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davidmorales/Desktop/"/>
    </mc:Choice>
  </mc:AlternateContent>
  <xr:revisionPtr revIDLastSave="0" documentId="13_ncr:1_{10E251FC-7794-4449-A36B-2F0C27600CAC}" xr6:coauthVersionLast="36" xr6:coauthVersionMax="36" xr10:uidLastSave="{00000000-0000-0000-0000-000000000000}"/>
  <bookViews>
    <workbookView xWindow="20" yWindow="460" windowWidth="28780" windowHeight="12000" activeTab="2" xr2:uid="{00000000-000D-0000-FFFF-FFFF00000000}"/>
  </bookViews>
  <sheets>
    <sheet name="CODIGO PAGO" sheetId="17" r:id="rId1"/>
    <sheet name="BD" sheetId="6" r:id="rId2"/>
    <sheet name="PRE MAAS" sheetId="5" r:id="rId3"/>
    <sheet name="INCAPACIDADES" sheetId="18" r:id="rId4"/>
    <sheet name="AJUSTES" sheetId="19" r:id="rId5"/>
    <sheet name="CRONOS" sheetId="11" r:id="rId6"/>
    <sheet name="BONOS" sheetId="12" r:id="rId7"/>
    <sheet name="NOMINA ORIGINAL" sheetId="20" r:id="rId8"/>
  </sheets>
  <externalReferences>
    <externalReference r:id="rId9"/>
  </externalReferences>
  <definedNames>
    <definedName name="_xlnm._FilterDatabase" localSheetId="4" hidden="1">[1]AJUSTES!$A$1:$K$1</definedName>
    <definedName name="_xlnm._FilterDatabase" localSheetId="1" hidden="1">BD!$A$1:$O$469</definedName>
    <definedName name="_xlnm._FilterDatabase" localSheetId="5" hidden="1">CRONOS!$A$1:$H$1</definedName>
    <definedName name="_xlnm._FilterDatabase" localSheetId="3" hidden="1">[1]INCAPACIDADES!$A$1:$J$1</definedName>
    <definedName name="_xlnm._FilterDatabase" localSheetId="2" hidden="1">'PRE MAAS'!$A$1:$CJ$501</definedName>
    <definedName name="LineA" localSheetId="0">#REF!</definedName>
  </definedNames>
  <calcPr calcId="162913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1" i="18" l="1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J6" i="18"/>
  <c r="J5" i="18"/>
  <c r="J4" i="18"/>
  <c r="J3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B40" i="18"/>
  <c r="A40" i="18"/>
  <c r="B39" i="18"/>
  <c r="A39" i="18"/>
  <c r="B38" i="18"/>
  <c r="A38" i="18"/>
  <c r="B37" i="18"/>
  <c r="A37" i="18"/>
  <c r="B36" i="18"/>
  <c r="A36" i="18"/>
  <c r="B35" i="18"/>
  <c r="A35" i="18"/>
  <c r="B34" i="18"/>
  <c r="A34" i="18"/>
  <c r="B33" i="18"/>
  <c r="A33" i="18"/>
  <c r="B32" i="18"/>
  <c r="A32" i="18"/>
  <c r="B31" i="18"/>
  <c r="A31" i="18"/>
  <c r="B30" i="18"/>
  <c r="A30" i="18"/>
  <c r="B29" i="18"/>
  <c r="A29" i="18"/>
  <c r="B28" i="18"/>
  <c r="A28" i="18"/>
  <c r="B27" i="18"/>
  <c r="A27" i="18"/>
  <c r="B26" i="18"/>
  <c r="A26" i="18"/>
  <c r="B25" i="18"/>
  <c r="A25" i="18"/>
  <c r="B24" i="18"/>
  <c r="A24" i="18"/>
  <c r="B23" i="18"/>
  <c r="A23" i="18"/>
  <c r="B22" i="18"/>
  <c r="A22" i="18"/>
  <c r="B21" i="18"/>
  <c r="A21" i="18"/>
  <c r="B20" i="18"/>
  <c r="A20" i="18"/>
  <c r="B19" i="18"/>
  <c r="A19" i="18"/>
  <c r="B18" i="18"/>
  <c r="A18" i="18"/>
  <c r="B17" i="18"/>
  <c r="A17" i="18"/>
  <c r="B16" i="18"/>
  <c r="A16" i="18"/>
  <c r="B15" i="18"/>
  <c r="A15" i="18"/>
  <c r="B14" i="18"/>
  <c r="A14" i="18"/>
  <c r="B13" i="18"/>
  <c r="A13" i="18"/>
  <c r="B12" i="18"/>
  <c r="A12" i="18"/>
  <c r="B11" i="18"/>
  <c r="A11" i="18"/>
  <c r="B10" i="18"/>
  <c r="A10" i="18"/>
  <c r="B9" i="18"/>
  <c r="A9" i="18"/>
  <c r="B8" i="18"/>
  <c r="A8" i="18"/>
  <c r="B7" i="18"/>
  <c r="A7" i="18"/>
  <c r="B6" i="18"/>
  <c r="A6" i="18"/>
  <c r="B5" i="18"/>
  <c r="A5" i="18"/>
  <c r="B4" i="18"/>
  <c r="A4" i="18"/>
  <c r="B3" i="18"/>
  <c r="A3" i="18"/>
  <c r="I50" i="19" l="1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I3" i="19"/>
  <c r="I2" i="19"/>
  <c r="AL51" i="18" l="1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I500" i="5" l="1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B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A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A434" i="5" s="1"/>
  <c r="I433" i="5"/>
  <c r="I432" i="5"/>
  <c r="I431" i="5"/>
  <c r="I430" i="5"/>
  <c r="I429" i="5"/>
  <c r="I428" i="5"/>
  <c r="I427" i="5"/>
  <c r="I426" i="5"/>
  <c r="I425" i="5"/>
  <c r="I424" i="5"/>
  <c r="E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J409" i="5"/>
  <c r="I409" i="5"/>
  <c r="AP409" i="5" s="1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F387" i="5"/>
  <c r="I386" i="5"/>
  <c r="I385" i="5"/>
  <c r="J384" i="5"/>
  <c r="I384" i="5"/>
  <c r="AQ384" i="5" s="1"/>
  <c r="I383" i="5"/>
  <c r="I382" i="5"/>
  <c r="I381" i="5"/>
  <c r="I380" i="5"/>
  <c r="I379" i="5"/>
  <c r="I378" i="5"/>
  <c r="I377" i="5"/>
  <c r="I376" i="5"/>
  <c r="I375" i="5"/>
  <c r="I374" i="5"/>
  <c r="J373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A359" i="5"/>
  <c r="I358" i="5"/>
  <c r="I357" i="5"/>
  <c r="AW357" i="5" s="1"/>
  <c r="I356" i="5"/>
  <c r="I355" i="5"/>
  <c r="I354" i="5"/>
  <c r="I353" i="5"/>
  <c r="I352" i="5"/>
  <c r="I351" i="5"/>
  <c r="I350" i="5"/>
  <c r="I349" i="5"/>
  <c r="I348" i="5"/>
  <c r="I347" i="5"/>
  <c r="C347" i="5" s="1"/>
  <c r="I346" i="5"/>
  <c r="I345" i="5"/>
  <c r="I344" i="5"/>
  <c r="I343" i="5"/>
  <c r="I342" i="5"/>
  <c r="I341" i="5"/>
  <c r="I340" i="5"/>
  <c r="I339" i="5"/>
  <c r="I338" i="5"/>
  <c r="I337" i="5"/>
  <c r="I336" i="5"/>
  <c r="I335" i="5"/>
  <c r="B335" i="5" s="1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AZ318" i="5" s="1"/>
  <c r="I317" i="5"/>
  <c r="I316" i="5"/>
  <c r="I315" i="5"/>
  <c r="J315" i="5" s="1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C298" i="5" s="1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B247" i="5" s="1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A100" i="5" s="1"/>
  <c r="I99" i="5"/>
  <c r="I98" i="5"/>
  <c r="I97" i="5"/>
  <c r="I96" i="5"/>
  <c r="I95" i="5"/>
  <c r="I94" i="5"/>
  <c r="I93" i="5"/>
  <c r="I92" i="5"/>
  <c r="I91" i="5"/>
  <c r="I90" i="5"/>
  <c r="B90" i="5"/>
  <c r="I89" i="5"/>
  <c r="I88" i="5"/>
  <c r="I87" i="5"/>
  <c r="I86" i="5"/>
  <c r="I85" i="5"/>
  <c r="I84" i="5"/>
  <c r="I83" i="5"/>
  <c r="AZ82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C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AB1" i="18"/>
  <c r="AD1" i="18" s="1"/>
  <c r="AF1" i="18" s="1"/>
  <c r="AH1" i="18" s="1"/>
  <c r="AJ1" i="18" s="1"/>
  <c r="AL1" i="18" s="1"/>
  <c r="AA1" i="18"/>
  <c r="AC1" i="18" s="1"/>
  <c r="AE1" i="18" s="1"/>
  <c r="AG1" i="18" s="1"/>
  <c r="AI1" i="18" s="1"/>
  <c r="AK1" i="18" s="1"/>
  <c r="B2" i="18"/>
  <c r="J2" i="18"/>
  <c r="J298" i="5" l="1"/>
  <c r="EH52" i="5"/>
  <c r="ED52" i="5"/>
  <c r="DZ52" i="5"/>
  <c r="DV52" i="5"/>
  <c r="DR52" i="5"/>
  <c r="DN52" i="5"/>
  <c r="DJ52" i="5"/>
  <c r="EJ52" i="5"/>
  <c r="EF52" i="5"/>
  <c r="EB52" i="5"/>
  <c r="DX52" i="5"/>
  <c r="DT52" i="5"/>
  <c r="DP52" i="5"/>
  <c r="DL52" i="5"/>
  <c r="EH56" i="5"/>
  <c r="ED56" i="5"/>
  <c r="DZ56" i="5"/>
  <c r="DV56" i="5"/>
  <c r="DR56" i="5"/>
  <c r="DN56" i="5"/>
  <c r="DJ56" i="5"/>
  <c r="EJ56" i="5"/>
  <c r="EF56" i="5"/>
  <c r="EB56" i="5"/>
  <c r="DX56" i="5"/>
  <c r="DT56" i="5"/>
  <c r="DP56" i="5"/>
  <c r="DL56" i="5"/>
  <c r="EH60" i="5"/>
  <c r="ED60" i="5"/>
  <c r="DZ60" i="5"/>
  <c r="DV60" i="5"/>
  <c r="DR60" i="5"/>
  <c r="DN60" i="5"/>
  <c r="DJ60" i="5"/>
  <c r="EJ60" i="5"/>
  <c r="EF60" i="5"/>
  <c r="EB60" i="5"/>
  <c r="DX60" i="5"/>
  <c r="DT60" i="5"/>
  <c r="DP60" i="5"/>
  <c r="DL60" i="5"/>
  <c r="EH64" i="5"/>
  <c r="ED64" i="5"/>
  <c r="DZ64" i="5"/>
  <c r="DV64" i="5"/>
  <c r="DR64" i="5"/>
  <c r="DN64" i="5"/>
  <c r="DJ64" i="5"/>
  <c r="EJ64" i="5"/>
  <c r="EF64" i="5"/>
  <c r="EB64" i="5"/>
  <c r="DX64" i="5"/>
  <c r="DT64" i="5"/>
  <c r="DP64" i="5"/>
  <c r="DL64" i="5"/>
  <c r="EH68" i="5"/>
  <c r="ED68" i="5"/>
  <c r="DZ68" i="5"/>
  <c r="DV68" i="5"/>
  <c r="DR68" i="5"/>
  <c r="DN68" i="5"/>
  <c r="DJ68" i="5"/>
  <c r="EJ68" i="5"/>
  <c r="EF68" i="5"/>
  <c r="EB68" i="5"/>
  <c r="DX68" i="5"/>
  <c r="DT68" i="5"/>
  <c r="DP68" i="5"/>
  <c r="DL68" i="5"/>
  <c r="EH72" i="5"/>
  <c r="ED72" i="5"/>
  <c r="DZ72" i="5"/>
  <c r="DV72" i="5"/>
  <c r="DR72" i="5"/>
  <c r="DN72" i="5"/>
  <c r="DJ72" i="5"/>
  <c r="EJ72" i="5"/>
  <c r="EF72" i="5"/>
  <c r="EB72" i="5"/>
  <c r="DX72" i="5"/>
  <c r="DT72" i="5"/>
  <c r="DP72" i="5"/>
  <c r="DL72" i="5"/>
  <c r="EH76" i="5"/>
  <c r="ED76" i="5"/>
  <c r="DZ76" i="5"/>
  <c r="DV76" i="5"/>
  <c r="DR76" i="5"/>
  <c r="DN76" i="5"/>
  <c r="DJ76" i="5"/>
  <c r="EJ76" i="5"/>
  <c r="EF76" i="5"/>
  <c r="EB76" i="5"/>
  <c r="DX76" i="5"/>
  <c r="DT76" i="5"/>
  <c r="DP76" i="5"/>
  <c r="DL76" i="5"/>
  <c r="EH80" i="5"/>
  <c r="ED80" i="5"/>
  <c r="DZ80" i="5"/>
  <c r="DV80" i="5"/>
  <c r="DR80" i="5"/>
  <c r="DN80" i="5"/>
  <c r="DJ80" i="5"/>
  <c r="EJ80" i="5"/>
  <c r="EF80" i="5"/>
  <c r="EB80" i="5"/>
  <c r="DX80" i="5"/>
  <c r="DT80" i="5"/>
  <c r="DP80" i="5"/>
  <c r="DL80" i="5"/>
  <c r="EH83" i="5"/>
  <c r="ED83" i="5"/>
  <c r="DZ83" i="5"/>
  <c r="DV83" i="5"/>
  <c r="DR83" i="5"/>
  <c r="DN83" i="5"/>
  <c r="DJ83" i="5"/>
  <c r="EJ83" i="5"/>
  <c r="EF83" i="5"/>
  <c r="EB83" i="5"/>
  <c r="DX83" i="5"/>
  <c r="DT83" i="5"/>
  <c r="DP83" i="5"/>
  <c r="DL83" i="5"/>
  <c r="EH87" i="5"/>
  <c r="EJ87" i="5"/>
  <c r="EF87" i="5"/>
  <c r="EB87" i="5"/>
  <c r="DX87" i="5"/>
  <c r="DT87" i="5"/>
  <c r="DP87" i="5"/>
  <c r="DL87" i="5"/>
  <c r="DV87" i="5"/>
  <c r="DZ87" i="5"/>
  <c r="DJ87" i="5"/>
  <c r="ED87" i="5"/>
  <c r="DN87" i="5"/>
  <c r="DR87" i="5"/>
  <c r="ED90" i="5"/>
  <c r="DV90" i="5"/>
  <c r="DN90" i="5"/>
  <c r="EJ90" i="5"/>
  <c r="EB90" i="5"/>
  <c r="DT90" i="5"/>
  <c r="DL90" i="5"/>
  <c r="EH90" i="5"/>
  <c r="DZ90" i="5"/>
  <c r="DR90" i="5"/>
  <c r="DJ90" i="5"/>
  <c r="EF90" i="5"/>
  <c r="DX90" i="5"/>
  <c r="DP90" i="5"/>
  <c r="EH94" i="5"/>
  <c r="DZ94" i="5"/>
  <c r="DR94" i="5"/>
  <c r="DJ94" i="5"/>
  <c r="EF94" i="5"/>
  <c r="DX94" i="5"/>
  <c r="DP94" i="5"/>
  <c r="ED94" i="5"/>
  <c r="DV94" i="5"/>
  <c r="DN94" i="5"/>
  <c r="EJ94" i="5"/>
  <c r="EB94" i="5"/>
  <c r="DT94" i="5"/>
  <c r="DL94" i="5"/>
  <c r="ED98" i="5"/>
  <c r="DV98" i="5"/>
  <c r="DN98" i="5"/>
  <c r="EJ98" i="5"/>
  <c r="EB98" i="5"/>
  <c r="DT98" i="5"/>
  <c r="DL98" i="5"/>
  <c r="EH98" i="5"/>
  <c r="DZ98" i="5"/>
  <c r="DR98" i="5"/>
  <c r="DJ98" i="5"/>
  <c r="EF98" i="5"/>
  <c r="DX98" i="5"/>
  <c r="DP98" i="5"/>
  <c r="EJ101" i="5"/>
  <c r="EF101" i="5"/>
  <c r="EB101" i="5"/>
  <c r="DX101" i="5"/>
  <c r="DT101" i="5"/>
  <c r="DP101" i="5"/>
  <c r="DL101" i="5"/>
  <c r="EH101" i="5"/>
  <c r="ED101" i="5"/>
  <c r="DZ101" i="5"/>
  <c r="DV101" i="5"/>
  <c r="DR101" i="5"/>
  <c r="DN101" i="5"/>
  <c r="DJ101" i="5"/>
  <c r="EJ105" i="5"/>
  <c r="EF105" i="5"/>
  <c r="EB105" i="5"/>
  <c r="DX105" i="5"/>
  <c r="DT105" i="5"/>
  <c r="DP105" i="5"/>
  <c r="DL105" i="5"/>
  <c r="EH105" i="5"/>
  <c r="ED105" i="5"/>
  <c r="DZ105" i="5"/>
  <c r="DV105" i="5"/>
  <c r="DR105" i="5"/>
  <c r="DN105" i="5"/>
  <c r="DJ105" i="5"/>
  <c r="EJ109" i="5"/>
  <c r="EF109" i="5"/>
  <c r="EB109" i="5"/>
  <c r="DX109" i="5"/>
  <c r="DT109" i="5"/>
  <c r="DP109" i="5"/>
  <c r="DL109" i="5"/>
  <c r="EH109" i="5"/>
  <c r="ED109" i="5"/>
  <c r="DZ109" i="5"/>
  <c r="DV109" i="5"/>
  <c r="DR109" i="5"/>
  <c r="DN109" i="5"/>
  <c r="DJ109" i="5"/>
  <c r="EJ113" i="5"/>
  <c r="EF113" i="5"/>
  <c r="EB113" i="5"/>
  <c r="DX113" i="5"/>
  <c r="DT113" i="5"/>
  <c r="DP113" i="5"/>
  <c r="DL113" i="5"/>
  <c r="EH113" i="5"/>
  <c r="ED113" i="5"/>
  <c r="DZ113" i="5"/>
  <c r="DV113" i="5"/>
  <c r="DR113" i="5"/>
  <c r="DN113" i="5"/>
  <c r="DJ113" i="5"/>
  <c r="EJ117" i="5"/>
  <c r="EF117" i="5"/>
  <c r="EB117" i="5"/>
  <c r="DX117" i="5"/>
  <c r="DT117" i="5"/>
  <c r="DP117" i="5"/>
  <c r="DL117" i="5"/>
  <c r="EH117" i="5"/>
  <c r="ED117" i="5"/>
  <c r="DZ117" i="5"/>
  <c r="DV117" i="5"/>
  <c r="DR117" i="5"/>
  <c r="DN117" i="5"/>
  <c r="DJ117" i="5"/>
  <c r="EJ121" i="5"/>
  <c r="EF121" i="5"/>
  <c r="EB121" i="5"/>
  <c r="DX121" i="5"/>
  <c r="DT121" i="5"/>
  <c r="DP121" i="5"/>
  <c r="DL121" i="5"/>
  <c r="EH121" i="5"/>
  <c r="ED121" i="5"/>
  <c r="DZ121" i="5"/>
  <c r="DV121" i="5"/>
  <c r="DR121" i="5"/>
  <c r="DN121" i="5"/>
  <c r="DJ121" i="5"/>
  <c r="EJ125" i="5"/>
  <c r="EF125" i="5"/>
  <c r="EB125" i="5"/>
  <c r="DX125" i="5"/>
  <c r="DT125" i="5"/>
  <c r="DP125" i="5"/>
  <c r="DL125" i="5"/>
  <c r="EH125" i="5"/>
  <c r="ED125" i="5"/>
  <c r="DZ125" i="5"/>
  <c r="DV125" i="5"/>
  <c r="DR125" i="5"/>
  <c r="DN125" i="5"/>
  <c r="DJ125" i="5"/>
  <c r="J129" i="5"/>
  <c r="EJ129" i="5"/>
  <c r="EF129" i="5"/>
  <c r="EB129" i="5"/>
  <c r="DX129" i="5"/>
  <c r="DT129" i="5"/>
  <c r="DP129" i="5"/>
  <c r="DL129" i="5"/>
  <c r="EH129" i="5"/>
  <c r="ED129" i="5"/>
  <c r="DZ129" i="5"/>
  <c r="DV129" i="5"/>
  <c r="DR129" i="5"/>
  <c r="DN129" i="5"/>
  <c r="DJ129" i="5"/>
  <c r="EJ133" i="5"/>
  <c r="EF133" i="5"/>
  <c r="EB133" i="5"/>
  <c r="DX133" i="5"/>
  <c r="DT133" i="5"/>
  <c r="DP133" i="5"/>
  <c r="DL133" i="5"/>
  <c r="EH133" i="5"/>
  <c r="ED133" i="5"/>
  <c r="DZ133" i="5"/>
  <c r="DV133" i="5"/>
  <c r="DR133" i="5"/>
  <c r="DN133" i="5"/>
  <c r="DJ133" i="5"/>
  <c r="EJ137" i="5"/>
  <c r="EF137" i="5"/>
  <c r="EB137" i="5"/>
  <c r="DX137" i="5"/>
  <c r="DT137" i="5"/>
  <c r="DP137" i="5"/>
  <c r="DL137" i="5"/>
  <c r="EH137" i="5"/>
  <c r="ED137" i="5"/>
  <c r="DZ137" i="5"/>
  <c r="DV137" i="5"/>
  <c r="DR137" i="5"/>
  <c r="DN137" i="5"/>
  <c r="DJ137" i="5"/>
  <c r="EJ141" i="5"/>
  <c r="EF141" i="5"/>
  <c r="EB141" i="5"/>
  <c r="DX141" i="5"/>
  <c r="DT141" i="5"/>
  <c r="DP141" i="5"/>
  <c r="DL141" i="5"/>
  <c r="EH141" i="5"/>
  <c r="ED141" i="5"/>
  <c r="DZ141" i="5"/>
  <c r="DV141" i="5"/>
  <c r="DR141" i="5"/>
  <c r="DN141" i="5"/>
  <c r="DJ141" i="5"/>
  <c r="EJ145" i="5"/>
  <c r="EF145" i="5"/>
  <c r="EB145" i="5"/>
  <c r="DX145" i="5"/>
  <c r="DT145" i="5"/>
  <c r="DP145" i="5"/>
  <c r="DL145" i="5"/>
  <c r="EH145" i="5"/>
  <c r="ED145" i="5"/>
  <c r="DZ145" i="5"/>
  <c r="DV145" i="5"/>
  <c r="DR145" i="5"/>
  <c r="DN145" i="5"/>
  <c r="DJ145" i="5"/>
  <c r="EJ149" i="5"/>
  <c r="EF149" i="5"/>
  <c r="EB149" i="5"/>
  <c r="DX149" i="5"/>
  <c r="DT149" i="5"/>
  <c r="DP149" i="5"/>
  <c r="DL149" i="5"/>
  <c r="EH149" i="5"/>
  <c r="ED149" i="5"/>
  <c r="DZ149" i="5"/>
  <c r="DV149" i="5"/>
  <c r="DR149" i="5"/>
  <c r="DN149" i="5"/>
  <c r="DJ149" i="5"/>
  <c r="EJ153" i="5"/>
  <c r="EF153" i="5"/>
  <c r="EB153" i="5"/>
  <c r="DX153" i="5"/>
  <c r="DT153" i="5"/>
  <c r="DP153" i="5"/>
  <c r="DL153" i="5"/>
  <c r="EH153" i="5"/>
  <c r="ED153" i="5"/>
  <c r="DZ153" i="5"/>
  <c r="DV153" i="5"/>
  <c r="DR153" i="5"/>
  <c r="DN153" i="5"/>
  <c r="DJ153" i="5"/>
  <c r="EJ157" i="5"/>
  <c r="EF157" i="5"/>
  <c r="EB157" i="5"/>
  <c r="DX157" i="5"/>
  <c r="DT157" i="5"/>
  <c r="DP157" i="5"/>
  <c r="DL157" i="5"/>
  <c r="EH157" i="5"/>
  <c r="ED157" i="5"/>
  <c r="DZ157" i="5"/>
  <c r="DV157" i="5"/>
  <c r="DR157" i="5"/>
  <c r="DN157" i="5"/>
  <c r="DJ157" i="5"/>
  <c r="EJ161" i="5"/>
  <c r="EF161" i="5"/>
  <c r="EB161" i="5"/>
  <c r="DX161" i="5"/>
  <c r="DT161" i="5"/>
  <c r="DP161" i="5"/>
  <c r="DL161" i="5"/>
  <c r="EH161" i="5"/>
  <c r="ED161" i="5"/>
  <c r="DZ161" i="5"/>
  <c r="DV161" i="5"/>
  <c r="DR161" i="5"/>
  <c r="DN161" i="5"/>
  <c r="DJ161" i="5"/>
  <c r="EJ165" i="5"/>
  <c r="EF165" i="5"/>
  <c r="EB165" i="5"/>
  <c r="DX165" i="5"/>
  <c r="DT165" i="5"/>
  <c r="DP165" i="5"/>
  <c r="DL165" i="5"/>
  <c r="EH165" i="5"/>
  <c r="ED165" i="5"/>
  <c r="DZ165" i="5"/>
  <c r="DV165" i="5"/>
  <c r="DR165" i="5"/>
  <c r="DN165" i="5"/>
  <c r="DJ165" i="5"/>
  <c r="EJ169" i="5"/>
  <c r="EF169" i="5"/>
  <c r="EB169" i="5"/>
  <c r="DX169" i="5"/>
  <c r="DT169" i="5"/>
  <c r="DP169" i="5"/>
  <c r="DL169" i="5"/>
  <c r="EH169" i="5"/>
  <c r="ED169" i="5"/>
  <c r="DZ169" i="5"/>
  <c r="DV169" i="5"/>
  <c r="DR169" i="5"/>
  <c r="DN169" i="5"/>
  <c r="DJ169" i="5"/>
  <c r="EJ173" i="5"/>
  <c r="EF173" i="5"/>
  <c r="EB173" i="5"/>
  <c r="DX173" i="5"/>
  <c r="DT173" i="5"/>
  <c r="DP173" i="5"/>
  <c r="DL173" i="5"/>
  <c r="EH173" i="5"/>
  <c r="ED173" i="5"/>
  <c r="DZ173" i="5"/>
  <c r="DV173" i="5"/>
  <c r="DR173" i="5"/>
  <c r="DN173" i="5"/>
  <c r="DJ173" i="5"/>
  <c r="EJ177" i="5"/>
  <c r="EF177" i="5"/>
  <c r="EB177" i="5"/>
  <c r="DX177" i="5"/>
  <c r="DT177" i="5"/>
  <c r="DP177" i="5"/>
  <c r="DL177" i="5"/>
  <c r="EH177" i="5"/>
  <c r="ED177" i="5"/>
  <c r="DZ177" i="5"/>
  <c r="DV177" i="5"/>
  <c r="DR177" i="5"/>
  <c r="DN177" i="5"/>
  <c r="DJ177" i="5"/>
  <c r="EH181" i="5"/>
  <c r="ED181" i="5"/>
  <c r="DZ181" i="5"/>
  <c r="DV181" i="5"/>
  <c r="DR181" i="5"/>
  <c r="EF181" i="5"/>
  <c r="DP181" i="5"/>
  <c r="EB181" i="5"/>
  <c r="DN181" i="5"/>
  <c r="DX181" i="5"/>
  <c r="DL181" i="5"/>
  <c r="EJ181" i="5"/>
  <c r="DT181" i="5"/>
  <c r="DJ181" i="5"/>
  <c r="EH185" i="5"/>
  <c r="ED185" i="5"/>
  <c r="DZ185" i="5"/>
  <c r="DV185" i="5"/>
  <c r="DR185" i="5"/>
  <c r="DN185" i="5"/>
  <c r="DJ185" i="5"/>
  <c r="EJ185" i="5"/>
  <c r="EF185" i="5"/>
  <c r="EB185" i="5"/>
  <c r="DX185" i="5"/>
  <c r="DT185" i="5"/>
  <c r="DP185" i="5"/>
  <c r="DL185" i="5"/>
  <c r="EH189" i="5"/>
  <c r="ED189" i="5"/>
  <c r="DZ189" i="5"/>
  <c r="DV189" i="5"/>
  <c r="DR189" i="5"/>
  <c r="DN189" i="5"/>
  <c r="DJ189" i="5"/>
  <c r="EJ189" i="5"/>
  <c r="EF189" i="5"/>
  <c r="EB189" i="5"/>
  <c r="DX189" i="5"/>
  <c r="DT189" i="5"/>
  <c r="DP189" i="5"/>
  <c r="DL189" i="5"/>
  <c r="EH193" i="5"/>
  <c r="ED193" i="5"/>
  <c r="DZ193" i="5"/>
  <c r="DV193" i="5"/>
  <c r="DR193" i="5"/>
  <c r="DN193" i="5"/>
  <c r="DJ193" i="5"/>
  <c r="EJ193" i="5"/>
  <c r="EF193" i="5"/>
  <c r="EB193" i="5"/>
  <c r="DX193" i="5"/>
  <c r="DT193" i="5"/>
  <c r="DP193" i="5"/>
  <c r="DL193" i="5"/>
  <c r="EH197" i="5"/>
  <c r="ED197" i="5"/>
  <c r="DZ197" i="5"/>
  <c r="DV197" i="5"/>
  <c r="DR197" i="5"/>
  <c r="DN197" i="5"/>
  <c r="DJ197" i="5"/>
  <c r="EJ197" i="5"/>
  <c r="EF197" i="5"/>
  <c r="EB197" i="5"/>
  <c r="DX197" i="5"/>
  <c r="DT197" i="5"/>
  <c r="DP197" i="5"/>
  <c r="DL197" i="5"/>
  <c r="EH201" i="5"/>
  <c r="ED201" i="5"/>
  <c r="DZ201" i="5"/>
  <c r="DV201" i="5"/>
  <c r="DR201" i="5"/>
  <c r="DN201" i="5"/>
  <c r="DJ201" i="5"/>
  <c r="EJ201" i="5"/>
  <c r="EF201" i="5"/>
  <c r="EB201" i="5"/>
  <c r="DX201" i="5"/>
  <c r="DT201" i="5"/>
  <c r="DP201" i="5"/>
  <c r="DL201" i="5"/>
  <c r="EH205" i="5"/>
  <c r="ED205" i="5"/>
  <c r="DZ205" i="5"/>
  <c r="DV205" i="5"/>
  <c r="DR205" i="5"/>
  <c r="DN205" i="5"/>
  <c r="DJ205" i="5"/>
  <c r="EJ205" i="5"/>
  <c r="EF205" i="5"/>
  <c r="EB205" i="5"/>
  <c r="DX205" i="5"/>
  <c r="DT205" i="5"/>
  <c r="DP205" i="5"/>
  <c r="DL205" i="5"/>
  <c r="C209" i="5"/>
  <c r="EH209" i="5"/>
  <c r="ED209" i="5"/>
  <c r="DZ209" i="5"/>
  <c r="DV209" i="5"/>
  <c r="DR209" i="5"/>
  <c r="DN209" i="5"/>
  <c r="DJ209" i="5"/>
  <c r="EJ209" i="5"/>
  <c r="EF209" i="5"/>
  <c r="EB209" i="5"/>
  <c r="DX209" i="5"/>
  <c r="DT209" i="5"/>
  <c r="DP209" i="5"/>
  <c r="DL209" i="5"/>
  <c r="EH213" i="5"/>
  <c r="ED213" i="5"/>
  <c r="DZ213" i="5"/>
  <c r="DV213" i="5"/>
  <c r="DR213" i="5"/>
  <c r="DN213" i="5"/>
  <c r="DJ213" i="5"/>
  <c r="EJ213" i="5"/>
  <c r="EF213" i="5"/>
  <c r="EB213" i="5"/>
  <c r="DX213" i="5"/>
  <c r="DT213" i="5"/>
  <c r="DP213" i="5"/>
  <c r="DL213" i="5"/>
  <c r="EH217" i="5"/>
  <c r="ED217" i="5"/>
  <c r="DZ217" i="5"/>
  <c r="DV217" i="5"/>
  <c r="DR217" i="5"/>
  <c r="DN217" i="5"/>
  <c r="DJ217" i="5"/>
  <c r="EJ217" i="5"/>
  <c r="EF217" i="5"/>
  <c r="EB217" i="5"/>
  <c r="DX217" i="5"/>
  <c r="DT217" i="5"/>
  <c r="DP217" i="5"/>
  <c r="DL217" i="5"/>
  <c r="EH221" i="5"/>
  <c r="ED221" i="5"/>
  <c r="DZ221" i="5"/>
  <c r="DV221" i="5"/>
  <c r="DR221" i="5"/>
  <c r="DN221" i="5"/>
  <c r="DJ221" i="5"/>
  <c r="EJ221" i="5"/>
  <c r="EF221" i="5"/>
  <c r="EB221" i="5"/>
  <c r="DX221" i="5"/>
  <c r="DT221" i="5"/>
  <c r="DP221" i="5"/>
  <c r="DL221" i="5"/>
  <c r="EH225" i="5"/>
  <c r="ED225" i="5"/>
  <c r="DZ225" i="5"/>
  <c r="DV225" i="5"/>
  <c r="EB225" i="5"/>
  <c r="DR225" i="5"/>
  <c r="DN225" i="5"/>
  <c r="DJ225" i="5"/>
  <c r="EF225" i="5"/>
  <c r="EJ225" i="5"/>
  <c r="DT225" i="5"/>
  <c r="DP225" i="5"/>
  <c r="DL225" i="5"/>
  <c r="DX225" i="5"/>
  <c r="EH229" i="5"/>
  <c r="ED229" i="5"/>
  <c r="DZ229" i="5"/>
  <c r="DV229" i="5"/>
  <c r="DR229" i="5"/>
  <c r="DN229" i="5"/>
  <c r="DJ229" i="5"/>
  <c r="EF229" i="5"/>
  <c r="DP229" i="5"/>
  <c r="EB229" i="5"/>
  <c r="DL229" i="5"/>
  <c r="DX229" i="5"/>
  <c r="EJ229" i="5"/>
  <c r="DT229" i="5"/>
  <c r="EH233" i="5"/>
  <c r="ED233" i="5"/>
  <c r="DZ233" i="5"/>
  <c r="DV233" i="5"/>
  <c r="DR233" i="5"/>
  <c r="DN233" i="5"/>
  <c r="DJ233" i="5"/>
  <c r="EB233" i="5"/>
  <c r="DL233" i="5"/>
  <c r="DX233" i="5"/>
  <c r="EJ233" i="5"/>
  <c r="DT233" i="5"/>
  <c r="EF233" i="5"/>
  <c r="DP233" i="5"/>
  <c r="EH237" i="5"/>
  <c r="ED237" i="5"/>
  <c r="DZ237" i="5"/>
  <c r="DV237" i="5"/>
  <c r="DR237" i="5"/>
  <c r="DN237" i="5"/>
  <c r="DJ237" i="5"/>
  <c r="DX237" i="5"/>
  <c r="EJ237" i="5"/>
  <c r="DT237" i="5"/>
  <c r="EF237" i="5"/>
  <c r="DP237" i="5"/>
  <c r="EB237" i="5"/>
  <c r="DL237" i="5"/>
  <c r="EH241" i="5"/>
  <c r="ED241" i="5"/>
  <c r="DZ241" i="5"/>
  <c r="DV241" i="5"/>
  <c r="DR241" i="5"/>
  <c r="DN241" i="5"/>
  <c r="DJ241" i="5"/>
  <c r="EJ241" i="5"/>
  <c r="DT241" i="5"/>
  <c r="EF241" i="5"/>
  <c r="DP241" i="5"/>
  <c r="EB241" i="5"/>
  <c r="DL241" i="5"/>
  <c r="DX241" i="5"/>
  <c r="EH245" i="5"/>
  <c r="ED245" i="5"/>
  <c r="DZ245" i="5"/>
  <c r="DV245" i="5"/>
  <c r="DR245" i="5"/>
  <c r="DN245" i="5"/>
  <c r="DJ245" i="5"/>
  <c r="EF245" i="5"/>
  <c r="DP245" i="5"/>
  <c r="EB245" i="5"/>
  <c r="DL245" i="5"/>
  <c r="DX245" i="5"/>
  <c r="EJ245" i="5"/>
  <c r="DT245" i="5"/>
  <c r="EJ248" i="5"/>
  <c r="EF248" i="5"/>
  <c r="EB248" i="5"/>
  <c r="DX248" i="5"/>
  <c r="DT248" i="5"/>
  <c r="DP248" i="5"/>
  <c r="DL248" i="5"/>
  <c r="EH248" i="5"/>
  <c r="ED248" i="5"/>
  <c r="DZ248" i="5"/>
  <c r="DV248" i="5"/>
  <c r="DR248" i="5"/>
  <c r="DN248" i="5"/>
  <c r="DJ248" i="5"/>
  <c r="EJ252" i="5"/>
  <c r="EF252" i="5"/>
  <c r="EB252" i="5"/>
  <c r="DX252" i="5"/>
  <c r="DT252" i="5"/>
  <c r="DP252" i="5"/>
  <c r="DL252" i="5"/>
  <c r="EH252" i="5"/>
  <c r="ED252" i="5"/>
  <c r="DZ252" i="5"/>
  <c r="DV252" i="5"/>
  <c r="DR252" i="5"/>
  <c r="DN252" i="5"/>
  <c r="DJ252" i="5"/>
  <c r="EJ256" i="5"/>
  <c r="EF256" i="5"/>
  <c r="EB256" i="5"/>
  <c r="DX256" i="5"/>
  <c r="DT256" i="5"/>
  <c r="DP256" i="5"/>
  <c r="DL256" i="5"/>
  <c r="EH256" i="5"/>
  <c r="ED256" i="5"/>
  <c r="DZ256" i="5"/>
  <c r="DV256" i="5"/>
  <c r="DR256" i="5"/>
  <c r="DN256" i="5"/>
  <c r="DJ256" i="5"/>
  <c r="EJ260" i="5"/>
  <c r="EF260" i="5"/>
  <c r="EB260" i="5"/>
  <c r="DX260" i="5"/>
  <c r="DT260" i="5"/>
  <c r="DP260" i="5"/>
  <c r="DL260" i="5"/>
  <c r="EH260" i="5"/>
  <c r="ED260" i="5"/>
  <c r="DZ260" i="5"/>
  <c r="DV260" i="5"/>
  <c r="DR260" i="5"/>
  <c r="DN260" i="5"/>
  <c r="DJ260" i="5"/>
  <c r="EJ264" i="5"/>
  <c r="EF264" i="5"/>
  <c r="EB264" i="5"/>
  <c r="DX264" i="5"/>
  <c r="DT264" i="5"/>
  <c r="DP264" i="5"/>
  <c r="DL264" i="5"/>
  <c r="EH264" i="5"/>
  <c r="ED264" i="5"/>
  <c r="DZ264" i="5"/>
  <c r="DV264" i="5"/>
  <c r="DR264" i="5"/>
  <c r="DN264" i="5"/>
  <c r="DJ264" i="5"/>
  <c r="EJ268" i="5"/>
  <c r="EF268" i="5"/>
  <c r="EB268" i="5"/>
  <c r="DX268" i="5"/>
  <c r="DT268" i="5"/>
  <c r="DP268" i="5"/>
  <c r="DL268" i="5"/>
  <c r="EH268" i="5"/>
  <c r="ED268" i="5"/>
  <c r="DZ268" i="5"/>
  <c r="DV268" i="5"/>
  <c r="DR268" i="5"/>
  <c r="DN268" i="5"/>
  <c r="DJ268" i="5"/>
  <c r="EJ271" i="5"/>
  <c r="EF271" i="5"/>
  <c r="EB271" i="5"/>
  <c r="DX271" i="5"/>
  <c r="DZ271" i="5"/>
  <c r="ED271" i="5"/>
  <c r="DT271" i="5"/>
  <c r="DP271" i="5"/>
  <c r="DL271" i="5"/>
  <c r="EH271" i="5"/>
  <c r="DV271" i="5"/>
  <c r="DR271" i="5"/>
  <c r="DN271" i="5"/>
  <c r="DJ271" i="5"/>
  <c r="EJ275" i="5"/>
  <c r="EF275" i="5"/>
  <c r="EB275" i="5"/>
  <c r="DX275" i="5"/>
  <c r="DT275" i="5"/>
  <c r="DP275" i="5"/>
  <c r="DL275" i="5"/>
  <c r="EH275" i="5"/>
  <c r="ED275" i="5"/>
  <c r="DZ275" i="5"/>
  <c r="DV275" i="5"/>
  <c r="DR275" i="5"/>
  <c r="DN275" i="5"/>
  <c r="DJ275" i="5"/>
  <c r="EJ279" i="5"/>
  <c r="EF279" i="5"/>
  <c r="EB279" i="5"/>
  <c r="DX279" i="5"/>
  <c r="DT279" i="5"/>
  <c r="DP279" i="5"/>
  <c r="DL279" i="5"/>
  <c r="EH279" i="5"/>
  <c r="ED279" i="5"/>
  <c r="DZ279" i="5"/>
  <c r="DV279" i="5"/>
  <c r="DR279" i="5"/>
  <c r="DN279" i="5"/>
  <c r="DJ279" i="5"/>
  <c r="EJ283" i="5"/>
  <c r="EF283" i="5"/>
  <c r="EB283" i="5"/>
  <c r="DX283" i="5"/>
  <c r="DT283" i="5"/>
  <c r="DP283" i="5"/>
  <c r="DL283" i="5"/>
  <c r="EH283" i="5"/>
  <c r="ED283" i="5"/>
  <c r="DZ283" i="5"/>
  <c r="DV283" i="5"/>
  <c r="DR283" i="5"/>
  <c r="DN283" i="5"/>
  <c r="DJ283" i="5"/>
  <c r="EJ287" i="5"/>
  <c r="EF287" i="5"/>
  <c r="EB287" i="5"/>
  <c r="DX287" i="5"/>
  <c r="DT287" i="5"/>
  <c r="DP287" i="5"/>
  <c r="DL287" i="5"/>
  <c r="EH287" i="5"/>
  <c r="ED287" i="5"/>
  <c r="DZ287" i="5"/>
  <c r="DV287" i="5"/>
  <c r="DR287" i="5"/>
  <c r="DN287" i="5"/>
  <c r="DJ287" i="5"/>
  <c r="EJ291" i="5"/>
  <c r="EF291" i="5"/>
  <c r="EB291" i="5"/>
  <c r="DX291" i="5"/>
  <c r="DT291" i="5"/>
  <c r="DP291" i="5"/>
  <c r="DL291" i="5"/>
  <c r="EH291" i="5"/>
  <c r="ED291" i="5"/>
  <c r="DZ291" i="5"/>
  <c r="DV291" i="5"/>
  <c r="DR291" i="5"/>
  <c r="DN291" i="5"/>
  <c r="DJ291" i="5"/>
  <c r="EJ295" i="5"/>
  <c r="EF295" i="5"/>
  <c r="EB295" i="5"/>
  <c r="DX295" i="5"/>
  <c r="DT295" i="5"/>
  <c r="DP295" i="5"/>
  <c r="DL295" i="5"/>
  <c r="EH295" i="5"/>
  <c r="ED295" i="5"/>
  <c r="DZ295" i="5"/>
  <c r="DV295" i="5"/>
  <c r="DR295" i="5"/>
  <c r="DN295" i="5"/>
  <c r="DJ295" i="5"/>
  <c r="EJ300" i="5"/>
  <c r="EF300" i="5"/>
  <c r="EB300" i="5"/>
  <c r="DX300" i="5"/>
  <c r="DT300" i="5"/>
  <c r="DP300" i="5"/>
  <c r="DL300" i="5"/>
  <c r="EH300" i="5"/>
  <c r="ED300" i="5"/>
  <c r="DZ300" i="5"/>
  <c r="DV300" i="5"/>
  <c r="DR300" i="5"/>
  <c r="DN300" i="5"/>
  <c r="DJ300" i="5"/>
  <c r="EJ304" i="5"/>
  <c r="EF304" i="5"/>
  <c r="EB304" i="5"/>
  <c r="DX304" i="5"/>
  <c r="DT304" i="5"/>
  <c r="DP304" i="5"/>
  <c r="DL304" i="5"/>
  <c r="EH304" i="5"/>
  <c r="ED304" i="5"/>
  <c r="DZ304" i="5"/>
  <c r="DV304" i="5"/>
  <c r="DR304" i="5"/>
  <c r="DN304" i="5"/>
  <c r="DJ304" i="5"/>
  <c r="EJ308" i="5"/>
  <c r="EF308" i="5"/>
  <c r="EB308" i="5"/>
  <c r="DX308" i="5"/>
  <c r="DT308" i="5"/>
  <c r="DP308" i="5"/>
  <c r="DL308" i="5"/>
  <c r="EH308" i="5"/>
  <c r="ED308" i="5"/>
  <c r="DZ308" i="5"/>
  <c r="DV308" i="5"/>
  <c r="DR308" i="5"/>
  <c r="DN308" i="5"/>
  <c r="DJ308" i="5"/>
  <c r="EJ312" i="5"/>
  <c r="EF312" i="5"/>
  <c r="EB312" i="5"/>
  <c r="DX312" i="5"/>
  <c r="DT312" i="5"/>
  <c r="DP312" i="5"/>
  <c r="DL312" i="5"/>
  <c r="EH312" i="5"/>
  <c r="ED312" i="5"/>
  <c r="DZ312" i="5"/>
  <c r="DV312" i="5"/>
  <c r="DR312" i="5"/>
  <c r="DN312" i="5"/>
  <c r="DJ312" i="5"/>
  <c r="EJ322" i="5"/>
  <c r="EF322" i="5"/>
  <c r="EB322" i="5"/>
  <c r="DX322" i="5"/>
  <c r="DT322" i="5"/>
  <c r="DP322" i="5"/>
  <c r="DL322" i="5"/>
  <c r="EH322" i="5"/>
  <c r="ED322" i="5"/>
  <c r="DZ322" i="5"/>
  <c r="DV322" i="5"/>
  <c r="DR322" i="5"/>
  <c r="DN322" i="5"/>
  <c r="DJ322" i="5"/>
  <c r="EJ326" i="5"/>
  <c r="EF326" i="5"/>
  <c r="EB326" i="5"/>
  <c r="DX326" i="5"/>
  <c r="DT326" i="5"/>
  <c r="DP326" i="5"/>
  <c r="DL326" i="5"/>
  <c r="EH326" i="5"/>
  <c r="ED326" i="5"/>
  <c r="DZ326" i="5"/>
  <c r="DV326" i="5"/>
  <c r="DR326" i="5"/>
  <c r="DN326" i="5"/>
  <c r="DJ326" i="5"/>
  <c r="EJ330" i="5"/>
  <c r="EF330" i="5"/>
  <c r="EB330" i="5"/>
  <c r="DX330" i="5"/>
  <c r="DT330" i="5"/>
  <c r="DP330" i="5"/>
  <c r="DL330" i="5"/>
  <c r="EH330" i="5"/>
  <c r="ED330" i="5"/>
  <c r="DZ330" i="5"/>
  <c r="DV330" i="5"/>
  <c r="DR330" i="5"/>
  <c r="DN330" i="5"/>
  <c r="DJ330" i="5"/>
  <c r="EJ334" i="5"/>
  <c r="EF334" i="5"/>
  <c r="EB334" i="5"/>
  <c r="DX334" i="5"/>
  <c r="DT334" i="5"/>
  <c r="DP334" i="5"/>
  <c r="DL334" i="5"/>
  <c r="EH334" i="5"/>
  <c r="ED334" i="5"/>
  <c r="DZ334" i="5"/>
  <c r="DV334" i="5"/>
  <c r="DR334" i="5"/>
  <c r="DN334" i="5"/>
  <c r="DJ334" i="5"/>
  <c r="EH336" i="5"/>
  <c r="ED336" i="5"/>
  <c r="DZ336" i="5"/>
  <c r="DV336" i="5"/>
  <c r="DR336" i="5"/>
  <c r="DN336" i="5"/>
  <c r="DJ336" i="5"/>
  <c r="EJ336" i="5"/>
  <c r="EF336" i="5"/>
  <c r="EB336" i="5"/>
  <c r="DX336" i="5"/>
  <c r="DT336" i="5"/>
  <c r="DP336" i="5"/>
  <c r="DL336" i="5"/>
  <c r="EH340" i="5"/>
  <c r="ED340" i="5"/>
  <c r="DZ340" i="5"/>
  <c r="DV340" i="5"/>
  <c r="DR340" i="5"/>
  <c r="DN340" i="5"/>
  <c r="DJ340" i="5"/>
  <c r="EJ340" i="5"/>
  <c r="EF340" i="5"/>
  <c r="EB340" i="5"/>
  <c r="DX340" i="5"/>
  <c r="DT340" i="5"/>
  <c r="DP340" i="5"/>
  <c r="DL340" i="5"/>
  <c r="EH344" i="5"/>
  <c r="ED344" i="5"/>
  <c r="DZ344" i="5"/>
  <c r="DV344" i="5"/>
  <c r="DR344" i="5"/>
  <c r="DN344" i="5"/>
  <c r="DJ344" i="5"/>
  <c r="EJ344" i="5"/>
  <c r="EF344" i="5"/>
  <c r="EB344" i="5"/>
  <c r="DX344" i="5"/>
  <c r="DT344" i="5"/>
  <c r="DP344" i="5"/>
  <c r="DL344" i="5"/>
  <c r="EJ347" i="5"/>
  <c r="EF347" i="5"/>
  <c r="EB347" i="5"/>
  <c r="DX347" i="5"/>
  <c r="DT347" i="5"/>
  <c r="DP347" i="5"/>
  <c r="DL347" i="5"/>
  <c r="EH347" i="5"/>
  <c r="ED347" i="5"/>
  <c r="DZ347" i="5"/>
  <c r="DV347" i="5"/>
  <c r="DR347" i="5"/>
  <c r="DN347" i="5"/>
  <c r="DJ347" i="5"/>
  <c r="EJ350" i="5"/>
  <c r="EF350" i="5"/>
  <c r="EB350" i="5"/>
  <c r="DX350" i="5"/>
  <c r="DT350" i="5"/>
  <c r="DP350" i="5"/>
  <c r="DL350" i="5"/>
  <c r="EH350" i="5"/>
  <c r="ED350" i="5"/>
  <c r="DZ350" i="5"/>
  <c r="DV350" i="5"/>
  <c r="DR350" i="5"/>
  <c r="DN350" i="5"/>
  <c r="DJ350" i="5"/>
  <c r="EJ354" i="5"/>
  <c r="EF354" i="5"/>
  <c r="EB354" i="5"/>
  <c r="DX354" i="5"/>
  <c r="DT354" i="5"/>
  <c r="DP354" i="5"/>
  <c r="DL354" i="5"/>
  <c r="EH354" i="5"/>
  <c r="ED354" i="5"/>
  <c r="DZ354" i="5"/>
  <c r="DV354" i="5"/>
  <c r="DR354" i="5"/>
  <c r="DN354" i="5"/>
  <c r="DJ354" i="5"/>
  <c r="EH360" i="5"/>
  <c r="ED360" i="5"/>
  <c r="DZ360" i="5"/>
  <c r="DV360" i="5"/>
  <c r="DR360" i="5"/>
  <c r="DN360" i="5"/>
  <c r="DJ360" i="5"/>
  <c r="EJ360" i="5"/>
  <c r="EF360" i="5"/>
  <c r="EB360" i="5"/>
  <c r="DX360" i="5"/>
  <c r="DT360" i="5"/>
  <c r="DP360" i="5"/>
  <c r="DL360" i="5"/>
  <c r="ED364" i="5"/>
  <c r="DV364" i="5"/>
  <c r="DN364" i="5"/>
  <c r="EJ364" i="5"/>
  <c r="EB364" i="5"/>
  <c r="DT364" i="5"/>
  <c r="DL364" i="5"/>
  <c r="EH364" i="5"/>
  <c r="DZ364" i="5"/>
  <c r="DR364" i="5"/>
  <c r="DJ364" i="5"/>
  <c r="EF364" i="5"/>
  <c r="DX364" i="5"/>
  <c r="DP364" i="5"/>
  <c r="EJ368" i="5"/>
  <c r="EF368" i="5"/>
  <c r="EB368" i="5"/>
  <c r="DX368" i="5"/>
  <c r="DT368" i="5"/>
  <c r="DP368" i="5"/>
  <c r="DL368" i="5"/>
  <c r="DZ368" i="5"/>
  <c r="DJ368" i="5"/>
  <c r="DV368" i="5"/>
  <c r="EH368" i="5"/>
  <c r="DR368" i="5"/>
  <c r="ED368" i="5"/>
  <c r="DN368" i="5"/>
  <c r="EH372" i="5"/>
  <c r="ED372" i="5"/>
  <c r="DZ372" i="5"/>
  <c r="DV372" i="5"/>
  <c r="DR372" i="5"/>
  <c r="DN372" i="5"/>
  <c r="DJ372" i="5"/>
  <c r="EJ372" i="5"/>
  <c r="EF372" i="5"/>
  <c r="EB372" i="5"/>
  <c r="DX372" i="5"/>
  <c r="DT372" i="5"/>
  <c r="DP372" i="5"/>
  <c r="DL372" i="5"/>
  <c r="EJ375" i="5"/>
  <c r="EF375" i="5"/>
  <c r="EB375" i="5"/>
  <c r="DX375" i="5"/>
  <c r="DT375" i="5"/>
  <c r="DP375" i="5"/>
  <c r="DL375" i="5"/>
  <c r="EH375" i="5"/>
  <c r="ED375" i="5"/>
  <c r="DZ375" i="5"/>
  <c r="DV375" i="5"/>
  <c r="DR375" i="5"/>
  <c r="DN375" i="5"/>
  <c r="DJ375" i="5"/>
  <c r="EJ379" i="5"/>
  <c r="EF379" i="5"/>
  <c r="EB379" i="5"/>
  <c r="DX379" i="5"/>
  <c r="DT379" i="5"/>
  <c r="DP379" i="5"/>
  <c r="DL379" i="5"/>
  <c r="EH379" i="5"/>
  <c r="ED379" i="5"/>
  <c r="DZ379" i="5"/>
  <c r="DV379" i="5"/>
  <c r="DR379" i="5"/>
  <c r="DN379" i="5"/>
  <c r="DJ379" i="5"/>
  <c r="EH383" i="5"/>
  <c r="ED383" i="5"/>
  <c r="DZ383" i="5"/>
  <c r="DV383" i="5"/>
  <c r="EJ383" i="5"/>
  <c r="DT383" i="5"/>
  <c r="DL383" i="5"/>
  <c r="EF383" i="5"/>
  <c r="DR383" i="5"/>
  <c r="DJ383" i="5"/>
  <c r="EB383" i="5"/>
  <c r="DP383" i="5"/>
  <c r="DX383" i="5"/>
  <c r="DN383" i="5"/>
  <c r="EJ385" i="5"/>
  <c r="EF385" i="5"/>
  <c r="EB385" i="5"/>
  <c r="DX385" i="5"/>
  <c r="DT385" i="5"/>
  <c r="DP385" i="5"/>
  <c r="DL385" i="5"/>
  <c r="EH385" i="5"/>
  <c r="DR385" i="5"/>
  <c r="ED385" i="5"/>
  <c r="DN385" i="5"/>
  <c r="DZ385" i="5"/>
  <c r="DJ385" i="5"/>
  <c r="DV385" i="5"/>
  <c r="EH388" i="5"/>
  <c r="ED388" i="5"/>
  <c r="DZ388" i="5"/>
  <c r="DV388" i="5"/>
  <c r="DR388" i="5"/>
  <c r="DN388" i="5"/>
  <c r="DJ388" i="5"/>
  <c r="EJ388" i="5"/>
  <c r="EF388" i="5"/>
  <c r="EB388" i="5"/>
  <c r="DX388" i="5"/>
  <c r="DT388" i="5"/>
  <c r="DP388" i="5"/>
  <c r="DL388" i="5"/>
  <c r="EH392" i="5"/>
  <c r="ED392" i="5"/>
  <c r="DZ392" i="5"/>
  <c r="DV392" i="5"/>
  <c r="DR392" i="5"/>
  <c r="DN392" i="5"/>
  <c r="DJ392" i="5"/>
  <c r="EJ392" i="5"/>
  <c r="EF392" i="5"/>
  <c r="EB392" i="5"/>
  <c r="DX392" i="5"/>
  <c r="DT392" i="5"/>
  <c r="DP392" i="5"/>
  <c r="DL392" i="5"/>
  <c r="EH396" i="5"/>
  <c r="ED396" i="5"/>
  <c r="DZ396" i="5"/>
  <c r="DV396" i="5"/>
  <c r="DR396" i="5"/>
  <c r="DN396" i="5"/>
  <c r="DJ396" i="5"/>
  <c r="EJ396" i="5"/>
  <c r="EF396" i="5"/>
  <c r="EB396" i="5"/>
  <c r="DX396" i="5"/>
  <c r="DT396" i="5"/>
  <c r="DP396" i="5"/>
  <c r="DL396" i="5"/>
  <c r="EH400" i="5"/>
  <c r="ED400" i="5"/>
  <c r="DZ400" i="5"/>
  <c r="DV400" i="5"/>
  <c r="DR400" i="5"/>
  <c r="DN400" i="5"/>
  <c r="DJ400" i="5"/>
  <c r="EJ400" i="5"/>
  <c r="EF400" i="5"/>
  <c r="EB400" i="5"/>
  <c r="DX400" i="5"/>
  <c r="DT400" i="5"/>
  <c r="DP400" i="5"/>
  <c r="DL400" i="5"/>
  <c r="EH404" i="5"/>
  <c r="ED404" i="5"/>
  <c r="DZ404" i="5"/>
  <c r="DV404" i="5"/>
  <c r="DR404" i="5"/>
  <c r="DN404" i="5"/>
  <c r="DJ404" i="5"/>
  <c r="EJ404" i="5"/>
  <c r="EF404" i="5"/>
  <c r="EB404" i="5"/>
  <c r="DX404" i="5"/>
  <c r="DT404" i="5"/>
  <c r="DP404" i="5"/>
  <c r="DL404" i="5"/>
  <c r="EJ408" i="5"/>
  <c r="EF408" i="5"/>
  <c r="EB408" i="5"/>
  <c r="DX408" i="5"/>
  <c r="DT408" i="5"/>
  <c r="DP408" i="5"/>
  <c r="DL408" i="5"/>
  <c r="EH408" i="5"/>
  <c r="ED408" i="5"/>
  <c r="DZ408" i="5"/>
  <c r="DV408" i="5"/>
  <c r="DR408" i="5"/>
  <c r="DN408" i="5"/>
  <c r="DJ408" i="5"/>
  <c r="EH410" i="5"/>
  <c r="ED410" i="5"/>
  <c r="DZ410" i="5"/>
  <c r="DV410" i="5"/>
  <c r="DR410" i="5"/>
  <c r="DN410" i="5"/>
  <c r="DJ410" i="5"/>
  <c r="EJ410" i="5"/>
  <c r="EF410" i="5"/>
  <c r="EB410" i="5"/>
  <c r="DX410" i="5"/>
  <c r="DT410" i="5"/>
  <c r="DP410" i="5"/>
  <c r="DL410" i="5"/>
  <c r="EH414" i="5"/>
  <c r="ED414" i="5"/>
  <c r="DZ414" i="5"/>
  <c r="DV414" i="5"/>
  <c r="DR414" i="5"/>
  <c r="DN414" i="5"/>
  <c r="DJ414" i="5"/>
  <c r="EJ414" i="5"/>
  <c r="EF414" i="5"/>
  <c r="EB414" i="5"/>
  <c r="DX414" i="5"/>
  <c r="DT414" i="5"/>
  <c r="DP414" i="5"/>
  <c r="DL414" i="5"/>
  <c r="EH418" i="5"/>
  <c r="ED418" i="5"/>
  <c r="DZ418" i="5"/>
  <c r="DV418" i="5"/>
  <c r="DR418" i="5"/>
  <c r="DN418" i="5"/>
  <c r="DJ418" i="5"/>
  <c r="EJ418" i="5"/>
  <c r="EF418" i="5"/>
  <c r="EB418" i="5"/>
  <c r="DX418" i="5"/>
  <c r="DT418" i="5"/>
  <c r="DP418" i="5"/>
  <c r="DL418" i="5"/>
  <c r="EH422" i="5"/>
  <c r="ED422" i="5"/>
  <c r="DZ422" i="5"/>
  <c r="DV422" i="5"/>
  <c r="DR422" i="5"/>
  <c r="DN422" i="5"/>
  <c r="DJ422" i="5"/>
  <c r="EJ422" i="5"/>
  <c r="EF422" i="5"/>
  <c r="EB422" i="5"/>
  <c r="DX422" i="5"/>
  <c r="DT422" i="5"/>
  <c r="DP422" i="5"/>
  <c r="DL422" i="5"/>
  <c r="EJ425" i="5"/>
  <c r="EF425" i="5"/>
  <c r="EB425" i="5"/>
  <c r="DX425" i="5"/>
  <c r="DT425" i="5"/>
  <c r="DP425" i="5"/>
  <c r="DL425" i="5"/>
  <c r="EH425" i="5"/>
  <c r="ED425" i="5"/>
  <c r="DZ425" i="5"/>
  <c r="DV425" i="5"/>
  <c r="DR425" i="5"/>
  <c r="DN425" i="5"/>
  <c r="DJ425" i="5"/>
  <c r="EJ429" i="5"/>
  <c r="EF429" i="5"/>
  <c r="EB429" i="5"/>
  <c r="DX429" i="5"/>
  <c r="DT429" i="5"/>
  <c r="DP429" i="5"/>
  <c r="DL429" i="5"/>
  <c r="EH429" i="5"/>
  <c r="ED429" i="5"/>
  <c r="DZ429" i="5"/>
  <c r="DV429" i="5"/>
  <c r="DR429" i="5"/>
  <c r="DN429" i="5"/>
  <c r="DJ429" i="5"/>
  <c r="EJ433" i="5"/>
  <c r="EF433" i="5"/>
  <c r="EB433" i="5"/>
  <c r="DX433" i="5"/>
  <c r="DT433" i="5"/>
  <c r="DP433" i="5"/>
  <c r="DL433" i="5"/>
  <c r="EH433" i="5"/>
  <c r="ED433" i="5"/>
  <c r="DZ433" i="5"/>
  <c r="DV433" i="5"/>
  <c r="DR433" i="5"/>
  <c r="DN433" i="5"/>
  <c r="DJ433" i="5"/>
  <c r="EH435" i="5"/>
  <c r="ED435" i="5"/>
  <c r="DZ435" i="5"/>
  <c r="DV435" i="5"/>
  <c r="DR435" i="5"/>
  <c r="DN435" i="5"/>
  <c r="DJ435" i="5"/>
  <c r="EJ435" i="5"/>
  <c r="EF435" i="5"/>
  <c r="EB435" i="5"/>
  <c r="DX435" i="5"/>
  <c r="DT435" i="5"/>
  <c r="DP435" i="5"/>
  <c r="DL435" i="5"/>
  <c r="EJ441" i="5"/>
  <c r="EF441" i="5"/>
  <c r="EB441" i="5"/>
  <c r="DX441" i="5"/>
  <c r="DT441" i="5"/>
  <c r="DP441" i="5"/>
  <c r="DL441" i="5"/>
  <c r="EH441" i="5"/>
  <c r="ED441" i="5"/>
  <c r="DZ441" i="5"/>
  <c r="DV441" i="5"/>
  <c r="DR441" i="5"/>
  <c r="DN441" i="5"/>
  <c r="DJ441" i="5"/>
  <c r="EJ445" i="5"/>
  <c r="EF445" i="5"/>
  <c r="EB445" i="5"/>
  <c r="DX445" i="5"/>
  <c r="DT445" i="5"/>
  <c r="DP445" i="5"/>
  <c r="DL445" i="5"/>
  <c r="EH445" i="5"/>
  <c r="ED445" i="5"/>
  <c r="DZ445" i="5"/>
  <c r="DV445" i="5"/>
  <c r="DR445" i="5"/>
  <c r="DN445" i="5"/>
  <c r="DJ445" i="5"/>
  <c r="EJ449" i="5"/>
  <c r="EF449" i="5"/>
  <c r="EB449" i="5"/>
  <c r="DX449" i="5"/>
  <c r="DT449" i="5"/>
  <c r="DP449" i="5"/>
  <c r="DL449" i="5"/>
  <c r="EH449" i="5"/>
  <c r="ED449" i="5"/>
  <c r="DZ449" i="5"/>
  <c r="DV449" i="5"/>
  <c r="DR449" i="5"/>
  <c r="DN449" i="5"/>
  <c r="DJ449" i="5"/>
  <c r="EJ453" i="5"/>
  <c r="EF453" i="5"/>
  <c r="EB453" i="5"/>
  <c r="DX453" i="5"/>
  <c r="DT453" i="5"/>
  <c r="DP453" i="5"/>
  <c r="DL453" i="5"/>
  <c r="EH453" i="5"/>
  <c r="ED453" i="5"/>
  <c r="DZ453" i="5"/>
  <c r="DV453" i="5"/>
  <c r="DR453" i="5"/>
  <c r="DN453" i="5"/>
  <c r="DJ453" i="5"/>
  <c r="EJ457" i="5"/>
  <c r="EF457" i="5"/>
  <c r="EB457" i="5"/>
  <c r="DX457" i="5"/>
  <c r="DT457" i="5"/>
  <c r="DP457" i="5"/>
  <c r="DL457" i="5"/>
  <c r="EH457" i="5"/>
  <c r="ED457" i="5"/>
  <c r="DZ457" i="5"/>
  <c r="DV457" i="5"/>
  <c r="DR457" i="5"/>
  <c r="DN457" i="5"/>
  <c r="DJ457" i="5"/>
  <c r="EJ461" i="5"/>
  <c r="EF461" i="5"/>
  <c r="EB461" i="5"/>
  <c r="DX461" i="5"/>
  <c r="DT461" i="5"/>
  <c r="DP461" i="5"/>
  <c r="DL461" i="5"/>
  <c r="EH461" i="5"/>
  <c r="ED461" i="5"/>
  <c r="DZ461" i="5"/>
  <c r="DV461" i="5"/>
  <c r="DR461" i="5"/>
  <c r="DN461" i="5"/>
  <c r="DJ461" i="5"/>
  <c r="EJ465" i="5"/>
  <c r="EF465" i="5"/>
  <c r="EB465" i="5"/>
  <c r="DX465" i="5"/>
  <c r="DT465" i="5"/>
  <c r="DP465" i="5"/>
  <c r="DL465" i="5"/>
  <c r="EH465" i="5"/>
  <c r="ED465" i="5"/>
  <c r="DZ465" i="5"/>
  <c r="DV465" i="5"/>
  <c r="DR465" i="5"/>
  <c r="DN465" i="5"/>
  <c r="DJ465" i="5"/>
  <c r="EH474" i="5"/>
  <c r="ED474" i="5"/>
  <c r="DZ474" i="5"/>
  <c r="DV474" i="5"/>
  <c r="DR474" i="5"/>
  <c r="DN474" i="5"/>
  <c r="DJ474" i="5"/>
  <c r="EJ474" i="5"/>
  <c r="EF474" i="5"/>
  <c r="EB474" i="5"/>
  <c r="DX474" i="5"/>
  <c r="DT474" i="5"/>
  <c r="DP474" i="5"/>
  <c r="DL474" i="5"/>
  <c r="EJ478" i="5"/>
  <c r="EF478" i="5"/>
  <c r="EB478" i="5"/>
  <c r="DX478" i="5"/>
  <c r="DT478" i="5"/>
  <c r="DP478" i="5"/>
  <c r="DL478" i="5"/>
  <c r="EH478" i="5"/>
  <c r="ED478" i="5"/>
  <c r="DZ478" i="5"/>
  <c r="DV478" i="5"/>
  <c r="DR478" i="5"/>
  <c r="DN478" i="5"/>
  <c r="DJ478" i="5"/>
  <c r="EJ482" i="5"/>
  <c r="EF482" i="5"/>
  <c r="EB482" i="5"/>
  <c r="DX482" i="5"/>
  <c r="DT482" i="5"/>
  <c r="DP482" i="5"/>
  <c r="DL482" i="5"/>
  <c r="EH482" i="5"/>
  <c r="ED482" i="5"/>
  <c r="DZ482" i="5"/>
  <c r="DV482" i="5"/>
  <c r="DR482" i="5"/>
  <c r="DN482" i="5"/>
  <c r="DJ482" i="5"/>
  <c r="EJ489" i="5"/>
  <c r="ED489" i="5"/>
  <c r="DT489" i="5"/>
  <c r="DN489" i="5"/>
  <c r="EB489" i="5"/>
  <c r="DV489" i="5"/>
  <c r="DL489" i="5"/>
  <c r="DR489" i="5"/>
  <c r="DZ489" i="5"/>
  <c r="DP489" i="5"/>
  <c r="EH489" i="5"/>
  <c r="DX489" i="5"/>
  <c r="EF489" i="5"/>
  <c r="DJ489" i="5"/>
  <c r="EJ493" i="5"/>
  <c r="EF493" i="5"/>
  <c r="EH493" i="5"/>
  <c r="ED493" i="5"/>
  <c r="DZ493" i="5"/>
  <c r="DV493" i="5"/>
  <c r="DR493" i="5"/>
  <c r="DN493" i="5"/>
  <c r="DJ493" i="5"/>
  <c r="DX493" i="5"/>
  <c r="DT493" i="5"/>
  <c r="DP493" i="5"/>
  <c r="EB493" i="5"/>
  <c r="DL493" i="5"/>
  <c r="EF497" i="5"/>
  <c r="DV497" i="5"/>
  <c r="DP497" i="5"/>
  <c r="EJ497" i="5"/>
  <c r="DZ497" i="5"/>
  <c r="DT497" i="5"/>
  <c r="DJ497" i="5"/>
  <c r="ED497" i="5"/>
  <c r="DX497" i="5"/>
  <c r="DN497" i="5"/>
  <c r="EH497" i="5"/>
  <c r="EB497" i="5"/>
  <c r="DR497" i="5"/>
  <c r="DL497" i="5"/>
  <c r="EB4" i="5"/>
  <c r="DX4" i="5"/>
  <c r="EJ4" i="5"/>
  <c r="EF4" i="5"/>
  <c r="DT4" i="5"/>
  <c r="ED4" i="5"/>
  <c r="DP4" i="5"/>
  <c r="DV4" i="5"/>
  <c r="EH4" i="5"/>
  <c r="DZ4" i="5"/>
  <c r="DN4" i="5"/>
  <c r="DJ4" i="5"/>
  <c r="DL4" i="5"/>
  <c r="DR4" i="5"/>
  <c r="EH12" i="5"/>
  <c r="ED12" i="5"/>
  <c r="DZ12" i="5"/>
  <c r="DV12" i="5"/>
  <c r="DR12" i="5"/>
  <c r="DN12" i="5"/>
  <c r="DJ12" i="5"/>
  <c r="EJ12" i="5"/>
  <c r="EF12" i="5"/>
  <c r="EB12" i="5"/>
  <c r="DX12" i="5"/>
  <c r="DT12" i="5"/>
  <c r="DP12" i="5"/>
  <c r="DL12" i="5"/>
  <c r="EH20" i="5"/>
  <c r="ED20" i="5"/>
  <c r="DZ20" i="5"/>
  <c r="DV20" i="5"/>
  <c r="DR20" i="5"/>
  <c r="DN20" i="5"/>
  <c r="DJ20" i="5"/>
  <c r="EJ20" i="5"/>
  <c r="EF20" i="5"/>
  <c r="EB20" i="5"/>
  <c r="DX20" i="5"/>
  <c r="DT20" i="5"/>
  <c r="DP20" i="5"/>
  <c r="DL20" i="5"/>
  <c r="EH24" i="5"/>
  <c r="ED24" i="5"/>
  <c r="DZ24" i="5"/>
  <c r="DV24" i="5"/>
  <c r="DR24" i="5"/>
  <c r="DN24" i="5"/>
  <c r="DJ24" i="5"/>
  <c r="EJ24" i="5"/>
  <c r="EF24" i="5"/>
  <c r="EB24" i="5"/>
  <c r="DX24" i="5"/>
  <c r="DT24" i="5"/>
  <c r="DP24" i="5"/>
  <c r="DL24" i="5"/>
  <c r="EH31" i="5"/>
  <c r="ED31" i="5"/>
  <c r="DZ31" i="5"/>
  <c r="DV31" i="5"/>
  <c r="DR31" i="5"/>
  <c r="DN31" i="5"/>
  <c r="DJ31" i="5"/>
  <c r="EJ31" i="5"/>
  <c r="EF31" i="5"/>
  <c r="EB31" i="5"/>
  <c r="DX31" i="5"/>
  <c r="DT31" i="5"/>
  <c r="DP31" i="5"/>
  <c r="DL31" i="5"/>
  <c r="EH39" i="5"/>
  <c r="ED39" i="5"/>
  <c r="DZ39" i="5"/>
  <c r="DV39" i="5"/>
  <c r="DR39" i="5"/>
  <c r="DN39" i="5"/>
  <c r="DJ39" i="5"/>
  <c r="EJ39" i="5"/>
  <c r="EF39" i="5"/>
  <c r="EB39" i="5"/>
  <c r="DX39" i="5"/>
  <c r="DT39" i="5"/>
  <c r="DP39" i="5"/>
  <c r="DL39" i="5"/>
  <c r="EH51" i="5"/>
  <c r="ED51" i="5"/>
  <c r="DZ51" i="5"/>
  <c r="DV51" i="5"/>
  <c r="DR51" i="5"/>
  <c r="DN51" i="5"/>
  <c r="DJ51" i="5"/>
  <c r="EJ51" i="5"/>
  <c r="EF51" i="5"/>
  <c r="EB51" i="5"/>
  <c r="DX51" i="5"/>
  <c r="DT51" i="5"/>
  <c r="DP51" i="5"/>
  <c r="DL51" i="5"/>
  <c r="EH55" i="5"/>
  <c r="ED55" i="5"/>
  <c r="DZ55" i="5"/>
  <c r="DV55" i="5"/>
  <c r="DR55" i="5"/>
  <c r="DN55" i="5"/>
  <c r="DJ55" i="5"/>
  <c r="EJ55" i="5"/>
  <c r="EF55" i="5"/>
  <c r="EB55" i="5"/>
  <c r="DX55" i="5"/>
  <c r="DT55" i="5"/>
  <c r="DP55" i="5"/>
  <c r="DL55" i="5"/>
  <c r="EH59" i="5"/>
  <c r="ED59" i="5"/>
  <c r="DZ59" i="5"/>
  <c r="DV59" i="5"/>
  <c r="DR59" i="5"/>
  <c r="DN59" i="5"/>
  <c r="DJ59" i="5"/>
  <c r="EJ59" i="5"/>
  <c r="EF59" i="5"/>
  <c r="EB59" i="5"/>
  <c r="DX59" i="5"/>
  <c r="DT59" i="5"/>
  <c r="DP59" i="5"/>
  <c r="DL59" i="5"/>
  <c r="EH63" i="5"/>
  <c r="ED63" i="5"/>
  <c r="DZ63" i="5"/>
  <c r="DV63" i="5"/>
  <c r="DR63" i="5"/>
  <c r="DN63" i="5"/>
  <c r="DJ63" i="5"/>
  <c r="EJ63" i="5"/>
  <c r="EF63" i="5"/>
  <c r="EB63" i="5"/>
  <c r="DX63" i="5"/>
  <c r="DT63" i="5"/>
  <c r="DP63" i="5"/>
  <c r="DL63" i="5"/>
  <c r="EH67" i="5"/>
  <c r="ED67" i="5"/>
  <c r="DZ67" i="5"/>
  <c r="DV67" i="5"/>
  <c r="DR67" i="5"/>
  <c r="DN67" i="5"/>
  <c r="DJ67" i="5"/>
  <c r="EJ67" i="5"/>
  <c r="EF67" i="5"/>
  <c r="EB67" i="5"/>
  <c r="DX67" i="5"/>
  <c r="DT67" i="5"/>
  <c r="DP67" i="5"/>
  <c r="DL67" i="5"/>
  <c r="EH71" i="5"/>
  <c r="ED71" i="5"/>
  <c r="DZ71" i="5"/>
  <c r="DV71" i="5"/>
  <c r="DR71" i="5"/>
  <c r="DN71" i="5"/>
  <c r="DJ71" i="5"/>
  <c r="EJ71" i="5"/>
  <c r="EF71" i="5"/>
  <c r="EB71" i="5"/>
  <c r="DX71" i="5"/>
  <c r="DT71" i="5"/>
  <c r="DP71" i="5"/>
  <c r="DL71" i="5"/>
  <c r="EH75" i="5"/>
  <c r="ED75" i="5"/>
  <c r="DZ75" i="5"/>
  <c r="DV75" i="5"/>
  <c r="DR75" i="5"/>
  <c r="DN75" i="5"/>
  <c r="DJ75" i="5"/>
  <c r="EJ75" i="5"/>
  <c r="EF75" i="5"/>
  <c r="EB75" i="5"/>
  <c r="DX75" i="5"/>
  <c r="DT75" i="5"/>
  <c r="DP75" i="5"/>
  <c r="DL75" i="5"/>
  <c r="EJ5" i="5"/>
  <c r="EF5" i="5"/>
  <c r="EB5" i="5"/>
  <c r="DX5" i="5"/>
  <c r="DT5" i="5"/>
  <c r="DP5" i="5"/>
  <c r="DL5" i="5"/>
  <c r="EH5" i="5"/>
  <c r="ED5" i="5"/>
  <c r="DZ5" i="5"/>
  <c r="DV5" i="5"/>
  <c r="DR5" i="5"/>
  <c r="DN5" i="5"/>
  <c r="DJ5" i="5"/>
  <c r="EJ13" i="5"/>
  <c r="EF13" i="5"/>
  <c r="EB13" i="5"/>
  <c r="DX13" i="5"/>
  <c r="DT13" i="5"/>
  <c r="DP13" i="5"/>
  <c r="DL13" i="5"/>
  <c r="EH13" i="5"/>
  <c r="ED13" i="5"/>
  <c r="DZ13" i="5"/>
  <c r="DV13" i="5"/>
  <c r="DR13" i="5"/>
  <c r="DN13" i="5"/>
  <c r="DJ13" i="5"/>
  <c r="EJ25" i="5"/>
  <c r="EF25" i="5"/>
  <c r="EB25" i="5"/>
  <c r="DX25" i="5"/>
  <c r="DT25" i="5"/>
  <c r="DP25" i="5"/>
  <c r="DL25" i="5"/>
  <c r="EH25" i="5"/>
  <c r="ED25" i="5"/>
  <c r="DZ25" i="5"/>
  <c r="DV25" i="5"/>
  <c r="DR25" i="5"/>
  <c r="DN25" i="5"/>
  <c r="DJ25" i="5"/>
  <c r="EH36" i="5"/>
  <c r="ED36" i="5"/>
  <c r="DZ36" i="5"/>
  <c r="DV36" i="5"/>
  <c r="DR36" i="5"/>
  <c r="DN36" i="5"/>
  <c r="DJ36" i="5"/>
  <c r="EJ36" i="5"/>
  <c r="EF36" i="5"/>
  <c r="EB36" i="5"/>
  <c r="DX36" i="5"/>
  <c r="DT36" i="5"/>
  <c r="DP36" i="5"/>
  <c r="DL36" i="5"/>
  <c r="EH40" i="5"/>
  <c r="ED40" i="5"/>
  <c r="DZ40" i="5"/>
  <c r="DV40" i="5"/>
  <c r="DR40" i="5"/>
  <c r="DN40" i="5"/>
  <c r="DJ40" i="5"/>
  <c r="EJ40" i="5"/>
  <c r="EF40" i="5"/>
  <c r="EB40" i="5"/>
  <c r="DX40" i="5"/>
  <c r="DT40" i="5"/>
  <c r="DP40" i="5"/>
  <c r="DL40" i="5"/>
  <c r="EH44" i="5"/>
  <c r="ED44" i="5"/>
  <c r="DZ44" i="5"/>
  <c r="DV44" i="5"/>
  <c r="DR44" i="5"/>
  <c r="DN44" i="5"/>
  <c r="DJ44" i="5"/>
  <c r="EJ44" i="5"/>
  <c r="EF44" i="5"/>
  <c r="EB44" i="5"/>
  <c r="DX44" i="5"/>
  <c r="DT44" i="5"/>
  <c r="DP44" i="5"/>
  <c r="DL44" i="5"/>
  <c r="EH48" i="5"/>
  <c r="ED48" i="5"/>
  <c r="DZ48" i="5"/>
  <c r="DV48" i="5"/>
  <c r="DR48" i="5"/>
  <c r="DN48" i="5"/>
  <c r="DJ48" i="5"/>
  <c r="EJ48" i="5"/>
  <c r="EF48" i="5"/>
  <c r="EB48" i="5"/>
  <c r="DX48" i="5"/>
  <c r="DT48" i="5"/>
  <c r="DP48" i="5"/>
  <c r="DL48" i="5"/>
  <c r="EH6" i="5"/>
  <c r="ED6" i="5"/>
  <c r="DZ6" i="5"/>
  <c r="DV6" i="5"/>
  <c r="DR6" i="5"/>
  <c r="DN6" i="5"/>
  <c r="DJ6" i="5"/>
  <c r="EB6" i="5"/>
  <c r="DL6" i="5"/>
  <c r="EJ6" i="5"/>
  <c r="DP6" i="5"/>
  <c r="DX6" i="5"/>
  <c r="DT6" i="5"/>
  <c r="EF6" i="5"/>
  <c r="EJ10" i="5"/>
  <c r="EF10" i="5"/>
  <c r="EB10" i="5"/>
  <c r="EH10" i="5"/>
  <c r="ED10" i="5"/>
  <c r="DZ10" i="5"/>
  <c r="DV10" i="5"/>
  <c r="DR10" i="5"/>
  <c r="DN10" i="5"/>
  <c r="DJ10" i="5"/>
  <c r="DX10" i="5"/>
  <c r="DT10" i="5"/>
  <c r="DP10" i="5"/>
  <c r="DL10" i="5"/>
  <c r="EJ14" i="5"/>
  <c r="EF14" i="5"/>
  <c r="EB14" i="5"/>
  <c r="DX14" i="5"/>
  <c r="DT14" i="5"/>
  <c r="DP14" i="5"/>
  <c r="DL14" i="5"/>
  <c r="EH14" i="5"/>
  <c r="ED14" i="5"/>
  <c r="DZ14" i="5"/>
  <c r="DV14" i="5"/>
  <c r="DR14" i="5"/>
  <c r="DN14" i="5"/>
  <c r="DJ14" i="5"/>
  <c r="EJ18" i="5"/>
  <c r="EF18" i="5"/>
  <c r="EB18" i="5"/>
  <c r="DX18" i="5"/>
  <c r="DT18" i="5"/>
  <c r="DP18" i="5"/>
  <c r="DL18" i="5"/>
  <c r="EH18" i="5"/>
  <c r="ED18" i="5"/>
  <c r="DZ18" i="5"/>
  <c r="DV18" i="5"/>
  <c r="DR18" i="5"/>
  <c r="DN18" i="5"/>
  <c r="DJ18" i="5"/>
  <c r="EJ22" i="5"/>
  <c r="EF22" i="5"/>
  <c r="EB22" i="5"/>
  <c r="DX22" i="5"/>
  <c r="DT22" i="5"/>
  <c r="DP22" i="5"/>
  <c r="DL22" i="5"/>
  <c r="EH22" i="5"/>
  <c r="ED22" i="5"/>
  <c r="DZ22" i="5"/>
  <c r="DV22" i="5"/>
  <c r="DR22" i="5"/>
  <c r="DN22" i="5"/>
  <c r="DJ22" i="5"/>
  <c r="C26" i="5"/>
  <c r="EJ26" i="5"/>
  <c r="EF26" i="5"/>
  <c r="EB26" i="5"/>
  <c r="DX26" i="5"/>
  <c r="DT26" i="5"/>
  <c r="DP26" i="5"/>
  <c r="DL26" i="5"/>
  <c r="EH26" i="5"/>
  <c r="ED26" i="5"/>
  <c r="DZ26" i="5"/>
  <c r="DV26" i="5"/>
  <c r="DR26" i="5"/>
  <c r="DN26" i="5"/>
  <c r="DJ26" i="5"/>
  <c r="EJ29" i="5"/>
  <c r="EF29" i="5"/>
  <c r="EB29" i="5"/>
  <c r="DX29" i="5"/>
  <c r="DT29" i="5"/>
  <c r="DP29" i="5"/>
  <c r="DL29" i="5"/>
  <c r="EH29" i="5"/>
  <c r="ED29" i="5"/>
  <c r="DZ29" i="5"/>
  <c r="DV29" i="5"/>
  <c r="DR29" i="5"/>
  <c r="DN29" i="5"/>
  <c r="DJ29" i="5"/>
  <c r="EJ33" i="5"/>
  <c r="EF33" i="5"/>
  <c r="EB33" i="5"/>
  <c r="DX33" i="5"/>
  <c r="DT33" i="5"/>
  <c r="DP33" i="5"/>
  <c r="DL33" i="5"/>
  <c r="EH33" i="5"/>
  <c r="ED33" i="5"/>
  <c r="DZ33" i="5"/>
  <c r="DV33" i="5"/>
  <c r="DR33" i="5"/>
  <c r="DN33" i="5"/>
  <c r="DJ33" i="5"/>
  <c r="EJ37" i="5"/>
  <c r="EF37" i="5"/>
  <c r="EB37" i="5"/>
  <c r="DX37" i="5"/>
  <c r="DT37" i="5"/>
  <c r="DP37" i="5"/>
  <c r="DL37" i="5"/>
  <c r="EH37" i="5"/>
  <c r="ED37" i="5"/>
  <c r="DZ37" i="5"/>
  <c r="DV37" i="5"/>
  <c r="DR37" i="5"/>
  <c r="DN37" i="5"/>
  <c r="DJ37" i="5"/>
  <c r="EJ41" i="5"/>
  <c r="EF41" i="5"/>
  <c r="EB41" i="5"/>
  <c r="DX41" i="5"/>
  <c r="DT41" i="5"/>
  <c r="DP41" i="5"/>
  <c r="DL41" i="5"/>
  <c r="EH41" i="5"/>
  <c r="ED41" i="5"/>
  <c r="DZ41" i="5"/>
  <c r="DV41" i="5"/>
  <c r="DR41" i="5"/>
  <c r="DN41" i="5"/>
  <c r="DJ41" i="5"/>
  <c r="EJ45" i="5"/>
  <c r="EF45" i="5"/>
  <c r="EB45" i="5"/>
  <c r="DX45" i="5"/>
  <c r="DT45" i="5"/>
  <c r="DP45" i="5"/>
  <c r="DL45" i="5"/>
  <c r="EH45" i="5"/>
  <c r="ED45" i="5"/>
  <c r="DZ45" i="5"/>
  <c r="DV45" i="5"/>
  <c r="DR45" i="5"/>
  <c r="DN45" i="5"/>
  <c r="DJ45" i="5"/>
  <c r="EJ49" i="5"/>
  <c r="EF49" i="5"/>
  <c r="EB49" i="5"/>
  <c r="DX49" i="5"/>
  <c r="DT49" i="5"/>
  <c r="DP49" i="5"/>
  <c r="DL49" i="5"/>
  <c r="EH49" i="5"/>
  <c r="ED49" i="5"/>
  <c r="DZ49" i="5"/>
  <c r="DV49" i="5"/>
  <c r="DR49" i="5"/>
  <c r="DN49" i="5"/>
  <c r="DJ49" i="5"/>
  <c r="EJ53" i="5"/>
  <c r="EF53" i="5"/>
  <c r="EB53" i="5"/>
  <c r="DX53" i="5"/>
  <c r="DT53" i="5"/>
  <c r="DP53" i="5"/>
  <c r="DL53" i="5"/>
  <c r="EH53" i="5"/>
  <c r="ED53" i="5"/>
  <c r="DZ53" i="5"/>
  <c r="DV53" i="5"/>
  <c r="DR53" i="5"/>
  <c r="DN53" i="5"/>
  <c r="DJ53" i="5"/>
  <c r="EJ57" i="5"/>
  <c r="EF57" i="5"/>
  <c r="EB57" i="5"/>
  <c r="DX57" i="5"/>
  <c r="DT57" i="5"/>
  <c r="DP57" i="5"/>
  <c r="DL57" i="5"/>
  <c r="EH57" i="5"/>
  <c r="ED57" i="5"/>
  <c r="DZ57" i="5"/>
  <c r="DV57" i="5"/>
  <c r="DR57" i="5"/>
  <c r="DN57" i="5"/>
  <c r="DJ57" i="5"/>
  <c r="EJ61" i="5"/>
  <c r="EF61" i="5"/>
  <c r="EB61" i="5"/>
  <c r="DX61" i="5"/>
  <c r="DT61" i="5"/>
  <c r="DP61" i="5"/>
  <c r="DL61" i="5"/>
  <c r="EH61" i="5"/>
  <c r="ED61" i="5"/>
  <c r="DZ61" i="5"/>
  <c r="DV61" i="5"/>
  <c r="DR61" i="5"/>
  <c r="DN61" i="5"/>
  <c r="DJ61" i="5"/>
  <c r="EJ65" i="5"/>
  <c r="EF65" i="5"/>
  <c r="EB65" i="5"/>
  <c r="DX65" i="5"/>
  <c r="DT65" i="5"/>
  <c r="DP65" i="5"/>
  <c r="DL65" i="5"/>
  <c r="EH65" i="5"/>
  <c r="ED65" i="5"/>
  <c r="DZ65" i="5"/>
  <c r="DV65" i="5"/>
  <c r="DR65" i="5"/>
  <c r="DN65" i="5"/>
  <c r="DJ65" i="5"/>
  <c r="EJ69" i="5"/>
  <c r="EF69" i="5"/>
  <c r="EB69" i="5"/>
  <c r="DX69" i="5"/>
  <c r="DT69" i="5"/>
  <c r="DP69" i="5"/>
  <c r="DL69" i="5"/>
  <c r="EH69" i="5"/>
  <c r="ED69" i="5"/>
  <c r="DZ69" i="5"/>
  <c r="DV69" i="5"/>
  <c r="DR69" i="5"/>
  <c r="DN69" i="5"/>
  <c r="DJ69" i="5"/>
  <c r="EJ73" i="5"/>
  <c r="EF73" i="5"/>
  <c r="EB73" i="5"/>
  <c r="DX73" i="5"/>
  <c r="DT73" i="5"/>
  <c r="DP73" i="5"/>
  <c r="DL73" i="5"/>
  <c r="EH73" i="5"/>
  <c r="ED73" i="5"/>
  <c r="DZ73" i="5"/>
  <c r="DV73" i="5"/>
  <c r="DR73" i="5"/>
  <c r="DN73" i="5"/>
  <c r="DJ73" i="5"/>
  <c r="EJ77" i="5"/>
  <c r="EF77" i="5"/>
  <c r="EB77" i="5"/>
  <c r="DX77" i="5"/>
  <c r="DT77" i="5"/>
  <c r="DP77" i="5"/>
  <c r="DL77" i="5"/>
  <c r="EH77" i="5"/>
  <c r="ED77" i="5"/>
  <c r="DZ77" i="5"/>
  <c r="DV77" i="5"/>
  <c r="DR77" i="5"/>
  <c r="DN77" i="5"/>
  <c r="DJ77" i="5"/>
  <c r="EJ81" i="5"/>
  <c r="EF81" i="5"/>
  <c r="EB81" i="5"/>
  <c r="DX81" i="5"/>
  <c r="DT81" i="5"/>
  <c r="DP81" i="5"/>
  <c r="DL81" i="5"/>
  <c r="EH81" i="5"/>
  <c r="ED81" i="5"/>
  <c r="DZ81" i="5"/>
  <c r="DV81" i="5"/>
  <c r="DR81" i="5"/>
  <c r="DN81" i="5"/>
  <c r="DJ81" i="5"/>
  <c r="EH84" i="5"/>
  <c r="ED84" i="5"/>
  <c r="DZ84" i="5"/>
  <c r="DV84" i="5"/>
  <c r="DR84" i="5"/>
  <c r="DN84" i="5"/>
  <c r="DJ84" i="5"/>
  <c r="EJ84" i="5"/>
  <c r="EF84" i="5"/>
  <c r="EB84" i="5"/>
  <c r="DX84" i="5"/>
  <c r="DT84" i="5"/>
  <c r="DP84" i="5"/>
  <c r="DL84" i="5"/>
  <c r="EF88" i="5"/>
  <c r="DX88" i="5"/>
  <c r="DP88" i="5"/>
  <c r="ED88" i="5"/>
  <c r="DV88" i="5"/>
  <c r="DN88" i="5"/>
  <c r="EJ88" i="5"/>
  <c r="EB88" i="5"/>
  <c r="DT88" i="5"/>
  <c r="DL88" i="5"/>
  <c r="EH88" i="5"/>
  <c r="DZ88" i="5"/>
  <c r="DR88" i="5"/>
  <c r="DJ88" i="5"/>
  <c r="EH91" i="5"/>
  <c r="ED91" i="5"/>
  <c r="DZ91" i="5"/>
  <c r="DV91" i="5"/>
  <c r="DR91" i="5"/>
  <c r="DN91" i="5"/>
  <c r="DJ91" i="5"/>
  <c r="EJ91" i="5"/>
  <c r="EF91" i="5"/>
  <c r="EB91" i="5"/>
  <c r="DX91" i="5"/>
  <c r="DT91" i="5"/>
  <c r="DP91" i="5"/>
  <c r="DL91" i="5"/>
  <c r="EH95" i="5"/>
  <c r="ED95" i="5"/>
  <c r="DZ95" i="5"/>
  <c r="DV95" i="5"/>
  <c r="DR95" i="5"/>
  <c r="DN95" i="5"/>
  <c r="DJ95" i="5"/>
  <c r="EJ95" i="5"/>
  <c r="EF95" i="5"/>
  <c r="EB95" i="5"/>
  <c r="DX95" i="5"/>
  <c r="DT95" i="5"/>
  <c r="DP95" i="5"/>
  <c r="DL95" i="5"/>
  <c r="EH99" i="5"/>
  <c r="ED99" i="5"/>
  <c r="DZ99" i="5"/>
  <c r="DV99" i="5"/>
  <c r="DR99" i="5"/>
  <c r="DN99" i="5"/>
  <c r="DJ99" i="5"/>
  <c r="EJ99" i="5"/>
  <c r="EF99" i="5"/>
  <c r="EB99" i="5"/>
  <c r="DX99" i="5"/>
  <c r="DT99" i="5"/>
  <c r="DP99" i="5"/>
  <c r="DL99" i="5"/>
  <c r="EH102" i="5"/>
  <c r="ED102" i="5"/>
  <c r="DZ102" i="5"/>
  <c r="DV102" i="5"/>
  <c r="DR102" i="5"/>
  <c r="DN102" i="5"/>
  <c r="DJ102" i="5"/>
  <c r="EJ102" i="5"/>
  <c r="DT102" i="5"/>
  <c r="EF102" i="5"/>
  <c r="DP102" i="5"/>
  <c r="EB102" i="5"/>
  <c r="DL102" i="5"/>
  <c r="DX102" i="5"/>
  <c r="EH106" i="5"/>
  <c r="ED106" i="5"/>
  <c r="DZ106" i="5"/>
  <c r="DV106" i="5"/>
  <c r="DR106" i="5"/>
  <c r="DN106" i="5"/>
  <c r="DJ106" i="5"/>
  <c r="EF106" i="5"/>
  <c r="DP106" i="5"/>
  <c r="EB106" i="5"/>
  <c r="DL106" i="5"/>
  <c r="DX106" i="5"/>
  <c r="EJ106" i="5"/>
  <c r="DT106" i="5"/>
  <c r="EH110" i="5"/>
  <c r="ED110" i="5"/>
  <c r="DZ110" i="5"/>
  <c r="DV110" i="5"/>
  <c r="DR110" i="5"/>
  <c r="DN110" i="5"/>
  <c r="DJ110" i="5"/>
  <c r="EB110" i="5"/>
  <c r="DL110" i="5"/>
  <c r="DX110" i="5"/>
  <c r="EJ110" i="5"/>
  <c r="DT110" i="5"/>
  <c r="EF110" i="5"/>
  <c r="DP110" i="5"/>
  <c r="EH114" i="5"/>
  <c r="ED114" i="5"/>
  <c r="DZ114" i="5"/>
  <c r="DV114" i="5"/>
  <c r="DR114" i="5"/>
  <c r="DN114" i="5"/>
  <c r="DJ114" i="5"/>
  <c r="DX114" i="5"/>
  <c r="EJ114" i="5"/>
  <c r="DT114" i="5"/>
  <c r="EF114" i="5"/>
  <c r="DP114" i="5"/>
  <c r="EB114" i="5"/>
  <c r="DL114" i="5"/>
  <c r="EH118" i="5"/>
  <c r="ED118" i="5"/>
  <c r="DZ118" i="5"/>
  <c r="DV118" i="5"/>
  <c r="DR118" i="5"/>
  <c r="DN118" i="5"/>
  <c r="DJ118" i="5"/>
  <c r="EJ118" i="5"/>
  <c r="EF118" i="5"/>
  <c r="EB118" i="5"/>
  <c r="DX118" i="5"/>
  <c r="DT118" i="5"/>
  <c r="DP118" i="5"/>
  <c r="DL118" i="5"/>
  <c r="EH122" i="5"/>
  <c r="ED122" i="5"/>
  <c r="DZ122" i="5"/>
  <c r="DV122" i="5"/>
  <c r="DR122" i="5"/>
  <c r="DN122" i="5"/>
  <c r="DJ122" i="5"/>
  <c r="EJ122" i="5"/>
  <c r="EF122" i="5"/>
  <c r="EB122" i="5"/>
  <c r="DX122" i="5"/>
  <c r="DT122" i="5"/>
  <c r="DP122" i="5"/>
  <c r="DL122" i="5"/>
  <c r="EH126" i="5"/>
  <c r="ED126" i="5"/>
  <c r="DZ126" i="5"/>
  <c r="DV126" i="5"/>
  <c r="DR126" i="5"/>
  <c r="DN126" i="5"/>
  <c r="DJ126" i="5"/>
  <c r="EJ126" i="5"/>
  <c r="EF126" i="5"/>
  <c r="EB126" i="5"/>
  <c r="DX126" i="5"/>
  <c r="DT126" i="5"/>
  <c r="DP126" i="5"/>
  <c r="DL126" i="5"/>
  <c r="EH130" i="5"/>
  <c r="ED130" i="5"/>
  <c r="DZ130" i="5"/>
  <c r="DV130" i="5"/>
  <c r="DR130" i="5"/>
  <c r="DN130" i="5"/>
  <c r="DJ130" i="5"/>
  <c r="EJ130" i="5"/>
  <c r="EF130" i="5"/>
  <c r="EB130" i="5"/>
  <c r="DX130" i="5"/>
  <c r="DT130" i="5"/>
  <c r="DP130" i="5"/>
  <c r="DL130" i="5"/>
  <c r="EH134" i="5"/>
  <c r="ED134" i="5"/>
  <c r="DZ134" i="5"/>
  <c r="DV134" i="5"/>
  <c r="DR134" i="5"/>
  <c r="DN134" i="5"/>
  <c r="DJ134" i="5"/>
  <c r="EJ134" i="5"/>
  <c r="EF134" i="5"/>
  <c r="EB134" i="5"/>
  <c r="DX134" i="5"/>
  <c r="DT134" i="5"/>
  <c r="DP134" i="5"/>
  <c r="DL134" i="5"/>
  <c r="EH138" i="5"/>
  <c r="ED138" i="5"/>
  <c r="DZ138" i="5"/>
  <c r="DV138" i="5"/>
  <c r="DR138" i="5"/>
  <c r="DN138" i="5"/>
  <c r="DJ138" i="5"/>
  <c r="EJ138" i="5"/>
  <c r="EF138" i="5"/>
  <c r="EB138" i="5"/>
  <c r="DX138" i="5"/>
  <c r="DT138" i="5"/>
  <c r="DP138" i="5"/>
  <c r="DL138" i="5"/>
  <c r="EH142" i="5"/>
  <c r="ED142" i="5"/>
  <c r="DZ142" i="5"/>
  <c r="DV142" i="5"/>
  <c r="DR142" i="5"/>
  <c r="DN142" i="5"/>
  <c r="DJ142" i="5"/>
  <c r="EJ142" i="5"/>
  <c r="EF142" i="5"/>
  <c r="EB142" i="5"/>
  <c r="DX142" i="5"/>
  <c r="DT142" i="5"/>
  <c r="DP142" i="5"/>
  <c r="DL142" i="5"/>
  <c r="EH146" i="5"/>
  <c r="ED146" i="5"/>
  <c r="DZ146" i="5"/>
  <c r="DV146" i="5"/>
  <c r="DR146" i="5"/>
  <c r="DN146" i="5"/>
  <c r="DJ146" i="5"/>
  <c r="EJ146" i="5"/>
  <c r="EF146" i="5"/>
  <c r="EB146" i="5"/>
  <c r="DX146" i="5"/>
  <c r="DT146" i="5"/>
  <c r="DP146" i="5"/>
  <c r="DL146" i="5"/>
  <c r="EH150" i="5"/>
  <c r="ED150" i="5"/>
  <c r="DZ150" i="5"/>
  <c r="DV150" i="5"/>
  <c r="DR150" i="5"/>
  <c r="DN150" i="5"/>
  <c r="DJ150" i="5"/>
  <c r="EJ150" i="5"/>
  <c r="EF150" i="5"/>
  <c r="EB150" i="5"/>
  <c r="DX150" i="5"/>
  <c r="DT150" i="5"/>
  <c r="DP150" i="5"/>
  <c r="DL150" i="5"/>
  <c r="EH154" i="5"/>
  <c r="ED154" i="5"/>
  <c r="DZ154" i="5"/>
  <c r="DV154" i="5"/>
  <c r="DR154" i="5"/>
  <c r="DN154" i="5"/>
  <c r="DJ154" i="5"/>
  <c r="EJ154" i="5"/>
  <c r="EF154" i="5"/>
  <c r="EB154" i="5"/>
  <c r="DX154" i="5"/>
  <c r="DT154" i="5"/>
  <c r="DP154" i="5"/>
  <c r="DL154" i="5"/>
  <c r="EH158" i="5"/>
  <c r="ED158" i="5"/>
  <c r="DZ158" i="5"/>
  <c r="DV158" i="5"/>
  <c r="DR158" i="5"/>
  <c r="DN158" i="5"/>
  <c r="DJ158" i="5"/>
  <c r="EJ158" i="5"/>
  <c r="EF158" i="5"/>
  <c r="EB158" i="5"/>
  <c r="DX158" i="5"/>
  <c r="DT158" i="5"/>
  <c r="DP158" i="5"/>
  <c r="DL158" i="5"/>
  <c r="EH162" i="5"/>
  <c r="ED162" i="5"/>
  <c r="DZ162" i="5"/>
  <c r="DV162" i="5"/>
  <c r="DR162" i="5"/>
  <c r="DN162" i="5"/>
  <c r="DJ162" i="5"/>
  <c r="EJ162" i="5"/>
  <c r="EF162" i="5"/>
  <c r="EB162" i="5"/>
  <c r="DX162" i="5"/>
  <c r="DT162" i="5"/>
  <c r="DP162" i="5"/>
  <c r="DL162" i="5"/>
  <c r="EH166" i="5"/>
  <c r="ED166" i="5"/>
  <c r="DZ166" i="5"/>
  <c r="DV166" i="5"/>
  <c r="DR166" i="5"/>
  <c r="DN166" i="5"/>
  <c r="DJ166" i="5"/>
  <c r="EJ166" i="5"/>
  <c r="EF166" i="5"/>
  <c r="EB166" i="5"/>
  <c r="DX166" i="5"/>
  <c r="DT166" i="5"/>
  <c r="DP166" i="5"/>
  <c r="DL166" i="5"/>
  <c r="EH170" i="5"/>
  <c r="ED170" i="5"/>
  <c r="DZ170" i="5"/>
  <c r="DV170" i="5"/>
  <c r="DR170" i="5"/>
  <c r="DN170" i="5"/>
  <c r="DJ170" i="5"/>
  <c r="EJ170" i="5"/>
  <c r="EF170" i="5"/>
  <c r="EB170" i="5"/>
  <c r="DX170" i="5"/>
  <c r="DT170" i="5"/>
  <c r="DP170" i="5"/>
  <c r="DL170" i="5"/>
  <c r="EH174" i="5"/>
  <c r="ED174" i="5"/>
  <c r="DZ174" i="5"/>
  <c r="DV174" i="5"/>
  <c r="DR174" i="5"/>
  <c r="DN174" i="5"/>
  <c r="DJ174" i="5"/>
  <c r="EJ174" i="5"/>
  <c r="EF174" i="5"/>
  <c r="EB174" i="5"/>
  <c r="DX174" i="5"/>
  <c r="DT174" i="5"/>
  <c r="DP174" i="5"/>
  <c r="DL174" i="5"/>
  <c r="EH178" i="5"/>
  <c r="ED178" i="5"/>
  <c r="DZ178" i="5"/>
  <c r="DV178" i="5"/>
  <c r="DR178" i="5"/>
  <c r="DN178" i="5"/>
  <c r="DJ178" i="5"/>
  <c r="EJ178" i="5"/>
  <c r="EF178" i="5"/>
  <c r="EB178" i="5"/>
  <c r="DX178" i="5"/>
  <c r="DT178" i="5"/>
  <c r="DP178" i="5"/>
  <c r="DL178" i="5"/>
  <c r="EJ182" i="5"/>
  <c r="EF182" i="5"/>
  <c r="EB182" i="5"/>
  <c r="DX182" i="5"/>
  <c r="DT182" i="5"/>
  <c r="DP182" i="5"/>
  <c r="DL182" i="5"/>
  <c r="EH182" i="5"/>
  <c r="ED182" i="5"/>
  <c r="DZ182" i="5"/>
  <c r="DV182" i="5"/>
  <c r="DR182" i="5"/>
  <c r="DN182" i="5"/>
  <c r="DJ182" i="5"/>
  <c r="EJ186" i="5"/>
  <c r="EF186" i="5"/>
  <c r="EB186" i="5"/>
  <c r="DX186" i="5"/>
  <c r="DT186" i="5"/>
  <c r="DP186" i="5"/>
  <c r="DL186" i="5"/>
  <c r="EH186" i="5"/>
  <c r="ED186" i="5"/>
  <c r="DZ186" i="5"/>
  <c r="DV186" i="5"/>
  <c r="DR186" i="5"/>
  <c r="DN186" i="5"/>
  <c r="DJ186" i="5"/>
  <c r="EJ190" i="5"/>
  <c r="EF190" i="5"/>
  <c r="EB190" i="5"/>
  <c r="DX190" i="5"/>
  <c r="DT190" i="5"/>
  <c r="DP190" i="5"/>
  <c r="DL190" i="5"/>
  <c r="EH190" i="5"/>
  <c r="ED190" i="5"/>
  <c r="DZ190" i="5"/>
  <c r="DV190" i="5"/>
  <c r="DR190" i="5"/>
  <c r="DN190" i="5"/>
  <c r="DJ190" i="5"/>
  <c r="EJ194" i="5"/>
  <c r="EF194" i="5"/>
  <c r="EB194" i="5"/>
  <c r="DX194" i="5"/>
  <c r="DT194" i="5"/>
  <c r="DP194" i="5"/>
  <c r="DL194" i="5"/>
  <c r="EH194" i="5"/>
  <c r="ED194" i="5"/>
  <c r="DZ194" i="5"/>
  <c r="DV194" i="5"/>
  <c r="DR194" i="5"/>
  <c r="DN194" i="5"/>
  <c r="DJ194" i="5"/>
  <c r="EJ198" i="5"/>
  <c r="EF198" i="5"/>
  <c r="EB198" i="5"/>
  <c r="DX198" i="5"/>
  <c r="DT198" i="5"/>
  <c r="DP198" i="5"/>
  <c r="DL198" i="5"/>
  <c r="EH198" i="5"/>
  <c r="ED198" i="5"/>
  <c r="DZ198" i="5"/>
  <c r="DV198" i="5"/>
  <c r="DR198" i="5"/>
  <c r="DN198" i="5"/>
  <c r="DJ198" i="5"/>
  <c r="EJ202" i="5"/>
  <c r="EF202" i="5"/>
  <c r="EB202" i="5"/>
  <c r="DX202" i="5"/>
  <c r="DT202" i="5"/>
  <c r="DP202" i="5"/>
  <c r="DL202" i="5"/>
  <c r="EH202" i="5"/>
  <c r="ED202" i="5"/>
  <c r="DZ202" i="5"/>
  <c r="DV202" i="5"/>
  <c r="DR202" i="5"/>
  <c r="DN202" i="5"/>
  <c r="DJ202" i="5"/>
  <c r="EJ206" i="5"/>
  <c r="EF206" i="5"/>
  <c r="EB206" i="5"/>
  <c r="DX206" i="5"/>
  <c r="DT206" i="5"/>
  <c r="DP206" i="5"/>
  <c r="DL206" i="5"/>
  <c r="EH206" i="5"/>
  <c r="ED206" i="5"/>
  <c r="DZ206" i="5"/>
  <c r="DV206" i="5"/>
  <c r="DR206" i="5"/>
  <c r="DN206" i="5"/>
  <c r="DJ206" i="5"/>
  <c r="EJ210" i="5"/>
  <c r="EF210" i="5"/>
  <c r="EB210" i="5"/>
  <c r="DX210" i="5"/>
  <c r="DT210" i="5"/>
  <c r="DP210" i="5"/>
  <c r="DL210" i="5"/>
  <c r="EH210" i="5"/>
  <c r="ED210" i="5"/>
  <c r="DZ210" i="5"/>
  <c r="DV210" i="5"/>
  <c r="DR210" i="5"/>
  <c r="DN210" i="5"/>
  <c r="DJ210" i="5"/>
  <c r="EJ214" i="5"/>
  <c r="EF214" i="5"/>
  <c r="EB214" i="5"/>
  <c r="DX214" i="5"/>
  <c r="DT214" i="5"/>
  <c r="DP214" i="5"/>
  <c r="DL214" i="5"/>
  <c r="EH214" i="5"/>
  <c r="ED214" i="5"/>
  <c r="DZ214" i="5"/>
  <c r="DV214" i="5"/>
  <c r="DR214" i="5"/>
  <c r="DN214" i="5"/>
  <c r="DJ214" i="5"/>
  <c r="EJ218" i="5"/>
  <c r="EF218" i="5"/>
  <c r="EB218" i="5"/>
  <c r="DX218" i="5"/>
  <c r="DT218" i="5"/>
  <c r="DP218" i="5"/>
  <c r="DL218" i="5"/>
  <c r="EH218" i="5"/>
  <c r="ED218" i="5"/>
  <c r="DZ218" i="5"/>
  <c r="DV218" i="5"/>
  <c r="DR218" i="5"/>
  <c r="DN218" i="5"/>
  <c r="DJ218" i="5"/>
  <c r="EJ222" i="5"/>
  <c r="EF222" i="5"/>
  <c r="EB222" i="5"/>
  <c r="DX222" i="5"/>
  <c r="DT222" i="5"/>
  <c r="DP222" i="5"/>
  <c r="DL222" i="5"/>
  <c r="EH222" i="5"/>
  <c r="ED222" i="5"/>
  <c r="DZ222" i="5"/>
  <c r="DV222" i="5"/>
  <c r="DR222" i="5"/>
  <c r="DN222" i="5"/>
  <c r="DJ222" i="5"/>
  <c r="EH226" i="5"/>
  <c r="ED226" i="5"/>
  <c r="DZ226" i="5"/>
  <c r="DV226" i="5"/>
  <c r="DR226" i="5"/>
  <c r="DN226" i="5"/>
  <c r="DJ226" i="5"/>
  <c r="EJ226" i="5"/>
  <c r="EF226" i="5"/>
  <c r="EB226" i="5"/>
  <c r="DX226" i="5"/>
  <c r="DT226" i="5"/>
  <c r="DP226" i="5"/>
  <c r="DL226" i="5"/>
  <c r="EH230" i="5"/>
  <c r="ED230" i="5"/>
  <c r="DZ230" i="5"/>
  <c r="DV230" i="5"/>
  <c r="DR230" i="5"/>
  <c r="DN230" i="5"/>
  <c r="DJ230" i="5"/>
  <c r="EJ230" i="5"/>
  <c r="EF230" i="5"/>
  <c r="EB230" i="5"/>
  <c r="DX230" i="5"/>
  <c r="DT230" i="5"/>
  <c r="DP230" i="5"/>
  <c r="DL230" i="5"/>
  <c r="EH234" i="5"/>
  <c r="ED234" i="5"/>
  <c r="DZ234" i="5"/>
  <c r="DV234" i="5"/>
  <c r="DR234" i="5"/>
  <c r="DN234" i="5"/>
  <c r="DJ234" i="5"/>
  <c r="EJ234" i="5"/>
  <c r="EF234" i="5"/>
  <c r="EB234" i="5"/>
  <c r="DX234" i="5"/>
  <c r="DT234" i="5"/>
  <c r="DP234" i="5"/>
  <c r="DL234" i="5"/>
  <c r="EH238" i="5"/>
  <c r="ED238" i="5"/>
  <c r="DZ238" i="5"/>
  <c r="DV238" i="5"/>
  <c r="DR238" i="5"/>
  <c r="DN238" i="5"/>
  <c r="DJ238" i="5"/>
  <c r="EJ238" i="5"/>
  <c r="EF238" i="5"/>
  <c r="EB238" i="5"/>
  <c r="DX238" i="5"/>
  <c r="DT238" i="5"/>
  <c r="DP238" i="5"/>
  <c r="DL238" i="5"/>
  <c r="EH242" i="5"/>
  <c r="ED242" i="5"/>
  <c r="DZ242" i="5"/>
  <c r="DV242" i="5"/>
  <c r="DR242" i="5"/>
  <c r="DN242" i="5"/>
  <c r="DJ242" i="5"/>
  <c r="EJ242" i="5"/>
  <c r="EF242" i="5"/>
  <c r="EB242" i="5"/>
  <c r="DX242" i="5"/>
  <c r="DT242" i="5"/>
  <c r="DP242" i="5"/>
  <c r="DL242" i="5"/>
  <c r="EH246" i="5"/>
  <c r="ED246" i="5"/>
  <c r="DZ246" i="5"/>
  <c r="DV246" i="5"/>
  <c r="DR246" i="5"/>
  <c r="DN246" i="5"/>
  <c r="DJ246" i="5"/>
  <c r="EJ246" i="5"/>
  <c r="EF246" i="5"/>
  <c r="EB246" i="5"/>
  <c r="DX246" i="5"/>
  <c r="DT246" i="5"/>
  <c r="DP246" i="5"/>
  <c r="DL246" i="5"/>
  <c r="EH249" i="5"/>
  <c r="ED249" i="5"/>
  <c r="DZ249" i="5"/>
  <c r="DV249" i="5"/>
  <c r="DR249" i="5"/>
  <c r="DN249" i="5"/>
  <c r="DJ249" i="5"/>
  <c r="EJ249" i="5"/>
  <c r="EF249" i="5"/>
  <c r="EB249" i="5"/>
  <c r="DX249" i="5"/>
  <c r="DT249" i="5"/>
  <c r="DP249" i="5"/>
  <c r="DL249" i="5"/>
  <c r="EH253" i="5"/>
  <c r="ED253" i="5"/>
  <c r="DZ253" i="5"/>
  <c r="DV253" i="5"/>
  <c r="DR253" i="5"/>
  <c r="DN253" i="5"/>
  <c r="DJ253" i="5"/>
  <c r="EJ253" i="5"/>
  <c r="EF253" i="5"/>
  <c r="EB253" i="5"/>
  <c r="DX253" i="5"/>
  <c r="DT253" i="5"/>
  <c r="DP253" i="5"/>
  <c r="DL253" i="5"/>
  <c r="EH257" i="5"/>
  <c r="ED257" i="5"/>
  <c r="DZ257" i="5"/>
  <c r="DV257" i="5"/>
  <c r="DR257" i="5"/>
  <c r="DN257" i="5"/>
  <c r="DJ257" i="5"/>
  <c r="EJ257" i="5"/>
  <c r="EF257" i="5"/>
  <c r="EB257" i="5"/>
  <c r="DX257" i="5"/>
  <c r="DT257" i="5"/>
  <c r="DP257" i="5"/>
  <c r="DL257" i="5"/>
  <c r="EH261" i="5"/>
  <c r="ED261" i="5"/>
  <c r="DZ261" i="5"/>
  <c r="DV261" i="5"/>
  <c r="DR261" i="5"/>
  <c r="DN261" i="5"/>
  <c r="DJ261" i="5"/>
  <c r="EJ261" i="5"/>
  <c r="EF261" i="5"/>
  <c r="EB261" i="5"/>
  <c r="DX261" i="5"/>
  <c r="DT261" i="5"/>
  <c r="DP261" i="5"/>
  <c r="DL261" i="5"/>
  <c r="EH265" i="5"/>
  <c r="ED265" i="5"/>
  <c r="DZ265" i="5"/>
  <c r="DV265" i="5"/>
  <c r="DR265" i="5"/>
  <c r="DN265" i="5"/>
  <c r="DJ265" i="5"/>
  <c r="EJ265" i="5"/>
  <c r="EF265" i="5"/>
  <c r="EB265" i="5"/>
  <c r="DX265" i="5"/>
  <c r="DT265" i="5"/>
  <c r="DP265" i="5"/>
  <c r="DL265" i="5"/>
  <c r="EH272" i="5"/>
  <c r="ED272" i="5"/>
  <c r="DZ272" i="5"/>
  <c r="DV272" i="5"/>
  <c r="DR272" i="5"/>
  <c r="DN272" i="5"/>
  <c r="DX272" i="5"/>
  <c r="DJ272" i="5"/>
  <c r="EJ272" i="5"/>
  <c r="DT272" i="5"/>
  <c r="EF272" i="5"/>
  <c r="DP272" i="5"/>
  <c r="EB272" i="5"/>
  <c r="DL272" i="5"/>
  <c r="EH276" i="5"/>
  <c r="ED276" i="5"/>
  <c r="DZ276" i="5"/>
  <c r="DV276" i="5"/>
  <c r="DR276" i="5"/>
  <c r="DN276" i="5"/>
  <c r="DJ276" i="5"/>
  <c r="EJ276" i="5"/>
  <c r="DT276" i="5"/>
  <c r="EF276" i="5"/>
  <c r="DP276" i="5"/>
  <c r="EB276" i="5"/>
  <c r="DL276" i="5"/>
  <c r="DX276" i="5"/>
  <c r="EJ280" i="5"/>
  <c r="EF280" i="5"/>
  <c r="EB280" i="5"/>
  <c r="DX280" i="5"/>
  <c r="DT280" i="5"/>
  <c r="DP280" i="5"/>
  <c r="DL280" i="5"/>
  <c r="EH280" i="5"/>
  <c r="ED280" i="5"/>
  <c r="DZ280" i="5"/>
  <c r="DV280" i="5"/>
  <c r="DR280" i="5"/>
  <c r="DN280" i="5"/>
  <c r="DJ280" i="5"/>
  <c r="EJ284" i="5"/>
  <c r="EF284" i="5"/>
  <c r="EB284" i="5"/>
  <c r="DX284" i="5"/>
  <c r="DT284" i="5"/>
  <c r="DP284" i="5"/>
  <c r="DL284" i="5"/>
  <c r="EH284" i="5"/>
  <c r="ED284" i="5"/>
  <c r="DZ284" i="5"/>
  <c r="DV284" i="5"/>
  <c r="DR284" i="5"/>
  <c r="DN284" i="5"/>
  <c r="DJ284" i="5"/>
  <c r="EJ288" i="5"/>
  <c r="EF288" i="5"/>
  <c r="EB288" i="5"/>
  <c r="DX288" i="5"/>
  <c r="DT288" i="5"/>
  <c r="DP288" i="5"/>
  <c r="DL288" i="5"/>
  <c r="EH288" i="5"/>
  <c r="ED288" i="5"/>
  <c r="DZ288" i="5"/>
  <c r="DV288" i="5"/>
  <c r="DR288" i="5"/>
  <c r="DN288" i="5"/>
  <c r="DJ288" i="5"/>
  <c r="EJ292" i="5"/>
  <c r="EF292" i="5"/>
  <c r="EB292" i="5"/>
  <c r="DX292" i="5"/>
  <c r="DT292" i="5"/>
  <c r="DP292" i="5"/>
  <c r="DL292" i="5"/>
  <c r="EH292" i="5"/>
  <c r="ED292" i="5"/>
  <c r="DZ292" i="5"/>
  <c r="DV292" i="5"/>
  <c r="DR292" i="5"/>
  <c r="DN292" i="5"/>
  <c r="DJ292" i="5"/>
  <c r="EJ296" i="5"/>
  <c r="EF296" i="5"/>
  <c r="EB296" i="5"/>
  <c r="DX296" i="5"/>
  <c r="DT296" i="5"/>
  <c r="DP296" i="5"/>
  <c r="DL296" i="5"/>
  <c r="EH296" i="5"/>
  <c r="ED296" i="5"/>
  <c r="DZ296" i="5"/>
  <c r="DV296" i="5"/>
  <c r="DR296" i="5"/>
  <c r="DN296" i="5"/>
  <c r="DJ296" i="5"/>
  <c r="EH298" i="5"/>
  <c r="ED298" i="5"/>
  <c r="DZ298" i="5"/>
  <c r="DV298" i="5"/>
  <c r="DR298" i="5"/>
  <c r="DN298" i="5"/>
  <c r="DJ298" i="5"/>
  <c r="DF298" i="5"/>
  <c r="DB298" i="5"/>
  <c r="CX298" i="5"/>
  <c r="CT298" i="5"/>
  <c r="CP298" i="5"/>
  <c r="CL298" i="5"/>
  <c r="CH298" i="5"/>
  <c r="EK298" i="5"/>
  <c r="DY298" i="5"/>
  <c r="DU298" i="5"/>
  <c r="DI298" i="5"/>
  <c r="DE298" i="5"/>
  <c r="EG298" i="5" s="1"/>
  <c r="DA298" i="5"/>
  <c r="EC298" i="5" s="1"/>
  <c r="CW298" i="5"/>
  <c r="CS298" i="5"/>
  <c r="CO298" i="5"/>
  <c r="DQ298" i="5" s="1"/>
  <c r="CK298" i="5"/>
  <c r="DM298" i="5" s="1"/>
  <c r="EJ298" i="5"/>
  <c r="EF298" i="5"/>
  <c r="EB298" i="5"/>
  <c r="DX298" i="5"/>
  <c r="DT298" i="5"/>
  <c r="DP298" i="5"/>
  <c r="DL298" i="5"/>
  <c r="DH298" i="5"/>
  <c r="DD298" i="5"/>
  <c r="CZ298" i="5"/>
  <c r="CV298" i="5"/>
  <c r="CR298" i="5"/>
  <c r="CN298" i="5"/>
  <c r="CJ298" i="5"/>
  <c r="EI298" i="5"/>
  <c r="DW298" i="5"/>
  <c r="DS298" i="5"/>
  <c r="DG298" i="5"/>
  <c r="DC298" i="5"/>
  <c r="EE298" i="5" s="1"/>
  <c r="CY298" i="5"/>
  <c r="EA298" i="5" s="1"/>
  <c r="CU298" i="5"/>
  <c r="CQ298" i="5"/>
  <c r="CM298" i="5"/>
  <c r="DO298" i="5" s="1"/>
  <c r="CI298" i="5"/>
  <c r="DK298" i="5" s="1"/>
  <c r="EH301" i="5"/>
  <c r="ED301" i="5"/>
  <c r="DZ301" i="5"/>
  <c r="DV301" i="5"/>
  <c r="DR301" i="5"/>
  <c r="DN301" i="5"/>
  <c r="DJ301" i="5"/>
  <c r="EJ301" i="5"/>
  <c r="EF301" i="5"/>
  <c r="EB301" i="5"/>
  <c r="DX301" i="5"/>
  <c r="DT301" i="5"/>
  <c r="DP301" i="5"/>
  <c r="DL301" i="5"/>
  <c r="EH305" i="5"/>
  <c r="ED305" i="5"/>
  <c r="DZ305" i="5"/>
  <c r="DV305" i="5"/>
  <c r="DR305" i="5"/>
  <c r="DN305" i="5"/>
  <c r="DJ305" i="5"/>
  <c r="EJ305" i="5"/>
  <c r="EF305" i="5"/>
  <c r="EB305" i="5"/>
  <c r="DX305" i="5"/>
  <c r="DT305" i="5"/>
  <c r="DP305" i="5"/>
  <c r="DL305" i="5"/>
  <c r="EH309" i="5"/>
  <c r="ED309" i="5"/>
  <c r="DZ309" i="5"/>
  <c r="DV309" i="5"/>
  <c r="DR309" i="5"/>
  <c r="DN309" i="5"/>
  <c r="DJ309" i="5"/>
  <c r="EJ309" i="5"/>
  <c r="EF309" i="5"/>
  <c r="EB309" i="5"/>
  <c r="DX309" i="5"/>
  <c r="DT309" i="5"/>
  <c r="DP309" i="5"/>
  <c r="DL309" i="5"/>
  <c r="EH313" i="5"/>
  <c r="ED313" i="5"/>
  <c r="DZ313" i="5"/>
  <c r="DV313" i="5"/>
  <c r="DR313" i="5"/>
  <c r="DN313" i="5"/>
  <c r="DJ313" i="5"/>
  <c r="EJ313" i="5"/>
  <c r="EF313" i="5"/>
  <c r="EB313" i="5"/>
  <c r="DX313" i="5"/>
  <c r="DT313" i="5"/>
  <c r="DP313" i="5"/>
  <c r="DL313" i="5"/>
  <c r="EJ316" i="5"/>
  <c r="EF316" i="5"/>
  <c r="EB316" i="5"/>
  <c r="DX316" i="5"/>
  <c r="DT316" i="5"/>
  <c r="DP316" i="5"/>
  <c r="DL316" i="5"/>
  <c r="EH316" i="5"/>
  <c r="ED316" i="5"/>
  <c r="DZ316" i="5"/>
  <c r="DV316" i="5"/>
  <c r="DR316" i="5"/>
  <c r="DN316" i="5"/>
  <c r="DJ316" i="5"/>
  <c r="ED319" i="5"/>
  <c r="DV319" i="5"/>
  <c r="DN319" i="5"/>
  <c r="EJ319" i="5"/>
  <c r="EB319" i="5"/>
  <c r="DT319" i="5"/>
  <c r="DL319" i="5"/>
  <c r="EH319" i="5"/>
  <c r="DZ319" i="5"/>
  <c r="DR319" i="5"/>
  <c r="DJ319" i="5"/>
  <c r="EF319" i="5"/>
  <c r="DX319" i="5"/>
  <c r="DP319" i="5"/>
  <c r="EJ323" i="5"/>
  <c r="EF323" i="5"/>
  <c r="EB323" i="5"/>
  <c r="DX323" i="5"/>
  <c r="DT323" i="5"/>
  <c r="DP323" i="5"/>
  <c r="DL323" i="5"/>
  <c r="EH323" i="5"/>
  <c r="ED323" i="5"/>
  <c r="DZ323" i="5"/>
  <c r="DV323" i="5"/>
  <c r="DR323" i="5"/>
  <c r="DN323" i="5"/>
  <c r="DJ323" i="5"/>
  <c r="EJ327" i="5"/>
  <c r="EF327" i="5"/>
  <c r="EB327" i="5"/>
  <c r="DX327" i="5"/>
  <c r="DT327" i="5"/>
  <c r="DP327" i="5"/>
  <c r="DL327" i="5"/>
  <c r="EH327" i="5"/>
  <c r="ED327" i="5"/>
  <c r="DZ327" i="5"/>
  <c r="DV327" i="5"/>
  <c r="DR327" i="5"/>
  <c r="DN327" i="5"/>
  <c r="DJ327" i="5"/>
  <c r="EJ331" i="5"/>
  <c r="EF331" i="5"/>
  <c r="EB331" i="5"/>
  <c r="DX331" i="5"/>
  <c r="DT331" i="5"/>
  <c r="DP331" i="5"/>
  <c r="DL331" i="5"/>
  <c r="EH331" i="5"/>
  <c r="ED331" i="5"/>
  <c r="DZ331" i="5"/>
  <c r="DV331" i="5"/>
  <c r="DR331" i="5"/>
  <c r="DN331" i="5"/>
  <c r="DJ331" i="5"/>
  <c r="EH337" i="5"/>
  <c r="ED337" i="5"/>
  <c r="DZ337" i="5"/>
  <c r="DV337" i="5"/>
  <c r="DR337" i="5"/>
  <c r="DN337" i="5"/>
  <c r="DJ337" i="5"/>
  <c r="EJ337" i="5"/>
  <c r="EF337" i="5"/>
  <c r="EB337" i="5"/>
  <c r="DX337" i="5"/>
  <c r="DT337" i="5"/>
  <c r="DP337" i="5"/>
  <c r="DL337" i="5"/>
  <c r="EH341" i="5"/>
  <c r="ED341" i="5"/>
  <c r="DZ341" i="5"/>
  <c r="DV341" i="5"/>
  <c r="DR341" i="5"/>
  <c r="DN341" i="5"/>
  <c r="DJ341" i="5"/>
  <c r="EJ341" i="5"/>
  <c r="EF341" i="5"/>
  <c r="EB341" i="5"/>
  <c r="DX341" i="5"/>
  <c r="DT341" i="5"/>
  <c r="DP341" i="5"/>
  <c r="DL341" i="5"/>
  <c r="EH345" i="5"/>
  <c r="ED345" i="5"/>
  <c r="DZ345" i="5"/>
  <c r="DV345" i="5"/>
  <c r="DR345" i="5"/>
  <c r="DN345" i="5"/>
  <c r="DJ345" i="5"/>
  <c r="EJ345" i="5"/>
  <c r="EF345" i="5"/>
  <c r="EB345" i="5"/>
  <c r="DX345" i="5"/>
  <c r="DT345" i="5"/>
  <c r="DP345" i="5"/>
  <c r="DL345" i="5"/>
  <c r="AQ347" i="5"/>
  <c r="EJ351" i="5"/>
  <c r="EF351" i="5"/>
  <c r="EB351" i="5"/>
  <c r="DX351" i="5"/>
  <c r="DT351" i="5"/>
  <c r="DP351" i="5"/>
  <c r="DL351" i="5"/>
  <c r="EH351" i="5"/>
  <c r="ED351" i="5"/>
  <c r="DZ351" i="5"/>
  <c r="DV351" i="5"/>
  <c r="DR351" i="5"/>
  <c r="DN351" i="5"/>
  <c r="DJ351" i="5"/>
  <c r="EJ355" i="5"/>
  <c r="EF355" i="5"/>
  <c r="EB355" i="5"/>
  <c r="DX355" i="5"/>
  <c r="DT355" i="5"/>
  <c r="DP355" i="5"/>
  <c r="DL355" i="5"/>
  <c r="EH355" i="5"/>
  <c r="ED355" i="5"/>
  <c r="DZ355" i="5"/>
  <c r="DV355" i="5"/>
  <c r="DR355" i="5"/>
  <c r="DN355" i="5"/>
  <c r="DJ355" i="5"/>
  <c r="EJ358" i="5"/>
  <c r="EF358" i="5"/>
  <c r="EB358" i="5"/>
  <c r="DX358" i="5"/>
  <c r="DT358" i="5"/>
  <c r="DP358" i="5"/>
  <c r="DL358" i="5"/>
  <c r="EH358" i="5"/>
  <c r="ED358" i="5"/>
  <c r="DZ358" i="5"/>
  <c r="DV358" i="5"/>
  <c r="DR358" i="5"/>
  <c r="DN358" i="5"/>
  <c r="DJ358" i="5"/>
  <c r="EH361" i="5"/>
  <c r="ED361" i="5"/>
  <c r="DZ361" i="5"/>
  <c r="DV361" i="5"/>
  <c r="DR361" i="5"/>
  <c r="DN361" i="5"/>
  <c r="DJ361" i="5"/>
  <c r="EJ361" i="5"/>
  <c r="EF361" i="5"/>
  <c r="EB361" i="5"/>
  <c r="DX361" i="5"/>
  <c r="DT361" i="5"/>
  <c r="DP361" i="5"/>
  <c r="DL361" i="5"/>
  <c r="EH365" i="5"/>
  <c r="ED365" i="5"/>
  <c r="DZ365" i="5"/>
  <c r="DV365" i="5"/>
  <c r="DR365" i="5"/>
  <c r="DN365" i="5"/>
  <c r="DJ365" i="5"/>
  <c r="EJ365" i="5"/>
  <c r="EF365" i="5"/>
  <c r="EB365" i="5"/>
  <c r="DX365" i="5"/>
  <c r="DT365" i="5"/>
  <c r="DP365" i="5"/>
  <c r="DL365" i="5"/>
  <c r="EH369" i="5"/>
  <c r="ED369" i="5"/>
  <c r="DZ369" i="5"/>
  <c r="DV369" i="5"/>
  <c r="DR369" i="5"/>
  <c r="DN369" i="5"/>
  <c r="DJ369" i="5"/>
  <c r="EJ369" i="5"/>
  <c r="EF369" i="5"/>
  <c r="EB369" i="5"/>
  <c r="DX369" i="5"/>
  <c r="DT369" i="5"/>
  <c r="DP369" i="5"/>
  <c r="DL369" i="5"/>
  <c r="EH373" i="5"/>
  <c r="ED373" i="5"/>
  <c r="DZ373" i="5"/>
  <c r="DV373" i="5"/>
  <c r="DR373" i="5"/>
  <c r="DN373" i="5"/>
  <c r="DJ373" i="5"/>
  <c r="EJ373" i="5"/>
  <c r="EF373" i="5"/>
  <c r="EB373" i="5"/>
  <c r="DX373" i="5"/>
  <c r="DT373" i="5"/>
  <c r="DP373" i="5"/>
  <c r="DL373" i="5"/>
  <c r="EH376" i="5"/>
  <c r="ED376" i="5"/>
  <c r="DZ376" i="5"/>
  <c r="DV376" i="5"/>
  <c r="DR376" i="5"/>
  <c r="DN376" i="5"/>
  <c r="DJ376" i="5"/>
  <c r="EJ376" i="5"/>
  <c r="EF376" i="5"/>
  <c r="EB376" i="5"/>
  <c r="DX376" i="5"/>
  <c r="DT376" i="5"/>
  <c r="DP376" i="5"/>
  <c r="DL376" i="5"/>
  <c r="EH380" i="5"/>
  <c r="ED380" i="5"/>
  <c r="DZ380" i="5"/>
  <c r="DV380" i="5"/>
  <c r="DR380" i="5"/>
  <c r="DN380" i="5"/>
  <c r="DJ380" i="5"/>
  <c r="EJ380" i="5"/>
  <c r="EF380" i="5"/>
  <c r="EB380" i="5"/>
  <c r="DX380" i="5"/>
  <c r="DT380" i="5"/>
  <c r="DP380" i="5"/>
  <c r="DL380" i="5"/>
  <c r="EH384" i="5"/>
  <c r="ED384" i="5"/>
  <c r="DZ384" i="5"/>
  <c r="DV384" i="5"/>
  <c r="DR384" i="5"/>
  <c r="DN384" i="5"/>
  <c r="DJ384" i="5"/>
  <c r="EJ384" i="5"/>
  <c r="EF384" i="5"/>
  <c r="EB384" i="5"/>
  <c r="DX384" i="5"/>
  <c r="DT384" i="5"/>
  <c r="DP384" i="5"/>
  <c r="DL384" i="5"/>
  <c r="EJ386" i="5"/>
  <c r="EF386" i="5"/>
  <c r="EB386" i="5"/>
  <c r="DX386" i="5"/>
  <c r="DT386" i="5"/>
  <c r="DP386" i="5"/>
  <c r="DL386" i="5"/>
  <c r="EH386" i="5"/>
  <c r="ED386" i="5"/>
  <c r="DZ386" i="5"/>
  <c r="DV386" i="5"/>
  <c r="DR386" i="5"/>
  <c r="DN386" i="5"/>
  <c r="DJ386" i="5"/>
  <c r="EJ389" i="5"/>
  <c r="EF389" i="5"/>
  <c r="EB389" i="5"/>
  <c r="DX389" i="5"/>
  <c r="DT389" i="5"/>
  <c r="DP389" i="5"/>
  <c r="DL389" i="5"/>
  <c r="ED389" i="5"/>
  <c r="DN389" i="5"/>
  <c r="DZ389" i="5"/>
  <c r="DJ389" i="5"/>
  <c r="DV389" i="5"/>
  <c r="EH389" i="5"/>
  <c r="DR389" i="5"/>
  <c r="EJ393" i="5"/>
  <c r="EF393" i="5"/>
  <c r="EB393" i="5"/>
  <c r="DX393" i="5"/>
  <c r="DT393" i="5"/>
  <c r="DP393" i="5"/>
  <c r="DL393" i="5"/>
  <c r="DZ393" i="5"/>
  <c r="DJ393" i="5"/>
  <c r="DV393" i="5"/>
  <c r="EH393" i="5"/>
  <c r="DR393" i="5"/>
  <c r="ED393" i="5"/>
  <c r="DN393" i="5"/>
  <c r="EJ397" i="5"/>
  <c r="EF397" i="5"/>
  <c r="EB397" i="5"/>
  <c r="DX397" i="5"/>
  <c r="DT397" i="5"/>
  <c r="DP397" i="5"/>
  <c r="DL397" i="5"/>
  <c r="DV397" i="5"/>
  <c r="EH397" i="5"/>
  <c r="DR397" i="5"/>
  <c r="ED397" i="5"/>
  <c r="DN397" i="5"/>
  <c r="DZ397" i="5"/>
  <c r="DJ397" i="5"/>
  <c r="EJ401" i="5"/>
  <c r="EF401" i="5"/>
  <c r="EB401" i="5"/>
  <c r="DX401" i="5"/>
  <c r="DT401" i="5"/>
  <c r="DP401" i="5"/>
  <c r="DL401" i="5"/>
  <c r="EH401" i="5"/>
  <c r="DR401" i="5"/>
  <c r="ED401" i="5"/>
  <c r="DN401" i="5"/>
  <c r="DZ401" i="5"/>
  <c r="DJ401" i="5"/>
  <c r="DV401" i="5"/>
  <c r="EJ405" i="5"/>
  <c r="EF405" i="5"/>
  <c r="EB405" i="5"/>
  <c r="DX405" i="5"/>
  <c r="DT405" i="5"/>
  <c r="DP405" i="5"/>
  <c r="DL405" i="5"/>
  <c r="ED405" i="5"/>
  <c r="DN405" i="5"/>
  <c r="DZ405" i="5"/>
  <c r="DJ405" i="5"/>
  <c r="DV405" i="5"/>
  <c r="EH405" i="5"/>
  <c r="DR405" i="5"/>
  <c r="EJ409" i="5"/>
  <c r="EF409" i="5"/>
  <c r="EB409" i="5"/>
  <c r="DX409" i="5"/>
  <c r="DT409" i="5"/>
  <c r="DP409" i="5"/>
  <c r="DL409" i="5"/>
  <c r="EH409" i="5"/>
  <c r="ED409" i="5"/>
  <c r="DZ409" i="5"/>
  <c r="DV409" i="5"/>
  <c r="DR409" i="5"/>
  <c r="DN409" i="5"/>
  <c r="DJ409" i="5"/>
  <c r="EH411" i="5"/>
  <c r="ED411" i="5"/>
  <c r="DZ411" i="5"/>
  <c r="DV411" i="5"/>
  <c r="DR411" i="5"/>
  <c r="DN411" i="5"/>
  <c r="DJ411" i="5"/>
  <c r="EJ411" i="5"/>
  <c r="EF411" i="5"/>
  <c r="EB411" i="5"/>
  <c r="DX411" i="5"/>
  <c r="DT411" i="5"/>
  <c r="DP411" i="5"/>
  <c r="DL411" i="5"/>
  <c r="EH415" i="5"/>
  <c r="ED415" i="5"/>
  <c r="DZ415" i="5"/>
  <c r="DV415" i="5"/>
  <c r="DR415" i="5"/>
  <c r="DN415" i="5"/>
  <c r="DJ415" i="5"/>
  <c r="EJ415" i="5"/>
  <c r="EF415" i="5"/>
  <c r="EB415" i="5"/>
  <c r="DX415" i="5"/>
  <c r="DT415" i="5"/>
  <c r="DP415" i="5"/>
  <c r="DL415" i="5"/>
  <c r="EH419" i="5"/>
  <c r="ED419" i="5"/>
  <c r="DZ419" i="5"/>
  <c r="DV419" i="5"/>
  <c r="DR419" i="5"/>
  <c r="DN419" i="5"/>
  <c r="DJ419" i="5"/>
  <c r="EJ419" i="5"/>
  <c r="EF419" i="5"/>
  <c r="EB419" i="5"/>
  <c r="DX419" i="5"/>
  <c r="DT419" i="5"/>
  <c r="DP419" i="5"/>
  <c r="DL419" i="5"/>
  <c r="EH423" i="5"/>
  <c r="ED423" i="5"/>
  <c r="DZ423" i="5"/>
  <c r="DV423" i="5"/>
  <c r="DR423" i="5"/>
  <c r="DN423" i="5"/>
  <c r="DJ423" i="5"/>
  <c r="EJ423" i="5"/>
  <c r="EF423" i="5"/>
  <c r="EB423" i="5"/>
  <c r="DX423" i="5"/>
  <c r="DT423" i="5"/>
  <c r="DP423" i="5"/>
  <c r="DL423" i="5"/>
  <c r="EH426" i="5"/>
  <c r="ED426" i="5"/>
  <c r="DZ426" i="5"/>
  <c r="DV426" i="5"/>
  <c r="DR426" i="5"/>
  <c r="DN426" i="5"/>
  <c r="DJ426" i="5"/>
  <c r="EJ426" i="5"/>
  <c r="EF426" i="5"/>
  <c r="EB426" i="5"/>
  <c r="DX426" i="5"/>
  <c r="DT426" i="5"/>
  <c r="DP426" i="5"/>
  <c r="DL426" i="5"/>
  <c r="EJ430" i="5"/>
  <c r="EF430" i="5"/>
  <c r="EB430" i="5"/>
  <c r="DX430" i="5"/>
  <c r="DT430" i="5"/>
  <c r="DP430" i="5"/>
  <c r="DL430" i="5"/>
  <c r="EH430" i="5"/>
  <c r="ED430" i="5"/>
  <c r="DZ430" i="5"/>
  <c r="DV430" i="5"/>
  <c r="DR430" i="5"/>
  <c r="DN430" i="5"/>
  <c r="DJ430" i="5"/>
  <c r="EH436" i="5"/>
  <c r="ED436" i="5"/>
  <c r="DZ436" i="5"/>
  <c r="DV436" i="5"/>
  <c r="DR436" i="5"/>
  <c r="DN436" i="5"/>
  <c r="DJ436" i="5"/>
  <c r="EJ436" i="5"/>
  <c r="EF436" i="5"/>
  <c r="EB436" i="5"/>
  <c r="DX436" i="5"/>
  <c r="DT436" i="5"/>
  <c r="DP436" i="5"/>
  <c r="DL436" i="5"/>
  <c r="EH439" i="5"/>
  <c r="ED439" i="5"/>
  <c r="DZ439" i="5"/>
  <c r="DV439" i="5"/>
  <c r="DR439" i="5"/>
  <c r="DN439" i="5"/>
  <c r="DJ439" i="5"/>
  <c r="EJ439" i="5"/>
  <c r="EF439" i="5"/>
  <c r="EB439" i="5"/>
  <c r="DX439" i="5"/>
  <c r="DT439" i="5"/>
  <c r="DP439" i="5"/>
  <c r="DL439" i="5"/>
  <c r="EJ442" i="5"/>
  <c r="EF442" i="5"/>
  <c r="EB442" i="5"/>
  <c r="DX442" i="5"/>
  <c r="DT442" i="5"/>
  <c r="DP442" i="5"/>
  <c r="DL442" i="5"/>
  <c r="EH442" i="5"/>
  <c r="ED442" i="5"/>
  <c r="DZ442" i="5"/>
  <c r="DV442" i="5"/>
  <c r="DR442" i="5"/>
  <c r="DN442" i="5"/>
  <c r="DJ442" i="5"/>
  <c r="EJ446" i="5"/>
  <c r="EF446" i="5"/>
  <c r="EB446" i="5"/>
  <c r="DX446" i="5"/>
  <c r="DT446" i="5"/>
  <c r="DP446" i="5"/>
  <c r="DL446" i="5"/>
  <c r="EH446" i="5"/>
  <c r="ED446" i="5"/>
  <c r="DZ446" i="5"/>
  <c r="DV446" i="5"/>
  <c r="DR446" i="5"/>
  <c r="DN446" i="5"/>
  <c r="DJ446" i="5"/>
  <c r="EJ450" i="5"/>
  <c r="EF450" i="5"/>
  <c r="EB450" i="5"/>
  <c r="DX450" i="5"/>
  <c r="DT450" i="5"/>
  <c r="DP450" i="5"/>
  <c r="DL450" i="5"/>
  <c r="EH450" i="5"/>
  <c r="ED450" i="5"/>
  <c r="DZ450" i="5"/>
  <c r="DV450" i="5"/>
  <c r="DR450" i="5"/>
  <c r="DN450" i="5"/>
  <c r="DJ450" i="5"/>
  <c r="EH454" i="5"/>
  <c r="ED454" i="5"/>
  <c r="DZ454" i="5"/>
  <c r="DV454" i="5"/>
  <c r="DR454" i="5"/>
  <c r="DN454" i="5"/>
  <c r="DJ454" i="5"/>
  <c r="EB454" i="5"/>
  <c r="DL454" i="5"/>
  <c r="DX454" i="5"/>
  <c r="EJ454" i="5"/>
  <c r="DT454" i="5"/>
  <c r="EF454" i="5"/>
  <c r="DP454" i="5"/>
  <c r="EH458" i="5"/>
  <c r="ED458" i="5"/>
  <c r="DZ458" i="5"/>
  <c r="DV458" i="5"/>
  <c r="DR458" i="5"/>
  <c r="DN458" i="5"/>
  <c r="DJ458" i="5"/>
  <c r="EJ458" i="5"/>
  <c r="EF458" i="5"/>
  <c r="EB458" i="5"/>
  <c r="DX458" i="5"/>
  <c r="DT458" i="5"/>
  <c r="DP458" i="5"/>
  <c r="DL458" i="5"/>
  <c r="EH462" i="5"/>
  <c r="ED462" i="5"/>
  <c r="DZ462" i="5"/>
  <c r="DV462" i="5"/>
  <c r="DR462" i="5"/>
  <c r="DN462" i="5"/>
  <c r="DJ462" i="5"/>
  <c r="EJ462" i="5"/>
  <c r="EF462" i="5"/>
  <c r="EB462" i="5"/>
  <c r="DX462" i="5"/>
  <c r="DT462" i="5"/>
  <c r="DP462" i="5"/>
  <c r="DL462" i="5"/>
  <c r="EH466" i="5"/>
  <c r="ED466" i="5"/>
  <c r="DZ466" i="5"/>
  <c r="DV466" i="5"/>
  <c r="DR466" i="5"/>
  <c r="DN466" i="5"/>
  <c r="DJ466" i="5"/>
  <c r="EJ466" i="5"/>
  <c r="EF466" i="5"/>
  <c r="EB466" i="5"/>
  <c r="DX466" i="5"/>
  <c r="DT466" i="5"/>
  <c r="DP466" i="5"/>
  <c r="DL466" i="5"/>
  <c r="C469" i="5"/>
  <c r="EJ469" i="5"/>
  <c r="EF469" i="5"/>
  <c r="EB469" i="5"/>
  <c r="DX469" i="5"/>
  <c r="EH469" i="5"/>
  <c r="DR469" i="5"/>
  <c r="DL469" i="5"/>
  <c r="ED469" i="5"/>
  <c r="DV469" i="5"/>
  <c r="DP469" i="5"/>
  <c r="DT469" i="5"/>
  <c r="DJ469" i="5"/>
  <c r="DZ469" i="5"/>
  <c r="DN469" i="5"/>
  <c r="EJ471" i="5"/>
  <c r="EF471" i="5"/>
  <c r="EB471" i="5"/>
  <c r="DX471" i="5"/>
  <c r="EH471" i="5"/>
  <c r="ED471" i="5"/>
  <c r="DZ471" i="5"/>
  <c r="DV471" i="5"/>
  <c r="DR471" i="5"/>
  <c r="DN471" i="5"/>
  <c r="DJ471" i="5"/>
  <c r="DP471" i="5"/>
  <c r="DL471" i="5"/>
  <c r="DT471" i="5"/>
  <c r="EJ475" i="5"/>
  <c r="EF475" i="5"/>
  <c r="EB475" i="5"/>
  <c r="DX475" i="5"/>
  <c r="DT475" i="5"/>
  <c r="DP475" i="5"/>
  <c r="DL475" i="5"/>
  <c r="EH475" i="5"/>
  <c r="ED475" i="5"/>
  <c r="DZ475" i="5"/>
  <c r="DV475" i="5"/>
  <c r="DR475" i="5"/>
  <c r="DN475" i="5"/>
  <c r="DJ475" i="5"/>
  <c r="EH479" i="5"/>
  <c r="ED479" i="5"/>
  <c r="DZ479" i="5"/>
  <c r="EF479" i="5"/>
  <c r="DT479" i="5"/>
  <c r="DL479" i="5"/>
  <c r="EB479" i="5"/>
  <c r="DR479" i="5"/>
  <c r="DJ479" i="5"/>
  <c r="DX479" i="5"/>
  <c r="DP479" i="5"/>
  <c r="EJ479" i="5"/>
  <c r="DV479" i="5"/>
  <c r="DN479" i="5"/>
  <c r="EH483" i="5"/>
  <c r="ED483" i="5"/>
  <c r="DZ483" i="5"/>
  <c r="DV483" i="5"/>
  <c r="DR483" i="5"/>
  <c r="DN483" i="5"/>
  <c r="DJ483" i="5"/>
  <c r="EB483" i="5"/>
  <c r="DL483" i="5"/>
  <c r="DX483" i="5"/>
  <c r="EJ483" i="5"/>
  <c r="DT483" i="5"/>
  <c r="EF483" i="5"/>
  <c r="DP483" i="5"/>
  <c r="EH486" i="5"/>
  <c r="ED486" i="5"/>
  <c r="EB486" i="5"/>
  <c r="DX486" i="5"/>
  <c r="DT486" i="5"/>
  <c r="DP486" i="5"/>
  <c r="DL486" i="5"/>
  <c r="DN486" i="5"/>
  <c r="EJ486" i="5"/>
  <c r="DR486" i="5"/>
  <c r="DV486" i="5"/>
  <c r="DZ486" i="5"/>
  <c r="EF486" i="5"/>
  <c r="DJ486" i="5"/>
  <c r="EH490" i="5"/>
  <c r="ED490" i="5"/>
  <c r="DZ490" i="5"/>
  <c r="DV490" i="5"/>
  <c r="DR490" i="5"/>
  <c r="DN490" i="5"/>
  <c r="DJ490" i="5"/>
  <c r="EF490" i="5"/>
  <c r="DP490" i="5"/>
  <c r="DX490" i="5"/>
  <c r="EJ490" i="5"/>
  <c r="DL490" i="5"/>
  <c r="DT490" i="5"/>
  <c r="EB490" i="5"/>
  <c r="EH494" i="5"/>
  <c r="ED494" i="5"/>
  <c r="DZ494" i="5"/>
  <c r="DV494" i="5"/>
  <c r="DR494" i="5"/>
  <c r="DN494" i="5"/>
  <c r="DJ494" i="5"/>
  <c r="EJ494" i="5"/>
  <c r="EF494" i="5"/>
  <c r="EB494" i="5"/>
  <c r="DX494" i="5"/>
  <c r="DT494" i="5"/>
  <c r="DL494" i="5"/>
  <c r="DP494" i="5"/>
  <c r="EH498" i="5"/>
  <c r="ED498" i="5"/>
  <c r="DZ498" i="5"/>
  <c r="DV498" i="5"/>
  <c r="DR498" i="5"/>
  <c r="DN498" i="5"/>
  <c r="DJ498" i="5"/>
  <c r="EJ498" i="5"/>
  <c r="EF498" i="5"/>
  <c r="EB498" i="5"/>
  <c r="DX498" i="5"/>
  <c r="DT498" i="5"/>
  <c r="DP498" i="5"/>
  <c r="DL498" i="5"/>
  <c r="EH79" i="5"/>
  <c r="ED79" i="5"/>
  <c r="DZ79" i="5"/>
  <c r="DV79" i="5"/>
  <c r="DR79" i="5"/>
  <c r="DN79" i="5"/>
  <c r="DJ79" i="5"/>
  <c r="EJ79" i="5"/>
  <c r="EF79" i="5"/>
  <c r="EB79" i="5"/>
  <c r="DX79" i="5"/>
  <c r="DT79" i="5"/>
  <c r="DP79" i="5"/>
  <c r="DL79" i="5"/>
  <c r="EJ9" i="5"/>
  <c r="EF9" i="5"/>
  <c r="EB9" i="5"/>
  <c r="DX9" i="5"/>
  <c r="DT9" i="5"/>
  <c r="DP9" i="5"/>
  <c r="DL9" i="5"/>
  <c r="EH9" i="5"/>
  <c r="ED9" i="5"/>
  <c r="DZ9" i="5"/>
  <c r="DV9" i="5"/>
  <c r="DR9" i="5"/>
  <c r="DN9" i="5"/>
  <c r="DJ9" i="5"/>
  <c r="EJ17" i="5"/>
  <c r="EF17" i="5"/>
  <c r="EB17" i="5"/>
  <c r="DX17" i="5"/>
  <c r="DT17" i="5"/>
  <c r="DP17" i="5"/>
  <c r="DL17" i="5"/>
  <c r="EH17" i="5"/>
  <c r="ED17" i="5"/>
  <c r="DZ17" i="5"/>
  <c r="DV17" i="5"/>
  <c r="DR17" i="5"/>
  <c r="DN17" i="5"/>
  <c r="DJ17" i="5"/>
  <c r="EJ21" i="5"/>
  <c r="EF21" i="5"/>
  <c r="EB21" i="5"/>
  <c r="DX21" i="5"/>
  <c r="DT21" i="5"/>
  <c r="DP21" i="5"/>
  <c r="DL21" i="5"/>
  <c r="EH21" i="5"/>
  <c r="ED21" i="5"/>
  <c r="DZ21" i="5"/>
  <c r="DV21" i="5"/>
  <c r="DR21" i="5"/>
  <c r="DN21" i="5"/>
  <c r="DJ21" i="5"/>
  <c r="F28" i="5"/>
  <c r="EH28" i="5"/>
  <c r="ED28" i="5"/>
  <c r="DZ28" i="5"/>
  <c r="DV28" i="5"/>
  <c r="DR28" i="5"/>
  <c r="DN28" i="5"/>
  <c r="DJ28" i="5"/>
  <c r="EJ28" i="5"/>
  <c r="EF28" i="5"/>
  <c r="EB28" i="5"/>
  <c r="DX28" i="5"/>
  <c r="DT28" i="5"/>
  <c r="DP28" i="5"/>
  <c r="DL28" i="5"/>
  <c r="EH32" i="5"/>
  <c r="ED32" i="5"/>
  <c r="DZ32" i="5"/>
  <c r="DV32" i="5"/>
  <c r="DR32" i="5"/>
  <c r="DN32" i="5"/>
  <c r="DJ32" i="5"/>
  <c r="EJ32" i="5"/>
  <c r="EF32" i="5"/>
  <c r="EB32" i="5"/>
  <c r="DX32" i="5"/>
  <c r="DT32" i="5"/>
  <c r="DP32" i="5"/>
  <c r="DL32" i="5"/>
  <c r="EH7" i="5"/>
  <c r="ED7" i="5"/>
  <c r="DZ7" i="5"/>
  <c r="DV7" i="5"/>
  <c r="DR7" i="5"/>
  <c r="DN7" i="5"/>
  <c r="DJ7" i="5"/>
  <c r="EJ7" i="5"/>
  <c r="EF7" i="5"/>
  <c r="EB7" i="5"/>
  <c r="DX7" i="5"/>
  <c r="DT7" i="5"/>
  <c r="DP7" i="5"/>
  <c r="DL7" i="5"/>
  <c r="EH11" i="5"/>
  <c r="ED11" i="5"/>
  <c r="DZ11" i="5"/>
  <c r="DV11" i="5"/>
  <c r="DR11" i="5"/>
  <c r="DN11" i="5"/>
  <c r="DJ11" i="5"/>
  <c r="EJ11" i="5"/>
  <c r="EF11" i="5"/>
  <c r="EB11" i="5"/>
  <c r="DX11" i="5"/>
  <c r="DT11" i="5"/>
  <c r="DP11" i="5"/>
  <c r="DL11" i="5"/>
  <c r="EH15" i="5"/>
  <c r="ED15" i="5"/>
  <c r="DZ15" i="5"/>
  <c r="DV15" i="5"/>
  <c r="DR15" i="5"/>
  <c r="DN15" i="5"/>
  <c r="DJ15" i="5"/>
  <c r="EJ15" i="5"/>
  <c r="EF15" i="5"/>
  <c r="EB15" i="5"/>
  <c r="DX15" i="5"/>
  <c r="DT15" i="5"/>
  <c r="DP15" i="5"/>
  <c r="DL15" i="5"/>
  <c r="EH19" i="5"/>
  <c r="ED19" i="5"/>
  <c r="DZ19" i="5"/>
  <c r="DV19" i="5"/>
  <c r="DR19" i="5"/>
  <c r="DN19" i="5"/>
  <c r="DJ19" i="5"/>
  <c r="EJ19" i="5"/>
  <c r="EF19" i="5"/>
  <c r="EB19" i="5"/>
  <c r="DX19" i="5"/>
  <c r="DT19" i="5"/>
  <c r="DP19" i="5"/>
  <c r="DL19" i="5"/>
  <c r="EH23" i="5"/>
  <c r="ED23" i="5"/>
  <c r="DZ23" i="5"/>
  <c r="DV23" i="5"/>
  <c r="DR23" i="5"/>
  <c r="DN23" i="5"/>
  <c r="DJ23" i="5"/>
  <c r="EJ23" i="5"/>
  <c r="EF23" i="5"/>
  <c r="EB23" i="5"/>
  <c r="DX23" i="5"/>
  <c r="DT23" i="5"/>
  <c r="DP23" i="5"/>
  <c r="DL23" i="5"/>
  <c r="EH27" i="5"/>
  <c r="ED27" i="5"/>
  <c r="DZ27" i="5"/>
  <c r="DV27" i="5"/>
  <c r="DR27" i="5"/>
  <c r="DN27" i="5"/>
  <c r="DJ27" i="5"/>
  <c r="EJ27" i="5"/>
  <c r="EF27" i="5"/>
  <c r="EB27" i="5"/>
  <c r="DX27" i="5"/>
  <c r="DT27" i="5"/>
  <c r="DP27" i="5"/>
  <c r="DL27" i="5"/>
  <c r="EJ30" i="5"/>
  <c r="EF30" i="5"/>
  <c r="EB30" i="5"/>
  <c r="DX30" i="5"/>
  <c r="DT30" i="5"/>
  <c r="DP30" i="5"/>
  <c r="DL30" i="5"/>
  <c r="EH30" i="5"/>
  <c r="ED30" i="5"/>
  <c r="DZ30" i="5"/>
  <c r="DV30" i="5"/>
  <c r="DR30" i="5"/>
  <c r="DN30" i="5"/>
  <c r="DJ30" i="5"/>
  <c r="EJ34" i="5"/>
  <c r="EF34" i="5"/>
  <c r="EB34" i="5"/>
  <c r="DX34" i="5"/>
  <c r="DT34" i="5"/>
  <c r="DP34" i="5"/>
  <c r="DL34" i="5"/>
  <c r="EH34" i="5"/>
  <c r="ED34" i="5"/>
  <c r="DZ34" i="5"/>
  <c r="DV34" i="5"/>
  <c r="DR34" i="5"/>
  <c r="DN34" i="5"/>
  <c r="DJ34" i="5"/>
  <c r="EJ38" i="5"/>
  <c r="EF38" i="5"/>
  <c r="EB38" i="5"/>
  <c r="DX38" i="5"/>
  <c r="DT38" i="5"/>
  <c r="DP38" i="5"/>
  <c r="DL38" i="5"/>
  <c r="EH38" i="5"/>
  <c r="ED38" i="5"/>
  <c r="DZ38" i="5"/>
  <c r="DV38" i="5"/>
  <c r="DR38" i="5"/>
  <c r="DN38" i="5"/>
  <c r="DJ38" i="5"/>
  <c r="EJ42" i="5"/>
  <c r="EF42" i="5"/>
  <c r="EB42" i="5"/>
  <c r="DX42" i="5"/>
  <c r="DT42" i="5"/>
  <c r="DP42" i="5"/>
  <c r="DL42" i="5"/>
  <c r="EH42" i="5"/>
  <c r="ED42" i="5"/>
  <c r="DZ42" i="5"/>
  <c r="DV42" i="5"/>
  <c r="DR42" i="5"/>
  <c r="DN42" i="5"/>
  <c r="DJ42" i="5"/>
  <c r="EJ46" i="5"/>
  <c r="EF46" i="5"/>
  <c r="EB46" i="5"/>
  <c r="DX46" i="5"/>
  <c r="DT46" i="5"/>
  <c r="DP46" i="5"/>
  <c r="DL46" i="5"/>
  <c r="EH46" i="5"/>
  <c r="ED46" i="5"/>
  <c r="DZ46" i="5"/>
  <c r="DV46" i="5"/>
  <c r="DR46" i="5"/>
  <c r="DN46" i="5"/>
  <c r="DJ46" i="5"/>
  <c r="EJ50" i="5"/>
  <c r="EF50" i="5"/>
  <c r="EB50" i="5"/>
  <c r="DX50" i="5"/>
  <c r="DT50" i="5"/>
  <c r="DP50" i="5"/>
  <c r="DL50" i="5"/>
  <c r="EH50" i="5"/>
  <c r="ED50" i="5"/>
  <c r="DZ50" i="5"/>
  <c r="DV50" i="5"/>
  <c r="DR50" i="5"/>
  <c r="DN50" i="5"/>
  <c r="DJ50" i="5"/>
  <c r="EJ54" i="5"/>
  <c r="EF54" i="5"/>
  <c r="EB54" i="5"/>
  <c r="DX54" i="5"/>
  <c r="DT54" i="5"/>
  <c r="DP54" i="5"/>
  <c r="DL54" i="5"/>
  <c r="EH54" i="5"/>
  <c r="ED54" i="5"/>
  <c r="DZ54" i="5"/>
  <c r="DV54" i="5"/>
  <c r="DR54" i="5"/>
  <c r="DN54" i="5"/>
  <c r="DJ54" i="5"/>
  <c r="EJ58" i="5"/>
  <c r="EF58" i="5"/>
  <c r="EB58" i="5"/>
  <c r="DX58" i="5"/>
  <c r="DT58" i="5"/>
  <c r="DP58" i="5"/>
  <c r="DL58" i="5"/>
  <c r="EH58" i="5"/>
  <c r="ED58" i="5"/>
  <c r="DZ58" i="5"/>
  <c r="DV58" i="5"/>
  <c r="DR58" i="5"/>
  <c r="DN58" i="5"/>
  <c r="DJ58" i="5"/>
  <c r="EJ62" i="5"/>
  <c r="EF62" i="5"/>
  <c r="EB62" i="5"/>
  <c r="DX62" i="5"/>
  <c r="DT62" i="5"/>
  <c r="DP62" i="5"/>
  <c r="DL62" i="5"/>
  <c r="EH62" i="5"/>
  <c r="ED62" i="5"/>
  <c r="DZ62" i="5"/>
  <c r="DV62" i="5"/>
  <c r="DR62" i="5"/>
  <c r="DN62" i="5"/>
  <c r="DJ62" i="5"/>
  <c r="EJ66" i="5"/>
  <c r="EF66" i="5"/>
  <c r="EB66" i="5"/>
  <c r="DX66" i="5"/>
  <c r="DT66" i="5"/>
  <c r="DP66" i="5"/>
  <c r="DL66" i="5"/>
  <c r="EH66" i="5"/>
  <c r="ED66" i="5"/>
  <c r="DZ66" i="5"/>
  <c r="DV66" i="5"/>
  <c r="DR66" i="5"/>
  <c r="DN66" i="5"/>
  <c r="DJ66" i="5"/>
  <c r="EJ70" i="5"/>
  <c r="EF70" i="5"/>
  <c r="EB70" i="5"/>
  <c r="DX70" i="5"/>
  <c r="DT70" i="5"/>
  <c r="DP70" i="5"/>
  <c r="DL70" i="5"/>
  <c r="EH70" i="5"/>
  <c r="ED70" i="5"/>
  <c r="DZ70" i="5"/>
  <c r="DV70" i="5"/>
  <c r="DR70" i="5"/>
  <c r="DN70" i="5"/>
  <c r="DJ70" i="5"/>
  <c r="EJ74" i="5"/>
  <c r="EF74" i="5"/>
  <c r="EB74" i="5"/>
  <c r="DX74" i="5"/>
  <c r="DT74" i="5"/>
  <c r="DP74" i="5"/>
  <c r="DL74" i="5"/>
  <c r="EH74" i="5"/>
  <c r="ED74" i="5"/>
  <c r="DZ74" i="5"/>
  <c r="DV74" i="5"/>
  <c r="DR74" i="5"/>
  <c r="DN74" i="5"/>
  <c r="DJ74" i="5"/>
  <c r="EJ78" i="5"/>
  <c r="EF78" i="5"/>
  <c r="EB78" i="5"/>
  <c r="DX78" i="5"/>
  <c r="DT78" i="5"/>
  <c r="DP78" i="5"/>
  <c r="DL78" i="5"/>
  <c r="EH78" i="5"/>
  <c r="ED78" i="5"/>
  <c r="DZ78" i="5"/>
  <c r="DV78" i="5"/>
  <c r="DR78" i="5"/>
  <c r="DN78" i="5"/>
  <c r="DJ78" i="5"/>
  <c r="EJ82" i="5"/>
  <c r="EF82" i="5"/>
  <c r="EB82" i="5"/>
  <c r="DX82" i="5"/>
  <c r="DT82" i="5"/>
  <c r="DP82" i="5"/>
  <c r="DL82" i="5"/>
  <c r="EH82" i="5"/>
  <c r="ED82" i="5"/>
  <c r="DZ82" i="5"/>
  <c r="DV82" i="5"/>
  <c r="DR82" i="5"/>
  <c r="DN82" i="5"/>
  <c r="DJ82" i="5"/>
  <c r="EH85" i="5"/>
  <c r="ED85" i="5"/>
  <c r="EB85" i="5"/>
  <c r="DX85" i="5"/>
  <c r="DT85" i="5"/>
  <c r="DP85" i="5"/>
  <c r="DL85" i="5"/>
  <c r="EF85" i="5"/>
  <c r="EJ85" i="5"/>
  <c r="DZ85" i="5"/>
  <c r="DV85" i="5"/>
  <c r="DR85" i="5"/>
  <c r="DN85" i="5"/>
  <c r="DJ85" i="5"/>
  <c r="EJ89" i="5"/>
  <c r="EF89" i="5"/>
  <c r="EB89" i="5"/>
  <c r="DX89" i="5"/>
  <c r="DT89" i="5"/>
  <c r="DP89" i="5"/>
  <c r="DL89" i="5"/>
  <c r="EH89" i="5"/>
  <c r="ED89" i="5"/>
  <c r="DZ89" i="5"/>
  <c r="DV89" i="5"/>
  <c r="DR89" i="5"/>
  <c r="DN89" i="5"/>
  <c r="DJ89" i="5"/>
  <c r="EJ92" i="5"/>
  <c r="EB92" i="5"/>
  <c r="DT92" i="5"/>
  <c r="DL92" i="5"/>
  <c r="EH92" i="5"/>
  <c r="DZ92" i="5"/>
  <c r="DR92" i="5"/>
  <c r="DJ92" i="5"/>
  <c r="EF92" i="5"/>
  <c r="DX92" i="5"/>
  <c r="DP92" i="5"/>
  <c r="ED92" i="5"/>
  <c r="DV92" i="5"/>
  <c r="DN92" i="5"/>
  <c r="EF96" i="5"/>
  <c r="DX96" i="5"/>
  <c r="DP96" i="5"/>
  <c r="ED96" i="5"/>
  <c r="DV96" i="5"/>
  <c r="DN96" i="5"/>
  <c r="EJ96" i="5"/>
  <c r="EB96" i="5"/>
  <c r="DT96" i="5"/>
  <c r="DL96" i="5"/>
  <c r="EH96" i="5"/>
  <c r="DZ96" i="5"/>
  <c r="DR96" i="5"/>
  <c r="DJ96" i="5"/>
  <c r="EH103" i="5"/>
  <c r="ED103" i="5"/>
  <c r="DZ103" i="5"/>
  <c r="DV103" i="5"/>
  <c r="DR103" i="5"/>
  <c r="DN103" i="5"/>
  <c r="DJ103" i="5"/>
  <c r="EJ103" i="5"/>
  <c r="EF103" i="5"/>
  <c r="EB103" i="5"/>
  <c r="DX103" i="5"/>
  <c r="DT103" i="5"/>
  <c r="DP103" i="5"/>
  <c r="DL103" i="5"/>
  <c r="EH107" i="5"/>
  <c r="ED107" i="5"/>
  <c r="DZ107" i="5"/>
  <c r="DV107" i="5"/>
  <c r="DR107" i="5"/>
  <c r="DN107" i="5"/>
  <c r="DJ107" i="5"/>
  <c r="EJ107" i="5"/>
  <c r="EF107" i="5"/>
  <c r="EB107" i="5"/>
  <c r="DX107" i="5"/>
  <c r="DT107" i="5"/>
  <c r="DP107" i="5"/>
  <c r="DL107" i="5"/>
  <c r="EH111" i="5"/>
  <c r="ED111" i="5"/>
  <c r="DZ111" i="5"/>
  <c r="DV111" i="5"/>
  <c r="DR111" i="5"/>
  <c r="DN111" i="5"/>
  <c r="DJ111" i="5"/>
  <c r="EJ111" i="5"/>
  <c r="EF111" i="5"/>
  <c r="EB111" i="5"/>
  <c r="DX111" i="5"/>
  <c r="DT111" i="5"/>
  <c r="DP111" i="5"/>
  <c r="DL111" i="5"/>
  <c r="EH115" i="5"/>
  <c r="ED115" i="5"/>
  <c r="DZ115" i="5"/>
  <c r="DV115" i="5"/>
  <c r="DR115" i="5"/>
  <c r="DN115" i="5"/>
  <c r="DJ115" i="5"/>
  <c r="EJ115" i="5"/>
  <c r="EF115" i="5"/>
  <c r="EB115" i="5"/>
  <c r="DX115" i="5"/>
  <c r="DT115" i="5"/>
  <c r="DP115" i="5"/>
  <c r="DL115" i="5"/>
  <c r="EH119" i="5"/>
  <c r="ED119" i="5"/>
  <c r="DZ119" i="5"/>
  <c r="DV119" i="5"/>
  <c r="DR119" i="5"/>
  <c r="DN119" i="5"/>
  <c r="DJ119" i="5"/>
  <c r="EJ119" i="5"/>
  <c r="EF119" i="5"/>
  <c r="EB119" i="5"/>
  <c r="DX119" i="5"/>
  <c r="DT119" i="5"/>
  <c r="DP119" i="5"/>
  <c r="DL119" i="5"/>
  <c r="EH123" i="5"/>
  <c r="ED123" i="5"/>
  <c r="DZ123" i="5"/>
  <c r="DV123" i="5"/>
  <c r="DR123" i="5"/>
  <c r="DN123" i="5"/>
  <c r="DJ123" i="5"/>
  <c r="EJ123" i="5"/>
  <c r="EF123" i="5"/>
  <c r="EB123" i="5"/>
  <c r="DX123" i="5"/>
  <c r="DT123" i="5"/>
  <c r="DP123" i="5"/>
  <c r="DL123" i="5"/>
  <c r="EH127" i="5"/>
  <c r="ED127" i="5"/>
  <c r="DZ127" i="5"/>
  <c r="DV127" i="5"/>
  <c r="DR127" i="5"/>
  <c r="DN127" i="5"/>
  <c r="DJ127" i="5"/>
  <c r="EJ127" i="5"/>
  <c r="EF127" i="5"/>
  <c r="EB127" i="5"/>
  <c r="DX127" i="5"/>
  <c r="DT127" i="5"/>
  <c r="DP127" i="5"/>
  <c r="DL127" i="5"/>
  <c r="EH131" i="5"/>
  <c r="ED131" i="5"/>
  <c r="DZ131" i="5"/>
  <c r="DV131" i="5"/>
  <c r="DR131" i="5"/>
  <c r="DN131" i="5"/>
  <c r="DJ131" i="5"/>
  <c r="EJ131" i="5"/>
  <c r="EF131" i="5"/>
  <c r="EB131" i="5"/>
  <c r="DX131" i="5"/>
  <c r="DT131" i="5"/>
  <c r="DP131" i="5"/>
  <c r="DL131" i="5"/>
  <c r="EH135" i="5"/>
  <c r="ED135" i="5"/>
  <c r="DZ135" i="5"/>
  <c r="DV135" i="5"/>
  <c r="DR135" i="5"/>
  <c r="DN135" i="5"/>
  <c r="DJ135" i="5"/>
  <c r="EJ135" i="5"/>
  <c r="EF135" i="5"/>
  <c r="EB135" i="5"/>
  <c r="DX135" i="5"/>
  <c r="DT135" i="5"/>
  <c r="DP135" i="5"/>
  <c r="DL135" i="5"/>
  <c r="EH139" i="5"/>
  <c r="ED139" i="5"/>
  <c r="DZ139" i="5"/>
  <c r="DV139" i="5"/>
  <c r="DR139" i="5"/>
  <c r="DN139" i="5"/>
  <c r="DJ139" i="5"/>
  <c r="EJ139" i="5"/>
  <c r="EF139" i="5"/>
  <c r="EB139" i="5"/>
  <c r="DX139" i="5"/>
  <c r="DT139" i="5"/>
  <c r="DP139" i="5"/>
  <c r="DL139" i="5"/>
  <c r="EH143" i="5"/>
  <c r="ED143" i="5"/>
  <c r="DZ143" i="5"/>
  <c r="DV143" i="5"/>
  <c r="DR143" i="5"/>
  <c r="DN143" i="5"/>
  <c r="DJ143" i="5"/>
  <c r="EJ143" i="5"/>
  <c r="EF143" i="5"/>
  <c r="EB143" i="5"/>
  <c r="DX143" i="5"/>
  <c r="DT143" i="5"/>
  <c r="DP143" i="5"/>
  <c r="DL143" i="5"/>
  <c r="EH147" i="5"/>
  <c r="ED147" i="5"/>
  <c r="DZ147" i="5"/>
  <c r="DV147" i="5"/>
  <c r="DR147" i="5"/>
  <c r="DN147" i="5"/>
  <c r="DJ147" i="5"/>
  <c r="EJ147" i="5"/>
  <c r="EF147" i="5"/>
  <c r="EB147" i="5"/>
  <c r="DX147" i="5"/>
  <c r="DT147" i="5"/>
  <c r="DP147" i="5"/>
  <c r="DL147" i="5"/>
  <c r="B151" i="5"/>
  <c r="EH151" i="5"/>
  <c r="ED151" i="5"/>
  <c r="DZ151" i="5"/>
  <c r="DV151" i="5"/>
  <c r="DR151" i="5"/>
  <c r="DN151" i="5"/>
  <c r="DJ151" i="5"/>
  <c r="EJ151" i="5"/>
  <c r="EF151" i="5"/>
  <c r="EB151" i="5"/>
  <c r="DX151" i="5"/>
  <c r="DT151" i="5"/>
  <c r="DP151" i="5"/>
  <c r="DL151" i="5"/>
  <c r="B155" i="5"/>
  <c r="EH155" i="5"/>
  <c r="ED155" i="5"/>
  <c r="DZ155" i="5"/>
  <c r="DV155" i="5"/>
  <c r="DR155" i="5"/>
  <c r="DN155" i="5"/>
  <c r="DJ155" i="5"/>
  <c r="EJ155" i="5"/>
  <c r="EF155" i="5"/>
  <c r="EB155" i="5"/>
  <c r="DX155" i="5"/>
  <c r="DT155" i="5"/>
  <c r="DP155" i="5"/>
  <c r="DL155" i="5"/>
  <c r="EH159" i="5"/>
  <c r="ED159" i="5"/>
  <c r="DZ159" i="5"/>
  <c r="DV159" i="5"/>
  <c r="DR159" i="5"/>
  <c r="DN159" i="5"/>
  <c r="DJ159" i="5"/>
  <c r="EJ159" i="5"/>
  <c r="EF159" i="5"/>
  <c r="EB159" i="5"/>
  <c r="DX159" i="5"/>
  <c r="DT159" i="5"/>
  <c r="DP159" i="5"/>
  <c r="DL159" i="5"/>
  <c r="EH163" i="5"/>
  <c r="ED163" i="5"/>
  <c r="DZ163" i="5"/>
  <c r="DV163" i="5"/>
  <c r="DR163" i="5"/>
  <c r="DN163" i="5"/>
  <c r="DJ163" i="5"/>
  <c r="EJ163" i="5"/>
  <c r="EF163" i="5"/>
  <c r="EB163" i="5"/>
  <c r="DX163" i="5"/>
  <c r="DT163" i="5"/>
  <c r="DP163" i="5"/>
  <c r="DL163" i="5"/>
  <c r="B167" i="5"/>
  <c r="EH167" i="5"/>
  <c r="ED167" i="5"/>
  <c r="DZ167" i="5"/>
  <c r="DV167" i="5"/>
  <c r="DR167" i="5"/>
  <c r="DN167" i="5"/>
  <c r="DJ167" i="5"/>
  <c r="EJ167" i="5"/>
  <c r="EF167" i="5"/>
  <c r="EB167" i="5"/>
  <c r="DX167" i="5"/>
  <c r="DT167" i="5"/>
  <c r="DP167" i="5"/>
  <c r="DL167" i="5"/>
  <c r="EH171" i="5"/>
  <c r="ED171" i="5"/>
  <c r="DZ171" i="5"/>
  <c r="DV171" i="5"/>
  <c r="DR171" i="5"/>
  <c r="DN171" i="5"/>
  <c r="DJ171" i="5"/>
  <c r="EJ171" i="5"/>
  <c r="EF171" i="5"/>
  <c r="EB171" i="5"/>
  <c r="DX171" i="5"/>
  <c r="DT171" i="5"/>
  <c r="DP171" i="5"/>
  <c r="DL171" i="5"/>
  <c r="EH175" i="5"/>
  <c r="ED175" i="5"/>
  <c r="DZ175" i="5"/>
  <c r="DV175" i="5"/>
  <c r="DR175" i="5"/>
  <c r="DN175" i="5"/>
  <c r="DJ175" i="5"/>
  <c r="EJ175" i="5"/>
  <c r="EF175" i="5"/>
  <c r="EB175" i="5"/>
  <c r="DX175" i="5"/>
  <c r="DT175" i="5"/>
  <c r="DP175" i="5"/>
  <c r="DL175" i="5"/>
  <c r="EH179" i="5"/>
  <c r="ED179" i="5"/>
  <c r="DZ179" i="5"/>
  <c r="DV179" i="5"/>
  <c r="DR179" i="5"/>
  <c r="DN179" i="5"/>
  <c r="DJ179" i="5"/>
  <c r="EJ179" i="5"/>
  <c r="EF179" i="5"/>
  <c r="EB179" i="5"/>
  <c r="DX179" i="5"/>
  <c r="DT179" i="5"/>
  <c r="DP179" i="5"/>
  <c r="DL179" i="5"/>
  <c r="EJ183" i="5"/>
  <c r="EF183" i="5"/>
  <c r="EB183" i="5"/>
  <c r="DX183" i="5"/>
  <c r="DT183" i="5"/>
  <c r="DP183" i="5"/>
  <c r="DL183" i="5"/>
  <c r="EH183" i="5"/>
  <c r="ED183" i="5"/>
  <c r="DZ183" i="5"/>
  <c r="DV183" i="5"/>
  <c r="DR183" i="5"/>
  <c r="DN183" i="5"/>
  <c r="DJ183" i="5"/>
  <c r="EJ187" i="5"/>
  <c r="EF187" i="5"/>
  <c r="EB187" i="5"/>
  <c r="DX187" i="5"/>
  <c r="DT187" i="5"/>
  <c r="DP187" i="5"/>
  <c r="DL187" i="5"/>
  <c r="EH187" i="5"/>
  <c r="ED187" i="5"/>
  <c r="DZ187" i="5"/>
  <c r="DV187" i="5"/>
  <c r="DR187" i="5"/>
  <c r="DN187" i="5"/>
  <c r="DJ187" i="5"/>
  <c r="EJ191" i="5"/>
  <c r="EF191" i="5"/>
  <c r="EB191" i="5"/>
  <c r="DX191" i="5"/>
  <c r="DT191" i="5"/>
  <c r="DP191" i="5"/>
  <c r="DL191" i="5"/>
  <c r="EH191" i="5"/>
  <c r="ED191" i="5"/>
  <c r="DZ191" i="5"/>
  <c r="DV191" i="5"/>
  <c r="DR191" i="5"/>
  <c r="DN191" i="5"/>
  <c r="DJ191" i="5"/>
  <c r="EJ195" i="5"/>
  <c r="EF195" i="5"/>
  <c r="EB195" i="5"/>
  <c r="DX195" i="5"/>
  <c r="DT195" i="5"/>
  <c r="DP195" i="5"/>
  <c r="DL195" i="5"/>
  <c r="EH195" i="5"/>
  <c r="ED195" i="5"/>
  <c r="DZ195" i="5"/>
  <c r="DV195" i="5"/>
  <c r="DR195" i="5"/>
  <c r="DN195" i="5"/>
  <c r="DJ195" i="5"/>
  <c r="B199" i="5"/>
  <c r="EJ199" i="5"/>
  <c r="EF199" i="5"/>
  <c r="EB199" i="5"/>
  <c r="DX199" i="5"/>
  <c r="DT199" i="5"/>
  <c r="DP199" i="5"/>
  <c r="DL199" i="5"/>
  <c r="EH199" i="5"/>
  <c r="ED199" i="5"/>
  <c r="DZ199" i="5"/>
  <c r="DV199" i="5"/>
  <c r="DR199" i="5"/>
  <c r="DN199" i="5"/>
  <c r="DJ199" i="5"/>
  <c r="EJ203" i="5"/>
  <c r="EF203" i="5"/>
  <c r="EB203" i="5"/>
  <c r="DX203" i="5"/>
  <c r="DT203" i="5"/>
  <c r="DP203" i="5"/>
  <c r="DL203" i="5"/>
  <c r="EH203" i="5"/>
  <c r="ED203" i="5"/>
  <c r="DZ203" i="5"/>
  <c r="DV203" i="5"/>
  <c r="DR203" i="5"/>
  <c r="DN203" i="5"/>
  <c r="DJ203" i="5"/>
  <c r="EJ207" i="5"/>
  <c r="EF207" i="5"/>
  <c r="EB207" i="5"/>
  <c r="DX207" i="5"/>
  <c r="DT207" i="5"/>
  <c r="DP207" i="5"/>
  <c r="DL207" i="5"/>
  <c r="EH207" i="5"/>
  <c r="ED207" i="5"/>
  <c r="DZ207" i="5"/>
  <c r="DV207" i="5"/>
  <c r="DR207" i="5"/>
  <c r="DN207" i="5"/>
  <c r="DJ207" i="5"/>
  <c r="EJ211" i="5"/>
  <c r="EF211" i="5"/>
  <c r="EB211" i="5"/>
  <c r="DX211" i="5"/>
  <c r="DT211" i="5"/>
  <c r="DP211" i="5"/>
  <c r="DL211" i="5"/>
  <c r="EH211" i="5"/>
  <c r="ED211" i="5"/>
  <c r="DZ211" i="5"/>
  <c r="DV211" i="5"/>
  <c r="DR211" i="5"/>
  <c r="DN211" i="5"/>
  <c r="DJ211" i="5"/>
  <c r="EJ215" i="5"/>
  <c r="EF215" i="5"/>
  <c r="EB215" i="5"/>
  <c r="DX215" i="5"/>
  <c r="DT215" i="5"/>
  <c r="DP215" i="5"/>
  <c r="DL215" i="5"/>
  <c r="EH215" i="5"/>
  <c r="ED215" i="5"/>
  <c r="DZ215" i="5"/>
  <c r="DV215" i="5"/>
  <c r="DR215" i="5"/>
  <c r="DN215" i="5"/>
  <c r="DJ215" i="5"/>
  <c r="EJ219" i="5"/>
  <c r="EF219" i="5"/>
  <c r="EB219" i="5"/>
  <c r="DX219" i="5"/>
  <c r="DT219" i="5"/>
  <c r="DP219" i="5"/>
  <c r="DL219" i="5"/>
  <c r="EH219" i="5"/>
  <c r="ED219" i="5"/>
  <c r="DZ219" i="5"/>
  <c r="DV219" i="5"/>
  <c r="DR219" i="5"/>
  <c r="DN219" i="5"/>
  <c r="DJ219" i="5"/>
  <c r="EJ223" i="5"/>
  <c r="EF223" i="5"/>
  <c r="EB223" i="5"/>
  <c r="DX223" i="5"/>
  <c r="DT223" i="5"/>
  <c r="DP223" i="5"/>
  <c r="DL223" i="5"/>
  <c r="EH223" i="5"/>
  <c r="ED223" i="5"/>
  <c r="DZ223" i="5"/>
  <c r="DV223" i="5"/>
  <c r="DR223" i="5"/>
  <c r="DN223" i="5"/>
  <c r="DJ223" i="5"/>
  <c r="EJ227" i="5"/>
  <c r="EF227" i="5"/>
  <c r="EB227" i="5"/>
  <c r="DX227" i="5"/>
  <c r="DT227" i="5"/>
  <c r="DP227" i="5"/>
  <c r="DL227" i="5"/>
  <c r="EH227" i="5"/>
  <c r="DR227" i="5"/>
  <c r="ED227" i="5"/>
  <c r="DN227" i="5"/>
  <c r="DZ227" i="5"/>
  <c r="DJ227" i="5"/>
  <c r="DV227" i="5"/>
  <c r="EJ231" i="5"/>
  <c r="EF231" i="5"/>
  <c r="EB231" i="5"/>
  <c r="DX231" i="5"/>
  <c r="DT231" i="5"/>
  <c r="DP231" i="5"/>
  <c r="DL231" i="5"/>
  <c r="ED231" i="5"/>
  <c r="DN231" i="5"/>
  <c r="DZ231" i="5"/>
  <c r="DJ231" i="5"/>
  <c r="DV231" i="5"/>
  <c r="EH231" i="5"/>
  <c r="DR231" i="5"/>
  <c r="EJ235" i="5"/>
  <c r="EF235" i="5"/>
  <c r="EB235" i="5"/>
  <c r="DX235" i="5"/>
  <c r="DT235" i="5"/>
  <c r="DP235" i="5"/>
  <c r="DL235" i="5"/>
  <c r="DZ235" i="5"/>
  <c r="DJ235" i="5"/>
  <c r="DV235" i="5"/>
  <c r="EH235" i="5"/>
  <c r="DR235" i="5"/>
  <c r="ED235" i="5"/>
  <c r="DN235" i="5"/>
  <c r="EJ239" i="5"/>
  <c r="EF239" i="5"/>
  <c r="EB239" i="5"/>
  <c r="DX239" i="5"/>
  <c r="DT239" i="5"/>
  <c r="DP239" i="5"/>
  <c r="DL239" i="5"/>
  <c r="DV239" i="5"/>
  <c r="EH239" i="5"/>
  <c r="DR239" i="5"/>
  <c r="ED239" i="5"/>
  <c r="DN239" i="5"/>
  <c r="DZ239" i="5"/>
  <c r="DJ239" i="5"/>
  <c r="EJ243" i="5"/>
  <c r="EF243" i="5"/>
  <c r="EB243" i="5"/>
  <c r="DX243" i="5"/>
  <c r="DT243" i="5"/>
  <c r="DP243" i="5"/>
  <c r="DL243" i="5"/>
  <c r="EH243" i="5"/>
  <c r="DR243" i="5"/>
  <c r="ED243" i="5"/>
  <c r="DN243" i="5"/>
  <c r="DZ243" i="5"/>
  <c r="DJ243" i="5"/>
  <c r="DV243" i="5"/>
  <c r="EH250" i="5"/>
  <c r="ED250" i="5"/>
  <c r="DZ250" i="5"/>
  <c r="DV250" i="5"/>
  <c r="DR250" i="5"/>
  <c r="DN250" i="5"/>
  <c r="DJ250" i="5"/>
  <c r="EJ250" i="5"/>
  <c r="EF250" i="5"/>
  <c r="EB250" i="5"/>
  <c r="DX250" i="5"/>
  <c r="DT250" i="5"/>
  <c r="DP250" i="5"/>
  <c r="DL250" i="5"/>
  <c r="EH254" i="5"/>
  <c r="ED254" i="5"/>
  <c r="DZ254" i="5"/>
  <c r="DV254" i="5"/>
  <c r="DR254" i="5"/>
  <c r="DN254" i="5"/>
  <c r="DJ254" i="5"/>
  <c r="EJ254" i="5"/>
  <c r="EF254" i="5"/>
  <c r="EB254" i="5"/>
  <c r="DX254" i="5"/>
  <c r="DT254" i="5"/>
  <c r="DP254" i="5"/>
  <c r="DL254" i="5"/>
  <c r="EH258" i="5"/>
  <c r="ED258" i="5"/>
  <c r="DZ258" i="5"/>
  <c r="DV258" i="5"/>
  <c r="DR258" i="5"/>
  <c r="DN258" i="5"/>
  <c r="DJ258" i="5"/>
  <c r="EJ258" i="5"/>
  <c r="EF258" i="5"/>
  <c r="EB258" i="5"/>
  <c r="DX258" i="5"/>
  <c r="DT258" i="5"/>
  <c r="DP258" i="5"/>
  <c r="DL258" i="5"/>
  <c r="EH262" i="5"/>
  <c r="ED262" i="5"/>
  <c r="DZ262" i="5"/>
  <c r="DV262" i="5"/>
  <c r="DR262" i="5"/>
  <c r="DN262" i="5"/>
  <c r="DJ262" i="5"/>
  <c r="EJ262" i="5"/>
  <c r="EF262" i="5"/>
  <c r="EB262" i="5"/>
  <c r="DX262" i="5"/>
  <c r="DT262" i="5"/>
  <c r="DP262" i="5"/>
  <c r="DL262" i="5"/>
  <c r="EH266" i="5"/>
  <c r="ED266" i="5"/>
  <c r="DZ266" i="5"/>
  <c r="DV266" i="5"/>
  <c r="DR266" i="5"/>
  <c r="DN266" i="5"/>
  <c r="DJ266" i="5"/>
  <c r="EJ266" i="5"/>
  <c r="EF266" i="5"/>
  <c r="EB266" i="5"/>
  <c r="DX266" i="5"/>
  <c r="DT266" i="5"/>
  <c r="DP266" i="5"/>
  <c r="DL266" i="5"/>
  <c r="EH269" i="5"/>
  <c r="ED269" i="5"/>
  <c r="DZ269" i="5"/>
  <c r="DV269" i="5"/>
  <c r="DR269" i="5"/>
  <c r="DN269" i="5"/>
  <c r="DJ269" i="5"/>
  <c r="EJ269" i="5"/>
  <c r="EF269" i="5"/>
  <c r="EB269" i="5"/>
  <c r="DX269" i="5"/>
  <c r="DT269" i="5"/>
  <c r="DP269" i="5"/>
  <c r="DL269" i="5"/>
  <c r="EH273" i="5"/>
  <c r="ED273" i="5"/>
  <c r="DZ273" i="5"/>
  <c r="DV273" i="5"/>
  <c r="DR273" i="5"/>
  <c r="DN273" i="5"/>
  <c r="DJ273" i="5"/>
  <c r="EJ273" i="5"/>
  <c r="EF273" i="5"/>
  <c r="EB273" i="5"/>
  <c r="DX273" i="5"/>
  <c r="DT273" i="5"/>
  <c r="DP273" i="5"/>
  <c r="DL273" i="5"/>
  <c r="EH277" i="5"/>
  <c r="ED277" i="5"/>
  <c r="DZ277" i="5"/>
  <c r="DV277" i="5"/>
  <c r="DR277" i="5"/>
  <c r="DN277" i="5"/>
  <c r="DJ277" i="5"/>
  <c r="EJ277" i="5"/>
  <c r="EF277" i="5"/>
  <c r="EB277" i="5"/>
  <c r="DX277" i="5"/>
  <c r="DT277" i="5"/>
  <c r="DP277" i="5"/>
  <c r="DL277" i="5"/>
  <c r="EH281" i="5"/>
  <c r="ED281" i="5"/>
  <c r="DZ281" i="5"/>
  <c r="DV281" i="5"/>
  <c r="DR281" i="5"/>
  <c r="DN281" i="5"/>
  <c r="DJ281" i="5"/>
  <c r="EJ281" i="5"/>
  <c r="EF281" i="5"/>
  <c r="EB281" i="5"/>
  <c r="DX281" i="5"/>
  <c r="DT281" i="5"/>
  <c r="DP281" i="5"/>
  <c r="DL281" i="5"/>
  <c r="EH285" i="5"/>
  <c r="ED285" i="5"/>
  <c r="DZ285" i="5"/>
  <c r="DV285" i="5"/>
  <c r="DR285" i="5"/>
  <c r="DN285" i="5"/>
  <c r="DJ285" i="5"/>
  <c r="EJ285" i="5"/>
  <c r="EF285" i="5"/>
  <c r="EB285" i="5"/>
  <c r="DX285" i="5"/>
  <c r="DT285" i="5"/>
  <c r="DP285" i="5"/>
  <c r="DL285" i="5"/>
  <c r="EH289" i="5"/>
  <c r="ED289" i="5"/>
  <c r="DZ289" i="5"/>
  <c r="DV289" i="5"/>
  <c r="DR289" i="5"/>
  <c r="DN289" i="5"/>
  <c r="DJ289" i="5"/>
  <c r="EJ289" i="5"/>
  <c r="EF289" i="5"/>
  <c r="EB289" i="5"/>
  <c r="DX289" i="5"/>
  <c r="DT289" i="5"/>
  <c r="DP289" i="5"/>
  <c r="DL289" i="5"/>
  <c r="EH293" i="5"/>
  <c r="ED293" i="5"/>
  <c r="DZ293" i="5"/>
  <c r="DV293" i="5"/>
  <c r="DR293" i="5"/>
  <c r="DN293" i="5"/>
  <c r="DJ293" i="5"/>
  <c r="EJ293" i="5"/>
  <c r="EF293" i="5"/>
  <c r="EB293" i="5"/>
  <c r="DX293" i="5"/>
  <c r="DT293" i="5"/>
  <c r="DP293" i="5"/>
  <c r="DL293" i="5"/>
  <c r="EH297" i="5"/>
  <c r="ED297" i="5"/>
  <c r="DZ297" i="5"/>
  <c r="DV297" i="5"/>
  <c r="DR297" i="5"/>
  <c r="DN297" i="5"/>
  <c r="DJ297" i="5"/>
  <c r="EJ297" i="5"/>
  <c r="EF297" i="5"/>
  <c r="EB297" i="5"/>
  <c r="DX297" i="5"/>
  <c r="DT297" i="5"/>
  <c r="DP297" i="5"/>
  <c r="DL297" i="5"/>
  <c r="EH302" i="5"/>
  <c r="ED302" i="5"/>
  <c r="DZ302" i="5"/>
  <c r="DV302" i="5"/>
  <c r="DR302" i="5"/>
  <c r="DN302" i="5"/>
  <c r="DJ302" i="5"/>
  <c r="EJ302" i="5"/>
  <c r="EF302" i="5"/>
  <c r="EB302" i="5"/>
  <c r="DX302" i="5"/>
  <c r="DT302" i="5"/>
  <c r="DP302" i="5"/>
  <c r="DL302" i="5"/>
  <c r="EH306" i="5"/>
  <c r="ED306" i="5"/>
  <c r="DZ306" i="5"/>
  <c r="DV306" i="5"/>
  <c r="DR306" i="5"/>
  <c r="DN306" i="5"/>
  <c r="DJ306" i="5"/>
  <c r="EJ306" i="5"/>
  <c r="EF306" i="5"/>
  <c r="EB306" i="5"/>
  <c r="DX306" i="5"/>
  <c r="DT306" i="5"/>
  <c r="DP306" i="5"/>
  <c r="DL306" i="5"/>
  <c r="EH310" i="5"/>
  <c r="ED310" i="5"/>
  <c r="DZ310" i="5"/>
  <c r="DV310" i="5"/>
  <c r="DR310" i="5"/>
  <c r="DN310" i="5"/>
  <c r="DJ310" i="5"/>
  <c r="EJ310" i="5"/>
  <c r="EF310" i="5"/>
  <c r="EB310" i="5"/>
  <c r="DX310" i="5"/>
  <c r="DT310" i="5"/>
  <c r="DP310" i="5"/>
  <c r="DL310" i="5"/>
  <c r="EH314" i="5"/>
  <c r="ED314" i="5"/>
  <c r="DZ314" i="5"/>
  <c r="DV314" i="5"/>
  <c r="DR314" i="5"/>
  <c r="DN314" i="5"/>
  <c r="DJ314" i="5"/>
  <c r="EJ314" i="5"/>
  <c r="EF314" i="5"/>
  <c r="EB314" i="5"/>
  <c r="DX314" i="5"/>
  <c r="DT314" i="5"/>
  <c r="DP314" i="5"/>
  <c r="DL314" i="5"/>
  <c r="EH317" i="5"/>
  <c r="DX317" i="5"/>
  <c r="EB317" i="5"/>
  <c r="DV317" i="5"/>
  <c r="DR317" i="5"/>
  <c r="DN317" i="5"/>
  <c r="DJ317" i="5"/>
  <c r="EF317" i="5"/>
  <c r="DZ317" i="5"/>
  <c r="EJ317" i="5"/>
  <c r="ED317" i="5"/>
  <c r="DT317" i="5"/>
  <c r="DP317" i="5"/>
  <c r="DL317" i="5"/>
  <c r="EH320" i="5"/>
  <c r="ED320" i="5"/>
  <c r="DZ320" i="5"/>
  <c r="DV320" i="5"/>
  <c r="DR320" i="5"/>
  <c r="DN320" i="5"/>
  <c r="DJ320" i="5"/>
  <c r="EJ320" i="5"/>
  <c r="EF320" i="5"/>
  <c r="EB320" i="5"/>
  <c r="DX320" i="5"/>
  <c r="DT320" i="5"/>
  <c r="DP320" i="5"/>
  <c r="DL320" i="5"/>
  <c r="EH324" i="5"/>
  <c r="ED324" i="5"/>
  <c r="DZ324" i="5"/>
  <c r="DV324" i="5"/>
  <c r="DR324" i="5"/>
  <c r="DN324" i="5"/>
  <c r="DJ324" i="5"/>
  <c r="EJ324" i="5"/>
  <c r="EF324" i="5"/>
  <c r="EB324" i="5"/>
  <c r="DX324" i="5"/>
  <c r="DT324" i="5"/>
  <c r="DP324" i="5"/>
  <c r="DL324" i="5"/>
  <c r="EH328" i="5"/>
  <c r="ED328" i="5"/>
  <c r="DZ328" i="5"/>
  <c r="DV328" i="5"/>
  <c r="DR328" i="5"/>
  <c r="DN328" i="5"/>
  <c r="DJ328" i="5"/>
  <c r="EJ328" i="5"/>
  <c r="EF328" i="5"/>
  <c r="EB328" i="5"/>
  <c r="DX328" i="5"/>
  <c r="DT328" i="5"/>
  <c r="DP328" i="5"/>
  <c r="DL328" i="5"/>
  <c r="EH332" i="5"/>
  <c r="ED332" i="5"/>
  <c r="DZ332" i="5"/>
  <c r="DV332" i="5"/>
  <c r="DR332" i="5"/>
  <c r="DN332" i="5"/>
  <c r="DJ332" i="5"/>
  <c r="EJ332" i="5"/>
  <c r="EF332" i="5"/>
  <c r="EB332" i="5"/>
  <c r="DX332" i="5"/>
  <c r="DT332" i="5"/>
  <c r="DP332" i="5"/>
  <c r="DL332" i="5"/>
  <c r="C335" i="5"/>
  <c r="EJ335" i="5"/>
  <c r="EF335" i="5"/>
  <c r="EB335" i="5"/>
  <c r="DX335" i="5"/>
  <c r="DT335" i="5"/>
  <c r="DP335" i="5"/>
  <c r="DL335" i="5"/>
  <c r="EH335" i="5"/>
  <c r="ED335" i="5"/>
  <c r="DZ335" i="5"/>
  <c r="DV335" i="5"/>
  <c r="DR335" i="5"/>
  <c r="DN335" i="5"/>
  <c r="DJ335" i="5"/>
  <c r="EJ338" i="5"/>
  <c r="EF338" i="5"/>
  <c r="EB338" i="5"/>
  <c r="DX338" i="5"/>
  <c r="DT338" i="5"/>
  <c r="DP338" i="5"/>
  <c r="DL338" i="5"/>
  <c r="EH338" i="5"/>
  <c r="ED338" i="5"/>
  <c r="DZ338" i="5"/>
  <c r="DV338" i="5"/>
  <c r="DR338" i="5"/>
  <c r="DN338" i="5"/>
  <c r="DJ338" i="5"/>
  <c r="EJ342" i="5"/>
  <c r="EF342" i="5"/>
  <c r="EB342" i="5"/>
  <c r="DX342" i="5"/>
  <c r="DT342" i="5"/>
  <c r="DP342" i="5"/>
  <c r="DL342" i="5"/>
  <c r="EH342" i="5"/>
  <c r="ED342" i="5"/>
  <c r="DZ342" i="5"/>
  <c r="DV342" i="5"/>
  <c r="DR342" i="5"/>
  <c r="DN342" i="5"/>
  <c r="DJ342" i="5"/>
  <c r="EJ346" i="5"/>
  <c r="EF346" i="5"/>
  <c r="EB346" i="5"/>
  <c r="DX346" i="5"/>
  <c r="DT346" i="5"/>
  <c r="DP346" i="5"/>
  <c r="DL346" i="5"/>
  <c r="EH346" i="5"/>
  <c r="ED346" i="5"/>
  <c r="DZ346" i="5"/>
  <c r="DV346" i="5"/>
  <c r="DR346" i="5"/>
  <c r="DN346" i="5"/>
  <c r="DJ346" i="5"/>
  <c r="EH348" i="5"/>
  <c r="ED348" i="5"/>
  <c r="DZ348" i="5"/>
  <c r="DV348" i="5"/>
  <c r="DR348" i="5"/>
  <c r="DN348" i="5"/>
  <c r="DJ348" i="5"/>
  <c r="EJ348" i="5"/>
  <c r="EF348" i="5"/>
  <c r="EB348" i="5"/>
  <c r="DX348" i="5"/>
  <c r="DT348" i="5"/>
  <c r="DP348" i="5"/>
  <c r="DL348" i="5"/>
  <c r="EH352" i="5"/>
  <c r="ED352" i="5"/>
  <c r="DZ352" i="5"/>
  <c r="DV352" i="5"/>
  <c r="DR352" i="5"/>
  <c r="DN352" i="5"/>
  <c r="DJ352" i="5"/>
  <c r="EJ352" i="5"/>
  <c r="EF352" i="5"/>
  <c r="EB352" i="5"/>
  <c r="DX352" i="5"/>
  <c r="DT352" i="5"/>
  <c r="DP352" i="5"/>
  <c r="DL352" i="5"/>
  <c r="EH356" i="5"/>
  <c r="ED356" i="5"/>
  <c r="DZ356" i="5"/>
  <c r="DV356" i="5"/>
  <c r="DR356" i="5"/>
  <c r="DN356" i="5"/>
  <c r="DJ356" i="5"/>
  <c r="EJ356" i="5"/>
  <c r="EF356" i="5"/>
  <c r="EB356" i="5"/>
  <c r="DX356" i="5"/>
  <c r="DT356" i="5"/>
  <c r="DP356" i="5"/>
  <c r="DL356" i="5"/>
  <c r="EJ362" i="5"/>
  <c r="EF362" i="5"/>
  <c r="EB362" i="5"/>
  <c r="DX362" i="5"/>
  <c r="DT362" i="5"/>
  <c r="DP362" i="5"/>
  <c r="DL362" i="5"/>
  <c r="EH362" i="5"/>
  <c r="ED362" i="5"/>
  <c r="DZ362" i="5"/>
  <c r="DV362" i="5"/>
  <c r="DR362" i="5"/>
  <c r="DN362" i="5"/>
  <c r="DJ362" i="5"/>
  <c r="EH366" i="5"/>
  <c r="ED366" i="5"/>
  <c r="DZ366" i="5"/>
  <c r="DV366" i="5"/>
  <c r="DR366" i="5"/>
  <c r="DN366" i="5"/>
  <c r="DJ366" i="5"/>
  <c r="EB366" i="5"/>
  <c r="DL366" i="5"/>
  <c r="DX366" i="5"/>
  <c r="EJ366" i="5"/>
  <c r="DT366" i="5"/>
  <c r="EF366" i="5"/>
  <c r="DP366" i="5"/>
  <c r="EJ370" i="5"/>
  <c r="EF370" i="5"/>
  <c r="EB370" i="5"/>
  <c r="DX370" i="5"/>
  <c r="DT370" i="5"/>
  <c r="DP370" i="5"/>
  <c r="DL370" i="5"/>
  <c r="EH370" i="5"/>
  <c r="ED370" i="5"/>
  <c r="DZ370" i="5"/>
  <c r="DV370" i="5"/>
  <c r="DR370" i="5"/>
  <c r="DN370" i="5"/>
  <c r="DJ370" i="5"/>
  <c r="EH377" i="5"/>
  <c r="ED377" i="5"/>
  <c r="DZ377" i="5"/>
  <c r="DV377" i="5"/>
  <c r="DR377" i="5"/>
  <c r="DN377" i="5"/>
  <c r="DJ377" i="5"/>
  <c r="EJ377" i="5"/>
  <c r="EF377" i="5"/>
  <c r="EB377" i="5"/>
  <c r="DX377" i="5"/>
  <c r="DT377" i="5"/>
  <c r="DP377" i="5"/>
  <c r="DL377" i="5"/>
  <c r="EH381" i="5"/>
  <c r="ED381" i="5"/>
  <c r="DZ381" i="5"/>
  <c r="DV381" i="5"/>
  <c r="DR381" i="5"/>
  <c r="DN381" i="5"/>
  <c r="DJ381" i="5"/>
  <c r="EJ381" i="5"/>
  <c r="EF381" i="5"/>
  <c r="EB381" i="5"/>
  <c r="DX381" i="5"/>
  <c r="DT381" i="5"/>
  <c r="DP381" i="5"/>
  <c r="DL381" i="5"/>
  <c r="EJ390" i="5"/>
  <c r="EF390" i="5"/>
  <c r="EB390" i="5"/>
  <c r="DX390" i="5"/>
  <c r="DT390" i="5"/>
  <c r="DP390" i="5"/>
  <c r="DL390" i="5"/>
  <c r="EH390" i="5"/>
  <c r="ED390" i="5"/>
  <c r="DZ390" i="5"/>
  <c r="DV390" i="5"/>
  <c r="DR390" i="5"/>
  <c r="DN390" i="5"/>
  <c r="DJ390" i="5"/>
  <c r="EJ394" i="5"/>
  <c r="EF394" i="5"/>
  <c r="EB394" i="5"/>
  <c r="DX394" i="5"/>
  <c r="DT394" i="5"/>
  <c r="DP394" i="5"/>
  <c r="DL394" i="5"/>
  <c r="EH394" i="5"/>
  <c r="ED394" i="5"/>
  <c r="DZ394" i="5"/>
  <c r="DV394" i="5"/>
  <c r="DR394" i="5"/>
  <c r="DN394" i="5"/>
  <c r="DJ394" i="5"/>
  <c r="EJ398" i="5"/>
  <c r="EF398" i="5"/>
  <c r="EB398" i="5"/>
  <c r="DX398" i="5"/>
  <c r="DT398" i="5"/>
  <c r="DP398" i="5"/>
  <c r="DL398" i="5"/>
  <c r="EH398" i="5"/>
  <c r="ED398" i="5"/>
  <c r="DZ398" i="5"/>
  <c r="DV398" i="5"/>
  <c r="DR398" i="5"/>
  <c r="DN398" i="5"/>
  <c r="DJ398" i="5"/>
  <c r="EJ402" i="5"/>
  <c r="EF402" i="5"/>
  <c r="EB402" i="5"/>
  <c r="DX402" i="5"/>
  <c r="DT402" i="5"/>
  <c r="DP402" i="5"/>
  <c r="DL402" i="5"/>
  <c r="EH402" i="5"/>
  <c r="ED402" i="5"/>
  <c r="DZ402" i="5"/>
  <c r="DV402" i="5"/>
  <c r="DR402" i="5"/>
  <c r="DN402" i="5"/>
  <c r="DJ402" i="5"/>
  <c r="EH406" i="5"/>
  <c r="ED406" i="5"/>
  <c r="DZ406" i="5"/>
  <c r="DV406" i="5"/>
  <c r="DR406" i="5"/>
  <c r="EJ406" i="5"/>
  <c r="EF406" i="5"/>
  <c r="EB406" i="5"/>
  <c r="DX406" i="5"/>
  <c r="DT406" i="5"/>
  <c r="DJ406" i="5"/>
  <c r="DN406" i="5"/>
  <c r="DL406" i="5"/>
  <c r="DP406" i="5"/>
  <c r="EJ412" i="5"/>
  <c r="EF412" i="5"/>
  <c r="EB412" i="5"/>
  <c r="DX412" i="5"/>
  <c r="DT412" i="5"/>
  <c r="DP412" i="5"/>
  <c r="DL412" i="5"/>
  <c r="EH412" i="5"/>
  <c r="ED412" i="5"/>
  <c r="DZ412" i="5"/>
  <c r="DV412" i="5"/>
  <c r="DR412" i="5"/>
  <c r="DN412" i="5"/>
  <c r="DJ412" i="5"/>
  <c r="EJ416" i="5"/>
  <c r="EF416" i="5"/>
  <c r="EB416" i="5"/>
  <c r="DX416" i="5"/>
  <c r="DT416" i="5"/>
  <c r="DP416" i="5"/>
  <c r="DL416" i="5"/>
  <c r="EH416" i="5"/>
  <c r="ED416" i="5"/>
  <c r="DZ416" i="5"/>
  <c r="DV416" i="5"/>
  <c r="DR416" i="5"/>
  <c r="DN416" i="5"/>
  <c r="DJ416" i="5"/>
  <c r="EJ420" i="5"/>
  <c r="EF420" i="5"/>
  <c r="EB420" i="5"/>
  <c r="DX420" i="5"/>
  <c r="DT420" i="5"/>
  <c r="DP420" i="5"/>
  <c r="DL420" i="5"/>
  <c r="EH420" i="5"/>
  <c r="ED420" i="5"/>
  <c r="DZ420" i="5"/>
  <c r="DV420" i="5"/>
  <c r="DR420" i="5"/>
  <c r="DN420" i="5"/>
  <c r="DJ420" i="5"/>
  <c r="EH427" i="5"/>
  <c r="ED427" i="5"/>
  <c r="DZ427" i="5"/>
  <c r="DV427" i="5"/>
  <c r="DR427" i="5"/>
  <c r="DN427" i="5"/>
  <c r="DJ427" i="5"/>
  <c r="EJ427" i="5"/>
  <c r="EF427" i="5"/>
  <c r="EB427" i="5"/>
  <c r="DX427" i="5"/>
  <c r="DT427" i="5"/>
  <c r="DP427" i="5"/>
  <c r="DL427" i="5"/>
  <c r="EH431" i="5"/>
  <c r="ED431" i="5"/>
  <c r="DZ431" i="5"/>
  <c r="DV431" i="5"/>
  <c r="DR431" i="5"/>
  <c r="DN431" i="5"/>
  <c r="DJ431" i="5"/>
  <c r="EJ431" i="5"/>
  <c r="EF431" i="5"/>
  <c r="EB431" i="5"/>
  <c r="DX431" i="5"/>
  <c r="DT431" i="5"/>
  <c r="DP431" i="5"/>
  <c r="DL431" i="5"/>
  <c r="EJ434" i="5"/>
  <c r="EF434" i="5"/>
  <c r="EB434" i="5"/>
  <c r="DX434" i="5"/>
  <c r="DT434" i="5"/>
  <c r="DP434" i="5"/>
  <c r="DL434" i="5"/>
  <c r="EH434" i="5"/>
  <c r="ED434" i="5"/>
  <c r="DZ434" i="5"/>
  <c r="DV434" i="5"/>
  <c r="DR434" i="5"/>
  <c r="DN434" i="5"/>
  <c r="DJ434" i="5"/>
  <c r="EJ437" i="5"/>
  <c r="EF437" i="5"/>
  <c r="EB437" i="5"/>
  <c r="DX437" i="5"/>
  <c r="DT437" i="5"/>
  <c r="DP437" i="5"/>
  <c r="DL437" i="5"/>
  <c r="EH437" i="5"/>
  <c r="ED437" i="5"/>
  <c r="DZ437" i="5"/>
  <c r="DV437" i="5"/>
  <c r="DR437" i="5"/>
  <c r="DN437" i="5"/>
  <c r="DJ437" i="5"/>
  <c r="EH440" i="5"/>
  <c r="ED440" i="5"/>
  <c r="DZ440" i="5"/>
  <c r="DV440" i="5"/>
  <c r="DR440" i="5"/>
  <c r="DN440" i="5"/>
  <c r="DJ440" i="5"/>
  <c r="EJ440" i="5"/>
  <c r="EF440" i="5"/>
  <c r="EB440" i="5"/>
  <c r="DX440" i="5"/>
  <c r="DT440" i="5"/>
  <c r="DP440" i="5"/>
  <c r="DL440" i="5"/>
  <c r="EH443" i="5"/>
  <c r="ED443" i="5"/>
  <c r="DZ443" i="5"/>
  <c r="DV443" i="5"/>
  <c r="DR443" i="5"/>
  <c r="DN443" i="5"/>
  <c r="DJ443" i="5"/>
  <c r="EJ443" i="5"/>
  <c r="EF443" i="5"/>
  <c r="EB443" i="5"/>
  <c r="DX443" i="5"/>
  <c r="DT443" i="5"/>
  <c r="DP443" i="5"/>
  <c r="DL443" i="5"/>
  <c r="EH447" i="5"/>
  <c r="ED447" i="5"/>
  <c r="DZ447" i="5"/>
  <c r="DV447" i="5"/>
  <c r="DR447" i="5"/>
  <c r="DN447" i="5"/>
  <c r="DJ447" i="5"/>
  <c r="EJ447" i="5"/>
  <c r="EF447" i="5"/>
  <c r="EB447" i="5"/>
  <c r="DX447" i="5"/>
  <c r="DT447" i="5"/>
  <c r="DP447" i="5"/>
  <c r="DL447" i="5"/>
  <c r="EH451" i="5"/>
  <c r="ED451" i="5"/>
  <c r="DZ451" i="5"/>
  <c r="DV451" i="5"/>
  <c r="DR451" i="5"/>
  <c r="DN451" i="5"/>
  <c r="DJ451" i="5"/>
  <c r="EJ451" i="5"/>
  <c r="EF451" i="5"/>
  <c r="EB451" i="5"/>
  <c r="DX451" i="5"/>
  <c r="DT451" i="5"/>
  <c r="DP451" i="5"/>
  <c r="DL451" i="5"/>
  <c r="EH455" i="5"/>
  <c r="ED455" i="5"/>
  <c r="DZ455" i="5"/>
  <c r="DV455" i="5"/>
  <c r="DR455" i="5"/>
  <c r="DN455" i="5"/>
  <c r="DJ455" i="5"/>
  <c r="EJ455" i="5"/>
  <c r="EF455" i="5"/>
  <c r="EB455" i="5"/>
  <c r="DX455" i="5"/>
  <c r="DT455" i="5"/>
  <c r="DP455" i="5"/>
  <c r="DL455" i="5"/>
  <c r="EH459" i="5"/>
  <c r="ED459" i="5"/>
  <c r="DZ459" i="5"/>
  <c r="DV459" i="5"/>
  <c r="DR459" i="5"/>
  <c r="DN459" i="5"/>
  <c r="DJ459" i="5"/>
  <c r="EJ459" i="5"/>
  <c r="EF459" i="5"/>
  <c r="EB459" i="5"/>
  <c r="DX459" i="5"/>
  <c r="DT459" i="5"/>
  <c r="DP459" i="5"/>
  <c r="DL459" i="5"/>
  <c r="EH463" i="5"/>
  <c r="ED463" i="5"/>
  <c r="DZ463" i="5"/>
  <c r="DV463" i="5"/>
  <c r="DR463" i="5"/>
  <c r="DN463" i="5"/>
  <c r="DJ463" i="5"/>
  <c r="EJ463" i="5"/>
  <c r="EF463" i="5"/>
  <c r="EB463" i="5"/>
  <c r="DX463" i="5"/>
  <c r="DT463" i="5"/>
  <c r="DP463" i="5"/>
  <c r="DL463" i="5"/>
  <c r="EH467" i="5"/>
  <c r="ED467" i="5"/>
  <c r="DZ467" i="5"/>
  <c r="DV467" i="5"/>
  <c r="DR467" i="5"/>
  <c r="DN467" i="5"/>
  <c r="DJ467" i="5"/>
  <c r="EJ467" i="5"/>
  <c r="EF467" i="5"/>
  <c r="EB467" i="5"/>
  <c r="DX467" i="5"/>
  <c r="DT467" i="5"/>
  <c r="DP467" i="5"/>
  <c r="DL467" i="5"/>
  <c r="EJ472" i="5"/>
  <c r="EF472" i="5"/>
  <c r="EB472" i="5"/>
  <c r="DX472" i="5"/>
  <c r="DT472" i="5"/>
  <c r="DP472" i="5"/>
  <c r="DL472" i="5"/>
  <c r="EH472" i="5"/>
  <c r="ED472" i="5"/>
  <c r="DZ472" i="5"/>
  <c r="DV472" i="5"/>
  <c r="DR472" i="5"/>
  <c r="DN472" i="5"/>
  <c r="DJ472" i="5"/>
  <c r="EJ476" i="5"/>
  <c r="EF476" i="5"/>
  <c r="EB476" i="5"/>
  <c r="DX476" i="5"/>
  <c r="DT476" i="5"/>
  <c r="DP476" i="5"/>
  <c r="DL476" i="5"/>
  <c r="EH476" i="5"/>
  <c r="ED476" i="5"/>
  <c r="DZ476" i="5"/>
  <c r="DV476" i="5"/>
  <c r="DR476" i="5"/>
  <c r="DN476" i="5"/>
  <c r="DJ476" i="5"/>
  <c r="EH480" i="5"/>
  <c r="ED480" i="5"/>
  <c r="DZ480" i="5"/>
  <c r="DV480" i="5"/>
  <c r="DR480" i="5"/>
  <c r="DN480" i="5"/>
  <c r="DJ480" i="5"/>
  <c r="EJ480" i="5"/>
  <c r="EF480" i="5"/>
  <c r="EB480" i="5"/>
  <c r="DX480" i="5"/>
  <c r="DT480" i="5"/>
  <c r="DP480" i="5"/>
  <c r="DL480" i="5"/>
  <c r="EH484" i="5"/>
  <c r="ED484" i="5"/>
  <c r="DZ484" i="5"/>
  <c r="DV484" i="5"/>
  <c r="DR484" i="5"/>
  <c r="DN484" i="5"/>
  <c r="DJ484" i="5"/>
  <c r="EJ484" i="5"/>
  <c r="EF484" i="5"/>
  <c r="EB484" i="5"/>
  <c r="DX484" i="5"/>
  <c r="DT484" i="5"/>
  <c r="DP484" i="5"/>
  <c r="DL484" i="5"/>
  <c r="ED487" i="5"/>
  <c r="DX487" i="5"/>
  <c r="DN487" i="5"/>
  <c r="DP487" i="5"/>
  <c r="DJ487" i="5"/>
  <c r="EJ487" i="5"/>
  <c r="EB487" i="5"/>
  <c r="DV487" i="5"/>
  <c r="EH487" i="5"/>
  <c r="DT487" i="5"/>
  <c r="DL487" i="5"/>
  <c r="DZ487" i="5"/>
  <c r="DR487" i="5"/>
  <c r="EF487" i="5"/>
  <c r="EH491" i="5"/>
  <c r="EB491" i="5"/>
  <c r="DR491" i="5"/>
  <c r="DL491" i="5"/>
  <c r="EJ491" i="5"/>
  <c r="DZ491" i="5"/>
  <c r="DT491" i="5"/>
  <c r="DJ491" i="5"/>
  <c r="EF491" i="5"/>
  <c r="DV491" i="5"/>
  <c r="ED491" i="5"/>
  <c r="DP491" i="5"/>
  <c r="DX491" i="5"/>
  <c r="DN491" i="5"/>
  <c r="EH495" i="5"/>
  <c r="DX495" i="5"/>
  <c r="DR495" i="5"/>
  <c r="EB495" i="5"/>
  <c r="DV495" i="5"/>
  <c r="DL495" i="5"/>
  <c r="EF495" i="5"/>
  <c r="DZ495" i="5"/>
  <c r="DP495" i="5"/>
  <c r="DJ495" i="5"/>
  <c r="EJ495" i="5"/>
  <c r="ED495" i="5"/>
  <c r="DT495" i="5"/>
  <c r="DN495" i="5"/>
  <c r="EJ499" i="5"/>
  <c r="EB499" i="5"/>
  <c r="DT499" i="5"/>
  <c r="DL499" i="5"/>
  <c r="EH499" i="5"/>
  <c r="DZ499" i="5"/>
  <c r="DR499" i="5"/>
  <c r="DJ499" i="5"/>
  <c r="EF499" i="5"/>
  <c r="DX499" i="5"/>
  <c r="DP499" i="5"/>
  <c r="ED499" i="5"/>
  <c r="DV499" i="5"/>
  <c r="DN499" i="5"/>
  <c r="EJ8" i="5"/>
  <c r="EF8" i="5"/>
  <c r="EB8" i="5"/>
  <c r="DX8" i="5"/>
  <c r="DT8" i="5"/>
  <c r="DP8" i="5"/>
  <c r="DL8" i="5"/>
  <c r="EH8" i="5"/>
  <c r="DZ8" i="5"/>
  <c r="DJ8" i="5"/>
  <c r="DV8" i="5"/>
  <c r="DN8" i="5"/>
  <c r="DR8" i="5"/>
  <c r="ED8" i="5"/>
  <c r="EH16" i="5"/>
  <c r="ED16" i="5"/>
  <c r="DZ16" i="5"/>
  <c r="DV16" i="5"/>
  <c r="DR16" i="5"/>
  <c r="DN16" i="5"/>
  <c r="DJ16" i="5"/>
  <c r="EJ16" i="5"/>
  <c r="EF16" i="5"/>
  <c r="EB16" i="5"/>
  <c r="DX16" i="5"/>
  <c r="DT16" i="5"/>
  <c r="DP16" i="5"/>
  <c r="DL16" i="5"/>
  <c r="EH35" i="5"/>
  <c r="ED35" i="5"/>
  <c r="DZ35" i="5"/>
  <c r="DV35" i="5"/>
  <c r="DR35" i="5"/>
  <c r="DN35" i="5"/>
  <c r="DJ35" i="5"/>
  <c r="EJ35" i="5"/>
  <c r="EF35" i="5"/>
  <c r="EB35" i="5"/>
  <c r="DX35" i="5"/>
  <c r="DT35" i="5"/>
  <c r="DP35" i="5"/>
  <c r="DL35" i="5"/>
  <c r="EH43" i="5"/>
  <c r="ED43" i="5"/>
  <c r="DZ43" i="5"/>
  <c r="DV43" i="5"/>
  <c r="DR43" i="5"/>
  <c r="DN43" i="5"/>
  <c r="DJ43" i="5"/>
  <c r="EJ43" i="5"/>
  <c r="EF43" i="5"/>
  <c r="EB43" i="5"/>
  <c r="DX43" i="5"/>
  <c r="DT43" i="5"/>
  <c r="DP43" i="5"/>
  <c r="DL43" i="5"/>
  <c r="EH47" i="5"/>
  <c r="ED47" i="5"/>
  <c r="DZ47" i="5"/>
  <c r="DV47" i="5"/>
  <c r="DR47" i="5"/>
  <c r="DN47" i="5"/>
  <c r="DJ47" i="5"/>
  <c r="EJ47" i="5"/>
  <c r="EF47" i="5"/>
  <c r="EB47" i="5"/>
  <c r="DX47" i="5"/>
  <c r="DT47" i="5"/>
  <c r="DP47" i="5"/>
  <c r="DL47" i="5"/>
  <c r="EJ86" i="5"/>
  <c r="DZ86" i="5"/>
  <c r="DT86" i="5"/>
  <c r="DJ86" i="5"/>
  <c r="ED86" i="5"/>
  <c r="DX86" i="5"/>
  <c r="DN86" i="5"/>
  <c r="EH86" i="5"/>
  <c r="EB86" i="5"/>
  <c r="DR86" i="5"/>
  <c r="DL86" i="5"/>
  <c r="EF86" i="5"/>
  <c r="DV86" i="5"/>
  <c r="DP86" i="5"/>
  <c r="EJ93" i="5"/>
  <c r="EF93" i="5"/>
  <c r="EB93" i="5"/>
  <c r="DX93" i="5"/>
  <c r="DT93" i="5"/>
  <c r="DP93" i="5"/>
  <c r="DL93" i="5"/>
  <c r="EH93" i="5"/>
  <c r="ED93" i="5"/>
  <c r="DZ93" i="5"/>
  <c r="DV93" i="5"/>
  <c r="DR93" i="5"/>
  <c r="DN93" i="5"/>
  <c r="DJ93" i="5"/>
  <c r="EJ97" i="5"/>
  <c r="EF97" i="5"/>
  <c r="EB97" i="5"/>
  <c r="DX97" i="5"/>
  <c r="DT97" i="5"/>
  <c r="DP97" i="5"/>
  <c r="DL97" i="5"/>
  <c r="EH97" i="5"/>
  <c r="ED97" i="5"/>
  <c r="DZ97" i="5"/>
  <c r="DV97" i="5"/>
  <c r="DR97" i="5"/>
  <c r="DN97" i="5"/>
  <c r="DJ97" i="5"/>
  <c r="EJ100" i="5"/>
  <c r="EB100" i="5"/>
  <c r="DT100" i="5"/>
  <c r="DL100" i="5"/>
  <c r="EH100" i="5"/>
  <c r="DZ100" i="5"/>
  <c r="DR100" i="5"/>
  <c r="DJ100" i="5"/>
  <c r="EF100" i="5"/>
  <c r="DX100" i="5"/>
  <c r="DP100" i="5"/>
  <c r="ED100" i="5"/>
  <c r="DV100" i="5"/>
  <c r="DN100" i="5"/>
  <c r="EJ104" i="5"/>
  <c r="EF104" i="5"/>
  <c r="EB104" i="5"/>
  <c r="DX104" i="5"/>
  <c r="DT104" i="5"/>
  <c r="DP104" i="5"/>
  <c r="DL104" i="5"/>
  <c r="EH104" i="5"/>
  <c r="DR104" i="5"/>
  <c r="ED104" i="5"/>
  <c r="DN104" i="5"/>
  <c r="DZ104" i="5"/>
  <c r="DJ104" i="5"/>
  <c r="DV104" i="5"/>
  <c r="EJ108" i="5"/>
  <c r="EF108" i="5"/>
  <c r="EB108" i="5"/>
  <c r="DX108" i="5"/>
  <c r="DT108" i="5"/>
  <c r="DP108" i="5"/>
  <c r="DL108" i="5"/>
  <c r="ED108" i="5"/>
  <c r="DN108" i="5"/>
  <c r="DZ108" i="5"/>
  <c r="DJ108" i="5"/>
  <c r="DV108" i="5"/>
  <c r="EH108" i="5"/>
  <c r="DR108" i="5"/>
  <c r="EJ112" i="5"/>
  <c r="EF112" i="5"/>
  <c r="EB112" i="5"/>
  <c r="DX112" i="5"/>
  <c r="DT112" i="5"/>
  <c r="DP112" i="5"/>
  <c r="DL112" i="5"/>
  <c r="DZ112" i="5"/>
  <c r="DJ112" i="5"/>
  <c r="DV112" i="5"/>
  <c r="EH112" i="5"/>
  <c r="DR112" i="5"/>
  <c r="ED112" i="5"/>
  <c r="DN112" i="5"/>
  <c r="EJ116" i="5"/>
  <c r="EF116" i="5"/>
  <c r="EB116" i="5"/>
  <c r="DX116" i="5"/>
  <c r="DT116" i="5"/>
  <c r="DP116" i="5"/>
  <c r="DL116" i="5"/>
  <c r="EH116" i="5"/>
  <c r="ED116" i="5"/>
  <c r="DV116" i="5"/>
  <c r="DR116" i="5"/>
  <c r="DN116" i="5"/>
  <c r="DZ116" i="5"/>
  <c r="DJ116" i="5"/>
  <c r="EJ120" i="5"/>
  <c r="EF120" i="5"/>
  <c r="EB120" i="5"/>
  <c r="DX120" i="5"/>
  <c r="DT120" i="5"/>
  <c r="DP120" i="5"/>
  <c r="DL120" i="5"/>
  <c r="EH120" i="5"/>
  <c r="ED120" i="5"/>
  <c r="DZ120" i="5"/>
  <c r="DV120" i="5"/>
  <c r="DR120" i="5"/>
  <c r="DN120" i="5"/>
  <c r="DJ120" i="5"/>
  <c r="EJ124" i="5"/>
  <c r="EF124" i="5"/>
  <c r="EB124" i="5"/>
  <c r="DX124" i="5"/>
  <c r="DT124" i="5"/>
  <c r="DP124" i="5"/>
  <c r="DL124" i="5"/>
  <c r="EH124" i="5"/>
  <c r="ED124" i="5"/>
  <c r="DZ124" i="5"/>
  <c r="DV124" i="5"/>
  <c r="DR124" i="5"/>
  <c r="DN124" i="5"/>
  <c r="DJ124" i="5"/>
  <c r="EJ128" i="5"/>
  <c r="EF128" i="5"/>
  <c r="EB128" i="5"/>
  <c r="DX128" i="5"/>
  <c r="DT128" i="5"/>
  <c r="DP128" i="5"/>
  <c r="DL128" i="5"/>
  <c r="EH128" i="5"/>
  <c r="ED128" i="5"/>
  <c r="DZ128" i="5"/>
  <c r="DV128" i="5"/>
  <c r="DR128" i="5"/>
  <c r="DN128" i="5"/>
  <c r="DJ128" i="5"/>
  <c r="EJ132" i="5"/>
  <c r="EF132" i="5"/>
  <c r="EB132" i="5"/>
  <c r="DX132" i="5"/>
  <c r="DT132" i="5"/>
  <c r="DP132" i="5"/>
  <c r="DL132" i="5"/>
  <c r="EH132" i="5"/>
  <c r="ED132" i="5"/>
  <c r="DZ132" i="5"/>
  <c r="DV132" i="5"/>
  <c r="DR132" i="5"/>
  <c r="DN132" i="5"/>
  <c r="DJ132" i="5"/>
  <c r="AU136" i="5"/>
  <c r="EJ136" i="5"/>
  <c r="EF136" i="5"/>
  <c r="EB136" i="5"/>
  <c r="DX136" i="5"/>
  <c r="DT136" i="5"/>
  <c r="DP136" i="5"/>
  <c r="DL136" i="5"/>
  <c r="EH136" i="5"/>
  <c r="ED136" i="5"/>
  <c r="DZ136" i="5"/>
  <c r="DV136" i="5"/>
  <c r="DR136" i="5"/>
  <c r="DN136" i="5"/>
  <c r="DJ136" i="5"/>
  <c r="EJ140" i="5"/>
  <c r="EF140" i="5"/>
  <c r="EB140" i="5"/>
  <c r="DX140" i="5"/>
  <c r="DT140" i="5"/>
  <c r="DP140" i="5"/>
  <c r="DL140" i="5"/>
  <c r="EH140" i="5"/>
  <c r="ED140" i="5"/>
  <c r="DZ140" i="5"/>
  <c r="DV140" i="5"/>
  <c r="DR140" i="5"/>
  <c r="DN140" i="5"/>
  <c r="DJ140" i="5"/>
  <c r="EJ144" i="5"/>
  <c r="EF144" i="5"/>
  <c r="EB144" i="5"/>
  <c r="DX144" i="5"/>
  <c r="DT144" i="5"/>
  <c r="DP144" i="5"/>
  <c r="DL144" i="5"/>
  <c r="EH144" i="5"/>
  <c r="ED144" i="5"/>
  <c r="DZ144" i="5"/>
  <c r="DV144" i="5"/>
  <c r="DR144" i="5"/>
  <c r="DN144" i="5"/>
  <c r="DJ144" i="5"/>
  <c r="EJ148" i="5"/>
  <c r="EF148" i="5"/>
  <c r="EB148" i="5"/>
  <c r="DX148" i="5"/>
  <c r="DT148" i="5"/>
  <c r="DP148" i="5"/>
  <c r="DL148" i="5"/>
  <c r="EH148" i="5"/>
  <c r="ED148" i="5"/>
  <c r="DZ148" i="5"/>
  <c r="DV148" i="5"/>
  <c r="DR148" i="5"/>
  <c r="DN148" i="5"/>
  <c r="DJ148" i="5"/>
  <c r="D152" i="5"/>
  <c r="EJ152" i="5"/>
  <c r="EF152" i="5"/>
  <c r="EB152" i="5"/>
  <c r="DX152" i="5"/>
  <c r="DT152" i="5"/>
  <c r="DP152" i="5"/>
  <c r="DL152" i="5"/>
  <c r="EH152" i="5"/>
  <c r="ED152" i="5"/>
  <c r="DZ152" i="5"/>
  <c r="DV152" i="5"/>
  <c r="DR152" i="5"/>
  <c r="DN152" i="5"/>
  <c r="DJ152" i="5"/>
  <c r="EJ156" i="5"/>
  <c r="EF156" i="5"/>
  <c r="EB156" i="5"/>
  <c r="DX156" i="5"/>
  <c r="DT156" i="5"/>
  <c r="DP156" i="5"/>
  <c r="DL156" i="5"/>
  <c r="EH156" i="5"/>
  <c r="ED156" i="5"/>
  <c r="DZ156" i="5"/>
  <c r="DV156" i="5"/>
  <c r="DR156" i="5"/>
  <c r="DN156" i="5"/>
  <c r="DJ156" i="5"/>
  <c r="EJ160" i="5"/>
  <c r="EF160" i="5"/>
  <c r="EB160" i="5"/>
  <c r="DX160" i="5"/>
  <c r="DT160" i="5"/>
  <c r="DP160" i="5"/>
  <c r="DL160" i="5"/>
  <c r="EH160" i="5"/>
  <c r="ED160" i="5"/>
  <c r="DZ160" i="5"/>
  <c r="DV160" i="5"/>
  <c r="DR160" i="5"/>
  <c r="DN160" i="5"/>
  <c r="DJ160" i="5"/>
  <c r="EJ164" i="5"/>
  <c r="EF164" i="5"/>
  <c r="EB164" i="5"/>
  <c r="DX164" i="5"/>
  <c r="DT164" i="5"/>
  <c r="DP164" i="5"/>
  <c r="DL164" i="5"/>
  <c r="EH164" i="5"/>
  <c r="ED164" i="5"/>
  <c r="DZ164" i="5"/>
  <c r="DV164" i="5"/>
  <c r="DR164" i="5"/>
  <c r="DN164" i="5"/>
  <c r="DJ164" i="5"/>
  <c r="EJ168" i="5"/>
  <c r="EF168" i="5"/>
  <c r="EB168" i="5"/>
  <c r="DX168" i="5"/>
  <c r="DT168" i="5"/>
  <c r="DP168" i="5"/>
  <c r="DL168" i="5"/>
  <c r="EH168" i="5"/>
  <c r="ED168" i="5"/>
  <c r="DZ168" i="5"/>
  <c r="DV168" i="5"/>
  <c r="DR168" i="5"/>
  <c r="DN168" i="5"/>
  <c r="DJ168" i="5"/>
  <c r="D172" i="5"/>
  <c r="EJ172" i="5"/>
  <c r="EF172" i="5"/>
  <c r="EB172" i="5"/>
  <c r="DX172" i="5"/>
  <c r="DT172" i="5"/>
  <c r="DP172" i="5"/>
  <c r="DL172" i="5"/>
  <c r="EH172" i="5"/>
  <c r="ED172" i="5"/>
  <c r="DZ172" i="5"/>
  <c r="DV172" i="5"/>
  <c r="DR172" i="5"/>
  <c r="DN172" i="5"/>
  <c r="DJ172" i="5"/>
  <c r="EJ176" i="5"/>
  <c r="EF176" i="5"/>
  <c r="EB176" i="5"/>
  <c r="DX176" i="5"/>
  <c r="DT176" i="5"/>
  <c r="DP176" i="5"/>
  <c r="DL176" i="5"/>
  <c r="EH176" i="5"/>
  <c r="ED176" i="5"/>
  <c r="DZ176" i="5"/>
  <c r="DV176" i="5"/>
  <c r="DR176" i="5"/>
  <c r="DN176" i="5"/>
  <c r="DJ176" i="5"/>
  <c r="EH180" i="5"/>
  <c r="EJ180" i="5"/>
  <c r="EF180" i="5"/>
  <c r="EB180" i="5"/>
  <c r="DX180" i="5"/>
  <c r="DT180" i="5"/>
  <c r="DP180" i="5"/>
  <c r="DL180" i="5"/>
  <c r="ED180" i="5"/>
  <c r="DZ180" i="5"/>
  <c r="DV180" i="5"/>
  <c r="DR180" i="5"/>
  <c r="DN180" i="5"/>
  <c r="DJ180" i="5"/>
  <c r="EH184" i="5"/>
  <c r="ED184" i="5"/>
  <c r="DZ184" i="5"/>
  <c r="DV184" i="5"/>
  <c r="DR184" i="5"/>
  <c r="DN184" i="5"/>
  <c r="DJ184" i="5"/>
  <c r="EJ184" i="5"/>
  <c r="EF184" i="5"/>
  <c r="EB184" i="5"/>
  <c r="DX184" i="5"/>
  <c r="DT184" i="5"/>
  <c r="DP184" i="5"/>
  <c r="DL184" i="5"/>
  <c r="EH188" i="5"/>
  <c r="ED188" i="5"/>
  <c r="DZ188" i="5"/>
  <c r="DV188" i="5"/>
  <c r="DR188" i="5"/>
  <c r="DN188" i="5"/>
  <c r="DJ188" i="5"/>
  <c r="EJ188" i="5"/>
  <c r="EF188" i="5"/>
  <c r="EB188" i="5"/>
  <c r="DX188" i="5"/>
  <c r="DT188" i="5"/>
  <c r="DP188" i="5"/>
  <c r="DL188" i="5"/>
  <c r="EH192" i="5"/>
  <c r="ED192" i="5"/>
  <c r="DZ192" i="5"/>
  <c r="DV192" i="5"/>
  <c r="DR192" i="5"/>
  <c r="DN192" i="5"/>
  <c r="DJ192" i="5"/>
  <c r="EJ192" i="5"/>
  <c r="EF192" i="5"/>
  <c r="EB192" i="5"/>
  <c r="DX192" i="5"/>
  <c r="DT192" i="5"/>
  <c r="DP192" i="5"/>
  <c r="DL192" i="5"/>
  <c r="EH196" i="5"/>
  <c r="ED196" i="5"/>
  <c r="DZ196" i="5"/>
  <c r="DV196" i="5"/>
  <c r="DR196" i="5"/>
  <c r="DN196" i="5"/>
  <c r="DJ196" i="5"/>
  <c r="EJ196" i="5"/>
  <c r="EF196" i="5"/>
  <c r="EB196" i="5"/>
  <c r="DX196" i="5"/>
  <c r="DT196" i="5"/>
  <c r="DP196" i="5"/>
  <c r="DL196" i="5"/>
  <c r="EH200" i="5"/>
  <c r="ED200" i="5"/>
  <c r="DZ200" i="5"/>
  <c r="DV200" i="5"/>
  <c r="DR200" i="5"/>
  <c r="DN200" i="5"/>
  <c r="DJ200" i="5"/>
  <c r="EJ200" i="5"/>
  <c r="EF200" i="5"/>
  <c r="EB200" i="5"/>
  <c r="DX200" i="5"/>
  <c r="DT200" i="5"/>
  <c r="DP200" i="5"/>
  <c r="DL200" i="5"/>
  <c r="EH204" i="5"/>
  <c r="ED204" i="5"/>
  <c r="DZ204" i="5"/>
  <c r="DV204" i="5"/>
  <c r="DR204" i="5"/>
  <c r="DN204" i="5"/>
  <c r="DJ204" i="5"/>
  <c r="EJ204" i="5"/>
  <c r="EF204" i="5"/>
  <c r="EB204" i="5"/>
  <c r="DX204" i="5"/>
  <c r="DT204" i="5"/>
  <c r="DP204" i="5"/>
  <c r="DL204" i="5"/>
  <c r="EH208" i="5"/>
  <c r="ED208" i="5"/>
  <c r="DZ208" i="5"/>
  <c r="DV208" i="5"/>
  <c r="DR208" i="5"/>
  <c r="DN208" i="5"/>
  <c r="DJ208" i="5"/>
  <c r="EJ208" i="5"/>
  <c r="EF208" i="5"/>
  <c r="EB208" i="5"/>
  <c r="DX208" i="5"/>
  <c r="DT208" i="5"/>
  <c r="DP208" i="5"/>
  <c r="DL208" i="5"/>
  <c r="EH212" i="5"/>
  <c r="ED212" i="5"/>
  <c r="DZ212" i="5"/>
  <c r="DV212" i="5"/>
  <c r="DR212" i="5"/>
  <c r="DN212" i="5"/>
  <c r="DJ212" i="5"/>
  <c r="EJ212" i="5"/>
  <c r="EF212" i="5"/>
  <c r="EB212" i="5"/>
  <c r="DX212" i="5"/>
  <c r="DT212" i="5"/>
  <c r="DP212" i="5"/>
  <c r="DL212" i="5"/>
  <c r="EH216" i="5"/>
  <c r="ED216" i="5"/>
  <c r="DZ216" i="5"/>
  <c r="DV216" i="5"/>
  <c r="DR216" i="5"/>
  <c r="DN216" i="5"/>
  <c r="DJ216" i="5"/>
  <c r="EJ216" i="5"/>
  <c r="EF216" i="5"/>
  <c r="EB216" i="5"/>
  <c r="DX216" i="5"/>
  <c r="DT216" i="5"/>
  <c r="DP216" i="5"/>
  <c r="DL216" i="5"/>
  <c r="EH220" i="5"/>
  <c r="ED220" i="5"/>
  <c r="DZ220" i="5"/>
  <c r="DV220" i="5"/>
  <c r="DR220" i="5"/>
  <c r="DN220" i="5"/>
  <c r="DJ220" i="5"/>
  <c r="EJ220" i="5"/>
  <c r="EF220" i="5"/>
  <c r="EB220" i="5"/>
  <c r="DX220" i="5"/>
  <c r="DT220" i="5"/>
  <c r="DP220" i="5"/>
  <c r="DL220" i="5"/>
  <c r="EH224" i="5"/>
  <c r="ED224" i="5"/>
  <c r="DZ224" i="5"/>
  <c r="DV224" i="5"/>
  <c r="DR224" i="5"/>
  <c r="DN224" i="5"/>
  <c r="DJ224" i="5"/>
  <c r="EJ224" i="5"/>
  <c r="EF224" i="5"/>
  <c r="EB224" i="5"/>
  <c r="DX224" i="5"/>
  <c r="DT224" i="5"/>
  <c r="DP224" i="5"/>
  <c r="DL224" i="5"/>
  <c r="EJ228" i="5"/>
  <c r="EF228" i="5"/>
  <c r="EB228" i="5"/>
  <c r="DX228" i="5"/>
  <c r="DT228" i="5"/>
  <c r="DP228" i="5"/>
  <c r="DL228" i="5"/>
  <c r="EH228" i="5"/>
  <c r="ED228" i="5"/>
  <c r="DZ228" i="5"/>
  <c r="DV228" i="5"/>
  <c r="DR228" i="5"/>
  <c r="DN228" i="5"/>
  <c r="DJ228" i="5"/>
  <c r="EJ232" i="5"/>
  <c r="EF232" i="5"/>
  <c r="EB232" i="5"/>
  <c r="DX232" i="5"/>
  <c r="DT232" i="5"/>
  <c r="DP232" i="5"/>
  <c r="DL232" i="5"/>
  <c r="EH232" i="5"/>
  <c r="ED232" i="5"/>
  <c r="DZ232" i="5"/>
  <c r="DV232" i="5"/>
  <c r="DR232" i="5"/>
  <c r="DN232" i="5"/>
  <c r="DJ232" i="5"/>
  <c r="EJ236" i="5"/>
  <c r="EF236" i="5"/>
  <c r="EB236" i="5"/>
  <c r="DX236" i="5"/>
  <c r="DT236" i="5"/>
  <c r="DP236" i="5"/>
  <c r="DL236" i="5"/>
  <c r="EH236" i="5"/>
  <c r="ED236" i="5"/>
  <c r="DZ236" i="5"/>
  <c r="DV236" i="5"/>
  <c r="DR236" i="5"/>
  <c r="DN236" i="5"/>
  <c r="DJ236" i="5"/>
  <c r="EJ240" i="5"/>
  <c r="EF240" i="5"/>
  <c r="EB240" i="5"/>
  <c r="DX240" i="5"/>
  <c r="DT240" i="5"/>
  <c r="DP240" i="5"/>
  <c r="DL240" i="5"/>
  <c r="EH240" i="5"/>
  <c r="ED240" i="5"/>
  <c r="DZ240" i="5"/>
  <c r="DV240" i="5"/>
  <c r="DR240" i="5"/>
  <c r="DN240" i="5"/>
  <c r="DJ240" i="5"/>
  <c r="EJ244" i="5"/>
  <c r="EF244" i="5"/>
  <c r="EB244" i="5"/>
  <c r="DX244" i="5"/>
  <c r="DT244" i="5"/>
  <c r="DP244" i="5"/>
  <c r="DL244" i="5"/>
  <c r="EH244" i="5"/>
  <c r="ED244" i="5"/>
  <c r="DZ244" i="5"/>
  <c r="DV244" i="5"/>
  <c r="DR244" i="5"/>
  <c r="DN244" i="5"/>
  <c r="DJ244" i="5"/>
  <c r="EJ247" i="5"/>
  <c r="EF247" i="5"/>
  <c r="EB247" i="5"/>
  <c r="DX247" i="5"/>
  <c r="DT247" i="5"/>
  <c r="DP247" i="5"/>
  <c r="DL247" i="5"/>
  <c r="EH247" i="5"/>
  <c r="ED247" i="5"/>
  <c r="DZ247" i="5"/>
  <c r="DV247" i="5"/>
  <c r="DR247" i="5"/>
  <c r="DN247" i="5"/>
  <c r="DJ247" i="5"/>
  <c r="EJ251" i="5"/>
  <c r="EF251" i="5"/>
  <c r="EB251" i="5"/>
  <c r="DX251" i="5"/>
  <c r="DT251" i="5"/>
  <c r="DP251" i="5"/>
  <c r="DL251" i="5"/>
  <c r="EH251" i="5"/>
  <c r="ED251" i="5"/>
  <c r="DZ251" i="5"/>
  <c r="DV251" i="5"/>
  <c r="DR251" i="5"/>
  <c r="DN251" i="5"/>
  <c r="DJ251" i="5"/>
  <c r="EJ255" i="5"/>
  <c r="EF255" i="5"/>
  <c r="EB255" i="5"/>
  <c r="DX255" i="5"/>
  <c r="DT255" i="5"/>
  <c r="DP255" i="5"/>
  <c r="DL255" i="5"/>
  <c r="EH255" i="5"/>
  <c r="ED255" i="5"/>
  <c r="DZ255" i="5"/>
  <c r="DV255" i="5"/>
  <c r="DR255" i="5"/>
  <c r="DN255" i="5"/>
  <c r="DJ255" i="5"/>
  <c r="EJ259" i="5"/>
  <c r="EF259" i="5"/>
  <c r="EB259" i="5"/>
  <c r="DX259" i="5"/>
  <c r="DT259" i="5"/>
  <c r="DP259" i="5"/>
  <c r="DL259" i="5"/>
  <c r="EH259" i="5"/>
  <c r="ED259" i="5"/>
  <c r="DZ259" i="5"/>
  <c r="DV259" i="5"/>
  <c r="DR259" i="5"/>
  <c r="DN259" i="5"/>
  <c r="DJ259" i="5"/>
  <c r="EJ263" i="5"/>
  <c r="EF263" i="5"/>
  <c r="EB263" i="5"/>
  <c r="DX263" i="5"/>
  <c r="DT263" i="5"/>
  <c r="DP263" i="5"/>
  <c r="DL263" i="5"/>
  <c r="EH263" i="5"/>
  <c r="ED263" i="5"/>
  <c r="DZ263" i="5"/>
  <c r="DV263" i="5"/>
  <c r="DR263" i="5"/>
  <c r="DN263" i="5"/>
  <c r="DJ263" i="5"/>
  <c r="EJ267" i="5"/>
  <c r="EF267" i="5"/>
  <c r="EB267" i="5"/>
  <c r="DX267" i="5"/>
  <c r="DT267" i="5"/>
  <c r="DP267" i="5"/>
  <c r="DL267" i="5"/>
  <c r="EH267" i="5"/>
  <c r="ED267" i="5"/>
  <c r="DZ267" i="5"/>
  <c r="DV267" i="5"/>
  <c r="DR267" i="5"/>
  <c r="DN267" i="5"/>
  <c r="DJ267" i="5"/>
  <c r="EH270" i="5"/>
  <c r="ED270" i="5"/>
  <c r="DZ270" i="5"/>
  <c r="DV270" i="5"/>
  <c r="DR270" i="5"/>
  <c r="DN270" i="5"/>
  <c r="DJ270" i="5"/>
  <c r="EJ270" i="5"/>
  <c r="EF270" i="5"/>
  <c r="EB270" i="5"/>
  <c r="DX270" i="5"/>
  <c r="DT270" i="5"/>
  <c r="DP270" i="5"/>
  <c r="DL270" i="5"/>
  <c r="EJ274" i="5"/>
  <c r="EF274" i="5"/>
  <c r="EB274" i="5"/>
  <c r="DX274" i="5"/>
  <c r="DT274" i="5"/>
  <c r="DP274" i="5"/>
  <c r="DL274" i="5"/>
  <c r="DV274" i="5"/>
  <c r="EH274" i="5"/>
  <c r="DR274" i="5"/>
  <c r="ED274" i="5"/>
  <c r="DN274" i="5"/>
  <c r="DZ274" i="5"/>
  <c r="DJ274" i="5"/>
  <c r="EJ278" i="5"/>
  <c r="EF278" i="5"/>
  <c r="EB278" i="5"/>
  <c r="DX278" i="5"/>
  <c r="DT278" i="5"/>
  <c r="DP278" i="5"/>
  <c r="DL278" i="5"/>
  <c r="EH278" i="5"/>
  <c r="DR278" i="5"/>
  <c r="ED278" i="5"/>
  <c r="DN278" i="5"/>
  <c r="DZ278" i="5"/>
  <c r="DJ278" i="5"/>
  <c r="DV278" i="5"/>
  <c r="EH282" i="5"/>
  <c r="ED282" i="5"/>
  <c r="DZ282" i="5"/>
  <c r="DV282" i="5"/>
  <c r="DR282" i="5"/>
  <c r="DN282" i="5"/>
  <c r="DJ282" i="5"/>
  <c r="EJ282" i="5"/>
  <c r="EF282" i="5"/>
  <c r="EB282" i="5"/>
  <c r="DX282" i="5"/>
  <c r="DT282" i="5"/>
  <c r="DP282" i="5"/>
  <c r="DL282" i="5"/>
  <c r="EH286" i="5"/>
  <c r="ED286" i="5"/>
  <c r="DZ286" i="5"/>
  <c r="DV286" i="5"/>
  <c r="DR286" i="5"/>
  <c r="DN286" i="5"/>
  <c r="DJ286" i="5"/>
  <c r="EJ286" i="5"/>
  <c r="EF286" i="5"/>
  <c r="EB286" i="5"/>
  <c r="DX286" i="5"/>
  <c r="DT286" i="5"/>
  <c r="DP286" i="5"/>
  <c r="DL286" i="5"/>
  <c r="EH290" i="5"/>
  <c r="ED290" i="5"/>
  <c r="DZ290" i="5"/>
  <c r="DV290" i="5"/>
  <c r="DR290" i="5"/>
  <c r="DN290" i="5"/>
  <c r="DJ290" i="5"/>
  <c r="EJ290" i="5"/>
  <c r="EF290" i="5"/>
  <c r="EB290" i="5"/>
  <c r="DX290" i="5"/>
  <c r="DT290" i="5"/>
  <c r="DP290" i="5"/>
  <c r="DL290" i="5"/>
  <c r="EH294" i="5"/>
  <c r="ED294" i="5"/>
  <c r="DZ294" i="5"/>
  <c r="DV294" i="5"/>
  <c r="DR294" i="5"/>
  <c r="DN294" i="5"/>
  <c r="DJ294" i="5"/>
  <c r="EJ294" i="5"/>
  <c r="EF294" i="5"/>
  <c r="EB294" i="5"/>
  <c r="DX294" i="5"/>
  <c r="DT294" i="5"/>
  <c r="DP294" i="5"/>
  <c r="DL294" i="5"/>
  <c r="A298" i="5"/>
  <c r="EJ299" i="5"/>
  <c r="EF299" i="5"/>
  <c r="EB299" i="5"/>
  <c r="DX299" i="5"/>
  <c r="DT299" i="5"/>
  <c r="DP299" i="5"/>
  <c r="DL299" i="5"/>
  <c r="EH299" i="5"/>
  <c r="ED299" i="5"/>
  <c r="DZ299" i="5"/>
  <c r="DV299" i="5"/>
  <c r="DR299" i="5"/>
  <c r="DN299" i="5"/>
  <c r="DJ299" i="5"/>
  <c r="EJ303" i="5"/>
  <c r="EF303" i="5"/>
  <c r="EB303" i="5"/>
  <c r="DX303" i="5"/>
  <c r="DT303" i="5"/>
  <c r="DP303" i="5"/>
  <c r="DL303" i="5"/>
  <c r="EH303" i="5"/>
  <c r="ED303" i="5"/>
  <c r="DZ303" i="5"/>
  <c r="DV303" i="5"/>
  <c r="DR303" i="5"/>
  <c r="DN303" i="5"/>
  <c r="DJ303" i="5"/>
  <c r="EJ307" i="5"/>
  <c r="EF307" i="5"/>
  <c r="EB307" i="5"/>
  <c r="DX307" i="5"/>
  <c r="DT307" i="5"/>
  <c r="DP307" i="5"/>
  <c r="DL307" i="5"/>
  <c r="EH307" i="5"/>
  <c r="ED307" i="5"/>
  <c r="DZ307" i="5"/>
  <c r="DV307" i="5"/>
  <c r="DR307" i="5"/>
  <c r="DN307" i="5"/>
  <c r="DJ307" i="5"/>
  <c r="EJ311" i="5"/>
  <c r="EF311" i="5"/>
  <c r="EB311" i="5"/>
  <c r="DX311" i="5"/>
  <c r="DT311" i="5"/>
  <c r="DP311" i="5"/>
  <c r="DL311" i="5"/>
  <c r="EH311" i="5"/>
  <c r="ED311" i="5"/>
  <c r="DZ311" i="5"/>
  <c r="DV311" i="5"/>
  <c r="DR311" i="5"/>
  <c r="DN311" i="5"/>
  <c r="DJ311" i="5"/>
  <c r="EJ315" i="5"/>
  <c r="EF315" i="5"/>
  <c r="EB315" i="5"/>
  <c r="DX315" i="5"/>
  <c r="DT315" i="5"/>
  <c r="DP315" i="5"/>
  <c r="DL315" i="5"/>
  <c r="EH315" i="5"/>
  <c r="ED315" i="5"/>
  <c r="DZ315" i="5"/>
  <c r="DV315" i="5"/>
  <c r="DR315" i="5"/>
  <c r="DN315" i="5"/>
  <c r="DJ315" i="5"/>
  <c r="EJ318" i="5"/>
  <c r="EF318" i="5"/>
  <c r="EB318" i="5"/>
  <c r="DX318" i="5"/>
  <c r="DT318" i="5"/>
  <c r="DP318" i="5"/>
  <c r="DL318" i="5"/>
  <c r="EH318" i="5"/>
  <c r="ED318" i="5"/>
  <c r="DZ318" i="5"/>
  <c r="DV318" i="5"/>
  <c r="DR318" i="5"/>
  <c r="DN318" i="5"/>
  <c r="DJ318" i="5"/>
  <c r="EH321" i="5"/>
  <c r="ED321" i="5"/>
  <c r="DZ321" i="5"/>
  <c r="DV321" i="5"/>
  <c r="DR321" i="5"/>
  <c r="DN321" i="5"/>
  <c r="DJ321" i="5"/>
  <c r="EJ321" i="5"/>
  <c r="EF321" i="5"/>
  <c r="EB321" i="5"/>
  <c r="DX321" i="5"/>
  <c r="DT321" i="5"/>
  <c r="DP321" i="5"/>
  <c r="DL321" i="5"/>
  <c r="EH325" i="5"/>
  <c r="ED325" i="5"/>
  <c r="DZ325" i="5"/>
  <c r="DV325" i="5"/>
  <c r="DR325" i="5"/>
  <c r="DN325" i="5"/>
  <c r="DJ325" i="5"/>
  <c r="EJ325" i="5"/>
  <c r="EF325" i="5"/>
  <c r="EB325" i="5"/>
  <c r="DX325" i="5"/>
  <c r="DT325" i="5"/>
  <c r="DP325" i="5"/>
  <c r="DL325" i="5"/>
  <c r="EH329" i="5"/>
  <c r="ED329" i="5"/>
  <c r="DZ329" i="5"/>
  <c r="DV329" i="5"/>
  <c r="DR329" i="5"/>
  <c r="DN329" i="5"/>
  <c r="DJ329" i="5"/>
  <c r="EJ329" i="5"/>
  <c r="EF329" i="5"/>
  <c r="EB329" i="5"/>
  <c r="DX329" i="5"/>
  <c r="DT329" i="5"/>
  <c r="DP329" i="5"/>
  <c r="DL329" i="5"/>
  <c r="EH333" i="5"/>
  <c r="ED333" i="5"/>
  <c r="DZ333" i="5"/>
  <c r="DV333" i="5"/>
  <c r="DR333" i="5"/>
  <c r="DN333" i="5"/>
  <c r="DJ333" i="5"/>
  <c r="EJ333" i="5"/>
  <c r="EF333" i="5"/>
  <c r="EB333" i="5"/>
  <c r="DX333" i="5"/>
  <c r="DT333" i="5"/>
  <c r="DP333" i="5"/>
  <c r="DL333" i="5"/>
  <c r="CG335" i="5"/>
  <c r="EJ339" i="5"/>
  <c r="EF339" i="5"/>
  <c r="EB339" i="5"/>
  <c r="DX339" i="5"/>
  <c r="DT339" i="5"/>
  <c r="DP339" i="5"/>
  <c r="DL339" i="5"/>
  <c r="EH339" i="5"/>
  <c r="ED339" i="5"/>
  <c r="DZ339" i="5"/>
  <c r="DV339" i="5"/>
  <c r="DR339" i="5"/>
  <c r="DN339" i="5"/>
  <c r="DJ339" i="5"/>
  <c r="EJ343" i="5"/>
  <c r="EF343" i="5"/>
  <c r="EB343" i="5"/>
  <c r="DX343" i="5"/>
  <c r="DT343" i="5"/>
  <c r="DP343" i="5"/>
  <c r="DL343" i="5"/>
  <c r="EH343" i="5"/>
  <c r="ED343" i="5"/>
  <c r="DZ343" i="5"/>
  <c r="DV343" i="5"/>
  <c r="DR343" i="5"/>
  <c r="DN343" i="5"/>
  <c r="DJ343" i="5"/>
  <c r="EH349" i="5"/>
  <c r="ED349" i="5"/>
  <c r="DZ349" i="5"/>
  <c r="DV349" i="5"/>
  <c r="DR349" i="5"/>
  <c r="DN349" i="5"/>
  <c r="DJ349" i="5"/>
  <c r="EJ349" i="5"/>
  <c r="EF349" i="5"/>
  <c r="EB349" i="5"/>
  <c r="DX349" i="5"/>
  <c r="DT349" i="5"/>
  <c r="DP349" i="5"/>
  <c r="DL349" i="5"/>
  <c r="EH353" i="5"/>
  <c r="ED353" i="5"/>
  <c r="DZ353" i="5"/>
  <c r="DV353" i="5"/>
  <c r="DR353" i="5"/>
  <c r="DN353" i="5"/>
  <c r="DJ353" i="5"/>
  <c r="EJ353" i="5"/>
  <c r="EF353" i="5"/>
  <c r="EB353" i="5"/>
  <c r="DX353" i="5"/>
  <c r="DT353" i="5"/>
  <c r="DP353" i="5"/>
  <c r="DL353" i="5"/>
  <c r="EH357" i="5"/>
  <c r="ED357" i="5"/>
  <c r="DZ357" i="5"/>
  <c r="DV357" i="5"/>
  <c r="DR357" i="5"/>
  <c r="DN357" i="5"/>
  <c r="DJ357" i="5"/>
  <c r="EJ357" i="5"/>
  <c r="EF357" i="5"/>
  <c r="EB357" i="5"/>
  <c r="DX357" i="5"/>
  <c r="DT357" i="5"/>
  <c r="DP357" i="5"/>
  <c r="DL357" i="5"/>
  <c r="EJ359" i="5"/>
  <c r="EF359" i="5"/>
  <c r="EB359" i="5"/>
  <c r="DX359" i="5"/>
  <c r="DT359" i="5"/>
  <c r="DP359" i="5"/>
  <c r="DL359" i="5"/>
  <c r="EH359" i="5"/>
  <c r="ED359" i="5"/>
  <c r="DZ359" i="5"/>
  <c r="DV359" i="5"/>
  <c r="DR359" i="5"/>
  <c r="DN359" i="5"/>
  <c r="DJ359" i="5"/>
  <c r="EJ363" i="5"/>
  <c r="EH363" i="5"/>
  <c r="EF363" i="5"/>
  <c r="EB363" i="5"/>
  <c r="DX363" i="5"/>
  <c r="DT363" i="5"/>
  <c r="DP363" i="5"/>
  <c r="DL363" i="5"/>
  <c r="ED363" i="5"/>
  <c r="DZ363" i="5"/>
  <c r="DV363" i="5"/>
  <c r="DR363" i="5"/>
  <c r="DN363" i="5"/>
  <c r="DJ363" i="5"/>
  <c r="EJ367" i="5"/>
  <c r="EF367" i="5"/>
  <c r="EB367" i="5"/>
  <c r="DX367" i="5"/>
  <c r="DT367" i="5"/>
  <c r="DP367" i="5"/>
  <c r="DL367" i="5"/>
  <c r="EH367" i="5"/>
  <c r="ED367" i="5"/>
  <c r="DZ367" i="5"/>
  <c r="DV367" i="5"/>
  <c r="DR367" i="5"/>
  <c r="DN367" i="5"/>
  <c r="DJ367" i="5"/>
  <c r="EJ371" i="5"/>
  <c r="EF371" i="5"/>
  <c r="EB371" i="5"/>
  <c r="DX371" i="5"/>
  <c r="DT371" i="5"/>
  <c r="DP371" i="5"/>
  <c r="DL371" i="5"/>
  <c r="EH371" i="5"/>
  <c r="ED371" i="5"/>
  <c r="DZ371" i="5"/>
  <c r="DV371" i="5"/>
  <c r="DR371" i="5"/>
  <c r="DN371" i="5"/>
  <c r="DJ371" i="5"/>
  <c r="EJ374" i="5"/>
  <c r="EF374" i="5"/>
  <c r="EB374" i="5"/>
  <c r="DX374" i="5"/>
  <c r="DT374" i="5"/>
  <c r="DP374" i="5"/>
  <c r="DL374" i="5"/>
  <c r="EH374" i="5"/>
  <c r="ED374" i="5"/>
  <c r="DZ374" i="5"/>
  <c r="DV374" i="5"/>
  <c r="DR374" i="5"/>
  <c r="DN374" i="5"/>
  <c r="DJ374" i="5"/>
  <c r="EJ378" i="5"/>
  <c r="EF378" i="5"/>
  <c r="EB378" i="5"/>
  <c r="DX378" i="5"/>
  <c r="DT378" i="5"/>
  <c r="DP378" i="5"/>
  <c r="DL378" i="5"/>
  <c r="EH378" i="5"/>
  <c r="ED378" i="5"/>
  <c r="DZ378" i="5"/>
  <c r="DV378" i="5"/>
  <c r="DR378" i="5"/>
  <c r="DN378" i="5"/>
  <c r="DJ378" i="5"/>
  <c r="EJ382" i="5"/>
  <c r="EF382" i="5"/>
  <c r="EH382" i="5"/>
  <c r="ED382" i="5"/>
  <c r="EB382" i="5"/>
  <c r="DX382" i="5"/>
  <c r="DT382" i="5"/>
  <c r="DP382" i="5"/>
  <c r="DL382" i="5"/>
  <c r="DZ382" i="5"/>
  <c r="DV382" i="5"/>
  <c r="DR382" i="5"/>
  <c r="DN382" i="5"/>
  <c r="DJ382" i="5"/>
  <c r="EH387" i="5"/>
  <c r="ED387" i="5"/>
  <c r="DZ387" i="5"/>
  <c r="DV387" i="5"/>
  <c r="DR387" i="5"/>
  <c r="DN387" i="5"/>
  <c r="DJ387" i="5"/>
  <c r="EF387" i="5"/>
  <c r="DP387" i="5"/>
  <c r="EB387" i="5"/>
  <c r="DL387" i="5"/>
  <c r="DX387" i="5"/>
  <c r="EJ387" i="5"/>
  <c r="DT387" i="5"/>
  <c r="EH391" i="5"/>
  <c r="ED391" i="5"/>
  <c r="DZ391" i="5"/>
  <c r="DV391" i="5"/>
  <c r="DR391" i="5"/>
  <c r="DN391" i="5"/>
  <c r="DJ391" i="5"/>
  <c r="EB391" i="5"/>
  <c r="DL391" i="5"/>
  <c r="DX391" i="5"/>
  <c r="EJ391" i="5"/>
  <c r="DT391" i="5"/>
  <c r="EF391" i="5"/>
  <c r="DP391" i="5"/>
  <c r="EH395" i="5"/>
  <c r="ED395" i="5"/>
  <c r="DZ395" i="5"/>
  <c r="DV395" i="5"/>
  <c r="DR395" i="5"/>
  <c r="DN395" i="5"/>
  <c r="DJ395" i="5"/>
  <c r="DX395" i="5"/>
  <c r="EJ395" i="5"/>
  <c r="DT395" i="5"/>
  <c r="EF395" i="5"/>
  <c r="DP395" i="5"/>
  <c r="EB395" i="5"/>
  <c r="DL395" i="5"/>
  <c r="EH399" i="5"/>
  <c r="ED399" i="5"/>
  <c r="DZ399" i="5"/>
  <c r="DV399" i="5"/>
  <c r="DR399" i="5"/>
  <c r="DN399" i="5"/>
  <c r="DJ399" i="5"/>
  <c r="EJ399" i="5"/>
  <c r="DT399" i="5"/>
  <c r="EF399" i="5"/>
  <c r="DP399" i="5"/>
  <c r="EB399" i="5"/>
  <c r="DL399" i="5"/>
  <c r="DX399" i="5"/>
  <c r="EH403" i="5"/>
  <c r="ED403" i="5"/>
  <c r="DZ403" i="5"/>
  <c r="DV403" i="5"/>
  <c r="DR403" i="5"/>
  <c r="DN403" i="5"/>
  <c r="DJ403" i="5"/>
  <c r="EF403" i="5"/>
  <c r="DP403" i="5"/>
  <c r="EB403" i="5"/>
  <c r="DL403" i="5"/>
  <c r="DX403" i="5"/>
  <c r="EJ403" i="5"/>
  <c r="DT403" i="5"/>
  <c r="EH407" i="5"/>
  <c r="ED407" i="5"/>
  <c r="DZ407" i="5"/>
  <c r="DV407" i="5"/>
  <c r="DR407" i="5"/>
  <c r="DN407" i="5"/>
  <c r="DJ407" i="5"/>
  <c r="EJ407" i="5"/>
  <c r="EF407" i="5"/>
  <c r="EB407" i="5"/>
  <c r="DX407" i="5"/>
  <c r="DT407" i="5"/>
  <c r="DP407" i="5"/>
  <c r="DL407" i="5"/>
  <c r="EJ413" i="5"/>
  <c r="EF413" i="5"/>
  <c r="EB413" i="5"/>
  <c r="DX413" i="5"/>
  <c r="DT413" i="5"/>
  <c r="DP413" i="5"/>
  <c r="DL413" i="5"/>
  <c r="EH413" i="5"/>
  <c r="ED413" i="5"/>
  <c r="DZ413" i="5"/>
  <c r="DV413" i="5"/>
  <c r="DR413" i="5"/>
  <c r="DN413" i="5"/>
  <c r="DJ413" i="5"/>
  <c r="EJ417" i="5"/>
  <c r="EF417" i="5"/>
  <c r="EB417" i="5"/>
  <c r="DX417" i="5"/>
  <c r="DT417" i="5"/>
  <c r="DP417" i="5"/>
  <c r="DL417" i="5"/>
  <c r="EH417" i="5"/>
  <c r="ED417" i="5"/>
  <c r="DZ417" i="5"/>
  <c r="DV417" i="5"/>
  <c r="DR417" i="5"/>
  <c r="DN417" i="5"/>
  <c r="DJ417" i="5"/>
  <c r="EJ421" i="5"/>
  <c r="EF421" i="5"/>
  <c r="EB421" i="5"/>
  <c r="DX421" i="5"/>
  <c r="DT421" i="5"/>
  <c r="DP421" i="5"/>
  <c r="DL421" i="5"/>
  <c r="EH421" i="5"/>
  <c r="ED421" i="5"/>
  <c r="DZ421" i="5"/>
  <c r="DV421" i="5"/>
  <c r="DR421" i="5"/>
  <c r="DN421" i="5"/>
  <c r="DJ421" i="5"/>
  <c r="EJ424" i="5"/>
  <c r="EF424" i="5"/>
  <c r="EB424" i="5"/>
  <c r="DX424" i="5"/>
  <c r="DT424" i="5"/>
  <c r="DP424" i="5"/>
  <c r="DL424" i="5"/>
  <c r="EH424" i="5"/>
  <c r="ED424" i="5"/>
  <c r="DZ424" i="5"/>
  <c r="DV424" i="5"/>
  <c r="DR424" i="5"/>
  <c r="DN424" i="5"/>
  <c r="DJ424" i="5"/>
  <c r="EJ428" i="5"/>
  <c r="EF428" i="5"/>
  <c r="EB428" i="5"/>
  <c r="DX428" i="5"/>
  <c r="DT428" i="5"/>
  <c r="DP428" i="5"/>
  <c r="DL428" i="5"/>
  <c r="EH428" i="5"/>
  <c r="ED428" i="5"/>
  <c r="DZ428" i="5"/>
  <c r="DV428" i="5"/>
  <c r="DR428" i="5"/>
  <c r="DN428" i="5"/>
  <c r="DJ428" i="5"/>
  <c r="EH432" i="5"/>
  <c r="ED432" i="5"/>
  <c r="DZ432" i="5"/>
  <c r="DV432" i="5"/>
  <c r="DR432" i="5"/>
  <c r="DN432" i="5"/>
  <c r="DJ432" i="5"/>
  <c r="EJ432" i="5"/>
  <c r="EF432" i="5"/>
  <c r="EB432" i="5"/>
  <c r="DX432" i="5"/>
  <c r="DT432" i="5"/>
  <c r="DP432" i="5"/>
  <c r="DL432" i="5"/>
  <c r="EJ438" i="5"/>
  <c r="EF438" i="5"/>
  <c r="EB438" i="5"/>
  <c r="DX438" i="5"/>
  <c r="DT438" i="5"/>
  <c r="DP438" i="5"/>
  <c r="DL438" i="5"/>
  <c r="EH438" i="5"/>
  <c r="ED438" i="5"/>
  <c r="DZ438" i="5"/>
  <c r="DV438" i="5"/>
  <c r="DR438" i="5"/>
  <c r="DN438" i="5"/>
  <c r="DJ438" i="5"/>
  <c r="AV440" i="5"/>
  <c r="EH444" i="5"/>
  <c r="ED444" i="5"/>
  <c r="DZ444" i="5"/>
  <c r="DV444" i="5"/>
  <c r="DR444" i="5"/>
  <c r="DN444" i="5"/>
  <c r="DJ444" i="5"/>
  <c r="EJ444" i="5"/>
  <c r="EF444" i="5"/>
  <c r="EB444" i="5"/>
  <c r="DX444" i="5"/>
  <c r="DT444" i="5"/>
  <c r="DP444" i="5"/>
  <c r="DL444" i="5"/>
  <c r="EH448" i="5"/>
  <c r="ED448" i="5"/>
  <c r="DZ448" i="5"/>
  <c r="DV448" i="5"/>
  <c r="DR448" i="5"/>
  <c r="DN448" i="5"/>
  <c r="DJ448" i="5"/>
  <c r="EJ448" i="5"/>
  <c r="EF448" i="5"/>
  <c r="EB448" i="5"/>
  <c r="DX448" i="5"/>
  <c r="DT448" i="5"/>
  <c r="DP448" i="5"/>
  <c r="DL448" i="5"/>
  <c r="EJ452" i="5"/>
  <c r="EF452" i="5"/>
  <c r="ED452" i="5"/>
  <c r="DV452" i="5"/>
  <c r="DN452" i="5"/>
  <c r="EB452" i="5"/>
  <c r="DT452" i="5"/>
  <c r="DL452" i="5"/>
  <c r="DZ452" i="5"/>
  <c r="DR452" i="5"/>
  <c r="DJ452" i="5"/>
  <c r="EH452" i="5"/>
  <c r="DX452" i="5"/>
  <c r="DP452" i="5"/>
  <c r="EJ456" i="5"/>
  <c r="EF456" i="5"/>
  <c r="EB456" i="5"/>
  <c r="DX456" i="5"/>
  <c r="DT456" i="5"/>
  <c r="DP456" i="5"/>
  <c r="DL456" i="5"/>
  <c r="DZ456" i="5"/>
  <c r="DJ456" i="5"/>
  <c r="DV456" i="5"/>
  <c r="EH456" i="5"/>
  <c r="DR456" i="5"/>
  <c r="ED456" i="5"/>
  <c r="DN456" i="5"/>
  <c r="EJ460" i="5"/>
  <c r="EF460" i="5"/>
  <c r="EB460" i="5"/>
  <c r="DX460" i="5"/>
  <c r="DT460" i="5"/>
  <c r="DP460" i="5"/>
  <c r="DL460" i="5"/>
  <c r="EH460" i="5"/>
  <c r="ED460" i="5"/>
  <c r="DZ460" i="5"/>
  <c r="DV460" i="5"/>
  <c r="DR460" i="5"/>
  <c r="DN460" i="5"/>
  <c r="DJ460" i="5"/>
  <c r="EJ464" i="5"/>
  <c r="EF464" i="5"/>
  <c r="EB464" i="5"/>
  <c r="DX464" i="5"/>
  <c r="DT464" i="5"/>
  <c r="DP464" i="5"/>
  <c r="DL464" i="5"/>
  <c r="EH464" i="5"/>
  <c r="ED464" i="5"/>
  <c r="DZ464" i="5"/>
  <c r="DV464" i="5"/>
  <c r="DR464" i="5"/>
  <c r="DN464" i="5"/>
  <c r="DJ464" i="5"/>
  <c r="EJ468" i="5"/>
  <c r="EF468" i="5"/>
  <c r="EB468" i="5"/>
  <c r="DX468" i="5"/>
  <c r="DT468" i="5"/>
  <c r="DP468" i="5"/>
  <c r="DL468" i="5"/>
  <c r="EH468" i="5"/>
  <c r="ED468" i="5"/>
  <c r="DZ468" i="5"/>
  <c r="DV468" i="5"/>
  <c r="DR468" i="5"/>
  <c r="DN468" i="5"/>
  <c r="DJ468" i="5"/>
  <c r="EH470" i="5"/>
  <c r="ED470" i="5"/>
  <c r="DZ470" i="5"/>
  <c r="DV470" i="5"/>
  <c r="DR470" i="5"/>
  <c r="DN470" i="5"/>
  <c r="DJ470" i="5"/>
  <c r="EJ470" i="5"/>
  <c r="EF470" i="5"/>
  <c r="EB470" i="5"/>
  <c r="DX470" i="5"/>
  <c r="DT470" i="5"/>
  <c r="DP470" i="5"/>
  <c r="DL470" i="5"/>
  <c r="EH473" i="5"/>
  <c r="ED473" i="5"/>
  <c r="DZ473" i="5"/>
  <c r="DV473" i="5"/>
  <c r="DR473" i="5"/>
  <c r="DN473" i="5"/>
  <c r="DJ473" i="5"/>
  <c r="EJ473" i="5"/>
  <c r="EF473" i="5"/>
  <c r="EB473" i="5"/>
  <c r="DX473" i="5"/>
  <c r="DT473" i="5"/>
  <c r="DP473" i="5"/>
  <c r="DL473" i="5"/>
  <c r="EJ477" i="5"/>
  <c r="ED477" i="5"/>
  <c r="DZ477" i="5"/>
  <c r="DV477" i="5"/>
  <c r="DR477" i="5"/>
  <c r="DN477" i="5"/>
  <c r="DJ477" i="5"/>
  <c r="EH477" i="5"/>
  <c r="EF477" i="5"/>
  <c r="EB477" i="5"/>
  <c r="DX477" i="5"/>
  <c r="DT477" i="5"/>
  <c r="DP477" i="5"/>
  <c r="DL477" i="5"/>
  <c r="EJ481" i="5"/>
  <c r="EF481" i="5"/>
  <c r="EB481" i="5"/>
  <c r="DX481" i="5"/>
  <c r="DT481" i="5"/>
  <c r="DP481" i="5"/>
  <c r="DL481" i="5"/>
  <c r="ED481" i="5"/>
  <c r="DN481" i="5"/>
  <c r="DZ481" i="5"/>
  <c r="DJ481" i="5"/>
  <c r="DV481" i="5"/>
  <c r="EH481" i="5"/>
  <c r="DR481" i="5"/>
  <c r="EJ485" i="5"/>
  <c r="EF485" i="5"/>
  <c r="EB485" i="5"/>
  <c r="DX485" i="5"/>
  <c r="DT485" i="5"/>
  <c r="DP485" i="5"/>
  <c r="DL485" i="5"/>
  <c r="DZ485" i="5"/>
  <c r="DJ485" i="5"/>
  <c r="DV485" i="5"/>
  <c r="EH485" i="5"/>
  <c r="DR485" i="5"/>
  <c r="ED485" i="5"/>
  <c r="DN485" i="5"/>
  <c r="EJ488" i="5"/>
  <c r="EF488" i="5"/>
  <c r="EB488" i="5"/>
  <c r="DX488" i="5"/>
  <c r="DT488" i="5"/>
  <c r="DP488" i="5"/>
  <c r="DL488" i="5"/>
  <c r="DZ488" i="5"/>
  <c r="DJ488" i="5"/>
  <c r="ED488" i="5"/>
  <c r="DV488" i="5"/>
  <c r="DN488" i="5"/>
  <c r="EH488" i="5"/>
  <c r="DR488" i="5"/>
  <c r="EJ492" i="5"/>
  <c r="EF492" i="5"/>
  <c r="EB492" i="5"/>
  <c r="DX492" i="5"/>
  <c r="DT492" i="5"/>
  <c r="DP492" i="5"/>
  <c r="DL492" i="5"/>
  <c r="ED492" i="5"/>
  <c r="DN492" i="5"/>
  <c r="DV492" i="5"/>
  <c r="DR492" i="5"/>
  <c r="DZ492" i="5"/>
  <c r="EH492" i="5"/>
  <c r="DJ492" i="5"/>
  <c r="EH496" i="5"/>
  <c r="ED496" i="5"/>
  <c r="DZ496" i="5"/>
  <c r="DV496" i="5"/>
  <c r="DR496" i="5"/>
  <c r="DN496" i="5"/>
  <c r="DJ496" i="5"/>
  <c r="EJ496" i="5"/>
  <c r="DT496" i="5"/>
  <c r="DX496" i="5"/>
  <c r="EB496" i="5"/>
  <c r="DL496" i="5"/>
  <c r="EF496" i="5"/>
  <c r="DP496" i="5"/>
  <c r="EJ500" i="5"/>
  <c r="EF500" i="5"/>
  <c r="EB500" i="5"/>
  <c r="DX500" i="5"/>
  <c r="DT500" i="5"/>
  <c r="DP500" i="5"/>
  <c r="DL500" i="5"/>
  <c r="EH500" i="5"/>
  <c r="ED500" i="5"/>
  <c r="DZ500" i="5"/>
  <c r="DV500" i="5"/>
  <c r="DR500" i="5"/>
  <c r="DN500" i="5"/>
  <c r="DJ500" i="5"/>
  <c r="EH3" i="5"/>
  <c r="ED3" i="5"/>
  <c r="DR3" i="5"/>
  <c r="EJ3" i="5"/>
  <c r="EF3" i="5"/>
  <c r="EB3" i="5"/>
  <c r="DX3" i="5"/>
  <c r="DT3" i="5"/>
  <c r="DP3" i="5"/>
  <c r="DL3" i="5"/>
  <c r="DV3" i="5"/>
  <c r="DJ3" i="5"/>
  <c r="DZ3" i="5"/>
  <c r="DN3" i="5"/>
  <c r="C7" i="5"/>
  <c r="B14" i="5"/>
  <c r="K14" i="5"/>
  <c r="B18" i="5"/>
  <c r="K18" i="5"/>
  <c r="AV22" i="5"/>
  <c r="AY33" i="5"/>
  <c r="K37" i="5"/>
  <c r="B49" i="5"/>
  <c r="K49" i="5"/>
  <c r="K60" i="5"/>
  <c r="B64" i="5"/>
  <c r="K64" i="5"/>
  <c r="B72" i="5"/>
  <c r="AY76" i="5"/>
  <c r="K80" i="5"/>
  <c r="K95" i="5"/>
  <c r="M95" i="5" s="1"/>
  <c r="CG100" i="5"/>
  <c r="AW102" i="5"/>
  <c r="K110" i="5"/>
  <c r="C118" i="5"/>
  <c r="D133" i="5"/>
  <c r="L136" i="5"/>
  <c r="AV147" i="5"/>
  <c r="AQ155" i="5"/>
  <c r="K159" i="5"/>
  <c r="A167" i="5"/>
  <c r="CG208" i="5"/>
  <c r="C215" i="5"/>
  <c r="CG219" i="5"/>
  <c r="K235" i="5"/>
  <c r="AZ263" i="5"/>
  <c r="C280" i="5"/>
  <c r="A295" i="5"/>
  <c r="K300" i="5"/>
  <c r="J304" i="5"/>
  <c r="K319" i="5"/>
  <c r="E327" i="5"/>
  <c r="CG331" i="5"/>
  <c r="C339" i="5"/>
  <c r="K343" i="5"/>
  <c r="E348" i="5"/>
  <c r="E352" i="5"/>
  <c r="F360" i="5"/>
  <c r="AP379" i="5"/>
  <c r="K383" i="5"/>
  <c r="F388" i="5"/>
  <c r="K391" i="5"/>
  <c r="K396" i="5"/>
  <c r="F408" i="5"/>
  <c r="K408" i="5"/>
  <c r="K429" i="5"/>
  <c r="C433" i="5"/>
  <c r="AZ454" i="5"/>
  <c r="K454" i="5"/>
  <c r="C466" i="5"/>
  <c r="L476" i="5"/>
  <c r="A11" i="5"/>
  <c r="K11" i="5"/>
  <c r="B8" i="5"/>
  <c r="K8" i="5"/>
  <c r="K12" i="5"/>
  <c r="AV28" i="5"/>
  <c r="K32" i="5"/>
  <c r="M32" i="5" s="1"/>
  <c r="F46" i="5"/>
  <c r="AY54" i="5"/>
  <c r="K54" i="5"/>
  <c r="K69" i="5"/>
  <c r="E77" i="5"/>
  <c r="D90" i="5"/>
  <c r="K90" i="5"/>
  <c r="C92" i="5"/>
  <c r="J100" i="5"/>
  <c r="C103" i="5"/>
  <c r="C107" i="5"/>
  <c r="C115" i="5"/>
  <c r="AS130" i="5"/>
  <c r="AW134" i="5"/>
  <c r="E144" i="5"/>
  <c r="K151" i="5"/>
  <c r="K156" i="5"/>
  <c r="AU164" i="5"/>
  <c r="K169" i="5"/>
  <c r="AQ172" i="5"/>
  <c r="E175" i="5"/>
  <c r="K175" i="5"/>
  <c r="CG179" i="5"/>
  <c r="K187" i="5"/>
  <c r="K205" i="5"/>
  <c r="CF224" i="5"/>
  <c r="K247" i="5"/>
  <c r="L255" i="5"/>
  <c r="K269" i="5"/>
  <c r="B273" i="5"/>
  <c r="K273" i="5" s="1"/>
  <c r="B277" i="5"/>
  <c r="K277" i="5"/>
  <c r="CE281" i="5"/>
  <c r="K288" i="5"/>
  <c r="J324" i="5"/>
  <c r="AX324" i="5" s="1"/>
  <c r="E328" i="5"/>
  <c r="F347" i="5"/>
  <c r="AV358" i="5"/>
  <c r="K361" i="5"/>
  <c r="B369" i="5"/>
  <c r="K369" i="5"/>
  <c r="A384" i="5"/>
  <c r="AZ388" i="5"/>
  <c r="AZ393" i="5"/>
  <c r="BD393" i="5" s="1"/>
  <c r="L397" i="5"/>
  <c r="D401" i="5"/>
  <c r="AX409" i="5"/>
  <c r="CG433" i="5"/>
  <c r="CG455" i="5"/>
  <c r="AW466" i="5"/>
  <c r="B470" i="5"/>
  <c r="K470" i="5"/>
  <c r="CA477" i="5"/>
  <c r="K481" i="5"/>
  <c r="F485" i="5"/>
  <c r="F496" i="5"/>
  <c r="K500" i="5"/>
  <c r="K20" i="5"/>
  <c r="A29" i="5"/>
  <c r="K29" i="5"/>
  <c r="L32" i="5"/>
  <c r="AS43" i="5"/>
  <c r="K55" i="5"/>
  <c r="B70" i="5"/>
  <c r="BB70" i="5" s="1"/>
  <c r="K81" i="5"/>
  <c r="E84" i="5"/>
  <c r="C88" i="5"/>
  <c r="K88" i="5"/>
  <c r="AP90" i="5"/>
  <c r="D97" i="5"/>
  <c r="K97" i="5"/>
  <c r="C100" i="5"/>
  <c r="AU100" i="5"/>
  <c r="A104" i="5"/>
  <c r="AY112" i="5"/>
  <c r="K124" i="5"/>
  <c r="A128" i="5"/>
  <c r="B131" i="5"/>
  <c r="K131" i="5"/>
  <c r="K141" i="5"/>
  <c r="J145" i="5"/>
  <c r="K157" i="5"/>
  <c r="AY167" i="5"/>
  <c r="K167" i="5"/>
  <c r="C170" i="5"/>
  <c r="K199" i="5"/>
  <c r="K206" i="5"/>
  <c r="AP209" i="5"/>
  <c r="C213" i="5"/>
  <c r="B268" i="5"/>
  <c r="K268" i="5" s="1"/>
  <c r="E286" i="5"/>
  <c r="E316" i="5"/>
  <c r="C321" i="5"/>
  <c r="K335" i="5"/>
  <c r="F350" i="5"/>
  <c r="A393" i="5"/>
  <c r="B416" i="5"/>
  <c r="K416" i="5" s="1"/>
  <c r="K431" i="5"/>
  <c r="F445" i="5"/>
  <c r="C448" i="5"/>
  <c r="C452" i="5"/>
  <c r="K469" i="5"/>
  <c r="A478" i="5"/>
  <c r="K482" i="5"/>
  <c r="AV493" i="5"/>
  <c r="K497" i="5"/>
  <c r="AP6" i="5"/>
  <c r="F10" i="5"/>
  <c r="C14" i="5"/>
  <c r="AQ21" i="5"/>
  <c r="E33" i="5"/>
  <c r="B52" i="5"/>
  <c r="K52" i="5"/>
  <c r="B56" i="5"/>
  <c r="K71" i="5"/>
  <c r="C79" i="5"/>
  <c r="F82" i="5"/>
  <c r="AZ90" i="5"/>
  <c r="F98" i="5"/>
  <c r="C99" i="5"/>
  <c r="D100" i="5"/>
  <c r="K113" i="5"/>
  <c r="J121" i="5"/>
  <c r="K121" i="5"/>
  <c r="AY132" i="5"/>
  <c r="K132" i="5"/>
  <c r="CF136" i="5"/>
  <c r="K142" i="5"/>
  <c r="C146" i="5"/>
  <c r="K150" i="5"/>
  <c r="K155" i="5"/>
  <c r="M155" i="5" s="1"/>
  <c r="AQ167" i="5"/>
  <c r="D177" i="5"/>
  <c r="AV193" i="5"/>
  <c r="C218" i="5"/>
  <c r="J221" i="5"/>
  <c r="C223" i="5"/>
  <c r="C257" i="5"/>
  <c r="C260" i="5"/>
  <c r="D263" i="5"/>
  <c r="L268" i="5"/>
  <c r="CE271" i="5"/>
  <c r="CF286" i="5"/>
  <c r="C290" i="5"/>
  <c r="AU299" i="5"/>
  <c r="J303" i="5"/>
  <c r="AX315" i="5"/>
  <c r="D319" i="5"/>
  <c r="B334" i="5"/>
  <c r="K334" i="5" s="1"/>
  <c r="L335" i="5"/>
  <c r="F342" i="5"/>
  <c r="K351" i="5"/>
  <c r="F358" i="5"/>
  <c r="F359" i="5"/>
  <c r="K359" i="5"/>
  <c r="K374" i="5"/>
  <c r="A387" i="5"/>
  <c r="K387" i="5"/>
  <c r="F393" i="5"/>
  <c r="CE395" i="5"/>
  <c r="K395" i="5"/>
  <c r="K413" i="5"/>
  <c r="AY421" i="5"/>
  <c r="AQ424" i="5"/>
  <c r="J438" i="5"/>
  <c r="CZ438" i="5" s="1"/>
  <c r="AU445" i="5"/>
  <c r="E468" i="5"/>
  <c r="L469" i="5"/>
  <c r="CE479" i="5"/>
  <c r="F486" i="5"/>
  <c r="K486" i="5"/>
  <c r="A490" i="5"/>
  <c r="J331" i="5"/>
  <c r="A331" i="5"/>
  <c r="AP133" i="5"/>
  <c r="CG263" i="5"/>
  <c r="C54" i="5"/>
  <c r="D82" i="5"/>
  <c r="J112" i="5"/>
  <c r="C136" i="5"/>
  <c r="E155" i="5"/>
  <c r="E172" i="5"/>
  <c r="CF213" i="5"/>
  <c r="AU223" i="5"/>
  <c r="A263" i="5"/>
  <c r="J263" i="5"/>
  <c r="DE263" i="5" s="1"/>
  <c r="EG263" i="5" s="1"/>
  <c r="A286" i="5"/>
  <c r="A315" i="5"/>
  <c r="A316" i="5"/>
  <c r="AQ319" i="5"/>
  <c r="D331" i="5"/>
  <c r="F335" i="5"/>
  <c r="L395" i="5"/>
  <c r="B397" i="5"/>
  <c r="K397" i="5" s="1"/>
  <c r="CG408" i="5"/>
  <c r="J421" i="5"/>
  <c r="D429" i="5"/>
  <c r="F448" i="5"/>
  <c r="B455" i="5"/>
  <c r="K455" i="5" s="1"/>
  <c r="M455" i="5" s="1"/>
  <c r="D469" i="5"/>
  <c r="CG486" i="5"/>
  <c r="AU493" i="5"/>
  <c r="C331" i="5"/>
  <c r="A397" i="5"/>
  <c r="AY408" i="5"/>
  <c r="D7" i="5"/>
  <c r="AQ260" i="5"/>
  <c r="C263" i="5"/>
  <c r="C271" i="5"/>
  <c r="E331" i="5"/>
  <c r="AZ331" i="5"/>
  <c r="F397" i="5"/>
  <c r="C463" i="5"/>
  <c r="B493" i="5"/>
  <c r="K493" i="5" s="1"/>
  <c r="L52" i="5"/>
  <c r="BH52" i="5" s="1"/>
  <c r="J76" i="5"/>
  <c r="E184" i="5"/>
  <c r="D228" i="5"/>
  <c r="AX228" i="5"/>
  <c r="L251" i="5"/>
  <c r="D251" i="5"/>
  <c r="AX251" i="5"/>
  <c r="C251" i="5"/>
  <c r="J251" i="5"/>
  <c r="B310" i="5"/>
  <c r="K310" i="5" s="1"/>
  <c r="AZ310" i="5"/>
  <c r="AZ405" i="5"/>
  <c r="C405" i="5"/>
  <c r="L405" i="5"/>
  <c r="B405" i="5"/>
  <c r="F471" i="5"/>
  <c r="E471" i="5"/>
  <c r="L471" i="5"/>
  <c r="B471" i="5"/>
  <c r="K471" i="5" s="1"/>
  <c r="C183" i="5"/>
  <c r="AU183" i="5"/>
  <c r="A183" i="5"/>
  <c r="AQ183" i="5"/>
  <c r="C404" i="5"/>
  <c r="B404" i="5"/>
  <c r="K404" i="5" s="1"/>
  <c r="AV404" i="5"/>
  <c r="CF52" i="5"/>
  <c r="J56" i="5"/>
  <c r="C133" i="5"/>
  <c r="D169" i="5"/>
  <c r="C311" i="5"/>
  <c r="AP311" i="5"/>
  <c r="AP149" i="5"/>
  <c r="D164" i="5"/>
  <c r="C164" i="5"/>
  <c r="C176" i="5"/>
  <c r="A176" i="5"/>
  <c r="A6" i="5"/>
  <c r="AW7" i="5"/>
  <c r="C76" i="5"/>
  <c r="CE97" i="5"/>
  <c r="A147" i="5"/>
  <c r="C149" i="5"/>
  <c r="C312" i="5"/>
  <c r="AU312" i="5"/>
  <c r="E323" i="5"/>
  <c r="J361" i="5"/>
  <c r="E380" i="5"/>
  <c r="A380" i="5"/>
  <c r="AY380" i="5"/>
  <c r="A155" i="5"/>
  <c r="L155" i="5"/>
  <c r="C177" i="5"/>
  <c r="J209" i="5"/>
  <c r="D221" i="5"/>
  <c r="F223" i="5"/>
  <c r="E263" i="5"/>
  <c r="AQ263" i="5"/>
  <c r="J271" i="5"/>
  <c r="D298" i="5"/>
  <c r="D335" i="5"/>
  <c r="J335" i="5"/>
  <c r="AZ335" i="5"/>
  <c r="C357" i="5"/>
  <c r="B393" i="5"/>
  <c r="K393" i="5" s="1"/>
  <c r="M393" i="5" s="1"/>
  <c r="L393" i="5"/>
  <c r="AS396" i="5"/>
  <c r="C397" i="5"/>
  <c r="CG397" i="5"/>
  <c r="B408" i="5"/>
  <c r="A421" i="5"/>
  <c r="A424" i="5"/>
  <c r="L424" i="5"/>
  <c r="AS448" i="5"/>
  <c r="AY454" i="5"/>
  <c r="E493" i="5"/>
  <c r="A271" i="5"/>
  <c r="A335" i="5"/>
  <c r="E335" i="5"/>
  <c r="E393" i="5"/>
  <c r="E397" i="5"/>
  <c r="B424" i="5"/>
  <c r="K424" i="5" s="1"/>
  <c r="M424" i="5" s="1"/>
  <c r="B463" i="5"/>
  <c r="K463" i="5" s="1"/>
  <c r="CE5" i="5"/>
  <c r="CA5" i="5"/>
  <c r="L12" i="5"/>
  <c r="CA12" i="5"/>
  <c r="AY14" i="5"/>
  <c r="CA14" i="5"/>
  <c r="B21" i="5"/>
  <c r="K21" i="5" s="1"/>
  <c r="CA21" i="5"/>
  <c r="CE23" i="5"/>
  <c r="CA23" i="5"/>
  <c r="CE26" i="5"/>
  <c r="CA26" i="5"/>
  <c r="CG28" i="5"/>
  <c r="CA28" i="5"/>
  <c r="CA30" i="5"/>
  <c r="CA34" i="5"/>
  <c r="CA37" i="5"/>
  <c r="CA41" i="5"/>
  <c r="CE47" i="5"/>
  <c r="CA47" i="5"/>
  <c r="CA50" i="5"/>
  <c r="CG52" i="5"/>
  <c r="CA52" i="5"/>
  <c r="A54" i="5"/>
  <c r="J54" i="5"/>
  <c r="CA55" i="5"/>
  <c r="CG60" i="5"/>
  <c r="CA60" i="5"/>
  <c r="CE63" i="5"/>
  <c r="CA63" i="5"/>
  <c r="CA66" i="5"/>
  <c r="CG72" i="5"/>
  <c r="CA72" i="5"/>
  <c r="A76" i="5"/>
  <c r="AQ81" i="5"/>
  <c r="CA81" i="5"/>
  <c r="CF85" i="5"/>
  <c r="CA85" i="5"/>
  <c r="CE88" i="5"/>
  <c r="CA88" i="5"/>
  <c r="L90" i="5"/>
  <c r="CA90" i="5"/>
  <c r="AS91" i="5"/>
  <c r="BA93" i="5"/>
  <c r="CA93" i="5"/>
  <c r="CA98" i="5"/>
  <c r="CE99" i="5"/>
  <c r="CA99" i="5"/>
  <c r="CE100" i="5"/>
  <c r="CA100" i="5"/>
  <c r="AU103" i="5"/>
  <c r="CE105" i="5"/>
  <c r="CA105" i="5"/>
  <c r="CA108" i="5"/>
  <c r="A112" i="5"/>
  <c r="AP112" i="5"/>
  <c r="CA114" i="5"/>
  <c r="CF120" i="5"/>
  <c r="CA120" i="5"/>
  <c r="CA122" i="5"/>
  <c r="CA126" i="5"/>
  <c r="J128" i="5"/>
  <c r="CE130" i="5"/>
  <c r="CA130" i="5"/>
  <c r="A132" i="5"/>
  <c r="AP132" i="5"/>
  <c r="CE133" i="5"/>
  <c r="CA133" i="5"/>
  <c r="D136" i="5"/>
  <c r="CA143" i="5"/>
  <c r="B147" i="5"/>
  <c r="K147" i="5" s="1"/>
  <c r="AQ147" i="5"/>
  <c r="D149" i="5"/>
  <c r="AV151" i="5"/>
  <c r="CA151" i="5"/>
  <c r="J152" i="5"/>
  <c r="AX152" i="5" s="1"/>
  <c r="CA152" i="5"/>
  <c r="F155" i="5"/>
  <c r="CA159" i="5"/>
  <c r="CA161" i="5"/>
  <c r="CF165" i="5"/>
  <c r="CA165" i="5"/>
  <c r="C167" i="5"/>
  <c r="AV171" i="5"/>
  <c r="CA171" i="5"/>
  <c r="CA172" i="5"/>
  <c r="BA174" i="5"/>
  <c r="CA174" i="5"/>
  <c r="A179" i="5"/>
  <c r="AQ179" i="5"/>
  <c r="CF181" i="5"/>
  <c r="CA181" i="5"/>
  <c r="F183" i="5"/>
  <c r="AU184" i="5"/>
  <c r="CA187" i="5"/>
  <c r="CG191" i="5"/>
  <c r="CA191" i="5"/>
  <c r="CA197" i="5"/>
  <c r="AU200" i="5"/>
  <c r="CA200" i="5"/>
  <c r="AZ203" i="5"/>
  <c r="CA203" i="5"/>
  <c r="A207" i="5"/>
  <c r="CA207" i="5"/>
  <c r="AP208" i="5"/>
  <c r="D209" i="5"/>
  <c r="CA212" i="5"/>
  <c r="CA214" i="5"/>
  <c r="CA217" i="5"/>
  <c r="AW218" i="5"/>
  <c r="AY219" i="5"/>
  <c r="CE221" i="5"/>
  <c r="CA221" i="5"/>
  <c r="CA222" i="5"/>
  <c r="CA223" i="5"/>
  <c r="CA224" i="5"/>
  <c r="CA227" i="5"/>
  <c r="AX232" i="5"/>
  <c r="CA232" i="5"/>
  <c r="CA236" i="5"/>
  <c r="CA240" i="5"/>
  <c r="CA244" i="5"/>
  <c r="CA247" i="5"/>
  <c r="A251" i="5"/>
  <c r="E251" i="5"/>
  <c r="CA255" i="5"/>
  <c r="CA257" i="5"/>
  <c r="D260" i="5"/>
  <c r="CF263" i="5"/>
  <c r="CA263" i="5"/>
  <c r="AY263" i="5"/>
  <c r="CA264" i="5"/>
  <c r="AW269" i="5"/>
  <c r="CA269" i="5"/>
  <c r="D271" i="5"/>
  <c r="CA273" i="5"/>
  <c r="B276" i="5"/>
  <c r="CA276" i="5"/>
  <c r="CA279" i="5"/>
  <c r="A281" i="5"/>
  <c r="AW281" i="5"/>
  <c r="CA284" i="5"/>
  <c r="CA286" i="5"/>
  <c r="CA288" i="5"/>
  <c r="CA294" i="5"/>
  <c r="CA297" i="5"/>
  <c r="E298" i="5"/>
  <c r="CA300" i="5"/>
  <c r="CA306" i="5"/>
  <c r="D315" i="5"/>
  <c r="CA316" i="5"/>
  <c r="CA319" i="5"/>
  <c r="CA322" i="5"/>
  <c r="CA326" i="5"/>
  <c r="AQ327" i="5"/>
  <c r="C329" i="5"/>
  <c r="CA329" i="5"/>
  <c r="B331" i="5"/>
  <c r="K331" i="5" s="1"/>
  <c r="F331" i="5"/>
  <c r="L331" i="5"/>
  <c r="CA334" i="5"/>
  <c r="CE335" i="5"/>
  <c r="CA335" i="5"/>
  <c r="AU335" i="5"/>
  <c r="CF335" i="5"/>
  <c r="CA338" i="5"/>
  <c r="AV342" i="5"/>
  <c r="CA346" i="5"/>
  <c r="CA347" i="5"/>
  <c r="AY348" i="5"/>
  <c r="CA351" i="5"/>
  <c r="AY352" i="5"/>
  <c r="CA356" i="5"/>
  <c r="CA364" i="5"/>
  <c r="CA368" i="5"/>
  <c r="CA371" i="5"/>
  <c r="CA374" i="5"/>
  <c r="CA375" i="5"/>
  <c r="CA376" i="5"/>
  <c r="CA383" i="5"/>
  <c r="CA391" i="5"/>
  <c r="CA407" i="5"/>
  <c r="CA411" i="5"/>
  <c r="CA413" i="5"/>
  <c r="CA418" i="5"/>
  <c r="CA428" i="5"/>
  <c r="CA430" i="5"/>
  <c r="AZ431" i="5"/>
  <c r="CA431" i="5"/>
  <c r="CF431" i="5"/>
  <c r="CA436" i="5"/>
  <c r="CA443" i="5"/>
  <c r="CA449" i="5"/>
  <c r="CA452" i="5"/>
  <c r="CE455" i="5"/>
  <c r="CA455" i="5"/>
  <c r="F455" i="5"/>
  <c r="A455" i="5"/>
  <c r="CA458" i="5"/>
  <c r="AZ8" i="5"/>
  <c r="CA8" i="5"/>
  <c r="CE10" i="5"/>
  <c r="CA10" i="5"/>
  <c r="CG13" i="5"/>
  <c r="CA13" i="5"/>
  <c r="C15" i="5"/>
  <c r="CA15" i="5"/>
  <c r="AQ18" i="5"/>
  <c r="CA18" i="5"/>
  <c r="F24" i="5"/>
  <c r="CA24" i="5"/>
  <c r="CA27" i="5"/>
  <c r="CE31" i="5"/>
  <c r="CA31" i="5"/>
  <c r="AW35" i="5"/>
  <c r="CA35" i="5"/>
  <c r="AZ38" i="5"/>
  <c r="CA38" i="5"/>
  <c r="AZ42" i="5"/>
  <c r="CA42" i="5"/>
  <c r="CG44" i="5"/>
  <c r="CA44" i="5"/>
  <c r="CA46" i="5"/>
  <c r="CG48" i="5"/>
  <c r="CA48" i="5"/>
  <c r="CA51" i="5"/>
  <c r="CA57" i="5"/>
  <c r="C61" i="5"/>
  <c r="CA61" i="5"/>
  <c r="CE67" i="5"/>
  <c r="CA67" i="5"/>
  <c r="CE70" i="5"/>
  <c r="CA70" i="5"/>
  <c r="C73" i="5"/>
  <c r="CA73" i="5"/>
  <c r="AW79" i="5"/>
  <c r="CA79" i="5"/>
  <c r="AQ84" i="5"/>
  <c r="CA84" i="5"/>
  <c r="CA86" i="5"/>
  <c r="C89" i="5"/>
  <c r="CA89" i="5"/>
  <c r="CA94" i="5"/>
  <c r="CA97" i="5"/>
  <c r="AZ103" i="5"/>
  <c r="CA106" i="5"/>
  <c r="CA109" i="5"/>
  <c r="C112" i="5"/>
  <c r="B115" i="5"/>
  <c r="AY115" i="5"/>
  <c r="AU123" i="5"/>
  <c r="CA123" i="5"/>
  <c r="C127" i="5"/>
  <c r="CA127" i="5"/>
  <c r="C132" i="5"/>
  <c r="B135" i="5"/>
  <c r="K135" i="5" s="1"/>
  <c r="CA135" i="5"/>
  <c r="CA136" i="5"/>
  <c r="AP137" i="5"/>
  <c r="CA137" i="5"/>
  <c r="AU140" i="5"/>
  <c r="CA140" i="5"/>
  <c r="C147" i="5"/>
  <c r="CA149" i="5"/>
  <c r="CA150" i="5"/>
  <c r="CF155" i="5"/>
  <c r="CA155" i="5"/>
  <c r="CA156" i="5"/>
  <c r="CA160" i="5"/>
  <c r="CA162" i="5"/>
  <c r="CA164" i="5"/>
  <c r="AW166" i="5"/>
  <c r="CA166" i="5"/>
  <c r="CA167" i="5"/>
  <c r="CA168" i="5"/>
  <c r="AP176" i="5"/>
  <c r="CA176" i="5"/>
  <c r="CA177" i="5"/>
  <c r="E179" i="5"/>
  <c r="AU179" i="5"/>
  <c r="CA182" i="5"/>
  <c r="CA183" i="5"/>
  <c r="A184" i="5"/>
  <c r="CA188" i="5"/>
  <c r="AS192" i="5"/>
  <c r="CA192" i="5"/>
  <c r="CA194" i="5"/>
  <c r="CA198" i="5"/>
  <c r="AS201" i="5"/>
  <c r="CA201" i="5"/>
  <c r="CA204" i="5"/>
  <c r="D208" i="5"/>
  <c r="AU208" i="5"/>
  <c r="AW209" i="5"/>
  <c r="CA209" i="5"/>
  <c r="A219" i="5"/>
  <c r="AP229" i="5"/>
  <c r="CA229" i="5"/>
  <c r="CA233" i="5"/>
  <c r="CA237" i="5"/>
  <c r="AP241" i="5"/>
  <c r="CA241" i="5"/>
  <c r="CA245" i="5"/>
  <c r="CF248" i="5"/>
  <c r="CA248" i="5"/>
  <c r="B251" i="5"/>
  <c r="K251" i="5" s="1"/>
  <c r="M251" i="5" s="1"/>
  <c r="F251" i="5"/>
  <c r="CA252" i="5"/>
  <c r="CA258" i="5"/>
  <c r="CF260" i="5"/>
  <c r="CA260" i="5"/>
  <c r="CG260" i="5"/>
  <c r="CA265" i="5"/>
  <c r="CE268" i="5"/>
  <c r="CA268" i="5"/>
  <c r="CG270" i="5"/>
  <c r="CA270" i="5"/>
  <c r="E271" i="5"/>
  <c r="CA274" i="5"/>
  <c r="C281" i="5"/>
  <c r="CA285" i="5"/>
  <c r="CA289" i="5"/>
  <c r="CA291" i="5"/>
  <c r="CA298" i="5"/>
  <c r="BA298" i="5"/>
  <c r="CA301" i="5"/>
  <c r="CA304" i="5"/>
  <c r="AP307" i="5"/>
  <c r="CA307" i="5"/>
  <c r="CA310" i="5"/>
  <c r="CA311" i="5"/>
  <c r="CG312" i="5"/>
  <c r="CA312" i="5"/>
  <c r="CA313" i="5"/>
  <c r="CF315" i="5"/>
  <c r="CA315" i="5"/>
  <c r="CG315" i="5"/>
  <c r="CA318" i="5"/>
  <c r="AY324" i="5"/>
  <c r="CA324" i="5"/>
  <c r="D327" i="5"/>
  <c r="AY327" i="5"/>
  <c r="CA330" i="5"/>
  <c r="CA331" i="5"/>
  <c r="AX331" i="5"/>
  <c r="CA332" i="5"/>
  <c r="L334" i="5"/>
  <c r="CA341" i="5"/>
  <c r="CA343" i="5"/>
  <c r="B347" i="5"/>
  <c r="K347" i="5" s="1"/>
  <c r="M347" i="5" s="1"/>
  <c r="L347" i="5"/>
  <c r="BB347" i="5" s="1"/>
  <c r="A348" i="5"/>
  <c r="CA349" i="5"/>
  <c r="A352" i="5"/>
  <c r="CA353" i="5"/>
  <c r="CA365" i="5"/>
  <c r="CA372" i="5"/>
  <c r="A375" i="5"/>
  <c r="CA377" i="5"/>
  <c r="AV383" i="5"/>
  <c r="CA388" i="5"/>
  <c r="CA389" i="5"/>
  <c r="A392" i="5"/>
  <c r="CA392" i="5"/>
  <c r="CA398" i="5"/>
  <c r="CA401" i="5"/>
  <c r="CA412" i="5"/>
  <c r="AV413" i="5"/>
  <c r="CA416" i="5"/>
  <c r="CF418" i="5"/>
  <c r="CA425" i="5"/>
  <c r="J431" i="5"/>
  <c r="CA432" i="5"/>
  <c r="CA433" i="5"/>
  <c r="CA437" i="5"/>
  <c r="CA439" i="5"/>
  <c r="AQ441" i="5"/>
  <c r="CA441" i="5"/>
  <c r="CA444" i="5"/>
  <c r="AZ445" i="5"/>
  <c r="CA445" i="5"/>
  <c r="CA450" i="5"/>
  <c r="CA453" i="5"/>
  <c r="CF459" i="5"/>
  <c r="CA459" i="5"/>
  <c r="CG3" i="5"/>
  <c r="CA3" i="5"/>
  <c r="CG6" i="5"/>
  <c r="CA6" i="5"/>
  <c r="CE7" i="5"/>
  <c r="CA7" i="5"/>
  <c r="L9" i="5"/>
  <c r="CA9" i="5"/>
  <c r="AZ16" i="5"/>
  <c r="CA16" i="5"/>
  <c r="CF19" i="5"/>
  <c r="CA19" i="5"/>
  <c r="E22" i="5"/>
  <c r="CA22" i="5"/>
  <c r="B25" i="5"/>
  <c r="K25" i="5" s="1"/>
  <c r="CA25" i="5"/>
  <c r="B32" i="5"/>
  <c r="CA32" i="5"/>
  <c r="CA33" i="5"/>
  <c r="B36" i="5"/>
  <c r="K36" i="5" s="1"/>
  <c r="M36" i="5" s="1"/>
  <c r="CA36" i="5"/>
  <c r="CE39" i="5"/>
  <c r="CA39" i="5"/>
  <c r="AU42" i="5"/>
  <c r="E45" i="5"/>
  <c r="CA45" i="5"/>
  <c r="AU46" i="5"/>
  <c r="AS51" i="5"/>
  <c r="D54" i="5"/>
  <c r="CG56" i="5"/>
  <c r="CA56" i="5"/>
  <c r="CE58" i="5"/>
  <c r="CA58" i="5"/>
  <c r="CG61" i="5"/>
  <c r="CG64" i="5"/>
  <c r="CA64" i="5"/>
  <c r="CG68" i="5"/>
  <c r="CA68" i="5"/>
  <c r="CA71" i="5"/>
  <c r="CA74" i="5"/>
  <c r="CE76" i="5"/>
  <c r="CA76" i="5"/>
  <c r="CA77" i="5"/>
  <c r="C80" i="5"/>
  <c r="CA80" i="5"/>
  <c r="CA83" i="5"/>
  <c r="CE87" i="5"/>
  <c r="CA87" i="5"/>
  <c r="CA95" i="5"/>
  <c r="CA101" i="5"/>
  <c r="CA110" i="5"/>
  <c r="CA112" i="5"/>
  <c r="CG112" i="5"/>
  <c r="CA116" i="5"/>
  <c r="CA118" i="5"/>
  <c r="AP121" i="5"/>
  <c r="CA121" i="5"/>
  <c r="CA124" i="5"/>
  <c r="CF129" i="5"/>
  <c r="CA129" i="5"/>
  <c r="CA132" i="5"/>
  <c r="CE138" i="5"/>
  <c r="CA138" i="5"/>
  <c r="CF141" i="5"/>
  <c r="CA141" i="5"/>
  <c r="CA144" i="5"/>
  <c r="CA146" i="5"/>
  <c r="CA147" i="5"/>
  <c r="CA148" i="5"/>
  <c r="CF153" i="5"/>
  <c r="CA153" i="5"/>
  <c r="CA157" i="5"/>
  <c r="AV163" i="5"/>
  <c r="CA163" i="5"/>
  <c r="CA170" i="5"/>
  <c r="CA175" i="5"/>
  <c r="F179" i="5"/>
  <c r="CE185" i="5"/>
  <c r="CA185" i="5"/>
  <c r="CA189" i="5"/>
  <c r="CG195" i="5"/>
  <c r="CA195" i="5"/>
  <c r="AS205" i="5"/>
  <c r="CA205" i="5"/>
  <c r="E208" i="5"/>
  <c r="CA210" i="5"/>
  <c r="CA213" i="5"/>
  <c r="CA215" i="5"/>
  <c r="CE218" i="5"/>
  <c r="CA218" i="5"/>
  <c r="CA219" i="5"/>
  <c r="AY220" i="5"/>
  <c r="CA220" i="5"/>
  <c r="CF225" i="5"/>
  <c r="CA225" i="5"/>
  <c r="CA228" i="5"/>
  <c r="CA230" i="5"/>
  <c r="CA234" i="5"/>
  <c r="CA238" i="5"/>
  <c r="CA242" i="5"/>
  <c r="CA246" i="5"/>
  <c r="CA249" i="5"/>
  <c r="CA251" i="5"/>
  <c r="AU251" i="5"/>
  <c r="CA253" i="5"/>
  <c r="CA256" i="5"/>
  <c r="CA259" i="5"/>
  <c r="CA261" i="5"/>
  <c r="CA266" i="5"/>
  <c r="CA271" i="5"/>
  <c r="AX271" i="5"/>
  <c r="CA272" i="5"/>
  <c r="AZ277" i="5"/>
  <c r="CA277" i="5"/>
  <c r="CA281" i="5"/>
  <c r="CA282" i="5"/>
  <c r="B292" i="5"/>
  <c r="K292" i="5" s="1"/>
  <c r="CA292" i="5"/>
  <c r="CA295" i="5"/>
  <c r="CA299" i="5"/>
  <c r="CA302" i="5"/>
  <c r="CA308" i="5"/>
  <c r="J312" i="5"/>
  <c r="AZ314" i="5"/>
  <c r="CA314" i="5"/>
  <c r="J317" i="5"/>
  <c r="CA317" i="5"/>
  <c r="CA321" i="5"/>
  <c r="CA323" i="5"/>
  <c r="CA333" i="5"/>
  <c r="CA336" i="5"/>
  <c r="CA339" i="5"/>
  <c r="CA344" i="5"/>
  <c r="CA354" i="5"/>
  <c r="CA357" i="5"/>
  <c r="CA358" i="5"/>
  <c r="CA360" i="5"/>
  <c r="CA362" i="5"/>
  <c r="CA366" i="5"/>
  <c r="CF369" i="5"/>
  <c r="CA369" i="5"/>
  <c r="CA373" i="5"/>
  <c r="E375" i="5"/>
  <c r="AZ375" i="5"/>
  <c r="CA378" i="5"/>
  <c r="CA381" i="5"/>
  <c r="CA385" i="5"/>
  <c r="CA387" i="5"/>
  <c r="L388" i="5"/>
  <c r="CA390" i="5"/>
  <c r="CE393" i="5"/>
  <c r="CA393" i="5"/>
  <c r="A394" i="5"/>
  <c r="CA394" i="5"/>
  <c r="CA396" i="5"/>
  <c r="CE397" i="5"/>
  <c r="CA397" i="5"/>
  <c r="AZ397" i="5"/>
  <c r="AZ399" i="5"/>
  <c r="CA399" i="5"/>
  <c r="CA402" i="5"/>
  <c r="L404" i="5"/>
  <c r="CA404" i="5"/>
  <c r="CA405" i="5"/>
  <c r="CG405" i="5"/>
  <c r="C409" i="5"/>
  <c r="AQ412" i="5"/>
  <c r="CA414" i="5"/>
  <c r="CA417" i="5"/>
  <c r="CA419" i="5"/>
  <c r="C421" i="5"/>
  <c r="CA423" i="5"/>
  <c r="CF424" i="5"/>
  <c r="CA424" i="5"/>
  <c r="CA426" i="5"/>
  <c r="CA429" i="5"/>
  <c r="B431" i="5"/>
  <c r="L431" i="5"/>
  <c r="J433" i="5"/>
  <c r="CE434" i="5"/>
  <c r="CA434" i="5"/>
  <c r="CA435" i="5"/>
  <c r="CA438" i="5"/>
  <c r="CA440" i="5"/>
  <c r="D442" i="5"/>
  <c r="CA442" i="5"/>
  <c r="B445" i="5"/>
  <c r="K445" i="5" s="1"/>
  <c r="L445" i="5"/>
  <c r="AQ446" i="5"/>
  <c r="CA446" i="5"/>
  <c r="CA448" i="5"/>
  <c r="CA451" i="5"/>
  <c r="CA454" i="5"/>
  <c r="C455" i="5"/>
  <c r="L455" i="5"/>
  <c r="CA460" i="5"/>
  <c r="CF4" i="5"/>
  <c r="CA4" i="5"/>
  <c r="C10" i="5"/>
  <c r="CE11" i="5"/>
  <c r="CA11" i="5"/>
  <c r="CF17" i="5"/>
  <c r="CA17" i="5"/>
  <c r="AZ20" i="5"/>
  <c r="CA20" i="5"/>
  <c r="F29" i="5"/>
  <c r="CA29" i="5"/>
  <c r="CG40" i="5"/>
  <c r="CA40" i="5"/>
  <c r="CA43" i="5"/>
  <c r="C46" i="5"/>
  <c r="CF49" i="5"/>
  <c r="CA49" i="5"/>
  <c r="CF53" i="5"/>
  <c r="CA53" i="5"/>
  <c r="CE54" i="5"/>
  <c r="CA54" i="5"/>
  <c r="CA59" i="5"/>
  <c r="CE62" i="5"/>
  <c r="CA62" i="5"/>
  <c r="CF65" i="5"/>
  <c r="CA65" i="5"/>
  <c r="CF69" i="5"/>
  <c r="CA69" i="5"/>
  <c r="CE75" i="5"/>
  <c r="CA75" i="5"/>
  <c r="B78" i="5"/>
  <c r="K78" i="5" s="1"/>
  <c r="CA78" i="5"/>
  <c r="AP82" i="5"/>
  <c r="CA82" i="5"/>
  <c r="C84" i="5"/>
  <c r="CE91" i="5"/>
  <c r="CA91" i="5"/>
  <c r="CE92" i="5"/>
  <c r="CA92" i="5"/>
  <c r="CA96" i="5"/>
  <c r="AZ102" i="5"/>
  <c r="CA102" i="5"/>
  <c r="CA103" i="5"/>
  <c r="CE104" i="5"/>
  <c r="CA104" i="5"/>
  <c r="CA107" i="5"/>
  <c r="AP111" i="5"/>
  <c r="CA111" i="5"/>
  <c r="CA113" i="5"/>
  <c r="CA115" i="5"/>
  <c r="CA117" i="5"/>
  <c r="AV119" i="5"/>
  <c r="CA119" i="5"/>
  <c r="CA125" i="5"/>
  <c r="AY128" i="5"/>
  <c r="CA128" i="5"/>
  <c r="CF131" i="5"/>
  <c r="CA131" i="5"/>
  <c r="C134" i="5"/>
  <c r="CA134" i="5"/>
  <c r="B139" i="5"/>
  <c r="K139" i="5" s="1"/>
  <c r="CA139" i="5"/>
  <c r="CE142" i="5"/>
  <c r="CA142" i="5"/>
  <c r="D145" i="5"/>
  <c r="CA145" i="5"/>
  <c r="CE154" i="5"/>
  <c r="CA154" i="5"/>
  <c r="BA158" i="5"/>
  <c r="CA158" i="5"/>
  <c r="J169" i="5"/>
  <c r="CA169" i="5"/>
  <c r="CE170" i="5"/>
  <c r="D173" i="5"/>
  <c r="CA173" i="5"/>
  <c r="CA178" i="5"/>
  <c r="CA179" i="5"/>
  <c r="CA180" i="5"/>
  <c r="CF184" i="5"/>
  <c r="CA184" i="5"/>
  <c r="CA186" i="5"/>
  <c r="CA190" i="5"/>
  <c r="CA193" i="5"/>
  <c r="CA196" i="5"/>
  <c r="CA199" i="5"/>
  <c r="AZ202" i="5"/>
  <c r="CA202" i="5"/>
  <c r="AW206" i="5"/>
  <c r="CA206" i="5"/>
  <c r="CA208" i="5"/>
  <c r="C211" i="5"/>
  <c r="CA211" i="5"/>
  <c r="CA216" i="5"/>
  <c r="CA226" i="5"/>
  <c r="BH231" i="5"/>
  <c r="CA231" i="5"/>
  <c r="AZ235" i="5"/>
  <c r="CA235" i="5"/>
  <c r="B239" i="5"/>
  <c r="K239" i="5" s="1"/>
  <c r="M239" i="5" s="1"/>
  <c r="CA239" i="5"/>
  <c r="B243" i="5"/>
  <c r="K243" i="5" s="1"/>
  <c r="CA243" i="5"/>
  <c r="CA250" i="5"/>
  <c r="CA254" i="5"/>
  <c r="CA262" i="5"/>
  <c r="A267" i="5"/>
  <c r="CA267" i="5"/>
  <c r="CA275" i="5"/>
  <c r="L278" i="5"/>
  <c r="CA278" i="5"/>
  <c r="CA280" i="5"/>
  <c r="CA283" i="5"/>
  <c r="CA287" i="5"/>
  <c r="AP290" i="5"/>
  <c r="CA290" i="5"/>
  <c r="CA293" i="5"/>
  <c r="CA296" i="5"/>
  <c r="CA303" i="5"/>
  <c r="CA305" i="5"/>
  <c r="CA309" i="5"/>
  <c r="CA320" i="5"/>
  <c r="C325" i="5"/>
  <c r="CA325" i="5"/>
  <c r="CE327" i="5"/>
  <c r="CA327" i="5"/>
  <c r="CA328" i="5"/>
  <c r="CA337" i="5"/>
  <c r="CF340" i="5"/>
  <c r="CA340" i="5"/>
  <c r="CG342" i="5"/>
  <c r="CA342" i="5"/>
  <c r="CA345" i="5"/>
  <c r="CE348" i="5"/>
  <c r="CA348" i="5"/>
  <c r="CA350" i="5"/>
  <c r="CE352" i="5"/>
  <c r="CA352" i="5"/>
  <c r="F355" i="5"/>
  <c r="CA355" i="5"/>
  <c r="CA359" i="5"/>
  <c r="CA361" i="5"/>
  <c r="BA363" i="5"/>
  <c r="CA363" i="5"/>
  <c r="CA367" i="5"/>
  <c r="CA370" i="5"/>
  <c r="F375" i="5"/>
  <c r="CF379" i="5"/>
  <c r="CA379" i="5"/>
  <c r="CA380" i="5"/>
  <c r="CA382" i="5"/>
  <c r="CA384" i="5"/>
  <c r="CA386" i="5"/>
  <c r="B388" i="5"/>
  <c r="K388" i="5" s="1"/>
  <c r="M388" i="5" s="1"/>
  <c r="AU388" i="5"/>
  <c r="B391" i="5"/>
  <c r="BB395" i="5"/>
  <c r="CA395" i="5"/>
  <c r="CA400" i="5"/>
  <c r="CA403" i="5"/>
  <c r="CA406" i="5"/>
  <c r="CA408" i="5"/>
  <c r="CA409" i="5"/>
  <c r="CA410" i="5"/>
  <c r="AZ412" i="5"/>
  <c r="CA415" i="5"/>
  <c r="D418" i="5"/>
  <c r="CA420" i="5"/>
  <c r="CF421" i="5"/>
  <c r="CA421" i="5"/>
  <c r="CA422" i="5"/>
  <c r="CA427" i="5"/>
  <c r="C431" i="5"/>
  <c r="A433" i="5"/>
  <c r="C445" i="5"/>
  <c r="AP445" i="5"/>
  <c r="CA447" i="5"/>
  <c r="E455" i="5"/>
  <c r="AZ455" i="5"/>
  <c r="D457" i="5"/>
  <c r="CA457" i="5"/>
  <c r="CA465" i="5"/>
  <c r="E464" i="5"/>
  <c r="CA464" i="5"/>
  <c r="CA467" i="5"/>
  <c r="CG470" i="5"/>
  <c r="CA470" i="5"/>
  <c r="CA474" i="5"/>
  <c r="AU478" i="5"/>
  <c r="CA480" i="5"/>
  <c r="CA484" i="5"/>
  <c r="CA485" i="5"/>
  <c r="BA487" i="5"/>
  <c r="CA487" i="5"/>
  <c r="AP499" i="5"/>
  <c r="CA499" i="5"/>
  <c r="CA456" i="5"/>
  <c r="CG463" i="5"/>
  <c r="CA463" i="5"/>
  <c r="AY464" i="5"/>
  <c r="AV474" i="5"/>
  <c r="B477" i="5"/>
  <c r="K477" i="5" s="1"/>
  <c r="AY478" i="5"/>
  <c r="CA481" i="5"/>
  <c r="A485" i="5"/>
  <c r="AQ485" i="5"/>
  <c r="CA486" i="5"/>
  <c r="CA488" i="5"/>
  <c r="J490" i="5"/>
  <c r="CA496" i="5"/>
  <c r="CA500" i="5"/>
  <c r="CA461" i="5"/>
  <c r="CA482" i="5"/>
  <c r="BA462" i="5"/>
  <c r="CA462" i="5"/>
  <c r="CA468" i="5"/>
  <c r="CF469" i="5"/>
  <c r="CA469" i="5"/>
  <c r="CE469" i="5"/>
  <c r="BH471" i="5"/>
  <c r="CA471" i="5"/>
  <c r="CG472" i="5"/>
  <c r="CA475" i="5"/>
  <c r="AS479" i="5"/>
  <c r="CA479" i="5"/>
  <c r="C485" i="5"/>
  <c r="AU485" i="5"/>
  <c r="AY486" i="5"/>
  <c r="CA489" i="5"/>
  <c r="CA492" i="5"/>
  <c r="CA493" i="5"/>
  <c r="E494" i="5"/>
  <c r="CA494" i="5"/>
  <c r="CA497" i="5"/>
  <c r="CA466" i="5"/>
  <c r="CA490" i="5"/>
  <c r="C473" i="5"/>
  <c r="CA473" i="5"/>
  <c r="CA476" i="5"/>
  <c r="CG478" i="5"/>
  <c r="CA478" i="5"/>
  <c r="CA483" i="5"/>
  <c r="CA491" i="5"/>
  <c r="CA495" i="5"/>
  <c r="CA472" i="5"/>
  <c r="CA498" i="5"/>
  <c r="AZ18" i="5"/>
  <c r="CF50" i="5"/>
  <c r="AY70" i="5"/>
  <c r="AV131" i="5"/>
  <c r="CF199" i="5"/>
  <c r="CG220" i="5"/>
  <c r="CG265" i="5"/>
  <c r="L265" i="5"/>
  <c r="C265" i="5"/>
  <c r="B265" i="5"/>
  <c r="K265" i="5" s="1"/>
  <c r="M265" i="5" s="1"/>
  <c r="AV266" i="5"/>
  <c r="A266" i="5"/>
  <c r="AQ266" i="5"/>
  <c r="CE275" i="5"/>
  <c r="AW275" i="5"/>
  <c r="C275" i="5"/>
  <c r="A275" i="5"/>
  <c r="C284" i="5"/>
  <c r="AV284" i="5"/>
  <c r="CE297" i="5"/>
  <c r="AS297" i="5"/>
  <c r="CE302" i="5"/>
  <c r="B302" i="5"/>
  <c r="K302" i="5" s="1"/>
  <c r="A302" i="5"/>
  <c r="CG346" i="5"/>
  <c r="AV346" i="5"/>
  <c r="C346" i="5"/>
  <c r="F346" i="5"/>
  <c r="F364" i="5"/>
  <c r="A371" i="5"/>
  <c r="F374" i="5"/>
  <c r="C374" i="5"/>
  <c r="CF3" i="5"/>
  <c r="D6" i="5"/>
  <c r="AQ6" i="5"/>
  <c r="AS9" i="5"/>
  <c r="AS12" i="5"/>
  <c r="C18" i="5"/>
  <c r="J18" i="5"/>
  <c r="A21" i="5"/>
  <c r="AZ21" i="5"/>
  <c r="A25" i="5"/>
  <c r="CG42" i="5"/>
  <c r="AW43" i="5"/>
  <c r="AV45" i="5"/>
  <c r="CG46" i="5"/>
  <c r="D52" i="5"/>
  <c r="AP52" i="5"/>
  <c r="E54" i="5"/>
  <c r="AQ54" i="5"/>
  <c r="CF54" i="5"/>
  <c r="C56" i="5"/>
  <c r="L56" i="5"/>
  <c r="BB56" i="5" s="1"/>
  <c r="B60" i="5"/>
  <c r="J60" i="5"/>
  <c r="C62" i="5"/>
  <c r="F64" i="5"/>
  <c r="AP68" i="5"/>
  <c r="C70" i="5"/>
  <c r="AZ70" i="5"/>
  <c r="D76" i="5"/>
  <c r="CF84" i="5"/>
  <c r="AQ89" i="5"/>
  <c r="CF90" i="5"/>
  <c r="J96" i="5"/>
  <c r="E115" i="5"/>
  <c r="L115" i="5"/>
  <c r="J119" i="5"/>
  <c r="AX119" i="5" s="1"/>
  <c r="CF119" i="5"/>
  <c r="AW126" i="5"/>
  <c r="C128" i="5"/>
  <c r="C131" i="5"/>
  <c r="AY131" i="5"/>
  <c r="CF133" i="5"/>
  <c r="AV135" i="5"/>
  <c r="AZ136" i="5"/>
  <c r="BD136" i="5" s="1"/>
  <c r="CG139" i="5"/>
  <c r="AV155" i="5"/>
  <c r="AV159" i="5"/>
  <c r="L163" i="5"/>
  <c r="B185" i="5"/>
  <c r="K185" i="5" s="1"/>
  <c r="J185" i="5"/>
  <c r="CF185" i="5"/>
  <c r="AQ188" i="5"/>
  <c r="AY191" i="5"/>
  <c r="CE196" i="5"/>
  <c r="C199" i="5"/>
  <c r="J199" i="5"/>
  <c r="AX199" i="5" s="1"/>
  <c r="AY199" i="5"/>
  <c r="AY207" i="5"/>
  <c r="AP220" i="5"/>
  <c r="L231" i="5"/>
  <c r="AQ232" i="5"/>
  <c r="A235" i="5"/>
  <c r="AQ235" i="5"/>
  <c r="L239" i="5"/>
  <c r="AQ244" i="5"/>
  <c r="AP249" i="5"/>
  <c r="J275" i="5"/>
  <c r="J284" i="5"/>
  <c r="CE286" i="5"/>
  <c r="D286" i="5"/>
  <c r="AY286" i="5"/>
  <c r="J286" i="5"/>
  <c r="DF286" i="5" s="1"/>
  <c r="C286" i="5"/>
  <c r="CG286" i="5"/>
  <c r="AW302" i="5"/>
  <c r="AX304" i="5"/>
  <c r="F310" i="5"/>
  <c r="C310" i="5"/>
  <c r="CE316" i="5"/>
  <c r="D316" i="5"/>
  <c r="AY316" i="5"/>
  <c r="J316" i="5"/>
  <c r="C316" i="5"/>
  <c r="CG316" i="5"/>
  <c r="A324" i="5"/>
  <c r="CG326" i="5"/>
  <c r="C326" i="5"/>
  <c r="B326" i="5"/>
  <c r="K326" i="5" s="1"/>
  <c r="M326" i="5" s="1"/>
  <c r="CE339" i="5"/>
  <c r="F339" i="5"/>
  <c r="AZ339" i="5"/>
  <c r="AU339" i="5"/>
  <c r="A344" i="5"/>
  <c r="CG350" i="5"/>
  <c r="AV350" i="5"/>
  <c r="C350" i="5"/>
  <c r="D410" i="5"/>
  <c r="AV417" i="5"/>
  <c r="B453" i="5"/>
  <c r="K453" i="5" s="1"/>
  <c r="M453" i="5" s="1"/>
  <c r="CE453" i="5"/>
  <c r="L453" i="5"/>
  <c r="D453" i="5"/>
  <c r="E6" i="5"/>
  <c r="CF6" i="5"/>
  <c r="AQ7" i="5"/>
  <c r="C9" i="5"/>
  <c r="B10" i="5"/>
  <c r="K10" i="5" s="1"/>
  <c r="AP10" i="5"/>
  <c r="C12" i="5"/>
  <c r="B17" i="5"/>
  <c r="K17" i="5" s="1"/>
  <c r="D18" i="5"/>
  <c r="L18" i="5"/>
  <c r="BH18" i="5" s="1"/>
  <c r="CF18" i="5"/>
  <c r="C24" i="5"/>
  <c r="E42" i="5"/>
  <c r="C43" i="5"/>
  <c r="A46" i="5"/>
  <c r="C50" i="5"/>
  <c r="F52" i="5"/>
  <c r="AX52" i="5"/>
  <c r="AX54" i="5"/>
  <c r="CG54" i="5"/>
  <c r="D56" i="5"/>
  <c r="AV56" i="5"/>
  <c r="C58" i="5"/>
  <c r="C60" i="5"/>
  <c r="L60" i="5"/>
  <c r="B68" i="5"/>
  <c r="E70" i="5"/>
  <c r="L70" i="5"/>
  <c r="E76" i="5"/>
  <c r="AQ76" i="5"/>
  <c r="CF76" i="5"/>
  <c r="B82" i="5"/>
  <c r="K82" i="5" s="1"/>
  <c r="CG89" i="5"/>
  <c r="A96" i="5"/>
  <c r="CF112" i="5"/>
  <c r="A115" i="5"/>
  <c r="F115" i="5"/>
  <c r="AP115" i="5"/>
  <c r="J117" i="5"/>
  <c r="AX117" i="5" s="1"/>
  <c r="B119" i="5"/>
  <c r="K119" i="5" s="1"/>
  <c r="L119" i="5"/>
  <c r="BB119" i="5" s="1"/>
  <c r="C120" i="5"/>
  <c r="D128" i="5"/>
  <c r="AU128" i="5"/>
  <c r="D129" i="5"/>
  <c r="E131" i="5"/>
  <c r="L131" i="5"/>
  <c r="M131" i="5" s="1"/>
  <c r="CG132" i="5"/>
  <c r="J133" i="5"/>
  <c r="AX133" i="5" s="1"/>
  <c r="B136" i="5"/>
  <c r="K136" i="5" s="1"/>
  <c r="M136" i="5" s="1"/>
  <c r="J136" i="5"/>
  <c r="L151" i="5"/>
  <c r="C155" i="5"/>
  <c r="AY155" i="5"/>
  <c r="L171" i="5"/>
  <c r="B179" i="5"/>
  <c r="K179" i="5" s="1"/>
  <c r="L179" i="5"/>
  <c r="BH179" i="5" s="1"/>
  <c r="C185" i="5"/>
  <c r="AP185" i="5"/>
  <c r="AW196" i="5"/>
  <c r="D199" i="5"/>
  <c r="L199" i="5"/>
  <c r="BH199" i="5" s="1"/>
  <c r="AZ199" i="5"/>
  <c r="BD199" i="5" s="1"/>
  <c r="B201" i="5"/>
  <c r="K201" i="5" s="1"/>
  <c r="A208" i="5"/>
  <c r="C220" i="5"/>
  <c r="AU220" i="5"/>
  <c r="CF232" i="5"/>
  <c r="D235" i="5"/>
  <c r="AU235" i="5"/>
  <c r="AZ243" i="5"/>
  <c r="CF244" i="5"/>
  <c r="CE251" i="5"/>
  <c r="CF251" i="5"/>
  <c r="BH251" i="5"/>
  <c r="B255" i="5"/>
  <c r="BH255" i="5" s="1"/>
  <c r="AU255" i="5"/>
  <c r="AY265" i="5"/>
  <c r="AV280" i="5"/>
  <c r="AQ286" i="5"/>
  <c r="AZ292" i="5"/>
  <c r="AQ295" i="5"/>
  <c r="CG302" i="5"/>
  <c r="A304" i="5"/>
  <c r="L310" i="5"/>
  <c r="M310" i="5" s="1"/>
  <c r="AP316" i="5"/>
  <c r="CF323" i="5"/>
  <c r="AQ323" i="5"/>
  <c r="C323" i="5"/>
  <c r="J323" i="5"/>
  <c r="A323" i="5"/>
  <c r="C324" i="5"/>
  <c r="CF344" i="5"/>
  <c r="D3" i="5"/>
  <c r="E9" i="5"/>
  <c r="D12" i="5"/>
  <c r="AT12" i="5" s="1"/>
  <c r="F18" i="5"/>
  <c r="D50" i="5"/>
  <c r="D60" i="5"/>
  <c r="AV60" i="5"/>
  <c r="F68" i="5"/>
  <c r="A70" i="5"/>
  <c r="F70" i="5"/>
  <c r="CG70" i="5"/>
  <c r="AX76" i="5"/>
  <c r="CG76" i="5"/>
  <c r="C96" i="5"/>
  <c r="A108" i="5"/>
  <c r="AV115" i="5"/>
  <c r="CG115" i="5"/>
  <c r="C119" i="5"/>
  <c r="D123" i="5"/>
  <c r="A131" i="5"/>
  <c r="F131" i="5"/>
  <c r="AQ131" i="5"/>
  <c r="C141" i="5"/>
  <c r="B163" i="5"/>
  <c r="K163" i="5" s="1"/>
  <c r="M163" i="5" s="1"/>
  <c r="F185" i="5"/>
  <c r="AV185" i="5"/>
  <c r="C196" i="5"/>
  <c r="F199" i="5"/>
  <c r="AQ199" i="5"/>
  <c r="E220" i="5"/>
  <c r="A232" i="5"/>
  <c r="F235" i="5"/>
  <c r="D240" i="5"/>
  <c r="A244" i="5"/>
  <c r="D248" i="5"/>
  <c r="E265" i="5"/>
  <c r="D266" i="5"/>
  <c r="C279" i="5"/>
  <c r="AW279" i="5"/>
  <c r="A279" i="5"/>
  <c r="F299" i="5"/>
  <c r="AZ299" i="5"/>
  <c r="C299" i="5"/>
  <c r="C302" i="5"/>
  <c r="AX303" i="5"/>
  <c r="C303" i="5"/>
  <c r="AQ303" i="5"/>
  <c r="A303" i="5"/>
  <c r="AS304" i="5"/>
  <c r="D304" i="5"/>
  <c r="C304" i="5"/>
  <c r="CE324" i="5"/>
  <c r="AP324" i="5"/>
  <c r="E324" i="5"/>
  <c r="D324" i="5"/>
  <c r="CG324" i="5"/>
  <c r="CF332" i="5"/>
  <c r="E332" i="5"/>
  <c r="AY332" i="5"/>
  <c r="AP332" i="5"/>
  <c r="A355" i="5"/>
  <c r="J367" i="5"/>
  <c r="CY367" i="5" s="1"/>
  <c r="EA367" i="5" s="1"/>
  <c r="AZ390" i="5"/>
  <c r="AV390" i="5"/>
  <c r="F390" i="5"/>
  <c r="C398" i="5"/>
  <c r="AW398" i="5"/>
  <c r="AY481" i="5"/>
  <c r="AQ481" i="5"/>
  <c r="A481" i="5"/>
  <c r="L481" i="5"/>
  <c r="B481" i="5"/>
  <c r="CF317" i="5"/>
  <c r="CF319" i="5"/>
  <c r="AZ359" i="5"/>
  <c r="E359" i="5"/>
  <c r="CE380" i="5"/>
  <c r="AP380" i="5"/>
  <c r="D380" i="5"/>
  <c r="CF387" i="5"/>
  <c r="AV387" i="5"/>
  <c r="E387" i="5"/>
  <c r="B395" i="5"/>
  <c r="CG429" i="5"/>
  <c r="AQ429" i="5"/>
  <c r="A429" i="5"/>
  <c r="CG442" i="5"/>
  <c r="A475" i="5"/>
  <c r="AU475" i="5"/>
  <c r="AP498" i="5"/>
  <c r="AU263" i="5"/>
  <c r="AW271" i="5"/>
  <c r="AY298" i="5"/>
  <c r="J319" i="5"/>
  <c r="AX319" i="5" s="1"/>
  <c r="A327" i="5"/>
  <c r="CG327" i="5"/>
  <c r="CE331" i="5"/>
  <c r="BD331" i="5"/>
  <c r="AU331" i="5"/>
  <c r="CF331" i="5"/>
  <c r="AQ359" i="5"/>
  <c r="C361" i="5"/>
  <c r="CE375" i="5"/>
  <c r="L375" i="5"/>
  <c r="BH375" i="5" s="1"/>
  <c r="B375" i="5"/>
  <c r="K375" i="5" s="1"/>
  <c r="D379" i="5"/>
  <c r="CF384" i="5"/>
  <c r="AU384" i="5"/>
  <c r="C384" i="5"/>
  <c r="AQ387" i="5"/>
  <c r="C389" i="5"/>
  <c r="D395" i="5"/>
  <c r="AU405" i="5"/>
  <c r="E405" i="5"/>
  <c r="AY416" i="5"/>
  <c r="AQ416" i="5"/>
  <c r="A416" i="5"/>
  <c r="L416" i="5"/>
  <c r="CE418" i="5"/>
  <c r="AX418" i="5"/>
  <c r="C418" i="5"/>
  <c r="AP418" i="5"/>
  <c r="C427" i="5"/>
  <c r="AX438" i="5"/>
  <c r="C438" i="5"/>
  <c r="A438" i="5"/>
  <c r="J473" i="5"/>
  <c r="CU473" i="5" s="1"/>
  <c r="DW473" i="5" s="1"/>
  <c r="AP475" i="5"/>
  <c r="AZ482" i="5"/>
  <c r="AV482" i="5"/>
  <c r="L482" i="5"/>
  <c r="CE486" i="5"/>
  <c r="L486" i="5"/>
  <c r="BH486" i="5" s="1"/>
  <c r="E486" i="5"/>
  <c r="AZ486" i="5"/>
  <c r="C486" i="5"/>
  <c r="CE368" i="5"/>
  <c r="C368" i="5"/>
  <c r="AQ379" i="5"/>
  <c r="C379" i="5"/>
  <c r="AZ395" i="5"/>
  <c r="F395" i="5"/>
  <c r="AU442" i="5"/>
  <c r="C442" i="5"/>
  <c r="C474" i="5"/>
  <c r="B474" i="5"/>
  <c r="K474" i="5" s="1"/>
  <c r="D476" i="5"/>
  <c r="AX476" i="5"/>
  <c r="A486" i="5"/>
  <c r="AW500" i="5"/>
  <c r="C500" i="5"/>
  <c r="B500" i="5"/>
  <c r="L500" i="5"/>
  <c r="M500" i="5" s="1"/>
  <c r="BD335" i="5"/>
  <c r="AY397" i="5"/>
  <c r="A412" i="5"/>
  <c r="F424" i="5"/>
  <c r="AV424" i="5"/>
  <c r="D431" i="5"/>
  <c r="AS431" i="5"/>
  <c r="D433" i="5"/>
  <c r="AX433" i="5"/>
  <c r="AY471" i="5"/>
  <c r="C490" i="5"/>
  <c r="AQ490" i="5"/>
  <c r="CG490" i="5"/>
  <c r="AY433" i="5"/>
  <c r="BB445" i="5"/>
  <c r="AY455" i="5"/>
  <c r="AS460" i="5"/>
  <c r="A463" i="5"/>
  <c r="J465" i="5"/>
  <c r="C471" i="5"/>
  <c r="AZ471" i="5"/>
  <c r="B485" i="5"/>
  <c r="K485" i="5" s="1"/>
  <c r="M485" i="5" s="1"/>
  <c r="E490" i="5"/>
  <c r="CF5" i="5"/>
  <c r="CF41" i="5"/>
  <c r="AU41" i="5"/>
  <c r="E41" i="5"/>
  <c r="A66" i="5"/>
  <c r="AY66" i="5"/>
  <c r="CF143" i="5"/>
  <c r="AQ143" i="5"/>
  <c r="C143" i="5"/>
  <c r="AY143" i="5"/>
  <c r="F143" i="5"/>
  <c r="CG322" i="5"/>
  <c r="B322" i="5"/>
  <c r="K322" i="5" s="1"/>
  <c r="C322" i="5"/>
  <c r="CF37" i="5"/>
  <c r="AV37" i="5"/>
  <c r="F37" i="5"/>
  <c r="CF57" i="5"/>
  <c r="E57" i="5"/>
  <c r="C67" i="5"/>
  <c r="CE74" i="5"/>
  <c r="CG74" i="5"/>
  <c r="AY74" i="5"/>
  <c r="C74" i="5"/>
  <c r="AS75" i="5"/>
  <c r="CE94" i="5"/>
  <c r="F94" i="5"/>
  <c r="AW94" i="5"/>
  <c r="A94" i="5"/>
  <c r="AW110" i="5"/>
  <c r="B189" i="5"/>
  <c r="D189" i="5"/>
  <c r="AQ204" i="5"/>
  <c r="A204" i="5"/>
  <c r="CE216" i="5"/>
  <c r="AP216" i="5"/>
  <c r="C216" i="5"/>
  <c r="CG216" i="5"/>
  <c r="J216" i="5"/>
  <c r="E216" i="5"/>
  <c r="A216" i="5"/>
  <c r="AY216" i="5"/>
  <c r="CG354" i="5"/>
  <c r="B354" i="5"/>
  <c r="K354" i="5" s="1"/>
  <c r="L354" i="5"/>
  <c r="C354" i="5"/>
  <c r="AZ378" i="5"/>
  <c r="L378" i="5"/>
  <c r="B378" i="5"/>
  <c r="K378" i="5" s="1"/>
  <c r="M378" i="5" s="1"/>
  <c r="C411" i="5"/>
  <c r="D5" i="5"/>
  <c r="J5" i="5"/>
  <c r="AV5" i="5"/>
  <c r="AU10" i="5"/>
  <c r="CG10" i="5"/>
  <c r="CE22" i="5"/>
  <c r="AU22" i="5"/>
  <c r="F22" i="5"/>
  <c r="A22" i="5"/>
  <c r="A37" i="5"/>
  <c r="AU38" i="5"/>
  <c r="AY42" i="5"/>
  <c r="CF45" i="5"/>
  <c r="L45" i="5"/>
  <c r="C45" i="5"/>
  <c r="AQ57" i="5"/>
  <c r="CF61" i="5"/>
  <c r="E61" i="5"/>
  <c r="B66" i="5"/>
  <c r="K66" i="5" s="1"/>
  <c r="M66" i="5" s="1"/>
  <c r="AQ73" i="5"/>
  <c r="A73" i="5"/>
  <c r="L74" i="5"/>
  <c r="BH74" i="5" s="1"/>
  <c r="AZ78" i="5"/>
  <c r="J80" i="5"/>
  <c r="AX80" i="5" s="1"/>
  <c r="A111" i="5"/>
  <c r="AP116" i="5"/>
  <c r="L140" i="5"/>
  <c r="BD140" i="5" s="1"/>
  <c r="AV144" i="5"/>
  <c r="AU216" i="5"/>
  <c r="AZ227" i="5"/>
  <c r="CE247" i="5"/>
  <c r="AZ247" i="5"/>
  <c r="L247" i="5"/>
  <c r="BH247" i="5" s="1"/>
  <c r="D247" i="5"/>
  <c r="AQ247" i="5"/>
  <c r="C247" i="5"/>
  <c r="AX247" i="5"/>
  <c r="F247" i="5"/>
  <c r="AU247" i="5"/>
  <c r="J247" i="5"/>
  <c r="CE288" i="5"/>
  <c r="J288" i="5"/>
  <c r="B288" i="5"/>
  <c r="D288" i="5"/>
  <c r="L288" i="5"/>
  <c r="M288" i="5" s="1"/>
  <c r="C288" i="5"/>
  <c r="L322" i="5"/>
  <c r="CE328" i="5"/>
  <c r="CG328" i="5"/>
  <c r="AY328" i="5"/>
  <c r="D328" i="5"/>
  <c r="AX328" i="5"/>
  <c r="J328" i="5"/>
  <c r="C328" i="5"/>
  <c r="AU328" i="5"/>
  <c r="A328" i="5"/>
  <c r="AP328" i="5"/>
  <c r="J3" i="5"/>
  <c r="A5" i="5"/>
  <c r="E5" i="5"/>
  <c r="L5" i="5"/>
  <c r="AY5" i="5"/>
  <c r="AY6" i="5"/>
  <c r="CE9" i="5"/>
  <c r="D10" i="5"/>
  <c r="J10" i="5"/>
  <c r="AV10" i="5"/>
  <c r="CE12" i="5"/>
  <c r="CE14" i="5"/>
  <c r="CG14" i="5"/>
  <c r="F14" i="5"/>
  <c r="J15" i="5"/>
  <c r="CF15" i="5"/>
  <c r="B22" i="5"/>
  <c r="CG22" i="5"/>
  <c r="CG24" i="5"/>
  <c r="CF25" i="5"/>
  <c r="F25" i="5"/>
  <c r="CF29" i="5"/>
  <c r="B29" i="5"/>
  <c r="A33" i="5"/>
  <c r="L33" i="5"/>
  <c r="CG36" i="5"/>
  <c r="C36" i="5"/>
  <c r="B37" i="5"/>
  <c r="AQ37" i="5"/>
  <c r="C38" i="5"/>
  <c r="B41" i="5"/>
  <c r="K41" i="5" s="1"/>
  <c r="M41" i="5" s="1"/>
  <c r="L41" i="5"/>
  <c r="B42" i="5"/>
  <c r="K42" i="5" s="1"/>
  <c r="A45" i="5"/>
  <c r="CE46" i="5"/>
  <c r="AZ46" i="5"/>
  <c r="L46" i="5"/>
  <c r="E46" i="5"/>
  <c r="AY46" i="5"/>
  <c r="CE50" i="5"/>
  <c r="AQ50" i="5"/>
  <c r="E50" i="5"/>
  <c r="CG50" i="5"/>
  <c r="AU57" i="5"/>
  <c r="AQ61" i="5"/>
  <c r="C66" i="5"/>
  <c r="AW67" i="5"/>
  <c r="E74" i="5"/>
  <c r="AW75" i="5"/>
  <c r="AP78" i="5"/>
  <c r="AP80" i="5"/>
  <c r="CE86" i="5"/>
  <c r="B86" i="5"/>
  <c r="K86" i="5" s="1"/>
  <c r="CE95" i="5"/>
  <c r="C95" i="5"/>
  <c r="B111" i="5"/>
  <c r="K111" i="5" s="1"/>
  <c r="J113" i="5"/>
  <c r="AS122" i="5"/>
  <c r="CF127" i="5"/>
  <c r="D127" i="5"/>
  <c r="A127" i="5"/>
  <c r="B140" i="5"/>
  <c r="BH140" i="5" s="1"/>
  <c r="A143" i="5"/>
  <c r="AU143" i="5"/>
  <c r="CE146" i="5"/>
  <c r="AW146" i="5"/>
  <c r="AS162" i="5"/>
  <c r="CE164" i="5"/>
  <c r="AQ164" i="5"/>
  <c r="F164" i="5"/>
  <c r="AZ164" i="5"/>
  <c r="J164" i="5"/>
  <c r="B164" i="5"/>
  <c r="K164" i="5" s="1"/>
  <c r="M164" i="5" s="1"/>
  <c r="CE172" i="5"/>
  <c r="CF172" i="5"/>
  <c r="AY172" i="5"/>
  <c r="L172" i="5"/>
  <c r="F172" i="5"/>
  <c r="B172" i="5"/>
  <c r="K172" i="5" s="1"/>
  <c r="CG172" i="5"/>
  <c r="AU172" i="5"/>
  <c r="J172" i="5"/>
  <c r="C172" i="5"/>
  <c r="CE173" i="5"/>
  <c r="J173" i="5"/>
  <c r="AV175" i="5"/>
  <c r="B175" i="5"/>
  <c r="CE176" i="5"/>
  <c r="CG176" i="5"/>
  <c r="AY176" i="5"/>
  <c r="D176" i="5"/>
  <c r="AU176" i="5"/>
  <c r="E176" i="5"/>
  <c r="CE177" i="5"/>
  <c r="CF177" i="5"/>
  <c r="J177" i="5"/>
  <c r="AP177" i="5"/>
  <c r="D197" i="5"/>
  <c r="L197" i="5"/>
  <c r="CE211" i="5"/>
  <c r="CG211" i="5"/>
  <c r="AU211" i="5"/>
  <c r="E211" i="5"/>
  <c r="A211" i="5"/>
  <c r="AY211" i="5"/>
  <c r="L211" i="5"/>
  <c r="BH211" i="5" s="1"/>
  <c r="D211" i="5"/>
  <c r="AZ211" i="5"/>
  <c r="BD211" i="5" s="1"/>
  <c r="J211" i="5"/>
  <c r="B211" i="5"/>
  <c r="K211" i="5" s="1"/>
  <c r="M211" i="5" s="1"/>
  <c r="AX211" i="5"/>
  <c r="F211" i="5"/>
  <c r="CF211" i="5"/>
  <c r="A215" i="5"/>
  <c r="CG215" i="5"/>
  <c r="AP215" i="5"/>
  <c r="E215" i="5"/>
  <c r="AY215" i="5"/>
  <c r="CE217" i="5"/>
  <c r="J217" i="5"/>
  <c r="D217" i="5"/>
  <c r="A227" i="5"/>
  <c r="CF233" i="5"/>
  <c r="C261" i="5"/>
  <c r="J261" i="5"/>
  <c r="CF261" i="5"/>
  <c r="AP261" i="5"/>
  <c r="AV288" i="5"/>
  <c r="BH356" i="5"/>
  <c r="L356" i="5"/>
  <c r="C356" i="5"/>
  <c r="BB356" i="5"/>
  <c r="J356" i="5"/>
  <c r="B356" i="5"/>
  <c r="K356" i="5" s="1"/>
  <c r="M356" i="5" s="1"/>
  <c r="AU356" i="5"/>
  <c r="D356" i="5"/>
  <c r="AV356" i="5"/>
  <c r="CF356" i="5"/>
  <c r="AP365" i="5"/>
  <c r="F365" i="5"/>
  <c r="CF365" i="5"/>
  <c r="L365" i="5"/>
  <c r="D365" i="5"/>
  <c r="AV365" i="5"/>
  <c r="C365" i="5"/>
  <c r="AU365" i="5"/>
  <c r="B365" i="5"/>
  <c r="BB365" i="5" s="1"/>
  <c r="C5" i="5"/>
  <c r="AU5" i="5"/>
  <c r="CE30" i="5"/>
  <c r="C30" i="5"/>
  <c r="CE38" i="5"/>
  <c r="L38" i="5"/>
  <c r="BD38" i="5" s="1"/>
  <c r="B38" i="5"/>
  <c r="K38" i="5" s="1"/>
  <c r="CE66" i="5"/>
  <c r="AZ66" i="5"/>
  <c r="L66" i="5"/>
  <c r="BB66" i="5" s="1"/>
  <c r="E66" i="5"/>
  <c r="CE71" i="5"/>
  <c r="AW71" i="5"/>
  <c r="A74" i="5"/>
  <c r="AZ74" i="5"/>
  <c r="AV111" i="5"/>
  <c r="C111" i="5"/>
  <c r="CG111" i="5"/>
  <c r="AU111" i="5"/>
  <c r="F111" i="5"/>
  <c r="AY116" i="5"/>
  <c r="C116" i="5"/>
  <c r="CG116" i="5"/>
  <c r="J116" i="5"/>
  <c r="CE140" i="5"/>
  <c r="CF140" i="5"/>
  <c r="J140" i="5"/>
  <c r="C140" i="5"/>
  <c r="AQ140" i="5"/>
  <c r="D140" i="5"/>
  <c r="CE203" i="5"/>
  <c r="CF203" i="5"/>
  <c r="J203" i="5"/>
  <c r="C203" i="5"/>
  <c r="BH203" i="5"/>
  <c r="AQ203" i="5"/>
  <c r="D203" i="5"/>
  <c r="L203" i="5"/>
  <c r="BD203" i="5"/>
  <c r="F203" i="5"/>
  <c r="CE227" i="5"/>
  <c r="AQ227" i="5"/>
  <c r="F227" i="5"/>
  <c r="B227" i="5"/>
  <c r="K227" i="5" s="1"/>
  <c r="M227" i="5" s="1"/>
  <c r="CF227" i="5"/>
  <c r="AU227" i="5"/>
  <c r="E227" i="5"/>
  <c r="AX227" i="5"/>
  <c r="D227" i="5"/>
  <c r="J227" i="5"/>
  <c r="L227" i="5"/>
  <c r="CG283" i="5"/>
  <c r="A283" i="5"/>
  <c r="AW283" i="5"/>
  <c r="AY283" i="5"/>
  <c r="CE351" i="5"/>
  <c r="CG351" i="5"/>
  <c r="AU351" i="5"/>
  <c r="E351" i="5"/>
  <c r="A351" i="5"/>
  <c r="CF351" i="5"/>
  <c r="AZ351" i="5"/>
  <c r="J351" i="5"/>
  <c r="D351" i="5"/>
  <c r="AX351" i="5"/>
  <c r="F351" i="5"/>
  <c r="AY351" i="5"/>
  <c r="C351" i="5"/>
  <c r="B351" i="5"/>
  <c r="L351" i="5"/>
  <c r="BH351" i="5" s="1"/>
  <c r="CG5" i="5"/>
  <c r="CF22" i="5"/>
  <c r="CF33" i="5"/>
  <c r="AV33" i="5"/>
  <c r="F33" i="5"/>
  <c r="L37" i="5"/>
  <c r="A41" i="5"/>
  <c r="CE42" i="5"/>
  <c r="F42" i="5"/>
  <c r="A42" i="5"/>
  <c r="CE55" i="5"/>
  <c r="AW55" i="5"/>
  <c r="AS67" i="5"/>
  <c r="B74" i="5"/>
  <c r="K74" i="5" s="1"/>
  <c r="M74" i="5" s="1"/>
  <c r="CF81" i="5"/>
  <c r="AU81" i="5"/>
  <c r="C81" i="5"/>
  <c r="CG81" i="5"/>
  <c r="E81" i="5"/>
  <c r="L111" i="5"/>
  <c r="BH111" i="5" s="1"/>
  <c r="CF123" i="5"/>
  <c r="L123" i="5"/>
  <c r="C123" i="5"/>
  <c r="J123" i="5"/>
  <c r="AX123" i="5" s="1"/>
  <c r="CE152" i="5"/>
  <c r="AQ152" i="5"/>
  <c r="F152" i="5"/>
  <c r="CF152" i="5"/>
  <c r="L152" i="5"/>
  <c r="BB152" i="5" s="1"/>
  <c r="C152" i="5"/>
  <c r="A195" i="5"/>
  <c r="AY195" i="5"/>
  <c r="AU203" i="5"/>
  <c r="CF204" i="5"/>
  <c r="AQ351" i="5"/>
  <c r="C3" i="5"/>
  <c r="AP3" i="5"/>
  <c r="B5" i="5"/>
  <c r="K5" i="5" s="1"/>
  <c r="M5" i="5" s="1"/>
  <c r="F5" i="5"/>
  <c r="AP5" i="5"/>
  <c r="C6" i="5"/>
  <c r="J6" i="5"/>
  <c r="A10" i="5"/>
  <c r="E10" i="5"/>
  <c r="L10" i="5"/>
  <c r="AZ10" i="5"/>
  <c r="AP14" i="5"/>
  <c r="AW15" i="5"/>
  <c r="CE18" i="5"/>
  <c r="AV18" i="5"/>
  <c r="E18" i="5"/>
  <c r="A18" i="5"/>
  <c r="AU18" i="5"/>
  <c r="CF21" i="5"/>
  <c r="F21" i="5"/>
  <c r="C22" i="5"/>
  <c r="L22" i="5"/>
  <c r="AV24" i="5"/>
  <c r="AQ25" i="5"/>
  <c r="AQ29" i="5"/>
  <c r="CG32" i="5"/>
  <c r="C32" i="5"/>
  <c r="B33" i="5"/>
  <c r="K33" i="5" s="1"/>
  <c r="M33" i="5" s="1"/>
  <c r="AQ33" i="5"/>
  <c r="CE34" i="5"/>
  <c r="C34" i="5"/>
  <c r="L36" i="5"/>
  <c r="E37" i="5"/>
  <c r="AY37" i="5"/>
  <c r="F38" i="5"/>
  <c r="C41" i="5"/>
  <c r="AV41" i="5"/>
  <c r="C42" i="5"/>
  <c r="L42" i="5"/>
  <c r="B45" i="5"/>
  <c r="K45" i="5" s="1"/>
  <c r="M45" i="5" s="1"/>
  <c r="AU45" i="5"/>
  <c r="B46" i="5"/>
  <c r="BH46" i="5" s="1"/>
  <c r="F48" i="5"/>
  <c r="A50" i="5"/>
  <c r="J50" i="5"/>
  <c r="AX50" i="5" s="1"/>
  <c r="AY50" i="5"/>
  <c r="C57" i="5"/>
  <c r="CG57" i="5"/>
  <c r="AU61" i="5"/>
  <c r="F66" i="5"/>
  <c r="AU66" i="5"/>
  <c r="CG66" i="5"/>
  <c r="C71" i="5"/>
  <c r="AY73" i="5"/>
  <c r="F74" i="5"/>
  <c r="AU74" i="5"/>
  <c r="C75" i="5"/>
  <c r="CF78" i="5"/>
  <c r="CE79" i="5"/>
  <c r="CE83" i="5"/>
  <c r="AS83" i="5"/>
  <c r="CE84" i="5"/>
  <c r="CG84" i="5"/>
  <c r="AY84" i="5"/>
  <c r="D84" i="5"/>
  <c r="J84" i="5"/>
  <c r="A84" i="5"/>
  <c r="CF89" i="5"/>
  <c r="E89" i="5"/>
  <c r="AU89" i="5"/>
  <c r="B94" i="5"/>
  <c r="K94" i="5" s="1"/>
  <c r="CF97" i="5"/>
  <c r="AP97" i="5"/>
  <c r="CE103" i="5"/>
  <c r="L103" i="5"/>
  <c r="B103" i="5"/>
  <c r="K103" i="5" s="1"/>
  <c r="F103" i="5"/>
  <c r="CE107" i="5"/>
  <c r="B107" i="5"/>
  <c r="K107" i="5" s="1"/>
  <c r="C110" i="5"/>
  <c r="E111" i="5"/>
  <c r="AY111" i="5"/>
  <c r="AX113" i="5"/>
  <c r="A116" i="5"/>
  <c r="CF116" i="5"/>
  <c r="AP119" i="5"/>
  <c r="F119" i="5"/>
  <c r="BH119" i="5"/>
  <c r="AU119" i="5"/>
  <c r="D119" i="5"/>
  <c r="CG120" i="5"/>
  <c r="A120" i="5"/>
  <c r="J120" i="5"/>
  <c r="B123" i="5"/>
  <c r="K123" i="5" s="1"/>
  <c r="AV123" i="5"/>
  <c r="J127" i="5"/>
  <c r="CE129" i="5"/>
  <c r="AP129" i="5"/>
  <c r="C129" i="5"/>
  <c r="AX129" i="5"/>
  <c r="AW130" i="5"/>
  <c r="C130" i="5"/>
  <c r="CG135" i="5"/>
  <c r="L135" i="5"/>
  <c r="E135" i="5"/>
  <c r="AV139" i="5"/>
  <c r="L139" i="5"/>
  <c r="F140" i="5"/>
  <c r="AZ140" i="5"/>
  <c r="B143" i="5"/>
  <c r="K143" i="5" s="1"/>
  <c r="CE145" i="5"/>
  <c r="AX145" i="5"/>
  <c r="AS146" i="5"/>
  <c r="CF147" i="5"/>
  <c r="AY147" i="5"/>
  <c r="L147" i="5"/>
  <c r="E147" i="5"/>
  <c r="AU147" i="5"/>
  <c r="F147" i="5"/>
  <c r="B152" i="5"/>
  <c r="K152" i="5" s="1"/>
  <c r="M152" i="5" s="1"/>
  <c r="AU152" i="5"/>
  <c r="AP153" i="5"/>
  <c r="L164" i="5"/>
  <c r="CF164" i="5"/>
  <c r="A172" i="5"/>
  <c r="CG175" i="5"/>
  <c r="J176" i="5"/>
  <c r="AX177" i="5"/>
  <c r="CE183" i="5"/>
  <c r="CF183" i="5"/>
  <c r="AZ183" i="5"/>
  <c r="J183" i="5"/>
  <c r="D183" i="5"/>
  <c r="CG183" i="5"/>
  <c r="AY183" i="5"/>
  <c r="L183" i="5"/>
  <c r="E183" i="5"/>
  <c r="B183" i="5"/>
  <c r="K183" i="5" s="1"/>
  <c r="A191" i="5"/>
  <c r="AU194" i="5"/>
  <c r="L194" i="5"/>
  <c r="B198" i="5"/>
  <c r="K198" i="5" s="1"/>
  <c r="B203" i="5"/>
  <c r="K203" i="5" s="1"/>
  <c r="M203" i="5" s="1"/>
  <c r="D204" i="5"/>
  <c r="AQ211" i="5"/>
  <c r="AQ212" i="5"/>
  <c r="D212" i="5"/>
  <c r="A212" i="5"/>
  <c r="CF212" i="5"/>
  <c r="AX217" i="5"/>
  <c r="C227" i="5"/>
  <c r="CE231" i="5"/>
  <c r="AQ231" i="5"/>
  <c r="F231" i="5"/>
  <c r="CF231" i="5"/>
  <c r="AU231" i="5"/>
  <c r="D231" i="5"/>
  <c r="C231" i="5"/>
  <c r="AZ231" i="5"/>
  <c r="BD231" i="5" s="1"/>
  <c r="B231" i="5"/>
  <c r="K231" i="5" s="1"/>
  <c r="M231" i="5" s="1"/>
  <c r="J231" i="5"/>
  <c r="CE243" i="5"/>
  <c r="AQ243" i="5"/>
  <c r="F243" i="5"/>
  <c r="CF243" i="5"/>
  <c r="AU243" i="5"/>
  <c r="D243" i="5"/>
  <c r="J243" i="5"/>
  <c r="L243" i="5"/>
  <c r="BH243" i="5" s="1"/>
  <c r="C243" i="5"/>
  <c r="CF247" i="5"/>
  <c r="AP257" i="5"/>
  <c r="CF257" i="5"/>
  <c r="L277" i="5"/>
  <c r="BD277" i="5" s="1"/>
  <c r="C277" i="5"/>
  <c r="AU277" i="5"/>
  <c r="E277" i="5"/>
  <c r="CE277" i="5"/>
  <c r="AS277" i="5"/>
  <c r="C283" i="5"/>
  <c r="CE292" i="5"/>
  <c r="AP292" i="5"/>
  <c r="F292" i="5"/>
  <c r="CF292" i="5"/>
  <c r="AV292" i="5"/>
  <c r="D292" i="5"/>
  <c r="J292" i="5"/>
  <c r="L292" i="5"/>
  <c r="BH292" i="5" s="1"/>
  <c r="C292" i="5"/>
  <c r="AX292" i="5"/>
  <c r="CE296" i="5"/>
  <c r="J296" i="5"/>
  <c r="B296" i="5"/>
  <c r="K296" i="5" s="1"/>
  <c r="L296" i="5"/>
  <c r="BH296" i="5" s="1"/>
  <c r="D296" i="5"/>
  <c r="AX296" i="5"/>
  <c r="AV296" i="5"/>
  <c r="C296" i="5"/>
  <c r="CG330" i="5"/>
  <c r="AV330" i="5"/>
  <c r="F330" i="5"/>
  <c r="C330" i="5"/>
  <c r="B330" i="5"/>
  <c r="K330" i="5" s="1"/>
  <c r="L330" i="5"/>
  <c r="J365" i="5"/>
  <c r="CG386" i="5"/>
  <c r="C386" i="5"/>
  <c r="L386" i="5"/>
  <c r="M386" i="5" s="1"/>
  <c r="B386" i="5"/>
  <c r="K386" i="5" s="1"/>
  <c r="AV386" i="5"/>
  <c r="F386" i="5"/>
  <c r="CE43" i="5"/>
  <c r="CE51" i="5"/>
  <c r="AZ52" i="5"/>
  <c r="AU70" i="5"/>
  <c r="CE82" i="5"/>
  <c r="L82" i="5"/>
  <c r="BH82" i="5" s="1"/>
  <c r="C82" i="5"/>
  <c r="CF82" i="5"/>
  <c r="CE90" i="5"/>
  <c r="F90" i="5"/>
  <c r="CE96" i="5"/>
  <c r="CG96" i="5"/>
  <c r="AU96" i="5"/>
  <c r="D96" i="5"/>
  <c r="CF121" i="5"/>
  <c r="CE128" i="5"/>
  <c r="AP128" i="5"/>
  <c r="E128" i="5"/>
  <c r="AX128" i="5"/>
  <c r="CG128" i="5"/>
  <c r="AS134" i="5"/>
  <c r="CE134" i="5"/>
  <c r="CE136" i="5"/>
  <c r="AQ136" i="5"/>
  <c r="F136" i="5"/>
  <c r="AX136" i="5"/>
  <c r="CE149" i="5"/>
  <c r="CF149" i="5"/>
  <c r="J149" i="5"/>
  <c r="CF161" i="5"/>
  <c r="AP161" i="5"/>
  <c r="CF167" i="5"/>
  <c r="AU167" i="5"/>
  <c r="F167" i="5"/>
  <c r="CE169" i="5"/>
  <c r="AX169" i="5"/>
  <c r="AW170" i="5"/>
  <c r="CE179" i="5"/>
  <c r="CF179" i="5"/>
  <c r="AZ179" i="5"/>
  <c r="J179" i="5"/>
  <c r="D179" i="5"/>
  <c r="AX179" i="5"/>
  <c r="C179" i="5"/>
  <c r="AY179" i="5"/>
  <c r="CE192" i="5"/>
  <c r="D192" i="5"/>
  <c r="A192" i="5"/>
  <c r="L210" i="5"/>
  <c r="AV210" i="5"/>
  <c r="B210" i="5"/>
  <c r="K210" i="5" s="1"/>
  <c r="M210" i="5" s="1"/>
  <c r="F210" i="5"/>
  <c r="CE239" i="5"/>
  <c r="AQ239" i="5"/>
  <c r="F239" i="5"/>
  <c r="CF239" i="5"/>
  <c r="AU239" i="5"/>
  <c r="D239" i="5"/>
  <c r="J239" i="5"/>
  <c r="AZ239" i="5"/>
  <c r="BD239" i="5" s="1"/>
  <c r="C239" i="5"/>
  <c r="C241" i="5"/>
  <c r="CF241" i="5"/>
  <c r="CF245" i="5"/>
  <c r="D256" i="5"/>
  <c r="AV270" i="5"/>
  <c r="D270" i="5"/>
  <c r="A270" i="5"/>
  <c r="AQ270" i="5"/>
  <c r="CF291" i="5"/>
  <c r="CG291" i="5"/>
  <c r="AQ291" i="5"/>
  <c r="C291" i="5"/>
  <c r="E291" i="5"/>
  <c r="A291" i="5"/>
  <c r="AU291" i="5"/>
  <c r="F305" i="5"/>
  <c r="AW305" i="5"/>
  <c r="CE320" i="5"/>
  <c r="CG320" i="5"/>
  <c r="AU320" i="5"/>
  <c r="D320" i="5"/>
  <c r="C320" i="5"/>
  <c r="J320" i="5"/>
  <c r="AX320" i="5" s="1"/>
  <c r="A320" i="5"/>
  <c r="AS345" i="5"/>
  <c r="AW345" i="5"/>
  <c r="AY372" i="5"/>
  <c r="C372" i="5"/>
  <c r="AY400" i="5"/>
  <c r="CG400" i="5"/>
  <c r="B400" i="5"/>
  <c r="K400" i="5" s="1"/>
  <c r="F403" i="5"/>
  <c r="AV403" i="5"/>
  <c r="AU489" i="5"/>
  <c r="A489" i="5"/>
  <c r="B489" i="5"/>
  <c r="K489" i="5" s="1"/>
  <c r="CG489" i="5"/>
  <c r="AS489" i="5"/>
  <c r="CE497" i="5"/>
  <c r="AZ497" i="5"/>
  <c r="L497" i="5"/>
  <c r="E497" i="5"/>
  <c r="CG497" i="5"/>
  <c r="AU497" i="5"/>
  <c r="F497" i="5"/>
  <c r="C497" i="5"/>
  <c r="B497" i="5"/>
  <c r="AY497" i="5"/>
  <c r="A497" i="5"/>
  <c r="AX100" i="5"/>
  <c r="AU115" i="5"/>
  <c r="AU131" i="5"/>
  <c r="CG151" i="5"/>
  <c r="AU155" i="5"/>
  <c r="CG163" i="5"/>
  <c r="CE186" i="5"/>
  <c r="CE199" i="5"/>
  <c r="CG199" i="5"/>
  <c r="AU199" i="5"/>
  <c r="E199" i="5"/>
  <c r="A199" i="5"/>
  <c r="CG207" i="5"/>
  <c r="AS222" i="5"/>
  <c r="C222" i="5"/>
  <c r="CE222" i="5"/>
  <c r="CE223" i="5"/>
  <c r="AZ223" i="5"/>
  <c r="BD223" i="5" s="1"/>
  <c r="L223" i="5"/>
  <c r="BH223" i="5" s="1"/>
  <c r="D223" i="5"/>
  <c r="J223" i="5"/>
  <c r="AX223" i="5" s="1"/>
  <c r="B223" i="5"/>
  <c r="K223" i="5" s="1"/>
  <c r="M223" i="5" s="1"/>
  <c r="CF223" i="5"/>
  <c r="AQ223" i="5"/>
  <c r="A224" i="5"/>
  <c r="AQ224" i="5"/>
  <c r="CE255" i="5"/>
  <c r="CF255" i="5"/>
  <c r="J255" i="5"/>
  <c r="C255" i="5"/>
  <c r="AQ255" i="5"/>
  <c r="D255" i="5"/>
  <c r="AZ255" i="5"/>
  <c r="F255" i="5"/>
  <c r="AZ278" i="5"/>
  <c r="BD278" i="5" s="1"/>
  <c r="F278" i="5"/>
  <c r="BH278" i="5"/>
  <c r="B278" i="5"/>
  <c r="K278" i="5" s="1"/>
  <c r="M278" i="5" s="1"/>
  <c r="AU278" i="5"/>
  <c r="CF309" i="5"/>
  <c r="AP309" i="5"/>
  <c r="J309" i="5"/>
  <c r="CG338" i="5"/>
  <c r="AV338" i="5"/>
  <c r="F338" i="5"/>
  <c r="AS341" i="5"/>
  <c r="CE341" i="5"/>
  <c r="CE343" i="5"/>
  <c r="AZ343" i="5"/>
  <c r="F343" i="5"/>
  <c r="AU343" i="5"/>
  <c r="C343" i="5"/>
  <c r="B343" i="5"/>
  <c r="L343" i="5"/>
  <c r="C366" i="5"/>
  <c r="F370" i="5"/>
  <c r="AU370" i="5"/>
  <c r="A370" i="5"/>
  <c r="C419" i="5"/>
  <c r="CG449" i="5"/>
  <c r="F449" i="5"/>
  <c r="AY449" i="5"/>
  <c r="B449" i="5"/>
  <c r="K449" i="5" s="1"/>
  <c r="AZ457" i="5"/>
  <c r="L457" i="5"/>
  <c r="C457" i="5"/>
  <c r="CE457" i="5"/>
  <c r="AS457" i="5"/>
  <c r="B457" i="5"/>
  <c r="BB457" i="5" s="1"/>
  <c r="J457" i="5"/>
  <c r="AW457" i="5"/>
  <c r="CF457" i="5"/>
  <c r="CG184" i="5"/>
  <c r="AZ185" i="5"/>
  <c r="CE208" i="5"/>
  <c r="AX208" i="5"/>
  <c r="J208" i="5"/>
  <c r="C208" i="5"/>
  <c r="AY208" i="5"/>
  <c r="C229" i="5"/>
  <c r="CF229" i="5"/>
  <c r="CE235" i="5"/>
  <c r="CF235" i="5"/>
  <c r="AX235" i="5"/>
  <c r="J235" i="5"/>
  <c r="C235" i="5"/>
  <c r="L235" i="5"/>
  <c r="BH235" i="5" s="1"/>
  <c r="B235" i="5"/>
  <c r="AQ248" i="5"/>
  <c r="A248" i="5"/>
  <c r="CE280" i="5"/>
  <c r="J280" i="5"/>
  <c r="AX280" i="5" s="1"/>
  <c r="B280" i="5"/>
  <c r="K280" i="5" s="1"/>
  <c r="M280" i="5" s="1"/>
  <c r="D280" i="5"/>
  <c r="L280" i="5"/>
  <c r="CF313" i="5"/>
  <c r="AW313" i="5"/>
  <c r="L318" i="5"/>
  <c r="AP361" i="5"/>
  <c r="F361" i="5"/>
  <c r="CF361" i="5"/>
  <c r="AX361" i="5"/>
  <c r="L361" i="5"/>
  <c r="D361" i="5"/>
  <c r="AU361" i="5"/>
  <c r="B361" i="5"/>
  <c r="BH361" i="5" s="1"/>
  <c r="AV361" i="5"/>
  <c r="CG362" i="5"/>
  <c r="A362" i="5"/>
  <c r="CF362" i="5"/>
  <c r="J362" i="5"/>
  <c r="AX362" i="5" s="1"/>
  <c r="C362" i="5"/>
  <c r="CG371" i="5"/>
  <c r="AU371" i="5"/>
  <c r="F371" i="5"/>
  <c r="AP371" i="5"/>
  <c r="C371" i="5"/>
  <c r="B371" i="5"/>
  <c r="AY371" i="5"/>
  <c r="CF401" i="5"/>
  <c r="J401" i="5"/>
  <c r="AX401" i="5" s="1"/>
  <c r="AQ401" i="5"/>
  <c r="CE426" i="5"/>
  <c r="AP426" i="5"/>
  <c r="CF426" i="5"/>
  <c r="C426" i="5"/>
  <c r="D426" i="5"/>
  <c r="AP450" i="5"/>
  <c r="D450" i="5"/>
  <c r="E450" i="5"/>
  <c r="C450" i="5"/>
  <c r="B450" i="5"/>
  <c r="K450" i="5" s="1"/>
  <c r="CF450" i="5"/>
  <c r="A450" i="5"/>
  <c r="J450" i="5"/>
  <c r="AX450" i="5" s="1"/>
  <c r="CE220" i="5"/>
  <c r="J220" i="5"/>
  <c r="A220" i="5"/>
  <c r="CF249" i="5"/>
  <c r="C249" i="5"/>
  <c r="J260" i="5"/>
  <c r="A260" i="5"/>
  <c r="CE263" i="5"/>
  <c r="AX263" i="5"/>
  <c r="L263" i="5"/>
  <c r="BB263" i="5" s="1"/>
  <c r="F263" i="5"/>
  <c r="B263" i="5"/>
  <c r="BH263" i="5" s="1"/>
  <c r="CG266" i="5"/>
  <c r="AP274" i="5"/>
  <c r="C274" i="5"/>
  <c r="CF295" i="5"/>
  <c r="C295" i="5"/>
  <c r="L299" i="5"/>
  <c r="B299" i="5"/>
  <c r="BB299" i="5" s="1"/>
  <c r="AP299" i="5"/>
  <c r="CE303" i="5"/>
  <c r="CG303" i="5"/>
  <c r="AY303" i="5"/>
  <c r="D303" i="5"/>
  <c r="CF303" i="5"/>
  <c r="E303" i="5"/>
  <c r="C307" i="5"/>
  <c r="CE315" i="5"/>
  <c r="AQ315" i="5"/>
  <c r="E315" i="5"/>
  <c r="C315" i="5"/>
  <c r="CO315" i="5" s="1"/>
  <c r="DQ315" i="5" s="1"/>
  <c r="AY315" i="5"/>
  <c r="AP317" i="5"/>
  <c r="D317" i="5"/>
  <c r="CE317" i="5"/>
  <c r="AX317" i="5"/>
  <c r="C317" i="5"/>
  <c r="CG334" i="5"/>
  <c r="AV334" i="5"/>
  <c r="F334" i="5"/>
  <c r="C334" i="5"/>
  <c r="CE367" i="5"/>
  <c r="AX367" i="5"/>
  <c r="D367" i="5"/>
  <c r="AP367" i="5"/>
  <c r="C367" i="5"/>
  <c r="CF367" i="5"/>
  <c r="C385" i="5"/>
  <c r="J402" i="5"/>
  <c r="AP447" i="5"/>
  <c r="J447" i="5"/>
  <c r="CE467" i="5"/>
  <c r="F467" i="5"/>
  <c r="A467" i="5"/>
  <c r="CG467" i="5"/>
  <c r="AU467" i="5"/>
  <c r="E467" i="5"/>
  <c r="L467" i="5"/>
  <c r="BB467" i="5" s="1"/>
  <c r="C467" i="5"/>
  <c r="AZ467" i="5"/>
  <c r="B467" i="5"/>
  <c r="K467" i="5" s="1"/>
  <c r="M467" i="5" s="1"/>
  <c r="AY467" i="5"/>
  <c r="AX209" i="5"/>
  <c r="CE209" i="5"/>
  <c r="AQ251" i="5"/>
  <c r="AR251" i="5" s="1"/>
  <c r="AZ251" i="5"/>
  <c r="BD251" i="5" s="1"/>
  <c r="AW265" i="5"/>
  <c r="CE265" i="5"/>
  <c r="AS271" i="5"/>
  <c r="CG271" i="5"/>
  <c r="CG281" i="5"/>
  <c r="AQ281" i="5"/>
  <c r="E281" i="5"/>
  <c r="AY281" i="5"/>
  <c r="B284" i="5"/>
  <c r="K284" i="5" s="1"/>
  <c r="CE304" i="5"/>
  <c r="E304" i="5"/>
  <c r="AW304" i="5"/>
  <c r="CG304" i="5"/>
  <c r="AS321" i="5"/>
  <c r="AW321" i="5"/>
  <c r="CE321" i="5"/>
  <c r="CE323" i="5"/>
  <c r="CG323" i="5"/>
  <c r="AY323" i="5"/>
  <c r="D323" i="5"/>
  <c r="AX323" i="5"/>
  <c r="CE347" i="5"/>
  <c r="CG347" i="5"/>
  <c r="BD347" i="5"/>
  <c r="AU347" i="5"/>
  <c r="E347" i="5"/>
  <c r="A347" i="5"/>
  <c r="CF347" i="5"/>
  <c r="AZ347" i="5"/>
  <c r="J347" i="5"/>
  <c r="D347" i="5"/>
  <c r="AY347" i="5"/>
  <c r="CG358" i="5"/>
  <c r="C358" i="5"/>
  <c r="L358" i="5"/>
  <c r="B358" i="5"/>
  <c r="K358" i="5" s="1"/>
  <c r="AQ472" i="5"/>
  <c r="A472" i="5"/>
  <c r="E472" i="5"/>
  <c r="AX275" i="5"/>
  <c r="AS298" i="5"/>
  <c r="AZ302" i="5"/>
  <c r="AW310" i="5"/>
  <c r="AU316" i="5"/>
  <c r="AY359" i="5"/>
  <c r="AW374" i="5"/>
  <c r="AU375" i="5"/>
  <c r="AX379" i="5"/>
  <c r="AU380" i="5"/>
  <c r="AY387" i="5"/>
  <c r="AU393" i="5"/>
  <c r="BH393" i="5"/>
  <c r="AS395" i="5"/>
  <c r="CF395" i="5"/>
  <c r="CE398" i="5"/>
  <c r="CF404" i="5"/>
  <c r="AU404" i="5"/>
  <c r="E404" i="5"/>
  <c r="E416" i="5"/>
  <c r="AZ420" i="5"/>
  <c r="D421" i="5"/>
  <c r="AV425" i="5"/>
  <c r="E429" i="5"/>
  <c r="D437" i="5"/>
  <c r="C437" i="5"/>
  <c r="AQ437" i="5"/>
  <c r="D459" i="5"/>
  <c r="F478" i="5"/>
  <c r="AQ494" i="5"/>
  <c r="CF494" i="5"/>
  <c r="B494" i="5"/>
  <c r="K494" i="5" s="1"/>
  <c r="AY494" i="5"/>
  <c r="AU324" i="5"/>
  <c r="L326" i="5"/>
  <c r="C327" i="5"/>
  <c r="J327" i="5"/>
  <c r="AX327" i="5"/>
  <c r="CF327" i="5"/>
  <c r="AQ331" i="5"/>
  <c r="AR331" i="5" s="1"/>
  <c r="AY331" i="5"/>
  <c r="BH331" i="5"/>
  <c r="AQ335" i="5"/>
  <c r="AR335" i="5" s="1"/>
  <c r="AY335" i="5"/>
  <c r="BH335" i="5"/>
  <c r="B339" i="5"/>
  <c r="K339" i="5" s="1"/>
  <c r="L339" i="5"/>
  <c r="AQ344" i="5"/>
  <c r="B346" i="5"/>
  <c r="K346" i="5" s="1"/>
  <c r="L346" i="5"/>
  <c r="BH346" i="5" s="1"/>
  <c r="AP348" i="5"/>
  <c r="B350" i="5"/>
  <c r="K350" i="5" s="1"/>
  <c r="M350" i="5" s="1"/>
  <c r="L350" i="5"/>
  <c r="AP352" i="5"/>
  <c r="B359" i="5"/>
  <c r="L359" i="5"/>
  <c r="B374" i="5"/>
  <c r="L374" i="5"/>
  <c r="BH374" i="5" s="1"/>
  <c r="AZ374" i="5"/>
  <c r="C375" i="5"/>
  <c r="AY375" i="5"/>
  <c r="CG375" i="5"/>
  <c r="J379" i="5"/>
  <c r="C380" i="5"/>
  <c r="J380" i="5"/>
  <c r="AX380" i="5"/>
  <c r="AP383" i="5"/>
  <c r="B387" i="5"/>
  <c r="L387" i="5"/>
  <c r="BH388" i="5"/>
  <c r="C393" i="5"/>
  <c r="AY393" i="5"/>
  <c r="CG393" i="5"/>
  <c r="C395" i="5"/>
  <c r="J395" i="5"/>
  <c r="DG395" i="5" s="1"/>
  <c r="EI395" i="5" s="1"/>
  <c r="AW395" i="5"/>
  <c r="AU397" i="5"/>
  <c r="BH397" i="5"/>
  <c r="A404" i="5"/>
  <c r="CE405" i="5"/>
  <c r="F405" i="5"/>
  <c r="A405" i="5"/>
  <c r="AY405" i="5"/>
  <c r="CF409" i="5"/>
  <c r="AQ409" i="5"/>
  <c r="D409" i="5"/>
  <c r="CF416" i="5"/>
  <c r="AV416" i="5"/>
  <c r="F416" i="5"/>
  <c r="CE421" i="5"/>
  <c r="AQ421" i="5"/>
  <c r="E421" i="5"/>
  <c r="AX421" i="5"/>
  <c r="CG421" i="5"/>
  <c r="CE429" i="5"/>
  <c r="CF429" i="5"/>
  <c r="AX429" i="5"/>
  <c r="J429" i="5"/>
  <c r="C429" i="5"/>
  <c r="AY429" i="5"/>
  <c r="AP437" i="5"/>
  <c r="CE439" i="5"/>
  <c r="AP441" i="5"/>
  <c r="D441" i="5"/>
  <c r="C441" i="5"/>
  <c r="CF446" i="5"/>
  <c r="C446" i="5"/>
  <c r="CG446" i="5"/>
  <c r="A446" i="5"/>
  <c r="AU446" i="5"/>
  <c r="D451" i="5"/>
  <c r="CE459" i="5"/>
  <c r="AQ459" i="5"/>
  <c r="E459" i="5"/>
  <c r="C459" i="5"/>
  <c r="AY459" i="5"/>
  <c r="J459" i="5"/>
  <c r="A459" i="5"/>
  <c r="CG459" i="5"/>
  <c r="CE478" i="5"/>
  <c r="AZ478" i="5"/>
  <c r="L478" i="5"/>
  <c r="E478" i="5"/>
  <c r="C478" i="5"/>
  <c r="B478" i="5"/>
  <c r="K478" i="5" s="1"/>
  <c r="AZ480" i="5"/>
  <c r="C480" i="5"/>
  <c r="CG488" i="5"/>
  <c r="F488" i="5"/>
  <c r="C488" i="5"/>
  <c r="AV488" i="5"/>
  <c r="AY424" i="5"/>
  <c r="AW431" i="5"/>
  <c r="CE431" i="5"/>
  <c r="E433" i="5"/>
  <c r="AQ433" i="5"/>
  <c r="D434" i="5"/>
  <c r="CE438" i="5"/>
  <c r="CG438" i="5"/>
  <c r="AU438" i="5"/>
  <c r="D438" i="5"/>
  <c r="CE442" i="5"/>
  <c r="J442" i="5"/>
  <c r="A442" i="5"/>
  <c r="F463" i="5"/>
  <c r="AU463" i="5"/>
  <c r="F466" i="5"/>
  <c r="CF473" i="5"/>
  <c r="B473" i="5"/>
  <c r="K473" i="5" s="1"/>
  <c r="AZ474" i="5"/>
  <c r="BA475" i="5"/>
  <c r="B475" i="5"/>
  <c r="K475" i="5" s="1"/>
  <c r="CF476" i="5"/>
  <c r="CE476" i="5"/>
  <c r="C476" i="5"/>
  <c r="E481" i="5"/>
  <c r="CF485" i="5"/>
  <c r="AY485" i="5"/>
  <c r="L485" i="5"/>
  <c r="E485" i="5"/>
  <c r="AV485" i="5"/>
  <c r="CE490" i="5"/>
  <c r="AY490" i="5"/>
  <c r="D490" i="5"/>
  <c r="AX490" i="5"/>
  <c r="AP491" i="5"/>
  <c r="D491" i="5"/>
  <c r="CF493" i="5"/>
  <c r="L493" i="5"/>
  <c r="BH493" i="5" s="1"/>
  <c r="C493" i="5"/>
  <c r="AW496" i="5"/>
  <c r="C496" i="5"/>
  <c r="CE433" i="5"/>
  <c r="CF433" i="5"/>
  <c r="AW434" i="5"/>
  <c r="E434" i="5"/>
  <c r="CG434" i="5"/>
  <c r="F440" i="5"/>
  <c r="CE463" i="5"/>
  <c r="AZ463" i="5"/>
  <c r="L463" i="5"/>
  <c r="BH463" i="5" s="1"/>
  <c r="E463" i="5"/>
  <c r="AY463" i="5"/>
  <c r="CG477" i="5"/>
  <c r="CF481" i="5"/>
  <c r="AV481" i="5"/>
  <c r="F481" i="5"/>
  <c r="AZ453" i="5"/>
  <c r="AU455" i="5"/>
  <c r="BH455" i="5"/>
  <c r="BB469" i="5"/>
  <c r="AU471" i="5"/>
  <c r="AU486" i="5"/>
  <c r="AZ500" i="5"/>
  <c r="BD500" i="5" s="1"/>
  <c r="C8" i="5"/>
  <c r="J8" i="5"/>
  <c r="AW8" i="5"/>
  <c r="CE8" i="5"/>
  <c r="AQ14" i="5"/>
  <c r="AZ14" i="5"/>
  <c r="C17" i="5"/>
  <c r="L17" i="5"/>
  <c r="AY17" i="5"/>
  <c r="J19" i="5"/>
  <c r="CE19" i="5"/>
  <c r="L20" i="5"/>
  <c r="AU21" i="5"/>
  <c r="AZ25" i="5"/>
  <c r="CG25" i="5"/>
  <c r="D26" i="5"/>
  <c r="J26" i="5"/>
  <c r="AX26" i="5" s="1"/>
  <c r="AQ26" i="5"/>
  <c r="CF26" i="5"/>
  <c r="AZ29" i="5"/>
  <c r="CG29" i="5"/>
  <c r="D30" i="5"/>
  <c r="J30" i="5"/>
  <c r="AQ30" i="5"/>
  <c r="AX30" i="5"/>
  <c r="CF30" i="5"/>
  <c r="AP34" i="5"/>
  <c r="AV34" i="5"/>
  <c r="AP38" i="5"/>
  <c r="AV38" i="5"/>
  <c r="BB38" i="5"/>
  <c r="B40" i="5"/>
  <c r="K40" i="5" s="1"/>
  <c r="M40" i="5" s="1"/>
  <c r="L40" i="5"/>
  <c r="B44" i="5"/>
  <c r="L44" i="5"/>
  <c r="AZ48" i="5"/>
  <c r="C49" i="5"/>
  <c r="AU49" i="5"/>
  <c r="AY53" i="5"/>
  <c r="D58" i="5"/>
  <c r="J58" i="5"/>
  <c r="AQ58" i="5"/>
  <c r="AX58" i="5"/>
  <c r="CF58" i="5"/>
  <c r="D62" i="5"/>
  <c r="J62" i="5"/>
  <c r="AQ62" i="5"/>
  <c r="CF62" i="5"/>
  <c r="A65" i="5"/>
  <c r="A69" i="5"/>
  <c r="C72" i="5"/>
  <c r="J72" i="5"/>
  <c r="AV72" i="5"/>
  <c r="CF77" i="5"/>
  <c r="AQ77" i="5"/>
  <c r="C77" i="5"/>
  <c r="A77" i="5"/>
  <c r="D8" i="5"/>
  <c r="L8" i="5"/>
  <c r="BH8" i="5" s="1"/>
  <c r="CF8" i="5"/>
  <c r="AY9" i="5"/>
  <c r="BB9" i="5" s="1"/>
  <c r="AW12" i="5"/>
  <c r="B13" i="5"/>
  <c r="K13" i="5" s="1"/>
  <c r="AW13" i="5"/>
  <c r="D14" i="5"/>
  <c r="J14" i="5"/>
  <c r="AU14" i="5"/>
  <c r="E17" i="5"/>
  <c r="AQ17" i="5"/>
  <c r="AZ17" i="5"/>
  <c r="BD17" i="5" s="1"/>
  <c r="CG18" i="5"/>
  <c r="AP19" i="5"/>
  <c r="B20" i="5"/>
  <c r="AV20" i="5"/>
  <c r="C21" i="5"/>
  <c r="AV21" i="5"/>
  <c r="AP22" i="5"/>
  <c r="AY22" i="5"/>
  <c r="AZ24" i="5"/>
  <c r="C25" i="5"/>
  <c r="AU25" i="5"/>
  <c r="A26" i="5"/>
  <c r="E26" i="5"/>
  <c r="AY26" i="5"/>
  <c r="CG26" i="5"/>
  <c r="AS27" i="5"/>
  <c r="CE27" i="5"/>
  <c r="AZ28" i="5"/>
  <c r="C29" i="5"/>
  <c r="AU29" i="5"/>
  <c r="A30" i="5"/>
  <c r="E30" i="5"/>
  <c r="AY30" i="5"/>
  <c r="CG30" i="5"/>
  <c r="F32" i="5"/>
  <c r="AV32" i="5"/>
  <c r="AR33" i="5"/>
  <c r="AZ33" i="5"/>
  <c r="CG33" i="5"/>
  <c r="D34" i="5"/>
  <c r="J34" i="5"/>
  <c r="AQ34" i="5"/>
  <c r="CF34" i="5"/>
  <c r="F36" i="5"/>
  <c r="AV36" i="5"/>
  <c r="AR37" i="5"/>
  <c r="AZ37" i="5"/>
  <c r="BD37" i="5" s="1"/>
  <c r="CG37" i="5"/>
  <c r="D38" i="5"/>
  <c r="J38" i="5"/>
  <c r="AQ38" i="5"/>
  <c r="CF38" i="5"/>
  <c r="C40" i="5"/>
  <c r="F41" i="5"/>
  <c r="AQ41" i="5"/>
  <c r="AY41" i="5"/>
  <c r="AP42" i="5"/>
  <c r="AV42" i="5"/>
  <c r="BB42" i="5"/>
  <c r="C44" i="5"/>
  <c r="F45" i="5"/>
  <c r="AQ45" i="5"/>
  <c r="AY45" i="5"/>
  <c r="AP46" i="5"/>
  <c r="AV46" i="5"/>
  <c r="B48" i="5"/>
  <c r="K48" i="5" s="1"/>
  <c r="L48" i="5"/>
  <c r="E49" i="5"/>
  <c r="L49" i="5"/>
  <c r="AV49" i="5"/>
  <c r="B50" i="5"/>
  <c r="K50" i="5" s="1"/>
  <c r="M50" i="5" s="1"/>
  <c r="F50" i="5"/>
  <c r="L50" i="5"/>
  <c r="AU50" i="5"/>
  <c r="AZ50" i="5"/>
  <c r="BH50" i="5"/>
  <c r="C51" i="5"/>
  <c r="AW51" i="5"/>
  <c r="BB52" i="5"/>
  <c r="A53" i="5"/>
  <c r="B54" i="5"/>
  <c r="F54" i="5"/>
  <c r="L54" i="5"/>
  <c r="AR54" i="5" s="1"/>
  <c r="AU54" i="5"/>
  <c r="AZ54" i="5"/>
  <c r="BH54" i="5"/>
  <c r="C55" i="5"/>
  <c r="F56" i="5"/>
  <c r="AP56" i="5"/>
  <c r="AZ56" i="5"/>
  <c r="CF56" i="5"/>
  <c r="AY57" i="5"/>
  <c r="A58" i="5"/>
  <c r="E58" i="5"/>
  <c r="AY58" i="5"/>
  <c r="CG58" i="5"/>
  <c r="AS59" i="5"/>
  <c r="CE59" i="5"/>
  <c r="F60" i="5"/>
  <c r="AP60" i="5"/>
  <c r="AZ60" i="5"/>
  <c r="CF60" i="5"/>
  <c r="AY61" i="5"/>
  <c r="A62" i="5"/>
  <c r="E62" i="5"/>
  <c r="AY62" i="5"/>
  <c r="CG62" i="5"/>
  <c r="AW63" i="5"/>
  <c r="C64" i="5"/>
  <c r="J64" i="5"/>
  <c r="AV64" i="5"/>
  <c r="C65" i="5"/>
  <c r="AQ65" i="5"/>
  <c r="AP66" i="5"/>
  <c r="AV66" i="5"/>
  <c r="C68" i="5"/>
  <c r="J68" i="5"/>
  <c r="AX68" i="5" s="1"/>
  <c r="AV68" i="5"/>
  <c r="C69" i="5"/>
  <c r="AQ69" i="5"/>
  <c r="AP70" i="5"/>
  <c r="AV70" i="5"/>
  <c r="D72" i="5"/>
  <c r="L72" i="5"/>
  <c r="BB72" i="5" s="1"/>
  <c r="AX72" i="5"/>
  <c r="CF73" i="5"/>
  <c r="CG73" i="5"/>
  <c r="AU73" i="5"/>
  <c r="E73" i="5"/>
  <c r="AU77" i="5"/>
  <c r="F78" i="5"/>
  <c r="D80" i="5"/>
  <c r="AQ80" i="5"/>
  <c r="C4" i="5"/>
  <c r="AQ5" i="5"/>
  <c r="AR5" i="5" s="1"/>
  <c r="AZ5" i="5"/>
  <c r="BD5" i="5" s="1"/>
  <c r="AU6" i="5"/>
  <c r="J7" i="5"/>
  <c r="CG7" i="5"/>
  <c r="F8" i="5"/>
  <c r="AS8" i="5"/>
  <c r="B9" i="5"/>
  <c r="AQ10" i="5"/>
  <c r="AY10" i="5"/>
  <c r="CF10" i="5"/>
  <c r="B12" i="5"/>
  <c r="J12" i="5"/>
  <c r="C13" i="5"/>
  <c r="A14" i="5"/>
  <c r="E14" i="5"/>
  <c r="L14" i="5"/>
  <c r="AV14" i="5"/>
  <c r="CF14" i="5"/>
  <c r="A17" i="5"/>
  <c r="F17" i="5"/>
  <c r="AU17" i="5"/>
  <c r="AP18" i="5"/>
  <c r="AY18" i="5"/>
  <c r="D19" i="5"/>
  <c r="F20" i="5"/>
  <c r="E21" i="5"/>
  <c r="L21" i="5"/>
  <c r="BD21" i="5" s="1"/>
  <c r="AY21" i="5"/>
  <c r="CG21" i="5"/>
  <c r="D22" i="5"/>
  <c r="J22" i="5"/>
  <c r="AQ22" i="5"/>
  <c r="AZ22" i="5"/>
  <c r="B24" i="5"/>
  <c r="K24" i="5" s="1"/>
  <c r="L24" i="5"/>
  <c r="E25" i="5"/>
  <c r="L25" i="5"/>
  <c r="AV25" i="5"/>
  <c r="B26" i="5"/>
  <c r="K26" i="5" s="1"/>
  <c r="M26" i="5" s="1"/>
  <c r="F26" i="5"/>
  <c r="L26" i="5"/>
  <c r="AU26" i="5"/>
  <c r="AZ26" i="5"/>
  <c r="BD26" i="5" s="1"/>
  <c r="C27" i="5"/>
  <c r="AW27" i="5"/>
  <c r="B28" i="5"/>
  <c r="K28" i="5" s="1"/>
  <c r="L28" i="5"/>
  <c r="E29" i="5"/>
  <c r="L29" i="5"/>
  <c r="BH29" i="5" s="1"/>
  <c r="AV29" i="5"/>
  <c r="B30" i="5"/>
  <c r="K30" i="5" s="1"/>
  <c r="M30" i="5" s="1"/>
  <c r="F30" i="5"/>
  <c r="L30" i="5"/>
  <c r="BD30" i="5" s="1"/>
  <c r="AU30" i="5"/>
  <c r="AZ30" i="5"/>
  <c r="BH30" i="5"/>
  <c r="AZ32" i="5"/>
  <c r="C33" i="5"/>
  <c r="AU33" i="5"/>
  <c r="BD33" i="5"/>
  <c r="A34" i="5"/>
  <c r="E34" i="5"/>
  <c r="AY34" i="5"/>
  <c r="CG34" i="5"/>
  <c r="AS35" i="5"/>
  <c r="CE35" i="5"/>
  <c r="AZ36" i="5"/>
  <c r="C37" i="5"/>
  <c r="AU37" i="5"/>
  <c r="A38" i="5"/>
  <c r="E38" i="5"/>
  <c r="AY38" i="5"/>
  <c r="CG38" i="5"/>
  <c r="F40" i="5"/>
  <c r="AV40" i="5"/>
  <c r="AZ41" i="5"/>
  <c r="BD41" i="5" s="1"/>
  <c r="CG41" i="5"/>
  <c r="D42" i="5"/>
  <c r="J42" i="5"/>
  <c r="AQ42" i="5"/>
  <c r="AX42" i="5"/>
  <c r="BD42" i="5"/>
  <c r="CF42" i="5"/>
  <c r="F44" i="5"/>
  <c r="AV44" i="5"/>
  <c r="AR45" i="5"/>
  <c r="AZ45" i="5"/>
  <c r="BD45" i="5" s="1"/>
  <c r="CG45" i="5"/>
  <c r="D46" i="5"/>
  <c r="J46" i="5"/>
  <c r="AQ46" i="5"/>
  <c r="BD46" i="5"/>
  <c r="CF46" i="5"/>
  <c r="C48" i="5"/>
  <c r="A49" i="5"/>
  <c r="F49" i="5"/>
  <c r="AQ49" i="5"/>
  <c r="AR49" i="5" s="1"/>
  <c r="AY49" i="5"/>
  <c r="AP50" i="5"/>
  <c r="AV50" i="5"/>
  <c r="C52" i="5"/>
  <c r="J52" i="5"/>
  <c r="AV52" i="5"/>
  <c r="C53" i="5"/>
  <c r="AQ53" i="5"/>
  <c r="AP54" i="5"/>
  <c r="AV54" i="5"/>
  <c r="BB54" i="5"/>
  <c r="A57" i="5"/>
  <c r="B58" i="5"/>
  <c r="K58" i="5" s="1"/>
  <c r="M58" i="5" s="1"/>
  <c r="F58" i="5"/>
  <c r="L58" i="5"/>
  <c r="BD58" i="5" s="1"/>
  <c r="AU58" i="5"/>
  <c r="AZ58" i="5"/>
  <c r="BH58" i="5"/>
  <c r="C59" i="5"/>
  <c r="AW59" i="5"/>
  <c r="BB60" i="5"/>
  <c r="A61" i="5"/>
  <c r="B62" i="5"/>
  <c r="K62" i="5" s="1"/>
  <c r="F62" i="5"/>
  <c r="L62" i="5"/>
  <c r="AU62" i="5"/>
  <c r="AZ62" i="5"/>
  <c r="C63" i="5"/>
  <c r="D64" i="5"/>
  <c r="L64" i="5"/>
  <c r="BB64" i="5" s="1"/>
  <c r="AX64" i="5"/>
  <c r="E65" i="5"/>
  <c r="AU65" i="5"/>
  <c r="CG65" i="5"/>
  <c r="D66" i="5"/>
  <c r="J66" i="5"/>
  <c r="AQ66" i="5"/>
  <c r="AX66" i="5"/>
  <c r="CF66" i="5"/>
  <c r="D68" i="5"/>
  <c r="L68" i="5"/>
  <c r="E69" i="5"/>
  <c r="AU69" i="5"/>
  <c r="CG69" i="5"/>
  <c r="D70" i="5"/>
  <c r="J70" i="5"/>
  <c r="AX70" i="5" s="1"/>
  <c r="AQ70" i="5"/>
  <c r="BD70" i="5"/>
  <c r="CF70" i="5"/>
  <c r="F72" i="5"/>
  <c r="AP72" i="5"/>
  <c r="AZ72" i="5"/>
  <c r="CF72" i="5"/>
  <c r="AY77" i="5"/>
  <c r="CE78" i="5"/>
  <c r="AX78" i="5"/>
  <c r="L78" i="5"/>
  <c r="D78" i="5"/>
  <c r="AV78" i="5"/>
  <c r="J78" i="5"/>
  <c r="C78" i="5"/>
  <c r="BB78" i="5"/>
  <c r="CE80" i="5"/>
  <c r="AZ80" i="5"/>
  <c r="AU80" i="5"/>
  <c r="L80" i="5"/>
  <c r="BB80" i="5" s="1"/>
  <c r="F80" i="5"/>
  <c r="B80" i="5"/>
  <c r="CG80" i="5"/>
  <c r="AY80" i="5"/>
  <c r="E80" i="5"/>
  <c r="A80" i="5"/>
  <c r="AV80" i="5"/>
  <c r="BH14" i="5"/>
  <c r="AV17" i="5"/>
  <c r="CG17" i="5"/>
  <c r="AY25" i="5"/>
  <c r="AP26" i="5"/>
  <c r="AV26" i="5"/>
  <c r="BB26" i="5"/>
  <c r="AY29" i="5"/>
  <c r="AP30" i="5"/>
  <c r="AV30" i="5"/>
  <c r="BB30" i="5"/>
  <c r="B34" i="5"/>
  <c r="K34" i="5" s="1"/>
  <c r="M34" i="5" s="1"/>
  <c r="F34" i="5"/>
  <c r="L34" i="5"/>
  <c r="BD34" i="5" s="1"/>
  <c r="AU34" i="5"/>
  <c r="AZ34" i="5"/>
  <c r="BH34" i="5"/>
  <c r="C35" i="5"/>
  <c r="BH38" i="5"/>
  <c r="AZ40" i="5"/>
  <c r="AZ44" i="5"/>
  <c r="AV48" i="5"/>
  <c r="AZ49" i="5"/>
  <c r="CG49" i="5"/>
  <c r="E53" i="5"/>
  <c r="AU53" i="5"/>
  <c r="CG53" i="5"/>
  <c r="AP58" i="5"/>
  <c r="AV58" i="5"/>
  <c r="BB58" i="5"/>
  <c r="AP62" i="5"/>
  <c r="AV62" i="5"/>
  <c r="AP64" i="5"/>
  <c r="AZ64" i="5"/>
  <c r="CF64" i="5"/>
  <c r="AY65" i="5"/>
  <c r="AZ68" i="5"/>
  <c r="BD68" i="5" s="1"/>
  <c r="CF68" i="5"/>
  <c r="AY69" i="5"/>
  <c r="CG77" i="5"/>
  <c r="CF80" i="5"/>
  <c r="AP74" i="5"/>
  <c r="AV74" i="5"/>
  <c r="BB74" i="5"/>
  <c r="B76" i="5"/>
  <c r="K76" i="5" s="1"/>
  <c r="F76" i="5"/>
  <c r="L76" i="5"/>
  <c r="AR76" i="5" s="1"/>
  <c r="AU76" i="5"/>
  <c r="AZ76" i="5"/>
  <c r="AY81" i="5"/>
  <c r="BB82" i="5"/>
  <c r="C83" i="5"/>
  <c r="AW83" i="5"/>
  <c r="B84" i="5"/>
  <c r="K84" i="5" s="1"/>
  <c r="F84" i="5"/>
  <c r="L84" i="5"/>
  <c r="BH84" i="5" s="1"/>
  <c r="AU84" i="5"/>
  <c r="AZ84" i="5"/>
  <c r="BD84" i="5" s="1"/>
  <c r="A85" i="5"/>
  <c r="C86" i="5"/>
  <c r="J86" i="5"/>
  <c r="AV86" i="5"/>
  <c r="A88" i="5"/>
  <c r="E88" i="5"/>
  <c r="AY88" i="5"/>
  <c r="CG88" i="5"/>
  <c r="AY89" i="5"/>
  <c r="A92" i="5"/>
  <c r="E92" i="5"/>
  <c r="AY92" i="5"/>
  <c r="CG92" i="5"/>
  <c r="C94" i="5"/>
  <c r="AS94" i="5"/>
  <c r="BA94" i="5"/>
  <c r="A95" i="5"/>
  <c r="E95" i="5"/>
  <c r="AY95" i="5"/>
  <c r="CG95" i="5"/>
  <c r="E96" i="5"/>
  <c r="AP96" i="5"/>
  <c r="AY96" i="5"/>
  <c r="B98" i="5"/>
  <c r="K98" i="5" s="1"/>
  <c r="L98" i="5"/>
  <c r="AW98" i="5"/>
  <c r="A99" i="5"/>
  <c r="E99" i="5"/>
  <c r="AY99" i="5"/>
  <c r="CG99" i="5"/>
  <c r="E100" i="5"/>
  <c r="AP100" i="5"/>
  <c r="AY100" i="5"/>
  <c r="C102" i="5"/>
  <c r="D103" i="5"/>
  <c r="J103" i="5"/>
  <c r="AQ103" i="5"/>
  <c r="CF103" i="5"/>
  <c r="D104" i="5"/>
  <c r="AX104" i="5"/>
  <c r="C105" i="5"/>
  <c r="AP105" i="5"/>
  <c r="CF105" i="5"/>
  <c r="AS106" i="5"/>
  <c r="CE106" i="5"/>
  <c r="D107" i="5"/>
  <c r="J107" i="5"/>
  <c r="AQ107" i="5"/>
  <c r="AX107" i="5"/>
  <c r="CF107" i="5"/>
  <c r="D108" i="5"/>
  <c r="AP108" i="5"/>
  <c r="C109" i="5"/>
  <c r="AX109" i="5"/>
  <c r="AS110" i="5"/>
  <c r="CE110" i="5"/>
  <c r="CE111" i="5"/>
  <c r="CF111" i="5"/>
  <c r="AQ111" i="5"/>
  <c r="J111" i="5"/>
  <c r="D111" i="5"/>
  <c r="AR111" i="5"/>
  <c r="AZ111" i="5"/>
  <c r="BD111" i="5" s="1"/>
  <c r="E112" i="5"/>
  <c r="AQ112" i="5"/>
  <c r="D113" i="5"/>
  <c r="CE115" i="5"/>
  <c r="CF115" i="5"/>
  <c r="AX115" i="5"/>
  <c r="AQ115" i="5"/>
  <c r="J115" i="5"/>
  <c r="D115" i="5"/>
  <c r="AR115" i="5" s="1"/>
  <c r="AZ115" i="5"/>
  <c r="BD115" i="5" s="1"/>
  <c r="E116" i="5"/>
  <c r="AQ116" i="5"/>
  <c r="D117" i="5"/>
  <c r="CE119" i="5"/>
  <c r="CG119" i="5"/>
  <c r="AY119" i="5"/>
  <c r="E119" i="5"/>
  <c r="A119" i="5"/>
  <c r="AQ119" i="5"/>
  <c r="AZ119" i="5"/>
  <c r="D120" i="5"/>
  <c r="AQ120" i="5"/>
  <c r="C121" i="5"/>
  <c r="CE122" i="5"/>
  <c r="F123" i="5"/>
  <c r="AP123" i="5"/>
  <c r="C124" i="5"/>
  <c r="CG124" i="5"/>
  <c r="AP125" i="5"/>
  <c r="AS126" i="5"/>
  <c r="C126" i="5"/>
  <c r="CE126" i="5"/>
  <c r="E127" i="5"/>
  <c r="AP127" i="5"/>
  <c r="AY127" i="5"/>
  <c r="D74" i="5"/>
  <c r="J74" i="5"/>
  <c r="AX74" i="5" s="1"/>
  <c r="AQ74" i="5"/>
  <c r="BD74" i="5"/>
  <c r="CF74" i="5"/>
  <c r="AP76" i="5"/>
  <c r="AV76" i="5"/>
  <c r="A81" i="5"/>
  <c r="J82" i="5"/>
  <c r="AV82" i="5"/>
  <c r="AP84" i="5"/>
  <c r="AV84" i="5"/>
  <c r="C85" i="5"/>
  <c r="AQ85" i="5"/>
  <c r="D86" i="5"/>
  <c r="L86" i="5"/>
  <c r="BH86" i="5" s="1"/>
  <c r="AX86" i="5"/>
  <c r="B88" i="5"/>
  <c r="BH88" i="5" s="1"/>
  <c r="F88" i="5"/>
  <c r="L88" i="5"/>
  <c r="AU88" i="5"/>
  <c r="AZ88" i="5"/>
  <c r="A89" i="5"/>
  <c r="C90" i="5"/>
  <c r="J90" i="5"/>
  <c r="AV90" i="5"/>
  <c r="B92" i="5"/>
  <c r="K92" i="5" s="1"/>
  <c r="F92" i="5"/>
  <c r="L92" i="5"/>
  <c r="AU92" i="5"/>
  <c r="AZ92" i="5"/>
  <c r="BH92" i="5"/>
  <c r="E94" i="5"/>
  <c r="L94" i="5"/>
  <c r="M94" i="5" s="1"/>
  <c r="AU94" i="5"/>
  <c r="B95" i="5"/>
  <c r="F95" i="5"/>
  <c r="L95" i="5"/>
  <c r="AU95" i="5"/>
  <c r="AZ95" i="5"/>
  <c r="BH95" i="5"/>
  <c r="AQ96" i="5"/>
  <c r="CF96" i="5"/>
  <c r="J97" i="5"/>
  <c r="AX97" i="5" s="1"/>
  <c r="C98" i="5"/>
  <c r="AZ98" i="5"/>
  <c r="B99" i="5"/>
  <c r="K99" i="5" s="1"/>
  <c r="F99" i="5"/>
  <c r="L99" i="5"/>
  <c r="AU99" i="5"/>
  <c r="AZ99" i="5"/>
  <c r="AQ100" i="5"/>
  <c r="CF100" i="5"/>
  <c r="A103" i="5"/>
  <c r="E103" i="5"/>
  <c r="AY103" i="5"/>
  <c r="CG103" i="5"/>
  <c r="E104" i="5"/>
  <c r="AP104" i="5"/>
  <c r="AY104" i="5"/>
  <c r="D105" i="5"/>
  <c r="AX105" i="5"/>
  <c r="C106" i="5"/>
  <c r="AW106" i="5"/>
  <c r="A107" i="5"/>
  <c r="E107" i="5"/>
  <c r="AY107" i="5"/>
  <c r="CG107" i="5"/>
  <c r="E108" i="5"/>
  <c r="AQ108" i="5"/>
  <c r="D109" i="5"/>
  <c r="CE112" i="5"/>
  <c r="AX112" i="5"/>
  <c r="D112" i="5"/>
  <c r="AU112" i="5"/>
  <c r="CE113" i="5"/>
  <c r="CF113" i="5"/>
  <c r="AP113" i="5"/>
  <c r="C113" i="5"/>
  <c r="AW114" i="5"/>
  <c r="CE116" i="5"/>
  <c r="D116" i="5"/>
  <c r="AU116" i="5"/>
  <c r="CE117" i="5"/>
  <c r="CF117" i="5"/>
  <c r="AP117" i="5"/>
  <c r="C117" i="5"/>
  <c r="CE120" i="5"/>
  <c r="AY120" i="5"/>
  <c r="AP120" i="5"/>
  <c r="E120" i="5"/>
  <c r="AU120" i="5"/>
  <c r="CE121" i="5"/>
  <c r="AX121" i="5"/>
  <c r="D121" i="5"/>
  <c r="CE123" i="5"/>
  <c r="CG123" i="5"/>
  <c r="AY123" i="5"/>
  <c r="E123" i="5"/>
  <c r="A123" i="5"/>
  <c r="AQ123" i="5"/>
  <c r="AZ123" i="5"/>
  <c r="D124" i="5"/>
  <c r="AQ124" i="5"/>
  <c r="C125" i="5"/>
  <c r="CE127" i="5"/>
  <c r="AZ127" i="5"/>
  <c r="AU127" i="5"/>
  <c r="L127" i="5"/>
  <c r="F127" i="5"/>
  <c r="B127" i="5"/>
  <c r="K127" i="5" s="1"/>
  <c r="CG127" i="5"/>
  <c r="AV127" i="5"/>
  <c r="AQ127" i="5"/>
  <c r="AW138" i="5"/>
  <c r="C138" i="5"/>
  <c r="AV148" i="5"/>
  <c r="CE156" i="5"/>
  <c r="CG156" i="5"/>
  <c r="AU156" i="5"/>
  <c r="J156" i="5"/>
  <c r="D156" i="5"/>
  <c r="AY156" i="5"/>
  <c r="AP156" i="5"/>
  <c r="F156" i="5"/>
  <c r="B156" i="5"/>
  <c r="AX156" i="5"/>
  <c r="E156" i="5"/>
  <c r="CF156" i="5"/>
  <c r="AQ156" i="5"/>
  <c r="C156" i="5"/>
  <c r="A156" i="5"/>
  <c r="CF159" i="5"/>
  <c r="AZ159" i="5"/>
  <c r="BD159" i="5" s="1"/>
  <c r="AU159" i="5"/>
  <c r="L159" i="5"/>
  <c r="BH159" i="5" s="1"/>
  <c r="F159" i="5"/>
  <c r="B159" i="5"/>
  <c r="CG159" i="5"/>
  <c r="AX159" i="5"/>
  <c r="AQ159" i="5"/>
  <c r="J159" i="5"/>
  <c r="D159" i="5"/>
  <c r="E159" i="5"/>
  <c r="BB159" i="5"/>
  <c r="AP159" i="5"/>
  <c r="C159" i="5"/>
  <c r="AY159" i="5"/>
  <c r="A159" i="5"/>
  <c r="E85" i="5"/>
  <c r="AU85" i="5"/>
  <c r="CG85" i="5"/>
  <c r="F86" i="5"/>
  <c r="AP86" i="5"/>
  <c r="AZ86" i="5"/>
  <c r="CF86" i="5"/>
  <c r="AP88" i="5"/>
  <c r="AV88" i="5"/>
  <c r="AP92" i="5"/>
  <c r="AV92" i="5"/>
  <c r="BB92" i="5"/>
  <c r="AP95" i="5"/>
  <c r="AV95" i="5"/>
  <c r="BB95" i="5"/>
  <c r="AP99" i="5"/>
  <c r="AV99" i="5"/>
  <c r="AQ104" i="5"/>
  <c r="CF104" i="5"/>
  <c r="F107" i="5"/>
  <c r="L107" i="5"/>
  <c r="AR107" i="5" s="1"/>
  <c r="AU107" i="5"/>
  <c r="AZ107" i="5"/>
  <c r="BD107" i="5" s="1"/>
  <c r="BH107" i="5"/>
  <c r="CE108" i="5"/>
  <c r="CG108" i="5"/>
  <c r="AU108" i="5"/>
  <c r="J108" i="5"/>
  <c r="AX108" i="5"/>
  <c r="CE109" i="5"/>
  <c r="J109" i="5"/>
  <c r="CF109" i="5"/>
  <c r="C114" i="5"/>
  <c r="CE124" i="5"/>
  <c r="AY124" i="5"/>
  <c r="AP124" i="5"/>
  <c r="E124" i="5"/>
  <c r="AU124" i="5"/>
  <c r="CE125" i="5"/>
  <c r="D125" i="5"/>
  <c r="AS138" i="5"/>
  <c r="CE141" i="5"/>
  <c r="AX141" i="5"/>
  <c r="D141" i="5"/>
  <c r="J141" i="5"/>
  <c r="AP141" i="5"/>
  <c r="CE144" i="5"/>
  <c r="CF144" i="5"/>
  <c r="AQ144" i="5"/>
  <c r="J144" i="5"/>
  <c r="AX144" i="5" s="1"/>
  <c r="D144" i="5"/>
  <c r="AZ144" i="5"/>
  <c r="AU144" i="5"/>
  <c r="L144" i="5"/>
  <c r="F144" i="5"/>
  <c r="B144" i="5"/>
  <c r="K144" i="5" s="1"/>
  <c r="AP144" i="5"/>
  <c r="C144" i="5"/>
  <c r="CG144" i="5"/>
  <c r="AY144" i="5"/>
  <c r="A144" i="5"/>
  <c r="E148" i="5"/>
  <c r="AY85" i="5"/>
  <c r="D88" i="5"/>
  <c r="AR88" i="5" s="1"/>
  <c r="J88" i="5"/>
  <c r="AX88" i="5" s="1"/>
  <c r="AQ88" i="5"/>
  <c r="CF88" i="5"/>
  <c r="D92" i="5"/>
  <c r="J92" i="5"/>
  <c r="AQ92" i="5"/>
  <c r="AX92" i="5"/>
  <c r="BD92" i="5"/>
  <c r="CF92" i="5"/>
  <c r="AZ94" i="5"/>
  <c r="D95" i="5"/>
  <c r="J95" i="5"/>
  <c r="AQ95" i="5"/>
  <c r="AX95" i="5"/>
  <c r="BD95" i="5"/>
  <c r="CF95" i="5"/>
  <c r="AV98" i="5"/>
  <c r="D99" i="5"/>
  <c r="J99" i="5"/>
  <c r="AQ99" i="5"/>
  <c r="CF99" i="5"/>
  <c r="AP103" i="5"/>
  <c r="AV103" i="5"/>
  <c r="C104" i="5"/>
  <c r="J104" i="5"/>
  <c r="AU104" i="5"/>
  <c r="CG104" i="5"/>
  <c r="J105" i="5"/>
  <c r="AP107" i="5"/>
  <c r="AV107" i="5"/>
  <c r="C108" i="5"/>
  <c r="AY108" i="5"/>
  <c r="CF108" i="5"/>
  <c r="AP109" i="5"/>
  <c r="CE114" i="5"/>
  <c r="AS114" i="5"/>
  <c r="AS118" i="5"/>
  <c r="AW118" i="5"/>
  <c r="CE118" i="5"/>
  <c r="AW122" i="5"/>
  <c r="C122" i="5"/>
  <c r="A124" i="5"/>
  <c r="J124" i="5"/>
  <c r="AX124" i="5"/>
  <c r="CF124" i="5"/>
  <c r="J125" i="5"/>
  <c r="AX125" i="5" s="1"/>
  <c r="CF125" i="5"/>
  <c r="AX127" i="5"/>
  <c r="CE137" i="5"/>
  <c r="AX137" i="5"/>
  <c r="D137" i="5"/>
  <c r="J137" i="5"/>
  <c r="CF137" i="5"/>
  <c r="C137" i="5"/>
  <c r="CE148" i="5"/>
  <c r="CF148" i="5"/>
  <c r="AX148" i="5"/>
  <c r="AQ148" i="5"/>
  <c r="J148" i="5"/>
  <c r="D148" i="5"/>
  <c r="AR148" i="5" s="1"/>
  <c r="AZ148" i="5"/>
  <c r="AU148" i="5"/>
  <c r="L148" i="5"/>
  <c r="F148" i="5"/>
  <c r="B148" i="5"/>
  <c r="K148" i="5" s="1"/>
  <c r="AP148" i="5"/>
  <c r="C148" i="5"/>
  <c r="CG148" i="5"/>
  <c r="AY148" i="5"/>
  <c r="A148" i="5"/>
  <c r="CE157" i="5"/>
  <c r="J157" i="5"/>
  <c r="AX157" i="5" s="1"/>
  <c r="D157" i="5"/>
  <c r="CF157" i="5"/>
  <c r="C157" i="5"/>
  <c r="AP157" i="5"/>
  <c r="E132" i="5"/>
  <c r="CF135" i="5"/>
  <c r="AY135" i="5"/>
  <c r="AQ135" i="5"/>
  <c r="F135" i="5"/>
  <c r="A135" i="5"/>
  <c r="AU135" i="5"/>
  <c r="C135" i="5"/>
  <c r="AZ135" i="5"/>
  <c r="E139" i="5"/>
  <c r="E151" i="5"/>
  <c r="A160" i="5"/>
  <c r="AQ160" i="5"/>
  <c r="CF160" i="5"/>
  <c r="E163" i="5"/>
  <c r="AP165" i="5"/>
  <c r="A168" i="5"/>
  <c r="AY168" i="5"/>
  <c r="CG168" i="5"/>
  <c r="B171" i="5"/>
  <c r="K171" i="5" s="1"/>
  <c r="CG171" i="5"/>
  <c r="CF175" i="5"/>
  <c r="AU175" i="5"/>
  <c r="C175" i="5"/>
  <c r="AY175" i="5"/>
  <c r="AQ175" i="5"/>
  <c r="F175" i="5"/>
  <c r="A175" i="5"/>
  <c r="AZ175" i="5"/>
  <c r="AP181" i="5"/>
  <c r="AS182" i="5"/>
  <c r="A187" i="5"/>
  <c r="AY187" i="5"/>
  <c r="CG187" i="5"/>
  <c r="AY188" i="5"/>
  <c r="CE189" i="5"/>
  <c r="AZ189" i="5"/>
  <c r="AP189" i="5"/>
  <c r="F189" i="5"/>
  <c r="AV189" i="5"/>
  <c r="J189" i="5"/>
  <c r="C189" i="5"/>
  <c r="C191" i="5"/>
  <c r="AP191" i="5"/>
  <c r="B194" i="5"/>
  <c r="K194" i="5" s="1"/>
  <c r="M194" i="5" s="1"/>
  <c r="C195" i="5"/>
  <c r="AP195" i="5"/>
  <c r="B197" i="5"/>
  <c r="K197" i="5" s="1"/>
  <c r="M197" i="5" s="1"/>
  <c r="CG198" i="5"/>
  <c r="L198" i="5"/>
  <c r="AY198" i="5"/>
  <c r="E198" i="5"/>
  <c r="CE198" i="5"/>
  <c r="CE204" i="5"/>
  <c r="AY204" i="5"/>
  <c r="AP204" i="5"/>
  <c r="E204" i="5"/>
  <c r="CG204" i="5"/>
  <c r="AU204" i="5"/>
  <c r="J204" i="5"/>
  <c r="C204" i="5"/>
  <c r="BA205" i="5"/>
  <c r="C207" i="5"/>
  <c r="AP207" i="5"/>
  <c r="CE212" i="5"/>
  <c r="CG212" i="5"/>
  <c r="AU212" i="5"/>
  <c r="J212" i="5"/>
  <c r="CR212" i="5" s="1"/>
  <c r="C212" i="5"/>
  <c r="AY212" i="5"/>
  <c r="AP212" i="5"/>
  <c r="E212" i="5"/>
  <c r="CE213" i="5"/>
  <c r="J213" i="5"/>
  <c r="AX213" i="5" s="1"/>
  <c r="D213" i="5"/>
  <c r="AS214" i="5"/>
  <c r="CE214" i="5"/>
  <c r="C214" i="5"/>
  <c r="C219" i="5"/>
  <c r="AP219" i="5"/>
  <c r="C238" i="5"/>
  <c r="CE252" i="5"/>
  <c r="AY252" i="5"/>
  <c r="AP252" i="5"/>
  <c r="E252" i="5"/>
  <c r="CG252" i="5"/>
  <c r="AU252" i="5"/>
  <c r="J252" i="5"/>
  <c r="C252" i="5"/>
  <c r="D252" i="5"/>
  <c r="CF252" i="5"/>
  <c r="AQ252" i="5"/>
  <c r="A252" i="5"/>
  <c r="CE259" i="5"/>
  <c r="CG259" i="5"/>
  <c r="AY259" i="5"/>
  <c r="E259" i="5"/>
  <c r="BH259" i="5"/>
  <c r="AP259" i="5"/>
  <c r="F259" i="5"/>
  <c r="A259" i="5"/>
  <c r="CF259" i="5"/>
  <c r="BB259" i="5"/>
  <c r="AU259" i="5"/>
  <c r="J259" i="5"/>
  <c r="CW259" i="5" s="1"/>
  <c r="DY259" i="5" s="1"/>
  <c r="C259" i="5"/>
  <c r="AV259" i="5"/>
  <c r="D259" i="5"/>
  <c r="AQ259" i="5"/>
  <c r="B259" i="5"/>
  <c r="K259" i="5" s="1"/>
  <c r="M259" i="5" s="1"/>
  <c r="L259" i="5"/>
  <c r="AR259" i="5" s="1"/>
  <c r="CF272" i="5"/>
  <c r="AW272" i="5"/>
  <c r="C272" i="5"/>
  <c r="B272" i="5"/>
  <c r="K272" i="5" s="1"/>
  <c r="J272" i="5"/>
  <c r="CE132" i="5"/>
  <c r="AZ132" i="5"/>
  <c r="AU132" i="5"/>
  <c r="L132" i="5"/>
  <c r="BH132" i="5" s="1"/>
  <c r="F132" i="5"/>
  <c r="B132" i="5"/>
  <c r="CF132" i="5"/>
  <c r="AQ132" i="5"/>
  <c r="J132" i="5"/>
  <c r="D132" i="5"/>
  <c r="AV132" i="5"/>
  <c r="CF139" i="5"/>
  <c r="AY139" i="5"/>
  <c r="AQ139" i="5"/>
  <c r="F139" i="5"/>
  <c r="A139" i="5"/>
  <c r="AU139" i="5"/>
  <c r="C139" i="5"/>
  <c r="AZ139" i="5"/>
  <c r="BD139" i="5" s="1"/>
  <c r="CE150" i="5"/>
  <c r="CF151" i="5"/>
  <c r="AU151" i="5"/>
  <c r="C151" i="5"/>
  <c r="AY151" i="5"/>
  <c r="AQ151" i="5"/>
  <c r="F151" i="5"/>
  <c r="A151" i="5"/>
  <c r="AZ151" i="5"/>
  <c r="BD151" i="5" s="1"/>
  <c r="C153" i="5"/>
  <c r="D160" i="5"/>
  <c r="C161" i="5"/>
  <c r="CF163" i="5"/>
  <c r="AU163" i="5"/>
  <c r="C163" i="5"/>
  <c r="AY163" i="5"/>
  <c r="AQ163" i="5"/>
  <c r="F163" i="5"/>
  <c r="A163" i="5"/>
  <c r="AZ163" i="5"/>
  <c r="BD163" i="5" s="1"/>
  <c r="C168" i="5"/>
  <c r="AP168" i="5"/>
  <c r="E171" i="5"/>
  <c r="L175" i="5"/>
  <c r="M175" i="5" s="1"/>
  <c r="A180" i="5"/>
  <c r="AQ180" i="5"/>
  <c r="CF180" i="5"/>
  <c r="C187" i="5"/>
  <c r="AP187" i="5"/>
  <c r="C188" i="5"/>
  <c r="L189" i="5"/>
  <c r="CF189" i="5"/>
  <c r="E191" i="5"/>
  <c r="E194" i="5"/>
  <c r="E195" i="5"/>
  <c r="CG196" i="5"/>
  <c r="AQ196" i="5"/>
  <c r="E196" i="5"/>
  <c r="AY196" i="5"/>
  <c r="J196" i="5"/>
  <c r="CU196" i="5" s="1"/>
  <c r="DW196" i="5" s="1"/>
  <c r="A196" i="5"/>
  <c r="AS198" i="5"/>
  <c r="CF201" i="5"/>
  <c r="D201" i="5"/>
  <c r="AT201" i="5" s="1"/>
  <c r="L201" i="5"/>
  <c r="CE201" i="5"/>
  <c r="AV202" i="5"/>
  <c r="AZ206" i="5"/>
  <c r="C206" i="5"/>
  <c r="E207" i="5"/>
  <c r="AP213" i="5"/>
  <c r="AW214" i="5"/>
  <c r="CE215" i="5"/>
  <c r="CF215" i="5"/>
  <c r="AQ215" i="5"/>
  <c r="J215" i="5"/>
  <c r="AX215" i="5" s="1"/>
  <c r="D215" i="5"/>
  <c r="AZ215" i="5"/>
  <c r="AU215" i="5"/>
  <c r="L215" i="5"/>
  <c r="F215" i="5"/>
  <c r="B215" i="5"/>
  <c r="BB215" i="5" s="1"/>
  <c r="AV215" i="5"/>
  <c r="E219" i="5"/>
  <c r="CE236" i="5"/>
  <c r="AY236" i="5"/>
  <c r="AP236" i="5"/>
  <c r="E236" i="5"/>
  <c r="CG236" i="5"/>
  <c r="AU236" i="5"/>
  <c r="J236" i="5"/>
  <c r="C236" i="5"/>
  <c r="AX236" i="5"/>
  <c r="D236" i="5"/>
  <c r="CF236" i="5"/>
  <c r="AQ236" i="5"/>
  <c r="A236" i="5"/>
  <c r="AZ259" i="5"/>
  <c r="BD259" i="5" s="1"/>
  <c r="CE153" i="5"/>
  <c r="AX153" i="5"/>
  <c r="D153" i="5"/>
  <c r="J153" i="5"/>
  <c r="CE160" i="5"/>
  <c r="CG160" i="5"/>
  <c r="AU160" i="5"/>
  <c r="J160" i="5"/>
  <c r="C160" i="5"/>
  <c r="AY160" i="5"/>
  <c r="AP160" i="5"/>
  <c r="E160" i="5"/>
  <c r="CE161" i="5"/>
  <c r="J161" i="5"/>
  <c r="AX161" i="5" s="1"/>
  <c r="D161" i="5"/>
  <c r="AW162" i="5"/>
  <c r="C162" i="5"/>
  <c r="CE162" i="5"/>
  <c r="C165" i="5"/>
  <c r="E168" i="5"/>
  <c r="CF171" i="5"/>
  <c r="AY171" i="5"/>
  <c r="AQ171" i="5"/>
  <c r="F171" i="5"/>
  <c r="A171" i="5"/>
  <c r="AU171" i="5"/>
  <c r="C171" i="5"/>
  <c r="AZ171" i="5"/>
  <c r="BD171" i="5" s="1"/>
  <c r="CE178" i="5"/>
  <c r="D180" i="5"/>
  <c r="C181" i="5"/>
  <c r="E187" i="5"/>
  <c r="CF188" i="5"/>
  <c r="CG188" i="5"/>
  <c r="AU188" i="5"/>
  <c r="E188" i="5"/>
  <c r="A188" i="5"/>
  <c r="CE191" i="5"/>
  <c r="CF191" i="5"/>
  <c r="AQ191" i="5"/>
  <c r="J191" i="5"/>
  <c r="D191" i="5"/>
  <c r="BH191" i="5"/>
  <c r="AZ191" i="5"/>
  <c r="AU191" i="5"/>
  <c r="L191" i="5"/>
  <c r="F191" i="5"/>
  <c r="B191" i="5"/>
  <c r="AV191" i="5"/>
  <c r="BA193" i="5"/>
  <c r="AP193" i="5"/>
  <c r="CG194" i="5"/>
  <c r="AW194" i="5"/>
  <c r="F194" i="5"/>
  <c r="A194" i="5"/>
  <c r="AZ194" i="5"/>
  <c r="BD194" i="5" s="1"/>
  <c r="AS194" i="5"/>
  <c r="C194" i="5"/>
  <c r="AY194" i="5"/>
  <c r="CE194" i="5"/>
  <c r="CE195" i="5"/>
  <c r="CF195" i="5"/>
  <c r="AQ195" i="5"/>
  <c r="J195" i="5"/>
  <c r="AX195" i="5" s="1"/>
  <c r="D195" i="5"/>
  <c r="AZ195" i="5"/>
  <c r="AU195" i="5"/>
  <c r="L195" i="5"/>
  <c r="BD195" i="5" s="1"/>
  <c r="F195" i="5"/>
  <c r="B195" i="5"/>
  <c r="K195" i="5" s="1"/>
  <c r="M195" i="5" s="1"/>
  <c r="AV195" i="5"/>
  <c r="CF197" i="5"/>
  <c r="AW197" i="5"/>
  <c r="F197" i="5"/>
  <c r="AZ197" i="5"/>
  <c r="AS197" i="5"/>
  <c r="J197" i="5"/>
  <c r="AX197" i="5" s="1"/>
  <c r="C197" i="5"/>
  <c r="CE197" i="5"/>
  <c r="BA200" i="5"/>
  <c r="AP200" i="5"/>
  <c r="CF200" i="5"/>
  <c r="C202" i="5"/>
  <c r="CE207" i="5"/>
  <c r="BH207" i="5"/>
  <c r="AZ207" i="5"/>
  <c r="AU207" i="5"/>
  <c r="L207" i="5"/>
  <c r="BB207" i="5" s="1"/>
  <c r="F207" i="5"/>
  <c r="B207" i="5"/>
  <c r="K207" i="5" s="1"/>
  <c r="M207" i="5" s="1"/>
  <c r="CF207" i="5"/>
  <c r="BD207" i="5"/>
  <c r="AX207" i="5"/>
  <c r="AQ207" i="5"/>
  <c r="J207" i="5"/>
  <c r="D207" i="5"/>
  <c r="AV207" i="5"/>
  <c r="CE219" i="5"/>
  <c r="CF219" i="5"/>
  <c r="AX219" i="5"/>
  <c r="AQ219" i="5"/>
  <c r="J219" i="5"/>
  <c r="D219" i="5"/>
  <c r="BH219" i="5"/>
  <c r="AZ219" i="5"/>
  <c r="AU219" i="5"/>
  <c r="L219" i="5"/>
  <c r="BB219" i="5" s="1"/>
  <c r="F219" i="5"/>
  <c r="B219" i="5"/>
  <c r="K219" i="5" s="1"/>
  <c r="M219" i="5" s="1"/>
  <c r="AV219" i="5"/>
  <c r="CE253" i="5"/>
  <c r="AX253" i="5"/>
  <c r="D253" i="5"/>
  <c r="J253" i="5"/>
  <c r="CF253" i="5"/>
  <c r="C253" i="5"/>
  <c r="AP253" i="5"/>
  <c r="CE264" i="5"/>
  <c r="CG264" i="5"/>
  <c r="AU264" i="5"/>
  <c r="J264" i="5"/>
  <c r="C264" i="5"/>
  <c r="AQ264" i="5"/>
  <c r="E264" i="5"/>
  <c r="CF264" i="5"/>
  <c r="AY264" i="5"/>
  <c r="A264" i="5"/>
  <c r="D264" i="5"/>
  <c r="AP264" i="5"/>
  <c r="CE165" i="5"/>
  <c r="J165" i="5"/>
  <c r="AX165" i="5" s="1"/>
  <c r="D165" i="5"/>
  <c r="AS166" i="5"/>
  <c r="CE166" i="5"/>
  <c r="C166" i="5"/>
  <c r="CE168" i="5"/>
  <c r="AZ168" i="5"/>
  <c r="BD168" i="5" s="1"/>
  <c r="AU168" i="5"/>
  <c r="L168" i="5"/>
  <c r="F168" i="5"/>
  <c r="B168" i="5"/>
  <c r="BB168" i="5" s="1"/>
  <c r="CF168" i="5"/>
  <c r="AX168" i="5"/>
  <c r="AQ168" i="5"/>
  <c r="J168" i="5"/>
  <c r="D168" i="5"/>
  <c r="AV168" i="5"/>
  <c r="CE180" i="5"/>
  <c r="CG180" i="5"/>
  <c r="AU180" i="5"/>
  <c r="J180" i="5"/>
  <c r="C180" i="5"/>
  <c r="AY180" i="5"/>
  <c r="AP180" i="5"/>
  <c r="E180" i="5"/>
  <c r="CE181" i="5"/>
  <c r="J181" i="5"/>
  <c r="AX181" i="5" s="1"/>
  <c r="D181" i="5"/>
  <c r="AW182" i="5"/>
  <c r="C182" i="5"/>
  <c r="CE182" i="5"/>
  <c r="CE187" i="5"/>
  <c r="CF187" i="5"/>
  <c r="AQ187" i="5"/>
  <c r="J187" i="5"/>
  <c r="D187" i="5"/>
  <c r="AZ187" i="5"/>
  <c r="BD187" i="5" s="1"/>
  <c r="AU187" i="5"/>
  <c r="L187" i="5"/>
  <c r="BB187" i="5" s="1"/>
  <c r="F187" i="5"/>
  <c r="B187" i="5"/>
  <c r="AV187" i="5"/>
  <c r="AW202" i="5"/>
  <c r="L202" i="5"/>
  <c r="B202" i="5"/>
  <c r="K202" i="5" s="1"/>
  <c r="F202" i="5"/>
  <c r="CE237" i="5"/>
  <c r="D237" i="5"/>
  <c r="J237" i="5"/>
  <c r="CF237" i="5"/>
  <c r="C237" i="5"/>
  <c r="AP237" i="5"/>
  <c r="C254" i="5"/>
  <c r="CE282" i="5"/>
  <c r="CG282" i="5"/>
  <c r="AY282" i="5"/>
  <c r="E282" i="5"/>
  <c r="A282" i="5"/>
  <c r="CF282" i="5"/>
  <c r="AX282" i="5"/>
  <c r="AQ282" i="5"/>
  <c r="J282" i="5"/>
  <c r="DI282" i="5" s="1"/>
  <c r="EK282" i="5" s="1"/>
  <c r="D282" i="5"/>
  <c r="AU282" i="5"/>
  <c r="F282" i="5"/>
  <c r="AZ282" i="5"/>
  <c r="L282" i="5"/>
  <c r="BB282" i="5" s="1"/>
  <c r="B282" i="5"/>
  <c r="K282" i="5" s="1"/>
  <c r="CE294" i="5"/>
  <c r="CG294" i="5"/>
  <c r="AY294" i="5"/>
  <c r="E294" i="5"/>
  <c r="A294" i="5"/>
  <c r="CF294" i="5"/>
  <c r="AX294" i="5"/>
  <c r="AQ294" i="5"/>
  <c r="J294" i="5"/>
  <c r="D294" i="5"/>
  <c r="AU294" i="5"/>
  <c r="F294" i="5"/>
  <c r="AZ294" i="5"/>
  <c r="L294" i="5"/>
  <c r="B294" i="5"/>
  <c r="K294" i="5" s="1"/>
  <c r="A308" i="5"/>
  <c r="CE336" i="5"/>
  <c r="D336" i="5"/>
  <c r="CG336" i="5"/>
  <c r="AU336" i="5"/>
  <c r="J336" i="5"/>
  <c r="AX336" i="5" s="1"/>
  <c r="C336" i="5"/>
  <c r="CF336" i="5"/>
  <c r="AY336" i="5"/>
  <c r="E336" i="5"/>
  <c r="AQ336" i="5"/>
  <c r="A336" i="5"/>
  <c r="AP336" i="5"/>
  <c r="CG382" i="5"/>
  <c r="C382" i="5"/>
  <c r="L382" i="5"/>
  <c r="B382" i="5"/>
  <c r="K382" i="5" s="1"/>
  <c r="F382" i="5"/>
  <c r="AV382" i="5"/>
  <c r="AZ382" i="5"/>
  <c r="AQ128" i="5"/>
  <c r="CF128" i="5"/>
  <c r="AR131" i="5"/>
  <c r="AZ131" i="5"/>
  <c r="BD131" i="5" s="1"/>
  <c r="CG131" i="5"/>
  <c r="A136" i="5"/>
  <c r="E136" i="5"/>
  <c r="AY136" i="5"/>
  <c r="CG136" i="5"/>
  <c r="A140" i="5"/>
  <c r="E140" i="5"/>
  <c r="AR140" i="5"/>
  <c r="AY140" i="5"/>
  <c r="CG140" i="5"/>
  <c r="E143" i="5"/>
  <c r="L143" i="5"/>
  <c r="AV143" i="5"/>
  <c r="C145" i="5"/>
  <c r="AP145" i="5"/>
  <c r="CF145" i="5"/>
  <c r="AP152" i="5"/>
  <c r="AV152" i="5"/>
  <c r="CG152" i="5"/>
  <c r="AP164" i="5"/>
  <c r="AV164" i="5"/>
  <c r="BB164" i="5"/>
  <c r="AZ167" i="5"/>
  <c r="CG167" i="5"/>
  <c r="AY184" i="5"/>
  <c r="AP203" i="5"/>
  <c r="AV203" i="5"/>
  <c r="BB203" i="5"/>
  <c r="AQ216" i="5"/>
  <c r="CF216" i="5"/>
  <c r="AQ220" i="5"/>
  <c r="CF220" i="5"/>
  <c r="AP223" i="5"/>
  <c r="AV223" i="5"/>
  <c r="BB223" i="5"/>
  <c r="D224" i="5"/>
  <c r="C225" i="5"/>
  <c r="CE228" i="5"/>
  <c r="AY228" i="5"/>
  <c r="AP228" i="5"/>
  <c r="E228" i="5"/>
  <c r="CG228" i="5"/>
  <c r="AU228" i="5"/>
  <c r="J228" i="5"/>
  <c r="DC228" i="5" s="1"/>
  <c r="EE228" i="5" s="1"/>
  <c r="C228" i="5"/>
  <c r="CE229" i="5"/>
  <c r="D229" i="5"/>
  <c r="J229" i="5"/>
  <c r="AX229" i="5" s="1"/>
  <c r="C230" i="5"/>
  <c r="D232" i="5"/>
  <c r="C233" i="5"/>
  <c r="CE240" i="5"/>
  <c r="CG240" i="5"/>
  <c r="AU240" i="5"/>
  <c r="J240" i="5"/>
  <c r="CN240" i="5" s="1"/>
  <c r="C240" i="5"/>
  <c r="AY240" i="5"/>
  <c r="AP240" i="5"/>
  <c r="E240" i="5"/>
  <c r="CE241" i="5"/>
  <c r="J241" i="5"/>
  <c r="AX241" i="5"/>
  <c r="D241" i="5"/>
  <c r="C242" i="5"/>
  <c r="D244" i="5"/>
  <c r="C245" i="5"/>
  <c r="CE256" i="5"/>
  <c r="CG256" i="5"/>
  <c r="AU256" i="5"/>
  <c r="J256" i="5"/>
  <c r="AX256" i="5" s="1"/>
  <c r="C256" i="5"/>
  <c r="AY256" i="5"/>
  <c r="AP256" i="5"/>
  <c r="E256" i="5"/>
  <c r="CE257" i="5"/>
  <c r="J257" i="5"/>
  <c r="AX257" i="5" s="1"/>
  <c r="D257" i="5"/>
  <c r="C258" i="5"/>
  <c r="CF268" i="5"/>
  <c r="BB268" i="5"/>
  <c r="D268" i="5"/>
  <c r="AT268" i="5" s="1"/>
  <c r="AS268" i="5"/>
  <c r="C268" i="5"/>
  <c r="J268" i="5"/>
  <c r="AX268" i="5" s="1"/>
  <c r="CE274" i="5"/>
  <c r="CG274" i="5"/>
  <c r="AY274" i="5"/>
  <c r="E274" i="5"/>
  <c r="A274" i="5"/>
  <c r="CF274" i="5"/>
  <c r="AX274" i="5"/>
  <c r="AQ274" i="5"/>
  <c r="J274" i="5"/>
  <c r="CW274" i="5" s="1"/>
  <c r="DY274" i="5" s="1"/>
  <c r="D274" i="5"/>
  <c r="AZ274" i="5"/>
  <c r="BD274" i="5" s="1"/>
  <c r="L274" i="5"/>
  <c r="BB274" i="5" s="1"/>
  <c r="B274" i="5"/>
  <c r="AU274" i="5"/>
  <c r="F274" i="5"/>
  <c r="AP282" i="5"/>
  <c r="CE290" i="5"/>
  <c r="BH290" i="5"/>
  <c r="AZ290" i="5"/>
  <c r="AU290" i="5"/>
  <c r="L290" i="5"/>
  <c r="BB290" i="5" s="1"/>
  <c r="F290" i="5"/>
  <c r="B290" i="5"/>
  <c r="K290" i="5" s="1"/>
  <c r="M290" i="5" s="1"/>
  <c r="CG290" i="5"/>
  <c r="AY290" i="5"/>
  <c r="E290" i="5"/>
  <c r="A290" i="5"/>
  <c r="CF290" i="5"/>
  <c r="J290" i="5"/>
  <c r="CX290" i="5" s="1"/>
  <c r="BD290" i="5"/>
  <c r="AQ290" i="5"/>
  <c r="D290" i="5"/>
  <c r="AP294" i="5"/>
  <c r="AW349" i="5"/>
  <c r="C349" i="5"/>
  <c r="CE349" i="5"/>
  <c r="AS349" i="5"/>
  <c r="CE224" i="5"/>
  <c r="CG224" i="5"/>
  <c r="AU224" i="5"/>
  <c r="J224" i="5"/>
  <c r="C224" i="5"/>
  <c r="AY224" i="5"/>
  <c r="AP224" i="5"/>
  <c r="E224" i="5"/>
  <c r="CE225" i="5"/>
  <c r="J225" i="5"/>
  <c r="AX225" i="5"/>
  <c r="D225" i="5"/>
  <c r="C226" i="5"/>
  <c r="CE232" i="5"/>
  <c r="CG232" i="5"/>
  <c r="AU232" i="5"/>
  <c r="J232" i="5"/>
  <c r="CP232" i="5" s="1"/>
  <c r="C232" i="5"/>
  <c r="AY232" i="5"/>
  <c r="AP232" i="5"/>
  <c r="E232" i="5"/>
  <c r="CE233" i="5"/>
  <c r="J233" i="5"/>
  <c r="AX233" i="5" s="1"/>
  <c r="D233" i="5"/>
  <c r="C234" i="5"/>
  <c r="CE244" i="5"/>
  <c r="AY244" i="5"/>
  <c r="AP244" i="5"/>
  <c r="E244" i="5"/>
  <c r="CG244" i="5"/>
  <c r="AU244" i="5"/>
  <c r="J244" i="5"/>
  <c r="DC244" i="5" s="1"/>
  <c r="EE244" i="5" s="1"/>
  <c r="C244" i="5"/>
  <c r="CE245" i="5"/>
  <c r="AX245" i="5"/>
  <c r="D245" i="5"/>
  <c r="J245" i="5"/>
  <c r="C246" i="5"/>
  <c r="AV282" i="5"/>
  <c r="AV294" i="5"/>
  <c r="BA300" i="5"/>
  <c r="AU300" i="5"/>
  <c r="AP136" i="5"/>
  <c r="AV136" i="5"/>
  <c r="AP140" i="5"/>
  <c r="AV140" i="5"/>
  <c r="AZ143" i="5"/>
  <c r="BD143" i="5" s="1"/>
  <c r="CG143" i="5"/>
  <c r="AZ147" i="5"/>
  <c r="BD147" i="5" s="1"/>
  <c r="CG147" i="5"/>
  <c r="A152" i="5"/>
  <c r="E152" i="5"/>
  <c r="AR152" i="5"/>
  <c r="AY152" i="5"/>
  <c r="AZ155" i="5"/>
  <c r="BD155" i="5" s="1"/>
  <c r="CG155" i="5"/>
  <c r="A164" i="5"/>
  <c r="E164" i="5"/>
  <c r="AR164" i="5"/>
  <c r="AY164" i="5"/>
  <c r="CG164" i="5"/>
  <c r="E167" i="5"/>
  <c r="L167" i="5"/>
  <c r="BB167" i="5" s="1"/>
  <c r="AV167" i="5"/>
  <c r="C169" i="5"/>
  <c r="AP169" i="5"/>
  <c r="CF169" i="5"/>
  <c r="AP172" i="5"/>
  <c r="BH172" i="5"/>
  <c r="C173" i="5"/>
  <c r="AP173" i="5"/>
  <c r="CF173" i="5"/>
  <c r="AQ176" i="5"/>
  <c r="CF176" i="5"/>
  <c r="AP179" i="5"/>
  <c r="AV179" i="5"/>
  <c r="BB179" i="5"/>
  <c r="AP183" i="5"/>
  <c r="AV183" i="5"/>
  <c r="BB183" i="5"/>
  <c r="C184" i="5"/>
  <c r="AQ184" i="5"/>
  <c r="D185" i="5"/>
  <c r="L185" i="5"/>
  <c r="AX185" i="5"/>
  <c r="AP199" i="5"/>
  <c r="AV199" i="5"/>
  <c r="BB199" i="5"/>
  <c r="A203" i="5"/>
  <c r="E203" i="5"/>
  <c r="AY203" i="5"/>
  <c r="CG203" i="5"/>
  <c r="AQ208" i="5"/>
  <c r="CF208" i="5"/>
  <c r="AZ210" i="5"/>
  <c r="AP211" i="5"/>
  <c r="AV211" i="5"/>
  <c r="BB211" i="5"/>
  <c r="D216" i="5"/>
  <c r="AX216" i="5"/>
  <c r="C217" i="5"/>
  <c r="AP217" i="5"/>
  <c r="CF217" i="5"/>
  <c r="AS218" i="5"/>
  <c r="D220" i="5"/>
  <c r="AX220" i="5"/>
  <c r="C221" i="5"/>
  <c r="AP221" i="5"/>
  <c r="CF221" i="5"/>
  <c r="AW222" i="5"/>
  <c r="A223" i="5"/>
  <c r="E223" i="5"/>
  <c r="AY223" i="5"/>
  <c r="CG223" i="5"/>
  <c r="AP225" i="5"/>
  <c r="A228" i="5"/>
  <c r="AQ228" i="5"/>
  <c r="CF228" i="5"/>
  <c r="AP233" i="5"/>
  <c r="A240" i="5"/>
  <c r="AQ240" i="5"/>
  <c r="CF240" i="5"/>
  <c r="AP245" i="5"/>
  <c r="CE248" i="5"/>
  <c r="CG248" i="5"/>
  <c r="AU248" i="5"/>
  <c r="J248" i="5"/>
  <c r="AX248" i="5" s="1"/>
  <c r="C248" i="5"/>
  <c r="AY248" i="5"/>
  <c r="AP248" i="5"/>
  <c r="E248" i="5"/>
  <c r="CE249" i="5"/>
  <c r="J249" i="5"/>
  <c r="AX249" i="5" s="1"/>
  <c r="D249" i="5"/>
  <c r="C250" i="5"/>
  <c r="A256" i="5"/>
  <c r="AQ256" i="5"/>
  <c r="CF256" i="5"/>
  <c r="CE266" i="5"/>
  <c r="BH266" i="5"/>
  <c r="AZ266" i="5"/>
  <c r="AU266" i="5"/>
  <c r="L266" i="5"/>
  <c r="BD266" i="5" s="1"/>
  <c r="F266" i="5"/>
  <c r="B266" i="5"/>
  <c r="K266" i="5" s="1"/>
  <c r="M266" i="5" s="1"/>
  <c r="CF266" i="5"/>
  <c r="AR266" i="5"/>
  <c r="J266" i="5"/>
  <c r="C266" i="5"/>
  <c r="AX266" i="5"/>
  <c r="AP266" i="5"/>
  <c r="E266" i="5"/>
  <c r="AY266" i="5"/>
  <c r="AW268" i="5"/>
  <c r="CG269" i="5"/>
  <c r="B269" i="5"/>
  <c r="C269" i="5"/>
  <c r="CE270" i="5"/>
  <c r="AZ270" i="5"/>
  <c r="AU270" i="5"/>
  <c r="L270" i="5"/>
  <c r="F270" i="5"/>
  <c r="B270" i="5"/>
  <c r="K270" i="5" s="1"/>
  <c r="CF270" i="5"/>
  <c r="BB270" i="5"/>
  <c r="J270" i="5"/>
  <c r="DF270" i="5" s="1"/>
  <c r="C270" i="5"/>
  <c r="AP270" i="5"/>
  <c r="E270" i="5"/>
  <c r="AY270" i="5"/>
  <c r="AV274" i="5"/>
  <c r="C282" i="5"/>
  <c r="A289" i="5"/>
  <c r="AU289" i="5"/>
  <c r="CE289" i="5"/>
  <c r="AV290" i="5"/>
  <c r="C294" i="5"/>
  <c r="CF301" i="5"/>
  <c r="AX301" i="5"/>
  <c r="D301" i="5"/>
  <c r="CE301" i="5"/>
  <c r="AS301" i="5"/>
  <c r="B301" i="5"/>
  <c r="K301" i="5" s="1"/>
  <c r="L301" i="5"/>
  <c r="AY306" i="5"/>
  <c r="E306" i="5"/>
  <c r="CE306" i="5"/>
  <c r="AS306" i="5"/>
  <c r="B306" i="5"/>
  <c r="K306" i="5" s="1"/>
  <c r="L306" i="5"/>
  <c r="AP227" i="5"/>
  <c r="AV227" i="5"/>
  <c r="A231" i="5"/>
  <c r="E231" i="5"/>
  <c r="AR231" i="5"/>
  <c r="AY231" i="5"/>
  <c r="CG231" i="5"/>
  <c r="AP235" i="5"/>
  <c r="AV235" i="5"/>
  <c r="BB235" i="5"/>
  <c r="A239" i="5"/>
  <c r="E239" i="5"/>
  <c r="AY239" i="5"/>
  <c r="CG239" i="5"/>
  <c r="AP243" i="5"/>
  <c r="AV243" i="5"/>
  <c r="BB243" i="5"/>
  <c r="A247" i="5"/>
  <c r="E247" i="5"/>
  <c r="AR247" i="5"/>
  <c r="AY247" i="5"/>
  <c r="CG247" i="5"/>
  <c r="AP251" i="5"/>
  <c r="AV251" i="5"/>
  <c r="BB251" i="5"/>
  <c r="A255" i="5"/>
  <c r="E255" i="5"/>
  <c r="AY255" i="5"/>
  <c r="CG255" i="5"/>
  <c r="CE260" i="5"/>
  <c r="AY260" i="5"/>
  <c r="AP260" i="5"/>
  <c r="E260" i="5"/>
  <c r="AU260" i="5"/>
  <c r="CE261" i="5"/>
  <c r="AX261" i="5"/>
  <c r="D261" i="5"/>
  <c r="C278" i="5"/>
  <c r="AP278" i="5"/>
  <c r="F307" i="5"/>
  <c r="AU307" i="5"/>
  <c r="F311" i="5"/>
  <c r="AU311" i="5"/>
  <c r="CE312" i="5"/>
  <c r="AY312" i="5"/>
  <c r="AP312" i="5"/>
  <c r="E312" i="5"/>
  <c r="AX312" i="5"/>
  <c r="D312" i="5"/>
  <c r="CE319" i="5"/>
  <c r="AZ319" i="5"/>
  <c r="AU319" i="5"/>
  <c r="L319" i="5"/>
  <c r="F319" i="5"/>
  <c r="B319" i="5"/>
  <c r="BB319" i="5" s="1"/>
  <c r="CG319" i="5"/>
  <c r="AY319" i="5"/>
  <c r="E319" i="5"/>
  <c r="A319" i="5"/>
  <c r="AV319" i="5"/>
  <c r="A332" i="5"/>
  <c r="AQ332" i="5"/>
  <c r="AS337" i="5"/>
  <c r="C337" i="5"/>
  <c r="AW337" i="5"/>
  <c r="CE337" i="5"/>
  <c r="A340" i="5"/>
  <c r="AS353" i="5"/>
  <c r="CE353" i="5"/>
  <c r="C353" i="5"/>
  <c r="AW353" i="5"/>
  <c r="CE307" i="5"/>
  <c r="CG307" i="5"/>
  <c r="AY307" i="5"/>
  <c r="E307" i="5"/>
  <c r="A307" i="5"/>
  <c r="CF307" i="5"/>
  <c r="AQ307" i="5"/>
  <c r="J307" i="5"/>
  <c r="DA307" i="5" s="1"/>
  <c r="EC307" i="5" s="1"/>
  <c r="D307" i="5"/>
  <c r="AV307" i="5"/>
  <c r="CE311" i="5"/>
  <c r="CG311" i="5"/>
  <c r="AY311" i="5"/>
  <c r="E311" i="5"/>
  <c r="A311" i="5"/>
  <c r="CF311" i="5"/>
  <c r="AX311" i="5"/>
  <c r="AQ311" i="5"/>
  <c r="J311" i="5"/>
  <c r="D311" i="5"/>
  <c r="AV311" i="5"/>
  <c r="CE325" i="5"/>
  <c r="AS325" i="5"/>
  <c r="AS329" i="5"/>
  <c r="AW329" i="5"/>
  <c r="CE329" i="5"/>
  <c r="AW333" i="5"/>
  <c r="C333" i="5"/>
  <c r="CE333" i="5"/>
  <c r="AS333" i="5"/>
  <c r="CE340" i="5"/>
  <c r="AY340" i="5"/>
  <c r="AP340" i="5"/>
  <c r="E340" i="5"/>
  <c r="AX340" i="5"/>
  <c r="D340" i="5"/>
  <c r="CG340" i="5"/>
  <c r="AU340" i="5"/>
  <c r="J340" i="5"/>
  <c r="C340" i="5"/>
  <c r="AR227" i="5"/>
  <c r="AY227" i="5"/>
  <c r="CG227" i="5"/>
  <c r="AP231" i="5"/>
  <c r="AV231" i="5"/>
  <c r="BB231" i="5"/>
  <c r="E235" i="5"/>
  <c r="AY235" i="5"/>
  <c r="CG235" i="5"/>
  <c r="AP239" i="5"/>
  <c r="AV239" i="5"/>
  <c r="A243" i="5"/>
  <c r="E243" i="5"/>
  <c r="AR243" i="5"/>
  <c r="AY243" i="5"/>
  <c r="CG243" i="5"/>
  <c r="AP247" i="5"/>
  <c r="AV247" i="5"/>
  <c r="BB247" i="5"/>
  <c r="AY251" i="5"/>
  <c r="CG251" i="5"/>
  <c r="AP255" i="5"/>
  <c r="AV255" i="5"/>
  <c r="BB255" i="5"/>
  <c r="C262" i="5"/>
  <c r="CE278" i="5"/>
  <c r="CG278" i="5"/>
  <c r="AY278" i="5"/>
  <c r="E278" i="5"/>
  <c r="A278" i="5"/>
  <c r="CF278" i="5"/>
  <c r="AX278" i="5"/>
  <c r="AQ278" i="5"/>
  <c r="J278" i="5"/>
  <c r="CX278" i="5" s="1"/>
  <c r="D278" i="5"/>
  <c r="AV278" i="5"/>
  <c r="CE284" i="5"/>
  <c r="CF284" i="5"/>
  <c r="AZ284" i="5"/>
  <c r="AP284" i="5"/>
  <c r="F284" i="5"/>
  <c r="AX284" i="5"/>
  <c r="L284" i="5"/>
  <c r="BH284" i="5" s="1"/>
  <c r="D284" i="5"/>
  <c r="CE299" i="5"/>
  <c r="CG299" i="5"/>
  <c r="AY299" i="5"/>
  <c r="E299" i="5"/>
  <c r="A299" i="5"/>
  <c r="CF299" i="5"/>
  <c r="BD299" i="5"/>
  <c r="AX299" i="5"/>
  <c r="AQ299" i="5"/>
  <c r="J299" i="5"/>
  <c r="CK299" i="5" s="1"/>
  <c r="DM299" i="5" s="1"/>
  <c r="D299" i="5"/>
  <c r="AV299" i="5"/>
  <c r="CE305" i="5"/>
  <c r="C305" i="5"/>
  <c r="AZ305" i="5"/>
  <c r="J305" i="5"/>
  <c r="B305" i="5"/>
  <c r="K305" i="5" s="1"/>
  <c r="CF305" i="5"/>
  <c r="B307" i="5"/>
  <c r="BH307" i="5" s="1"/>
  <c r="L307" i="5"/>
  <c r="BB307" i="5" s="1"/>
  <c r="AZ307" i="5"/>
  <c r="B311" i="5"/>
  <c r="L311" i="5"/>
  <c r="AZ311" i="5"/>
  <c r="A312" i="5"/>
  <c r="AQ312" i="5"/>
  <c r="CF312" i="5"/>
  <c r="AV318" i="5"/>
  <c r="F318" i="5"/>
  <c r="B318" i="5"/>
  <c r="K318" i="5" s="1"/>
  <c r="M318" i="5" s="1"/>
  <c r="C319" i="5"/>
  <c r="AP319" i="5"/>
  <c r="AW325" i="5"/>
  <c r="CE332" i="5"/>
  <c r="AX332" i="5"/>
  <c r="D332" i="5"/>
  <c r="CG332" i="5"/>
  <c r="AU332" i="5"/>
  <c r="J332" i="5"/>
  <c r="C332" i="5"/>
  <c r="AQ340" i="5"/>
  <c r="CE344" i="5"/>
  <c r="AY344" i="5"/>
  <c r="AP344" i="5"/>
  <c r="E344" i="5"/>
  <c r="D344" i="5"/>
  <c r="CG344" i="5"/>
  <c r="AU344" i="5"/>
  <c r="J344" i="5"/>
  <c r="AX344" i="5" s="1"/>
  <c r="C344" i="5"/>
  <c r="CE376" i="5"/>
  <c r="AX376" i="5"/>
  <c r="D376" i="5"/>
  <c r="CG376" i="5"/>
  <c r="AU376" i="5"/>
  <c r="J376" i="5"/>
  <c r="C376" i="5"/>
  <c r="AY376" i="5"/>
  <c r="E376" i="5"/>
  <c r="AP376" i="5"/>
  <c r="CF376" i="5"/>
  <c r="A376" i="5"/>
  <c r="AQ376" i="5"/>
  <c r="AZ338" i="5"/>
  <c r="AP339" i="5"/>
  <c r="AV339" i="5"/>
  <c r="AZ342" i="5"/>
  <c r="AP343" i="5"/>
  <c r="AV343" i="5"/>
  <c r="BB343" i="5"/>
  <c r="AQ348" i="5"/>
  <c r="CF348" i="5"/>
  <c r="AQ352" i="5"/>
  <c r="CF352" i="5"/>
  <c r="CF355" i="5"/>
  <c r="AU355" i="5"/>
  <c r="C355" i="5"/>
  <c r="AV355" i="5"/>
  <c r="AU360" i="5"/>
  <c r="B360" i="5"/>
  <c r="CG360" i="5"/>
  <c r="CF366" i="5"/>
  <c r="AY366" i="5"/>
  <c r="AP366" i="5"/>
  <c r="E366" i="5"/>
  <c r="CG366" i="5"/>
  <c r="J366" i="5"/>
  <c r="AX366" i="5" s="1"/>
  <c r="A366" i="5"/>
  <c r="AQ366" i="5"/>
  <c r="D366" i="5"/>
  <c r="CF372" i="5"/>
  <c r="AW372" i="5"/>
  <c r="D372" i="5"/>
  <c r="CG372" i="5"/>
  <c r="AQ372" i="5"/>
  <c r="E372" i="5"/>
  <c r="J372" i="5"/>
  <c r="AX372" i="5" s="1"/>
  <c r="A372" i="5"/>
  <c r="CF391" i="5"/>
  <c r="AZ391" i="5"/>
  <c r="AQ391" i="5"/>
  <c r="F391" i="5"/>
  <c r="A391" i="5"/>
  <c r="AV391" i="5"/>
  <c r="L391" i="5"/>
  <c r="BH391" i="5" s="1"/>
  <c r="E391" i="5"/>
  <c r="AU391" i="5"/>
  <c r="C391" i="5"/>
  <c r="CG392" i="5"/>
  <c r="AS392" i="5"/>
  <c r="F392" i="5"/>
  <c r="CE392" i="5"/>
  <c r="AZ392" i="5"/>
  <c r="E392" i="5"/>
  <c r="AY392" i="5"/>
  <c r="B392" i="5"/>
  <c r="K392" i="5" s="1"/>
  <c r="L392" i="5"/>
  <c r="AZ407" i="5"/>
  <c r="C407" i="5"/>
  <c r="L407" i="5"/>
  <c r="BH407" i="5" s="1"/>
  <c r="B407" i="5"/>
  <c r="K407" i="5" s="1"/>
  <c r="F407" i="5"/>
  <c r="AW407" i="5"/>
  <c r="AV407" i="5"/>
  <c r="AP263" i="5"/>
  <c r="AV263" i="5"/>
  <c r="AS265" i="5"/>
  <c r="AQ271" i="5"/>
  <c r="AY271" i="5"/>
  <c r="D275" i="5"/>
  <c r="AQ275" i="5"/>
  <c r="A277" i="5"/>
  <c r="F277" i="5"/>
  <c r="AW277" i="5"/>
  <c r="CG277" i="5"/>
  <c r="CG279" i="5"/>
  <c r="F280" i="5"/>
  <c r="AP280" i="5"/>
  <c r="AZ280" i="5"/>
  <c r="BD280" i="5" s="1"/>
  <c r="CF280" i="5"/>
  <c r="AU281" i="5"/>
  <c r="E283" i="5"/>
  <c r="AQ283" i="5"/>
  <c r="CE283" i="5"/>
  <c r="B286" i="5"/>
  <c r="F286" i="5"/>
  <c r="L286" i="5"/>
  <c r="AR286" i="5" s="1"/>
  <c r="AU286" i="5"/>
  <c r="AZ286" i="5"/>
  <c r="F288" i="5"/>
  <c r="AP288" i="5"/>
  <c r="AZ288" i="5"/>
  <c r="BD288" i="5" s="1"/>
  <c r="CF288" i="5"/>
  <c r="AY291" i="5"/>
  <c r="BB292" i="5"/>
  <c r="E295" i="5"/>
  <c r="AU295" i="5"/>
  <c r="CG295" i="5"/>
  <c r="F296" i="5"/>
  <c r="AP296" i="5"/>
  <c r="AZ296" i="5"/>
  <c r="CF296" i="5"/>
  <c r="B298" i="5"/>
  <c r="K298" i="5" s="1"/>
  <c r="M298" i="5" s="1"/>
  <c r="F298" i="5"/>
  <c r="L298" i="5"/>
  <c r="BE298" i="5" s="1"/>
  <c r="AV298" i="5"/>
  <c r="CE298" i="5"/>
  <c r="F302" i="5"/>
  <c r="B303" i="5"/>
  <c r="K303" i="5" s="1"/>
  <c r="M303" i="5" s="1"/>
  <c r="F303" i="5"/>
  <c r="L303" i="5"/>
  <c r="AR303" i="5" s="1"/>
  <c r="AU303" i="5"/>
  <c r="AZ303" i="5"/>
  <c r="BD303" i="5" s="1"/>
  <c r="BH303" i="5"/>
  <c r="AQ304" i="5"/>
  <c r="AY304" i="5"/>
  <c r="D309" i="5"/>
  <c r="CE309" i="5"/>
  <c r="AV310" i="5"/>
  <c r="C313" i="5"/>
  <c r="B315" i="5"/>
  <c r="K315" i="5" s="1"/>
  <c r="M315" i="5" s="1"/>
  <c r="F315" i="5"/>
  <c r="L315" i="5"/>
  <c r="AU315" i="5"/>
  <c r="AZ315" i="5"/>
  <c r="BD315" i="5" s="1"/>
  <c r="BH315" i="5"/>
  <c r="AQ316" i="5"/>
  <c r="CF316" i="5"/>
  <c r="AW317" i="5"/>
  <c r="E320" i="5"/>
  <c r="AP320" i="5"/>
  <c r="AY320" i="5"/>
  <c r="F322" i="5"/>
  <c r="AV322" i="5"/>
  <c r="B323" i="5"/>
  <c r="F323" i="5"/>
  <c r="L323" i="5"/>
  <c r="BB323" i="5" s="1"/>
  <c r="AU323" i="5"/>
  <c r="AZ323" i="5"/>
  <c r="AQ324" i="5"/>
  <c r="CF324" i="5"/>
  <c r="F326" i="5"/>
  <c r="AV326" i="5"/>
  <c r="B327" i="5"/>
  <c r="K327" i="5" s="1"/>
  <c r="M327" i="5" s="1"/>
  <c r="F327" i="5"/>
  <c r="L327" i="5"/>
  <c r="AR327" i="5" s="1"/>
  <c r="AU327" i="5"/>
  <c r="AZ327" i="5"/>
  <c r="BD327" i="5" s="1"/>
  <c r="BH327" i="5"/>
  <c r="AQ328" i="5"/>
  <c r="CF328" i="5"/>
  <c r="AZ330" i="5"/>
  <c r="AP331" i="5"/>
  <c r="AV331" i="5"/>
  <c r="AZ334" i="5"/>
  <c r="AP335" i="5"/>
  <c r="AV335" i="5"/>
  <c r="BB335" i="5"/>
  <c r="B338" i="5"/>
  <c r="K338" i="5" s="1"/>
  <c r="L338" i="5"/>
  <c r="D339" i="5"/>
  <c r="J339" i="5"/>
  <c r="DH339" i="5" s="1"/>
  <c r="AQ339" i="5"/>
  <c r="AX339" i="5"/>
  <c r="CF339" i="5"/>
  <c r="C341" i="5"/>
  <c r="AW341" i="5"/>
  <c r="B342" i="5"/>
  <c r="K342" i="5" s="1"/>
  <c r="M342" i="5" s="1"/>
  <c r="L342" i="5"/>
  <c r="D343" i="5"/>
  <c r="J343" i="5"/>
  <c r="AQ343" i="5"/>
  <c r="AX343" i="5"/>
  <c r="BD343" i="5"/>
  <c r="CF343" i="5"/>
  <c r="C345" i="5"/>
  <c r="CE345" i="5"/>
  <c r="AZ346" i="5"/>
  <c r="AP347" i="5"/>
  <c r="AV347" i="5"/>
  <c r="C348" i="5"/>
  <c r="J348" i="5"/>
  <c r="AU348" i="5"/>
  <c r="CG348" i="5"/>
  <c r="AZ350" i="5"/>
  <c r="AP351" i="5"/>
  <c r="AV351" i="5"/>
  <c r="BB351" i="5"/>
  <c r="C352" i="5"/>
  <c r="J352" i="5"/>
  <c r="AX352" i="5" s="1"/>
  <c r="AU352" i="5"/>
  <c r="CG352" i="5"/>
  <c r="F354" i="5"/>
  <c r="AV354" i="5"/>
  <c r="B355" i="5"/>
  <c r="BB355" i="5" s="1"/>
  <c r="L355" i="5"/>
  <c r="AY355" i="5"/>
  <c r="CG355" i="5"/>
  <c r="F356" i="5"/>
  <c r="AP356" i="5"/>
  <c r="AX356" i="5"/>
  <c r="CE357" i="5"/>
  <c r="AS357" i="5"/>
  <c r="CG359" i="5"/>
  <c r="BD359" i="5"/>
  <c r="AU359" i="5"/>
  <c r="C359" i="5"/>
  <c r="AV359" i="5"/>
  <c r="CE361" i="5"/>
  <c r="CG361" i="5"/>
  <c r="AY361" i="5"/>
  <c r="E361" i="5"/>
  <c r="A361" i="5"/>
  <c r="AQ361" i="5"/>
  <c r="AR361" i="5" s="1"/>
  <c r="AZ361" i="5"/>
  <c r="D362" i="5"/>
  <c r="AQ362" i="5"/>
  <c r="AW364" i="5"/>
  <c r="C383" i="5"/>
  <c r="AU392" i="5"/>
  <c r="CG396" i="5"/>
  <c r="CE396" i="5"/>
  <c r="AY396" i="5"/>
  <c r="L396" i="5"/>
  <c r="C396" i="5"/>
  <c r="AW396" i="5"/>
  <c r="B396" i="5"/>
  <c r="E396" i="5"/>
  <c r="AS275" i="5"/>
  <c r="AY277" i="5"/>
  <c r="AU283" i="5"/>
  <c r="AP286" i="5"/>
  <c r="AV286" i="5"/>
  <c r="AY295" i="5"/>
  <c r="BB296" i="5"/>
  <c r="AQ298" i="5"/>
  <c r="AW298" i="5"/>
  <c r="AU302" i="5"/>
  <c r="AP303" i="5"/>
  <c r="AV303" i="5"/>
  <c r="BB303" i="5"/>
  <c r="AP315" i="5"/>
  <c r="AV315" i="5"/>
  <c r="BB315" i="5"/>
  <c r="AQ320" i="5"/>
  <c r="CF320" i="5"/>
  <c r="AZ322" i="5"/>
  <c r="AP323" i="5"/>
  <c r="AV323" i="5"/>
  <c r="AZ326" i="5"/>
  <c r="AP327" i="5"/>
  <c r="AV327" i="5"/>
  <c r="BB327" i="5"/>
  <c r="C338" i="5"/>
  <c r="A339" i="5"/>
  <c r="E339" i="5"/>
  <c r="AR339" i="5"/>
  <c r="AY339" i="5"/>
  <c r="CG339" i="5"/>
  <c r="C342" i="5"/>
  <c r="A343" i="5"/>
  <c r="E343" i="5"/>
  <c r="AY343" i="5"/>
  <c r="CG343" i="5"/>
  <c r="D348" i="5"/>
  <c r="AX348" i="5"/>
  <c r="D352" i="5"/>
  <c r="AZ354" i="5"/>
  <c r="E355" i="5"/>
  <c r="AQ355" i="5"/>
  <c r="AZ355" i="5"/>
  <c r="BD355" i="5" s="1"/>
  <c r="CE356" i="5"/>
  <c r="CG356" i="5"/>
  <c r="AY356" i="5"/>
  <c r="E356" i="5"/>
  <c r="A356" i="5"/>
  <c r="AQ356" i="5"/>
  <c r="AZ356" i="5"/>
  <c r="BD356" i="5" s="1"/>
  <c r="A360" i="5"/>
  <c r="AZ360" i="5"/>
  <c r="CE362" i="5"/>
  <c r="AY362" i="5"/>
  <c r="AP362" i="5"/>
  <c r="E362" i="5"/>
  <c r="AU362" i="5"/>
  <c r="C364" i="5"/>
  <c r="AZ364" i="5"/>
  <c r="AU366" i="5"/>
  <c r="AS372" i="5"/>
  <c r="C381" i="5"/>
  <c r="CE383" i="5"/>
  <c r="CG383" i="5"/>
  <c r="AY383" i="5"/>
  <c r="E383" i="5"/>
  <c r="A383" i="5"/>
  <c r="CF383" i="5"/>
  <c r="AQ383" i="5"/>
  <c r="J383" i="5"/>
  <c r="AX383" i="5" s="1"/>
  <c r="D383" i="5"/>
  <c r="AZ383" i="5"/>
  <c r="L383" i="5"/>
  <c r="BH383" i="5" s="1"/>
  <c r="B383" i="5"/>
  <c r="BB383" i="5" s="1"/>
  <c r="AU383" i="5"/>
  <c r="F383" i="5"/>
  <c r="BA391" i="5"/>
  <c r="AZ358" i="5"/>
  <c r="CE365" i="5"/>
  <c r="CG365" i="5"/>
  <c r="AY365" i="5"/>
  <c r="E365" i="5"/>
  <c r="A365" i="5"/>
  <c r="AQ365" i="5"/>
  <c r="AZ365" i="5"/>
  <c r="BD365" i="5" s="1"/>
  <c r="C370" i="5"/>
  <c r="E371" i="5"/>
  <c r="L371" i="5"/>
  <c r="AR371" i="5" s="1"/>
  <c r="AV371" i="5"/>
  <c r="CE373" i="5"/>
  <c r="AX373" i="5"/>
  <c r="D373" i="5"/>
  <c r="AP373" i="5"/>
  <c r="CE379" i="5"/>
  <c r="AZ379" i="5"/>
  <c r="BD379" i="5" s="1"/>
  <c r="AU379" i="5"/>
  <c r="L379" i="5"/>
  <c r="F379" i="5"/>
  <c r="B379" i="5"/>
  <c r="BB379" i="5" s="1"/>
  <c r="CG379" i="5"/>
  <c r="AY379" i="5"/>
  <c r="E379" i="5"/>
  <c r="A379" i="5"/>
  <c r="AV379" i="5"/>
  <c r="CE384" i="5"/>
  <c r="AP384" i="5"/>
  <c r="E384" i="5"/>
  <c r="AX384" i="5"/>
  <c r="D384" i="5"/>
  <c r="C388" i="5"/>
  <c r="AP388" i="5"/>
  <c r="F400" i="5"/>
  <c r="C401" i="5"/>
  <c r="AP401" i="5"/>
  <c r="CF412" i="5"/>
  <c r="AV412" i="5"/>
  <c r="L412" i="5"/>
  <c r="E412" i="5"/>
  <c r="BD412" i="5"/>
  <c r="AU412" i="5"/>
  <c r="C412" i="5"/>
  <c r="AY412" i="5"/>
  <c r="F412" i="5"/>
  <c r="CG412" i="5"/>
  <c r="B412" i="5"/>
  <c r="K412" i="5" s="1"/>
  <c r="M412" i="5" s="1"/>
  <c r="D413" i="5"/>
  <c r="AW415" i="5"/>
  <c r="C415" i="5"/>
  <c r="CE415" i="5"/>
  <c r="F417" i="5"/>
  <c r="F425" i="5"/>
  <c r="AZ428" i="5"/>
  <c r="CF400" i="5"/>
  <c r="AV400" i="5"/>
  <c r="L400" i="5"/>
  <c r="E400" i="5"/>
  <c r="AU400" i="5"/>
  <c r="C400" i="5"/>
  <c r="AZ400" i="5"/>
  <c r="BD400" i="5" s="1"/>
  <c r="CE413" i="5"/>
  <c r="BH413" i="5"/>
  <c r="AZ413" i="5"/>
  <c r="BD413" i="5" s="1"/>
  <c r="AU413" i="5"/>
  <c r="L413" i="5"/>
  <c r="F413" i="5"/>
  <c r="B413" i="5"/>
  <c r="CG413" i="5"/>
  <c r="AY413" i="5"/>
  <c r="E413" i="5"/>
  <c r="A413" i="5"/>
  <c r="BB413" i="5"/>
  <c r="AP413" i="5"/>
  <c r="C413" i="5"/>
  <c r="CF413" i="5"/>
  <c r="AX413" i="5"/>
  <c r="J413" i="5"/>
  <c r="CE417" i="5"/>
  <c r="CG417" i="5"/>
  <c r="AY417" i="5"/>
  <c r="E417" i="5"/>
  <c r="A417" i="5"/>
  <c r="CF417" i="5"/>
  <c r="AX417" i="5"/>
  <c r="AQ417" i="5"/>
  <c r="J417" i="5"/>
  <c r="D417" i="5"/>
  <c r="AP417" i="5"/>
  <c r="C417" i="5"/>
  <c r="AZ417" i="5"/>
  <c r="L417" i="5"/>
  <c r="B417" i="5"/>
  <c r="CE425" i="5"/>
  <c r="CG425" i="5"/>
  <c r="AY425" i="5"/>
  <c r="E425" i="5"/>
  <c r="A425" i="5"/>
  <c r="CF425" i="5"/>
  <c r="AQ425" i="5"/>
  <c r="J425" i="5"/>
  <c r="D425" i="5"/>
  <c r="AP425" i="5"/>
  <c r="C425" i="5"/>
  <c r="AZ425" i="5"/>
  <c r="L425" i="5"/>
  <c r="BB425" i="5" s="1"/>
  <c r="B425" i="5"/>
  <c r="K425" i="5" s="1"/>
  <c r="M425" i="5" s="1"/>
  <c r="AZ444" i="5"/>
  <c r="AV444" i="5"/>
  <c r="C444" i="5"/>
  <c r="B444" i="5"/>
  <c r="K444" i="5" s="1"/>
  <c r="AW444" i="5"/>
  <c r="CF461" i="5"/>
  <c r="B461" i="5"/>
  <c r="K461" i="5" s="1"/>
  <c r="J461" i="5"/>
  <c r="C461" i="5"/>
  <c r="AW461" i="5"/>
  <c r="CG370" i="5"/>
  <c r="AW370" i="5"/>
  <c r="B370" i="5"/>
  <c r="K370" i="5" s="1"/>
  <c r="AZ370" i="5"/>
  <c r="CE371" i="5"/>
  <c r="CF371" i="5"/>
  <c r="AQ371" i="5"/>
  <c r="J371" i="5"/>
  <c r="DH371" i="5" s="1"/>
  <c r="D371" i="5"/>
  <c r="AZ371" i="5"/>
  <c r="BD371" i="5" s="1"/>
  <c r="C377" i="5"/>
  <c r="AW377" i="5"/>
  <c r="CG378" i="5"/>
  <c r="AV378" i="5"/>
  <c r="F378" i="5"/>
  <c r="C378" i="5"/>
  <c r="CE388" i="5"/>
  <c r="CG388" i="5"/>
  <c r="AY388" i="5"/>
  <c r="E388" i="5"/>
  <c r="A388" i="5"/>
  <c r="CF388" i="5"/>
  <c r="BD388" i="5"/>
  <c r="AQ388" i="5"/>
  <c r="J388" i="5"/>
  <c r="AX388" i="5" s="1"/>
  <c r="D388" i="5"/>
  <c r="AV388" i="5"/>
  <c r="CG390" i="5"/>
  <c r="C390" i="5"/>
  <c r="L390" i="5"/>
  <c r="B390" i="5"/>
  <c r="K390" i="5" s="1"/>
  <c r="A400" i="5"/>
  <c r="AQ400" i="5"/>
  <c r="CE401" i="5"/>
  <c r="AZ401" i="5"/>
  <c r="AU401" i="5"/>
  <c r="L401" i="5"/>
  <c r="F401" i="5"/>
  <c r="B401" i="5"/>
  <c r="CG401" i="5"/>
  <c r="AY401" i="5"/>
  <c r="AR401" i="5"/>
  <c r="E401" i="5"/>
  <c r="A401" i="5"/>
  <c r="AV401" i="5"/>
  <c r="AQ413" i="5"/>
  <c r="CE414" i="5"/>
  <c r="CF414" i="5"/>
  <c r="AP414" i="5"/>
  <c r="C414" i="5"/>
  <c r="J414" i="5"/>
  <c r="AX414" i="5" s="1"/>
  <c r="D414" i="5"/>
  <c r="AU417" i="5"/>
  <c r="CF420" i="5"/>
  <c r="AY420" i="5"/>
  <c r="AQ420" i="5"/>
  <c r="F420" i="5"/>
  <c r="A420" i="5"/>
  <c r="AV420" i="5"/>
  <c r="L420" i="5"/>
  <c r="BD420" i="5" s="1"/>
  <c r="E420" i="5"/>
  <c r="AU420" i="5"/>
  <c r="C420" i="5"/>
  <c r="CG420" i="5"/>
  <c r="B420" i="5"/>
  <c r="K420" i="5" s="1"/>
  <c r="M420" i="5" s="1"/>
  <c r="AU425" i="5"/>
  <c r="CF428" i="5"/>
  <c r="AY428" i="5"/>
  <c r="AQ428" i="5"/>
  <c r="F428" i="5"/>
  <c r="A428" i="5"/>
  <c r="AV428" i="5"/>
  <c r="L428" i="5"/>
  <c r="E428" i="5"/>
  <c r="AU428" i="5"/>
  <c r="C428" i="5"/>
  <c r="CG428" i="5"/>
  <c r="B428" i="5"/>
  <c r="K428" i="5" s="1"/>
  <c r="L444" i="5"/>
  <c r="CG458" i="5"/>
  <c r="AW458" i="5"/>
  <c r="C458" i="5"/>
  <c r="B458" i="5"/>
  <c r="AP375" i="5"/>
  <c r="AV375" i="5"/>
  <c r="BB375" i="5"/>
  <c r="AZ387" i="5"/>
  <c r="BD387" i="5" s="1"/>
  <c r="CG387" i="5"/>
  <c r="AP393" i="5"/>
  <c r="AV393" i="5"/>
  <c r="BB393" i="5"/>
  <c r="AP397" i="5"/>
  <c r="AV397" i="5"/>
  <c r="BB397" i="5"/>
  <c r="CF398" i="5"/>
  <c r="CF408" i="5"/>
  <c r="AV408" i="5"/>
  <c r="L408" i="5"/>
  <c r="E408" i="5"/>
  <c r="AU408" i="5"/>
  <c r="C408" i="5"/>
  <c r="AZ408" i="5"/>
  <c r="BD408" i="5" s="1"/>
  <c r="CE410" i="5"/>
  <c r="CF410" i="5"/>
  <c r="AP410" i="5"/>
  <c r="C410" i="5"/>
  <c r="J410" i="5"/>
  <c r="CE411" i="5"/>
  <c r="AS411" i="5"/>
  <c r="CE422" i="5"/>
  <c r="D422" i="5"/>
  <c r="CF422" i="5"/>
  <c r="AP422" i="5"/>
  <c r="C422" i="5"/>
  <c r="C423" i="5"/>
  <c r="CE430" i="5"/>
  <c r="D430" i="5"/>
  <c r="CF430" i="5"/>
  <c r="AP430" i="5"/>
  <c r="C430" i="5"/>
  <c r="CE435" i="5"/>
  <c r="AW435" i="5"/>
  <c r="C435" i="5"/>
  <c r="B435" i="5"/>
  <c r="K435" i="5" s="1"/>
  <c r="CF435" i="5"/>
  <c r="CE437" i="5"/>
  <c r="AZ437" i="5"/>
  <c r="BD437" i="5" s="1"/>
  <c r="AU437" i="5"/>
  <c r="L437" i="5"/>
  <c r="BH437" i="5" s="1"/>
  <c r="F437" i="5"/>
  <c r="B437" i="5"/>
  <c r="K437" i="5" s="1"/>
  <c r="M437" i="5" s="1"/>
  <c r="CG437" i="5"/>
  <c r="AY437" i="5"/>
  <c r="E437" i="5"/>
  <c r="A437" i="5"/>
  <c r="AV437" i="5"/>
  <c r="CE441" i="5"/>
  <c r="BH441" i="5"/>
  <c r="AZ441" i="5"/>
  <c r="BD441" i="5" s="1"/>
  <c r="AU441" i="5"/>
  <c r="L441" i="5"/>
  <c r="F441" i="5"/>
  <c r="B441" i="5"/>
  <c r="K441" i="5" s="1"/>
  <c r="M441" i="5" s="1"/>
  <c r="CG441" i="5"/>
  <c r="AY441" i="5"/>
  <c r="E441" i="5"/>
  <c r="A441" i="5"/>
  <c r="AV441" i="5"/>
  <c r="CE446" i="5"/>
  <c r="AY446" i="5"/>
  <c r="AP446" i="5"/>
  <c r="E446" i="5"/>
  <c r="D446" i="5"/>
  <c r="CF449" i="5"/>
  <c r="AV449" i="5"/>
  <c r="L449" i="5"/>
  <c r="E449" i="5"/>
  <c r="AU449" i="5"/>
  <c r="C449" i="5"/>
  <c r="AZ449" i="5"/>
  <c r="BD449" i="5" s="1"/>
  <c r="CE468" i="5"/>
  <c r="AX468" i="5"/>
  <c r="D468" i="5"/>
  <c r="CG468" i="5"/>
  <c r="AU468" i="5"/>
  <c r="J468" i="5"/>
  <c r="CW468" i="5" s="1"/>
  <c r="DY468" i="5" s="1"/>
  <c r="C468" i="5"/>
  <c r="CF468" i="5"/>
  <c r="AQ468" i="5"/>
  <c r="A468" i="5"/>
  <c r="AP468" i="5"/>
  <c r="BA483" i="5"/>
  <c r="AS483" i="5"/>
  <c r="AV374" i="5"/>
  <c r="D375" i="5"/>
  <c r="J375" i="5"/>
  <c r="AQ375" i="5"/>
  <c r="AX375" i="5"/>
  <c r="BD375" i="5"/>
  <c r="CF375" i="5"/>
  <c r="AQ380" i="5"/>
  <c r="CF380" i="5"/>
  <c r="AZ386" i="5"/>
  <c r="C387" i="5"/>
  <c r="AU387" i="5"/>
  <c r="D393" i="5"/>
  <c r="J393" i="5"/>
  <c r="AX393" i="5" s="1"/>
  <c r="AQ393" i="5"/>
  <c r="CF393" i="5"/>
  <c r="D397" i="5"/>
  <c r="J397" i="5"/>
  <c r="AQ397" i="5"/>
  <c r="AX397" i="5"/>
  <c r="BD397" i="5"/>
  <c r="CF397" i="5"/>
  <c r="J398" i="5"/>
  <c r="AZ403" i="5"/>
  <c r="C403" i="5"/>
  <c r="AW403" i="5"/>
  <c r="L403" i="5"/>
  <c r="B403" i="5"/>
  <c r="K403" i="5" s="1"/>
  <c r="M403" i="5" s="1"/>
  <c r="A408" i="5"/>
  <c r="AQ408" i="5"/>
  <c r="CE409" i="5"/>
  <c r="AZ409" i="5"/>
  <c r="BD409" i="5" s="1"/>
  <c r="AU409" i="5"/>
  <c r="L409" i="5"/>
  <c r="AR409" i="5" s="1"/>
  <c r="F409" i="5"/>
  <c r="B409" i="5"/>
  <c r="K409" i="5" s="1"/>
  <c r="M409" i="5" s="1"/>
  <c r="CG409" i="5"/>
  <c r="AY409" i="5"/>
  <c r="E409" i="5"/>
  <c r="A409" i="5"/>
  <c r="AV409" i="5"/>
  <c r="AX410" i="5"/>
  <c r="AW411" i="5"/>
  <c r="J422" i="5"/>
  <c r="AX422" i="5" s="1"/>
  <c r="J430" i="5"/>
  <c r="CG432" i="5"/>
  <c r="AW432" i="5"/>
  <c r="C432" i="5"/>
  <c r="B432" i="5"/>
  <c r="K432" i="5" s="1"/>
  <c r="J435" i="5"/>
  <c r="J437" i="5"/>
  <c r="AX437" i="5" s="1"/>
  <c r="CF437" i="5"/>
  <c r="J439" i="5"/>
  <c r="AZ440" i="5"/>
  <c r="C440" i="5"/>
  <c r="AW440" i="5"/>
  <c r="L440" i="5"/>
  <c r="B440" i="5"/>
  <c r="K440" i="5" s="1"/>
  <c r="J441" i="5"/>
  <c r="AX441" i="5"/>
  <c r="CF441" i="5"/>
  <c r="CE445" i="5"/>
  <c r="CG445" i="5"/>
  <c r="AY445" i="5"/>
  <c r="E445" i="5"/>
  <c r="A445" i="5"/>
  <c r="CF445" i="5"/>
  <c r="AX445" i="5"/>
  <c r="AQ445" i="5"/>
  <c r="J445" i="5"/>
  <c r="D445" i="5"/>
  <c r="AV445" i="5"/>
  <c r="J446" i="5"/>
  <c r="AX446" i="5" s="1"/>
  <c r="A449" i="5"/>
  <c r="AQ449" i="5"/>
  <c r="CG454" i="5"/>
  <c r="AW454" i="5"/>
  <c r="F454" i="5"/>
  <c r="A454" i="5"/>
  <c r="CE454" i="5"/>
  <c r="AU454" i="5"/>
  <c r="L454" i="5"/>
  <c r="BD454" i="5" s="1"/>
  <c r="E454" i="5"/>
  <c r="AS454" i="5"/>
  <c r="C454" i="5"/>
  <c r="B454" i="5"/>
  <c r="CE464" i="5"/>
  <c r="AX464" i="5"/>
  <c r="D464" i="5"/>
  <c r="CG464" i="5"/>
  <c r="AU464" i="5"/>
  <c r="J464" i="5"/>
  <c r="DE464" i="5" s="1"/>
  <c r="EG464" i="5" s="1"/>
  <c r="C464" i="5"/>
  <c r="CF464" i="5"/>
  <c r="AQ464" i="5"/>
  <c r="A464" i="5"/>
  <c r="AP464" i="5"/>
  <c r="AY468" i="5"/>
  <c r="AZ484" i="5"/>
  <c r="C484" i="5"/>
  <c r="AW484" i="5"/>
  <c r="L484" i="5"/>
  <c r="B484" i="5"/>
  <c r="K484" i="5" s="1"/>
  <c r="F484" i="5"/>
  <c r="AV484" i="5"/>
  <c r="F404" i="5"/>
  <c r="AQ404" i="5"/>
  <c r="AY404" i="5"/>
  <c r="AP405" i="5"/>
  <c r="AV405" i="5"/>
  <c r="AZ416" i="5"/>
  <c r="BD416" i="5" s="1"/>
  <c r="CG416" i="5"/>
  <c r="B421" i="5"/>
  <c r="K421" i="5" s="1"/>
  <c r="F421" i="5"/>
  <c r="L421" i="5"/>
  <c r="AU421" i="5"/>
  <c r="AZ421" i="5"/>
  <c r="BH421" i="5"/>
  <c r="AZ424" i="5"/>
  <c r="BD424" i="5" s="1"/>
  <c r="CG424" i="5"/>
  <c r="B429" i="5"/>
  <c r="F429" i="5"/>
  <c r="L429" i="5"/>
  <c r="BH429" i="5" s="1"/>
  <c r="AU429" i="5"/>
  <c r="AZ429" i="5"/>
  <c r="F431" i="5"/>
  <c r="M431" i="5"/>
  <c r="AX431" i="5"/>
  <c r="B433" i="5"/>
  <c r="K433" i="5" s="1"/>
  <c r="F433" i="5"/>
  <c r="L433" i="5"/>
  <c r="AR433" i="5" s="1"/>
  <c r="AU433" i="5"/>
  <c r="AZ433" i="5"/>
  <c r="BH433" i="5"/>
  <c r="AQ434" i="5"/>
  <c r="AY434" i="5"/>
  <c r="E438" i="5"/>
  <c r="AP438" i="5"/>
  <c r="AY438" i="5"/>
  <c r="E442" i="5"/>
  <c r="AP442" i="5"/>
  <c r="AY442" i="5"/>
  <c r="D447" i="5"/>
  <c r="AX447" i="5"/>
  <c r="CE447" i="5"/>
  <c r="BA448" i="5"/>
  <c r="BE448" i="5" s="1"/>
  <c r="AQ450" i="5"/>
  <c r="CG451" i="5"/>
  <c r="AQ451" i="5"/>
  <c r="C451" i="5"/>
  <c r="J451" i="5"/>
  <c r="CE452" i="5"/>
  <c r="CG452" i="5"/>
  <c r="AQ452" i="5"/>
  <c r="A452" i="5"/>
  <c r="J452" i="5"/>
  <c r="DB452" i="5" s="1"/>
  <c r="BA456" i="5"/>
  <c r="AU456" i="5"/>
  <c r="E460" i="5"/>
  <c r="D479" i="5"/>
  <c r="C479" i="5"/>
  <c r="E479" i="5"/>
  <c r="BA479" i="5"/>
  <c r="A479" i="5"/>
  <c r="B482" i="5"/>
  <c r="AZ404" i="5"/>
  <c r="BD404" i="5" s="1"/>
  <c r="CG404" i="5"/>
  <c r="D405" i="5"/>
  <c r="J405" i="5"/>
  <c r="AQ405" i="5"/>
  <c r="AR405" i="5" s="1"/>
  <c r="AX405" i="5"/>
  <c r="BD405" i="5"/>
  <c r="CF405" i="5"/>
  <c r="C416" i="5"/>
  <c r="AU416" i="5"/>
  <c r="J418" i="5"/>
  <c r="AP421" i="5"/>
  <c r="AV421" i="5"/>
  <c r="BB421" i="5"/>
  <c r="C424" i="5"/>
  <c r="AU424" i="5"/>
  <c r="J426" i="5"/>
  <c r="AP429" i="5"/>
  <c r="AV429" i="5"/>
  <c r="AP433" i="5"/>
  <c r="AV433" i="5"/>
  <c r="BB433" i="5"/>
  <c r="C434" i="5"/>
  <c r="J434" i="5"/>
  <c r="AX434" i="5" s="1"/>
  <c r="AS434" i="5"/>
  <c r="AQ438" i="5"/>
  <c r="CF438" i="5"/>
  <c r="AQ442" i="5"/>
  <c r="CF442" i="5"/>
  <c r="B448" i="5"/>
  <c r="BB448" i="5" s="1"/>
  <c r="L448" i="5"/>
  <c r="CE450" i="5"/>
  <c r="AZ450" i="5"/>
  <c r="BD450" i="5" s="1"/>
  <c r="AU450" i="5"/>
  <c r="L450" i="5"/>
  <c r="BH450" i="5" s="1"/>
  <c r="F450" i="5"/>
  <c r="CG450" i="5"/>
  <c r="AY450" i="5"/>
  <c r="AV450" i="5"/>
  <c r="AV451" i="5"/>
  <c r="AW452" i="5"/>
  <c r="D460" i="5"/>
  <c r="CE460" i="5"/>
  <c r="AY460" i="5"/>
  <c r="A460" i="5"/>
  <c r="CE482" i="5"/>
  <c r="CG482" i="5"/>
  <c r="AY482" i="5"/>
  <c r="E482" i="5"/>
  <c r="A482" i="5"/>
  <c r="CF482" i="5"/>
  <c r="BD482" i="5"/>
  <c r="AQ482" i="5"/>
  <c r="J482" i="5"/>
  <c r="D482" i="5"/>
  <c r="BH482" i="5"/>
  <c r="AU482" i="5"/>
  <c r="F482" i="5"/>
  <c r="BB482" i="5"/>
  <c r="AP482" i="5"/>
  <c r="C482" i="5"/>
  <c r="AZ492" i="5"/>
  <c r="C492" i="5"/>
  <c r="AW492" i="5"/>
  <c r="L492" i="5"/>
  <c r="BH492" i="5" s="1"/>
  <c r="B492" i="5"/>
  <c r="K492" i="5" s="1"/>
  <c r="F492" i="5"/>
  <c r="AV492" i="5"/>
  <c r="CE498" i="5"/>
  <c r="D498" i="5"/>
  <c r="CG498" i="5"/>
  <c r="AU498" i="5"/>
  <c r="J498" i="5"/>
  <c r="C498" i="5"/>
  <c r="AY498" i="5"/>
  <c r="E498" i="5"/>
  <c r="CF498" i="5"/>
  <c r="AQ498" i="5"/>
  <c r="A498" i="5"/>
  <c r="F453" i="5"/>
  <c r="AS453" i="5"/>
  <c r="CF453" i="5"/>
  <c r="AP455" i="5"/>
  <c r="AV455" i="5"/>
  <c r="BB455" i="5"/>
  <c r="F457" i="5"/>
  <c r="AX457" i="5"/>
  <c r="B459" i="5"/>
  <c r="K459" i="5" s="1"/>
  <c r="F459" i="5"/>
  <c r="L459" i="5"/>
  <c r="M459" i="5" s="1"/>
  <c r="AU459" i="5"/>
  <c r="AZ459" i="5"/>
  <c r="AP463" i="5"/>
  <c r="AV463" i="5"/>
  <c r="BB463" i="5"/>
  <c r="AZ466" i="5"/>
  <c r="AP467" i="5"/>
  <c r="AV467" i="5"/>
  <c r="AS469" i="5"/>
  <c r="C470" i="5"/>
  <c r="AW470" i="5"/>
  <c r="CE471" i="5"/>
  <c r="CF471" i="5"/>
  <c r="AP471" i="5"/>
  <c r="AV471" i="5"/>
  <c r="BB471" i="5"/>
  <c r="CE472" i="5"/>
  <c r="AW472" i="5"/>
  <c r="D472" i="5"/>
  <c r="AS472" i="5"/>
  <c r="J472" i="5"/>
  <c r="AX472" i="5" s="1"/>
  <c r="C472" i="5"/>
  <c r="AY472" i="5"/>
  <c r="F489" i="5"/>
  <c r="CE494" i="5"/>
  <c r="AX494" i="5"/>
  <c r="D494" i="5"/>
  <c r="CG494" i="5"/>
  <c r="AU494" i="5"/>
  <c r="J494" i="5"/>
  <c r="C494" i="5"/>
  <c r="D455" i="5"/>
  <c r="J455" i="5"/>
  <c r="AQ455" i="5"/>
  <c r="AX455" i="5"/>
  <c r="BD455" i="5"/>
  <c r="CF455" i="5"/>
  <c r="AP459" i="5"/>
  <c r="AV459" i="5"/>
  <c r="AV462" i="5"/>
  <c r="D463" i="5"/>
  <c r="J463" i="5"/>
  <c r="AQ463" i="5"/>
  <c r="BD463" i="5"/>
  <c r="CF463" i="5"/>
  <c r="CE465" i="5"/>
  <c r="D467" i="5"/>
  <c r="AR467" i="5" s="1"/>
  <c r="J467" i="5"/>
  <c r="AQ467" i="5"/>
  <c r="CF467" i="5"/>
  <c r="B469" i="5"/>
  <c r="J469" i="5"/>
  <c r="AX469" i="5" s="1"/>
  <c r="AW469" i="5"/>
  <c r="D471" i="5"/>
  <c r="J471" i="5"/>
  <c r="AQ471" i="5"/>
  <c r="AX471" i="5"/>
  <c r="BD471" i="5"/>
  <c r="CG471" i="5"/>
  <c r="CE489" i="5"/>
  <c r="AZ489" i="5"/>
  <c r="E489" i="5"/>
  <c r="AY489" i="5"/>
  <c r="L489" i="5"/>
  <c r="M489" i="5" s="1"/>
  <c r="C489" i="5"/>
  <c r="A494" i="5"/>
  <c r="AP494" i="5"/>
  <c r="D499" i="5"/>
  <c r="AW473" i="5"/>
  <c r="AW474" i="5"/>
  <c r="CF475" i="5"/>
  <c r="AS476" i="5"/>
  <c r="C477" i="5"/>
  <c r="AW477" i="5"/>
  <c r="AP478" i="5"/>
  <c r="AV478" i="5"/>
  <c r="F480" i="5"/>
  <c r="AW480" i="5"/>
  <c r="AZ481" i="5"/>
  <c r="BD481" i="5" s="1"/>
  <c r="CG481" i="5"/>
  <c r="AP486" i="5"/>
  <c r="AV486" i="5"/>
  <c r="AZ488" i="5"/>
  <c r="B490" i="5"/>
  <c r="K490" i="5" s="1"/>
  <c r="M490" i="5" s="1"/>
  <c r="F490" i="5"/>
  <c r="L490" i="5"/>
  <c r="AR490" i="5" s="1"/>
  <c r="AU490" i="5"/>
  <c r="AZ490" i="5"/>
  <c r="BD490" i="5" s="1"/>
  <c r="A493" i="5"/>
  <c r="F493" i="5"/>
  <c r="AQ493" i="5"/>
  <c r="AY493" i="5"/>
  <c r="AZ496" i="5"/>
  <c r="AP497" i="5"/>
  <c r="AV497" i="5"/>
  <c r="BB497" i="5"/>
  <c r="F500" i="5"/>
  <c r="L474" i="5"/>
  <c r="M474" i="5" s="1"/>
  <c r="B476" i="5"/>
  <c r="BB476" i="5" s="1"/>
  <c r="J476" i="5"/>
  <c r="AW476" i="5"/>
  <c r="D478" i="5"/>
  <c r="J478" i="5"/>
  <c r="AQ478" i="5"/>
  <c r="AX478" i="5"/>
  <c r="BD478" i="5"/>
  <c r="CF478" i="5"/>
  <c r="C481" i="5"/>
  <c r="AU481" i="5"/>
  <c r="AZ485" i="5"/>
  <c r="BD485" i="5" s="1"/>
  <c r="CG485" i="5"/>
  <c r="D486" i="5"/>
  <c r="J486" i="5"/>
  <c r="AQ486" i="5"/>
  <c r="AX486" i="5"/>
  <c r="BD486" i="5"/>
  <c r="CF486" i="5"/>
  <c r="B488" i="5"/>
  <c r="K488" i="5" s="1"/>
  <c r="M488" i="5" s="1"/>
  <c r="L488" i="5"/>
  <c r="AP490" i="5"/>
  <c r="AV490" i="5"/>
  <c r="BB490" i="5"/>
  <c r="CF490" i="5"/>
  <c r="AZ493" i="5"/>
  <c r="BD493" i="5" s="1"/>
  <c r="CG493" i="5"/>
  <c r="D497" i="5"/>
  <c r="J497" i="5"/>
  <c r="AQ497" i="5"/>
  <c r="AX497" i="5"/>
  <c r="BD497" i="5"/>
  <c r="CF497" i="5"/>
  <c r="AV500" i="5"/>
  <c r="B3" i="5"/>
  <c r="K3" i="5" s="1"/>
  <c r="F3" i="5"/>
  <c r="L3" i="5"/>
  <c r="AV3" i="5"/>
  <c r="AZ3" i="5"/>
  <c r="A4" i="5"/>
  <c r="E4" i="5"/>
  <c r="AQ4" i="5"/>
  <c r="AU4" i="5"/>
  <c r="AY4" i="5"/>
  <c r="CG4" i="5"/>
  <c r="BB5" i="5"/>
  <c r="BH5" i="5"/>
  <c r="AS6" i="5"/>
  <c r="AW6" i="5"/>
  <c r="BA6" i="5"/>
  <c r="CE6" i="5"/>
  <c r="B7" i="5"/>
  <c r="K7" i="5" s="1"/>
  <c r="F7" i="5"/>
  <c r="AY7" i="5"/>
  <c r="CF9" i="5"/>
  <c r="BH9" i="5"/>
  <c r="AP9" i="5"/>
  <c r="J9" i="5"/>
  <c r="D9" i="5"/>
  <c r="AT9" i="5" s="1"/>
  <c r="AQ9" i="5"/>
  <c r="AV9" i="5"/>
  <c r="BA9" i="5"/>
  <c r="BE9" i="5" s="1"/>
  <c r="D11" i="5"/>
  <c r="AS11" i="5"/>
  <c r="CG12" i="5"/>
  <c r="AY12" i="5"/>
  <c r="BB12" i="5" s="1"/>
  <c r="AU12" i="5"/>
  <c r="AQ12" i="5"/>
  <c r="E12" i="5"/>
  <c r="A12" i="5"/>
  <c r="AP12" i="5"/>
  <c r="AV12" i="5"/>
  <c r="BA12" i="5"/>
  <c r="BE12" i="5" s="1"/>
  <c r="BH12" i="5"/>
  <c r="A13" i="5"/>
  <c r="F13" i="5"/>
  <c r="AU13" i="5"/>
  <c r="AZ13" i="5"/>
  <c r="BB14" i="5"/>
  <c r="AZ15" i="5"/>
  <c r="AV15" i="5"/>
  <c r="L15" i="5"/>
  <c r="F15" i="5"/>
  <c r="B15" i="5"/>
  <c r="K15" i="5" s="1"/>
  <c r="CG15" i="5"/>
  <c r="AY15" i="5"/>
  <c r="AU15" i="5"/>
  <c r="AQ15" i="5"/>
  <c r="E15" i="5"/>
  <c r="A15" i="5"/>
  <c r="AS15" i="5"/>
  <c r="BA15" i="5"/>
  <c r="C16" i="5"/>
  <c r="AW16" i="5"/>
  <c r="C23" i="5"/>
  <c r="AW23" i="5"/>
  <c r="C31" i="5"/>
  <c r="AW31" i="5"/>
  <c r="C39" i="5"/>
  <c r="AW39" i="5"/>
  <c r="C47" i="5"/>
  <c r="AW47" i="5"/>
  <c r="C87" i="5"/>
  <c r="AW87" i="5"/>
  <c r="B93" i="5"/>
  <c r="K93" i="5" s="1"/>
  <c r="AS3" i="5"/>
  <c r="AW3" i="5"/>
  <c r="BA3" i="5"/>
  <c r="CE3" i="5"/>
  <c r="B4" i="5"/>
  <c r="K4" i="5" s="1"/>
  <c r="F4" i="5"/>
  <c r="L4" i="5"/>
  <c r="AV4" i="5"/>
  <c r="AZ4" i="5"/>
  <c r="AZ7" i="5"/>
  <c r="AV7" i="5"/>
  <c r="L7" i="5"/>
  <c r="AP7" i="5"/>
  <c r="AU7" i="5"/>
  <c r="BA7" i="5"/>
  <c r="BH7" i="5"/>
  <c r="CF7" i="5"/>
  <c r="AW9" i="5"/>
  <c r="E11" i="5"/>
  <c r="AY11" i="5"/>
  <c r="CF13" i="5"/>
  <c r="AP13" i="5"/>
  <c r="J13" i="5"/>
  <c r="D13" i="5"/>
  <c r="AQ13" i="5"/>
  <c r="AV13" i="5"/>
  <c r="BA13" i="5"/>
  <c r="CE15" i="5"/>
  <c r="F16" i="5"/>
  <c r="C19" i="5"/>
  <c r="AW19" i="5"/>
  <c r="CG20" i="5"/>
  <c r="BD20" i="5"/>
  <c r="BF20" i="5" s="1"/>
  <c r="AY20" i="5"/>
  <c r="AU20" i="5"/>
  <c r="AQ20" i="5"/>
  <c r="E20" i="5"/>
  <c r="A20" i="5"/>
  <c r="CF20" i="5"/>
  <c r="BH20" i="5"/>
  <c r="BB20" i="5"/>
  <c r="AP20" i="5"/>
  <c r="J20" i="5"/>
  <c r="D20" i="5"/>
  <c r="AS20" i="5"/>
  <c r="BA20" i="5"/>
  <c r="BE20" i="5" s="1"/>
  <c r="CE20" i="5"/>
  <c r="AZ23" i="5"/>
  <c r="AV23" i="5"/>
  <c r="L23" i="5"/>
  <c r="F23" i="5"/>
  <c r="B23" i="5"/>
  <c r="CG23" i="5"/>
  <c r="AY23" i="5"/>
  <c r="AU23" i="5"/>
  <c r="AQ23" i="5"/>
  <c r="E23" i="5"/>
  <c r="A23" i="5"/>
  <c r="CF23" i="5"/>
  <c r="AP23" i="5"/>
  <c r="J23" i="5"/>
  <c r="D23" i="5"/>
  <c r="BA23" i="5"/>
  <c r="AZ31" i="5"/>
  <c r="AV31" i="5"/>
  <c r="L31" i="5"/>
  <c r="BH31" i="5" s="1"/>
  <c r="F31" i="5"/>
  <c r="B31" i="5"/>
  <c r="K31" i="5" s="1"/>
  <c r="CG31" i="5"/>
  <c r="AY31" i="5"/>
  <c r="AU31" i="5"/>
  <c r="AQ31" i="5"/>
  <c r="E31" i="5"/>
  <c r="A31" i="5"/>
  <c r="CF31" i="5"/>
  <c r="BB31" i="5"/>
  <c r="AX31" i="5"/>
  <c r="AP31" i="5"/>
  <c r="J31" i="5"/>
  <c r="D31" i="5"/>
  <c r="AT31" i="5" s="1"/>
  <c r="BA31" i="5"/>
  <c r="BE31" i="5" s="1"/>
  <c r="AZ39" i="5"/>
  <c r="AV39" i="5"/>
  <c r="L39" i="5"/>
  <c r="BH39" i="5" s="1"/>
  <c r="F39" i="5"/>
  <c r="B39" i="5"/>
  <c r="K39" i="5" s="1"/>
  <c r="CG39" i="5"/>
  <c r="AY39" i="5"/>
  <c r="AU39" i="5"/>
  <c r="AQ39" i="5"/>
  <c r="E39" i="5"/>
  <c r="A39" i="5"/>
  <c r="CF39" i="5"/>
  <c r="AP39" i="5"/>
  <c r="J39" i="5"/>
  <c r="D39" i="5"/>
  <c r="BA39" i="5"/>
  <c r="AZ47" i="5"/>
  <c r="AV47" i="5"/>
  <c r="L47" i="5"/>
  <c r="BH47" i="5" s="1"/>
  <c r="F47" i="5"/>
  <c r="B47" i="5"/>
  <c r="K47" i="5" s="1"/>
  <c r="CG47" i="5"/>
  <c r="AY47" i="5"/>
  <c r="AU47" i="5"/>
  <c r="AQ47" i="5"/>
  <c r="E47" i="5"/>
  <c r="A47" i="5"/>
  <c r="CF47" i="5"/>
  <c r="BB47" i="5"/>
  <c r="AX47" i="5"/>
  <c r="AP47" i="5"/>
  <c r="J47" i="5"/>
  <c r="D47" i="5"/>
  <c r="BA47" i="5"/>
  <c r="BE47" i="5" s="1"/>
  <c r="AZ55" i="5"/>
  <c r="AV55" i="5"/>
  <c r="L55" i="5"/>
  <c r="BH55" i="5" s="1"/>
  <c r="F55" i="5"/>
  <c r="B55" i="5"/>
  <c r="CG55" i="5"/>
  <c r="AY55" i="5"/>
  <c r="AU55" i="5"/>
  <c r="AQ55" i="5"/>
  <c r="E55" i="5"/>
  <c r="A55" i="5"/>
  <c r="CF55" i="5"/>
  <c r="AP55" i="5"/>
  <c r="J55" i="5"/>
  <c r="D55" i="5"/>
  <c r="BA55" i="5"/>
  <c r="AZ63" i="5"/>
  <c r="AV63" i="5"/>
  <c r="L63" i="5"/>
  <c r="F63" i="5"/>
  <c r="B63" i="5"/>
  <c r="K63" i="5" s="1"/>
  <c r="CG63" i="5"/>
  <c r="AY63" i="5"/>
  <c r="AU63" i="5"/>
  <c r="AQ63" i="5"/>
  <c r="E63" i="5"/>
  <c r="A63" i="5"/>
  <c r="CF63" i="5"/>
  <c r="BH63" i="5"/>
  <c r="BB63" i="5"/>
  <c r="AX63" i="5"/>
  <c r="AP63" i="5"/>
  <c r="J63" i="5"/>
  <c r="D63" i="5"/>
  <c r="BA63" i="5"/>
  <c r="BE63" i="5" s="1"/>
  <c r="AZ71" i="5"/>
  <c r="AV71" i="5"/>
  <c r="L71" i="5"/>
  <c r="M71" i="5" s="1"/>
  <c r="F71" i="5"/>
  <c r="B71" i="5"/>
  <c r="CG71" i="5"/>
  <c r="AY71" i="5"/>
  <c r="AU71" i="5"/>
  <c r="AQ71" i="5"/>
  <c r="E71" i="5"/>
  <c r="A71" i="5"/>
  <c r="CF71" i="5"/>
  <c r="AP71" i="5"/>
  <c r="J71" i="5"/>
  <c r="D71" i="5"/>
  <c r="BA71" i="5"/>
  <c r="AZ79" i="5"/>
  <c r="AV79" i="5"/>
  <c r="L79" i="5"/>
  <c r="F79" i="5"/>
  <c r="B79" i="5"/>
  <c r="K79" i="5" s="1"/>
  <c r="M79" i="5" s="1"/>
  <c r="CG79" i="5"/>
  <c r="AY79" i="5"/>
  <c r="AU79" i="5"/>
  <c r="AQ79" i="5"/>
  <c r="AR79" i="5" s="1"/>
  <c r="E79" i="5"/>
  <c r="A79" i="5"/>
  <c r="CF79" i="5"/>
  <c r="BH79" i="5"/>
  <c r="BB79" i="5"/>
  <c r="AX79" i="5"/>
  <c r="AP79" i="5"/>
  <c r="J79" i="5"/>
  <c r="D79" i="5"/>
  <c r="BA79" i="5"/>
  <c r="BE79" i="5" s="1"/>
  <c r="AZ87" i="5"/>
  <c r="AV87" i="5"/>
  <c r="L87" i="5"/>
  <c r="BH87" i="5" s="1"/>
  <c r="F87" i="5"/>
  <c r="B87" i="5"/>
  <c r="K87" i="5" s="1"/>
  <c r="CG87" i="5"/>
  <c r="AY87" i="5"/>
  <c r="AU87" i="5"/>
  <c r="AQ87" i="5"/>
  <c r="E87" i="5"/>
  <c r="A87" i="5"/>
  <c r="CF87" i="5"/>
  <c r="AP87" i="5"/>
  <c r="J87" i="5"/>
  <c r="D87" i="5"/>
  <c r="BA87" i="5"/>
  <c r="CG93" i="5"/>
  <c r="AY93" i="5"/>
  <c r="AU93" i="5"/>
  <c r="AQ93" i="5"/>
  <c r="E93" i="5"/>
  <c r="A93" i="5"/>
  <c r="CF93" i="5"/>
  <c r="AZ93" i="5"/>
  <c r="BD93" i="5" s="1"/>
  <c r="F93" i="5"/>
  <c r="CE93" i="5"/>
  <c r="AS93" i="5"/>
  <c r="L93" i="5"/>
  <c r="D93" i="5"/>
  <c r="AW93" i="5"/>
  <c r="J93" i="5"/>
  <c r="AX93" i="5" s="1"/>
  <c r="C93" i="5"/>
  <c r="BH93" i="5"/>
  <c r="AZ101" i="5"/>
  <c r="AV101" i="5"/>
  <c r="L101" i="5"/>
  <c r="BH101" i="5" s="1"/>
  <c r="F101" i="5"/>
  <c r="B101" i="5"/>
  <c r="K101" i="5" s="1"/>
  <c r="CG101" i="5"/>
  <c r="AY101" i="5"/>
  <c r="AU101" i="5"/>
  <c r="AQ101" i="5"/>
  <c r="E101" i="5"/>
  <c r="A101" i="5"/>
  <c r="AP101" i="5"/>
  <c r="D101" i="5"/>
  <c r="CF101" i="5"/>
  <c r="AW101" i="5"/>
  <c r="C101" i="5"/>
  <c r="CE101" i="5"/>
  <c r="BB101" i="5"/>
  <c r="J101" i="5"/>
  <c r="AS4" i="5"/>
  <c r="AW4" i="5"/>
  <c r="BA4" i="5"/>
  <c r="CE4" i="5"/>
  <c r="AZ11" i="5"/>
  <c r="AV11" i="5"/>
  <c r="L11" i="5"/>
  <c r="BH11" i="5" s="1"/>
  <c r="F11" i="5"/>
  <c r="B11" i="5"/>
  <c r="AP11" i="5"/>
  <c r="AU11" i="5"/>
  <c r="BA11" i="5"/>
  <c r="CF11" i="5"/>
  <c r="CG16" i="5"/>
  <c r="AY16" i="5"/>
  <c r="AU16" i="5"/>
  <c r="AQ16" i="5"/>
  <c r="E16" i="5"/>
  <c r="A16" i="5"/>
  <c r="CF16" i="5"/>
  <c r="AP16" i="5"/>
  <c r="J16" i="5"/>
  <c r="D16" i="5"/>
  <c r="AS16" i="5"/>
  <c r="BA16" i="5"/>
  <c r="CE16" i="5"/>
  <c r="C91" i="5"/>
  <c r="AW91" i="5"/>
  <c r="AP93" i="5"/>
  <c r="AS101" i="5"/>
  <c r="A3" i="5"/>
  <c r="E3" i="5"/>
  <c r="AQ3" i="5"/>
  <c r="AU3" i="5"/>
  <c r="AY3" i="5"/>
  <c r="D4" i="5"/>
  <c r="J4" i="5"/>
  <c r="AP4" i="5"/>
  <c r="AS5" i="5"/>
  <c r="AW5" i="5"/>
  <c r="BA5" i="5"/>
  <c r="BE5" i="5" s="1"/>
  <c r="BF5" i="5" s="1"/>
  <c r="B6" i="5"/>
  <c r="K6" i="5" s="1"/>
  <c r="F6" i="5"/>
  <c r="L6" i="5"/>
  <c r="AV6" i="5"/>
  <c r="AZ6" i="5"/>
  <c r="A7" i="5"/>
  <c r="E7" i="5"/>
  <c r="AS7" i="5"/>
  <c r="CG8" i="5"/>
  <c r="AY8" i="5"/>
  <c r="AU8" i="5"/>
  <c r="AQ8" i="5"/>
  <c r="AR8" i="5" s="1"/>
  <c r="E8" i="5"/>
  <c r="A8" i="5"/>
  <c r="AP8" i="5"/>
  <c r="AV8" i="5"/>
  <c r="BA8" i="5"/>
  <c r="A9" i="5"/>
  <c r="F9" i="5"/>
  <c r="AU9" i="5"/>
  <c r="AZ9" i="5"/>
  <c r="BD9" i="5" s="1"/>
  <c r="BF9" i="5" s="1"/>
  <c r="CG9" i="5"/>
  <c r="C11" i="5"/>
  <c r="J11" i="5"/>
  <c r="AQ11" i="5"/>
  <c r="AW11" i="5"/>
  <c r="CG11" i="5"/>
  <c r="F12" i="5"/>
  <c r="AZ12" i="5"/>
  <c r="BD12" i="5" s="1"/>
  <c r="CF12" i="5"/>
  <c r="E13" i="5"/>
  <c r="L13" i="5"/>
  <c r="AS13" i="5"/>
  <c r="AY13" i="5"/>
  <c r="CE13" i="5"/>
  <c r="D15" i="5"/>
  <c r="AP15" i="5"/>
  <c r="B16" i="5"/>
  <c r="K16" i="5" s="1"/>
  <c r="L16" i="5"/>
  <c r="AV16" i="5"/>
  <c r="AZ19" i="5"/>
  <c r="AV19" i="5"/>
  <c r="L19" i="5"/>
  <c r="F19" i="5"/>
  <c r="B19" i="5"/>
  <c r="K19" i="5" s="1"/>
  <c r="CG19" i="5"/>
  <c r="AY19" i="5"/>
  <c r="AU19" i="5"/>
  <c r="AQ19" i="5"/>
  <c r="E19" i="5"/>
  <c r="A19" i="5"/>
  <c r="AS19" i="5"/>
  <c r="BA19" i="5"/>
  <c r="C20" i="5"/>
  <c r="AW20" i="5"/>
  <c r="AS23" i="5"/>
  <c r="AZ27" i="5"/>
  <c r="AV27" i="5"/>
  <c r="L27" i="5"/>
  <c r="F27" i="5"/>
  <c r="B27" i="5"/>
  <c r="K27" i="5" s="1"/>
  <c r="CG27" i="5"/>
  <c r="AY27" i="5"/>
  <c r="AU27" i="5"/>
  <c r="AQ27" i="5"/>
  <c r="AR27" i="5" s="1"/>
  <c r="E27" i="5"/>
  <c r="A27" i="5"/>
  <c r="CF27" i="5"/>
  <c r="BH27" i="5"/>
  <c r="BB27" i="5"/>
  <c r="AX27" i="5"/>
  <c r="AP27" i="5"/>
  <c r="J27" i="5"/>
  <c r="D27" i="5"/>
  <c r="AT27" i="5" s="1"/>
  <c r="BA27" i="5"/>
  <c r="BE27" i="5" s="1"/>
  <c r="AS31" i="5"/>
  <c r="AZ35" i="5"/>
  <c r="BD35" i="5" s="1"/>
  <c r="AV35" i="5"/>
  <c r="L35" i="5"/>
  <c r="F35" i="5"/>
  <c r="B35" i="5"/>
  <c r="K35" i="5" s="1"/>
  <c r="CG35" i="5"/>
  <c r="AY35" i="5"/>
  <c r="AU35" i="5"/>
  <c r="AQ35" i="5"/>
  <c r="E35" i="5"/>
  <c r="A35" i="5"/>
  <c r="CF35" i="5"/>
  <c r="AX35" i="5"/>
  <c r="AP35" i="5"/>
  <c r="J35" i="5"/>
  <c r="D35" i="5"/>
  <c r="AT35" i="5" s="1"/>
  <c r="BA35" i="5"/>
  <c r="AS39" i="5"/>
  <c r="AZ43" i="5"/>
  <c r="BD43" i="5" s="1"/>
  <c r="AV43" i="5"/>
  <c r="L43" i="5"/>
  <c r="F43" i="5"/>
  <c r="B43" i="5"/>
  <c r="K43" i="5" s="1"/>
  <c r="M43" i="5" s="1"/>
  <c r="CG43" i="5"/>
  <c r="AY43" i="5"/>
  <c r="AU43" i="5"/>
  <c r="AQ43" i="5"/>
  <c r="AR43" i="5" s="1"/>
  <c r="E43" i="5"/>
  <c r="A43" i="5"/>
  <c r="CF43" i="5"/>
  <c r="BH43" i="5"/>
  <c r="AP43" i="5"/>
  <c r="J43" i="5"/>
  <c r="D43" i="5"/>
  <c r="BA43" i="5"/>
  <c r="BE43" i="5" s="1"/>
  <c r="AS47" i="5"/>
  <c r="AZ51" i="5"/>
  <c r="BD51" i="5" s="1"/>
  <c r="AV51" i="5"/>
  <c r="L51" i="5"/>
  <c r="BB51" i="5" s="1"/>
  <c r="F51" i="5"/>
  <c r="B51" i="5"/>
  <c r="K51" i="5" s="1"/>
  <c r="CG51" i="5"/>
  <c r="AY51" i="5"/>
  <c r="AU51" i="5"/>
  <c r="AQ51" i="5"/>
  <c r="E51" i="5"/>
  <c r="A51" i="5"/>
  <c r="CF51" i="5"/>
  <c r="AP51" i="5"/>
  <c r="J51" i="5"/>
  <c r="AX51" i="5" s="1"/>
  <c r="D51" i="5"/>
  <c r="BA51" i="5"/>
  <c r="AS55" i="5"/>
  <c r="AZ59" i="5"/>
  <c r="AV59" i="5"/>
  <c r="L59" i="5"/>
  <c r="BH59" i="5" s="1"/>
  <c r="F59" i="5"/>
  <c r="B59" i="5"/>
  <c r="K59" i="5" s="1"/>
  <c r="CG59" i="5"/>
  <c r="AY59" i="5"/>
  <c r="AU59" i="5"/>
  <c r="AQ59" i="5"/>
  <c r="E59" i="5"/>
  <c r="A59" i="5"/>
  <c r="CF59" i="5"/>
  <c r="BB59" i="5"/>
  <c r="AX59" i="5"/>
  <c r="AP59" i="5"/>
  <c r="J59" i="5"/>
  <c r="D59" i="5"/>
  <c r="AT59" i="5" s="1"/>
  <c r="BA59" i="5"/>
  <c r="BE59" i="5" s="1"/>
  <c r="AS63" i="5"/>
  <c r="AZ67" i="5"/>
  <c r="AV67" i="5"/>
  <c r="L67" i="5"/>
  <c r="BE67" i="5" s="1"/>
  <c r="F67" i="5"/>
  <c r="B67" i="5"/>
  <c r="BB67" i="5" s="1"/>
  <c r="CG67" i="5"/>
  <c r="BD67" i="5"/>
  <c r="BF67" i="5" s="1"/>
  <c r="AY67" i="5"/>
  <c r="AU67" i="5"/>
  <c r="AQ67" i="5"/>
  <c r="E67" i="5"/>
  <c r="A67" i="5"/>
  <c r="CF67" i="5"/>
  <c r="AX67" i="5"/>
  <c r="AP67" i="5"/>
  <c r="J67" i="5"/>
  <c r="D67" i="5"/>
  <c r="AT67" i="5" s="1"/>
  <c r="BA67" i="5"/>
  <c r="AS71" i="5"/>
  <c r="AZ75" i="5"/>
  <c r="BD75" i="5" s="1"/>
  <c r="AV75" i="5"/>
  <c r="L75" i="5"/>
  <c r="F75" i="5"/>
  <c r="B75" i="5"/>
  <c r="K75" i="5" s="1"/>
  <c r="CG75" i="5"/>
  <c r="AY75" i="5"/>
  <c r="AU75" i="5"/>
  <c r="AQ75" i="5"/>
  <c r="AR75" i="5" s="1"/>
  <c r="E75" i="5"/>
  <c r="A75" i="5"/>
  <c r="CF75" i="5"/>
  <c r="BH75" i="5"/>
  <c r="AP75" i="5"/>
  <c r="J75" i="5"/>
  <c r="D75" i="5"/>
  <c r="AT75" i="5" s="1"/>
  <c r="BA75" i="5"/>
  <c r="BE75" i="5" s="1"/>
  <c r="AS79" i="5"/>
  <c r="AZ83" i="5"/>
  <c r="AV83" i="5"/>
  <c r="L83" i="5"/>
  <c r="BB83" i="5" s="1"/>
  <c r="F83" i="5"/>
  <c r="B83" i="5"/>
  <c r="CG83" i="5"/>
  <c r="AY83" i="5"/>
  <c r="AU83" i="5"/>
  <c r="AQ83" i="5"/>
  <c r="E83" i="5"/>
  <c r="A83" i="5"/>
  <c r="CF83" i="5"/>
  <c r="AP83" i="5"/>
  <c r="J83" i="5"/>
  <c r="AX83" i="5" s="1"/>
  <c r="D83" i="5"/>
  <c r="BA83" i="5"/>
  <c r="AS87" i="5"/>
  <c r="AZ91" i="5"/>
  <c r="BD91" i="5" s="1"/>
  <c r="AV91" i="5"/>
  <c r="L91" i="5"/>
  <c r="F91" i="5"/>
  <c r="B91" i="5"/>
  <c r="K91" i="5" s="1"/>
  <c r="CG91" i="5"/>
  <c r="AY91" i="5"/>
  <c r="AU91" i="5"/>
  <c r="AQ91" i="5"/>
  <c r="AR91" i="5" s="1"/>
  <c r="E91" i="5"/>
  <c r="A91" i="5"/>
  <c r="CF91" i="5"/>
  <c r="BH91" i="5"/>
  <c r="AX91" i="5"/>
  <c r="AP91" i="5"/>
  <c r="J91" i="5"/>
  <c r="D91" i="5"/>
  <c r="AT91" i="5" s="1"/>
  <c r="BA91" i="5"/>
  <c r="BE91" i="5" s="1"/>
  <c r="AV93" i="5"/>
  <c r="BA101" i="5"/>
  <c r="BE101" i="5" s="1"/>
  <c r="AZ158" i="5"/>
  <c r="BD158" i="5" s="1"/>
  <c r="AV158" i="5"/>
  <c r="L158" i="5"/>
  <c r="F158" i="5"/>
  <c r="B158" i="5"/>
  <c r="K158" i="5" s="1"/>
  <c r="CG158" i="5"/>
  <c r="AY158" i="5"/>
  <c r="AU158" i="5"/>
  <c r="AQ158" i="5"/>
  <c r="AR158" i="5" s="1"/>
  <c r="E158" i="5"/>
  <c r="A158" i="5"/>
  <c r="CF158" i="5"/>
  <c r="BH158" i="5"/>
  <c r="BB158" i="5"/>
  <c r="AX158" i="5"/>
  <c r="AP158" i="5"/>
  <c r="J158" i="5"/>
  <c r="D158" i="5"/>
  <c r="CE158" i="5"/>
  <c r="AW158" i="5"/>
  <c r="C158" i="5"/>
  <c r="AS158" i="5"/>
  <c r="AZ174" i="5"/>
  <c r="AV174" i="5"/>
  <c r="L174" i="5"/>
  <c r="BE174" i="5" s="1"/>
  <c r="F174" i="5"/>
  <c r="B174" i="5"/>
  <c r="CG174" i="5"/>
  <c r="BD174" i="5"/>
  <c r="BF174" i="5" s="1"/>
  <c r="AY174" i="5"/>
  <c r="AU174" i="5"/>
  <c r="AQ174" i="5"/>
  <c r="E174" i="5"/>
  <c r="A174" i="5"/>
  <c r="CF174" i="5"/>
  <c r="AX174" i="5"/>
  <c r="AP174" i="5"/>
  <c r="J174" i="5"/>
  <c r="D174" i="5"/>
  <c r="CE174" i="5"/>
  <c r="AW174" i="5"/>
  <c r="C174" i="5"/>
  <c r="AS174" i="5"/>
  <c r="CF190" i="5"/>
  <c r="AX190" i="5"/>
  <c r="AP190" i="5"/>
  <c r="J190" i="5"/>
  <c r="D190" i="5"/>
  <c r="CG190" i="5"/>
  <c r="AZ190" i="5"/>
  <c r="AU190" i="5"/>
  <c r="F190" i="5"/>
  <c r="A190" i="5"/>
  <c r="CE190" i="5"/>
  <c r="AY190" i="5"/>
  <c r="AS190" i="5"/>
  <c r="L190" i="5"/>
  <c r="E190" i="5"/>
  <c r="AW190" i="5"/>
  <c r="C190" i="5"/>
  <c r="AS24" i="5"/>
  <c r="AW24" i="5"/>
  <c r="BA24" i="5"/>
  <c r="BE24" i="5" s="1"/>
  <c r="CE24" i="5"/>
  <c r="AS28" i="5"/>
  <c r="AW28" i="5"/>
  <c r="BA28" i="5"/>
  <c r="BE28" i="5" s="1"/>
  <c r="CE28" i="5"/>
  <c r="AS32" i="5"/>
  <c r="AW32" i="5"/>
  <c r="BA32" i="5"/>
  <c r="BE32" i="5" s="1"/>
  <c r="CE32" i="5"/>
  <c r="AS36" i="5"/>
  <c r="AW36" i="5"/>
  <c r="BA36" i="5"/>
  <c r="BE36" i="5" s="1"/>
  <c r="CE36" i="5"/>
  <c r="AS40" i="5"/>
  <c r="AW40" i="5"/>
  <c r="BA40" i="5"/>
  <c r="BE40" i="5" s="1"/>
  <c r="CE40" i="5"/>
  <c r="AS44" i="5"/>
  <c r="AW44" i="5"/>
  <c r="BA44" i="5"/>
  <c r="BE44" i="5" s="1"/>
  <c r="CE44" i="5"/>
  <c r="AS48" i="5"/>
  <c r="AW48" i="5"/>
  <c r="BA48" i="5"/>
  <c r="BE48" i="5" s="1"/>
  <c r="CE48" i="5"/>
  <c r="M52" i="5"/>
  <c r="AS52" i="5"/>
  <c r="AW52" i="5"/>
  <c r="BA52" i="5"/>
  <c r="BE52" i="5" s="1"/>
  <c r="CE52" i="5"/>
  <c r="B53" i="5"/>
  <c r="K53" i="5" s="1"/>
  <c r="F53" i="5"/>
  <c r="L53" i="5"/>
  <c r="BD53" i="5" s="1"/>
  <c r="AV53" i="5"/>
  <c r="AZ53" i="5"/>
  <c r="AS56" i="5"/>
  <c r="AW56" i="5"/>
  <c r="BA56" i="5"/>
  <c r="BE56" i="5" s="1"/>
  <c r="CE56" i="5"/>
  <c r="B57" i="5"/>
  <c r="K57" i="5" s="1"/>
  <c r="F57" i="5"/>
  <c r="L57" i="5"/>
  <c r="M57" i="5" s="1"/>
  <c r="AV57" i="5"/>
  <c r="AZ57" i="5"/>
  <c r="AS60" i="5"/>
  <c r="AW60" i="5"/>
  <c r="BA60" i="5"/>
  <c r="BE60" i="5" s="1"/>
  <c r="CE60" i="5"/>
  <c r="B61" i="5"/>
  <c r="K61" i="5" s="1"/>
  <c r="M61" i="5" s="1"/>
  <c r="F61" i="5"/>
  <c r="L61" i="5"/>
  <c r="AV61" i="5"/>
  <c r="AZ61" i="5"/>
  <c r="BD61" i="5" s="1"/>
  <c r="M64" i="5"/>
  <c r="AS64" i="5"/>
  <c r="AW64" i="5"/>
  <c r="BA64" i="5"/>
  <c r="CE64" i="5"/>
  <c r="B65" i="5"/>
  <c r="F65" i="5"/>
  <c r="L65" i="5"/>
  <c r="AV65" i="5"/>
  <c r="AZ65" i="5"/>
  <c r="AS68" i="5"/>
  <c r="AW68" i="5"/>
  <c r="BA68" i="5"/>
  <c r="BE68" i="5" s="1"/>
  <c r="CE68" i="5"/>
  <c r="B69" i="5"/>
  <c r="F69" i="5"/>
  <c r="L69" i="5"/>
  <c r="AR69" i="5" s="1"/>
  <c r="AV69" i="5"/>
  <c r="AZ69" i="5"/>
  <c r="AS72" i="5"/>
  <c r="AW72" i="5"/>
  <c r="BA72" i="5"/>
  <c r="BE72" i="5" s="1"/>
  <c r="CE72" i="5"/>
  <c r="B73" i="5"/>
  <c r="K73" i="5" s="1"/>
  <c r="F73" i="5"/>
  <c r="L73" i="5"/>
  <c r="AV73" i="5"/>
  <c r="AZ73" i="5"/>
  <c r="AS76" i="5"/>
  <c r="AW76" i="5"/>
  <c r="BA76" i="5"/>
  <c r="BE76" i="5" s="1"/>
  <c r="B77" i="5"/>
  <c r="K77" i="5" s="1"/>
  <c r="M77" i="5" s="1"/>
  <c r="F77" i="5"/>
  <c r="L77" i="5"/>
  <c r="BB77" i="5" s="1"/>
  <c r="AV77" i="5"/>
  <c r="AZ77" i="5"/>
  <c r="BD77" i="5" s="1"/>
  <c r="A78" i="5"/>
  <c r="E78" i="5"/>
  <c r="AQ78" i="5"/>
  <c r="AU78" i="5"/>
  <c r="AY78" i="5"/>
  <c r="BD78" i="5"/>
  <c r="CG78" i="5"/>
  <c r="M80" i="5"/>
  <c r="AS80" i="5"/>
  <c r="AW80" i="5"/>
  <c r="BA80" i="5"/>
  <c r="BE80" i="5" s="1"/>
  <c r="B81" i="5"/>
  <c r="F81" i="5"/>
  <c r="L81" i="5"/>
  <c r="AV81" i="5"/>
  <c r="AZ81" i="5"/>
  <c r="A82" i="5"/>
  <c r="E82" i="5"/>
  <c r="AQ82" i="5"/>
  <c r="AR82" i="5" s="1"/>
  <c r="AU82" i="5"/>
  <c r="AY82" i="5"/>
  <c r="BD82" i="5"/>
  <c r="CG82" i="5"/>
  <c r="AS84" i="5"/>
  <c r="AW84" i="5"/>
  <c r="BA84" i="5"/>
  <c r="BE84" i="5" s="1"/>
  <c r="B85" i="5"/>
  <c r="K85" i="5" s="1"/>
  <c r="M85" i="5" s="1"/>
  <c r="F85" i="5"/>
  <c r="L85" i="5"/>
  <c r="AR85" i="5" s="1"/>
  <c r="AV85" i="5"/>
  <c r="AZ85" i="5"/>
  <c r="A86" i="5"/>
  <c r="E86" i="5"/>
  <c r="AQ86" i="5"/>
  <c r="AR86" i="5" s="1"/>
  <c r="AU86" i="5"/>
  <c r="AY86" i="5"/>
  <c r="BD86" i="5"/>
  <c r="CG86" i="5"/>
  <c r="AS88" i="5"/>
  <c r="AW88" i="5"/>
  <c r="BA88" i="5"/>
  <c r="BE88" i="5" s="1"/>
  <c r="B89" i="5"/>
  <c r="K89" i="5" s="1"/>
  <c r="F89" i="5"/>
  <c r="L89" i="5"/>
  <c r="AV89" i="5"/>
  <c r="AZ89" i="5"/>
  <c r="BD89" i="5" s="1"/>
  <c r="A90" i="5"/>
  <c r="E90" i="5"/>
  <c r="AQ90" i="5"/>
  <c r="AR90" i="5" s="1"/>
  <c r="AU90" i="5"/>
  <c r="AY90" i="5"/>
  <c r="CG90" i="5"/>
  <c r="AS92" i="5"/>
  <c r="AW92" i="5"/>
  <c r="BA92" i="5"/>
  <c r="BE92" i="5" s="1"/>
  <c r="CG94" i="5"/>
  <c r="BD94" i="5"/>
  <c r="BF94" i="5" s="1"/>
  <c r="AY94" i="5"/>
  <c r="CF94" i="5"/>
  <c r="BH94" i="5"/>
  <c r="BB94" i="5"/>
  <c r="AX94" i="5"/>
  <c r="AP94" i="5"/>
  <c r="J94" i="5"/>
  <c r="D94" i="5"/>
  <c r="AT94" i="5" s="1"/>
  <c r="AQ94" i="5"/>
  <c r="AV94" i="5"/>
  <c r="BE94" i="5"/>
  <c r="C97" i="5"/>
  <c r="AW97" i="5"/>
  <c r="CG98" i="5"/>
  <c r="BD98" i="5"/>
  <c r="AY98" i="5"/>
  <c r="AU98" i="5"/>
  <c r="AQ98" i="5"/>
  <c r="E98" i="5"/>
  <c r="A98" i="5"/>
  <c r="CF98" i="5"/>
  <c r="BH98" i="5"/>
  <c r="BB98" i="5"/>
  <c r="AP98" i="5"/>
  <c r="J98" i="5"/>
  <c r="AX98" i="5" s="1"/>
  <c r="D98" i="5"/>
  <c r="AT98" i="5" s="1"/>
  <c r="AS98" i="5"/>
  <c r="BA98" i="5"/>
  <c r="BE98" i="5" s="1"/>
  <c r="CE98" i="5"/>
  <c r="F102" i="5"/>
  <c r="AZ106" i="5"/>
  <c r="AV106" i="5"/>
  <c r="L106" i="5"/>
  <c r="BE106" i="5" s="1"/>
  <c r="F106" i="5"/>
  <c r="B106" i="5"/>
  <c r="BB106" i="5" s="1"/>
  <c r="CG106" i="5"/>
  <c r="BD106" i="5"/>
  <c r="BF106" i="5" s="1"/>
  <c r="AY106" i="5"/>
  <c r="AU106" i="5"/>
  <c r="AQ106" i="5"/>
  <c r="E106" i="5"/>
  <c r="A106" i="5"/>
  <c r="CF106" i="5"/>
  <c r="AX106" i="5"/>
  <c r="AP106" i="5"/>
  <c r="J106" i="5"/>
  <c r="D106" i="5"/>
  <c r="AT106" i="5" s="1"/>
  <c r="BA106" i="5"/>
  <c r="AZ114" i="5"/>
  <c r="BD114" i="5" s="1"/>
  <c r="AV114" i="5"/>
  <c r="L114" i="5"/>
  <c r="F114" i="5"/>
  <c r="B114" i="5"/>
  <c r="CG114" i="5"/>
  <c r="AY114" i="5"/>
  <c r="AU114" i="5"/>
  <c r="AQ114" i="5"/>
  <c r="E114" i="5"/>
  <c r="A114" i="5"/>
  <c r="CF114" i="5"/>
  <c r="AP114" i="5"/>
  <c r="J114" i="5"/>
  <c r="AX114" i="5" s="1"/>
  <c r="D114" i="5"/>
  <c r="BA114" i="5"/>
  <c r="AZ122" i="5"/>
  <c r="AV122" i="5"/>
  <c r="L122" i="5"/>
  <c r="BE122" i="5" s="1"/>
  <c r="F122" i="5"/>
  <c r="B122" i="5"/>
  <c r="BB122" i="5" s="1"/>
  <c r="CG122" i="5"/>
  <c r="BD122" i="5"/>
  <c r="BF122" i="5" s="1"/>
  <c r="AY122" i="5"/>
  <c r="AU122" i="5"/>
  <c r="AQ122" i="5"/>
  <c r="E122" i="5"/>
  <c r="A122" i="5"/>
  <c r="CF122" i="5"/>
  <c r="AX122" i="5"/>
  <c r="AP122" i="5"/>
  <c r="J122" i="5"/>
  <c r="D122" i="5"/>
  <c r="AT122" i="5" s="1"/>
  <c r="BA122" i="5"/>
  <c r="AZ130" i="5"/>
  <c r="BD130" i="5" s="1"/>
  <c r="AV130" i="5"/>
  <c r="L130" i="5"/>
  <c r="F130" i="5"/>
  <c r="B130" i="5"/>
  <c r="CG130" i="5"/>
  <c r="AY130" i="5"/>
  <c r="AU130" i="5"/>
  <c r="AQ130" i="5"/>
  <c r="E130" i="5"/>
  <c r="A130" i="5"/>
  <c r="CF130" i="5"/>
  <c r="AP130" i="5"/>
  <c r="J130" i="5"/>
  <c r="AX130" i="5" s="1"/>
  <c r="D130" i="5"/>
  <c r="BA130" i="5"/>
  <c r="AZ138" i="5"/>
  <c r="BD138" i="5" s="1"/>
  <c r="AV138" i="5"/>
  <c r="L138" i="5"/>
  <c r="F138" i="5"/>
  <c r="B138" i="5"/>
  <c r="BB138" i="5" s="1"/>
  <c r="CG138" i="5"/>
  <c r="AY138" i="5"/>
  <c r="AU138" i="5"/>
  <c r="AQ138" i="5"/>
  <c r="E138" i="5"/>
  <c r="A138" i="5"/>
  <c r="CF138" i="5"/>
  <c r="AX138" i="5"/>
  <c r="AP138" i="5"/>
  <c r="J138" i="5"/>
  <c r="D138" i="5"/>
  <c r="AT138" i="5" s="1"/>
  <c r="BA138" i="5"/>
  <c r="AS142" i="5"/>
  <c r="AZ146" i="5"/>
  <c r="BD146" i="5" s="1"/>
  <c r="AV146" i="5"/>
  <c r="L146" i="5"/>
  <c r="F146" i="5"/>
  <c r="B146" i="5"/>
  <c r="K146" i="5" s="1"/>
  <c r="CG146" i="5"/>
  <c r="AY146" i="5"/>
  <c r="AU146" i="5"/>
  <c r="AQ146" i="5"/>
  <c r="AR146" i="5" s="1"/>
  <c r="E146" i="5"/>
  <c r="A146" i="5"/>
  <c r="CF146" i="5"/>
  <c r="BH146" i="5"/>
  <c r="AP146" i="5"/>
  <c r="J146" i="5"/>
  <c r="D146" i="5"/>
  <c r="AT146" i="5" s="1"/>
  <c r="BA146" i="5"/>
  <c r="BE146" i="5" s="1"/>
  <c r="AS150" i="5"/>
  <c r="AS154" i="5"/>
  <c r="AZ162" i="5"/>
  <c r="AV162" i="5"/>
  <c r="L162" i="5"/>
  <c r="M162" i="5" s="1"/>
  <c r="F162" i="5"/>
  <c r="B162" i="5"/>
  <c r="K162" i="5" s="1"/>
  <c r="CG162" i="5"/>
  <c r="AY162" i="5"/>
  <c r="AU162" i="5"/>
  <c r="AQ162" i="5"/>
  <c r="E162" i="5"/>
  <c r="A162" i="5"/>
  <c r="CF162" i="5"/>
  <c r="AP162" i="5"/>
  <c r="J162" i="5"/>
  <c r="D162" i="5"/>
  <c r="BA162" i="5"/>
  <c r="AZ170" i="5"/>
  <c r="BD170" i="5" s="1"/>
  <c r="AV170" i="5"/>
  <c r="L170" i="5"/>
  <c r="M170" i="5" s="1"/>
  <c r="F170" i="5"/>
  <c r="B170" i="5"/>
  <c r="K170" i="5" s="1"/>
  <c r="CG170" i="5"/>
  <c r="AY170" i="5"/>
  <c r="AU170" i="5"/>
  <c r="AQ170" i="5"/>
  <c r="AR170" i="5" s="1"/>
  <c r="E170" i="5"/>
  <c r="A170" i="5"/>
  <c r="CF170" i="5"/>
  <c r="BH170" i="5"/>
  <c r="BB170" i="5"/>
  <c r="AX170" i="5"/>
  <c r="AP170" i="5"/>
  <c r="J170" i="5"/>
  <c r="D170" i="5"/>
  <c r="BA170" i="5"/>
  <c r="BE170" i="5" s="1"/>
  <c r="AS178" i="5"/>
  <c r="AZ182" i="5"/>
  <c r="AV182" i="5"/>
  <c r="L182" i="5"/>
  <c r="BE182" i="5" s="1"/>
  <c r="F182" i="5"/>
  <c r="B182" i="5"/>
  <c r="K182" i="5" s="1"/>
  <c r="CG182" i="5"/>
  <c r="BD182" i="5"/>
  <c r="BF182" i="5" s="1"/>
  <c r="AY182" i="5"/>
  <c r="AU182" i="5"/>
  <c r="AQ182" i="5"/>
  <c r="E182" i="5"/>
  <c r="A182" i="5"/>
  <c r="CF182" i="5"/>
  <c r="AX182" i="5"/>
  <c r="AP182" i="5"/>
  <c r="J182" i="5"/>
  <c r="D182" i="5"/>
  <c r="AT182" i="5" s="1"/>
  <c r="BA182" i="5"/>
  <c r="AS186" i="5"/>
  <c r="AQ190" i="5"/>
  <c r="AR190" i="5" s="1"/>
  <c r="B193" i="5"/>
  <c r="K193" i="5" s="1"/>
  <c r="AS17" i="5"/>
  <c r="AW17" i="5"/>
  <c r="BA17" i="5"/>
  <c r="BE17" i="5" s="1"/>
  <c r="BF17" i="5" s="1"/>
  <c r="CE17" i="5"/>
  <c r="AS21" i="5"/>
  <c r="AW21" i="5"/>
  <c r="BA21" i="5"/>
  <c r="BE21" i="5" s="1"/>
  <c r="CE21" i="5"/>
  <c r="D24" i="5"/>
  <c r="J24" i="5"/>
  <c r="AP24" i="5"/>
  <c r="AX24" i="5"/>
  <c r="BB24" i="5"/>
  <c r="BH24" i="5"/>
  <c r="CF24" i="5"/>
  <c r="AS25" i="5"/>
  <c r="AW25" i="5"/>
  <c r="BA25" i="5"/>
  <c r="BE25" i="5" s="1"/>
  <c r="CE25" i="5"/>
  <c r="D28" i="5"/>
  <c r="J28" i="5"/>
  <c r="AX28" i="5" s="1"/>
  <c r="AP28" i="5"/>
  <c r="CF28" i="5"/>
  <c r="AS29" i="5"/>
  <c r="AW29" i="5"/>
  <c r="BA29" i="5"/>
  <c r="BE29" i="5" s="1"/>
  <c r="CE29" i="5"/>
  <c r="D32" i="5"/>
  <c r="J32" i="5"/>
  <c r="AP32" i="5"/>
  <c r="BB32" i="5"/>
  <c r="BH32" i="5"/>
  <c r="CF32" i="5"/>
  <c r="AS33" i="5"/>
  <c r="AW33" i="5"/>
  <c r="BA33" i="5"/>
  <c r="BE33" i="5" s="1"/>
  <c r="CE33" i="5"/>
  <c r="D36" i="5"/>
  <c r="AT36" i="5" s="1"/>
  <c r="J36" i="5"/>
  <c r="AP36" i="5"/>
  <c r="AX36" i="5"/>
  <c r="BB36" i="5"/>
  <c r="CF36" i="5"/>
  <c r="M37" i="5"/>
  <c r="AS37" i="5"/>
  <c r="AW37" i="5"/>
  <c r="BA37" i="5"/>
  <c r="BE37" i="5" s="1"/>
  <c r="CE37" i="5"/>
  <c r="D40" i="5"/>
  <c r="J40" i="5"/>
  <c r="AP40" i="5"/>
  <c r="AX40" i="5"/>
  <c r="BB40" i="5"/>
  <c r="BH40" i="5"/>
  <c r="CF40" i="5"/>
  <c r="AS41" i="5"/>
  <c r="AW41" i="5"/>
  <c r="BA41" i="5"/>
  <c r="BE41" i="5" s="1"/>
  <c r="CE41" i="5"/>
  <c r="D44" i="5"/>
  <c r="J44" i="5"/>
  <c r="AX44" i="5" s="1"/>
  <c r="AP44" i="5"/>
  <c r="CF44" i="5"/>
  <c r="AS45" i="5"/>
  <c r="AW45" i="5"/>
  <c r="BA45" i="5"/>
  <c r="BE45" i="5" s="1"/>
  <c r="CE45" i="5"/>
  <c r="D48" i="5"/>
  <c r="J48" i="5"/>
  <c r="AP48" i="5"/>
  <c r="BB48" i="5"/>
  <c r="BH48" i="5"/>
  <c r="CF48" i="5"/>
  <c r="M49" i="5"/>
  <c r="AS49" i="5"/>
  <c r="AW49" i="5"/>
  <c r="BA49" i="5"/>
  <c r="CE49" i="5"/>
  <c r="AS53" i="5"/>
  <c r="AW53" i="5"/>
  <c r="BA53" i="5"/>
  <c r="BE53" i="5" s="1"/>
  <c r="BF53" i="5" s="1"/>
  <c r="CE53" i="5"/>
  <c r="AS57" i="5"/>
  <c r="AW57" i="5"/>
  <c r="BA57" i="5"/>
  <c r="CE57" i="5"/>
  <c r="AS61" i="5"/>
  <c r="AW61" i="5"/>
  <c r="BA61" i="5"/>
  <c r="BE61" i="5" s="1"/>
  <c r="CE61" i="5"/>
  <c r="AS65" i="5"/>
  <c r="AW65" i="5"/>
  <c r="BA65" i="5"/>
  <c r="CE65" i="5"/>
  <c r="M69" i="5"/>
  <c r="AS69" i="5"/>
  <c r="AW69" i="5"/>
  <c r="BA69" i="5"/>
  <c r="BE69" i="5" s="1"/>
  <c r="CE69" i="5"/>
  <c r="AS73" i="5"/>
  <c r="AW73" i="5"/>
  <c r="BA73" i="5"/>
  <c r="CE73" i="5"/>
  <c r="AS77" i="5"/>
  <c r="AW77" i="5"/>
  <c r="BA77" i="5"/>
  <c r="BE77" i="5" s="1"/>
  <c r="CE77" i="5"/>
  <c r="AS81" i="5"/>
  <c r="AW81" i="5"/>
  <c r="BA81" i="5"/>
  <c r="BE81" i="5" s="1"/>
  <c r="CE81" i="5"/>
  <c r="AS85" i="5"/>
  <c r="AW85" i="5"/>
  <c r="BA85" i="5"/>
  <c r="BE85" i="5" s="1"/>
  <c r="CE85" i="5"/>
  <c r="AS89" i="5"/>
  <c r="AW89" i="5"/>
  <c r="BA89" i="5"/>
  <c r="BE89" i="5" s="1"/>
  <c r="CE89" i="5"/>
  <c r="CG102" i="5"/>
  <c r="AY102" i="5"/>
  <c r="AU102" i="5"/>
  <c r="AQ102" i="5"/>
  <c r="E102" i="5"/>
  <c r="A102" i="5"/>
  <c r="CF102" i="5"/>
  <c r="AP102" i="5"/>
  <c r="J102" i="5"/>
  <c r="D102" i="5"/>
  <c r="AS102" i="5"/>
  <c r="BA102" i="5"/>
  <c r="CE102" i="5"/>
  <c r="C142" i="5"/>
  <c r="AW142" i="5"/>
  <c r="C150" i="5"/>
  <c r="AW150" i="5"/>
  <c r="C154" i="5"/>
  <c r="AW154" i="5"/>
  <c r="C178" i="5"/>
  <c r="AW178" i="5"/>
  <c r="C186" i="5"/>
  <c r="AW186" i="5"/>
  <c r="AV190" i="5"/>
  <c r="CG193" i="5"/>
  <c r="AY193" i="5"/>
  <c r="AU193" i="5"/>
  <c r="AQ193" i="5"/>
  <c r="E193" i="5"/>
  <c r="A193" i="5"/>
  <c r="CF193" i="5"/>
  <c r="AZ193" i="5"/>
  <c r="F193" i="5"/>
  <c r="CE193" i="5"/>
  <c r="AX193" i="5"/>
  <c r="AS193" i="5"/>
  <c r="L193" i="5"/>
  <c r="M193" i="5" s="1"/>
  <c r="D193" i="5"/>
  <c r="AW193" i="5"/>
  <c r="J193" i="5"/>
  <c r="C193" i="5"/>
  <c r="A200" i="5"/>
  <c r="AZ205" i="5"/>
  <c r="AV205" i="5"/>
  <c r="L205" i="5"/>
  <c r="BH205" i="5" s="1"/>
  <c r="F205" i="5"/>
  <c r="B205" i="5"/>
  <c r="CG205" i="5"/>
  <c r="AY205" i="5"/>
  <c r="AU205" i="5"/>
  <c r="AQ205" i="5"/>
  <c r="E205" i="5"/>
  <c r="A205" i="5"/>
  <c r="AX205" i="5"/>
  <c r="AP205" i="5"/>
  <c r="D205" i="5"/>
  <c r="AT205" i="5" s="1"/>
  <c r="CF205" i="5"/>
  <c r="AW205" i="5"/>
  <c r="C205" i="5"/>
  <c r="CE205" i="5"/>
  <c r="J205" i="5"/>
  <c r="AS10" i="5"/>
  <c r="AW10" i="5"/>
  <c r="BA10" i="5"/>
  <c r="M14" i="5"/>
  <c r="AS14" i="5"/>
  <c r="AW14" i="5"/>
  <c r="BA14" i="5"/>
  <c r="BE14" i="5" s="1"/>
  <c r="D17" i="5"/>
  <c r="J17" i="5"/>
  <c r="AP17" i="5"/>
  <c r="BB17" i="5"/>
  <c r="BH17" i="5"/>
  <c r="M18" i="5"/>
  <c r="AS18" i="5"/>
  <c r="AW18" i="5"/>
  <c r="BA18" i="5"/>
  <c r="BE18" i="5" s="1"/>
  <c r="D21" i="5"/>
  <c r="J21" i="5"/>
  <c r="AP21" i="5"/>
  <c r="BH21" i="5"/>
  <c r="AS22" i="5"/>
  <c r="AW22" i="5"/>
  <c r="BA22" i="5"/>
  <c r="A24" i="5"/>
  <c r="E24" i="5"/>
  <c r="AQ24" i="5"/>
  <c r="AU24" i="5"/>
  <c r="AY24" i="5"/>
  <c r="D25" i="5"/>
  <c r="AT25" i="5" s="1"/>
  <c r="J25" i="5"/>
  <c r="AP25" i="5"/>
  <c r="AX25" i="5"/>
  <c r="BB25" i="5"/>
  <c r="BH25" i="5"/>
  <c r="AS26" i="5"/>
  <c r="AW26" i="5"/>
  <c r="BA26" i="5"/>
  <c r="A28" i="5"/>
  <c r="E28" i="5"/>
  <c r="AQ28" i="5"/>
  <c r="AU28" i="5"/>
  <c r="AY28" i="5"/>
  <c r="BD28" i="5"/>
  <c r="BF28" i="5" s="1"/>
  <c r="D29" i="5"/>
  <c r="J29" i="5"/>
  <c r="AP29" i="5"/>
  <c r="AX29" i="5"/>
  <c r="AS30" i="5"/>
  <c r="AW30" i="5"/>
  <c r="BA30" i="5"/>
  <c r="A32" i="5"/>
  <c r="E32" i="5"/>
  <c r="AQ32" i="5"/>
  <c r="AU32" i="5"/>
  <c r="AY32" i="5"/>
  <c r="BD32" i="5"/>
  <c r="D33" i="5"/>
  <c r="J33" i="5"/>
  <c r="AX33" i="5" s="1"/>
  <c r="AP33" i="5"/>
  <c r="BB33" i="5"/>
  <c r="BH33" i="5"/>
  <c r="AS34" i="5"/>
  <c r="AW34" i="5"/>
  <c r="BA34" i="5"/>
  <c r="BE34" i="5" s="1"/>
  <c r="A36" i="5"/>
  <c r="E36" i="5"/>
  <c r="AQ36" i="5"/>
  <c r="AU36" i="5"/>
  <c r="AY36" i="5"/>
  <c r="BD36" i="5"/>
  <c r="BF36" i="5" s="1"/>
  <c r="D37" i="5"/>
  <c r="J37" i="5"/>
  <c r="AP37" i="5"/>
  <c r="BB37" i="5"/>
  <c r="BH37" i="5"/>
  <c r="AS38" i="5"/>
  <c r="AW38" i="5"/>
  <c r="BA38" i="5"/>
  <c r="BE38" i="5" s="1"/>
  <c r="A40" i="5"/>
  <c r="E40" i="5"/>
  <c r="AQ40" i="5"/>
  <c r="AU40" i="5"/>
  <c r="AY40" i="5"/>
  <c r="BD40" i="5"/>
  <c r="D41" i="5"/>
  <c r="AT41" i="5" s="1"/>
  <c r="J41" i="5"/>
  <c r="AP41" i="5"/>
  <c r="AX41" i="5"/>
  <c r="BB41" i="5"/>
  <c r="AS42" i="5"/>
  <c r="AW42" i="5"/>
  <c r="BA42" i="5"/>
  <c r="BE42" i="5" s="1"/>
  <c r="A44" i="5"/>
  <c r="E44" i="5"/>
  <c r="AQ44" i="5"/>
  <c r="AU44" i="5"/>
  <c r="AY44" i="5"/>
  <c r="BD44" i="5"/>
  <c r="BF44" i="5" s="1"/>
  <c r="D45" i="5"/>
  <c r="J45" i="5"/>
  <c r="AP45" i="5"/>
  <c r="AX45" i="5"/>
  <c r="AS46" i="5"/>
  <c r="AW46" i="5"/>
  <c r="BA46" i="5"/>
  <c r="BE46" i="5" s="1"/>
  <c r="BF46" i="5" s="1"/>
  <c r="A48" i="5"/>
  <c r="E48" i="5"/>
  <c r="AQ48" i="5"/>
  <c r="AU48" i="5"/>
  <c r="AY48" i="5"/>
  <c r="BD48" i="5"/>
  <c r="BF48" i="5" s="1"/>
  <c r="D49" i="5"/>
  <c r="AT49" i="5" s="1"/>
  <c r="J49" i="5"/>
  <c r="AX49" i="5" s="1"/>
  <c r="AP49" i="5"/>
  <c r="BB49" i="5"/>
  <c r="BH49" i="5"/>
  <c r="AS50" i="5"/>
  <c r="AW50" i="5"/>
  <c r="BA50" i="5"/>
  <c r="A52" i="5"/>
  <c r="E52" i="5"/>
  <c r="AQ52" i="5"/>
  <c r="AU52" i="5"/>
  <c r="AY52" i="5"/>
  <c r="BD52" i="5"/>
  <c r="D53" i="5"/>
  <c r="AT53" i="5" s="1"/>
  <c r="J53" i="5"/>
  <c r="AP53" i="5"/>
  <c r="BB53" i="5"/>
  <c r="BH53" i="5"/>
  <c r="AS54" i="5"/>
  <c r="AW54" i="5"/>
  <c r="BA54" i="5"/>
  <c r="BE54" i="5" s="1"/>
  <c r="A56" i="5"/>
  <c r="E56" i="5"/>
  <c r="AQ56" i="5"/>
  <c r="AR56" i="5" s="1"/>
  <c r="AU56" i="5"/>
  <c r="AY56" i="5"/>
  <c r="BD56" i="5"/>
  <c r="D57" i="5"/>
  <c r="AT57" i="5" s="1"/>
  <c r="J57" i="5"/>
  <c r="AP57" i="5"/>
  <c r="AX57" i="5"/>
  <c r="BB57" i="5"/>
  <c r="AS58" i="5"/>
  <c r="AW58" i="5"/>
  <c r="BA58" i="5"/>
  <c r="BE58" i="5" s="1"/>
  <c r="A60" i="5"/>
  <c r="E60" i="5"/>
  <c r="AQ60" i="5"/>
  <c r="AR60" i="5" s="1"/>
  <c r="AU60" i="5"/>
  <c r="AY60" i="5"/>
  <c r="BD60" i="5"/>
  <c r="BF60" i="5" s="1"/>
  <c r="D61" i="5"/>
  <c r="AT61" i="5" s="1"/>
  <c r="J61" i="5"/>
  <c r="AP61" i="5"/>
  <c r="AX61" i="5"/>
  <c r="BH61" i="5"/>
  <c r="AS62" i="5"/>
  <c r="AW62" i="5"/>
  <c r="BA62" i="5"/>
  <c r="BE62" i="5" s="1"/>
  <c r="A64" i="5"/>
  <c r="E64" i="5"/>
  <c r="AQ64" i="5"/>
  <c r="AU64" i="5"/>
  <c r="AY64" i="5"/>
  <c r="BD64" i="5"/>
  <c r="D65" i="5"/>
  <c r="AT65" i="5" s="1"/>
  <c r="J65" i="5"/>
  <c r="AX65" i="5" s="1"/>
  <c r="AP65" i="5"/>
  <c r="AS66" i="5"/>
  <c r="AW66" i="5"/>
  <c r="BA66" i="5"/>
  <c r="BE66" i="5" s="1"/>
  <c r="A68" i="5"/>
  <c r="E68" i="5"/>
  <c r="AQ68" i="5"/>
  <c r="AU68" i="5"/>
  <c r="AY68" i="5"/>
  <c r="D69" i="5"/>
  <c r="AT69" i="5" s="1"/>
  <c r="J69" i="5"/>
  <c r="AP69" i="5"/>
  <c r="BB69" i="5"/>
  <c r="BH69" i="5"/>
  <c r="AS70" i="5"/>
  <c r="AW70" i="5"/>
  <c r="BA70" i="5"/>
  <c r="BE70" i="5" s="1"/>
  <c r="BF70" i="5" s="1"/>
  <c r="A72" i="5"/>
  <c r="E72" i="5"/>
  <c r="AQ72" i="5"/>
  <c r="AU72" i="5"/>
  <c r="AY72" i="5"/>
  <c r="BD72" i="5"/>
  <c r="D73" i="5"/>
  <c r="AT73" i="5" s="1"/>
  <c r="J73" i="5"/>
  <c r="AP73" i="5"/>
  <c r="AX73" i="5"/>
  <c r="BB73" i="5"/>
  <c r="AS74" i="5"/>
  <c r="AW74" i="5"/>
  <c r="BA74" i="5"/>
  <c r="BE74" i="5" s="1"/>
  <c r="D77" i="5"/>
  <c r="AR77" i="5" s="1"/>
  <c r="J77" i="5"/>
  <c r="AP77" i="5"/>
  <c r="BH77" i="5"/>
  <c r="AS78" i="5"/>
  <c r="AW78" i="5"/>
  <c r="BA78" i="5"/>
  <c r="BE78" i="5" s="1"/>
  <c r="D81" i="5"/>
  <c r="AT81" i="5" s="1"/>
  <c r="J81" i="5"/>
  <c r="AX81" i="5" s="1"/>
  <c r="AP81" i="5"/>
  <c r="BB81" i="5"/>
  <c r="BH81" i="5"/>
  <c r="AS82" i="5"/>
  <c r="AW82" i="5"/>
  <c r="BA82" i="5"/>
  <c r="BE82" i="5" s="1"/>
  <c r="D85" i="5"/>
  <c r="J85" i="5"/>
  <c r="AP85" i="5"/>
  <c r="AX85" i="5"/>
  <c r="AS86" i="5"/>
  <c r="AW86" i="5"/>
  <c r="BA86" i="5"/>
  <c r="BE86" i="5" s="1"/>
  <c r="D89" i="5"/>
  <c r="AT89" i="5" s="1"/>
  <c r="J89" i="5"/>
  <c r="AP89" i="5"/>
  <c r="AX89" i="5"/>
  <c r="BB89" i="5"/>
  <c r="M90" i="5"/>
  <c r="AS90" i="5"/>
  <c r="AW90" i="5"/>
  <c r="BA90" i="5"/>
  <c r="BE90" i="5" s="1"/>
  <c r="AZ97" i="5"/>
  <c r="AV97" i="5"/>
  <c r="L97" i="5"/>
  <c r="F97" i="5"/>
  <c r="B97" i="5"/>
  <c r="CG97" i="5"/>
  <c r="AY97" i="5"/>
  <c r="AU97" i="5"/>
  <c r="AQ97" i="5"/>
  <c r="E97" i="5"/>
  <c r="A97" i="5"/>
  <c r="AS97" i="5"/>
  <c r="BA97" i="5"/>
  <c r="B102" i="5"/>
  <c r="K102" i="5" s="1"/>
  <c r="L102" i="5"/>
  <c r="BE102" i="5" s="1"/>
  <c r="AV102" i="5"/>
  <c r="AZ110" i="5"/>
  <c r="AV110" i="5"/>
  <c r="L110" i="5"/>
  <c r="F110" i="5"/>
  <c r="B110" i="5"/>
  <c r="CG110" i="5"/>
  <c r="AY110" i="5"/>
  <c r="AU110" i="5"/>
  <c r="AQ110" i="5"/>
  <c r="E110" i="5"/>
  <c r="A110" i="5"/>
  <c r="CF110" i="5"/>
  <c r="AX110" i="5"/>
  <c r="AP110" i="5"/>
  <c r="J110" i="5"/>
  <c r="D110" i="5"/>
  <c r="BA110" i="5"/>
  <c r="AZ118" i="5"/>
  <c r="AV118" i="5"/>
  <c r="L118" i="5"/>
  <c r="BH118" i="5" s="1"/>
  <c r="F118" i="5"/>
  <c r="B118" i="5"/>
  <c r="K118" i="5" s="1"/>
  <c r="CG118" i="5"/>
  <c r="AY118" i="5"/>
  <c r="AU118" i="5"/>
  <c r="AQ118" i="5"/>
  <c r="E118" i="5"/>
  <c r="A118" i="5"/>
  <c r="CF118" i="5"/>
  <c r="AP118" i="5"/>
  <c r="J118" i="5"/>
  <c r="D118" i="5"/>
  <c r="BA118" i="5"/>
  <c r="AZ126" i="5"/>
  <c r="BD126" i="5" s="1"/>
  <c r="AV126" i="5"/>
  <c r="L126" i="5"/>
  <c r="F126" i="5"/>
  <c r="B126" i="5"/>
  <c r="K126" i="5" s="1"/>
  <c r="M126" i="5" s="1"/>
  <c r="CG126" i="5"/>
  <c r="AY126" i="5"/>
  <c r="AU126" i="5"/>
  <c r="AQ126" i="5"/>
  <c r="AR126" i="5" s="1"/>
  <c r="E126" i="5"/>
  <c r="A126" i="5"/>
  <c r="CF126" i="5"/>
  <c r="BH126" i="5"/>
  <c r="BB126" i="5"/>
  <c r="AX126" i="5"/>
  <c r="AP126" i="5"/>
  <c r="J126" i="5"/>
  <c r="D126" i="5"/>
  <c r="AT126" i="5" s="1"/>
  <c r="BA126" i="5"/>
  <c r="BE126" i="5" s="1"/>
  <c r="AZ134" i="5"/>
  <c r="AV134" i="5"/>
  <c r="L134" i="5"/>
  <c r="BH134" i="5" s="1"/>
  <c r="F134" i="5"/>
  <c r="B134" i="5"/>
  <c r="K134" i="5" s="1"/>
  <c r="CG134" i="5"/>
  <c r="AY134" i="5"/>
  <c r="AU134" i="5"/>
  <c r="AQ134" i="5"/>
  <c r="E134" i="5"/>
  <c r="A134" i="5"/>
  <c r="CF134" i="5"/>
  <c r="AP134" i="5"/>
  <c r="J134" i="5"/>
  <c r="D134" i="5"/>
  <c r="BA134" i="5"/>
  <c r="AZ142" i="5"/>
  <c r="BD142" i="5" s="1"/>
  <c r="AV142" i="5"/>
  <c r="L142" i="5"/>
  <c r="M142" i="5" s="1"/>
  <c r="F142" i="5"/>
  <c r="B142" i="5"/>
  <c r="CG142" i="5"/>
  <c r="AY142" i="5"/>
  <c r="AU142" i="5"/>
  <c r="AQ142" i="5"/>
  <c r="AR142" i="5" s="1"/>
  <c r="E142" i="5"/>
  <c r="A142" i="5"/>
  <c r="CF142" i="5"/>
  <c r="BH142" i="5"/>
  <c r="BB142" i="5"/>
  <c r="AX142" i="5"/>
  <c r="AP142" i="5"/>
  <c r="J142" i="5"/>
  <c r="D142" i="5"/>
  <c r="BA142" i="5"/>
  <c r="BE142" i="5" s="1"/>
  <c r="AZ150" i="5"/>
  <c r="AV150" i="5"/>
  <c r="L150" i="5"/>
  <c r="M150" i="5" s="1"/>
  <c r="F150" i="5"/>
  <c r="B150" i="5"/>
  <c r="CG150" i="5"/>
  <c r="AY150" i="5"/>
  <c r="AU150" i="5"/>
  <c r="AQ150" i="5"/>
  <c r="E150" i="5"/>
  <c r="A150" i="5"/>
  <c r="CF150" i="5"/>
  <c r="AP150" i="5"/>
  <c r="J150" i="5"/>
  <c r="D150" i="5"/>
  <c r="BA150" i="5"/>
  <c r="AZ154" i="5"/>
  <c r="BD154" i="5" s="1"/>
  <c r="AV154" i="5"/>
  <c r="L154" i="5"/>
  <c r="F154" i="5"/>
  <c r="B154" i="5"/>
  <c r="K154" i="5" s="1"/>
  <c r="M154" i="5" s="1"/>
  <c r="CG154" i="5"/>
  <c r="AY154" i="5"/>
  <c r="AU154" i="5"/>
  <c r="AQ154" i="5"/>
  <c r="AR154" i="5" s="1"/>
  <c r="E154" i="5"/>
  <c r="A154" i="5"/>
  <c r="CF154" i="5"/>
  <c r="BH154" i="5"/>
  <c r="BB154" i="5"/>
  <c r="AX154" i="5"/>
  <c r="AP154" i="5"/>
  <c r="J154" i="5"/>
  <c r="D154" i="5"/>
  <c r="BA154" i="5"/>
  <c r="BE154" i="5" s="1"/>
  <c r="AZ166" i="5"/>
  <c r="AV166" i="5"/>
  <c r="L166" i="5"/>
  <c r="BH166" i="5" s="1"/>
  <c r="F166" i="5"/>
  <c r="B166" i="5"/>
  <c r="K166" i="5" s="1"/>
  <c r="CG166" i="5"/>
  <c r="AY166" i="5"/>
  <c r="AU166" i="5"/>
  <c r="AQ166" i="5"/>
  <c r="E166" i="5"/>
  <c r="A166" i="5"/>
  <c r="CF166" i="5"/>
  <c r="AP166" i="5"/>
  <c r="J166" i="5"/>
  <c r="D166" i="5"/>
  <c r="BA166" i="5"/>
  <c r="AS170" i="5"/>
  <c r="AZ178" i="5"/>
  <c r="AV178" i="5"/>
  <c r="L178" i="5"/>
  <c r="BE178" i="5" s="1"/>
  <c r="F178" i="5"/>
  <c r="B178" i="5"/>
  <c r="BH178" i="5" s="1"/>
  <c r="CG178" i="5"/>
  <c r="BD178" i="5"/>
  <c r="BF178" i="5" s="1"/>
  <c r="AY178" i="5"/>
  <c r="AU178" i="5"/>
  <c r="AQ178" i="5"/>
  <c r="E178" i="5"/>
  <c r="A178" i="5"/>
  <c r="CF178" i="5"/>
  <c r="BB178" i="5"/>
  <c r="AP178" i="5"/>
  <c r="J178" i="5"/>
  <c r="AX178" i="5" s="1"/>
  <c r="D178" i="5"/>
  <c r="AT178" i="5" s="1"/>
  <c r="BA178" i="5"/>
  <c r="AZ186" i="5"/>
  <c r="BD186" i="5" s="1"/>
  <c r="AV186" i="5"/>
  <c r="L186" i="5"/>
  <c r="F186" i="5"/>
  <c r="B186" i="5"/>
  <c r="CG186" i="5"/>
  <c r="AY186" i="5"/>
  <c r="AU186" i="5"/>
  <c r="AQ186" i="5"/>
  <c r="E186" i="5"/>
  <c r="A186" i="5"/>
  <c r="CF186" i="5"/>
  <c r="AX186" i="5"/>
  <c r="AP186" i="5"/>
  <c r="J186" i="5"/>
  <c r="D186" i="5"/>
  <c r="BA186" i="5"/>
  <c r="B190" i="5"/>
  <c r="BH190" i="5" s="1"/>
  <c r="BA190" i="5"/>
  <c r="AZ200" i="5"/>
  <c r="AV200" i="5"/>
  <c r="L200" i="5"/>
  <c r="BE200" i="5" s="1"/>
  <c r="F200" i="5"/>
  <c r="B200" i="5"/>
  <c r="CE200" i="5"/>
  <c r="AY200" i="5"/>
  <c r="E200" i="5"/>
  <c r="AS200" i="5"/>
  <c r="D200" i="5"/>
  <c r="CG200" i="5"/>
  <c r="AW200" i="5"/>
  <c r="AQ200" i="5"/>
  <c r="J200" i="5"/>
  <c r="CM200" i="5" s="1"/>
  <c r="DO200" i="5" s="1"/>
  <c r="C200" i="5"/>
  <c r="AS95" i="5"/>
  <c r="AW95" i="5"/>
  <c r="BA95" i="5"/>
  <c r="BE95" i="5" s="1"/>
  <c r="B96" i="5"/>
  <c r="K96" i="5" s="1"/>
  <c r="F96" i="5"/>
  <c r="L96" i="5"/>
  <c r="BB96" i="5" s="1"/>
  <c r="AV96" i="5"/>
  <c r="AZ96" i="5"/>
  <c r="AS99" i="5"/>
  <c r="AW99" i="5"/>
  <c r="BA99" i="5"/>
  <c r="BE99" i="5" s="1"/>
  <c r="B100" i="5"/>
  <c r="BH100" i="5" s="1"/>
  <c r="F100" i="5"/>
  <c r="L100" i="5"/>
  <c r="AV100" i="5"/>
  <c r="AZ100" i="5"/>
  <c r="BD100" i="5" s="1"/>
  <c r="AS103" i="5"/>
  <c r="AW103" i="5"/>
  <c r="BA103" i="5"/>
  <c r="BE103" i="5" s="1"/>
  <c r="B104" i="5"/>
  <c r="BH104" i="5" s="1"/>
  <c r="F104" i="5"/>
  <c r="L104" i="5"/>
  <c r="AV104" i="5"/>
  <c r="AZ104" i="5"/>
  <c r="BD104" i="5" s="1"/>
  <c r="A105" i="5"/>
  <c r="E105" i="5"/>
  <c r="AQ105" i="5"/>
  <c r="AU105" i="5"/>
  <c r="AY105" i="5"/>
  <c r="CG105" i="5"/>
  <c r="AS107" i="5"/>
  <c r="AW107" i="5"/>
  <c r="BA107" i="5"/>
  <c r="BE107" i="5" s="1"/>
  <c r="B108" i="5"/>
  <c r="K108" i="5" s="1"/>
  <c r="F108" i="5"/>
  <c r="L108" i="5"/>
  <c r="AR108" i="5" s="1"/>
  <c r="AV108" i="5"/>
  <c r="AZ108" i="5"/>
  <c r="A109" i="5"/>
  <c r="E109" i="5"/>
  <c r="AQ109" i="5"/>
  <c r="AU109" i="5"/>
  <c r="AY109" i="5"/>
  <c r="CG109" i="5"/>
  <c r="AS111" i="5"/>
  <c r="AW111" i="5"/>
  <c r="BA111" i="5"/>
  <c r="BE111" i="5" s="1"/>
  <c r="B112" i="5"/>
  <c r="F112" i="5"/>
  <c r="L112" i="5"/>
  <c r="AR112" i="5" s="1"/>
  <c r="AV112" i="5"/>
  <c r="AZ112" i="5"/>
  <c r="A113" i="5"/>
  <c r="E113" i="5"/>
  <c r="AQ113" i="5"/>
  <c r="AU113" i="5"/>
  <c r="AY113" i="5"/>
  <c r="CG113" i="5"/>
  <c r="AS115" i="5"/>
  <c r="AW115" i="5"/>
  <c r="BA115" i="5"/>
  <c r="BE115" i="5" s="1"/>
  <c r="B116" i="5"/>
  <c r="F116" i="5"/>
  <c r="L116" i="5"/>
  <c r="AV116" i="5"/>
  <c r="AZ116" i="5"/>
  <c r="A117" i="5"/>
  <c r="E117" i="5"/>
  <c r="AQ117" i="5"/>
  <c r="AU117" i="5"/>
  <c r="AY117" i="5"/>
  <c r="CG117" i="5"/>
  <c r="AS119" i="5"/>
  <c r="AW119" i="5"/>
  <c r="BA119" i="5"/>
  <c r="BE119" i="5" s="1"/>
  <c r="B120" i="5"/>
  <c r="BB120" i="5" s="1"/>
  <c r="F120" i="5"/>
  <c r="L120" i="5"/>
  <c r="AV120" i="5"/>
  <c r="AZ120" i="5"/>
  <c r="BD120" i="5" s="1"/>
  <c r="A121" i="5"/>
  <c r="E121" i="5"/>
  <c r="AQ121" i="5"/>
  <c r="AU121" i="5"/>
  <c r="AY121" i="5"/>
  <c r="CG121" i="5"/>
  <c r="AS123" i="5"/>
  <c r="AW123" i="5"/>
  <c r="BA123" i="5"/>
  <c r="BE123" i="5" s="1"/>
  <c r="B124" i="5"/>
  <c r="F124" i="5"/>
  <c r="L124" i="5"/>
  <c r="AR124" i="5"/>
  <c r="AV124" i="5"/>
  <c r="AZ124" i="5"/>
  <c r="BE124" i="5"/>
  <c r="A125" i="5"/>
  <c r="E125" i="5"/>
  <c r="AQ125" i="5"/>
  <c r="AU125" i="5"/>
  <c r="AY125" i="5"/>
  <c r="CG125" i="5"/>
  <c r="AS127" i="5"/>
  <c r="AW127" i="5"/>
  <c r="BA127" i="5"/>
  <c r="B128" i="5"/>
  <c r="K128" i="5" s="1"/>
  <c r="F128" i="5"/>
  <c r="L128" i="5"/>
  <c r="BE128" i="5" s="1"/>
  <c r="AV128" i="5"/>
  <c r="AZ128" i="5"/>
  <c r="A129" i="5"/>
  <c r="E129" i="5"/>
  <c r="AQ129" i="5"/>
  <c r="AU129" i="5"/>
  <c r="AY129" i="5"/>
  <c r="CG129" i="5"/>
  <c r="AS131" i="5"/>
  <c r="AW131" i="5"/>
  <c r="BA131" i="5"/>
  <c r="BE131" i="5" s="1"/>
  <c r="CE131" i="5"/>
  <c r="A133" i="5"/>
  <c r="E133" i="5"/>
  <c r="AQ133" i="5"/>
  <c r="AU133" i="5"/>
  <c r="AY133" i="5"/>
  <c r="CG133" i="5"/>
  <c r="AS135" i="5"/>
  <c r="AW135" i="5"/>
  <c r="BA135" i="5"/>
  <c r="BE135" i="5" s="1"/>
  <c r="CE135" i="5"/>
  <c r="A137" i="5"/>
  <c r="E137" i="5"/>
  <c r="AQ137" i="5"/>
  <c r="AR137" i="5" s="1"/>
  <c r="AU137" i="5"/>
  <c r="AY137" i="5"/>
  <c r="CG137" i="5"/>
  <c r="AS139" i="5"/>
  <c r="AW139" i="5"/>
  <c r="BA139" i="5"/>
  <c r="BE139" i="5" s="1"/>
  <c r="CE139" i="5"/>
  <c r="A141" i="5"/>
  <c r="E141" i="5"/>
  <c r="AQ141" i="5"/>
  <c r="AU141" i="5"/>
  <c r="AY141" i="5"/>
  <c r="CG141" i="5"/>
  <c r="AS143" i="5"/>
  <c r="AW143" i="5"/>
  <c r="BA143" i="5"/>
  <c r="BE143" i="5" s="1"/>
  <c r="CE143" i="5"/>
  <c r="A145" i="5"/>
  <c r="E145" i="5"/>
  <c r="AQ145" i="5"/>
  <c r="AU145" i="5"/>
  <c r="AY145" i="5"/>
  <c r="CG145" i="5"/>
  <c r="AS147" i="5"/>
  <c r="AW147" i="5"/>
  <c r="BA147" i="5"/>
  <c r="BE147" i="5" s="1"/>
  <c r="CE147" i="5"/>
  <c r="A149" i="5"/>
  <c r="E149" i="5"/>
  <c r="AQ149" i="5"/>
  <c r="AU149" i="5"/>
  <c r="AY149" i="5"/>
  <c r="CG149" i="5"/>
  <c r="M151" i="5"/>
  <c r="AS151" i="5"/>
  <c r="AW151" i="5"/>
  <c r="BA151" i="5"/>
  <c r="BE151" i="5" s="1"/>
  <c r="CE151" i="5"/>
  <c r="AZ152" i="5"/>
  <c r="BD152" i="5" s="1"/>
  <c r="BE152" i="5"/>
  <c r="A153" i="5"/>
  <c r="E153" i="5"/>
  <c r="AQ153" i="5"/>
  <c r="AR153" i="5" s="1"/>
  <c r="AU153" i="5"/>
  <c r="AY153" i="5"/>
  <c r="CG153" i="5"/>
  <c r="AS155" i="5"/>
  <c r="AW155" i="5"/>
  <c r="BA155" i="5"/>
  <c r="BE155" i="5" s="1"/>
  <c r="CE155" i="5"/>
  <c r="L156" i="5"/>
  <c r="BB156" i="5" s="1"/>
  <c r="AV156" i="5"/>
  <c r="AZ156" i="5"/>
  <c r="A157" i="5"/>
  <c r="E157" i="5"/>
  <c r="AQ157" i="5"/>
  <c r="AU157" i="5"/>
  <c r="AY157" i="5"/>
  <c r="CG157" i="5"/>
  <c r="M159" i="5"/>
  <c r="AS159" i="5"/>
  <c r="AW159" i="5"/>
  <c r="BA159" i="5"/>
  <c r="CE159" i="5"/>
  <c r="B160" i="5"/>
  <c r="BH160" i="5" s="1"/>
  <c r="F160" i="5"/>
  <c r="L160" i="5"/>
  <c r="BE160" i="5" s="1"/>
  <c r="AV160" i="5"/>
  <c r="AZ160" i="5"/>
  <c r="BD160" i="5" s="1"/>
  <c r="A161" i="5"/>
  <c r="E161" i="5"/>
  <c r="AQ161" i="5"/>
  <c r="AR161" i="5" s="1"/>
  <c r="AU161" i="5"/>
  <c r="AY161" i="5"/>
  <c r="CG161" i="5"/>
  <c r="AS163" i="5"/>
  <c r="AW163" i="5"/>
  <c r="BA163" i="5"/>
  <c r="BE163" i="5" s="1"/>
  <c r="CE163" i="5"/>
  <c r="A165" i="5"/>
  <c r="E165" i="5"/>
  <c r="AQ165" i="5"/>
  <c r="AU165" i="5"/>
  <c r="AY165" i="5"/>
  <c r="CG165" i="5"/>
  <c r="AS167" i="5"/>
  <c r="AW167" i="5"/>
  <c r="BA167" i="5"/>
  <c r="BE167" i="5" s="1"/>
  <c r="CE167" i="5"/>
  <c r="A169" i="5"/>
  <c r="E169" i="5"/>
  <c r="AQ169" i="5"/>
  <c r="AU169" i="5"/>
  <c r="AY169" i="5"/>
  <c r="CG169" i="5"/>
  <c r="AS171" i="5"/>
  <c r="AW171" i="5"/>
  <c r="BA171" i="5"/>
  <c r="BE171" i="5" s="1"/>
  <c r="CE171" i="5"/>
  <c r="AV172" i="5"/>
  <c r="AZ172" i="5"/>
  <c r="BD172" i="5" s="1"/>
  <c r="A173" i="5"/>
  <c r="E173" i="5"/>
  <c r="AQ173" i="5"/>
  <c r="AU173" i="5"/>
  <c r="AY173" i="5"/>
  <c r="CG173" i="5"/>
  <c r="AS175" i="5"/>
  <c r="AW175" i="5"/>
  <c r="BA175" i="5"/>
  <c r="BE175" i="5" s="1"/>
  <c r="CE175" i="5"/>
  <c r="B176" i="5"/>
  <c r="K176" i="5" s="1"/>
  <c r="M176" i="5" s="1"/>
  <c r="F176" i="5"/>
  <c r="L176" i="5"/>
  <c r="AV176" i="5"/>
  <c r="AZ176" i="5"/>
  <c r="BD176" i="5" s="1"/>
  <c r="A177" i="5"/>
  <c r="E177" i="5"/>
  <c r="AQ177" i="5"/>
  <c r="AU177" i="5"/>
  <c r="AY177" i="5"/>
  <c r="CG177" i="5"/>
  <c r="AS179" i="5"/>
  <c r="AW179" i="5"/>
  <c r="BA179" i="5"/>
  <c r="BE179" i="5" s="1"/>
  <c r="B180" i="5"/>
  <c r="K180" i="5" s="1"/>
  <c r="M180" i="5" s="1"/>
  <c r="F180" i="5"/>
  <c r="L180" i="5"/>
  <c r="BH180" i="5" s="1"/>
  <c r="AR180" i="5"/>
  <c r="AV180" i="5"/>
  <c r="AZ180" i="5"/>
  <c r="BD180" i="5" s="1"/>
  <c r="A181" i="5"/>
  <c r="E181" i="5"/>
  <c r="AQ181" i="5"/>
  <c r="AU181" i="5"/>
  <c r="AY181" i="5"/>
  <c r="CG181" i="5"/>
  <c r="AS183" i="5"/>
  <c r="AW183" i="5"/>
  <c r="BA183" i="5"/>
  <c r="BE183" i="5" s="1"/>
  <c r="B184" i="5"/>
  <c r="K184" i="5" s="1"/>
  <c r="M184" i="5" s="1"/>
  <c r="F184" i="5"/>
  <c r="L184" i="5"/>
  <c r="BB184" i="5" s="1"/>
  <c r="AV184" i="5"/>
  <c r="AZ184" i="5"/>
  <c r="A185" i="5"/>
  <c r="E185" i="5"/>
  <c r="AQ185" i="5"/>
  <c r="AU185" i="5"/>
  <c r="AY185" i="5"/>
  <c r="BD185" i="5"/>
  <c r="CG185" i="5"/>
  <c r="M187" i="5"/>
  <c r="AS187" i="5"/>
  <c r="AW187" i="5"/>
  <c r="BA187" i="5"/>
  <c r="BE187" i="5" s="1"/>
  <c r="B188" i="5"/>
  <c r="K188" i="5" s="1"/>
  <c r="M188" i="5" s="1"/>
  <c r="F188" i="5"/>
  <c r="L188" i="5"/>
  <c r="BB188" i="5" s="1"/>
  <c r="AV188" i="5"/>
  <c r="AZ188" i="5"/>
  <c r="BD188" i="5" s="1"/>
  <c r="BE188" i="5"/>
  <c r="A189" i="5"/>
  <c r="E189" i="5"/>
  <c r="AQ189" i="5"/>
  <c r="AU189" i="5"/>
  <c r="AY189" i="5"/>
  <c r="E192" i="5"/>
  <c r="AY192" i="5"/>
  <c r="CF194" i="5"/>
  <c r="BH194" i="5"/>
  <c r="BB194" i="5"/>
  <c r="AP194" i="5"/>
  <c r="J194" i="5"/>
  <c r="AX194" i="5" s="1"/>
  <c r="D194" i="5"/>
  <c r="AT194" i="5" s="1"/>
  <c r="AQ194" i="5"/>
  <c r="AV194" i="5"/>
  <c r="BA194" i="5"/>
  <c r="BE194" i="5" s="1"/>
  <c r="D196" i="5"/>
  <c r="AS196" i="5"/>
  <c r="AX196" i="5"/>
  <c r="CG197" i="5"/>
  <c r="BD197" i="5"/>
  <c r="AY197" i="5"/>
  <c r="AU197" i="5"/>
  <c r="AQ197" i="5"/>
  <c r="E197" i="5"/>
  <c r="A197" i="5"/>
  <c r="AP197" i="5"/>
  <c r="AV197" i="5"/>
  <c r="BA197" i="5"/>
  <c r="BE197" i="5" s="1"/>
  <c r="BH197" i="5"/>
  <c r="A198" i="5"/>
  <c r="F198" i="5"/>
  <c r="AU198" i="5"/>
  <c r="AZ198" i="5"/>
  <c r="BD198" i="5" s="1"/>
  <c r="F201" i="5"/>
  <c r="AZ201" i="5"/>
  <c r="BD201" i="5" s="1"/>
  <c r="CG202" i="5"/>
  <c r="BD202" i="5"/>
  <c r="AY202" i="5"/>
  <c r="AU202" i="5"/>
  <c r="AQ202" i="5"/>
  <c r="E202" i="5"/>
  <c r="A202" i="5"/>
  <c r="CF202" i="5"/>
  <c r="BH202" i="5"/>
  <c r="BB202" i="5"/>
  <c r="AP202" i="5"/>
  <c r="J202" i="5"/>
  <c r="D202" i="5"/>
  <c r="AS202" i="5"/>
  <c r="BA202" i="5"/>
  <c r="BE202" i="5" s="1"/>
  <c r="CE202" i="5"/>
  <c r="F206" i="5"/>
  <c r="AZ209" i="5"/>
  <c r="BD209" i="5" s="1"/>
  <c r="AV209" i="5"/>
  <c r="L209" i="5"/>
  <c r="F209" i="5"/>
  <c r="B209" i="5"/>
  <c r="K209" i="5" s="1"/>
  <c r="CG209" i="5"/>
  <c r="AY209" i="5"/>
  <c r="AU209" i="5"/>
  <c r="AQ209" i="5"/>
  <c r="AR209" i="5" s="1"/>
  <c r="E209" i="5"/>
  <c r="A209" i="5"/>
  <c r="AS209" i="5"/>
  <c r="BA209" i="5"/>
  <c r="BE209" i="5" s="1"/>
  <c r="C210" i="5"/>
  <c r="AW210" i="5"/>
  <c r="AZ218" i="5"/>
  <c r="AV218" i="5"/>
  <c r="L218" i="5"/>
  <c r="BE218" i="5" s="1"/>
  <c r="F218" i="5"/>
  <c r="B218" i="5"/>
  <c r="K218" i="5" s="1"/>
  <c r="CG218" i="5"/>
  <c r="BD218" i="5"/>
  <c r="BF218" i="5" s="1"/>
  <c r="AY218" i="5"/>
  <c r="AU218" i="5"/>
  <c r="AQ218" i="5"/>
  <c r="E218" i="5"/>
  <c r="A218" i="5"/>
  <c r="CF218" i="5"/>
  <c r="AX218" i="5"/>
  <c r="AP218" i="5"/>
  <c r="J218" i="5"/>
  <c r="D218" i="5"/>
  <c r="BA218" i="5"/>
  <c r="AS96" i="5"/>
  <c r="AW96" i="5"/>
  <c r="BA96" i="5"/>
  <c r="AS100" i="5"/>
  <c r="AW100" i="5"/>
  <c r="BA100" i="5"/>
  <c r="BE100" i="5" s="1"/>
  <c r="AS104" i="5"/>
  <c r="AW104" i="5"/>
  <c r="BA104" i="5"/>
  <c r="BE104" i="5" s="1"/>
  <c r="B105" i="5"/>
  <c r="K105" i="5" s="1"/>
  <c r="F105" i="5"/>
  <c r="L105" i="5"/>
  <c r="AR105" i="5" s="1"/>
  <c r="AV105" i="5"/>
  <c r="AZ105" i="5"/>
  <c r="AS108" i="5"/>
  <c r="AW108" i="5"/>
  <c r="BA108" i="5"/>
  <c r="BE108" i="5" s="1"/>
  <c r="B109" i="5"/>
  <c r="K109" i="5" s="1"/>
  <c r="F109" i="5"/>
  <c r="L109" i="5"/>
  <c r="BH109" i="5" s="1"/>
  <c r="AV109" i="5"/>
  <c r="AZ109" i="5"/>
  <c r="BD109" i="5" s="1"/>
  <c r="AS112" i="5"/>
  <c r="AW112" i="5"/>
  <c r="BA112" i="5"/>
  <c r="B113" i="5"/>
  <c r="BB113" i="5" s="1"/>
  <c r="F113" i="5"/>
  <c r="L113" i="5"/>
  <c r="AR113" i="5" s="1"/>
  <c r="AV113" i="5"/>
  <c r="AZ113" i="5"/>
  <c r="BD113" i="5" s="1"/>
  <c r="AS116" i="5"/>
  <c r="AW116" i="5"/>
  <c r="BA116" i="5"/>
  <c r="BE116" i="5" s="1"/>
  <c r="B117" i="5"/>
  <c r="K117" i="5" s="1"/>
  <c r="M117" i="5" s="1"/>
  <c r="F117" i="5"/>
  <c r="L117" i="5"/>
  <c r="BB117" i="5" s="1"/>
  <c r="AV117" i="5"/>
  <c r="AZ117" i="5"/>
  <c r="BD117" i="5" s="1"/>
  <c r="AS120" i="5"/>
  <c r="AW120" i="5"/>
  <c r="BA120" i="5"/>
  <c r="B121" i="5"/>
  <c r="BB121" i="5" s="1"/>
  <c r="F121" i="5"/>
  <c r="L121" i="5"/>
  <c r="BH121" i="5" s="1"/>
  <c r="AR121" i="5"/>
  <c r="AV121" i="5"/>
  <c r="AZ121" i="5"/>
  <c r="M124" i="5"/>
  <c r="AS124" i="5"/>
  <c r="AW124" i="5"/>
  <c r="BA124" i="5"/>
  <c r="B125" i="5"/>
  <c r="K125" i="5" s="1"/>
  <c r="F125" i="5"/>
  <c r="L125" i="5"/>
  <c r="BB125" i="5" s="1"/>
  <c r="AV125" i="5"/>
  <c r="AZ125" i="5"/>
  <c r="AS128" i="5"/>
  <c r="AW128" i="5"/>
  <c r="BA128" i="5"/>
  <c r="B129" i="5"/>
  <c r="K129" i="5" s="1"/>
  <c r="F129" i="5"/>
  <c r="L129" i="5"/>
  <c r="AR129" i="5" s="1"/>
  <c r="AV129" i="5"/>
  <c r="AZ129" i="5"/>
  <c r="D131" i="5"/>
  <c r="J131" i="5"/>
  <c r="AX131" i="5" s="1"/>
  <c r="AP131" i="5"/>
  <c r="M132" i="5"/>
  <c r="AS132" i="5"/>
  <c r="AW132" i="5"/>
  <c r="BA132" i="5"/>
  <c r="BE132" i="5" s="1"/>
  <c r="B133" i="5"/>
  <c r="K133" i="5" s="1"/>
  <c r="F133" i="5"/>
  <c r="L133" i="5"/>
  <c r="AR133" i="5"/>
  <c r="AV133" i="5"/>
  <c r="AZ133" i="5"/>
  <c r="BD133" i="5" s="1"/>
  <c r="D135" i="5"/>
  <c r="AT135" i="5" s="1"/>
  <c r="J135" i="5"/>
  <c r="AP135" i="5"/>
  <c r="AX135" i="5"/>
  <c r="BB135" i="5"/>
  <c r="AS136" i="5"/>
  <c r="AW136" i="5"/>
  <c r="BA136" i="5"/>
  <c r="BE136" i="5" s="1"/>
  <c r="B137" i="5"/>
  <c r="K137" i="5" s="1"/>
  <c r="F137" i="5"/>
  <c r="L137" i="5"/>
  <c r="AV137" i="5"/>
  <c r="AZ137" i="5"/>
  <c r="D139" i="5"/>
  <c r="J139" i="5"/>
  <c r="AX139" i="5" s="1"/>
  <c r="AP139" i="5"/>
  <c r="AS140" i="5"/>
  <c r="AW140" i="5"/>
  <c r="BA140" i="5"/>
  <c r="BE140" i="5" s="1"/>
  <c r="B141" i="5"/>
  <c r="F141" i="5"/>
  <c r="L141" i="5"/>
  <c r="BB141" i="5" s="1"/>
  <c r="AR141" i="5"/>
  <c r="AV141" i="5"/>
  <c r="AZ141" i="5"/>
  <c r="D143" i="5"/>
  <c r="AT143" i="5" s="1"/>
  <c r="J143" i="5"/>
  <c r="AP143" i="5"/>
  <c r="AX143" i="5"/>
  <c r="BB143" i="5"/>
  <c r="BH143" i="5"/>
  <c r="AS144" i="5"/>
  <c r="AW144" i="5"/>
  <c r="BA144" i="5"/>
  <c r="BE144" i="5" s="1"/>
  <c r="B145" i="5"/>
  <c r="K145" i="5" s="1"/>
  <c r="M145" i="5" s="1"/>
  <c r="F145" i="5"/>
  <c r="L145" i="5"/>
  <c r="AV145" i="5"/>
  <c r="AZ145" i="5"/>
  <c r="BD145" i="5" s="1"/>
  <c r="D147" i="5"/>
  <c r="AT147" i="5" s="1"/>
  <c r="J147" i="5"/>
  <c r="AX147" i="5" s="1"/>
  <c r="AP147" i="5"/>
  <c r="BB147" i="5"/>
  <c r="BH147" i="5"/>
  <c r="AS148" i="5"/>
  <c r="AW148" i="5"/>
  <c r="BA148" i="5"/>
  <c r="BE148" i="5" s="1"/>
  <c r="B149" i="5"/>
  <c r="K149" i="5" s="1"/>
  <c r="F149" i="5"/>
  <c r="L149" i="5"/>
  <c r="AR149" i="5"/>
  <c r="AV149" i="5"/>
  <c r="AZ149" i="5"/>
  <c r="D151" i="5"/>
  <c r="J151" i="5"/>
  <c r="AP151" i="5"/>
  <c r="AX151" i="5"/>
  <c r="BB151" i="5"/>
  <c r="BH151" i="5"/>
  <c r="AS152" i="5"/>
  <c r="AW152" i="5"/>
  <c r="BA152" i="5"/>
  <c r="B153" i="5"/>
  <c r="K153" i="5" s="1"/>
  <c r="M153" i="5" s="1"/>
  <c r="F153" i="5"/>
  <c r="L153" i="5"/>
  <c r="AV153" i="5"/>
  <c r="AZ153" i="5"/>
  <c r="D155" i="5"/>
  <c r="J155" i="5"/>
  <c r="AX155" i="5" s="1"/>
  <c r="AP155" i="5"/>
  <c r="BB155" i="5"/>
  <c r="BH155" i="5"/>
  <c r="M156" i="5"/>
  <c r="AS156" i="5"/>
  <c r="AW156" i="5"/>
  <c r="BA156" i="5"/>
  <c r="B157" i="5"/>
  <c r="BB157" i="5" s="1"/>
  <c r="F157" i="5"/>
  <c r="L157" i="5"/>
  <c r="AR157" i="5" s="1"/>
  <c r="AV157" i="5"/>
  <c r="AZ157" i="5"/>
  <c r="BD157" i="5" s="1"/>
  <c r="AS160" i="5"/>
  <c r="AW160" i="5"/>
  <c r="BA160" i="5"/>
  <c r="B161" i="5"/>
  <c r="BB161" i="5" s="1"/>
  <c r="F161" i="5"/>
  <c r="L161" i="5"/>
  <c r="AV161" i="5"/>
  <c r="AZ161" i="5"/>
  <c r="BD161" i="5" s="1"/>
  <c r="D163" i="5"/>
  <c r="AT163" i="5" s="1"/>
  <c r="J163" i="5"/>
  <c r="AP163" i="5"/>
  <c r="AX163" i="5"/>
  <c r="BB163" i="5"/>
  <c r="AS164" i="5"/>
  <c r="AW164" i="5"/>
  <c r="BA164" i="5"/>
  <c r="BE164" i="5" s="1"/>
  <c r="B165" i="5"/>
  <c r="K165" i="5" s="1"/>
  <c r="F165" i="5"/>
  <c r="L165" i="5"/>
  <c r="AV165" i="5"/>
  <c r="AZ165" i="5"/>
  <c r="D167" i="5"/>
  <c r="AR167" i="5" s="1"/>
  <c r="J167" i="5"/>
  <c r="AX167" i="5" s="1"/>
  <c r="AP167" i="5"/>
  <c r="AS168" i="5"/>
  <c r="AW168" i="5"/>
  <c r="BA168" i="5"/>
  <c r="BE168" i="5" s="1"/>
  <c r="B169" i="5"/>
  <c r="F169" i="5"/>
  <c r="L169" i="5"/>
  <c r="AV169" i="5"/>
  <c r="AZ169" i="5"/>
  <c r="BE169" i="5"/>
  <c r="D171" i="5"/>
  <c r="J171" i="5"/>
  <c r="AP171" i="5"/>
  <c r="AX171" i="5"/>
  <c r="BB171" i="5"/>
  <c r="AS172" i="5"/>
  <c r="AW172" i="5"/>
  <c r="BA172" i="5"/>
  <c r="BE172" i="5" s="1"/>
  <c r="B173" i="5"/>
  <c r="K173" i="5" s="1"/>
  <c r="M173" i="5" s="1"/>
  <c r="F173" i="5"/>
  <c r="L173" i="5"/>
  <c r="AR173" i="5"/>
  <c r="AV173" i="5"/>
  <c r="AZ173" i="5"/>
  <c r="D175" i="5"/>
  <c r="J175" i="5"/>
  <c r="AX175" i="5" s="1"/>
  <c r="AP175" i="5"/>
  <c r="AS176" i="5"/>
  <c r="AW176" i="5"/>
  <c r="BA176" i="5"/>
  <c r="BE176" i="5" s="1"/>
  <c r="B177" i="5"/>
  <c r="BH177" i="5" s="1"/>
  <c r="F177" i="5"/>
  <c r="L177" i="5"/>
  <c r="BD177" i="5" s="1"/>
  <c r="AR177" i="5"/>
  <c r="AV177" i="5"/>
  <c r="AZ177" i="5"/>
  <c r="AS180" i="5"/>
  <c r="AW180" i="5"/>
  <c r="BA180" i="5"/>
  <c r="BE180" i="5" s="1"/>
  <c r="B181" i="5"/>
  <c r="K181" i="5" s="1"/>
  <c r="F181" i="5"/>
  <c r="L181" i="5"/>
  <c r="AR181" i="5" s="1"/>
  <c r="AV181" i="5"/>
  <c r="AZ181" i="5"/>
  <c r="AS184" i="5"/>
  <c r="AW184" i="5"/>
  <c r="BA184" i="5"/>
  <c r="CE184" i="5"/>
  <c r="AS188" i="5"/>
  <c r="AW188" i="5"/>
  <c r="BA188" i="5"/>
  <c r="CE188" i="5"/>
  <c r="AZ192" i="5"/>
  <c r="BD192" i="5" s="1"/>
  <c r="AV192" i="5"/>
  <c r="L192" i="5"/>
  <c r="BH192" i="5" s="1"/>
  <c r="F192" i="5"/>
  <c r="B192" i="5"/>
  <c r="K192" i="5" s="1"/>
  <c r="AP192" i="5"/>
  <c r="AU192" i="5"/>
  <c r="BA192" i="5"/>
  <c r="CF192" i="5"/>
  <c r="CF198" i="5"/>
  <c r="AX198" i="5"/>
  <c r="AP198" i="5"/>
  <c r="J198" i="5"/>
  <c r="D198" i="5"/>
  <c r="AT198" i="5" s="1"/>
  <c r="AQ198" i="5"/>
  <c r="AV198" i="5"/>
  <c r="BA198" i="5"/>
  <c r="BE198" i="5" s="1"/>
  <c r="CG201" i="5"/>
  <c r="AY201" i="5"/>
  <c r="AU201" i="5"/>
  <c r="AQ201" i="5"/>
  <c r="E201" i="5"/>
  <c r="A201" i="5"/>
  <c r="AP201" i="5"/>
  <c r="AV201" i="5"/>
  <c r="BA201" i="5"/>
  <c r="BE201" i="5" s="1"/>
  <c r="BH201" i="5"/>
  <c r="CG206" i="5"/>
  <c r="AY206" i="5"/>
  <c r="AU206" i="5"/>
  <c r="AQ206" i="5"/>
  <c r="E206" i="5"/>
  <c r="A206" i="5"/>
  <c r="CF206" i="5"/>
  <c r="AX206" i="5"/>
  <c r="AP206" i="5"/>
  <c r="J206" i="5"/>
  <c r="D206" i="5"/>
  <c r="AS206" i="5"/>
  <c r="BA206" i="5"/>
  <c r="CE206" i="5"/>
  <c r="AS105" i="5"/>
  <c r="AW105" i="5"/>
  <c r="BA105" i="5"/>
  <c r="BE105" i="5" s="1"/>
  <c r="AS109" i="5"/>
  <c r="AW109" i="5"/>
  <c r="BA109" i="5"/>
  <c r="BE109" i="5" s="1"/>
  <c r="M113" i="5"/>
  <c r="AS113" i="5"/>
  <c r="AW113" i="5"/>
  <c r="BA113" i="5"/>
  <c r="BE113" i="5" s="1"/>
  <c r="AS117" i="5"/>
  <c r="AW117" i="5"/>
  <c r="BA117" i="5"/>
  <c r="BE117" i="5" s="1"/>
  <c r="M121" i="5"/>
  <c r="AS121" i="5"/>
  <c r="AW121" i="5"/>
  <c r="BA121" i="5"/>
  <c r="BE121" i="5" s="1"/>
  <c r="AS125" i="5"/>
  <c r="AW125" i="5"/>
  <c r="BA125" i="5"/>
  <c r="BE125" i="5" s="1"/>
  <c r="AS129" i="5"/>
  <c r="AW129" i="5"/>
  <c r="BA129" i="5"/>
  <c r="BE129" i="5" s="1"/>
  <c r="AS133" i="5"/>
  <c r="AW133" i="5"/>
  <c r="BA133" i="5"/>
  <c r="BE133" i="5" s="1"/>
  <c r="AS137" i="5"/>
  <c r="AW137" i="5"/>
  <c r="BA137" i="5"/>
  <c r="BE137" i="5" s="1"/>
  <c r="M141" i="5"/>
  <c r="AS141" i="5"/>
  <c r="AW141" i="5"/>
  <c r="BA141" i="5"/>
  <c r="BE141" i="5" s="1"/>
  <c r="AS145" i="5"/>
  <c r="AW145" i="5"/>
  <c r="BA145" i="5"/>
  <c r="BE145" i="5" s="1"/>
  <c r="AS149" i="5"/>
  <c r="AW149" i="5"/>
  <c r="BA149" i="5"/>
  <c r="BE149" i="5" s="1"/>
  <c r="AS153" i="5"/>
  <c r="AW153" i="5"/>
  <c r="BA153" i="5"/>
  <c r="BE153" i="5" s="1"/>
  <c r="M157" i="5"/>
  <c r="AS157" i="5"/>
  <c r="AW157" i="5"/>
  <c r="BA157" i="5"/>
  <c r="BE157" i="5" s="1"/>
  <c r="AS161" i="5"/>
  <c r="AW161" i="5"/>
  <c r="BA161" i="5"/>
  <c r="BE161" i="5" s="1"/>
  <c r="AS165" i="5"/>
  <c r="AW165" i="5"/>
  <c r="BA165" i="5"/>
  <c r="BE165" i="5" s="1"/>
  <c r="AS169" i="5"/>
  <c r="AW169" i="5"/>
  <c r="BA169" i="5"/>
  <c r="AS173" i="5"/>
  <c r="AW173" i="5"/>
  <c r="BA173" i="5"/>
  <c r="BE173" i="5" s="1"/>
  <c r="AS177" i="5"/>
  <c r="AW177" i="5"/>
  <c r="BA177" i="5"/>
  <c r="BE177" i="5" s="1"/>
  <c r="AS181" i="5"/>
  <c r="AW181" i="5"/>
  <c r="BA181" i="5"/>
  <c r="D184" i="5"/>
  <c r="AR184" i="5" s="1"/>
  <c r="J184" i="5"/>
  <c r="AX184" i="5" s="1"/>
  <c r="AP184" i="5"/>
  <c r="AS185" i="5"/>
  <c r="AW185" i="5"/>
  <c r="BA185" i="5"/>
  <c r="D188" i="5"/>
  <c r="J188" i="5"/>
  <c r="AP188" i="5"/>
  <c r="AX188" i="5"/>
  <c r="BH188" i="5"/>
  <c r="CG189" i="5"/>
  <c r="BD189" i="5"/>
  <c r="AS189" i="5"/>
  <c r="AW189" i="5"/>
  <c r="BA189" i="5"/>
  <c r="BE189" i="5" s="1"/>
  <c r="C192" i="5"/>
  <c r="J192" i="5"/>
  <c r="AQ192" i="5"/>
  <c r="AR192" i="5" s="1"/>
  <c r="AW192" i="5"/>
  <c r="CG192" i="5"/>
  <c r="AZ196" i="5"/>
  <c r="BD196" i="5" s="1"/>
  <c r="AV196" i="5"/>
  <c r="L196" i="5"/>
  <c r="BH196" i="5" s="1"/>
  <c r="F196" i="5"/>
  <c r="B196" i="5"/>
  <c r="BB196" i="5" s="1"/>
  <c r="AP196" i="5"/>
  <c r="AU196" i="5"/>
  <c r="BA196" i="5"/>
  <c r="CF196" i="5"/>
  <c r="C198" i="5"/>
  <c r="AW198" i="5"/>
  <c r="C201" i="5"/>
  <c r="J201" i="5"/>
  <c r="AW201" i="5"/>
  <c r="BB201" i="5"/>
  <c r="B206" i="5"/>
  <c r="L206" i="5"/>
  <c r="M206" i="5" s="1"/>
  <c r="AV206" i="5"/>
  <c r="CF209" i="5"/>
  <c r="CG210" i="5"/>
  <c r="BD210" i="5"/>
  <c r="AY210" i="5"/>
  <c r="AU210" i="5"/>
  <c r="AQ210" i="5"/>
  <c r="E210" i="5"/>
  <c r="A210" i="5"/>
  <c r="CF210" i="5"/>
  <c r="BB210" i="5"/>
  <c r="AP210" i="5"/>
  <c r="J210" i="5"/>
  <c r="AX210" i="5" s="1"/>
  <c r="D210" i="5"/>
  <c r="AT210" i="5" s="1"/>
  <c r="AS210" i="5"/>
  <c r="BA210" i="5"/>
  <c r="CE210" i="5"/>
  <c r="AZ214" i="5"/>
  <c r="BD214" i="5" s="1"/>
  <c r="AV214" i="5"/>
  <c r="L214" i="5"/>
  <c r="F214" i="5"/>
  <c r="B214" i="5"/>
  <c r="CG214" i="5"/>
  <c r="AY214" i="5"/>
  <c r="AU214" i="5"/>
  <c r="AQ214" i="5"/>
  <c r="E214" i="5"/>
  <c r="A214" i="5"/>
  <c r="CF214" i="5"/>
  <c r="BB214" i="5"/>
  <c r="AP214" i="5"/>
  <c r="J214" i="5"/>
  <c r="AX214" i="5" s="1"/>
  <c r="D214" i="5"/>
  <c r="BA214" i="5"/>
  <c r="AZ222" i="5"/>
  <c r="AV222" i="5"/>
  <c r="L222" i="5"/>
  <c r="BE222" i="5" s="1"/>
  <c r="F222" i="5"/>
  <c r="B222" i="5"/>
  <c r="BB222" i="5" s="1"/>
  <c r="CG222" i="5"/>
  <c r="BD222" i="5"/>
  <c r="BF222" i="5" s="1"/>
  <c r="AY222" i="5"/>
  <c r="AU222" i="5"/>
  <c r="AQ222" i="5"/>
  <c r="E222" i="5"/>
  <c r="A222" i="5"/>
  <c r="CF222" i="5"/>
  <c r="AX222" i="5"/>
  <c r="AP222" i="5"/>
  <c r="J222" i="5"/>
  <c r="D222" i="5"/>
  <c r="AT222" i="5" s="1"/>
  <c r="BA222" i="5"/>
  <c r="AS226" i="5"/>
  <c r="AW226" i="5"/>
  <c r="BA226" i="5"/>
  <c r="CE226" i="5"/>
  <c r="AS230" i="5"/>
  <c r="AW230" i="5"/>
  <c r="BA230" i="5"/>
  <c r="CE230" i="5"/>
  <c r="AS234" i="5"/>
  <c r="AW234" i="5"/>
  <c r="BA234" i="5"/>
  <c r="CE234" i="5"/>
  <c r="AS238" i="5"/>
  <c r="AW238" i="5"/>
  <c r="BA238" i="5"/>
  <c r="CE238" i="5"/>
  <c r="AS242" i="5"/>
  <c r="AW242" i="5"/>
  <c r="BA242" i="5"/>
  <c r="CE242" i="5"/>
  <c r="AS246" i="5"/>
  <c r="AW246" i="5"/>
  <c r="BA246" i="5"/>
  <c r="CE246" i="5"/>
  <c r="AS250" i="5"/>
  <c r="AW250" i="5"/>
  <c r="BA250" i="5"/>
  <c r="CE250" i="5"/>
  <c r="AS254" i="5"/>
  <c r="AW254" i="5"/>
  <c r="BA254" i="5"/>
  <c r="CE254" i="5"/>
  <c r="AS258" i="5"/>
  <c r="AW258" i="5"/>
  <c r="BA258" i="5"/>
  <c r="CE258" i="5"/>
  <c r="AS262" i="5"/>
  <c r="AW262" i="5"/>
  <c r="BA262" i="5"/>
  <c r="CE262" i="5"/>
  <c r="AZ267" i="5"/>
  <c r="AV267" i="5"/>
  <c r="L267" i="5"/>
  <c r="BH267" i="5" s="1"/>
  <c r="F267" i="5"/>
  <c r="B267" i="5"/>
  <c r="K267" i="5" s="1"/>
  <c r="AP267" i="5"/>
  <c r="AU267" i="5"/>
  <c r="BA267" i="5"/>
  <c r="CF267" i="5"/>
  <c r="CF273" i="5"/>
  <c r="AX273" i="5"/>
  <c r="AP273" i="5"/>
  <c r="J273" i="5"/>
  <c r="D273" i="5"/>
  <c r="AQ273" i="5"/>
  <c r="AV273" i="5"/>
  <c r="BA273" i="5"/>
  <c r="CG276" i="5"/>
  <c r="AY276" i="5"/>
  <c r="AU276" i="5"/>
  <c r="AQ276" i="5"/>
  <c r="E276" i="5"/>
  <c r="A276" i="5"/>
  <c r="AP276" i="5"/>
  <c r="AV276" i="5"/>
  <c r="BA276" i="5"/>
  <c r="AZ285" i="5"/>
  <c r="AV285" i="5"/>
  <c r="L285" i="5"/>
  <c r="F285" i="5"/>
  <c r="B285" i="5"/>
  <c r="K285" i="5" s="1"/>
  <c r="CF285" i="5"/>
  <c r="BB285" i="5"/>
  <c r="AX285" i="5"/>
  <c r="AP285" i="5"/>
  <c r="J285" i="5"/>
  <c r="D285" i="5"/>
  <c r="AS285" i="5"/>
  <c r="BA285" i="5"/>
  <c r="CF287" i="5"/>
  <c r="AX287" i="5"/>
  <c r="AP287" i="5"/>
  <c r="J287" i="5"/>
  <c r="D287" i="5"/>
  <c r="AZ287" i="5"/>
  <c r="AV287" i="5"/>
  <c r="L287" i="5"/>
  <c r="AR287" i="5" s="1"/>
  <c r="F287" i="5"/>
  <c r="B287" i="5"/>
  <c r="BH287" i="5" s="1"/>
  <c r="AS287" i="5"/>
  <c r="BA287" i="5"/>
  <c r="BE287" i="5" s="1"/>
  <c r="AZ293" i="5"/>
  <c r="BD293" i="5" s="1"/>
  <c r="AV293" i="5"/>
  <c r="L293" i="5"/>
  <c r="F293" i="5"/>
  <c r="B293" i="5"/>
  <c r="K293" i="5" s="1"/>
  <c r="M293" i="5" s="1"/>
  <c r="CG293" i="5"/>
  <c r="AY293" i="5"/>
  <c r="AU293" i="5"/>
  <c r="AQ293" i="5"/>
  <c r="AR293" i="5" s="1"/>
  <c r="E293" i="5"/>
  <c r="A293" i="5"/>
  <c r="CF293" i="5"/>
  <c r="BH293" i="5"/>
  <c r="AP293" i="5"/>
  <c r="J293" i="5"/>
  <c r="D293" i="5"/>
  <c r="BA293" i="5"/>
  <c r="BE293" i="5" s="1"/>
  <c r="AS191" i="5"/>
  <c r="AW191" i="5"/>
  <c r="BA191" i="5"/>
  <c r="AS195" i="5"/>
  <c r="AW195" i="5"/>
  <c r="BA195" i="5"/>
  <c r="BE195" i="5" s="1"/>
  <c r="M199" i="5"/>
  <c r="AS199" i="5"/>
  <c r="AW199" i="5"/>
  <c r="BA199" i="5"/>
  <c r="BE199" i="5" s="1"/>
  <c r="AS203" i="5"/>
  <c r="AW203" i="5"/>
  <c r="BA203" i="5"/>
  <c r="BE203" i="5" s="1"/>
  <c r="BF203" i="5" s="1"/>
  <c r="B204" i="5"/>
  <c r="F204" i="5"/>
  <c r="L204" i="5"/>
  <c r="BH204" i="5" s="1"/>
  <c r="AR204" i="5"/>
  <c r="AV204" i="5"/>
  <c r="AZ204" i="5"/>
  <c r="AS207" i="5"/>
  <c r="AW207" i="5"/>
  <c r="BA207" i="5"/>
  <c r="BE207" i="5" s="1"/>
  <c r="BF207" i="5" s="1"/>
  <c r="B208" i="5"/>
  <c r="K208" i="5" s="1"/>
  <c r="F208" i="5"/>
  <c r="L208" i="5"/>
  <c r="BB208" i="5" s="1"/>
  <c r="AV208" i="5"/>
  <c r="AZ208" i="5"/>
  <c r="AS211" i="5"/>
  <c r="AW211" i="5"/>
  <c r="BA211" i="5"/>
  <c r="BE211" i="5" s="1"/>
  <c r="B212" i="5"/>
  <c r="F212" i="5"/>
  <c r="L212" i="5"/>
  <c r="AV212" i="5"/>
  <c r="AZ212" i="5"/>
  <c r="A213" i="5"/>
  <c r="E213" i="5"/>
  <c r="AQ213" i="5"/>
  <c r="AU213" i="5"/>
  <c r="AY213" i="5"/>
  <c r="CG213" i="5"/>
  <c r="AS215" i="5"/>
  <c r="AW215" i="5"/>
  <c r="BA215" i="5"/>
  <c r="BE215" i="5" s="1"/>
  <c r="B216" i="5"/>
  <c r="K216" i="5" s="1"/>
  <c r="F216" i="5"/>
  <c r="L216" i="5"/>
  <c r="AR216" i="5" s="1"/>
  <c r="AV216" i="5"/>
  <c r="AZ216" i="5"/>
  <c r="BD216" i="5" s="1"/>
  <c r="A217" i="5"/>
  <c r="E217" i="5"/>
  <c r="AQ217" i="5"/>
  <c r="AU217" i="5"/>
  <c r="AY217" i="5"/>
  <c r="CG217" i="5"/>
  <c r="AS219" i="5"/>
  <c r="AW219" i="5"/>
  <c r="BA219" i="5"/>
  <c r="BE219" i="5" s="1"/>
  <c r="B220" i="5"/>
  <c r="K220" i="5" s="1"/>
  <c r="F220" i="5"/>
  <c r="L220" i="5"/>
  <c r="AR220" i="5" s="1"/>
  <c r="AV220" i="5"/>
  <c r="AZ220" i="5"/>
  <c r="A221" i="5"/>
  <c r="E221" i="5"/>
  <c r="AQ221" i="5"/>
  <c r="AU221" i="5"/>
  <c r="AY221" i="5"/>
  <c r="CG221" i="5"/>
  <c r="AS223" i="5"/>
  <c r="AW223" i="5"/>
  <c r="BA223" i="5"/>
  <c r="BE223" i="5" s="1"/>
  <c r="B224" i="5"/>
  <c r="K224" i="5" s="1"/>
  <c r="F224" i="5"/>
  <c r="L224" i="5"/>
  <c r="AV224" i="5"/>
  <c r="AZ224" i="5"/>
  <c r="A225" i="5"/>
  <c r="E225" i="5"/>
  <c r="AQ225" i="5"/>
  <c r="AU225" i="5"/>
  <c r="AY225" i="5"/>
  <c r="CG225" i="5"/>
  <c r="D226" i="5"/>
  <c r="J226" i="5"/>
  <c r="AX226" i="5" s="1"/>
  <c r="AP226" i="5"/>
  <c r="CF226" i="5"/>
  <c r="AS227" i="5"/>
  <c r="AW227" i="5"/>
  <c r="BA227" i="5"/>
  <c r="BE227" i="5" s="1"/>
  <c r="B228" i="5"/>
  <c r="K228" i="5" s="1"/>
  <c r="M228" i="5" s="1"/>
  <c r="F228" i="5"/>
  <c r="L228" i="5"/>
  <c r="AR228" i="5" s="1"/>
  <c r="AV228" i="5"/>
  <c r="AZ228" i="5"/>
  <c r="BD228" i="5" s="1"/>
  <c r="BE228" i="5"/>
  <c r="A229" i="5"/>
  <c r="E229" i="5"/>
  <c r="AQ229" i="5"/>
  <c r="AR229" i="5" s="1"/>
  <c r="AU229" i="5"/>
  <c r="AY229" i="5"/>
  <c r="CG229" i="5"/>
  <c r="D230" i="5"/>
  <c r="J230" i="5"/>
  <c r="AP230" i="5"/>
  <c r="AX230" i="5"/>
  <c r="CF230" i="5"/>
  <c r="AS231" i="5"/>
  <c r="AW231" i="5"/>
  <c r="BA231" i="5"/>
  <c r="BE231" i="5" s="1"/>
  <c r="B232" i="5"/>
  <c r="BB232" i="5" s="1"/>
  <c r="F232" i="5"/>
  <c r="L232" i="5"/>
  <c r="AV232" i="5"/>
  <c r="AZ232" i="5"/>
  <c r="A233" i="5"/>
  <c r="E233" i="5"/>
  <c r="AQ233" i="5"/>
  <c r="AU233" i="5"/>
  <c r="AY233" i="5"/>
  <c r="CG233" i="5"/>
  <c r="D234" i="5"/>
  <c r="J234" i="5"/>
  <c r="AX234" i="5" s="1"/>
  <c r="AP234" i="5"/>
  <c r="CF234" i="5"/>
  <c r="AS235" i="5"/>
  <c r="AW235" i="5"/>
  <c r="BA235" i="5"/>
  <c r="BE235" i="5" s="1"/>
  <c r="B236" i="5"/>
  <c r="BB236" i="5" s="1"/>
  <c r="F236" i="5"/>
  <c r="L236" i="5"/>
  <c r="AV236" i="5"/>
  <c r="AZ236" i="5"/>
  <c r="BD236" i="5" s="1"/>
  <c r="A237" i="5"/>
  <c r="E237" i="5"/>
  <c r="AQ237" i="5"/>
  <c r="AU237" i="5"/>
  <c r="AY237" i="5"/>
  <c r="CG237" i="5"/>
  <c r="D238" i="5"/>
  <c r="J238" i="5"/>
  <c r="AP238" i="5"/>
  <c r="AX238" i="5"/>
  <c r="CF238" i="5"/>
  <c r="AS239" i="5"/>
  <c r="AW239" i="5"/>
  <c r="BA239" i="5"/>
  <c r="BE239" i="5" s="1"/>
  <c r="B240" i="5"/>
  <c r="K240" i="5" s="1"/>
  <c r="F240" i="5"/>
  <c r="L240" i="5"/>
  <c r="AR240" i="5" s="1"/>
  <c r="AV240" i="5"/>
  <c r="AZ240" i="5"/>
  <c r="BD240" i="5" s="1"/>
  <c r="A241" i="5"/>
  <c r="E241" i="5"/>
  <c r="AQ241" i="5"/>
  <c r="AU241" i="5"/>
  <c r="AY241" i="5"/>
  <c r="CG241" i="5"/>
  <c r="D242" i="5"/>
  <c r="J242" i="5"/>
  <c r="AX242" i="5" s="1"/>
  <c r="AP242" i="5"/>
  <c r="CF242" i="5"/>
  <c r="AS243" i="5"/>
  <c r="AW243" i="5"/>
  <c r="BA243" i="5"/>
  <c r="BE243" i="5" s="1"/>
  <c r="B244" i="5"/>
  <c r="F244" i="5"/>
  <c r="L244" i="5"/>
  <c r="BD244" i="5" s="1"/>
  <c r="AV244" i="5"/>
  <c r="AZ244" i="5"/>
  <c r="A245" i="5"/>
  <c r="E245" i="5"/>
  <c r="AQ245" i="5"/>
  <c r="AU245" i="5"/>
  <c r="AY245" i="5"/>
  <c r="CG245" i="5"/>
  <c r="D246" i="5"/>
  <c r="J246" i="5"/>
  <c r="AP246" i="5"/>
  <c r="AX246" i="5"/>
  <c r="CF246" i="5"/>
  <c r="M247" i="5"/>
  <c r="AS247" i="5"/>
  <c r="AW247" i="5"/>
  <c r="BA247" i="5"/>
  <c r="BE247" i="5" s="1"/>
  <c r="B248" i="5"/>
  <c r="BH248" i="5" s="1"/>
  <c r="F248" i="5"/>
  <c r="L248" i="5"/>
  <c r="AV248" i="5"/>
  <c r="AZ248" i="5"/>
  <c r="BD248" i="5" s="1"/>
  <c r="A249" i="5"/>
  <c r="E249" i="5"/>
  <c r="AQ249" i="5"/>
  <c r="AU249" i="5"/>
  <c r="AY249" i="5"/>
  <c r="CG249" i="5"/>
  <c r="D250" i="5"/>
  <c r="J250" i="5"/>
  <c r="AX250" i="5" s="1"/>
  <c r="AP250" i="5"/>
  <c r="CF250" i="5"/>
  <c r="AS251" i="5"/>
  <c r="AW251" i="5"/>
  <c r="BA251" i="5"/>
  <c r="BE251" i="5" s="1"/>
  <c r="B252" i="5"/>
  <c r="F252" i="5"/>
  <c r="L252" i="5"/>
  <c r="AV252" i="5"/>
  <c r="AZ252" i="5"/>
  <c r="A253" i="5"/>
  <c r="E253" i="5"/>
  <c r="AQ253" i="5"/>
  <c r="AU253" i="5"/>
  <c r="AY253" i="5"/>
  <c r="CG253" i="5"/>
  <c r="D254" i="5"/>
  <c r="J254" i="5"/>
  <c r="AP254" i="5"/>
  <c r="AX254" i="5"/>
  <c r="CF254" i="5"/>
  <c r="AS255" i="5"/>
  <c r="AW255" i="5"/>
  <c r="BA255" i="5"/>
  <c r="BE255" i="5" s="1"/>
  <c r="B256" i="5"/>
  <c r="BH256" i="5" s="1"/>
  <c r="F256" i="5"/>
  <c r="L256" i="5"/>
  <c r="AV256" i="5"/>
  <c r="AZ256" i="5"/>
  <c r="A257" i="5"/>
  <c r="E257" i="5"/>
  <c r="AQ257" i="5"/>
  <c r="AU257" i="5"/>
  <c r="AY257" i="5"/>
  <c r="CG257" i="5"/>
  <c r="D258" i="5"/>
  <c r="J258" i="5"/>
  <c r="AX258" i="5" s="1"/>
  <c r="AP258" i="5"/>
  <c r="CF258" i="5"/>
  <c r="AS259" i="5"/>
  <c r="AW259" i="5"/>
  <c r="BA259" i="5"/>
  <c r="BE259" i="5" s="1"/>
  <c r="B260" i="5"/>
  <c r="F260" i="5"/>
  <c r="L260" i="5"/>
  <c r="BD260" i="5" s="1"/>
  <c r="AV260" i="5"/>
  <c r="AZ260" i="5"/>
  <c r="A261" i="5"/>
  <c r="E261" i="5"/>
  <c r="AQ261" i="5"/>
  <c r="AU261" i="5"/>
  <c r="AY261" i="5"/>
  <c r="CG261" i="5"/>
  <c r="D262" i="5"/>
  <c r="J262" i="5"/>
  <c r="AP262" i="5"/>
  <c r="AX262" i="5"/>
  <c r="CF262" i="5"/>
  <c r="AS263" i="5"/>
  <c r="AW263" i="5"/>
  <c r="BA263" i="5"/>
  <c r="BE263" i="5" s="1"/>
  <c r="B264" i="5"/>
  <c r="F264" i="5"/>
  <c r="L264" i="5"/>
  <c r="AR264" i="5" s="1"/>
  <c r="AV264" i="5"/>
  <c r="AZ264" i="5"/>
  <c r="A265" i="5"/>
  <c r="F265" i="5"/>
  <c r="AU265" i="5"/>
  <c r="AZ265" i="5"/>
  <c r="BD265" i="5" s="1"/>
  <c r="C267" i="5"/>
  <c r="J267" i="5"/>
  <c r="AQ267" i="5"/>
  <c r="AW267" i="5"/>
  <c r="CG267" i="5"/>
  <c r="F268" i="5"/>
  <c r="AZ268" i="5"/>
  <c r="E269" i="5"/>
  <c r="L269" i="5"/>
  <c r="AS269" i="5"/>
  <c r="AY269" i="5"/>
  <c r="CE269" i="5"/>
  <c r="AZ271" i="5"/>
  <c r="AV271" i="5"/>
  <c r="L271" i="5"/>
  <c r="F271" i="5"/>
  <c r="B271" i="5"/>
  <c r="K271" i="5" s="1"/>
  <c r="AP271" i="5"/>
  <c r="AU271" i="5"/>
  <c r="BA271" i="5"/>
  <c r="CF271" i="5"/>
  <c r="D272" i="5"/>
  <c r="L272" i="5"/>
  <c r="AS272" i="5"/>
  <c r="AX272" i="5"/>
  <c r="CE272" i="5"/>
  <c r="C273" i="5"/>
  <c r="AW273" i="5"/>
  <c r="E275" i="5"/>
  <c r="AY275" i="5"/>
  <c r="C276" i="5"/>
  <c r="J276" i="5"/>
  <c r="AW276" i="5"/>
  <c r="CF277" i="5"/>
  <c r="AX277" i="5"/>
  <c r="AP277" i="5"/>
  <c r="J277" i="5"/>
  <c r="D277" i="5"/>
  <c r="AQ277" i="5"/>
  <c r="AV277" i="5"/>
  <c r="BA277" i="5"/>
  <c r="BE277" i="5" s="1"/>
  <c r="E279" i="5"/>
  <c r="AQ279" i="5"/>
  <c r="AY279" i="5"/>
  <c r="AZ281" i="5"/>
  <c r="AV281" i="5"/>
  <c r="AR281" i="5"/>
  <c r="L281" i="5"/>
  <c r="F281" i="5"/>
  <c r="B281" i="5"/>
  <c r="K281" i="5" s="1"/>
  <c r="CF281" i="5"/>
  <c r="BB281" i="5"/>
  <c r="AX281" i="5"/>
  <c r="AP281" i="5"/>
  <c r="J281" i="5"/>
  <c r="D281" i="5"/>
  <c r="AT281" i="5" s="1"/>
  <c r="AS281" i="5"/>
  <c r="BA281" i="5"/>
  <c r="BE281" i="5" s="1"/>
  <c r="CF283" i="5"/>
  <c r="AX283" i="5"/>
  <c r="AP283" i="5"/>
  <c r="J283" i="5"/>
  <c r="D283" i="5"/>
  <c r="AZ283" i="5"/>
  <c r="AV283" i="5"/>
  <c r="L283" i="5"/>
  <c r="AR283" i="5" s="1"/>
  <c r="F283" i="5"/>
  <c r="B283" i="5"/>
  <c r="K283" i="5" s="1"/>
  <c r="AS283" i="5"/>
  <c r="BA283" i="5"/>
  <c r="BE283" i="5" s="1"/>
  <c r="A285" i="5"/>
  <c r="AU285" i="5"/>
  <c r="CE285" i="5"/>
  <c r="A287" i="5"/>
  <c r="AU287" i="5"/>
  <c r="CE287" i="5"/>
  <c r="C289" i="5"/>
  <c r="AW289" i="5"/>
  <c r="CG289" i="5"/>
  <c r="C297" i="5"/>
  <c r="AW297" i="5"/>
  <c r="A300" i="5"/>
  <c r="AS204" i="5"/>
  <c r="AW204" i="5"/>
  <c r="BA204" i="5"/>
  <c r="AS208" i="5"/>
  <c r="AW208" i="5"/>
  <c r="BA208" i="5"/>
  <c r="AS212" i="5"/>
  <c r="AW212" i="5"/>
  <c r="BA212" i="5"/>
  <c r="BE212" i="5" s="1"/>
  <c r="B213" i="5"/>
  <c r="F213" i="5"/>
  <c r="L213" i="5"/>
  <c r="BE213" i="5" s="1"/>
  <c r="AV213" i="5"/>
  <c r="AZ213" i="5"/>
  <c r="AS216" i="5"/>
  <c r="AW216" i="5"/>
  <c r="BA216" i="5"/>
  <c r="BE216" i="5" s="1"/>
  <c r="B217" i="5"/>
  <c r="K217" i="5" s="1"/>
  <c r="F217" i="5"/>
  <c r="L217" i="5"/>
  <c r="BD217" i="5" s="1"/>
  <c r="AV217" i="5"/>
  <c r="AZ217" i="5"/>
  <c r="AS220" i="5"/>
  <c r="AW220" i="5"/>
  <c r="BA220" i="5"/>
  <c r="B221" i="5"/>
  <c r="F221" i="5"/>
  <c r="L221" i="5"/>
  <c r="AV221" i="5"/>
  <c r="AZ221" i="5"/>
  <c r="AS224" i="5"/>
  <c r="AW224" i="5"/>
  <c r="BA224" i="5"/>
  <c r="B225" i="5"/>
  <c r="K225" i="5" s="1"/>
  <c r="F225" i="5"/>
  <c r="L225" i="5"/>
  <c r="BH225" i="5" s="1"/>
  <c r="AV225" i="5"/>
  <c r="AZ225" i="5"/>
  <c r="A226" i="5"/>
  <c r="E226" i="5"/>
  <c r="AQ226" i="5"/>
  <c r="AU226" i="5"/>
  <c r="AY226" i="5"/>
  <c r="CG226" i="5"/>
  <c r="AS228" i="5"/>
  <c r="AW228" i="5"/>
  <c r="BA228" i="5"/>
  <c r="B229" i="5"/>
  <c r="K229" i="5" s="1"/>
  <c r="M229" i="5" s="1"/>
  <c r="F229" i="5"/>
  <c r="L229" i="5"/>
  <c r="AV229" i="5"/>
  <c r="AZ229" i="5"/>
  <c r="BD229" i="5" s="1"/>
  <c r="A230" i="5"/>
  <c r="E230" i="5"/>
  <c r="AQ230" i="5"/>
  <c r="AR230" i="5" s="1"/>
  <c r="AU230" i="5"/>
  <c r="AY230" i="5"/>
  <c r="CG230" i="5"/>
  <c r="AS232" i="5"/>
  <c r="AW232" i="5"/>
  <c r="BA232" i="5"/>
  <c r="BE232" i="5" s="1"/>
  <c r="B233" i="5"/>
  <c r="K233" i="5" s="1"/>
  <c r="F233" i="5"/>
  <c r="L233" i="5"/>
  <c r="M233" i="5" s="1"/>
  <c r="AV233" i="5"/>
  <c r="AZ233" i="5"/>
  <c r="A234" i="5"/>
  <c r="E234" i="5"/>
  <c r="AQ234" i="5"/>
  <c r="AU234" i="5"/>
  <c r="AY234" i="5"/>
  <c r="CG234" i="5"/>
  <c r="AS236" i="5"/>
  <c r="AW236" i="5"/>
  <c r="BA236" i="5"/>
  <c r="B237" i="5"/>
  <c r="F237" i="5"/>
  <c r="L237" i="5"/>
  <c r="AV237" i="5"/>
  <c r="AZ237" i="5"/>
  <c r="BD237" i="5" s="1"/>
  <c r="A238" i="5"/>
  <c r="E238" i="5"/>
  <c r="AQ238" i="5"/>
  <c r="AU238" i="5"/>
  <c r="AY238" i="5"/>
  <c r="CG238" i="5"/>
  <c r="AS240" i="5"/>
  <c r="AW240" i="5"/>
  <c r="BA240" i="5"/>
  <c r="BE240" i="5" s="1"/>
  <c r="B241" i="5"/>
  <c r="F241" i="5"/>
  <c r="L241" i="5"/>
  <c r="BD241" i="5" s="1"/>
  <c r="AV241" i="5"/>
  <c r="AZ241" i="5"/>
  <c r="A242" i="5"/>
  <c r="E242" i="5"/>
  <c r="AQ242" i="5"/>
  <c r="AU242" i="5"/>
  <c r="AY242" i="5"/>
  <c r="CG242" i="5"/>
  <c r="AS244" i="5"/>
  <c r="AW244" i="5"/>
  <c r="BA244" i="5"/>
  <c r="B245" i="5"/>
  <c r="K245" i="5" s="1"/>
  <c r="M245" i="5" s="1"/>
  <c r="F245" i="5"/>
  <c r="L245" i="5"/>
  <c r="AR245" i="5" s="1"/>
  <c r="AV245" i="5"/>
  <c r="AZ245" i="5"/>
  <c r="BD245" i="5" s="1"/>
  <c r="A246" i="5"/>
  <c r="E246" i="5"/>
  <c r="AQ246" i="5"/>
  <c r="AU246" i="5"/>
  <c r="AY246" i="5"/>
  <c r="CG246" i="5"/>
  <c r="AS248" i="5"/>
  <c r="AW248" i="5"/>
  <c r="BA248" i="5"/>
  <c r="BE248" i="5" s="1"/>
  <c r="B249" i="5"/>
  <c r="K249" i="5" s="1"/>
  <c r="F249" i="5"/>
  <c r="L249" i="5"/>
  <c r="AV249" i="5"/>
  <c r="AZ249" i="5"/>
  <c r="A250" i="5"/>
  <c r="E250" i="5"/>
  <c r="AQ250" i="5"/>
  <c r="AU250" i="5"/>
  <c r="AY250" i="5"/>
  <c r="CG250" i="5"/>
  <c r="AS252" i="5"/>
  <c r="AW252" i="5"/>
  <c r="BA252" i="5"/>
  <c r="BE252" i="5" s="1"/>
  <c r="B253" i="5"/>
  <c r="F253" i="5"/>
  <c r="L253" i="5"/>
  <c r="AR253" i="5"/>
  <c r="AV253" i="5"/>
  <c r="AZ253" i="5"/>
  <c r="A254" i="5"/>
  <c r="E254" i="5"/>
  <c r="AQ254" i="5"/>
  <c r="AU254" i="5"/>
  <c r="AY254" i="5"/>
  <c r="CG254" i="5"/>
  <c r="AS256" i="5"/>
  <c r="AW256" i="5"/>
  <c r="BA256" i="5"/>
  <c r="BE256" i="5" s="1"/>
  <c r="B257" i="5"/>
  <c r="K257" i="5" s="1"/>
  <c r="F257" i="5"/>
  <c r="L257" i="5"/>
  <c r="BB257" i="5" s="1"/>
  <c r="AV257" i="5"/>
  <c r="AZ257" i="5"/>
  <c r="A258" i="5"/>
  <c r="E258" i="5"/>
  <c r="AQ258" i="5"/>
  <c r="AU258" i="5"/>
  <c r="AY258" i="5"/>
  <c r="CG258" i="5"/>
  <c r="AS260" i="5"/>
  <c r="AW260" i="5"/>
  <c r="BA260" i="5"/>
  <c r="B261" i="5"/>
  <c r="F261" i="5"/>
  <c r="L261" i="5"/>
  <c r="AR261" i="5" s="1"/>
  <c r="AV261" i="5"/>
  <c r="AZ261" i="5"/>
  <c r="A262" i="5"/>
  <c r="E262" i="5"/>
  <c r="AQ262" i="5"/>
  <c r="AU262" i="5"/>
  <c r="AY262" i="5"/>
  <c r="CG262" i="5"/>
  <c r="AS264" i="5"/>
  <c r="AW264" i="5"/>
  <c r="BA264" i="5"/>
  <c r="BE264" i="5" s="1"/>
  <c r="CF265" i="5"/>
  <c r="AX265" i="5"/>
  <c r="AP265" i="5"/>
  <c r="J265" i="5"/>
  <c r="D265" i="5"/>
  <c r="AQ265" i="5"/>
  <c r="AV265" i="5"/>
  <c r="BA265" i="5"/>
  <c r="BE265" i="5" s="1"/>
  <c r="D267" i="5"/>
  <c r="AR267" i="5" s="1"/>
  <c r="AS267" i="5"/>
  <c r="AX267" i="5"/>
  <c r="CG268" i="5"/>
  <c r="BD268" i="5"/>
  <c r="AY268" i="5"/>
  <c r="AU268" i="5"/>
  <c r="AQ268" i="5"/>
  <c r="E268" i="5"/>
  <c r="A268" i="5"/>
  <c r="AP268" i="5"/>
  <c r="AV268" i="5"/>
  <c r="BA268" i="5"/>
  <c r="BE268" i="5" s="1"/>
  <c r="BH268" i="5"/>
  <c r="A269" i="5"/>
  <c r="F269" i="5"/>
  <c r="AU269" i="5"/>
  <c r="AZ269" i="5"/>
  <c r="F272" i="5"/>
  <c r="AZ272" i="5"/>
  <c r="E273" i="5"/>
  <c r="L273" i="5"/>
  <c r="BB273" i="5" s="1"/>
  <c r="AS273" i="5"/>
  <c r="AY273" i="5"/>
  <c r="CE273" i="5"/>
  <c r="AZ275" i="5"/>
  <c r="BD275" i="5" s="1"/>
  <c r="AV275" i="5"/>
  <c r="AR275" i="5"/>
  <c r="L275" i="5"/>
  <c r="F275" i="5"/>
  <c r="B275" i="5"/>
  <c r="BB275" i="5" s="1"/>
  <c r="AP275" i="5"/>
  <c r="AU275" i="5"/>
  <c r="BA275" i="5"/>
  <c r="BE275" i="5" s="1"/>
  <c r="BH275" i="5"/>
  <c r="CF275" i="5"/>
  <c r="D276" i="5"/>
  <c r="L276" i="5"/>
  <c r="BH276" i="5" s="1"/>
  <c r="AS276" i="5"/>
  <c r="AX276" i="5"/>
  <c r="CE276" i="5"/>
  <c r="CF279" i="5"/>
  <c r="AP279" i="5"/>
  <c r="J279" i="5"/>
  <c r="D279" i="5"/>
  <c r="AZ279" i="5"/>
  <c r="AV279" i="5"/>
  <c r="L279" i="5"/>
  <c r="F279" i="5"/>
  <c r="B279" i="5"/>
  <c r="AS279" i="5"/>
  <c r="BA279" i="5"/>
  <c r="BE279" i="5" s="1"/>
  <c r="C285" i="5"/>
  <c r="AW285" i="5"/>
  <c r="CG285" i="5"/>
  <c r="C287" i="5"/>
  <c r="AW287" i="5"/>
  <c r="CG287" i="5"/>
  <c r="E289" i="5"/>
  <c r="AQ289" i="5"/>
  <c r="AY289" i="5"/>
  <c r="AS293" i="5"/>
  <c r="AZ297" i="5"/>
  <c r="BD297" i="5" s="1"/>
  <c r="AV297" i="5"/>
  <c r="L297" i="5"/>
  <c r="F297" i="5"/>
  <c r="B297" i="5"/>
  <c r="K297" i="5" s="1"/>
  <c r="M297" i="5" s="1"/>
  <c r="CG297" i="5"/>
  <c r="AY297" i="5"/>
  <c r="AU297" i="5"/>
  <c r="AQ297" i="5"/>
  <c r="AR297" i="5" s="1"/>
  <c r="E297" i="5"/>
  <c r="A297" i="5"/>
  <c r="CF297" i="5"/>
  <c r="BH297" i="5"/>
  <c r="AP297" i="5"/>
  <c r="J297" i="5"/>
  <c r="D297" i="5"/>
  <c r="BA297" i="5"/>
  <c r="BE297" i="5" s="1"/>
  <c r="AZ300" i="5"/>
  <c r="BD300" i="5" s="1"/>
  <c r="AV300" i="5"/>
  <c r="L300" i="5"/>
  <c r="BE300" i="5" s="1"/>
  <c r="F300" i="5"/>
  <c r="B300" i="5"/>
  <c r="CE300" i="5"/>
  <c r="AY300" i="5"/>
  <c r="E300" i="5"/>
  <c r="AX300" i="5"/>
  <c r="AS300" i="5"/>
  <c r="D300" i="5"/>
  <c r="AT300" i="5" s="1"/>
  <c r="CG300" i="5"/>
  <c r="BB300" i="5"/>
  <c r="AW300" i="5"/>
  <c r="AQ300" i="5"/>
  <c r="J300" i="5"/>
  <c r="C300" i="5"/>
  <c r="AS213" i="5"/>
  <c r="AW213" i="5"/>
  <c r="BA213" i="5"/>
  <c r="AS217" i="5"/>
  <c r="AW217" i="5"/>
  <c r="BA217" i="5"/>
  <c r="AS221" i="5"/>
  <c r="AW221" i="5"/>
  <c r="BA221" i="5"/>
  <c r="AS225" i="5"/>
  <c r="AW225" i="5"/>
  <c r="BA225" i="5"/>
  <c r="BE225" i="5" s="1"/>
  <c r="B226" i="5"/>
  <c r="F226" i="5"/>
  <c r="L226" i="5"/>
  <c r="AV226" i="5"/>
  <c r="AZ226" i="5"/>
  <c r="AS229" i="5"/>
  <c r="AW229" i="5"/>
  <c r="BA229" i="5"/>
  <c r="BE229" i="5" s="1"/>
  <c r="B230" i="5"/>
  <c r="K230" i="5" s="1"/>
  <c r="F230" i="5"/>
  <c r="L230" i="5"/>
  <c r="AV230" i="5"/>
  <c r="AZ230" i="5"/>
  <c r="AS233" i="5"/>
  <c r="AW233" i="5"/>
  <c r="BA233" i="5"/>
  <c r="BE233" i="5" s="1"/>
  <c r="B234" i="5"/>
  <c r="F234" i="5"/>
  <c r="L234" i="5"/>
  <c r="AV234" i="5"/>
  <c r="AZ234" i="5"/>
  <c r="AS237" i="5"/>
  <c r="AW237" i="5"/>
  <c r="BA237" i="5"/>
  <c r="BE237" i="5" s="1"/>
  <c r="B238" i="5"/>
  <c r="K238" i="5" s="1"/>
  <c r="F238" i="5"/>
  <c r="L238" i="5"/>
  <c r="BB238" i="5" s="1"/>
  <c r="AV238" i="5"/>
  <c r="AZ238" i="5"/>
  <c r="AS241" i="5"/>
  <c r="AW241" i="5"/>
  <c r="BA241" i="5"/>
  <c r="BE241" i="5" s="1"/>
  <c r="B242" i="5"/>
  <c r="F242" i="5"/>
  <c r="L242" i="5"/>
  <c r="AV242" i="5"/>
  <c r="AZ242" i="5"/>
  <c r="AS245" i="5"/>
  <c r="AW245" i="5"/>
  <c r="BA245" i="5"/>
  <c r="BE245" i="5" s="1"/>
  <c r="B246" i="5"/>
  <c r="K246" i="5" s="1"/>
  <c r="F246" i="5"/>
  <c r="L246" i="5"/>
  <c r="BB246" i="5" s="1"/>
  <c r="AR246" i="5"/>
  <c r="AV246" i="5"/>
  <c r="AZ246" i="5"/>
  <c r="AS249" i="5"/>
  <c r="AW249" i="5"/>
  <c r="BA249" i="5"/>
  <c r="B250" i="5"/>
  <c r="F250" i="5"/>
  <c r="L250" i="5"/>
  <c r="BD250" i="5" s="1"/>
  <c r="AV250" i="5"/>
  <c r="AZ250" i="5"/>
  <c r="AS253" i="5"/>
  <c r="AW253" i="5"/>
  <c r="BA253" i="5"/>
  <c r="BE253" i="5" s="1"/>
  <c r="B254" i="5"/>
  <c r="K254" i="5" s="1"/>
  <c r="F254" i="5"/>
  <c r="L254" i="5"/>
  <c r="BB254" i="5" s="1"/>
  <c r="AV254" i="5"/>
  <c r="AZ254" i="5"/>
  <c r="AS257" i="5"/>
  <c r="AW257" i="5"/>
  <c r="BA257" i="5"/>
  <c r="BE257" i="5" s="1"/>
  <c r="B258" i="5"/>
  <c r="F258" i="5"/>
  <c r="L258" i="5"/>
  <c r="BD258" i="5" s="1"/>
  <c r="AV258" i="5"/>
  <c r="AZ258" i="5"/>
  <c r="AS261" i="5"/>
  <c r="AW261" i="5"/>
  <c r="BA261" i="5"/>
  <c r="B262" i="5"/>
  <c r="K262" i="5" s="1"/>
  <c r="F262" i="5"/>
  <c r="L262" i="5"/>
  <c r="BB262" i="5" s="1"/>
  <c r="AV262" i="5"/>
  <c r="AZ262" i="5"/>
  <c r="E267" i="5"/>
  <c r="AY267" i="5"/>
  <c r="CE267" i="5"/>
  <c r="CF269" i="5"/>
  <c r="AX269" i="5"/>
  <c r="AP269" i="5"/>
  <c r="J269" i="5"/>
  <c r="D269" i="5"/>
  <c r="AQ269" i="5"/>
  <c r="AV269" i="5"/>
  <c r="BA269" i="5"/>
  <c r="CG272" i="5"/>
  <c r="AY272" i="5"/>
  <c r="AU272" i="5"/>
  <c r="AQ272" i="5"/>
  <c r="E272" i="5"/>
  <c r="A272" i="5"/>
  <c r="AP272" i="5"/>
  <c r="AV272" i="5"/>
  <c r="BA272" i="5"/>
  <c r="BE272" i="5" s="1"/>
  <c r="BH272" i="5"/>
  <c r="A273" i="5"/>
  <c r="F273" i="5"/>
  <c r="AU273" i="5"/>
  <c r="AZ273" i="5"/>
  <c r="CG273" i="5"/>
  <c r="CG275" i="5"/>
  <c r="F276" i="5"/>
  <c r="AZ276" i="5"/>
  <c r="BD276" i="5" s="1"/>
  <c r="CF276" i="5"/>
  <c r="AU279" i="5"/>
  <c r="CE279" i="5"/>
  <c r="E285" i="5"/>
  <c r="AQ285" i="5"/>
  <c r="AR285" i="5" s="1"/>
  <c r="AY285" i="5"/>
  <c r="E287" i="5"/>
  <c r="AQ287" i="5"/>
  <c r="AY287" i="5"/>
  <c r="AZ289" i="5"/>
  <c r="AV289" i="5"/>
  <c r="L289" i="5"/>
  <c r="BB289" i="5" s="1"/>
  <c r="F289" i="5"/>
  <c r="B289" i="5"/>
  <c r="K289" i="5" s="1"/>
  <c r="CF289" i="5"/>
  <c r="BH289" i="5"/>
  <c r="AP289" i="5"/>
  <c r="J289" i="5"/>
  <c r="AX289" i="5" s="1"/>
  <c r="D289" i="5"/>
  <c r="AT289" i="5" s="1"/>
  <c r="AS289" i="5"/>
  <c r="BA289" i="5"/>
  <c r="C293" i="5"/>
  <c r="AW293" i="5"/>
  <c r="CE293" i="5"/>
  <c r="AP300" i="5"/>
  <c r="CF300" i="5"/>
  <c r="CF306" i="5"/>
  <c r="BB306" i="5"/>
  <c r="AP306" i="5"/>
  <c r="J306" i="5"/>
  <c r="AX306" i="5" s="1"/>
  <c r="D306" i="5"/>
  <c r="AT306" i="5" s="1"/>
  <c r="AQ306" i="5"/>
  <c r="AV306" i="5"/>
  <c r="BA306" i="5"/>
  <c r="BE306" i="5" s="1"/>
  <c r="D308" i="5"/>
  <c r="AU308" i="5"/>
  <c r="CG308" i="5"/>
  <c r="AZ313" i="5"/>
  <c r="AV313" i="5"/>
  <c r="L313" i="5"/>
  <c r="BH313" i="5" s="1"/>
  <c r="F313" i="5"/>
  <c r="B313" i="5"/>
  <c r="K313" i="5" s="1"/>
  <c r="CG313" i="5"/>
  <c r="AY313" i="5"/>
  <c r="AU313" i="5"/>
  <c r="AQ313" i="5"/>
  <c r="E313" i="5"/>
  <c r="A313" i="5"/>
  <c r="AS313" i="5"/>
  <c r="BA313" i="5"/>
  <c r="C314" i="5"/>
  <c r="AW314" i="5"/>
  <c r="AZ363" i="5"/>
  <c r="BD363" i="5" s="1"/>
  <c r="BF363" i="5" s="1"/>
  <c r="AV363" i="5"/>
  <c r="L363" i="5"/>
  <c r="BE363" i="5" s="1"/>
  <c r="F363" i="5"/>
  <c r="B363" i="5"/>
  <c r="K363" i="5" s="1"/>
  <c r="CG363" i="5"/>
  <c r="AY363" i="5"/>
  <c r="AU363" i="5"/>
  <c r="AQ363" i="5"/>
  <c r="E363" i="5"/>
  <c r="A363" i="5"/>
  <c r="AX363" i="5"/>
  <c r="AP363" i="5"/>
  <c r="D363" i="5"/>
  <c r="CF363" i="5"/>
  <c r="AW363" i="5"/>
  <c r="C363" i="5"/>
  <c r="CE363" i="5"/>
  <c r="J363" i="5"/>
  <c r="AS266" i="5"/>
  <c r="AW266" i="5"/>
  <c r="BA266" i="5"/>
  <c r="BE266" i="5" s="1"/>
  <c r="BF266" i="5" s="1"/>
  <c r="AS270" i="5"/>
  <c r="AW270" i="5"/>
  <c r="BA270" i="5"/>
  <c r="BE270" i="5" s="1"/>
  <c r="AS274" i="5"/>
  <c r="AW274" i="5"/>
  <c r="BA274" i="5"/>
  <c r="BE274" i="5" s="1"/>
  <c r="AS278" i="5"/>
  <c r="AW278" i="5"/>
  <c r="BA278" i="5"/>
  <c r="BE278" i="5" s="1"/>
  <c r="A280" i="5"/>
  <c r="E280" i="5"/>
  <c r="AQ280" i="5"/>
  <c r="AR280" i="5" s="1"/>
  <c r="AU280" i="5"/>
  <c r="AY280" i="5"/>
  <c r="CG280" i="5"/>
  <c r="AS282" i="5"/>
  <c r="AW282" i="5"/>
  <c r="BA282" i="5"/>
  <c r="BE282" i="5" s="1"/>
  <c r="A284" i="5"/>
  <c r="E284" i="5"/>
  <c r="AQ284" i="5"/>
  <c r="AU284" i="5"/>
  <c r="AY284" i="5"/>
  <c r="CG284" i="5"/>
  <c r="AS286" i="5"/>
  <c r="AW286" i="5"/>
  <c r="BA286" i="5"/>
  <c r="BE286" i="5" s="1"/>
  <c r="A288" i="5"/>
  <c r="E288" i="5"/>
  <c r="AQ288" i="5"/>
  <c r="AR288" i="5" s="1"/>
  <c r="AU288" i="5"/>
  <c r="AY288" i="5"/>
  <c r="CG288" i="5"/>
  <c r="AS290" i="5"/>
  <c r="AW290" i="5"/>
  <c r="BA290" i="5"/>
  <c r="BE290" i="5" s="1"/>
  <c r="BF290" i="5" s="1"/>
  <c r="B291" i="5"/>
  <c r="K291" i="5" s="1"/>
  <c r="F291" i="5"/>
  <c r="L291" i="5"/>
  <c r="BE291" i="5" s="1"/>
  <c r="AV291" i="5"/>
  <c r="AZ291" i="5"/>
  <c r="A292" i="5"/>
  <c r="E292" i="5"/>
  <c r="AQ292" i="5"/>
  <c r="AR292" i="5" s="1"/>
  <c r="AU292" i="5"/>
  <c r="AY292" i="5"/>
  <c r="CG292" i="5"/>
  <c r="AS294" i="5"/>
  <c r="AW294" i="5"/>
  <c r="BA294" i="5"/>
  <c r="B295" i="5"/>
  <c r="K295" i="5" s="1"/>
  <c r="M295" i="5" s="1"/>
  <c r="F295" i="5"/>
  <c r="L295" i="5"/>
  <c r="AR295" i="5"/>
  <c r="AV295" i="5"/>
  <c r="AZ295" i="5"/>
  <c r="A296" i="5"/>
  <c r="E296" i="5"/>
  <c r="AQ296" i="5"/>
  <c r="AR296" i="5" s="1"/>
  <c r="AU296" i="5"/>
  <c r="AY296" i="5"/>
  <c r="BD296" i="5"/>
  <c r="CG296" i="5"/>
  <c r="CF298" i="5"/>
  <c r="BH298" i="5"/>
  <c r="AX298" i="5"/>
  <c r="AP298" i="5"/>
  <c r="AU298" i="5"/>
  <c r="AZ298" i="5"/>
  <c r="BD298" i="5" s="1"/>
  <c r="BF298" i="5" s="1"/>
  <c r="CG298" i="5"/>
  <c r="F301" i="5"/>
  <c r="AZ301" i="5"/>
  <c r="E302" i="5"/>
  <c r="L302" i="5"/>
  <c r="BH302" i="5" s="1"/>
  <c r="AS302" i="5"/>
  <c r="AY302" i="5"/>
  <c r="AZ304" i="5"/>
  <c r="AV304" i="5"/>
  <c r="L304" i="5"/>
  <c r="M304" i="5" s="1"/>
  <c r="F304" i="5"/>
  <c r="B304" i="5"/>
  <c r="K304" i="5" s="1"/>
  <c r="AP304" i="5"/>
  <c r="AU304" i="5"/>
  <c r="BA304" i="5"/>
  <c r="CF304" i="5"/>
  <c r="D305" i="5"/>
  <c r="L305" i="5"/>
  <c r="BB305" i="5" s="1"/>
  <c r="AS305" i="5"/>
  <c r="AX305" i="5"/>
  <c r="C306" i="5"/>
  <c r="AR306" i="5"/>
  <c r="AW306" i="5"/>
  <c r="E308" i="5"/>
  <c r="AP308" i="5"/>
  <c r="C309" i="5"/>
  <c r="AW309" i="5"/>
  <c r="CG310" i="5"/>
  <c r="BD310" i="5"/>
  <c r="AY310" i="5"/>
  <c r="AU310" i="5"/>
  <c r="AQ310" i="5"/>
  <c r="E310" i="5"/>
  <c r="A310" i="5"/>
  <c r="CF310" i="5"/>
  <c r="BH310" i="5"/>
  <c r="BB310" i="5"/>
  <c r="AX310" i="5"/>
  <c r="AP310" i="5"/>
  <c r="J310" i="5"/>
  <c r="D310" i="5"/>
  <c r="AR310" i="5" s="1"/>
  <c r="AS310" i="5"/>
  <c r="BA310" i="5"/>
  <c r="BE310" i="5" s="1"/>
  <c r="CE310" i="5"/>
  <c r="J313" i="5"/>
  <c r="AX313" i="5" s="1"/>
  <c r="BB313" i="5"/>
  <c r="CE313" i="5"/>
  <c r="F314" i="5"/>
  <c r="AZ317" i="5"/>
  <c r="AV317" i="5"/>
  <c r="L317" i="5"/>
  <c r="F317" i="5"/>
  <c r="B317" i="5"/>
  <c r="K317" i="5" s="1"/>
  <c r="CG317" i="5"/>
  <c r="AY317" i="5"/>
  <c r="AU317" i="5"/>
  <c r="AQ317" i="5"/>
  <c r="AR317" i="5" s="1"/>
  <c r="E317" i="5"/>
  <c r="A317" i="5"/>
  <c r="AS317" i="5"/>
  <c r="BA317" i="5"/>
  <c r="C318" i="5"/>
  <c r="AW318" i="5"/>
  <c r="AZ325" i="5"/>
  <c r="BD325" i="5" s="1"/>
  <c r="AV325" i="5"/>
  <c r="L325" i="5"/>
  <c r="M325" i="5" s="1"/>
  <c r="F325" i="5"/>
  <c r="B325" i="5"/>
  <c r="K325" i="5" s="1"/>
  <c r="CG325" i="5"/>
  <c r="AY325" i="5"/>
  <c r="AU325" i="5"/>
  <c r="AQ325" i="5"/>
  <c r="AR325" i="5" s="1"/>
  <c r="E325" i="5"/>
  <c r="A325" i="5"/>
  <c r="CF325" i="5"/>
  <c r="BH325" i="5"/>
  <c r="BB325" i="5"/>
  <c r="AX325" i="5"/>
  <c r="AP325" i="5"/>
  <c r="J325" i="5"/>
  <c r="D325" i="5"/>
  <c r="AT325" i="5" s="1"/>
  <c r="BA325" i="5"/>
  <c r="BE325" i="5" s="1"/>
  <c r="AZ333" i="5"/>
  <c r="AV333" i="5"/>
  <c r="L333" i="5"/>
  <c r="M333" i="5" s="1"/>
  <c r="F333" i="5"/>
  <c r="B333" i="5"/>
  <c r="K333" i="5" s="1"/>
  <c r="CG333" i="5"/>
  <c r="AY333" i="5"/>
  <c r="AU333" i="5"/>
  <c r="AQ333" i="5"/>
  <c r="E333" i="5"/>
  <c r="A333" i="5"/>
  <c r="CF333" i="5"/>
  <c r="AP333" i="5"/>
  <c r="J333" i="5"/>
  <c r="DI333" i="5" s="1"/>
  <c r="EK333" i="5" s="1"/>
  <c r="D333" i="5"/>
  <c r="BA333" i="5"/>
  <c r="AZ341" i="5"/>
  <c r="BD341" i="5" s="1"/>
  <c r="AV341" i="5"/>
  <c r="L341" i="5"/>
  <c r="M341" i="5" s="1"/>
  <c r="F341" i="5"/>
  <c r="B341" i="5"/>
  <c r="K341" i="5" s="1"/>
  <c r="CG341" i="5"/>
  <c r="AY341" i="5"/>
  <c r="AU341" i="5"/>
  <c r="AQ341" i="5"/>
  <c r="AR341" i="5" s="1"/>
  <c r="E341" i="5"/>
  <c r="A341" i="5"/>
  <c r="CF341" i="5"/>
  <c r="BH341" i="5"/>
  <c r="BB341" i="5"/>
  <c r="AX341" i="5"/>
  <c r="AP341" i="5"/>
  <c r="J341" i="5"/>
  <c r="D341" i="5"/>
  <c r="AT341" i="5" s="1"/>
  <c r="BA341" i="5"/>
  <c r="BE341" i="5" s="1"/>
  <c r="AZ349" i="5"/>
  <c r="AV349" i="5"/>
  <c r="L349" i="5"/>
  <c r="F349" i="5"/>
  <c r="B349" i="5"/>
  <c r="K349" i="5" s="1"/>
  <c r="CG349" i="5"/>
  <c r="AY349" i="5"/>
  <c r="AU349" i="5"/>
  <c r="AQ349" i="5"/>
  <c r="E349" i="5"/>
  <c r="A349" i="5"/>
  <c r="CF349" i="5"/>
  <c r="AP349" i="5"/>
  <c r="J349" i="5"/>
  <c r="DE349" i="5" s="1"/>
  <c r="EG349" i="5" s="1"/>
  <c r="D349" i="5"/>
  <c r="BA349" i="5"/>
  <c r="AZ357" i="5"/>
  <c r="BD357" i="5" s="1"/>
  <c r="AV357" i="5"/>
  <c r="L357" i="5"/>
  <c r="F357" i="5"/>
  <c r="B357" i="5"/>
  <c r="K357" i="5" s="1"/>
  <c r="CG357" i="5"/>
  <c r="AY357" i="5"/>
  <c r="AU357" i="5"/>
  <c r="AQ357" i="5"/>
  <c r="AR357" i="5" s="1"/>
  <c r="E357" i="5"/>
  <c r="A357" i="5"/>
  <c r="CF357" i="5"/>
  <c r="BH357" i="5"/>
  <c r="BB357" i="5"/>
  <c r="AX357" i="5"/>
  <c r="AP357" i="5"/>
  <c r="J357" i="5"/>
  <c r="CT357" i="5" s="1"/>
  <c r="D357" i="5"/>
  <c r="AT357" i="5" s="1"/>
  <c r="BA357" i="5"/>
  <c r="BE357" i="5" s="1"/>
  <c r="AS363" i="5"/>
  <c r="AS291" i="5"/>
  <c r="AW291" i="5"/>
  <c r="BA291" i="5"/>
  <c r="CE291" i="5"/>
  <c r="AS295" i="5"/>
  <c r="AW295" i="5"/>
  <c r="BA295" i="5"/>
  <c r="BE295" i="5" s="1"/>
  <c r="CE295" i="5"/>
  <c r="CG301" i="5"/>
  <c r="BD301" i="5"/>
  <c r="AY301" i="5"/>
  <c r="AU301" i="5"/>
  <c r="AQ301" i="5"/>
  <c r="AR301" i="5" s="1"/>
  <c r="E301" i="5"/>
  <c r="A301" i="5"/>
  <c r="AP301" i="5"/>
  <c r="AV301" i="5"/>
  <c r="BA301" i="5"/>
  <c r="BE301" i="5" s="1"/>
  <c r="BF301" i="5" s="1"/>
  <c r="BH301" i="5"/>
  <c r="CE308" i="5"/>
  <c r="BA308" i="5"/>
  <c r="AW308" i="5"/>
  <c r="AS308" i="5"/>
  <c r="AZ308" i="5"/>
  <c r="AV308" i="5"/>
  <c r="L308" i="5"/>
  <c r="F308" i="5"/>
  <c r="B308" i="5"/>
  <c r="K308" i="5" s="1"/>
  <c r="AQ308" i="5"/>
  <c r="AY308" i="5"/>
  <c r="CG314" i="5"/>
  <c r="AY314" i="5"/>
  <c r="AU314" i="5"/>
  <c r="AQ314" i="5"/>
  <c r="AR314" i="5" s="1"/>
  <c r="E314" i="5"/>
  <c r="A314" i="5"/>
  <c r="CF314" i="5"/>
  <c r="AP314" i="5"/>
  <c r="J314" i="5"/>
  <c r="D314" i="5"/>
  <c r="AS314" i="5"/>
  <c r="BA314" i="5"/>
  <c r="CE314" i="5"/>
  <c r="AS280" i="5"/>
  <c r="AW280" i="5"/>
  <c r="BA280" i="5"/>
  <c r="BE280" i="5" s="1"/>
  <c r="AS284" i="5"/>
  <c r="AW284" i="5"/>
  <c r="BA284" i="5"/>
  <c r="AS288" i="5"/>
  <c r="AW288" i="5"/>
  <c r="BA288" i="5"/>
  <c r="BE288" i="5" s="1"/>
  <c r="D291" i="5"/>
  <c r="AT291" i="5" s="1"/>
  <c r="J291" i="5"/>
  <c r="AP291" i="5"/>
  <c r="AX291" i="5"/>
  <c r="BB291" i="5"/>
  <c r="AS292" i="5"/>
  <c r="AW292" i="5"/>
  <c r="BA292" i="5"/>
  <c r="D295" i="5"/>
  <c r="AT295" i="5" s="1"/>
  <c r="J295" i="5"/>
  <c r="AX295" i="5" s="1"/>
  <c r="AP295" i="5"/>
  <c r="BB295" i="5"/>
  <c r="BH295" i="5"/>
  <c r="AS296" i="5"/>
  <c r="AW296" i="5"/>
  <c r="BA296" i="5"/>
  <c r="BE296" i="5" s="1"/>
  <c r="C301" i="5"/>
  <c r="J301" i="5"/>
  <c r="AW301" i="5"/>
  <c r="CF302" i="5"/>
  <c r="AP302" i="5"/>
  <c r="J302" i="5"/>
  <c r="AX302" i="5" s="1"/>
  <c r="D302" i="5"/>
  <c r="AQ302" i="5"/>
  <c r="AV302" i="5"/>
  <c r="BA302" i="5"/>
  <c r="CG305" i="5"/>
  <c r="BD305" i="5"/>
  <c r="AY305" i="5"/>
  <c r="AU305" i="5"/>
  <c r="AQ305" i="5"/>
  <c r="E305" i="5"/>
  <c r="A305" i="5"/>
  <c r="AP305" i="5"/>
  <c r="AV305" i="5"/>
  <c r="BA305" i="5"/>
  <c r="BE305" i="5" s="1"/>
  <c r="BH305" i="5"/>
  <c r="A306" i="5"/>
  <c r="F306" i="5"/>
  <c r="AU306" i="5"/>
  <c r="AZ306" i="5"/>
  <c r="BD306" i="5" s="1"/>
  <c r="CG306" i="5"/>
  <c r="C308" i="5"/>
  <c r="J308" i="5"/>
  <c r="AX308" i="5" s="1"/>
  <c r="CF308" i="5"/>
  <c r="AZ309" i="5"/>
  <c r="AV309" i="5"/>
  <c r="L309" i="5"/>
  <c r="BB309" i="5" s="1"/>
  <c r="F309" i="5"/>
  <c r="B309" i="5"/>
  <c r="CG309" i="5"/>
  <c r="AY309" i="5"/>
  <c r="AU309" i="5"/>
  <c r="AQ309" i="5"/>
  <c r="E309" i="5"/>
  <c r="A309" i="5"/>
  <c r="AS309" i="5"/>
  <c r="BA309" i="5"/>
  <c r="D313" i="5"/>
  <c r="AP313" i="5"/>
  <c r="B314" i="5"/>
  <c r="K314" i="5" s="1"/>
  <c r="L314" i="5"/>
  <c r="BH314" i="5" s="1"/>
  <c r="AV314" i="5"/>
  <c r="CG318" i="5"/>
  <c r="BD318" i="5"/>
  <c r="AY318" i="5"/>
  <c r="AU318" i="5"/>
  <c r="AQ318" i="5"/>
  <c r="E318" i="5"/>
  <c r="A318" i="5"/>
  <c r="CF318" i="5"/>
  <c r="BH318" i="5"/>
  <c r="BB318" i="5"/>
  <c r="AP318" i="5"/>
  <c r="J318" i="5"/>
  <c r="CV318" i="5" s="1"/>
  <c r="D318" i="5"/>
  <c r="AT318" i="5" s="1"/>
  <c r="CE318" i="5"/>
  <c r="AS318" i="5"/>
  <c r="BA318" i="5"/>
  <c r="BE318" i="5" s="1"/>
  <c r="AZ321" i="5"/>
  <c r="BD321" i="5" s="1"/>
  <c r="AV321" i="5"/>
  <c r="L321" i="5"/>
  <c r="F321" i="5"/>
  <c r="B321" i="5"/>
  <c r="BH321" i="5" s="1"/>
  <c r="CG321" i="5"/>
  <c r="AY321" i="5"/>
  <c r="AU321" i="5"/>
  <c r="AQ321" i="5"/>
  <c r="E321" i="5"/>
  <c r="A321" i="5"/>
  <c r="CF321" i="5"/>
  <c r="BB321" i="5"/>
  <c r="AP321" i="5"/>
  <c r="J321" i="5"/>
  <c r="CU321" i="5" s="1"/>
  <c r="DW321" i="5" s="1"/>
  <c r="D321" i="5"/>
  <c r="AT321" i="5" s="1"/>
  <c r="BA321" i="5"/>
  <c r="AZ329" i="5"/>
  <c r="AV329" i="5"/>
  <c r="L329" i="5"/>
  <c r="M329" i="5" s="1"/>
  <c r="F329" i="5"/>
  <c r="B329" i="5"/>
  <c r="K329" i="5" s="1"/>
  <c r="CG329" i="5"/>
  <c r="BD329" i="5"/>
  <c r="AY329" i="5"/>
  <c r="AU329" i="5"/>
  <c r="AQ329" i="5"/>
  <c r="E329" i="5"/>
  <c r="A329" i="5"/>
  <c r="CF329" i="5"/>
  <c r="AX329" i="5"/>
  <c r="AP329" i="5"/>
  <c r="J329" i="5"/>
  <c r="D329" i="5"/>
  <c r="BA329" i="5"/>
  <c r="AZ337" i="5"/>
  <c r="BD337" i="5" s="1"/>
  <c r="AV337" i="5"/>
  <c r="L337" i="5"/>
  <c r="F337" i="5"/>
  <c r="B337" i="5"/>
  <c r="K337" i="5" s="1"/>
  <c r="CG337" i="5"/>
  <c r="AY337" i="5"/>
  <c r="AU337" i="5"/>
  <c r="AQ337" i="5"/>
  <c r="E337" i="5"/>
  <c r="A337" i="5"/>
  <c r="CF337" i="5"/>
  <c r="BB337" i="5"/>
  <c r="AP337" i="5"/>
  <c r="J337" i="5"/>
  <c r="AX337" i="5" s="1"/>
  <c r="D337" i="5"/>
  <c r="AT337" i="5" s="1"/>
  <c r="BA337" i="5"/>
  <c r="AZ345" i="5"/>
  <c r="AV345" i="5"/>
  <c r="L345" i="5"/>
  <c r="BE345" i="5" s="1"/>
  <c r="F345" i="5"/>
  <c r="B345" i="5"/>
  <c r="K345" i="5" s="1"/>
  <c r="CG345" i="5"/>
  <c r="AY345" i="5"/>
  <c r="AU345" i="5"/>
  <c r="AQ345" i="5"/>
  <c r="E345" i="5"/>
  <c r="A345" i="5"/>
  <c r="CF345" i="5"/>
  <c r="AX345" i="5"/>
  <c r="AP345" i="5"/>
  <c r="J345" i="5"/>
  <c r="D345" i="5"/>
  <c r="BA345" i="5"/>
  <c r="AZ353" i="5"/>
  <c r="BD353" i="5" s="1"/>
  <c r="AV353" i="5"/>
  <c r="L353" i="5"/>
  <c r="F353" i="5"/>
  <c r="B353" i="5"/>
  <c r="BH353" i="5" s="1"/>
  <c r="CG353" i="5"/>
  <c r="AY353" i="5"/>
  <c r="AU353" i="5"/>
  <c r="AQ353" i="5"/>
  <c r="E353" i="5"/>
  <c r="A353" i="5"/>
  <c r="CF353" i="5"/>
  <c r="BB353" i="5"/>
  <c r="AP353" i="5"/>
  <c r="J353" i="5"/>
  <c r="AX353" i="5" s="1"/>
  <c r="D353" i="5"/>
  <c r="AT353" i="5" s="1"/>
  <c r="BA353" i="5"/>
  <c r="AS322" i="5"/>
  <c r="AW322" i="5"/>
  <c r="BA322" i="5"/>
  <c r="BE322" i="5" s="1"/>
  <c r="CE322" i="5"/>
  <c r="AS326" i="5"/>
  <c r="AW326" i="5"/>
  <c r="BA326" i="5"/>
  <c r="BE326" i="5" s="1"/>
  <c r="CE326" i="5"/>
  <c r="AS330" i="5"/>
  <c r="AW330" i="5"/>
  <c r="BA330" i="5"/>
  <c r="BE330" i="5" s="1"/>
  <c r="CE330" i="5"/>
  <c r="AS334" i="5"/>
  <c r="AW334" i="5"/>
  <c r="BA334" i="5"/>
  <c r="BE334" i="5" s="1"/>
  <c r="CE334" i="5"/>
  <c r="AS338" i="5"/>
  <c r="AW338" i="5"/>
  <c r="BA338" i="5"/>
  <c r="BE338" i="5" s="1"/>
  <c r="CE338" i="5"/>
  <c r="AS342" i="5"/>
  <c r="AW342" i="5"/>
  <c r="BA342" i="5"/>
  <c r="BE342" i="5" s="1"/>
  <c r="CE342" i="5"/>
  <c r="AS346" i="5"/>
  <c r="AW346" i="5"/>
  <c r="BA346" i="5"/>
  <c r="BE346" i="5" s="1"/>
  <c r="CE346" i="5"/>
  <c r="AS350" i="5"/>
  <c r="AW350" i="5"/>
  <c r="BA350" i="5"/>
  <c r="BE350" i="5" s="1"/>
  <c r="CE350" i="5"/>
  <c r="AS354" i="5"/>
  <c r="AW354" i="5"/>
  <c r="BA354" i="5"/>
  <c r="BE354" i="5" s="1"/>
  <c r="CE354" i="5"/>
  <c r="AS358" i="5"/>
  <c r="AW358" i="5"/>
  <c r="BA358" i="5"/>
  <c r="BE358" i="5" s="1"/>
  <c r="CE358" i="5"/>
  <c r="CF360" i="5"/>
  <c r="AP360" i="5"/>
  <c r="J360" i="5"/>
  <c r="AX360" i="5" s="1"/>
  <c r="D360" i="5"/>
  <c r="AQ360" i="5"/>
  <c r="AV360" i="5"/>
  <c r="BA360" i="5"/>
  <c r="AS299" i="5"/>
  <c r="AW299" i="5"/>
  <c r="BA299" i="5"/>
  <c r="BE299" i="5" s="1"/>
  <c r="BF299" i="5" s="1"/>
  <c r="AS303" i="5"/>
  <c r="AW303" i="5"/>
  <c r="BA303" i="5"/>
  <c r="BE303" i="5" s="1"/>
  <c r="AS307" i="5"/>
  <c r="AW307" i="5"/>
  <c r="BA307" i="5"/>
  <c r="BE307" i="5" s="1"/>
  <c r="AS311" i="5"/>
  <c r="AW311" i="5"/>
  <c r="BA311" i="5"/>
  <c r="B312" i="5"/>
  <c r="F312" i="5"/>
  <c r="L312" i="5"/>
  <c r="AV312" i="5"/>
  <c r="AZ312" i="5"/>
  <c r="AS315" i="5"/>
  <c r="AW315" i="5"/>
  <c r="BA315" i="5"/>
  <c r="BE315" i="5" s="1"/>
  <c r="B316" i="5"/>
  <c r="K316" i="5" s="1"/>
  <c r="F316" i="5"/>
  <c r="L316" i="5"/>
  <c r="AR316" i="5" s="1"/>
  <c r="AV316" i="5"/>
  <c r="AZ316" i="5"/>
  <c r="BD316" i="5" s="1"/>
  <c r="M319" i="5"/>
  <c r="AS319" i="5"/>
  <c r="AW319" i="5"/>
  <c r="BA319" i="5"/>
  <c r="BE319" i="5" s="1"/>
  <c r="B320" i="5"/>
  <c r="K320" i="5" s="1"/>
  <c r="M320" i="5" s="1"/>
  <c r="F320" i="5"/>
  <c r="L320" i="5"/>
  <c r="AV320" i="5"/>
  <c r="AZ320" i="5"/>
  <c r="BD320" i="5" s="1"/>
  <c r="D322" i="5"/>
  <c r="J322" i="5"/>
  <c r="AX322" i="5" s="1"/>
  <c r="AP322" i="5"/>
  <c r="BB322" i="5"/>
  <c r="BH322" i="5"/>
  <c r="CF322" i="5"/>
  <c r="AS323" i="5"/>
  <c r="AW323" i="5"/>
  <c r="BA323" i="5"/>
  <c r="B324" i="5"/>
  <c r="F324" i="5"/>
  <c r="L324" i="5"/>
  <c r="AV324" i="5"/>
  <c r="AZ324" i="5"/>
  <c r="D326" i="5"/>
  <c r="AT326" i="5" s="1"/>
  <c r="J326" i="5"/>
  <c r="AX326" i="5" s="1"/>
  <c r="AP326" i="5"/>
  <c r="BB326" i="5"/>
  <c r="BH326" i="5"/>
  <c r="CF326" i="5"/>
  <c r="AS327" i="5"/>
  <c r="AW327" i="5"/>
  <c r="BA327" i="5"/>
  <c r="BE327" i="5" s="1"/>
  <c r="B328" i="5"/>
  <c r="BH328" i="5" s="1"/>
  <c r="F328" i="5"/>
  <c r="L328" i="5"/>
  <c r="AV328" i="5"/>
  <c r="AZ328" i="5"/>
  <c r="BD328" i="5" s="1"/>
  <c r="D330" i="5"/>
  <c r="J330" i="5"/>
  <c r="AP330" i="5"/>
  <c r="AX330" i="5"/>
  <c r="BB330" i="5"/>
  <c r="BH330" i="5"/>
  <c r="CF330" i="5"/>
  <c r="AS331" i="5"/>
  <c r="AW331" i="5"/>
  <c r="BA331" i="5"/>
  <c r="BE331" i="5" s="1"/>
  <c r="BF331" i="5" s="1"/>
  <c r="B332" i="5"/>
  <c r="K332" i="5" s="1"/>
  <c r="F332" i="5"/>
  <c r="L332" i="5"/>
  <c r="AR332" i="5" s="1"/>
  <c r="AV332" i="5"/>
  <c r="AZ332" i="5"/>
  <c r="BD332" i="5" s="1"/>
  <c r="BF332" i="5" s="1"/>
  <c r="D334" i="5"/>
  <c r="AT334" i="5" s="1"/>
  <c r="J334" i="5"/>
  <c r="AP334" i="5"/>
  <c r="AX334" i="5"/>
  <c r="BB334" i="5"/>
  <c r="CF334" i="5"/>
  <c r="M335" i="5"/>
  <c r="AS335" i="5"/>
  <c r="AW335" i="5"/>
  <c r="BA335" i="5"/>
  <c r="BE335" i="5" s="1"/>
  <c r="BF335" i="5" s="1"/>
  <c r="B336" i="5"/>
  <c r="BH336" i="5" s="1"/>
  <c r="F336" i="5"/>
  <c r="L336" i="5"/>
  <c r="AV336" i="5"/>
  <c r="AZ336" i="5"/>
  <c r="D338" i="5"/>
  <c r="AT338" i="5" s="1"/>
  <c r="J338" i="5"/>
  <c r="AP338" i="5"/>
  <c r="BB338" i="5"/>
  <c r="BH338" i="5"/>
  <c r="CF338" i="5"/>
  <c r="AS339" i="5"/>
  <c r="AW339" i="5"/>
  <c r="BA339" i="5"/>
  <c r="BE339" i="5" s="1"/>
  <c r="B340" i="5"/>
  <c r="F340" i="5"/>
  <c r="L340" i="5"/>
  <c r="AR340" i="5" s="1"/>
  <c r="AV340" i="5"/>
  <c r="AZ340" i="5"/>
  <c r="D342" i="5"/>
  <c r="J342" i="5"/>
  <c r="AX342" i="5" s="1"/>
  <c r="AP342" i="5"/>
  <c r="BB342" i="5"/>
  <c r="BH342" i="5"/>
  <c r="CF342" i="5"/>
  <c r="M343" i="5"/>
  <c r="AS343" i="5"/>
  <c r="AW343" i="5"/>
  <c r="BA343" i="5"/>
  <c r="BE343" i="5" s="1"/>
  <c r="B344" i="5"/>
  <c r="F344" i="5"/>
  <c r="L344" i="5"/>
  <c r="AV344" i="5"/>
  <c r="AZ344" i="5"/>
  <c r="D346" i="5"/>
  <c r="J346" i="5"/>
  <c r="AP346" i="5"/>
  <c r="AX346" i="5"/>
  <c r="CF346" i="5"/>
  <c r="AS347" i="5"/>
  <c r="AW347" i="5"/>
  <c r="BA347" i="5"/>
  <c r="BE347" i="5" s="1"/>
  <c r="BF347" i="5" s="1"/>
  <c r="B348" i="5"/>
  <c r="K348" i="5" s="1"/>
  <c r="F348" i="5"/>
  <c r="L348" i="5"/>
  <c r="M348" i="5" s="1"/>
  <c r="AV348" i="5"/>
  <c r="AZ348" i="5"/>
  <c r="BD348" i="5" s="1"/>
  <c r="D350" i="5"/>
  <c r="J350" i="5"/>
  <c r="AP350" i="5"/>
  <c r="AX350" i="5"/>
  <c r="BB350" i="5"/>
  <c r="BH350" i="5"/>
  <c r="CF350" i="5"/>
  <c r="M351" i="5"/>
  <c r="AS351" i="5"/>
  <c r="AW351" i="5"/>
  <c r="BA351" i="5"/>
  <c r="B352" i="5"/>
  <c r="BB352" i="5" s="1"/>
  <c r="F352" i="5"/>
  <c r="L352" i="5"/>
  <c r="BD352" i="5" s="1"/>
  <c r="AV352" i="5"/>
  <c r="AZ352" i="5"/>
  <c r="D354" i="5"/>
  <c r="J354" i="5"/>
  <c r="AX354" i="5" s="1"/>
  <c r="AP354" i="5"/>
  <c r="BB354" i="5"/>
  <c r="BH354" i="5"/>
  <c r="CF354" i="5"/>
  <c r="AS355" i="5"/>
  <c r="AW355" i="5"/>
  <c r="BA355" i="5"/>
  <c r="CE355" i="5"/>
  <c r="D358" i="5"/>
  <c r="AT358" i="5" s="1"/>
  <c r="J358" i="5"/>
  <c r="AP358" i="5"/>
  <c r="AX358" i="5"/>
  <c r="BB358" i="5"/>
  <c r="BH358" i="5"/>
  <c r="CF358" i="5"/>
  <c r="M359" i="5"/>
  <c r="AS359" i="5"/>
  <c r="AW359" i="5"/>
  <c r="BA359" i="5"/>
  <c r="BE359" i="5" s="1"/>
  <c r="BF359" i="5" s="1"/>
  <c r="CE359" i="5"/>
  <c r="C360" i="5"/>
  <c r="AW360" i="5"/>
  <c r="CG364" i="5"/>
  <c r="AY364" i="5"/>
  <c r="AU364" i="5"/>
  <c r="AQ364" i="5"/>
  <c r="E364" i="5"/>
  <c r="A364" i="5"/>
  <c r="CF364" i="5"/>
  <c r="AX364" i="5"/>
  <c r="AP364" i="5"/>
  <c r="J364" i="5"/>
  <c r="D364" i="5"/>
  <c r="AS364" i="5"/>
  <c r="BA364" i="5"/>
  <c r="CE364" i="5"/>
  <c r="AS312" i="5"/>
  <c r="AW312" i="5"/>
  <c r="BA312" i="5"/>
  <c r="AS316" i="5"/>
  <c r="AW316" i="5"/>
  <c r="BA316" i="5"/>
  <c r="BE316" i="5" s="1"/>
  <c r="AS320" i="5"/>
  <c r="AW320" i="5"/>
  <c r="BA320" i="5"/>
  <c r="BE320" i="5" s="1"/>
  <c r="A322" i="5"/>
  <c r="E322" i="5"/>
  <c r="AQ322" i="5"/>
  <c r="AU322" i="5"/>
  <c r="AY322" i="5"/>
  <c r="BD322" i="5"/>
  <c r="AS324" i="5"/>
  <c r="AW324" i="5"/>
  <c r="BA324" i="5"/>
  <c r="BE324" i="5" s="1"/>
  <c r="A326" i="5"/>
  <c r="E326" i="5"/>
  <c r="AQ326" i="5"/>
  <c r="AU326" i="5"/>
  <c r="AY326" i="5"/>
  <c r="BD326" i="5"/>
  <c r="AS328" i="5"/>
  <c r="AW328" i="5"/>
  <c r="BA328" i="5"/>
  <c r="A330" i="5"/>
  <c r="E330" i="5"/>
  <c r="AQ330" i="5"/>
  <c r="AU330" i="5"/>
  <c r="AY330" i="5"/>
  <c r="BD330" i="5"/>
  <c r="BF330" i="5" s="1"/>
  <c r="AS332" i="5"/>
  <c r="AW332" i="5"/>
  <c r="BA332" i="5"/>
  <c r="BE332" i="5" s="1"/>
  <c r="A334" i="5"/>
  <c r="E334" i="5"/>
  <c r="AQ334" i="5"/>
  <c r="AU334" i="5"/>
  <c r="AY334" i="5"/>
  <c r="BD334" i="5"/>
  <c r="AS336" i="5"/>
  <c r="AW336" i="5"/>
  <c r="BA336" i="5"/>
  <c r="BE336" i="5" s="1"/>
  <c r="A338" i="5"/>
  <c r="E338" i="5"/>
  <c r="AQ338" i="5"/>
  <c r="AU338" i="5"/>
  <c r="AY338" i="5"/>
  <c r="AS340" i="5"/>
  <c r="AW340" i="5"/>
  <c r="BA340" i="5"/>
  <c r="BE340" i="5" s="1"/>
  <c r="A342" i="5"/>
  <c r="E342" i="5"/>
  <c r="AQ342" i="5"/>
  <c r="AR342" i="5" s="1"/>
  <c r="AU342" i="5"/>
  <c r="AY342" i="5"/>
  <c r="AS344" i="5"/>
  <c r="AW344" i="5"/>
  <c r="BA344" i="5"/>
  <c r="A346" i="5"/>
  <c r="E346" i="5"/>
  <c r="AQ346" i="5"/>
  <c r="AU346" i="5"/>
  <c r="AY346" i="5"/>
  <c r="BD346" i="5"/>
  <c r="AS348" i="5"/>
  <c r="AW348" i="5"/>
  <c r="BA348" i="5"/>
  <c r="BE348" i="5" s="1"/>
  <c r="A350" i="5"/>
  <c r="E350" i="5"/>
  <c r="AQ350" i="5"/>
  <c r="AU350" i="5"/>
  <c r="AY350" i="5"/>
  <c r="BD350" i="5"/>
  <c r="AS352" i="5"/>
  <c r="AW352" i="5"/>
  <c r="BA352" i="5"/>
  <c r="BE352" i="5" s="1"/>
  <c r="A354" i="5"/>
  <c r="E354" i="5"/>
  <c r="AQ354" i="5"/>
  <c r="AU354" i="5"/>
  <c r="AY354" i="5"/>
  <c r="BD354" i="5"/>
  <c r="D355" i="5"/>
  <c r="J355" i="5"/>
  <c r="AP355" i="5"/>
  <c r="BH355" i="5"/>
  <c r="AS356" i="5"/>
  <c r="AW356" i="5"/>
  <c r="BA356" i="5"/>
  <c r="BE356" i="5" s="1"/>
  <c r="A358" i="5"/>
  <c r="E358" i="5"/>
  <c r="AQ358" i="5"/>
  <c r="AU358" i="5"/>
  <c r="AY358" i="5"/>
  <c r="BD358" i="5"/>
  <c r="D359" i="5"/>
  <c r="J359" i="5"/>
  <c r="AP359" i="5"/>
  <c r="AX359" i="5"/>
  <c r="BB359" i="5"/>
  <c r="BH359" i="5"/>
  <c r="CF359" i="5"/>
  <c r="E360" i="5"/>
  <c r="L360" i="5"/>
  <c r="AS360" i="5"/>
  <c r="AY360" i="5"/>
  <c r="CE360" i="5"/>
  <c r="B364" i="5"/>
  <c r="K364" i="5" s="1"/>
  <c r="L364" i="5"/>
  <c r="M364" i="5" s="1"/>
  <c r="AV364" i="5"/>
  <c r="BE364" i="5"/>
  <c r="M361" i="5"/>
  <c r="AS361" i="5"/>
  <c r="AW361" i="5"/>
  <c r="BA361" i="5"/>
  <c r="BE361" i="5" s="1"/>
  <c r="B362" i="5"/>
  <c r="K362" i="5" s="1"/>
  <c r="F362" i="5"/>
  <c r="L362" i="5"/>
  <c r="BE362" i="5" s="1"/>
  <c r="AV362" i="5"/>
  <c r="AZ362" i="5"/>
  <c r="AS365" i="5"/>
  <c r="AW365" i="5"/>
  <c r="BA365" i="5"/>
  <c r="BE365" i="5" s="1"/>
  <c r="B366" i="5"/>
  <c r="F366" i="5"/>
  <c r="L366" i="5"/>
  <c r="BD366" i="5" s="1"/>
  <c r="AV366" i="5"/>
  <c r="AZ366" i="5"/>
  <c r="A367" i="5"/>
  <c r="E367" i="5"/>
  <c r="AQ367" i="5"/>
  <c r="AU367" i="5"/>
  <c r="AY367" i="5"/>
  <c r="CG367" i="5"/>
  <c r="D368" i="5"/>
  <c r="J368" i="5"/>
  <c r="AP368" i="5"/>
  <c r="AX368" i="5"/>
  <c r="CF368" i="5"/>
  <c r="C369" i="5"/>
  <c r="J369" i="5"/>
  <c r="AW369" i="5"/>
  <c r="CF370" i="5"/>
  <c r="BB370" i="5"/>
  <c r="AX370" i="5"/>
  <c r="AP370" i="5"/>
  <c r="J370" i="5"/>
  <c r="D370" i="5"/>
  <c r="AQ370" i="5"/>
  <c r="AV370" i="5"/>
  <c r="BA370" i="5"/>
  <c r="BE370" i="5" s="1"/>
  <c r="AZ373" i="5"/>
  <c r="BD373" i="5" s="1"/>
  <c r="AV373" i="5"/>
  <c r="L373" i="5"/>
  <c r="BE373" i="5" s="1"/>
  <c r="F373" i="5"/>
  <c r="B373" i="5"/>
  <c r="BH373" i="5" s="1"/>
  <c r="CG373" i="5"/>
  <c r="AY373" i="5"/>
  <c r="AU373" i="5"/>
  <c r="AQ373" i="5"/>
  <c r="AR373" i="5" s="1"/>
  <c r="E373" i="5"/>
  <c r="A373" i="5"/>
  <c r="AS373" i="5"/>
  <c r="BA373" i="5"/>
  <c r="AZ377" i="5"/>
  <c r="BD377" i="5" s="1"/>
  <c r="AV377" i="5"/>
  <c r="L377" i="5"/>
  <c r="F377" i="5"/>
  <c r="B377" i="5"/>
  <c r="BB377" i="5" s="1"/>
  <c r="CG377" i="5"/>
  <c r="AY377" i="5"/>
  <c r="AU377" i="5"/>
  <c r="AQ377" i="5"/>
  <c r="E377" i="5"/>
  <c r="A377" i="5"/>
  <c r="CF377" i="5"/>
  <c r="AX377" i="5"/>
  <c r="AP377" i="5"/>
  <c r="J377" i="5"/>
  <c r="D377" i="5"/>
  <c r="BA377" i="5"/>
  <c r="BE377" i="5" s="1"/>
  <c r="AS362" i="5"/>
  <c r="AW362" i="5"/>
  <c r="BA362" i="5"/>
  <c r="AS366" i="5"/>
  <c r="AW366" i="5"/>
  <c r="BA366" i="5"/>
  <c r="CE366" i="5"/>
  <c r="B367" i="5"/>
  <c r="K367" i="5" s="1"/>
  <c r="M367" i="5" s="1"/>
  <c r="F367" i="5"/>
  <c r="L367" i="5"/>
  <c r="AV367" i="5"/>
  <c r="AZ367" i="5"/>
  <c r="BD367" i="5" s="1"/>
  <c r="A368" i="5"/>
  <c r="E368" i="5"/>
  <c r="AQ368" i="5"/>
  <c r="AU368" i="5"/>
  <c r="AY368" i="5"/>
  <c r="CG368" i="5"/>
  <c r="D369" i="5"/>
  <c r="L369" i="5"/>
  <c r="M369" i="5" s="1"/>
  <c r="AS369" i="5"/>
  <c r="AX369" i="5"/>
  <c r="CE369" i="5"/>
  <c r="AS367" i="5"/>
  <c r="AW367" i="5"/>
  <c r="BA367" i="5"/>
  <c r="BE367" i="5" s="1"/>
  <c r="B368" i="5"/>
  <c r="K368" i="5" s="1"/>
  <c r="F368" i="5"/>
  <c r="L368" i="5"/>
  <c r="BD368" i="5" s="1"/>
  <c r="AV368" i="5"/>
  <c r="AZ368" i="5"/>
  <c r="A369" i="5"/>
  <c r="F369" i="5"/>
  <c r="AZ369" i="5"/>
  <c r="E370" i="5"/>
  <c r="L370" i="5"/>
  <c r="AS370" i="5"/>
  <c r="AY370" i="5"/>
  <c r="CE370" i="5"/>
  <c r="CE372" i="5"/>
  <c r="AZ372" i="5"/>
  <c r="BD372" i="5" s="1"/>
  <c r="AV372" i="5"/>
  <c r="L372" i="5"/>
  <c r="F372" i="5"/>
  <c r="B372" i="5"/>
  <c r="K372" i="5" s="1"/>
  <c r="AP372" i="5"/>
  <c r="AU372" i="5"/>
  <c r="BA372" i="5"/>
  <c r="C373" i="5"/>
  <c r="AW373" i="5"/>
  <c r="CF373" i="5"/>
  <c r="CG374" i="5"/>
  <c r="BD374" i="5"/>
  <c r="AY374" i="5"/>
  <c r="AU374" i="5"/>
  <c r="AQ374" i="5"/>
  <c r="E374" i="5"/>
  <c r="A374" i="5"/>
  <c r="CF374" i="5"/>
  <c r="BB374" i="5"/>
  <c r="AP374" i="5"/>
  <c r="J374" i="5"/>
  <c r="DA374" i="5" s="1"/>
  <c r="EC374" i="5" s="1"/>
  <c r="D374" i="5"/>
  <c r="AS374" i="5"/>
  <c r="BA374" i="5"/>
  <c r="BE374" i="5" s="1"/>
  <c r="CE374" i="5"/>
  <c r="AS377" i="5"/>
  <c r="AS368" i="5"/>
  <c r="AW368" i="5"/>
  <c r="BA368" i="5"/>
  <c r="BE368" i="5" s="1"/>
  <c r="CG369" i="5"/>
  <c r="BD369" i="5"/>
  <c r="BF369" i="5" s="1"/>
  <c r="AY369" i="5"/>
  <c r="AU369" i="5"/>
  <c r="AQ369" i="5"/>
  <c r="E369" i="5"/>
  <c r="AP369" i="5"/>
  <c r="AV369" i="5"/>
  <c r="BA369" i="5"/>
  <c r="BE369" i="5" s="1"/>
  <c r="BH369" i="5"/>
  <c r="CE377" i="5"/>
  <c r="AS381" i="5"/>
  <c r="AW381" i="5"/>
  <c r="BA381" i="5"/>
  <c r="CE381" i="5"/>
  <c r="AS385" i="5"/>
  <c r="AW385" i="5"/>
  <c r="BA385" i="5"/>
  <c r="CE385" i="5"/>
  <c r="AS389" i="5"/>
  <c r="AW389" i="5"/>
  <c r="BA389" i="5"/>
  <c r="CE389" i="5"/>
  <c r="AZ394" i="5"/>
  <c r="BD394" i="5" s="1"/>
  <c r="AV394" i="5"/>
  <c r="L394" i="5"/>
  <c r="BH394" i="5" s="1"/>
  <c r="F394" i="5"/>
  <c r="B394" i="5"/>
  <c r="K394" i="5" s="1"/>
  <c r="M394" i="5" s="1"/>
  <c r="AP394" i="5"/>
  <c r="AU394" i="5"/>
  <c r="BA394" i="5"/>
  <c r="BE394" i="5" s="1"/>
  <c r="CF394" i="5"/>
  <c r="F399" i="5"/>
  <c r="AZ402" i="5"/>
  <c r="AV402" i="5"/>
  <c r="L402" i="5"/>
  <c r="F402" i="5"/>
  <c r="B402" i="5"/>
  <c r="K402" i="5" s="1"/>
  <c r="CG402" i="5"/>
  <c r="AY402" i="5"/>
  <c r="AU402" i="5"/>
  <c r="AQ402" i="5"/>
  <c r="E402" i="5"/>
  <c r="A402" i="5"/>
  <c r="AS402" i="5"/>
  <c r="BA402" i="5"/>
  <c r="D406" i="5"/>
  <c r="AP406" i="5"/>
  <c r="AX406" i="5"/>
  <c r="AS378" i="5"/>
  <c r="AW378" i="5"/>
  <c r="BA378" i="5"/>
  <c r="BE378" i="5" s="1"/>
  <c r="CE378" i="5"/>
  <c r="CG380" i="5"/>
  <c r="D381" i="5"/>
  <c r="J381" i="5"/>
  <c r="AP381" i="5"/>
  <c r="CF381" i="5"/>
  <c r="AS382" i="5"/>
  <c r="AW382" i="5"/>
  <c r="BA382" i="5"/>
  <c r="BE382" i="5" s="1"/>
  <c r="CE382" i="5"/>
  <c r="AY384" i="5"/>
  <c r="CG384" i="5"/>
  <c r="D385" i="5"/>
  <c r="J385" i="5"/>
  <c r="AX385" i="5" s="1"/>
  <c r="AP385" i="5"/>
  <c r="CF385" i="5"/>
  <c r="AS386" i="5"/>
  <c r="AW386" i="5"/>
  <c r="BA386" i="5"/>
  <c r="BE386" i="5" s="1"/>
  <c r="CE386" i="5"/>
  <c r="D389" i="5"/>
  <c r="J389" i="5"/>
  <c r="AP389" i="5"/>
  <c r="AX389" i="5"/>
  <c r="CF389" i="5"/>
  <c r="AS390" i="5"/>
  <c r="AW390" i="5"/>
  <c r="BA390" i="5"/>
  <c r="BE390" i="5" s="1"/>
  <c r="CE390" i="5"/>
  <c r="C394" i="5"/>
  <c r="J394" i="5"/>
  <c r="AQ394" i="5"/>
  <c r="AW394" i="5"/>
  <c r="CG394" i="5"/>
  <c r="CG399" i="5"/>
  <c r="AY399" i="5"/>
  <c r="AU399" i="5"/>
  <c r="AQ399" i="5"/>
  <c r="E399" i="5"/>
  <c r="A399" i="5"/>
  <c r="CF399" i="5"/>
  <c r="AP399" i="5"/>
  <c r="J399" i="5"/>
  <c r="CI399" i="5" s="1"/>
  <c r="DK399" i="5" s="1"/>
  <c r="D399" i="5"/>
  <c r="AS399" i="5"/>
  <c r="BA399" i="5"/>
  <c r="CE399" i="5"/>
  <c r="CE402" i="5"/>
  <c r="AZ406" i="5"/>
  <c r="BD406" i="5" s="1"/>
  <c r="AV406" i="5"/>
  <c r="L406" i="5"/>
  <c r="F406" i="5"/>
  <c r="B406" i="5"/>
  <c r="K406" i="5" s="1"/>
  <c r="M406" i="5" s="1"/>
  <c r="CG406" i="5"/>
  <c r="AY406" i="5"/>
  <c r="AU406" i="5"/>
  <c r="AQ406" i="5"/>
  <c r="AR406" i="5" s="1"/>
  <c r="E406" i="5"/>
  <c r="A406" i="5"/>
  <c r="AS406" i="5"/>
  <c r="BA406" i="5"/>
  <c r="BE406" i="5" s="1"/>
  <c r="AZ415" i="5"/>
  <c r="BD415" i="5" s="1"/>
  <c r="AV415" i="5"/>
  <c r="L415" i="5"/>
  <c r="F415" i="5"/>
  <c r="B415" i="5"/>
  <c r="K415" i="5" s="1"/>
  <c r="M415" i="5" s="1"/>
  <c r="CG415" i="5"/>
  <c r="AY415" i="5"/>
  <c r="AU415" i="5"/>
  <c r="AQ415" i="5"/>
  <c r="AR415" i="5" s="1"/>
  <c r="E415" i="5"/>
  <c r="A415" i="5"/>
  <c r="CF415" i="5"/>
  <c r="BH415" i="5"/>
  <c r="AP415" i="5"/>
  <c r="J415" i="5"/>
  <c r="AX415" i="5" s="1"/>
  <c r="D415" i="5"/>
  <c r="BA415" i="5"/>
  <c r="BE415" i="5" s="1"/>
  <c r="AS371" i="5"/>
  <c r="AW371" i="5"/>
  <c r="BA371" i="5"/>
  <c r="BE371" i="5" s="1"/>
  <c r="AS375" i="5"/>
  <c r="AW375" i="5"/>
  <c r="BA375" i="5"/>
  <c r="BE375" i="5" s="1"/>
  <c r="BF375" i="5" s="1"/>
  <c r="B376" i="5"/>
  <c r="BB376" i="5" s="1"/>
  <c r="F376" i="5"/>
  <c r="L376" i="5"/>
  <c r="AR376" i="5"/>
  <c r="AV376" i="5"/>
  <c r="AZ376" i="5"/>
  <c r="BD376" i="5" s="1"/>
  <c r="D378" i="5"/>
  <c r="J378" i="5"/>
  <c r="AP378" i="5"/>
  <c r="AX378" i="5"/>
  <c r="BB378" i="5"/>
  <c r="BH378" i="5"/>
  <c r="CF378" i="5"/>
  <c r="AS379" i="5"/>
  <c r="AW379" i="5"/>
  <c r="BA379" i="5"/>
  <c r="BE379" i="5" s="1"/>
  <c r="B380" i="5"/>
  <c r="K380" i="5" s="1"/>
  <c r="M380" i="5" s="1"/>
  <c r="F380" i="5"/>
  <c r="L380" i="5"/>
  <c r="AR380" i="5"/>
  <c r="AV380" i="5"/>
  <c r="AZ380" i="5"/>
  <c r="BD380" i="5" s="1"/>
  <c r="A381" i="5"/>
  <c r="E381" i="5"/>
  <c r="AQ381" i="5"/>
  <c r="AU381" i="5"/>
  <c r="AY381" i="5"/>
  <c r="CG381" i="5"/>
  <c r="D382" i="5"/>
  <c r="J382" i="5"/>
  <c r="CK382" i="5" s="1"/>
  <c r="DM382" i="5" s="1"/>
  <c r="AP382" i="5"/>
  <c r="CF382" i="5"/>
  <c r="M383" i="5"/>
  <c r="AS383" i="5"/>
  <c r="AW383" i="5"/>
  <c r="BA383" i="5"/>
  <c r="BE383" i="5" s="1"/>
  <c r="B384" i="5"/>
  <c r="BB384" i="5" s="1"/>
  <c r="F384" i="5"/>
  <c r="L384" i="5"/>
  <c r="AR384" i="5" s="1"/>
  <c r="AV384" i="5"/>
  <c r="AZ384" i="5"/>
  <c r="BD384" i="5" s="1"/>
  <c r="A385" i="5"/>
  <c r="E385" i="5"/>
  <c r="AQ385" i="5"/>
  <c r="AU385" i="5"/>
  <c r="AY385" i="5"/>
  <c r="CG385" i="5"/>
  <c r="D386" i="5"/>
  <c r="J386" i="5"/>
  <c r="AP386" i="5"/>
  <c r="AX386" i="5"/>
  <c r="BB386" i="5"/>
  <c r="CF386" i="5"/>
  <c r="M387" i="5"/>
  <c r="AS387" i="5"/>
  <c r="AW387" i="5"/>
  <c r="BA387" i="5"/>
  <c r="CE387" i="5"/>
  <c r="A389" i="5"/>
  <c r="E389" i="5"/>
  <c r="AQ389" i="5"/>
  <c r="AU389" i="5"/>
  <c r="AY389" i="5"/>
  <c r="CG389" i="5"/>
  <c r="D390" i="5"/>
  <c r="J390" i="5"/>
  <c r="AP390" i="5"/>
  <c r="AX390" i="5"/>
  <c r="BB390" i="5"/>
  <c r="BH390" i="5"/>
  <c r="CF390" i="5"/>
  <c r="CG391" i="5"/>
  <c r="BD391" i="5"/>
  <c r="AY391" i="5"/>
  <c r="M391" i="5"/>
  <c r="AS391" i="5"/>
  <c r="AW391" i="5"/>
  <c r="BB391" i="5"/>
  <c r="CF392" i="5"/>
  <c r="BH392" i="5"/>
  <c r="BB392" i="5"/>
  <c r="AP392" i="5"/>
  <c r="J392" i="5"/>
  <c r="AX392" i="5" s="1"/>
  <c r="D392" i="5"/>
  <c r="AT392" i="5" s="1"/>
  <c r="AQ392" i="5"/>
  <c r="AV392" i="5"/>
  <c r="BA392" i="5"/>
  <c r="BE392" i="5" s="1"/>
  <c r="D394" i="5"/>
  <c r="AS394" i="5"/>
  <c r="AX394" i="5"/>
  <c r="CG395" i="5"/>
  <c r="BD395" i="5"/>
  <c r="AY395" i="5"/>
  <c r="AU395" i="5"/>
  <c r="AQ395" i="5"/>
  <c r="AR395" i="5" s="1"/>
  <c r="E395" i="5"/>
  <c r="A395" i="5"/>
  <c r="AP395" i="5"/>
  <c r="AV395" i="5"/>
  <c r="BA395" i="5"/>
  <c r="BE395" i="5" s="1"/>
  <c r="BF395" i="5" s="1"/>
  <c r="BH395" i="5"/>
  <c r="A396" i="5"/>
  <c r="F396" i="5"/>
  <c r="M396" i="5"/>
  <c r="AU396" i="5"/>
  <c r="AZ396" i="5"/>
  <c r="BD396" i="5" s="1"/>
  <c r="D398" i="5"/>
  <c r="AP398" i="5"/>
  <c r="AX398" i="5"/>
  <c r="B399" i="5"/>
  <c r="L399" i="5"/>
  <c r="BD399" i="5" s="1"/>
  <c r="AV399" i="5"/>
  <c r="C402" i="5"/>
  <c r="AW402" i="5"/>
  <c r="CF402" i="5"/>
  <c r="CG403" i="5"/>
  <c r="BD403" i="5"/>
  <c r="AY403" i="5"/>
  <c r="AU403" i="5"/>
  <c r="AQ403" i="5"/>
  <c r="E403" i="5"/>
  <c r="A403" i="5"/>
  <c r="CF403" i="5"/>
  <c r="BH403" i="5"/>
  <c r="BB403" i="5"/>
  <c r="AX403" i="5"/>
  <c r="AP403" i="5"/>
  <c r="J403" i="5"/>
  <c r="D403" i="5"/>
  <c r="AS403" i="5"/>
  <c r="BA403" i="5"/>
  <c r="BE403" i="5" s="1"/>
  <c r="CE403" i="5"/>
  <c r="J406" i="5"/>
  <c r="BB406" i="5"/>
  <c r="CE406" i="5"/>
  <c r="AS376" i="5"/>
  <c r="AW376" i="5"/>
  <c r="BA376" i="5"/>
  <c r="BE376" i="5" s="1"/>
  <c r="A378" i="5"/>
  <c r="E378" i="5"/>
  <c r="AQ378" i="5"/>
  <c r="AU378" i="5"/>
  <c r="AY378" i="5"/>
  <c r="BD378" i="5"/>
  <c r="AS380" i="5"/>
  <c r="AW380" i="5"/>
  <c r="BA380" i="5"/>
  <c r="BE380" i="5" s="1"/>
  <c r="B381" i="5"/>
  <c r="F381" i="5"/>
  <c r="L381" i="5"/>
  <c r="AR381" i="5" s="1"/>
  <c r="AV381" i="5"/>
  <c r="AZ381" i="5"/>
  <c r="A382" i="5"/>
  <c r="E382" i="5"/>
  <c r="AQ382" i="5"/>
  <c r="AR382" i="5" s="1"/>
  <c r="AU382" i="5"/>
  <c r="AY382" i="5"/>
  <c r="BD382" i="5"/>
  <c r="BF382" i="5" s="1"/>
  <c r="AS384" i="5"/>
  <c r="AW384" i="5"/>
  <c r="BA384" i="5"/>
  <c r="B385" i="5"/>
  <c r="K385" i="5" s="1"/>
  <c r="F385" i="5"/>
  <c r="L385" i="5"/>
  <c r="BH385" i="5" s="1"/>
  <c r="AR385" i="5"/>
  <c r="AV385" i="5"/>
  <c r="AZ385" i="5"/>
  <c r="BD385" i="5" s="1"/>
  <c r="A386" i="5"/>
  <c r="E386" i="5"/>
  <c r="AQ386" i="5"/>
  <c r="AU386" i="5"/>
  <c r="AY386" i="5"/>
  <c r="BD386" i="5"/>
  <c r="D387" i="5"/>
  <c r="AT387" i="5" s="1"/>
  <c r="J387" i="5"/>
  <c r="DG387" i="5" s="1"/>
  <c r="EI387" i="5" s="1"/>
  <c r="AP387" i="5"/>
  <c r="AX387" i="5"/>
  <c r="BB387" i="5"/>
  <c r="BH387" i="5"/>
  <c r="AS388" i="5"/>
  <c r="AW388" i="5"/>
  <c r="BA388" i="5"/>
  <c r="BE388" i="5" s="1"/>
  <c r="B389" i="5"/>
  <c r="F389" i="5"/>
  <c r="L389" i="5"/>
  <c r="AV389" i="5"/>
  <c r="AZ389" i="5"/>
  <c r="A390" i="5"/>
  <c r="E390" i="5"/>
  <c r="AQ390" i="5"/>
  <c r="AU390" i="5"/>
  <c r="AY390" i="5"/>
  <c r="BD390" i="5"/>
  <c r="BF390" i="5" s="1"/>
  <c r="D391" i="5"/>
  <c r="AT391" i="5" s="1"/>
  <c r="J391" i="5"/>
  <c r="AP391" i="5"/>
  <c r="AX391" i="5"/>
  <c r="BE391" i="5"/>
  <c r="CE391" i="5"/>
  <c r="C392" i="5"/>
  <c r="AW392" i="5"/>
  <c r="BD392" i="5"/>
  <c r="E394" i="5"/>
  <c r="AY394" i="5"/>
  <c r="CE394" i="5"/>
  <c r="CF396" i="5"/>
  <c r="BH396" i="5"/>
  <c r="BB396" i="5"/>
  <c r="AP396" i="5"/>
  <c r="J396" i="5"/>
  <c r="AX396" i="5" s="1"/>
  <c r="D396" i="5"/>
  <c r="AT396" i="5" s="1"/>
  <c r="AQ396" i="5"/>
  <c r="AV396" i="5"/>
  <c r="BA396" i="5"/>
  <c r="BE396" i="5" s="1"/>
  <c r="AZ398" i="5"/>
  <c r="AV398" i="5"/>
  <c r="L398" i="5"/>
  <c r="F398" i="5"/>
  <c r="B398" i="5"/>
  <c r="CG398" i="5"/>
  <c r="AY398" i="5"/>
  <c r="AU398" i="5"/>
  <c r="AQ398" i="5"/>
  <c r="E398" i="5"/>
  <c r="A398" i="5"/>
  <c r="AS398" i="5"/>
  <c r="BA398" i="5"/>
  <c r="C399" i="5"/>
  <c r="AW399" i="5"/>
  <c r="D402" i="5"/>
  <c r="AP402" i="5"/>
  <c r="AX402" i="5"/>
  <c r="BH402" i="5"/>
  <c r="C406" i="5"/>
  <c r="AW406" i="5"/>
  <c r="CF406" i="5"/>
  <c r="CG407" i="5"/>
  <c r="AY407" i="5"/>
  <c r="AU407" i="5"/>
  <c r="AQ407" i="5"/>
  <c r="E407" i="5"/>
  <c r="A407" i="5"/>
  <c r="CF407" i="5"/>
  <c r="AX407" i="5"/>
  <c r="AP407" i="5"/>
  <c r="J407" i="5"/>
  <c r="D407" i="5"/>
  <c r="AR407" i="5" s="1"/>
  <c r="AS407" i="5"/>
  <c r="BA407" i="5"/>
  <c r="BE407" i="5" s="1"/>
  <c r="CE407" i="5"/>
  <c r="AZ411" i="5"/>
  <c r="AV411" i="5"/>
  <c r="L411" i="5"/>
  <c r="M411" i="5" s="1"/>
  <c r="F411" i="5"/>
  <c r="B411" i="5"/>
  <c r="K411" i="5" s="1"/>
  <c r="CG411" i="5"/>
  <c r="AY411" i="5"/>
  <c r="AU411" i="5"/>
  <c r="AQ411" i="5"/>
  <c r="E411" i="5"/>
  <c r="A411" i="5"/>
  <c r="CF411" i="5"/>
  <c r="AX411" i="5"/>
  <c r="AP411" i="5"/>
  <c r="J411" i="5"/>
  <c r="D411" i="5"/>
  <c r="BA411" i="5"/>
  <c r="BE411" i="5" s="1"/>
  <c r="AS415" i="5"/>
  <c r="AS419" i="5"/>
  <c r="AW419" i="5"/>
  <c r="BA419" i="5"/>
  <c r="CE419" i="5"/>
  <c r="AS423" i="5"/>
  <c r="AW423" i="5"/>
  <c r="BA423" i="5"/>
  <c r="CE423" i="5"/>
  <c r="AS427" i="5"/>
  <c r="AW427" i="5"/>
  <c r="BA427" i="5"/>
  <c r="CE427" i="5"/>
  <c r="CG436" i="5"/>
  <c r="AY436" i="5"/>
  <c r="AU436" i="5"/>
  <c r="AQ436" i="5"/>
  <c r="AR436" i="5" s="1"/>
  <c r="E436" i="5"/>
  <c r="A436" i="5"/>
  <c r="CF436" i="5"/>
  <c r="BH436" i="5"/>
  <c r="AP436" i="5"/>
  <c r="J436" i="5"/>
  <c r="D436" i="5"/>
  <c r="AS436" i="5"/>
  <c r="BA436" i="5"/>
  <c r="CE436" i="5"/>
  <c r="AZ443" i="5"/>
  <c r="BD443" i="5" s="1"/>
  <c r="AV443" i="5"/>
  <c r="L443" i="5"/>
  <c r="F443" i="5"/>
  <c r="B443" i="5"/>
  <c r="K443" i="5" s="1"/>
  <c r="M443" i="5" s="1"/>
  <c r="CG443" i="5"/>
  <c r="AY443" i="5"/>
  <c r="AU443" i="5"/>
  <c r="AQ443" i="5"/>
  <c r="E443" i="5"/>
  <c r="A443" i="5"/>
  <c r="AS443" i="5"/>
  <c r="BA443" i="5"/>
  <c r="BE443" i="5" s="1"/>
  <c r="AS400" i="5"/>
  <c r="AW400" i="5"/>
  <c r="BA400" i="5"/>
  <c r="BE400" i="5" s="1"/>
  <c r="CE400" i="5"/>
  <c r="AS404" i="5"/>
  <c r="AW404" i="5"/>
  <c r="BA404" i="5"/>
  <c r="BE404" i="5" s="1"/>
  <c r="CE404" i="5"/>
  <c r="M408" i="5"/>
  <c r="AS408" i="5"/>
  <c r="AW408" i="5"/>
  <c r="BA408" i="5"/>
  <c r="BE408" i="5" s="1"/>
  <c r="CE408" i="5"/>
  <c r="A410" i="5"/>
  <c r="E410" i="5"/>
  <c r="AQ410" i="5"/>
  <c r="AR410" i="5" s="1"/>
  <c r="AU410" i="5"/>
  <c r="AY410" i="5"/>
  <c r="CG410" i="5"/>
  <c r="AS412" i="5"/>
  <c r="AW412" i="5"/>
  <c r="BA412" i="5"/>
  <c r="BE412" i="5" s="1"/>
  <c r="BF412" i="5" s="1"/>
  <c r="CE412" i="5"/>
  <c r="A414" i="5"/>
  <c r="E414" i="5"/>
  <c r="AQ414" i="5"/>
  <c r="AU414" i="5"/>
  <c r="AY414" i="5"/>
  <c r="CG414" i="5"/>
  <c r="AS416" i="5"/>
  <c r="AW416" i="5"/>
  <c r="BA416" i="5"/>
  <c r="BE416" i="5" s="1"/>
  <c r="CE416" i="5"/>
  <c r="A418" i="5"/>
  <c r="E418" i="5"/>
  <c r="AQ418" i="5"/>
  <c r="AU418" i="5"/>
  <c r="AY418" i="5"/>
  <c r="CG418" i="5"/>
  <c r="D419" i="5"/>
  <c r="J419" i="5"/>
  <c r="AP419" i="5"/>
  <c r="AX419" i="5"/>
  <c r="CF419" i="5"/>
  <c r="AS420" i="5"/>
  <c r="AW420" i="5"/>
  <c r="BA420" i="5"/>
  <c r="BE420" i="5" s="1"/>
  <c r="CE420" i="5"/>
  <c r="A422" i="5"/>
  <c r="E422" i="5"/>
  <c r="AQ422" i="5"/>
  <c r="AU422" i="5"/>
  <c r="AY422" i="5"/>
  <c r="CG422" i="5"/>
  <c r="D423" i="5"/>
  <c r="J423" i="5"/>
  <c r="AP423" i="5"/>
  <c r="AX423" i="5"/>
  <c r="CF423" i="5"/>
  <c r="AS424" i="5"/>
  <c r="AW424" i="5"/>
  <c r="BA424" i="5"/>
  <c r="BE424" i="5" s="1"/>
  <c r="CE424" i="5"/>
  <c r="A426" i="5"/>
  <c r="E426" i="5"/>
  <c r="AQ426" i="5"/>
  <c r="AR426" i="5" s="1"/>
  <c r="AU426" i="5"/>
  <c r="AY426" i="5"/>
  <c r="CG426" i="5"/>
  <c r="D427" i="5"/>
  <c r="J427" i="5"/>
  <c r="AP427" i="5"/>
  <c r="AX427" i="5"/>
  <c r="CF427" i="5"/>
  <c r="AS428" i="5"/>
  <c r="AW428" i="5"/>
  <c r="BA428" i="5"/>
  <c r="BE428" i="5" s="1"/>
  <c r="CE428" i="5"/>
  <c r="A430" i="5"/>
  <c r="E430" i="5"/>
  <c r="AQ430" i="5"/>
  <c r="AU430" i="5"/>
  <c r="AY430" i="5"/>
  <c r="CG430" i="5"/>
  <c r="E432" i="5"/>
  <c r="L432" i="5"/>
  <c r="AS432" i="5"/>
  <c r="AY432" i="5"/>
  <c r="CE432" i="5"/>
  <c r="AZ434" i="5"/>
  <c r="BD434" i="5" s="1"/>
  <c r="BF434" i="5" s="1"/>
  <c r="AV434" i="5"/>
  <c r="L434" i="5"/>
  <c r="F434" i="5"/>
  <c r="B434" i="5"/>
  <c r="BB434" i="5" s="1"/>
  <c r="AP434" i="5"/>
  <c r="AU434" i="5"/>
  <c r="BA434" i="5"/>
  <c r="BE434" i="5" s="1"/>
  <c r="BH434" i="5"/>
  <c r="CF434" i="5"/>
  <c r="D435" i="5"/>
  <c r="AP435" i="5"/>
  <c r="AX435" i="5"/>
  <c r="B436" i="5"/>
  <c r="K436" i="5" s="1"/>
  <c r="M436" i="5" s="1"/>
  <c r="L436" i="5"/>
  <c r="AV436" i="5"/>
  <c r="BE436" i="5"/>
  <c r="C439" i="5"/>
  <c r="AW439" i="5"/>
  <c r="CF439" i="5"/>
  <c r="CG440" i="5"/>
  <c r="AY440" i="5"/>
  <c r="AU440" i="5"/>
  <c r="AQ440" i="5"/>
  <c r="E440" i="5"/>
  <c r="A440" i="5"/>
  <c r="CF440" i="5"/>
  <c r="AX440" i="5"/>
  <c r="AP440" i="5"/>
  <c r="J440" i="5"/>
  <c r="D440" i="5"/>
  <c r="AR440" i="5" s="1"/>
  <c r="AS440" i="5"/>
  <c r="BA440" i="5"/>
  <c r="BE440" i="5" s="1"/>
  <c r="CE440" i="5"/>
  <c r="J443" i="5"/>
  <c r="BB443" i="5"/>
  <c r="CE443" i="5"/>
  <c r="F444" i="5"/>
  <c r="AZ447" i="5"/>
  <c r="AV447" i="5"/>
  <c r="L447" i="5"/>
  <c r="BD447" i="5" s="1"/>
  <c r="F447" i="5"/>
  <c r="B447" i="5"/>
  <c r="K447" i="5" s="1"/>
  <c r="CG447" i="5"/>
  <c r="AY447" i="5"/>
  <c r="AU447" i="5"/>
  <c r="AQ447" i="5"/>
  <c r="E447" i="5"/>
  <c r="A447" i="5"/>
  <c r="AS447" i="5"/>
  <c r="BA447" i="5"/>
  <c r="A456" i="5"/>
  <c r="B462" i="5"/>
  <c r="K462" i="5" s="1"/>
  <c r="M462" i="5" s="1"/>
  <c r="AS393" i="5"/>
  <c r="AW393" i="5"/>
  <c r="BA393" i="5"/>
  <c r="BE393" i="5" s="1"/>
  <c r="AS397" i="5"/>
  <c r="AW397" i="5"/>
  <c r="BA397" i="5"/>
  <c r="BE397" i="5" s="1"/>
  <c r="BF397" i="5" s="1"/>
  <c r="D400" i="5"/>
  <c r="AT400" i="5" s="1"/>
  <c r="J400" i="5"/>
  <c r="AP400" i="5"/>
  <c r="AX400" i="5"/>
  <c r="BB400" i="5"/>
  <c r="BH400" i="5"/>
  <c r="AS401" i="5"/>
  <c r="AW401" i="5"/>
  <c r="BA401" i="5"/>
  <c r="BE401" i="5" s="1"/>
  <c r="D404" i="5"/>
  <c r="J404" i="5"/>
  <c r="AP404" i="5"/>
  <c r="BB404" i="5"/>
  <c r="BH404" i="5"/>
  <c r="AS405" i="5"/>
  <c r="AW405" i="5"/>
  <c r="BA405" i="5"/>
  <c r="BE405" i="5" s="1"/>
  <c r="BF405" i="5" s="1"/>
  <c r="D408" i="5"/>
  <c r="AT408" i="5" s="1"/>
  <c r="J408" i="5"/>
  <c r="AX408" i="5" s="1"/>
  <c r="AP408" i="5"/>
  <c r="BB408" i="5"/>
  <c r="BH408" i="5"/>
  <c r="AS409" i="5"/>
  <c r="AW409" i="5"/>
  <c r="BA409" i="5"/>
  <c r="BE409" i="5" s="1"/>
  <c r="B410" i="5"/>
  <c r="K410" i="5" s="1"/>
  <c r="M410" i="5" s="1"/>
  <c r="F410" i="5"/>
  <c r="L410" i="5"/>
  <c r="AV410" i="5"/>
  <c r="AZ410" i="5"/>
  <c r="BE410" i="5"/>
  <c r="D412" i="5"/>
  <c r="J412" i="5"/>
  <c r="AP412" i="5"/>
  <c r="AX412" i="5"/>
  <c r="BB412" i="5"/>
  <c r="BH412" i="5"/>
  <c r="M413" i="5"/>
  <c r="AS413" i="5"/>
  <c r="AW413" i="5"/>
  <c r="BA413" i="5"/>
  <c r="BE413" i="5" s="1"/>
  <c r="B414" i="5"/>
  <c r="K414" i="5" s="1"/>
  <c r="M414" i="5" s="1"/>
  <c r="F414" i="5"/>
  <c r="L414" i="5"/>
  <c r="BB414" i="5" s="1"/>
  <c r="AR414" i="5"/>
  <c r="AV414" i="5"/>
  <c r="AZ414" i="5"/>
  <c r="D416" i="5"/>
  <c r="AR416" i="5" s="1"/>
  <c r="J416" i="5"/>
  <c r="AX416" i="5" s="1"/>
  <c r="AP416" i="5"/>
  <c r="BB416" i="5"/>
  <c r="BH416" i="5"/>
  <c r="AS417" i="5"/>
  <c r="AW417" i="5"/>
  <c r="BA417" i="5"/>
  <c r="B418" i="5"/>
  <c r="F418" i="5"/>
  <c r="L418" i="5"/>
  <c r="AR418" i="5" s="1"/>
  <c r="AV418" i="5"/>
  <c r="AZ418" i="5"/>
  <c r="BD418" i="5" s="1"/>
  <c r="A419" i="5"/>
  <c r="E419" i="5"/>
  <c r="AQ419" i="5"/>
  <c r="AU419" i="5"/>
  <c r="AY419" i="5"/>
  <c r="CG419" i="5"/>
  <c r="D420" i="5"/>
  <c r="J420" i="5"/>
  <c r="AP420" i="5"/>
  <c r="BB420" i="5"/>
  <c r="BH420" i="5"/>
  <c r="AS421" i="5"/>
  <c r="AW421" i="5"/>
  <c r="BA421" i="5"/>
  <c r="BE421" i="5" s="1"/>
  <c r="B422" i="5"/>
  <c r="BB422" i="5" s="1"/>
  <c r="F422" i="5"/>
  <c r="L422" i="5"/>
  <c r="AV422" i="5"/>
  <c r="AZ422" i="5"/>
  <c r="BD422" i="5" s="1"/>
  <c r="A423" i="5"/>
  <c r="E423" i="5"/>
  <c r="AQ423" i="5"/>
  <c r="AU423" i="5"/>
  <c r="AY423" i="5"/>
  <c r="CG423" i="5"/>
  <c r="D424" i="5"/>
  <c r="AT424" i="5" s="1"/>
  <c r="J424" i="5"/>
  <c r="AP424" i="5"/>
  <c r="AX424" i="5"/>
  <c r="BB424" i="5"/>
  <c r="BH424" i="5"/>
  <c r="AS425" i="5"/>
  <c r="AW425" i="5"/>
  <c r="BA425" i="5"/>
  <c r="BE425" i="5" s="1"/>
  <c r="B426" i="5"/>
  <c r="BH426" i="5" s="1"/>
  <c r="F426" i="5"/>
  <c r="L426" i="5"/>
  <c r="BB426" i="5" s="1"/>
  <c r="AV426" i="5"/>
  <c r="AZ426" i="5"/>
  <c r="BD426" i="5" s="1"/>
  <c r="A427" i="5"/>
  <c r="E427" i="5"/>
  <c r="AQ427" i="5"/>
  <c r="AU427" i="5"/>
  <c r="AY427" i="5"/>
  <c r="CG427" i="5"/>
  <c r="D428" i="5"/>
  <c r="J428" i="5"/>
  <c r="AP428" i="5"/>
  <c r="AX428" i="5"/>
  <c r="M429" i="5"/>
  <c r="AS429" i="5"/>
  <c r="AW429" i="5"/>
  <c r="BA429" i="5"/>
  <c r="BE429" i="5" s="1"/>
  <c r="B430" i="5"/>
  <c r="BH430" i="5" s="1"/>
  <c r="F430" i="5"/>
  <c r="L430" i="5"/>
  <c r="AV430" i="5"/>
  <c r="AZ430" i="5"/>
  <c r="CG431" i="5"/>
  <c r="BD431" i="5"/>
  <c r="AY431" i="5"/>
  <c r="AU431" i="5"/>
  <c r="AQ431" i="5"/>
  <c r="AR431" i="5" s="1"/>
  <c r="E431" i="5"/>
  <c r="A431" i="5"/>
  <c r="AP431" i="5"/>
  <c r="AV431" i="5"/>
  <c r="BA431" i="5"/>
  <c r="BE431" i="5" s="1"/>
  <c r="A432" i="5"/>
  <c r="F432" i="5"/>
  <c r="AU432" i="5"/>
  <c r="AZ432" i="5"/>
  <c r="AZ435" i="5"/>
  <c r="AV435" i="5"/>
  <c r="L435" i="5"/>
  <c r="F435" i="5"/>
  <c r="CG435" i="5"/>
  <c r="AY435" i="5"/>
  <c r="AU435" i="5"/>
  <c r="AQ435" i="5"/>
  <c r="E435" i="5"/>
  <c r="A435" i="5"/>
  <c r="AS435" i="5"/>
  <c r="BA435" i="5"/>
  <c r="C436" i="5"/>
  <c r="AW436" i="5"/>
  <c r="D439" i="5"/>
  <c r="AP439" i="5"/>
  <c r="AX439" i="5"/>
  <c r="C443" i="5"/>
  <c r="AW443" i="5"/>
  <c r="CF443" i="5"/>
  <c r="CG444" i="5"/>
  <c r="BD444" i="5"/>
  <c r="AY444" i="5"/>
  <c r="AU444" i="5"/>
  <c r="AQ444" i="5"/>
  <c r="E444" i="5"/>
  <c r="A444" i="5"/>
  <c r="CF444" i="5"/>
  <c r="BH444" i="5"/>
  <c r="BB444" i="5"/>
  <c r="AP444" i="5"/>
  <c r="J444" i="5"/>
  <c r="CX444" i="5" s="1"/>
  <c r="D444" i="5"/>
  <c r="AT444" i="5" s="1"/>
  <c r="AS444" i="5"/>
  <c r="BA444" i="5"/>
  <c r="BE444" i="5" s="1"/>
  <c r="CE444" i="5"/>
  <c r="AZ456" i="5"/>
  <c r="AV456" i="5"/>
  <c r="L456" i="5"/>
  <c r="F456" i="5"/>
  <c r="B456" i="5"/>
  <c r="K456" i="5" s="1"/>
  <c r="CE456" i="5"/>
  <c r="AY456" i="5"/>
  <c r="E456" i="5"/>
  <c r="AS456" i="5"/>
  <c r="D456" i="5"/>
  <c r="CG456" i="5"/>
  <c r="AW456" i="5"/>
  <c r="AQ456" i="5"/>
  <c r="J456" i="5"/>
  <c r="DE456" i="5" s="1"/>
  <c r="EG456" i="5" s="1"/>
  <c r="C456" i="5"/>
  <c r="CF462" i="5"/>
  <c r="BH462" i="5"/>
  <c r="AP462" i="5"/>
  <c r="J462" i="5"/>
  <c r="AX462" i="5" s="1"/>
  <c r="D462" i="5"/>
  <c r="CG462" i="5"/>
  <c r="AZ462" i="5"/>
  <c r="AU462" i="5"/>
  <c r="F462" i="5"/>
  <c r="A462" i="5"/>
  <c r="CE462" i="5"/>
  <c r="AY462" i="5"/>
  <c r="AS462" i="5"/>
  <c r="L462" i="5"/>
  <c r="BB462" i="5" s="1"/>
  <c r="E462" i="5"/>
  <c r="AW462" i="5"/>
  <c r="C462" i="5"/>
  <c r="AS410" i="5"/>
  <c r="AW410" i="5"/>
  <c r="BA410" i="5"/>
  <c r="AS414" i="5"/>
  <c r="AW414" i="5"/>
  <c r="BA414" i="5"/>
  <c r="BE414" i="5" s="1"/>
  <c r="AS418" i="5"/>
  <c r="AW418" i="5"/>
  <c r="BA418" i="5"/>
  <c r="BE418" i="5" s="1"/>
  <c r="B419" i="5"/>
  <c r="K419" i="5" s="1"/>
  <c r="F419" i="5"/>
  <c r="L419" i="5"/>
  <c r="BB419" i="5" s="1"/>
  <c r="AV419" i="5"/>
  <c r="AZ419" i="5"/>
  <c r="AS422" i="5"/>
  <c r="AW422" i="5"/>
  <c r="BA422" i="5"/>
  <c r="B423" i="5"/>
  <c r="K423" i="5" s="1"/>
  <c r="F423" i="5"/>
  <c r="L423" i="5"/>
  <c r="BE423" i="5" s="1"/>
  <c r="AV423" i="5"/>
  <c r="AZ423" i="5"/>
  <c r="AS426" i="5"/>
  <c r="AW426" i="5"/>
  <c r="BA426" i="5"/>
  <c r="B427" i="5"/>
  <c r="K427" i="5" s="1"/>
  <c r="F427" i="5"/>
  <c r="L427" i="5"/>
  <c r="M427" i="5" s="1"/>
  <c r="AV427" i="5"/>
  <c r="AZ427" i="5"/>
  <c r="AS430" i="5"/>
  <c r="AW430" i="5"/>
  <c r="BA430" i="5"/>
  <c r="BE430" i="5" s="1"/>
  <c r="CF432" i="5"/>
  <c r="BH432" i="5"/>
  <c r="AP432" i="5"/>
  <c r="J432" i="5"/>
  <c r="CP432" i="5" s="1"/>
  <c r="D432" i="5"/>
  <c r="AQ432" i="5"/>
  <c r="AV432" i="5"/>
  <c r="BA432" i="5"/>
  <c r="F436" i="5"/>
  <c r="AZ436" i="5"/>
  <c r="BD436" i="5" s="1"/>
  <c r="AZ439" i="5"/>
  <c r="BD439" i="5" s="1"/>
  <c r="AV439" i="5"/>
  <c r="L439" i="5"/>
  <c r="F439" i="5"/>
  <c r="B439" i="5"/>
  <c r="BB439" i="5" s="1"/>
  <c r="CG439" i="5"/>
  <c r="AY439" i="5"/>
  <c r="AU439" i="5"/>
  <c r="AQ439" i="5"/>
  <c r="E439" i="5"/>
  <c r="A439" i="5"/>
  <c r="AS439" i="5"/>
  <c r="BA439" i="5"/>
  <c r="D443" i="5"/>
  <c r="AP443" i="5"/>
  <c r="BH443" i="5"/>
  <c r="C447" i="5"/>
  <c r="AW447" i="5"/>
  <c r="CF447" i="5"/>
  <c r="AZ448" i="5"/>
  <c r="BD448" i="5" s="1"/>
  <c r="BF448" i="5" s="1"/>
  <c r="AV448" i="5"/>
  <c r="CG448" i="5"/>
  <c r="AY448" i="5"/>
  <c r="AU448" i="5"/>
  <c r="AQ448" i="5"/>
  <c r="AR448" i="5" s="1"/>
  <c r="E448" i="5"/>
  <c r="A448" i="5"/>
  <c r="CF448" i="5"/>
  <c r="AX448" i="5"/>
  <c r="AP448" i="5"/>
  <c r="J448" i="5"/>
  <c r="DF448" i="5" s="1"/>
  <c r="D448" i="5"/>
  <c r="AT448" i="5" s="1"/>
  <c r="AW448" i="5"/>
  <c r="CE448" i="5"/>
  <c r="AP456" i="5"/>
  <c r="CF456" i="5"/>
  <c r="AQ462" i="5"/>
  <c r="AR462" i="5" s="1"/>
  <c r="AS433" i="5"/>
  <c r="AW433" i="5"/>
  <c r="BA433" i="5"/>
  <c r="BE433" i="5" s="1"/>
  <c r="AS437" i="5"/>
  <c r="AW437" i="5"/>
  <c r="BA437" i="5"/>
  <c r="BE437" i="5" s="1"/>
  <c r="B438" i="5"/>
  <c r="F438" i="5"/>
  <c r="L438" i="5"/>
  <c r="AV438" i="5"/>
  <c r="AZ438" i="5"/>
  <c r="AS441" i="5"/>
  <c r="AW441" i="5"/>
  <c r="BA441" i="5"/>
  <c r="BE441" i="5" s="1"/>
  <c r="B442" i="5"/>
  <c r="F442" i="5"/>
  <c r="L442" i="5"/>
  <c r="AV442" i="5"/>
  <c r="AZ442" i="5"/>
  <c r="AS445" i="5"/>
  <c r="AW445" i="5"/>
  <c r="BA445" i="5"/>
  <c r="BE445" i="5" s="1"/>
  <c r="B446" i="5"/>
  <c r="F446" i="5"/>
  <c r="L446" i="5"/>
  <c r="AV446" i="5"/>
  <c r="AZ446" i="5"/>
  <c r="BE446" i="5"/>
  <c r="AS449" i="5"/>
  <c r="AW449" i="5"/>
  <c r="BA449" i="5"/>
  <c r="BE449" i="5" s="1"/>
  <c r="CE449" i="5"/>
  <c r="A451" i="5"/>
  <c r="E451" i="5"/>
  <c r="AX451" i="5"/>
  <c r="CF451" i="5"/>
  <c r="D452" i="5"/>
  <c r="AS452" i="5"/>
  <c r="AX452" i="5"/>
  <c r="CG453" i="5"/>
  <c r="BD453" i="5"/>
  <c r="AY453" i="5"/>
  <c r="AU453" i="5"/>
  <c r="AQ453" i="5"/>
  <c r="E453" i="5"/>
  <c r="A453" i="5"/>
  <c r="AP453" i="5"/>
  <c r="AV453" i="5"/>
  <c r="BA453" i="5"/>
  <c r="BE453" i="5" s="1"/>
  <c r="BH453" i="5"/>
  <c r="E458" i="5"/>
  <c r="L458" i="5"/>
  <c r="AS458" i="5"/>
  <c r="AY458" i="5"/>
  <c r="CE458" i="5"/>
  <c r="AZ460" i="5"/>
  <c r="AV460" i="5"/>
  <c r="L460" i="5"/>
  <c r="BH460" i="5" s="1"/>
  <c r="F460" i="5"/>
  <c r="B460" i="5"/>
  <c r="K460" i="5" s="1"/>
  <c r="AP460" i="5"/>
  <c r="AU460" i="5"/>
  <c r="BA460" i="5"/>
  <c r="CF460" i="5"/>
  <c r="D461" i="5"/>
  <c r="L461" i="5"/>
  <c r="AS461" i="5"/>
  <c r="AX461" i="5"/>
  <c r="CE461" i="5"/>
  <c r="C465" i="5"/>
  <c r="AW465" i="5"/>
  <c r="CF465" i="5"/>
  <c r="CG466" i="5"/>
  <c r="AY466" i="5"/>
  <c r="AU466" i="5"/>
  <c r="AQ466" i="5"/>
  <c r="E466" i="5"/>
  <c r="A466" i="5"/>
  <c r="CF466" i="5"/>
  <c r="AX466" i="5"/>
  <c r="AP466" i="5"/>
  <c r="J466" i="5"/>
  <c r="D466" i="5"/>
  <c r="AS466" i="5"/>
  <c r="BA466" i="5"/>
  <c r="CE466" i="5"/>
  <c r="AS438" i="5"/>
  <c r="AW438" i="5"/>
  <c r="BA438" i="5"/>
  <c r="AS442" i="5"/>
  <c r="AW442" i="5"/>
  <c r="BA442" i="5"/>
  <c r="AS446" i="5"/>
  <c r="AW446" i="5"/>
  <c r="BA446" i="5"/>
  <c r="D449" i="5"/>
  <c r="J449" i="5"/>
  <c r="AP449" i="5"/>
  <c r="AX449" i="5"/>
  <c r="BB449" i="5"/>
  <c r="BH449" i="5"/>
  <c r="AS450" i="5"/>
  <c r="AW450" i="5"/>
  <c r="BA450" i="5"/>
  <c r="BE450" i="5" s="1"/>
  <c r="B451" i="5"/>
  <c r="BH451" i="5" s="1"/>
  <c r="F451" i="5"/>
  <c r="L451" i="5"/>
  <c r="AY451" i="5"/>
  <c r="E452" i="5"/>
  <c r="AY452" i="5"/>
  <c r="C453" i="5"/>
  <c r="J453" i="5"/>
  <c r="AR453" i="5"/>
  <c r="AW453" i="5"/>
  <c r="BB453" i="5"/>
  <c r="CF454" i="5"/>
  <c r="BH454" i="5"/>
  <c r="BB454" i="5"/>
  <c r="AP454" i="5"/>
  <c r="J454" i="5"/>
  <c r="AX454" i="5" s="1"/>
  <c r="D454" i="5"/>
  <c r="AT454" i="5" s="1"/>
  <c r="AQ454" i="5"/>
  <c r="AV454" i="5"/>
  <c r="BA454" i="5"/>
  <c r="BE454" i="5" s="1"/>
  <c r="CG457" i="5"/>
  <c r="AY457" i="5"/>
  <c r="AU457" i="5"/>
  <c r="AQ457" i="5"/>
  <c r="AR457" i="5" s="1"/>
  <c r="E457" i="5"/>
  <c r="A457" i="5"/>
  <c r="AP457" i="5"/>
  <c r="AV457" i="5"/>
  <c r="BA457" i="5"/>
  <c r="BE457" i="5" s="1"/>
  <c r="A458" i="5"/>
  <c r="F458" i="5"/>
  <c r="AU458" i="5"/>
  <c r="AZ458" i="5"/>
  <c r="BD458" i="5" s="1"/>
  <c r="BF458" i="5" s="1"/>
  <c r="C460" i="5"/>
  <c r="J460" i="5"/>
  <c r="CW460" i="5" s="1"/>
  <c r="DY460" i="5" s="1"/>
  <c r="AQ460" i="5"/>
  <c r="AW460" i="5"/>
  <c r="CG460" i="5"/>
  <c r="F461" i="5"/>
  <c r="AZ461" i="5"/>
  <c r="D465" i="5"/>
  <c r="AP465" i="5"/>
  <c r="AX465" i="5"/>
  <c r="B466" i="5"/>
  <c r="L466" i="5"/>
  <c r="AV466" i="5"/>
  <c r="CE451" i="5"/>
  <c r="BA451" i="5"/>
  <c r="BE451" i="5" s="1"/>
  <c r="AW451" i="5"/>
  <c r="AS451" i="5"/>
  <c r="AP451" i="5"/>
  <c r="AU451" i="5"/>
  <c r="AZ451" i="5"/>
  <c r="BD451" i="5" s="1"/>
  <c r="AZ452" i="5"/>
  <c r="AV452" i="5"/>
  <c r="L452" i="5"/>
  <c r="F452" i="5"/>
  <c r="B452" i="5"/>
  <c r="K452" i="5" s="1"/>
  <c r="AP452" i="5"/>
  <c r="AU452" i="5"/>
  <c r="BA452" i="5"/>
  <c r="CF452" i="5"/>
  <c r="CF458" i="5"/>
  <c r="AX458" i="5"/>
  <c r="AP458" i="5"/>
  <c r="J458" i="5"/>
  <c r="D458" i="5"/>
  <c r="AQ458" i="5"/>
  <c r="AV458" i="5"/>
  <c r="BA458" i="5"/>
  <c r="BE458" i="5" s="1"/>
  <c r="CG461" i="5"/>
  <c r="BD461" i="5"/>
  <c r="AY461" i="5"/>
  <c r="AU461" i="5"/>
  <c r="AQ461" i="5"/>
  <c r="E461" i="5"/>
  <c r="A461" i="5"/>
  <c r="AP461" i="5"/>
  <c r="AV461" i="5"/>
  <c r="BA461" i="5"/>
  <c r="BE461" i="5" s="1"/>
  <c r="BH461" i="5"/>
  <c r="AZ465" i="5"/>
  <c r="BD465" i="5" s="1"/>
  <c r="AV465" i="5"/>
  <c r="L465" i="5"/>
  <c r="F465" i="5"/>
  <c r="B465" i="5"/>
  <c r="K465" i="5" s="1"/>
  <c r="CG465" i="5"/>
  <c r="AY465" i="5"/>
  <c r="AU465" i="5"/>
  <c r="AQ465" i="5"/>
  <c r="AR465" i="5" s="1"/>
  <c r="E465" i="5"/>
  <c r="A465" i="5"/>
  <c r="AS465" i="5"/>
  <c r="BA465" i="5"/>
  <c r="BE465" i="5" s="1"/>
  <c r="AS455" i="5"/>
  <c r="AW455" i="5"/>
  <c r="BA455" i="5"/>
  <c r="BE455" i="5" s="1"/>
  <c r="AS459" i="5"/>
  <c r="AW459" i="5"/>
  <c r="BA459" i="5"/>
  <c r="BE459" i="5" s="1"/>
  <c r="AS463" i="5"/>
  <c r="AW463" i="5"/>
  <c r="BA463" i="5"/>
  <c r="BE463" i="5" s="1"/>
  <c r="BF463" i="5" s="1"/>
  <c r="B464" i="5"/>
  <c r="F464" i="5"/>
  <c r="L464" i="5"/>
  <c r="AR464" i="5" s="1"/>
  <c r="AV464" i="5"/>
  <c r="AZ464" i="5"/>
  <c r="BD464" i="5" s="1"/>
  <c r="BE464" i="5"/>
  <c r="AS467" i="5"/>
  <c r="AW467" i="5"/>
  <c r="BA467" i="5"/>
  <c r="B468" i="5"/>
  <c r="BB468" i="5" s="1"/>
  <c r="F468" i="5"/>
  <c r="L468" i="5"/>
  <c r="AR468" i="5"/>
  <c r="AV468" i="5"/>
  <c r="AZ468" i="5"/>
  <c r="A469" i="5"/>
  <c r="F469" i="5"/>
  <c r="M469" i="5"/>
  <c r="AZ469" i="5"/>
  <c r="BD469" i="5" s="1"/>
  <c r="E470" i="5"/>
  <c r="L470" i="5"/>
  <c r="BD470" i="5" s="1"/>
  <c r="AS470" i="5"/>
  <c r="AY470" i="5"/>
  <c r="CE470" i="5"/>
  <c r="AZ472" i="5"/>
  <c r="BD472" i="5" s="1"/>
  <c r="AV472" i="5"/>
  <c r="L472" i="5"/>
  <c r="F472" i="5"/>
  <c r="B472" i="5"/>
  <c r="K472" i="5" s="1"/>
  <c r="AP472" i="5"/>
  <c r="AU472" i="5"/>
  <c r="BA472" i="5"/>
  <c r="BE472" i="5" s="1"/>
  <c r="CF472" i="5"/>
  <c r="D473" i="5"/>
  <c r="L473" i="5"/>
  <c r="BE473" i="5" s="1"/>
  <c r="AS473" i="5"/>
  <c r="AX473" i="5"/>
  <c r="CE473" i="5"/>
  <c r="F474" i="5"/>
  <c r="E475" i="5"/>
  <c r="AZ487" i="5"/>
  <c r="BD487" i="5" s="1"/>
  <c r="BF487" i="5" s="1"/>
  <c r="AV487" i="5"/>
  <c r="L487" i="5"/>
  <c r="BE487" i="5" s="1"/>
  <c r="F487" i="5"/>
  <c r="B487" i="5"/>
  <c r="K487" i="5" s="1"/>
  <c r="CG487" i="5"/>
  <c r="AY487" i="5"/>
  <c r="AU487" i="5"/>
  <c r="AQ487" i="5"/>
  <c r="E487" i="5"/>
  <c r="A487" i="5"/>
  <c r="CF487" i="5"/>
  <c r="BB487" i="5"/>
  <c r="AX487" i="5"/>
  <c r="AP487" i="5"/>
  <c r="J487" i="5"/>
  <c r="D487" i="5"/>
  <c r="CE487" i="5"/>
  <c r="AW487" i="5"/>
  <c r="C487" i="5"/>
  <c r="AS487" i="5"/>
  <c r="AS464" i="5"/>
  <c r="AW464" i="5"/>
  <c r="BA464" i="5"/>
  <c r="AS468" i="5"/>
  <c r="AW468" i="5"/>
  <c r="BA468" i="5"/>
  <c r="BE468" i="5" s="1"/>
  <c r="CG469" i="5"/>
  <c r="AY469" i="5"/>
  <c r="AU469" i="5"/>
  <c r="AQ469" i="5"/>
  <c r="E469" i="5"/>
  <c r="AP469" i="5"/>
  <c r="AV469" i="5"/>
  <c r="BA469" i="5"/>
  <c r="BE469" i="5" s="1"/>
  <c r="BH469" i="5"/>
  <c r="A470" i="5"/>
  <c r="F470" i="5"/>
  <c r="AU470" i="5"/>
  <c r="AZ470" i="5"/>
  <c r="F473" i="5"/>
  <c r="AZ473" i="5"/>
  <c r="BD473" i="5" s="1"/>
  <c r="BF473" i="5" s="1"/>
  <c r="CG474" i="5"/>
  <c r="BD474" i="5"/>
  <c r="AY474" i="5"/>
  <c r="AU474" i="5"/>
  <c r="AQ474" i="5"/>
  <c r="E474" i="5"/>
  <c r="A474" i="5"/>
  <c r="CF474" i="5"/>
  <c r="BH474" i="5"/>
  <c r="BB474" i="5"/>
  <c r="AP474" i="5"/>
  <c r="J474" i="5"/>
  <c r="D474" i="5"/>
  <c r="AS474" i="5"/>
  <c r="BA474" i="5"/>
  <c r="BE474" i="5" s="1"/>
  <c r="CE474" i="5"/>
  <c r="AZ475" i="5"/>
  <c r="AV475" i="5"/>
  <c r="L475" i="5"/>
  <c r="AR475" i="5" s="1"/>
  <c r="F475" i="5"/>
  <c r="CE475" i="5"/>
  <c r="AY475" i="5"/>
  <c r="BD475" i="5"/>
  <c r="AX475" i="5"/>
  <c r="AS475" i="5"/>
  <c r="D475" i="5"/>
  <c r="CG475" i="5"/>
  <c r="BB475" i="5"/>
  <c r="AW475" i="5"/>
  <c r="AQ475" i="5"/>
  <c r="J475" i="5"/>
  <c r="C475" i="5"/>
  <c r="BH475" i="5"/>
  <c r="CF470" i="5"/>
  <c r="BB470" i="5"/>
  <c r="AP470" i="5"/>
  <c r="J470" i="5"/>
  <c r="DF470" i="5" s="1"/>
  <c r="D470" i="5"/>
  <c r="AQ470" i="5"/>
  <c r="AV470" i="5"/>
  <c r="BA470" i="5"/>
  <c r="CG473" i="5"/>
  <c r="AY473" i="5"/>
  <c r="AU473" i="5"/>
  <c r="AQ473" i="5"/>
  <c r="E473" i="5"/>
  <c r="A473" i="5"/>
  <c r="AP473" i="5"/>
  <c r="AV473" i="5"/>
  <c r="BA473" i="5"/>
  <c r="AZ483" i="5"/>
  <c r="BD483" i="5" s="1"/>
  <c r="AV483" i="5"/>
  <c r="L483" i="5"/>
  <c r="BE483" i="5" s="1"/>
  <c r="F483" i="5"/>
  <c r="B483" i="5"/>
  <c r="K483" i="5" s="1"/>
  <c r="M483" i="5" s="1"/>
  <c r="CG483" i="5"/>
  <c r="AY483" i="5"/>
  <c r="AU483" i="5"/>
  <c r="AQ483" i="5"/>
  <c r="E483" i="5"/>
  <c r="A483" i="5"/>
  <c r="AP483" i="5"/>
  <c r="D483" i="5"/>
  <c r="AT483" i="5" s="1"/>
  <c r="CF483" i="5"/>
  <c r="AW483" i="5"/>
  <c r="C483" i="5"/>
  <c r="CE483" i="5"/>
  <c r="BB483" i="5"/>
  <c r="J483" i="5"/>
  <c r="AX483" i="5" s="1"/>
  <c r="AS471" i="5"/>
  <c r="AW471" i="5"/>
  <c r="BA471" i="5"/>
  <c r="BE471" i="5" s="1"/>
  <c r="BF471" i="5" s="1"/>
  <c r="F476" i="5"/>
  <c r="AZ476" i="5"/>
  <c r="BD476" i="5" s="1"/>
  <c r="E477" i="5"/>
  <c r="L477" i="5"/>
  <c r="BH477" i="5" s="1"/>
  <c r="AS477" i="5"/>
  <c r="AY477" i="5"/>
  <c r="CE477" i="5"/>
  <c r="AZ479" i="5"/>
  <c r="BD479" i="5" s="1"/>
  <c r="AV479" i="5"/>
  <c r="L479" i="5"/>
  <c r="F479" i="5"/>
  <c r="B479" i="5"/>
  <c r="K479" i="5" s="1"/>
  <c r="CG479" i="5"/>
  <c r="AY479" i="5"/>
  <c r="AU479" i="5"/>
  <c r="AP479" i="5"/>
  <c r="AW479" i="5"/>
  <c r="CF479" i="5"/>
  <c r="CG480" i="5"/>
  <c r="AY480" i="5"/>
  <c r="AU480" i="5"/>
  <c r="AQ480" i="5"/>
  <c r="E480" i="5"/>
  <c r="A480" i="5"/>
  <c r="CF480" i="5"/>
  <c r="AP480" i="5"/>
  <c r="J480" i="5"/>
  <c r="AX480" i="5" s="1"/>
  <c r="D480" i="5"/>
  <c r="AS480" i="5"/>
  <c r="BA480" i="5"/>
  <c r="CE480" i="5"/>
  <c r="AZ495" i="5"/>
  <c r="AV495" i="5"/>
  <c r="L495" i="5"/>
  <c r="BE495" i="5" s="1"/>
  <c r="F495" i="5"/>
  <c r="B495" i="5"/>
  <c r="K495" i="5" s="1"/>
  <c r="CG495" i="5"/>
  <c r="AY495" i="5"/>
  <c r="AU495" i="5"/>
  <c r="AQ495" i="5"/>
  <c r="E495" i="5"/>
  <c r="A495" i="5"/>
  <c r="AX495" i="5"/>
  <c r="AP495" i="5"/>
  <c r="D495" i="5"/>
  <c r="CF495" i="5"/>
  <c r="AW495" i="5"/>
  <c r="C495" i="5"/>
  <c r="CE495" i="5"/>
  <c r="BB495" i="5"/>
  <c r="J495" i="5"/>
  <c r="CG476" i="5"/>
  <c r="AY476" i="5"/>
  <c r="AU476" i="5"/>
  <c r="AQ476" i="5"/>
  <c r="AR476" i="5" s="1"/>
  <c r="E476" i="5"/>
  <c r="A476" i="5"/>
  <c r="AP476" i="5"/>
  <c r="AV476" i="5"/>
  <c r="BA476" i="5"/>
  <c r="BE476" i="5" s="1"/>
  <c r="BH476" i="5"/>
  <c r="A477" i="5"/>
  <c r="F477" i="5"/>
  <c r="AU477" i="5"/>
  <c r="AZ477" i="5"/>
  <c r="J479" i="5"/>
  <c r="AX479" i="5" s="1"/>
  <c r="AQ479" i="5"/>
  <c r="AR479" i="5" s="1"/>
  <c r="B480" i="5"/>
  <c r="L480" i="5"/>
  <c r="AV480" i="5"/>
  <c r="CG484" i="5"/>
  <c r="BD484" i="5"/>
  <c r="AY484" i="5"/>
  <c r="AU484" i="5"/>
  <c r="AQ484" i="5"/>
  <c r="E484" i="5"/>
  <c r="A484" i="5"/>
  <c r="CF484" i="5"/>
  <c r="BH484" i="5"/>
  <c r="BB484" i="5"/>
  <c r="AP484" i="5"/>
  <c r="J484" i="5"/>
  <c r="AX484" i="5" s="1"/>
  <c r="D484" i="5"/>
  <c r="AT484" i="5" s="1"/>
  <c r="AS484" i="5"/>
  <c r="BA484" i="5"/>
  <c r="CE484" i="5"/>
  <c r="AS495" i="5"/>
  <c r="CF477" i="5"/>
  <c r="AX477" i="5"/>
  <c r="AP477" i="5"/>
  <c r="J477" i="5"/>
  <c r="CU477" i="5" s="1"/>
  <c r="DW477" i="5" s="1"/>
  <c r="D477" i="5"/>
  <c r="AQ477" i="5"/>
  <c r="AV477" i="5"/>
  <c r="BA477" i="5"/>
  <c r="BA495" i="5"/>
  <c r="AS488" i="5"/>
  <c r="AW488" i="5"/>
  <c r="BA488" i="5"/>
  <c r="CE488" i="5"/>
  <c r="AZ491" i="5"/>
  <c r="BD491" i="5" s="1"/>
  <c r="AV491" i="5"/>
  <c r="L491" i="5"/>
  <c r="BE491" i="5" s="1"/>
  <c r="F491" i="5"/>
  <c r="B491" i="5"/>
  <c r="BB491" i="5" s="1"/>
  <c r="CG491" i="5"/>
  <c r="AY491" i="5"/>
  <c r="AU491" i="5"/>
  <c r="AQ491" i="5"/>
  <c r="AR491" i="5" s="1"/>
  <c r="E491" i="5"/>
  <c r="A491" i="5"/>
  <c r="AS491" i="5"/>
  <c r="BA491" i="5"/>
  <c r="AZ499" i="5"/>
  <c r="BD499" i="5" s="1"/>
  <c r="AV499" i="5"/>
  <c r="L499" i="5"/>
  <c r="F499" i="5"/>
  <c r="B499" i="5"/>
  <c r="K499" i="5" s="1"/>
  <c r="CG499" i="5"/>
  <c r="AY499" i="5"/>
  <c r="AU499" i="5"/>
  <c r="AQ499" i="5"/>
  <c r="E499" i="5"/>
  <c r="A499" i="5"/>
  <c r="AS499" i="5"/>
  <c r="BA499" i="5"/>
  <c r="M481" i="5"/>
  <c r="AS481" i="5"/>
  <c r="AW481" i="5"/>
  <c r="BA481" i="5"/>
  <c r="BE481" i="5" s="1"/>
  <c r="CE481" i="5"/>
  <c r="AS485" i="5"/>
  <c r="AW485" i="5"/>
  <c r="BA485" i="5"/>
  <c r="BE485" i="5" s="1"/>
  <c r="CE485" i="5"/>
  <c r="D488" i="5"/>
  <c r="AT488" i="5" s="1"/>
  <c r="J488" i="5"/>
  <c r="CV488" i="5" s="1"/>
  <c r="AP488" i="5"/>
  <c r="BB488" i="5"/>
  <c r="BH488" i="5"/>
  <c r="CF488" i="5"/>
  <c r="CF489" i="5"/>
  <c r="BH489" i="5"/>
  <c r="BB489" i="5"/>
  <c r="AX489" i="5"/>
  <c r="AP489" i="5"/>
  <c r="J489" i="5"/>
  <c r="AQ489" i="5"/>
  <c r="AV489" i="5"/>
  <c r="BA489" i="5"/>
  <c r="BE489" i="5" s="1"/>
  <c r="BF489" i="5" s="1"/>
  <c r="J491" i="5"/>
  <c r="CE491" i="5"/>
  <c r="CG496" i="5"/>
  <c r="BD496" i="5"/>
  <c r="AY496" i="5"/>
  <c r="AU496" i="5"/>
  <c r="AQ496" i="5"/>
  <c r="E496" i="5"/>
  <c r="A496" i="5"/>
  <c r="CF496" i="5"/>
  <c r="AX496" i="5"/>
  <c r="AP496" i="5"/>
  <c r="J496" i="5"/>
  <c r="CX496" i="5" s="1"/>
  <c r="D496" i="5"/>
  <c r="AS496" i="5"/>
  <c r="BA496" i="5"/>
  <c r="BE496" i="5" s="1"/>
  <c r="CE496" i="5"/>
  <c r="J499" i="5"/>
  <c r="AX499" i="5" s="1"/>
  <c r="CE499" i="5"/>
  <c r="AS478" i="5"/>
  <c r="AW478" i="5"/>
  <c r="BA478" i="5"/>
  <c r="BE478" i="5" s="1"/>
  <c r="D481" i="5"/>
  <c r="AR481" i="5" s="1"/>
  <c r="J481" i="5"/>
  <c r="CW481" i="5" s="1"/>
  <c r="DY481" i="5" s="1"/>
  <c r="AP481" i="5"/>
  <c r="BB481" i="5"/>
  <c r="BH481" i="5"/>
  <c r="M482" i="5"/>
  <c r="AS482" i="5"/>
  <c r="AW482" i="5"/>
  <c r="BA482" i="5"/>
  <c r="BE482" i="5" s="1"/>
  <c r="BF482" i="5" s="1"/>
  <c r="D485" i="5"/>
  <c r="AT485" i="5" s="1"/>
  <c r="J485" i="5"/>
  <c r="DE485" i="5" s="1"/>
  <c r="EG485" i="5" s="1"/>
  <c r="AP485" i="5"/>
  <c r="AX485" i="5"/>
  <c r="BB485" i="5"/>
  <c r="BH485" i="5"/>
  <c r="M486" i="5"/>
  <c r="AS486" i="5"/>
  <c r="AW486" i="5"/>
  <c r="BA486" i="5"/>
  <c r="BE486" i="5" s="1"/>
  <c r="A488" i="5"/>
  <c r="E488" i="5"/>
  <c r="AQ488" i="5"/>
  <c r="AU488" i="5"/>
  <c r="AY488" i="5"/>
  <c r="D489" i="5"/>
  <c r="AT489" i="5" s="1"/>
  <c r="AR489" i="5"/>
  <c r="AW489" i="5"/>
  <c r="BD489" i="5"/>
  <c r="C491" i="5"/>
  <c r="AW491" i="5"/>
  <c r="CF491" i="5"/>
  <c r="CG492" i="5"/>
  <c r="BD492" i="5"/>
  <c r="AY492" i="5"/>
  <c r="AU492" i="5"/>
  <c r="AQ492" i="5"/>
  <c r="E492" i="5"/>
  <c r="A492" i="5"/>
  <c r="CF492" i="5"/>
  <c r="BB492" i="5"/>
  <c r="AP492" i="5"/>
  <c r="J492" i="5"/>
  <c r="DD492" i="5" s="1"/>
  <c r="D492" i="5"/>
  <c r="AR492" i="5" s="1"/>
  <c r="AS492" i="5"/>
  <c r="BA492" i="5"/>
  <c r="BE492" i="5" s="1"/>
  <c r="CE492" i="5"/>
  <c r="B496" i="5"/>
  <c r="K496" i="5" s="1"/>
  <c r="L496" i="5"/>
  <c r="AR496" i="5" s="1"/>
  <c r="AV496" i="5"/>
  <c r="C499" i="5"/>
  <c r="AW499" i="5"/>
  <c r="CF499" i="5"/>
  <c r="CG500" i="5"/>
  <c r="AY500" i="5"/>
  <c r="AU500" i="5"/>
  <c r="AQ500" i="5"/>
  <c r="E500" i="5"/>
  <c r="A500" i="5"/>
  <c r="CF500" i="5"/>
  <c r="BB500" i="5"/>
  <c r="AX500" i="5"/>
  <c r="AP500" i="5"/>
  <c r="J500" i="5"/>
  <c r="DD500" i="5" s="1"/>
  <c r="D500" i="5"/>
  <c r="AR500" i="5" s="1"/>
  <c r="AS500" i="5"/>
  <c r="BA500" i="5"/>
  <c r="BE500" i="5" s="1"/>
  <c r="CE500" i="5"/>
  <c r="AS493" i="5"/>
  <c r="AW493" i="5"/>
  <c r="BA493" i="5"/>
  <c r="BE493" i="5" s="1"/>
  <c r="CE493" i="5"/>
  <c r="F494" i="5"/>
  <c r="L494" i="5"/>
  <c r="AR494" i="5"/>
  <c r="AV494" i="5"/>
  <c r="AZ494" i="5"/>
  <c r="M497" i="5"/>
  <c r="AS497" i="5"/>
  <c r="AW497" i="5"/>
  <c r="BA497" i="5"/>
  <c r="BE497" i="5" s="1"/>
  <c r="BF497" i="5" s="1"/>
  <c r="B498" i="5"/>
  <c r="BH498" i="5" s="1"/>
  <c r="F498" i="5"/>
  <c r="L498" i="5"/>
  <c r="AV498" i="5"/>
  <c r="AZ498" i="5"/>
  <c r="BD498" i="5" s="1"/>
  <c r="AS490" i="5"/>
  <c r="AW490" i="5"/>
  <c r="BA490" i="5"/>
  <c r="BE490" i="5" s="1"/>
  <c r="D493" i="5"/>
  <c r="J493" i="5"/>
  <c r="AP493" i="5"/>
  <c r="AX493" i="5"/>
  <c r="BB493" i="5"/>
  <c r="AS494" i="5"/>
  <c r="AW494" i="5"/>
  <c r="BA494" i="5"/>
  <c r="AS498" i="5"/>
  <c r="AW498" i="5"/>
  <c r="BA498" i="5"/>
  <c r="BE498" i="5" s="1"/>
  <c r="K2" i="18"/>
  <c r="F501" i="5"/>
  <c r="E501" i="5"/>
  <c r="B501" i="5"/>
  <c r="C27" i="17"/>
  <c r="C26" i="17"/>
  <c r="C25" i="17"/>
  <c r="C24" i="17"/>
  <c r="C23" i="17"/>
  <c r="AT428" i="5" l="1"/>
  <c r="BE422" i="5"/>
  <c r="AT403" i="5"/>
  <c r="AT390" i="5"/>
  <c r="AT374" i="5"/>
  <c r="BF326" i="5"/>
  <c r="AR305" i="5"/>
  <c r="BF268" i="5"/>
  <c r="BE221" i="5"/>
  <c r="AR277" i="5"/>
  <c r="BF188" i="5"/>
  <c r="BF152" i="5"/>
  <c r="AT33" i="5"/>
  <c r="BF86" i="5"/>
  <c r="BE65" i="5"/>
  <c r="BE190" i="5"/>
  <c r="BF12" i="5"/>
  <c r="BE484" i="5"/>
  <c r="AR449" i="5"/>
  <c r="AT339" i="5"/>
  <c r="BE311" i="5"/>
  <c r="AT185" i="5"/>
  <c r="AT95" i="5"/>
  <c r="AT140" i="5"/>
  <c r="BF464" i="5"/>
  <c r="BF350" i="5"/>
  <c r="AT493" i="5"/>
  <c r="BF498" i="5"/>
  <c r="BE494" i="5"/>
  <c r="BE480" i="5"/>
  <c r="BE438" i="5"/>
  <c r="BF436" i="5"/>
  <c r="M456" i="5"/>
  <c r="AR435" i="5"/>
  <c r="BD430" i="5"/>
  <c r="AT412" i="5"/>
  <c r="AT394" i="5"/>
  <c r="AT386" i="5"/>
  <c r="BF373" i="5"/>
  <c r="AT359" i="5"/>
  <c r="BF352" i="5"/>
  <c r="BF322" i="5"/>
  <c r="AT354" i="5"/>
  <c r="AT350" i="5"/>
  <c r="AT342" i="5"/>
  <c r="AT322" i="5"/>
  <c r="BD312" i="5"/>
  <c r="BF312" i="5" s="1"/>
  <c r="M357" i="5"/>
  <c r="M349" i="5"/>
  <c r="AR237" i="5"/>
  <c r="AR269" i="5"/>
  <c r="BE214" i="5"/>
  <c r="BF214" i="5" s="1"/>
  <c r="BF210" i="5"/>
  <c r="AT151" i="5"/>
  <c r="AT139" i="5"/>
  <c r="BF202" i="5"/>
  <c r="BF139" i="5"/>
  <c r="AR44" i="5"/>
  <c r="BE138" i="5"/>
  <c r="BE114" i="5"/>
  <c r="BF114" i="5" s="1"/>
  <c r="BD81" i="5"/>
  <c r="M75" i="5"/>
  <c r="AT93" i="5"/>
  <c r="M63" i="5"/>
  <c r="AT478" i="5"/>
  <c r="M440" i="5"/>
  <c r="AR393" i="5"/>
  <c r="BE417" i="5"/>
  <c r="AT413" i="5"/>
  <c r="BF379" i="5"/>
  <c r="AR396" i="5"/>
  <c r="BE355" i="5"/>
  <c r="BF355" i="5" s="1"/>
  <c r="BD319" i="5"/>
  <c r="BF319" i="5" s="1"/>
  <c r="AR168" i="5"/>
  <c r="AT215" i="5"/>
  <c r="AR74" i="5"/>
  <c r="AR78" i="5"/>
  <c r="AT42" i="5"/>
  <c r="AR28" i="5"/>
  <c r="BD361" i="5"/>
  <c r="AR497" i="5"/>
  <c r="AT356" i="5"/>
  <c r="AT395" i="5"/>
  <c r="BF484" i="5"/>
  <c r="AT443" i="5"/>
  <c r="BE439" i="5"/>
  <c r="BF439" i="5" s="1"/>
  <c r="AT456" i="5"/>
  <c r="BD410" i="5"/>
  <c r="BF410" i="5" s="1"/>
  <c r="BF392" i="5"/>
  <c r="AR378" i="5"/>
  <c r="AT355" i="5"/>
  <c r="BF334" i="5"/>
  <c r="BD336" i="5"/>
  <c r="BF336" i="5" s="1"/>
  <c r="BF318" i="5"/>
  <c r="BF306" i="5"/>
  <c r="BE308" i="5"/>
  <c r="AT363" i="5"/>
  <c r="AT308" i="5"/>
  <c r="BD226" i="5"/>
  <c r="M281" i="5"/>
  <c r="AT285" i="5"/>
  <c r="AT171" i="5"/>
  <c r="AR169" i="5"/>
  <c r="AT155" i="5"/>
  <c r="BF176" i="5"/>
  <c r="BF172" i="5"/>
  <c r="BF82" i="5"/>
  <c r="BF56" i="5"/>
  <c r="M146" i="5"/>
  <c r="BE130" i="5"/>
  <c r="BF130" i="5" s="1"/>
  <c r="M73" i="5"/>
  <c r="M91" i="5"/>
  <c r="BE35" i="5"/>
  <c r="BF35" i="5" s="1"/>
  <c r="M93" i="5"/>
  <c r="AT63" i="5"/>
  <c r="AR338" i="5"/>
  <c r="BE294" i="5"/>
  <c r="AT195" i="5"/>
  <c r="BE191" i="5"/>
  <c r="BD215" i="5"/>
  <c r="AR159" i="5"/>
  <c r="BD88" i="5"/>
  <c r="BD50" i="5"/>
  <c r="BD49" i="5"/>
  <c r="BE387" i="5"/>
  <c r="BF387" i="5" s="1"/>
  <c r="BE210" i="5"/>
  <c r="AR330" i="5"/>
  <c r="BD183" i="5"/>
  <c r="BD135" i="5"/>
  <c r="AR351" i="5"/>
  <c r="AT211" i="5"/>
  <c r="AR199" i="5"/>
  <c r="AR136" i="5"/>
  <c r="BE488" i="5"/>
  <c r="AT455" i="5"/>
  <c r="AT343" i="5"/>
  <c r="BE185" i="5"/>
  <c r="BF185" i="5" s="1"/>
  <c r="BF194" i="5"/>
  <c r="AR189" i="5"/>
  <c r="AT92" i="5"/>
  <c r="BE26" i="5"/>
  <c r="AT347" i="5"/>
  <c r="AR103" i="5"/>
  <c r="AR365" i="5"/>
  <c r="AT496" i="5"/>
  <c r="AR477" i="5"/>
  <c r="BB477" i="5"/>
  <c r="BD477" i="5"/>
  <c r="AT470" i="5"/>
  <c r="BH470" i="5"/>
  <c r="M470" i="5"/>
  <c r="BE470" i="5"/>
  <c r="BB464" i="5"/>
  <c r="BF451" i="5"/>
  <c r="BB466" i="5"/>
  <c r="AR460" i="5"/>
  <c r="BD446" i="5"/>
  <c r="BF446" i="5" s="1"/>
  <c r="BB446" i="5"/>
  <c r="BD442" i="5"/>
  <c r="BH442" i="5"/>
  <c r="AR432" i="5"/>
  <c r="BD423" i="5"/>
  <c r="BF423" i="5" s="1"/>
  <c r="BD456" i="5"/>
  <c r="BB418" i="5"/>
  <c r="BB411" i="5"/>
  <c r="BD411" i="5"/>
  <c r="BH399" i="5"/>
  <c r="BD381" i="5"/>
  <c r="AT399" i="5"/>
  <c r="AT389" i="5"/>
  <c r="BE402" i="5"/>
  <c r="AR402" i="5"/>
  <c r="M402" i="5"/>
  <c r="BD402" i="5"/>
  <c r="BE389" i="5"/>
  <c r="BE385" i="5"/>
  <c r="BE381" i="5"/>
  <c r="BE372" i="5"/>
  <c r="BE366" i="5"/>
  <c r="BF366" i="5" s="1"/>
  <c r="BH366" i="5"/>
  <c r="AR352" i="5"/>
  <c r="BD340" i="5"/>
  <c r="BD324" i="5"/>
  <c r="BH324" i="5"/>
  <c r="M316" i="5"/>
  <c r="BE312" i="5"/>
  <c r="M345" i="5"/>
  <c r="AT329" i="5"/>
  <c r="BE309" i="5"/>
  <c r="AR309" i="5"/>
  <c r="BH309" i="5"/>
  <c r="BD309" i="5"/>
  <c r="BE302" i="5"/>
  <c r="BF296" i="5"/>
  <c r="M308" i="5"/>
  <c r="BD308" i="5"/>
  <c r="BE349" i="5"/>
  <c r="BH349" i="5"/>
  <c r="AR349" i="5"/>
  <c r="BD349" i="5"/>
  <c r="BE333" i="5"/>
  <c r="BH333" i="5"/>
  <c r="AR333" i="5"/>
  <c r="BD333" i="5"/>
  <c r="BF310" i="5"/>
  <c r="BH304" i="5"/>
  <c r="BD304" i="5"/>
  <c r="AR363" i="5"/>
  <c r="BD262" i="5"/>
  <c r="AR234" i="5"/>
  <c r="BD234" i="5"/>
  <c r="BD494" i="5"/>
  <c r="BF494" i="5" s="1"/>
  <c r="M496" i="5"/>
  <c r="BE477" i="5"/>
  <c r="BH480" i="5"/>
  <c r="AR495" i="5"/>
  <c r="AR473" i="5"/>
  <c r="AT475" i="5"/>
  <c r="BF474" i="5"/>
  <c r="AT473" i="5"/>
  <c r="BF469" i="5"/>
  <c r="BD468" i="5"/>
  <c r="BF468" i="5" s="1"/>
  <c r="AT458" i="5"/>
  <c r="M460" i="5"/>
  <c r="BD460" i="5"/>
  <c r="AT452" i="5"/>
  <c r="BD438" i="5"/>
  <c r="BF438" i="5" s="1"/>
  <c r="BB438" i="5"/>
  <c r="AR439" i="5"/>
  <c r="BE432" i="5"/>
  <c r="BE426" i="5"/>
  <c r="M423" i="5"/>
  <c r="BD419" i="5"/>
  <c r="BE462" i="5"/>
  <c r="BD432" i="5"/>
  <c r="BD414" i="5"/>
  <c r="AR447" i="5"/>
  <c r="BE398" i="5"/>
  <c r="AR398" i="5"/>
  <c r="BH398" i="5"/>
  <c r="BD398" i="5"/>
  <c r="BB389" i="5"/>
  <c r="BF385" i="5"/>
  <c r="BB381" i="5"/>
  <c r="BE399" i="5"/>
  <c r="BF399" i="5" s="1"/>
  <c r="BF391" i="5"/>
  <c r="BE384" i="5"/>
  <c r="BF384" i="5" s="1"/>
  <c r="M370" i="5"/>
  <c r="AR370" i="5"/>
  <c r="BB369" i="5"/>
  <c r="AT368" i="5"/>
  <c r="AR367" i="5"/>
  <c r="BD362" i="5"/>
  <c r="BF362" i="5" s="1"/>
  <c r="M362" i="5"/>
  <c r="AR348" i="5"/>
  <c r="BB344" i="5"/>
  <c r="BB340" i="5"/>
  <c r="BB312" i="5"/>
  <c r="AT345" i="5"/>
  <c r="AT349" i="5"/>
  <c r="AT333" i="5"/>
  <c r="BD295" i="5"/>
  <c r="BD291" i="5"/>
  <c r="BF291" i="5" s="1"/>
  <c r="BE289" i="5"/>
  <c r="M289" i="5"/>
  <c r="BD289" i="5"/>
  <c r="BH258" i="5"/>
  <c r="BD254" i="5"/>
  <c r="M254" i="5"/>
  <c r="BB250" i="5"/>
  <c r="BD246" i="5"/>
  <c r="M230" i="5"/>
  <c r="BB230" i="5"/>
  <c r="BD261" i="5"/>
  <c r="BF472" i="5"/>
  <c r="BE460" i="5"/>
  <c r="AR423" i="5"/>
  <c r="BD462" i="5"/>
  <c r="BF462" i="5" s="1"/>
  <c r="BF430" i="5"/>
  <c r="BD427" i="5"/>
  <c r="BF376" i="5"/>
  <c r="BF378" i="5"/>
  <c r="BF394" i="5"/>
  <c r="BF367" i="5"/>
  <c r="BF320" i="5"/>
  <c r="BF358" i="5"/>
  <c r="BB363" i="5"/>
  <c r="AR262" i="5"/>
  <c r="BE261" i="5"/>
  <c r="BE249" i="5"/>
  <c r="BB242" i="5"/>
  <c r="BD238" i="5"/>
  <c r="M238" i="5"/>
  <c r="BB234" i="5"/>
  <c r="BD230" i="5"/>
  <c r="BF470" i="5"/>
  <c r="BE466" i="5"/>
  <c r="AT427" i="5"/>
  <c r="BB423" i="5"/>
  <c r="AT423" i="5"/>
  <c r="BE427" i="5"/>
  <c r="BE419" i="5"/>
  <c r="AT381" i="5"/>
  <c r="M302" i="5"/>
  <c r="BD302" i="5"/>
  <c r="AR249" i="5"/>
  <c r="BD249" i="5"/>
  <c r="BD271" i="5"/>
  <c r="BB271" i="5"/>
  <c r="BH271" i="5"/>
  <c r="AR271" i="5"/>
  <c r="BH279" i="5"/>
  <c r="BD269" i="5"/>
  <c r="BB261" i="5"/>
  <c r="BD253" i="5"/>
  <c r="BH237" i="5"/>
  <c r="BD221" i="5"/>
  <c r="BF221" i="5" s="1"/>
  <c r="BH221" i="5"/>
  <c r="BE204" i="5"/>
  <c r="BD281" i="5"/>
  <c r="BF281" i="5" s="1"/>
  <c r="BF265" i="5"/>
  <c r="BD264" i="5"/>
  <c r="BF264" i="5" s="1"/>
  <c r="BH264" i="5"/>
  <c r="BE260" i="5"/>
  <c r="BF260" i="5" s="1"/>
  <c r="AT254" i="5"/>
  <c r="BD252" i="5"/>
  <c r="BF252" i="5" s="1"/>
  <c r="BH252" i="5"/>
  <c r="BE244" i="5"/>
  <c r="AR242" i="5"/>
  <c r="AT238" i="5"/>
  <c r="BD233" i="5"/>
  <c r="BF233" i="5" s="1"/>
  <c r="AR232" i="5"/>
  <c r="BD232" i="5"/>
  <c r="AR221" i="5"/>
  <c r="BD212" i="5"/>
  <c r="BF212" i="5" s="1"/>
  <c r="BH212" i="5"/>
  <c r="BD208" i="5"/>
  <c r="M208" i="5"/>
  <c r="BD204" i="5"/>
  <c r="BE285" i="5"/>
  <c r="M285" i="5"/>
  <c r="M267" i="5"/>
  <c r="AT214" i="5"/>
  <c r="BH214" i="5"/>
  <c r="BH206" i="5"/>
  <c r="BF189" i="5"/>
  <c r="BD181" i="5"/>
  <c r="BD165" i="5"/>
  <c r="BF165" i="5" s="1"/>
  <c r="M165" i="5"/>
  <c r="BD149" i="5"/>
  <c r="BD141" i="5"/>
  <c r="BF141" i="5" s="1"/>
  <c r="BD137" i="5"/>
  <c r="BF137" i="5" s="1"/>
  <c r="M129" i="5"/>
  <c r="BD125" i="5"/>
  <c r="BF125" i="5" s="1"/>
  <c r="M125" i="5"/>
  <c r="M109" i="5"/>
  <c r="BD105" i="5"/>
  <c r="AR218" i="5"/>
  <c r="M218" i="5"/>
  <c r="AR188" i="5"/>
  <c r="BD124" i="5"/>
  <c r="BF124" i="5" s="1"/>
  <c r="BD112" i="5"/>
  <c r="BB112" i="5"/>
  <c r="M108" i="5"/>
  <c r="BD96" i="5"/>
  <c r="M96" i="5"/>
  <c r="BH200" i="5"/>
  <c r="BD200" i="5"/>
  <c r="BF200" i="5" s="1"/>
  <c r="BB200" i="5"/>
  <c r="AR186" i="5"/>
  <c r="BB186" i="5"/>
  <c r="BE166" i="5"/>
  <c r="AR166" i="5"/>
  <c r="BD166" i="5"/>
  <c r="BE150" i="5"/>
  <c r="BH150" i="5"/>
  <c r="AR150" i="5"/>
  <c r="BB150" i="5"/>
  <c r="BD150" i="5"/>
  <c r="BE134" i="5"/>
  <c r="AR134" i="5"/>
  <c r="M134" i="5"/>
  <c r="BD134" i="5"/>
  <c r="BE118" i="5"/>
  <c r="AR118" i="5"/>
  <c r="BB226" i="5"/>
  <c r="BH253" i="5"/>
  <c r="BB245" i="5"/>
  <c r="BH245" i="5"/>
  <c r="BH241" i="5"/>
  <c r="BE224" i="5"/>
  <c r="BE220" i="5"/>
  <c r="BD213" i="5"/>
  <c r="BF213" i="5" s="1"/>
  <c r="BB213" i="5"/>
  <c r="BE208" i="5"/>
  <c r="BD283" i="5"/>
  <c r="M271" i="5"/>
  <c r="AT262" i="5"/>
  <c r="BH260" i="5"/>
  <c r="AR256" i="5"/>
  <c r="BD256" i="5"/>
  <c r="AT246" i="5"/>
  <c r="BH244" i="5"/>
  <c r="BD224" i="5"/>
  <c r="AR213" i="5"/>
  <c r="BB204" i="5"/>
  <c r="BD285" i="5"/>
  <c r="BE206" i="5"/>
  <c r="BF177" i="5"/>
  <c r="BD173" i="5"/>
  <c r="BH169" i="5"/>
  <c r="BD153" i="5"/>
  <c r="BH141" i="5"/>
  <c r="M137" i="5"/>
  <c r="M133" i="5"/>
  <c r="BH133" i="5"/>
  <c r="BD121" i="5"/>
  <c r="AR109" i="5"/>
  <c r="M105" i="5"/>
  <c r="M209" i="5"/>
  <c r="BH209" i="5"/>
  <c r="BD169" i="5"/>
  <c r="BF169" i="5" s="1"/>
  <c r="BD128" i="5"/>
  <c r="BF128" i="5" s="1"/>
  <c r="M128" i="5"/>
  <c r="BB124" i="5"/>
  <c r="BD116" i="5"/>
  <c r="BH116" i="5"/>
  <c r="AT166" i="5"/>
  <c r="AT134" i="5"/>
  <c r="BE110" i="5"/>
  <c r="BF110" i="5" s="1"/>
  <c r="AR279" i="5"/>
  <c r="BD272" i="5"/>
  <c r="BB272" i="5"/>
  <c r="BE271" i="5"/>
  <c r="AR226" i="5"/>
  <c r="BD220" i="5"/>
  <c r="BB220" i="5"/>
  <c r="BE262" i="5"/>
  <c r="BE258" i="5"/>
  <c r="BF258" i="5" s="1"/>
  <c r="BE254" i="5"/>
  <c r="BE250" i="5"/>
  <c r="BF250" i="5" s="1"/>
  <c r="BE246" i="5"/>
  <c r="BE242" i="5"/>
  <c r="BE238" i="5"/>
  <c r="BE234" i="5"/>
  <c r="BE230" i="5"/>
  <c r="BE181" i="5"/>
  <c r="M169" i="5"/>
  <c r="BF145" i="5"/>
  <c r="AR117" i="5"/>
  <c r="AR250" i="5"/>
  <c r="BF244" i="5"/>
  <c r="AT230" i="5"/>
  <c r="BF228" i="5"/>
  <c r="AR217" i="5"/>
  <c r="BE276" i="5"/>
  <c r="BF276" i="5" s="1"/>
  <c r="BH137" i="5"/>
  <c r="BB137" i="5"/>
  <c r="BD129" i="5"/>
  <c r="BE112" i="5"/>
  <c r="BD108" i="5"/>
  <c r="BF108" i="5" s="1"/>
  <c r="BF104" i="5"/>
  <c r="BE96" i="5"/>
  <c r="M110" i="5"/>
  <c r="BH110" i="5"/>
  <c r="BB110" i="5"/>
  <c r="BB97" i="5"/>
  <c r="M97" i="5"/>
  <c r="M205" i="5"/>
  <c r="BD193" i="5"/>
  <c r="BB130" i="5"/>
  <c r="BB114" i="5"/>
  <c r="AR81" i="5"/>
  <c r="BF77" i="5"/>
  <c r="BE73" i="5"/>
  <c r="BE57" i="5"/>
  <c r="M53" i="5"/>
  <c r="BD421" i="5"/>
  <c r="BF421" i="5" s="1"/>
  <c r="M421" i="5"/>
  <c r="M444" i="5"/>
  <c r="BD417" i="5"/>
  <c r="BF417" i="5" s="1"/>
  <c r="AR324" i="5"/>
  <c r="AT275" i="5"/>
  <c r="AR312" i="5"/>
  <c r="BH311" i="5"/>
  <c r="M301" i="5"/>
  <c r="AT229" i="5"/>
  <c r="BH282" i="5"/>
  <c r="AT165" i="5"/>
  <c r="AR160" i="5"/>
  <c r="BD148" i="5"/>
  <c r="BH148" i="5"/>
  <c r="BB148" i="5"/>
  <c r="BB62" i="5"/>
  <c r="BH62" i="5"/>
  <c r="M494" i="5"/>
  <c r="AR224" i="5"/>
  <c r="BF223" i="5"/>
  <c r="BF231" i="5"/>
  <c r="AR110" i="5"/>
  <c r="BD110" i="5"/>
  <c r="BE97" i="5"/>
  <c r="AR97" i="5"/>
  <c r="BH97" i="5"/>
  <c r="BD97" i="5"/>
  <c r="AR205" i="5"/>
  <c r="BB205" i="5"/>
  <c r="BD205" i="5"/>
  <c r="BE162" i="5"/>
  <c r="BH162" i="5"/>
  <c r="AR162" i="5"/>
  <c r="BD162" i="5"/>
  <c r="BF162" i="5" s="1"/>
  <c r="BF138" i="5"/>
  <c r="AT130" i="5"/>
  <c r="BH130" i="5"/>
  <c r="AT114" i="5"/>
  <c r="BH114" i="5"/>
  <c r="BF81" i="5"/>
  <c r="BD65" i="5"/>
  <c r="BF65" i="5" s="1"/>
  <c r="BB65" i="5"/>
  <c r="BD57" i="5"/>
  <c r="AR53" i="5"/>
  <c r="AR174" i="5"/>
  <c r="BB174" i="5"/>
  <c r="BD79" i="5"/>
  <c r="AR63" i="5"/>
  <c r="BD63" i="5"/>
  <c r="BF63" i="5" s="1"/>
  <c r="AR47" i="5"/>
  <c r="M47" i="5"/>
  <c r="BD47" i="5"/>
  <c r="AR31" i="5"/>
  <c r="M31" i="5"/>
  <c r="BD31" i="5"/>
  <c r="BD23" i="5"/>
  <c r="BD459" i="5"/>
  <c r="BF459" i="5" s="1"/>
  <c r="AR452" i="5"/>
  <c r="AT464" i="5"/>
  <c r="BD440" i="5"/>
  <c r="BB458" i="5"/>
  <c r="AT371" i="5"/>
  <c r="M461" i="5"/>
  <c r="BD383" i="5"/>
  <c r="BF383" i="5" s="1"/>
  <c r="M338" i="5"/>
  <c r="BD323" i="5"/>
  <c r="BH323" i="5"/>
  <c r="BD286" i="5"/>
  <c r="BB286" i="5"/>
  <c r="BD307" i="5"/>
  <c r="BF307" i="5" s="1"/>
  <c r="BH319" i="5"/>
  <c r="BD270" i="5"/>
  <c r="BF270" i="5" s="1"/>
  <c r="BH185" i="5"/>
  <c r="BH274" i="5"/>
  <c r="AR257" i="5"/>
  <c r="M382" i="5"/>
  <c r="BD294" i="5"/>
  <c r="BF294" i="5" s="1"/>
  <c r="BD282" i="5"/>
  <c r="BH187" i="5"/>
  <c r="AR219" i="5"/>
  <c r="BB191" i="5"/>
  <c r="BD191" i="5"/>
  <c r="BF191" i="5" s="1"/>
  <c r="AR187" i="5"/>
  <c r="AR132" i="5"/>
  <c r="AR62" i="5"/>
  <c r="M450" i="5"/>
  <c r="BH123" i="5"/>
  <c r="BD123" i="5"/>
  <c r="BF123" i="5" s="1"/>
  <c r="AR172" i="5"/>
  <c r="BB172" i="5"/>
  <c r="M185" i="5"/>
  <c r="BH431" i="5"/>
  <c r="BB431" i="5"/>
  <c r="BB276" i="5"/>
  <c r="BB90" i="5"/>
  <c r="BH90" i="5"/>
  <c r="M118" i="5"/>
  <c r="BD118" i="5"/>
  <c r="BF118" i="5" s="1"/>
  <c r="AT162" i="5"/>
  <c r="BF89" i="5"/>
  <c r="M89" i="5"/>
  <c r="BD69" i="5"/>
  <c r="BD190" i="5"/>
  <c r="BF190" i="5" s="1"/>
  <c r="BH83" i="5"/>
  <c r="AT51" i="5"/>
  <c r="BE87" i="5"/>
  <c r="AR87" i="5"/>
  <c r="M87" i="5"/>
  <c r="BD87" i="5"/>
  <c r="BE71" i="5"/>
  <c r="BH71" i="5"/>
  <c r="AR71" i="5"/>
  <c r="BB71" i="5"/>
  <c r="BD71" i="5"/>
  <c r="BE55" i="5"/>
  <c r="AR55" i="5"/>
  <c r="BB55" i="5"/>
  <c r="BD55" i="5"/>
  <c r="BF55" i="5" s="1"/>
  <c r="BE39" i="5"/>
  <c r="AR39" i="5"/>
  <c r="M39" i="5"/>
  <c r="BD39" i="5"/>
  <c r="AR499" i="5"/>
  <c r="BB429" i="5"/>
  <c r="BD433" i="5"/>
  <c r="BF433" i="5" s="1"/>
  <c r="M433" i="5"/>
  <c r="M432" i="5"/>
  <c r="AT468" i="5"/>
  <c r="AT430" i="5"/>
  <c r="BH401" i="5"/>
  <c r="BD401" i="5"/>
  <c r="M390" i="5"/>
  <c r="BD370" i="5"/>
  <c r="BF370" i="5" s="1"/>
  <c r="BD425" i="5"/>
  <c r="BH417" i="5"/>
  <c r="AT383" i="5"/>
  <c r="AR362" i="5"/>
  <c r="BH360" i="5"/>
  <c r="BD338" i="5"/>
  <c r="BF338" i="5" s="1"/>
  <c r="BD311" i="5"/>
  <c r="BF311" i="5" s="1"/>
  <c r="AR311" i="5"/>
  <c r="AT307" i="5"/>
  <c r="AR244" i="5"/>
  <c r="BD167" i="5"/>
  <c r="AR236" i="5"/>
  <c r="AR207" i="5"/>
  <c r="BD85" i="5"/>
  <c r="BF85" i="5" s="1"/>
  <c r="AT320" i="5"/>
  <c r="BF72" i="5"/>
  <c r="BB91" i="5"/>
  <c r="AT83" i="5"/>
  <c r="AR59" i="5"/>
  <c r="BD59" i="5"/>
  <c r="BF59" i="5" s="1"/>
  <c r="M27" i="5"/>
  <c r="BD27" i="5"/>
  <c r="BF27" i="5" s="1"/>
  <c r="BD19" i="5"/>
  <c r="AT101" i="5"/>
  <c r="M101" i="5"/>
  <c r="BD101" i="5"/>
  <c r="BE93" i="5"/>
  <c r="BF93" i="5" s="1"/>
  <c r="BD488" i="5"/>
  <c r="BF488" i="5" s="1"/>
  <c r="AR498" i="5"/>
  <c r="AT460" i="5"/>
  <c r="BD429" i="5"/>
  <c r="BD342" i="5"/>
  <c r="BF342" i="5" s="1"/>
  <c r="BB185" i="5"/>
  <c r="AR336" i="5"/>
  <c r="M294" i="5"/>
  <c r="BH127" i="5"/>
  <c r="BE127" i="5"/>
  <c r="BB127" i="5"/>
  <c r="BD99" i="5"/>
  <c r="BF99" i="5" s="1"/>
  <c r="BB99" i="5"/>
  <c r="BH99" i="5"/>
  <c r="BB132" i="5"/>
  <c r="BD132" i="5"/>
  <c r="BE205" i="5"/>
  <c r="AR104" i="5"/>
  <c r="AR123" i="5"/>
  <c r="AT116" i="5"/>
  <c r="BF26" i="5"/>
  <c r="AT72" i="5"/>
  <c r="BE64" i="5"/>
  <c r="BF64" i="5" s="1"/>
  <c r="BD54" i="5"/>
  <c r="BE49" i="5"/>
  <c r="BB44" i="5"/>
  <c r="BD29" i="5"/>
  <c r="AT438" i="5"/>
  <c r="M478" i="5"/>
  <c r="BH343" i="5"/>
  <c r="BD255" i="5"/>
  <c r="BH497" i="5"/>
  <c r="AR270" i="5"/>
  <c r="AT179" i="5"/>
  <c r="AR96" i="5"/>
  <c r="M330" i="5"/>
  <c r="M296" i="5"/>
  <c r="AR212" i="5"/>
  <c r="M198" i="5"/>
  <c r="BF74" i="5"/>
  <c r="AT176" i="5"/>
  <c r="M86" i="5"/>
  <c r="BD247" i="5"/>
  <c r="M354" i="5"/>
  <c r="M322" i="5"/>
  <c r="BD243" i="5"/>
  <c r="BF243" i="5" s="1"/>
  <c r="M201" i="5"/>
  <c r="M179" i="5"/>
  <c r="M119" i="5"/>
  <c r="M82" i="5"/>
  <c r="M10" i="5"/>
  <c r="BD339" i="5"/>
  <c r="BF136" i="5"/>
  <c r="AR446" i="5"/>
  <c r="AR442" i="5"/>
  <c r="AR84" i="5"/>
  <c r="M25" i="5"/>
  <c r="BD445" i="5"/>
  <c r="M331" i="5"/>
  <c r="BE50" i="5"/>
  <c r="AR263" i="5"/>
  <c r="M471" i="5"/>
  <c r="BH405" i="5"/>
  <c r="M493" i="5"/>
  <c r="AT7" i="5"/>
  <c r="M397" i="5"/>
  <c r="BD90" i="5"/>
  <c r="BH56" i="5"/>
  <c r="M55" i="5"/>
  <c r="M54" i="5"/>
  <c r="M454" i="5"/>
  <c r="M272" i="5"/>
  <c r="AR175" i="5"/>
  <c r="M148" i="5"/>
  <c r="BE159" i="5"/>
  <c r="BF159" i="5" s="1"/>
  <c r="BH156" i="5"/>
  <c r="M127" i="5"/>
  <c r="BD127" i="5"/>
  <c r="BF127" i="5" s="1"/>
  <c r="M99" i="5"/>
  <c r="BB84" i="5"/>
  <c r="BH80" i="5"/>
  <c r="BD80" i="5"/>
  <c r="BF80" i="5" s="1"/>
  <c r="BD62" i="5"/>
  <c r="M62" i="5"/>
  <c r="M28" i="5"/>
  <c r="M24" i="5"/>
  <c r="BB18" i="5"/>
  <c r="BF50" i="5"/>
  <c r="M48" i="5"/>
  <c r="M475" i="5"/>
  <c r="AT441" i="5"/>
  <c r="M339" i="5"/>
  <c r="AT421" i="5"/>
  <c r="M358" i="5"/>
  <c r="BH371" i="5"/>
  <c r="M449" i="5"/>
  <c r="AR255" i="5"/>
  <c r="M400" i="5"/>
  <c r="M183" i="5"/>
  <c r="M143" i="5"/>
  <c r="M123" i="5"/>
  <c r="AT119" i="5"/>
  <c r="M107" i="5"/>
  <c r="BD351" i="5"/>
  <c r="AT197" i="5"/>
  <c r="M172" i="5"/>
  <c r="BD164" i="5"/>
  <c r="M111" i="5"/>
  <c r="AR61" i="5"/>
  <c r="M42" i="5"/>
  <c r="BB189" i="5"/>
  <c r="AR50" i="5"/>
  <c r="AT128" i="5"/>
  <c r="M17" i="5"/>
  <c r="AR52" i="5"/>
  <c r="M477" i="5"/>
  <c r="M243" i="5"/>
  <c r="BB115" i="5"/>
  <c r="M147" i="5"/>
  <c r="M463" i="5"/>
  <c r="M395" i="5"/>
  <c r="M334" i="5"/>
  <c r="AT177" i="5"/>
  <c r="AR100" i="5"/>
  <c r="M416" i="5"/>
  <c r="M268" i="5"/>
  <c r="M20" i="5"/>
  <c r="M12" i="5"/>
  <c r="M60" i="5"/>
  <c r="AR127" i="5"/>
  <c r="M92" i="5"/>
  <c r="BD119" i="5"/>
  <c r="M84" i="5"/>
  <c r="BH78" i="5"/>
  <c r="BD22" i="5"/>
  <c r="AR80" i="5"/>
  <c r="BF49" i="5"/>
  <c r="BE30" i="5"/>
  <c r="BF30" i="5" s="1"/>
  <c r="BD24" i="5"/>
  <c r="AT58" i="5"/>
  <c r="BB34" i="5"/>
  <c r="AR26" i="5"/>
  <c r="BD25" i="5"/>
  <c r="BE475" i="5"/>
  <c r="BF475" i="5" s="1"/>
  <c r="AT451" i="5"/>
  <c r="AR421" i="5"/>
  <c r="AT437" i="5"/>
  <c r="AT303" i="5"/>
  <c r="BD263" i="5"/>
  <c r="BF263" i="5" s="1"/>
  <c r="BD179" i="5"/>
  <c r="AT183" i="5"/>
  <c r="BE351" i="5"/>
  <c r="AT203" i="5"/>
  <c r="BD227" i="5"/>
  <c r="M375" i="5"/>
  <c r="AR429" i="5"/>
  <c r="BH68" i="5"/>
  <c r="BH60" i="5"/>
  <c r="BE158" i="5"/>
  <c r="BF158" i="5" s="1"/>
  <c r="AT145" i="5"/>
  <c r="M139" i="5"/>
  <c r="M78" i="5"/>
  <c r="M445" i="5"/>
  <c r="AT208" i="5"/>
  <c r="M135" i="5"/>
  <c r="M21" i="5"/>
  <c r="AR463" i="5"/>
  <c r="AR298" i="5"/>
  <c r="M404" i="5"/>
  <c r="M81" i="5"/>
  <c r="BH72" i="5"/>
  <c r="BF465" i="5"/>
  <c r="BF380" i="5"/>
  <c r="BF377" i="5"/>
  <c r="BF492" i="5"/>
  <c r="M499" i="5"/>
  <c r="BF477" i="5"/>
  <c r="M479" i="5"/>
  <c r="BF476" i="5"/>
  <c r="M472" i="5"/>
  <c r="M465" i="5"/>
  <c r="BF461" i="5"/>
  <c r="M452" i="5"/>
  <c r="BF426" i="5"/>
  <c r="BF422" i="5"/>
  <c r="BF411" i="5"/>
  <c r="M385" i="5"/>
  <c r="BF403" i="5"/>
  <c r="BF396" i="5"/>
  <c r="BF402" i="5"/>
  <c r="M368" i="5"/>
  <c r="BF368" i="5"/>
  <c r="BF340" i="5"/>
  <c r="BF324" i="5"/>
  <c r="M337" i="5"/>
  <c r="BF309" i="5"/>
  <c r="BF308" i="5"/>
  <c r="BF349" i="5"/>
  <c r="BF333" i="5"/>
  <c r="M317" i="5"/>
  <c r="M246" i="5"/>
  <c r="BF300" i="5"/>
  <c r="BF245" i="5"/>
  <c r="BF272" i="5"/>
  <c r="M220" i="5"/>
  <c r="BF216" i="5"/>
  <c r="BF157" i="5"/>
  <c r="BF133" i="5"/>
  <c r="BF117" i="5"/>
  <c r="BF113" i="5"/>
  <c r="M166" i="5"/>
  <c r="BF52" i="5"/>
  <c r="BF170" i="5"/>
  <c r="BF146" i="5"/>
  <c r="BF91" i="5"/>
  <c r="BF75" i="5"/>
  <c r="M51" i="5"/>
  <c r="BF43" i="5"/>
  <c r="BF493" i="5"/>
  <c r="BF481" i="5"/>
  <c r="BF478" i="5"/>
  <c r="BF450" i="5"/>
  <c r="M484" i="5"/>
  <c r="BF409" i="5"/>
  <c r="BF449" i="5"/>
  <c r="BF413" i="5"/>
  <c r="BF356" i="5"/>
  <c r="BF327" i="5"/>
  <c r="BF155" i="5"/>
  <c r="BF143" i="5"/>
  <c r="BF187" i="5"/>
  <c r="BF195" i="5"/>
  <c r="BF215" i="5"/>
  <c r="BF148" i="5"/>
  <c r="BF92" i="5"/>
  <c r="BF107" i="5"/>
  <c r="BF45" i="5"/>
  <c r="BF33" i="5"/>
  <c r="BF277" i="5"/>
  <c r="BF183" i="5"/>
  <c r="BF84" i="5"/>
  <c r="BF211" i="5"/>
  <c r="BF393" i="5"/>
  <c r="BF460" i="5"/>
  <c r="BF453" i="5"/>
  <c r="BF432" i="5"/>
  <c r="BF431" i="5"/>
  <c r="BF414" i="5"/>
  <c r="BF398" i="5"/>
  <c r="M372" i="5"/>
  <c r="BF346" i="5"/>
  <c r="M332" i="5"/>
  <c r="BF295" i="5"/>
  <c r="BF289" i="5"/>
  <c r="BF297" i="5"/>
  <c r="BF261" i="5"/>
  <c r="BF241" i="5"/>
  <c r="BF237" i="5"/>
  <c r="BF248" i="5"/>
  <c r="BF240" i="5"/>
  <c r="M224" i="5"/>
  <c r="BF293" i="5"/>
  <c r="M181" i="5"/>
  <c r="M149" i="5"/>
  <c r="BF129" i="5"/>
  <c r="BF109" i="5"/>
  <c r="BF209" i="5"/>
  <c r="BF198" i="5"/>
  <c r="BF160" i="5"/>
  <c r="BF100" i="5"/>
  <c r="BF154" i="5"/>
  <c r="BF142" i="5"/>
  <c r="BF126" i="5"/>
  <c r="BF97" i="5"/>
  <c r="BF40" i="5"/>
  <c r="BF32" i="5"/>
  <c r="BF78" i="5"/>
  <c r="M158" i="5"/>
  <c r="M59" i="5"/>
  <c r="BF79" i="5"/>
  <c r="BF47" i="5"/>
  <c r="BF31" i="5"/>
  <c r="BF486" i="5"/>
  <c r="BF404" i="5"/>
  <c r="BF440" i="5"/>
  <c r="BF343" i="5"/>
  <c r="BF286" i="5"/>
  <c r="M392" i="5"/>
  <c r="M306" i="5"/>
  <c r="BF232" i="5"/>
  <c r="BF282" i="5"/>
  <c r="M202" i="5"/>
  <c r="BF132" i="5"/>
  <c r="BF95" i="5"/>
  <c r="BF115" i="5"/>
  <c r="M98" i="5"/>
  <c r="BF68" i="5"/>
  <c r="BF42" i="5"/>
  <c r="BF54" i="5"/>
  <c r="BF29" i="5"/>
  <c r="BF500" i="5"/>
  <c r="BF255" i="5"/>
  <c r="BF247" i="5"/>
  <c r="BF339" i="5"/>
  <c r="BF445" i="5"/>
  <c r="BF361" i="5"/>
  <c r="BF90" i="5"/>
  <c r="BF415" i="5"/>
  <c r="BF305" i="5"/>
  <c r="BF275" i="5"/>
  <c r="BF253" i="5"/>
  <c r="BF204" i="5"/>
  <c r="BF149" i="5"/>
  <c r="BF105" i="5"/>
  <c r="BF197" i="5"/>
  <c r="BF166" i="5"/>
  <c r="BF150" i="5"/>
  <c r="BF134" i="5"/>
  <c r="BF69" i="5"/>
  <c r="BF87" i="5"/>
  <c r="BF71" i="5"/>
  <c r="BF39" i="5"/>
  <c r="BF490" i="5"/>
  <c r="BF424" i="5"/>
  <c r="BF416" i="5"/>
  <c r="BF454" i="5"/>
  <c r="BF408" i="5"/>
  <c r="BF401" i="5"/>
  <c r="BF388" i="5"/>
  <c r="BF425" i="5"/>
  <c r="BF288" i="5"/>
  <c r="BF147" i="5"/>
  <c r="BF256" i="5"/>
  <c r="BF167" i="5"/>
  <c r="BF131" i="5"/>
  <c r="BF171" i="5"/>
  <c r="BF151" i="5"/>
  <c r="BF135" i="5"/>
  <c r="BF88" i="5"/>
  <c r="BF34" i="5"/>
  <c r="BF62" i="5"/>
  <c r="BF37" i="5"/>
  <c r="BF164" i="5"/>
  <c r="BF199" i="5"/>
  <c r="M171" i="5"/>
  <c r="BF496" i="5"/>
  <c r="BF491" i="5"/>
  <c r="BF483" i="5"/>
  <c r="BF444" i="5"/>
  <c r="BF418" i="5"/>
  <c r="BF443" i="5"/>
  <c r="BF386" i="5"/>
  <c r="BF406" i="5"/>
  <c r="BF374" i="5"/>
  <c r="BF372" i="5"/>
  <c r="BF354" i="5"/>
  <c r="BF348" i="5"/>
  <c r="BF316" i="5"/>
  <c r="BF357" i="5"/>
  <c r="BF341" i="5"/>
  <c r="BF325" i="5"/>
  <c r="M291" i="5"/>
  <c r="M262" i="5"/>
  <c r="BF229" i="5"/>
  <c r="BF283" i="5"/>
  <c r="BF249" i="5"/>
  <c r="BF224" i="5"/>
  <c r="BF285" i="5"/>
  <c r="BF173" i="5"/>
  <c r="BF161" i="5"/>
  <c r="BF153" i="5"/>
  <c r="BF121" i="5"/>
  <c r="BF201" i="5"/>
  <c r="BF180" i="5"/>
  <c r="BF116" i="5"/>
  <c r="BF98" i="5"/>
  <c r="BF61" i="5"/>
  <c r="BF101" i="5"/>
  <c r="BF485" i="5"/>
  <c r="BF455" i="5"/>
  <c r="BF429" i="5"/>
  <c r="BF441" i="5"/>
  <c r="BF437" i="5"/>
  <c r="M428" i="5"/>
  <c r="BF371" i="5"/>
  <c r="BF400" i="5"/>
  <c r="BF365" i="5"/>
  <c r="BF315" i="5"/>
  <c r="BF303" i="5"/>
  <c r="BF280" i="5"/>
  <c r="M270" i="5"/>
  <c r="BF274" i="5"/>
  <c r="BF168" i="5"/>
  <c r="BF163" i="5"/>
  <c r="BF259" i="5"/>
  <c r="M144" i="5"/>
  <c r="BF119" i="5"/>
  <c r="BF111" i="5"/>
  <c r="BF41" i="5"/>
  <c r="BF24" i="5"/>
  <c r="BF58" i="5"/>
  <c r="BF25" i="5"/>
  <c r="BF420" i="5"/>
  <c r="BF271" i="5"/>
  <c r="BF251" i="5"/>
  <c r="BF220" i="5"/>
  <c r="BF278" i="5"/>
  <c r="BF239" i="5"/>
  <c r="BF179" i="5"/>
  <c r="BF38" i="5"/>
  <c r="BF227" i="5"/>
  <c r="BF140" i="5"/>
  <c r="BD495" i="5"/>
  <c r="BF495" i="5" s="1"/>
  <c r="AT480" i="5"/>
  <c r="BD480" i="5"/>
  <c r="BF480" i="5" s="1"/>
  <c r="BE479" i="5"/>
  <c r="BF479" i="5" s="1"/>
  <c r="CT474" i="5"/>
  <c r="DE474" i="5"/>
  <c r="EG474" i="5" s="1"/>
  <c r="CO474" i="5"/>
  <c r="DQ474" i="5" s="1"/>
  <c r="CV474" i="5"/>
  <c r="DC474" i="5"/>
  <c r="EE474" i="5" s="1"/>
  <c r="CM474" i="5"/>
  <c r="DO474" i="5" s="1"/>
  <c r="DF474" i="5"/>
  <c r="CP474" i="5"/>
  <c r="DA474" i="5"/>
  <c r="EC474" i="5" s="1"/>
  <c r="CK474" i="5"/>
  <c r="DM474" i="5" s="1"/>
  <c r="DH474" i="5"/>
  <c r="CR474" i="5"/>
  <c r="CY474" i="5"/>
  <c r="EA474" i="5" s="1"/>
  <c r="CI474" i="5"/>
  <c r="DK474" i="5" s="1"/>
  <c r="DB474" i="5"/>
  <c r="CL474" i="5"/>
  <c r="CW474" i="5"/>
  <c r="DY474" i="5" s="1"/>
  <c r="DD474" i="5"/>
  <c r="CN474" i="5"/>
  <c r="CU474" i="5"/>
  <c r="DW474" i="5" s="1"/>
  <c r="CX474" i="5"/>
  <c r="CH474" i="5"/>
  <c r="DI474" i="5"/>
  <c r="EK474" i="5" s="1"/>
  <c r="CS474" i="5"/>
  <c r="DU474" i="5" s="1"/>
  <c r="CZ474" i="5"/>
  <c r="CJ474" i="5"/>
  <c r="DG474" i="5"/>
  <c r="EI474" i="5" s="1"/>
  <c r="CQ474" i="5"/>
  <c r="DS474" i="5" s="1"/>
  <c r="BH472" i="5"/>
  <c r="BD452" i="5"/>
  <c r="BE442" i="5"/>
  <c r="BF442" i="5" s="1"/>
  <c r="BE435" i="5"/>
  <c r="DI420" i="5"/>
  <c r="EK420" i="5" s="1"/>
  <c r="CS420" i="5"/>
  <c r="DU420" i="5" s="1"/>
  <c r="CZ420" i="5"/>
  <c r="CJ420" i="5"/>
  <c r="DG420" i="5"/>
  <c r="EI420" i="5" s="1"/>
  <c r="CQ420" i="5"/>
  <c r="DS420" i="5" s="1"/>
  <c r="DB420" i="5"/>
  <c r="CL420" i="5"/>
  <c r="DE420" i="5"/>
  <c r="EG420" i="5" s="1"/>
  <c r="CO420" i="5"/>
  <c r="DQ420" i="5" s="1"/>
  <c r="CV420" i="5"/>
  <c r="DC420" i="5"/>
  <c r="EE420" i="5" s="1"/>
  <c r="CM420" i="5"/>
  <c r="DO420" i="5" s="1"/>
  <c r="CX420" i="5"/>
  <c r="CH420" i="5"/>
  <c r="DA420" i="5"/>
  <c r="EC420" i="5" s="1"/>
  <c r="CK420" i="5"/>
  <c r="DM420" i="5" s="1"/>
  <c r="DH420" i="5"/>
  <c r="CR420" i="5"/>
  <c r="CY420" i="5"/>
  <c r="EA420" i="5" s="1"/>
  <c r="CI420" i="5"/>
  <c r="DK420" i="5" s="1"/>
  <c r="CT420" i="5"/>
  <c r="CW420" i="5"/>
  <c r="DY420" i="5" s="1"/>
  <c r="DD420" i="5"/>
  <c r="CN420" i="5"/>
  <c r="CU420" i="5"/>
  <c r="DW420" i="5" s="1"/>
  <c r="DF420" i="5"/>
  <c r="CP420" i="5"/>
  <c r="AT419" i="5"/>
  <c r="AR443" i="5"/>
  <c r="DF436" i="5"/>
  <c r="CP436" i="5"/>
  <c r="DA436" i="5"/>
  <c r="EC436" i="5" s="1"/>
  <c r="CK436" i="5"/>
  <c r="DM436" i="5" s="1"/>
  <c r="DH436" i="5"/>
  <c r="CR436" i="5"/>
  <c r="CY436" i="5"/>
  <c r="EA436" i="5" s="1"/>
  <c r="CI436" i="5"/>
  <c r="DK436" i="5" s="1"/>
  <c r="CT436" i="5"/>
  <c r="DE436" i="5"/>
  <c r="EG436" i="5" s="1"/>
  <c r="CO436" i="5"/>
  <c r="DQ436" i="5" s="1"/>
  <c r="CV436" i="5"/>
  <c r="DC436" i="5"/>
  <c r="EE436" i="5" s="1"/>
  <c r="CM436" i="5"/>
  <c r="DO436" i="5" s="1"/>
  <c r="DB436" i="5"/>
  <c r="CW436" i="5"/>
  <c r="DY436" i="5" s="1"/>
  <c r="CJ436" i="5"/>
  <c r="DG436" i="5"/>
  <c r="EI436" i="5" s="1"/>
  <c r="CX436" i="5"/>
  <c r="CS436" i="5"/>
  <c r="DU436" i="5" s="1"/>
  <c r="DD436" i="5"/>
  <c r="CU436" i="5"/>
  <c r="DW436" i="5" s="1"/>
  <c r="CL436" i="5"/>
  <c r="CZ436" i="5"/>
  <c r="CQ436" i="5"/>
  <c r="DS436" i="5" s="1"/>
  <c r="CH436" i="5"/>
  <c r="DI436" i="5"/>
  <c r="EK436" i="5" s="1"/>
  <c r="CN436" i="5"/>
  <c r="CT381" i="5"/>
  <c r="DE381" i="5"/>
  <c r="EG381" i="5" s="1"/>
  <c r="CO381" i="5"/>
  <c r="DQ381" i="5" s="1"/>
  <c r="CV381" i="5"/>
  <c r="DC381" i="5"/>
  <c r="EE381" i="5" s="1"/>
  <c r="CM381" i="5"/>
  <c r="DO381" i="5" s="1"/>
  <c r="DF381" i="5"/>
  <c r="CP381" i="5"/>
  <c r="DA381" i="5"/>
  <c r="EC381" i="5" s="1"/>
  <c r="CK381" i="5"/>
  <c r="DM381" i="5" s="1"/>
  <c r="DH381" i="5"/>
  <c r="CR381" i="5"/>
  <c r="CY381" i="5"/>
  <c r="EA381" i="5" s="1"/>
  <c r="CI381" i="5"/>
  <c r="DK381" i="5" s="1"/>
  <c r="DB381" i="5"/>
  <c r="CL381" i="5"/>
  <c r="CW381" i="5"/>
  <c r="DY381" i="5" s="1"/>
  <c r="DD381" i="5"/>
  <c r="CN381" i="5"/>
  <c r="CU381" i="5"/>
  <c r="DW381" i="5" s="1"/>
  <c r="CX381" i="5"/>
  <c r="CH381" i="5"/>
  <c r="DI381" i="5"/>
  <c r="EK381" i="5" s="1"/>
  <c r="CS381" i="5"/>
  <c r="DU381" i="5" s="1"/>
  <c r="CZ381" i="5"/>
  <c r="CJ381" i="5"/>
  <c r="DG381" i="5"/>
  <c r="EI381" i="5" s="1"/>
  <c r="CQ381" i="5"/>
  <c r="DS381" i="5" s="1"/>
  <c r="BE328" i="5"/>
  <c r="BF328" i="5" s="1"/>
  <c r="AT360" i="5"/>
  <c r="CX314" i="5"/>
  <c r="CH314" i="5"/>
  <c r="DI314" i="5"/>
  <c r="EK314" i="5" s="1"/>
  <c r="CS314" i="5"/>
  <c r="DU314" i="5" s="1"/>
  <c r="CZ314" i="5"/>
  <c r="CJ314" i="5"/>
  <c r="DG314" i="5"/>
  <c r="EI314" i="5" s="1"/>
  <c r="CQ314" i="5"/>
  <c r="DS314" i="5" s="1"/>
  <c r="CT314" i="5"/>
  <c r="DE314" i="5"/>
  <c r="EG314" i="5" s="1"/>
  <c r="CO314" i="5"/>
  <c r="DQ314" i="5" s="1"/>
  <c r="CV314" i="5"/>
  <c r="DC314" i="5"/>
  <c r="EE314" i="5" s="1"/>
  <c r="CM314" i="5"/>
  <c r="DO314" i="5" s="1"/>
  <c r="DF314" i="5"/>
  <c r="CP314" i="5"/>
  <c r="DA314" i="5"/>
  <c r="EC314" i="5" s="1"/>
  <c r="CK314" i="5"/>
  <c r="DM314" i="5" s="1"/>
  <c r="DH314" i="5"/>
  <c r="CR314" i="5"/>
  <c r="CY314" i="5"/>
  <c r="EA314" i="5" s="1"/>
  <c r="CI314" i="5"/>
  <c r="DK314" i="5" s="1"/>
  <c r="DB314" i="5"/>
  <c r="CL314" i="5"/>
  <c r="CW314" i="5"/>
  <c r="DY314" i="5" s="1"/>
  <c r="DD314" i="5"/>
  <c r="CN314" i="5"/>
  <c r="CU314" i="5"/>
  <c r="DW314" i="5" s="1"/>
  <c r="BD317" i="5"/>
  <c r="BE317" i="5"/>
  <c r="BE217" i="5"/>
  <c r="BF217" i="5" s="1"/>
  <c r="BD257" i="5"/>
  <c r="BF257" i="5" s="1"/>
  <c r="DC293" i="5"/>
  <c r="EE293" i="5" s="1"/>
  <c r="CM293" i="5"/>
  <c r="DO293" i="5" s="1"/>
  <c r="CX293" i="5"/>
  <c r="CH293" i="5"/>
  <c r="DI293" i="5"/>
  <c r="EK293" i="5" s="1"/>
  <c r="CS293" i="5"/>
  <c r="DU293" i="5" s="1"/>
  <c r="CZ293" i="5"/>
  <c r="CJ293" i="5"/>
  <c r="CY293" i="5"/>
  <c r="EA293" i="5" s="1"/>
  <c r="CI293" i="5"/>
  <c r="DK293" i="5" s="1"/>
  <c r="CT293" i="5"/>
  <c r="DE293" i="5"/>
  <c r="EG293" i="5" s="1"/>
  <c r="CO293" i="5"/>
  <c r="DQ293" i="5" s="1"/>
  <c r="CV293" i="5"/>
  <c r="CU293" i="5"/>
  <c r="DW293" i="5" s="1"/>
  <c r="DF293" i="5"/>
  <c r="CP293" i="5"/>
  <c r="DA293" i="5"/>
  <c r="EC293" i="5" s="1"/>
  <c r="CK293" i="5"/>
  <c r="DM293" i="5" s="1"/>
  <c r="DH293" i="5"/>
  <c r="CR293" i="5"/>
  <c r="DG293" i="5"/>
  <c r="EI293" i="5" s="1"/>
  <c r="CQ293" i="5"/>
  <c r="DS293" i="5" s="1"/>
  <c r="DB293" i="5"/>
  <c r="CL293" i="5"/>
  <c r="CW293" i="5"/>
  <c r="DY293" i="5" s="1"/>
  <c r="DD293" i="5"/>
  <c r="CN293" i="5"/>
  <c r="BE267" i="5"/>
  <c r="BE184" i="5"/>
  <c r="DC166" i="5"/>
  <c r="EE166" i="5" s="1"/>
  <c r="CM166" i="5"/>
  <c r="DO166" i="5" s="1"/>
  <c r="CX166" i="5"/>
  <c r="CH166" i="5"/>
  <c r="DI166" i="5"/>
  <c r="EK166" i="5" s="1"/>
  <c r="CS166" i="5"/>
  <c r="DU166" i="5" s="1"/>
  <c r="CZ166" i="5"/>
  <c r="CJ166" i="5"/>
  <c r="CY166" i="5"/>
  <c r="EA166" i="5" s="1"/>
  <c r="CI166" i="5"/>
  <c r="DK166" i="5" s="1"/>
  <c r="CT166" i="5"/>
  <c r="DE166" i="5"/>
  <c r="EG166" i="5" s="1"/>
  <c r="CO166" i="5"/>
  <c r="DQ166" i="5" s="1"/>
  <c r="CV166" i="5"/>
  <c r="CU166" i="5"/>
  <c r="DW166" i="5" s="1"/>
  <c r="DF166" i="5"/>
  <c r="CP166" i="5"/>
  <c r="DA166" i="5"/>
  <c r="EC166" i="5" s="1"/>
  <c r="CK166" i="5"/>
  <c r="DM166" i="5" s="1"/>
  <c r="DH166" i="5"/>
  <c r="CR166" i="5"/>
  <c r="DG166" i="5"/>
  <c r="EI166" i="5" s="1"/>
  <c r="CQ166" i="5"/>
  <c r="DS166" i="5" s="1"/>
  <c r="DB166" i="5"/>
  <c r="CL166" i="5"/>
  <c r="CW166" i="5"/>
  <c r="DY166" i="5" s="1"/>
  <c r="DD166" i="5"/>
  <c r="CN166" i="5"/>
  <c r="DC150" i="5"/>
  <c r="EE150" i="5" s="1"/>
  <c r="CM150" i="5"/>
  <c r="DO150" i="5" s="1"/>
  <c r="CX150" i="5"/>
  <c r="CH150" i="5"/>
  <c r="DI150" i="5"/>
  <c r="EK150" i="5" s="1"/>
  <c r="CS150" i="5"/>
  <c r="DU150" i="5" s="1"/>
  <c r="CZ150" i="5"/>
  <c r="CJ150" i="5"/>
  <c r="CY150" i="5"/>
  <c r="EA150" i="5" s="1"/>
  <c r="CI150" i="5"/>
  <c r="DK150" i="5" s="1"/>
  <c r="CT150" i="5"/>
  <c r="DE150" i="5"/>
  <c r="EG150" i="5" s="1"/>
  <c r="CO150" i="5"/>
  <c r="DQ150" i="5" s="1"/>
  <c r="CV150" i="5"/>
  <c r="CU150" i="5"/>
  <c r="DW150" i="5" s="1"/>
  <c r="DF150" i="5"/>
  <c r="CP150" i="5"/>
  <c r="DA150" i="5"/>
  <c r="EC150" i="5" s="1"/>
  <c r="CK150" i="5"/>
  <c r="DM150" i="5" s="1"/>
  <c r="DH150" i="5"/>
  <c r="CR150" i="5"/>
  <c r="DG150" i="5"/>
  <c r="EI150" i="5" s="1"/>
  <c r="CQ150" i="5"/>
  <c r="DS150" i="5" s="1"/>
  <c r="DB150" i="5"/>
  <c r="CL150" i="5"/>
  <c r="CW150" i="5"/>
  <c r="DY150" i="5" s="1"/>
  <c r="DD150" i="5"/>
  <c r="CN150" i="5"/>
  <c r="DC134" i="5"/>
  <c r="EE134" i="5" s="1"/>
  <c r="CM134" i="5"/>
  <c r="DO134" i="5" s="1"/>
  <c r="CX134" i="5"/>
  <c r="CH134" i="5"/>
  <c r="DI134" i="5"/>
  <c r="EK134" i="5" s="1"/>
  <c r="CS134" i="5"/>
  <c r="DU134" i="5" s="1"/>
  <c r="CZ134" i="5"/>
  <c r="CJ134" i="5"/>
  <c r="CY134" i="5"/>
  <c r="EA134" i="5" s="1"/>
  <c r="CI134" i="5"/>
  <c r="DK134" i="5" s="1"/>
  <c r="CT134" i="5"/>
  <c r="DE134" i="5"/>
  <c r="EG134" i="5" s="1"/>
  <c r="CO134" i="5"/>
  <c r="DQ134" i="5" s="1"/>
  <c r="CV134" i="5"/>
  <c r="CU134" i="5"/>
  <c r="DW134" i="5" s="1"/>
  <c r="DF134" i="5"/>
  <c r="CP134" i="5"/>
  <c r="DA134" i="5"/>
  <c r="EC134" i="5" s="1"/>
  <c r="CK134" i="5"/>
  <c r="DM134" i="5" s="1"/>
  <c r="DH134" i="5"/>
  <c r="CR134" i="5"/>
  <c r="DG134" i="5"/>
  <c r="EI134" i="5" s="1"/>
  <c r="CQ134" i="5"/>
  <c r="DS134" i="5" s="1"/>
  <c r="DB134" i="5"/>
  <c r="CL134" i="5"/>
  <c r="CW134" i="5"/>
  <c r="DY134" i="5" s="1"/>
  <c r="DD134" i="5"/>
  <c r="CN134" i="5"/>
  <c r="DC118" i="5"/>
  <c r="EE118" i="5" s="1"/>
  <c r="CM118" i="5"/>
  <c r="DO118" i="5" s="1"/>
  <c r="CX118" i="5"/>
  <c r="CH118" i="5"/>
  <c r="DI118" i="5"/>
  <c r="EK118" i="5" s="1"/>
  <c r="CS118" i="5"/>
  <c r="DU118" i="5" s="1"/>
  <c r="CZ118" i="5"/>
  <c r="CJ118" i="5"/>
  <c r="CY118" i="5"/>
  <c r="EA118" i="5" s="1"/>
  <c r="CI118" i="5"/>
  <c r="DK118" i="5" s="1"/>
  <c r="CT118" i="5"/>
  <c r="DE118" i="5"/>
  <c r="EG118" i="5" s="1"/>
  <c r="CO118" i="5"/>
  <c r="DQ118" i="5" s="1"/>
  <c r="CV118" i="5"/>
  <c r="CU118" i="5"/>
  <c r="DW118" i="5" s="1"/>
  <c r="DF118" i="5"/>
  <c r="CP118" i="5"/>
  <c r="DA118" i="5"/>
  <c r="EC118" i="5" s="1"/>
  <c r="CK118" i="5"/>
  <c r="DM118" i="5" s="1"/>
  <c r="DH118" i="5"/>
  <c r="CR118" i="5"/>
  <c r="DG118" i="5"/>
  <c r="EI118" i="5" s="1"/>
  <c r="CQ118" i="5"/>
  <c r="DS118" i="5" s="1"/>
  <c r="DB118" i="5"/>
  <c r="CL118" i="5"/>
  <c r="CW118" i="5"/>
  <c r="DY118" i="5" s="1"/>
  <c r="DD118" i="5"/>
  <c r="CN118" i="5"/>
  <c r="DA21" i="5"/>
  <c r="EC21" i="5" s="1"/>
  <c r="CK21" i="5"/>
  <c r="DM21" i="5" s="1"/>
  <c r="DH21" i="5"/>
  <c r="CR21" i="5"/>
  <c r="CY21" i="5"/>
  <c r="EA21" i="5" s="1"/>
  <c r="CI21" i="5"/>
  <c r="DK21" i="5" s="1"/>
  <c r="CT21" i="5"/>
  <c r="CW21" i="5"/>
  <c r="DY21" i="5" s="1"/>
  <c r="DD21" i="5"/>
  <c r="CN21" i="5"/>
  <c r="CU21" i="5"/>
  <c r="DW21" i="5" s="1"/>
  <c r="DF21" i="5"/>
  <c r="CP21" i="5"/>
  <c r="DI21" i="5"/>
  <c r="EK21" i="5" s="1"/>
  <c r="CS21" i="5"/>
  <c r="DU21" i="5" s="1"/>
  <c r="CZ21" i="5"/>
  <c r="CJ21" i="5"/>
  <c r="DG21" i="5"/>
  <c r="EI21" i="5" s="1"/>
  <c r="CQ21" i="5"/>
  <c r="DS21" i="5" s="1"/>
  <c r="DB21" i="5"/>
  <c r="CL21" i="5"/>
  <c r="DE21" i="5"/>
  <c r="EG21" i="5" s="1"/>
  <c r="CO21" i="5"/>
  <c r="DQ21" i="5" s="1"/>
  <c r="CV21" i="5"/>
  <c r="DC21" i="5"/>
  <c r="EE21" i="5" s="1"/>
  <c r="CM21" i="5"/>
  <c r="DO21" i="5" s="1"/>
  <c r="CX21" i="5"/>
  <c r="CH21" i="5"/>
  <c r="AR193" i="5"/>
  <c r="DF32" i="5"/>
  <c r="CP32" i="5"/>
  <c r="DA32" i="5"/>
  <c r="EC32" i="5" s="1"/>
  <c r="CK32" i="5"/>
  <c r="DM32" i="5" s="1"/>
  <c r="DH32" i="5"/>
  <c r="CR32" i="5"/>
  <c r="CY32" i="5"/>
  <c r="EA32" i="5" s="1"/>
  <c r="CI32" i="5"/>
  <c r="DK32" i="5" s="1"/>
  <c r="DB32" i="5"/>
  <c r="CL32" i="5"/>
  <c r="CW32" i="5"/>
  <c r="DY32" i="5" s="1"/>
  <c r="DD32" i="5"/>
  <c r="CN32" i="5"/>
  <c r="CU32" i="5"/>
  <c r="DW32" i="5" s="1"/>
  <c r="CX32" i="5"/>
  <c r="CH32" i="5"/>
  <c r="DI32" i="5"/>
  <c r="EK32" i="5" s="1"/>
  <c r="CS32" i="5"/>
  <c r="DU32" i="5" s="1"/>
  <c r="CZ32" i="5"/>
  <c r="CJ32" i="5"/>
  <c r="DG32" i="5"/>
  <c r="EI32" i="5" s="1"/>
  <c r="CQ32" i="5"/>
  <c r="DS32" i="5" s="1"/>
  <c r="CT32" i="5"/>
  <c r="DE32" i="5"/>
  <c r="EG32" i="5" s="1"/>
  <c r="CO32" i="5"/>
  <c r="DQ32" i="5" s="1"/>
  <c r="CV32" i="5"/>
  <c r="DC32" i="5"/>
  <c r="EE32" i="5" s="1"/>
  <c r="CM32" i="5"/>
  <c r="DO32" i="5" s="1"/>
  <c r="BD83" i="5"/>
  <c r="BE83" i="5"/>
  <c r="CV87" i="5"/>
  <c r="CP87" i="5"/>
  <c r="CY87" i="5"/>
  <c r="EA87" i="5" s="1"/>
  <c r="CS87" i="5"/>
  <c r="DU87" i="5" s="1"/>
  <c r="DG87" i="5"/>
  <c r="EI87" i="5" s="1"/>
  <c r="CL87" i="5"/>
  <c r="DH87" i="5"/>
  <c r="CR87" i="5"/>
  <c r="DF87" i="5"/>
  <c r="CK87" i="5"/>
  <c r="DM87" i="5" s="1"/>
  <c r="CT87" i="5"/>
  <c r="DI87" i="5"/>
  <c r="EK87" i="5" s="1"/>
  <c r="CM87" i="5"/>
  <c r="DO87" i="5" s="1"/>
  <c r="DB87" i="5"/>
  <c r="DD87" i="5"/>
  <c r="CN87" i="5"/>
  <c r="DA87" i="5"/>
  <c r="EC87" i="5" s="1"/>
  <c r="CO87" i="5"/>
  <c r="DQ87" i="5" s="1"/>
  <c r="DC87" i="5"/>
  <c r="EE87" i="5" s="1"/>
  <c r="CH87" i="5"/>
  <c r="CW87" i="5"/>
  <c r="DY87" i="5" s="1"/>
  <c r="CZ87" i="5"/>
  <c r="CJ87" i="5"/>
  <c r="CU87" i="5"/>
  <c r="DW87" i="5" s="1"/>
  <c r="DE87" i="5"/>
  <c r="EG87" i="5" s="1"/>
  <c r="CI87" i="5"/>
  <c r="DK87" i="5" s="1"/>
  <c r="CX87" i="5"/>
  <c r="CQ87" i="5"/>
  <c r="DS87" i="5" s="1"/>
  <c r="CY71" i="5"/>
  <c r="EA71" i="5" s="1"/>
  <c r="CI71" i="5"/>
  <c r="DK71" i="5" s="1"/>
  <c r="CT71" i="5"/>
  <c r="DE71" i="5"/>
  <c r="EG71" i="5" s="1"/>
  <c r="CO71" i="5"/>
  <c r="DQ71" i="5" s="1"/>
  <c r="CV71" i="5"/>
  <c r="CU71" i="5"/>
  <c r="DW71" i="5" s="1"/>
  <c r="DF71" i="5"/>
  <c r="DG71" i="5"/>
  <c r="EI71" i="5" s="1"/>
  <c r="CQ71" i="5"/>
  <c r="DS71" i="5" s="1"/>
  <c r="DB71" i="5"/>
  <c r="CL71" i="5"/>
  <c r="CW71" i="5"/>
  <c r="DY71" i="5" s="1"/>
  <c r="CP71" i="5"/>
  <c r="CK71" i="5"/>
  <c r="DM71" i="5" s="1"/>
  <c r="DH71" i="5"/>
  <c r="CN71" i="5"/>
  <c r="CH71" i="5"/>
  <c r="DI71" i="5"/>
  <c r="EK71" i="5" s="1"/>
  <c r="DD71" i="5"/>
  <c r="CJ71" i="5"/>
  <c r="DC71" i="5"/>
  <c r="EE71" i="5" s="1"/>
  <c r="DA71" i="5"/>
  <c r="EC71" i="5" s="1"/>
  <c r="CZ71" i="5"/>
  <c r="CM71" i="5"/>
  <c r="DO71" i="5" s="1"/>
  <c r="CX71" i="5"/>
  <c r="CS71" i="5"/>
  <c r="DU71" i="5" s="1"/>
  <c r="CR71" i="5"/>
  <c r="CY55" i="5"/>
  <c r="EA55" i="5" s="1"/>
  <c r="CI55" i="5"/>
  <c r="DK55" i="5" s="1"/>
  <c r="CT55" i="5"/>
  <c r="DE55" i="5"/>
  <c r="EG55" i="5" s="1"/>
  <c r="CO55" i="5"/>
  <c r="DQ55" i="5" s="1"/>
  <c r="CV55" i="5"/>
  <c r="CU55" i="5"/>
  <c r="DW55" i="5" s="1"/>
  <c r="DF55" i="5"/>
  <c r="CP55" i="5"/>
  <c r="DA55" i="5"/>
  <c r="EC55" i="5" s="1"/>
  <c r="CK55" i="5"/>
  <c r="DM55" i="5" s="1"/>
  <c r="DH55" i="5"/>
  <c r="CR55" i="5"/>
  <c r="DG55" i="5"/>
  <c r="EI55" i="5" s="1"/>
  <c r="CQ55" i="5"/>
  <c r="DS55" i="5" s="1"/>
  <c r="DB55" i="5"/>
  <c r="CL55" i="5"/>
  <c r="CW55" i="5"/>
  <c r="DY55" i="5" s="1"/>
  <c r="DD55" i="5"/>
  <c r="CN55" i="5"/>
  <c r="DC55" i="5"/>
  <c r="EE55" i="5" s="1"/>
  <c r="DI55" i="5"/>
  <c r="EK55" i="5" s="1"/>
  <c r="CM55" i="5"/>
  <c r="DO55" i="5" s="1"/>
  <c r="CX55" i="5"/>
  <c r="CS55" i="5"/>
  <c r="DU55" i="5" s="1"/>
  <c r="CZ55" i="5"/>
  <c r="CH55" i="5"/>
  <c r="CJ55" i="5"/>
  <c r="BB472" i="5"/>
  <c r="DF498" i="5"/>
  <c r="CP498" i="5"/>
  <c r="CL498" i="5"/>
  <c r="CV498" i="5"/>
  <c r="DE498" i="5"/>
  <c r="EG498" i="5" s="1"/>
  <c r="CU498" i="5"/>
  <c r="DW498" i="5" s="1"/>
  <c r="CK498" i="5"/>
  <c r="DM498" i="5" s="1"/>
  <c r="DG498" i="5"/>
  <c r="EI498" i="5" s="1"/>
  <c r="DB498" i="5"/>
  <c r="CH498" i="5"/>
  <c r="DH498" i="5"/>
  <c r="CR498" i="5"/>
  <c r="CW498" i="5"/>
  <c r="DY498" i="5" s="1"/>
  <c r="CM498" i="5"/>
  <c r="DO498" i="5" s="1"/>
  <c r="DI498" i="5"/>
  <c r="EK498" i="5" s="1"/>
  <c r="CY498" i="5"/>
  <c r="EA498" i="5" s="1"/>
  <c r="CX498" i="5"/>
  <c r="DD498" i="5"/>
  <c r="CN498" i="5"/>
  <c r="CO498" i="5"/>
  <c r="DQ498" i="5" s="1"/>
  <c r="DA498" i="5"/>
  <c r="EC498" i="5" s="1"/>
  <c r="CQ498" i="5"/>
  <c r="DS498" i="5" s="1"/>
  <c r="CT498" i="5"/>
  <c r="CZ498" i="5"/>
  <c r="CJ498" i="5"/>
  <c r="DC498" i="5"/>
  <c r="EE498" i="5" s="1"/>
  <c r="CS498" i="5"/>
  <c r="DU498" i="5" s="1"/>
  <c r="CI498" i="5"/>
  <c r="DK498" i="5" s="1"/>
  <c r="BB479" i="5"/>
  <c r="BH435" i="5"/>
  <c r="AT422" i="5"/>
  <c r="BH384" i="5"/>
  <c r="BD344" i="5"/>
  <c r="AR307" i="5"/>
  <c r="BH232" i="5"/>
  <c r="BH216" i="5"/>
  <c r="CY237" i="5"/>
  <c r="EA237" i="5" s="1"/>
  <c r="CI237" i="5"/>
  <c r="DK237" i="5" s="1"/>
  <c r="CT237" i="5"/>
  <c r="DE237" i="5"/>
  <c r="EG237" i="5" s="1"/>
  <c r="CO237" i="5"/>
  <c r="DQ237" i="5" s="1"/>
  <c r="CR237" i="5"/>
  <c r="CN237" i="5"/>
  <c r="CJ237" i="5"/>
  <c r="CU237" i="5"/>
  <c r="DW237" i="5" s="1"/>
  <c r="DF237" i="5"/>
  <c r="CP237" i="5"/>
  <c r="DA237" i="5"/>
  <c r="EC237" i="5" s="1"/>
  <c r="CK237" i="5"/>
  <c r="DM237" i="5" s="1"/>
  <c r="DG237" i="5"/>
  <c r="EI237" i="5" s="1"/>
  <c r="CQ237" i="5"/>
  <c r="DS237" i="5" s="1"/>
  <c r="DB237" i="5"/>
  <c r="CL237" i="5"/>
  <c r="CW237" i="5"/>
  <c r="DY237" i="5" s="1"/>
  <c r="DC237" i="5"/>
  <c r="EE237" i="5" s="1"/>
  <c r="CM237" i="5"/>
  <c r="DO237" i="5" s="1"/>
  <c r="CX237" i="5"/>
  <c r="CH237" i="5"/>
  <c r="DI237" i="5"/>
  <c r="EK237" i="5" s="1"/>
  <c r="CS237" i="5"/>
  <c r="DU237" i="5" s="1"/>
  <c r="DH237" i="5"/>
  <c r="DD237" i="5"/>
  <c r="CZ237" i="5"/>
  <c r="CV237" i="5"/>
  <c r="DE132" i="5"/>
  <c r="EG132" i="5" s="1"/>
  <c r="CO132" i="5"/>
  <c r="DQ132" i="5" s="1"/>
  <c r="CV132" i="5"/>
  <c r="DC132" i="5"/>
  <c r="EE132" i="5" s="1"/>
  <c r="CM132" i="5"/>
  <c r="DO132" i="5" s="1"/>
  <c r="CX132" i="5"/>
  <c r="CH132" i="5"/>
  <c r="DA132" i="5"/>
  <c r="EC132" i="5" s="1"/>
  <c r="CK132" i="5"/>
  <c r="DM132" i="5" s="1"/>
  <c r="DH132" i="5"/>
  <c r="CR132" i="5"/>
  <c r="CY132" i="5"/>
  <c r="EA132" i="5" s="1"/>
  <c r="CI132" i="5"/>
  <c r="DK132" i="5" s="1"/>
  <c r="CT132" i="5"/>
  <c r="CW132" i="5"/>
  <c r="DY132" i="5" s="1"/>
  <c r="DD132" i="5"/>
  <c r="CN132" i="5"/>
  <c r="CU132" i="5"/>
  <c r="DW132" i="5" s="1"/>
  <c r="DF132" i="5"/>
  <c r="CP132" i="5"/>
  <c r="DI132" i="5"/>
  <c r="EK132" i="5" s="1"/>
  <c r="CS132" i="5"/>
  <c r="DU132" i="5" s="1"/>
  <c r="CZ132" i="5"/>
  <c r="CJ132" i="5"/>
  <c r="DG132" i="5"/>
  <c r="EI132" i="5" s="1"/>
  <c r="CQ132" i="5"/>
  <c r="DS132" i="5" s="1"/>
  <c r="DB132" i="5"/>
  <c r="CL132" i="5"/>
  <c r="AT144" i="5"/>
  <c r="BD144" i="5"/>
  <c r="BF144" i="5" s="1"/>
  <c r="AR456" i="5"/>
  <c r="BD435" i="5"/>
  <c r="AR444" i="5"/>
  <c r="BB440" i="5"/>
  <c r="BB496" i="5"/>
  <c r="CW491" i="5"/>
  <c r="DY491" i="5" s="1"/>
  <c r="CQ491" i="5"/>
  <c r="DS491" i="5" s="1"/>
  <c r="DD491" i="5"/>
  <c r="CI491" i="5"/>
  <c r="DK491" i="5" s="1"/>
  <c r="CZ491" i="5"/>
  <c r="DH491" i="5"/>
  <c r="CJ491" i="5"/>
  <c r="DI491" i="5"/>
  <c r="EK491" i="5" s="1"/>
  <c r="CS491" i="5"/>
  <c r="DU491" i="5" s="1"/>
  <c r="DG491" i="5"/>
  <c r="EI491" i="5" s="1"/>
  <c r="CL491" i="5"/>
  <c r="CY491" i="5"/>
  <c r="EA491" i="5" s="1"/>
  <c r="CP491" i="5"/>
  <c r="CX491" i="5"/>
  <c r="DC491" i="5"/>
  <c r="EE491" i="5" s="1"/>
  <c r="CH491" i="5"/>
  <c r="DE491" i="5"/>
  <c r="EG491" i="5" s="1"/>
  <c r="CO491" i="5"/>
  <c r="DQ491" i="5" s="1"/>
  <c r="DB491" i="5"/>
  <c r="CT491" i="5"/>
  <c r="CM491" i="5"/>
  <c r="DO491" i="5" s="1"/>
  <c r="DF491" i="5"/>
  <c r="DA491" i="5"/>
  <c r="EC491" i="5" s="1"/>
  <c r="CK491" i="5"/>
  <c r="DM491" i="5" s="1"/>
  <c r="CV491" i="5"/>
  <c r="CN491" i="5"/>
  <c r="CU491" i="5"/>
  <c r="DW491" i="5" s="1"/>
  <c r="CR491" i="5"/>
  <c r="CY489" i="5"/>
  <c r="EA489" i="5" s="1"/>
  <c r="CI489" i="5"/>
  <c r="DK489" i="5" s="1"/>
  <c r="DF489" i="5"/>
  <c r="CK489" i="5"/>
  <c r="DM489" i="5" s="1"/>
  <c r="DB489" i="5"/>
  <c r="CS489" i="5"/>
  <c r="DU489" i="5" s="1"/>
  <c r="CJ489" i="5"/>
  <c r="CO489" i="5"/>
  <c r="DQ489" i="5" s="1"/>
  <c r="CU489" i="5"/>
  <c r="DW489" i="5" s="1"/>
  <c r="DA489" i="5"/>
  <c r="EC489" i="5" s="1"/>
  <c r="CT489" i="5"/>
  <c r="CL489" i="5"/>
  <c r="DE489" i="5"/>
  <c r="EG489" i="5" s="1"/>
  <c r="DG489" i="5"/>
  <c r="EI489" i="5" s="1"/>
  <c r="CQ489" i="5"/>
  <c r="DS489" i="5" s="1"/>
  <c r="CV489" i="5"/>
  <c r="CN489" i="5"/>
  <c r="DH489" i="5"/>
  <c r="CX489" i="5"/>
  <c r="CW489" i="5"/>
  <c r="DY489" i="5" s="1"/>
  <c r="CH489" i="5"/>
  <c r="DC489" i="5"/>
  <c r="EE489" i="5" s="1"/>
  <c r="CM489" i="5"/>
  <c r="DO489" i="5" s="1"/>
  <c r="CP489" i="5"/>
  <c r="DI489" i="5"/>
  <c r="EK489" i="5" s="1"/>
  <c r="CZ489" i="5"/>
  <c r="CR489" i="5"/>
  <c r="DD489" i="5"/>
  <c r="BE499" i="5"/>
  <c r="BF499" i="5" s="1"/>
  <c r="BH495" i="5"/>
  <c r="AR483" i="5"/>
  <c r="AX474" i="5"/>
  <c r="BH487" i="5"/>
  <c r="DH453" i="5"/>
  <c r="CR453" i="5"/>
  <c r="CY453" i="5"/>
  <c r="EA453" i="5" s="1"/>
  <c r="CI453" i="5"/>
  <c r="DK453" i="5" s="1"/>
  <c r="CT453" i="5"/>
  <c r="DI453" i="5"/>
  <c r="EK453" i="5" s="1"/>
  <c r="DD453" i="5"/>
  <c r="CN453" i="5"/>
  <c r="CU453" i="5"/>
  <c r="DW453" i="5" s="1"/>
  <c r="DF453" i="5"/>
  <c r="CP453" i="5"/>
  <c r="CS453" i="5"/>
  <c r="DU453" i="5" s="1"/>
  <c r="CZ453" i="5"/>
  <c r="CJ453" i="5"/>
  <c r="DG453" i="5"/>
  <c r="EI453" i="5" s="1"/>
  <c r="CQ453" i="5"/>
  <c r="DS453" i="5" s="1"/>
  <c r="DB453" i="5"/>
  <c r="CL453" i="5"/>
  <c r="DE453" i="5"/>
  <c r="EG453" i="5" s="1"/>
  <c r="DA453" i="5"/>
  <c r="EC453" i="5" s="1"/>
  <c r="CW453" i="5"/>
  <c r="DY453" i="5" s="1"/>
  <c r="CV453" i="5"/>
  <c r="DC453" i="5"/>
  <c r="EE453" i="5" s="1"/>
  <c r="CM453" i="5"/>
  <c r="DO453" i="5" s="1"/>
  <c r="CX453" i="5"/>
  <c r="CH453" i="5"/>
  <c r="CO453" i="5"/>
  <c r="DQ453" i="5" s="1"/>
  <c r="CK453" i="5"/>
  <c r="DM453" i="5" s="1"/>
  <c r="AT466" i="5"/>
  <c r="BD466" i="5"/>
  <c r="BF466" i="5" s="1"/>
  <c r="AT461" i="5"/>
  <c r="BH428" i="5"/>
  <c r="CW428" i="5"/>
  <c r="DY428" i="5" s="1"/>
  <c r="DE428" i="5"/>
  <c r="EG428" i="5" s="1"/>
  <c r="CO428" i="5"/>
  <c r="DQ428" i="5" s="1"/>
  <c r="CV428" i="5"/>
  <c r="DC428" i="5"/>
  <c r="EE428" i="5" s="1"/>
  <c r="CM428" i="5"/>
  <c r="DO428" i="5" s="1"/>
  <c r="CX428" i="5"/>
  <c r="CH428" i="5"/>
  <c r="DA428" i="5"/>
  <c r="EC428" i="5" s="1"/>
  <c r="CK428" i="5"/>
  <c r="DM428" i="5" s="1"/>
  <c r="DH428" i="5"/>
  <c r="CR428" i="5"/>
  <c r="CY428" i="5"/>
  <c r="EA428" i="5" s="1"/>
  <c r="CI428" i="5"/>
  <c r="DK428" i="5" s="1"/>
  <c r="AX420" i="5"/>
  <c r="BH440" i="5"/>
  <c r="AT435" i="5"/>
  <c r="M419" i="5"/>
  <c r="BH411" i="5"/>
  <c r="DE407" i="5"/>
  <c r="EG407" i="5" s="1"/>
  <c r="CO407" i="5"/>
  <c r="DQ407" i="5" s="1"/>
  <c r="CV407" i="5"/>
  <c r="DC407" i="5"/>
  <c r="EE407" i="5" s="1"/>
  <c r="CM407" i="5"/>
  <c r="DO407" i="5" s="1"/>
  <c r="CX407" i="5"/>
  <c r="DF407" i="5"/>
  <c r="CW407" i="5"/>
  <c r="DY407" i="5" s="1"/>
  <c r="DD407" i="5"/>
  <c r="CN407" i="5"/>
  <c r="CU407" i="5"/>
  <c r="DW407" i="5" s="1"/>
  <c r="DB407" i="5"/>
  <c r="CT407" i="5"/>
  <c r="DI407" i="5"/>
  <c r="EK407" i="5" s="1"/>
  <c r="CS407" i="5"/>
  <c r="DU407" i="5" s="1"/>
  <c r="CZ407" i="5"/>
  <c r="CJ407" i="5"/>
  <c r="DG407" i="5"/>
  <c r="EI407" i="5" s="1"/>
  <c r="CQ407" i="5"/>
  <c r="DS407" i="5" s="1"/>
  <c r="CL407" i="5"/>
  <c r="CP407" i="5"/>
  <c r="DI406" i="5"/>
  <c r="EK406" i="5" s="1"/>
  <c r="CV406" i="5"/>
  <c r="CY406" i="5"/>
  <c r="EA406" i="5" s="1"/>
  <c r="CI406" i="5"/>
  <c r="DK406" i="5" s="1"/>
  <c r="DG406" i="5"/>
  <c r="EI406" i="5" s="1"/>
  <c r="CP406" i="5"/>
  <c r="CO406" i="5"/>
  <c r="DQ406" i="5" s="1"/>
  <c r="DE406" i="5"/>
  <c r="EG406" i="5" s="1"/>
  <c r="CR406" i="5"/>
  <c r="CU406" i="5"/>
  <c r="DW406" i="5" s="1"/>
  <c r="DB406" i="5"/>
  <c r="CL406" i="5"/>
  <c r="CW406" i="5"/>
  <c r="DY406" i="5" s="1"/>
  <c r="DD406" i="5"/>
  <c r="CN406" i="5"/>
  <c r="DH406" i="5"/>
  <c r="CQ406" i="5"/>
  <c r="DS406" i="5" s="1"/>
  <c r="CX406" i="5"/>
  <c r="CH406" i="5"/>
  <c r="DA406" i="5"/>
  <c r="EC406" i="5" s="1"/>
  <c r="CZ406" i="5"/>
  <c r="CJ406" i="5"/>
  <c r="DC406" i="5"/>
  <c r="EE406" i="5" s="1"/>
  <c r="CM406" i="5"/>
  <c r="DO406" i="5" s="1"/>
  <c r="CT406" i="5"/>
  <c r="DF406" i="5"/>
  <c r="CK406" i="5"/>
  <c r="DM406" i="5" s="1"/>
  <c r="CS406" i="5"/>
  <c r="DU406" i="5" s="1"/>
  <c r="BD389" i="5"/>
  <c r="BF389" i="5" s="1"/>
  <c r="AX381" i="5"/>
  <c r="AR372" i="5"/>
  <c r="AT377" i="5"/>
  <c r="AT370" i="5"/>
  <c r="BB364" i="5"/>
  <c r="BD364" i="5"/>
  <c r="BF364" i="5" s="1"/>
  <c r="AR360" i="5"/>
  <c r="M346" i="5"/>
  <c r="BB345" i="5"/>
  <c r="BD345" i="5"/>
  <c r="BF345" i="5" s="1"/>
  <c r="BB329" i="5"/>
  <c r="BE329" i="5"/>
  <c r="BF329" i="5" s="1"/>
  <c r="BE314" i="5"/>
  <c r="BB301" i="5"/>
  <c r="M292" i="5"/>
  <c r="M284" i="5"/>
  <c r="AX314" i="5"/>
  <c r="CT341" i="5"/>
  <c r="DE341" i="5"/>
  <c r="EG341" i="5" s="1"/>
  <c r="CO341" i="5"/>
  <c r="DQ341" i="5" s="1"/>
  <c r="CV341" i="5"/>
  <c r="DC341" i="5"/>
  <c r="EE341" i="5" s="1"/>
  <c r="CM341" i="5"/>
  <c r="DO341" i="5" s="1"/>
  <c r="DF341" i="5"/>
  <c r="CP341" i="5"/>
  <c r="DA341" i="5"/>
  <c r="EC341" i="5" s="1"/>
  <c r="CK341" i="5"/>
  <c r="DM341" i="5" s="1"/>
  <c r="DH341" i="5"/>
  <c r="CR341" i="5"/>
  <c r="CY341" i="5"/>
  <c r="EA341" i="5" s="1"/>
  <c r="CI341" i="5"/>
  <c r="DK341" i="5" s="1"/>
  <c r="CX341" i="5"/>
  <c r="CH341" i="5"/>
  <c r="DI341" i="5"/>
  <c r="EK341" i="5" s="1"/>
  <c r="CS341" i="5"/>
  <c r="DU341" i="5" s="1"/>
  <c r="CZ341" i="5"/>
  <c r="CJ341" i="5"/>
  <c r="DG341" i="5"/>
  <c r="EI341" i="5" s="1"/>
  <c r="CQ341" i="5"/>
  <c r="DS341" i="5" s="1"/>
  <c r="DB341" i="5"/>
  <c r="CW341" i="5"/>
  <c r="DY341" i="5" s="1"/>
  <c r="DD341" i="5"/>
  <c r="CU341" i="5"/>
  <c r="DW341" i="5" s="1"/>
  <c r="CL341" i="5"/>
  <c r="CN341" i="5"/>
  <c r="AX333" i="5"/>
  <c r="DB325" i="5"/>
  <c r="CL325" i="5"/>
  <c r="CW325" i="5"/>
  <c r="DY325" i="5" s="1"/>
  <c r="DD325" i="5"/>
  <c r="CN325" i="5"/>
  <c r="CU325" i="5"/>
  <c r="DW325" i="5" s="1"/>
  <c r="CT325" i="5"/>
  <c r="DE325" i="5"/>
  <c r="EG325" i="5" s="1"/>
  <c r="CO325" i="5"/>
  <c r="DQ325" i="5" s="1"/>
  <c r="CV325" i="5"/>
  <c r="DC325" i="5"/>
  <c r="EE325" i="5" s="1"/>
  <c r="CM325" i="5"/>
  <c r="DO325" i="5" s="1"/>
  <c r="DF325" i="5"/>
  <c r="CP325" i="5"/>
  <c r="DA325" i="5"/>
  <c r="EC325" i="5" s="1"/>
  <c r="CK325" i="5"/>
  <c r="DM325" i="5" s="1"/>
  <c r="DH325" i="5"/>
  <c r="CR325" i="5"/>
  <c r="CY325" i="5"/>
  <c r="EA325" i="5" s="1"/>
  <c r="CI325" i="5"/>
  <c r="DK325" i="5" s="1"/>
  <c r="BH363" i="5"/>
  <c r="BB269" i="5"/>
  <c r="AR238" i="5"/>
  <c r="AR300" i="5"/>
  <c r="AT265" i="5"/>
  <c r="BB265" i="5"/>
  <c r="BD242" i="5"/>
  <c r="BF242" i="5" s="1"/>
  <c r="BB277" i="5"/>
  <c r="DA267" i="5"/>
  <c r="EC267" i="5" s="1"/>
  <c r="CK267" i="5"/>
  <c r="DM267" i="5" s="1"/>
  <c r="DH267" i="5"/>
  <c r="CR267" i="5"/>
  <c r="CY267" i="5"/>
  <c r="EA267" i="5" s="1"/>
  <c r="CI267" i="5"/>
  <c r="DK267" i="5" s="1"/>
  <c r="CT267" i="5"/>
  <c r="DI267" i="5"/>
  <c r="EK267" i="5" s="1"/>
  <c r="CS267" i="5"/>
  <c r="DU267" i="5" s="1"/>
  <c r="CZ267" i="5"/>
  <c r="CJ267" i="5"/>
  <c r="DG267" i="5"/>
  <c r="EI267" i="5" s="1"/>
  <c r="CQ267" i="5"/>
  <c r="DS267" i="5" s="1"/>
  <c r="DB267" i="5"/>
  <c r="CL267" i="5"/>
  <c r="DE267" i="5"/>
  <c r="EG267" i="5" s="1"/>
  <c r="CO267" i="5"/>
  <c r="DQ267" i="5" s="1"/>
  <c r="CV267" i="5"/>
  <c r="DC267" i="5"/>
  <c r="EE267" i="5" s="1"/>
  <c r="CM267" i="5"/>
  <c r="DO267" i="5" s="1"/>
  <c r="CX267" i="5"/>
  <c r="CH267" i="5"/>
  <c r="BB258" i="5"/>
  <c r="AT258" i="5"/>
  <c r="CY493" i="5"/>
  <c r="EA493" i="5" s="1"/>
  <c r="CI493" i="5"/>
  <c r="DK493" i="5" s="1"/>
  <c r="DA493" i="5"/>
  <c r="EC493" i="5" s="1"/>
  <c r="CW493" i="5"/>
  <c r="DY493" i="5" s="1"/>
  <c r="DH493" i="5"/>
  <c r="DD493" i="5"/>
  <c r="CZ493" i="5"/>
  <c r="CV493" i="5"/>
  <c r="CU493" i="5"/>
  <c r="DW493" i="5" s="1"/>
  <c r="DF493" i="5"/>
  <c r="CT493" i="5"/>
  <c r="CR493" i="5"/>
  <c r="CS493" i="5"/>
  <c r="DU493" i="5" s="1"/>
  <c r="CP493" i="5"/>
  <c r="CN493" i="5"/>
  <c r="CK493" i="5"/>
  <c r="DM493" i="5" s="1"/>
  <c r="DG493" i="5"/>
  <c r="EI493" i="5" s="1"/>
  <c r="CQ493" i="5"/>
  <c r="DS493" i="5" s="1"/>
  <c r="DB493" i="5"/>
  <c r="CO493" i="5"/>
  <c r="DQ493" i="5" s="1"/>
  <c r="CL493" i="5"/>
  <c r="CH493" i="5"/>
  <c r="DC493" i="5"/>
  <c r="EE493" i="5" s="1"/>
  <c r="CM493" i="5"/>
  <c r="DO493" i="5" s="1"/>
  <c r="CX493" i="5"/>
  <c r="DI493" i="5"/>
  <c r="EK493" i="5" s="1"/>
  <c r="CJ493" i="5"/>
  <c r="DE493" i="5"/>
  <c r="EG493" i="5" s="1"/>
  <c r="BH500" i="5"/>
  <c r="AX492" i="5"/>
  <c r="AX481" i="5"/>
  <c r="BH496" i="5"/>
  <c r="AX488" i="5"/>
  <c r="DC495" i="5"/>
  <c r="EE495" i="5" s="1"/>
  <c r="CM495" i="5"/>
  <c r="DO495" i="5" s="1"/>
  <c r="CW495" i="5"/>
  <c r="DY495" i="5" s="1"/>
  <c r="CV495" i="5"/>
  <c r="CO495" i="5"/>
  <c r="DQ495" i="5" s="1"/>
  <c r="DD495" i="5"/>
  <c r="CI495" i="5"/>
  <c r="DK495" i="5" s="1"/>
  <c r="CY495" i="5"/>
  <c r="EA495" i="5" s="1"/>
  <c r="CR495" i="5"/>
  <c r="CP495" i="5"/>
  <c r="DE495" i="5"/>
  <c r="EG495" i="5" s="1"/>
  <c r="CJ495" i="5"/>
  <c r="CX495" i="5"/>
  <c r="CU495" i="5"/>
  <c r="DW495" i="5" s="1"/>
  <c r="DH495" i="5"/>
  <c r="CL495" i="5"/>
  <c r="DF495" i="5"/>
  <c r="CK495" i="5"/>
  <c r="DM495" i="5" s="1"/>
  <c r="CZ495" i="5"/>
  <c r="CS495" i="5"/>
  <c r="DU495" i="5" s="1"/>
  <c r="DG495" i="5"/>
  <c r="EI495" i="5" s="1"/>
  <c r="CQ495" i="5"/>
  <c r="DS495" i="5" s="1"/>
  <c r="DB495" i="5"/>
  <c r="CH495" i="5"/>
  <c r="DA495" i="5"/>
  <c r="EC495" i="5" s="1"/>
  <c r="CT495" i="5"/>
  <c r="DI495" i="5"/>
  <c r="EK495" i="5" s="1"/>
  <c r="CN495" i="5"/>
  <c r="M495" i="5"/>
  <c r="AT495" i="5"/>
  <c r="BH483" i="5"/>
  <c r="AX470" i="5"/>
  <c r="AT474" i="5"/>
  <c r="M473" i="5"/>
  <c r="M487" i="5"/>
  <c r="AR474" i="5"/>
  <c r="AR472" i="5"/>
  <c r="DG458" i="5"/>
  <c r="EI458" i="5" s="1"/>
  <c r="CQ458" i="5"/>
  <c r="DS458" i="5" s="1"/>
  <c r="DB458" i="5"/>
  <c r="CL458" i="5"/>
  <c r="CW458" i="5"/>
  <c r="DY458" i="5" s="1"/>
  <c r="DD458" i="5"/>
  <c r="CJ458" i="5"/>
  <c r="DC458" i="5"/>
  <c r="EE458" i="5" s="1"/>
  <c r="CI458" i="5"/>
  <c r="DK458" i="5" s="1"/>
  <c r="CP458" i="5"/>
  <c r="DE458" i="5"/>
  <c r="EG458" i="5" s="1"/>
  <c r="CK458" i="5"/>
  <c r="DM458" i="5" s="1"/>
  <c r="DH458" i="5"/>
  <c r="CV458" i="5"/>
  <c r="CY458" i="5"/>
  <c r="EA458" i="5" s="1"/>
  <c r="DF458" i="5"/>
  <c r="CH458" i="5"/>
  <c r="DA458" i="5"/>
  <c r="EC458" i="5" s="1"/>
  <c r="CZ458" i="5"/>
  <c r="CU458" i="5"/>
  <c r="DW458" i="5" s="1"/>
  <c r="CX458" i="5"/>
  <c r="CS458" i="5"/>
  <c r="DU458" i="5" s="1"/>
  <c r="CR458" i="5"/>
  <c r="CM458" i="5"/>
  <c r="DO458" i="5" s="1"/>
  <c r="CT458" i="5"/>
  <c r="DI458" i="5"/>
  <c r="EK458" i="5" s="1"/>
  <c r="CO458" i="5"/>
  <c r="DQ458" i="5" s="1"/>
  <c r="CN458" i="5"/>
  <c r="BH458" i="5"/>
  <c r="BB460" i="5"/>
  <c r="BD457" i="5"/>
  <c r="BF457" i="5" s="1"/>
  <c r="AT449" i="5"/>
  <c r="DG466" i="5"/>
  <c r="EI466" i="5" s="1"/>
  <c r="CQ466" i="5"/>
  <c r="DS466" i="5" s="1"/>
  <c r="DB466" i="5"/>
  <c r="CL466" i="5"/>
  <c r="CW466" i="5"/>
  <c r="DY466" i="5" s="1"/>
  <c r="DD466" i="5"/>
  <c r="CN466" i="5"/>
  <c r="CY466" i="5"/>
  <c r="EA466" i="5" s="1"/>
  <c r="DF466" i="5"/>
  <c r="CH466" i="5"/>
  <c r="DA466" i="5"/>
  <c r="EC466" i="5" s="1"/>
  <c r="CZ466" i="5"/>
  <c r="CU466" i="5"/>
  <c r="DW466" i="5" s="1"/>
  <c r="CX466" i="5"/>
  <c r="CS466" i="5"/>
  <c r="DU466" i="5" s="1"/>
  <c r="CV466" i="5"/>
  <c r="CM466" i="5"/>
  <c r="DO466" i="5" s="1"/>
  <c r="CT466" i="5"/>
  <c r="DI466" i="5"/>
  <c r="EK466" i="5" s="1"/>
  <c r="CO466" i="5"/>
  <c r="DQ466" i="5" s="1"/>
  <c r="CR466" i="5"/>
  <c r="DC466" i="5"/>
  <c r="EE466" i="5" s="1"/>
  <c r="CI466" i="5"/>
  <c r="DK466" i="5" s="1"/>
  <c r="CP466" i="5"/>
  <c r="DE466" i="5"/>
  <c r="EG466" i="5" s="1"/>
  <c r="CK466" i="5"/>
  <c r="DM466" i="5" s="1"/>
  <c r="DH466" i="5"/>
  <c r="CJ466" i="5"/>
  <c r="BH466" i="5"/>
  <c r="AR451" i="5"/>
  <c r="AR438" i="5"/>
  <c r="BH448" i="5"/>
  <c r="M447" i="5"/>
  <c r="BB432" i="5"/>
  <c r="AR419" i="5"/>
  <c r="AT462" i="5"/>
  <c r="BB456" i="5"/>
  <c r="AX456" i="5"/>
  <c r="AX444" i="5"/>
  <c r="BB428" i="5"/>
  <c r="DE424" i="5"/>
  <c r="EG424" i="5" s="1"/>
  <c r="CO424" i="5"/>
  <c r="DQ424" i="5" s="1"/>
  <c r="CV424" i="5"/>
  <c r="DC424" i="5"/>
  <c r="EE424" i="5" s="1"/>
  <c r="CM424" i="5"/>
  <c r="DO424" i="5" s="1"/>
  <c r="CX424" i="5"/>
  <c r="CH424" i="5"/>
  <c r="CW424" i="5"/>
  <c r="DY424" i="5" s="1"/>
  <c r="DD424" i="5"/>
  <c r="CN424" i="5"/>
  <c r="CU424" i="5"/>
  <c r="DW424" i="5" s="1"/>
  <c r="DF424" i="5"/>
  <c r="CP424" i="5"/>
  <c r="DI424" i="5"/>
  <c r="EK424" i="5" s="1"/>
  <c r="CS424" i="5"/>
  <c r="DU424" i="5" s="1"/>
  <c r="CZ424" i="5"/>
  <c r="CJ424" i="5"/>
  <c r="DG424" i="5"/>
  <c r="EI424" i="5" s="1"/>
  <c r="CQ424" i="5"/>
  <c r="DS424" i="5" s="1"/>
  <c r="DB424" i="5"/>
  <c r="CL424" i="5"/>
  <c r="AR422" i="5"/>
  <c r="DI412" i="5"/>
  <c r="EK412" i="5" s="1"/>
  <c r="CS412" i="5"/>
  <c r="DU412" i="5" s="1"/>
  <c r="CZ412" i="5"/>
  <c r="CJ412" i="5"/>
  <c r="DG412" i="5"/>
  <c r="EI412" i="5" s="1"/>
  <c r="CQ412" i="5"/>
  <c r="DS412" i="5" s="1"/>
  <c r="DB412" i="5"/>
  <c r="CL412" i="5"/>
  <c r="DE412" i="5"/>
  <c r="EG412" i="5" s="1"/>
  <c r="CO412" i="5"/>
  <c r="DQ412" i="5" s="1"/>
  <c r="CV412" i="5"/>
  <c r="DC412" i="5"/>
  <c r="EE412" i="5" s="1"/>
  <c r="CM412" i="5"/>
  <c r="DO412" i="5" s="1"/>
  <c r="CX412" i="5"/>
  <c r="CH412" i="5"/>
  <c r="DA412" i="5"/>
  <c r="EC412" i="5" s="1"/>
  <c r="CK412" i="5"/>
  <c r="DM412" i="5" s="1"/>
  <c r="DH412" i="5"/>
  <c r="CR412" i="5"/>
  <c r="CY412" i="5"/>
  <c r="EA412" i="5" s="1"/>
  <c r="CI412" i="5"/>
  <c r="DK412" i="5" s="1"/>
  <c r="CT412" i="5"/>
  <c r="CW412" i="5"/>
  <c r="DY412" i="5" s="1"/>
  <c r="DD412" i="5"/>
  <c r="CN412" i="5"/>
  <c r="CU412" i="5"/>
  <c r="DW412" i="5" s="1"/>
  <c r="DF412" i="5"/>
  <c r="CP412" i="5"/>
  <c r="CT400" i="5"/>
  <c r="DE400" i="5"/>
  <c r="EG400" i="5" s="1"/>
  <c r="CO400" i="5"/>
  <c r="DQ400" i="5" s="1"/>
  <c r="CV400" i="5"/>
  <c r="DG400" i="5"/>
  <c r="EI400" i="5" s="1"/>
  <c r="DC400" i="5"/>
  <c r="EE400" i="5" s="1"/>
  <c r="CY400" i="5"/>
  <c r="EA400" i="5" s="1"/>
  <c r="DF400" i="5"/>
  <c r="CP400" i="5"/>
  <c r="DA400" i="5"/>
  <c r="EC400" i="5" s="1"/>
  <c r="CK400" i="5"/>
  <c r="DM400" i="5" s="1"/>
  <c r="DH400" i="5"/>
  <c r="CR400" i="5"/>
  <c r="CQ400" i="5"/>
  <c r="DS400" i="5" s="1"/>
  <c r="CM400" i="5"/>
  <c r="DO400" i="5" s="1"/>
  <c r="CI400" i="5"/>
  <c r="DK400" i="5" s="1"/>
  <c r="DB400" i="5"/>
  <c r="CL400" i="5"/>
  <c r="CW400" i="5"/>
  <c r="DY400" i="5" s="1"/>
  <c r="DD400" i="5"/>
  <c r="CN400" i="5"/>
  <c r="CU400" i="5"/>
  <c r="DW400" i="5" s="1"/>
  <c r="CX400" i="5"/>
  <c r="CH400" i="5"/>
  <c r="DI400" i="5"/>
  <c r="EK400" i="5" s="1"/>
  <c r="CS400" i="5"/>
  <c r="DU400" i="5" s="1"/>
  <c r="CZ400" i="5"/>
  <c r="CJ400" i="5"/>
  <c r="AR434" i="5"/>
  <c r="BH427" i="5"/>
  <c r="DB427" i="5"/>
  <c r="CL427" i="5"/>
  <c r="CW427" i="5"/>
  <c r="DY427" i="5" s="1"/>
  <c r="DD427" i="5"/>
  <c r="CN427" i="5"/>
  <c r="CU427" i="5"/>
  <c r="DW427" i="5" s="1"/>
  <c r="CX427" i="5"/>
  <c r="CH427" i="5"/>
  <c r="DI427" i="5"/>
  <c r="EK427" i="5" s="1"/>
  <c r="CS427" i="5"/>
  <c r="DU427" i="5" s="1"/>
  <c r="CZ427" i="5"/>
  <c r="CJ427" i="5"/>
  <c r="DG427" i="5"/>
  <c r="EI427" i="5" s="1"/>
  <c r="CQ427" i="5"/>
  <c r="DS427" i="5" s="1"/>
  <c r="CT427" i="5"/>
  <c r="DE427" i="5"/>
  <c r="EG427" i="5" s="1"/>
  <c r="CO427" i="5"/>
  <c r="DQ427" i="5" s="1"/>
  <c r="CV427" i="5"/>
  <c r="DC427" i="5"/>
  <c r="EE427" i="5" s="1"/>
  <c r="CM427" i="5"/>
  <c r="DO427" i="5" s="1"/>
  <c r="DF427" i="5"/>
  <c r="CP427" i="5"/>
  <c r="DA427" i="5"/>
  <c r="EC427" i="5" s="1"/>
  <c r="CK427" i="5"/>
  <c r="DM427" i="5" s="1"/>
  <c r="DH427" i="5"/>
  <c r="CR427" i="5"/>
  <c r="CY427" i="5"/>
  <c r="EA427" i="5" s="1"/>
  <c r="CI427" i="5"/>
  <c r="DK427" i="5" s="1"/>
  <c r="BH423" i="5"/>
  <c r="CX423" i="5"/>
  <c r="CH423" i="5"/>
  <c r="DI423" i="5"/>
  <c r="EK423" i="5" s="1"/>
  <c r="CS423" i="5"/>
  <c r="DU423" i="5" s="1"/>
  <c r="CZ423" i="5"/>
  <c r="CJ423" i="5"/>
  <c r="DG423" i="5"/>
  <c r="EI423" i="5" s="1"/>
  <c r="CQ423" i="5"/>
  <c r="DS423" i="5" s="1"/>
  <c r="DB423" i="5"/>
  <c r="CL423" i="5"/>
  <c r="CW423" i="5"/>
  <c r="DY423" i="5" s="1"/>
  <c r="DD423" i="5"/>
  <c r="CN423" i="5"/>
  <c r="CU423" i="5"/>
  <c r="DW423" i="5" s="1"/>
  <c r="CP423" i="5"/>
  <c r="CK423" i="5"/>
  <c r="DM423" i="5" s="1"/>
  <c r="DH423" i="5"/>
  <c r="CY423" i="5"/>
  <c r="EA423" i="5" s="1"/>
  <c r="DE423" i="5"/>
  <c r="EG423" i="5" s="1"/>
  <c r="CV423" i="5"/>
  <c r="CM423" i="5"/>
  <c r="DO423" i="5" s="1"/>
  <c r="DF423" i="5"/>
  <c r="DA423" i="5"/>
  <c r="EC423" i="5" s="1"/>
  <c r="CR423" i="5"/>
  <c r="CI423" i="5"/>
  <c r="DK423" i="5" s="1"/>
  <c r="CT423" i="5"/>
  <c r="CO423" i="5"/>
  <c r="DQ423" i="5" s="1"/>
  <c r="DC423" i="5"/>
  <c r="EE423" i="5" s="1"/>
  <c r="BH419" i="5"/>
  <c r="DF419" i="5"/>
  <c r="CP419" i="5"/>
  <c r="DA419" i="5"/>
  <c r="EC419" i="5" s="1"/>
  <c r="CK419" i="5"/>
  <c r="DM419" i="5" s="1"/>
  <c r="DH419" i="5"/>
  <c r="CR419" i="5"/>
  <c r="CY419" i="5"/>
  <c r="EA419" i="5" s="1"/>
  <c r="CI419" i="5"/>
  <c r="DK419" i="5" s="1"/>
  <c r="CT419" i="5"/>
  <c r="DE419" i="5"/>
  <c r="EG419" i="5" s="1"/>
  <c r="CO419" i="5"/>
  <c r="DQ419" i="5" s="1"/>
  <c r="CV419" i="5"/>
  <c r="DC419" i="5"/>
  <c r="EE419" i="5" s="1"/>
  <c r="CM419" i="5"/>
  <c r="DO419" i="5" s="1"/>
  <c r="CL419" i="5"/>
  <c r="CZ419" i="5"/>
  <c r="CQ419" i="5"/>
  <c r="DS419" i="5" s="1"/>
  <c r="CH419" i="5"/>
  <c r="DI419" i="5"/>
  <c r="EK419" i="5" s="1"/>
  <c r="CN419" i="5"/>
  <c r="DB419" i="5"/>
  <c r="CW419" i="5"/>
  <c r="DY419" i="5" s="1"/>
  <c r="CJ419" i="5"/>
  <c r="DG419" i="5"/>
  <c r="EI419" i="5" s="1"/>
  <c r="CX419" i="5"/>
  <c r="CS419" i="5"/>
  <c r="DU419" i="5" s="1"/>
  <c r="DD419" i="5"/>
  <c r="CU419" i="5"/>
  <c r="DW419" i="5" s="1"/>
  <c r="AT436" i="5"/>
  <c r="BB436" i="5"/>
  <c r="AT402" i="5"/>
  <c r="DC391" i="5"/>
  <c r="EE391" i="5" s="1"/>
  <c r="CM391" i="5"/>
  <c r="DO391" i="5" s="1"/>
  <c r="CX391" i="5"/>
  <c r="CH391" i="5"/>
  <c r="DI391" i="5"/>
  <c r="EK391" i="5" s="1"/>
  <c r="CS391" i="5"/>
  <c r="DU391" i="5" s="1"/>
  <c r="CR391" i="5"/>
  <c r="CN391" i="5"/>
  <c r="CJ391" i="5"/>
  <c r="CU391" i="5"/>
  <c r="DW391" i="5" s="1"/>
  <c r="DF391" i="5"/>
  <c r="CP391" i="5"/>
  <c r="DA391" i="5"/>
  <c r="EC391" i="5" s="1"/>
  <c r="CK391" i="5"/>
  <c r="DM391" i="5" s="1"/>
  <c r="DG391" i="5"/>
  <c r="EI391" i="5" s="1"/>
  <c r="CQ391" i="5"/>
  <c r="DS391" i="5" s="1"/>
  <c r="DB391" i="5"/>
  <c r="CL391" i="5"/>
  <c r="CW391" i="5"/>
  <c r="DY391" i="5" s="1"/>
  <c r="DH391" i="5"/>
  <c r="DD391" i="5"/>
  <c r="CZ391" i="5"/>
  <c r="CU403" i="5"/>
  <c r="DW403" i="5" s="1"/>
  <c r="DF403" i="5"/>
  <c r="CP403" i="5"/>
  <c r="DA403" i="5"/>
  <c r="EC403" i="5" s="1"/>
  <c r="CK403" i="5"/>
  <c r="DM403" i="5" s="1"/>
  <c r="CJ403" i="5"/>
  <c r="DC403" i="5"/>
  <c r="EE403" i="5" s="1"/>
  <c r="CM403" i="5"/>
  <c r="DO403" i="5" s="1"/>
  <c r="CX403" i="5"/>
  <c r="CH403" i="5"/>
  <c r="DI403" i="5"/>
  <c r="EK403" i="5" s="1"/>
  <c r="CS403" i="5"/>
  <c r="DU403" i="5" s="1"/>
  <c r="CR403" i="5"/>
  <c r="CN403" i="5"/>
  <c r="CY403" i="5"/>
  <c r="EA403" i="5" s="1"/>
  <c r="CI403" i="5"/>
  <c r="DK403" i="5" s="1"/>
  <c r="CT403" i="5"/>
  <c r="DE403" i="5"/>
  <c r="EG403" i="5" s="1"/>
  <c r="CO403" i="5"/>
  <c r="DQ403" i="5" s="1"/>
  <c r="CZ403" i="5"/>
  <c r="CV403" i="5"/>
  <c r="AT398" i="5"/>
  <c r="CZ390" i="5"/>
  <c r="CJ390" i="5"/>
  <c r="DG390" i="5"/>
  <c r="EI390" i="5" s="1"/>
  <c r="CQ390" i="5"/>
  <c r="DS390" i="5" s="1"/>
  <c r="DB390" i="5"/>
  <c r="CL390" i="5"/>
  <c r="DE390" i="5"/>
  <c r="EG390" i="5" s="1"/>
  <c r="DA390" i="5"/>
  <c r="EC390" i="5" s="1"/>
  <c r="CW390" i="5"/>
  <c r="DY390" i="5" s="1"/>
  <c r="CV390" i="5"/>
  <c r="DC390" i="5"/>
  <c r="EE390" i="5" s="1"/>
  <c r="CM390" i="5"/>
  <c r="DO390" i="5" s="1"/>
  <c r="CX390" i="5"/>
  <c r="CH390" i="5"/>
  <c r="CO390" i="5"/>
  <c r="DQ390" i="5" s="1"/>
  <c r="CK390" i="5"/>
  <c r="DM390" i="5" s="1"/>
  <c r="DH390" i="5"/>
  <c r="CR390" i="5"/>
  <c r="CY390" i="5"/>
  <c r="EA390" i="5" s="1"/>
  <c r="CI390" i="5"/>
  <c r="DK390" i="5" s="1"/>
  <c r="CT390" i="5"/>
  <c r="DI390" i="5"/>
  <c r="EK390" i="5" s="1"/>
  <c r="DD390" i="5"/>
  <c r="CN390" i="5"/>
  <c r="CU390" i="5"/>
  <c r="DW390" i="5" s="1"/>
  <c r="DF390" i="5"/>
  <c r="CP390" i="5"/>
  <c r="CS390" i="5"/>
  <c r="DU390" i="5" s="1"/>
  <c r="BH386" i="5"/>
  <c r="CV386" i="5"/>
  <c r="DC386" i="5"/>
  <c r="EE386" i="5" s="1"/>
  <c r="CM386" i="5"/>
  <c r="DO386" i="5" s="1"/>
  <c r="CX386" i="5"/>
  <c r="CH386" i="5"/>
  <c r="CZ386" i="5"/>
  <c r="CJ386" i="5"/>
  <c r="DG386" i="5"/>
  <c r="EI386" i="5" s="1"/>
  <c r="CQ386" i="5"/>
  <c r="DS386" i="5" s="1"/>
  <c r="DB386" i="5"/>
  <c r="CL386" i="5"/>
  <c r="CS386" i="5"/>
  <c r="DU386" i="5" s="1"/>
  <c r="CO386" i="5"/>
  <c r="DQ386" i="5" s="1"/>
  <c r="CK386" i="5"/>
  <c r="DM386" i="5" s="1"/>
  <c r="DD386" i="5"/>
  <c r="CU386" i="5"/>
  <c r="DW386" i="5" s="1"/>
  <c r="CP386" i="5"/>
  <c r="DE386" i="5"/>
  <c r="EG386" i="5" s="1"/>
  <c r="CW386" i="5"/>
  <c r="DY386" i="5" s="1"/>
  <c r="CR386" i="5"/>
  <c r="CI386" i="5"/>
  <c r="DK386" i="5" s="1"/>
  <c r="CN386" i="5"/>
  <c r="DF386" i="5"/>
  <c r="DI386" i="5"/>
  <c r="EK386" i="5" s="1"/>
  <c r="DA386" i="5"/>
  <c r="EC386" i="5" s="1"/>
  <c r="DH386" i="5"/>
  <c r="CY386" i="5"/>
  <c r="EA386" i="5" s="1"/>
  <c r="CT386" i="5"/>
  <c r="AX382" i="5"/>
  <c r="CW378" i="5"/>
  <c r="DY378" i="5" s="1"/>
  <c r="DD378" i="5"/>
  <c r="CN378" i="5"/>
  <c r="CU378" i="5"/>
  <c r="DW378" i="5" s="1"/>
  <c r="DF378" i="5"/>
  <c r="CP378" i="5"/>
  <c r="DE378" i="5"/>
  <c r="EG378" i="5" s="1"/>
  <c r="CO378" i="5"/>
  <c r="DQ378" i="5" s="1"/>
  <c r="CV378" i="5"/>
  <c r="DC378" i="5"/>
  <c r="EE378" i="5" s="1"/>
  <c r="CM378" i="5"/>
  <c r="DO378" i="5" s="1"/>
  <c r="CX378" i="5"/>
  <c r="CH378" i="5"/>
  <c r="DA378" i="5"/>
  <c r="EC378" i="5" s="1"/>
  <c r="CK378" i="5"/>
  <c r="DM378" i="5" s="1"/>
  <c r="DH378" i="5"/>
  <c r="CR378" i="5"/>
  <c r="CY378" i="5"/>
  <c r="EA378" i="5" s="1"/>
  <c r="CI378" i="5"/>
  <c r="DK378" i="5" s="1"/>
  <c r="CT378" i="5"/>
  <c r="AT415" i="5"/>
  <c r="BB415" i="5"/>
  <c r="AX399" i="5"/>
  <c r="BB394" i="5"/>
  <c r="BH389" i="5"/>
  <c r="DE389" i="5"/>
  <c r="EG389" i="5" s="1"/>
  <c r="CO389" i="5"/>
  <c r="DQ389" i="5" s="1"/>
  <c r="CV389" i="5"/>
  <c r="DC389" i="5"/>
  <c r="EE389" i="5" s="1"/>
  <c r="CM389" i="5"/>
  <c r="DO389" i="5" s="1"/>
  <c r="CX389" i="5"/>
  <c r="CT389" i="5"/>
  <c r="CP389" i="5"/>
  <c r="CL389" i="5"/>
  <c r="DI389" i="5"/>
  <c r="EK389" i="5" s="1"/>
  <c r="CS389" i="5"/>
  <c r="DU389" i="5" s="1"/>
  <c r="CZ389" i="5"/>
  <c r="CJ389" i="5"/>
  <c r="DG389" i="5"/>
  <c r="EI389" i="5" s="1"/>
  <c r="CQ389" i="5"/>
  <c r="DS389" i="5" s="1"/>
  <c r="DF389" i="5"/>
  <c r="DB389" i="5"/>
  <c r="DD389" i="5"/>
  <c r="CU389" i="5"/>
  <c r="DW389" i="5" s="1"/>
  <c r="CH389" i="5"/>
  <c r="DA389" i="5"/>
  <c r="EC389" i="5" s="1"/>
  <c r="CR389" i="5"/>
  <c r="CI389" i="5"/>
  <c r="DK389" i="5" s="1"/>
  <c r="CW389" i="5"/>
  <c r="DY389" i="5" s="1"/>
  <c r="CN389" i="5"/>
  <c r="CK389" i="5"/>
  <c r="DM389" i="5" s="1"/>
  <c r="DH389" i="5"/>
  <c r="CY389" i="5"/>
  <c r="EA389" i="5" s="1"/>
  <c r="AT406" i="5"/>
  <c r="AX374" i="5"/>
  <c r="BH372" i="5"/>
  <c r="AT369" i="5"/>
  <c r="DB377" i="5"/>
  <c r="CL377" i="5"/>
  <c r="CW377" i="5"/>
  <c r="DY377" i="5" s="1"/>
  <c r="DD377" i="5"/>
  <c r="CN377" i="5"/>
  <c r="CU377" i="5"/>
  <c r="DW377" i="5" s="1"/>
  <c r="CX377" i="5"/>
  <c r="CH377" i="5"/>
  <c r="DI377" i="5"/>
  <c r="EK377" i="5" s="1"/>
  <c r="CS377" i="5"/>
  <c r="DU377" i="5" s="1"/>
  <c r="CZ377" i="5"/>
  <c r="CJ377" i="5"/>
  <c r="DG377" i="5"/>
  <c r="EI377" i="5" s="1"/>
  <c r="CQ377" i="5"/>
  <c r="DS377" i="5" s="1"/>
  <c r="CT377" i="5"/>
  <c r="DE377" i="5"/>
  <c r="EG377" i="5" s="1"/>
  <c r="CO377" i="5"/>
  <c r="DQ377" i="5" s="1"/>
  <c r="CV377" i="5"/>
  <c r="DC377" i="5"/>
  <c r="EE377" i="5" s="1"/>
  <c r="CM377" i="5"/>
  <c r="DO377" i="5" s="1"/>
  <c r="DF377" i="5"/>
  <c r="CP377" i="5"/>
  <c r="DA377" i="5"/>
  <c r="EC377" i="5" s="1"/>
  <c r="CK377" i="5"/>
  <c r="DM377" i="5" s="1"/>
  <c r="DH377" i="5"/>
  <c r="CR377" i="5"/>
  <c r="CY377" i="5"/>
  <c r="EA377" i="5" s="1"/>
  <c r="CI377" i="5"/>
  <c r="DK377" i="5" s="1"/>
  <c r="BH377" i="5"/>
  <c r="AR377" i="5"/>
  <c r="DI370" i="5"/>
  <c r="EK370" i="5" s="1"/>
  <c r="CS370" i="5"/>
  <c r="DU370" i="5" s="1"/>
  <c r="CZ370" i="5"/>
  <c r="CJ370" i="5"/>
  <c r="DG370" i="5"/>
  <c r="EI370" i="5" s="1"/>
  <c r="CQ370" i="5"/>
  <c r="DS370" i="5" s="1"/>
  <c r="DB370" i="5"/>
  <c r="CL370" i="5"/>
  <c r="DE370" i="5"/>
  <c r="EG370" i="5" s="1"/>
  <c r="CO370" i="5"/>
  <c r="DQ370" i="5" s="1"/>
  <c r="CV370" i="5"/>
  <c r="DC370" i="5"/>
  <c r="EE370" i="5" s="1"/>
  <c r="CM370" i="5"/>
  <c r="DO370" i="5" s="1"/>
  <c r="CX370" i="5"/>
  <c r="CH370" i="5"/>
  <c r="DA370" i="5"/>
  <c r="EC370" i="5" s="1"/>
  <c r="CK370" i="5"/>
  <c r="DM370" i="5" s="1"/>
  <c r="DH370" i="5"/>
  <c r="CR370" i="5"/>
  <c r="CY370" i="5"/>
  <c r="EA370" i="5" s="1"/>
  <c r="CI370" i="5"/>
  <c r="DK370" i="5" s="1"/>
  <c r="CT370" i="5"/>
  <c r="CW370" i="5"/>
  <c r="DY370" i="5" s="1"/>
  <c r="DD370" i="5"/>
  <c r="CN370" i="5"/>
  <c r="CU370" i="5"/>
  <c r="DW370" i="5" s="1"/>
  <c r="DF370" i="5"/>
  <c r="CP370" i="5"/>
  <c r="BH370" i="5"/>
  <c r="AR369" i="5"/>
  <c r="BH368" i="5"/>
  <c r="CY368" i="5"/>
  <c r="EA368" i="5" s="1"/>
  <c r="CI368" i="5"/>
  <c r="DK368" i="5" s="1"/>
  <c r="DI368" i="5"/>
  <c r="EK368" i="5" s="1"/>
  <c r="CS368" i="5"/>
  <c r="DU368" i="5" s="1"/>
  <c r="CZ368" i="5"/>
  <c r="CJ368" i="5"/>
  <c r="CU368" i="5"/>
  <c r="DW368" i="5" s="1"/>
  <c r="DE368" i="5"/>
  <c r="EG368" i="5" s="1"/>
  <c r="CO368" i="5"/>
  <c r="DQ368" i="5" s="1"/>
  <c r="CV368" i="5"/>
  <c r="DG368" i="5"/>
  <c r="EI368" i="5" s="1"/>
  <c r="CQ368" i="5"/>
  <c r="DS368" i="5" s="1"/>
  <c r="DA368" i="5"/>
  <c r="EC368" i="5" s="1"/>
  <c r="CK368" i="5"/>
  <c r="DM368" i="5" s="1"/>
  <c r="DH368" i="5"/>
  <c r="CR368" i="5"/>
  <c r="DF368" i="5"/>
  <c r="DB368" i="5"/>
  <c r="CX368" i="5"/>
  <c r="DC368" i="5"/>
  <c r="EE368" i="5" s="1"/>
  <c r="CM368" i="5"/>
  <c r="DO368" i="5" s="1"/>
  <c r="CW368" i="5"/>
  <c r="DY368" i="5" s="1"/>
  <c r="DD368" i="5"/>
  <c r="CN368" i="5"/>
  <c r="CT368" i="5"/>
  <c r="CP368" i="5"/>
  <c r="CL368" i="5"/>
  <c r="CH368" i="5"/>
  <c r="AR366" i="5"/>
  <c r="DD359" i="5"/>
  <c r="CN359" i="5"/>
  <c r="CU359" i="5"/>
  <c r="DW359" i="5" s="1"/>
  <c r="DF359" i="5"/>
  <c r="CP359" i="5"/>
  <c r="DA359" i="5"/>
  <c r="EC359" i="5" s="1"/>
  <c r="CK359" i="5"/>
  <c r="DM359" i="5" s="1"/>
  <c r="CV359" i="5"/>
  <c r="DC359" i="5"/>
  <c r="EE359" i="5" s="1"/>
  <c r="CM359" i="5"/>
  <c r="DO359" i="5" s="1"/>
  <c r="CX359" i="5"/>
  <c r="CH359" i="5"/>
  <c r="DI359" i="5"/>
  <c r="EK359" i="5" s="1"/>
  <c r="CS359" i="5"/>
  <c r="DU359" i="5" s="1"/>
  <c r="DH359" i="5"/>
  <c r="CR359" i="5"/>
  <c r="CY359" i="5"/>
  <c r="EA359" i="5" s="1"/>
  <c r="CI359" i="5"/>
  <c r="DK359" i="5" s="1"/>
  <c r="CT359" i="5"/>
  <c r="DE359" i="5"/>
  <c r="EG359" i="5" s="1"/>
  <c r="CO359" i="5"/>
  <c r="DQ359" i="5" s="1"/>
  <c r="DG364" i="5"/>
  <c r="EI364" i="5" s="1"/>
  <c r="CQ364" i="5"/>
  <c r="DS364" i="5" s="1"/>
  <c r="DA364" i="5"/>
  <c r="EC364" i="5" s="1"/>
  <c r="CK364" i="5"/>
  <c r="DM364" i="5" s="1"/>
  <c r="CH364" i="5"/>
  <c r="DB364" i="5"/>
  <c r="CR364" i="5"/>
  <c r="DC364" i="5"/>
  <c r="EE364" i="5" s="1"/>
  <c r="CM364" i="5"/>
  <c r="DO364" i="5" s="1"/>
  <c r="CW364" i="5"/>
  <c r="DY364" i="5" s="1"/>
  <c r="DF364" i="5"/>
  <c r="DD364" i="5"/>
  <c r="CT364" i="5"/>
  <c r="CJ364" i="5"/>
  <c r="CY364" i="5"/>
  <c r="EA364" i="5" s="1"/>
  <c r="CI364" i="5"/>
  <c r="DK364" i="5" s="1"/>
  <c r="DI364" i="5"/>
  <c r="EK364" i="5" s="1"/>
  <c r="CS364" i="5"/>
  <c r="DU364" i="5" s="1"/>
  <c r="CX364" i="5"/>
  <c r="CV364" i="5"/>
  <c r="CL364" i="5"/>
  <c r="DH364" i="5"/>
  <c r="CU364" i="5"/>
  <c r="DW364" i="5" s="1"/>
  <c r="DE364" i="5"/>
  <c r="EG364" i="5" s="1"/>
  <c r="CO364" i="5"/>
  <c r="DQ364" i="5" s="1"/>
  <c r="CP364" i="5"/>
  <c r="CN364" i="5"/>
  <c r="CZ364" i="5"/>
  <c r="BH364" i="5"/>
  <c r="CW358" i="5"/>
  <c r="DY358" i="5" s="1"/>
  <c r="DD358" i="5"/>
  <c r="CN358" i="5"/>
  <c r="CU358" i="5"/>
  <c r="DW358" i="5" s="1"/>
  <c r="DF358" i="5"/>
  <c r="CP358" i="5"/>
  <c r="DI358" i="5"/>
  <c r="EK358" i="5" s="1"/>
  <c r="CS358" i="5"/>
  <c r="DU358" i="5" s="1"/>
  <c r="CZ358" i="5"/>
  <c r="CJ358" i="5"/>
  <c r="DG358" i="5"/>
  <c r="EI358" i="5" s="1"/>
  <c r="CQ358" i="5"/>
  <c r="DS358" i="5" s="1"/>
  <c r="DB358" i="5"/>
  <c r="CL358" i="5"/>
  <c r="DA358" i="5"/>
  <c r="EC358" i="5" s="1"/>
  <c r="CK358" i="5"/>
  <c r="DM358" i="5" s="1"/>
  <c r="DH358" i="5"/>
  <c r="CR358" i="5"/>
  <c r="CY358" i="5"/>
  <c r="EA358" i="5" s="1"/>
  <c r="CI358" i="5"/>
  <c r="DK358" i="5" s="1"/>
  <c r="CT358" i="5"/>
  <c r="CO358" i="5"/>
  <c r="DQ358" i="5" s="1"/>
  <c r="CV358" i="5"/>
  <c r="CM358" i="5"/>
  <c r="DO358" i="5" s="1"/>
  <c r="CX358" i="5"/>
  <c r="CH358" i="5"/>
  <c r="DE358" i="5"/>
  <c r="EG358" i="5" s="1"/>
  <c r="DC358" i="5"/>
  <c r="EE358" i="5" s="1"/>
  <c r="DA350" i="5"/>
  <c r="EC350" i="5" s="1"/>
  <c r="CK350" i="5"/>
  <c r="DM350" i="5" s="1"/>
  <c r="DH350" i="5"/>
  <c r="CR350" i="5"/>
  <c r="CY350" i="5"/>
  <c r="EA350" i="5" s="1"/>
  <c r="CI350" i="5"/>
  <c r="DK350" i="5" s="1"/>
  <c r="CT350" i="5"/>
  <c r="CW350" i="5"/>
  <c r="DY350" i="5" s="1"/>
  <c r="DD350" i="5"/>
  <c r="CN350" i="5"/>
  <c r="CU350" i="5"/>
  <c r="DW350" i="5" s="1"/>
  <c r="DF350" i="5"/>
  <c r="CP350" i="5"/>
  <c r="DI350" i="5"/>
  <c r="EK350" i="5" s="1"/>
  <c r="CS350" i="5"/>
  <c r="DU350" i="5" s="1"/>
  <c r="CZ350" i="5"/>
  <c r="CJ350" i="5"/>
  <c r="DG350" i="5"/>
  <c r="EI350" i="5" s="1"/>
  <c r="CQ350" i="5"/>
  <c r="DS350" i="5" s="1"/>
  <c r="DB350" i="5"/>
  <c r="CL350" i="5"/>
  <c r="DE350" i="5"/>
  <c r="EG350" i="5" s="1"/>
  <c r="CO350" i="5"/>
  <c r="DQ350" i="5" s="1"/>
  <c r="CV350" i="5"/>
  <c r="DC350" i="5"/>
  <c r="EE350" i="5" s="1"/>
  <c r="CM350" i="5"/>
  <c r="DO350" i="5" s="1"/>
  <c r="CX350" i="5"/>
  <c r="CH350" i="5"/>
  <c r="BB346" i="5"/>
  <c r="AT346" i="5"/>
  <c r="AR344" i="5"/>
  <c r="BH334" i="5"/>
  <c r="DI334" i="5"/>
  <c r="EK334" i="5" s="1"/>
  <c r="CS334" i="5"/>
  <c r="DU334" i="5" s="1"/>
  <c r="CZ334" i="5"/>
  <c r="CJ334" i="5"/>
  <c r="DG334" i="5"/>
  <c r="EI334" i="5" s="1"/>
  <c r="CQ334" i="5"/>
  <c r="DS334" i="5" s="1"/>
  <c r="DB334" i="5"/>
  <c r="CL334" i="5"/>
  <c r="DE334" i="5"/>
  <c r="EG334" i="5" s="1"/>
  <c r="CO334" i="5"/>
  <c r="DQ334" i="5" s="1"/>
  <c r="CV334" i="5"/>
  <c r="DC334" i="5"/>
  <c r="EE334" i="5" s="1"/>
  <c r="CM334" i="5"/>
  <c r="DO334" i="5" s="1"/>
  <c r="CX334" i="5"/>
  <c r="CH334" i="5"/>
  <c r="DA334" i="5"/>
  <c r="EC334" i="5" s="1"/>
  <c r="CK334" i="5"/>
  <c r="DM334" i="5" s="1"/>
  <c r="DH334" i="5"/>
  <c r="CR334" i="5"/>
  <c r="CY334" i="5"/>
  <c r="EA334" i="5" s="1"/>
  <c r="CI334" i="5"/>
  <c r="DK334" i="5" s="1"/>
  <c r="CT334" i="5"/>
  <c r="CW334" i="5"/>
  <c r="DY334" i="5" s="1"/>
  <c r="DD334" i="5"/>
  <c r="CN334" i="5"/>
  <c r="CU334" i="5"/>
  <c r="DW334" i="5" s="1"/>
  <c r="DF334" i="5"/>
  <c r="CP334" i="5"/>
  <c r="AT330" i="5"/>
  <c r="AR328" i="5"/>
  <c r="DB345" i="5"/>
  <c r="CL345" i="5"/>
  <c r="CW345" i="5"/>
  <c r="DY345" i="5" s="1"/>
  <c r="DD345" i="5"/>
  <c r="CN345" i="5"/>
  <c r="CU345" i="5"/>
  <c r="DW345" i="5" s="1"/>
  <c r="CX345" i="5"/>
  <c r="CH345" i="5"/>
  <c r="DI345" i="5"/>
  <c r="EK345" i="5" s="1"/>
  <c r="CS345" i="5"/>
  <c r="DU345" i="5" s="1"/>
  <c r="CZ345" i="5"/>
  <c r="CJ345" i="5"/>
  <c r="DG345" i="5"/>
  <c r="EI345" i="5" s="1"/>
  <c r="CQ345" i="5"/>
  <c r="DS345" i="5" s="1"/>
  <c r="DF345" i="5"/>
  <c r="CP345" i="5"/>
  <c r="DA345" i="5"/>
  <c r="EC345" i="5" s="1"/>
  <c r="CK345" i="5"/>
  <c r="DM345" i="5" s="1"/>
  <c r="DH345" i="5"/>
  <c r="CR345" i="5"/>
  <c r="CY345" i="5"/>
  <c r="EA345" i="5" s="1"/>
  <c r="CI345" i="5"/>
  <c r="DK345" i="5" s="1"/>
  <c r="DE345" i="5"/>
  <c r="EG345" i="5" s="1"/>
  <c r="DC345" i="5"/>
  <c r="EE345" i="5" s="1"/>
  <c r="CT345" i="5"/>
  <c r="CO345" i="5"/>
  <c r="DQ345" i="5" s="1"/>
  <c r="CV345" i="5"/>
  <c r="CM345" i="5"/>
  <c r="DO345" i="5" s="1"/>
  <c r="BH345" i="5"/>
  <c r="AR345" i="5"/>
  <c r="CT329" i="5"/>
  <c r="DE329" i="5"/>
  <c r="EG329" i="5" s="1"/>
  <c r="CO329" i="5"/>
  <c r="DQ329" i="5" s="1"/>
  <c r="CV329" i="5"/>
  <c r="DC329" i="5"/>
  <c r="EE329" i="5" s="1"/>
  <c r="CM329" i="5"/>
  <c r="DO329" i="5" s="1"/>
  <c r="DB329" i="5"/>
  <c r="CL329" i="5"/>
  <c r="CW329" i="5"/>
  <c r="DY329" i="5" s="1"/>
  <c r="DD329" i="5"/>
  <c r="CN329" i="5"/>
  <c r="CU329" i="5"/>
  <c r="DW329" i="5" s="1"/>
  <c r="CX329" i="5"/>
  <c r="CH329" i="5"/>
  <c r="DI329" i="5"/>
  <c r="EK329" i="5" s="1"/>
  <c r="CS329" i="5"/>
  <c r="DU329" i="5" s="1"/>
  <c r="CZ329" i="5"/>
  <c r="CJ329" i="5"/>
  <c r="DG329" i="5"/>
  <c r="EI329" i="5" s="1"/>
  <c r="CQ329" i="5"/>
  <c r="DS329" i="5" s="1"/>
  <c r="BH329" i="5"/>
  <c r="AR329" i="5"/>
  <c r="AX321" i="5"/>
  <c r="AX318" i="5"/>
  <c r="BB308" i="5"/>
  <c r="AT302" i="5"/>
  <c r="BB302" i="5"/>
  <c r="BH291" i="5"/>
  <c r="DA291" i="5"/>
  <c r="EC291" i="5" s="1"/>
  <c r="CK291" i="5"/>
  <c r="DM291" i="5" s="1"/>
  <c r="DH291" i="5"/>
  <c r="CR291" i="5"/>
  <c r="CY291" i="5"/>
  <c r="EA291" i="5" s="1"/>
  <c r="CI291" i="5"/>
  <c r="DK291" i="5" s="1"/>
  <c r="CT291" i="5"/>
  <c r="CW291" i="5"/>
  <c r="DY291" i="5" s="1"/>
  <c r="DD291" i="5"/>
  <c r="CN291" i="5"/>
  <c r="CU291" i="5"/>
  <c r="DW291" i="5" s="1"/>
  <c r="DF291" i="5"/>
  <c r="CP291" i="5"/>
  <c r="DI291" i="5"/>
  <c r="EK291" i="5" s="1"/>
  <c r="CS291" i="5"/>
  <c r="DU291" i="5" s="1"/>
  <c r="CZ291" i="5"/>
  <c r="CJ291" i="5"/>
  <c r="DG291" i="5"/>
  <c r="EI291" i="5" s="1"/>
  <c r="CQ291" i="5"/>
  <c r="DS291" i="5" s="1"/>
  <c r="DB291" i="5"/>
  <c r="CL291" i="5"/>
  <c r="DE291" i="5"/>
  <c r="EG291" i="5" s="1"/>
  <c r="CO291" i="5"/>
  <c r="DQ291" i="5" s="1"/>
  <c r="CV291" i="5"/>
  <c r="DC291" i="5"/>
  <c r="EE291" i="5" s="1"/>
  <c r="CM291" i="5"/>
  <c r="DO291" i="5" s="1"/>
  <c r="CX291" i="5"/>
  <c r="CH291" i="5"/>
  <c r="AT314" i="5"/>
  <c r="BB314" i="5"/>
  <c r="BD314" i="5"/>
  <c r="BB349" i="5"/>
  <c r="BB333" i="5"/>
  <c r="AR304" i="5"/>
  <c r="BB298" i="5"/>
  <c r="AR291" i="5"/>
  <c r="M282" i="5"/>
  <c r="DD363" i="5"/>
  <c r="CN363" i="5"/>
  <c r="CU363" i="5"/>
  <c r="DW363" i="5" s="1"/>
  <c r="DB363" i="5"/>
  <c r="CL363" i="5"/>
  <c r="DI363" i="5"/>
  <c r="EK363" i="5" s="1"/>
  <c r="CS363" i="5"/>
  <c r="DU363" i="5" s="1"/>
  <c r="CV363" i="5"/>
  <c r="DC363" i="5"/>
  <c r="EE363" i="5" s="1"/>
  <c r="CM363" i="5"/>
  <c r="DO363" i="5" s="1"/>
  <c r="CT363" i="5"/>
  <c r="DA363" i="5"/>
  <c r="EC363" i="5" s="1"/>
  <c r="CK363" i="5"/>
  <c r="DM363" i="5" s="1"/>
  <c r="DH363" i="5"/>
  <c r="CR363" i="5"/>
  <c r="CY363" i="5"/>
  <c r="EA363" i="5" s="1"/>
  <c r="CI363" i="5"/>
  <c r="DK363" i="5" s="1"/>
  <c r="DF363" i="5"/>
  <c r="CP363" i="5"/>
  <c r="CW363" i="5"/>
  <c r="DY363" i="5" s="1"/>
  <c r="M363" i="5"/>
  <c r="M314" i="5"/>
  <c r="DC269" i="5"/>
  <c r="EE269" i="5" s="1"/>
  <c r="CM269" i="5"/>
  <c r="DO269" i="5" s="1"/>
  <c r="CX269" i="5"/>
  <c r="CH269" i="5"/>
  <c r="DI269" i="5"/>
  <c r="EK269" i="5" s="1"/>
  <c r="CS269" i="5"/>
  <c r="DU269" i="5" s="1"/>
  <c r="CZ269" i="5"/>
  <c r="CJ269" i="5"/>
  <c r="CY269" i="5"/>
  <c r="EA269" i="5" s="1"/>
  <c r="CI269" i="5"/>
  <c r="DK269" i="5" s="1"/>
  <c r="CT269" i="5"/>
  <c r="DE269" i="5"/>
  <c r="EG269" i="5" s="1"/>
  <c r="CO269" i="5"/>
  <c r="DQ269" i="5" s="1"/>
  <c r="CV269" i="5"/>
  <c r="CU269" i="5"/>
  <c r="DW269" i="5" s="1"/>
  <c r="DF269" i="5"/>
  <c r="CP269" i="5"/>
  <c r="DA269" i="5"/>
  <c r="EC269" i="5" s="1"/>
  <c r="CK269" i="5"/>
  <c r="DM269" i="5" s="1"/>
  <c r="DH269" i="5"/>
  <c r="CR269" i="5"/>
  <c r="DG269" i="5"/>
  <c r="EI269" i="5" s="1"/>
  <c r="CQ269" i="5"/>
  <c r="DS269" i="5" s="1"/>
  <c r="DB269" i="5"/>
  <c r="CL269" i="5"/>
  <c r="CW269" i="5"/>
  <c r="DY269" i="5" s="1"/>
  <c r="DD269" i="5"/>
  <c r="CN269" i="5"/>
  <c r="BH269" i="5"/>
  <c r="AR258" i="5"/>
  <c r="M257" i="5"/>
  <c r="M225" i="5"/>
  <c r="BH300" i="5"/>
  <c r="M300" i="5"/>
  <c r="AT297" i="5"/>
  <c r="BB297" i="5"/>
  <c r="AT279" i="5"/>
  <c r="BB279" i="5"/>
  <c r="AT276" i="5"/>
  <c r="BD267" i="5"/>
  <c r="BF267" i="5" s="1"/>
  <c r="CU265" i="5"/>
  <c r="DW265" i="5" s="1"/>
  <c r="DF265" i="5"/>
  <c r="CP265" i="5"/>
  <c r="DA265" i="5"/>
  <c r="EC265" i="5" s="1"/>
  <c r="CK265" i="5"/>
  <c r="DM265" i="5" s="1"/>
  <c r="DH265" i="5"/>
  <c r="CR265" i="5"/>
  <c r="DG265" i="5"/>
  <c r="EI265" i="5" s="1"/>
  <c r="CQ265" i="5"/>
  <c r="DS265" i="5" s="1"/>
  <c r="DB265" i="5"/>
  <c r="CL265" i="5"/>
  <c r="CW265" i="5"/>
  <c r="DY265" i="5" s="1"/>
  <c r="DD265" i="5"/>
  <c r="CN265" i="5"/>
  <c r="DC265" i="5"/>
  <c r="EE265" i="5" s="1"/>
  <c r="CM265" i="5"/>
  <c r="DO265" i="5" s="1"/>
  <c r="CX265" i="5"/>
  <c r="CH265" i="5"/>
  <c r="DI265" i="5"/>
  <c r="EK265" i="5" s="1"/>
  <c r="CS265" i="5"/>
  <c r="DU265" i="5" s="1"/>
  <c r="CZ265" i="5"/>
  <c r="CJ265" i="5"/>
  <c r="CY265" i="5"/>
  <c r="EA265" i="5" s="1"/>
  <c r="CI265" i="5"/>
  <c r="DK265" i="5" s="1"/>
  <c r="CT265" i="5"/>
  <c r="DE265" i="5"/>
  <c r="EG265" i="5" s="1"/>
  <c r="CO265" i="5"/>
  <c r="DQ265" i="5" s="1"/>
  <c r="CV265" i="5"/>
  <c r="BH265" i="5"/>
  <c r="AR241" i="5"/>
  <c r="M240" i="5"/>
  <c r="AR225" i="5"/>
  <c r="M216" i="5"/>
  <c r="CU281" i="5"/>
  <c r="DW281" i="5" s="1"/>
  <c r="DF281" i="5"/>
  <c r="CP281" i="5"/>
  <c r="DA281" i="5"/>
  <c r="EC281" i="5" s="1"/>
  <c r="CK281" i="5"/>
  <c r="DM281" i="5" s="1"/>
  <c r="DH281" i="5"/>
  <c r="CR281" i="5"/>
  <c r="DG281" i="5"/>
  <c r="EI281" i="5" s="1"/>
  <c r="CQ281" i="5"/>
  <c r="DS281" i="5" s="1"/>
  <c r="DB281" i="5"/>
  <c r="CL281" i="5"/>
  <c r="CW281" i="5"/>
  <c r="DY281" i="5" s="1"/>
  <c r="DD281" i="5"/>
  <c r="CN281" i="5"/>
  <c r="DC281" i="5"/>
  <c r="EE281" i="5" s="1"/>
  <c r="CM281" i="5"/>
  <c r="DO281" i="5" s="1"/>
  <c r="CX281" i="5"/>
  <c r="CH281" i="5"/>
  <c r="DI281" i="5"/>
  <c r="EK281" i="5" s="1"/>
  <c r="CS281" i="5"/>
  <c r="DU281" i="5" s="1"/>
  <c r="CZ281" i="5"/>
  <c r="CJ281" i="5"/>
  <c r="CY281" i="5"/>
  <c r="EA281" i="5" s="1"/>
  <c r="CI281" i="5"/>
  <c r="DK281" i="5" s="1"/>
  <c r="CT281" i="5"/>
  <c r="DE281" i="5"/>
  <c r="EG281" i="5" s="1"/>
  <c r="CO281" i="5"/>
  <c r="DQ281" i="5" s="1"/>
  <c r="CV281" i="5"/>
  <c r="BH281" i="5"/>
  <c r="DF277" i="5"/>
  <c r="CP277" i="5"/>
  <c r="DA277" i="5"/>
  <c r="EC277" i="5" s="1"/>
  <c r="CK277" i="5"/>
  <c r="DM277" i="5" s="1"/>
  <c r="DH277" i="5"/>
  <c r="CR277" i="5"/>
  <c r="CQ277" i="5"/>
  <c r="DS277" i="5" s="1"/>
  <c r="CM277" i="5"/>
  <c r="DO277" i="5" s="1"/>
  <c r="CI277" i="5"/>
  <c r="DK277" i="5" s="1"/>
  <c r="DB277" i="5"/>
  <c r="CL277" i="5"/>
  <c r="CW277" i="5"/>
  <c r="DY277" i="5" s="1"/>
  <c r="DD277" i="5"/>
  <c r="CN277" i="5"/>
  <c r="CU277" i="5"/>
  <c r="DW277" i="5" s="1"/>
  <c r="CX277" i="5"/>
  <c r="CH277" i="5"/>
  <c r="DI277" i="5"/>
  <c r="EK277" i="5" s="1"/>
  <c r="CS277" i="5"/>
  <c r="DU277" i="5" s="1"/>
  <c r="CZ277" i="5"/>
  <c r="CJ277" i="5"/>
  <c r="CT277" i="5"/>
  <c r="DE277" i="5"/>
  <c r="EG277" i="5" s="1"/>
  <c r="CO277" i="5"/>
  <c r="DQ277" i="5" s="1"/>
  <c r="CV277" i="5"/>
  <c r="DG277" i="5"/>
  <c r="EI277" i="5" s="1"/>
  <c r="DC277" i="5"/>
  <c r="EE277" i="5" s="1"/>
  <c r="CY277" i="5"/>
  <c r="EA277" i="5" s="1"/>
  <c r="BH277" i="5"/>
  <c r="AR276" i="5"/>
  <c r="AT272" i="5"/>
  <c r="BB267" i="5"/>
  <c r="BH262" i="5"/>
  <c r="DF262" i="5"/>
  <c r="CP262" i="5"/>
  <c r="DA262" i="5"/>
  <c r="EC262" i="5" s="1"/>
  <c r="CK262" i="5"/>
  <c r="DM262" i="5" s="1"/>
  <c r="DH262" i="5"/>
  <c r="CR262" i="5"/>
  <c r="CY262" i="5"/>
  <c r="EA262" i="5" s="1"/>
  <c r="CI262" i="5"/>
  <c r="DK262" i="5" s="1"/>
  <c r="DB262" i="5"/>
  <c r="CL262" i="5"/>
  <c r="CW262" i="5"/>
  <c r="DY262" i="5" s="1"/>
  <c r="DD262" i="5"/>
  <c r="CN262" i="5"/>
  <c r="CU262" i="5"/>
  <c r="DW262" i="5" s="1"/>
  <c r="CX262" i="5"/>
  <c r="CH262" i="5"/>
  <c r="DI262" i="5"/>
  <c r="EK262" i="5" s="1"/>
  <c r="CS262" i="5"/>
  <c r="DU262" i="5" s="1"/>
  <c r="CZ262" i="5"/>
  <c r="CJ262" i="5"/>
  <c r="DG262" i="5"/>
  <c r="EI262" i="5" s="1"/>
  <c r="CQ262" i="5"/>
  <c r="DS262" i="5" s="1"/>
  <c r="CT262" i="5"/>
  <c r="DE262" i="5"/>
  <c r="EG262" i="5" s="1"/>
  <c r="CO262" i="5"/>
  <c r="DQ262" i="5" s="1"/>
  <c r="CV262" i="5"/>
  <c r="DC262" i="5"/>
  <c r="EE262" i="5" s="1"/>
  <c r="CM262" i="5"/>
  <c r="DO262" i="5" s="1"/>
  <c r="AR260" i="5"/>
  <c r="BH254" i="5"/>
  <c r="DF254" i="5"/>
  <c r="CP254" i="5"/>
  <c r="DA254" i="5"/>
  <c r="EC254" i="5" s="1"/>
  <c r="CK254" i="5"/>
  <c r="DM254" i="5" s="1"/>
  <c r="DH254" i="5"/>
  <c r="CR254" i="5"/>
  <c r="CY254" i="5"/>
  <c r="EA254" i="5" s="1"/>
  <c r="CI254" i="5"/>
  <c r="DK254" i="5" s="1"/>
  <c r="DB254" i="5"/>
  <c r="CL254" i="5"/>
  <c r="CW254" i="5"/>
  <c r="DY254" i="5" s="1"/>
  <c r="DD254" i="5"/>
  <c r="CN254" i="5"/>
  <c r="CU254" i="5"/>
  <c r="DW254" i="5" s="1"/>
  <c r="CX254" i="5"/>
  <c r="CH254" i="5"/>
  <c r="DI254" i="5"/>
  <c r="EK254" i="5" s="1"/>
  <c r="CS254" i="5"/>
  <c r="DU254" i="5" s="1"/>
  <c r="CZ254" i="5"/>
  <c r="CJ254" i="5"/>
  <c r="DG254" i="5"/>
  <c r="EI254" i="5" s="1"/>
  <c r="CQ254" i="5"/>
  <c r="DS254" i="5" s="1"/>
  <c r="CT254" i="5"/>
  <c r="DE254" i="5"/>
  <c r="EG254" i="5" s="1"/>
  <c r="CO254" i="5"/>
  <c r="DQ254" i="5" s="1"/>
  <c r="CV254" i="5"/>
  <c r="DC254" i="5"/>
  <c r="EE254" i="5" s="1"/>
  <c r="CM254" i="5"/>
  <c r="DO254" i="5" s="1"/>
  <c r="AR252" i="5"/>
  <c r="BH246" i="5"/>
  <c r="DF246" i="5"/>
  <c r="CP246" i="5"/>
  <c r="DA246" i="5"/>
  <c r="EC246" i="5" s="1"/>
  <c r="CK246" i="5"/>
  <c r="DM246" i="5" s="1"/>
  <c r="DH246" i="5"/>
  <c r="CR246" i="5"/>
  <c r="CY246" i="5"/>
  <c r="EA246" i="5" s="1"/>
  <c r="CU246" i="5"/>
  <c r="DW246" i="5" s="1"/>
  <c r="DB246" i="5"/>
  <c r="CL246" i="5"/>
  <c r="CW246" i="5"/>
  <c r="DY246" i="5" s="1"/>
  <c r="DD246" i="5"/>
  <c r="CN246" i="5"/>
  <c r="CQ246" i="5"/>
  <c r="DS246" i="5" s="1"/>
  <c r="CX246" i="5"/>
  <c r="CH246" i="5"/>
  <c r="DI246" i="5"/>
  <c r="EK246" i="5" s="1"/>
  <c r="CS246" i="5"/>
  <c r="DU246" i="5" s="1"/>
  <c r="CZ246" i="5"/>
  <c r="CJ246" i="5"/>
  <c r="DG246" i="5"/>
  <c r="EI246" i="5" s="1"/>
  <c r="CM246" i="5"/>
  <c r="DO246" i="5" s="1"/>
  <c r="CT246" i="5"/>
  <c r="DE246" i="5"/>
  <c r="EG246" i="5" s="1"/>
  <c r="CO246" i="5"/>
  <c r="DQ246" i="5" s="1"/>
  <c r="CV246" i="5"/>
  <c r="DC246" i="5"/>
  <c r="EE246" i="5" s="1"/>
  <c r="CI246" i="5"/>
  <c r="DK246" i="5" s="1"/>
  <c r="BH238" i="5"/>
  <c r="DF238" i="5"/>
  <c r="CP238" i="5"/>
  <c r="DA238" i="5"/>
  <c r="EC238" i="5" s="1"/>
  <c r="CK238" i="5"/>
  <c r="DM238" i="5" s="1"/>
  <c r="DH238" i="5"/>
  <c r="CR238" i="5"/>
  <c r="CQ238" i="5"/>
  <c r="DS238" i="5" s="1"/>
  <c r="CM238" i="5"/>
  <c r="DO238" i="5" s="1"/>
  <c r="DB238" i="5"/>
  <c r="CL238" i="5"/>
  <c r="CW238" i="5"/>
  <c r="DY238" i="5" s="1"/>
  <c r="DD238" i="5"/>
  <c r="CN238" i="5"/>
  <c r="CY238" i="5"/>
  <c r="EA238" i="5" s="1"/>
  <c r="CU238" i="5"/>
  <c r="DW238" i="5" s="1"/>
  <c r="CX238" i="5"/>
  <c r="CH238" i="5"/>
  <c r="DI238" i="5"/>
  <c r="EK238" i="5" s="1"/>
  <c r="CS238" i="5"/>
  <c r="DU238" i="5" s="1"/>
  <c r="CZ238" i="5"/>
  <c r="CJ238" i="5"/>
  <c r="CI238" i="5"/>
  <c r="DK238" i="5" s="1"/>
  <c r="CT238" i="5"/>
  <c r="DE238" i="5"/>
  <c r="EG238" i="5" s="1"/>
  <c r="CO238" i="5"/>
  <c r="DQ238" i="5" s="1"/>
  <c r="CV238" i="5"/>
  <c r="DG238" i="5"/>
  <c r="EI238" i="5" s="1"/>
  <c r="DC238" i="5"/>
  <c r="EE238" i="5" s="1"/>
  <c r="M235" i="5"/>
  <c r="BH230" i="5"/>
  <c r="DF230" i="5"/>
  <c r="CP230" i="5"/>
  <c r="DA230" i="5"/>
  <c r="EC230" i="5" s="1"/>
  <c r="CK230" i="5"/>
  <c r="DM230" i="5" s="1"/>
  <c r="DH230" i="5"/>
  <c r="CR230" i="5"/>
  <c r="DG230" i="5"/>
  <c r="EI230" i="5" s="1"/>
  <c r="DC230" i="5"/>
  <c r="EE230" i="5" s="1"/>
  <c r="CY230" i="5"/>
  <c r="EA230" i="5" s="1"/>
  <c r="CU230" i="5"/>
  <c r="DW230" i="5" s="1"/>
  <c r="DB230" i="5"/>
  <c r="CL230" i="5"/>
  <c r="CW230" i="5"/>
  <c r="DY230" i="5" s="1"/>
  <c r="DD230" i="5"/>
  <c r="CN230" i="5"/>
  <c r="CQ230" i="5"/>
  <c r="DS230" i="5" s="1"/>
  <c r="CM230" i="5"/>
  <c r="DO230" i="5" s="1"/>
  <c r="CI230" i="5"/>
  <c r="DK230" i="5" s="1"/>
  <c r="CX230" i="5"/>
  <c r="CH230" i="5"/>
  <c r="DI230" i="5"/>
  <c r="EK230" i="5" s="1"/>
  <c r="CS230" i="5"/>
  <c r="DU230" i="5" s="1"/>
  <c r="CZ230" i="5"/>
  <c r="CJ230" i="5"/>
  <c r="CT230" i="5"/>
  <c r="DE230" i="5"/>
  <c r="EG230" i="5" s="1"/>
  <c r="CO230" i="5"/>
  <c r="DQ230" i="5" s="1"/>
  <c r="CV230" i="5"/>
  <c r="AT293" i="5"/>
  <c r="BB293" i="5"/>
  <c r="DC285" i="5"/>
  <c r="EE285" i="5" s="1"/>
  <c r="CM285" i="5"/>
  <c r="DO285" i="5" s="1"/>
  <c r="CX285" i="5"/>
  <c r="CH285" i="5"/>
  <c r="DI285" i="5"/>
  <c r="EK285" i="5" s="1"/>
  <c r="CS285" i="5"/>
  <c r="DU285" i="5" s="1"/>
  <c r="CZ285" i="5"/>
  <c r="CJ285" i="5"/>
  <c r="CY285" i="5"/>
  <c r="EA285" i="5" s="1"/>
  <c r="CI285" i="5"/>
  <c r="DK285" i="5" s="1"/>
  <c r="CT285" i="5"/>
  <c r="DE285" i="5"/>
  <c r="EG285" i="5" s="1"/>
  <c r="CO285" i="5"/>
  <c r="DQ285" i="5" s="1"/>
  <c r="CV285" i="5"/>
  <c r="CU285" i="5"/>
  <c r="DW285" i="5" s="1"/>
  <c r="DF285" i="5"/>
  <c r="CP285" i="5"/>
  <c r="DA285" i="5"/>
  <c r="EC285" i="5" s="1"/>
  <c r="CK285" i="5"/>
  <c r="DM285" i="5" s="1"/>
  <c r="DH285" i="5"/>
  <c r="CR285" i="5"/>
  <c r="DG285" i="5"/>
  <c r="EI285" i="5" s="1"/>
  <c r="CQ285" i="5"/>
  <c r="DS285" i="5" s="1"/>
  <c r="DB285" i="5"/>
  <c r="CL285" i="5"/>
  <c r="CW285" i="5"/>
  <c r="DY285" i="5" s="1"/>
  <c r="DD285" i="5"/>
  <c r="CN285" i="5"/>
  <c r="BH285" i="5"/>
  <c r="CX273" i="5"/>
  <c r="CH273" i="5"/>
  <c r="DI273" i="5"/>
  <c r="EK273" i="5" s="1"/>
  <c r="CS273" i="5"/>
  <c r="DU273" i="5" s="1"/>
  <c r="CZ273" i="5"/>
  <c r="CJ273" i="5"/>
  <c r="CI273" i="5"/>
  <c r="DK273" i="5" s="1"/>
  <c r="CT273" i="5"/>
  <c r="DE273" i="5"/>
  <c r="EG273" i="5" s="1"/>
  <c r="CO273" i="5"/>
  <c r="DQ273" i="5" s="1"/>
  <c r="CV273" i="5"/>
  <c r="DG273" i="5"/>
  <c r="EI273" i="5" s="1"/>
  <c r="DC273" i="5"/>
  <c r="EE273" i="5" s="1"/>
  <c r="DF273" i="5"/>
  <c r="CP273" i="5"/>
  <c r="DA273" i="5"/>
  <c r="EC273" i="5" s="1"/>
  <c r="CK273" i="5"/>
  <c r="DM273" i="5" s="1"/>
  <c r="DH273" i="5"/>
  <c r="CR273" i="5"/>
  <c r="CQ273" i="5"/>
  <c r="DS273" i="5" s="1"/>
  <c r="CM273" i="5"/>
  <c r="DO273" i="5" s="1"/>
  <c r="DB273" i="5"/>
  <c r="CL273" i="5"/>
  <c r="CW273" i="5"/>
  <c r="DY273" i="5" s="1"/>
  <c r="DD273" i="5"/>
  <c r="CN273" i="5"/>
  <c r="CY273" i="5"/>
  <c r="EA273" i="5" s="1"/>
  <c r="CU273" i="5"/>
  <c r="DW273" i="5" s="1"/>
  <c r="BH273" i="5"/>
  <c r="DE222" i="5"/>
  <c r="EG222" i="5" s="1"/>
  <c r="CO222" i="5"/>
  <c r="DQ222" i="5" s="1"/>
  <c r="CV222" i="5"/>
  <c r="DC222" i="5"/>
  <c r="EE222" i="5" s="1"/>
  <c r="CM222" i="5"/>
  <c r="DO222" i="5" s="1"/>
  <c r="CX222" i="5"/>
  <c r="CH222" i="5"/>
  <c r="DA222" i="5"/>
  <c r="EC222" i="5" s="1"/>
  <c r="CK222" i="5"/>
  <c r="DM222" i="5" s="1"/>
  <c r="DH222" i="5"/>
  <c r="CR222" i="5"/>
  <c r="CY222" i="5"/>
  <c r="EA222" i="5" s="1"/>
  <c r="CI222" i="5"/>
  <c r="DK222" i="5" s="1"/>
  <c r="CT222" i="5"/>
  <c r="CW222" i="5"/>
  <c r="DY222" i="5" s="1"/>
  <c r="DD222" i="5"/>
  <c r="CN222" i="5"/>
  <c r="CU222" i="5"/>
  <c r="DW222" i="5" s="1"/>
  <c r="DF222" i="5"/>
  <c r="CP222" i="5"/>
  <c r="DI222" i="5"/>
  <c r="EK222" i="5" s="1"/>
  <c r="CS222" i="5"/>
  <c r="DU222" i="5" s="1"/>
  <c r="CZ222" i="5"/>
  <c r="CJ222" i="5"/>
  <c r="DG222" i="5"/>
  <c r="EI222" i="5" s="1"/>
  <c r="CQ222" i="5"/>
  <c r="DS222" i="5" s="1"/>
  <c r="DB222" i="5"/>
  <c r="CL222" i="5"/>
  <c r="BH222" i="5"/>
  <c r="AR222" i="5"/>
  <c r="DB201" i="5"/>
  <c r="CL201" i="5"/>
  <c r="CW201" i="5"/>
  <c r="DY201" i="5" s="1"/>
  <c r="DD201" i="5"/>
  <c r="CN201" i="5"/>
  <c r="CU201" i="5"/>
  <c r="DW201" i="5" s="1"/>
  <c r="CX201" i="5"/>
  <c r="CH201" i="5"/>
  <c r="DI201" i="5"/>
  <c r="EK201" i="5" s="1"/>
  <c r="CS201" i="5"/>
  <c r="DU201" i="5" s="1"/>
  <c r="CZ201" i="5"/>
  <c r="CJ201" i="5"/>
  <c r="DG201" i="5"/>
  <c r="EI201" i="5" s="1"/>
  <c r="CQ201" i="5"/>
  <c r="DS201" i="5" s="1"/>
  <c r="CT201" i="5"/>
  <c r="DE201" i="5"/>
  <c r="EG201" i="5" s="1"/>
  <c r="CO201" i="5"/>
  <c r="DQ201" i="5" s="1"/>
  <c r="CV201" i="5"/>
  <c r="DC201" i="5"/>
  <c r="EE201" i="5" s="1"/>
  <c r="CM201" i="5"/>
  <c r="DO201" i="5" s="1"/>
  <c r="DF201" i="5"/>
  <c r="CP201" i="5"/>
  <c r="DA201" i="5"/>
  <c r="EC201" i="5" s="1"/>
  <c r="CK201" i="5"/>
  <c r="DM201" i="5" s="1"/>
  <c r="DH201" i="5"/>
  <c r="CR201" i="5"/>
  <c r="CY201" i="5"/>
  <c r="EA201" i="5" s="1"/>
  <c r="CI201" i="5"/>
  <c r="DK201" i="5" s="1"/>
  <c r="AR198" i="5"/>
  <c r="BH189" i="5"/>
  <c r="AT188" i="5"/>
  <c r="DE206" i="5"/>
  <c r="EG206" i="5" s="1"/>
  <c r="CO206" i="5"/>
  <c r="DQ206" i="5" s="1"/>
  <c r="CV206" i="5"/>
  <c r="DC206" i="5"/>
  <c r="EE206" i="5" s="1"/>
  <c r="CM206" i="5"/>
  <c r="DO206" i="5" s="1"/>
  <c r="CX206" i="5"/>
  <c r="CH206" i="5"/>
  <c r="DA206" i="5"/>
  <c r="EC206" i="5" s="1"/>
  <c r="CK206" i="5"/>
  <c r="DM206" i="5" s="1"/>
  <c r="DH206" i="5"/>
  <c r="CR206" i="5"/>
  <c r="CY206" i="5"/>
  <c r="EA206" i="5" s="1"/>
  <c r="CI206" i="5"/>
  <c r="DK206" i="5" s="1"/>
  <c r="CT206" i="5"/>
  <c r="CW206" i="5"/>
  <c r="DY206" i="5" s="1"/>
  <c r="DD206" i="5"/>
  <c r="CN206" i="5"/>
  <c r="CU206" i="5"/>
  <c r="DW206" i="5" s="1"/>
  <c r="DF206" i="5"/>
  <c r="CP206" i="5"/>
  <c r="DI206" i="5"/>
  <c r="EK206" i="5" s="1"/>
  <c r="CS206" i="5"/>
  <c r="DU206" i="5" s="1"/>
  <c r="CZ206" i="5"/>
  <c r="CJ206" i="5"/>
  <c r="DG206" i="5"/>
  <c r="EI206" i="5" s="1"/>
  <c r="CQ206" i="5"/>
  <c r="DS206" i="5" s="1"/>
  <c r="DB206" i="5"/>
  <c r="CL206" i="5"/>
  <c r="DE198" i="5"/>
  <c r="EG198" i="5" s="1"/>
  <c r="CO198" i="5"/>
  <c r="DQ198" i="5" s="1"/>
  <c r="CV198" i="5"/>
  <c r="DC198" i="5"/>
  <c r="EE198" i="5" s="1"/>
  <c r="CM198" i="5"/>
  <c r="DO198" i="5" s="1"/>
  <c r="CX198" i="5"/>
  <c r="CH198" i="5"/>
  <c r="DA198" i="5"/>
  <c r="EC198" i="5" s="1"/>
  <c r="CK198" i="5"/>
  <c r="DM198" i="5" s="1"/>
  <c r="DH198" i="5"/>
  <c r="CR198" i="5"/>
  <c r="CY198" i="5"/>
  <c r="EA198" i="5" s="1"/>
  <c r="CI198" i="5"/>
  <c r="DK198" i="5" s="1"/>
  <c r="CT198" i="5"/>
  <c r="CW198" i="5"/>
  <c r="DY198" i="5" s="1"/>
  <c r="DD198" i="5"/>
  <c r="CN198" i="5"/>
  <c r="CU198" i="5"/>
  <c r="DW198" i="5" s="1"/>
  <c r="DF198" i="5"/>
  <c r="CP198" i="5"/>
  <c r="DI198" i="5"/>
  <c r="EK198" i="5" s="1"/>
  <c r="CS198" i="5"/>
  <c r="DU198" i="5" s="1"/>
  <c r="CZ198" i="5"/>
  <c r="CJ198" i="5"/>
  <c r="DG198" i="5"/>
  <c r="EI198" i="5" s="1"/>
  <c r="CQ198" i="5"/>
  <c r="DS198" i="5" s="1"/>
  <c r="DB198" i="5"/>
  <c r="CL198" i="5"/>
  <c r="BH198" i="5"/>
  <c r="BH171" i="5"/>
  <c r="DB171" i="5"/>
  <c r="CL171" i="5"/>
  <c r="CW171" i="5"/>
  <c r="DY171" i="5" s="1"/>
  <c r="DD171" i="5"/>
  <c r="CN171" i="5"/>
  <c r="CU171" i="5"/>
  <c r="DW171" i="5" s="1"/>
  <c r="CX171" i="5"/>
  <c r="CH171" i="5"/>
  <c r="DI171" i="5"/>
  <c r="EK171" i="5" s="1"/>
  <c r="CS171" i="5"/>
  <c r="DU171" i="5" s="1"/>
  <c r="CZ171" i="5"/>
  <c r="CJ171" i="5"/>
  <c r="DG171" i="5"/>
  <c r="EI171" i="5" s="1"/>
  <c r="CQ171" i="5"/>
  <c r="DS171" i="5" s="1"/>
  <c r="CT171" i="5"/>
  <c r="DE171" i="5"/>
  <c r="EG171" i="5" s="1"/>
  <c r="CO171" i="5"/>
  <c r="DQ171" i="5" s="1"/>
  <c r="CV171" i="5"/>
  <c r="DC171" i="5"/>
  <c r="EE171" i="5" s="1"/>
  <c r="CM171" i="5"/>
  <c r="DO171" i="5" s="1"/>
  <c r="DF171" i="5"/>
  <c r="CP171" i="5"/>
  <c r="DA171" i="5"/>
  <c r="EC171" i="5" s="1"/>
  <c r="CK171" i="5"/>
  <c r="DM171" i="5" s="1"/>
  <c r="DH171" i="5"/>
  <c r="CR171" i="5"/>
  <c r="CY171" i="5"/>
  <c r="EA171" i="5" s="1"/>
  <c r="CI171" i="5"/>
  <c r="DK171" i="5" s="1"/>
  <c r="BH163" i="5"/>
  <c r="CX163" i="5"/>
  <c r="CH163" i="5"/>
  <c r="DI163" i="5"/>
  <c r="EK163" i="5" s="1"/>
  <c r="CS163" i="5"/>
  <c r="DU163" i="5" s="1"/>
  <c r="CZ163" i="5"/>
  <c r="CJ163" i="5"/>
  <c r="DG163" i="5"/>
  <c r="EI163" i="5" s="1"/>
  <c r="CQ163" i="5"/>
  <c r="DS163" i="5" s="1"/>
  <c r="CT163" i="5"/>
  <c r="DE163" i="5"/>
  <c r="EG163" i="5" s="1"/>
  <c r="CO163" i="5"/>
  <c r="DQ163" i="5" s="1"/>
  <c r="CV163" i="5"/>
  <c r="DC163" i="5"/>
  <c r="EE163" i="5" s="1"/>
  <c r="CM163" i="5"/>
  <c r="DO163" i="5" s="1"/>
  <c r="DF163" i="5"/>
  <c r="CP163" i="5"/>
  <c r="DA163" i="5"/>
  <c r="EC163" i="5" s="1"/>
  <c r="CK163" i="5"/>
  <c r="DM163" i="5" s="1"/>
  <c r="DH163" i="5"/>
  <c r="CR163" i="5"/>
  <c r="CY163" i="5"/>
  <c r="EA163" i="5" s="1"/>
  <c r="CI163" i="5"/>
  <c r="DK163" i="5" s="1"/>
  <c r="DB163" i="5"/>
  <c r="CL163" i="5"/>
  <c r="CW163" i="5"/>
  <c r="DY163" i="5" s="1"/>
  <c r="DD163" i="5"/>
  <c r="CN163" i="5"/>
  <c r="CU163" i="5"/>
  <c r="DW163" i="5" s="1"/>
  <c r="DB151" i="5"/>
  <c r="CL151" i="5"/>
  <c r="CW151" i="5"/>
  <c r="DY151" i="5" s="1"/>
  <c r="DD151" i="5"/>
  <c r="CN151" i="5"/>
  <c r="CU151" i="5"/>
  <c r="DW151" i="5" s="1"/>
  <c r="CX151" i="5"/>
  <c r="CH151" i="5"/>
  <c r="DI151" i="5"/>
  <c r="EK151" i="5" s="1"/>
  <c r="CS151" i="5"/>
  <c r="DU151" i="5" s="1"/>
  <c r="CZ151" i="5"/>
  <c r="CJ151" i="5"/>
  <c r="DG151" i="5"/>
  <c r="EI151" i="5" s="1"/>
  <c r="CQ151" i="5"/>
  <c r="DS151" i="5" s="1"/>
  <c r="CT151" i="5"/>
  <c r="DE151" i="5"/>
  <c r="EG151" i="5" s="1"/>
  <c r="CO151" i="5"/>
  <c r="DQ151" i="5" s="1"/>
  <c r="CV151" i="5"/>
  <c r="DC151" i="5"/>
  <c r="EE151" i="5" s="1"/>
  <c r="CM151" i="5"/>
  <c r="DO151" i="5" s="1"/>
  <c r="DF151" i="5"/>
  <c r="CP151" i="5"/>
  <c r="DA151" i="5"/>
  <c r="EC151" i="5" s="1"/>
  <c r="CK151" i="5"/>
  <c r="DM151" i="5" s="1"/>
  <c r="DH151" i="5"/>
  <c r="CR151" i="5"/>
  <c r="CY151" i="5"/>
  <c r="EA151" i="5" s="1"/>
  <c r="CI151" i="5"/>
  <c r="DK151" i="5" s="1"/>
  <c r="EL151" i="5" s="1"/>
  <c r="CX143" i="5"/>
  <c r="CH143" i="5"/>
  <c r="DI143" i="5"/>
  <c r="EK143" i="5" s="1"/>
  <c r="CS143" i="5"/>
  <c r="DU143" i="5" s="1"/>
  <c r="CZ143" i="5"/>
  <c r="CJ143" i="5"/>
  <c r="DG143" i="5"/>
  <c r="EI143" i="5" s="1"/>
  <c r="CQ143" i="5"/>
  <c r="DS143" i="5" s="1"/>
  <c r="CT143" i="5"/>
  <c r="DE143" i="5"/>
  <c r="EG143" i="5" s="1"/>
  <c r="CO143" i="5"/>
  <c r="DQ143" i="5" s="1"/>
  <c r="CV143" i="5"/>
  <c r="DC143" i="5"/>
  <c r="EE143" i="5" s="1"/>
  <c r="CM143" i="5"/>
  <c r="DO143" i="5" s="1"/>
  <c r="DF143" i="5"/>
  <c r="CP143" i="5"/>
  <c r="DA143" i="5"/>
  <c r="EC143" i="5" s="1"/>
  <c r="CK143" i="5"/>
  <c r="DM143" i="5" s="1"/>
  <c r="DH143" i="5"/>
  <c r="CR143" i="5"/>
  <c r="CY143" i="5"/>
  <c r="EA143" i="5" s="1"/>
  <c r="CI143" i="5"/>
  <c r="DK143" i="5" s="1"/>
  <c r="DB143" i="5"/>
  <c r="CL143" i="5"/>
  <c r="CW143" i="5"/>
  <c r="DY143" i="5" s="1"/>
  <c r="DD143" i="5"/>
  <c r="CN143" i="5"/>
  <c r="CU143" i="5"/>
  <c r="DW143" i="5" s="1"/>
  <c r="BH135" i="5"/>
  <c r="CX135" i="5"/>
  <c r="CH135" i="5"/>
  <c r="DI135" i="5"/>
  <c r="EK135" i="5" s="1"/>
  <c r="CS135" i="5"/>
  <c r="DU135" i="5" s="1"/>
  <c r="CZ135" i="5"/>
  <c r="CJ135" i="5"/>
  <c r="DG135" i="5"/>
  <c r="EI135" i="5" s="1"/>
  <c r="CQ135" i="5"/>
  <c r="DS135" i="5" s="1"/>
  <c r="CT135" i="5"/>
  <c r="DE135" i="5"/>
  <c r="EG135" i="5" s="1"/>
  <c r="CO135" i="5"/>
  <c r="DQ135" i="5" s="1"/>
  <c r="CV135" i="5"/>
  <c r="DC135" i="5"/>
  <c r="EE135" i="5" s="1"/>
  <c r="CM135" i="5"/>
  <c r="DO135" i="5" s="1"/>
  <c r="DF135" i="5"/>
  <c r="CP135" i="5"/>
  <c r="DA135" i="5"/>
  <c r="EC135" i="5" s="1"/>
  <c r="CK135" i="5"/>
  <c r="DM135" i="5" s="1"/>
  <c r="DH135" i="5"/>
  <c r="CR135" i="5"/>
  <c r="CY135" i="5"/>
  <c r="EA135" i="5" s="1"/>
  <c r="CI135" i="5"/>
  <c r="DK135" i="5" s="1"/>
  <c r="DB135" i="5"/>
  <c r="CL135" i="5"/>
  <c r="CW135" i="5"/>
  <c r="DY135" i="5" s="1"/>
  <c r="DD135" i="5"/>
  <c r="CN135" i="5"/>
  <c r="CU135" i="5"/>
  <c r="DW135" i="5" s="1"/>
  <c r="CW218" i="5"/>
  <c r="DY218" i="5" s="1"/>
  <c r="DD218" i="5"/>
  <c r="CN218" i="5"/>
  <c r="CU218" i="5"/>
  <c r="DW218" i="5" s="1"/>
  <c r="DF218" i="5"/>
  <c r="CP218" i="5"/>
  <c r="DI218" i="5"/>
  <c r="EK218" i="5" s="1"/>
  <c r="CS218" i="5"/>
  <c r="DU218" i="5" s="1"/>
  <c r="CZ218" i="5"/>
  <c r="CJ218" i="5"/>
  <c r="DG218" i="5"/>
  <c r="EI218" i="5" s="1"/>
  <c r="CQ218" i="5"/>
  <c r="DS218" i="5" s="1"/>
  <c r="DB218" i="5"/>
  <c r="CL218" i="5"/>
  <c r="DE218" i="5"/>
  <c r="EG218" i="5" s="1"/>
  <c r="CO218" i="5"/>
  <c r="DQ218" i="5" s="1"/>
  <c r="CV218" i="5"/>
  <c r="DC218" i="5"/>
  <c r="EE218" i="5" s="1"/>
  <c r="CM218" i="5"/>
  <c r="DO218" i="5" s="1"/>
  <c r="CX218" i="5"/>
  <c r="CH218" i="5"/>
  <c r="DA218" i="5"/>
  <c r="EC218" i="5" s="1"/>
  <c r="CK218" i="5"/>
  <c r="DM218" i="5" s="1"/>
  <c r="DH218" i="5"/>
  <c r="CR218" i="5"/>
  <c r="CY218" i="5"/>
  <c r="EA218" i="5" s="1"/>
  <c r="CI218" i="5"/>
  <c r="DK218" i="5" s="1"/>
  <c r="CT218" i="5"/>
  <c r="BH218" i="5"/>
  <c r="AT202" i="5"/>
  <c r="M167" i="5"/>
  <c r="AR156" i="5"/>
  <c r="AR120" i="5"/>
  <c r="M103" i="5"/>
  <c r="AT200" i="5"/>
  <c r="AR200" i="5"/>
  <c r="CW186" i="5"/>
  <c r="DY186" i="5" s="1"/>
  <c r="DD186" i="5"/>
  <c r="CN186" i="5"/>
  <c r="CU186" i="5"/>
  <c r="DW186" i="5" s="1"/>
  <c r="DF186" i="5"/>
  <c r="CP186" i="5"/>
  <c r="DI186" i="5"/>
  <c r="EK186" i="5" s="1"/>
  <c r="CS186" i="5"/>
  <c r="DU186" i="5" s="1"/>
  <c r="CZ186" i="5"/>
  <c r="CJ186" i="5"/>
  <c r="DG186" i="5"/>
  <c r="EI186" i="5" s="1"/>
  <c r="CQ186" i="5"/>
  <c r="DS186" i="5" s="1"/>
  <c r="DB186" i="5"/>
  <c r="CL186" i="5"/>
  <c r="DE186" i="5"/>
  <c r="EG186" i="5" s="1"/>
  <c r="CO186" i="5"/>
  <c r="DQ186" i="5" s="1"/>
  <c r="CV186" i="5"/>
  <c r="DC186" i="5"/>
  <c r="EE186" i="5" s="1"/>
  <c r="CM186" i="5"/>
  <c r="DO186" i="5" s="1"/>
  <c r="CX186" i="5"/>
  <c r="CH186" i="5"/>
  <c r="DA186" i="5"/>
  <c r="EC186" i="5" s="1"/>
  <c r="CK186" i="5"/>
  <c r="DM186" i="5" s="1"/>
  <c r="DH186" i="5"/>
  <c r="CR186" i="5"/>
  <c r="CY186" i="5"/>
  <c r="EA186" i="5" s="1"/>
  <c r="CI186" i="5"/>
  <c r="DK186" i="5" s="1"/>
  <c r="CT186" i="5"/>
  <c r="BH186" i="5"/>
  <c r="BB166" i="5"/>
  <c r="AT150" i="5"/>
  <c r="BB134" i="5"/>
  <c r="AT118" i="5"/>
  <c r="BB118" i="5"/>
  <c r="BH89" i="5"/>
  <c r="DD89" i="5"/>
  <c r="CN89" i="5"/>
  <c r="CX89" i="5"/>
  <c r="CH89" i="5"/>
  <c r="DG89" i="5"/>
  <c r="EI89" i="5" s="1"/>
  <c r="DE89" i="5"/>
  <c r="EG89" i="5" s="1"/>
  <c r="CU89" i="5"/>
  <c r="DW89" i="5" s="1"/>
  <c r="CK89" i="5"/>
  <c r="DM89" i="5" s="1"/>
  <c r="CZ89" i="5"/>
  <c r="CJ89" i="5"/>
  <c r="CT89" i="5"/>
  <c r="CY89" i="5"/>
  <c r="EA89" i="5" s="1"/>
  <c r="CW89" i="5"/>
  <c r="DY89" i="5" s="1"/>
  <c r="CM89" i="5"/>
  <c r="DO89" i="5" s="1"/>
  <c r="DI89" i="5"/>
  <c r="EK89" i="5" s="1"/>
  <c r="CV89" i="5"/>
  <c r="DF89" i="5"/>
  <c r="CP89" i="5"/>
  <c r="CQ89" i="5"/>
  <c r="DS89" i="5" s="1"/>
  <c r="CO89" i="5"/>
  <c r="DQ89" i="5" s="1"/>
  <c r="DA89" i="5"/>
  <c r="EC89" i="5" s="1"/>
  <c r="DH89" i="5"/>
  <c r="CR89" i="5"/>
  <c r="DB89" i="5"/>
  <c r="CL89" i="5"/>
  <c r="CI89" i="5"/>
  <c r="DK89" i="5" s="1"/>
  <c r="DC89" i="5"/>
  <c r="EE89" i="5" s="1"/>
  <c r="CS89" i="5"/>
  <c r="DU89" i="5" s="1"/>
  <c r="BB85" i="5"/>
  <c r="AT85" i="5"/>
  <c r="BH73" i="5"/>
  <c r="DE73" i="5"/>
  <c r="EG73" i="5" s="1"/>
  <c r="CO73" i="5"/>
  <c r="DQ73" i="5" s="1"/>
  <c r="CV73" i="5"/>
  <c r="DC73" i="5"/>
  <c r="EE73" i="5" s="1"/>
  <c r="CM73" i="5"/>
  <c r="DO73" i="5" s="1"/>
  <c r="CX73" i="5"/>
  <c r="CH73" i="5"/>
  <c r="DA73" i="5"/>
  <c r="EC73" i="5" s="1"/>
  <c r="CK73" i="5"/>
  <c r="DM73" i="5" s="1"/>
  <c r="DH73" i="5"/>
  <c r="CR73" i="5"/>
  <c r="CY73" i="5"/>
  <c r="EA73" i="5" s="1"/>
  <c r="CI73" i="5"/>
  <c r="DK73" i="5" s="1"/>
  <c r="CT73" i="5"/>
  <c r="CW73" i="5"/>
  <c r="DY73" i="5" s="1"/>
  <c r="DD73" i="5"/>
  <c r="CN73" i="5"/>
  <c r="CU73" i="5"/>
  <c r="DW73" i="5" s="1"/>
  <c r="DF73" i="5"/>
  <c r="CP73" i="5"/>
  <c r="DI73" i="5"/>
  <c r="EK73" i="5" s="1"/>
  <c r="CS73" i="5"/>
  <c r="DU73" i="5" s="1"/>
  <c r="CZ73" i="5"/>
  <c r="CJ73" i="5"/>
  <c r="DG73" i="5"/>
  <c r="EI73" i="5" s="1"/>
  <c r="CQ73" i="5"/>
  <c r="DS73" i="5" s="1"/>
  <c r="DB73" i="5"/>
  <c r="CL73" i="5"/>
  <c r="BB61" i="5"/>
  <c r="BH57" i="5"/>
  <c r="DE57" i="5"/>
  <c r="EG57" i="5" s="1"/>
  <c r="CO57" i="5"/>
  <c r="DQ57" i="5" s="1"/>
  <c r="CV57" i="5"/>
  <c r="DC57" i="5"/>
  <c r="EE57" i="5" s="1"/>
  <c r="CM57" i="5"/>
  <c r="DO57" i="5" s="1"/>
  <c r="CX57" i="5"/>
  <c r="CH57" i="5"/>
  <c r="DA57" i="5"/>
  <c r="EC57" i="5" s="1"/>
  <c r="CK57" i="5"/>
  <c r="DM57" i="5" s="1"/>
  <c r="DH57" i="5"/>
  <c r="CR57" i="5"/>
  <c r="CY57" i="5"/>
  <c r="EA57" i="5" s="1"/>
  <c r="CI57" i="5"/>
  <c r="DK57" i="5" s="1"/>
  <c r="CT57" i="5"/>
  <c r="CW57" i="5"/>
  <c r="DY57" i="5" s="1"/>
  <c r="DD57" i="5"/>
  <c r="CN57" i="5"/>
  <c r="CU57" i="5"/>
  <c r="DW57" i="5" s="1"/>
  <c r="DF57" i="5"/>
  <c r="CP57" i="5"/>
  <c r="DI57" i="5"/>
  <c r="EK57" i="5" s="1"/>
  <c r="CS57" i="5"/>
  <c r="DU57" i="5" s="1"/>
  <c r="CZ57" i="5"/>
  <c r="CJ57" i="5"/>
  <c r="DG57" i="5"/>
  <c r="EI57" i="5" s="1"/>
  <c r="CQ57" i="5"/>
  <c r="DS57" i="5" s="1"/>
  <c r="DB57" i="5"/>
  <c r="CL57" i="5"/>
  <c r="BB45" i="5"/>
  <c r="AT45" i="5"/>
  <c r="BH41" i="5"/>
  <c r="DE41" i="5"/>
  <c r="EG41" i="5" s="1"/>
  <c r="CO41" i="5"/>
  <c r="DQ41" i="5" s="1"/>
  <c r="CV41" i="5"/>
  <c r="DC41" i="5"/>
  <c r="EE41" i="5" s="1"/>
  <c r="CM41" i="5"/>
  <c r="DO41" i="5" s="1"/>
  <c r="CX41" i="5"/>
  <c r="CH41" i="5"/>
  <c r="DA41" i="5"/>
  <c r="EC41" i="5" s="1"/>
  <c r="CK41" i="5"/>
  <c r="DM41" i="5" s="1"/>
  <c r="DH41" i="5"/>
  <c r="CR41" i="5"/>
  <c r="CY41" i="5"/>
  <c r="EA41" i="5" s="1"/>
  <c r="CI41" i="5"/>
  <c r="DK41" i="5" s="1"/>
  <c r="CT41" i="5"/>
  <c r="CW41" i="5"/>
  <c r="DY41" i="5" s="1"/>
  <c r="DD41" i="5"/>
  <c r="CN41" i="5"/>
  <c r="CU41" i="5"/>
  <c r="DW41" i="5" s="1"/>
  <c r="DF41" i="5"/>
  <c r="CP41" i="5"/>
  <c r="DI41" i="5"/>
  <c r="EK41" i="5" s="1"/>
  <c r="CS41" i="5"/>
  <c r="DU41" i="5" s="1"/>
  <c r="CZ41" i="5"/>
  <c r="CJ41" i="5"/>
  <c r="DG41" i="5"/>
  <c r="EI41" i="5" s="1"/>
  <c r="CQ41" i="5"/>
  <c r="DS41" i="5" s="1"/>
  <c r="DB41" i="5"/>
  <c r="CL41" i="5"/>
  <c r="M38" i="5"/>
  <c r="BB29" i="5"/>
  <c r="AT29" i="5"/>
  <c r="DA25" i="5"/>
  <c r="EC25" i="5" s="1"/>
  <c r="CK25" i="5"/>
  <c r="DM25" i="5" s="1"/>
  <c r="DH25" i="5"/>
  <c r="CR25" i="5"/>
  <c r="CY25" i="5"/>
  <c r="EA25" i="5" s="1"/>
  <c r="CI25" i="5"/>
  <c r="DK25" i="5" s="1"/>
  <c r="CT25" i="5"/>
  <c r="CW25" i="5"/>
  <c r="DY25" i="5" s="1"/>
  <c r="DD25" i="5"/>
  <c r="CN25" i="5"/>
  <c r="CU25" i="5"/>
  <c r="DW25" i="5" s="1"/>
  <c r="DF25" i="5"/>
  <c r="CP25" i="5"/>
  <c r="DI25" i="5"/>
  <c r="EK25" i="5" s="1"/>
  <c r="CS25" i="5"/>
  <c r="DU25" i="5" s="1"/>
  <c r="CZ25" i="5"/>
  <c r="CJ25" i="5"/>
  <c r="DG25" i="5"/>
  <c r="EI25" i="5" s="1"/>
  <c r="CQ25" i="5"/>
  <c r="DS25" i="5" s="1"/>
  <c r="DB25" i="5"/>
  <c r="CL25" i="5"/>
  <c r="DE25" i="5"/>
  <c r="EG25" i="5" s="1"/>
  <c r="CO25" i="5"/>
  <c r="DQ25" i="5" s="1"/>
  <c r="CV25" i="5"/>
  <c r="DC25" i="5"/>
  <c r="EE25" i="5" s="1"/>
  <c r="CM25" i="5"/>
  <c r="DO25" i="5" s="1"/>
  <c r="CX25" i="5"/>
  <c r="CH25" i="5"/>
  <c r="BE22" i="5"/>
  <c r="BF22" i="5" s="1"/>
  <c r="BE10" i="5"/>
  <c r="DB193" i="5"/>
  <c r="CL193" i="5"/>
  <c r="CW193" i="5"/>
  <c r="DY193" i="5" s="1"/>
  <c r="DD193" i="5"/>
  <c r="CN193" i="5"/>
  <c r="CU193" i="5"/>
  <c r="DW193" i="5" s="1"/>
  <c r="CX193" i="5"/>
  <c r="CH193" i="5"/>
  <c r="DI193" i="5"/>
  <c r="EK193" i="5" s="1"/>
  <c r="CS193" i="5"/>
  <c r="DU193" i="5" s="1"/>
  <c r="CZ193" i="5"/>
  <c r="CJ193" i="5"/>
  <c r="DG193" i="5"/>
  <c r="EI193" i="5" s="1"/>
  <c r="CQ193" i="5"/>
  <c r="DS193" i="5" s="1"/>
  <c r="CT193" i="5"/>
  <c r="DE193" i="5"/>
  <c r="EG193" i="5" s="1"/>
  <c r="CO193" i="5"/>
  <c r="DQ193" i="5" s="1"/>
  <c r="CV193" i="5"/>
  <c r="DC193" i="5"/>
  <c r="EE193" i="5" s="1"/>
  <c r="CM193" i="5"/>
  <c r="DO193" i="5" s="1"/>
  <c r="DF193" i="5"/>
  <c r="CP193" i="5"/>
  <c r="DA193" i="5"/>
  <c r="EC193" i="5" s="1"/>
  <c r="CK193" i="5"/>
  <c r="DM193" i="5" s="1"/>
  <c r="DH193" i="5"/>
  <c r="CR193" i="5"/>
  <c r="CY193" i="5"/>
  <c r="EA193" i="5" s="1"/>
  <c r="CI193" i="5"/>
  <c r="DK193" i="5" s="1"/>
  <c r="AT193" i="5"/>
  <c r="BE193" i="5"/>
  <c r="BF193" i="5" s="1"/>
  <c r="AT102" i="5"/>
  <c r="BB102" i="5"/>
  <c r="BD102" i="5"/>
  <c r="BF102" i="5" s="1"/>
  <c r="AT40" i="5"/>
  <c r="BH36" i="5"/>
  <c r="CT36" i="5"/>
  <c r="DE36" i="5"/>
  <c r="EG36" i="5" s="1"/>
  <c r="CO36" i="5"/>
  <c r="DQ36" i="5" s="1"/>
  <c r="CV36" i="5"/>
  <c r="DC36" i="5"/>
  <c r="EE36" i="5" s="1"/>
  <c r="CM36" i="5"/>
  <c r="DO36" i="5" s="1"/>
  <c r="DF36" i="5"/>
  <c r="CP36" i="5"/>
  <c r="DA36" i="5"/>
  <c r="EC36" i="5" s="1"/>
  <c r="CK36" i="5"/>
  <c r="DM36" i="5" s="1"/>
  <c r="DH36" i="5"/>
  <c r="CR36" i="5"/>
  <c r="CY36" i="5"/>
  <c r="EA36" i="5" s="1"/>
  <c r="CI36" i="5"/>
  <c r="DK36" i="5" s="1"/>
  <c r="DB36" i="5"/>
  <c r="CL36" i="5"/>
  <c r="CW36" i="5"/>
  <c r="DY36" i="5" s="1"/>
  <c r="DD36" i="5"/>
  <c r="CN36" i="5"/>
  <c r="CU36" i="5"/>
  <c r="DW36" i="5" s="1"/>
  <c r="CX36" i="5"/>
  <c r="CH36" i="5"/>
  <c r="DI36" i="5"/>
  <c r="EK36" i="5" s="1"/>
  <c r="CS36" i="5"/>
  <c r="DU36" i="5" s="1"/>
  <c r="CZ36" i="5"/>
  <c r="CJ36" i="5"/>
  <c r="DG36" i="5"/>
  <c r="EI36" i="5" s="1"/>
  <c r="CQ36" i="5"/>
  <c r="DS36" i="5" s="1"/>
  <c r="M29" i="5"/>
  <c r="AT24" i="5"/>
  <c r="DE182" i="5"/>
  <c r="EG182" i="5" s="1"/>
  <c r="CO182" i="5"/>
  <c r="DQ182" i="5" s="1"/>
  <c r="CV182" i="5"/>
  <c r="DF182" i="5"/>
  <c r="CP182" i="5"/>
  <c r="DG182" i="5"/>
  <c r="EI182" i="5" s="1"/>
  <c r="DC182" i="5"/>
  <c r="EE182" i="5" s="1"/>
  <c r="CY182" i="5"/>
  <c r="EA182" i="5" s="1"/>
  <c r="CU182" i="5"/>
  <c r="DW182" i="5" s="1"/>
  <c r="DA182" i="5"/>
  <c r="EC182" i="5" s="1"/>
  <c r="CK182" i="5"/>
  <c r="DM182" i="5" s="1"/>
  <c r="DH182" i="5"/>
  <c r="CR182" i="5"/>
  <c r="DB182" i="5"/>
  <c r="CL182" i="5"/>
  <c r="CQ182" i="5"/>
  <c r="DS182" i="5" s="1"/>
  <c r="CM182" i="5"/>
  <c r="DO182" i="5" s="1"/>
  <c r="CI182" i="5"/>
  <c r="DK182" i="5" s="1"/>
  <c r="CW182" i="5"/>
  <c r="DY182" i="5" s="1"/>
  <c r="DD182" i="5"/>
  <c r="CN182" i="5"/>
  <c r="CX182" i="5"/>
  <c r="CH182" i="5"/>
  <c r="DI182" i="5"/>
  <c r="EK182" i="5" s="1"/>
  <c r="CS182" i="5"/>
  <c r="DU182" i="5" s="1"/>
  <c r="CZ182" i="5"/>
  <c r="CJ182" i="5"/>
  <c r="CT182" i="5"/>
  <c r="BH182" i="5"/>
  <c r="AR182" i="5"/>
  <c r="BB162" i="5"/>
  <c r="BB146" i="5"/>
  <c r="CU138" i="5"/>
  <c r="DW138" i="5" s="1"/>
  <c r="DF138" i="5"/>
  <c r="CP138" i="5"/>
  <c r="DA138" i="5"/>
  <c r="EC138" i="5" s="1"/>
  <c r="CK138" i="5"/>
  <c r="DM138" i="5" s="1"/>
  <c r="DH138" i="5"/>
  <c r="CR138" i="5"/>
  <c r="DG138" i="5"/>
  <c r="EI138" i="5" s="1"/>
  <c r="CQ138" i="5"/>
  <c r="DS138" i="5" s="1"/>
  <c r="DB138" i="5"/>
  <c r="CL138" i="5"/>
  <c r="CW138" i="5"/>
  <c r="DY138" i="5" s="1"/>
  <c r="DD138" i="5"/>
  <c r="CN138" i="5"/>
  <c r="DC138" i="5"/>
  <c r="EE138" i="5" s="1"/>
  <c r="CM138" i="5"/>
  <c r="DO138" i="5" s="1"/>
  <c r="CX138" i="5"/>
  <c r="CH138" i="5"/>
  <c r="DI138" i="5"/>
  <c r="EK138" i="5" s="1"/>
  <c r="CS138" i="5"/>
  <c r="DU138" i="5" s="1"/>
  <c r="CZ138" i="5"/>
  <c r="CJ138" i="5"/>
  <c r="CY138" i="5"/>
  <c r="EA138" i="5" s="1"/>
  <c r="CI138" i="5"/>
  <c r="DK138" i="5" s="1"/>
  <c r="CT138" i="5"/>
  <c r="DE138" i="5"/>
  <c r="EG138" i="5" s="1"/>
  <c r="CO138" i="5"/>
  <c r="DQ138" i="5" s="1"/>
  <c r="CV138" i="5"/>
  <c r="BH138" i="5"/>
  <c r="AR138" i="5"/>
  <c r="CU122" i="5"/>
  <c r="DW122" i="5" s="1"/>
  <c r="DF122" i="5"/>
  <c r="CP122" i="5"/>
  <c r="DA122" i="5"/>
  <c r="EC122" i="5" s="1"/>
  <c r="CK122" i="5"/>
  <c r="DM122" i="5" s="1"/>
  <c r="DH122" i="5"/>
  <c r="CR122" i="5"/>
  <c r="DG122" i="5"/>
  <c r="EI122" i="5" s="1"/>
  <c r="CQ122" i="5"/>
  <c r="DS122" i="5" s="1"/>
  <c r="DB122" i="5"/>
  <c r="CL122" i="5"/>
  <c r="CW122" i="5"/>
  <c r="DY122" i="5" s="1"/>
  <c r="DD122" i="5"/>
  <c r="CN122" i="5"/>
  <c r="DC122" i="5"/>
  <c r="EE122" i="5" s="1"/>
  <c r="CM122" i="5"/>
  <c r="DO122" i="5" s="1"/>
  <c r="CX122" i="5"/>
  <c r="CH122" i="5"/>
  <c r="DI122" i="5"/>
  <c r="EK122" i="5" s="1"/>
  <c r="CS122" i="5"/>
  <c r="DU122" i="5" s="1"/>
  <c r="CZ122" i="5"/>
  <c r="CJ122" i="5"/>
  <c r="CY122" i="5"/>
  <c r="EA122" i="5" s="1"/>
  <c r="CI122" i="5"/>
  <c r="DK122" i="5" s="1"/>
  <c r="EL122" i="5" s="1"/>
  <c r="CT122" i="5"/>
  <c r="DE122" i="5"/>
  <c r="EG122" i="5" s="1"/>
  <c r="CO122" i="5"/>
  <c r="DQ122" i="5" s="1"/>
  <c r="CV122" i="5"/>
  <c r="BH122" i="5"/>
  <c r="AR122" i="5"/>
  <c r="CU106" i="5"/>
  <c r="DW106" i="5" s="1"/>
  <c r="DF106" i="5"/>
  <c r="CP106" i="5"/>
  <c r="DA106" i="5"/>
  <c r="EC106" i="5" s="1"/>
  <c r="CK106" i="5"/>
  <c r="DM106" i="5" s="1"/>
  <c r="CJ106" i="5"/>
  <c r="DG106" i="5"/>
  <c r="EI106" i="5" s="1"/>
  <c r="CQ106" i="5"/>
  <c r="DS106" i="5" s="1"/>
  <c r="DB106" i="5"/>
  <c r="CL106" i="5"/>
  <c r="CW106" i="5"/>
  <c r="DY106" i="5" s="1"/>
  <c r="DH106" i="5"/>
  <c r="DD106" i="5"/>
  <c r="DC106" i="5"/>
  <c r="EE106" i="5" s="1"/>
  <c r="CM106" i="5"/>
  <c r="DO106" i="5" s="1"/>
  <c r="CX106" i="5"/>
  <c r="CH106" i="5"/>
  <c r="DI106" i="5"/>
  <c r="EK106" i="5" s="1"/>
  <c r="CS106" i="5"/>
  <c r="DU106" i="5" s="1"/>
  <c r="CR106" i="5"/>
  <c r="CN106" i="5"/>
  <c r="CY106" i="5"/>
  <c r="EA106" i="5" s="1"/>
  <c r="CI106" i="5"/>
  <c r="DK106" i="5" s="1"/>
  <c r="CT106" i="5"/>
  <c r="DE106" i="5"/>
  <c r="EG106" i="5" s="1"/>
  <c r="CO106" i="5"/>
  <c r="DQ106" i="5" s="1"/>
  <c r="CZ106" i="5"/>
  <c r="CV106" i="5"/>
  <c r="BH106" i="5"/>
  <c r="AR106" i="5"/>
  <c r="AR102" i="5"/>
  <c r="M76" i="5"/>
  <c r="AR73" i="5"/>
  <c r="AR57" i="5"/>
  <c r="DC174" i="5"/>
  <c r="EE174" i="5" s="1"/>
  <c r="CM174" i="5"/>
  <c r="DO174" i="5" s="1"/>
  <c r="CX174" i="5"/>
  <c r="CH174" i="5"/>
  <c r="DI174" i="5"/>
  <c r="EK174" i="5" s="1"/>
  <c r="CS174" i="5"/>
  <c r="DU174" i="5" s="1"/>
  <c r="CZ174" i="5"/>
  <c r="CJ174" i="5"/>
  <c r="CY174" i="5"/>
  <c r="EA174" i="5" s="1"/>
  <c r="CI174" i="5"/>
  <c r="DK174" i="5" s="1"/>
  <c r="CT174" i="5"/>
  <c r="DE174" i="5"/>
  <c r="EG174" i="5" s="1"/>
  <c r="CO174" i="5"/>
  <c r="DQ174" i="5" s="1"/>
  <c r="CV174" i="5"/>
  <c r="CU174" i="5"/>
  <c r="DW174" i="5" s="1"/>
  <c r="DF174" i="5"/>
  <c r="CP174" i="5"/>
  <c r="DA174" i="5"/>
  <c r="EC174" i="5" s="1"/>
  <c r="CK174" i="5"/>
  <c r="DM174" i="5" s="1"/>
  <c r="DH174" i="5"/>
  <c r="CR174" i="5"/>
  <c r="DG174" i="5"/>
  <c r="EI174" i="5" s="1"/>
  <c r="CQ174" i="5"/>
  <c r="DS174" i="5" s="1"/>
  <c r="DB174" i="5"/>
  <c r="CL174" i="5"/>
  <c r="CW174" i="5"/>
  <c r="DY174" i="5" s="1"/>
  <c r="DD174" i="5"/>
  <c r="CN174" i="5"/>
  <c r="BH174" i="5"/>
  <c r="BB75" i="5"/>
  <c r="DG67" i="5"/>
  <c r="EI67" i="5" s="1"/>
  <c r="CQ67" i="5"/>
  <c r="DS67" i="5" s="1"/>
  <c r="DB67" i="5"/>
  <c r="CL67" i="5"/>
  <c r="CW67" i="5"/>
  <c r="DY67" i="5" s="1"/>
  <c r="DD67" i="5"/>
  <c r="CN67" i="5"/>
  <c r="DC67" i="5"/>
  <c r="EE67" i="5" s="1"/>
  <c r="CM67" i="5"/>
  <c r="DO67" i="5" s="1"/>
  <c r="CX67" i="5"/>
  <c r="CH67" i="5"/>
  <c r="DI67" i="5"/>
  <c r="EK67" i="5" s="1"/>
  <c r="CS67" i="5"/>
  <c r="DU67" i="5" s="1"/>
  <c r="CZ67" i="5"/>
  <c r="CJ67" i="5"/>
  <c r="CY67" i="5"/>
  <c r="EA67" i="5" s="1"/>
  <c r="CI67" i="5"/>
  <c r="DK67" i="5" s="1"/>
  <c r="CT67" i="5"/>
  <c r="DE67" i="5"/>
  <c r="EG67" i="5" s="1"/>
  <c r="CO67" i="5"/>
  <c r="DQ67" i="5" s="1"/>
  <c r="CV67" i="5"/>
  <c r="CU67" i="5"/>
  <c r="DW67" i="5" s="1"/>
  <c r="DF67" i="5"/>
  <c r="DA67" i="5"/>
  <c r="EC67" i="5" s="1"/>
  <c r="CP67" i="5"/>
  <c r="CK67" i="5"/>
  <c r="DM67" i="5" s="1"/>
  <c r="DH67" i="5"/>
  <c r="CR67" i="5"/>
  <c r="BH67" i="5"/>
  <c r="AR67" i="5"/>
  <c r="AT43" i="5"/>
  <c r="BB43" i="5"/>
  <c r="DC35" i="5"/>
  <c r="EE35" i="5" s="1"/>
  <c r="CM35" i="5"/>
  <c r="DO35" i="5" s="1"/>
  <c r="CX35" i="5"/>
  <c r="CH35" i="5"/>
  <c r="DI35" i="5"/>
  <c r="EK35" i="5" s="1"/>
  <c r="CS35" i="5"/>
  <c r="DU35" i="5" s="1"/>
  <c r="CZ35" i="5"/>
  <c r="CJ35" i="5"/>
  <c r="CY35" i="5"/>
  <c r="EA35" i="5" s="1"/>
  <c r="CI35" i="5"/>
  <c r="DK35" i="5" s="1"/>
  <c r="CT35" i="5"/>
  <c r="DE35" i="5"/>
  <c r="EG35" i="5" s="1"/>
  <c r="CO35" i="5"/>
  <c r="DQ35" i="5" s="1"/>
  <c r="CV35" i="5"/>
  <c r="CU35" i="5"/>
  <c r="DW35" i="5" s="1"/>
  <c r="DF35" i="5"/>
  <c r="CP35" i="5"/>
  <c r="DA35" i="5"/>
  <c r="EC35" i="5" s="1"/>
  <c r="CK35" i="5"/>
  <c r="DM35" i="5" s="1"/>
  <c r="DH35" i="5"/>
  <c r="CR35" i="5"/>
  <c r="DG35" i="5"/>
  <c r="EI35" i="5" s="1"/>
  <c r="CQ35" i="5"/>
  <c r="DS35" i="5" s="1"/>
  <c r="DB35" i="5"/>
  <c r="CL35" i="5"/>
  <c r="CW35" i="5"/>
  <c r="DY35" i="5" s="1"/>
  <c r="DD35" i="5"/>
  <c r="CN35" i="5"/>
  <c r="BH35" i="5"/>
  <c r="AR35" i="5"/>
  <c r="BE19" i="5"/>
  <c r="M8" i="5"/>
  <c r="BD8" i="5"/>
  <c r="AT4" i="5"/>
  <c r="BB93" i="5"/>
  <c r="AT87" i="5"/>
  <c r="BB87" i="5"/>
  <c r="AT71" i="5"/>
  <c r="AT55" i="5"/>
  <c r="AT39" i="5"/>
  <c r="BB39" i="5"/>
  <c r="AT23" i="5"/>
  <c r="AT11" i="5"/>
  <c r="AT497" i="5"/>
  <c r="AR493" i="5"/>
  <c r="DD486" i="5"/>
  <c r="CS486" i="5"/>
  <c r="DU486" i="5" s="1"/>
  <c r="DG486" i="5"/>
  <c r="EI486" i="5" s="1"/>
  <c r="CM486" i="5"/>
  <c r="DO486" i="5" s="1"/>
  <c r="DA486" i="5"/>
  <c r="EC486" i="5" s="1"/>
  <c r="CH486" i="5"/>
  <c r="CZ486" i="5"/>
  <c r="DC486" i="5"/>
  <c r="EE486" i="5" s="1"/>
  <c r="DB486" i="5"/>
  <c r="CL486" i="5"/>
  <c r="CY486" i="5"/>
  <c r="EA486" i="5" s="1"/>
  <c r="CV486" i="5"/>
  <c r="CX486" i="5"/>
  <c r="CW486" i="5"/>
  <c r="DY486" i="5" s="1"/>
  <c r="DF486" i="5"/>
  <c r="CO486" i="5"/>
  <c r="DQ486" i="5" s="1"/>
  <c r="CR486" i="5"/>
  <c r="CN486" i="5"/>
  <c r="CQ486" i="5"/>
  <c r="DS486" i="5" s="1"/>
  <c r="CU486" i="5"/>
  <c r="DW486" i="5" s="1"/>
  <c r="DE486" i="5"/>
  <c r="EG486" i="5" s="1"/>
  <c r="CT486" i="5"/>
  <c r="DH486" i="5"/>
  <c r="DI486" i="5"/>
  <c r="EK486" i="5" s="1"/>
  <c r="CJ486" i="5"/>
  <c r="CI486" i="5"/>
  <c r="DK486" i="5" s="1"/>
  <c r="CP486" i="5"/>
  <c r="CK486" i="5"/>
  <c r="DM486" i="5" s="1"/>
  <c r="AR485" i="5"/>
  <c r="CZ478" i="5"/>
  <c r="CJ478" i="5"/>
  <c r="CP478" i="5"/>
  <c r="CT478" i="5"/>
  <c r="CX478" i="5"/>
  <c r="DB478" i="5"/>
  <c r="CV478" i="5"/>
  <c r="DF478" i="5"/>
  <c r="CK478" i="5"/>
  <c r="DM478" i="5" s="1"/>
  <c r="CO478" i="5"/>
  <c r="DQ478" i="5" s="1"/>
  <c r="CS478" i="5"/>
  <c r="DU478" i="5" s="1"/>
  <c r="CW478" i="5"/>
  <c r="DY478" i="5" s="1"/>
  <c r="DH478" i="5"/>
  <c r="CR478" i="5"/>
  <c r="DA478" i="5"/>
  <c r="EC478" i="5" s="1"/>
  <c r="DE478" i="5"/>
  <c r="EG478" i="5" s="1"/>
  <c r="CI478" i="5"/>
  <c r="DK478" i="5" s="1"/>
  <c r="DI478" i="5"/>
  <c r="EK478" i="5" s="1"/>
  <c r="CM478" i="5"/>
  <c r="DO478" i="5" s="1"/>
  <c r="CQ478" i="5"/>
  <c r="DS478" i="5" s="1"/>
  <c r="DD478" i="5"/>
  <c r="CN478" i="5"/>
  <c r="CU478" i="5"/>
  <c r="DW478" i="5" s="1"/>
  <c r="CY478" i="5"/>
  <c r="EA478" i="5" s="1"/>
  <c r="DC478" i="5"/>
  <c r="EE478" i="5" s="1"/>
  <c r="CH478" i="5"/>
  <c r="DG478" i="5"/>
  <c r="EI478" i="5" s="1"/>
  <c r="CL478" i="5"/>
  <c r="CV476" i="5"/>
  <c r="DC476" i="5"/>
  <c r="EE476" i="5" s="1"/>
  <c r="CM476" i="5"/>
  <c r="DO476" i="5" s="1"/>
  <c r="CX476" i="5"/>
  <c r="CH476" i="5"/>
  <c r="DI476" i="5"/>
  <c r="EK476" i="5" s="1"/>
  <c r="CS476" i="5"/>
  <c r="DU476" i="5" s="1"/>
  <c r="DH476" i="5"/>
  <c r="CR476" i="5"/>
  <c r="CY476" i="5"/>
  <c r="EA476" i="5" s="1"/>
  <c r="CI476" i="5"/>
  <c r="DK476" i="5" s="1"/>
  <c r="CT476" i="5"/>
  <c r="DE476" i="5"/>
  <c r="EG476" i="5" s="1"/>
  <c r="CO476" i="5"/>
  <c r="DQ476" i="5" s="1"/>
  <c r="DD476" i="5"/>
  <c r="CN476" i="5"/>
  <c r="CU476" i="5"/>
  <c r="DW476" i="5" s="1"/>
  <c r="DF476" i="5"/>
  <c r="CP476" i="5"/>
  <c r="DA476" i="5"/>
  <c r="EC476" i="5" s="1"/>
  <c r="CK476" i="5"/>
  <c r="DM476" i="5" s="1"/>
  <c r="CZ476" i="5"/>
  <c r="CJ476" i="5"/>
  <c r="DG476" i="5"/>
  <c r="EI476" i="5" s="1"/>
  <c r="CQ476" i="5"/>
  <c r="DS476" i="5" s="1"/>
  <c r="DB476" i="5"/>
  <c r="CL476" i="5"/>
  <c r="CW476" i="5"/>
  <c r="DY476" i="5" s="1"/>
  <c r="BB473" i="5"/>
  <c r="AT471" i="5"/>
  <c r="BB459" i="5"/>
  <c r="DF455" i="5"/>
  <c r="CP455" i="5"/>
  <c r="DA455" i="5"/>
  <c r="EC455" i="5" s="1"/>
  <c r="CK455" i="5"/>
  <c r="DM455" i="5" s="1"/>
  <c r="DH455" i="5"/>
  <c r="CR455" i="5"/>
  <c r="CQ455" i="5"/>
  <c r="DS455" i="5" s="1"/>
  <c r="DB455" i="5"/>
  <c r="CL455" i="5"/>
  <c r="CW455" i="5"/>
  <c r="DY455" i="5" s="1"/>
  <c r="DD455" i="5"/>
  <c r="CN455" i="5"/>
  <c r="DC455" i="5"/>
  <c r="EE455" i="5" s="1"/>
  <c r="CY455" i="5"/>
  <c r="EA455" i="5" s="1"/>
  <c r="CU455" i="5"/>
  <c r="DW455" i="5" s="1"/>
  <c r="CX455" i="5"/>
  <c r="CH455" i="5"/>
  <c r="DI455" i="5"/>
  <c r="EK455" i="5" s="1"/>
  <c r="CS455" i="5"/>
  <c r="DU455" i="5" s="1"/>
  <c r="CZ455" i="5"/>
  <c r="CJ455" i="5"/>
  <c r="CM455" i="5"/>
  <c r="DO455" i="5" s="1"/>
  <c r="CI455" i="5"/>
  <c r="DK455" i="5" s="1"/>
  <c r="CT455" i="5"/>
  <c r="DE455" i="5"/>
  <c r="EG455" i="5" s="1"/>
  <c r="CO455" i="5"/>
  <c r="DQ455" i="5" s="1"/>
  <c r="CV455" i="5"/>
  <c r="DG455" i="5"/>
  <c r="EI455" i="5" s="1"/>
  <c r="CU494" i="5"/>
  <c r="DW494" i="5" s="1"/>
  <c r="DF494" i="5"/>
  <c r="CP494" i="5"/>
  <c r="DA494" i="5"/>
  <c r="EC494" i="5" s="1"/>
  <c r="CK494" i="5"/>
  <c r="DM494" i="5" s="1"/>
  <c r="DH494" i="5"/>
  <c r="CZ494" i="5"/>
  <c r="CQ494" i="5"/>
  <c r="DS494" i="5" s="1"/>
  <c r="CT494" i="5"/>
  <c r="DI494" i="5"/>
  <c r="EK494" i="5" s="1"/>
  <c r="CO494" i="5"/>
  <c r="DQ494" i="5" s="1"/>
  <c r="CR494" i="5"/>
  <c r="DG494" i="5"/>
  <c r="EI494" i="5" s="1"/>
  <c r="CM494" i="5"/>
  <c r="DO494" i="5" s="1"/>
  <c r="CL494" i="5"/>
  <c r="DE494" i="5"/>
  <c r="EG494" i="5" s="1"/>
  <c r="DD494" i="5"/>
  <c r="DC494" i="5"/>
  <c r="EE494" i="5" s="1"/>
  <c r="CI494" i="5"/>
  <c r="DK494" i="5" s="1"/>
  <c r="DB494" i="5"/>
  <c r="CH494" i="5"/>
  <c r="CW494" i="5"/>
  <c r="DY494" i="5" s="1"/>
  <c r="CN494" i="5"/>
  <c r="CY494" i="5"/>
  <c r="EA494" i="5" s="1"/>
  <c r="CX494" i="5"/>
  <c r="CS494" i="5"/>
  <c r="DU494" i="5" s="1"/>
  <c r="CV494" i="5"/>
  <c r="CJ494" i="5"/>
  <c r="AT494" i="5"/>
  <c r="M492" i="5"/>
  <c r="AT482" i="5"/>
  <c r="AR482" i="5"/>
  <c r="AT405" i="5"/>
  <c r="CU451" i="5"/>
  <c r="DW451" i="5" s="1"/>
  <c r="DF451" i="5"/>
  <c r="CP451" i="5"/>
  <c r="DA451" i="5"/>
  <c r="EC451" i="5" s="1"/>
  <c r="CK451" i="5"/>
  <c r="DM451" i="5" s="1"/>
  <c r="DH451" i="5"/>
  <c r="CR451" i="5"/>
  <c r="DG451" i="5"/>
  <c r="EI451" i="5" s="1"/>
  <c r="CQ451" i="5"/>
  <c r="DS451" i="5" s="1"/>
  <c r="DB451" i="5"/>
  <c r="CL451" i="5"/>
  <c r="CW451" i="5"/>
  <c r="DY451" i="5" s="1"/>
  <c r="DD451" i="5"/>
  <c r="CN451" i="5"/>
  <c r="DC451" i="5"/>
  <c r="EE451" i="5" s="1"/>
  <c r="CM451" i="5"/>
  <c r="DO451" i="5" s="1"/>
  <c r="CX451" i="5"/>
  <c r="CH451" i="5"/>
  <c r="DI451" i="5"/>
  <c r="EK451" i="5" s="1"/>
  <c r="CS451" i="5"/>
  <c r="DU451" i="5" s="1"/>
  <c r="CZ451" i="5"/>
  <c r="CJ451" i="5"/>
  <c r="CY451" i="5"/>
  <c r="EA451" i="5" s="1"/>
  <c r="CI451" i="5"/>
  <c r="DK451" i="5" s="1"/>
  <c r="CT451" i="5"/>
  <c r="DE451" i="5"/>
  <c r="EG451" i="5" s="1"/>
  <c r="CO451" i="5"/>
  <c r="DQ451" i="5" s="1"/>
  <c r="CV451" i="5"/>
  <c r="AT447" i="5"/>
  <c r="AR424" i="5"/>
  <c r="BH464" i="5"/>
  <c r="DI445" i="5"/>
  <c r="EK445" i="5" s="1"/>
  <c r="CS445" i="5"/>
  <c r="DU445" i="5" s="1"/>
  <c r="CZ445" i="5"/>
  <c r="CJ445" i="5"/>
  <c r="DG445" i="5"/>
  <c r="EI445" i="5" s="1"/>
  <c r="CQ445" i="5"/>
  <c r="DS445" i="5" s="1"/>
  <c r="DB445" i="5"/>
  <c r="CL445" i="5"/>
  <c r="DE445" i="5"/>
  <c r="EG445" i="5" s="1"/>
  <c r="CO445" i="5"/>
  <c r="DQ445" i="5" s="1"/>
  <c r="CV445" i="5"/>
  <c r="DC445" i="5"/>
  <c r="EE445" i="5" s="1"/>
  <c r="CM445" i="5"/>
  <c r="DO445" i="5" s="1"/>
  <c r="CX445" i="5"/>
  <c r="CH445" i="5"/>
  <c r="DA445" i="5"/>
  <c r="EC445" i="5" s="1"/>
  <c r="CK445" i="5"/>
  <c r="DM445" i="5" s="1"/>
  <c r="DH445" i="5"/>
  <c r="CR445" i="5"/>
  <c r="CY445" i="5"/>
  <c r="EA445" i="5" s="1"/>
  <c r="CI445" i="5"/>
  <c r="DK445" i="5" s="1"/>
  <c r="EL445" i="5" s="1"/>
  <c r="CT445" i="5"/>
  <c r="CW445" i="5"/>
  <c r="DY445" i="5" s="1"/>
  <c r="DD445" i="5"/>
  <c r="CN445" i="5"/>
  <c r="CU445" i="5"/>
  <c r="DW445" i="5" s="1"/>
  <c r="DF445" i="5"/>
  <c r="CP445" i="5"/>
  <c r="BH439" i="5"/>
  <c r="DG435" i="5"/>
  <c r="EI435" i="5" s="1"/>
  <c r="CQ435" i="5"/>
  <c r="DS435" i="5" s="1"/>
  <c r="DB435" i="5"/>
  <c r="CL435" i="5"/>
  <c r="CW435" i="5"/>
  <c r="DY435" i="5" s="1"/>
  <c r="DD435" i="5"/>
  <c r="CN435" i="5"/>
  <c r="DC435" i="5"/>
  <c r="EE435" i="5" s="1"/>
  <c r="CM435" i="5"/>
  <c r="DO435" i="5" s="1"/>
  <c r="CX435" i="5"/>
  <c r="CH435" i="5"/>
  <c r="DI435" i="5"/>
  <c r="EK435" i="5" s="1"/>
  <c r="CS435" i="5"/>
  <c r="DU435" i="5" s="1"/>
  <c r="CZ435" i="5"/>
  <c r="CJ435" i="5"/>
  <c r="CY435" i="5"/>
  <c r="EA435" i="5" s="1"/>
  <c r="CI435" i="5"/>
  <c r="DK435" i="5" s="1"/>
  <c r="CT435" i="5"/>
  <c r="DE435" i="5"/>
  <c r="EG435" i="5" s="1"/>
  <c r="CO435" i="5"/>
  <c r="DQ435" i="5" s="1"/>
  <c r="CV435" i="5"/>
  <c r="CU435" i="5"/>
  <c r="DW435" i="5" s="1"/>
  <c r="DF435" i="5"/>
  <c r="CP435" i="5"/>
  <c r="DA435" i="5"/>
  <c r="EC435" i="5" s="1"/>
  <c r="CK435" i="5"/>
  <c r="DM435" i="5" s="1"/>
  <c r="DH435" i="5"/>
  <c r="CR435" i="5"/>
  <c r="AT397" i="5"/>
  <c r="AT375" i="5"/>
  <c r="BH468" i="5"/>
  <c r="AT446" i="5"/>
  <c r="AR437" i="5"/>
  <c r="BH410" i="5"/>
  <c r="AR387" i="5"/>
  <c r="AR428" i="5"/>
  <c r="BH414" i="5"/>
  <c r="BB461" i="5"/>
  <c r="AR461" i="5"/>
  <c r="AT425" i="5"/>
  <c r="AR425" i="5"/>
  <c r="DD417" i="5"/>
  <c r="CN417" i="5"/>
  <c r="CU417" i="5"/>
  <c r="DW417" i="5" s="1"/>
  <c r="DF417" i="5"/>
  <c r="CP417" i="5"/>
  <c r="DA417" i="5"/>
  <c r="EC417" i="5" s="1"/>
  <c r="CK417" i="5"/>
  <c r="DM417" i="5" s="1"/>
  <c r="CV417" i="5"/>
  <c r="DC417" i="5"/>
  <c r="EE417" i="5" s="1"/>
  <c r="CM417" i="5"/>
  <c r="DO417" i="5" s="1"/>
  <c r="CX417" i="5"/>
  <c r="CH417" i="5"/>
  <c r="DI417" i="5"/>
  <c r="EK417" i="5" s="1"/>
  <c r="CS417" i="5"/>
  <c r="DU417" i="5" s="1"/>
  <c r="DH417" i="5"/>
  <c r="CR417" i="5"/>
  <c r="CY417" i="5"/>
  <c r="EA417" i="5" s="1"/>
  <c r="CI417" i="5"/>
  <c r="DK417" i="5" s="1"/>
  <c r="CT417" i="5"/>
  <c r="DE417" i="5"/>
  <c r="EG417" i="5" s="1"/>
  <c r="CO417" i="5"/>
  <c r="DQ417" i="5" s="1"/>
  <c r="CV413" i="5"/>
  <c r="DC413" i="5"/>
  <c r="EE413" i="5" s="1"/>
  <c r="CM413" i="5"/>
  <c r="DO413" i="5" s="1"/>
  <c r="CX413" i="5"/>
  <c r="CH413" i="5"/>
  <c r="DI413" i="5"/>
  <c r="EK413" i="5" s="1"/>
  <c r="CS413" i="5"/>
  <c r="DU413" i="5" s="1"/>
  <c r="DD413" i="5"/>
  <c r="CN413" i="5"/>
  <c r="CU413" i="5"/>
  <c r="DW413" i="5" s="1"/>
  <c r="DF413" i="5"/>
  <c r="CP413" i="5"/>
  <c r="DA413" i="5"/>
  <c r="EC413" i="5" s="1"/>
  <c r="CK413" i="5"/>
  <c r="DM413" i="5" s="1"/>
  <c r="CZ413" i="5"/>
  <c r="CJ413" i="5"/>
  <c r="DG413" i="5"/>
  <c r="EI413" i="5" s="1"/>
  <c r="CQ413" i="5"/>
  <c r="DS413" i="5" s="1"/>
  <c r="DB413" i="5"/>
  <c r="CL413" i="5"/>
  <c r="CW413" i="5"/>
  <c r="DY413" i="5" s="1"/>
  <c r="AR413" i="5"/>
  <c r="AR412" i="5"/>
  <c r="BH379" i="5"/>
  <c r="BH362" i="5"/>
  <c r="AR356" i="5"/>
  <c r="BH348" i="5"/>
  <c r="BB320" i="5"/>
  <c r="BB288" i="5"/>
  <c r="AR391" i="5"/>
  <c r="CY348" i="5"/>
  <c r="EA348" i="5" s="1"/>
  <c r="CI348" i="5"/>
  <c r="DK348" i="5" s="1"/>
  <c r="CT348" i="5"/>
  <c r="DE348" i="5"/>
  <c r="EG348" i="5" s="1"/>
  <c r="CO348" i="5"/>
  <c r="DQ348" i="5" s="1"/>
  <c r="CV348" i="5"/>
  <c r="CU348" i="5"/>
  <c r="DW348" i="5" s="1"/>
  <c r="DF348" i="5"/>
  <c r="CP348" i="5"/>
  <c r="DA348" i="5"/>
  <c r="EC348" i="5" s="1"/>
  <c r="CK348" i="5"/>
  <c r="DM348" i="5" s="1"/>
  <c r="DH348" i="5"/>
  <c r="CR348" i="5"/>
  <c r="DG348" i="5"/>
  <c r="EI348" i="5" s="1"/>
  <c r="CQ348" i="5"/>
  <c r="DS348" i="5" s="1"/>
  <c r="DB348" i="5"/>
  <c r="CL348" i="5"/>
  <c r="CW348" i="5"/>
  <c r="DY348" i="5" s="1"/>
  <c r="DD348" i="5"/>
  <c r="CN348" i="5"/>
  <c r="DC348" i="5"/>
  <c r="EE348" i="5" s="1"/>
  <c r="CM348" i="5"/>
  <c r="DO348" i="5" s="1"/>
  <c r="CX348" i="5"/>
  <c r="CH348" i="5"/>
  <c r="DI348" i="5"/>
  <c r="EK348" i="5" s="1"/>
  <c r="CS348" i="5"/>
  <c r="DU348" i="5" s="1"/>
  <c r="CZ348" i="5"/>
  <c r="CJ348" i="5"/>
  <c r="DD343" i="5"/>
  <c r="CN343" i="5"/>
  <c r="CU343" i="5"/>
  <c r="DW343" i="5" s="1"/>
  <c r="DF343" i="5"/>
  <c r="CP343" i="5"/>
  <c r="DA343" i="5"/>
  <c r="EC343" i="5" s="1"/>
  <c r="CK343" i="5"/>
  <c r="DM343" i="5" s="1"/>
  <c r="CV343" i="5"/>
  <c r="DC343" i="5"/>
  <c r="EE343" i="5" s="1"/>
  <c r="CM343" i="5"/>
  <c r="DO343" i="5" s="1"/>
  <c r="CX343" i="5"/>
  <c r="CH343" i="5"/>
  <c r="DI343" i="5"/>
  <c r="EK343" i="5" s="1"/>
  <c r="CS343" i="5"/>
  <c r="DU343" i="5" s="1"/>
  <c r="DH343" i="5"/>
  <c r="CR343" i="5"/>
  <c r="CY343" i="5"/>
  <c r="EA343" i="5" s="1"/>
  <c r="CI343" i="5"/>
  <c r="DK343" i="5" s="1"/>
  <c r="CT343" i="5"/>
  <c r="DE343" i="5"/>
  <c r="EG343" i="5" s="1"/>
  <c r="CO343" i="5"/>
  <c r="DQ343" i="5" s="1"/>
  <c r="BB331" i="5"/>
  <c r="BB324" i="5"/>
  <c r="AT309" i="5"/>
  <c r="BH286" i="5"/>
  <c r="M277" i="5"/>
  <c r="M407" i="5"/>
  <c r="BB372" i="5"/>
  <c r="BB348" i="5"/>
  <c r="BH376" i="5"/>
  <c r="BB332" i="5"/>
  <c r="BH332" i="5"/>
  <c r="AR318" i="5"/>
  <c r="AT284" i="5"/>
  <c r="BB239" i="5"/>
  <c r="DG340" i="5"/>
  <c r="EI340" i="5" s="1"/>
  <c r="CQ340" i="5"/>
  <c r="DS340" i="5" s="1"/>
  <c r="DB340" i="5"/>
  <c r="CL340" i="5"/>
  <c r="CW340" i="5"/>
  <c r="DY340" i="5" s="1"/>
  <c r="DD340" i="5"/>
  <c r="CN340" i="5"/>
  <c r="DC340" i="5"/>
  <c r="EE340" i="5" s="1"/>
  <c r="CM340" i="5"/>
  <c r="DO340" i="5" s="1"/>
  <c r="CX340" i="5"/>
  <c r="CH340" i="5"/>
  <c r="DI340" i="5"/>
  <c r="EK340" i="5" s="1"/>
  <c r="CS340" i="5"/>
  <c r="DU340" i="5" s="1"/>
  <c r="CZ340" i="5"/>
  <c r="CJ340" i="5"/>
  <c r="CY340" i="5"/>
  <c r="EA340" i="5" s="1"/>
  <c r="CI340" i="5"/>
  <c r="DK340" i="5" s="1"/>
  <c r="CT340" i="5"/>
  <c r="DE340" i="5"/>
  <c r="EG340" i="5" s="1"/>
  <c r="CO340" i="5"/>
  <c r="DQ340" i="5" s="1"/>
  <c r="CV340" i="5"/>
  <c r="CU340" i="5"/>
  <c r="DW340" i="5" s="1"/>
  <c r="DF340" i="5"/>
  <c r="CP340" i="5"/>
  <c r="DA340" i="5"/>
  <c r="EC340" i="5" s="1"/>
  <c r="CK340" i="5"/>
  <c r="DM340" i="5" s="1"/>
  <c r="DH340" i="5"/>
  <c r="CR340" i="5"/>
  <c r="AT340" i="5"/>
  <c r="CW311" i="5"/>
  <c r="DY311" i="5" s="1"/>
  <c r="DD311" i="5"/>
  <c r="CN311" i="5"/>
  <c r="CU311" i="5"/>
  <c r="DW311" i="5" s="1"/>
  <c r="DF311" i="5"/>
  <c r="CP311" i="5"/>
  <c r="DE311" i="5"/>
  <c r="EG311" i="5" s="1"/>
  <c r="CO311" i="5"/>
  <c r="DQ311" i="5" s="1"/>
  <c r="CV311" i="5"/>
  <c r="DC311" i="5"/>
  <c r="EE311" i="5" s="1"/>
  <c r="CM311" i="5"/>
  <c r="DO311" i="5" s="1"/>
  <c r="CX311" i="5"/>
  <c r="CH311" i="5"/>
  <c r="DA311" i="5"/>
  <c r="EC311" i="5" s="1"/>
  <c r="CK311" i="5"/>
  <c r="DM311" i="5" s="1"/>
  <c r="DH311" i="5"/>
  <c r="CR311" i="5"/>
  <c r="CY311" i="5"/>
  <c r="EA311" i="5" s="1"/>
  <c r="CI311" i="5"/>
  <c r="DK311" i="5" s="1"/>
  <c r="CT311" i="5"/>
  <c r="AX307" i="5"/>
  <c r="BH312" i="5"/>
  <c r="AT261" i="5"/>
  <c r="AT301" i="5"/>
  <c r="AX270" i="5"/>
  <c r="BH270" i="5"/>
  <c r="BB266" i="5"/>
  <c r="BB248" i="5"/>
  <c r="BB241" i="5"/>
  <c r="AT220" i="5"/>
  <c r="BB176" i="5"/>
  <c r="BB149" i="5"/>
  <c r="BB145" i="5"/>
  <c r="BB140" i="5"/>
  <c r="CY245" i="5"/>
  <c r="EA245" i="5" s="1"/>
  <c r="CI245" i="5"/>
  <c r="DK245" i="5" s="1"/>
  <c r="CT245" i="5"/>
  <c r="DE245" i="5"/>
  <c r="EG245" i="5" s="1"/>
  <c r="CO245" i="5"/>
  <c r="DQ245" i="5" s="1"/>
  <c r="CZ245" i="5"/>
  <c r="CV245" i="5"/>
  <c r="CU245" i="5"/>
  <c r="DW245" i="5" s="1"/>
  <c r="DF245" i="5"/>
  <c r="CP245" i="5"/>
  <c r="DA245" i="5"/>
  <c r="EC245" i="5" s="1"/>
  <c r="CK245" i="5"/>
  <c r="DM245" i="5" s="1"/>
  <c r="CJ245" i="5"/>
  <c r="DG245" i="5"/>
  <c r="EI245" i="5" s="1"/>
  <c r="CQ245" i="5"/>
  <c r="DS245" i="5" s="1"/>
  <c r="DB245" i="5"/>
  <c r="CL245" i="5"/>
  <c r="CW245" i="5"/>
  <c r="DY245" i="5" s="1"/>
  <c r="DH245" i="5"/>
  <c r="DD245" i="5"/>
  <c r="DC245" i="5"/>
  <c r="EE245" i="5" s="1"/>
  <c r="CM245" i="5"/>
  <c r="DO245" i="5" s="1"/>
  <c r="CX245" i="5"/>
  <c r="CH245" i="5"/>
  <c r="DI245" i="5"/>
  <c r="EK245" i="5" s="1"/>
  <c r="CS245" i="5"/>
  <c r="DU245" i="5" s="1"/>
  <c r="CR245" i="5"/>
  <c r="CN245" i="5"/>
  <c r="BH233" i="5"/>
  <c r="DF225" i="5"/>
  <c r="CP225" i="5"/>
  <c r="CW225" i="5"/>
  <c r="DY225" i="5" s="1"/>
  <c r="CZ225" i="5"/>
  <c r="CJ225" i="5"/>
  <c r="DC225" i="5"/>
  <c r="EE225" i="5" s="1"/>
  <c r="CM225" i="5"/>
  <c r="DO225" i="5" s="1"/>
  <c r="DB225" i="5"/>
  <c r="CL225" i="5"/>
  <c r="DI225" i="5"/>
  <c r="EK225" i="5" s="1"/>
  <c r="CS225" i="5"/>
  <c r="DU225" i="5" s="1"/>
  <c r="CV225" i="5"/>
  <c r="CY225" i="5"/>
  <c r="EA225" i="5" s="1"/>
  <c r="CI225" i="5"/>
  <c r="DK225" i="5" s="1"/>
  <c r="CX225" i="5"/>
  <c r="CH225" i="5"/>
  <c r="DE225" i="5"/>
  <c r="EG225" i="5" s="1"/>
  <c r="CO225" i="5"/>
  <c r="DQ225" i="5" s="1"/>
  <c r="DH225" i="5"/>
  <c r="CR225" i="5"/>
  <c r="CU225" i="5"/>
  <c r="DW225" i="5" s="1"/>
  <c r="CT225" i="5"/>
  <c r="DA225" i="5"/>
  <c r="EC225" i="5" s="1"/>
  <c r="CK225" i="5"/>
  <c r="DM225" i="5" s="1"/>
  <c r="DD225" i="5"/>
  <c r="CN225" i="5"/>
  <c r="DG225" i="5"/>
  <c r="EI225" i="5" s="1"/>
  <c r="CQ225" i="5"/>
  <c r="DS225" i="5" s="1"/>
  <c r="DG224" i="5"/>
  <c r="EI224" i="5" s="1"/>
  <c r="CQ224" i="5"/>
  <c r="DS224" i="5" s="1"/>
  <c r="DB224" i="5"/>
  <c r="CL224" i="5"/>
  <c r="CW224" i="5"/>
  <c r="DY224" i="5" s="1"/>
  <c r="DD224" i="5"/>
  <c r="CN224" i="5"/>
  <c r="CY224" i="5"/>
  <c r="EA224" i="5" s="1"/>
  <c r="CI224" i="5"/>
  <c r="DK224" i="5" s="1"/>
  <c r="CT224" i="5"/>
  <c r="DE224" i="5"/>
  <c r="EG224" i="5" s="1"/>
  <c r="CO224" i="5"/>
  <c r="DQ224" i="5" s="1"/>
  <c r="CV224" i="5"/>
  <c r="CU224" i="5"/>
  <c r="DW224" i="5" s="1"/>
  <c r="DF224" i="5"/>
  <c r="CP224" i="5"/>
  <c r="DA224" i="5"/>
  <c r="EC224" i="5" s="1"/>
  <c r="CK224" i="5"/>
  <c r="DM224" i="5" s="1"/>
  <c r="DH224" i="5"/>
  <c r="CR224" i="5"/>
  <c r="AT290" i="5"/>
  <c r="AX290" i="5"/>
  <c r="AR290" i="5"/>
  <c r="AR268" i="5"/>
  <c r="BH257" i="5"/>
  <c r="AT241" i="5"/>
  <c r="AT232" i="5"/>
  <c r="BH229" i="5"/>
  <c r="BB228" i="5"/>
  <c r="BB217" i="5"/>
  <c r="AR185" i="5"/>
  <c r="BB128" i="5"/>
  <c r="BB336" i="5"/>
  <c r="BH308" i="5"/>
  <c r="CT294" i="5"/>
  <c r="DE294" i="5"/>
  <c r="EG294" i="5" s="1"/>
  <c r="CO294" i="5"/>
  <c r="DQ294" i="5" s="1"/>
  <c r="CV294" i="5"/>
  <c r="DC294" i="5"/>
  <c r="EE294" i="5" s="1"/>
  <c r="CM294" i="5"/>
  <c r="DO294" i="5" s="1"/>
  <c r="DB294" i="5"/>
  <c r="CL294" i="5"/>
  <c r="CW294" i="5"/>
  <c r="DY294" i="5" s="1"/>
  <c r="DD294" i="5"/>
  <c r="CN294" i="5"/>
  <c r="CU294" i="5"/>
  <c r="DW294" i="5" s="1"/>
  <c r="CX294" i="5"/>
  <c r="CH294" i="5"/>
  <c r="DI294" i="5"/>
  <c r="EK294" i="5" s="1"/>
  <c r="CS294" i="5"/>
  <c r="DU294" i="5" s="1"/>
  <c r="CZ294" i="5"/>
  <c r="CJ294" i="5"/>
  <c r="DG294" i="5"/>
  <c r="EI294" i="5" s="1"/>
  <c r="CQ294" i="5"/>
  <c r="DS294" i="5" s="1"/>
  <c r="AX237" i="5"/>
  <c r="AR202" i="5"/>
  <c r="AT187" i="5"/>
  <c r="BB180" i="5"/>
  <c r="DE168" i="5"/>
  <c r="EG168" i="5" s="1"/>
  <c r="CO168" i="5"/>
  <c r="DQ168" i="5" s="1"/>
  <c r="CV168" i="5"/>
  <c r="DC168" i="5"/>
  <c r="EE168" i="5" s="1"/>
  <c r="CM168" i="5"/>
  <c r="DO168" i="5" s="1"/>
  <c r="CX168" i="5"/>
  <c r="CH168" i="5"/>
  <c r="DA168" i="5"/>
  <c r="EC168" i="5" s="1"/>
  <c r="CK168" i="5"/>
  <c r="DM168" i="5" s="1"/>
  <c r="DH168" i="5"/>
  <c r="CR168" i="5"/>
  <c r="CY168" i="5"/>
  <c r="EA168" i="5" s="1"/>
  <c r="CI168" i="5"/>
  <c r="DK168" i="5" s="1"/>
  <c r="CT168" i="5"/>
  <c r="CW168" i="5"/>
  <c r="DY168" i="5" s="1"/>
  <c r="DD168" i="5"/>
  <c r="CN168" i="5"/>
  <c r="CU168" i="5"/>
  <c r="DW168" i="5" s="1"/>
  <c r="DF168" i="5"/>
  <c r="CP168" i="5"/>
  <c r="DI168" i="5"/>
  <c r="EK168" i="5" s="1"/>
  <c r="CS168" i="5"/>
  <c r="DU168" i="5" s="1"/>
  <c r="CZ168" i="5"/>
  <c r="CJ168" i="5"/>
  <c r="DG168" i="5"/>
  <c r="EI168" i="5" s="1"/>
  <c r="CQ168" i="5"/>
  <c r="DS168" i="5" s="1"/>
  <c r="DB168" i="5"/>
  <c r="CL168" i="5"/>
  <c r="BH165" i="5"/>
  <c r="AT264" i="5"/>
  <c r="AT253" i="5"/>
  <c r="BH195" i="5"/>
  <c r="AT191" i="5"/>
  <c r="AT180" i="5"/>
  <c r="BB160" i="5"/>
  <c r="AT153" i="5"/>
  <c r="BB252" i="5"/>
  <c r="CZ236" i="5"/>
  <c r="CJ236" i="5"/>
  <c r="DG236" i="5"/>
  <c r="EI236" i="5" s="1"/>
  <c r="CQ236" i="5"/>
  <c r="DS236" i="5" s="1"/>
  <c r="DB236" i="5"/>
  <c r="CL236" i="5"/>
  <c r="DA236" i="5"/>
  <c r="EC236" i="5" s="1"/>
  <c r="CW236" i="5"/>
  <c r="DY236" i="5" s="1"/>
  <c r="DH236" i="5"/>
  <c r="CR236" i="5"/>
  <c r="CY236" i="5"/>
  <c r="EA236" i="5" s="1"/>
  <c r="CI236" i="5"/>
  <c r="DK236" i="5" s="1"/>
  <c r="CT236" i="5"/>
  <c r="DI236" i="5"/>
  <c r="EK236" i="5" s="1"/>
  <c r="DE236" i="5"/>
  <c r="EG236" i="5" s="1"/>
  <c r="DD236" i="5"/>
  <c r="CN236" i="5"/>
  <c r="CU236" i="5"/>
  <c r="DW236" i="5" s="1"/>
  <c r="DF236" i="5"/>
  <c r="CP236" i="5"/>
  <c r="CS236" i="5"/>
  <c r="DU236" i="5" s="1"/>
  <c r="CO236" i="5"/>
  <c r="DQ236" i="5" s="1"/>
  <c r="BH215" i="5"/>
  <c r="AR191" i="5"/>
  <c r="BB181" i="5"/>
  <c r="AT132" i="5"/>
  <c r="AR272" i="5"/>
  <c r="AT259" i="5"/>
  <c r="BB212" i="5"/>
  <c r="CY204" i="5"/>
  <c r="EA204" i="5" s="1"/>
  <c r="CI204" i="5"/>
  <c r="DK204" i="5" s="1"/>
  <c r="CT204" i="5"/>
  <c r="DE204" i="5"/>
  <c r="EG204" i="5" s="1"/>
  <c r="CO204" i="5"/>
  <c r="DQ204" i="5" s="1"/>
  <c r="CV204" i="5"/>
  <c r="DG204" i="5"/>
  <c r="EI204" i="5" s="1"/>
  <c r="CQ204" i="5"/>
  <c r="DS204" i="5" s="1"/>
  <c r="DB204" i="5"/>
  <c r="CL204" i="5"/>
  <c r="CW204" i="5"/>
  <c r="DY204" i="5" s="1"/>
  <c r="DD204" i="5"/>
  <c r="CN204" i="5"/>
  <c r="DC204" i="5"/>
  <c r="EE204" i="5" s="1"/>
  <c r="CM204" i="5"/>
  <c r="DO204" i="5" s="1"/>
  <c r="CX204" i="5"/>
  <c r="CH204" i="5"/>
  <c r="DI204" i="5"/>
  <c r="EK204" i="5" s="1"/>
  <c r="CS204" i="5"/>
  <c r="DU204" i="5" s="1"/>
  <c r="CZ204" i="5"/>
  <c r="CJ204" i="5"/>
  <c r="CT189" i="5"/>
  <c r="DE189" i="5"/>
  <c r="EG189" i="5" s="1"/>
  <c r="CO189" i="5"/>
  <c r="DQ189" i="5" s="1"/>
  <c r="CV189" i="5"/>
  <c r="DC189" i="5"/>
  <c r="EE189" i="5" s="1"/>
  <c r="CM189" i="5"/>
  <c r="DO189" i="5" s="1"/>
  <c r="DF189" i="5"/>
  <c r="CP189" i="5"/>
  <c r="DA189" i="5"/>
  <c r="EC189" i="5" s="1"/>
  <c r="CK189" i="5"/>
  <c r="DM189" i="5" s="1"/>
  <c r="DH189" i="5"/>
  <c r="CR189" i="5"/>
  <c r="CY189" i="5"/>
  <c r="EA189" i="5" s="1"/>
  <c r="CI189" i="5"/>
  <c r="DK189" i="5" s="1"/>
  <c r="DB189" i="5"/>
  <c r="CL189" i="5"/>
  <c r="CW189" i="5"/>
  <c r="DY189" i="5" s="1"/>
  <c r="DD189" i="5"/>
  <c r="CN189" i="5"/>
  <c r="CU189" i="5"/>
  <c r="DW189" i="5" s="1"/>
  <c r="CX189" i="5"/>
  <c r="CH189" i="5"/>
  <c r="DI189" i="5"/>
  <c r="EK189" i="5" s="1"/>
  <c r="CS189" i="5"/>
  <c r="DU189" i="5" s="1"/>
  <c r="CZ189" i="5"/>
  <c r="CJ189" i="5"/>
  <c r="DG189" i="5"/>
  <c r="EI189" i="5" s="1"/>
  <c r="CQ189" i="5"/>
  <c r="DS189" i="5" s="1"/>
  <c r="AR171" i="5"/>
  <c r="BH157" i="5"/>
  <c r="CZ137" i="5"/>
  <c r="CJ137" i="5"/>
  <c r="DG137" i="5"/>
  <c r="EI137" i="5" s="1"/>
  <c r="CQ137" i="5"/>
  <c r="DS137" i="5" s="1"/>
  <c r="DB137" i="5"/>
  <c r="CL137" i="5"/>
  <c r="CW137" i="5"/>
  <c r="DY137" i="5" s="1"/>
  <c r="CV137" i="5"/>
  <c r="DC137" i="5"/>
  <c r="EE137" i="5" s="1"/>
  <c r="CM137" i="5"/>
  <c r="DO137" i="5" s="1"/>
  <c r="CX137" i="5"/>
  <c r="CH137" i="5"/>
  <c r="DI137" i="5"/>
  <c r="EK137" i="5" s="1"/>
  <c r="CS137" i="5"/>
  <c r="DU137" i="5" s="1"/>
  <c r="DH137" i="5"/>
  <c r="CR137" i="5"/>
  <c r="CY137" i="5"/>
  <c r="EA137" i="5" s="1"/>
  <c r="CI137" i="5"/>
  <c r="DK137" i="5" s="1"/>
  <c r="CT137" i="5"/>
  <c r="DE137" i="5"/>
  <c r="EG137" i="5" s="1"/>
  <c r="CO137" i="5"/>
  <c r="DQ137" i="5" s="1"/>
  <c r="DD137" i="5"/>
  <c r="CN137" i="5"/>
  <c r="CU137" i="5"/>
  <c r="DW137" i="5" s="1"/>
  <c r="DF137" i="5"/>
  <c r="CP137" i="5"/>
  <c r="DA137" i="5"/>
  <c r="EC137" i="5" s="1"/>
  <c r="CK137" i="5"/>
  <c r="DM137" i="5" s="1"/>
  <c r="BB107" i="5"/>
  <c r="CV105" i="5"/>
  <c r="DC105" i="5"/>
  <c r="EE105" i="5" s="1"/>
  <c r="CM105" i="5"/>
  <c r="DO105" i="5" s="1"/>
  <c r="CX105" i="5"/>
  <c r="CH105" i="5"/>
  <c r="DH105" i="5"/>
  <c r="CR105" i="5"/>
  <c r="CY105" i="5"/>
  <c r="EA105" i="5" s="1"/>
  <c r="CI105" i="5"/>
  <c r="DK105" i="5" s="1"/>
  <c r="CT105" i="5"/>
  <c r="DD105" i="5"/>
  <c r="CN105" i="5"/>
  <c r="CU105" i="5"/>
  <c r="DW105" i="5" s="1"/>
  <c r="DF105" i="5"/>
  <c r="CP105" i="5"/>
  <c r="DI105" i="5"/>
  <c r="EK105" i="5" s="1"/>
  <c r="DE105" i="5"/>
  <c r="EG105" i="5" s="1"/>
  <c r="DA105" i="5"/>
  <c r="EC105" i="5" s="1"/>
  <c r="CW105" i="5"/>
  <c r="DY105" i="5" s="1"/>
  <c r="CZ105" i="5"/>
  <c r="CJ105" i="5"/>
  <c r="DG105" i="5"/>
  <c r="EI105" i="5" s="1"/>
  <c r="CQ105" i="5"/>
  <c r="DS105" i="5" s="1"/>
  <c r="DB105" i="5"/>
  <c r="CL105" i="5"/>
  <c r="CS105" i="5"/>
  <c r="DU105" i="5" s="1"/>
  <c r="CO105" i="5"/>
  <c r="DQ105" i="5" s="1"/>
  <c r="CK105" i="5"/>
  <c r="DM105" i="5" s="1"/>
  <c r="CW104" i="5"/>
  <c r="DY104" i="5" s="1"/>
  <c r="DD104" i="5"/>
  <c r="CN104" i="5"/>
  <c r="CU104" i="5"/>
  <c r="DW104" i="5" s="1"/>
  <c r="DI104" i="5"/>
  <c r="EK104" i="5" s="1"/>
  <c r="CS104" i="5"/>
  <c r="DU104" i="5" s="1"/>
  <c r="CZ104" i="5"/>
  <c r="CJ104" i="5"/>
  <c r="DG104" i="5"/>
  <c r="EI104" i="5" s="1"/>
  <c r="CQ104" i="5"/>
  <c r="DS104" i="5" s="1"/>
  <c r="DF104" i="5"/>
  <c r="DE104" i="5"/>
  <c r="EG104" i="5" s="1"/>
  <c r="CO104" i="5"/>
  <c r="DQ104" i="5" s="1"/>
  <c r="CV104" i="5"/>
  <c r="DC104" i="5"/>
  <c r="EE104" i="5" s="1"/>
  <c r="CM104" i="5"/>
  <c r="DO104" i="5" s="1"/>
  <c r="DB104" i="5"/>
  <c r="CX104" i="5"/>
  <c r="CT104" i="5"/>
  <c r="CP104" i="5"/>
  <c r="DA104" i="5"/>
  <c r="EC104" i="5" s="1"/>
  <c r="CK104" i="5"/>
  <c r="DM104" i="5" s="1"/>
  <c r="DH104" i="5"/>
  <c r="CR104" i="5"/>
  <c r="CY104" i="5"/>
  <c r="EA104" i="5" s="1"/>
  <c r="CI104" i="5"/>
  <c r="DK104" i="5" s="1"/>
  <c r="CL104" i="5"/>
  <c r="CH104" i="5"/>
  <c r="DF95" i="5"/>
  <c r="CP95" i="5"/>
  <c r="CZ95" i="5"/>
  <c r="CJ95" i="5"/>
  <c r="DI95" i="5"/>
  <c r="EK95" i="5" s="1"/>
  <c r="CY95" i="5"/>
  <c r="EA95" i="5" s="1"/>
  <c r="CW95" i="5"/>
  <c r="DY95" i="5" s="1"/>
  <c r="CM95" i="5"/>
  <c r="DO95" i="5" s="1"/>
  <c r="DB95" i="5"/>
  <c r="CL95" i="5"/>
  <c r="CV95" i="5"/>
  <c r="DA95" i="5"/>
  <c r="EC95" i="5" s="1"/>
  <c r="CQ95" i="5"/>
  <c r="DS95" i="5" s="1"/>
  <c r="CO95" i="5"/>
  <c r="DQ95" i="5" s="1"/>
  <c r="CX95" i="5"/>
  <c r="CH95" i="5"/>
  <c r="DH95" i="5"/>
  <c r="CR95" i="5"/>
  <c r="CS95" i="5"/>
  <c r="DU95" i="5" s="1"/>
  <c r="CI95" i="5"/>
  <c r="DK95" i="5" s="1"/>
  <c r="DC95" i="5"/>
  <c r="EE95" i="5" s="1"/>
  <c r="CT95" i="5"/>
  <c r="DD95" i="5"/>
  <c r="CN95" i="5"/>
  <c r="CK95" i="5"/>
  <c r="DM95" i="5" s="1"/>
  <c r="DG95" i="5"/>
  <c r="EI95" i="5" s="1"/>
  <c r="DE95" i="5"/>
  <c r="EG95" i="5" s="1"/>
  <c r="CU95" i="5"/>
  <c r="DW95" i="5" s="1"/>
  <c r="CW92" i="5"/>
  <c r="DY92" i="5" s="1"/>
  <c r="DC92" i="5"/>
  <c r="EE92" i="5" s="1"/>
  <c r="CM92" i="5"/>
  <c r="DO92" i="5" s="1"/>
  <c r="CN92" i="5"/>
  <c r="CZ92" i="5"/>
  <c r="CX92" i="5"/>
  <c r="DI92" i="5"/>
  <c r="EK92" i="5" s="1"/>
  <c r="CS92" i="5"/>
  <c r="DU92" i="5" s="1"/>
  <c r="CY92" i="5"/>
  <c r="EA92" i="5" s="1"/>
  <c r="CI92" i="5"/>
  <c r="DK92" i="5" s="1"/>
  <c r="DB92" i="5"/>
  <c r="CR92" i="5"/>
  <c r="CP92" i="5"/>
  <c r="DE92" i="5"/>
  <c r="EG92" i="5" s="1"/>
  <c r="CO92" i="5"/>
  <c r="DQ92" i="5" s="1"/>
  <c r="CU92" i="5"/>
  <c r="DW92" i="5" s="1"/>
  <c r="DD92" i="5"/>
  <c r="CT92" i="5"/>
  <c r="CJ92" i="5"/>
  <c r="CH92" i="5"/>
  <c r="DA92" i="5"/>
  <c r="EC92" i="5" s="1"/>
  <c r="CK92" i="5"/>
  <c r="DM92" i="5" s="1"/>
  <c r="DG92" i="5"/>
  <c r="EI92" i="5" s="1"/>
  <c r="CQ92" i="5"/>
  <c r="DS92" i="5" s="1"/>
  <c r="CV92" i="5"/>
  <c r="CL92" i="5"/>
  <c r="DH92" i="5"/>
  <c r="DF92" i="5"/>
  <c r="BB86" i="5"/>
  <c r="BH144" i="5"/>
  <c r="AT141" i="5"/>
  <c r="BH125" i="5"/>
  <c r="BH124" i="5"/>
  <c r="DD109" i="5"/>
  <c r="CN109" i="5"/>
  <c r="CU109" i="5"/>
  <c r="DW109" i="5" s="1"/>
  <c r="DF109" i="5"/>
  <c r="CP109" i="5"/>
  <c r="CS109" i="5"/>
  <c r="DU109" i="5" s="1"/>
  <c r="CZ109" i="5"/>
  <c r="CJ109" i="5"/>
  <c r="DG109" i="5"/>
  <c r="EI109" i="5" s="1"/>
  <c r="CQ109" i="5"/>
  <c r="DS109" i="5" s="1"/>
  <c r="DB109" i="5"/>
  <c r="CL109" i="5"/>
  <c r="DE109" i="5"/>
  <c r="EG109" i="5" s="1"/>
  <c r="DA109" i="5"/>
  <c r="EC109" i="5" s="1"/>
  <c r="CW109" i="5"/>
  <c r="DY109" i="5" s="1"/>
  <c r="CV109" i="5"/>
  <c r="DC109" i="5"/>
  <c r="EE109" i="5" s="1"/>
  <c r="CM109" i="5"/>
  <c r="DO109" i="5" s="1"/>
  <c r="CX109" i="5"/>
  <c r="CH109" i="5"/>
  <c r="CO109" i="5"/>
  <c r="DQ109" i="5" s="1"/>
  <c r="CK109" i="5"/>
  <c r="DM109" i="5" s="1"/>
  <c r="DH109" i="5"/>
  <c r="CR109" i="5"/>
  <c r="CY109" i="5"/>
  <c r="EA109" i="5" s="1"/>
  <c r="CI109" i="5"/>
  <c r="DK109" i="5" s="1"/>
  <c r="CT109" i="5"/>
  <c r="DI109" i="5"/>
  <c r="EK109" i="5" s="1"/>
  <c r="DE108" i="5"/>
  <c r="EG108" i="5" s="1"/>
  <c r="CO108" i="5"/>
  <c r="DQ108" i="5" s="1"/>
  <c r="CV108" i="5"/>
  <c r="DC108" i="5"/>
  <c r="EE108" i="5" s="1"/>
  <c r="CM108" i="5"/>
  <c r="DO108" i="5" s="1"/>
  <c r="CX108" i="5"/>
  <c r="CT108" i="5"/>
  <c r="CP108" i="5"/>
  <c r="CL108" i="5"/>
  <c r="DA108" i="5"/>
  <c r="EC108" i="5" s="1"/>
  <c r="CK108" i="5"/>
  <c r="DM108" i="5" s="1"/>
  <c r="DH108" i="5"/>
  <c r="CR108" i="5"/>
  <c r="CY108" i="5"/>
  <c r="EA108" i="5" s="1"/>
  <c r="CI108" i="5"/>
  <c r="DK108" i="5" s="1"/>
  <c r="CH108" i="5"/>
  <c r="CW108" i="5"/>
  <c r="DY108" i="5" s="1"/>
  <c r="DD108" i="5"/>
  <c r="CN108" i="5"/>
  <c r="CU108" i="5"/>
  <c r="DW108" i="5" s="1"/>
  <c r="DI108" i="5"/>
  <c r="EK108" i="5" s="1"/>
  <c r="CS108" i="5"/>
  <c r="DU108" i="5" s="1"/>
  <c r="CZ108" i="5"/>
  <c r="CJ108" i="5"/>
  <c r="DG108" i="5"/>
  <c r="EI108" i="5" s="1"/>
  <c r="CQ108" i="5"/>
  <c r="DS108" i="5" s="1"/>
  <c r="DF108" i="5"/>
  <c r="DB108" i="5"/>
  <c r="BB104" i="5"/>
  <c r="BB88" i="5"/>
  <c r="AT112" i="5"/>
  <c r="AT109" i="5"/>
  <c r="AT105" i="5"/>
  <c r="DD82" i="5"/>
  <c r="CN82" i="5"/>
  <c r="CU82" i="5"/>
  <c r="DW82" i="5" s="1"/>
  <c r="DF82" i="5"/>
  <c r="CP82" i="5"/>
  <c r="DA82" i="5"/>
  <c r="EC82" i="5" s="1"/>
  <c r="CK82" i="5"/>
  <c r="DM82" i="5" s="1"/>
  <c r="CZ82" i="5"/>
  <c r="CJ82" i="5"/>
  <c r="DG82" i="5"/>
  <c r="EI82" i="5" s="1"/>
  <c r="CQ82" i="5"/>
  <c r="DS82" i="5" s="1"/>
  <c r="DB82" i="5"/>
  <c r="CL82" i="5"/>
  <c r="CW82" i="5"/>
  <c r="DY82" i="5" s="1"/>
  <c r="CV82" i="5"/>
  <c r="DC82" i="5"/>
  <c r="EE82" i="5" s="1"/>
  <c r="CM82" i="5"/>
  <c r="DO82" i="5" s="1"/>
  <c r="CX82" i="5"/>
  <c r="CH82" i="5"/>
  <c r="DI82" i="5"/>
  <c r="EK82" i="5" s="1"/>
  <c r="CS82" i="5"/>
  <c r="DU82" i="5" s="1"/>
  <c r="DH82" i="5"/>
  <c r="CR82" i="5"/>
  <c r="CY82" i="5"/>
  <c r="EA82" i="5" s="1"/>
  <c r="CI82" i="5"/>
  <c r="DK82" i="5" s="1"/>
  <c r="CT82" i="5"/>
  <c r="DE82" i="5"/>
  <c r="EG82" i="5" s="1"/>
  <c r="CO82" i="5"/>
  <c r="DQ82" i="5" s="1"/>
  <c r="AR119" i="5"/>
  <c r="DF115" i="5"/>
  <c r="CP115" i="5"/>
  <c r="DA115" i="5"/>
  <c r="EC115" i="5" s="1"/>
  <c r="CK115" i="5"/>
  <c r="DM115" i="5" s="1"/>
  <c r="DH115" i="5"/>
  <c r="CR115" i="5"/>
  <c r="CQ115" i="5"/>
  <c r="DS115" i="5" s="1"/>
  <c r="CM115" i="5"/>
  <c r="DO115" i="5" s="1"/>
  <c r="DB115" i="5"/>
  <c r="CL115" i="5"/>
  <c r="CW115" i="5"/>
  <c r="DY115" i="5" s="1"/>
  <c r="DD115" i="5"/>
  <c r="CN115" i="5"/>
  <c r="CY115" i="5"/>
  <c r="EA115" i="5" s="1"/>
  <c r="CU115" i="5"/>
  <c r="DW115" i="5" s="1"/>
  <c r="CX115" i="5"/>
  <c r="CH115" i="5"/>
  <c r="DI115" i="5"/>
  <c r="EK115" i="5" s="1"/>
  <c r="CS115" i="5"/>
  <c r="DU115" i="5" s="1"/>
  <c r="CZ115" i="5"/>
  <c r="CJ115" i="5"/>
  <c r="CI115" i="5"/>
  <c r="DK115" i="5" s="1"/>
  <c r="CT115" i="5"/>
  <c r="DE115" i="5"/>
  <c r="EG115" i="5" s="1"/>
  <c r="CO115" i="5"/>
  <c r="DQ115" i="5" s="1"/>
  <c r="CV115" i="5"/>
  <c r="DG115" i="5"/>
  <c r="EI115" i="5" s="1"/>
  <c r="DC115" i="5"/>
  <c r="EE115" i="5" s="1"/>
  <c r="AT111" i="5"/>
  <c r="BB108" i="5"/>
  <c r="AT107" i="5"/>
  <c r="AT104" i="5"/>
  <c r="AR95" i="5"/>
  <c r="CV78" i="5"/>
  <c r="DC78" i="5"/>
  <c r="EE78" i="5" s="1"/>
  <c r="CM78" i="5"/>
  <c r="DO78" i="5" s="1"/>
  <c r="CX78" i="5"/>
  <c r="CH78" i="5"/>
  <c r="DI78" i="5"/>
  <c r="EK78" i="5" s="1"/>
  <c r="CS78" i="5"/>
  <c r="DU78" i="5" s="1"/>
  <c r="DH78" i="5"/>
  <c r="CR78" i="5"/>
  <c r="CY78" i="5"/>
  <c r="EA78" i="5" s="1"/>
  <c r="CI78" i="5"/>
  <c r="DK78" i="5" s="1"/>
  <c r="CT78" i="5"/>
  <c r="DE78" i="5"/>
  <c r="EG78" i="5" s="1"/>
  <c r="CO78" i="5"/>
  <c r="DQ78" i="5" s="1"/>
  <c r="DD78" i="5"/>
  <c r="CN78" i="5"/>
  <c r="CU78" i="5"/>
  <c r="DW78" i="5" s="1"/>
  <c r="DF78" i="5"/>
  <c r="CP78" i="5"/>
  <c r="DA78" i="5"/>
  <c r="EC78" i="5" s="1"/>
  <c r="CK78" i="5"/>
  <c r="DM78" i="5" s="1"/>
  <c r="CZ78" i="5"/>
  <c r="CJ78" i="5"/>
  <c r="DG78" i="5"/>
  <c r="EI78" i="5" s="1"/>
  <c r="CQ78" i="5"/>
  <c r="DS78" i="5" s="1"/>
  <c r="DB78" i="5"/>
  <c r="CL78" i="5"/>
  <c r="CW78" i="5"/>
  <c r="DY78" i="5" s="1"/>
  <c r="BD66" i="5"/>
  <c r="BF66" i="5" s="1"/>
  <c r="AT66" i="5"/>
  <c r="BH64" i="5"/>
  <c r="BB50" i="5"/>
  <c r="DD42" i="5"/>
  <c r="CN42" i="5"/>
  <c r="CU42" i="5"/>
  <c r="DW42" i="5" s="1"/>
  <c r="DF42" i="5"/>
  <c r="CP42" i="5"/>
  <c r="DA42" i="5"/>
  <c r="EC42" i="5" s="1"/>
  <c r="CK42" i="5"/>
  <c r="DM42" i="5" s="1"/>
  <c r="CZ42" i="5"/>
  <c r="CJ42" i="5"/>
  <c r="DG42" i="5"/>
  <c r="EI42" i="5" s="1"/>
  <c r="CQ42" i="5"/>
  <c r="DS42" i="5" s="1"/>
  <c r="DB42" i="5"/>
  <c r="CL42" i="5"/>
  <c r="CW42" i="5"/>
  <c r="DY42" i="5" s="1"/>
  <c r="CV42" i="5"/>
  <c r="DC42" i="5"/>
  <c r="EE42" i="5" s="1"/>
  <c r="CM42" i="5"/>
  <c r="DO42" i="5" s="1"/>
  <c r="CX42" i="5"/>
  <c r="CH42" i="5"/>
  <c r="DI42" i="5"/>
  <c r="EK42" i="5" s="1"/>
  <c r="CS42" i="5"/>
  <c r="DU42" i="5" s="1"/>
  <c r="DH42" i="5"/>
  <c r="CR42" i="5"/>
  <c r="CY42" i="5"/>
  <c r="EA42" i="5" s="1"/>
  <c r="CI42" i="5"/>
  <c r="DK42" i="5" s="1"/>
  <c r="CT42" i="5"/>
  <c r="DE42" i="5"/>
  <c r="EG42" i="5" s="1"/>
  <c r="CO42" i="5"/>
  <c r="DQ42" i="5" s="1"/>
  <c r="AR41" i="5"/>
  <c r="BH26" i="5"/>
  <c r="AT22" i="5"/>
  <c r="CX7" i="5"/>
  <c r="CH7" i="5"/>
  <c r="DI7" i="5"/>
  <c r="EK7" i="5" s="1"/>
  <c r="CS7" i="5"/>
  <c r="DU7" i="5" s="1"/>
  <c r="CZ7" i="5"/>
  <c r="CJ7" i="5"/>
  <c r="CM7" i="5"/>
  <c r="DO7" i="5" s="1"/>
  <c r="CT7" i="5"/>
  <c r="DE7" i="5"/>
  <c r="EG7" i="5" s="1"/>
  <c r="CO7" i="5"/>
  <c r="DQ7" i="5" s="1"/>
  <c r="CV7" i="5"/>
  <c r="CQ7" i="5"/>
  <c r="DS7" i="5" s="1"/>
  <c r="DF7" i="5"/>
  <c r="CP7" i="5"/>
  <c r="DA7" i="5"/>
  <c r="EC7" i="5" s="1"/>
  <c r="CK7" i="5"/>
  <c r="DM7" i="5" s="1"/>
  <c r="DH7" i="5"/>
  <c r="CR7" i="5"/>
  <c r="CU7" i="5"/>
  <c r="DW7" i="5" s="1"/>
  <c r="CY7" i="5"/>
  <c r="EA7" i="5" s="1"/>
  <c r="DB7" i="5"/>
  <c r="CL7" i="5"/>
  <c r="CW7" i="5"/>
  <c r="DY7" i="5" s="1"/>
  <c r="DD7" i="5"/>
  <c r="CN7" i="5"/>
  <c r="DC7" i="5"/>
  <c r="EE7" i="5" s="1"/>
  <c r="DG7" i="5"/>
  <c r="EI7" i="5" s="1"/>
  <c r="CI7" i="5"/>
  <c r="DK7" i="5" s="1"/>
  <c r="BB46" i="5"/>
  <c r="M35" i="5"/>
  <c r="DD58" i="5"/>
  <c r="CN58" i="5"/>
  <c r="CU58" i="5"/>
  <c r="DW58" i="5" s="1"/>
  <c r="DF58" i="5"/>
  <c r="CP58" i="5"/>
  <c r="DA58" i="5"/>
  <c r="EC58" i="5" s="1"/>
  <c r="CK58" i="5"/>
  <c r="DM58" i="5" s="1"/>
  <c r="CZ58" i="5"/>
  <c r="CJ58" i="5"/>
  <c r="DG58" i="5"/>
  <c r="EI58" i="5" s="1"/>
  <c r="CQ58" i="5"/>
  <c r="DS58" i="5" s="1"/>
  <c r="DB58" i="5"/>
  <c r="CL58" i="5"/>
  <c r="CW58" i="5"/>
  <c r="DY58" i="5" s="1"/>
  <c r="CV58" i="5"/>
  <c r="DC58" i="5"/>
  <c r="EE58" i="5" s="1"/>
  <c r="CM58" i="5"/>
  <c r="DO58" i="5" s="1"/>
  <c r="CX58" i="5"/>
  <c r="CH58" i="5"/>
  <c r="DI58" i="5"/>
  <c r="EK58" i="5" s="1"/>
  <c r="CS58" i="5"/>
  <c r="DU58" i="5" s="1"/>
  <c r="DH58" i="5"/>
  <c r="CR58" i="5"/>
  <c r="CY58" i="5"/>
  <c r="EA58" i="5" s="1"/>
  <c r="CI58" i="5"/>
  <c r="DK58" i="5" s="1"/>
  <c r="CT58" i="5"/>
  <c r="DE58" i="5"/>
  <c r="EG58" i="5" s="1"/>
  <c r="CO58" i="5"/>
  <c r="DQ58" i="5" s="1"/>
  <c r="CV30" i="5"/>
  <c r="DC30" i="5"/>
  <c r="EE30" i="5" s="1"/>
  <c r="CM30" i="5"/>
  <c r="DO30" i="5" s="1"/>
  <c r="CX30" i="5"/>
  <c r="CH30" i="5"/>
  <c r="DI30" i="5"/>
  <c r="EK30" i="5" s="1"/>
  <c r="CS30" i="5"/>
  <c r="DU30" i="5" s="1"/>
  <c r="DH30" i="5"/>
  <c r="CR30" i="5"/>
  <c r="CY30" i="5"/>
  <c r="EA30" i="5" s="1"/>
  <c r="CI30" i="5"/>
  <c r="DK30" i="5" s="1"/>
  <c r="CT30" i="5"/>
  <c r="DE30" i="5"/>
  <c r="EG30" i="5" s="1"/>
  <c r="CO30" i="5"/>
  <c r="DQ30" i="5" s="1"/>
  <c r="DD30" i="5"/>
  <c r="CN30" i="5"/>
  <c r="CU30" i="5"/>
  <c r="DW30" i="5" s="1"/>
  <c r="DF30" i="5"/>
  <c r="CP30" i="5"/>
  <c r="DA30" i="5"/>
  <c r="EC30" i="5" s="1"/>
  <c r="CK30" i="5"/>
  <c r="DM30" i="5" s="1"/>
  <c r="CZ30" i="5"/>
  <c r="CJ30" i="5"/>
  <c r="DG30" i="5"/>
  <c r="EI30" i="5" s="1"/>
  <c r="CQ30" i="5"/>
  <c r="DS30" i="5" s="1"/>
  <c r="DB30" i="5"/>
  <c r="CL30" i="5"/>
  <c r="CW30" i="5"/>
  <c r="DY30" i="5" s="1"/>
  <c r="AR29" i="5"/>
  <c r="BH10" i="5"/>
  <c r="AT491" i="5"/>
  <c r="AR478" i="5"/>
  <c r="CX459" i="5"/>
  <c r="CH459" i="5"/>
  <c r="DI459" i="5"/>
  <c r="EK459" i="5" s="1"/>
  <c r="CS459" i="5"/>
  <c r="DU459" i="5" s="1"/>
  <c r="CZ459" i="5"/>
  <c r="CJ459" i="5"/>
  <c r="DG459" i="5"/>
  <c r="EI459" i="5" s="1"/>
  <c r="CQ459" i="5"/>
  <c r="DS459" i="5" s="1"/>
  <c r="CT459" i="5"/>
  <c r="DE459" i="5"/>
  <c r="EG459" i="5" s="1"/>
  <c r="CO459" i="5"/>
  <c r="DQ459" i="5" s="1"/>
  <c r="CV459" i="5"/>
  <c r="DC459" i="5"/>
  <c r="EE459" i="5" s="1"/>
  <c r="CM459" i="5"/>
  <c r="DO459" i="5" s="1"/>
  <c r="DF459" i="5"/>
  <c r="CP459" i="5"/>
  <c r="DA459" i="5"/>
  <c r="EC459" i="5" s="1"/>
  <c r="CK459" i="5"/>
  <c r="DM459" i="5" s="1"/>
  <c r="DH459" i="5"/>
  <c r="CR459" i="5"/>
  <c r="CY459" i="5"/>
  <c r="EA459" i="5" s="1"/>
  <c r="CI459" i="5"/>
  <c r="DK459" i="5" s="1"/>
  <c r="DB459" i="5"/>
  <c r="CL459" i="5"/>
  <c r="CW459" i="5"/>
  <c r="DY459" i="5" s="1"/>
  <c r="DD459" i="5"/>
  <c r="CN459" i="5"/>
  <c r="CU459" i="5"/>
  <c r="DW459" i="5" s="1"/>
  <c r="BB451" i="5"/>
  <c r="BB441" i="5"/>
  <c r="DH429" i="5"/>
  <c r="CR429" i="5"/>
  <c r="CY429" i="5"/>
  <c r="EA429" i="5" s="1"/>
  <c r="CI429" i="5"/>
  <c r="DK429" i="5" s="1"/>
  <c r="CT429" i="5"/>
  <c r="DE429" i="5"/>
  <c r="EG429" i="5" s="1"/>
  <c r="CO429" i="5"/>
  <c r="DQ429" i="5" s="1"/>
  <c r="DD429" i="5"/>
  <c r="CN429" i="5"/>
  <c r="CU429" i="5"/>
  <c r="DW429" i="5" s="1"/>
  <c r="DF429" i="5"/>
  <c r="CP429" i="5"/>
  <c r="DA429" i="5"/>
  <c r="EC429" i="5" s="1"/>
  <c r="CK429" i="5"/>
  <c r="DM429" i="5" s="1"/>
  <c r="CZ429" i="5"/>
  <c r="CJ429" i="5"/>
  <c r="DG429" i="5"/>
  <c r="EI429" i="5" s="1"/>
  <c r="CQ429" i="5"/>
  <c r="DS429" i="5" s="1"/>
  <c r="DB429" i="5"/>
  <c r="CL429" i="5"/>
  <c r="CW429" i="5"/>
  <c r="DY429" i="5" s="1"/>
  <c r="CV429" i="5"/>
  <c r="DC429" i="5"/>
  <c r="EE429" i="5" s="1"/>
  <c r="CM429" i="5"/>
  <c r="DO429" i="5" s="1"/>
  <c r="CX429" i="5"/>
  <c r="CH429" i="5"/>
  <c r="DI429" i="5"/>
  <c r="EK429" i="5" s="1"/>
  <c r="CS429" i="5"/>
  <c r="DU429" i="5" s="1"/>
  <c r="DH379" i="5"/>
  <c r="CR379" i="5"/>
  <c r="CY379" i="5"/>
  <c r="EA379" i="5" s="1"/>
  <c r="CI379" i="5"/>
  <c r="DK379" i="5" s="1"/>
  <c r="CT379" i="5"/>
  <c r="DE379" i="5"/>
  <c r="EG379" i="5" s="1"/>
  <c r="CO379" i="5"/>
  <c r="DQ379" i="5" s="1"/>
  <c r="DD379" i="5"/>
  <c r="CN379" i="5"/>
  <c r="CU379" i="5"/>
  <c r="DW379" i="5" s="1"/>
  <c r="DF379" i="5"/>
  <c r="CP379" i="5"/>
  <c r="DA379" i="5"/>
  <c r="EC379" i="5" s="1"/>
  <c r="CK379" i="5"/>
  <c r="DM379" i="5" s="1"/>
  <c r="CZ379" i="5"/>
  <c r="CJ379" i="5"/>
  <c r="DG379" i="5"/>
  <c r="EI379" i="5" s="1"/>
  <c r="CQ379" i="5"/>
  <c r="DS379" i="5" s="1"/>
  <c r="DB379" i="5"/>
  <c r="CL379" i="5"/>
  <c r="CW379" i="5"/>
  <c r="DY379" i="5" s="1"/>
  <c r="CV379" i="5"/>
  <c r="DC379" i="5"/>
  <c r="EE379" i="5" s="1"/>
  <c r="CM379" i="5"/>
  <c r="DO379" i="5" s="1"/>
  <c r="CX379" i="5"/>
  <c r="CH379" i="5"/>
  <c r="DI379" i="5"/>
  <c r="EK379" i="5" s="1"/>
  <c r="CS379" i="5"/>
  <c r="DU379" i="5" s="1"/>
  <c r="BH339" i="5"/>
  <c r="BB304" i="5"/>
  <c r="BH447" i="5"/>
  <c r="BB402" i="5"/>
  <c r="BB260" i="5"/>
  <c r="CY220" i="5"/>
  <c r="EA220" i="5" s="1"/>
  <c r="CI220" i="5"/>
  <c r="DK220" i="5" s="1"/>
  <c r="CT220" i="5"/>
  <c r="DE220" i="5"/>
  <c r="EG220" i="5" s="1"/>
  <c r="CO220" i="5"/>
  <c r="DQ220" i="5" s="1"/>
  <c r="CV220" i="5"/>
  <c r="DG220" i="5"/>
  <c r="EI220" i="5" s="1"/>
  <c r="CQ220" i="5"/>
  <c r="DS220" i="5" s="1"/>
  <c r="DB220" i="5"/>
  <c r="CL220" i="5"/>
  <c r="CW220" i="5"/>
  <c r="DY220" i="5" s="1"/>
  <c r="DD220" i="5"/>
  <c r="CN220" i="5"/>
  <c r="DC220" i="5"/>
  <c r="EE220" i="5" s="1"/>
  <c r="CM220" i="5"/>
  <c r="DO220" i="5" s="1"/>
  <c r="CX220" i="5"/>
  <c r="CH220" i="5"/>
  <c r="DI220" i="5"/>
  <c r="EK220" i="5" s="1"/>
  <c r="CS220" i="5"/>
  <c r="DU220" i="5" s="1"/>
  <c r="CZ220" i="5"/>
  <c r="CJ220" i="5"/>
  <c r="BB371" i="5"/>
  <c r="BB361" i="5"/>
  <c r="M313" i="5"/>
  <c r="DE235" i="5"/>
  <c r="EG235" i="5" s="1"/>
  <c r="CO235" i="5"/>
  <c r="DQ235" i="5" s="1"/>
  <c r="CV235" i="5"/>
  <c r="DC235" i="5"/>
  <c r="EE235" i="5" s="1"/>
  <c r="CM235" i="5"/>
  <c r="DO235" i="5" s="1"/>
  <c r="CT235" i="5"/>
  <c r="CP235" i="5"/>
  <c r="CL235" i="5"/>
  <c r="CH235" i="5"/>
  <c r="DA235" i="5"/>
  <c r="EC235" i="5" s="1"/>
  <c r="CK235" i="5"/>
  <c r="DM235" i="5" s="1"/>
  <c r="DH235" i="5"/>
  <c r="CR235" i="5"/>
  <c r="CY235" i="5"/>
  <c r="EA235" i="5" s="1"/>
  <c r="CI235" i="5"/>
  <c r="DK235" i="5" s="1"/>
  <c r="CW235" i="5"/>
  <c r="DY235" i="5" s="1"/>
  <c r="DD235" i="5"/>
  <c r="CN235" i="5"/>
  <c r="CU235" i="5"/>
  <c r="DW235" i="5" s="1"/>
  <c r="DI235" i="5"/>
  <c r="EK235" i="5" s="1"/>
  <c r="CS235" i="5"/>
  <c r="DU235" i="5" s="1"/>
  <c r="CZ235" i="5"/>
  <c r="CJ235" i="5"/>
  <c r="DG235" i="5"/>
  <c r="EI235" i="5" s="1"/>
  <c r="CQ235" i="5"/>
  <c r="DS235" i="5" s="1"/>
  <c r="DF235" i="5"/>
  <c r="DB235" i="5"/>
  <c r="CX235" i="5"/>
  <c r="DG208" i="5"/>
  <c r="EI208" i="5" s="1"/>
  <c r="CQ208" i="5"/>
  <c r="DS208" i="5" s="1"/>
  <c r="DB208" i="5"/>
  <c r="CL208" i="5"/>
  <c r="CW208" i="5"/>
  <c r="DY208" i="5" s="1"/>
  <c r="DD208" i="5"/>
  <c r="CN208" i="5"/>
  <c r="CY208" i="5"/>
  <c r="EA208" i="5" s="1"/>
  <c r="CI208" i="5"/>
  <c r="DK208" i="5" s="1"/>
  <c r="CT208" i="5"/>
  <c r="DE208" i="5"/>
  <c r="EG208" i="5" s="1"/>
  <c r="CO208" i="5"/>
  <c r="DQ208" i="5" s="1"/>
  <c r="CV208" i="5"/>
  <c r="CU208" i="5"/>
  <c r="DW208" i="5" s="1"/>
  <c r="DF208" i="5"/>
  <c r="CP208" i="5"/>
  <c r="DA208" i="5"/>
  <c r="EC208" i="5" s="1"/>
  <c r="CK208" i="5"/>
  <c r="DM208" i="5" s="1"/>
  <c r="DH208" i="5"/>
  <c r="CR208" i="5"/>
  <c r="CZ457" i="5"/>
  <c r="CJ457" i="5"/>
  <c r="DG457" i="5"/>
  <c r="EI457" i="5" s="1"/>
  <c r="CQ457" i="5"/>
  <c r="DS457" i="5" s="1"/>
  <c r="DB457" i="5"/>
  <c r="CL457" i="5"/>
  <c r="DA457" i="5"/>
  <c r="EC457" i="5" s="1"/>
  <c r="CW457" i="5"/>
  <c r="DY457" i="5" s="1"/>
  <c r="CV457" i="5"/>
  <c r="DC457" i="5"/>
  <c r="EE457" i="5" s="1"/>
  <c r="CM457" i="5"/>
  <c r="DO457" i="5" s="1"/>
  <c r="CX457" i="5"/>
  <c r="CH457" i="5"/>
  <c r="CK457" i="5"/>
  <c r="DM457" i="5" s="1"/>
  <c r="DH457" i="5"/>
  <c r="CR457" i="5"/>
  <c r="CY457" i="5"/>
  <c r="EA457" i="5" s="1"/>
  <c r="CI457" i="5"/>
  <c r="DK457" i="5" s="1"/>
  <c r="CT457" i="5"/>
  <c r="DI457" i="5"/>
  <c r="EK457" i="5" s="1"/>
  <c r="DE457" i="5"/>
  <c r="EG457" i="5" s="1"/>
  <c r="DD457" i="5"/>
  <c r="CN457" i="5"/>
  <c r="CU457" i="5"/>
  <c r="DW457" i="5" s="1"/>
  <c r="DF457" i="5"/>
  <c r="CP457" i="5"/>
  <c r="CS457" i="5"/>
  <c r="DU457" i="5" s="1"/>
  <c r="CO457" i="5"/>
  <c r="DQ457" i="5" s="1"/>
  <c r="AR403" i="5"/>
  <c r="AT270" i="5"/>
  <c r="BH239" i="5"/>
  <c r="BH70" i="5"/>
  <c r="AT296" i="5"/>
  <c r="DH296" i="5"/>
  <c r="CR296" i="5"/>
  <c r="CY296" i="5"/>
  <c r="EA296" i="5" s="1"/>
  <c r="CI296" i="5"/>
  <c r="DK296" i="5" s="1"/>
  <c r="CT296" i="5"/>
  <c r="DE296" i="5"/>
  <c r="EG296" i="5" s="1"/>
  <c r="CO296" i="5"/>
  <c r="DQ296" i="5" s="1"/>
  <c r="DD296" i="5"/>
  <c r="CN296" i="5"/>
  <c r="CU296" i="5"/>
  <c r="DW296" i="5" s="1"/>
  <c r="DF296" i="5"/>
  <c r="CP296" i="5"/>
  <c r="DA296" i="5"/>
  <c r="EC296" i="5" s="1"/>
  <c r="CK296" i="5"/>
  <c r="DM296" i="5" s="1"/>
  <c r="CZ296" i="5"/>
  <c r="CJ296" i="5"/>
  <c r="DG296" i="5"/>
  <c r="EI296" i="5" s="1"/>
  <c r="CQ296" i="5"/>
  <c r="DS296" i="5" s="1"/>
  <c r="DB296" i="5"/>
  <c r="CL296" i="5"/>
  <c r="CW296" i="5"/>
  <c r="DY296" i="5" s="1"/>
  <c r="CV296" i="5"/>
  <c r="DC296" i="5"/>
  <c r="EE296" i="5" s="1"/>
  <c r="CM296" i="5"/>
  <c r="DO296" i="5" s="1"/>
  <c r="CX296" i="5"/>
  <c r="CH296" i="5"/>
  <c r="DI296" i="5"/>
  <c r="EK296" i="5" s="1"/>
  <c r="CS296" i="5"/>
  <c r="DU296" i="5" s="1"/>
  <c r="AT292" i="5"/>
  <c r="AT212" i="5"/>
  <c r="BH176" i="5"/>
  <c r="CW120" i="5"/>
  <c r="DY120" i="5" s="1"/>
  <c r="DD120" i="5"/>
  <c r="CN120" i="5"/>
  <c r="CU120" i="5"/>
  <c r="DW120" i="5" s="1"/>
  <c r="DF120" i="5"/>
  <c r="CP120" i="5"/>
  <c r="DI120" i="5"/>
  <c r="EK120" i="5" s="1"/>
  <c r="CS120" i="5"/>
  <c r="DU120" i="5" s="1"/>
  <c r="CZ120" i="5"/>
  <c r="CJ120" i="5"/>
  <c r="DG120" i="5"/>
  <c r="EI120" i="5" s="1"/>
  <c r="CQ120" i="5"/>
  <c r="DS120" i="5" s="1"/>
  <c r="DB120" i="5"/>
  <c r="CL120" i="5"/>
  <c r="DE120" i="5"/>
  <c r="EG120" i="5" s="1"/>
  <c r="CO120" i="5"/>
  <c r="DQ120" i="5" s="1"/>
  <c r="CV120" i="5"/>
  <c r="DC120" i="5"/>
  <c r="EE120" i="5" s="1"/>
  <c r="CM120" i="5"/>
  <c r="DO120" i="5" s="1"/>
  <c r="CX120" i="5"/>
  <c r="CH120" i="5"/>
  <c r="DA120" i="5"/>
  <c r="EC120" i="5" s="1"/>
  <c r="CK120" i="5"/>
  <c r="DM120" i="5" s="1"/>
  <c r="DH120" i="5"/>
  <c r="CR120" i="5"/>
  <c r="CY120" i="5"/>
  <c r="EA120" i="5" s="1"/>
  <c r="CI120" i="5"/>
  <c r="DK120" i="5" s="1"/>
  <c r="CT120" i="5"/>
  <c r="CX84" i="5"/>
  <c r="CH84" i="5"/>
  <c r="DI84" i="5"/>
  <c r="EK84" i="5" s="1"/>
  <c r="CS84" i="5"/>
  <c r="DU84" i="5" s="1"/>
  <c r="CZ84" i="5"/>
  <c r="CJ84" i="5"/>
  <c r="DG84" i="5"/>
  <c r="EI84" i="5" s="1"/>
  <c r="CQ84" i="5"/>
  <c r="DS84" i="5" s="1"/>
  <c r="CT84" i="5"/>
  <c r="DE84" i="5"/>
  <c r="EG84" i="5" s="1"/>
  <c r="CO84" i="5"/>
  <c r="DQ84" i="5" s="1"/>
  <c r="CV84" i="5"/>
  <c r="DC84" i="5"/>
  <c r="EE84" i="5" s="1"/>
  <c r="CM84" i="5"/>
  <c r="DO84" i="5" s="1"/>
  <c r="DF84" i="5"/>
  <c r="CP84" i="5"/>
  <c r="DA84" i="5"/>
  <c r="EC84" i="5" s="1"/>
  <c r="CK84" i="5"/>
  <c r="DM84" i="5" s="1"/>
  <c r="DH84" i="5"/>
  <c r="CR84" i="5"/>
  <c r="CY84" i="5"/>
  <c r="EA84" i="5" s="1"/>
  <c r="CI84" i="5"/>
  <c r="DK84" i="5" s="1"/>
  <c r="DB84" i="5"/>
  <c r="CL84" i="5"/>
  <c r="CW84" i="5"/>
  <c r="DY84" i="5" s="1"/>
  <c r="DD84" i="5"/>
  <c r="CN84" i="5"/>
  <c r="CU84" i="5"/>
  <c r="DW84" i="5" s="1"/>
  <c r="DG6" i="5"/>
  <c r="EI6" i="5" s="1"/>
  <c r="CQ6" i="5"/>
  <c r="DS6" i="5" s="1"/>
  <c r="DB6" i="5"/>
  <c r="CL6" i="5"/>
  <c r="CW6" i="5"/>
  <c r="DY6" i="5" s="1"/>
  <c r="DD6" i="5"/>
  <c r="DH6" i="5"/>
  <c r="DC6" i="5"/>
  <c r="EE6" i="5" s="1"/>
  <c r="CM6" i="5"/>
  <c r="DO6" i="5" s="1"/>
  <c r="CX6" i="5"/>
  <c r="CH6" i="5"/>
  <c r="DI6" i="5"/>
  <c r="EK6" i="5" s="1"/>
  <c r="CS6" i="5"/>
  <c r="DU6" i="5" s="1"/>
  <c r="CN6" i="5"/>
  <c r="CR6" i="5"/>
  <c r="CJ6" i="5"/>
  <c r="CY6" i="5"/>
  <c r="EA6" i="5" s="1"/>
  <c r="CI6" i="5"/>
  <c r="DK6" i="5" s="1"/>
  <c r="CT6" i="5"/>
  <c r="DE6" i="5"/>
  <c r="EG6" i="5" s="1"/>
  <c r="CO6" i="5"/>
  <c r="DQ6" i="5" s="1"/>
  <c r="CV6" i="5"/>
  <c r="CU6" i="5"/>
  <c r="DW6" i="5" s="1"/>
  <c r="DF6" i="5"/>
  <c r="CP6" i="5"/>
  <c r="DA6" i="5"/>
  <c r="EC6" i="5" s="1"/>
  <c r="CK6" i="5"/>
  <c r="DM6" i="5" s="1"/>
  <c r="CZ6" i="5"/>
  <c r="M283" i="5"/>
  <c r="AT227" i="5"/>
  <c r="AT365" i="5"/>
  <c r="CY356" i="5"/>
  <c r="EA356" i="5" s="1"/>
  <c r="CI356" i="5"/>
  <c r="DK356" i="5" s="1"/>
  <c r="CT356" i="5"/>
  <c r="DE356" i="5"/>
  <c r="EG356" i="5" s="1"/>
  <c r="CO356" i="5"/>
  <c r="DQ356" i="5" s="1"/>
  <c r="CV356" i="5"/>
  <c r="CU356" i="5"/>
  <c r="DW356" i="5" s="1"/>
  <c r="DF356" i="5"/>
  <c r="CP356" i="5"/>
  <c r="DA356" i="5"/>
  <c r="EC356" i="5" s="1"/>
  <c r="CK356" i="5"/>
  <c r="DM356" i="5" s="1"/>
  <c r="DH356" i="5"/>
  <c r="CR356" i="5"/>
  <c r="DG356" i="5"/>
  <c r="EI356" i="5" s="1"/>
  <c r="CQ356" i="5"/>
  <c r="DS356" i="5" s="1"/>
  <c r="DB356" i="5"/>
  <c r="CL356" i="5"/>
  <c r="CW356" i="5"/>
  <c r="DY356" i="5" s="1"/>
  <c r="DD356" i="5"/>
  <c r="CN356" i="5"/>
  <c r="DC356" i="5"/>
  <c r="EE356" i="5" s="1"/>
  <c r="CM356" i="5"/>
  <c r="DO356" i="5" s="1"/>
  <c r="CX356" i="5"/>
  <c r="CH356" i="5"/>
  <c r="DI356" i="5"/>
  <c r="EK356" i="5" s="1"/>
  <c r="CS356" i="5"/>
  <c r="DU356" i="5" s="1"/>
  <c r="CZ356" i="5"/>
  <c r="CJ356" i="5"/>
  <c r="AT217" i="5"/>
  <c r="BB197" i="5"/>
  <c r="BH173" i="5"/>
  <c r="CW164" i="5"/>
  <c r="DY164" i="5" s="1"/>
  <c r="DD164" i="5"/>
  <c r="CN164" i="5"/>
  <c r="CU164" i="5"/>
  <c r="DW164" i="5" s="1"/>
  <c r="DF164" i="5"/>
  <c r="CP164" i="5"/>
  <c r="DI164" i="5"/>
  <c r="EK164" i="5" s="1"/>
  <c r="CS164" i="5"/>
  <c r="DU164" i="5" s="1"/>
  <c r="CZ164" i="5"/>
  <c r="CJ164" i="5"/>
  <c r="DG164" i="5"/>
  <c r="EI164" i="5" s="1"/>
  <c r="CQ164" i="5"/>
  <c r="DS164" i="5" s="1"/>
  <c r="DB164" i="5"/>
  <c r="CL164" i="5"/>
  <c r="DE164" i="5"/>
  <c r="EG164" i="5" s="1"/>
  <c r="CO164" i="5"/>
  <c r="DQ164" i="5" s="1"/>
  <c r="CV164" i="5"/>
  <c r="DC164" i="5"/>
  <c r="EE164" i="5" s="1"/>
  <c r="CM164" i="5"/>
  <c r="DO164" i="5" s="1"/>
  <c r="CX164" i="5"/>
  <c r="CH164" i="5"/>
  <c r="DA164" i="5"/>
  <c r="EC164" i="5" s="1"/>
  <c r="CK164" i="5"/>
  <c r="DM164" i="5" s="1"/>
  <c r="DH164" i="5"/>
  <c r="CR164" i="5"/>
  <c r="CY164" i="5"/>
  <c r="EA164" i="5" s="1"/>
  <c r="CI164" i="5"/>
  <c r="DK164" i="5" s="1"/>
  <c r="CT164" i="5"/>
  <c r="AT127" i="5"/>
  <c r="CU328" i="5"/>
  <c r="DW328" i="5" s="1"/>
  <c r="DF328" i="5"/>
  <c r="CP328" i="5"/>
  <c r="DA328" i="5"/>
  <c r="EC328" i="5" s="1"/>
  <c r="CK328" i="5"/>
  <c r="DM328" i="5" s="1"/>
  <c r="DH328" i="5"/>
  <c r="CR328" i="5"/>
  <c r="DG328" i="5"/>
  <c r="EI328" i="5" s="1"/>
  <c r="CQ328" i="5"/>
  <c r="DS328" i="5" s="1"/>
  <c r="DB328" i="5"/>
  <c r="CL328" i="5"/>
  <c r="CW328" i="5"/>
  <c r="DY328" i="5" s="1"/>
  <c r="DD328" i="5"/>
  <c r="CN328" i="5"/>
  <c r="DC328" i="5"/>
  <c r="EE328" i="5" s="1"/>
  <c r="CM328" i="5"/>
  <c r="DO328" i="5" s="1"/>
  <c r="CX328" i="5"/>
  <c r="CH328" i="5"/>
  <c r="DI328" i="5"/>
  <c r="EK328" i="5" s="1"/>
  <c r="CS328" i="5"/>
  <c r="DU328" i="5" s="1"/>
  <c r="CZ328" i="5"/>
  <c r="CJ328" i="5"/>
  <c r="CY328" i="5"/>
  <c r="EA328" i="5" s="1"/>
  <c r="CI328" i="5"/>
  <c r="DK328" i="5" s="1"/>
  <c r="CT328" i="5"/>
  <c r="DE328" i="5"/>
  <c r="EG328" i="5" s="1"/>
  <c r="CO328" i="5"/>
  <c r="DQ328" i="5" s="1"/>
  <c r="CV328" i="5"/>
  <c r="BH288" i="5"/>
  <c r="DI247" i="5"/>
  <c r="EK247" i="5" s="1"/>
  <c r="CS247" i="5"/>
  <c r="DU247" i="5" s="1"/>
  <c r="CZ247" i="5"/>
  <c r="CJ247" i="5"/>
  <c r="DG247" i="5"/>
  <c r="EI247" i="5" s="1"/>
  <c r="CQ247" i="5"/>
  <c r="DS247" i="5" s="1"/>
  <c r="DB247" i="5"/>
  <c r="CL247" i="5"/>
  <c r="DA247" i="5"/>
  <c r="EC247" i="5" s="1"/>
  <c r="CK247" i="5"/>
  <c r="DM247" i="5" s="1"/>
  <c r="DH247" i="5"/>
  <c r="CR247" i="5"/>
  <c r="CY247" i="5"/>
  <c r="EA247" i="5" s="1"/>
  <c r="CI247" i="5"/>
  <c r="DK247" i="5" s="1"/>
  <c r="CT247" i="5"/>
  <c r="CW247" i="5"/>
  <c r="DY247" i="5" s="1"/>
  <c r="DD247" i="5"/>
  <c r="CN247" i="5"/>
  <c r="CU247" i="5"/>
  <c r="DW247" i="5" s="1"/>
  <c r="DF247" i="5"/>
  <c r="CP247" i="5"/>
  <c r="DG216" i="5"/>
  <c r="EI216" i="5" s="1"/>
  <c r="CQ216" i="5"/>
  <c r="DS216" i="5" s="1"/>
  <c r="DB216" i="5"/>
  <c r="CL216" i="5"/>
  <c r="CW216" i="5"/>
  <c r="DY216" i="5" s="1"/>
  <c r="DD216" i="5"/>
  <c r="CN216" i="5"/>
  <c r="CY216" i="5"/>
  <c r="EA216" i="5" s="1"/>
  <c r="CI216" i="5"/>
  <c r="DK216" i="5" s="1"/>
  <c r="CT216" i="5"/>
  <c r="DE216" i="5"/>
  <c r="EG216" i="5" s="1"/>
  <c r="CO216" i="5"/>
  <c r="DQ216" i="5" s="1"/>
  <c r="CV216" i="5"/>
  <c r="CU216" i="5"/>
  <c r="DW216" i="5" s="1"/>
  <c r="DF216" i="5"/>
  <c r="CP216" i="5"/>
  <c r="DA216" i="5"/>
  <c r="EC216" i="5" s="1"/>
  <c r="CK216" i="5"/>
  <c r="DM216" i="5" s="1"/>
  <c r="DH216" i="5"/>
  <c r="CR216" i="5"/>
  <c r="AT189" i="5"/>
  <c r="AT431" i="5"/>
  <c r="BB498" i="5"/>
  <c r="AT380" i="5"/>
  <c r="BB373" i="5"/>
  <c r="BH367" i="5"/>
  <c r="AT304" i="5"/>
  <c r="AT60" i="5"/>
  <c r="DH323" i="5"/>
  <c r="CR323" i="5"/>
  <c r="CY323" i="5"/>
  <c r="EA323" i="5" s="1"/>
  <c r="CI323" i="5"/>
  <c r="DK323" i="5" s="1"/>
  <c r="CT323" i="5"/>
  <c r="DE323" i="5"/>
  <c r="EG323" i="5" s="1"/>
  <c r="CO323" i="5"/>
  <c r="DQ323" i="5" s="1"/>
  <c r="DD323" i="5"/>
  <c r="CN323" i="5"/>
  <c r="CU323" i="5"/>
  <c r="DW323" i="5" s="1"/>
  <c r="DF323" i="5"/>
  <c r="CP323" i="5"/>
  <c r="DA323" i="5"/>
  <c r="EC323" i="5" s="1"/>
  <c r="CK323" i="5"/>
  <c r="DM323" i="5" s="1"/>
  <c r="CV323" i="5"/>
  <c r="DC323" i="5"/>
  <c r="EE323" i="5" s="1"/>
  <c r="CM323" i="5"/>
  <c r="DO323" i="5" s="1"/>
  <c r="CX323" i="5"/>
  <c r="CH323" i="5"/>
  <c r="DI323" i="5"/>
  <c r="EK323" i="5" s="1"/>
  <c r="CS323" i="5"/>
  <c r="DU323" i="5" s="1"/>
  <c r="DG323" i="5"/>
  <c r="EI323" i="5" s="1"/>
  <c r="CZ323" i="5"/>
  <c r="CQ323" i="5"/>
  <c r="DS323" i="5" s="1"/>
  <c r="DB323" i="5"/>
  <c r="CW323" i="5"/>
  <c r="DY323" i="5" s="1"/>
  <c r="CJ323" i="5"/>
  <c r="CL323" i="5"/>
  <c r="DA136" i="5"/>
  <c r="EC136" i="5" s="1"/>
  <c r="CK136" i="5"/>
  <c r="DM136" i="5" s="1"/>
  <c r="DH136" i="5"/>
  <c r="CR136" i="5"/>
  <c r="CY136" i="5"/>
  <c r="EA136" i="5" s="1"/>
  <c r="CI136" i="5"/>
  <c r="DK136" i="5" s="1"/>
  <c r="CT136" i="5"/>
  <c r="CW136" i="5"/>
  <c r="DY136" i="5" s="1"/>
  <c r="DD136" i="5"/>
  <c r="CN136" i="5"/>
  <c r="CU136" i="5"/>
  <c r="DW136" i="5" s="1"/>
  <c r="DF136" i="5"/>
  <c r="CP136" i="5"/>
  <c r="DI136" i="5"/>
  <c r="EK136" i="5" s="1"/>
  <c r="CS136" i="5"/>
  <c r="DU136" i="5" s="1"/>
  <c r="CZ136" i="5"/>
  <c r="CJ136" i="5"/>
  <c r="DG136" i="5"/>
  <c r="EI136" i="5" s="1"/>
  <c r="CQ136" i="5"/>
  <c r="DS136" i="5" s="1"/>
  <c r="DB136" i="5"/>
  <c r="CL136" i="5"/>
  <c r="DE136" i="5"/>
  <c r="EG136" i="5" s="1"/>
  <c r="CO136" i="5"/>
  <c r="DQ136" i="5" s="1"/>
  <c r="CV136" i="5"/>
  <c r="DC136" i="5"/>
  <c r="EE136" i="5" s="1"/>
  <c r="CM136" i="5"/>
  <c r="DO136" i="5" s="1"/>
  <c r="CX136" i="5"/>
  <c r="CH136" i="5"/>
  <c r="BB410" i="5"/>
  <c r="DH316" i="5"/>
  <c r="CR316" i="5"/>
  <c r="CY316" i="5"/>
  <c r="EA316" i="5" s="1"/>
  <c r="CI316" i="5"/>
  <c r="DK316" i="5" s="1"/>
  <c r="CT316" i="5"/>
  <c r="DE316" i="5"/>
  <c r="EG316" i="5" s="1"/>
  <c r="CO316" i="5"/>
  <c r="DQ316" i="5" s="1"/>
  <c r="DD316" i="5"/>
  <c r="CN316" i="5"/>
  <c r="CU316" i="5"/>
  <c r="DW316" i="5" s="1"/>
  <c r="DF316" i="5"/>
  <c r="CP316" i="5"/>
  <c r="DA316" i="5"/>
  <c r="EC316" i="5" s="1"/>
  <c r="CK316" i="5"/>
  <c r="DM316" i="5" s="1"/>
  <c r="CV316" i="5"/>
  <c r="DC316" i="5"/>
  <c r="EE316" i="5" s="1"/>
  <c r="CM316" i="5"/>
  <c r="DO316" i="5" s="1"/>
  <c r="CX316" i="5"/>
  <c r="CH316" i="5"/>
  <c r="DI316" i="5"/>
  <c r="EK316" i="5" s="1"/>
  <c r="CS316" i="5"/>
  <c r="DU316" i="5" s="1"/>
  <c r="CZ316" i="5"/>
  <c r="CQ316" i="5"/>
  <c r="DS316" i="5" s="1"/>
  <c r="DB316" i="5"/>
  <c r="CW316" i="5"/>
  <c r="DY316" i="5" s="1"/>
  <c r="CJ316" i="5"/>
  <c r="CL316" i="5"/>
  <c r="DG316" i="5"/>
  <c r="EI316" i="5" s="1"/>
  <c r="AT286" i="5"/>
  <c r="CZ275" i="5"/>
  <c r="CJ275" i="5"/>
  <c r="DG275" i="5"/>
  <c r="EI275" i="5" s="1"/>
  <c r="CQ275" i="5"/>
  <c r="DS275" i="5" s="1"/>
  <c r="DB275" i="5"/>
  <c r="CL275" i="5"/>
  <c r="CW275" i="5"/>
  <c r="DY275" i="5" s="1"/>
  <c r="CV275" i="5"/>
  <c r="DC275" i="5"/>
  <c r="EE275" i="5" s="1"/>
  <c r="CM275" i="5"/>
  <c r="DO275" i="5" s="1"/>
  <c r="CX275" i="5"/>
  <c r="CH275" i="5"/>
  <c r="DH275" i="5"/>
  <c r="CR275" i="5"/>
  <c r="CY275" i="5"/>
  <c r="EA275" i="5" s="1"/>
  <c r="CI275" i="5"/>
  <c r="DK275" i="5" s="1"/>
  <c r="CT275" i="5"/>
  <c r="DI275" i="5"/>
  <c r="EK275" i="5" s="1"/>
  <c r="DE275" i="5"/>
  <c r="EG275" i="5" s="1"/>
  <c r="DA275" i="5"/>
  <c r="EC275" i="5" s="1"/>
  <c r="DD275" i="5"/>
  <c r="CN275" i="5"/>
  <c r="CU275" i="5"/>
  <c r="DW275" i="5" s="1"/>
  <c r="DF275" i="5"/>
  <c r="CP275" i="5"/>
  <c r="CS275" i="5"/>
  <c r="DU275" i="5" s="1"/>
  <c r="CO275" i="5"/>
  <c r="DQ275" i="5" s="1"/>
  <c r="CK275" i="5"/>
  <c r="DM275" i="5" s="1"/>
  <c r="BB225" i="5"/>
  <c r="AR374" i="5"/>
  <c r="M374" i="5"/>
  <c r="BH96" i="5"/>
  <c r="AR488" i="5"/>
  <c r="AR470" i="5"/>
  <c r="BH465" i="5"/>
  <c r="AT418" i="5"/>
  <c r="AT173" i="5"/>
  <c r="DA433" i="5"/>
  <c r="EC433" i="5" s="1"/>
  <c r="CK433" i="5"/>
  <c r="DM433" i="5" s="1"/>
  <c r="DH433" i="5"/>
  <c r="CR433" i="5"/>
  <c r="CY433" i="5"/>
  <c r="EA433" i="5" s="1"/>
  <c r="CI433" i="5"/>
  <c r="DK433" i="5" s="1"/>
  <c r="CT433" i="5"/>
  <c r="CW433" i="5"/>
  <c r="DY433" i="5" s="1"/>
  <c r="DD433" i="5"/>
  <c r="CN433" i="5"/>
  <c r="CU433" i="5"/>
  <c r="DW433" i="5" s="1"/>
  <c r="DF433" i="5"/>
  <c r="CP433" i="5"/>
  <c r="DI433" i="5"/>
  <c r="EK433" i="5" s="1"/>
  <c r="CS433" i="5"/>
  <c r="DU433" i="5" s="1"/>
  <c r="CZ433" i="5"/>
  <c r="CJ433" i="5"/>
  <c r="DG433" i="5"/>
  <c r="EI433" i="5" s="1"/>
  <c r="CQ433" i="5"/>
  <c r="DS433" i="5" s="1"/>
  <c r="DB433" i="5"/>
  <c r="CL433" i="5"/>
  <c r="DE433" i="5"/>
  <c r="EG433" i="5" s="1"/>
  <c r="CO433" i="5"/>
  <c r="DQ433" i="5" s="1"/>
  <c r="CV433" i="5"/>
  <c r="DC433" i="5"/>
  <c r="EE433" i="5" s="1"/>
  <c r="CM433" i="5"/>
  <c r="DO433" i="5" s="1"/>
  <c r="CX433" i="5"/>
  <c r="CH433" i="5"/>
  <c r="BB362" i="5"/>
  <c r="DH312" i="5"/>
  <c r="CR312" i="5"/>
  <c r="CY312" i="5"/>
  <c r="EA312" i="5" s="1"/>
  <c r="CI312" i="5"/>
  <c r="DK312" i="5" s="1"/>
  <c r="CT312" i="5"/>
  <c r="DE312" i="5"/>
  <c r="EG312" i="5" s="1"/>
  <c r="CO312" i="5"/>
  <c r="DQ312" i="5" s="1"/>
  <c r="DD312" i="5"/>
  <c r="CN312" i="5"/>
  <c r="CU312" i="5"/>
  <c r="DW312" i="5" s="1"/>
  <c r="DF312" i="5"/>
  <c r="CP312" i="5"/>
  <c r="DA312" i="5"/>
  <c r="EC312" i="5" s="1"/>
  <c r="CK312" i="5"/>
  <c r="DM312" i="5" s="1"/>
  <c r="CZ312" i="5"/>
  <c r="CJ312" i="5"/>
  <c r="DG312" i="5"/>
  <c r="EI312" i="5" s="1"/>
  <c r="CQ312" i="5"/>
  <c r="DS312" i="5" s="1"/>
  <c r="DB312" i="5"/>
  <c r="CL312" i="5"/>
  <c r="CW312" i="5"/>
  <c r="DY312" i="5" s="1"/>
  <c r="CV312" i="5"/>
  <c r="DC312" i="5"/>
  <c r="EE312" i="5" s="1"/>
  <c r="CM312" i="5"/>
  <c r="DO312" i="5" s="1"/>
  <c r="CX312" i="5"/>
  <c r="CH312" i="5"/>
  <c r="DI312" i="5"/>
  <c r="EK312" i="5" s="1"/>
  <c r="CS312" i="5"/>
  <c r="DU312" i="5" s="1"/>
  <c r="BB116" i="5"/>
  <c r="AT54" i="5"/>
  <c r="BB430" i="5"/>
  <c r="BB388" i="5"/>
  <c r="AR375" i="5"/>
  <c r="BH365" i="5"/>
  <c r="AT327" i="5"/>
  <c r="AX286" i="5"/>
  <c r="BB109" i="5"/>
  <c r="BH347" i="5"/>
  <c r="AT271" i="5"/>
  <c r="AT149" i="5"/>
  <c r="AT136" i="5"/>
  <c r="CV54" i="5"/>
  <c r="DC54" i="5"/>
  <c r="EE54" i="5" s="1"/>
  <c r="CM54" i="5"/>
  <c r="DO54" i="5" s="1"/>
  <c r="CX54" i="5"/>
  <c r="CH54" i="5"/>
  <c r="DI54" i="5"/>
  <c r="EK54" i="5" s="1"/>
  <c r="CS54" i="5"/>
  <c r="DU54" i="5" s="1"/>
  <c r="DH54" i="5"/>
  <c r="CR54" i="5"/>
  <c r="CY54" i="5"/>
  <c r="EA54" i="5" s="1"/>
  <c r="CI54" i="5"/>
  <c r="DK54" i="5" s="1"/>
  <c r="CT54" i="5"/>
  <c r="DE54" i="5"/>
  <c r="EG54" i="5" s="1"/>
  <c r="CO54" i="5"/>
  <c r="DQ54" i="5" s="1"/>
  <c r="DD54" i="5"/>
  <c r="CN54" i="5"/>
  <c r="CU54" i="5"/>
  <c r="DW54" i="5" s="1"/>
  <c r="DF54" i="5"/>
  <c r="CP54" i="5"/>
  <c r="DA54" i="5"/>
  <c r="EC54" i="5" s="1"/>
  <c r="CK54" i="5"/>
  <c r="DM54" i="5" s="1"/>
  <c r="CZ54" i="5"/>
  <c r="CJ54" i="5"/>
  <c r="DG54" i="5"/>
  <c r="EI54" i="5" s="1"/>
  <c r="CQ54" i="5"/>
  <c r="DS54" i="5" s="1"/>
  <c r="DB54" i="5"/>
  <c r="CL54" i="5"/>
  <c r="CW54" i="5"/>
  <c r="DY54" i="5" s="1"/>
  <c r="AT335" i="5"/>
  <c r="DE271" i="5"/>
  <c r="EG271" i="5" s="1"/>
  <c r="CO271" i="5"/>
  <c r="DQ271" i="5" s="1"/>
  <c r="DH271" i="5"/>
  <c r="CR271" i="5"/>
  <c r="CU271" i="5"/>
  <c r="DW271" i="5" s="1"/>
  <c r="DB271" i="5"/>
  <c r="CL271" i="5"/>
  <c r="DA271" i="5"/>
  <c r="EC271" i="5" s="1"/>
  <c r="CK271" i="5"/>
  <c r="DM271" i="5" s="1"/>
  <c r="DD271" i="5"/>
  <c r="CN271" i="5"/>
  <c r="DG271" i="5"/>
  <c r="EI271" i="5" s="1"/>
  <c r="CQ271" i="5"/>
  <c r="DS271" i="5" s="1"/>
  <c r="CX271" i="5"/>
  <c r="CH271" i="5"/>
  <c r="CW271" i="5"/>
  <c r="DY271" i="5" s="1"/>
  <c r="CZ271" i="5"/>
  <c r="CJ271" i="5"/>
  <c r="DC271" i="5"/>
  <c r="EE271" i="5" s="1"/>
  <c r="CM271" i="5"/>
  <c r="DO271" i="5" s="1"/>
  <c r="CT271" i="5"/>
  <c r="DI271" i="5"/>
  <c r="EK271" i="5" s="1"/>
  <c r="CS271" i="5"/>
  <c r="DU271" i="5" s="1"/>
  <c r="CV271" i="5"/>
  <c r="CY271" i="5"/>
  <c r="EA271" i="5" s="1"/>
  <c r="CI271" i="5"/>
  <c r="DK271" i="5" s="1"/>
  <c r="DF271" i="5"/>
  <c r="CP271" i="5"/>
  <c r="AT221" i="5"/>
  <c r="DF361" i="5"/>
  <c r="CP361" i="5"/>
  <c r="DA361" i="5"/>
  <c r="EC361" i="5" s="1"/>
  <c r="CK361" i="5"/>
  <c r="DM361" i="5" s="1"/>
  <c r="DH361" i="5"/>
  <c r="CR361" i="5"/>
  <c r="CY361" i="5"/>
  <c r="EA361" i="5" s="1"/>
  <c r="CI361" i="5"/>
  <c r="DK361" i="5" s="1"/>
  <c r="DB361" i="5"/>
  <c r="CL361" i="5"/>
  <c r="CW361" i="5"/>
  <c r="DY361" i="5" s="1"/>
  <c r="DD361" i="5"/>
  <c r="CN361" i="5"/>
  <c r="CU361" i="5"/>
  <c r="DW361" i="5" s="1"/>
  <c r="CT361" i="5"/>
  <c r="DE361" i="5"/>
  <c r="EG361" i="5" s="1"/>
  <c r="CO361" i="5"/>
  <c r="DQ361" i="5" s="1"/>
  <c r="CV361" i="5"/>
  <c r="DC361" i="5"/>
  <c r="EE361" i="5" s="1"/>
  <c r="CM361" i="5"/>
  <c r="DO361" i="5" s="1"/>
  <c r="DI361" i="5"/>
  <c r="EK361" i="5" s="1"/>
  <c r="DG361" i="5"/>
  <c r="EI361" i="5" s="1"/>
  <c r="CX361" i="5"/>
  <c r="CS361" i="5"/>
  <c r="DU361" i="5" s="1"/>
  <c r="CZ361" i="5"/>
  <c r="CQ361" i="5"/>
  <c r="DS361" i="5" s="1"/>
  <c r="CH361" i="5"/>
  <c r="CJ361" i="5"/>
  <c r="AX164" i="5"/>
  <c r="BB311" i="5"/>
  <c r="DA251" i="5"/>
  <c r="EC251" i="5" s="1"/>
  <c r="CK251" i="5"/>
  <c r="DM251" i="5" s="1"/>
  <c r="DH251" i="5"/>
  <c r="CR251" i="5"/>
  <c r="CY251" i="5"/>
  <c r="EA251" i="5" s="1"/>
  <c r="CI251" i="5"/>
  <c r="DK251" i="5" s="1"/>
  <c r="CT251" i="5"/>
  <c r="DI251" i="5"/>
  <c r="EK251" i="5" s="1"/>
  <c r="CS251" i="5"/>
  <c r="DU251" i="5" s="1"/>
  <c r="CZ251" i="5"/>
  <c r="CJ251" i="5"/>
  <c r="DG251" i="5"/>
  <c r="EI251" i="5" s="1"/>
  <c r="CQ251" i="5"/>
  <c r="DS251" i="5" s="1"/>
  <c r="DB251" i="5"/>
  <c r="CL251" i="5"/>
  <c r="DE251" i="5"/>
  <c r="EG251" i="5" s="1"/>
  <c r="CO251" i="5"/>
  <c r="DQ251" i="5" s="1"/>
  <c r="CV251" i="5"/>
  <c r="DC251" i="5"/>
  <c r="EE251" i="5" s="1"/>
  <c r="CM251" i="5"/>
  <c r="DO251" i="5" s="1"/>
  <c r="CX251" i="5"/>
  <c r="CH251" i="5"/>
  <c r="AT429" i="5"/>
  <c r="DH331" i="5"/>
  <c r="CR331" i="5"/>
  <c r="CY331" i="5"/>
  <c r="EA331" i="5" s="1"/>
  <c r="CI331" i="5"/>
  <c r="DK331" i="5" s="1"/>
  <c r="CT331" i="5"/>
  <c r="DE331" i="5"/>
  <c r="EG331" i="5" s="1"/>
  <c r="CO331" i="5"/>
  <c r="DQ331" i="5" s="1"/>
  <c r="DD331" i="5"/>
  <c r="CN331" i="5"/>
  <c r="CU331" i="5"/>
  <c r="DW331" i="5" s="1"/>
  <c r="DF331" i="5"/>
  <c r="CP331" i="5"/>
  <c r="DA331" i="5"/>
  <c r="EC331" i="5" s="1"/>
  <c r="CK331" i="5"/>
  <c r="DM331" i="5" s="1"/>
  <c r="CV331" i="5"/>
  <c r="DC331" i="5"/>
  <c r="EE331" i="5" s="1"/>
  <c r="CM331" i="5"/>
  <c r="DO331" i="5" s="1"/>
  <c r="CX331" i="5"/>
  <c r="CH331" i="5"/>
  <c r="DI331" i="5"/>
  <c r="EK331" i="5" s="1"/>
  <c r="CS331" i="5"/>
  <c r="DU331" i="5" s="1"/>
  <c r="CJ331" i="5"/>
  <c r="CL331" i="5"/>
  <c r="DG331" i="5"/>
  <c r="EI331" i="5" s="1"/>
  <c r="CZ331" i="5"/>
  <c r="CQ331" i="5"/>
  <c r="DS331" i="5" s="1"/>
  <c r="DB331" i="5"/>
  <c r="CW331" i="5"/>
  <c r="DY331" i="5" s="1"/>
  <c r="K417" i="5"/>
  <c r="M417" i="5" s="1"/>
  <c r="K399" i="5"/>
  <c r="M399" i="5" s="1"/>
  <c r="K355" i="5"/>
  <c r="M355" i="5" s="1"/>
  <c r="CW303" i="5"/>
  <c r="DY303" i="5" s="1"/>
  <c r="DD303" i="5"/>
  <c r="CN303" i="5"/>
  <c r="CU303" i="5"/>
  <c r="DW303" i="5" s="1"/>
  <c r="DF303" i="5"/>
  <c r="CP303" i="5"/>
  <c r="DE303" i="5"/>
  <c r="EG303" i="5" s="1"/>
  <c r="CO303" i="5"/>
  <c r="DQ303" i="5" s="1"/>
  <c r="CV303" i="5"/>
  <c r="DC303" i="5"/>
  <c r="EE303" i="5" s="1"/>
  <c r="CM303" i="5"/>
  <c r="DO303" i="5" s="1"/>
  <c r="CX303" i="5"/>
  <c r="CH303" i="5"/>
  <c r="DA303" i="5"/>
  <c r="EC303" i="5" s="1"/>
  <c r="CK303" i="5"/>
  <c r="DM303" i="5" s="1"/>
  <c r="DH303" i="5"/>
  <c r="CR303" i="5"/>
  <c r="CY303" i="5"/>
  <c r="EA303" i="5" s="1"/>
  <c r="CI303" i="5"/>
  <c r="DK303" i="5" s="1"/>
  <c r="CT303" i="5"/>
  <c r="K279" i="5"/>
  <c r="M279" i="5" s="1"/>
  <c r="K242" i="5"/>
  <c r="M242" i="5" s="1"/>
  <c r="K226" i="5"/>
  <c r="K177" i="5"/>
  <c r="M177" i="5" s="1"/>
  <c r="AR36" i="5"/>
  <c r="K9" i="5"/>
  <c r="M9" i="5" s="1"/>
  <c r="K464" i="5"/>
  <c r="M464" i="5" s="1"/>
  <c r="K389" i="5"/>
  <c r="M389" i="5" s="1"/>
  <c r="K366" i="5"/>
  <c r="M366" i="5" s="1"/>
  <c r="K286" i="5"/>
  <c r="M286" i="5" s="1"/>
  <c r="K274" i="5"/>
  <c r="M274" i="5" s="1"/>
  <c r="K256" i="5"/>
  <c r="M256" i="5" s="1"/>
  <c r="K241" i="5"/>
  <c r="M241" i="5" s="1"/>
  <c r="K196" i="5"/>
  <c r="M196" i="5" s="1"/>
  <c r="K161" i="5"/>
  <c r="M161" i="5" s="1"/>
  <c r="CZ145" i="5"/>
  <c r="CJ145" i="5"/>
  <c r="DG145" i="5"/>
  <c r="EI145" i="5" s="1"/>
  <c r="CQ145" i="5"/>
  <c r="DS145" i="5" s="1"/>
  <c r="DB145" i="5"/>
  <c r="CL145" i="5"/>
  <c r="CW145" i="5"/>
  <c r="DY145" i="5" s="1"/>
  <c r="CV145" i="5"/>
  <c r="DC145" i="5"/>
  <c r="EE145" i="5" s="1"/>
  <c r="CM145" i="5"/>
  <c r="DO145" i="5" s="1"/>
  <c r="CX145" i="5"/>
  <c r="CH145" i="5"/>
  <c r="DI145" i="5"/>
  <c r="EK145" i="5" s="1"/>
  <c r="CS145" i="5"/>
  <c r="DU145" i="5" s="1"/>
  <c r="DH145" i="5"/>
  <c r="CR145" i="5"/>
  <c r="CY145" i="5"/>
  <c r="EA145" i="5" s="1"/>
  <c r="CI145" i="5"/>
  <c r="DK145" i="5" s="1"/>
  <c r="CT145" i="5"/>
  <c r="DE145" i="5"/>
  <c r="EG145" i="5" s="1"/>
  <c r="CO145" i="5"/>
  <c r="DQ145" i="5" s="1"/>
  <c r="DD145" i="5"/>
  <c r="CN145" i="5"/>
  <c r="CU145" i="5"/>
  <c r="DW145" i="5" s="1"/>
  <c r="DF145" i="5"/>
  <c r="CP145" i="5"/>
  <c r="DA145" i="5"/>
  <c r="EC145" i="5" s="1"/>
  <c r="CK145" i="5"/>
  <c r="DM145" i="5" s="1"/>
  <c r="AR135" i="5"/>
  <c r="K116" i="5"/>
  <c r="M116" i="5" s="1"/>
  <c r="K104" i="5"/>
  <c r="M104" i="5" s="1"/>
  <c r="K70" i="5"/>
  <c r="M70" i="5" s="1"/>
  <c r="K430" i="5"/>
  <c r="M430" i="5" s="1"/>
  <c r="K405" i="5"/>
  <c r="M405" i="5" s="1"/>
  <c r="K376" i="5"/>
  <c r="M376" i="5" s="1"/>
  <c r="K365" i="5"/>
  <c r="M365" i="5" s="1"/>
  <c r="K336" i="5"/>
  <c r="M336" i="5" s="1"/>
  <c r="K324" i="5"/>
  <c r="M324" i="5" s="1"/>
  <c r="K261" i="5"/>
  <c r="M261" i="5" s="1"/>
  <c r="K236" i="5"/>
  <c r="M236" i="5" s="1"/>
  <c r="K212" i="5"/>
  <c r="M212" i="5" s="1"/>
  <c r="K191" i="5"/>
  <c r="M191" i="5" s="1"/>
  <c r="K160" i="5"/>
  <c r="M160" i="5" s="1"/>
  <c r="K130" i="5"/>
  <c r="DE100" i="5"/>
  <c r="EG100" i="5" s="1"/>
  <c r="CO100" i="5"/>
  <c r="DQ100" i="5" s="1"/>
  <c r="CY100" i="5"/>
  <c r="EA100" i="5" s="1"/>
  <c r="CI100" i="5"/>
  <c r="DK100" i="5" s="1"/>
  <c r="DB100" i="5"/>
  <c r="CR100" i="5"/>
  <c r="CH100" i="5"/>
  <c r="DA100" i="5"/>
  <c r="EC100" i="5" s="1"/>
  <c r="CK100" i="5"/>
  <c r="DM100" i="5" s="1"/>
  <c r="CU100" i="5"/>
  <c r="DW100" i="5" s="1"/>
  <c r="DD100" i="5"/>
  <c r="CT100" i="5"/>
  <c r="CJ100" i="5"/>
  <c r="DF100" i="5"/>
  <c r="CW100" i="5"/>
  <c r="DY100" i="5" s="1"/>
  <c r="DG100" i="5"/>
  <c r="EI100" i="5" s="1"/>
  <c r="CQ100" i="5"/>
  <c r="DS100" i="5" s="1"/>
  <c r="CV100" i="5"/>
  <c r="CL100" i="5"/>
  <c r="DH100" i="5"/>
  <c r="CX100" i="5"/>
  <c r="DI100" i="5"/>
  <c r="EK100" i="5" s="1"/>
  <c r="CS100" i="5"/>
  <c r="DU100" i="5" s="1"/>
  <c r="DC100" i="5"/>
  <c r="EE100" i="5" s="1"/>
  <c r="CM100" i="5"/>
  <c r="DO100" i="5" s="1"/>
  <c r="CN100" i="5"/>
  <c r="CZ100" i="5"/>
  <c r="CP100" i="5"/>
  <c r="K83" i="5"/>
  <c r="M83" i="5" s="1"/>
  <c r="K46" i="5"/>
  <c r="M46" i="5" s="1"/>
  <c r="K458" i="5"/>
  <c r="M458" i="5" s="1"/>
  <c r="K446" i="5"/>
  <c r="M446" i="5" s="1"/>
  <c r="K422" i="5"/>
  <c r="M422" i="5" s="1"/>
  <c r="K360" i="5"/>
  <c r="M360" i="5" s="1"/>
  <c r="K323" i="5"/>
  <c r="BB317" i="5"/>
  <c r="DH304" i="5"/>
  <c r="CR304" i="5"/>
  <c r="CY304" i="5"/>
  <c r="EA304" i="5" s="1"/>
  <c r="CI304" i="5"/>
  <c r="DK304" i="5" s="1"/>
  <c r="CT304" i="5"/>
  <c r="DE304" i="5"/>
  <c r="EG304" i="5" s="1"/>
  <c r="CO304" i="5"/>
  <c r="DQ304" i="5" s="1"/>
  <c r="DD304" i="5"/>
  <c r="CN304" i="5"/>
  <c r="CU304" i="5"/>
  <c r="DW304" i="5" s="1"/>
  <c r="DF304" i="5"/>
  <c r="CP304" i="5"/>
  <c r="DA304" i="5"/>
  <c r="EC304" i="5" s="1"/>
  <c r="CK304" i="5"/>
  <c r="DM304" i="5" s="1"/>
  <c r="CZ304" i="5"/>
  <c r="CJ304" i="5"/>
  <c r="DG304" i="5"/>
  <c r="EI304" i="5" s="1"/>
  <c r="CQ304" i="5"/>
  <c r="DS304" i="5" s="1"/>
  <c r="DB304" i="5"/>
  <c r="CL304" i="5"/>
  <c r="CW304" i="5"/>
  <c r="DY304" i="5" s="1"/>
  <c r="CV304" i="5"/>
  <c r="DC304" i="5"/>
  <c r="EE304" i="5" s="1"/>
  <c r="CM304" i="5"/>
  <c r="DO304" i="5" s="1"/>
  <c r="CX304" i="5"/>
  <c r="CH304" i="5"/>
  <c r="DI304" i="5"/>
  <c r="EK304" i="5" s="1"/>
  <c r="CS304" i="5"/>
  <c r="DU304" i="5" s="1"/>
  <c r="K263" i="5"/>
  <c r="K215" i="5"/>
  <c r="M215" i="5" s="1"/>
  <c r="K178" i="5"/>
  <c r="M178" i="5" s="1"/>
  <c r="K114" i="5"/>
  <c r="K72" i="5"/>
  <c r="M72" i="5" s="1"/>
  <c r="CW500" i="5"/>
  <c r="DY500" i="5" s="1"/>
  <c r="CY500" i="5"/>
  <c r="EA500" i="5" s="1"/>
  <c r="DI500" i="5"/>
  <c r="EK500" i="5" s="1"/>
  <c r="CM500" i="5"/>
  <c r="DO500" i="5" s="1"/>
  <c r="CL500" i="5"/>
  <c r="DB500" i="5"/>
  <c r="CR500" i="5"/>
  <c r="DH500" i="5"/>
  <c r="AT500" i="5"/>
  <c r="CZ496" i="5"/>
  <c r="CK496" i="5"/>
  <c r="DM496" i="5" s="1"/>
  <c r="DG496" i="5"/>
  <c r="EI496" i="5" s="1"/>
  <c r="CW496" i="5"/>
  <c r="DY496" i="5" s="1"/>
  <c r="CI496" i="5"/>
  <c r="DK496" i="5" s="1"/>
  <c r="DD496" i="5"/>
  <c r="CL496" i="5"/>
  <c r="DB496" i="5"/>
  <c r="CQ492" i="5"/>
  <c r="DS492" i="5" s="1"/>
  <c r="CW492" i="5"/>
  <c r="DY492" i="5" s="1"/>
  <c r="CK492" i="5"/>
  <c r="DM492" i="5" s="1"/>
  <c r="DF492" i="5"/>
  <c r="CM492" i="5"/>
  <c r="DO492" i="5" s="1"/>
  <c r="DI492" i="5"/>
  <c r="EK492" i="5" s="1"/>
  <c r="CR492" i="5"/>
  <c r="DH492" i="5"/>
  <c r="AT492" i="5"/>
  <c r="DF488" i="5"/>
  <c r="DG488" i="5"/>
  <c r="EI488" i="5" s="1"/>
  <c r="DI488" i="5"/>
  <c r="EK488" i="5" s="1"/>
  <c r="CY488" i="5"/>
  <c r="EA488" i="5" s="1"/>
  <c r="CJ488" i="5"/>
  <c r="CZ488" i="5"/>
  <c r="CX485" i="5"/>
  <c r="DB485" i="5"/>
  <c r="DF485" i="5"/>
  <c r="CQ485" i="5"/>
  <c r="DS485" i="5" s="1"/>
  <c r="DG485" i="5"/>
  <c r="EI485" i="5" s="1"/>
  <c r="CJ485" i="5"/>
  <c r="CZ485" i="5"/>
  <c r="CS485" i="5"/>
  <c r="DU485" i="5" s="1"/>
  <c r="DI485" i="5"/>
  <c r="EK485" i="5" s="1"/>
  <c r="CH481" i="5"/>
  <c r="CI481" i="5"/>
  <c r="DK481" i="5" s="1"/>
  <c r="CY481" i="5"/>
  <c r="EA481" i="5" s="1"/>
  <c r="CR481" i="5"/>
  <c r="DH481" i="5"/>
  <c r="CK481" i="5"/>
  <c r="DM481" i="5" s="1"/>
  <c r="DA481" i="5"/>
  <c r="EC481" i="5" s="1"/>
  <c r="CN477" i="5"/>
  <c r="DD477" i="5"/>
  <c r="CW477" i="5"/>
  <c r="DY477" i="5" s="1"/>
  <c r="CP477" i="5"/>
  <c r="DF477" i="5"/>
  <c r="CI477" i="5"/>
  <c r="DK477" i="5" s="1"/>
  <c r="CY477" i="5"/>
  <c r="EA477" i="5" s="1"/>
  <c r="AT477" i="5"/>
  <c r="CV473" i="5"/>
  <c r="CO473" i="5"/>
  <c r="DQ473" i="5" s="1"/>
  <c r="DE473" i="5"/>
  <c r="EG473" i="5" s="1"/>
  <c r="CT473" i="5"/>
  <c r="CI473" i="5"/>
  <c r="DK473" i="5" s="1"/>
  <c r="CY473" i="5"/>
  <c r="EA473" i="5" s="1"/>
  <c r="CU470" i="5"/>
  <c r="DW470" i="5" s="1"/>
  <c r="CN470" i="5"/>
  <c r="DD470" i="5"/>
  <c r="CT470" i="5"/>
  <c r="CT468" i="5"/>
  <c r="CI468" i="5"/>
  <c r="DK468" i="5" s="1"/>
  <c r="CY468" i="5"/>
  <c r="EA468" i="5" s="1"/>
  <c r="CR468" i="5"/>
  <c r="DH468" i="5"/>
  <c r="CK468" i="5"/>
  <c r="DM468" i="5" s="1"/>
  <c r="DA468" i="5"/>
  <c r="EC468" i="5" s="1"/>
  <c r="CL464" i="5"/>
  <c r="DB464" i="5"/>
  <c r="CQ464" i="5"/>
  <c r="DS464" i="5" s="1"/>
  <c r="DG464" i="5"/>
  <c r="EI464" i="5" s="1"/>
  <c r="CJ464" i="5"/>
  <c r="CZ464" i="5"/>
  <c r="CS464" i="5"/>
  <c r="DU464" i="5" s="1"/>
  <c r="DI464" i="5"/>
  <c r="EK464" i="5" s="1"/>
  <c r="CT460" i="5"/>
  <c r="CI460" i="5"/>
  <c r="DK460" i="5" s="1"/>
  <c r="CY460" i="5"/>
  <c r="EA460" i="5" s="1"/>
  <c r="CR460" i="5"/>
  <c r="DH460" i="5"/>
  <c r="CK460" i="5"/>
  <c r="DM460" i="5" s="1"/>
  <c r="DA460" i="5"/>
  <c r="EC460" i="5" s="1"/>
  <c r="CX456" i="5"/>
  <c r="DB456" i="5"/>
  <c r="DF456" i="5"/>
  <c r="CQ456" i="5"/>
  <c r="DS456" i="5" s="1"/>
  <c r="DG456" i="5"/>
  <c r="EI456" i="5" s="1"/>
  <c r="CJ456" i="5"/>
  <c r="CZ456" i="5"/>
  <c r="CS456" i="5"/>
  <c r="DU456" i="5" s="1"/>
  <c r="DI456" i="5"/>
  <c r="EK456" i="5" s="1"/>
  <c r="CU452" i="5"/>
  <c r="DW452" i="5" s="1"/>
  <c r="CN452" i="5"/>
  <c r="DD452" i="5"/>
  <c r="CW452" i="5"/>
  <c r="DY452" i="5" s="1"/>
  <c r="CP452" i="5"/>
  <c r="DF452" i="5"/>
  <c r="DG452" i="5"/>
  <c r="EI452" i="5" s="1"/>
  <c r="CM448" i="5"/>
  <c r="DO448" i="5" s="1"/>
  <c r="DC448" i="5"/>
  <c r="EE448" i="5" s="1"/>
  <c r="CV448" i="5"/>
  <c r="CO448" i="5"/>
  <c r="DQ448" i="5" s="1"/>
  <c r="DE448" i="5"/>
  <c r="EG448" i="5" s="1"/>
  <c r="CT448" i="5"/>
  <c r="CU444" i="5"/>
  <c r="DW444" i="5" s="1"/>
  <c r="CN444" i="5"/>
  <c r="DD444" i="5"/>
  <c r="CW444" i="5"/>
  <c r="DY444" i="5" s="1"/>
  <c r="CL444" i="5"/>
  <c r="DB444" i="5"/>
  <c r="CK438" i="5"/>
  <c r="DM438" i="5" s="1"/>
  <c r="DA438" i="5"/>
  <c r="EC438" i="5" s="1"/>
  <c r="CP438" i="5"/>
  <c r="DF438" i="5"/>
  <c r="CU438" i="5"/>
  <c r="DW438" i="5" s="1"/>
  <c r="CN438" i="5"/>
  <c r="DD438" i="5"/>
  <c r="CM432" i="5"/>
  <c r="DO432" i="5" s="1"/>
  <c r="DC432" i="5"/>
  <c r="EE432" i="5" s="1"/>
  <c r="CV432" i="5"/>
  <c r="CO432" i="5"/>
  <c r="DQ432" i="5" s="1"/>
  <c r="DE432" i="5"/>
  <c r="EG432" i="5" s="1"/>
  <c r="CL432" i="5"/>
  <c r="DF432" i="5"/>
  <c r="CT428" i="5"/>
  <c r="CU428" i="5"/>
  <c r="DW428" i="5" s="1"/>
  <c r="DD428" i="5"/>
  <c r="CS428" i="5"/>
  <c r="DU428" i="5" s="1"/>
  <c r="CT424" i="5"/>
  <c r="CI424" i="5"/>
  <c r="DK424" i="5" s="1"/>
  <c r="CR424" i="5"/>
  <c r="DG417" i="5"/>
  <c r="EI417" i="5" s="1"/>
  <c r="DE413" i="5"/>
  <c r="EG413" i="5" s="1"/>
  <c r="CY413" i="5"/>
  <c r="EA413" i="5" s="1"/>
  <c r="DH413" i="5"/>
  <c r="DA407" i="5"/>
  <c r="EC407" i="5" s="1"/>
  <c r="DG403" i="5"/>
  <c r="EI403" i="5" s="1"/>
  <c r="CV399" i="5"/>
  <c r="CW395" i="5"/>
  <c r="DY395" i="5" s="1"/>
  <c r="DB395" i="5"/>
  <c r="CQ395" i="5"/>
  <c r="DS395" i="5" s="1"/>
  <c r="CO391" i="5"/>
  <c r="DQ391" i="5" s="1"/>
  <c r="CT391" i="5"/>
  <c r="CI391" i="5"/>
  <c r="DK391" i="5" s="1"/>
  <c r="EL391" i="5" s="1"/>
  <c r="DD387" i="5"/>
  <c r="CL387" i="5"/>
  <c r="DG382" i="5"/>
  <c r="EI382" i="5" s="1"/>
  <c r="DE371" i="5"/>
  <c r="EG371" i="5" s="1"/>
  <c r="CY371" i="5"/>
  <c r="EA371" i="5" s="1"/>
  <c r="CO367" i="5"/>
  <c r="DQ367" i="5" s="1"/>
  <c r="CT367" i="5"/>
  <c r="CJ367" i="5"/>
  <c r="CH363" i="5"/>
  <c r="CQ363" i="5"/>
  <c r="DS363" i="5" s="1"/>
  <c r="CZ363" i="5"/>
  <c r="DC349" i="5"/>
  <c r="EE349" i="5" s="1"/>
  <c r="CW343" i="5"/>
  <c r="DY343" i="5" s="1"/>
  <c r="DB343" i="5"/>
  <c r="CQ343" i="5"/>
  <c r="DS343" i="5" s="1"/>
  <c r="CZ343" i="5"/>
  <c r="CO339" i="5"/>
  <c r="DQ339" i="5" s="1"/>
  <c r="CT339" i="5"/>
  <c r="CI339" i="5"/>
  <c r="DK339" i="5" s="1"/>
  <c r="CR339" i="5"/>
  <c r="DG333" i="5"/>
  <c r="EI333" i="5" s="1"/>
  <c r="CY329" i="5"/>
  <c r="EA329" i="5" s="1"/>
  <c r="DH329" i="5"/>
  <c r="CK329" i="5"/>
  <c r="DM329" i="5" s="1"/>
  <c r="CP329" i="5"/>
  <c r="CV321" i="5"/>
  <c r="DD321" i="5"/>
  <c r="CW321" i="5"/>
  <c r="DY321" i="5" s="1"/>
  <c r="DA318" i="5"/>
  <c r="EC318" i="5" s="1"/>
  <c r="DF318" i="5"/>
  <c r="DG311" i="5"/>
  <c r="EI311" i="5" s="1"/>
  <c r="DI311" i="5"/>
  <c r="EK311" i="5" s="1"/>
  <c r="CY307" i="5"/>
  <c r="EA307" i="5" s="1"/>
  <c r="DH307" i="5"/>
  <c r="CK307" i="5"/>
  <c r="DM307" i="5" s="1"/>
  <c r="CL303" i="5"/>
  <c r="CJ303" i="5"/>
  <c r="CY294" i="5"/>
  <c r="EA294" i="5" s="1"/>
  <c r="DH294" i="5"/>
  <c r="CK294" i="5"/>
  <c r="DM294" i="5" s="1"/>
  <c r="CP294" i="5"/>
  <c r="DA286" i="5"/>
  <c r="EC286" i="5" s="1"/>
  <c r="CJ282" i="5"/>
  <c r="CH282" i="5"/>
  <c r="CM278" i="5"/>
  <c r="DO278" i="5" s="1"/>
  <c r="CV278" i="5"/>
  <c r="CO278" i="5"/>
  <c r="DQ278" i="5" s="1"/>
  <c r="CU274" i="5"/>
  <c r="DW274" i="5" s="1"/>
  <c r="DD274" i="5"/>
  <c r="CY270" i="5"/>
  <c r="EA270" i="5" s="1"/>
  <c r="DH270" i="5"/>
  <c r="CK270" i="5"/>
  <c r="DM270" i="5" s="1"/>
  <c r="CP270" i="5"/>
  <c r="CU267" i="5"/>
  <c r="DW267" i="5" s="1"/>
  <c r="DD267" i="5"/>
  <c r="CW267" i="5"/>
  <c r="DY267" i="5" s="1"/>
  <c r="CX263" i="5"/>
  <c r="CM263" i="5"/>
  <c r="DO263" i="5" s="1"/>
  <c r="CV263" i="5"/>
  <c r="CO263" i="5"/>
  <c r="DQ263" i="5" s="1"/>
  <c r="CP259" i="5"/>
  <c r="CU251" i="5"/>
  <c r="DW251" i="5" s="1"/>
  <c r="DD251" i="5"/>
  <c r="CW251" i="5"/>
  <c r="DY251" i="5" s="1"/>
  <c r="CX247" i="5"/>
  <c r="CM247" i="5"/>
  <c r="DO247" i="5" s="1"/>
  <c r="CV247" i="5"/>
  <c r="CO247" i="5"/>
  <c r="DQ247" i="5" s="1"/>
  <c r="CX244" i="5"/>
  <c r="CM244" i="5"/>
  <c r="DO244" i="5" s="1"/>
  <c r="CV244" i="5"/>
  <c r="CK240" i="5"/>
  <c r="DM240" i="5" s="1"/>
  <c r="CP240" i="5"/>
  <c r="CK236" i="5"/>
  <c r="DM236" i="5" s="1"/>
  <c r="CU232" i="5"/>
  <c r="DW232" i="5" s="1"/>
  <c r="DD232" i="5"/>
  <c r="CX228" i="5"/>
  <c r="CM228" i="5"/>
  <c r="DO228" i="5" s="1"/>
  <c r="CV228" i="5"/>
  <c r="CJ224" i="5"/>
  <c r="CH224" i="5"/>
  <c r="CU220" i="5"/>
  <c r="DW220" i="5" s="1"/>
  <c r="CZ216" i="5"/>
  <c r="CS216" i="5"/>
  <c r="DU216" i="5" s="1"/>
  <c r="CX216" i="5"/>
  <c r="CM216" i="5"/>
  <c r="DO216" i="5" s="1"/>
  <c r="DI208" i="5"/>
  <c r="EK208" i="5" s="1"/>
  <c r="DC208" i="5"/>
  <c r="EE208" i="5" s="1"/>
  <c r="DH204" i="5"/>
  <c r="CK204" i="5"/>
  <c r="DM204" i="5" s="1"/>
  <c r="CP204" i="5"/>
  <c r="DA196" i="5"/>
  <c r="EC196" i="5" s="1"/>
  <c r="DF196" i="5"/>
  <c r="AT172" i="5"/>
  <c r="EL104" i="5"/>
  <c r="EL35" i="5"/>
  <c r="EL455" i="5"/>
  <c r="EL406" i="5"/>
  <c r="EL89" i="5"/>
  <c r="EL82" i="5"/>
  <c r="EL58" i="5"/>
  <c r="EL42" i="5"/>
  <c r="DC483" i="5"/>
  <c r="EE483" i="5" s="1"/>
  <c r="CM483" i="5"/>
  <c r="DO483" i="5" s="1"/>
  <c r="CX483" i="5"/>
  <c r="CH483" i="5"/>
  <c r="DI483" i="5"/>
  <c r="EK483" i="5" s="1"/>
  <c r="CS483" i="5"/>
  <c r="DU483" i="5" s="1"/>
  <c r="CR483" i="5"/>
  <c r="CN483" i="5"/>
  <c r="CJ483" i="5"/>
  <c r="CQ483" i="5"/>
  <c r="DS483" i="5" s="1"/>
  <c r="CT483" i="5"/>
  <c r="CO483" i="5"/>
  <c r="DQ483" i="5" s="1"/>
  <c r="CV483" i="5"/>
  <c r="CZ483" i="5"/>
  <c r="DG483" i="5"/>
  <c r="EI483" i="5" s="1"/>
  <c r="CI483" i="5"/>
  <c r="DK483" i="5" s="1"/>
  <c r="CP483" i="5"/>
  <c r="DE483" i="5"/>
  <c r="EG483" i="5" s="1"/>
  <c r="CK483" i="5"/>
  <c r="DM483" i="5" s="1"/>
  <c r="DD483" i="5"/>
  <c r="CY483" i="5"/>
  <c r="EA483" i="5" s="1"/>
  <c r="DF483" i="5"/>
  <c r="CL483" i="5"/>
  <c r="DA483" i="5"/>
  <c r="EC483" i="5" s="1"/>
  <c r="DH483" i="5"/>
  <c r="CU483" i="5"/>
  <c r="DW483" i="5" s="1"/>
  <c r="DB483" i="5"/>
  <c r="CW483" i="5"/>
  <c r="DY483" i="5" s="1"/>
  <c r="BE452" i="5"/>
  <c r="BE447" i="5"/>
  <c r="BF447" i="5" s="1"/>
  <c r="CX415" i="5"/>
  <c r="CH415" i="5"/>
  <c r="DI415" i="5"/>
  <c r="EK415" i="5" s="1"/>
  <c r="CS415" i="5"/>
  <c r="DU415" i="5" s="1"/>
  <c r="CZ415" i="5"/>
  <c r="CJ415" i="5"/>
  <c r="DG415" i="5"/>
  <c r="EI415" i="5" s="1"/>
  <c r="CQ415" i="5"/>
  <c r="DS415" i="5" s="1"/>
  <c r="DB415" i="5"/>
  <c r="CL415" i="5"/>
  <c r="CW415" i="5"/>
  <c r="DY415" i="5" s="1"/>
  <c r="DD415" i="5"/>
  <c r="CN415" i="5"/>
  <c r="CU415" i="5"/>
  <c r="DW415" i="5" s="1"/>
  <c r="CP415" i="5"/>
  <c r="CK415" i="5"/>
  <c r="DM415" i="5" s="1"/>
  <c r="EL415" i="5" s="1"/>
  <c r="DH415" i="5"/>
  <c r="CY415" i="5"/>
  <c r="EA415" i="5" s="1"/>
  <c r="DE415" i="5"/>
  <c r="EG415" i="5" s="1"/>
  <c r="CV415" i="5"/>
  <c r="CM415" i="5"/>
  <c r="DO415" i="5" s="1"/>
  <c r="DF415" i="5"/>
  <c r="DA415" i="5"/>
  <c r="EC415" i="5" s="1"/>
  <c r="CR415" i="5"/>
  <c r="CI415" i="5"/>
  <c r="DK415" i="5" s="1"/>
  <c r="CT415" i="5"/>
  <c r="CO415" i="5"/>
  <c r="DQ415" i="5" s="1"/>
  <c r="DC415" i="5"/>
  <c r="EE415" i="5" s="1"/>
  <c r="BB399" i="5"/>
  <c r="DI385" i="5"/>
  <c r="EK385" i="5" s="1"/>
  <c r="CS385" i="5"/>
  <c r="DU385" i="5" s="1"/>
  <c r="CZ385" i="5"/>
  <c r="CJ385" i="5"/>
  <c r="DG385" i="5"/>
  <c r="EI385" i="5" s="1"/>
  <c r="CQ385" i="5"/>
  <c r="DS385" i="5" s="1"/>
  <c r="DF385" i="5"/>
  <c r="DE385" i="5"/>
  <c r="EG385" i="5" s="1"/>
  <c r="CO385" i="5"/>
  <c r="DQ385" i="5" s="1"/>
  <c r="CV385" i="5"/>
  <c r="DC385" i="5"/>
  <c r="EE385" i="5" s="1"/>
  <c r="CM385" i="5"/>
  <c r="DO385" i="5" s="1"/>
  <c r="DB385" i="5"/>
  <c r="CX385" i="5"/>
  <c r="CT385" i="5"/>
  <c r="CP385" i="5"/>
  <c r="DA385" i="5"/>
  <c r="EC385" i="5" s="1"/>
  <c r="CK385" i="5"/>
  <c r="DM385" i="5" s="1"/>
  <c r="DH385" i="5"/>
  <c r="CR385" i="5"/>
  <c r="CY385" i="5"/>
  <c r="EA385" i="5" s="1"/>
  <c r="CI385" i="5"/>
  <c r="DK385" i="5" s="1"/>
  <c r="CL385" i="5"/>
  <c r="CH385" i="5"/>
  <c r="CW385" i="5"/>
  <c r="DY385" i="5" s="1"/>
  <c r="DD385" i="5"/>
  <c r="CN385" i="5"/>
  <c r="CU385" i="5"/>
  <c r="DW385" i="5" s="1"/>
  <c r="BH381" i="5"/>
  <c r="AR399" i="5"/>
  <c r="BB368" i="5"/>
  <c r="DD355" i="5"/>
  <c r="CN355" i="5"/>
  <c r="CU355" i="5"/>
  <c r="DW355" i="5" s="1"/>
  <c r="DF355" i="5"/>
  <c r="CP355" i="5"/>
  <c r="DA355" i="5"/>
  <c r="EC355" i="5" s="1"/>
  <c r="CK355" i="5"/>
  <c r="DM355" i="5" s="1"/>
  <c r="CZ355" i="5"/>
  <c r="CJ355" i="5"/>
  <c r="DG355" i="5"/>
  <c r="EI355" i="5" s="1"/>
  <c r="CQ355" i="5"/>
  <c r="DS355" i="5" s="1"/>
  <c r="DB355" i="5"/>
  <c r="CL355" i="5"/>
  <c r="CW355" i="5"/>
  <c r="DY355" i="5" s="1"/>
  <c r="DH355" i="5"/>
  <c r="CR355" i="5"/>
  <c r="CY355" i="5"/>
  <c r="EA355" i="5" s="1"/>
  <c r="CI355" i="5"/>
  <c r="DK355" i="5" s="1"/>
  <c r="CT355" i="5"/>
  <c r="DE355" i="5"/>
  <c r="EG355" i="5" s="1"/>
  <c r="CO355" i="5"/>
  <c r="DQ355" i="5" s="1"/>
  <c r="CV355" i="5"/>
  <c r="CM355" i="5"/>
  <c r="DO355" i="5" s="1"/>
  <c r="CX355" i="5"/>
  <c r="CS355" i="5"/>
  <c r="DU355" i="5" s="1"/>
  <c r="CH355" i="5"/>
  <c r="DC355" i="5"/>
  <c r="EE355" i="5" s="1"/>
  <c r="DI355" i="5"/>
  <c r="EK355" i="5" s="1"/>
  <c r="BD360" i="5"/>
  <c r="DI354" i="5"/>
  <c r="EK354" i="5" s="1"/>
  <c r="CS354" i="5"/>
  <c r="DU354" i="5" s="1"/>
  <c r="CZ354" i="5"/>
  <c r="CJ354" i="5"/>
  <c r="DG354" i="5"/>
  <c r="EI354" i="5" s="1"/>
  <c r="CQ354" i="5"/>
  <c r="DS354" i="5" s="1"/>
  <c r="DB354" i="5"/>
  <c r="CL354" i="5"/>
  <c r="DE354" i="5"/>
  <c r="EG354" i="5" s="1"/>
  <c r="CO354" i="5"/>
  <c r="DQ354" i="5" s="1"/>
  <c r="CV354" i="5"/>
  <c r="DC354" i="5"/>
  <c r="EE354" i="5" s="1"/>
  <c r="CM354" i="5"/>
  <c r="DO354" i="5" s="1"/>
  <c r="CX354" i="5"/>
  <c r="CH354" i="5"/>
  <c r="DA354" i="5"/>
  <c r="EC354" i="5" s="1"/>
  <c r="CK354" i="5"/>
  <c r="DM354" i="5" s="1"/>
  <c r="DH354" i="5"/>
  <c r="CR354" i="5"/>
  <c r="CY354" i="5"/>
  <c r="EA354" i="5" s="1"/>
  <c r="CI354" i="5"/>
  <c r="DK354" i="5" s="1"/>
  <c r="CT354" i="5"/>
  <c r="CW354" i="5"/>
  <c r="DY354" i="5" s="1"/>
  <c r="DD354" i="5"/>
  <c r="CN354" i="5"/>
  <c r="CU354" i="5"/>
  <c r="DW354" i="5" s="1"/>
  <c r="DF354" i="5"/>
  <c r="CP354" i="5"/>
  <c r="DF302" i="5"/>
  <c r="CP302" i="5"/>
  <c r="DA302" i="5"/>
  <c r="EC302" i="5" s="1"/>
  <c r="CK302" i="5"/>
  <c r="DM302" i="5" s="1"/>
  <c r="DH302" i="5"/>
  <c r="CR302" i="5"/>
  <c r="CY302" i="5"/>
  <c r="EA302" i="5" s="1"/>
  <c r="CI302" i="5"/>
  <c r="DK302" i="5" s="1"/>
  <c r="DB302" i="5"/>
  <c r="CL302" i="5"/>
  <c r="CW302" i="5"/>
  <c r="DY302" i="5" s="1"/>
  <c r="DD302" i="5"/>
  <c r="CN302" i="5"/>
  <c r="CU302" i="5"/>
  <c r="DW302" i="5" s="1"/>
  <c r="CX302" i="5"/>
  <c r="CH302" i="5"/>
  <c r="DI302" i="5"/>
  <c r="EK302" i="5" s="1"/>
  <c r="CS302" i="5"/>
  <c r="DU302" i="5" s="1"/>
  <c r="CZ302" i="5"/>
  <c r="CJ302" i="5"/>
  <c r="DG302" i="5"/>
  <c r="EI302" i="5" s="1"/>
  <c r="CQ302" i="5"/>
  <c r="DS302" i="5" s="1"/>
  <c r="CT302" i="5"/>
  <c r="DE302" i="5"/>
  <c r="EG302" i="5" s="1"/>
  <c r="CO302" i="5"/>
  <c r="DQ302" i="5" s="1"/>
  <c r="CV302" i="5"/>
  <c r="DC302" i="5"/>
  <c r="EE302" i="5" s="1"/>
  <c r="CM302" i="5"/>
  <c r="DO302" i="5" s="1"/>
  <c r="CX349" i="5"/>
  <c r="CH349" i="5"/>
  <c r="DI349" i="5"/>
  <c r="EK349" i="5" s="1"/>
  <c r="CS349" i="5"/>
  <c r="DU349" i="5" s="1"/>
  <c r="CZ349" i="5"/>
  <c r="CJ349" i="5"/>
  <c r="DG349" i="5"/>
  <c r="EI349" i="5" s="1"/>
  <c r="CQ349" i="5"/>
  <c r="DS349" i="5" s="1"/>
  <c r="DF349" i="5"/>
  <c r="CP349" i="5"/>
  <c r="DA349" i="5"/>
  <c r="EC349" i="5" s="1"/>
  <c r="CK349" i="5"/>
  <c r="DM349" i="5" s="1"/>
  <c r="DH349" i="5"/>
  <c r="CR349" i="5"/>
  <c r="CY349" i="5"/>
  <c r="EA349" i="5" s="1"/>
  <c r="CI349" i="5"/>
  <c r="DK349" i="5" s="1"/>
  <c r="DB349" i="5"/>
  <c r="CL349" i="5"/>
  <c r="CW349" i="5"/>
  <c r="DY349" i="5" s="1"/>
  <c r="DD349" i="5"/>
  <c r="CN349" i="5"/>
  <c r="CU349" i="5"/>
  <c r="DW349" i="5" s="1"/>
  <c r="DB333" i="5"/>
  <c r="CL333" i="5"/>
  <c r="CW333" i="5"/>
  <c r="DY333" i="5" s="1"/>
  <c r="DD333" i="5"/>
  <c r="CN333" i="5"/>
  <c r="CU333" i="5"/>
  <c r="DW333" i="5" s="1"/>
  <c r="CT333" i="5"/>
  <c r="DE333" i="5"/>
  <c r="EG333" i="5" s="1"/>
  <c r="CO333" i="5"/>
  <c r="DQ333" i="5" s="1"/>
  <c r="CV333" i="5"/>
  <c r="DC333" i="5"/>
  <c r="EE333" i="5" s="1"/>
  <c r="CM333" i="5"/>
  <c r="DO333" i="5" s="1"/>
  <c r="DF333" i="5"/>
  <c r="CP333" i="5"/>
  <c r="DA333" i="5"/>
  <c r="EC333" i="5" s="1"/>
  <c r="CK333" i="5"/>
  <c r="DM333" i="5" s="1"/>
  <c r="DH333" i="5"/>
  <c r="CR333" i="5"/>
  <c r="CY333" i="5"/>
  <c r="EA333" i="5" s="1"/>
  <c r="CI333" i="5"/>
  <c r="DK333" i="5" s="1"/>
  <c r="AR273" i="5"/>
  <c r="BE192" i="5"/>
  <c r="BF192" i="5" s="1"/>
  <c r="CW202" i="5"/>
  <c r="DY202" i="5" s="1"/>
  <c r="DD202" i="5"/>
  <c r="CN202" i="5"/>
  <c r="CU202" i="5"/>
  <c r="DW202" i="5" s="1"/>
  <c r="DF202" i="5"/>
  <c r="CP202" i="5"/>
  <c r="DI202" i="5"/>
  <c r="EK202" i="5" s="1"/>
  <c r="CS202" i="5"/>
  <c r="DU202" i="5" s="1"/>
  <c r="CZ202" i="5"/>
  <c r="CJ202" i="5"/>
  <c r="DG202" i="5"/>
  <c r="EI202" i="5" s="1"/>
  <c r="CQ202" i="5"/>
  <c r="DS202" i="5" s="1"/>
  <c r="DB202" i="5"/>
  <c r="CL202" i="5"/>
  <c r="DE202" i="5"/>
  <c r="EG202" i="5" s="1"/>
  <c r="CO202" i="5"/>
  <c r="DQ202" i="5" s="1"/>
  <c r="CV202" i="5"/>
  <c r="DC202" i="5"/>
  <c r="EE202" i="5" s="1"/>
  <c r="CM202" i="5"/>
  <c r="DO202" i="5" s="1"/>
  <c r="CX202" i="5"/>
  <c r="CH202" i="5"/>
  <c r="DA202" i="5"/>
  <c r="EC202" i="5" s="1"/>
  <c r="CK202" i="5"/>
  <c r="DM202" i="5" s="1"/>
  <c r="DH202" i="5"/>
  <c r="CR202" i="5"/>
  <c r="CY202" i="5"/>
  <c r="EA202" i="5" s="1"/>
  <c r="CI202" i="5"/>
  <c r="DK202" i="5" s="1"/>
  <c r="CT202" i="5"/>
  <c r="AT196" i="5"/>
  <c r="BE156" i="5"/>
  <c r="CW69" i="5"/>
  <c r="DY69" i="5" s="1"/>
  <c r="DD69" i="5"/>
  <c r="CN69" i="5"/>
  <c r="CU69" i="5"/>
  <c r="DW69" i="5" s="1"/>
  <c r="DF69" i="5"/>
  <c r="CP69" i="5"/>
  <c r="DI69" i="5"/>
  <c r="EK69" i="5" s="1"/>
  <c r="CS69" i="5"/>
  <c r="DU69" i="5" s="1"/>
  <c r="CZ69" i="5"/>
  <c r="CJ69" i="5"/>
  <c r="DG69" i="5"/>
  <c r="EI69" i="5" s="1"/>
  <c r="CQ69" i="5"/>
  <c r="DS69" i="5" s="1"/>
  <c r="DB69" i="5"/>
  <c r="CL69" i="5"/>
  <c r="DE69" i="5"/>
  <c r="EG69" i="5" s="1"/>
  <c r="CO69" i="5"/>
  <c r="DQ69" i="5" s="1"/>
  <c r="CV69" i="5"/>
  <c r="DC69" i="5"/>
  <c r="EE69" i="5" s="1"/>
  <c r="CM69" i="5"/>
  <c r="DO69" i="5" s="1"/>
  <c r="CX69" i="5"/>
  <c r="CH69" i="5"/>
  <c r="DA69" i="5"/>
  <c r="EC69" i="5" s="1"/>
  <c r="CK69" i="5"/>
  <c r="DM69" i="5" s="1"/>
  <c r="DH69" i="5"/>
  <c r="CR69" i="5"/>
  <c r="CY69" i="5"/>
  <c r="EA69" i="5" s="1"/>
  <c r="CI69" i="5"/>
  <c r="DK69" i="5" s="1"/>
  <c r="CT69" i="5"/>
  <c r="CW53" i="5"/>
  <c r="DY53" i="5" s="1"/>
  <c r="DD53" i="5"/>
  <c r="CN53" i="5"/>
  <c r="CU53" i="5"/>
  <c r="DW53" i="5" s="1"/>
  <c r="DF53" i="5"/>
  <c r="CP53" i="5"/>
  <c r="DI53" i="5"/>
  <c r="EK53" i="5" s="1"/>
  <c r="CS53" i="5"/>
  <c r="DU53" i="5" s="1"/>
  <c r="CZ53" i="5"/>
  <c r="CJ53" i="5"/>
  <c r="DG53" i="5"/>
  <c r="EI53" i="5" s="1"/>
  <c r="CQ53" i="5"/>
  <c r="DS53" i="5" s="1"/>
  <c r="DB53" i="5"/>
  <c r="CL53" i="5"/>
  <c r="DE53" i="5"/>
  <c r="EG53" i="5" s="1"/>
  <c r="CO53" i="5"/>
  <c r="DQ53" i="5" s="1"/>
  <c r="CV53" i="5"/>
  <c r="DC53" i="5"/>
  <c r="EE53" i="5" s="1"/>
  <c r="CM53" i="5"/>
  <c r="DO53" i="5" s="1"/>
  <c r="CX53" i="5"/>
  <c r="CH53" i="5"/>
  <c r="DA53" i="5"/>
  <c r="EC53" i="5" s="1"/>
  <c r="CK53" i="5"/>
  <c r="DM53" i="5" s="1"/>
  <c r="DH53" i="5"/>
  <c r="CR53" i="5"/>
  <c r="CY53" i="5"/>
  <c r="EA53" i="5" s="1"/>
  <c r="CI53" i="5"/>
  <c r="DK53" i="5" s="1"/>
  <c r="CT53" i="5"/>
  <c r="CW37" i="5"/>
  <c r="DY37" i="5" s="1"/>
  <c r="DD37" i="5"/>
  <c r="CN37" i="5"/>
  <c r="CU37" i="5"/>
  <c r="DW37" i="5" s="1"/>
  <c r="DF37" i="5"/>
  <c r="CP37" i="5"/>
  <c r="DI37" i="5"/>
  <c r="EK37" i="5" s="1"/>
  <c r="CS37" i="5"/>
  <c r="DU37" i="5" s="1"/>
  <c r="CZ37" i="5"/>
  <c r="CJ37" i="5"/>
  <c r="DG37" i="5"/>
  <c r="EI37" i="5" s="1"/>
  <c r="CQ37" i="5"/>
  <c r="DS37" i="5" s="1"/>
  <c r="DB37" i="5"/>
  <c r="CL37" i="5"/>
  <c r="DE37" i="5"/>
  <c r="EG37" i="5" s="1"/>
  <c r="CO37" i="5"/>
  <c r="DQ37" i="5" s="1"/>
  <c r="CV37" i="5"/>
  <c r="DC37" i="5"/>
  <c r="EE37" i="5" s="1"/>
  <c r="CM37" i="5"/>
  <c r="DO37" i="5" s="1"/>
  <c r="CX37" i="5"/>
  <c r="CH37" i="5"/>
  <c r="DA37" i="5"/>
  <c r="EC37" i="5" s="1"/>
  <c r="CK37" i="5"/>
  <c r="DM37" i="5" s="1"/>
  <c r="DH37" i="5"/>
  <c r="CR37" i="5"/>
  <c r="CY37" i="5"/>
  <c r="EA37" i="5" s="1"/>
  <c r="CI37" i="5"/>
  <c r="DK37" i="5" s="1"/>
  <c r="CT37" i="5"/>
  <c r="BH102" i="5"/>
  <c r="DB48" i="5"/>
  <c r="CL48" i="5"/>
  <c r="CW48" i="5"/>
  <c r="DY48" i="5" s="1"/>
  <c r="DD48" i="5"/>
  <c r="CN48" i="5"/>
  <c r="CU48" i="5"/>
  <c r="DW48" i="5" s="1"/>
  <c r="CX48" i="5"/>
  <c r="CH48" i="5"/>
  <c r="DI48" i="5"/>
  <c r="EK48" i="5" s="1"/>
  <c r="CS48" i="5"/>
  <c r="DU48" i="5" s="1"/>
  <c r="CZ48" i="5"/>
  <c r="CJ48" i="5"/>
  <c r="DG48" i="5"/>
  <c r="EI48" i="5" s="1"/>
  <c r="CQ48" i="5"/>
  <c r="DS48" i="5" s="1"/>
  <c r="CT48" i="5"/>
  <c r="DE48" i="5"/>
  <c r="EG48" i="5" s="1"/>
  <c r="CO48" i="5"/>
  <c r="DQ48" i="5" s="1"/>
  <c r="CV48" i="5"/>
  <c r="DC48" i="5"/>
  <c r="EE48" i="5" s="1"/>
  <c r="CM48" i="5"/>
  <c r="DO48" i="5" s="1"/>
  <c r="DF48" i="5"/>
  <c r="CP48" i="5"/>
  <c r="DA48" i="5"/>
  <c r="EC48" i="5" s="1"/>
  <c r="CK48" i="5"/>
  <c r="DM48" i="5" s="1"/>
  <c r="DH48" i="5"/>
  <c r="CR48" i="5"/>
  <c r="CY48" i="5"/>
  <c r="EA48" i="5" s="1"/>
  <c r="CI48" i="5"/>
  <c r="DK48" i="5" s="1"/>
  <c r="CU162" i="5"/>
  <c r="DW162" i="5" s="1"/>
  <c r="DF162" i="5"/>
  <c r="CP162" i="5"/>
  <c r="DA162" i="5"/>
  <c r="EC162" i="5" s="1"/>
  <c r="CK162" i="5"/>
  <c r="DM162" i="5" s="1"/>
  <c r="DH162" i="5"/>
  <c r="CR162" i="5"/>
  <c r="DG162" i="5"/>
  <c r="EI162" i="5" s="1"/>
  <c r="CQ162" i="5"/>
  <c r="DS162" i="5" s="1"/>
  <c r="DB162" i="5"/>
  <c r="CL162" i="5"/>
  <c r="CW162" i="5"/>
  <c r="DY162" i="5" s="1"/>
  <c r="DD162" i="5"/>
  <c r="CN162" i="5"/>
  <c r="DC162" i="5"/>
  <c r="EE162" i="5" s="1"/>
  <c r="CM162" i="5"/>
  <c r="DO162" i="5" s="1"/>
  <c r="CX162" i="5"/>
  <c r="CH162" i="5"/>
  <c r="DI162" i="5"/>
  <c r="EK162" i="5" s="1"/>
  <c r="CS162" i="5"/>
  <c r="DU162" i="5" s="1"/>
  <c r="CZ162" i="5"/>
  <c r="CJ162" i="5"/>
  <c r="CY162" i="5"/>
  <c r="EA162" i="5" s="1"/>
  <c r="CI162" i="5"/>
  <c r="DK162" i="5" s="1"/>
  <c r="CT162" i="5"/>
  <c r="DE162" i="5"/>
  <c r="EG162" i="5" s="1"/>
  <c r="CO162" i="5"/>
  <c r="DQ162" i="5" s="1"/>
  <c r="CV162" i="5"/>
  <c r="CU146" i="5"/>
  <c r="DW146" i="5" s="1"/>
  <c r="DF146" i="5"/>
  <c r="CP146" i="5"/>
  <c r="DA146" i="5"/>
  <c r="EC146" i="5" s="1"/>
  <c r="CK146" i="5"/>
  <c r="DM146" i="5" s="1"/>
  <c r="DH146" i="5"/>
  <c r="CR146" i="5"/>
  <c r="DG146" i="5"/>
  <c r="EI146" i="5" s="1"/>
  <c r="CQ146" i="5"/>
  <c r="DS146" i="5" s="1"/>
  <c r="DB146" i="5"/>
  <c r="CL146" i="5"/>
  <c r="CW146" i="5"/>
  <c r="DY146" i="5" s="1"/>
  <c r="DD146" i="5"/>
  <c r="CN146" i="5"/>
  <c r="DC146" i="5"/>
  <c r="EE146" i="5" s="1"/>
  <c r="CM146" i="5"/>
  <c r="DO146" i="5" s="1"/>
  <c r="CX146" i="5"/>
  <c r="CH146" i="5"/>
  <c r="DI146" i="5"/>
  <c r="EK146" i="5" s="1"/>
  <c r="CS146" i="5"/>
  <c r="DU146" i="5" s="1"/>
  <c r="CZ146" i="5"/>
  <c r="CJ146" i="5"/>
  <c r="CY146" i="5"/>
  <c r="EA146" i="5" s="1"/>
  <c r="CI146" i="5"/>
  <c r="DK146" i="5" s="1"/>
  <c r="CT146" i="5"/>
  <c r="DE146" i="5"/>
  <c r="EG146" i="5" s="1"/>
  <c r="CO146" i="5"/>
  <c r="DQ146" i="5" s="1"/>
  <c r="CV146" i="5"/>
  <c r="DG75" i="5"/>
  <c r="EI75" i="5" s="1"/>
  <c r="CQ75" i="5"/>
  <c r="DS75" i="5" s="1"/>
  <c r="DB75" i="5"/>
  <c r="CL75" i="5"/>
  <c r="CW75" i="5"/>
  <c r="DY75" i="5" s="1"/>
  <c r="DD75" i="5"/>
  <c r="CN75" i="5"/>
  <c r="DC75" i="5"/>
  <c r="EE75" i="5" s="1"/>
  <c r="CM75" i="5"/>
  <c r="DO75" i="5" s="1"/>
  <c r="CX75" i="5"/>
  <c r="CH75" i="5"/>
  <c r="DI75" i="5"/>
  <c r="EK75" i="5" s="1"/>
  <c r="CS75" i="5"/>
  <c r="DU75" i="5" s="1"/>
  <c r="CZ75" i="5"/>
  <c r="CJ75" i="5"/>
  <c r="CY75" i="5"/>
  <c r="EA75" i="5" s="1"/>
  <c r="CI75" i="5"/>
  <c r="DK75" i="5" s="1"/>
  <c r="CT75" i="5"/>
  <c r="DE75" i="5"/>
  <c r="EG75" i="5" s="1"/>
  <c r="CO75" i="5"/>
  <c r="DQ75" i="5" s="1"/>
  <c r="CV75" i="5"/>
  <c r="CU75" i="5"/>
  <c r="DW75" i="5" s="1"/>
  <c r="DF75" i="5"/>
  <c r="CP75" i="5"/>
  <c r="DA75" i="5"/>
  <c r="EC75" i="5" s="1"/>
  <c r="CK75" i="5"/>
  <c r="DM75" i="5" s="1"/>
  <c r="DH75" i="5"/>
  <c r="CR75" i="5"/>
  <c r="DD93" i="5"/>
  <c r="CN93" i="5"/>
  <c r="CX93" i="5"/>
  <c r="CH93" i="5"/>
  <c r="DA93" i="5"/>
  <c r="EC93" i="5" s="1"/>
  <c r="CQ93" i="5"/>
  <c r="DS93" i="5" s="1"/>
  <c r="CO93" i="5"/>
  <c r="DQ93" i="5" s="1"/>
  <c r="CZ93" i="5"/>
  <c r="CJ93" i="5"/>
  <c r="CT93" i="5"/>
  <c r="DC93" i="5"/>
  <c r="EE93" i="5" s="1"/>
  <c r="CS93" i="5"/>
  <c r="DU93" i="5" s="1"/>
  <c r="EL93" i="5" s="1"/>
  <c r="CI93" i="5"/>
  <c r="DK93" i="5" s="1"/>
  <c r="CV93" i="5"/>
  <c r="DF93" i="5"/>
  <c r="CP93" i="5"/>
  <c r="CU93" i="5"/>
  <c r="DW93" i="5" s="1"/>
  <c r="CK93" i="5"/>
  <c r="DM93" i="5" s="1"/>
  <c r="DG93" i="5"/>
  <c r="EI93" i="5" s="1"/>
  <c r="DE93" i="5"/>
  <c r="EG93" i="5" s="1"/>
  <c r="DH93" i="5"/>
  <c r="CR93" i="5"/>
  <c r="DB93" i="5"/>
  <c r="CL93" i="5"/>
  <c r="CM93" i="5"/>
  <c r="DO93" i="5" s="1"/>
  <c r="DI93" i="5"/>
  <c r="EK93" i="5" s="1"/>
  <c r="CY93" i="5"/>
  <c r="EA93" i="5" s="1"/>
  <c r="CW93" i="5"/>
  <c r="DY93" i="5" s="1"/>
  <c r="CY39" i="5"/>
  <c r="EA39" i="5" s="1"/>
  <c r="CI39" i="5"/>
  <c r="DK39" i="5" s="1"/>
  <c r="CT39" i="5"/>
  <c r="DE39" i="5"/>
  <c r="EG39" i="5" s="1"/>
  <c r="CO39" i="5"/>
  <c r="DQ39" i="5" s="1"/>
  <c r="CV39" i="5"/>
  <c r="CU39" i="5"/>
  <c r="DW39" i="5" s="1"/>
  <c r="DF39" i="5"/>
  <c r="CP39" i="5"/>
  <c r="DA39" i="5"/>
  <c r="EC39" i="5" s="1"/>
  <c r="CK39" i="5"/>
  <c r="DM39" i="5" s="1"/>
  <c r="DH39" i="5"/>
  <c r="CR39" i="5"/>
  <c r="DG39" i="5"/>
  <c r="EI39" i="5" s="1"/>
  <c r="CQ39" i="5"/>
  <c r="DS39" i="5" s="1"/>
  <c r="DB39" i="5"/>
  <c r="CL39" i="5"/>
  <c r="CW39" i="5"/>
  <c r="DY39" i="5" s="1"/>
  <c r="DD39" i="5"/>
  <c r="CN39" i="5"/>
  <c r="DC39" i="5"/>
  <c r="EE39" i="5" s="1"/>
  <c r="DI39" i="5"/>
  <c r="EK39" i="5" s="1"/>
  <c r="CM39" i="5"/>
  <c r="DO39" i="5" s="1"/>
  <c r="CX39" i="5"/>
  <c r="CS39" i="5"/>
  <c r="DU39" i="5" s="1"/>
  <c r="CZ39" i="5"/>
  <c r="CH39" i="5"/>
  <c r="CJ39" i="5"/>
  <c r="CX467" i="5"/>
  <c r="CH467" i="5"/>
  <c r="DI467" i="5"/>
  <c r="EK467" i="5" s="1"/>
  <c r="CS467" i="5"/>
  <c r="DU467" i="5" s="1"/>
  <c r="CZ467" i="5"/>
  <c r="CJ467" i="5"/>
  <c r="DG467" i="5"/>
  <c r="EI467" i="5" s="1"/>
  <c r="CQ467" i="5"/>
  <c r="DS467" i="5" s="1"/>
  <c r="EL467" i="5" s="1"/>
  <c r="CT467" i="5"/>
  <c r="DE467" i="5"/>
  <c r="EG467" i="5" s="1"/>
  <c r="CO467" i="5"/>
  <c r="DQ467" i="5" s="1"/>
  <c r="CV467" i="5"/>
  <c r="DC467" i="5"/>
  <c r="EE467" i="5" s="1"/>
  <c r="CM467" i="5"/>
  <c r="DO467" i="5" s="1"/>
  <c r="DF467" i="5"/>
  <c r="CP467" i="5"/>
  <c r="DA467" i="5"/>
  <c r="EC467" i="5" s="1"/>
  <c r="CK467" i="5"/>
  <c r="DM467" i="5" s="1"/>
  <c r="DH467" i="5"/>
  <c r="CR467" i="5"/>
  <c r="CY467" i="5"/>
  <c r="EA467" i="5" s="1"/>
  <c r="CI467" i="5"/>
  <c r="DK467" i="5" s="1"/>
  <c r="DB467" i="5"/>
  <c r="CL467" i="5"/>
  <c r="CW467" i="5"/>
  <c r="DY467" i="5" s="1"/>
  <c r="DD467" i="5"/>
  <c r="CN467" i="5"/>
  <c r="CU467" i="5"/>
  <c r="DW467" i="5" s="1"/>
  <c r="DF463" i="5"/>
  <c r="CP463" i="5"/>
  <c r="DA463" i="5"/>
  <c r="EC463" i="5" s="1"/>
  <c r="CK463" i="5"/>
  <c r="DM463" i="5" s="1"/>
  <c r="DH463" i="5"/>
  <c r="CR463" i="5"/>
  <c r="CY463" i="5"/>
  <c r="EA463" i="5" s="1"/>
  <c r="CI463" i="5"/>
  <c r="DK463" i="5" s="1"/>
  <c r="DB463" i="5"/>
  <c r="CL463" i="5"/>
  <c r="CW463" i="5"/>
  <c r="DY463" i="5" s="1"/>
  <c r="DD463" i="5"/>
  <c r="CN463" i="5"/>
  <c r="CU463" i="5"/>
  <c r="DW463" i="5" s="1"/>
  <c r="CX463" i="5"/>
  <c r="CH463" i="5"/>
  <c r="DI463" i="5"/>
  <c r="EK463" i="5" s="1"/>
  <c r="CS463" i="5"/>
  <c r="DU463" i="5" s="1"/>
  <c r="CZ463" i="5"/>
  <c r="CJ463" i="5"/>
  <c r="DG463" i="5"/>
  <c r="EI463" i="5" s="1"/>
  <c r="CQ463" i="5"/>
  <c r="DS463" i="5" s="1"/>
  <c r="CT463" i="5"/>
  <c r="DE463" i="5"/>
  <c r="EG463" i="5" s="1"/>
  <c r="CO463" i="5"/>
  <c r="DQ463" i="5" s="1"/>
  <c r="CV463" i="5"/>
  <c r="DC463" i="5"/>
  <c r="EE463" i="5" s="1"/>
  <c r="CM463" i="5"/>
  <c r="DO463" i="5" s="1"/>
  <c r="AR484" i="5"/>
  <c r="AT233" i="5"/>
  <c r="DI180" i="5"/>
  <c r="EK180" i="5" s="1"/>
  <c r="CS180" i="5"/>
  <c r="DU180" i="5" s="1"/>
  <c r="CV180" i="5"/>
  <c r="DC180" i="5"/>
  <c r="EE180" i="5" s="1"/>
  <c r="CM180" i="5"/>
  <c r="DO180" i="5" s="1"/>
  <c r="CT180" i="5"/>
  <c r="DE180" i="5"/>
  <c r="EG180" i="5" s="1"/>
  <c r="CO180" i="5"/>
  <c r="DQ180" i="5" s="1"/>
  <c r="DH180" i="5"/>
  <c r="CR180" i="5"/>
  <c r="CY180" i="5"/>
  <c r="EA180" i="5" s="1"/>
  <c r="CI180" i="5"/>
  <c r="DK180" i="5" s="1"/>
  <c r="DF180" i="5"/>
  <c r="CP180" i="5"/>
  <c r="DA180" i="5"/>
  <c r="EC180" i="5" s="1"/>
  <c r="CK180" i="5"/>
  <c r="DM180" i="5" s="1"/>
  <c r="DD180" i="5"/>
  <c r="CN180" i="5"/>
  <c r="CU180" i="5"/>
  <c r="DW180" i="5" s="1"/>
  <c r="DB180" i="5"/>
  <c r="CL180" i="5"/>
  <c r="CW180" i="5"/>
  <c r="DY180" i="5" s="1"/>
  <c r="CZ180" i="5"/>
  <c r="CJ180" i="5"/>
  <c r="DG180" i="5"/>
  <c r="EI180" i="5" s="1"/>
  <c r="CQ180" i="5"/>
  <c r="DS180" i="5" s="1"/>
  <c r="CX180" i="5"/>
  <c r="CH180" i="5"/>
  <c r="CZ161" i="5"/>
  <c r="CJ161" i="5"/>
  <c r="DG161" i="5"/>
  <c r="EI161" i="5" s="1"/>
  <c r="CQ161" i="5"/>
  <c r="DS161" i="5" s="1"/>
  <c r="DB161" i="5"/>
  <c r="CL161" i="5"/>
  <c r="CW161" i="5"/>
  <c r="DY161" i="5" s="1"/>
  <c r="CV161" i="5"/>
  <c r="DC161" i="5"/>
  <c r="EE161" i="5" s="1"/>
  <c r="CM161" i="5"/>
  <c r="DO161" i="5" s="1"/>
  <c r="CX161" i="5"/>
  <c r="CH161" i="5"/>
  <c r="DI161" i="5"/>
  <c r="EK161" i="5" s="1"/>
  <c r="CS161" i="5"/>
  <c r="DU161" i="5" s="1"/>
  <c r="DH161" i="5"/>
  <c r="CR161" i="5"/>
  <c r="CY161" i="5"/>
  <c r="EA161" i="5" s="1"/>
  <c r="CI161" i="5"/>
  <c r="DK161" i="5" s="1"/>
  <c r="CT161" i="5"/>
  <c r="DE161" i="5"/>
  <c r="EG161" i="5" s="1"/>
  <c r="CO161" i="5"/>
  <c r="DQ161" i="5" s="1"/>
  <c r="DD161" i="5"/>
  <c r="CN161" i="5"/>
  <c r="CU161" i="5"/>
  <c r="DW161" i="5" s="1"/>
  <c r="DF161" i="5"/>
  <c r="CP161" i="5"/>
  <c r="DA161" i="5"/>
  <c r="EC161" i="5" s="1"/>
  <c r="CK161" i="5"/>
  <c r="DM161" i="5" s="1"/>
  <c r="BH236" i="5"/>
  <c r="AT236" i="5"/>
  <c r="AR195" i="5"/>
  <c r="CY212" i="5"/>
  <c r="EA212" i="5" s="1"/>
  <c r="CI212" i="5"/>
  <c r="DK212" i="5" s="1"/>
  <c r="CT212" i="5"/>
  <c r="DE212" i="5"/>
  <c r="EG212" i="5" s="1"/>
  <c r="CO212" i="5"/>
  <c r="DQ212" i="5" s="1"/>
  <c r="CV212" i="5"/>
  <c r="DG212" i="5"/>
  <c r="EI212" i="5" s="1"/>
  <c r="CQ212" i="5"/>
  <c r="DS212" i="5" s="1"/>
  <c r="DB212" i="5"/>
  <c r="CL212" i="5"/>
  <c r="CW212" i="5"/>
  <c r="DY212" i="5" s="1"/>
  <c r="DD212" i="5"/>
  <c r="CN212" i="5"/>
  <c r="DC212" i="5"/>
  <c r="EE212" i="5" s="1"/>
  <c r="CM212" i="5"/>
  <c r="DO212" i="5" s="1"/>
  <c r="CX212" i="5"/>
  <c r="CH212" i="5"/>
  <c r="DI212" i="5"/>
  <c r="EK212" i="5" s="1"/>
  <c r="CS212" i="5"/>
  <c r="DU212" i="5" s="1"/>
  <c r="CZ212" i="5"/>
  <c r="CJ212" i="5"/>
  <c r="BB195" i="5"/>
  <c r="AR194" i="5"/>
  <c r="AT125" i="5"/>
  <c r="CX111" i="5"/>
  <c r="CH111" i="5"/>
  <c r="DI111" i="5"/>
  <c r="EK111" i="5" s="1"/>
  <c r="CS111" i="5"/>
  <c r="DU111" i="5" s="1"/>
  <c r="CZ111" i="5"/>
  <c r="CJ111" i="5"/>
  <c r="CM111" i="5"/>
  <c r="DO111" i="5" s="1"/>
  <c r="EL111" i="5" s="1"/>
  <c r="CI111" i="5"/>
  <c r="DK111" i="5" s="1"/>
  <c r="CT111" i="5"/>
  <c r="DE111" i="5"/>
  <c r="EG111" i="5" s="1"/>
  <c r="CO111" i="5"/>
  <c r="DQ111" i="5" s="1"/>
  <c r="CV111" i="5"/>
  <c r="DG111" i="5"/>
  <c r="EI111" i="5" s="1"/>
  <c r="DF111" i="5"/>
  <c r="CP111" i="5"/>
  <c r="DA111" i="5"/>
  <c r="EC111" i="5" s="1"/>
  <c r="CK111" i="5"/>
  <c r="DM111" i="5" s="1"/>
  <c r="DH111" i="5"/>
  <c r="CR111" i="5"/>
  <c r="CQ111" i="5"/>
  <c r="DS111" i="5" s="1"/>
  <c r="DB111" i="5"/>
  <c r="CL111" i="5"/>
  <c r="CW111" i="5"/>
  <c r="DY111" i="5" s="1"/>
  <c r="DD111" i="5"/>
  <c r="CN111" i="5"/>
  <c r="DC111" i="5"/>
  <c r="EE111" i="5" s="1"/>
  <c r="CY111" i="5"/>
  <c r="EA111" i="5" s="1"/>
  <c r="CU111" i="5"/>
  <c r="DW111" i="5" s="1"/>
  <c r="CX103" i="5"/>
  <c r="CH103" i="5"/>
  <c r="DI103" i="5"/>
  <c r="EK103" i="5" s="1"/>
  <c r="CS103" i="5"/>
  <c r="DU103" i="5" s="1"/>
  <c r="CZ103" i="5"/>
  <c r="CJ103" i="5"/>
  <c r="CT103" i="5"/>
  <c r="DE103" i="5"/>
  <c r="EG103" i="5" s="1"/>
  <c r="CO103" i="5"/>
  <c r="DQ103" i="5" s="1"/>
  <c r="CV103" i="5"/>
  <c r="DG103" i="5"/>
  <c r="EI103" i="5" s="1"/>
  <c r="EL103" i="5" s="1"/>
  <c r="DC103" i="5"/>
  <c r="EE103" i="5" s="1"/>
  <c r="CY103" i="5"/>
  <c r="EA103" i="5" s="1"/>
  <c r="DF103" i="5"/>
  <c r="CP103" i="5"/>
  <c r="DA103" i="5"/>
  <c r="EC103" i="5" s="1"/>
  <c r="CK103" i="5"/>
  <c r="DM103" i="5" s="1"/>
  <c r="DH103" i="5"/>
  <c r="CR103" i="5"/>
  <c r="CQ103" i="5"/>
  <c r="DS103" i="5" s="1"/>
  <c r="CM103" i="5"/>
  <c r="DO103" i="5" s="1"/>
  <c r="CI103" i="5"/>
  <c r="DK103" i="5" s="1"/>
  <c r="DB103" i="5"/>
  <c r="CL103" i="5"/>
  <c r="CW103" i="5"/>
  <c r="DY103" i="5" s="1"/>
  <c r="DD103" i="5"/>
  <c r="CN103" i="5"/>
  <c r="CU103" i="5"/>
  <c r="DW103" i="5" s="1"/>
  <c r="AR92" i="5"/>
  <c r="CV46" i="5"/>
  <c r="DC46" i="5"/>
  <c r="EE46" i="5" s="1"/>
  <c r="CM46" i="5"/>
  <c r="DO46" i="5" s="1"/>
  <c r="CX46" i="5"/>
  <c r="CH46" i="5"/>
  <c r="DI46" i="5"/>
  <c r="EK46" i="5" s="1"/>
  <c r="CS46" i="5"/>
  <c r="DU46" i="5" s="1"/>
  <c r="DH46" i="5"/>
  <c r="CR46" i="5"/>
  <c r="CY46" i="5"/>
  <c r="EA46" i="5" s="1"/>
  <c r="CI46" i="5"/>
  <c r="DK46" i="5" s="1"/>
  <c r="CT46" i="5"/>
  <c r="DE46" i="5"/>
  <c r="EG46" i="5" s="1"/>
  <c r="CO46" i="5"/>
  <c r="DQ46" i="5" s="1"/>
  <c r="DD46" i="5"/>
  <c r="CN46" i="5"/>
  <c r="CU46" i="5"/>
  <c r="DW46" i="5" s="1"/>
  <c r="DF46" i="5"/>
  <c r="CP46" i="5"/>
  <c r="DA46" i="5"/>
  <c r="EC46" i="5" s="1"/>
  <c r="CK46" i="5"/>
  <c r="DM46" i="5" s="1"/>
  <c r="CZ46" i="5"/>
  <c r="CJ46" i="5"/>
  <c r="DG46" i="5"/>
  <c r="EI46" i="5" s="1"/>
  <c r="CQ46" i="5"/>
  <c r="DS46" i="5" s="1"/>
  <c r="DB46" i="5"/>
  <c r="CL46" i="5"/>
  <c r="CW46" i="5"/>
  <c r="DY46" i="5" s="1"/>
  <c r="BD73" i="5"/>
  <c r="BF73" i="5" s="1"/>
  <c r="CX68" i="5"/>
  <c r="CH68" i="5"/>
  <c r="DI68" i="5"/>
  <c r="EK68" i="5" s="1"/>
  <c r="CS68" i="5"/>
  <c r="DU68" i="5" s="1"/>
  <c r="CZ68" i="5"/>
  <c r="CJ68" i="5"/>
  <c r="DG68" i="5"/>
  <c r="EI68" i="5" s="1"/>
  <c r="CQ68" i="5"/>
  <c r="DS68" i="5" s="1"/>
  <c r="CT68" i="5"/>
  <c r="DE68" i="5"/>
  <c r="EG68" i="5" s="1"/>
  <c r="CO68" i="5"/>
  <c r="DQ68" i="5" s="1"/>
  <c r="CV68" i="5"/>
  <c r="DC68" i="5"/>
  <c r="EE68" i="5" s="1"/>
  <c r="CM68" i="5"/>
  <c r="DO68" i="5" s="1"/>
  <c r="DF68" i="5"/>
  <c r="CP68" i="5"/>
  <c r="DA68" i="5"/>
  <c r="EC68" i="5" s="1"/>
  <c r="CK68" i="5"/>
  <c r="DM68" i="5" s="1"/>
  <c r="DH68" i="5"/>
  <c r="CR68" i="5"/>
  <c r="CY68" i="5"/>
  <c r="EA68" i="5" s="1"/>
  <c r="CI68" i="5"/>
  <c r="DK68" i="5" s="1"/>
  <c r="DB68" i="5"/>
  <c r="CL68" i="5"/>
  <c r="CW68" i="5"/>
  <c r="DY68" i="5" s="1"/>
  <c r="DD68" i="5"/>
  <c r="CN68" i="5"/>
  <c r="CU68" i="5"/>
  <c r="DW68" i="5" s="1"/>
  <c r="CV38" i="5"/>
  <c r="DC38" i="5"/>
  <c r="EE38" i="5" s="1"/>
  <c r="CM38" i="5"/>
  <c r="DO38" i="5" s="1"/>
  <c r="CX38" i="5"/>
  <c r="CH38" i="5"/>
  <c r="DI38" i="5"/>
  <c r="EK38" i="5" s="1"/>
  <c r="CS38" i="5"/>
  <c r="DU38" i="5" s="1"/>
  <c r="DH38" i="5"/>
  <c r="CR38" i="5"/>
  <c r="CY38" i="5"/>
  <c r="EA38" i="5" s="1"/>
  <c r="CI38" i="5"/>
  <c r="DK38" i="5" s="1"/>
  <c r="CT38" i="5"/>
  <c r="DE38" i="5"/>
  <c r="EG38" i="5" s="1"/>
  <c r="CO38" i="5"/>
  <c r="DQ38" i="5" s="1"/>
  <c r="DD38" i="5"/>
  <c r="CN38" i="5"/>
  <c r="CU38" i="5"/>
  <c r="DW38" i="5" s="1"/>
  <c r="DF38" i="5"/>
  <c r="CP38" i="5"/>
  <c r="DA38" i="5"/>
  <c r="EC38" i="5" s="1"/>
  <c r="CK38" i="5"/>
  <c r="DM38" i="5" s="1"/>
  <c r="EL38" i="5" s="1"/>
  <c r="CZ38" i="5"/>
  <c r="CJ38" i="5"/>
  <c r="DG38" i="5"/>
  <c r="EI38" i="5" s="1"/>
  <c r="CQ38" i="5"/>
  <c r="DS38" i="5" s="1"/>
  <c r="DB38" i="5"/>
  <c r="CL38" i="5"/>
  <c r="CW38" i="5"/>
  <c r="DY38" i="5" s="1"/>
  <c r="DD34" i="5"/>
  <c r="CN34" i="5"/>
  <c r="CU34" i="5"/>
  <c r="DW34" i="5" s="1"/>
  <c r="DF34" i="5"/>
  <c r="CP34" i="5"/>
  <c r="DA34" i="5"/>
  <c r="EC34" i="5" s="1"/>
  <c r="CK34" i="5"/>
  <c r="DM34" i="5" s="1"/>
  <c r="CZ34" i="5"/>
  <c r="CJ34" i="5"/>
  <c r="DG34" i="5"/>
  <c r="EI34" i="5" s="1"/>
  <c r="CQ34" i="5"/>
  <c r="DS34" i="5" s="1"/>
  <c r="DB34" i="5"/>
  <c r="CL34" i="5"/>
  <c r="CW34" i="5"/>
  <c r="DY34" i="5" s="1"/>
  <c r="CV34" i="5"/>
  <c r="DC34" i="5"/>
  <c r="EE34" i="5" s="1"/>
  <c r="CM34" i="5"/>
  <c r="DO34" i="5" s="1"/>
  <c r="CX34" i="5"/>
  <c r="CH34" i="5"/>
  <c r="DI34" i="5"/>
  <c r="EK34" i="5" s="1"/>
  <c r="CS34" i="5"/>
  <c r="DU34" i="5" s="1"/>
  <c r="DH34" i="5"/>
  <c r="CR34" i="5"/>
  <c r="CY34" i="5"/>
  <c r="EA34" i="5" s="1"/>
  <c r="CI34" i="5"/>
  <c r="DK34" i="5" s="1"/>
  <c r="EL34" i="5" s="1"/>
  <c r="CT34" i="5"/>
  <c r="DE34" i="5"/>
  <c r="EG34" i="5" s="1"/>
  <c r="CO34" i="5"/>
  <c r="DQ34" i="5" s="1"/>
  <c r="CV62" i="5"/>
  <c r="DC62" i="5"/>
  <c r="EE62" i="5" s="1"/>
  <c r="CM62" i="5"/>
  <c r="DO62" i="5" s="1"/>
  <c r="CX62" i="5"/>
  <c r="CH62" i="5"/>
  <c r="DI62" i="5"/>
  <c r="EK62" i="5" s="1"/>
  <c r="CS62" i="5"/>
  <c r="DU62" i="5" s="1"/>
  <c r="DH62" i="5"/>
  <c r="CR62" i="5"/>
  <c r="CY62" i="5"/>
  <c r="EA62" i="5" s="1"/>
  <c r="CI62" i="5"/>
  <c r="DK62" i="5" s="1"/>
  <c r="CT62" i="5"/>
  <c r="DE62" i="5"/>
  <c r="EG62" i="5" s="1"/>
  <c r="CO62" i="5"/>
  <c r="DQ62" i="5" s="1"/>
  <c r="DD62" i="5"/>
  <c r="CN62" i="5"/>
  <c r="CU62" i="5"/>
  <c r="DW62" i="5" s="1"/>
  <c r="DF62" i="5"/>
  <c r="CP62" i="5"/>
  <c r="DA62" i="5"/>
  <c r="EC62" i="5" s="1"/>
  <c r="CK62" i="5"/>
  <c r="DM62" i="5" s="1"/>
  <c r="CZ62" i="5"/>
  <c r="CJ62" i="5"/>
  <c r="DG62" i="5"/>
  <c r="EI62" i="5" s="1"/>
  <c r="CQ62" i="5"/>
  <c r="DS62" i="5" s="1"/>
  <c r="DB62" i="5"/>
  <c r="CL62" i="5"/>
  <c r="CW62" i="5"/>
  <c r="DY62" i="5" s="1"/>
  <c r="AT30" i="5"/>
  <c r="DH442" i="5"/>
  <c r="CR442" i="5"/>
  <c r="CY442" i="5"/>
  <c r="EA442" i="5" s="1"/>
  <c r="CI442" i="5"/>
  <c r="DK442" i="5" s="1"/>
  <c r="CT442" i="5"/>
  <c r="DE442" i="5"/>
  <c r="EG442" i="5" s="1"/>
  <c r="CO442" i="5"/>
  <c r="DQ442" i="5" s="1"/>
  <c r="CN442" i="5"/>
  <c r="DC442" i="5"/>
  <c r="EE442" i="5" s="1"/>
  <c r="DF442" i="5"/>
  <c r="CL442" i="5"/>
  <c r="DA442" i="5"/>
  <c r="EC442" i="5" s="1"/>
  <c r="DD442" i="5"/>
  <c r="CJ442" i="5"/>
  <c r="CU442" i="5"/>
  <c r="DW442" i="5" s="1"/>
  <c r="DB442" i="5"/>
  <c r="CH442" i="5"/>
  <c r="CW442" i="5"/>
  <c r="DY442" i="5" s="1"/>
  <c r="CZ442" i="5"/>
  <c r="CQ442" i="5"/>
  <c r="DS442" i="5" s="1"/>
  <c r="CX442" i="5"/>
  <c r="CS442" i="5"/>
  <c r="DU442" i="5" s="1"/>
  <c r="CV442" i="5"/>
  <c r="DG442" i="5"/>
  <c r="EI442" i="5" s="1"/>
  <c r="CM442" i="5"/>
  <c r="DO442" i="5" s="1"/>
  <c r="CP442" i="5"/>
  <c r="DI442" i="5"/>
  <c r="EK442" i="5" s="1"/>
  <c r="CK442" i="5"/>
  <c r="DM442" i="5" s="1"/>
  <c r="AR480" i="5"/>
  <c r="BH478" i="5"/>
  <c r="AT459" i="5"/>
  <c r="AT323" i="5"/>
  <c r="BE467" i="5"/>
  <c r="BH317" i="5"/>
  <c r="BB401" i="5"/>
  <c r="BB366" i="5"/>
  <c r="DG309" i="5"/>
  <c r="EI309" i="5" s="1"/>
  <c r="CQ309" i="5"/>
  <c r="DS309" i="5" s="1"/>
  <c r="DB309" i="5"/>
  <c r="CL309" i="5"/>
  <c r="CW309" i="5"/>
  <c r="DY309" i="5" s="1"/>
  <c r="DD309" i="5"/>
  <c r="CN309" i="5"/>
  <c r="DC309" i="5"/>
  <c r="EE309" i="5" s="1"/>
  <c r="CM309" i="5"/>
  <c r="DO309" i="5" s="1"/>
  <c r="CX309" i="5"/>
  <c r="CH309" i="5"/>
  <c r="DI309" i="5"/>
  <c r="EK309" i="5" s="1"/>
  <c r="CS309" i="5"/>
  <c r="DU309" i="5" s="1"/>
  <c r="CZ309" i="5"/>
  <c r="CJ309" i="5"/>
  <c r="CU309" i="5"/>
  <c r="DW309" i="5" s="1"/>
  <c r="DF309" i="5"/>
  <c r="CP309" i="5"/>
  <c r="DA309" i="5"/>
  <c r="EC309" i="5" s="1"/>
  <c r="CK309" i="5"/>
  <c r="DM309" i="5" s="1"/>
  <c r="DH309" i="5"/>
  <c r="CR309" i="5"/>
  <c r="CY309" i="5"/>
  <c r="EA309" i="5" s="1"/>
  <c r="DE309" i="5"/>
  <c r="EG309" i="5" s="1"/>
  <c r="CI309" i="5"/>
  <c r="DK309" i="5" s="1"/>
  <c r="CT309" i="5"/>
  <c r="CO309" i="5"/>
  <c r="DQ309" i="5" s="1"/>
  <c r="CV309" i="5"/>
  <c r="AT255" i="5"/>
  <c r="DI255" i="5"/>
  <c r="EK255" i="5" s="1"/>
  <c r="CS255" i="5"/>
  <c r="DU255" i="5" s="1"/>
  <c r="CZ255" i="5"/>
  <c r="CJ255" i="5"/>
  <c r="DG255" i="5"/>
  <c r="EI255" i="5" s="1"/>
  <c r="CQ255" i="5"/>
  <c r="DS255" i="5" s="1"/>
  <c r="DB255" i="5"/>
  <c r="CL255" i="5"/>
  <c r="DA255" i="5"/>
  <c r="EC255" i="5" s="1"/>
  <c r="CK255" i="5"/>
  <c r="DM255" i="5" s="1"/>
  <c r="DH255" i="5"/>
  <c r="CR255" i="5"/>
  <c r="CY255" i="5"/>
  <c r="EA255" i="5" s="1"/>
  <c r="CI255" i="5"/>
  <c r="DK255" i="5" s="1"/>
  <c r="CT255" i="5"/>
  <c r="CW255" i="5"/>
  <c r="DY255" i="5" s="1"/>
  <c r="DD255" i="5"/>
  <c r="CN255" i="5"/>
  <c r="CU255" i="5"/>
  <c r="DW255" i="5" s="1"/>
  <c r="DF255" i="5"/>
  <c r="CP255" i="5"/>
  <c r="AT223" i="5"/>
  <c r="AR400" i="5"/>
  <c r="BH320" i="5"/>
  <c r="AT239" i="5"/>
  <c r="DH149" i="5"/>
  <c r="CR149" i="5"/>
  <c r="CY149" i="5"/>
  <c r="EA149" i="5" s="1"/>
  <c r="CI149" i="5"/>
  <c r="DK149" i="5" s="1"/>
  <c r="CT149" i="5"/>
  <c r="DE149" i="5"/>
  <c r="EG149" i="5" s="1"/>
  <c r="CO149" i="5"/>
  <c r="DQ149" i="5" s="1"/>
  <c r="DD149" i="5"/>
  <c r="CN149" i="5"/>
  <c r="CU149" i="5"/>
  <c r="DW149" i="5" s="1"/>
  <c r="DF149" i="5"/>
  <c r="CP149" i="5"/>
  <c r="DA149" i="5"/>
  <c r="EC149" i="5" s="1"/>
  <c r="CK149" i="5"/>
  <c r="DM149" i="5" s="1"/>
  <c r="CZ149" i="5"/>
  <c r="CJ149" i="5"/>
  <c r="DG149" i="5"/>
  <c r="EI149" i="5" s="1"/>
  <c r="CQ149" i="5"/>
  <c r="DS149" i="5" s="1"/>
  <c r="DB149" i="5"/>
  <c r="CL149" i="5"/>
  <c r="CW149" i="5"/>
  <c r="DY149" i="5" s="1"/>
  <c r="CV149" i="5"/>
  <c r="DC149" i="5"/>
  <c r="EE149" i="5" s="1"/>
  <c r="CM149" i="5"/>
  <c r="DO149" i="5" s="1"/>
  <c r="CX149" i="5"/>
  <c r="CH149" i="5"/>
  <c r="DI149" i="5"/>
  <c r="EK149" i="5" s="1"/>
  <c r="CS149" i="5"/>
  <c r="DU149" i="5" s="1"/>
  <c r="AT96" i="5"/>
  <c r="CX365" i="5"/>
  <c r="CH365" i="5"/>
  <c r="DH365" i="5"/>
  <c r="CR365" i="5"/>
  <c r="CY365" i="5"/>
  <c r="EA365" i="5" s="1"/>
  <c r="DI365" i="5"/>
  <c r="EK365" i="5" s="1"/>
  <c r="CT365" i="5"/>
  <c r="DD365" i="5"/>
  <c r="CN365" i="5"/>
  <c r="CU365" i="5"/>
  <c r="DW365" i="5" s="1"/>
  <c r="DE365" i="5"/>
  <c r="EG365" i="5" s="1"/>
  <c r="DA365" i="5"/>
  <c r="EC365" i="5" s="1"/>
  <c r="CW365" i="5"/>
  <c r="DY365" i="5" s="1"/>
  <c r="CS365" i="5"/>
  <c r="DU365" i="5" s="1"/>
  <c r="DB365" i="5"/>
  <c r="CL365" i="5"/>
  <c r="CV365" i="5"/>
  <c r="DC365" i="5"/>
  <c r="EE365" i="5" s="1"/>
  <c r="CJ365" i="5"/>
  <c r="CO365" i="5"/>
  <c r="DQ365" i="5" s="1"/>
  <c r="CM365" i="5"/>
  <c r="DO365" i="5" s="1"/>
  <c r="DF365" i="5"/>
  <c r="DG365" i="5"/>
  <c r="EI365" i="5" s="1"/>
  <c r="CK365" i="5"/>
  <c r="DM365" i="5" s="1"/>
  <c r="CP365" i="5"/>
  <c r="CZ365" i="5"/>
  <c r="CQ365" i="5"/>
  <c r="DS365" i="5" s="1"/>
  <c r="CI365" i="5"/>
  <c r="DK365" i="5" s="1"/>
  <c r="BE292" i="5"/>
  <c r="DE243" i="5"/>
  <c r="EG243" i="5" s="1"/>
  <c r="CO243" i="5"/>
  <c r="DQ243" i="5" s="1"/>
  <c r="CV243" i="5"/>
  <c r="DC243" i="5"/>
  <c r="EE243" i="5" s="1"/>
  <c r="CM243" i="5"/>
  <c r="DO243" i="5" s="1"/>
  <c r="DB243" i="5"/>
  <c r="CX243" i="5"/>
  <c r="CT243" i="5"/>
  <c r="CP243" i="5"/>
  <c r="DA243" i="5"/>
  <c r="EC243" i="5" s="1"/>
  <c r="CK243" i="5"/>
  <c r="DM243" i="5" s="1"/>
  <c r="DH243" i="5"/>
  <c r="CR243" i="5"/>
  <c r="CY243" i="5"/>
  <c r="EA243" i="5" s="1"/>
  <c r="CI243" i="5"/>
  <c r="DK243" i="5" s="1"/>
  <c r="CL243" i="5"/>
  <c r="CH243" i="5"/>
  <c r="CW243" i="5"/>
  <c r="DY243" i="5" s="1"/>
  <c r="DD243" i="5"/>
  <c r="CN243" i="5"/>
  <c r="CU243" i="5"/>
  <c r="DW243" i="5" s="1"/>
  <c r="DI243" i="5"/>
  <c r="EK243" i="5" s="1"/>
  <c r="CS243" i="5"/>
  <c r="DU243" i="5" s="1"/>
  <c r="CZ243" i="5"/>
  <c r="CJ243" i="5"/>
  <c r="DG243" i="5"/>
  <c r="EI243" i="5" s="1"/>
  <c r="CQ243" i="5"/>
  <c r="DS243" i="5" s="1"/>
  <c r="DF243" i="5"/>
  <c r="DI176" i="5"/>
  <c r="EK176" i="5" s="1"/>
  <c r="CS176" i="5"/>
  <c r="DU176" i="5" s="1"/>
  <c r="CZ176" i="5"/>
  <c r="CJ176" i="5"/>
  <c r="DG176" i="5"/>
  <c r="EI176" i="5" s="1"/>
  <c r="CQ176" i="5"/>
  <c r="DS176" i="5" s="1"/>
  <c r="DB176" i="5"/>
  <c r="CL176" i="5"/>
  <c r="DE176" i="5"/>
  <c r="EG176" i="5" s="1"/>
  <c r="CO176" i="5"/>
  <c r="DQ176" i="5" s="1"/>
  <c r="CV176" i="5"/>
  <c r="DC176" i="5"/>
  <c r="EE176" i="5" s="1"/>
  <c r="CM176" i="5"/>
  <c r="DO176" i="5" s="1"/>
  <c r="CX176" i="5"/>
  <c r="CH176" i="5"/>
  <c r="DA176" i="5"/>
  <c r="EC176" i="5" s="1"/>
  <c r="CK176" i="5"/>
  <c r="DM176" i="5" s="1"/>
  <c r="DH176" i="5"/>
  <c r="CR176" i="5"/>
  <c r="CY176" i="5"/>
  <c r="EA176" i="5" s="1"/>
  <c r="CI176" i="5"/>
  <c r="DK176" i="5" s="1"/>
  <c r="CT176" i="5"/>
  <c r="CW176" i="5"/>
  <c r="DY176" i="5" s="1"/>
  <c r="DD176" i="5"/>
  <c r="CN176" i="5"/>
  <c r="CU176" i="5"/>
  <c r="DW176" i="5" s="1"/>
  <c r="DF176" i="5"/>
  <c r="CP176" i="5"/>
  <c r="M130" i="5"/>
  <c r="CX127" i="5"/>
  <c r="CH127" i="5"/>
  <c r="DI127" i="5"/>
  <c r="EK127" i="5" s="1"/>
  <c r="CS127" i="5"/>
  <c r="DU127" i="5" s="1"/>
  <c r="CZ127" i="5"/>
  <c r="CJ127" i="5"/>
  <c r="DG127" i="5"/>
  <c r="EI127" i="5" s="1"/>
  <c r="CQ127" i="5"/>
  <c r="DS127" i="5" s="1"/>
  <c r="CT127" i="5"/>
  <c r="DE127" i="5"/>
  <c r="EG127" i="5" s="1"/>
  <c r="CO127" i="5"/>
  <c r="DQ127" i="5" s="1"/>
  <c r="CV127" i="5"/>
  <c r="DC127" i="5"/>
  <c r="EE127" i="5" s="1"/>
  <c r="CM127" i="5"/>
  <c r="DO127" i="5" s="1"/>
  <c r="DF127" i="5"/>
  <c r="CP127" i="5"/>
  <c r="DA127" i="5"/>
  <c r="EC127" i="5" s="1"/>
  <c r="CK127" i="5"/>
  <c r="DM127" i="5" s="1"/>
  <c r="DH127" i="5"/>
  <c r="CR127" i="5"/>
  <c r="CY127" i="5"/>
  <c r="EA127" i="5" s="1"/>
  <c r="CI127" i="5"/>
  <c r="DK127" i="5" s="1"/>
  <c r="DB127" i="5"/>
  <c r="CL127" i="5"/>
  <c r="CW127" i="5"/>
  <c r="DY127" i="5" s="1"/>
  <c r="DD127" i="5"/>
  <c r="CN127" i="5"/>
  <c r="CU127" i="5"/>
  <c r="DW127" i="5" s="1"/>
  <c r="DF123" i="5"/>
  <c r="CP123" i="5"/>
  <c r="DA123" i="5"/>
  <c r="EC123" i="5" s="1"/>
  <c r="CK123" i="5"/>
  <c r="DM123" i="5" s="1"/>
  <c r="DH123" i="5"/>
  <c r="CR123" i="5"/>
  <c r="CY123" i="5"/>
  <c r="EA123" i="5" s="1"/>
  <c r="CI123" i="5"/>
  <c r="DK123" i="5" s="1"/>
  <c r="DB123" i="5"/>
  <c r="CL123" i="5"/>
  <c r="CW123" i="5"/>
  <c r="DY123" i="5" s="1"/>
  <c r="DD123" i="5"/>
  <c r="CN123" i="5"/>
  <c r="CU123" i="5"/>
  <c r="DW123" i="5" s="1"/>
  <c r="CX123" i="5"/>
  <c r="CH123" i="5"/>
  <c r="DI123" i="5"/>
  <c r="EK123" i="5" s="1"/>
  <c r="CS123" i="5"/>
  <c r="DU123" i="5" s="1"/>
  <c r="CZ123" i="5"/>
  <c r="CJ123" i="5"/>
  <c r="DG123" i="5"/>
  <c r="EI123" i="5" s="1"/>
  <c r="CQ123" i="5"/>
  <c r="DS123" i="5" s="1"/>
  <c r="CT123" i="5"/>
  <c r="DE123" i="5"/>
  <c r="EG123" i="5" s="1"/>
  <c r="CO123" i="5"/>
  <c r="DQ123" i="5" s="1"/>
  <c r="CV123" i="5"/>
  <c r="DC123" i="5"/>
  <c r="EE123" i="5" s="1"/>
  <c r="CM123" i="5"/>
  <c r="DO123" i="5" s="1"/>
  <c r="DD203" i="5"/>
  <c r="CN203" i="5"/>
  <c r="CU203" i="5"/>
  <c r="DW203" i="5" s="1"/>
  <c r="DF203" i="5"/>
  <c r="CP203" i="5"/>
  <c r="DA203" i="5"/>
  <c r="EC203" i="5" s="1"/>
  <c r="CK203" i="5"/>
  <c r="DM203" i="5" s="1"/>
  <c r="CZ203" i="5"/>
  <c r="CJ203" i="5"/>
  <c r="DG203" i="5"/>
  <c r="EI203" i="5" s="1"/>
  <c r="CQ203" i="5"/>
  <c r="DS203" i="5" s="1"/>
  <c r="DB203" i="5"/>
  <c r="CL203" i="5"/>
  <c r="CW203" i="5"/>
  <c r="DY203" i="5" s="1"/>
  <c r="CV203" i="5"/>
  <c r="DC203" i="5"/>
  <c r="EE203" i="5" s="1"/>
  <c r="CM203" i="5"/>
  <c r="DO203" i="5" s="1"/>
  <c r="CX203" i="5"/>
  <c r="CH203" i="5"/>
  <c r="DI203" i="5"/>
  <c r="EK203" i="5" s="1"/>
  <c r="CS203" i="5"/>
  <c r="DU203" i="5" s="1"/>
  <c r="DH203" i="5"/>
  <c r="CR203" i="5"/>
  <c r="CY203" i="5"/>
  <c r="EA203" i="5" s="1"/>
  <c r="CI203" i="5"/>
  <c r="DK203" i="5" s="1"/>
  <c r="CT203" i="5"/>
  <c r="DE203" i="5"/>
  <c r="EG203" i="5" s="1"/>
  <c r="CO203" i="5"/>
  <c r="DQ203" i="5" s="1"/>
  <c r="DI140" i="5"/>
  <c r="EK140" i="5" s="1"/>
  <c r="CS140" i="5"/>
  <c r="DU140" i="5" s="1"/>
  <c r="CZ140" i="5"/>
  <c r="CJ140" i="5"/>
  <c r="DG140" i="5"/>
  <c r="EI140" i="5" s="1"/>
  <c r="CQ140" i="5"/>
  <c r="DS140" i="5" s="1"/>
  <c r="DB140" i="5"/>
  <c r="CL140" i="5"/>
  <c r="DE140" i="5"/>
  <c r="EG140" i="5" s="1"/>
  <c r="CO140" i="5"/>
  <c r="DQ140" i="5" s="1"/>
  <c r="CV140" i="5"/>
  <c r="DC140" i="5"/>
  <c r="EE140" i="5" s="1"/>
  <c r="CM140" i="5"/>
  <c r="DO140" i="5" s="1"/>
  <c r="CX140" i="5"/>
  <c r="CH140" i="5"/>
  <c r="DA140" i="5"/>
  <c r="EC140" i="5" s="1"/>
  <c r="CK140" i="5"/>
  <c r="DM140" i="5" s="1"/>
  <c r="DH140" i="5"/>
  <c r="CR140" i="5"/>
  <c r="CY140" i="5"/>
  <c r="EA140" i="5" s="1"/>
  <c r="CI140" i="5"/>
  <c r="DK140" i="5" s="1"/>
  <c r="CT140" i="5"/>
  <c r="CW140" i="5"/>
  <c r="DY140" i="5" s="1"/>
  <c r="DD140" i="5"/>
  <c r="CN140" i="5"/>
  <c r="CU140" i="5"/>
  <c r="DW140" i="5" s="1"/>
  <c r="DF140" i="5"/>
  <c r="CP140" i="5"/>
  <c r="DE116" i="5"/>
  <c r="EG116" i="5" s="1"/>
  <c r="CO116" i="5"/>
  <c r="DQ116" i="5" s="1"/>
  <c r="CV116" i="5"/>
  <c r="DC116" i="5"/>
  <c r="EE116" i="5" s="1"/>
  <c r="CM116" i="5"/>
  <c r="DO116" i="5" s="1"/>
  <c r="CX116" i="5"/>
  <c r="CT116" i="5"/>
  <c r="DA116" i="5"/>
  <c r="EC116" i="5" s="1"/>
  <c r="CK116" i="5"/>
  <c r="DM116" i="5" s="1"/>
  <c r="DH116" i="5"/>
  <c r="CR116" i="5"/>
  <c r="CY116" i="5"/>
  <c r="EA116" i="5" s="1"/>
  <c r="CI116" i="5"/>
  <c r="DK116" i="5" s="1"/>
  <c r="DB116" i="5"/>
  <c r="CH116" i="5"/>
  <c r="CW116" i="5"/>
  <c r="DY116" i="5" s="1"/>
  <c r="DD116" i="5"/>
  <c r="CN116" i="5"/>
  <c r="CU116" i="5"/>
  <c r="DW116" i="5" s="1"/>
  <c r="DF116" i="5"/>
  <c r="CL116" i="5"/>
  <c r="DI116" i="5"/>
  <c r="EK116" i="5" s="1"/>
  <c r="CS116" i="5"/>
  <c r="DU116" i="5" s="1"/>
  <c r="CZ116" i="5"/>
  <c r="CJ116" i="5"/>
  <c r="DG116" i="5"/>
  <c r="EI116" i="5" s="1"/>
  <c r="CQ116" i="5"/>
  <c r="DS116" i="5" s="1"/>
  <c r="CP116" i="5"/>
  <c r="DC261" i="5"/>
  <c r="EE261" i="5" s="1"/>
  <c r="CM261" i="5"/>
  <c r="DO261" i="5" s="1"/>
  <c r="CX261" i="5"/>
  <c r="CH261" i="5"/>
  <c r="DI261" i="5"/>
  <c r="EK261" i="5" s="1"/>
  <c r="CS261" i="5"/>
  <c r="DU261" i="5" s="1"/>
  <c r="CZ261" i="5"/>
  <c r="CJ261" i="5"/>
  <c r="CY261" i="5"/>
  <c r="EA261" i="5" s="1"/>
  <c r="CI261" i="5"/>
  <c r="DK261" i="5" s="1"/>
  <c r="CT261" i="5"/>
  <c r="DE261" i="5"/>
  <c r="EG261" i="5" s="1"/>
  <c r="CO261" i="5"/>
  <c r="DQ261" i="5" s="1"/>
  <c r="CV261" i="5"/>
  <c r="CU261" i="5"/>
  <c r="DW261" i="5" s="1"/>
  <c r="DF261" i="5"/>
  <c r="CP261" i="5"/>
  <c r="DA261" i="5"/>
  <c r="EC261" i="5" s="1"/>
  <c r="CK261" i="5"/>
  <c r="DM261" i="5" s="1"/>
  <c r="DH261" i="5"/>
  <c r="CR261" i="5"/>
  <c r="DG261" i="5"/>
  <c r="EI261" i="5" s="1"/>
  <c r="CQ261" i="5"/>
  <c r="DS261" i="5" s="1"/>
  <c r="DB261" i="5"/>
  <c r="CL261" i="5"/>
  <c r="CW261" i="5"/>
  <c r="DY261" i="5" s="1"/>
  <c r="DD261" i="5"/>
  <c r="CN261" i="5"/>
  <c r="BB233" i="5"/>
  <c r="BH217" i="5"/>
  <c r="DH173" i="5"/>
  <c r="CR173" i="5"/>
  <c r="CY173" i="5"/>
  <c r="EA173" i="5" s="1"/>
  <c r="CI173" i="5"/>
  <c r="DK173" i="5" s="1"/>
  <c r="CT173" i="5"/>
  <c r="DE173" i="5"/>
  <c r="EG173" i="5" s="1"/>
  <c r="CO173" i="5"/>
  <c r="DQ173" i="5" s="1"/>
  <c r="DD173" i="5"/>
  <c r="CN173" i="5"/>
  <c r="CU173" i="5"/>
  <c r="DW173" i="5" s="1"/>
  <c r="DF173" i="5"/>
  <c r="CP173" i="5"/>
  <c r="DA173" i="5"/>
  <c r="EC173" i="5" s="1"/>
  <c r="CK173" i="5"/>
  <c r="DM173" i="5" s="1"/>
  <c r="CZ173" i="5"/>
  <c r="CJ173" i="5"/>
  <c r="DG173" i="5"/>
  <c r="EI173" i="5" s="1"/>
  <c r="CQ173" i="5"/>
  <c r="DS173" i="5" s="1"/>
  <c r="DB173" i="5"/>
  <c r="CL173" i="5"/>
  <c r="CW173" i="5"/>
  <c r="DY173" i="5" s="1"/>
  <c r="CV173" i="5"/>
  <c r="DC173" i="5"/>
  <c r="EE173" i="5" s="1"/>
  <c r="CM173" i="5"/>
  <c r="DO173" i="5" s="1"/>
  <c r="CX173" i="5"/>
  <c r="CH173" i="5"/>
  <c r="DI173" i="5"/>
  <c r="EK173" i="5" s="1"/>
  <c r="CS173" i="5"/>
  <c r="DU173" i="5" s="1"/>
  <c r="DA172" i="5"/>
  <c r="EC172" i="5" s="1"/>
  <c r="CK172" i="5"/>
  <c r="DM172" i="5" s="1"/>
  <c r="DH172" i="5"/>
  <c r="CR172" i="5"/>
  <c r="CY172" i="5"/>
  <c r="EA172" i="5" s="1"/>
  <c r="CI172" i="5"/>
  <c r="DK172" i="5" s="1"/>
  <c r="CT172" i="5"/>
  <c r="CW172" i="5"/>
  <c r="DY172" i="5" s="1"/>
  <c r="DD172" i="5"/>
  <c r="CN172" i="5"/>
  <c r="CU172" i="5"/>
  <c r="DW172" i="5" s="1"/>
  <c r="DF172" i="5"/>
  <c r="CP172" i="5"/>
  <c r="DI172" i="5"/>
  <c r="EK172" i="5" s="1"/>
  <c r="CS172" i="5"/>
  <c r="DU172" i="5" s="1"/>
  <c r="CZ172" i="5"/>
  <c r="CJ172" i="5"/>
  <c r="DG172" i="5"/>
  <c r="EI172" i="5" s="1"/>
  <c r="CQ172" i="5"/>
  <c r="DS172" i="5" s="1"/>
  <c r="DB172" i="5"/>
  <c r="CL172" i="5"/>
  <c r="DE172" i="5"/>
  <c r="EG172" i="5" s="1"/>
  <c r="CO172" i="5"/>
  <c r="DQ172" i="5" s="1"/>
  <c r="CV172" i="5"/>
  <c r="DC172" i="5"/>
  <c r="EE172" i="5" s="1"/>
  <c r="CM172" i="5"/>
  <c r="DO172" i="5" s="1"/>
  <c r="CX172" i="5"/>
  <c r="CH172" i="5"/>
  <c r="CV113" i="5"/>
  <c r="DC113" i="5"/>
  <c r="EE113" i="5" s="1"/>
  <c r="CM113" i="5"/>
  <c r="DO113" i="5" s="1"/>
  <c r="CX113" i="5"/>
  <c r="CH113" i="5"/>
  <c r="CK113" i="5"/>
  <c r="DM113" i="5" s="1"/>
  <c r="DH113" i="5"/>
  <c r="CR113" i="5"/>
  <c r="CY113" i="5"/>
  <c r="EA113" i="5" s="1"/>
  <c r="CI113" i="5"/>
  <c r="DK113" i="5" s="1"/>
  <c r="CT113" i="5"/>
  <c r="DI113" i="5"/>
  <c r="EK113" i="5" s="1"/>
  <c r="DE113" i="5"/>
  <c r="EG113" i="5" s="1"/>
  <c r="DD113" i="5"/>
  <c r="CN113" i="5"/>
  <c r="CU113" i="5"/>
  <c r="DW113" i="5" s="1"/>
  <c r="DF113" i="5"/>
  <c r="CP113" i="5"/>
  <c r="CS113" i="5"/>
  <c r="DU113" i="5" s="1"/>
  <c r="CO113" i="5"/>
  <c r="DQ113" i="5" s="1"/>
  <c r="CZ113" i="5"/>
  <c r="CJ113" i="5"/>
  <c r="DG113" i="5"/>
  <c r="EI113" i="5" s="1"/>
  <c r="CQ113" i="5"/>
  <c r="DS113" i="5" s="1"/>
  <c r="DB113" i="5"/>
  <c r="CL113" i="5"/>
  <c r="DA113" i="5"/>
  <c r="EC113" i="5" s="1"/>
  <c r="CW113" i="5"/>
  <c r="DY113" i="5" s="1"/>
  <c r="CU10" i="5"/>
  <c r="DW10" i="5" s="1"/>
  <c r="DF10" i="5"/>
  <c r="CP10" i="5"/>
  <c r="DA10" i="5"/>
  <c r="EC10" i="5" s="1"/>
  <c r="CK10" i="5"/>
  <c r="DM10" i="5" s="1"/>
  <c r="CV10" i="5"/>
  <c r="DG10" i="5"/>
  <c r="EI10" i="5" s="1"/>
  <c r="CQ10" i="5"/>
  <c r="DS10" i="5" s="1"/>
  <c r="DB10" i="5"/>
  <c r="CL10" i="5"/>
  <c r="CW10" i="5"/>
  <c r="DY10" i="5" s="1"/>
  <c r="DH10" i="5"/>
  <c r="CR10" i="5"/>
  <c r="DC10" i="5"/>
  <c r="EE10" i="5" s="1"/>
  <c r="CM10" i="5"/>
  <c r="DO10" i="5" s="1"/>
  <c r="CX10" i="5"/>
  <c r="CH10" i="5"/>
  <c r="DI10" i="5"/>
  <c r="EK10" i="5" s="1"/>
  <c r="CS10" i="5"/>
  <c r="DU10" i="5" s="1"/>
  <c r="DD10" i="5"/>
  <c r="CN10" i="5"/>
  <c r="CY10" i="5"/>
  <c r="EA10" i="5" s="1"/>
  <c r="CI10" i="5"/>
  <c r="DK10" i="5" s="1"/>
  <c r="CT10" i="5"/>
  <c r="DE10" i="5"/>
  <c r="EG10" i="5" s="1"/>
  <c r="CO10" i="5"/>
  <c r="DQ10" i="5" s="1"/>
  <c r="CZ10" i="5"/>
  <c r="CJ10" i="5"/>
  <c r="DH288" i="5"/>
  <c r="CR288" i="5"/>
  <c r="CY288" i="5"/>
  <c r="EA288" i="5" s="1"/>
  <c r="CI288" i="5"/>
  <c r="DK288" i="5" s="1"/>
  <c r="CT288" i="5"/>
  <c r="DE288" i="5"/>
  <c r="EG288" i="5" s="1"/>
  <c r="CO288" i="5"/>
  <c r="DQ288" i="5" s="1"/>
  <c r="DD288" i="5"/>
  <c r="CN288" i="5"/>
  <c r="CU288" i="5"/>
  <c r="DW288" i="5" s="1"/>
  <c r="DF288" i="5"/>
  <c r="CP288" i="5"/>
  <c r="DA288" i="5"/>
  <c r="EC288" i="5" s="1"/>
  <c r="CK288" i="5"/>
  <c r="DM288" i="5" s="1"/>
  <c r="CZ288" i="5"/>
  <c r="CJ288" i="5"/>
  <c r="DG288" i="5"/>
  <c r="EI288" i="5" s="1"/>
  <c r="CQ288" i="5"/>
  <c r="DS288" i="5" s="1"/>
  <c r="DB288" i="5"/>
  <c r="CL288" i="5"/>
  <c r="CW288" i="5"/>
  <c r="DY288" i="5" s="1"/>
  <c r="CV288" i="5"/>
  <c r="DC288" i="5"/>
  <c r="EE288" i="5" s="1"/>
  <c r="CM288" i="5"/>
  <c r="DO288" i="5" s="1"/>
  <c r="CX288" i="5"/>
  <c r="CH288" i="5"/>
  <c r="DI288" i="5"/>
  <c r="EK288" i="5" s="1"/>
  <c r="CS288" i="5"/>
  <c r="DU288" i="5" s="1"/>
  <c r="BD428" i="5"/>
  <c r="BF428" i="5" s="1"/>
  <c r="AT379" i="5"/>
  <c r="AT324" i="5"/>
  <c r="AT248" i="5"/>
  <c r="AR326" i="5"/>
  <c r="BE323" i="5"/>
  <c r="BF323" i="5" s="1"/>
  <c r="AT235" i="5"/>
  <c r="DD117" i="5"/>
  <c r="CN117" i="5"/>
  <c r="CU117" i="5"/>
  <c r="DW117" i="5" s="1"/>
  <c r="DF117" i="5"/>
  <c r="CP117" i="5"/>
  <c r="DA117" i="5"/>
  <c r="EC117" i="5" s="1"/>
  <c r="CK117" i="5"/>
  <c r="DM117" i="5" s="1"/>
  <c r="CZ117" i="5"/>
  <c r="CJ117" i="5"/>
  <c r="DG117" i="5"/>
  <c r="EI117" i="5" s="1"/>
  <c r="CQ117" i="5"/>
  <c r="DS117" i="5" s="1"/>
  <c r="DB117" i="5"/>
  <c r="CL117" i="5"/>
  <c r="CW117" i="5"/>
  <c r="DY117" i="5" s="1"/>
  <c r="CV117" i="5"/>
  <c r="DC117" i="5"/>
  <c r="EE117" i="5" s="1"/>
  <c r="CM117" i="5"/>
  <c r="DO117" i="5" s="1"/>
  <c r="CX117" i="5"/>
  <c r="CH117" i="5"/>
  <c r="DI117" i="5"/>
  <c r="EK117" i="5" s="1"/>
  <c r="CS117" i="5"/>
  <c r="DU117" i="5" s="1"/>
  <c r="DH117" i="5"/>
  <c r="CR117" i="5"/>
  <c r="CY117" i="5"/>
  <c r="EA117" i="5" s="1"/>
  <c r="CI117" i="5"/>
  <c r="DK117" i="5" s="1"/>
  <c r="CT117" i="5"/>
  <c r="DE117" i="5"/>
  <c r="EG117" i="5" s="1"/>
  <c r="CO117" i="5"/>
  <c r="DQ117" i="5" s="1"/>
  <c r="AR18" i="5"/>
  <c r="AT18" i="5"/>
  <c r="AR350" i="5"/>
  <c r="AR346" i="5"/>
  <c r="CX119" i="5"/>
  <c r="CH119" i="5"/>
  <c r="DI119" i="5"/>
  <c r="EK119" i="5" s="1"/>
  <c r="CS119" i="5"/>
  <c r="DU119" i="5" s="1"/>
  <c r="CZ119" i="5"/>
  <c r="CJ119" i="5"/>
  <c r="DG119" i="5"/>
  <c r="EI119" i="5" s="1"/>
  <c r="CQ119" i="5"/>
  <c r="DS119" i="5" s="1"/>
  <c r="CT119" i="5"/>
  <c r="DE119" i="5"/>
  <c r="EG119" i="5" s="1"/>
  <c r="CO119" i="5"/>
  <c r="DQ119" i="5" s="1"/>
  <c r="CV119" i="5"/>
  <c r="DC119" i="5"/>
  <c r="EE119" i="5" s="1"/>
  <c r="CM119" i="5"/>
  <c r="DO119" i="5" s="1"/>
  <c r="DF119" i="5"/>
  <c r="CP119" i="5"/>
  <c r="DA119" i="5"/>
  <c r="EC119" i="5" s="1"/>
  <c r="CK119" i="5"/>
  <c r="DM119" i="5" s="1"/>
  <c r="DH119" i="5"/>
  <c r="CR119" i="5"/>
  <c r="CY119" i="5"/>
  <c r="EA119" i="5" s="1"/>
  <c r="CI119" i="5"/>
  <c r="DK119" i="5" s="1"/>
  <c r="DB119" i="5"/>
  <c r="CL119" i="5"/>
  <c r="CW119" i="5"/>
  <c r="DY119" i="5" s="1"/>
  <c r="DD119" i="5"/>
  <c r="CN119" i="5"/>
  <c r="CU119" i="5"/>
  <c r="DW119" i="5" s="1"/>
  <c r="DE96" i="5"/>
  <c r="EG96" i="5" s="1"/>
  <c r="CO96" i="5"/>
  <c r="DQ96" i="5" s="1"/>
  <c r="CU96" i="5"/>
  <c r="DW96" i="5" s="1"/>
  <c r="CZ96" i="5"/>
  <c r="CX96" i="5"/>
  <c r="CV96" i="5"/>
  <c r="CL96" i="5"/>
  <c r="DA96" i="5"/>
  <c r="EC96" i="5" s="1"/>
  <c r="CK96" i="5"/>
  <c r="DM96" i="5" s="1"/>
  <c r="DG96" i="5"/>
  <c r="EI96" i="5" s="1"/>
  <c r="CQ96" i="5"/>
  <c r="DS96" i="5" s="1"/>
  <c r="CR96" i="5"/>
  <c r="CP96" i="5"/>
  <c r="CN96" i="5"/>
  <c r="CW96" i="5"/>
  <c r="DY96" i="5" s="1"/>
  <c r="DC96" i="5"/>
  <c r="EE96" i="5" s="1"/>
  <c r="CM96" i="5"/>
  <c r="DO96" i="5" s="1"/>
  <c r="CJ96" i="5"/>
  <c r="CH96" i="5"/>
  <c r="DB96" i="5"/>
  <c r="DI96" i="5"/>
  <c r="EK96" i="5" s="1"/>
  <c r="CS96" i="5"/>
  <c r="DU96" i="5" s="1"/>
  <c r="CY96" i="5"/>
  <c r="EA96" i="5" s="1"/>
  <c r="CI96" i="5"/>
  <c r="DK96" i="5" s="1"/>
  <c r="DH96" i="5"/>
  <c r="DF96" i="5"/>
  <c r="DD96" i="5"/>
  <c r="CT96" i="5"/>
  <c r="BD76" i="5"/>
  <c r="BF76" i="5" s="1"/>
  <c r="CX60" i="5"/>
  <c r="CH60" i="5"/>
  <c r="DI60" i="5"/>
  <c r="EK60" i="5" s="1"/>
  <c r="CS60" i="5"/>
  <c r="DU60" i="5" s="1"/>
  <c r="CZ60" i="5"/>
  <c r="CJ60" i="5"/>
  <c r="DG60" i="5"/>
  <c r="EI60" i="5" s="1"/>
  <c r="CQ60" i="5"/>
  <c r="DS60" i="5" s="1"/>
  <c r="CT60" i="5"/>
  <c r="DE60" i="5"/>
  <c r="EG60" i="5" s="1"/>
  <c r="CO60" i="5"/>
  <c r="DQ60" i="5" s="1"/>
  <c r="CV60" i="5"/>
  <c r="DC60" i="5"/>
  <c r="EE60" i="5" s="1"/>
  <c r="CM60" i="5"/>
  <c r="DO60" i="5" s="1"/>
  <c r="DF60" i="5"/>
  <c r="CP60" i="5"/>
  <c r="DA60" i="5"/>
  <c r="EC60" i="5" s="1"/>
  <c r="CK60" i="5"/>
  <c r="DM60" i="5" s="1"/>
  <c r="DH60" i="5"/>
  <c r="CR60" i="5"/>
  <c r="CY60" i="5"/>
  <c r="EA60" i="5" s="1"/>
  <c r="CI60" i="5"/>
  <c r="DK60" i="5" s="1"/>
  <c r="DB60" i="5"/>
  <c r="CL60" i="5"/>
  <c r="CW60" i="5"/>
  <c r="DY60" i="5" s="1"/>
  <c r="DD60" i="5"/>
  <c r="CN60" i="5"/>
  <c r="CU60" i="5"/>
  <c r="DW60" i="5" s="1"/>
  <c r="AT52" i="5"/>
  <c r="CZ18" i="5"/>
  <c r="CJ18" i="5"/>
  <c r="DG18" i="5"/>
  <c r="EI18" i="5" s="1"/>
  <c r="CQ18" i="5"/>
  <c r="DS18" i="5" s="1"/>
  <c r="DB18" i="5"/>
  <c r="CL18" i="5"/>
  <c r="CW18" i="5"/>
  <c r="DY18" i="5" s="1"/>
  <c r="CV18" i="5"/>
  <c r="DC18" i="5"/>
  <c r="EE18" i="5" s="1"/>
  <c r="CM18" i="5"/>
  <c r="DO18" i="5" s="1"/>
  <c r="CX18" i="5"/>
  <c r="CH18" i="5"/>
  <c r="DI18" i="5"/>
  <c r="EK18" i="5" s="1"/>
  <c r="CS18" i="5"/>
  <c r="DU18" i="5" s="1"/>
  <c r="DH18" i="5"/>
  <c r="CR18" i="5"/>
  <c r="CY18" i="5"/>
  <c r="EA18" i="5" s="1"/>
  <c r="CI18" i="5"/>
  <c r="DK18" i="5" s="1"/>
  <c r="CT18" i="5"/>
  <c r="DE18" i="5"/>
  <c r="EG18" i="5" s="1"/>
  <c r="CO18" i="5"/>
  <c r="DQ18" i="5" s="1"/>
  <c r="DD18" i="5"/>
  <c r="CN18" i="5"/>
  <c r="CU18" i="5"/>
  <c r="DW18" i="5" s="1"/>
  <c r="DF18" i="5"/>
  <c r="CP18" i="5"/>
  <c r="DA18" i="5"/>
  <c r="EC18" i="5" s="1"/>
  <c r="CK18" i="5"/>
  <c r="DM18" i="5" s="1"/>
  <c r="BE284" i="5"/>
  <c r="BH406" i="5"/>
  <c r="AT442" i="5"/>
  <c r="BB435" i="5"/>
  <c r="CY317" i="5"/>
  <c r="EA317" i="5" s="1"/>
  <c r="CI317" i="5"/>
  <c r="DK317" i="5" s="1"/>
  <c r="DF317" i="5"/>
  <c r="CP317" i="5"/>
  <c r="CW317" i="5"/>
  <c r="DY317" i="5" s="1"/>
  <c r="CZ317" i="5"/>
  <c r="CJ317" i="5"/>
  <c r="CU317" i="5"/>
  <c r="DW317" i="5" s="1"/>
  <c r="DB317" i="5"/>
  <c r="CL317" i="5"/>
  <c r="DI317" i="5"/>
  <c r="EK317" i="5" s="1"/>
  <c r="CS317" i="5"/>
  <c r="DU317" i="5" s="1"/>
  <c r="CV317" i="5"/>
  <c r="DG317" i="5"/>
  <c r="EI317" i="5" s="1"/>
  <c r="CQ317" i="5"/>
  <c r="DS317" i="5" s="1"/>
  <c r="CX317" i="5"/>
  <c r="CH317" i="5"/>
  <c r="DE317" i="5"/>
  <c r="EG317" i="5" s="1"/>
  <c r="CO317" i="5"/>
  <c r="DQ317" i="5" s="1"/>
  <c r="DH317" i="5"/>
  <c r="CR317" i="5"/>
  <c r="DC317" i="5"/>
  <c r="EE317" i="5" s="1"/>
  <c r="CM317" i="5"/>
  <c r="DO317" i="5" s="1"/>
  <c r="CT317" i="5"/>
  <c r="DA317" i="5"/>
  <c r="EC317" i="5" s="1"/>
  <c r="CK317" i="5"/>
  <c r="DM317" i="5" s="1"/>
  <c r="DD317" i="5"/>
  <c r="CN317" i="5"/>
  <c r="AR459" i="5"/>
  <c r="BH240" i="5"/>
  <c r="DE152" i="5"/>
  <c r="EG152" i="5" s="1"/>
  <c r="CO152" i="5"/>
  <c r="DQ152" i="5" s="1"/>
  <c r="CV152" i="5"/>
  <c r="DC152" i="5"/>
  <c r="EE152" i="5" s="1"/>
  <c r="CM152" i="5"/>
  <c r="DO152" i="5" s="1"/>
  <c r="CX152" i="5"/>
  <c r="CH152" i="5"/>
  <c r="DA152" i="5"/>
  <c r="EC152" i="5" s="1"/>
  <c r="CK152" i="5"/>
  <c r="DM152" i="5" s="1"/>
  <c r="DH152" i="5"/>
  <c r="CR152" i="5"/>
  <c r="CY152" i="5"/>
  <c r="EA152" i="5" s="1"/>
  <c r="CI152" i="5"/>
  <c r="DK152" i="5" s="1"/>
  <c r="CT152" i="5"/>
  <c r="CW152" i="5"/>
  <c r="DY152" i="5" s="1"/>
  <c r="DD152" i="5"/>
  <c r="CN152" i="5"/>
  <c r="CU152" i="5"/>
  <c r="DW152" i="5" s="1"/>
  <c r="DF152" i="5"/>
  <c r="CP152" i="5"/>
  <c r="DI152" i="5"/>
  <c r="EK152" i="5" s="1"/>
  <c r="CS152" i="5"/>
  <c r="DU152" i="5" s="1"/>
  <c r="CZ152" i="5"/>
  <c r="CJ152" i="5"/>
  <c r="DG152" i="5"/>
  <c r="EI152" i="5" s="1"/>
  <c r="CQ152" i="5"/>
  <c r="DS152" i="5" s="1"/>
  <c r="DB152" i="5"/>
  <c r="CL152" i="5"/>
  <c r="AX176" i="5"/>
  <c r="AX149" i="5"/>
  <c r="DF56" i="5"/>
  <c r="CP56" i="5"/>
  <c r="DA56" i="5"/>
  <c r="EC56" i="5" s="1"/>
  <c r="CK56" i="5"/>
  <c r="DM56" i="5" s="1"/>
  <c r="DH56" i="5"/>
  <c r="CR56" i="5"/>
  <c r="CY56" i="5"/>
  <c r="EA56" i="5" s="1"/>
  <c r="CI56" i="5"/>
  <c r="DK56" i="5" s="1"/>
  <c r="DB56" i="5"/>
  <c r="CL56" i="5"/>
  <c r="CW56" i="5"/>
  <c r="DY56" i="5" s="1"/>
  <c r="DD56" i="5"/>
  <c r="CN56" i="5"/>
  <c r="CU56" i="5"/>
  <c r="DW56" i="5" s="1"/>
  <c r="CX56" i="5"/>
  <c r="CH56" i="5"/>
  <c r="DI56" i="5"/>
  <c r="EK56" i="5" s="1"/>
  <c r="CS56" i="5"/>
  <c r="DU56" i="5" s="1"/>
  <c r="CZ56" i="5"/>
  <c r="CJ56" i="5"/>
  <c r="DG56" i="5"/>
  <c r="EI56" i="5" s="1"/>
  <c r="CQ56" i="5"/>
  <c r="DS56" i="5" s="1"/>
  <c r="CT56" i="5"/>
  <c r="DE56" i="5"/>
  <c r="EG56" i="5" s="1"/>
  <c r="CO56" i="5"/>
  <c r="DQ56" i="5" s="1"/>
  <c r="CV56" i="5"/>
  <c r="DC56" i="5"/>
  <c r="EE56" i="5" s="1"/>
  <c r="CM56" i="5"/>
  <c r="DO56" i="5" s="1"/>
  <c r="BD184" i="5"/>
  <c r="BF184" i="5" s="1"/>
  <c r="AR469" i="5"/>
  <c r="AT469" i="5"/>
  <c r="CV421" i="5"/>
  <c r="DC421" i="5"/>
  <c r="EE421" i="5" s="1"/>
  <c r="CM421" i="5"/>
  <c r="DO421" i="5" s="1"/>
  <c r="CX421" i="5"/>
  <c r="CH421" i="5"/>
  <c r="DI421" i="5"/>
  <c r="EK421" i="5" s="1"/>
  <c r="CS421" i="5"/>
  <c r="DU421" i="5" s="1"/>
  <c r="DD421" i="5"/>
  <c r="CN421" i="5"/>
  <c r="CU421" i="5"/>
  <c r="DW421" i="5" s="1"/>
  <c r="DF421" i="5"/>
  <c r="CP421" i="5"/>
  <c r="DA421" i="5"/>
  <c r="EC421" i="5" s="1"/>
  <c r="CK421" i="5"/>
  <c r="DM421" i="5" s="1"/>
  <c r="CZ421" i="5"/>
  <c r="CJ421" i="5"/>
  <c r="DG421" i="5"/>
  <c r="EI421" i="5" s="1"/>
  <c r="CQ421" i="5"/>
  <c r="DS421" i="5" s="1"/>
  <c r="DB421" i="5"/>
  <c r="CL421" i="5"/>
  <c r="CW421" i="5"/>
  <c r="DY421" i="5" s="1"/>
  <c r="EL421" i="5" s="1"/>
  <c r="CW112" i="5"/>
  <c r="DY112" i="5" s="1"/>
  <c r="DD112" i="5"/>
  <c r="CN112" i="5"/>
  <c r="CU112" i="5"/>
  <c r="DW112" i="5" s="1"/>
  <c r="DI112" i="5"/>
  <c r="EK112" i="5" s="1"/>
  <c r="CS112" i="5"/>
  <c r="DU112" i="5" s="1"/>
  <c r="CZ112" i="5"/>
  <c r="CJ112" i="5"/>
  <c r="DG112" i="5"/>
  <c r="EI112" i="5" s="1"/>
  <c r="CQ112" i="5"/>
  <c r="DS112" i="5" s="1"/>
  <c r="DF112" i="5"/>
  <c r="DB112" i="5"/>
  <c r="CX112" i="5"/>
  <c r="DE112" i="5"/>
  <c r="EG112" i="5" s="1"/>
  <c r="CO112" i="5"/>
  <c r="DQ112" i="5" s="1"/>
  <c r="CV112" i="5"/>
  <c r="DC112" i="5"/>
  <c r="EE112" i="5" s="1"/>
  <c r="CM112" i="5"/>
  <c r="DO112" i="5" s="1"/>
  <c r="CT112" i="5"/>
  <c r="CP112" i="5"/>
  <c r="CL112" i="5"/>
  <c r="CH112" i="5"/>
  <c r="DA112" i="5"/>
  <c r="EC112" i="5" s="1"/>
  <c r="CK112" i="5"/>
  <c r="DM112" i="5" s="1"/>
  <c r="DH112" i="5"/>
  <c r="CR112" i="5"/>
  <c r="CY112" i="5"/>
  <c r="EA112" i="5" s="1"/>
  <c r="CI112" i="5"/>
  <c r="DK112" i="5" s="1"/>
  <c r="EL112" i="5" s="1"/>
  <c r="K498" i="5"/>
  <c r="M498" i="5" s="1"/>
  <c r="K468" i="5"/>
  <c r="M468" i="5" s="1"/>
  <c r="K457" i="5"/>
  <c r="M457" i="5" s="1"/>
  <c r="AX442" i="5"/>
  <c r="K434" i="5"/>
  <c r="M434" i="5" s="1"/>
  <c r="AT319" i="5"/>
  <c r="K311" i="5"/>
  <c r="M311" i="5" s="1"/>
  <c r="K299" i="5"/>
  <c r="M299" i="5" s="1"/>
  <c r="K275" i="5"/>
  <c r="M275" i="5" s="1"/>
  <c r="K253" i="5"/>
  <c r="M253" i="5" s="1"/>
  <c r="K214" i="5"/>
  <c r="M214" i="5" s="1"/>
  <c r="K200" i="5"/>
  <c r="M200" i="5" s="1"/>
  <c r="K189" i="5"/>
  <c r="M189" i="5" s="1"/>
  <c r="AT100" i="5"/>
  <c r="K44" i="5"/>
  <c r="M44" i="5" s="1"/>
  <c r="K448" i="5"/>
  <c r="M448" i="5" s="1"/>
  <c r="K442" i="5"/>
  <c r="M442" i="5" s="1"/>
  <c r="K398" i="5"/>
  <c r="M398" i="5" s="1"/>
  <c r="K381" i="5"/>
  <c r="M381" i="5" s="1"/>
  <c r="K321" i="5"/>
  <c r="M321" i="5" s="1"/>
  <c r="K264" i="5"/>
  <c r="K252" i="5"/>
  <c r="M252" i="5" s="1"/>
  <c r="K237" i="5"/>
  <c r="M237" i="5" s="1"/>
  <c r="K213" i="5"/>
  <c r="M213" i="5" s="1"/>
  <c r="K112" i="5"/>
  <c r="M112" i="5" s="1"/>
  <c r="K451" i="5"/>
  <c r="M451" i="5" s="1"/>
  <c r="K439" i="5"/>
  <c r="M439" i="5" s="1"/>
  <c r="K426" i="5"/>
  <c r="M426" i="5" s="1"/>
  <c r="K401" i="5"/>
  <c r="M401" i="5" s="1"/>
  <c r="K384" i="5"/>
  <c r="M384" i="5" s="1"/>
  <c r="K373" i="5"/>
  <c r="M373" i="5" s="1"/>
  <c r="K353" i="5"/>
  <c r="M353" i="5" s="1"/>
  <c r="K344" i="5"/>
  <c r="M344" i="5" s="1"/>
  <c r="DC324" i="5"/>
  <c r="EE324" i="5" s="1"/>
  <c r="CM324" i="5"/>
  <c r="DO324" i="5" s="1"/>
  <c r="CX324" i="5"/>
  <c r="CH324" i="5"/>
  <c r="DI324" i="5"/>
  <c r="EK324" i="5" s="1"/>
  <c r="CS324" i="5"/>
  <c r="DU324" i="5" s="1"/>
  <c r="CZ324" i="5"/>
  <c r="CJ324" i="5"/>
  <c r="CY324" i="5"/>
  <c r="EA324" i="5" s="1"/>
  <c r="CI324" i="5"/>
  <c r="DK324" i="5" s="1"/>
  <c r="CT324" i="5"/>
  <c r="DE324" i="5"/>
  <c r="EG324" i="5" s="1"/>
  <c r="CO324" i="5"/>
  <c r="DQ324" i="5" s="1"/>
  <c r="CV324" i="5"/>
  <c r="CU324" i="5"/>
  <c r="DW324" i="5" s="1"/>
  <c r="DF324" i="5"/>
  <c r="CP324" i="5"/>
  <c r="DA324" i="5"/>
  <c r="EC324" i="5" s="1"/>
  <c r="CK324" i="5"/>
  <c r="DM324" i="5" s="1"/>
  <c r="DH324" i="5"/>
  <c r="CR324" i="5"/>
  <c r="DG324" i="5"/>
  <c r="EI324" i="5" s="1"/>
  <c r="CQ324" i="5"/>
  <c r="DS324" i="5" s="1"/>
  <c r="DB324" i="5"/>
  <c r="CL324" i="5"/>
  <c r="CW324" i="5"/>
  <c r="DY324" i="5" s="1"/>
  <c r="DD324" i="5"/>
  <c r="CN324" i="5"/>
  <c r="K258" i="5"/>
  <c r="M258" i="5" s="1"/>
  <c r="K232" i="5"/>
  <c r="K222" i="5"/>
  <c r="M222" i="5" s="1"/>
  <c r="K140" i="5"/>
  <c r="M140" i="5" s="1"/>
  <c r="K115" i="5"/>
  <c r="M115" i="5" s="1"/>
  <c r="AR98" i="5"/>
  <c r="K491" i="5"/>
  <c r="M491" i="5" s="1"/>
  <c r="K480" i="5"/>
  <c r="M480" i="5" s="1"/>
  <c r="K466" i="5"/>
  <c r="M466" i="5" s="1"/>
  <c r="BH422" i="5"/>
  <c r="K352" i="5"/>
  <c r="M352" i="5" s="1"/>
  <c r="K312" i="5"/>
  <c r="M312" i="5" s="1"/>
  <c r="K287" i="5"/>
  <c r="M287" i="5" s="1"/>
  <c r="K276" i="5"/>
  <c r="M276" i="5" s="1"/>
  <c r="K204" i="5"/>
  <c r="M204" i="5" s="1"/>
  <c r="K190" i="5"/>
  <c r="M190" i="5" s="1"/>
  <c r="K174" i="5"/>
  <c r="M174" i="5" s="1"/>
  <c r="K122" i="5"/>
  <c r="M122" i="5" s="1"/>
  <c r="K100" i="5"/>
  <c r="M100" i="5" s="1"/>
  <c r="K22" i="5"/>
  <c r="M22" i="5" s="1"/>
  <c r="DE500" i="5"/>
  <c r="EG500" i="5" s="1"/>
  <c r="DG500" i="5"/>
  <c r="EI500" i="5" s="1"/>
  <c r="CK500" i="5"/>
  <c r="DM500" i="5" s="1"/>
  <c r="CU500" i="5"/>
  <c r="DW500" i="5" s="1"/>
  <c r="CP500" i="5"/>
  <c r="DF500" i="5"/>
  <c r="CV500" i="5"/>
  <c r="CJ496" i="5"/>
  <c r="DE496" i="5"/>
  <c r="EG496" i="5" s="1"/>
  <c r="CQ496" i="5"/>
  <c r="DS496" i="5" s="1"/>
  <c r="DC496" i="5"/>
  <c r="EE496" i="5" s="1"/>
  <c r="CN496" i="5"/>
  <c r="DI496" i="5"/>
  <c r="EK496" i="5" s="1"/>
  <c r="CP496" i="5"/>
  <c r="DF496" i="5"/>
  <c r="DB492" i="5"/>
  <c r="CI492" i="5"/>
  <c r="DK492" i="5" s="1"/>
  <c r="DG492" i="5"/>
  <c r="EI492" i="5" s="1"/>
  <c r="CP492" i="5"/>
  <c r="CS492" i="5"/>
  <c r="DU492" i="5" s="1"/>
  <c r="CV492" i="5"/>
  <c r="DC488" i="5"/>
  <c r="EE488" i="5" s="1"/>
  <c r="CP488" i="5"/>
  <c r="CK488" i="5"/>
  <c r="DM488" i="5" s="1"/>
  <c r="CL488" i="5"/>
  <c r="CM488" i="5"/>
  <c r="DO488" i="5" s="1"/>
  <c r="CI488" i="5"/>
  <c r="DK488" i="5" s="1"/>
  <c r="DE488" i="5"/>
  <c r="EG488" i="5" s="1"/>
  <c r="CN488" i="5"/>
  <c r="DD488" i="5"/>
  <c r="CU485" i="5"/>
  <c r="DW485" i="5" s="1"/>
  <c r="CN485" i="5"/>
  <c r="DD485" i="5"/>
  <c r="CW485" i="5"/>
  <c r="DY485" i="5" s="1"/>
  <c r="CL481" i="5"/>
  <c r="CP481" i="5"/>
  <c r="CT481" i="5"/>
  <c r="CX481" i="5"/>
  <c r="CM481" i="5"/>
  <c r="DO481" i="5" s="1"/>
  <c r="DC481" i="5"/>
  <c r="EE481" i="5" s="1"/>
  <c r="CV481" i="5"/>
  <c r="CO481" i="5"/>
  <c r="DQ481" i="5" s="1"/>
  <c r="DE481" i="5"/>
  <c r="EG481" i="5" s="1"/>
  <c r="CR477" i="5"/>
  <c r="DH477" i="5"/>
  <c r="CK477" i="5"/>
  <c r="DM477" i="5" s="1"/>
  <c r="DA477" i="5"/>
  <c r="EC477" i="5" s="1"/>
  <c r="CT477" i="5"/>
  <c r="CM477" i="5"/>
  <c r="DO477" i="5" s="1"/>
  <c r="DC477" i="5"/>
  <c r="EE477" i="5" s="1"/>
  <c r="CJ473" i="5"/>
  <c r="CZ473" i="5"/>
  <c r="CS473" i="5"/>
  <c r="DU473" i="5" s="1"/>
  <c r="DI473" i="5"/>
  <c r="EK473" i="5" s="1"/>
  <c r="CH473" i="5"/>
  <c r="CX473" i="5"/>
  <c r="CM473" i="5"/>
  <c r="DO473" i="5" s="1"/>
  <c r="DC473" i="5"/>
  <c r="EE473" i="5" s="1"/>
  <c r="CI470" i="5"/>
  <c r="DK470" i="5" s="1"/>
  <c r="CY470" i="5"/>
  <c r="EA470" i="5" s="1"/>
  <c r="CR470" i="5"/>
  <c r="DH470" i="5"/>
  <c r="CH470" i="5"/>
  <c r="CX470" i="5"/>
  <c r="CH468" i="5"/>
  <c r="CX468" i="5"/>
  <c r="CM468" i="5"/>
  <c r="DO468" i="5" s="1"/>
  <c r="DC468" i="5"/>
  <c r="EE468" i="5" s="1"/>
  <c r="CV468" i="5"/>
  <c r="CO468" i="5"/>
  <c r="DQ468" i="5" s="1"/>
  <c r="DE468" i="5"/>
  <c r="EG468" i="5" s="1"/>
  <c r="CP464" i="5"/>
  <c r="DF464" i="5"/>
  <c r="CU464" i="5"/>
  <c r="DW464" i="5" s="1"/>
  <c r="CN464" i="5"/>
  <c r="DD464" i="5"/>
  <c r="CW464" i="5"/>
  <c r="DY464" i="5" s="1"/>
  <c r="CH460" i="5"/>
  <c r="CX460" i="5"/>
  <c r="CM460" i="5"/>
  <c r="DO460" i="5" s="1"/>
  <c r="DC460" i="5"/>
  <c r="EE460" i="5" s="1"/>
  <c r="CV460" i="5"/>
  <c r="CO460" i="5"/>
  <c r="DQ460" i="5" s="1"/>
  <c r="DE460" i="5"/>
  <c r="EG460" i="5" s="1"/>
  <c r="CU456" i="5"/>
  <c r="DW456" i="5" s="1"/>
  <c r="CN456" i="5"/>
  <c r="DD456" i="5"/>
  <c r="CW456" i="5"/>
  <c r="DY456" i="5" s="1"/>
  <c r="CI452" i="5"/>
  <c r="DK452" i="5" s="1"/>
  <c r="CY452" i="5"/>
  <c r="EA452" i="5" s="1"/>
  <c r="CR452" i="5"/>
  <c r="CK452" i="5"/>
  <c r="DM452" i="5" s="1"/>
  <c r="DA452" i="5"/>
  <c r="EC452" i="5" s="1"/>
  <c r="CT452" i="5"/>
  <c r="CQ448" i="5"/>
  <c r="DS448" i="5" s="1"/>
  <c r="DG448" i="5"/>
  <c r="EI448" i="5" s="1"/>
  <c r="CJ448" i="5"/>
  <c r="CZ448" i="5"/>
  <c r="CS448" i="5"/>
  <c r="DU448" i="5" s="1"/>
  <c r="DI448" i="5"/>
  <c r="EK448" i="5" s="1"/>
  <c r="CH448" i="5"/>
  <c r="CX448" i="5"/>
  <c r="CI444" i="5"/>
  <c r="DK444" i="5" s="1"/>
  <c r="CY444" i="5"/>
  <c r="EA444" i="5" s="1"/>
  <c r="CR444" i="5"/>
  <c r="DH444" i="5"/>
  <c r="CK444" i="5"/>
  <c r="DM444" i="5" s="1"/>
  <c r="DA444" i="5"/>
  <c r="EC444" i="5" s="1"/>
  <c r="CP444" i="5"/>
  <c r="DF444" i="5"/>
  <c r="CO438" i="5"/>
  <c r="DQ438" i="5" s="1"/>
  <c r="DE438" i="5"/>
  <c r="EG438" i="5" s="1"/>
  <c r="CT438" i="5"/>
  <c r="CI438" i="5"/>
  <c r="DK438" i="5" s="1"/>
  <c r="CY438" i="5"/>
  <c r="EA438" i="5" s="1"/>
  <c r="CR438" i="5"/>
  <c r="DH438" i="5"/>
  <c r="CQ432" i="5"/>
  <c r="DS432" i="5" s="1"/>
  <c r="DG432" i="5"/>
  <c r="EI432" i="5" s="1"/>
  <c r="CJ432" i="5"/>
  <c r="CZ432" i="5"/>
  <c r="CS432" i="5"/>
  <c r="DU432" i="5" s="1"/>
  <c r="DI432" i="5"/>
  <c r="EK432" i="5" s="1"/>
  <c r="AT432" i="5"/>
  <c r="DB428" i="5"/>
  <c r="DG428" i="5"/>
  <c r="EI428" i="5" s="1"/>
  <c r="CJ428" i="5"/>
  <c r="DI428" i="5"/>
  <c r="EK428" i="5" s="1"/>
  <c r="CY424" i="5"/>
  <c r="EA424" i="5" s="1"/>
  <c r="DH424" i="5"/>
  <c r="CK424" i="5"/>
  <c r="DM424" i="5" s="1"/>
  <c r="CO421" i="5"/>
  <c r="DQ421" i="5" s="1"/>
  <c r="CT421" i="5"/>
  <c r="CI421" i="5"/>
  <c r="DK421" i="5" s="1"/>
  <c r="CR421" i="5"/>
  <c r="CH407" i="5"/>
  <c r="DH403" i="5"/>
  <c r="CO399" i="5"/>
  <c r="DQ399" i="5" s="1"/>
  <c r="CT399" i="5"/>
  <c r="CV391" i="5"/>
  <c r="DE391" i="5"/>
  <c r="EG391" i="5" s="1"/>
  <c r="CY391" i="5"/>
  <c r="EA391" i="5" s="1"/>
  <c r="CW387" i="5"/>
  <c r="DY387" i="5" s="1"/>
  <c r="DB387" i="5"/>
  <c r="CQ387" i="5"/>
  <c r="DS387" i="5" s="1"/>
  <c r="CT382" i="5"/>
  <c r="CL378" i="5"/>
  <c r="CJ378" i="5"/>
  <c r="AT378" i="5"/>
  <c r="CU367" i="5"/>
  <c r="DW367" i="5" s="1"/>
  <c r="DE367" i="5"/>
  <c r="EG367" i="5" s="1"/>
  <c r="CZ367" i="5"/>
  <c r="CO363" i="5"/>
  <c r="DQ363" i="5" s="1"/>
  <c r="CX363" i="5"/>
  <c r="DG363" i="5"/>
  <c r="EI363" i="5" s="1"/>
  <c r="CL359" i="5"/>
  <c r="CJ359" i="5"/>
  <c r="EL343" i="5"/>
  <c r="DG343" i="5"/>
  <c r="EI343" i="5" s="1"/>
  <c r="DE339" i="5"/>
  <c r="EG339" i="5" s="1"/>
  <c r="CY339" i="5"/>
  <c r="EA339" i="5" s="1"/>
  <c r="DA329" i="5"/>
  <c r="EC329" i="5" s="1"/>
  <c r="DF329" i="5"/>
  <c r="CJ325" i="5"/>
  <c r="CH325" i="5"/>
  <c r="CQ318" i="5"/>
  <c r="DS318" i="5" s="1"/>
  <c r="CH315" i="5"/>
  <c r="DB303" i="5"/>
  <c r="CQ303" i="5"/>
  <c r="DS303" i="5" s="1"/>
  <c r="CZ303" i="5"/>
  <c r="CS303" i="5"/>
  <c r="DU303" i="5" s="1"/>
  <c r="CT299" i="5"/>
  <c r="CI299" i="5"/>
  <c r="DK299" i="5" s="1"/>
  <c r="CR299" i="5"/>
  <c r="DA294" i="5"/>
  <c r="EC294" i="5" s="1"/>
  <c r="DF294" i="5"/>
  <c r="CJ290" i="5"/>
  <c r="CH290" i="5"/>
  <c r="CQ282" i="5"/>
  <c r="DS282" i="5" s="1"/>
  <c r="CZ282" i="5"/>
  <c r="CS282" i="5"/>
  <c r="DU282" i="5" s="1"/>
  <c r="CX282" i="5"/>
  <c r="CP278" i="5"/>
  <c r="DB278" i="5"/>
  <c r="DC278" i="5"/>
  <c r="EE278" i="5" s="1"/>
  <c r="DE278" i="5"/>
  <c r="EG278" i="5" s="1"/>
  <c r="DA270" i="5"/>
  <c r="EC270" i="5" s="1"/>
  <c r="DC263" i="5"/>
  <c r="EE263" i="5" s="1"/>
  <c r="DF259" i="5"/>
  <c r="CN259" i="5"/>
  <c r="CH255" i="5"/>
  <c r="DC247" i="5"/>
  <c r="EE247" i="5" s="1"/>
  <c r="DE247" i="5"/>
  <c r="EG247" i="5" s="1"/>
  <c r="CO240" i="5"/>
  <c r="DQ240" i="5" s="1"/>
  <c r="DF240" i="5"/>
  <c r="CH236" i="5"/>
  <c r="CZ224" i="5"/>
  <c r="CS224" i="5"/>
  <c r="DU224" i="5" s="1"/>
  <c r="CX224" i="5"/>
  <c r="CM224" i="5"/>
  <c r="DO224" i="5" s="1"/>
  <c r="CR220" i="5"/>
  <c r="DI216" i="5"/>
  <c r="EK216" i="5" s="1"/>
  <c r="DC216" i="5"/>
  <c r="EE216" i="5" s="1"/>
  <c r="DH212" i="5"/>
  <c r="CK212" i="5"/>
  <c r="DM212" i="5" s="1"/>
  <c r="CP212" i="5"/>
  <c r="DA204" i="5"/>
  <c r="EC204" i="5" s="1"/>
  <c r="DF204" i="5"/>
  <c r="CJ200" i="5"/>
  <c r="CH200" i="5"/>
  <c r="EL168" i="5"/>
  <c r="EL132" i="5"/>
  <c r="EL495" i="5"/>
  <c r="EL328" i="5"/>
  <c r="EL314" i="5"/>
  <c r="EL281" i="5"/>
  <c r="EL273" i="5"/>
  <c r="EL163" i="5"/>
  <c r="EL143" i="5"/>
  <c r="EL135" i="5"/>
  <c r="EL127" i="5"/>
  <c r="EL7" i="5"/>
  <c r="EL423" i="5"/>
  <c r="BB480" i="5"/>
  <c r="CX432" i="5"/>
  <c r="CH432" i="5"/>
  <c r="CY462" i="5"/>
  <c r="EA462" i="5" s="1"/>
  <c r="CI462" i="5"/>
  <c r="DK462" i="5" s="1"/>
  <c r="CT462" i="5"/>
  <c r="DE462" i="5"/>
  <c r="EG462" i="5" s="1"/>
  <c r="CO462" i="5"/>
  <c r="DQ462" i="5" s="1"/>
  <c r="CV462" i="5"/>
  <c r="DC462" i="5"/>
  <c r="EE462" i="5" s="1"/>
  <c r="DF462" i="5"/>
  <c r="CL462" i="5"/>
  <c r="DA462" i="5"/>
  <c r="EC462" i="5" s="1"/>
  <c r="DD462" i="5"/>
  <c r="CJ462" i="5"/>
  <c r="CU462" i="5"/>
  <c r="DW462" i="5" s="1"/>
  <c r="DB462" i="5"/>
  <c r="CH462" i="5"/>
  <c r="CW462" i="5"/>
  <c r="DY462" i="5" s="1"/>
  <c r="CZ462" i="5"/>
  <c r="CQ462" i="5"/>
  <c r="DS462" i="5" s="1"/>
  <c r="CX462" i="5"/>
  <c r="CS462" i="5"/>
  <c r="DU462" i="5" s="1"/>
  <c r="CR462" i="5"/>
  <c r="DG462" i="5"/>
  <c r="EI462" i="5" s="1"/>
  <c r="CM462" i="5"/>
  <c r="DO462" i="5" s="1"/>
  <c r="CP462" i="5"/>
  <c r="DI462" i="5"/>
  <c r="EK462" i="5" s="1"/>
  <c r="CK462" i="5"/>
  <c r="DM462" i="5" s="1"/>
  <c r="DH462" i="5"/>
  <c r="CN462" i="5"/>
  <c r="BE456" i="5"/>
  <c r="BF456" i="5" s="1"/>
  <c r="DB404" i="5"/>
  <c r="CL404" i="5"/>
  <c r="CW404" i="5"/>
  <c r="DY404" i="5" s="1"/>
  <c r="DD404" i="5"/>
  <c r="CN404" i="5"/>
  <c r="CQ404" i="5"/>
  <c r="DS404" i="5" s="1"/>
  <c r="CM404" i="5"/>
  <c r="DO404" i="5" s="1"/>
  <c r="CI404" i="5"/>
  <c r="DK404" i="5" s="1"/>
  <c r="CX404" i="5"/>
  <c r="CH404" i="5"/>
  <c r="DI404" i="5"/>
  <c r="EK404" i="5" s="1"/>
  <c r="CS404" i="5"/>
  <c r="DU404" i="5" s="1"/>
  <c r="CZ404" i="5"/>
  <c r="CJ404" i="5"/>
  <c r="CT404" i="5"/>
  <c r="DE404" i="5"/>
  <c r="EG404" i="5" s="1"/>
  <c r="CO404" i="5"/>
  <c r="DQ404" i="5" s="1"/>
  <c r="CV404" i="5"/>
  <c r="DF404" i="5"/>
  <c r="CP404" i="5"/>
  <c r="DA404" i="5"/>
  <c r="EC404" i="5" s="1"/>
  <c r="CK404" i="5"/>
  <c r="DM404" i="5" s="1"/>
  <c r="DH404" i="5"/>
  <c r="CR404" i="5"/>
  <c r="DG404" i="5"/>
  <c r="EI404" i="5" s="1"/>
  <c r="DC404" i="5"/>
  <c r="EE404" i="5" s="1"/>
  <c r="CY404" i="5"/>
  <c r="EA404" i="5" s="1"/>
  <c r="CU404" i="5"/>
  <c r="DW404" i="5" s="1"/>
  <c r="BB427" i="5"/>
  <c r="DB396" i="5"/>
  <c r="CL396" i="5"/>
  <c r="CW396" i="5"/>
  <c r="DY396" i="5" s="1"/>
  <c r="DD396" i="5"/>
  <c r="CN396" i="5"/>
  <c r="CY396" i="5"/>
  <c r="EA396" i="5" s="1"/>
  <c r="CU396" i="5"/>
  <c r="DW396" i="5" s="1"/>
  <c r="CX396" i="5"/>
  <c r="CH396" i="5"/>
  <c r="DI396" i="5"/>
  <c r="EK396" i="5" s="1"/>
  <c r="CS396" i="5"/>
  <c r="DU396" i="5" s="1"/>
  <c r="CZ396" i="5"/>
  <c r="CJ396" i="5"/>
  <c r="CI396" i="5"/>
  <c r="DK396" i="5" s="1"/>
  <c r="EL396" i="5" s="1"/>
  <c r="CT396" i="5"/>
  <c r="DE396" i="5"/>
  <c r="EG396" i="5" s="1"/>
  <c r="CO396" i="5"/>
  <c r="DQ396" i="5" s="1"/>
  <c r="CV396" i="5"/>
  <c r="DG396" i="5"/>
  <c r="EI396" i="5" s="1"/>
  <c r="DC396" i="5"/>
  <c r="EE396" i="5" s="1"/>
  <c r="DF396" i="5"/>
  <c r="CP396" i="5"/>
  <c r="DA396" i="5"/>
  <c r="EC396" i="5" s="1"/>
  <c r="CK396" i="5"/>
  <c r="DM396" i="5" s="1"/>
  <c r="DH396" i="5"/>
  <c r="CR396" i="5"/>
  <c r="CQ396" i="5"/>
  <c r="DS396" i="5" s="1"/>
  <c r="CM396" i="5"/>
  <c r="DO396" i="5" s="1"/>
  <c r="BB244" i="5"/>
  <c r="BE226" i="5"/>
  <c r="BF226" i="5" s="1"/>
  <c r="BB240" i="5"/>
  <c r="CZ187" i="5"/>
  <c r="CJ187" i="5"/>
  <c r="DG187" i="5"/>
  <c r="EI187" i="5" s="1"/>
  <c r="CQ187" i="5"/>
  <c r="DS187" i="5" s="1"/>
  <c r="DB187" i="5"/>
  <c r="CL187" i="5"/>
  <c r="CW187" i="5"/>
  <c r="DY187" i="5" s="1"/>
  <c r="CV187" i="5"/>
  <c r="DC187" i="5"/>
  <c r="EE187" i="5" s="1"/>
  <c r="CM187" i="5"/>
  <c r="DO187" i="5" s="1"/>
  <c r="CX187" i="5"/>
  <c r="CH187" i="5"/>
  <c r="DI187" i="5"/>
  <c r="EK187" i="5" s="1"/>
  <c r="CS187" i="5"/>
  <c r="DU187" i="5" s="1"/>
  <c r="DH187" i="5"/>
  <c r="CR187" i="5"/>
  <c r="CY187" i="5"/>
  <c r="EA187" i="5" s="1"/>
  <c r="CI187" i="5"/>
  <c r="DK187" i="5" s="1"/>
  <c r="CT187" i="5"/>
  <c r="DE187" i="5"/>
  <c r="EG187" i="5" s="1"/>
  <c r="CO187" i="5"/>
  <c r="DQ187" i="5" s="1"/>
  <c r="DD187" i="5"/>
  <c r="CN187" i="5"/>
  <c r="CU187" i="5"/>
  <c r="DW187" i="5" s="1"/>
  <c r="DF187" i="5"/>
  <c r="CP187" i="5"/>
  <c r="DA187" i="5"/>
  <c r="EC187" i="5" s="1"/>
  <c r="CK187" i="5"/>
  <c r="DM187" i="5" s="1"/>
  <c r="DA181" i="5"/>
  <c r="EC181" i="5" s="1"/>
  <c r="CK181" i="5"/>
  <c r="DM181" i="5" s="1"/>
  <c r="DG181" i="5"/>
  <c r="EI181" i="5" s="1"/>
  <c r="CQ181" i="5"/>
  <c r="DS181" i="5" s="1"/>
  <c r="CJ181" i="5"/>
  <c r="CX181" i="5"/>
  <c r="CT181" i="5"/>
  <c r="CW181" i="5"/>
  <c r="DY181" i="5" s="1"/>
  <c r="DC181" i="5"/>
  <c r="EE181" i="5" s="1"/>
  <c r="CM181" i="5"/>
  <c r="DO181" i="5" s="1"/>
  <c r="DH181" i="5"/>
  <c r="CP181" i="5"/>
  <c r="DD181" i="5"/>
  <c r="CL181" i="5"/>
  <c r="DI181" i="5"/>
  <c r="EK181" i="5" s="1"/>
  <c r="CS181" i="5"/>
  <c r="DU181" i="5" s="1"/>
  <c r="CY181" i="5"/>
  <c r="EA181" i="5" s="1"/>
  <c r="CI181" i="5"/>
  <c r="DK181" i="5" s="1"/>
  <c r="CZ181" i="5"/>
  <c r="CH181" i="5"/>
  <c r="CV181" i="5"/>
  <c r="DE181" i="5"/>
  <c r="EG181" i="5" s="1"/>
  <c r="CO181" i="5"/>
  <c r="DQ181" i="5" s="1"/>
  <c r="CU181" i="5"/>
  <c r="DW181" i="5" s="1"/>
  <c r="CR181" i="5"/>
  <c r="DF181" i="5"/>
  <c r="CN181" i="5"/>
  <c r="DB181" i="5"/>
  <c r="BB264" i="5"/>
  <c r="DH264" i="5"/>
  <c r="CR264" i="5"/>
  <c r="CY264" i="5"/>
  <c r="EA264" i="5" s="1"/>
  <c r="CI264" i="5"/>
  <c r="DK264" i="5" s="1"/>
  <c r="CT264" i="5"/>
  <c r="DE264" i="5"/>
  <c r="EG264" i="5" s="1"/>
  <c r="CO264" i="5"/>
  <c r="DQ264" i="5" s="1"/>
  <c r="DD264" i="5"/>
  <c r="CN264" i="5"/>
  <c r="CU264" i="5"/>
  <c r="DW264" i="5" s="1"/>
  <c r="DF264" i="5"/>
  <c r="CP264" i="5"/>
  <c r="DA264" i="5"/>
  <c r="EC264" i="5" s="1"/>
  <c r="CK264" i="5"/>
  <c r="DM264" i="5" s="1"/>
  <c r="CZ264" i="5"/>
  <c r="CJ264" i="5"/>
  <c r="DG264" i="5"/>
  <c r="EI264" i="5" s="1"/>
  <c r="CQ264" i="5"/>
  <c r="DS264" i="5" s="1"/>
  <c r="DB264" i="5"/>
  <c r="CL264" i="5"/>
  <c r="CW264" i="5"/>
  <c r="DY264" i="5" s="1"/>
  <c r="CV264" i="5"/>
  <c r="DC264" i="5"/>
  <c r="EE264" i="5" s="1"/>
  <c r="CM264" i="5"/>
  <c r="DO264" i="5" s="1"/>
  <c r="CX264" i="5"/>
  <c r="CH264" i="5"/>
  <c r="DI264" i="5"/>
  <c r="EK264" i="5" s="1"/>
  <c r="CS264" i="5"/>
  <c r="DU264" i="5" s="1"/>
  <c r="DH191" i="5"/>
  <c r="CR191" i="5"/>
  <c r="CY191" i="5"/>
  <c r="EA191" i="5" s="1"/>
  <c r="CI191" i="5"/>
  <c r="DK191" i="5" s="1"/>
  <c r="CT191" i="5"/>
  <c r="DE191" i="5"/>
  <c r="EG191" i="5" s="1"/>
  <c r="CO191" i="5"/>
  <c r="DQ191" i="5" s="1"/>
  <c r="DD191" i="5"/>
  <c r="CN191" i="5"/>
  <c r="CU191" i="5"/>
  <c r="DW191" i="5" s="1"/>
  <c r="DF191" i="5"/>
  <c r="CP191" i="5"/>
  <c r="DA191" i="5"/>
  <c r="EC191" i="5" s="1"/>
  <c r="CK191" i="5"/>
  <c r="DM191" i="5" s="1"/>
  <c r="CZ191" i="5"/>
  <c r="CJ191" i="5"/>
  <c r="DG191" i="5"/>
  <c r="EI191" i="5" s="1"/>
  <c r="CQ191" i="5"/>
  <c r="DS191" i="5" s="1"/>
  <c r="DB191" i="5"/>
  <c r="CL191" i="5"/>
  <c r="CW191" i="5"/>
  <c r="DY191" i="5" s="1"/>
  <c r="CV191" i="5"/>
  <c r="DC191" i="5"/>
  <c r="EE191" i="5" s="1"/>
  <c r="CM191" i="5"/>
  <c r="DO191" i="5" s="1"/>
  <c r="CX191" i="5"/>
  <c r="CH191" i="5"/>
  <c r="DI191" i="5"/>
  <c r="EK191" i="5" s="1"/>
  <c r="CS191" i="5"/>
  <c r="DU191" i="5" s="1"/>
  <c r="DE160" i="5"/>
  <c r="EG160" i="5" s="1"/>
  <c r="CO160" i="5"/>
  <c r="DQ160" i="5" s="1"/>
  <c r="CV160" i="5"/>
  <c r="DC160" i="5"/>
  <c r="EE160" i="5" s="1"/>
  <c r="CM160" i="5"/>
  <c r="DO160" i="5" s="1"/>
  <c r="CX160" i="5"/>
  <c r="CH160" i="5"/>
  <c r="DA160" i="5"/>
  <c r="EC160" i="5" s="1"/>
  <c r="CK160" i="5"/>
  <c r="DM160" i="5" s="1"/>
  <c r="DH160" i="5"/>
  <c r="CR160" i="5"/>
  <c r="CY160" i="5"/>
  <c r="EA160" i="5" s="1"/>
  <c r="CI160" i="5"/>
  <c r="DK160" i="5" s="1"/>
  <c r="CT160" i="5"/>
  <c r="CW160" i="5"/>
  <c r="DY160" i="5" s="1"/>
  <c r="DD160" i="5"/>
  <c r="CN160" i="5"/>
  <c r="CU160" i="5"/>
  <c r="DW160" i="5" s="1"/>
  <c r="DF160" i="5"/>
  <c r="CP160" i="5"/>
  <c r="DI160" i="5"/>
  <c r="EK160" i="5" s="1"/>
  <c r="CS160" i="5"/>
  <c r="DU160" i="5" s="1"/>
  <c r="CZ160" i="5"/>
  <c r="CJ160" i="5"/>
  <c r="DG160" i="5"/>
  <c r="EI160" i="5" s="1"/>
  <c r="CQ160" i="5"/>
  <c r="DS160" i="5" s="1"/>
  <c r="DB160" i="5"/>
  <c r="CL160" i="5"/>
  <c r="AT157" i="5"/>
  <c r="BB499" i="5"/>
  <c r="CU479" i="5"/>
  <c r="DW479" i="5" s="1"/>
  <c r="DE479" i="5"/>
  <c r="EG479" i="5" s="1"/>
  <c r="CO479" i="5"/>
  <c r="DQ479" i="5" s="1"/>
  <c r="CT479" i="5"/>
  <c r="DH479" i="5"/>
  <c r="CX479" i="5"/>
  <c r="CY479" i="5"/>
  <c r="EA479" i="5" s="1"/>
  <c r="DI479" i="5"/>
  <c r="EK479" i="5" s="1"/>
  <c r="CK479" i="5"/>
  <c r="DM479" i="5" s="1"/>
  <c r="DD479" i="5"/>
  <c r="CJ479" i="5"/>
  <c r="DF479" i="5"/>
  <c r="CQ479" i="5"/>
  <c r="DS479" i="5" s="1"/>
  <c r="DA479" i="5"/>
  <c r="EC479" i="5" s="1"/>
  <c r="CV479" i="5"/>
  <c r="CP479" i="5"/>
  <c r="DG479" i="5"/>
  <c r="EI479" i="5" s="1"/>
  <c r="CM479" i="5"/>
  <c r="DO479" i="5" s="1"/>
  <c r="CW479" i="5"/>
  <c r="DY479" i="5" s="1"/>
  <c r="CN479" i="5"/>
  <c r="DB479" i="5"/>
  <c r="CZ479" i="5"/>
  <c r="CH479" i="5"/>
  <c r="DC479" i="5"/>
  <c r="EE479" i="5" s="1"/>
  <c r="CI479" i="5"/>
  <c r="DK479" i="5" s="1"/>
  <c r="CS479" i="5"/>
  <c r="DU479" i="5" s="1"/>
  <c r="CL479" i="5"/>
  <c r="CR479" i="5"/>
  <c r="DF480" i="5"/>
  <c r="CP480" i="5"/>
  <c r="DA480" i="5"/>
  <c r="EC480" i="5" s="1"/>
  <c r="CK480" i="5"/>
  <c r="DM480" i="5" s="1"/>
  <c r="DH480" i="5"/>
  <c r="CR480" i="5"/>
  <c r="DG480" i="5"/>
  <c r="EI480" i="5" s="1"/>
  <c r="DC480" i="5"/>
  <c r="EE480" i="5" s="1"/>
  <c r="CY480" i="5"/>
  <c r="EA480" i="5" s="1"/>
  <c r="CU480" i="5"/>
  <c r="DW480" i="5" s="1"/>
  <c r="DB480" i="5"/>
  <c r="CL480" i="5"/>
  <c r="CW480" i="5"/>
  <c r="DY480" i="5" s="1"/>
  <c r="DD480" i="5"/>
  <c r="CN480" i="5"/>
  <c r="CQ480" i="5"/>
  <c r="DS480" i="5" s="1"/>
  <c r="CM480" i="5"/>
  <c r="DO480" i="5" s="1"/>
  <c r="CI480" i="5"/>
  <c r="DK480" i="5" s="1"/>
  <c r="CX480" i="5"/>
  <c r="CH480" i="5"/>
  <c r="DI480" i="5"/>
  <c r="EK480" i="5" s="1"/>
  <c r="CS480" i="5"/>
  <c r="DU480" i="5" s="1"/>
  <c r="CZ480" i="5"/>
  <c r="CJ480" i="5"/>
  <c r="CT480" i="5"/>
  <c r="DE480" i="5"/>
  <c r="EG480" i="5" s="1"/>
  <c r="CO480" i="5"/>
  <c r="DQ480" i="5" s="1"/>
  <c r="CV480" i="5"/>
  <c r="AT465" i="5"/>
  <c r="CU443" i="5"/>
  <c r="DW443" i="5" s="1"/>
  <c r="DF443" i="5"/>
  <c r="CP443" i="5"/>
  <c r="DA443" i="5"/>
  <c r="EC443" i="5" s="1"/>
  <c r="CK443" i="5"/>
  <c r="DM443" i="5" s="1"/>
  <c r="DH443" i="5"/>
  <c r="CR443" i="5"/>
  <c r="DG443" i="5"/>
  <c r="EI443" i="5" s="1"/>
  <c r="CQ443" i="5"/>
  <c r="DS443" i="5" s="1"/>
  <c r="DB443" i="5"/>
  <c r="CL443" i="5"/>
  <c r="CW443" i="5"/>
  <c r="DY443" i="5" s="1"/>
  <c r="DD443" i="5"/>
  <c r="CN443" i="5"/>
  <c r="DC443" i="5"/>
  <c r="EE443" i="5" s="1"/>
  <c r="CM443" i="5"/>
  <c r="DO443" i="5" s="1"/>
  <c r="CX443" i="5"/>
  <c r="CH443" i="5"/>
  <c r="DI443" i="5"/>
  <c r="EK443" i="5" s="1"/>
  <c r="CS443" i="5"/>
  <c r="DU443" i="5" s="1"/>
  <c r="CZ443" i="5"/>
  <c r="CJ443" i="5"/>
  <c r="CY443" i="5"/>
  <c r="EA443" i="5" s="1"/>
  <c r="CI443" i="5"/>
  <c r="DK443" i="5" s="1"/>
  <c r="CT443" i="5"/>
  <c r="DE443" i="5"/>
  <c r="EG443" i="5" s="1"/>
  <c r="CO443" i="5"/>
  <c r="DQ443" i="5" s="1"/>
  <c r="CV443" i="5"/>
  <c r="AT411" i="5"/>
  <c r="AT407" i="5"/>
  <c r="BB407" i="5"/>
  <c r="BD407" i="5"/>
  <c r="BF407" i="5" s="1"/>
  <c r="AR392" i="5"/>
  <c r="AR389" i="5"/>
  <c r="CT392" i="5"/>
  <c r="DE392" i="5"/>
  <c r="EG392" i="5" s="1"/>
  <c r="CO392" i="5"/>
  <c r="DQ392" i="5" s="1"/>
  <c r="CV392" i="5"/>
  <c r="DG392" i="5"/>
  <c r="EI392" i="5" s="1"/>
  <c r="DF392" i="5"/>
  <c r="CP392" i="5"/>
  <c r="DA392" i="5"/>
  <c r="EC392" i="5" s="1"/>
  <c r="CK392" i="5"/>
  <c r="DM392" i="5" s="1"/>
  <c r="DH392" i="5"/>
  <c r="CR392" i="5"/>
  <c r="CQ392" i="5"/>
  <c r="DS392" i="5" s="1"/>
  <c r="DB392" i="5"/>
  <c r="CL392" i="5"/>
  <c r="CW392" i="5"/>
  <c r="DY392" i="5" s="1"/>
  <c r="DD392" i="5"/>
  <c r="CN392" i="5"/>
  <c r="DC392" i="5"/>
  <c r="EE392" i="5" s="1"/>
  <c r="CY392" i="5"/>
  <c r="EA392" i="5" s="1"/>
  <c r="CU392" i="5"/>
  <c r="DW392" i="5" s="1"/>
  <c r="CX392" i="5"/>
  <c r="CH392" i="5"/>
  <c r="DI392" i="5"/>
  <c r="EK392" i="5" s="1"/>
  <c r="CS392" i="5"/>
  <c r="DU392" i="5" s="1"/>
  <c r="CZ392" i="5"/>
  <c r="CJ392" i="5"/>
  <c r="CM392" i="5"/>
  <c r="DO392" i="5" s="1"/>
  <c r="CI392" i="5"/>
  <c r="DK392" i="5" s="1"/>
  <c r="BH382" i="5"/>
  <c r="DE382" i="5"/>
  <c r="EG382" i="5" s="1"/>
  <c r="CO382" i="5"/>
  <c r="DQ382" i="5" s="1"/>
  <c r="DH382" i="5"/>
  <c r="CR382" i="5"/>
  <c r="CU382" i="5"/>
  <c r="DW382" i="5" s="1"/>
  <c r="CX382" i="5"/>
  <c r="CH382" i="5"/>
  <c r="CW382" i="5"/>
  <c r="DY382" i="5" s="1"/>
  <c r="CZ382" i="5"/>
  <c r="CJ382" i="5"/>
  <c r="DC382" i="5"/>
  <c r="EE382" i="5" s="1"/>
  <c r="CM382" i="5"/>
  <c r="DO382" i="5" s="1"/>
  <c r="DF382" i="5"/>
  <c r="CP382" i="5"/>
  <c r="DI382" i="5"/>
  <c r="EK382" i="5" s="1"/>
  <c r="CS382" i="5"/>
  <c r="DU382" i="5" s="1"/>
  <c r="CV382" i="5"/>
  <c r="CY382" i="5"/>
  <c r="EA382" i="5" s="1"/>
  <c r="CI382" i="5"/>
  <c r="DK382" i="5" s="1"/>
  <c r="DB382" i="5"/>
  <c r="CL382" i="5"/>
  <c r="DC399" i="5"/>
  <c r="EE399" i="5" s="1"/>
  <c r="CM399" i="5"/>
  <c r="DO399" i="5" s="1"/>
  <c r="CX399" i="5"/>
  <c r="CH399" i="5"/>
  <c r="DI399" i="5"/>
  <c r="EK399" i="5" s="1"/>
  <c r="CS399" i="5"/>
  <c r="DU399" i="5" s="1"/>
  <c r="CR399" i="5"/>
  <c r="CU399" i="5"/>
  <c r="DW399" i="5" s="1"/>
  <c r="DF399" i="5"/>
  <c r="CP399" i="5"/>
  <c r="DA399" i="5"/>
  <c r="EC399" i="5" s="1"/>
  <c r="CK399" i="5"/>
  <c r="DM399" i="5" s="1"/>
  <c r="CN399" i="5"/>
  <c r="CJ399" i="5"/>
  <c r="DG399" i="5"/>
  <c r="EI399" i="5" s="1"/>
  <c r="CQ399" i="5"/>
  <c r="DS399" i="5" s="1"/>
  <c r="DB399" i="5"/>
  <c r="CL399" i="5"/>
  <c r="CW399" i="5"/>
  <c r="DY399" i="5" s="1"/>
  <c r="DH399" i="5"/>
  <c r="BB385" i="5"/>
  <c r="AT385" i="5"/>
  <c r="DE374" i="5"/>
  <c r="EG374" i="5" s="1"/>
  <c r="CO374" i="5"/>
  <c r="DQ374" i="5" s="1"/>
  <c r="CV374" i="5"/>
  <c r="DC374" i="5"/>
  <c r="EE374" i="5" s="1"/>
  <c r="CM374" i="5"/>
  <c r="DO374" i="5" s="1"/>
  <c r="CX374" i="5"/>
  <c r="CH374" i="5"/>
  <c r="CW374" i="5"/>
  <c r="DY374" i="5" s="1"/>
  <c r="DD374" i="5"/>
  <c r="CN374" i="5"/>
  <c r="CU374" i="5"/>
  <c r="DW374" i="5" s="1"/>
  <c r="DF374" i="5"/>
  <c r="CP374" i="5"/>
  <c r="DI374" i="5"/>
  <c r="EK374" i="5" s="1"/>
  <c r="CS374" i="5"/>
  <c r="DU374" i="5" s="1"/>
  <c r="CZ374" i="5"/>
  <c r="CJ374" i="5"/>
  <c r="DG374" i="5"/>
  <c r="EI374" i="5" s="1"/>
  <c r="CQ374" i="5"/>
  <c r="DS374" i="5" s="1"/>
  <c r="DB374" i="5"/>
  <c r="CL374" i="5"/>
  <c r="AR368" i="5"/>
  <c r="BE360" i="5"/>
  <c r="DA342" i="5"/>
  <c r="EC342" i="5" s="1"/>
  <c r="CK342" i="5"/>
  <c r="DM342" i="5" s="1"/>
  <c r="DH342" i="5"/>
  <c r="CR342" i="5"/>
  <c r="CY342" i="5"/>
  <c r="EA342" i="5" s="1"/>
  <c r="CI342" i="5"/>
  <c r="DK342" i="5" s="1"/>
  <c r="CT342" i="5"/>
  <c r="CW342" i="5"/>
  <c r="DY342" i="5" s="1"/>
  <c r="DD342" i="5"/>
  <c r="CN342" i="5"/>
  <c r="CU342" i="5"/>
  <c r="DW342" i="5" s="1"/>
  <c r="DF342" i="5"/>
  <c r="CP342" i="5"/>
  <c r="DI342" i="5"/>
  <c r="EK342" i="5" s="1"/>
  <c r="CS342" i="5"/>
  <c r="DU342" i="5" s="1"/>
  <c r="CZ342" i="5"/>
  <c r="CJ342" i="5"/>
  <c r="DG342" i="5"/>
  <c r="EI342" i="5" s="1"/>
  <c r="CQ342" i="5"/>
  <c r="DS342" i="5" s="1"/>
  <c r="DB342" i="5"/>
  <c r="CL342" i="5"/>
  <c r="DE342" i="5"/>
  <c r="EG342" i="5" s="1"/>
  <c r="CO342" i="5"/>
  <c r="DQ342" i="5" s="1"/>
  <c r="CV342" i="5"/>
  <c r="DC342" i="5"/>
  <c r="EE342" i="5" s="1"/>
  <c r="CM342" i="5"/>
  <c r="DO342" i="5" s="1"/>
  <c r="CX342" i="5"/>
  <c r="CH342" i="5"/>
  <c r="DI326" i="5"/>
  <c r="EK326" i="5" s="1"/>
  <c r="CS326" i="5"/>
  <c r="DU326" i="5" s="1"/>
  <c r="CZ326" i="5"/>
  <c r="CJ326" i="5"/>
  <c r="DG326" i="5"/>
  <c r="EI326" i="5" s="1"/>
  <c r="CQ326" i="5"/>
  <c r="DS326" i="5" s="1"/>
  <c r="DB326" i="5"/>
  <c r="CL326" i="5"/>
  <c r="DE326" i="5"/>
  <c r="EG326" i="5" s="1"/>
  <c r="CO326" i="5"/>
  <c r="DQ326" i="5" s="1"/>
  <c r="CV326" i="5"/>
  <c r="DC326" i="5"/>
  <c r="EE326" i="5" s="1"/>
  <c r="CM326" i="5"/>
  <c r="DO326" i="5" s="1"/>
  <c r="CX326" i="5"/>
  <c r="CH326" i="5"/>
  <c r="DA326" i="5"/>
  <c r="EC326" i="5" s="1"/>
  <c r="CK326" i="5"/>
  <c r="DM326" i="5" s="1"/>
  <c r="DH326" i="5"/>
  <c r="CR326" i="5"/>
  <c r="CY326" i="5"/>
  <c r="EA326" i="5" s="1"/>
  <c r="CI326" i="5"/>
  <c r="DK326" i="5" s="1"/>
  <c r="CT326" i="5"/>
  <c r="CW326" i="5"/>
  <c r="DY326" i="5" s="1"/>
  <c r="DD326" i="5"/>
  <c r="CN326" i="5"/>
  <c r="CU326" i="5"/>
  <c r="DW326" i="5" s="1"/>
  <c r="DF326" i="5"/>
  <c r="CP326" i="5"/>
  <c r="AR320" i="5"/>
  <c r="CY360" i="5"/>
  <c r="EA360" i="5" s="1"/>
  <c r="CI360" i="5"/>
  <c r="DK360" i="5" s="1"/>
  <c r="CT360" i="5"/>
  <c r="DE360" i="5"/>
  <c r="EG360" i="5" s="1"/>
  <c r="CO360" i="5"/>
  <c r="DQ360" i="5" s="1"/>
  <c r="CV360" i="5"/>
  <c r="CU360" i="5"/>
  <c r="DW360" i="5" s="1"/>
  <c r="DF360" i="5"/>
  <c r="CP360" i="5"/>
  <c r="DA360" i="5"/>
  <c r="EC360" i="5" s="1"/>
  <c r="CK360" i="5"/>
  <c r="DM360" i="5" s="1"/>
  <c r="DH360" i="5"/>
  <c r="CR360" i="5"/>
  <c r="DG360" i="5"/>
  <c r="EI360" i="5" s="1"/>
  <c r="CQ360" i="5"/>
  <c r="DS360" i="5" s="1"/>
  <c r="DB360" i="5"/>
  <c r="CL360" i="5"/>
  <c r="CW360" i="5"/>
  <c r="DY360" i="5" s="1"/>
  <c r="DD360" i="5"/>
  <c r="CN360" i="5"/>
  <c r="DC360" i="5"/>
  <c r="EE360" i="5" s="1"/>
  <c r="CM360" i="5"/>
  <c r="DO360" i="5" s="1"/>
  <c r="CX360" i="5"/>
  <c r="CH360" i="5"/>
  <c r="DI360" i="5"/>
  <c r="EK360" i="5" s="1"/>
  <c r="CS360" i="5"/>
  <c r="DU360" i="5" s="1"/>
  <c r="CZ360" i="5"/>
  <c r="CJ360" i="5"/>
  <c r="DF353" i="5"/>
  <c r="CP353" i="5"/>
  <c r="DA353" i="5"/>
  <c r="EC353" i="5" s="1"/>
  <c r="CK353" i="5"/>
  <c r="DM353" i="5" s="1"/>
  <c r="DH353" i="5"/>
  <c r="CR353" i="5"/>
  <c r="CY353" i="5"/>
  <c r="EA353" i="5" s="1"/>
  <c r="CI353" i="5"/>
  <c r="DK353" i="5" s="1"/>
  <c r="CX353" i="5"/>
  <c r="CH353" i="5"/>
  <c r="DI353" i="5"/>
  <c r="EK353" i="5" s="1"/>
  <c r="CS353" i="5"/>
  <c r="DU353" i="5" s="1"/>
  <c r="CZ353" i="5"/>
  <c r="CJ353" i="5"/>
  <c r="DG353" i="5"/>
  <c r="EI353" i="5" s="1"/>
  <c r="CQ353" i="5"/>
  <c r="DS353" i="5" s="1"/>
  <c r="CT353" i="5"/>
  <c r="DE353" i="5"/>
  <c r="EG353" i="5" s="1"/>
  <c r="CO353" i="5"/>
  <c r="DQ353" i="5" s="1"/>
  <c r="CV353" i="5"/>
  <c r="DC353" i="5"/>
  <c r="EE353" i="5" s="1"/>
  <c r="CM353" i="5"/>
  <c r="DO353" i="5" s="1"/>
  <c r="AR353" i="5"/>
  <c r="DB337" i="5"/>
  <c r="CL337" i="5"/>
  <c r="CW337" i="5"/>
  <c r="DY337" i="5" s="1"/>
  <c r="DD337" i="5"/>
  <c r="CN337" i="5"/>
  <c r="CU337" i="5"/>
  <c r="DW337" i="5" s="1"/>
  <c r="CX337" i="5"/>
  <c r="CH337" i="5"/>
  <c r="DI337" i="5"/>
  <c r="EK337" i="5" s="1"/>
  <c r="CS337" i="5"/>
  <c r="DU337" i="5" s="1"/>
  <c r="CZ337" i="5"/>
  <c r="CJ337" i="5"/>
  <c r="DG337" i="5"/>
  <c r="EI337" i="5" s="1"/>
  <c r="CQ337" i="5"/>
  <c r="DS337" i="5" s="1"/>
  <c r="DF337" i="5"/>
  <c r="CP337" i="5"/>
  <c r="DA337" i="5"/>
  <c r="EC337" i="5" s="1"/>
  <c r="CK337" i="5"/>
  <c r="DM337" i="5" s="1"/>
  <c r="DH337" i="5"/>
  <c r="CR337" i="5"/>
  <c r="CY337" i="5"/>
  <c r="EA337" i="5" s="1"/>
  <c r="CI337" i="5"/>
  <c r="DK337" i="5" s="1"/>
  <c r="CT337" i="5"/>
  <c r="CO337" i="5"/>
  <c r="DQ337" i="5" s="1"/>
  <c r="CV337" i="5"/>
  <c r="CM337" i="5"/>
  <c r="DO337" i="5" s="1"/>
  <c r="DE337" i="5"/>
  <c r="EG337" i="5" s="1"/>
  <c r="DC337" i="5"/>
  <c r="EE337" i="5" s="1"/>
  <c r="BH337" i="5"/>
  <c r="AR337" i="5"/>
  <c r="DA321" i="5"/>
  <c r="EC321" i="5" s="1"/>
  <c r="CK321" i="5"/>
  <c r="DM321" i="5" s="1"/>
  <c r="DH321" i="5"/>
  <c r="CY321" i="5"/>
  <c r="EA321" i="5" s="1"/>
  <c r="CI321" i="5"/>
  <c r="DK321" i="5" s="1"/>
  <c r="CL321" i="5"/>
  <c r="CP321" i="5"/>
  <c r="DB321" i="5"/>
  <c r="DI321" i="5"/>
  <c r="EK321" i="5" s="1"/>
  <c r="CS321" i="5"/>
  <c r="DU321" i="5" s="1"/>
  <c r="CZ321" i="5"/>
  <c r="DG321" i="5"/>
  <c r="EI321" i="5" s="1"/>
  <c r="CQ321" i="5"/>
  <c r="DS321" i="5" s="1"/>
  <c r="CN321" i="5"/>
  <c r="CJ321" i="5"/>
  <c r="DE321" i="5"/>
  <c r="EG321" i="5" s="1"/>
  <c r="CO321" i="5"/>
  <c r="DQ321" i="5" s="1"/>
  <c r="DC321" i="5"/>
  <c r="EE321" i="5" s="1"/>
  <c r="CM321" i="5"/>
  <c r="DO321" i="5" s="1"/>
  <c r="CT321" i="5"/>
  <c r="CX321" i="5"/>
  <c r="AR321" i="5"/>
  <c r="CZ318" i="5"/>
  <c r="CJ318" i="5"/>
  <c r="CT318" i="5"/>
  <c r="CY318" i="5"/>
  <c r="EA318" i="5" s="1"/>
  <c r="CW318" i="5"/>
  <c r="DY318" i="5" s="1"/>
  <c r="CM318" i="5"/>
  <c r="DO318" i="5" s="1"/>
  <c r="DI318" i="5"/>
  <c r="EK318" i="5" s="1"/>
  <c r="DH318" i="5"/>
  <c r="CR318" i="5"/>
  <c r="DB318" i="5"/>
  <c r="CL318" i="5"/>
  <c r="CI318" i="5"/>
  <c r="DK318" i="5" s="1"/>
  <c r="DC318" i="5"/>
  <c r="EE318" i="5" s="1"/>
  <c r="CS318" i="5"/>
  <c r="DU318" i="5" s="1"/>
  <c r="DD318" i="5"/>
  <c r="CN318" i="5"/>
  <c r="CX318" i="5"/>
  <c r="CH318" i="5"/>
  <c r="DG318" i="5"/>
  <c r="EI318" i="5" s="1"/>
  <c r="DE318" i="5"/>
  <c r="EG318" i="5" s="1"/>
  <c r="CU318" i="5"/>
  <c r="DW318" i="5" s="1"/>
  <c r="CK318" i="5"/>
  <c r="DM318" i="5" s="1"/>
  <c r="AT313" i="5"/>
  <c r="DG301" i="5"/>
  <c r="EI301" i="5" s="1"/>
  <c r="CQ301" i="5"/>
  <c r="DS301" i="5" s="1"/>
  <c r="DB301" i="5"/>
  <c r="CL301" i="5"/>
  <c r="CW301" i="5"/>
  <c r="DY301" i="5" s="1"/>
  <c r="DD301" i="5"/>
  <c r="CN301" i="5"/>
  <c r="DC301" i="5"/>
  <c r="EE301" i="5" s="1"/>
  <c r="CM301" i="5"/>
  <c r="DO301" i="5" s="1"/>
  <c r="CX301" i="5"/>
  <c r="CH301" i="5"/>
  <c r="DI301" i="5"/>
  <c r="EK301" i="5" s="1"/>
  <c r="CS301" i="5"/>
  <c r="DU301" i="5" s="1"/>
  <c r="CZ301" i="5"/>
  <c r="CJ301" i="5"/>
  <c r="CU301" i="5"/>
  <c r="DW301" i="5" s="1"/>
  <c r="DF301" i="5"/>
  <c r="CP301" i="5"/>
  <c r="DA301" i="5"/>
  <c r="EC301" i="5" s="1"/>
  <c r="CK301" i="5"/>
  <c r="DM301" i="5" s="1"/>
  <c r="DH301" i="5"/>
  <c r="CR301" i="5"/>
  <c r="CY301" i="5"/>
  <c r="EA301" i="5" s="1"/>
  <c r="DE301" i="5"/>
  <c r="EG301" i="5" s="1"/>
  <c r="CI301" i="5"/>
  <c r="DK301" i="5" s="1"/>
  <c r="CT301" i="5"/>
  <c r="CO301" i="5"/>
  <c r="DQ301" i="5" s="1"/>
  <c r="CV301" i="5"/>
  <c r="CY313" i="5"/>
  <c r="EA313" i="5" s="1"/>
  <c r="CI313" i="5"/>
  <c r="DK313" i="5" s="1"/>
  <c r="CT313" i="5"/>
  <c r="DE313" i="5"/>
  <c r="EG313" i="5" s="1"/>
  <c r="CO313" i="5"/>
  <c r="DQ313" i="5" s="1"/>
  <c r="CV313" i="5"/>
  <c r="CU313" i="5"/>
  <c r="DW313" i="5" s="1"/>
  <c r="DF313" i="5"/>
  <c r="CP313" i="5"/>
  <c r="DA313" i="5"/>
  <c r="EC313" i="5" s="1"/>
  <c r="CK313" i="5"/>
  <c r="DM313" i="5" s="1"/>
  <c r="DH313" i="5"/>
  <c r="CR313" i="5"/>
  <c r="DC313" i="5"/>
  <c r="EE313" i="5" s="1"/>
  <c r="CM313" i="5"/>
  <c r="DO313" i="5" s="1"/>
  <c r="CX313" i="5"/>
  <c r="CH313" i="5"/>
  <c r="DI313" i="5"/>
  <c r="EK313" i="5" s="1"/>
  <c r="CS313" i="5"/>
  <c r="DU313" i="5" s="1"/>
  <c r="CZ313" i="5"/>
  <c r="CJ313" i="5"/>
  <c r="CL313" i="5"/>
  <c r="CN313" i="5"/>
  <c r="DG313" i="5"/>
  <c r="EI313" i="5" s="1"/>
  <c r="CQ313" i="5"/>
  <c r="DS313" i="5" s="1"/>
  <c r="DB313" i="5"/>
  <c r="CW313" i="5"/>
  <c r="DY313" i="5" s="1"/>
  <c r="DD313" i="5"/>
  <c r="AT310" i="5"/>
  <c r="BD284" i="5"/>
  <c r="AR313" i="5"/>
  <c r="CX306" i="5"/>
  <c r="CH306" i="5"/>
  <c r="DI306" i="5"/>
  <c r="EK306" i="5" s="1"/>
  <c r="CS306" i="5"/>
  <c r="DU306" i="5" s="1"/>
  <c r="CZ306" i="5"/>
  <c r="CJ306" i="5"/>
  <c r="DG306" i="5"/>
  <c r="EI306" i="5" s="1"/>
  <c r="CQ306" i="5"/>
  <c r="DS306" i="5" s="1"/>
  <c r="CT306" i="5"/>
  <c r="DE306" i="5"/>
  <c r="EG306" i="5" s="1"/>
  <c r="CO306" i="5"/>
  <c r="DQ306" i="5" s="1"/>
  <c r="CV306" i="5"/>
  <c r="DC306" i="5"/>
  <c r="EE306" i="5" s="1"/>
  <c r="CM306" i="5"/>
  <c r="DO306" i="5" s="1"/>
  <c r="DF306" i="5"/>
  <c r="CP306" i="5"/>
  <c r="DA306" i="5"/>
  <c r="EC306" i="5" s="1"/>
  <c r="CK306" i="5"/>
  <c r="DM306" i="5" s="1"/>
  <c r="DH306" i="5"/>
  <c r="CR306" i="5"/>
  <c r="CY306" i="5"/>
  <c r="EA306" i="5" s="1"/>
  <c r="CI306" i="5"/>
  <c r="DK306" i="5" s="1"/>
  <c r="DB306" i="5"/>
  <c r="CL306" i="5"/>
  <c r="CW306" i="5"/>
  <c r="DY306" i="5" s="1"/>
  <c r="DD306" i="5"/>
  <c r="CN306" i="5"/>
  <c r="CU306" i="5"/>
  <c r="DW306" i="5" s="1"/>
  <c r="BH306" i="5"/>
  <c r="CU289" i="5"/>
  <c r="DW289" i="5" s="1"/>
  <c r="DF289" i="5"/>
  <c r="CP289" i="5"/>
  <c r="DA289" i="5"/>
  <c r="EC289" i="5" s="1"/>
  <c r="CK289" i="5"/>
  <c r="DM289" i="5" s="1"/>
  <c r="DH289" i="5"/>
  <c r="CR289" i="5"/>
  <c r="DG289" i="5"/>
  <c r="EI289" i="5" s="1"/>
  <c r="CQ289" i="5"/>
  <c r="DS289" i="5" s="1"/>
  <c r="DB289" i="5"/>
  <c r="CL289" i="5"/>
  <c r="CW289" i="5"/>
  <c r="DY289" i="5" s="1"/>
  <c r="DD289" i="5"/>
  <c r="CN289" i="5"/>
  <c r="DC289" i="5"/>
  <c r="EE289" i="5" s="1"/>
  <c r="CM289" i="5"/>
  <c r="DO289" i="5" s="1"/>
  <c r="CX289" i="5"/>
  <c r="CH289" i="5"/>
  <c r="DI289" i="5"/>
  <c r="EK289" i="5" s="1"/>
  <c r="CS289" i="5"/>
  <c r="DU289" i="5" s="1"/>
  <c r="CZ289" i="5"/>
  <c r="CJ289" i="5"/>
  <c r="CY289" i="5"/>
  <c r="EA289" i="5" s="1"/>
  <c r="CI289" i="5"/>
  <c r="DK289" i="5" s="1"/>
  <c r="CT289" i="5"/>
  <c r="DE289" i="5"/>
  <c r="EG289" i="5" s="1"/>
  <c r="CO289" i="5"/>
  <c r="DQ289" i="5" s="1"/>
  <c r="CV289" i="5"/>
  <c r="BD279" i="5"/>
  <c r="BF279" i="5" s="1"/>
  <c r="M273" i="5"/>
  <c r="M249" i="5"/>
  <c r="M217" i="5"/>
  <c r="CZ300" i="5"/>
  <c r="CJ300" i="5"/>
  <c r="DG300" i="5"/>
  <c r="EI300" i="5" s="1"/>
  <c r="CQ300" i="5"/>
  <c r="DS300" i="5" s="1"/>
  <c r="DB300" i="5"/>
  <c r="CL300" i="5"/>
  <c r="CW300" i="5"/>
  <c r="DY300" i="5" s="1"/>
  <c r="CV300" i="5"/>
  <c r="DC300" i="5"/>
  <c r="EE300" i="5" s="1"/>
  <c r="CM300" i="5"/>
  <c r="DO300" i="5" s="1"/>
  <c r="CX300" i="5"/>
  <c r="CH300" i="5"/>
  <c r="DI300" i="5"/>
  <c r="EK300" i="5" s="1"/>
  <c r="CS300" i="5"/>
  <c r="DU300" i="5" s="1"/>
  <c r="DH300" i="5"/>
  <c r="CR300" i="5"/>
  <c r="CY300" i="5"/>
  <c r="EA300" i="5" s="1"/>
  <c r="CI300" i="5"/>
  <c r="DK300" i="5" s="1"/>
  <c r="CT300" i="5"/>
  <c r="DE300" i="5"/>
  <c r="EG300" i="5" s="1"/>
  <c r="CO300" i="5"/>
  <c r="DQ300" i="5" s="1"/>
  <c r="DD300" i="5"/>
  <c r="CN300" i="5"/>
  <c r="CU300" i="5"/>
  <c r="DW300" i="5" s="1"/>
  <c r="DF300" i="5"/>
  <c r="CP300" i="5"/>
  <c r="DA300" i="5"/>
  <c r="EC300" i="5" s="1"/>
  <c r="CK300" i="5"/>
  <c r="DM300" i="5" s="1"/>
  <c r="BE273" i="5"/>
  <c r="M269" i="5"/>
  <c r="M264" i="5"/>
  <c r="AR233" i="5"/>
  <c r="M232" i="5"/>
  <c r="BD287" i="5"/>
  <c r="BF287" i="5" s="1"/>
  <c r="AT283" i="5"/>
  <c r="BB283" i="5"/>
  <c r="BE269" i="5"/>
  <c r="BF269" i="5" s="1"/>
  <c r="M263" i="5"/>
  <c r="CX258" i="5"/>
  <c r="CH258" i="5"/>
  <c r="DI258" i="5"/>
  <c r="EK258" i="5" s="1"/>
  <c r="CS258" i="5"/>
  <c r="DU258" i="5" s="1"/>
  <c r="CZ258" i="5"/>
  <c r="CJ258" i="5"/>
  <c r="DG258" i="5"/>
  <c r="EI258" i="5" s="1"/>
  <c r="CQ258" i="5"/>
  <c r="DS258" i="5" s="1"/>
  <c r="CT258" i="5"/>
  <c r="DE258" i="5"/>
  <c r="EG258" i="5" s="1"/>
  <c r="CO258" i="5"/>
  <c r="DQ258" i="5" s="1"/>
  <c r="CV258" i="5"/>
  <c r="DC258" i="5"/>
  <c r="EE258" i="5" s="1"/>
  <c r="CM258" i="5"/>
  <c r="DO258" i="5" s="1"/>
  <c r="DF258" i="5"/>
  <c r="CP258" i="5"/>
  <c r="DA258" i="5"/>
  <c r="EC258" i="5" s="1"/>
  <c r="CK258" i="5"/>
  <c r="DM258" i="5" s="1"/>
  <c r="DH258" i="5"/>
  <c r="CR258" i="5"/>
  <c r="CY258" i="5"/>
  <c r="EA258" i="5" s="1"/>
  <c r="CI258" i="5"/>
  <c r="DK258" i="5" s="1"/>
  <c r="DB258" i="5"/>
  <c r="CL258" i="5"/>
  <c r="CW258" i="5"/>
  <c r="DY258" i="5" s="1"/>
  <c r="DD258" i="5"/>
  <c r="CN258" i="5"/>
  <c r="CU258" i="5"/>
  <c r="DW258" i="5" s="1"/>
  <c r="BH250" i="5"/>
  <c r="CX250" i="5"/>
  <c r="CH250" i="5"/>
  <c r="DI250" i="5"/>
  <c r="EK250" i="5" s="1"/>
  <c r="CS250" i="5"/>
  <c r="DU250" i="5" s="1"/>
  <c r="CZ250" i="5"/>
  <c r="CJ250" i="5"/>
  <c r="DG250" i="5"/>
  <c r="EI250" i="5" s="1"/>
  <c r="CQ250" i="5"/>
  <c r="DS250" i="5" s="1"/>
  <c r="CT250" i="5"/>
  <c r="DE250" i="5"/>
  <c r="EG250" i="5" s="1"/>
  <c r="CO250" i="5"/>
  <c r="DQ250" i="5" s="1"/>
  <c r="CV250" i="5"/>
  <c r="DC250" i="5"/>
  <c r="EE250" i="5" s="1"/>
  <c r="CM250" i="5"/>
  <c r="DO250" i="5" s="1"/>
  <c r="DF250" i="5"/>
  <c r="CP250" i="5"/>
  <c r="DA250" i="5"/>
  <c r="EC250" i="5" s="1"/>
  <c r="CK250" i="5"/>
  <c r="DM250" i="5" s="1"/>
  <c r="DH250" i="5"/>
  <c r="CR250" i="5"/>
  <c r="CY250" i="5"/>
  <c r="EA250" i="5" s="1"/>
  <c r="CI250" i="5"/>
  <c r="DK250" i="5" s="1"/>
  <c r="DB250" i="5"/>
  <c r="CL250" i="5"/>
  <c r="CW250" i="5"/>
  <c r="DY250" i="5" s="1"/>
  <c r="DD250" i="5"/>
  <c r="CN250" i="5"/>
  <c r="CU250" i="5"/>
  <c r="DW250" i="5" s="1"/>
  <c r="AR248" i="5"/>
  <c r="BH242" i="5"/>
  <c r="CX242" i="5"/>
  <c r="CH242" i="5"/>
  <c r="DI242" i="5"/>
  <c r="EK242" i="5" s="1"/>
  <c r="CS242" i="5"/>
  <c r="DU242" i="5" s="1"/>
  <c r="CZ242" i="5"/>
  <c r="CJ242" i="5"/>
  <c r="CT242" i="5"/>
  <c r="DE242" i="5"/>
  <c r="EG242" i="5" s="1"/>
  <c r="CO242" i="5"/>
  <c r="DQ242" i="5" s="1"/>
  <c r="CV242" i="5"/>
  <c r="DG242" i="5"/>
  <c r="EI242" i="5" s="1"/>
  <c r="DC242" i="5"/>
  <c r="EE242" i="5" s="1"/>
  <c r="CY242" i="5"/>
  <c r="EA242" i="5" s="1"/>
  <c r="DF242" i="5"/>
  <c r="CP242" i="5"/>
  <c r="DA242" i="5"/>
  <c r="EC242" i="5" s="1"/>
  <c r="CK242" i="5"/>
  <c r="DM242" i="5" s="1"/>
  <c r="DH242" i="5"/>
  <c r="CR242" i="5"/>
  <c r="CQ242" i="5"/>
  <c r="DS242" i="5" s="1"/>
  <c r="CM242" i="5"/>
  <c r="DO242" i="5" s="1"/>
  <c r="CI242" i="5"/>
  <c r="DK242" i="5" s="1"/>
  <c r="DB242" i="5"/>
  <c r="CL242" i="5"/>
  <c r="CW242" i="5"/>
  <c r="DY242" i="5" s="1"/>
  <c r="DD242" i="5"/>
  <c r="CN242" i="5"/>
  <c r="CU242" i="5"/>
  <c r="DW242" i="5" s="1"/>
  <c r="BH234" i="5"/>
  <c r="CX234" i="5"/>
  <c r="CH234" i="5"/>
  <c r="DI234" i="5"/>
  <c r="EK234" i="5" s="1"/>
  <c r="CS234" i="5"/>
  <c r="DU234" i="5" s="1"/>
  <c r="CZ234" i="5"/>
  <c r="CJ234" i="5"/>
  <c r="CM234" i="5"/>
  <c r="DO234" i="5" s="1"/>
  <c r="CI234" i="5"/>
  <c r="DK234" i="5" s="1"/>
  <c r="CT234" i="5"/>
  <c r="DE234" i="5"/>
  <c r="EG234" i="5" s="1"/>
  <c r="CO234" i="5"/>
  <c r="DQ234" i="5" s="1"/>
  <c r="CV234" i="5"/>
  <c r="DG234" i="5"/>
  <c r="EI234" i="5" s="1"/>
  <c r="DF234" i="5"/>
  <c r="CP234" i="5"/>
  <c r="DA234" i="5"/>
  <c r="EC234" i="5" s="1"/>
  <c r="CK234" i="5"/>
  <c r="DM234" i="5" s="1"/>
  <c r="DH234" i="5"/>
  <c r="CR234" i="5"/>
  <c r="CQ234" i="5"/>
  <c r="DS234" i="5" s="1"/>
  <c r="DB234" i="5"/>
  <c r="CL234" i="5"/>
  <c r="CW234" i="5"/>
  <c r="DY234" i="5" s="1"/>
  <c r="DD234" i="5"/>
  <c r="CN234" i="5"/>
  <c r="DC234" i="5"/>
  <c r="EE234" i="5" s="1"/>
  <c r="CY234" i="5"/>
  <c r="EA234" i="5" s="1"/>
  <c r="CU234" i="5"/>
  <c r="DW234" i="5" s="1"/>
  <c r="BH226" i="5"/>
  <c r="CX226" i="5"/>
  <c r="DE226" i="5"/>
  <c r="EG226" i="5" s="1"/>
  <c r="CO226" i="5"/>
  <c r="DQ226" i="5" s="1"/>
  <c r="CV226" i="5"/>
  <c r="CT226" i="5"/>
  <c r="DA226" i="5"/>
  <c r="EC226" i="5" s="1"/>
  <c r="CK226" i="5"/>
  <c r="DM226" i="5" s="1"/>
  <c r="DH226" i="5"/>
  <c r="CR226" i="5"/>
  <c r="DG226" i="5"/>
  <c r="EI226" i="5" s="1"/>
  <c r="DC226" i="5"/>
  <c r="EE226" i="5" s="1"/>
  <c r="CY226" i="5"/>
  <c r="EA226" i="5" s="1"/>
  <c r="DF226" i="5"/>
  <c r="CP226" i="5"/>
  <c r="CW226" i="5"/>
  <c r="DY226" i="5" s="1"/>
  <c r="DD226" i="5"/>
  <c r="CN226" i="5"/>
  <c r="CU226" i="5"/>
  <c r="DW226" i="5" s="1"/>
  <c r="CQ226" i="5"/>
  <c r="DS226" i="5" s="1"/>
  <c r="CM226" i="5"/>
  <c r="DO226" i="5" s="1"/>
  <c r="CI226" i="5"/>
  <c r="DK226" i="5" s="1"/>
  <c r="DB226" i="5"/>
  <c r="CL226" i="5"/>
  <c r="DI226" i="5"/>
  <c r="EK226" i="5" s="1"/>
  <c r="CS226" i="5"/>
  <c r="DU226" i="5" s="1"/>
  <c r="CZ226" i="5"/>
  <c r="CJ226" i="5"/>
  <c r="CH226" i="5"/>
  <c r="AT287" i="5"/>
  <c r="BB287" i="5"/>
  <c r="DE214" i="5"/>
  <c r="EG214" i="5" s="1"/>
  <c r="CO214" i="5"/>
  <c r="DQ214" i="5" s="1"/>
  <c r="CV214" i="5"/>
  <c r="DC214" i="5"/>
  <c r="EE214" i="5" s="1"/>
  <c r="CM214" i="5"/>
  <c r="DO214" i="5" s="1"/>
  <c r="CX214" i="5"/>
  <c r="CH214" i="5"/>
  <c r="DA214" i="5"/>
  <c r="EC214" i="5" s="1"/>
  <c r="CK214" i="5"/>
  <c r="DM214" i="5" s="1"/>
  <c r="DH214" i="5"/>
  <c r="CR214" i="5"/>
  <c r="CY214" i="5"/>
  <c r="EA214" i="5" s="1"/>
  <c r="CI214" i="5"/>
  <c r="DK214" i="5" s="1"/>
  <c r="CT214" i="5"/>
  <c r="CW214" i="5"/>
  <c r="DY214" i="5" s="1"/>
  <c r="DD214" i="5"/>
  <c r="CN214" i="5"/>
  <c r="CU214" i="5"/>
  <c r="DW214" i="5" s="1"/>
  <c r="DF214" i="5"/>
  <c r="CP214" i="5"/>
  <c r="DI214" i="5"/>
  <c r="EK214" i="5" s="1"/>
  <c r="CS214" i="5"/>
  <c r="DU214" i="5" s="1"/>
  <c r="CZ214" i="5"/>
  <c r="CJ214" i="5"/>
  <c r="DG214" i="5"/>
  <c r="EI214" i="5" s="1"/>
  <c r="CQ214" i="5"/>
  <c r="DS214" i="5" s="1"/>
  <c r="DB214" i="5"/>
  <c r="CL214" i="5"/>
  <c r="AR214" i="5"/>
  <c r="CW210" i="5"/>
  <c r="DY210" i="5" s="1"/>
  <c r="DD210" i="5"/>
  <c r="CN210" i="5"/>
  <c r="CU210" i="5"/>
  <c r="DW210" i="5" s="1"/>
  <c r="DF210" i="5"/>
  <c r="CP210" i="5"/>
  <c r="DI210" i="5"/>
  <c r="EK210" i="5" s="1"/>
  <c r="CS210" i="5"/>
  <c r="DU210" i="5" s="1"/>
  <c r="CZ210" i="5"/>
  <c r="CJ210" i="5"/>
  <c r="DG210" i="5"/>
  <c r="EI210" i="5" s="1"/>
  <c r="CQ210" i="5"/>
  <c r="DS210" i="5" s="1"/>
  <c r="DB210" i="5"/>
  <c r="CL210" i="5"/>
  <c r="DE210" i="5"/>
  <c r="EG210" i="5" s="1"/>
  <c r="CO210" i="5"/>
  <c r="DQ210" i="5" s="1"/>
  <c r="CV210" i="5"/>
  <c r="DC210" i="5"/>
  <c r="EE210" i="5" s="1"/>
  <c r="CM210" i="5"/>
  <c r="DO210" i="5" s="1"/>
  <c r="CX210" i="5"/>
  <c r="CH210" i="5"/>
  <c r="DA210" i="5"/>
  <c r="EC210" i="5" s="1"/>
  <c r="CK210" i="5"/>
  <c r="DM210" i="5" s="1"/>
  <c r="DH210" i="5"/>
  <c r="CR210" i="5"/>
  <c r="CY210" i="5"/>
  <c r="EA210" i="5" s="1"/>
  <c r="CI210" i="5"/>
  <c r="DK210" i="5" s="1"/>
  <c r="CT210" i="5"/>
  <c r="BH210" i="5"/>
  <c r="AR196" i="5"/>
  <c r="DG192" i="5"/>
  <c r="EI192" i="5" s="1"/>
  <c r="CQ192" i="5"/>
  <c r="DS192" i="5" s="1"/>
  <c r="DB192" i="5"/>
  <c r="CL192" i="5"/>
  <c r="CW192" i="5"/>
  <c r="DY192" i="5" s="1"/>
  <c r="DD192" i="5"/>
  <c r="CN192" i="5"/>
  <c r="DC192" i="5"/>
  <c r="EE192" i="5" s="1"/>
  <c r="CM192" i="5"/>
  <c r="DO192" i="5" s="1"/>
  <c r="CX192" i="5"/>
  <c r="CH192" i="5"/>
  <c r="DI192" i="5"/>
  <c r="EK192" i="5" s="1"/>
  <c r="CS192" i="5"/>
  <c r="DU192" i="5" s="1"/>
  <c r="CZ192" i="5"/>
  <c r="CJ192" i="5"/>
  <c r="CY192" i="5"/>
  <c r="EA192" i="5" s="1"/>
  <c r="CI192" i="5"/>
  <c r="DK192" i="5" s="1"/>
  <c r="CT192" i="5"/>
  <c r="DE192" i="5"/>
  <c r="EG192" i="5" s="1"/>
  <c r="CO192" i="5"/>
  <c r="DQ192" i="5" s="1"/>
  <c r="CV192" i="5"/>
  <c r="CU192" i="5"/>
  <c r="DW192" i="5" s="1"/>
  <c r="DF192" i="5"/>
  <c r="CP192" i="5"/>
  <c r="DA192" i="5"/>
  <c r="EC192" i="5" s="1"/>
  <c r="CK192" i="5"/>
  <c r="DM192" i="5" s="1"/>
  <c r="DH192" i="5"/>
  <c r="CR192" i="5"/>
  <c r="BH184" i="5"/>
  <c r="DG184" i="5"/>
  <c r="EI184" i="5" s="1"/>
  <c r="CQ184" i="5"/>
  <c r="DS184" i="5" s="1"/>
  <c r="DB184" i="5"/>
  <c r="CL184" i="5"/>
  <c r="CW184" i="5"/>
  <c r="DY184" i="5" s="1"/>
  <c r="DD184" i="5"/>
  <c r="CN184" i="5"/>
  <c r="DC184" i="5"/>
  <c r="EE184" i="5" s="1"/>
  <c r="CM184" i="5"/>
  <c r="DO184" i="5" s="1"/>
  <c r="CX184" i="5"/>
  <c r="CH184" i="5"/>
  <c r="DI184" i="5"/>
  <c r="EK184" i="5" s="1"/>
  <c r="CS184" i="5"/>
  <c r="DU184" i="5" s="1"/>
  <c r="CZ184" i="5"/>
  <c r="CJ184" i="5"/>
  <c r="CY184" i="5"/>
  <c r="EA184" i="5" s="1"/>
  <c r="CI184" i="5"/>
  <c r="DK184" i="5" s="1"/>
  <c r="CT184" i="5"/>
  <c r="DE184" i="5"/>
  <c r="EG184" i="5" s="1"/>
  <c r="CO184" i="5"/>
  <c r="DQ184" i="5" s="1"/>
  <c r="CV184" i="5"/>
  <c r="CU184" i="5"/>
  <c r="DW184" i="5" s="1"/>
  <c r="DF184" i="5"/>
  <c r="CP184" i="5"/>
  <c r="DA184" i="5"/>
  <c r="EC184" i="5" s="1"/>
  <c r="CK184" i="5"/>
  <c r="DM184" i="5" s="1"/>
  <c r="DH184" i="5"/>
  <c r="CR184" i="5"/>
  <c r="BH175" i="5"/>
  <c r="CT175" i="5"/>
  <c r="DE175" i="5"/>
  <c r="EG175" i="5" s="1"/>
  <c r="CO175" i="5"/>
  <c r="DQ175" i="5" s="1"/>
  <c r="CV175" i="5"/>
  <c r="DC175" i="5"/>
  <c r="EE175" i="5" s="1"/>
  <c r="CM175" i="5"/>
  <c r="DO175" i="5" s="1"/>
  <c r="DF175" i="5"/>
  <c r="CP175" i="5"/>
  <c r="DA175" i="5"/>
  <c r="EC175" i="5" s="1"/>
  <c r="CK175" i="5"/>
  <c r="DM175" i="5" s="1"/>
  <c r="DH175" i="5"/>
  <c r="CR175" i="5"/>
  <c r="CY175" i="5"/>
  <c r="EA175" i="5" s="1"/>
  <c r="CI175" i="5"/>
  <c r="DK175" i="5" s="1"/>
  <c r="DB175" i="5"/>
  <c r="CL175" i="5"/>
  <c r="CW175" i="5"/>
  <c r="DY175" i="5" s="1"/>
  <c r="DD175" i="5"/>
  <c r="CN175" i="5"/>
  <c r="CU175" i="5"/>
  <c r="DW175" i="5" s="1"/>
  <c r="CX175" i="5"/>
  <c r="CH175" i="5"/>
  <c r="DI175" i="5"/>
  <c r="EK175" i="5" s="1"/>
  <c r="CS175" i="5"/>
  <c r="DU175" i="5" s="1"/>
  <c r="CZ175" i="5"/>
  <c r="CJ175" i="5"/>
  <c r="DG175" i="5"/>
  <c r="EI175" i="5" s="1"/>
  <c r="CQ175" i="5"/>
  <c r="DS175" i="5" s="1"/>
  <c r="BH167" i="5"/>
  <c r="CT167" i="5"/>
  <c r="DE167" i="5"/>
  <c r="EG167" i="5" s="1"/>
  <c r="CO167" i="5"/>
  <c r="DQ167" i="5" s="1"/>
  <c r="CV167" i="5"/>
  <c r="DC167" i="5"/>
  <c r="EE167" i="5" s="1"/>
  <c r="CM167" i="5"/>
  <c r="DO167" i="5" s="1"/>
  <c r="DF167" i="5"/>
  <c r="CP167" i="5"/>
  <c r="DA167" i="5"/>
  <c r="EC167" i="5" s="1"/>
  <c r="CK167" i="5"/>
  <c r="DM167" i="5" s="1"/>
  <c r="DH167" i="5"/>
  <c r="CR167" i="5"/>
  <c r="CY167" i="5"/>
  <c r="EA167" i="5" s="1"/>
  <c r="CI167" i="5"/>
  <c r="DK167" i="5" s="1"/>
  <c r="DB167" i="5"/>
  <c r="CL167" i="5"/>
  <c r="CW167" i="5"/>
  <c r="DY167" i="5" s="1"/>
  <c r="DD167" i="5"/>
  <c r="CN167" i="5"/>
  <c r="CU167" i="5"/>
  <c r="DW167" i="5" s="1"/>
  <c r="CX167" i="5"/>
  <c r="CH167" i="5"/>
  <c r="DI167" i="5"/>
  <c r="EK167" i="5" s="1"/>
  <c r="CS167" i="5"/>
  <c r="DU167" i="5" s="1"/>
  <c r="CZ167" i="5"/>
  <c r="CJ167" i="5"/>
  <c r="DG167" i="5"/>
  <c r="EI167" i="5" s="1"/>
  <c r="CQ167" i="5"/>
  <c r="DS167" i="5" s="1"/>
  <c r="CX155" i="5"/>
  <c r="CH155" i="5"/>
  <c r="DI155" i="5"/>
  <c r="EK155" i="5" s="1"/>
  <c r="CS155" i="5"/>
  <c r="DU155" i="5" s="1"/>
  <c r="CZ155" i="5"/>
  <c r="CJ155" i="5"/>
  <c r="DG155" i="5"/>
  <c r="EI155" i="5" s="1"/>
  <c r="CQ155" i="5"/>
  <c r="DS155" i="5" s="1"/>
  <c r="CT155" i="5"/>
  <c r="DE155" i="5"/>
  <c r="EG155" i="5" s="1"/>
  <c r="CO155" i="5"/>
  <c r="DQ155" i="5" s="1"/>
  <c r="CV155" i="5"/>
  <c r="DC155" i="5"/>
  <c r="EE155" i="5" s="1"/>
  <c r="CM155" i="5"/>
  <c r="DO155" i="5" s="1"/>
  <c r="DF155" i="5"/>
  <c r="CP155" i="5"/>
  <c r="DA155" i="5"/>
  <c r="EC155" i="5" s="1"/>
  <c r="CK155" i="5"/>
  <c r="DM155" i="5" s="1"/>
  <c r="DH155" i="5"/>
  <c r="CR155" i="5"/>
  <c r="CY155" i="5"/>
  <c r="EA155" i="5" s="1"/>
  <c r="CI155" i="5"/>
  <c r="DK155" i="5" s="1"/>
  <c r="DB155" i="5"/>
  <c r="CL155" i="5"/>
  <c r="CW155" i="5"/>
  <c r="DY155" i="5" s="1"/>
  <c r="DD155" i="5"/>
  <c r="CN155" i="5"/>
  <c r="CU155" i="5"/>
  <c r="DW155" i="5" s="1"/>
  <c r="DF147" i="5"/>
  <c r="CP147" i="5"/>
  <c r="DA147" i="5"/>
  <c r="EC147" i="5" s="1"/>
  <c r="CK147" i="5"/>
  <c r="DM147" i="5" s="1"/>
  <c r="DH147" i="5"/>
  <c r="CR147" i="5"/>
  <c r="CY147" i="5"/>
  <c r="EA147" i="5" s="1"/>
  <c r="CI147" i="5"/>
  <c r="DK147" i="5" s="1"/>
  <c r="DB147" i="5"/>
  <c r="CL147" i="5"/>
  <c r="CW147" i="5"/>
  <c r="DY147" i="5" s="1"/>
  <c r="DD147" i="5"/>
  <c r="CN147" i="5"/>
  <c r="CU147" i="5"/>
  <c r="DW147" i="5" s="1"/>
  <c r="CX147" i="5"/>
  <c r="CH147" i="5"/>
  <c r="DI147" i="5"/>
  <c r="EK147" i="5" s="1"/>
  <c r="CS147" i="5"/>
  <c r="DU147" i="5" s="1"/>
  <c r="CZ147" i="5"/>
  <c r="CJ147" i="5"/>
  <c r="DG147" i="5"/>
  <c r="EI147" i="5" s="1"/>
  <c r="CQ147" i="5"/>
  <c r="DS147" i="5" s="1"/>
  <c r="CT147" i="5"/>
  <c r="DE147" i="5"/>
  <c r="EG147" i="5" s="1"/>
  <c r="CO147" i="5"/>
  <c r="DQ147" i="5" s="1"/>
  <c r="CV147" i="5"/>
  <c r="DC147" i="5"/>
  <c r="EE147" i="5" s="1"/>
  <c r="CM147" i="5"/>
  <c r="DO147" i="5" s="1"/>
  <c r="BH139" i="5"/>
  <c r="DF139" i="5"/>
  <c r="CP139" i="5"/>
  <c r="DA139" i="5"/>
  <c r="EC139" i="5" s="1"/>
  <c r="CK139" i="5"/>
  <c r="DM139" i="5" s="1"/>
  <c r="DH139" i="5"/>
  <c r="CR139" i="5"/>
  <c r="CY139" i="5"/>
  <c r="EA139" i="5" s="1"/>
  <c r="CI139" i="5"/>
  <c r="DK139" i="5" s="1"/>
  <c r="DB139" i="5"/>
  <c r="CL139" i="5"/>
  <c r="CW139" i="5"/>
  <c r="DY139" i="5" s="1"/>
  <c r="EL139" i="5" s="1"/>
  <c r="DD139" i="5"/>
  <c r="CN139" i="5"/>
  <c r="CU139" i="5"/>
  <c r="DW139" i="5" s="1"/>
  <c r="CX139" i="5"/>
  <c r="CH139" i="5"/>
  <c r="DI139" i="5"/>
  <c r="EK139" i="5" s="1"/>
  <c r="CS139" i="5"/>
  <c r="DU139" i="5" s="1"/>
  <c r="CZ139" i="5"/>
  <c r="CJ139" i="5"/>
  <c r="DG139" i="5"/>
  <c r="EI139" i="5" s="1"/>
  <c r="CQ139" i="5"/>
  <c r="DS139" i="5" s="1"/>
  <c r="CT139" i="5"/>
  <c r="DE139" i="5"/>
  <c r="EG139" i="5" s="1"/>
  <c r="CO139" i="5"/>
  <c r="DQ139" i="5" s="1"/>
  <c r="CV139" i="5"/>
  <c r="DC139" i="5"/>
  <c r="EE139" i="5" s="1"/>
  <c r="CM139" i="5"/>
  <c r="DO139" i="5" s="1"/>
  <c r="BH131" i="5"/>
  <c r="DF131" i="5"/>
  <c r="CP131" i="5"/>
  <c r="DA131" i="5"/>
  <c r="EC131" i="5" s="1"/>
  <c r="CK131" i="5"/>
  <c r="DM131" i="5" s="1"/>
  <c r="DH131" i="5"/>
  <c r="CR131" i="5"/>
  <c r="CY131" i="5"/>
  <c r="EA131" i="5" s="1"/>
  <c r="CI131" i="5"/>
  <c r="DK131" i="5" s="1"/>
  <c r="DB131" i="5"/>
  <c r="CL131" i="5"/>
  <c r="CW131" i="5"/>
  <c r="DY131" i="5" s="1"/>
  <c r="DD131" i="5"/>
  <c r="CN131" i="5"/>
  <c r="CU131" i="5"/>
  <c r="DW131" i="5" s="1"/>
  <c r="CX131" i="5"/>
  <c r="CH131" i="5"/>
  <c r="DI131" i="5"/>
  <c r="EK131" i="5" s="1"/>
  <c r="CS131" i="5"/>
  <c r="DU131" i="5" s="1"/>
  <c r="CZ131" i="5"/>
  <c r="CJ131" i="5"/>
  <c r="DG131" i="5"/>
  <c r="EI131" i="5" s="1"/>
  <c r="CQ131" i="5"/>
  <c r="DS131" i="5" s="1"/>
  <c r="CT131" i="5"/>
  <c r="DE131" i="5"/>
  <c r="EG131" i="5" s="1"/>
  <c r="CO131" i="5"/>
  <c r="DQ131" i="5" s="1"/>
  <c r="CV131" i="5"/>
  <c r="DC131" i="5"/>
  <c r="EE131" i="5" s="1"/>
  <c r="CM131" i="5"/>
  <c r="DO131" i="5" s="1"/>
  <c r="CW194" i="5"/>
  <c r="DY194" i="5" s="1"/>
  <c r="DD194" i="5"/>
  <c r="CN194" i="5"/>
  <c r="CU194" i="5"/>
  <c r="DW194" i="5" s="1"/>
  <c r="DF194" i="5"/>
  <c r="CP194" i="5"/>
  <c r="DI194" i="5"/>
  <c r="EK194" i="5" s="1"/>
  <c r="CS194" i="5"/>
  <c r="DU194" i="5" s="1"/>
  <c r="CZ194" i="5"/>
  <c r="CJ194" i="5"/>
  <c r="DG194" i="5"/>
  <c r="EI194" i="5" s="1"/>
  <c r="CQ194" i="5"/>
  <c r="DS194" i="5" s="1"/>
  <c r="DB194" i="5"/>
  <c r="CL194" i="5"/>
  <c r="DE194" i="5"/>
  <c r="EG194" i="5" s="1"/>
  <c r="CO194" i="5"/>
  <c r="DQ194" i="5" s="1"/>
  <c r="CV194" i="5"/>
  <c r="DC194" i="5"/>
  <c r="EE194" i="5" s="1"/>
  <c r="CM194" i="5"/>
  <c r="DO194" i="5" s="1"/>
  <c r="CX194" i="5"/>
  <c r="CH194" i="5"/>
  <c r="DA194" i="5"/>
  <c r="EC194" i="5" s="1"/>
  <c r="CK194" i="5"/>
  <c r="DM194" i="5" s="1"/>
  <c r="DH194" i="5"/>
  <c r="CR194" i="5"/>
  <c r="CY194" i="5"/>
  <c r="EA194" i="5" s="1"/>
  <c r="CI194" i="5"/>
  <c r="DK194" i="5" s="1"/>
  <c r="CT194" i="5"/>
  <c r="M192" i="5"/>
  <c r="AR176" i="5"/>
  <c r="AR128" i="5"/>
  <c r="AX200" i="5"/>
  <c r="CU178" i="5"/>
  <c r="DW178" i="5" s="1"/>
  <c r="DF178" i="5"/>
  <c r="CP178" i="5"/>
  <c r="DA178" i="5"/>
  <c r="EC178" i="5" s="1"/>
  <c r="CK178" i="5"/>
  <c r="DM178" i="5" s="1"/>
  <c r="DH178" i="5"/>
  <c r="CR178" i="5"/>
  <c r="DG178" i="5"/>
  <c r="EI178" i="5" s="1"/>
  <c r="CQ178" i="5"/>
  <c r="DS178" i="5" s="1"/>
  <c r="DB178" i="5"/>
  <c r="CL178" i="5"/>
  <c r="CW178" i="5"/>
  <c r="DY178" i="5" s="1"/>
  <c r="DD178" i="5"/>
  <c r="CN178" i="5"/>
  <c r="DC178" i="5"/>
  <c r="EE178" i="5" s="1"/>
  <c r="CM178" i="5"/>
  <c r="DO178" i="5" s="1"/>
  <c r="CX178" i="5"/>
  <c r="CH178" i="5"/>
  <c r="DI178" i="5"/>
  <c r="EK178" i="5" s="1"/>
  <c r="CS178" i="5"/>
  <c r="DU178" i="5" s="1"/>
  <c r="CZ178" i="5"/>
  <c r="CJ178" i="5"/>
  <c r="CY178" i="5"/>
  <c r="EA178" i="5" s="1"/>
  <c r="CI178" i="5"/>
  <c r="DK178" i="5" s="1"/>
  <c r="CT178" i="5"/>
  <c r="DE178" i="5"/>
  <c r="EG178" i="5" s="1"/>
  <c r="CO178" i="5"/>
  <c r="DQ178" i="5" s="1"/>
  <c r="CV178" i="5"/>
  <c r="AR178" i="5"/>
  <c r="AT154" i="5"/>
  <c r="AT142" i="5"/>
  <c r="AT110" i="5"/>
  <c r="DE81" i="5"/>
  <c r="EG81" i="5" s="1"/>
  <c r="CO81" i="5"/>
  <c r="DQ81" i="5" s="1"/>
  <c r="CV81" i="5"/>
  <c r="DC81" i="5"/>
  <c r="EE81" i="5" s="1"/>
  <c r="CM81" i="5"/>
  <c r="DO81" i="5" s="1"/>
  <c r="CX81" i="5"/>
  <c r="CH81" i="5"/>
  <c r="DA81" i="5"/>
  <c r="EC81" i="5" s="1"/>
  <c r="CK81" i="5"/>
  <c r="DM81" i="5" s="1"/>
  <c r="DH81" i="5"/>
  <c r="CR81" i="5"/>
  <c r="CY81" i="5"/>
  <c r="EA81" i="5" s="1"/>
  <c r="CI81" i="5"/>
  <c r="DK81" i="5" s="1"/>
  <c r="CT81" i="5"/>
  <c r="CW81" i="5"/>
  <c r="DY81" i="5" s="1"/>
  <c r="DD81" i="5"/>
  <c r="CN81" i="5"/>
  <c r="CU81" i="5"/>
  <c r="DW81" i="5" s="1"/>
  <c r="DF81" i="5"/>
  <c r="CP81" i="5"/>
  <c r="DI81" i="5"/>
  <c r="EK81" i="5" s="1"/>
  <c r="CS81" i="5"/>
  <c r="DU81" i="5" s="1"/>
  <c r="CZ81" i="5"/>
  <c r="CJ81" i="5"/>
  <c r="DG81" i="5"/>
  <c r="EI81" i="5" s="1"/>
  <c r="CQ81" i="5"/>
  <c r="DS81" i="5" s="1"/>
  <c r="DB81" i="5"/>
  <c r="CL81" i="5"/>
  <c r="AT77" i="5"/>
  <c r="BH65" i="5"/>
  <c r="DE65" i="5"/>
  <c r="EG65" i="5" s="1"/>
  <c r="CO65" i="5"/>
  <c r="DQ65" i="5" s="1"/>
  <c r="CV65" i="5"/>
  <c r="DC65" i="5"/>
  <c r="EE65" i="5" s="1"/>
  <c r="CM65" i="5"/>
  <c r="DO65" i="5" s="1"/>
  <c r="CX65" i="5"/>
  <c r="CH65" i="5"/>
  <c r="DA65" i="5"/>
  <c r="EC65" i="5" s="1"/>
  <c r="CK65" i="5"/>
  <c r="DM65" i="5" s="1"/>
  <c r="DH65" i="5"/>
  <c r="CR65" i="5"/>
  <c r="CY65" i="5"/>
  <c r="EA65" i="5" s="1"/>
  <c r="CI65" i="5"/>
  <c r="DK65" i="5" s="1"/>
  <c r="CT65" i="5"/>
  <c r="CW65" i="5"/>
  <c r="DY65" i="5" s="1"/>
  <c r="DD65" i="5"/>
  <c r="CN65" i="5"/>
  <c r="CU65" i="5"/>
  <c r="DW65" i="5" s="1"/>
  <c r="DF65" i="5"/>
  <c r="CP65" i="5"/>
  <c r="DI65" i="5"/>
  <c r="EK65" i="5" s="1"/>
  <c r="CS65" i="5"/>
  <c r="DU65" i="5" s="1"/>
  <c r="CZ65" i="5"/>
  <c r="CJ65" i="5"/>
  <c r="DG65" i="5"/>
  <c r="EI65" i="5" s="1"/>
  <c r="CQ65" i="5"/>
  <c r="DS65" i="5" s="1"/>
  <c r="DB65" i="5"/>
  <c r="CL65" i="5"/>
  <c r="DE49" i="5"/>
  <c r="EG49" i="5" s="1"/>
  <c r="CO49" i="5"/>
  <c r="DQ49" i="5" s="1"/>
  <c r="CV49" i="5"/>
  <c r="DC49" i="5"/>
  <c r="EE49" i="5" s="1"/>
  <c r="CM49" i="5"/>
  <c r="DO49" i="5" s="1"/>
  <c r="CX49" i="5"/>
  <c r="CH49" i="5"/>
  <c r="DA49" i="5"/>
  <c r="EC49" i="5" s="1"/>
  <c r="CK49" i="5"/>
  <c r="DM49" i="5" s="1"/>
  <c r="DH49" i="5"/>
  <c r="CR49" i="5"/>
  <c r="CY49" i="5"/>
  <c r="EA49" i="5" s="1"/>
  <c r="CI49" i="5"/>
  <c r="DK49" i="5" s="1"/>
  <c r="CT49" i="5"/>
  <c r="CW49" i="5"/>
  <c r="DY49" i="5" s="1"/>
  <c r="DD49" i="5"/>
  <c r="CN49" i="5"/>
  <c r="CU49" i="5"/>
  <c r="DW49" i="5" s="1"/>
  <c r="DF49" i="5"/>
  <c r="CP49" i="5"/>
  <c r="DI49" i="5"/>
  <c r="EK49" i="5" s="1"/>
  <c r="CS49" i="5"/>
  <c r="DU49" i="5" s="1"/>
  <c r="CZ49" i="5"/>
  <c r="CJ49" i="5"/>
  <c r="DG49" i="5"/>
  <c r="EI49" i="5" s="1"/>
  <c r="CQ49" i="5"/>
  <c r="DS49" i="5" s="1"/>
  <c r="DB49" i="5"/>
  <c r="CL49" i="5"/>
  <c r="AT37" i="5"/>
  <c r="DE33" i="5"/>
  <c r="EG33" i="5" s="1"/>
  <c r="CO33" i="5"/>
  <c r="DQ33" i="5" s="1"/>
  <c r="CV33" i="5"/>
  <c r="DC33" i="5"/>
  <c r="EE33" i="5" s="1"/>
  <c r="CM33" i="5"/>
  <c r="DO33" i="5" s="1"/>
  <c r="CX33" i="5"/>
  <c r="CH33" i="5"/>
  <c r="DA33" i="5"/>
  <c r="EC33" i="5" s="1"/>
  <c r="CK33" i="5"/>
  <c r="DM33" i="5" s="1"/>
  <c r="DH33" i="5"/>
  <c r="CR33" i="5"/>
  <c r="CY33" i="5"/>
  <c r="EA33" i="5" s="1"/>
  <c r="CI33" i="5"/>
  <c r="DK33" i="5" s="1"/>
  <c r="CT33" i="5"/>
  <c r="CW33" i="5"/>
  <c r="DY33" i="5" s="1"/>
  <c r="DD33" i="5"/>
  <c r="CN33" i="5"/>
  <c r="CU33" i="5"/>
  <c r="DW33" i="5" s="1"/>
  <c r="DF33" i="5"/>
  <c r="CP33" i="5"/>
  <c r="DI33" i="5"/>
  <c r="EK33" i="5" s="1"/>
  <c r="CS33" i="5"/>
  <c r="DU33" i="5" s="1"/>
  <c r="CZ33" i="5"/>
  <c r="CJ33" i="5"/>
  <c r="DG33" i="5"/>
  <c r="EI33" i="5" s="1"/>
  <c r="CQ33" i="5"/>
  <c r="DS33" i="5" s="1"/>
  <c r="DB33" i="5"/>
  <c r="CL33" i="5"/>
  <c r="AR21" i="5"/>
  <c r="AT21" i="5"/>
  <c r="DI17" i="5"/>
  <c r="EK17" i="5" s="1"/>
  <c r="CS17" i="5"/>
  <c r="DU17" i="5" s="1"/>
  <c r="CZ17" i="5"/>
  <c r="CJ17" i="5"/>
  <c r="DG17" i="5"/>
  <c r="EI17" i="5" s="1"/>
  <c r="CQ17" i="5"/>
  <c r="DS17" i="5" s="1"/>
  <c r="DB17" i="5"/>
  <c r="CL17" i="5"/>
  <c r="DE17" i="5"/>
  <c r="EG17" i="5" s="1"/>
  <c r="CO17" i="5"/>
  <c r="DQ17" i="5" s="1"/>
  <c r="CV17" i="5"/>
  <c r="DC17" i="5"/>
  <c r="EE17" i="5" s="1"/>
  <c r="CM17" i="5"/>
  <c r="DO17" i="5" s="1"/>
  <c r="CX17" i="5"/>
  <c r="CH17" i="5"/>
  <c r="DA17" i="5"/>
  <c r="EC17" i="5" s="1"/>
  <c r="CK17" i="5"/>
  <c r="DM17" i="5" s="1"/>
  <c r="DH17" i="5"/>
  <c r="CR17" i="5"/>
  <c r="CY17" i="5"/>
  <c r="EA17" i="5" s="1"/>
  <c r="CI17" i="5"/>
  <c r="DK17" i="5" s="1"/>
  <c r="EL17" i="5" s="1"/>
  <c r="CT17" i="5"/>
  <c r="CW17" i="5"/>
  <c r="DY17" i="5" s="1"/>
  <c r="DD17" i="5"/>
  <c r="CN17" i="5"/>
  <c r="CU17" i="5"/>
  <c r="DW17" i="5" s="1"/>
  <c r="DF17" i="5"/>
  <c r="CP17" i="5"/>
  <c r="BH193" i="5"/>
  <c r="AT48" i="5"/>
  <c r="BH44" i="5"/>
  <c r="CT44" i="5"/>
  <c r="DE44" i="5"/>
  <c r="EG44" i="5" s="1"/>
  <c r="CO44" i="5"/>
  <c r="DQ44" i="5" s="1"/>
  <c r="CV44" i="5"/>
  <c r="DC44" i="5"/>
  <c r="EE44" i="5" s="1"/>
  <c r="CM44" i="5"/>
  <c r="DO44" i="5" s="1"/>
  <c r="DF44" i="5"/>
  <c r="CP44" i="5"/>
  <c r="DA44" i="5"/>
  <c r="EC44" i="5" s="1"/>
  <c r="CK44" i="5"/>
  <c r="DM44" i="5" s="1"/>
  <c r="DH44" i="5"/>
  <c r="CR44" i="5"/>
  <c r="CY44" i="5"/>
  <c r="EA44" i="5" s="1"/>
  <c r="CI44" i="5"/>
  <c r="DK44" i="5" s="1"/>
  <c r="DB44" i="5"/>
  <c r="CL44" i="5"/>
  <c r="CW44" i="5"/>
  <c r="DY44" i="5" s="1"/>
  <c r="DD44" i="5"/>
  <c r="CN44" i="5"/>
  <c r="CU44" i="5"/>
  <c r="DW44" i="5" s="1"/>
  <c r="CX44" i="5"/>
  <c r="CH44" i="5"/>
  <c r="DI44" i="5"/>
  <c r="EK44" i="5" s="1"/>
  <c r="CS44" i="5"/>
  <c r="DU44" i="5" s="1"/>
  <c r="CZ44" i="5"/>
  <c r="CJ44" i="5"/>
  <c r="DG44" i="5"/>
  <c r="EI44" i="5" s="1"/>
  <c r="CQ44" i="5"/>
  <c r="DS44" i="5" s="1"/>
  <c r="AT32" i="5"/>
  <c r="BH28" i="5"/>
  <c r="CX28" i="5"/>
  <c r="CH28" i="5"/>
  <c r="DI28" i="5"/>
  <c r="EK28" i="5" s="1"/>
  <c r="CS28" i="5"/>
  <c r="DU28" i="5" s="1"/>
  <c r="CZ28" i="5"/>
  <c r="CJ28" i="5"/>
  <c r="DG28" i="5"/>
  <c r="EI28" i="5" s="1"/>
  <c r="CQ28" i="5"/>
  <c r="DS28" i="5" s="1"/>
  <c r="CT28" i="5"/>
  <c r="DE28" i="5"/>
  <c r="EG28" i="5" s="1"/>
  <c r="CO28" i="5"/>
  <c r="DQ28" i="5" s="1"/>
  <c r="CV28" i="5"/>
  <c r="DC28" i="5"/>
  <c r="EE28" i="5" s="1"/>
  <c r="CM28" i="5"/>
  <c r="DO28" i="5" s="1"/>
  <c r="DF28" i="5"/>
  <c r="CP28" i="5"/>
  <c r="DA28" i="5"/>
  <c r="EC28" i="5" s="1"/>
  <c r="CK28" i="5"/>
  <c r="DM28" i="5" s="1"/>
  <c r="DH28" i="5"/>
  <c r="CR28" i="5"/>
  <c r="CY28" i="5"/>
  <c r="EA28" i="5" s="1"/>
  <c r="CI28" i="5"/>
  <c r="DK28" i="5" s="1"/>
  <c r="DB28" i="5"/>
  <c r="CL28" i="5"/>
  <c r="CW28" i="5"/>
  <c r="DY28" i="5" s="1"/>
  <c r="DD28" i="5"/>
  <c r="CN28" i="5"/>
  <c r="CU28" i="5"/>
  <c r="DW28" i="5" s="1"/>
  <c r="AT170" i="5"/>
  <c r="CU130" i="5"/>
  <c r="DW130" i="5" s="1"/>
  <c r="DF130" i="5"/>
  <c r="CP130" i="5"/>
  <c r="DA130" i="5"/>
  <c r="EC130" i="5" s="1"/>
  <c r="CK130" i="5"/>
  <c r="DM130" i="5" s="1"/>
  <c r="DH130" i="5"/>
  <c r="CR130" i="5"/>
  <c r="DG130" i="5"/>
  <c r="EI130" i="5" s="1"/>
  <c r="CQ130" i="5"/>
  <c r="DS130" i="5" s="1"/>
  <c r="DB130" i="5"/>
  <c r="CL130" i="5"/>
  <c r="CW130" i="5"/>
  <c r="DY130" i="5" s="1"/>
  <c r="DD130" i="5"/>
  <c r="CN130" i="5"/>
  <c r="DC130" i="5"/>
  <c r="EE130" i="5" s="1"/>
  <c r="CM130" i="5"/>
  <c r="DO130" i="5" s="1"/>
  <c r="CX130" i="5"/>
  <c r="CH130" i="5"/>
  <c r="DI130" i="5"/>
  <c r="EK130" i="5" s="1"/>
  <c r="CS130" i="5"/>
  <c r="DU130" i="5" s="1"/>
  <c r="CZ130" i="5"/>
  <c r="CJ130" i="5"/>
  <c r="CY130" i="5"/>
  <c r="EA130" i="5" s="1"/>
  <c r="CI130" i="5"/>
  <c r="DK130" i="5" s="1"/>
  <c r="CT130" i="5"/>
  <c r="DE130" i="5"/>
  <c r="EG130" i="5" s="1"/>
  <c r="CO130" i="5"/>
  <c r="DQ130" i="5" s="1"/>
  <c r="CV130" i="5"/>
  <c r="AR130" i="5"/>
  <c r="CU114" i="5"/>
  <c r="DW114" i="5" s="1"/>
  <c r="DF114" i="5"/>
  <c r="CP114" i="5"/>
  <c r="DA114" i="5"/>
  <c r="EC114" i="5" s="1"/>
  <c r="CK114" i="5"/>
  <c r="DM114" i="5" s="1"/>
  <c r="DG114" i="5"/>
  <c r="EI114" i="5" s="1"/>
  <c r="CQ114" i="5"/>
  <c r="DS114" i="5" s="1"/>
  <c r="DB114" i="5"/>
  <c r="CL114" i="5"/>
  <c r="CW114" i="5"/>
  <c r="DY114" i="5" s="1"/>
  <c r="DC114" i="5"/>
  <c r="EE114" i="5" s="1"/>
  <c r="CM114" i="5"/>
  <c r="DO114" i="5" s="1"/>
  <c r="CX114" i="5"/>
  <c r="CH114" i="5"/>
  <c r="DI114" i="5"/>
  <c r="EK114" i="5" s="1"/>
  <c r="CS114" i="5"/>
  <c r="DU114" i="5" s="1"/>
  <c r="DH114" i="5"/>
  <c r="DD114" i="5"/>
  <c r="CZ114" i="5"/>
  <c r="CV114" i="5"/>
  <c r="CY114" i="5"/>
  <c r="EA114" i="5" s="1"/>
  <c r="CI114" i="5"/>
  <c r="DK114" i="5" s="1"/>
  <c r="EL114" i="5" s="1"/>
  <c r="CT114" i="5"/>
  <c r="DE114" i="5"/>
  <c r="EG114" i="5" s="1"/>
  <c r="CO114" i="5"/>
  <c r="DQ114" i="5" s="1"/>
  <c r="CR114" i="5"/>
  <c r="CN114" i="5"/>
  <c r="CJ114" i="5"/>
  <c r="AR114" i="5"/>
  <c r="CU98" i="5"/>
  <c r="DW98" i="5" s="1"/>
  <c r="DE98" i="5"/>
  <c r="EG98" i="5" s="1"/>
  <c r="CO98" i="5"/>
  <c r="DQ98" i="5" s="1"/>
  <c r="CP98" i="5"/>
  <c r="CN98" i="5"/>
  <c r="CZ98" i="5"/>
  <c r="DG98" i="5"/>
  <c r="EI98" i="5" s="1"/>
  <c r="CQ98" i="5"/>
  <c r="DS98" i="5" s="1"/>
  <c r="DA98" i="5"/>
  <c r="EC98" i="5" s="1"/>
  <c r="CK98" i="5"/>
  <c r="DM98" i="5" s="1"/>
  <c r="CH98" i="5"/>
  <c r="DB98" i="5"/>
  <c r="CR98" i="5"/>
  <c r="DC98" i="5"/>
  <c r="EE98" i="5" s="1"/>
  <c r="CM98" i="5"/>
  <c r="DO98" i="5" s="1"/>
  <c r="CW98" i="5"/>
  <c r="DY98" i="5" s="1"/>
  <c r="DF98" i="5"/>
  <c r="DD98" i="5"/>
  <c r="CT98" i="5"/>
  <c r="CJ98" i="5"/>
  <c r="CY98" i="5"/>
  <c r="EA98" i="5" s="1"/>
  <c r="CI98" i="5"/>
  <c r="DK98" i="5" s="1"/>
  <c r="DI98" i="5"/>
  <c r="EK98" i="5" s="1"/>
  <c r="CS98" i="5"/>
  <c r="DU98" i="5" s="1"/>
  <c r="CX98" i="5"/>
  <c r="CV98" i="5"/>
  <c r="CL98" i="5"/>
  <c r="DH98" i="5"/>
  <c r="AR65" i="5"/>
  <c r="AT190" i="5"/>
  <c r="BB190" i="5"/>
  <c r="AT158" i="5"/>
  <c r="CU83" i="5"/>
  <c r="DW83" i="5" s="1"/>
  <c r="DF83" i="5"/>
  <c r="CP83" i="5"/>
  <c r="DA83" i="5"/>
  <c r="EC83" i="5" s="1"/>
  <c r="CK83" i="5"/>
  <c r="DM83" i="5" s="1"/>
  <c r="DH83" i="5"/>
  <c r="CR83" i="5"/>
  <c r="DG83" i="5"/>
  <c r="EI83" i="5" s="1"/>
  <c r="CQ83" i="5"/>
  <c r="DS83" i="5" s="1"/>
  <c r="DB83" i="5"/>
  <c r="CL83" i="5"/>
  <c r="CW83" i="5"/>
  <c r="DY83" i="5" s="1"/>
  <c r="DD83" i="5"/>
  <c r="CN83" i="5"/>
  <c r="DC83" i="5"/>
  <c r="EE83" i="5" s="1"/>
  <c r="CM83" i="5"/>
  <c r="DO83" i="5" s="1"/>
  <c r="CX83" i="5"/>
  <c r="CH83" i="5"/>
  <c r="DI83" i="5"/>
  <c r="EK83" i="5" s="1"/>
  <c r="CS83" i="5"/>
  <c r="DU83" i="5" s="1"/>
  <c r="CZ83" i="5"/>
  <c r="CJ83" i="5"/>
  <c r="CY83" i="5"/>
  <c r="EA83" i="5" s="1"/>
  <c r="CI83" i="5"/>
  <c r="DK83" i="5" s="1"/>
  <c r="CT83" i="5"/>
  <c r="DE83" i="5"/>
  <c r="EG83" i="5" s="1"/>
  <c r="CO83" i="5"/>
  <c r="DQ83" i="5" s="1"/>
  <c r="CV83" i="5"/>
  <c r="AR83" i="5"/>
  <c r="DG51" i="5"/>
  <c r="EI51" i="5" s="1"/>
  <c r="CQ51" i="5"/>
  <c r="DS51" i="5" s="1"/>
  <c r="DB51" i="5"/>
  <c r="CL51" i="5"/>
  <c r="CW51" i="5"/>
  <c r="DY51" i="5" s="1"/>
  <c r="DD51" i="5"/>
  <c r="CN51" i="5"/>
  <c r="DC51" i="5"/>
  <c r="EE51" i="5" s="1"/>
  <c r="CM51" i="5"/>
  <c r="DO51" i="5" s="1"/>
  <c r="CX51" i="5"/>
  <c r="CH51" i="5"/>
  <c r="DI51" i="5"/>
  <c r="EK51" i="5" s="1"/>
  <c r="CS51" i="5"/>
  <c r="DU51" i="5" s="1"/>
  <c r="CZ51" i="5"/>
  <c r="CJ51" i="5"/>
  <c r="CY51" i="5"/>
  <c r="EA51" i="5" s="1"/>
  <c r="CI51" i="5"/>
  <c r="DK51" i="5" s="1"/>
  <c r="CT51" i="5"/>
  <c r="DE51" i="5"/>
  <c r="EG51" i="5" s="1"/>
  <c r="CO51" i="5"/>
  <c r="DQ51" i="5" s="1"/>
  <c r="CV51" i="5"/>
  <c r="CP51" i="5"/>
  <c r="CK51" i="5"/>
  <c r="DM51" i="5" s="1"/>
  <c r="DH51" i="5"/>
  <c r="CR51" i="5"/>
  <c r="CU51" i="5"/>
  <c r="DW51" i="5" s="1"/>
  <c r="DF51" i="5"/>
  <c r="DA51" i="5"/>
  <c r="EC51" i="5" s="1"/>
  <c r="BH51" i="5"/>
  <c r="AR51" i="5"/>
  <c r="AT15" i="5"/>
  <c r="AT16" i="5"/>
  <c r="AR93" i="5"/>
  <c r="AT79" i="5"/>
  <c r="AT47" i="5"/>
  <c r="AT20" i="5"/>
  <c r="AT13" i="5"/>
  <c r="CZ9" i="5"/>
  <c r="CJ9" i="5"/>
  <c r="DG9" i="5"/>
  <c r="EI9" i="5" s="1"/>
  <c r="CQ9" i="5"/>
  <c r="DS9" i="5" s="1"/>
  <c r="DB9" i="5"/>
  <c r="CL9" i="5"/>
  <c r="CW9" i="5"/>
  <c r="DY9" i="5" s="1"/>
  <c r="CV9" i="5"/>
  <c r="DC9" i="5"/>
  <c r="EE9" i="5" s="1"/>
  <c r="CM9" i="5"/>
  <c r="DO9" i="5" s="1"/>
  <c r="CX9" i="5"/>
  <c r="CH9" i="5"/>
  <c r="DI9" i="5"/>
  <c r="EK9" i="5" s="1"/>
  <c r="CS9" i="5"/>
  <c r="DU9" i="5" s="1"/>
  <c r="DH9" i="5"/>
  <c r="CR9" i="5"/>
  <c r="CY9" i="5"/>
  <c r="EA9" i="5" s="1"/>
  <c r="CI9" i="5"/>
  <c r="DK9" i="5" s="1"/>
  <c r="CT9" i="5"/>
  <c r="DE9" i="5"/>
  <c r="EG9" i="5" s="1"/>
  <c r="CO9" i="5"/>
  <c r="DQ9" i="5" s="1"/>
  <c r="DD9" i="5"/>
  <c r="CN9" i="5"/>
  <c r="CU9" i="5"/>
  <c r="DW9" i="5" s="1"/>
  <c r="DF9" i="5"/>
  <c r="CP9" i="5"/>
  <c r="DA9" i="5"/>
  <c r="EC9" i="5" s="1"/>
  <c r="CK9" i="5"/>
  <c r="DM9" i="5" s="1"/>
  <c r="BB486" i="5"/>
  <c r="BB478" i="5"/>
  <c r="BH499" i="5"/>
  <c r="BD467" i="5"/>
  <c r="BF467" i="5" s="1"/>
  <c r="AT467" i="5"/>
  <c r="AT463" i="5"/>
  <c r="BB494" i="5"/>
  <c r="BH494" i="5"/>
  <c r="AT472" i="5"/>
  <c r="BH459" i="5"/>
  <c r="AX498" i="5"/>
  <c r="AR450" i="5"/>
  <c r="BH418" i="5"/>
  <c r="AT479" i="5"/>
  <c r="DA441" i="5"/>
  <c r="EC441" i="5" s="1"/>
  <c r="CK441" i="5"/>
  <c r="DM441" i="5" s="1"/>
  <c r="DH441" i="5"/>
  <c r="CR441" i="5"/>
  <c r="CY441" i="5"/>
  <c r="EA441" i="5" s="1"/>
  <c r="CI441" i="5"/>
  <c r="DK441" i="5" s="1"/>
  <c r="CT441" i="5"/>
  <c r="CW441" i="5"/>
  <c r="DY441" i="5" s="1"/>
  <c r="DD441" i="5"/>
  <c r="CN441" i="5"/>
  <c r="CU441" i="5"/>
  <c r="DW441" i="5" s="1"/>
  <c r="DF441" i="5"/>
  <c r="CP441" i="5"/>
  <c r="DI441" i="5"/>
  <c r="EK441" i="5" s="1"/>
  <c r="CS441" i="5"/>
  <c r="DU441" i="5" s="1"/>
  <c r="CZ441" i="5"/>
  <c r="CJ441" i="5"/>
  <c r="DG441" i="5"/>
  <c r="EI441" i="5" s="1"/>
  <c r="CQ441" i="5"/>
  <c r="DS441" i="5" s="1"/>
  <c r="DB441" i="5"/>
  <c r="CL441" i="5"/>
  <c r="DE441" i="5"/>
  <c r="EG441" i="5" s="1"/>
  <c r="CO441" i="5"/>
  <c r="DQ441" i="5" s="1"/>
  <c r="CV441" i="5"/>
  <c r="DC441" i="5"/>
  <c r="EE441" i="5" s="1"/>
  <c r="CM441" i="5"/>
  <c r="DO441" i="5" s="1"/>
  <c r="CX441" i="5"/>
  <c r="CH441" i="5"/>
  <c r="CY439" i="5"/>
  <c r="EA439" i="5" s="1"/>
  <c r="CI439" i="5"/>
  <c r="DK439" i="5" s="1"/>
  <c r="CT439" i="5"/>
  <c r="DE439" i="5"/>
  <c r="EG439" i="5" s="1"/>
  <c r="CO439" i="5"/>
  <c r="DQ439" i="5" s="1"/>
  <c r="CV439" i="5"/>
  <c r="DG439" i="5"/>
  <c r="EI439" i="5" s="1"/>
  <c r="CM439" i="5"/>
  <c r="DO439" i="5" s="1"/>
  <c r="CP439" i="5"/>
  <c r="DI439" i="5"/>
  <c r="EK439" i="5" s="1"/>
  <c r="CK439" i="5"/>
  <c r="DM439" i="5" s="1"/>
  <c r="DH439" i="5"/>
  <c r="CN439" i="5"/>
  <c r="DC439" i="5"/>
  <c r="EE439" i="5" s="1"/>
  <c r="DF439" i="5"/>
  <c r="CL439" i="5"/>
  <c r="DA439" i="5"/>
  <c r="EC439" i="5" s="1"/>
  <c r="DD439" i="5"/>
  <c r="CJ439" i="5"/>
  <c r="CU439" i="5"/>
  <c r="DW439" i="5" s="1"/>
  <c r="DB439" i="5"/>
  <c r="CH439" i="5"/>
  <c r="CW439" i="5"/>
  <c r="DY439" i="5" s="1"/>
  <c r="CZ439" i="5"/>
  <c r="CQ439" i="5"/>
  <c r="DS439" i="5" s="1"/>
  <c r="CX439" i="5"/>
  <c r="CS439" i="5"/>
  <c r="DU439" i="5" s="1"/>
  <c r="CR439" i="5"/>
  <c r="DG430" i="5"/>
  <c r="EI430" i="5" s="1"/>
  <c r="CQ430" i="5"/>
  <c r="DS430" i="5" s="1"/>
  <c r="DI430" i="5"/>
  <c r="EK430" i="5" s="1"/>
  <c r="DH430" i="5"/>
  <c r="CI430" i="5"/>
  <c r="DK430" i="5" s="1"/>
  <c r="EL430" i="5" s="1"/>
  <c r="CL430" i="5"/>
  <c r="CP430" i="5"/>
  <c r="CT430" i="5"/>
  <c r="CU430" i="5"/>
  <c r="DW430" i="5" s="1"/>
  <c r="CW430" i="5"/>
  <c r="DY430" i="5" s="1"/>
  <c r="CN430" i="5"/>
  <c r="CR430" i="5"/>
  <c r="CV430" i="5"/>
  <c r="DB430" i="5"/>
  <c r="CY430" i="5"/>
  <c r="EA430" i="5" s="1"/>
  <c r="CS430" i="5"/>
  <c r="DU430" i="5" s="1"/>
  <c r="DD430" i="5"/>
  <c r="CJ430" i="5"/>
  <c r="CM430" i="5"/>
  <c r="DO430" i="5" s="1"/>
  <c r="DE430" i="5"/>
  <c r="EG430" i="5" s="1"/>
  <c r="DF430" i="5"/>
  <c r="CK430" i="5"/>
  <c r="DM430" i="5" s="1"/>
  <c r="DA430" i="5"/>
  <c r="EC430" i="5" s="1"/>
  <c r="CX430" i="5"/>
  <c r="DC430" i="5"/>
  <c r="EE430" i="5" s="1"/>
  <c r="CZ430" i="5"/>
  <c r="CH430" i="5"/>
  <c r="CO430" i="5"/>
  <c r="DQ430" i="5" s="1"/>
  <c r="BH409" i="5"/>
  <c r="CZ398" i="5"/>
  <c r="CJ398" i="5"/>
  <c r="DG398" i="5"/>
  <c r="EI398" i="5" s="1"/>
  <c r="CQ398" i="5"/>
  <c r="DS398" i="5" s="1"/>
  <c r="DB398" i="5"/>
  <c r="CL398" i="5"/>
  <c r="CW398" i="5"/>
  <c r="DY398" i="5" s="1"/>
  <c r="CV398" i="5"/>
  <c r="DC398" i="5"/>
  <c r="EE398" i="5" s="1"/>
  <c r="CM398" i="5"/>
  <c r="DO398" i="5" s="1"/>
  <c r="CX398" i="5"/>
  <c r="CH398" i="5"/>
  <c r="DH398" i="5"/>
  <c r="CR398" i="5"/>
  <c r="CY398" i="5"/>
  <c r="EA398" i="5" s="1"/>
  <c r="CI398" i="5"/>
  <c r="DK398" i="5" s="1"/>
  <c r="CT398" i="5"/>
  <c r="DI398" i="5"/>
  <c r="EK398" i="5" s="1"/>
  <c r="DE398" i="5"/>
  <c r="EG398" i="5" s="1"/>
  <c r="DA398" i="5"/>
  <c r="EC398" i="5" s="1"/>
  <c r="DD398" i="5"/>
  <c r="CN398" i="5"/>
  <c r="CU398" i="5"/>
  <c r="DW398" i="5" s="1"/>
  <c r="DF398" i="5"/>
  <c r="CP398" i="5"/>
  <c r="CS398" i="5"/>
  <c r="DU398" i="5" s="1"/>
  <c r="CO398" i="5"/>
  <c r="DQ398" i="5" s="1"/>
  <c r="CK398" i="5"/>
  <c r="DM398" i="5" s="1"/>
  <c r="CW393" i="5"/>
  <c r="DY393" i="5" s="1"/>
  <c r="DD393" i="5"/>
  <c r="CN393" i="5"/>
  <c r="CU393" i="5"/>
  <c r="DW393" i="5" s="1"/>
  <c r="DA393" i="5"/>
  <c r="EC393" i="5" s="1"/>
  <c r="CK393" i="5"/>
  <c r="DM393" i="5" s="1"/>
  <c r="DH393" i="5"/>
  <c r="CR393" i="5"/>
  <c r="CY393" i="5"/>
  <c r="EA393" i="5" s="1"/>
  <c r="CI393" i="5"/>
  <c r="DK393" i="5" s="1"/>
  <c r="DE393" i="5"/>
  <c r="EG393" i="5" s="1"/>
  <c r="CJ393" i="5"/>
  <c r="DG393" i="5"/>
  <c r="EI393" i="5" s="1"/>
  <c r="DF393" i="5"/>
  <c r="DB393" i="5"/>
  <c r="CX393" i="5"/>
  <c r="CS393" i="5"/>
  <c r="DU393" i="5" s="1"/>
  <c r="DC393" i="5"/>
  <c r="EE393" i="5" s="1"/>
  <c r="CP393" i="5"/>
  <c r="CL393" i="5"/>
  <c r="CH393" i="5"/>
  <c r="CO393" i="5"/>
  <c r="DQ393" i="5" s="1"/>
  <c r="CZ393" i="5"/>
  <c r="CQ393" i="5"/>
  <c r="DS393" i="5" s="1"/>
  <c r="CT393" i="5"/>
  <c r="DI393" i="5"/>
  <c r="EK393" i="5" s="1"/>
  <c r="CV393" i="5"/>
  <c r="CM393" i="5"/>
  <c r="DO393" i="5" s="1"/>
  <c r="BB367" i="5"/>
  <c r="BH446" i="5"/>
  <c r="AR441" i="5"/>
  <c r="AX430" i="5"/>
  <c r="AR458" i="5"/>
  <c r="AT414" i="5"/>
  <c r="AR390" i="5"/>
  <c r="DB388" i="5"/>
  <c r="CL388" i="5"/>
  <c r="CW388" i="5"/>
  <c r="DY388" i="5" s="1"/>
  <c r="DD388" i="5"/>
  <c r="CN388" i="5"/>
  <c r="CQ388" i="5"/>
  <c r="DS388" i="5" s="1"/>
  <c r="CM388" i="5"/>
  <c r="DO388" i="5" s="1"/>
  <c r="CI388" i="5"/>
  <c r="DK388" i="5" s="1"/>
  <c r="CX388" i="5"/>
  <c r="CH388" i="5"/>
  <c r="DI388" i="5"/>
  <c r="EK388" i="5" s="1"/>
  <c r="CS388" i="5"/>
  <c r="DU388" i="5" s="1"/>
  <c r="CZ388" i="5"/>
  <c r="CJ388" i="5"/>
  <c r="CT388" i="5"/>
  <c r="DE388" i="5"/>
  <c r="EG388" i="5" s="1"/>
  <c r="CO388" i="5"/>
  <c r="DQ388" i="5" s="1"/>
  <c r="CV388" i="5"/>
  <c r="DF388" i="5"/>
  <c r="CP388" i="5"/>
  <c r="DA388" i="5"/>
  <c r="EC388" i="5" s="1"/>
  <c r="CK388" i="5"/>
  <c r="DM388" i="5" s="1"/>
  <c r="DH388" i="5"/>
  <c r="CR388" i="5"/>
  <c r="DG388" i="5"/>
  <c r="EI388" i="5" s="1"/>
  <c r="DC388" i="5"/>
  <c r="EE388" i="5" s="1"/>
  <c r="CY388" i="5"/>
  <c r="EA388" i="5" s="1"/>
  <c r="CU388" i="5"/>
  <c r="DW388" i="5" s="1"/>
  <c r="DH461" i="5"/>
  <c r="CR461" i="5"/>
  <c r="CY461" i="5"/>
  <c r="EA461" i="5" s="1"/>
  <c r="CI461" i="5"/>
  <c r="DK461" i="5" s="1"/>
  <c r="CT461" i="5"/>
  <c r="DE461" i="5"/>
  <c r="EG461" i="5" s="1"/>
  <c r="CO461" i="5"/>
  <c r="DQ461" i="5" s="1"/>
  <c r="DD461" i="5"/>
  <c r="CN461" i="5"/>
  <c r="CU461" i="5"/>
  <c r="DW461" i="5" s="1"/>
  <c r="DF461" i="5"/>
  <c r="CP461" i="5"/>
  <c r="DA461" i="5"/>
  <c r="EC461" i="5" s="1"/>
  <c r="CK461" i="5"/>
  <c r="DM461" i="5" s="1"/>
  <c r="CZ461" i="5"/>
  <c r="CJ461" i="5"/>
  <c r="DG461" i="5"/>
  <c r="EI461" i="5" s="1"/>
  <c r="CQ461" i="5"/>
  <c r="DS461" i="5" s="1"/>
  <c r="DB461" i="5"/>
  <c r="CL461" i="5"/>
  <c r="CW461" i="5"/>
  <c r="DY461" i="5" s="1"/>
  <c r="CV461" i="5"/>
  <c r="DC461" i="5"/>
  <c r="EE461" i="5" s="1"/>
  <c r="CM461" i="5"/>
  <c r="DO461" i="5" s="1"/>
  <c r="CX461" i="5"/>
  <c r="CH461" i="5"/>
  <c r="DI461" i="5"/>
  <c r="EK461" i="5" s="1"/>
  <c r="CS461" i="5"/>
  <c r="DU461" i="5" s="1"/>
  <c r="BB417" i="5"/>
  <c r="AT384" i="5"/>
  <c r="CY383" i="5"/>
  <c r="EA383" i="5" s="1"/>
  <c r="CI383" i="5"/>
  <c r="DK383" i="5" s="1"/>
  <c r="CW383" i="5"/>
  <c r="DY383" i="5" s="1"/>
  <c r="CV383" i="5"/>
  <c r="CR383" i="5"/>
  <c r="DF383" i="5"/>
  <c r="CU383" i="5"/>
  <c r="DW383" i="5" s="1"/>
  <c r="DI383" i="5"/>
  <c r="EK383" i="5" s="1"/>
  <c r="CS383" i="5"/>
  <c r="DU383" i="5" s="1"/>
  <c r="CN383" i="5"/>
  <c r="DB383" i="5"/>
  <c r="CJ383" i="5"/>
  <c r="CX383" i="5"/>
  <c r="DG383" i="5"/>
  <c r="EI383" i="5" s="1"/>
  <c r="CQ383" i="5"/>
  <c r="DS383" i="5" s="1"/>
  <c r="DE383" i="5"/>
  <c r="EG383" i="5" s="1"/>
  <c r="CO383" i="5"/>
  <c r="DQ383" i="5" s="1"/>
  <c r="CT383" i="5"/>
  <c r="DH383" i="5"/>
  <c r="CP383" i="5"/>
  <c r="DC383" i="5"/>
  <c r="EE383" i="5" s="1"/>
  <c r="CM383" i="5"/>
  <c r="DO383" i="5" s="1"/>
  <c r="DA383" i="5"/>
  <c r="EC383" i="5" s="1"/>
  <c r="CK383" i="5"/>
  <c r="DM383" i="5" s="1"/>
  <c r="DD383" i="5"/>
  <c r="CL383" i="5"/>
  <c r="CZ383" i="5"/>
  <c r="CH383" i="5"/>
  <c r="AT348" i="5"/>
  <c r="AR343" i="5"/>
  <c r="AR302" i="5"/>
  <c r="AT372" i="5"/>
  <c r="BB339" i="5"/>
  <c r="DC376" i="5"/>
  <c r="EE376" i="5" s="1"/>
  <c r="CM376" i="5"/>
  <c r="DO376" i="5" s="1"/>
  <c r="CX376" i="5"/>
  <c r="CH376" i="5"/>
  <c r="DI376" i="5"/>
  <c r="EK376" i="5" s="1"/>
  <c r="CS376" i="5"/>
  <c r="DU376" i="5" s="1"/>
  <c r="CZ376" i="5"/>
  <c r="CJ376" i="5"/>
  <c r="CY376" i="5"/>
  <c r="EA376" i="5" s="1"/>
  <c r="CI376" i="5"/>
  <c r="DK376" i="5" s="1"/>
  <c r="CT376" i="5"/>
  <c r="DE376" i="5"/>
  <c r="EG376" i="5" s="1"/>
  <c r="CO376" i="5"/>
  <c r="DQ376" i="5" s="1"/>
  <c r="CV376" i="5"/>
  <c r="DG376" i="5"/>
  <c r="EI376" i="5" s="1"/>
  <c r="CQ376" i="5"/>
  <c r="DS376" i="5" s="1"/>
  <c r="DB376" i="5"/>
  <c r="CL376" i="5"/>
  <c r="CW376" i="5"/>
  <c r="DY376" i="5" s="1"/>
  <c r="DD376" i="5"/>
  <c r="CN376" i="5"/>
  <c r="CP376" i="5"/>
  <c r="CK376" i="5"/>
  <c r="DM376" i="5" s="1"/>
  <c r="DH376" i="5"/>
  <c r="CR376" i="5"/>
  <c r="CU376" i="5"/>
  <c r="DW376" i="5" s="1"/>
  <c r="DF376" i="5"/>
  <c r="DA376" i="5"/>
  <c r="EC376" i="5" s="1"/>
  <c r="AT376" i="5"/>
  <c r="DC332" i="5"/>
  <c r="EE332" i="5" s="1"/>
  <c r="CM332" i="5"/>
  <c r="DO332" i="5" s="1"/>
  <c r="CX332" i="5"/>
  <c r="CH332" i="5"/>
  <c r="DI332" i="5"/>
  <c r="EK332" i="5" s="1"/>
  <c r="CS332" i="5"/>
  <c r="DU332" i="5" s="1"/>
  <c r="CZ332" i="5"/>
  <c r="CJ332" i="5"/>
  <c r="CY332" i="5"/>
  <c r="EA332" i="5" s="1"/>
  <c r="CI332" i="5"/>
  <c r="DK332" i="5" s="1"/>
  <c r="CT332" i="5"/>
  <c r="DE332" i="5"/>
  <c r="EG332" i="5" s="1"/>
  <c r="CO332" i="5"/>
  <c r="DQ332" i="5" s="1"/>
  <c r="EL332" i="5" s="1"/>
  <c r="CV332" i="5"/>
  <c r="CU332" i="5"/>
  <c r="DW332" i="5" s="1"/>
  <c r="DF332" i="5"/>
  <c r="CP332" i="5"/>
  <c r="DA332" i="5"/>
  <c r="EC332" i="5" s="1"/>
  <c r="CK332" i="5"/>
  <c r="DM332" i="5" s="1"/>
  <c r="DH332" i="5"/>
  <c r="CR332" i="5"/>
  <c r="DG332" i="5"/>
  <c r="EI332" i="5" s="1"/>
  <c r="CQ332" i="5"/>
  <c r="DS332" i="5" s="1"/>
  <c r="DB332" i="5"/>
  <c r="CL332" i="5"/>
  <c r="CW332" i="5"/>
  <c r="DY332" i="5" s="1"/>
  <c r="DD332" i="5"/>
  <c r="CN332" i="5"/>
  <c r="AT332" i="5"/>
  <c r="M305" i="5"/>
  <c r="AT299" i="5"/>
  <c r="AR299" i="5"/>
  <c r="AT278" i="5"/>
  <c r="AR278" i="5"/>
  <c r="AR235" i="5"/>
  <c r="BH340" i="5"/>
  <c r="DE307" i="5"/>
  <c r="EG307" i="5" s="1"/>
  <c r="CO307" i="5"/>
  <c r="DQ307" i="5" s="1"/>
  <c r="CV307" i="5"/>
  <c r="DC307" i="5"/>
  <c r="EE307" i="5" s="1"/>
  <c r="CM307" i="5"/>
  <c r="DO307" i="5" s="1"/>
  <c r="CX307" i="5"/>
  <c r="CH307" i="5"/>
  <c r="CW307" i="5"/>
  <c r="DY307" i="5" s="1"/>
  <c r="DD307" i="5"/>
  <c r="CN307" i="5"/>
  <c r="CU307" i="5"/>
  <c r="DW307" i="5" s="1"/>
  <c r="DF307" i="5"/>
  <c r="CP307" i="5"/>
  <c r="DI307" i="5"/>
  <c r="EK307" i="5" s="1"/>
  <c r="CS307" i="5"/>
  <c r="DU307" i="5" s="1"/>
  <c r="CZ307" i="5"/>
  <c r="CJ307" i="5"/>
  <c r="DG307" i="5"/>
  <c r="EI307" i="5" s="1"/>
  <c r="CQ307" i="5"/>
  <c r="DS307" i="5" s="1"/>
  <c r="DB307" i="5"/>
  <c r="CL307" i="5"/>
  <c r="AR319" i="5"/>
  <c r="AT312" i="5"/>
  <c r="AR239" i="5"/>
  <c r="BB227" i="5"/>
  <c r="CX266" i="5"/>
  <c r="CH266" i="5"/>
  <c r="DI266" i="5"/>
  <c r="EK266" i="5" s="1"/>
  <c r="CS266" i="5"/>
  <c r="DU266" i="5" s="1"/>
  <c r="CZ266" i="5"/>
  <c r="CJ266" i="5"/>
  <c r="DG266" i="5"/>
  <c r="EI266" i="5" s="1"/>
  <c r="CQ266" i="5"/>
  <c r="DS266" i="5" s="1"/>
  <c r="CT266" i="5"/>
  <c r="DE266" i="5"/>
  <c r="EG266" i="5" s="1"/>
  <c r="CO266" i="5"/>
  <c r="DQ266" i="5" s="1"/>
  <c r="CV266" i="5"/>
  <c r="DC266" i="5"/>
  <c r="EE266" i="5" s="1"/>
  <c r="CM266" i="5"/>
  <c r="DO266" i="5" s="1"/>
  <c r="DF266" i="5"/>
  <c r="CP266" i="5"/>
  <c r="DA266" i="5"/>
  <c r="EC266" i="5" s="1"/>
  <c r="CK266" i="5"/>
  <c r="DM266" i="5" s="1"/>
  <c r="DH266" i="5"/>
  <c r="CR266" i="5"/>
  <c r="CY266" i="5"/>
  <c r="EA266" i="5" s="1"/>
  <c r="CI266" i="5"/>
  <c r="DK266" i="5" s="1"/>
  <c r="DB266" i="5"/>
  <c r="CL266" i="5"/>
  <c r="CW266" i="5"/>
  <c r="DY266" i="5" s="1"/>
  <c r="DD266" i="5"/>
  <c r="CN266" i="5"/>
  <c r="CU266" i="5"/>
  <c r="DW266" i="5" s="1"/>
  <c r="BH249" i="5"/>
  <c r="BB229" i="5"/>
  <c r="BH220" i="5"/>
  <c r="AR203" i="5"/>
  <c r="BB177" i="5"/>
  <c r="AX172" i="5"/>
  <c r="AT245" i="5"/>
  <c r="AT225" i="5"/>
  <c r="AT274" i="5"/>
  <c r="AR274" i="5"/>
  <c r="BB256" i="5"/>
  <c r="DG241" i="5"/>
  <c r="EI241" i="5" s="1"/>
  <c r="CQ241" i="5"/>
  <c r="DS241" i="5" s="1"/>
  <c r="DB241" i="5"/>
  <c r="CL241" i="5"/>
  <c r="CW241" i="5"/>
  <c r="DY241" i="5" s="1"/>
  <c r="DH241" i="5"/>
  <c r="DC241" i="5"/>
  <c r="EE241" i="5" s="1"/>
  <c r="CM241" i="5"/>
  <c r="DO241" i="5" s="1"/>
  <c r="CX241" i="5"/>
  <c r="CH241" i="5"/>
  <c r="DI241" i="5"/>
  <c r="EK241" i="5" s="1"/>
  <c r="CS241" i="5"/>
  <c r="DU241" i="5" s="1"/>
  <c r="CR241" i="5"/>
  <c r="CY241" i="5"/>
  <c r="EA241" i="5" s="1"/>
  <c r="CI241" i="5"/>
  <c r="DK241" i="5" s="1"/>
  <c r="CT241" i="5"/>
  <c r="DE241" i="5"/>
  <c r="EG241" i="5" s="1"/>
  <c r="CO241" i="5"/>
  <c r="DQ241" i="5" s="1"/>
  <c r="DD241" i="5"/>
  <c r="CZ241" i="5"/>
  <c r="CV241" i="5"/>
  <c r="CU241" i="5"/>
  <c r="DW241" i="5" s="1"/>
  <c r="DF241" i="5"/>
  <c r="CP241" i="5"/>
  <c r="DA241" i="5"/>
  <c r="EC241" i="5" s="1"/>
  <c r="CK241" i="5"/>
  <c r="DM241" i="5" s="1"/>
  <c r="CN241" i="5"/>
  <c r="CJ241" i="5"/>
  <c r="DH240" i="5"/>
  <c r="CR240" i="5"/>
  <c r="CY240" i="5"/>
  <c r="EA240" i="5" s="1"/>
  <c r="CI240" i="5"/>
  <c r="DK240" i="5" s="1"/>
  <c r="CT240" i="5"/>
  <c r="DI240" i="5"/>
  <c r="EK240" i="5" s="1"/>
  <c r="DE240" i="5"/>
  <c r="EG240" i="5" s="1"/>
  <c r="DA240" i="5"/>
  <c r="EC240" i="5" s="1"/>
  <c r="CZ240" i="5"/>
  <c r="CJ240" i="5"/>
  <c r="DG240" i="5"/>
  <c r="EI240" i="5" s="1"/>
  <c r="CQ240" i="5"/>
  <c r="DS240" i="5" s="1"/>
  <c r="DB240" i="5"/>
  <c r="CL240" i="5"/>
  <c r="CW240" i="5"/>
  <c r="DY240" i="5" s="1"/>
  <c r="CV240" i="5"/>
  <c r="DC240" i="5"/>
  <c r="EE240" i="5" s="1"/>
  <c r="CM240" i="5"/>
  <c r="DO240" i="5" s="1"/>
  <c r="CX240" i="5"/>
  <c r="CH240" i="5"/>
  <c r="CZ228" i="5"/>
  <c r="CJ228" i="5"/>
  <c r="DG228" i="5"/>
  <c r="EI228" i="5" s="1"/>
  <c r="CQ228" i="5"/>
  <c r="DS228" i="5" s="1"/>
  <c r="DB228" i="5"/>
  <c r="CL228" i="5"/>
  <c r="CS228" i="5"/>
  <c r="DU228" i="5" s="1"/>
  <c r="CO228" i="5"/>
  <c r="DQ228" i="5" s="1"/>
  <c r="CK228" i="5"/>
  <c r="DM228" i="5" s="1"/>
  <c r="DH228" i="5"/>
  <c r="CR228" i="5"/>
  <c r="CY228" i="5"/>
  <c r="EA228" i="5" s="1"/>
  <c r="CI228" i="5"/>
  <c r="DK228" i="5" s="1"/>
  <c r="CT228" i="5"/>
  <c r="DD228" i="5"/>
  <c r="CN228" i="5"/>
  <c r="CU228" i="5"/>
  <c r="DW228" i="5" s="1"/>
  <c r="DF228" i="5"/>
  <c r="CP228" i="5"/>
  <c r="DI228" i="5"/>
  <c r="EK228" i="5" s="1"/>
  <c r="DE228" i="5"/>
  <c r="EG228" i="5" s="1"/>
  <c r="DA228" i="5"/>
  <c r="EC228" i="5" s="1"/>
  <c r="CW228" i="5"/>
  <c r="DY228" i="5" s="1"/>
  <c r="BB216" i="5"/>
  <c r="BB173" i="5"/>
  <c r="BB133" i="5"/>
  <c r="BB129" i="5"/>
  <c r="BH294" i="5"/>
  <c r="AT282" i="5"/>
  <c r="AR282" i="5"/>
  <c r="BB237" i="5"/>
  <c r="M182" i="5"/>
  <c r="BH181" i="5"/>
  <c r="BH168" i="5"/>
  <c r="DC253" i="5"/>
  <c r="EE253" i="5" s="1"/>
  <c r="CM253" i="5"/>
  <c r="DO253" i="5" s="1"/>
  <c r="CX253" i="5"/>
  <c r="CH253" i="5"/>
  <c r="DI253" i="5"/>
  <c r="EK253" i="5" s="1"/>
  <c r="CS253" i="5"/>
  <c r="DU253" i="5" s="1"/>
  <c r="CZ253" i="5"/>
  <c r="CJ253" i="5"/>
  <c r="CY253" i="5"/>
  <c r="EA253" i="5" s="1"/>
  <c r="CI253" i="5"/>
  <c r="DK253" i="5" s="1"/>
  <c r="CT253" i="5"/>
  <c r="DE253" i="5"/>
  <c r="EG253" i="5" s="1"/>
  <c r="CO253" i="5"/>
  <c r="DQ253" i="5" s="1"/>
  <c r="CV253" i="5"/>
  <c r="CU253" i="5"/>
  <c r="DW253" i="5" s="1"/>
  <c r="DF253" i="5"/>
  <c r="CP253" i="5"/>
  <c r="DA253" i="5"/>
  <c r="EC253" i="5" s="1"/>
  <c r="CK253" i="5"/>
  <c r="DM253" i="5" s="1"/>
  <c r="DH253" i="5"/>
  <c r="CR253" i="5"/>
  <c r="DG253" i="5"/>
  <c r="EI253" i="5" s="1"/>
  <c r="CQ253" i="5"/>
  <c r="DS253" i="5" s="1"/>
  <c r="DB253" i="5"/>
  <c r="CL253" i="5"/>
  <c r="CW253" i="5"/>
  <c r="DY253" i="5" s="1"/>
  <c r="DD253" i="5"/>
  <c r="CN253" i="5"/>
  <c r="AT219" i="5"/>
  <c r="BD219" i="5"/>
  <c r="BF219" i="5" s="1"/>
  <c r="AT207" i="5"/>
  <c r="CT197" i="5"/>
  <c r="DE197" i="5"/>
  <c r="EG197" i="5" s="1"/>
  <c r="CO197" i="5"/>
  <c r="DQ197" i="5" s="1"/>
  <c r="CV197" i="5"/>
  <c r="DC197" i="5"/>
  <c r="EE197" i="5" s="1"/>
  <c r="CM197" i="5"/>
  <c r="DO197" i="5" s="1"/>
  <c r="DF197" i="5"/>
  <c r="CP197" i="5"/>
  <c r="DA197" i="5"/>
  <c r="EC197" i="5" s="1"/>
  <c r="CK197" i="5"/>
  <c r="DM197" i="5" s="1"/>
  <c r="DH197" i="5"/>
  <c r="CR197" i="5"/>
  <c r="CY197" i="5"/>
  <c r="EA197" i="5" s="1"/>
  <c r="CI197" i="5"/>
  <c r="DK197" i="5" s="1"/>
  <c r="DB197" i="5"/>
  <c r="CL197" i="5"/>
  <c r="CW197" i="5"/>
  <c r="DY197" i="5" s="1"/>
  <c r="DD197" i="5"/>
  <c r="CN197" i="5"/>
  <c r="CU197" i="5"/>
  <c r="DW197" i="5" s="1"/>
  <c r="CX197" i="5"/>
  <c r="CH197" i="5"/>
  <c r="DI197" i="5"/>
  <c r="EK197" i="5" s="1"/>
  <c r="CS197" i="5"/>
  <c r="DU197" i="5" s="1"/>
  <c r="CZ197" i="5"/>
  <c r="CJ197" i="5"/>
  <c r="DG197" i="5"/>
  <c r="EI197" i="5" s="1"/>
  <c r="CQ197" i="5"/>
  <c r="DS197" i="5" s="1"/>
  <c r="CZ195" i="5"/>
  <c r="CJ195" i="5"/>
  <c r="DG195" i="5"/>
  <c r="EI195" i="5" s="1"/>
  <c r="CQ195" i="5"/>
  <c r="DS195" i="5" s="1"/>
  <c r="DB195" i="5"/>
  <c r="CL195" i="5"/>
  <c r="CW195" i="5"/>
  <c r="DY195" i="5" s="1"/>
  <c r="CV195" i="5"/>
  <c r="DC195" i="5"/>
  <c r="EE195" i="5" s="1"/>
  <c r="CM195" i="5"/>
  <c r="DO195" i="5" s="1"/>
  <c r="CX195" i="5"/>
  <c r="CH195" i="5"/>
  <c r="DI195" i="5"/>
  <c r="EK195" i="5" s="1"/>
  <c r="CS195" i="5"/>
  <c r="DU195" i="5" s="1"/>
  <c r="DH195" i="5"/>
  <c r="CR195" i="5"/>
  <c r="CY195" i="5"/>
  <c r="EA195" i="5" s="1"/>
  <c r="CI195" i="5"/>
  <c r="DK195" i="5" s="1"/>
  <c r="CT195" i="5"/>
  <c r="DE195" i="5"/>
  <c r="EG195" i="5" s="1"/>
  <c r="CO195" i="5"/>
  <c r="DQ195" i="5" s="1"/>
  <c r="DD195" i="5"/>
  <c r="CN195" i="5"/>
  <c r="CU195" i="5"/>
  <c r="DW195" i="5" s="1"/>
  <c r="DF195" i="5"/>
  <c r="CP195" i="5"/>
  <c r="DA195" i="5"/>
  <c r="EC195" i="5" s="1"/>
  <c r="CK195" i="5"/>
  <c r="DM195" i="5" s="1"/>
  <c r="BH161" i="5"/>
  <c r="CZ153" i="5"/>
  <c r="CJ153" i="5"/>
  <c r="DG153" i="5"/>
  <c r="EI153" i="5" s="1"/>
  <c r="CQ153" i="5"/>
  <c r="DS153" i="5" s="1"/>
  <c r="DB153" i="5"/>
  <c r="CL153" i="5"/>
  <c r="CW153" i="5"/>
  <c r="DY153" i="5" s="1"/>
  <c r="CV153" i="5"/>
  <c r="DC153" i="5"/>
  <c r="EE153" i="5" s="1"/>
  <c r="CM153" i="5"/>
  <c r="DO153" i="5" s="1"/>
  <c r="CX153" i="5"/>
  <c r="CH153" i="5"/>
  <c r="DI153" i="5"/>
  <c r="EK153" i="5" s="1"/>
  <c r="CS153" i="5"/>
  <c r="DU153" i="5" s="1"/>
  <c r="DH153" i="5"/>
  <c r="CR153" i="5"/>
  <c r="CY153" i="5"/>
  <c r="EA153" i="5" s="1"/>
  <c r="CI153" i="5"/>
  <c r="DK153" i="5" s="1"/>
  <c r="CT153" i="5"/>
  <c r="DE153" i="5"/>
  <c r="EG153" i="5" s="1"/>
  <c r="CO153" i="5"/>
  <c r="DQ153" i="5" s="1"/>
  <c r="DD153" i="5"/>
  <c r="CN153" i="5"/>
  <c r="CU153" i="5"/>
  <c r="DW153" i="5" s="1"/>
  <c r="DF153" i="5"/>
  <c r="CP153" i="5"/>
  <c r="DA153" i="5"/>
  <c r="EC153" i="5" s="1"/>
  <c r="CK153" i="5"/>
  <c r="DM153" i="5" s="1"/>
  <c r="CV215" i="5"/>
  <c r="DC215" i="5"/>
  <c r="EE215" i="5" s="1"/>
  <c r="CM215" i="5"/>
  <c r="DO215" i="5" s="1"/>
  <c r="CX215" i="5"/>
  <c r="CH215" i="5"/>
  <c r="DI215" i="5"/>
  <c r="EK215" i="5" s="1"/>
  <c r="CS215" i="5"/>
  <c r="DU215" i="5" s="1"/>
  <c r="DH215" i="5"/>
  <c r="CR215" i="5"/>
  <c r="CY215" i="5"/>
  <c r="EA215" i="5" s="1"/>
  <c r="CI215" i="5"/>
  <c r="DK215" i="5" s="1"/>
  <c r="CT215" i="5"/>
  <c r="DE215" i="5"/>
  <c r="EG215" i="5" s="1"/>
  <c r="CO215" i="5"/>
  <c r="DQ215" i="5" s="1"/>
  <c r="DD215" i="5"/>
  <c r="CN215" i="5"/>
  <c r="CU215" i="5"/>
  <c r="DW215" i="5" s="1"/>
  <c r="DF215" i="5"/>
  <c r="CP215" i="5"/>
  <c r="DA215" i="5"/>
  <c r="EC215" i="5" s="1"/>
  <c r="CK215" i="5"/>
  <c r="DM215" i="5" s="1"/>
  <c r="CZ215" i="5"/>
  <c r="CJ215" i="5"/>
  <c r="DG215" i="5"/>
  <c r="EI215" i="5" s="1"/>
  <c r="CQ215" i="5"/>
  <c r="DS215" i="5" s="1"/>
  <c r="DB215" i="5"/>
  <c r="CL215" i="5"/>
  <c r="CW215" i="5"/>
  <c r="DY215" i="5" s="1"/>
  <c r="AX201" i="5"/>
  <c r="CY196" i="5"/>
  <c r="EA196" i="5" s="1"/>
  <c r="CI196" i="5"/>
  <c r="DK196" i="5" s="1"/>
  <c r="CT196" i="5"/>
  <c r="DE196" i="5"/>
  <c r="EG196" i="5" s="1"/>
  <c r="CO196" i="5"/>
  <c r="DQ196" i="5" s="1"/>
  <c r="CV196" i="5"/>
  <c r="DG196" i="5"/>
  <c r="EI196" i="5" s="1"/>
  <c r="CQ196" i="5"/>
  <c r="DS196" i="5" s="1"/>
  <c r="DB196" i="5"/>
  <c r="CL196" i="5"/>
  <c r="CW196" i="5"/>
  <c r="DY196" i="5" s="1"/>
  <c r="DD196" i="5"/>
  <c r="CN196" i="5"/>
  <c r="DC196" i="5"/>
  <c r="EE196" i="5" s="1"/>
  <c r="CM196" i="5"/>
  <c r="DO196" i="5" s="1"/>
  <c r="CX196" i="5"/>
  <c r="CH196" i="5"/>
  <c r="DI196" i="5"/>
  <c r="EK196" i="5" s="1"/>
  <c r="CS196" i="5"/>
  <c r="DU196" i="5" s="1"/>
  <c r="CZ196" i="5"/>
  <c r="CJ196" i="5"/>
  <c r="BB165" i="5"/>
  <c r="DG272" i="5"/>
  <c r="EI272" i="5" s="1"/>
  <c r="CQ272" i="5"/>
  <c r="DS272" i="5" s="1"/>
  <c r="CP272" i="5"/>
  <c r="DH272" i="5"/>
  <c r="CJ272" i="5"/>
  <c r="CX272" i="5"/>
  <c r="CR272" i="5"/>
  <c r="DC272" i="5"/>
  <c r="EE272" i="5" s="1"/>
  <c r="CM272" i="5"/>
  <c r="DO272" i="5" s="1"/>
  <c r="DI272" i="5"/>
  <c r="EK272" i="5" s="1"/>
  <c r="CK272" i="5"/>
  <c r="DM272" i="5" s="1"/>
  <c r="CZ272" i="5"/>
  <c r="CS272" i="5"/>
  <c r="DU272" i="5" s="1"/>
  <c r="CL272" i="5"/>
  <c r="CY272" i="5"/>
  <c r="EA272" i="5" s="1"/>
  <c r="CI272" i="5"/>
  <c r="DK272" i="5" s="1"/>
  <c r="DE272" i="5"/>
  <c r="EG272" i="5" s="1"/>
  <c r="DB272" i="5"/>
  <c r="CT272" i="5"/>
  <c r="CN272" i="5"/>
  <c r="DD272" i="5"/>
  <c r="CU272" i="5"/>
  <c r="DW272" i="5" s="1"/>
  <c r="DA272" i="5"/>
  <c r="EC272" i="5" s="1"/>
  <c r="CV272" i="5"/>
  <c r="CO272" i="5"/>
  <c r="DQ272" i="5" s="1"/>
  <c r="DF272" i="5"/>
  <c r="CH272" i="5"/>
  <c r="CW272" i="5"/>
  <c r="DY272" i="5" s="1"/>
  <c r="AX259" i="5"/>
  <c r="AT252" i="5"/>
  <c r="BH213" i="5"/>
  <c r="AT148" i="5"/>
  <c r="AT137" i="5"/>
  <c r="DE124" i="5"/>
  <c r="EG124" i="5" s="1"/>
  <c r="CO124" i="5"/>
  <c r="DQ124" i="5" s="1"/>
  <c r="CV124" i="5"/>
  <c r="DC124" i="5"/>
  <c r="EE124" i="5" s="1"/>
  <c r="CM124" i="5"/>
  <c r="DO124" i="5" s="1"/>
  <c r="CX124" i="5"/>
  <c r="CH124" i="5"/>
  <c r="DA124" i="5"/>
  <c r="EC124" i="5" s="1"/>
  <c r="CK124" i="5"/>
  <c r="DM124" i="5" s="1"/>
  <c r="DH124" i="5"/>
  <c r="CR124" i="5"/>
  <c r="CY124" i="5"/>
  <c r="EA124" i="5" s="1"/>
  <c r="CI124" i="5"/>
  <c r="DK124" i="5" s="1"/>
  <c r="CT124" i="5"/>
  <c r="CW124" i="5"/>
  <c r="DY124" i="5" s="1"/>
  <c r="DD124" i="5"/>
  <c r="CN124" i="5"/>
  <c r="CU124" i="5"/>
  <c r="DW124" i="5" s="1"/>
  <c r="DF124" i="5"/>
  <c r="CP124" i="5"/>
  <c r="DI124" i="5"/>
  <c r="EK124" i="5" s="1"/>
  <c r="CS124" i="5"/>
  <c r="DU124" i="5" s="1"/>
  <c r="CZ124" i="5"/>
  <c r="CJ124" i="5"/>
  <c r="DG124" i="5"/>
  <c r="EI124" i="5" s="1"/>
  <c r="CQ124" i="5"/>
  <c r="DS124" i="5" s="1"/>
  <c r="DB124" i="5"/>
  <c r="CL124" i="5"/>
  <c r="BB103" i="5"/>
  <c r="AT99" i="5"/>
  <c r="DE88" i="5"/>
  <c r="EG88" i="5" s="1"/>
  <c r="CO88" i="5"/>
  <c r="DQ88" i="5" s="1"/>
  <c r="CU88" i="5"/>
  <c r="DW88" i="5" s="1"/>
  <c r="CZ88" i="5"/>
  <c r="CX88" i="5"/>
  <c r="CV88" i="5"/>
  <c r="CL88" i="5"/>
  <c r="DA88" i="5"/>
  <c r="EC88" i="5" s="1"/>
  <c r="CK88" i="5"/>
  <c r="DM88" i="5" s="1"/>
  <c r="EL88" i="5" s="1"/>
  <c r="DG88" i="5"/>
  <c r="EI88" i="5" s="1"/>
  <c r="CQ88" i="5"/>
  <c r="DS88" i="5" s="1"/>
  <c r="CR88" i="5"/>
  <c r="CP88" i="5"/>
  <c r="CN88" i="5"/>
  <c r="CW88" i="5"/>
  <c r="DY88" i="5" s="1"/>
  <c r="DC88" i="5"/>
  <c r="EE88" i="5" s="1"/>
  <c r="CM88" i="5"/>
  <c r="DO88" i="5" s="1"/>
  <c r="CJ88" i="5"/>
  <c r="CH88" i="5"/>
  <c r="DB88" i="5"/>
  <c r="DI88" i="5"/>
  <c r="EK88" i="5" s="1"/>
  <c r="CS88" i="5"/>
  <c r="DU88" i="5" s="1"/>
  <c r="CY88" i="5"/>
  <c r="EA88" i="5" s="1"/>
  <c r="CI88" i="5"/>
  <c r="DK88" i="5" s="1"/>
  <c r="DH88" i="5"/>
  <c r="DF88" i="5"/>
  <c r="DD88" i="5"/>
  <c r="CT88" i="5"/>
  <c r="BB144" i="5"/>
  <c r="DA144" i="5"/>
  <c r="EC144" i="5" s="1"/>
  <c r="CK144" i="5"/>
  <c r="DM144" i="5" s="1"/>
  <c r="DH144" i="5"/>
  <c r="CR144" i="5"/>
  <c r="CY144" i="5"/>
  <c r="EA144" i="5" s="1"/>
  <c r="CI144" i="5"/>
  <c r="DK144" i="5" s="1"/>
  <c r="CT144" i="5"/>
  <c r="CW144" i="5"/>
  <c r="DY144" i="5" s="1"/>
  <c r="DD144" i="5"/>
  <c r="CN144" i="5"/>
  <c r="CU144" i="5"/>
  <c r="DW144" i="5" s="1"/>
  <c r="DF144" i="5"/>
  <c r="CP144" i="5"/>
  <c r="DI144" i="5"/>
  <c r="EK144" i="5" s="1"/>
  <c r="CS144" i="5"/>
  <c r="DU144" i="5" s="1"/>
  <c r="CZ144" i="5"/>
  <c r="CJ144" i="5"/>
  <c r="DG144" i="5"/>
  <c r="EI144" i="5" s="1"/>
  <c r="CQ144" i="5"/>
  <c r="DS144" i="5" s="1"/>
  <c r="DB144" i="5"/>
  <c r="CL144" i="5"/>
  <c r="DE144" i="5"/>
  <c r="EG144" i="5" s="1"/>
  <c r="CO144" i="5"/>
  <c r="DQ144" i="5" s="1"/>
  <c r="CV144" i="5"/>
  <c r="DC144" i="5"/>
  <c r="EE144" i="5" s="1"/>
  <c r="CM144" i="5"/>
  <c r="DO144" i="5" s="1"/>
  <c r="CX144" i="5"/>
  <c r="CH144" i="5"/>
  <c r="DH141" i="5"/>
  <c r="CR141" i="5"/>
  <c r="CY141" i="5"/>
  <c r="EA141" i="5" s="1"/>
  <c r="CI141" i="5"/>
  <c r="DK141" i="5" s="1"/>
  <c r="CT141" i="5"/>
  <c r="DE141" i="5"/>
  <c r="EG141" i="5" s="1"/>
  <c r="CO141" i="5"/>
  <c r="DQ141" i="5" s="1"/>
  <c r="DD141" i="5"/>
  <c r="CN141" i="5"/>
  <c r="CU141" i="5"/>
  <c r="DW141" i="5" s="1"/>
  <c r="DF141" i="5"/>
  <c r="CP141" i="5"/>
  <c r="DA141" i="5"/>
  <c r="EC141" i="5" s="1"/>
  <c r="CK141" i="5"/>
  <c r="DM141" i="5" s="1"/>
  <c r="CZ141" i="5"/>
  <c r="CJ141" i="5"/>
  <c r="DG141" i="5"/>
  <c r="EI141" i="5" s="1"/>
  <c r="CQ141" i="5"/>
  <c r="DS141" i="5" s="1"/>
  <c r="DB141" i="5"/>
  <c r="CL141" i="5"/>
  <c r="CW141" i="5"/>
  <c r="DY141" i="5" s="1"/>
  <c r="CV141" i="5"/>
  <c r="DC141" i="5"/>
  <c r="EE141" i="5" s="1"/>
  <c r="CM141" i="5"/>
  <c r="DO141" i="5" s="1"/>
  <c r="CX141" i="5"/>
  <c r="CH141" i="5"/>
  <c r="DI141" i="5"/>
  <c r="EK141" i="5" s="1"/>
  <c r="CS141" i="5"/>
  <c r="DU141" i="5" s="1"/>
  <c r="BB105" i="5"/>
  <c r="BH103" i="5"/>
  <c r="AT159" i="5"/>
  <c r="AT156" i="5"/>
  <c r="AT121" i="5"/>
  <c r="AX116" i="5"/>
  <c r="BH113" i="5"/>
  <c r="BH112" i="5"/>
  <c r="CU90" i="5"/>
  <c r="DW90" i="5" s="1"/>
  <c r="DE90" i="5"/>
  <c r="EG90" i="5" s="1"/>
  <c r="CO90" i="5"/>
  <c r="DQ90" i="5" s="1"/>
  <c r="CP90" i="5"/>
  <c r="CN90" i="5"/>
  <c r="CZ90" i="5"/>
  <c r="DG90" i="5"/>
  <c r="EI90" i="5" s="1"/>
  <c r="CQ90" i="5"/>
  <c r="DS90" i="5" s="1"/>
  <c r="DA90" i="5"/>
  <c r="EC90" i="5" s="1"/>
  <c r="CK90" i="5"/>
  <c r="DM90" i="5" s="1"/>
  <c r="CH90" i="5"/>
  <c r="DB90" i="5"/>
  <c r="CR90" i="5"/>
  <c r="DC90" i="5"/>
  <c r="EE90" i="5" s="1"/>
  <c r="CM90" i="5"/>
  <c r="DO90" i="5" s="1"/>
  <c r="CW90" i="5"/>
  <c r="DY90" i="5" s="1"/>
  <c r="DF90" i="5"/>
  <c r="DD90" i="5"/>
  <c r="CT90" i="5"/>
  <c r="CJ90" i="5"/>
  <c r="CY90" i="5"/>
  <c r="EA90" i="5" s="1"/>
  <c r="CI90" i="5"/>
  <c r="DK90" i="5" s="1"/>
  <c r="DI90" i="5"/>
  <c r="EK90" i="5" s="1"/>
  <c r="CS90" i="5"/>
  <c r="DU90" i="5" s="1"/>
  <c r="CX90" i="5"/>
  <c r="CV90" i="5"/>
  <c r="CL90" i="5"/>
  <c r="DH90" i="5"/>
  <c r="DD74" i="5"/>
  <c r="CN74" i="5"/>
  <c r="CU74" i="5"/>
  <c r="DW74" i="5" s="1"/>
  <c r="DF74" i="5"/>
  <c r="CP74" i="5"/>
  <c r="DA74" i="5"/>
  <c r="EC74" i="5" s="1"/>
  <c r="CK74" i="5"/>
  <c r="DM74" i="5" s="1"/>
  <c r="CZ74" i="5"/>
  <c r="CJ74" i="5"/>
  <c r="DG74" i="5"/>
  <c r="EI74" i="5" s="1"/>
  <c r="CQ74" i="5"/>
  <c r="DS74" i="5" s="1"/>
  <c r="DB74" i="5"/>
  <c r="CL74" i="5"/>
  <c r="CW74" i="5"/>
  <c r="DY74" i="5" s="1"/>
  <c r="CV74" i="5"/>
  <c r="DC74" i="5"/>
  <c r="EE74" i="5" s="1"/>
  <c r="CM74" i="5"/>
  <c r="DO74" i="5" s="1"/>
  <c r="CX74" i="5"/>
  <c r="CH74" i="5"/>
  <c r="DI74" i="5"/>
  <c r="EK74" i="5" s="1"/>
  <c r="CS74" i="5"/>
  <c r="DU74" i="5" s="1"/>
  <c r="DH74" i="5"/>
  <c r="CR74" i="5"/>
  <c r="CY74" i="5"/>
  <c r="EA74" i="5" s="1"/>
  <c r="CI74" i="5"/>
  <c r="DK74" i="5" s="1"/>
  <c r="CT74" i="5"/>
  <c r="DE74" i="5"/>
  <c r="EG74" i="5" s="1"/>
  <c r="CO74" i="5"/>
  <c r="DQ74" i="5" s="1"/>
  <c r="AT117" i="5"/>
  <c r="M114" i="5"/>
  <c r="AT108" i="5"/>
  <c r="BD103" i="5"/>
  <c r="BF103" i="5" s="1"/>
  <c r="AT103" i="5"/>
  <c r="BH76" i="5"/>
  <c r="AR72" i="5"/>
  <c r="CV70" i="5"/>
  <c r="DC70" i="5"/>
  <c r="EE70" i="5" s="1"/>
  <c r="CM70" i="5"/>
  <c r="DO70" i="5" s="1"/>
  <c r="CX70" i="5"/>
  <c r="CH70" i="5"/>
  <c r="DI70" i="5"/>
  <c r="EK70" i="5" s="1"/>
  <c r="CS70" i="5"/>
  <c r="DU70" i="5" s="1"/>
  <c r="DH70" i="5"/>
  <c r="CR70" i="5"/>
  <c r="CY70" i="5"/>
  <c r="EA70" i="5" s="1"/>
  <c r="CI70" i="5"/>
  <c r="DK70" i="5" s="1"/>
  <c r="CT70" i="5"/>
  <c r="DE70" i="5"/>
  <c r="EG70" i="5" s="1"/>
  <c r="CO70" i="5"/>
  <c r="DQ70" i="5" s="1"/>
  <c r="DD70" i="5"/>
  <c r="CN70" i="5"/>
  <c r="CU70" i="5"/>
  <c r="DW70" i="5" s="1"/>
  <c r="DF70" i="5"/>
  <c r="CP70" i="5"/>
  <c r="DA70" i="5"/>
  <c r="EC70" i="5" s="1"/>
  <c r="CK70" i="5"/>
  <c r="DM70" i="5" s="1"/>
  <c r="CZ70" i="5"/>
  <c r="CJ70" i="5"/>
  <c r="DG70" i="5"/>
  <c r="EI70" i="5" s="1"/>
  <c r="CQ70" i="5"/>
  <c r="DS70" i="5" s="1"/>
  <c r="DB70" i="5"/>
  <c r="CL70" i="5"/>
  <c r="CW70" i="5"/>
  <c r="DY70" i="5" s="1"/>
  <c r="AT68" i="5"/>
  <c r="CX52" i="5"/>
  <c r="CH52" i="5"/>
  <c r="DI52" i="5"/>
  <c r="EK52" i="5" s="1"/>
  <c r="CS52" i="5"/>
  <c r="DU52" i="5" s="1"/>
  <c r="CZ52" i="5"/>
  <c r="CJ52" i="5"/>
  <c r="DG52" i="5"/>
  <c r="EI52" i="5" s="1"/>
  <c r="CQ52" i="5"/>
  <c r="DS52" i="5" s="1"/>
  <c r="CT52" i="5"/>
  <c r="DE52" i="5"/>
  <c r="EG52" i="5" s="1"/>
  <c r="CO52" i="5"/>
  <c r="DQ52" i="5" s="1"/>
  <c r="CV52" i="5"/>
  <c r="DC52" i="5"/>
  <c r="EE52" i="5" s="1"/>
  <c r="CM52" i="5"/>
  <c r="DO52" i="5" s="1"/>
  <c r="DF52" i="5"/>
  <c r="CP52" i="5"/>
  <c r="DA52" i="5"/>
  <c r="EC52" i="5" s="1"/>
  <c r="CK52" i="5"/>
  <c r="DM52" i="5" s="1"/>
  <c r="DH52" i="5"/>
  <c r="CR52" i="5"/>
  <c r="CY52" i="5"/>
  <c r="EA52" i="5" s="1"/>
  <c r="CI52" i="5"/>
  <c r="DK52" i="5" s="1"/>
  <c r="DB52" i="5"/>
  <c r="CL52" i="5"/>
  <c r="CW52" i="5"/>
  <c r="DY52" i="5" s="1"/>
  <c r="DD52" i="5"/>
  <c r="CN52" i="5"/>
  <c r="CU52" i="5"/>
  <c r="DW52" i="5" s="1"/>
  <c r="AT46" i="5"/>
  <c r="AR38" i="5"/>
  <c r="AR34" i="5"/>
  <c r="BB21" i="5"/>
  <c r="AT19" i="5"/>
  <c r="BB10" i="5"/>
  <c r="AT80" i="5"/>
  <c r="AR58" i="5"/>
  <c r="AT38" i="5"/>
  <c r="AT34" i="5"/>
  <c r="DH14" i="5"/>
  <c r="CR14" i="5"/>
  <c r="CY14" i="5"/>
  <c r="EA14" i="5" s="1"/>
  <c r="CI14" i="5"/>
  <c r="DK14" i="5" s="1"/>
  <c r="CT14" i="5"/>
  <c r="DE14" i="5"/>
  <c r="EG14" i="5" s="1"/>
  <c r="CO14" i="5"/>
  <c r="DQ14" i="5" s="1"/>
  <c r="DD14" i="5"/>
  <c r="CN14" i="5"/>
  <c r="CU14" i="5"/>
  <c r="DW14" i="5" s="1"/>
  <c r="DF14" i="5"/>
  <c r="CP14" i="5"/>
  <c r="DA14" i="5"/>
  <c r="EC14" i="5" s="1"/>
  <c r="CK14" i="5"/>
  <c r="DM14" i="5" s="1"/>
  <c r="EL14" i="5" s="1"/>
  <c r="CZ14" i="5"/>
  <c r="CJ14" i="5"/>
  <c r="DG14" i="5"/>
  <c r="EI14" i="5" s="1"/>
  <c r="CQ14" i="5"/>
  <c r="DS14" i="5" s="1"/>
  <c r="DB14" i="5"/>
  <c r="CL14" i="5"/>
  <c r="CW14" i="5"/>
  <c r="DY14" i="5" s="1"/>
  <c r="CV14" i="5"/>
  <c r="DC14" i="5"/>
  <c r="EE14" i="5" s="1"/>
  <c r="CM14" i="5"/>
  <c r="DO14" i="5" s="1"/>
  <c r="CX14" i="5"/>
  <c r="CH14" i="5"/>
  <c r="DI14" i="5"/>
  <c r="EK14" i="5" s="1"/>
  <c r="CS14" i="5"/>
  <c r="DU14" i="5" s="1"/>
  <c r="AT8" i="5"/>
  <c r="DF72" i="5"/>
  <c r="CP72" i="5"/>
  <c r="DA72" i="5"/>
  <c r="EC72" i="5" s="1"/>
  <c r="CK72" i="5"/>
  <c r="DM72" i="5" s="1"/>
  <c r="DH72" i="5"/>
  <c r="CR72" i="5"/>
  <c r="CY72" i="5"/>
  <c r="EA72" i="5" s="1"/>
  <c r="CI72" i="5"/>
  <c r="DK72" i="5" s="1"/>
  <c r="DB72" i="5"/>
  <c r="CL72" i="5"/>
  <c r="CW72" i="5"/>
  <c r="DY72" i="5" s="1"/>
  <c r="DD72" i="5"/>
  <c r="CN72" i="5"/>
  <c r="CU72" i="5"/>
  <c r="DW72" i="5" s="1"/>
  <c r="CX72" i="5"/>
  <c r="CH72" i="5"/>
  <c r="DI72" i="5"/>
  <c r="EK72" i="5" s="1"/>
  <c r="CS72" i="5"/>
  <c r="DU72" i="5" s="1"/>
  <c r="CZ72" i="5"/>
  <c r="CJ72" i="5"/>
  <c r="DG72" i="5"/>
  <c r="EI72" i="5" s="1"/>
  <c r="CQ72" i="5"/>
  <c r="DS72" i="5" s="1"/>
  <c r="CT72" i="5"/>
  <c r="DE72" i="5"/>
  <c r="EG72" i="5" s="1"/>
  <c r="CO72" i="5"/>
  <c r="DQ72" i="5" s="1"/>
  <c r="EL72" i="5" s="1"/>
  <c r="CV72" i="5"/>
  <c r="DC72" i="5"/>
  <c r="EE72" i="5" s="1"/>
  <c r="CM72" i="5"/>
  <c r="DO72" i="5" s="1"/>
  <c r="BB68" i="5"/>
  <c r="AT62" i="5"/>
  <c r="DD26" i="5"/>
  <c r="CN26" i="5"/>
  <c r="CU26" i="5"/>
  <c r="DW26" i="5" s="1"/>
  <c r="DF26" i="5"/>
  <c r="CP26" i="5"/>
  <c r="DA26" i="5"/>
  <c r="EC26" i="5" s="1"/>
  <c r="CK26" i="5"/>
  <c r="DM26" i="5" s="1"/>
  <c r="CZ26" i="5"/>
  <c r="CJ26" i="5"/>
  <c r="DG26" i="5"/>
  <c r="EI26" i="5" s="1"/>
  <c r="CQ26" i="5"/>
  <c r="DS26" i="5" s="1"/>
  <c r="DB26" i="5"/>
  <c r="CL26" i="5"/>
  <c r="CW26" i="5"/>
  <c r="DY26" i="5" s="1"/>
  <c r="CV26" i="5"/>
  <c r="DC26" i="5"/>
  <c r="EE26" i="5" s="1"/>
  <c r="CM26" i="5"/>
  <c r="DO26" i="5" s="1"/>
  <c r="CX26" i="5"/>
  <c r="CH26" i="5"/>
  <c r="DI26" i="5"/>
  <c r="EK26" i="5" s="1"/>
  <c r="CS26" i="5"/>
  <c r="DU26" i="5" s="1"/>
  <c r="DH26" i="5"/>
  <c r="CR26" i="5"/>
  <c r="CY26" i="5"/>
  <c r="EA26" i="5" s="1"/>
  <c r="CI26" i="5"/>
  <c r="DK26" i="5" s="1"/>
  <c r="CT26" i="5"/>
  <c r="DE26" i="5"/>
  <c r="EG26" i="5" s="1"/>
  <c r="CO26" i="5"/>
  <c r="DQ26" i="5" s="1"/>
  <c r="AR25" i="5"/>
  <c r="DC19" i="5"/>
  <c r="EE19" i="5" s="1"/>
  <c r="CM19" i="5"/>
  <c r="DO19" i="5" s="1"/>
  <c r="CX19" i="5"/>
  <c r="CH19" i="5"/>
  <c r="DI19" i="5"/>
  <c r="EK19" i="5" s="1"/>
  <c r="CS19" i="5"/>
  <c r="DU19" i="5" s="1"/>
  <c r="CZ19" i="5"/>
  <c r="CJ19" i="5"/>
  <c r="CY19" i="5"/>
  <c r="EA19" i="5" s="1"/>
  <c r="CI19" i="5"/>
  <c r="DK19" i="5" s="1"/>
  <c r="CT19" i="5"/>
  <c r="DE19" i="5"/>
  <c r="EG19" i="5" s="1"/>
  <c r="CO19" i="5"/>
  <c r="DQ19" i="5" s="1"/>
  <c r="CV19" i="5"/>
  <c r="CU19" i="5"/>
  <c r="DW19" i="5" s="1"/>
  <c r="DF19" i="5"/>
  <c r="CP19" i="5"/>
  <c r="DA19" i="5"/>
  <c r="EC19" i="5" s="1"/>
  <c r="CK19" i="5"/>
  <c r="DM19" i="5" s="1"/>
  <c r="DH19" i="5"/>
  <c r="CR19" i="5"/>
  <c r="DG19" i="5"/>
  <c r="EI19" i="5" s="1"/>
  <c r="CQ19" i="5"/>
  <c r="DS19" i="5" s="1"/>
  <c r="DB19" i="5"/>
  <c r="CL19" i="5"/>
  <c r="CW19" i="5"/>
  <c r="DY19" i="5" s="1"/>
  <c r="DD19" i="5"/>
  <c r="CN19" i="5"/>
  <c r="AT434" i="5"/>
  <c r="BB409" i="5"/>
  <c r="CU380" i="5"/>
  <c r="DW380" i="5" s="1"/>
  <c r="DF380" i="5"/>
  <c r="CP380" i="5"/>
  <c r="DA380" i="5"/>
  <c r="EC380" i="5" s="1"/>
  <c r="CK380" i="5"/>
  <c r="DM380" i="5" s="1"/>
  <c r="DH380" i="5"/>
  <c r="CR380" i="5"/>
  <c r="DG380" i="5"/>
  <c r="EI380" i="5" s="1"/>
  <c r="CQ380" i="5"/>
  <c r="DS380" i="5" s="1"/>
  <c r="DB380" i="5"/>
  <c r="CL380" i="5"/>
  <c r="CW380" i="5"/>
  <c r="DY380" i="5" s="1"/>
  <c r="DD380" i="5"/>
  <c r="CN380" i="5"/>
  <c r="CY380" i="5"/>
  <c r="EA380" i="5" s="1"/>
  <c r="CI380" i="5"/>
  <c r="DK380" i="5" s="1"/>
  <c r="CT380" i="5"/>
  <c r="DE380" i="5"/>
  <c r="EG380" i="5" s="1"/>
  <c r="CO380" i="5"/>
  <c r="DQ380" i="5" s="1"/>
  <c r="CV380" i="5"/>
  <c r="DC380" i="5"/>
  <c r="EE380" i="5" s="1"/>
  <c r="DI380" i="5"/>
  <c r="EK380" i="5" s="1"/>
  <c r="CM380" i="5"/>
  <c r="DO380" i="5" s="1"/>
  <c r="CX380" i="5"/>
  <c r="CS380" i="5"/>
  <c r="DU380" i="5" s="1"/>
  <c r="CZ380" i="5"/>
  <c r="CH380" i="5"/>
  <c r="CJ380" i="5"/>
  <c r="CZ327" i="5"/>
  <c r="CJ327" i="5"/>
  <c r="DG327" i="5"/>
  <c r="EI327" i="5" s="1"/>
  <c r="CQ327" i="5"/>
  <c r="DS327" i="5" s="1"/>
  <c r="DB327" i="5"/>
  <c r="CL327" i="5"/>
  <c r="CW327" i="5"/>
  <c r="DY327" i="5" s="1"/>
  <c r="CV327" i="5"/>
  <c r="DC327" i="5"/>
  <c r="EE327" i="5" s="1"/>
  <c r="CM327" i="5"/>
  <c r="DO327" i="5" s="1"/>
  <c r="CX327" i="5"/>
  <c r="CH327" i="5"/>
  <c r="DI327" i="5"/>
  <c r="EK327" i="5" s="1"/>
  <c r="CS327" i="5"/>
  <c r="DU327" i="5" s="1"/>
  <c r="DD327" i="5"/>
  <c r="CN327" i="5"/>
  <c r="CU327" i="5"/>
  <c r="DW327" i="5" s="1"/>
  <c r="DF327" i="5"/>
  <c r="CP327" i="5"/>
  <c r="DA327" i="5"/>
  <c r="EC327" i="5" s="1"/>
  <c r="CK327" i="5"/>
  <c r="DM327" i="5" s="1"/>
  <c r="DH327" i="5"/>
  <c r="CY327" i="5"/>
  <c r="EA327" i="5" s="1"/>
  <c r="DE327" i="5"/>
  <c r="EG327" i="5" s="1"/>
  <c r="CR327" i="5"/>
  <c r="CI327" i="5"/>
  <c r="DK327" i="5" s="1"/>
  <c r="CT327" i="5"/>
  <c r="CO327" i="5"/>
  <c r="DQ327" i="5" s="1"/>
  <c r="EL327" i="5" s="1"/>
  <c r="BB437" i="5"/>
  <c r="BH425" i="5"/>
  <c r="AR358" i="5"/>
  <c r="DH347" i="5"/>
  <c r="CR347" i="5"/>
  <c r="CY347" i="5"/>
  <c r="EA347" i="5" s="1"/>
  <c r="CI347" i="5"/>
  <c r="DK347" i="5" s="1"/>
  <c r="CT347" i="5"/>
  <c r="DE347" i="5"/>
  <c r="EG347" i="5" s="1"/>
  <c r="CO347" i="5"/>
  <c r="DQ347" i="5" s="1"/>
  <c r="DD347" i="5"/>
  <c r="CN347" i="5"/>
  <c r="CU347" i="5"/>
  <c r="DW347" i="5" s="1"/>
  <c r="DF347" i="5"/>
  <c r="CP347" i="5"/>
  <c r="DA347" i="5"/>
  <c r="EC347" i="5" s="1"/>
  <c r="CK347" i="5"/>
  <c r="DM347" i="5" s="1"/>
  <c r="CZ347" i="5"/>
  <c r="CJ347" i="5"/>
  <c r="DG347" i="5"/>
  <c r="EI347" i="5" s="1"/>
  <c r="CQ347" i="5"/>
  <c r="DS347" i="5" s="1"/>
  <c r="DB347" i="5"/>
  <c r="CL347" i="5"/>
  <c r="CW347" i="5"/>
  <c r="DY347" i="5" s="1"/>
  <c r="CV347" i="5"/>
  <c r="DC347" i="5"/>
  <c r="EE347" i="5" s="1"/>
  <c r="CM347" i="5"/>
  <c r="DO347" i="5" s="1"/>
  <c r="CX347" i="5"/>
  <c r="CH347" i="5"/>
  <c r="DI347" i="5"/>
  <c r="EK347" i="5" s="1"/>
  <c r="CS347" i="5"/>
  <c r="DU347" i="5" s="1"/>
  <c r="BH467" i="5"/>
  <c r="BB447" i="5"/>
  <c r="AT367" i="5"/>
  <c r="BB450" i="5"/>
  <c r="AT426" i="5"/>
  <c r="DI362" i="5"/>
  <c r="EK362" i="5" s="1"/>
  <c r="CS362" i="5"/>
  <c r="DU362" i="5" s="1"/>
  <c r="CZ362" i="5"/>
  <c r="CJ362" i="5"/>
  <c r="DG362" i="5"/>
  <c r="EI362" i="5" s="1"/>
  <c r="CQ362" i="5"/>
  <c r="DS362" i="5" s="1"/>
  <c r="DB362" i="5"/>
  <c r="CL362" i="5"/>
  <c r="DE362" i="5"/>
  <c r="EG362" i="5" s="1"/>
  <c r="CO362" i="5"/>
  <c r="DQ362" i="5" s="1"/>
  <c r="CV362" i="5"/>
  <c r="DC362" i="5"/>
  <c r="EE362" i="5" s="1"/>
  <c r="CM362" i="5"/>
  <c r="DO362" i="5" s="1"/>
  <c r="CX362" i="5"/>
  <c r="CH362" i="5"/>
  <c r="DA362" i="5"/>
  <c r="EC362" i="5" s="1"/>
  <c r="CK362" i="5"/>
  <c r="DM362" i="5" s="1"/>
  <c r="DH362" i="5"/>
  <c r="CR362" i="5"/>
  <c r="CY362" i="5"/>
  <c r="EA362" i="5" s="1"/>
  <c r="CI362" i="5"/>
  <c r="DK362" i="5" s="1"/>
  <c r="CT362" i="5"/>
  <c r="CW362" i="5"/>
  <c r="DY362" i="5" s="1"/>
  <c r="DD362" i="5"/>
  <c r="CN362" i="5"/>
  <c r="CU362" i="5"/>
  <c r="DW362" i="5" s="1"/>
  <c r="DF362" i="5"/>
  <c r="CP362" i="5"/>
  <c r="AT361" i="5"/>
  <c r="DH280" i="5"/>
  <c r="CR280" i="5"/>
  <c r="CY280" i="5"/>
  <c r="EA280" i="5" s="1"/>
  <c r="CI280" i="5"/>
  <c r="DK280" i="5" s="1"/>
  <c r="CT280" i="5"/>
  <c r="DE280" i="5"/>
  <c r="EG280" i="5" s="1"/>
  <c r="CO280" i="5"/>
  <c r="DQ280" i="5" s="1"/>
  <c r="DD280" i="5"/>
  <c r="CN280" i="5"/>
  <c r="CU280" i="5"/>
  <c r="DW280" i="5" s="1"/>
  <c r="DF280" i="5"/>
  <c r="CP280" i="5"/>
  <c r="DA280" i="5"/>
  <c r="EC280" i="5" s="1"/>
  <c r="CK280" i="5"/>
  <c r="DM280" i="5" s="1"/>
  <c r="CZ280" i="5"/>
  <c r="CJ280" i="5"/>
  <c r="DG280" i="5"/>
  <c r="EI280" i="5" s="1"/>
  <c r="CQ280" i="5"/>
  <c r="DS280" i="5" s="1"/>
  <c r="DB280" i="5"/>
  <c r="CL280" i="5"/>
  <c r="CW280" i="5"/>
  <c r="DY280" i="5" s="1"/>
  <c r="CV280" i="5"/>
  <c r="DC280" i="5"/>
  <c r="EE280" i="5" s="1"/>
  <c r="CM280" i="5"/>
  <c r="DO280" i="5" s="1"/>
  <c r="CX280" i="5"/>
  <c r="CH280" i="5"/>
  <c r="DI280" i="5"/>
  <c r="EK280" i="5" s="1"/>
  <c r="CS280" i="5"/>
  <c r="DU280" i="5" s="1"/>
  <c r="BD235" i="5"/>
  <c r="BF235" i="5" s="1"/>
  <c r="BB278" i="5"/>
  <c r="AX255" i="5"/>
  <c r="CX320" i="5"/>
  <c r="CH320" i="5"/>
  <c r="DH320" i="5"/>
  <c r="CR320" i="5"/>
  <c r="CW320" i="5"/>
  <c r="DY320" i="5" s="1"/>
  <c r="CM320" i="5"/>
  <c r="DO320" i="5" s="1"/>
  <c r="DI320" i="5"/>
  <c r="EK320" i="5" s="1"/>
  <c r="CY320" i="5"/>
  <c r="EA320" i="5" s="1"/>
  <c r="CT320" i="5"/>
  <c r="DD320" i="5"/>
  <c r="CN320" i="5"/>
  <c r="CO320" i="5"/>
  <c r="DQ320" i="5" s="1"/>
  <c r="DA320" i="5"/>
  <c r="EC320" i="5" s="1"/>
  <c r="CQ320" i="5"/>
  <c r="DS320" i="5" s="1"/>
  <c r="DF320" i="5"/>
  <c r="CP320" i="5"/>
  <c r="CZ320" i="5"/>
  <c r="CJ320" i="5"/>
  <c r="DC320" i="5"/>
  <c r="EE320" i="5" s="1"/>
  <c r="CS320" i="5"/>
  <c r="DU320" i="5" s="1"/>
  <c r="CI320" i="5"/>
  <c r="DK320" i="5" s="1"/>
  <c r="DB320" i="5"/>
  <c r="CL320" i="5"/>
  <c r="CV320" i="5"/>
  <c r="DE320" i="5"/>
  <c r="EG320" i="5" s="1"/>
  <c r="CU320" i="5"/>
  <c r="DW320" i="5" s="1"/>
  <c r="CK320" i="5"/>
  <c r="DM320" i="5" s="1"/>
  <c r="DG320" i="5"/>
  <c r="EI320" i="5" s="1"/>
  <c r="AT256" i="5"/>
  <c r="AT192" i="5"/>
  <c r="DB179" i="5"/>
  <c r="CL179" i="5"/>
  <c r="CW179" i="5"/>
  <c r="DY179" i="5" s="1"/>
  <c r="DD179" i="5"/>
  <c r="CN179" i="5"/>
  <c r="CU179" i="5"/>
  <c r="DW179" i="5" s="1"/>
  <c r="CX179" i="5"/>
  <c r="CH179" i="5"/>
  <c r="DI179" i="5"/>
  <c r="EK179" i="5" s="1"/>
  <c r="CS179" i="5"/>
  <c r="DU179" i="5" s="1"/>
  <c r="CZ179" i="5"/>
  <c r="CJ179" i="5"/>
  <c r="DG179" i="5"/>
  <c r="EI179" i="5" s="1"/>
  <c r="CQ179" i="5"/>
  <c r="DS179" i="5" s="1"/>
  <c r="CT179" i="5"/>
  <c r="DE179" i="5"/>
  <c r="EG179" i="5" s="1"/>
  <c r="CO179" i="5"/>
  <c r="DQ179" i="5" s="1"/>
  <c r="CV179" i="5"/>
  <c r="DC179" i="5"/>
  <c r="EE179" i="5" s="1"/>
  <c r="CM179" i="5"/>
  <c r="DO179" i="5" s="1"/>
  <c r="DF179" i="5"/>
  <c r="CP179" i="5"/>
  <c r="DA179" i="5"/>
  <c r="EC179" i="5" s="1"/>
  <c r="CK179" i="5"/>
  <c r="DM179" i="5" s="1"/>
  <c r="DH179" i="5"/>
  <c r="CR179" i="5"/>
  <c r="CY179" i="5"/>
  <c r="EA179" i="5" s="1"/>
  <c r="CI179" i="5"/>
  <c r="DK179" i="5" s="1"/>
  <c r="AX60" i="5"/>
  <c r="CZ292" i="5"/>
  <c r="CJ292" i="5"/>
  <c r="DG292" i="5"/>
  <c r="EI292" i="5" s="1"/>
  <c r="CQ292" i="5"/>
  <c r="DS292" i="5" s="1"/>
  <c r="DB292" i="5"/>
  <c r="CL292" i="5"/>
  <c r="CW292" i="5"/>
  <c r="DY292" i="5" s="1"/>
  <c r="CV292" i="5"/>
  <c r="DC292" i="5"/>
  <c r="EE292" i="5" s="1"/>
  <c r="CM292" i="5"/>
  <c r="DO292" i="5" s="1"/>
  <c r="CX292" i="5"/>
  <c r="CH292" i="5"/>
  <c r="DI292" i="5"/>
  <c r="EK292" i="5" s="1"/>
  <c r="CS292" i="5"/>
  <c r="DU292" i="5" s="1"/>
  <c r="DH292" i="5"/>
  <c r="CR292" i="5"/>
  <c r="CY292" i="5"/>
  <c r="EA292" i="5" s="1"/>
  <c r="CI292" i="5"/>
  <c r="DK292" i="5" s="1"/>
  <c r="CT292" i="5"/>
  <c r="DE292" i="5"/>
  <c r="EG292" i="5" s="1"/>
  <c r="CO292" i="5"/>
  <c r="DQ292" i="5" s="1"/>
  <c r="DD292" i="5"/>
  <c r="CN292" i="5"/>
  <c r="CU292" i="5"/>
  <c r="DW292" i="5" s="1"/>
  <c r="DF292" i="5"/>
  <c r="CP292" i="5"/>
  <c r="DA292" i="5"/>
  <c r="EC292" i="5" s="1"/>
  <c r="CK292" i="5"/>
  <c r="DM292" i="5" s="1"/>
  <c r="EL292" i="5" s="1"/>
  <c r="CW231" i="5"/>
  <c r="DY231" i="5" s="1"/>
  <c r="DD231" i="5"/>
  <c r="CN231" i="5"/>
  <c r="CU231" i="5"/>
  <c r="DW231" i="5" s="1"/>
  <c r="DI231" i="5"/>
  <c r="EK231" i="5" s="1"/>
  <c r="CS231" i="5"/>
  <c r="DU231" i="5" s="1"/>
  <c r="CZ231" i="5"/>
  <c r="CJ231" i="5"/>
  <c r="DG231" i="5"/>
  <c r="EI231" i="5" s="1"/>
  <c r="CQ231" i="5"/>
  <c r="DS231" i="5" s="1"/>
  <c r="DF231" i="5"/>
  <c r="DB231" i="5"/>
  <c r="DE231" i="5"/>
  <c r="EG231" i="5" s="1"/>
  <c r="CO231" i="5"/>
  <c r="DQ231" i="5" s="1"/>
  <c r="CV231" i="5"/>
  <c r="DC231" i="5"/>
  <c r="EE231" i="5" s="1"/>
  <c r="CM231" i="5"/>
  <c r="DO231" i="5" s="1"/>
  <c r="CX231" i="5"/>
  <c r="CT231" i="5"/>
  <c r="CP231" i="5"/>
  <c r="CL231" i="5"/>
  <c r="DA231" i="5"/>
  <c r="EC231" i="5" s="1"/>
  <c r="CK231" i="5"/>
  <c r="DM231" i="5" s="1"/>
  <c r="DH231" i="5"/>
  <c r="CR231" i="5"/>
  <c r="CY231" i="5"/>
  <c r="EA231" i="5" s="1"/>
  <c r="CI231" i="5"/>
  <c r="DK231" i="5" s="1"/>
  <c r="CH231" i="5"/>
  <c r="AX231" i="5"/>
  <c r="AX212" i="5"/>
  <c r="DH183" i="5"/>
  <c r="CR183" i="5"/>
  <c r="CY183" i="5"/>
  <c r="EA183" i="5" s="1"/>
  <c r="CI183" i="5"/>
  <c r="DK183" i="5" s="1"/>
  <c r="CT183" i="5"/>
  <c r="CW183" i="5"/>
  <c r="DY183" i="5" s="1"/>
  <c r="CH183" i="5"/>
  <c r="DD183" i="5"/>
  <c r="CN183" i="5"/>
  <c r="CU183" i="5"/>
  <c r="DW183" i="5" s="1"/>
  <c r="DF183" i="5"/>
  <c r="CP183" i="5"/>
  <c r="DI183" i="5"/>
  <c r="EK183" i="5" s="1"/>
  <c r="CS183" i="5"/>
  <c r="DU183" i="5" s="1"/>
  <c r="CL183" i="5"/>
  <c r="CZ183" i="5"/>
  <c r="CJ183" i="5"/>
  <c r="DG183" i="5"/>
  <c r="EI183" i="5" s="1"/>
  <c r="CQ183" i="5"/>
  <c r="DS183" i="5" s="1"/>
  <c r="DB183" i="5"/>
  <c r="DE183" i="5"/>
  <c r="EG183" i="5" s="1"/>
  <c r="CO183" i="5"/>
  <c r="DQ183" i="5" s="1"/>
  <c r="CV183" i="5"/>
  <c r="DC183" i="5"/>
  <c r="EE183" i="5" s="1"/>
  <c r="CM183" i="5"/>
  <c r="DO183" i="5" s="1"/>
  <c r="CX183" i="5"/>
  <c r="DA183" i="5"/>
  <c r="EC183" i="5" s="1"/>
  <c r="CK183" i="5"/>
  <c r="DM183" i="5" s="1"/>
  <c r="CV129" i="5"/>
  <c r="DC129" i="5"/>
  <c r="EE129" i="5" s="1"/>
  <c r="CM129" i="5"/>
  <c r="DO129" i="5" s="1"/>
  <c r="CX129" i="5"/>
  <c r="CH129" i="5"/>
  <c r="DI129" i="5"/>
  <c r="EK129" i="5" s="1"/>
  <c r="CS129" i="5"/>
  <c r="DU129" i="5" s="1"/>
  <c r="DH129" i="5"/>
  <c r="CR129" i="5"/>
  <c r="CY129" i="5"/>
  <c r="EA129" i="5" s="1"/>
  <c r="CI129" i="5"/>
  <c r="DK129" i="5" s="1"/>
  <c r="CT129" i="5"/>
  <c r="DE129" i="5"/>
  <c r="EG129" i="5" s="1"/>
  <c r="CO129" i="5"/>
  <c r="DQ129" i="5" s="1"/>
  <c r="DD129" i="5"/>
  <c r="CN129" i="5"/>
  <c r="CU129" i="5"/>
  <c r="DW129" i="5" s="1"/>
  <c r="DF129" i="5"/>
  <c r="CP129" i="5"/>
  <c r="DA129" i="5"/>
  <c r="EC129" i="5" s="1"/>
  <c r="CK129" i="5"/>
  <c r="DM129" i="5" s="1"/>
  <c r="AT84" i="5"/>
  <c r="BH42" i="5"/>
  <c r="AT351" i="5"/>
  <c r="AX203" i="5"/>
  <c r="AX140" i="5"/>
  <c r="AX365" i="5"/>
  <c r="DF217" i="5"/>
  <c r="CP217" i="5"/>
  <c r="DA217" i="5"/>
  <c r="EC217" i="5" s="1"/>
  <c r="CK217" i="5"/>
  <c r="DM217" i="5" s="1"/>
  <c r="DH217" i="5"/>
  <c r="CR217" i="5"/>
  <c r="CY217" i="5"/>
  <c r="EA217" i="5" s="1"/>
  <c r="CI217" i="5"/>
  <c r="DK217" i="5" s="1"/>
  <c r="DB217" i="5"/>
  <c r="CL217" i="5"/>
  <c r="CW217" i="5"/>
  <c r="DY217" i="5" s="1"/>
  <c r="DD217" i="5"/>
  <c r="CN217" i="5"/>
  <c r="CU217" i="5"/>
  <c r="DW217" i="5" s="1"/>
  <c r="CX217" i="5"/>
  <c r="CH217" i="5"/>
  <c r="DI217" i="5"/>
  <c r="EK217" i="5" s="1"/>
  <c r="CS217" i="5"/>
  <c r="DU217" i="5" s="1"/>
  <c r="CZ217" i="5"/>
  <c r="CJ217" i="5"/>
  <c r="DG217" i="5"/>
  <c r="EI217" i="5" s="1"/>
  <c r="CQ217" i="5"/>
  <c r="DS217" i="5" s="1"/>
  <c r="CT217" i="5"/>
  <c r="DE217" i="5"/>
  <c r="EG217" i="5" s="1"/>
  <c r="CO217" i="5"/>
  <c r="DQ217" i="5" s="1"/>
  <c r="CV217" i="5"/>
  <c r="DC217" i="5"/>
  <c r="EE217" i="5" s="1"/>
  <c r="CM217" i="5"/>
  <c r="DO217" i="5" s="1"/>
  <c r="AR215" i="5"/>
  <c r="BH164" i="5"/>
  <c r="AR24" i="5"/>
  <c r="AT10" i="5"/>
  <c r="AT328" i="5"/>
  <c r="AT288" i="5"/>
  <c r="AR144" i="5"/>
  <c r="CZ5" i="5"/>
  <c r="CJ5" i="5"/>
  <c r="DG5" i="5"/>
  <c r="EI5" i="5" s="1"/>
  <c r="CQ5" i="5"/>
  <c r="DS5" i="5" s="1"/>
  <c r="DB5" i="5"/>
  <c r="CL5" i="5"/>
  <c r="DE5" i="5"/>
  <c r="EG5" i="5" s="1"/>
  <c r="CK5" i="5"/>
  <c r="DM5" i="5" s="1"/>
  <c r="EL5" i="5" s="1"/>
  <c r="CV5" i="5"/>
  <c r="DC5" i="5"/>
  <c r="EE5" i="5" s="1"/>
  <c r="CM5" i="5"/>
  <c r="DO5" i="5" s="1"/>
  <c r="CX5" i="5"/>
  <c r="CH5" i="5"/>
  <c r="CO5" i="5"/>
  <c r="DQ5" i="5" s="1"/>
  <c r="DH5" i="5"/>
  <c r="CR5" i="5"/>
  <c r="CY5" i="5"/>
  <c r="EA5" i="5" s="1"/>
  <c r="CI5" i="5"/>
  <c r="DK5" i="5" s="1"/>
  <c r="CT5" i="5"/>
  <c r="CS5" i="5"/>
  <c r="DU5" i="5" s="1"/>
  <c r="DD5" i="5"/>
  <c r="CN5" i="5"/>
  <c r="CU5" i="5"/>
  <c r="DW5" i="5" s="1"/>
  <c r="DF5" i="5"/>
  <c r="CP5" i="5"/>
  <c r="CW5" i="5"/>
  <c r="DY5" i="5" s="1"/>
  <c r="DA5" i="5"/>
  <c r="EC5" i="5" s="1"/>
  <c r="DI5" i="5"/>
  <c r="EK5" i="5" s="1"/>
  <c r="AR354" i="5"/>
  <c r="AX204" i="5"/>
  <c r="AX189" i="5"/>
  <c r="BB111" i="5"/>
  <c r="CZ465" i="5"/>
  <c r="CJ465" i="5"/>
  <c r="DG465" i="5"/>
  <c r="EI465" i="5" s="1"/>
  <c r="CQ465" i="5"/>
  <c r="DS465" i="5" s="1"/>
  <c r="DB465" i="5"/>
  <c r="CL465" i="5"/>
  <c r="CW465" i="5"/>
  <c r="DY465" i="5" s="1"/>
  <c r="CV465" i="5"/>
  <c r="DC465" i="5"/>
  <c r="EE465" i="5" s="1"/>
  <c r="CM465" i="5"/>
  <c r="DO465" i="5" s="1"/>
  <c r="CX465" i="5"/>
  <c r="CH465" i="5"/>
  <c r="DI465" i="5"/>
  <c r="EK465" i="5" s="1"/>
  <c r="CS465" i="5"/>
  <c r="DU465" i="5" s="1"/>
  <c r="DH465" i="5"/>
  <c r="CR465" i="5"/>
  <c r="CY465" i="5"/>
  <c r="EA465" i="5" s="1"/>
  <c r="CI465" i="5"/>
  <c r="DK465" i="5" s="1"/>
  <c r="CT465" i="5"/>
  <c r="DE465" i="5"/>
  <c r="EG465" i="5" s="1"/>
  <c r="CO465" i="5"/>
  <c r="DQ465" i="5" s="1"/>
  <c r="DD465" i="5"/>
  <c r="CN465" i="5"/>
  <c r="CU465" i="5"/>
  <c r="DW465" i="5" s="1"/>
  <c r="DF465" i="5"/>
  <c r="CP465" i="5"/>
  <c r="DA465" i="5"/>
  <c r="EC465" i="5" s="1"/>
  <c r="CK465" i="5"/>
  <c r="DM465" i="5" s="1"/>
  <c r="AT433" i="5"/>
  <c r="AT476" i="5"/>
  <c r="DF384" i="5"/>
  <c r="CP384" i="5"/>
  <c r="DA384" i="5"/>
  <c r="EC384" i="5" s="1"/>
  <c r="CK384" i="5"/>
  <c r="DM384" i="5" s="1"/>
  <c r="DH384" i="5"/>
  <c r="CR384" i="5"/>
  <c r="CQ384" i="5"/>
  <c r="DS384" i="5" s="1"/>
  <c r="CM384" i="5"/>
  <c r="DO384" i="5" s="1"/>
  <c r="CI384" i="5"/>
  <c r="DK384" i="5" s="1"/>
  <c r="DB384" i="5"/>
  <c r="CL384" i="5"/>
  <c r="CT384" i="5"/>
  <c r="DE384" i="5"/>
  <c r="EG384" i="5" s="1"/>
  <c r="CO384" i="5"/>
  <c r="DQ384" i="5" s="1"/>
  <c r="CV384" i="5"/>
  <c r="DG384" i="5"/>
  <c r="EI384" i="5" s="1"/>
  <c r="DC384" i="5"/>
  <c r="EE384" i="5" s="1"/>
  <c r="CY384" i="5"/>
  <c r="EA384" i="5" s="1"/>
  <c r="CW384" i="5"/>
  <c r="DY384" i="5" s="1"/>
  <c r="CJ384" i="5"/>
  <c r="CS384" i="5"/>
  <c r="DU384" i="5" s="1"/>
  <c r="DD384" i="5"/>
  <c r="CU384" i="5"/>
  <c r="DW384" i="5" s="1"/>
  <c r="CX384" i="5"/>
  <c r="CZ384" i="5"/>
  <c r="CH384" i="5"/>
  <c r="DI384" i="5"/>
  <c r="EK384" i="5" s="1"/>
  <c r="CN384" i="5"/>
  <c r="AR359" i="5"/>
  <c r="BH299" i="5"/>
  <c r="AT123" i="5"/>
  <c r="BH280" i="5"/>
  <c r="AX240" i="5"/>
  <c r="BB209" i="5"/>
  <c r="AR163" i="5"/>
  <c r="DH133" i="5"/>
  <c r="CR133" i="5"/>
  <c r="CY133" i="5"/>
  <c r="EA133" i="5" s="1"/>
  <c r="CI133" i="5"/>
  <c r="DK133" i="5" s="1"/>
  <c r="CT133" i="5"/>
  <c r="DE133" i="5"/>
  <c r="EG133" i="5" s="1"/>
  <c r="CO133" i="5"/>
  <c r="DQ133" i="5" s="1"/>
  <c r="DD133" i="5"/>
  <c r="CN133" i="5"/>
  <c r="CU133" i="5"/>
  <c r="DW133" i="5" s="1"/>
  <c r="DF133" i="5"/>
  <c r="CP133" i="5"/>
  <c r="DA133" i="5"/>
  <c r="EC133" i="5" s="1"/>
  <c r="CK133" i="5"/>
  <c r="DM133" i="5" s="1"/>
  <c r="CZ133" i="5"/>
  <c r="CJ133" i="5"/>
  <c r="DG133" i="5"/>
  <c r="EI133" i="5" s="1"/>
  <c r="CQ133" i="5"/>
  <c r="DS133" i="5" s="1"/>
  <c r="DB133" i="5"/>
  <c r="CL133" i="5"/>
  <c r="CW133" i="5"/>
  <c r="DY133" i="5" s="1"/>
  <c r="CV133" i="5"/>
  <c r="DC133" i="5"/>
  <c r="EE133" i="5" s="1"/>
  <c r="CM133" i="5"/>
  <c r="DO133" i="5" s="1"/>
  <c r="CX133" i="5"/>
  <c r="CH133" i="5"/>
  <c r="DI133" i="5"/>
  <c r="EK133" i="5" s="1"/>
  <c r="CS133" i="5"/>
  <c r="DU133" i="5" s="1"/>
  <c r="BH115" i="5"/>
  <c r="AT56" i="5"/>
  <c r="AX453" i="5"/>
  <c r="AT316" i="5"/>
  <c r="CT286" i="5"/>
  <c r="DE286" i="5"/>
  <c r="EG286" i="5" s="1"/>
  <c r="CO286" i="5"/>
  <c r="DQ286" i="5" s="1"/>
  <c r="CV286" i="5"/>
  <c r="DC286" i="5"/>
  <c r="EE286" i="5" s="1"/>
  <c r="CM286" i="5"/>
  <c r="DO286" i="5" s="1"/>
  <c r="DB286" i="5"/>
  <c r="CL286" i="5"/>
  <c r="CW286" i="5"/>
  <c r="DY286" i="5" s="1"/>
  <c r="DD286" i="5"/>
  <c r="CN286" i="5"/>
  <c r="CU286" i="5"/>
  <c r="DW286" i="5" s="1"/>
  <c r="CX286" i="5"/>
  <c r="CH286" i="5"/>
  <c r="DI286" i="5"/>
  <c r="EK286" i="5" s="1"/>
  <c r="CS286" i="5"/>
  <c r="DU286" i="5" s="1"/>
  <c r="CZ286" i="5"/>
  <c r="CJ286" i="5"/>
  <c r="DG286" i="5"/>
  <c r="EI286" i="5" s="1"/>
  <c r="CQ286" i="5"/>
  <c r="DS286" i="5" s="1"/>
  <c r="AR265" i="5"/>
  <c r="AX243" i="5"/>
  <c r="AR211" i="5"/>
  <c r="DB185" i="5"/>
  <c r="CL185" i="5"/>
  <c r="CW185" i="5"/>
  <c r="DY185" i="5" s="1"/>
  <c r="DD185" i="5"/>
  <c r="CN185" i="5"/>
  <c r="CU185" i="5"/>
  <c r="DW185" i="5" s="1"/>
  <c r="CX185" i="5"/>
  <c r="CH185" i="5"/>
  <c r="DI185" i="5"/>
  <c r="EK185" i="5" s="1"/>
  <c r="CS185" i="5"/>
  <c r="DU185" i="5" s="1"/>
  <c r="CZ185" i="5"/>
  <c r="CJ185" i="5"/>
  <c r="DG185" i="5"/>
  <c r="EI185" i="5" s="1"/>
  <c r="CQ185" i="5"/>
  <c r="DS185" i="5" s="1"/>
  <c r="CT185" i="5"/>
  <c r="DE185" i="5"/>
  <c r="EG185" i="5" s="1"/>
  <c r="CO185" i="5"/>
  <c r="DQ185" i="5" s="1"/>
  <c r="CV185" i="5"/>
  <c r="DC185" i="5"/>
  <c r="EE185" i="5" s="1"/>
  <c r="CM185" i="5"/>
  <c r="DO185" i="5" s="1"/>
  <c r="DF185" i="5"/>
  <c r="CP185" i="5"/>
  <c r="DA185" i="5"/>
  <c r="EC185" i="5" s="1"/>
  <c r="CK185" i="5"/>
  <c r="DM185" i="5" s="1"/>
  <c r="DH185" i="5"/>
  <c r="CR185" i="5"/>
  <c r="CY185" i="5"/>
  <c r="EA185" i="5" s="1"/>
  <c r="CI185" i="5"/>
  <c r="DK185" i="5" s="1"/>
  <c r="BB123" i="5"/>
  <c r="AT76" i="5"/>
  <c r="AT6" i="5"/>
  <c r="AR466" i="5"/>
  <c r="DF490" i="5"/>
  <c r="CP490" i="5"/>
  <c r="CO490" i="5"/>
  <c r="DQ490" i="5" s="1"/>
  <c r="DC490" i="5"/>
  <c r="EE490" i="5" s="1"/>
  <c r="CS490" i="5"/>
  <c r="DU490" i="5" s="1"/>
  <c r="CK490" i="5"/>
  <c r="DM490" i="5" s="1"/>
  <c r="CT490" i="5"/>
  <c r="DE490" i="5"/>
  <c r="EG490" i="5" s="1"/>
  <c r="CM490" i="5"/>
  <c r="DO490" i="5" s="1"/>
  <c r="DD490" i="5"/>
  <c r="DG490" i="5"/>
  <c r="EI490" i="5" s="1"/>
  <c r="CL490" i="5"/>
  <c r="CZ490" i="5"/>
  <c r="DH490" i="5"/>
  <c r="CI490" i="5"/>
  <c r="DK490" i="5" s="1"/>
  <c r="EL490" i="5" s="1"/>
  <c r="DA490" i="5"/>
  <c r="EC490" i="5" s="1"/>
  <c r="DI490" i="5"/>
  <c r="EK490" i="5" s="1"/>
  <c r="CV490" i="5"/>
  <c r="DB490" i="5"/>
  <c r="CH490" i="5"/>
  <c r="CU490" i="5"/>
  <c r="DW490" i="5" s="1"/>
  <c r="CW490" i="5"/>
  <c r="DY490" i="5" s="1"/>
  <c r="CQ490" i="5"/>
  <c r="DS490" i="5" s="1"/>
  <c r="CY490" i="5"/>
  <c r="EA490" i="5" s="1"/>
  <c r="CX490" i="5"/>
  <c r="CJ490" i="5"/>
  <c r="CR490" i="5"/>
  <c r="CN490" i="5"/>
  <c r="BB465" i="5"/>
  <c r="AT457" i="5"/>
  <c r="AX180" i="5"/>
  <c r="AX96" i="5"/>
  <c r="CV409" i="5"/>
  <c r="DC409" i="5"/>
  <c r="EE409" i="5" s="1"/>
  <c r="CM409" i="5"/>
  <c r="DO409" i="5" s="1"/>
  <c r="CX409" i="5"/>
  <c r="CH409" i="5"/>
  <c r="DI409" i="5"/>
  <c r="EK409" i="5" s="1"/>
  <c r="CS409" i="5"/>
  <c r="DU409" i="5" s="1"/>
  <c r="CZ409" i="5"/>
  <c r="CJ409" i="5"/>
  <c r="DG409" i="5"/>
  <c r="EI409" i="5" s="1"/>
  <c r="CQ409" i="5"/>
  <c r="DS409" i="5" s="1"/>
  <c r="DB409" i="5"/>
  <c r="CL409" i="5"/>
  <c r="CW409" i="5"/>
  <c r="DY409" i="5" s="1"/>
  <c r="CN409" i="5"/>
  <c r="DF409" i="5"/>
  <c r="DA409" i="5"/>
  <c r="EC409" i="5" s="1"/>
  <c r="DH409" i="5"/>
  <c r="CY409" i="5"/>
  <c r="EA409" i="5" s="1"/>
  <c r="CT409" i="5"/>
  <c r="CO409" i="5"/>
  <c r="DQ409" i="5" s="1"/>
  <c r="DD409" i="5"/>
  <c r="CU409" i="5"/>
  <c r="DW409" i="5" s="1"/>
  <c r="CP409" i="5"/>
  <c r="CK409" i="5"/>
  <c r="DM409" i="5" s="1"/>
  <c r="CR409" i="5"/>
  <c r="CI409" i="5"/>
  <c r="DK409" i="5" s="1"/>
  <c r="DE409" i="5"/>
  <c r="EG409" i="5" s="1"/>
  <c r="BB249" i="5"/>
  <c r="AX459" i="5"/>
  <c r="BH183" i="5"/>
  <c r="AR46" i="5"/>
  <c r="AT209" i="5"/>
  <c r="BH108" i="5"/>
  <c r="M102" i="5"/>
  <c r="BH66" i="5"/>
  <c r="DF209" i="5"/>
  <c r="CP209" i="5"/>
  <c r="DA209" i="5"/>
  <c r="EC209" i="5" s="1"/>
  <c r="CK209" i="5"/>
  <c r="DM209" i="5" s="1"/>
  <c r="DH209" i="5"/>
  <c r="CR209" i="5"/>
  <c r="CY209" i="5"/>
  <c r="EA209" i="5" s="1"/>
  <c r="CI209" i="5"/>
  <c r="DK209" i="5" s="1"/>
  <c r="DB209" i="5"/>
  <c r="CL209" i="5"/>
  <c r="CW209" i="5"/>
  <c r="DY209" i="5" s="1"/>
  <c r="EL209" i="5" s="1"/>
  <c r="DD209" i="5"/>
  <c r="CN209" i="5"/>
  <c r="CU209" i="5"/>
  <c r="DW209" i="5" s="1"/>
  <c r="CX209" i="5"/>
  <c r="CH209" i="5"/>
  <c r="DI209" i="5"/>
  <c r="EK209" i="5" s="1"/>
  <c r="CS209" i="5"/>
  <c r="DU209" i="5" s="1"/>
  <c r="CZ209" i="5"/>
  <c r="CJ209" i="5"/>
  <c r="DG209" i="5"/>
  <c r="EI209" i="5" s="1"/>
  <c r="CQ209" i="5"/>
  <c r="DS209" i="5" s="1"/>
  <c r="CT209" i="5"/>
  <c r="DE209" i="5"/>
  <c r="EG209" i="5" s="1"/>
  <c r="CO209" i="5"/>
  <c r="DQ209" i="5" s="1"/>
  <c r="CV209" i="5"/>
  <c r="DC209" i="5"/>
  <c r="EE209" i="5" s="1"/>
  <c r="CM209" i="5"/>
  <c r="DO209" i="5" s="1"/>
  <c r="AR323" i="5"/>
  <c r="AT164" i="5"/>
  <c r="BH149" i="5"/>
  <c r="AT169" i="5"/>
  <c r="AX183" i="5"/>
  <c r="AR471" i="5"/>
  <c r="BH228" i="5"/>
  <c r="CX76" i="5"/>
  <c r="CH76" i="5"/>
  <c r="DI76" i="5"/>
  <c r="EK76" i="5" s="1"/>
  <c r="CS76" i="5"/>
  <c r="DU76" i="5" s="1"/>
  <c r="CZ76" i="5"/>
  <c r="CJ76" i="5"/>
  <c r="DG76" i="5"/>
  <c r="EI76" i="5" s="1"/>
  <c r="CQ76" i="5"/>
  <c r="DS76" i="5" s="1"/>
  <c r="CT76" i="5"/>
  <c r="DE76" i="5"/>
  <c r="EG76" i="5" s="1"/>
  <c r="CO76" i="5"/>
  <c r="DQ76" i="5" s="1"/>
  <c r="CV76" i="5"/>
  <c r="DC76" i="5"/>
  <c r="EE76" i="5" s="1"/>
  <c r="CM76" i="5"/>
  <c r="DO76" i="5" s="1"/>
  <c r="DF76" i="5"/>
  <c r="CP76" i="5"/>
  <c r="DA76" i="5"/>
  <c r="EC76" i="5" s="1"/>
  <c r="CK76" i="5"/>
  <c r="DM76" i="5" s="1"/>
  <c r="DH76" i="5"/>
  <c r="CR76" i="5"/>
  <c r="CY76" i="5"/>
  <c r="EA76" i="5" s="1"/>
  <c r="CI76" i="5"/>
  <c r="DK76" i="5" s="1"/>
  <c r="DB76" i="5"/>
  <c r="CL76" i="5"/>
  <c r="CW76" i="5"/>
  <c r="DY76" i="5" s="1"/>
  <c r="DD76" i="5"/>
  <c r="CN76" i="5"/>
  <c r="CU76" i="5"/>
  <c r="DW76" i="5" s="1"/>
  <c r="AT331" i="5"/>
  <c r="AR151" i="5"/>
  <c r="AT82" i="5"/>
  <c r="K371" i="5"/>
  <c r="M371" i="5" s="1"/>
  <c r="AX347" i="5"/>
  <c r="AX316" i="5"/>
  <c r="K307" i="5"/>
  <c r="M307" i="5" s="1"/>
  <c r="AT263" i="5"/>
  <c r="K234" i="5"/>
  <c r="M234" i="5" s="1"/>
  <c r="DB221" i="5"/>
  <c r="CL221" i="5"/>
  <c r="CW221" i="5"/>
  <c r="DY221" i="5" s="1"/>
  <c r="DD221" i="5"/>
  <c r="CN221" i="5"/>
  <c r="CU221" i="5"/>
  <c r="DW221" i="5" s="1"/>
  <c r="AX221" i="5"/>
  <c r="CX221" i="5"/>
  <c r="CH221" i="5"/>
  <c r="DI221" i="5"/>
  <c r="EK221" i="5" s="1"/>
  <c r="CS221" i="5"/>
  <c r="DU221" i="5" s="1"/>
  <c r="CZ221" i="5"/>
  <c r="CJ221" i="5"/>
  <c r="DG221" i="5"/>
  <c r="EI221" i="5" s="1"/>
  <c r="CQ221" i="5"/>
  <c r="DS221" i="5" s="1"/>
  <c r="CT221" i="5"/>
  <c r="DE221" i="5"/>
  <c r="EG221" i="5" s="1"/>
  <c r="CO221" i="5"/>
  <c r="DQ221" i="5" s="1"/>
  <c r="CV221" i="5"/>
  <c r="DC221" i="5"/>
  <c r="EE221" i="5" s="1"/>
  <c r="CM221" i="5"/>
  <c r="DO221" i="5" s="1"/>
  <c r="DF221" i="5"/>
  <c r="CP221" i="5"/>
  <c r="DA221" i="5"/>
  <c r="EC221" i="5" s="1"/>
  <c r="CK221" i="5"/>
  <c r="DM221" i="5" s="1"/>
  <c r="DH221" i="5"/>
  <c r="CR221" i="5"/>
  <c r="CY221" i="5"/>
  <c r="EA221" i="5" s="1"/>
  <c r="CI221" i="5"/>
  <c r="DK221" i="5" s="1"/>
  <c r="K138" i="5"/>
  <c r="M138" i="5" s="1"/>
  <c r="CV121" i="5"/>
  <c r="DC121" i="5"/>
  <c r="EE121" i="5" s="1"/>
  <c r="CM121" i="5"/>
  <c r="DO121" i="5" s="1"/>
  <c r="CX121" i="5"/>
  <c r="CH121" i="5"/>
  <c r="DI121" i="5"/>
  <c r="EK121" i="5" s="1"/>
  <c r="CS121" i="5"/>
  <c r="DU121" i="5" s="1"/>
  <c r="DH121" i="5"/>
  <c r="CR121" i="5"/>
  <c r="CY121" i="5"/>
  <c r="EA121" i="5" s="1"/>
  <c r="CI121" i="5"/>
  <c r="DK121" i="5" s="1"/>
  <c r="CT121" i="5"/>
  <c r="DE121" i="5"/>
  <c r="EG121" i="5" s="1"/>
  <c r="CO121" i="5"/>
  <c r="DQ121" i="5" s="1"/>
  <c r="DD121" i="5"/>
  <c r="CN121" i="5"/>
  <c r="CU121" i="5"/>
  <c r="DW121" i="5" s="1"/>
  <c r="DF121" i="5"/>
  <c r="CP121" i="5"/>
  <c r="DA121" i="5"/>
  <c r="EC121" i="5" s="1"/>
  <c r="CK121" i="5"/>
  <c r="DM121" i="5" s="1"/>
  <c r="CZ121" i="5"/>
  <c r="CJ121" i="5"/>
  <c r="DG121" i="5"/>
  <c r="EI121" i="5" s="1"/>
  <c r="CQ121" i="5"/>
  <c r="DS121" i="5" s="1"/>
  <c r="DB121" i="5"/>
  <c r="CL121" i="5"/>
  <c r="CW121" i="5"/>
  <c r="DY121" i="5" s="1"/>
  <c r="K67" i="5"/>
  <c r="M67" i="5" s="1"/>
  <c r="K377" i="5"/>
  <c r="M377" i="5" s="1"/>
  <c r="K248" i="5"/>
  <c r="M248" i="5" s="1"/>
  <c r="K221" i="5"/>
  <c r="M221" i="5" s="1"/>
  <c r="K120" i="5"/>
  <c r="M120" i="5" s="1"/>
  <c r="AT97" i="5"/>
  <c r="AT401" i="5"/>
  <c r="K340" i="5"/>
  <c r="M340" i="5" s="1"/>
  <c r="K328" i="5"/>
  <c r="M328" i="5" s="1"/>
  <c r="K309" i="5"/>
  <c r="M309" i="5" s="1"/>
  <c r="K255" i="5"/>
  <c r="M255" i="5" s="1"/>
  <c r="K244" i="5"/>
  <c r="M244" i="5" s="1"/>
  <c r="AT90" i="5"/>
  <c r="K65" i="5"/>
  <c r="M65" i="5" s="1"/>
  <c r="AR32" i="5"/>
  <c r="K23" i="5"/>
  <c r="M23" i="5" s="1"/>
  <c r="BH491" i="5"/>
  <c r="K476" i="5"/>
  <c r="M476" i="5" s="1"/>
  <c r="K418" i="5"/>
  <c r="M418" i="5" s="1"/>
  <c r="K379" i="5"/>
  <c r="M379" i="5" s="1"/>
  <c r="K260" i="5"/>
  <c r="M260" i="5" s="1"/>
  <c r="K250" i="5"/>
  <c r="M250" i="5" s="1"/>
  <c r="K186" i="5"/>
  <c r="M186" i="5" s="1"/>
  <c r="K168" i="5"/>
  <c r="M168" i="5" s="1"/>
  <c r="K106" i="5"/>
  <c r="M106" i="5" s="1"/>
  <c r="K68" i="5"/>
  <c r="M68" i="5" s="1"/>
  <c r="K56" i="5"/>
  <c r="M56" i="5" s="1"/>
  <c r="CI500" i="5"/>
  <c r="DK500" i="5" s="1"/>
  <c r="CS500" i="5"/>
  <c r="DU500" i="5" s="1"/>
  <c r="DC500" i="5"/>
  <c r="EE500" i="5" s="1"/>
  <c r="CT500" i="5"/>
  <c r="CJ500" i="5"/>
  <c r="CZ500" i="5"/>
  <c r="CO496" i="5"/>
  <c r="DQ496" i="5" s="1"/>
  <c r="CV496" i="5"/>
  <c r="CM496" i="5"/>
  <c r="DO496" i="5" s="1"/>
  <c r="DH496" i="5"/>
  <c r="CS496" i="5"/>
  <c r="DU496" i="5" s="1"/>
  <c r="CT496" i="5"/>
  <c r="CO492" i="5"/>
  <c r="DQ492" i="5" s="1"/>
  <c r="CT492" i="5"/>
  <c r="CU492" i="5"/>
  <c r="DW492" i="5" s="1"/>
  <c r="CX492" i="5"/>
  <c r="CJ492" i="5"/>
  <c r="CZ492" i="5"/>
  <c r="CQ488" i="5"/>
  <c r="DS488" i="5" s="1"/>
  <c r="CS488" i="5"/>
  <c r="DU488" i="5" s="1"/>
  <c r="CU488" i="5"/>
  <c r="DW488" i="5" s="1"/>
  <c r="CO488" i="5"/>
  <c r="DQ488" i="5" s="1"/>
  <c r="CR488" i="5"/>
  <c r="DH488" i="5"/>
  <c r="CI485" i="5"/>
  <c r="DK485" i="5" s="1"/>
  <c r="CY485" i="5"/>
  <c r="EA485" i="5" s="1"/>
  <c r="CR485" i="5"/>
  <c r="DH485" i="5"/>
  <c r="CK485" i="5"/>
  <c r="DM485" i="5" s="1"/>
  <c r="DA485" i="5"/>
  <c r="EC485" i="5" s="1"/>
  <c r="DB481" i="5"/>
  <c r="DF481" i="5"/>
  <c r="CQ481" i="5"/>
  <c r="DS481" i="5" s="1"/>
  <c r="DG481" i="5"/>
  <c r="EI481" i="5" s="1"/>
  <c r="CJ481" i="5"/>
  <c r="CZ481" i="5"/>
  <c r="CS481" i="5"/>
  <c r="DU481" i="5" s="1"/>
  <c r="DI481" i="5"/>
  <c r="EK481" i="5" s="1"/>
  <c r="AT481" i="5"/>
  <c r="CV477" i="5"/>
  <c r="CO477" i="5"/>
  <c r="DQ477" i="5" s="1"/>
  <c r="DE477" i="5"/>
  <c r="EG477" i="5" s="1"/>
  <c r="CH477" i="5"/>
  <c r="CX477" i="5"/>
  <c r="CQ477" i="5"/>
  <c r="DS477" i="5" s="1"/>
  <c r="DG477" i="5"/>
  <c r="EI477" i="5" s="1"/>
  <c r="CN473" i="5"/>
  <c r="DD473" i="5"/>
  <c r="CW473" i="5"/>
  <c r="DY473" i="5" s="1"/>
  <c r="CL473" i="5"/>
  <c r="DB473" i="5"/>
  <c r="CQ473" i="5"/>
  <c r="DS473" i="5" s="1"/>
  <c r="DG473" i="5"/>
  <c r="EI473" i="5" s="1"/>
  <c r="CK470" i="5"/>
  <c r="DM470" i="5" s="1"/>
  <c r="CO470" i="5"/>
  <c r="DQ470" i="5" s="1"/>
  <c r="CS470" i="5"/>
  <c r="DU470" i="5" s="1"/>
  <c r="CM470" i="5"/>
  <c r="DO470" i="5" s="1"/>
  <c r="DC470" i="5"/>
  <c r="EE470" i="5" s="1"/>
  <c r="CV470" i="5"/>
  <c r="CL470" i="5"/>
  <c r="DB470" i="5"/>
  <c r="CL468" i="5"/>
  <c r="DB468" i="5"/>
  <c r="CQ468" i="5"/>
  <c r="DS468" i="5" s="1"/>
  <c r="DG468" i="5"/>
  <c r="EI468" i="5" s="1"/>
  <c r="CJ468" i="5"/>
  <c r="CZ468" i="5"/>
  <c r="CS468" i="5"/>
  <c r="DU468" i="5" s="1"/>
  <c r="DI468" i="5"/>
  <c r="EK468" i="5" s="1"/>
  <c r="CT464" i="5"/>
  <c r="CI464" i="5"/>
  <c r="DK464" i="5" s="1"/>
  <c r="CY464" i="5"/>
  <c r="EA464" i="5" s="1"/>
  <c r="CR464" i="5"/>
  <c r="DH464" i="5"/>
  <c r="CK464" i="5"/>
  <c r="DM464" i="5" s="1"/>
  <c r="DA464" i="5"/>
  <c r="EC464" i="5" s="1"/>
  <c r="CL460" i="5"/>
  <c r="DB460" i="5"/>
  <c r="CQ460" i="5"/>
  <c r="DS460" i="5" s="1"/>
  <c r="DG460" i="5"/>
  <c r="EI460" i="5" s="1"/>
  <c r="CJ460" i="5"/>
  <c r="CZ460" i="5"/>
  <c r="CS460" i="5"/>
  <c r="DU460" i="5" s="1"/>
  <c r="DI460" i="5"/>
  <c r="EK460" i="5" s="1"/>
  <c r="CI456" i="5"/>
  <c r="DK456" i="5" s="1"/>
  <c r="CY456" i="5"/>
  <c r="EA456" i="5" s="1"/>
  <c r="CR456" i="5"/>
  <c r="DH456" i="5"/>
  <c r="CK456" i="5"/>
  <c r="DM456" i="5" s="1"/>
  <c r="DA456" i="5"/>
  <c r="EC456" i="5" s="1"/>
  <c r="CM452" i="5"/>
  <c r="DO452" i="5" s="1"/>
  <c r="DC452" i="5"/>
  <c r="EE452" i="5" s="1"/>
  <c r="CV452" i="5"/>
  <c r="CO452" i="5"/>
  <c r="DQ452" i="5" s="1"/>
  <c r="DE452" i="5"/>
  <c r="EG452" i="5" s="1"/>
  <c r="CH452" i="5"/>
  <c r="CX452" i="5"/>
  <c r="DI452" i="5"/>
  <c r="EK452" i="5" s="1"/>
  <c r="CU448" i="5"/>
  <c r="DW448" i="5" s="1"/>
  <c r="CN448" i="5"/>
  <c r="DD448" i="5"/>
  <c r="CW448" i="5"/>
  <c r="DY448" i="5" s="1"/>
  <c r="CL448" i="5"/>
  <c r="DB448" i="5"/>
  <c r="CM444" i="5"/>
  <c r="DO444" i="5" s="1"/>
  <c r="DC444" i="5"/>
  <c r="EE444" i="5" s="1"/>
  <c r="CV444" i="5"/>
  <c r="CO444" i="5"/>
  <c r="DQ444" i="5" s="1"/>
  <c r="DE444" i="5"/>
  <c r="EG444" i="5" s="1"/>
  <c r="CT444" i="5"/>
  <c r="CS438" i="5"/>
  <c r="DU438" i="5" s="1"/>
  <c r="DI438" i="5"/>
  <c r="EK438" i="5" s="1"/>
  <c r="CH438" i="5"/>
  <c r="CX438" i="5"/>
  <c r="CM438" i="5"/>
  <c r="DO438" i="5" s="1"/>
  <c r="DC438" i="5"/>
  <c r="EE438" i="5" s="1"/>
  <c r="CV438" i="5"/>
  <c r="CU432" i="5"/>
  <c r="DW432" i="5" s="1"/>
  <c r="CN432" i="5"/>
  <c r="DD432" i="5"/>
  <c r="CW432" i="5"/>
  <c r="DY432" i="5" s="1"/>
  <c r="CT432" i="5"/>
  <c r="CL428" i="5"/>
  <c r="DF428" i="5"/>
  <c r="CN428" i="5"/>
  <c r="DA424" i="5"/>
  <c r="EC424" i="5" s="1"/>
  <c r="DE421" i="5"/>
  <c r="EG421" i="5" s="1"/>
  <c r="CY421" i="5"/>
  <c r="EA421" i="5" s="1"/>
  <c r="DH421" i="5"/>
  <c r="CL417" i="5"/>
  <c r="CJ417" i="5"/>
  <c r="CI407" i="5"/>
  <c r="DK407" i="5" s="1"/>
  <c r="CR407" i="5"/>
  <c r="DD403" i="5"/>
  <c r="CL403" i="5"/>
  <c r="DD399" i="5"/>
  <c r="DE399" i="5"/>
  <c r="EG399" i="5" s="1"/>
  <c r="CY399" i="5"/>
  <c r="EA399" i="5" s="1"/>
  <c r="CN382" i="5"/>
  <c r="DA382" i="5"/>
  <c r="EC382" i="5" s="1"/>
  <c r="DB378" i="5"/>
  <c r="CQ378" i="5"/>
  <c r="DS378" i="5" s="1"/>
  <c r="CZ378" i="5"/>
  <c r="CS378" i="5"/>
  <c r="DU378" i="5" s="1"/>
  <c r="CT374" i="5"/>
  <c r="CI374" i="5"/>
  <c r="DK374" i="5" s="1"/>
  <c r="CR374" i="5"/>
  <c r="DE363" i="5"/>
  <c r="EG363" i="5" s="1"/>
  <c r="CW359" i="5"/>
  <c r="DY359" i="5" s="1"/>
  <c r="EL359" i="5" s="1"/>
  <c r="DB359" i="5"/>
  <c r="CQ359" i="5"/>
  <c r="DS359" i="5" s="1"/>
  <c r="CZ359" i="5"/>
  <c r="CM357" i="5"/>
  <c r="DO357" i="5" s="1"/>
  <c r="EL357" i="5" s="1"/>
  <c r="CV357" i="5"/>
  <c r="CO357" i="5"/>
  <c r="DQ357" i="5" s="1"/>
  <c r="CN353" i="5"/>
  <c r="CL353" i="5"/>
  <c r="CJ333" i="5"/>
  <c r="CH333" i="5"/>
  <c r="CQ325" i="5"/>
  <c r="DS325" i="5" s="1"/>
  <c r="CZ325" i="5"/>
  <c r="CS325" i="5"/>
  <c r="DU325" i="5" s="1"/>
  <c r="CX325" i="5"/>
  <c r="CH321" i="5"/>
  <c r="CX315" i="5"/>
  <c r="CM315" i="5"/>
  <c r="DO315" i="5" s="1"/>
  <c r="CV315" i="5"/>
  <c r="CL311" i="5"/>
  <c r="CJ311" i="5"/>
  <c r="AT311" i="5"/>
  <c r="DG303" i="5"/>
  <c r="EI303" i="5" s="1"/>
  <c r="DI303" i="5"/>
  <c r="EK303" i="5" s="1"/>
  <c r="CY299" i="5"/>
  <c r="EA299" i="5" s="1"/>
  <c r="DH299" i="5"/>
  <c r="CQ290" i="5"/>
  <c r="DS290" i="5" s="1"/>
  <c r="CZ290" i="5"/>
  <c r="CS290" i="5"/>
  <c r="DU290" i="5" s="1"/>
  <c r="CI286" i="5"/>
  <c r="DK286" i="5" s="1"/>
  <c r="CR286" i="5"/>
  <c r="DG282" i="5"/>
  <c r="EI282" i="5" s="1"/>
  <c r="CP267" i="5"/>
  <c r="CU259" i="5"/>
  <c r="DW259" i="5" s="1"/>
  <c r="DD259" i="5"/>
  <c r="CX255" i="5"/>
  <c r="CM255" i="5"/>
  <c r="DO255" i="5" s="1"/>
  <c r="CV255" i="5"/>
  <c r="CO255" i="5"/>
  <c r="DQ255" i="5" s="1"/>
  <c r="CP251" i="5"/>
  <c r="CS240" i="5"/>
  <c r="DU240" i="5" s="1"/>
  <c r="CU240" i="5"/>
  <c r="DW240" i="5" s="1"/>
  <c r="DD240" i="5"/>
  <c r="CX236" i="5"/>
  <c r="CM236" i="5"/>
  <c r="DO236" i="5" s="1"/>
  <c r="CV236" i="5"/>
  <c r="CS232" i="5"/>
  <c r="DU232" i="5" s="1"/>
  <c r="DI224" i="5"/>
  <c r="EK224" i="5" s="1"/>
  <c r="DC224" i="5"/>
  <c r="EE224" i="5" s="1"/>
  <c r="DH220" i="5"/>
  <c r="CK220" i="5"/>
  <c r="DM220" i="5" s="1"/>
  <c r="CP220" i="5"/>
  <c r="DA212" i="5"/>
  <c r="EC212" i="5" s="1"/>
  <c r="DF212" i="5"/>
  <c r="CJ208" i="5"/>
  <c r="CH208" i="5"/>
  <c r="CU204" i="5"/>
  <c r="DW204" i="5" s="1"/>
  <c r="CZ200" i="5"/>
  <c r="CS200" i="5"/>
  <c r="DU200" i="5" s="1"/>
  <c r="CX200" i="5"/>
  <c r="CR196" i="5"/>
  <c r="EL459" i="5"/>
  <c r="EL451" i="5"/>
  <c r="EL443" i="5"/>
  <c r="EL78" i="5"/>
  <c r="EL62" i="5"/>
  <c r="EL54" i="5"/>
  <c r="EL46" i="5"/>
  <c r="EL30" i="5"/>
  <c r="EL409" i="5"/>
  <c r="EL386" i="5"/>
  <c r="DF369" i="5"/>
  <c r="CP369" i="5"/>
  <c r="DA369" i="5"/>
  <c r="EC369" i="5" s="1"/>
  <c r="CZ369" i="5"/>
  <c r="CJ369" i="5"/>
  <c r="DG369" i="5"/>
  <c r="EI369" i="5" s="1"/>
  <c r="CQ369" i="5"/>
  <c r="DS369" i="5" s="1"/>
  <c r="CO369" i="5"/>
  <c r="DQ369" i="5" s="1"/>
  <c r="DB369" i="5"/>
  <c r="CL369" i="5"/>
  <c r="CW369" i="5"/>
  <c r="DY369" i="5" s="1"/>
  <c r="CV369" i="5"/>
  <c r="DC369" i="5"/>
  <c r="EE369" i="5" s="1"/>
  <c r="CM369" i="5"/>
  <c r="DO369" i="5" s="1"/>
  <c r="CT369" i="5"/>
  <c r="DE369" i="5"/>
  <c r="EG369" i="5" s="1"/>
  <c r="DD369" i="5"/>
  <c r="CN369" i="5"/>
  <c r="CU369" i="5"/>
  <c r="DW369" i="5" s="1"/>
  <c r="CK369" i="5"/>
  <c r="DM369" i="5" s="1"/>
  <c r="CH369" i="5"/>
  <c r="CR369" i="5"/>
  <c r="CI369" i="5"/>
  <c r="DK369" i="5" s="1"/>
  <c r="EL369" i="5" s="1"/>
  <c r="DI369" i="5"/>
  <c r="EK369" i="5" s="1"/>
  <c r="CX369" i="5"/>
  <c r="CS369" i="5"/>
  <c r="DU369" i="5" s="1"/>
  <c r="DH369" i="5"/>
  <c r="CY369" i="5"/>
  <c r="EA369" i="5" s="1"/>
  <c r="BE344" i="5"/>
  <c r="DI338" i="5"/>
  <c r="EK338" i="5" s="1"/>
  <c r="CS338" i="5"/>
  <c r="DU338" i="5" s="1"/>
  <c r="CZ338" i="5"/>
  <c r="CJ338" i="5"/>
  <c r="DG338" i="5"/>
  <c r="EI338" i="5" s="1"/>
  <c r="CQ338" i="5"/>
  <c r="DS338" i="5" s="1"/>
  <c r="DB338" i="5"/>
  <c r="CL338" i="5"/>
  <c r="DE338" i="5"/>
  <c r="EG338" i="5" s="1"/>
  <c r="CO338" i="5"/>
  <c r="DQ338" i="5" s="1"/>
  <c r="CV338" i="5"/>
  <c r="DC338" i="5"/>
  <c r="EE338" i="5" s="1"/>
  <c r="CM338" i="5"/>
  <c r="DO338" i="5" s="1"/>
  <c r="CX338" i="5"/>
  <c r="CH338" i="5"/>
  <c r="DA338" i="5"/>
  <c r="EC338" i="5" s="1"/>
  <c r="CK338" i="5"/>
  <c r="DM338" i="5" s="1"/>
  <c r="DH338" i="5"/>
  <c r="CR338" i="5"/>
  <c r="CY338" i="5"/>
  <c r="EA338" i="5" s="1"/>
  <c r="CI338" i="5"/>
  <c r="DK338" i="5" s="1"/>
  <c r="CT338" i="5"/>
  <c r="CW338" i="5"/>
  <c r="DY338" i="5" s="1"/>
  <c r="DD338" i="5"/>
  <c r="CN338" i="5"/>
  <c r="CU338" i="5"/>
  <c r="DW338" i="5" s="1"/>
  <c r="DF338" i="5"/>
  <c r="CP338" i="5"/>
  <c r="DA322" i="5"/>
  <c r="EC322" i="5" s="1"/>
  <c r="CK322" i="5"/>
  <c r="DM322" i="5" s="1"/>
  <c r="DH322" i="5"/>
  <c r="CR322" i="5"/>
  <c r="CY322" i="5"/>
  <c r="EA322" i="5" s="1"/>
  <c r="CI322" i="5"/>
  <c r="DK322" i="5" s="1"/>
  <c r="EL322" i="5" s="1"/>
  <c r="CT322" i="5"/>
  <c r="CW322" i="5"/>
  <c r="DY322" i="5" s="1"/>
  <c r="DD322" i="5"/>
  <c r="CN322" i="5"/>
  <c r="CU322" i="5"/>
  <c r="DW322" i="5" s="1"/>
  <c r="DF322" i="5"/>
  <c r="CP322" i="5"/>
  <c r="DI322" i="5"/>
  <c r="EK322" i="5" s="1"/>
  <c r="CS322" i="5"/>
  <c r="DU322" i="5" s="1"/>
  <c r="CZ322" i="5"/>
  <c r="CJ322" i="5"/>
  <c r="DG322" i="5"/>
  <c r="EI322" i="5" s="1"/>
  <c r="CQ322" i="5"/>
  <c r="DS322" i="5" s="1"/>
  <c r="DB322" i="5"/>
  <c r="CL322" i="5"/>
  <c r="DE322" i="5"/>
  <c r="EG322" i="5" s="1"/>
  <c r="CO322" i="5"/>
  <c r="DQ322" i="5" s="1"/>
  <c r="CV322" i="5"/>
  <c r="DC322" i="5"/>
  <c r="EE322" i="5" s="1"/>
  <c r="CM322" i="5"/>
  <c r="DO322" i="5" s="1"/>
  <c r="CX322" i="5"/>
  <c r="CH322" i="5"/>
  <c r="BB360" i="5"/>
  <c r="BE353" i="5"/>
  <c r="BF353" i="5" s="1"/>
  <c r="BE337" i="5"/>
  <c r="BF337" i="5" s="1"/>
  <c r="BE321" i="5"/>
  <c r="BF321" i="5" s="1"/>
  <c r="CZ308" i="5"/>
  <c r="CJ308" i="5"/>
  <c r="DG308" i="5"/>
  <c r="EI308" i="5" s="1"/>
  <c r="CQ308" i="5"/>
  <c r="DS308" i="5" s="1"/>
  <c r="DB308" i="5"/>
  <c r="CL308" i="5"/>
  <c r="CW308" i="5"/>
  <c r="DY308" i="5" s="1"/>
  <c r="CV308" i="5"/>
  <c r="DC308" i="5"/>
  <c r="EE308" i="5" s="1"/>
  <c r="CM308" i="5"/>
  <c r="DO308" i="5" s="1"/>
  <c r="CX308" i="5"/>
  <c r="CH308" i="5"/>
  <c r="DI308" i="5"/>
  <c r="EK308" i="5" s="1"/>
  <c r="CS308" i="5"/>
  <c r="DU308" i="5" s="1"/>
  <c r="DH308" i="5"/>
  <c r="CR308" i="5"/>
  <c r="CY308" i="5"/>
  <c r="EA308" i="5" s="1"/>
  <c r="CI308" i="5"/>
  <c r="DK308" i="5" s="1"/>
  <c r="EL308" i="5" s="1"/>
  <c r="CT308" i="5"/>
  <c r="DE308" i="5"/>
  <c r="EG308" i="5" s="1"/>
  <c r="CO308" i="5"/>
  <c r="DQ308" i="5" s="1"/>
  <c r="DD308" i="5"/>
  <c r="CN308" i="5"/>
  <c r="CU308" i="5"/>
  <c r="DW308" i="5" s="1"/>
  <c r="DF308" i="5"/>
  <c r="CP308" i="5"/>
  <c r="DA308" i="5"/>
  <c r="EC308" i="5" s="1"/>
  <c r="CK308" i="5"/>
  <c r="DM308" i="5" s="1"/>
  <c r="DI295" i="5"/>
  <c r="EK295" i="5" s="1"/>
  <c r="CS295" i="5"/>
  <c r="DU295" i="5" s="1"/>
  <c r="CZ295" i="5"/>
  <c r="CJ295" i="5"/>
  <c r="DG295" i="5"/>
  <c r="EI295" i="5" s="1"/>
  <c r="CQ295" i="5"/>
  <c r="DS295" i="5" s="1"/>
  <c r="DB295" i="5"/>
  <c r="CL295" i="5"/>
  <c r="DE295" i="5"/>
  <c r="EG295" i="5" s="1"/>
  <c r="CO295" i="5"/>
  <c r="DQ295" i="5" s="1"/>
  <c r="CV295" i="5"/>
  <c r="DC295" i="5"/>
  <c r="EE295" i="5" s="1"/>
  <c r="CM295" i="5"/>
  <c r="DO295" i="5" s="1"/>
  <c r="CX295" i="5"/>
  <c r="CH295" i="5"/>
  <c r="DA295" i="5"/>
  <c r="EC295" i="5" s="1"/>
  <c r="CK295" i="5"/>
  <c r="DM295" i="5" s="1"/>
  <c r="DH295" i="5"/>
  <c r="CR295" i="5"/>
  <c r="CY295" i="5"/>
  <c r="EA295" i="5" s="1"/>
  <c r="CI295" i="5"/>
  <c r="DK295" i="5" s="1"/>
  <c r="CT295" i="5"/>
  <c r="CW295" i="5"/>
  <c r="DY295" i="5" s="1"/>
  <c r="DD295" i="5"/>
  <c r="CN295" i="5"/>
  <c r="CU295" i="5"/>
  <c r="DW295" i="5" s="1"/>
  <c r="DF295" i="5"/>
  <c r="CP295" i="5"/>
  <c r="BD313" i="5"/>
  <c r="BE313" i="5"/>
  <c r="CU297" i="5"/>
  <c r="DW297" i="5" s="1"/>
  <c r="DF297" i="5"/>
  <c r="CP297" i="5"/>
  <c r="DA297" i="5"/>
  <c r="EC297" i="5" s="1"/>
  <c r="CK297" i="5"/>
  <c r="DM297" i="5" s="1"/>
  <c r="DH297" i="5"/>
  <c r="CR297" i="5"/>
  <c r="DG297" i="5"/>
  <c r="EI297" i="5" s="1"/>
  <c r="CQ297" i="5"/>
  <c r="DS297" i="5" s="1"/>
  <c r="DB297" i="5"/>
  <c r="CL297" i="5"/>
  <c r="CW297" i="5"/>
  <c r="DY297" i="5" s="1"/>
  <c r="DD297" i="5"/>
  <c r="CN297" i="5"/>
  <c r="DC297" i="5"/>
  <c r="EE297" i="5" s="1"/>
  <c r="CM297" i="5"/>
  <c r="DO297" i="5" s="1"/>
  <c r="CX297" i="5"/>
  <c r="CH297" i="5"/>
  <c r="DI297" i="5"/>
  <c r="EK297" i="5" s="1"/>
  <c r="CS297" i="5"/>
  <c r="DU297" i="5" s="1"/>
  <c r="CZ297" i="5"/>
  <c r="CJ297" i="5"/>
  <c r="CY297" i="5"/>
  <c r="EA297" i="5" s="1"/>
  <c r="CI297" i="5"/>
  <c r="DK297" i="5" s="1"/>
  <c r="EL297" i="5" s="1"/>
  <c r="CT297" i="5"/>
  <c r="DE297" i="5"/>
  <c r="EG297" i="5" s="1"/>
  <c r="CO297" i="5"/>
  <c r="DQ297" i="5" s="1"/>
  <c r="CV297" i="5"/>
  <c r="DI279" i="5"/>
  <c r="EK279" i="5" s="1"/>
  <c r="CS279" i="5"/>
  <c r="DU279" i="5" s="1"/>
  <c r="CZ279" i="5"/>
  <c r="CJ279" i="5"/>
  <c r="DG279" i="5"/>
  <c r="EI279" i="5" s="1"/>
  <c r="CQ279" i="5"/>
  <c r="DS279" i="5" s="1"/>
  <c r="DB279" i="5"/>
  <c r="CL279" i="5"/>
  <c r="DE279" i="5"/>
  <c r="EG279" i="5" s="1"/>
  <c r="CO279" i="5"/>
  <c r="DQ279" i="5" s="1"/>
  <c r="CV279" i="5"/>
  <c r="DC279" i="5"/>
  <c r="EE279" i="5" s="1"/>
  <c r="CM279" i="5"/>
  <c r="DO279" i="5" s="1"/>
  <c r="CX279" i="5"/>
  <c r="CH279" i="5"/>
  <c r="DA279" i="5"/>
  <c r="EC279" i="5" s="1"/>
  <c r="CK279" i="5"/>
  <c r="DM279" i="5" s="1"/>
  <c r="DH279" i="5"/>
  <c r="CR279" i="5"/>
  <c r="CY279" i="5"/>
  <c r="EA279" i="5" s="1"/>
  <c r="CI279" i="5"/>
  <c r="DK279" i="5" s="1"/>
  <c r="CT279" i="5"/>
  <c r="CW279" i="5"/>
  <c r="DY279" i="5" s="1"/>
  <c r="DD279" i="5"/>
  <c r="CN279" i="5"/>
  <c r="CU279" i="5"/>
  <c r="DW279" i="5" s="1"/>
  <c r="DF279" i="5"/>
  <c r="CP279" i="5"/>
  <c r="CY276" i="5"/>
  <c r="EA276" i="5" s="1"/>
  <c r="CI276" i="5"/>
  <c r="DK276" i="5" s="1"/>
  <c r="CT276" i="5"/>
  <c r="DE276" i="5"/>
  <c r="EG276" i="5" s="1"/>
  <c r="CO276" i="5"/>
  <c r="DQ276" i="5" s="1"/>
  <c r="DD276" i="5"/>
  <c r="CZ276" i="5"/>
  <c r="CV276" i="5"/>
  <c r="CU276" i="5"/>
  <c r="DW276" i="5" s="1"/>
  <c r="DF276" i="5"/>
  <c r="CP276" i="5"/>
  <c r="DA276" i="5"/>
  <c r="EC276" i="5" s="1"/>
  <c r="CK276" i="5"/>
  <c r="DM276" i="5" s="1"/>
  <c r="CN276" i="5"/>
  <c r="CJ276" i="5"/>
  <c r="DG276" i="5"/>
  <c r="EI276" i="5" s="1"/>
  <c r="CQ276" i="5"/>
  <c r="DS276" i="5" s="1"/>
  <c r="DB276" i="5"/>
  <c r="CL276" i="5"/>
  <c r="CW276" i="5"/>
  <c r="DY276" i="5" s="1"/>
  <c r="DH276" i="5"/>
  <c r="DC276" i="5"/>
  <c r="EE276" i="5" s="1"/>
  <c r="CM276" i="5"/>
  <c r="DO276" i="5" s="1"/>
  <c r="CX276" i="5"/>
  <c r="CH276" i="5"/>
  <c r="DI276" i="5"/>
  <c r="EK276" i="5" s="1"/>
  <c r="CS276" i="5"/>
  <c r="DU276" i="5" s="1"/>
  <c r="CR276" i="5"/>
  <c r="BE236" i="5"/>
  <c r="BF236" i="5" s="1"/>
  <c r="BD225" i="5"/>
  <c r="BF225" i="5" s="1"/>
  <c r="M226" i="5"/>
  <c r="BE196" i="5"/>
  <c r="BF196" i="5" s="1"/>
  <c r="BE120" i="5"/>
  <c r="BF120" i="5" s="1"/>
  <c r="CW77" i="5"/>
  <c r="DY77" i="5" s="1"/>
  <c r="DD77" i="5"/>
  <c r="CN77" i="5"/>
  <c r="CU77" i="5"/>
  <c r="DW77" i="5" s="1"/>
  <c r="DF77" i="5"/>
  <c r="CP77" i="5"/>
  <c r="DI77" i="5"/>
  <c r="EK77" i="5" s="1"/>
  <c r="CS77" i="5"/>
  <c r="DU77" i="5" s="1"/>
  <c r="CZ77" i="5"/>
  <c r="CJ77" i="5"/>
  <c r="DG77" i="5"/>
  <c r="EI77" i="5" s="1"/>
  <c r="CQ77" i="5"/>
  <c r="DS77" i="5" s="1"/>
  <c r="DB77" i="5"/>
  <c r="CL77" i="5"/>
  <c r="DE77" i="5"/>
  <c r="EG77" i="5" s="1"/>
  <c r="CO77" i="5"/>
  <c r="DQ77" i="5" s="1"/>
  <c r="CV77" i="5"/>
  <c r="DC77" i="5"/>
  <c r="EE77" i="5" s="1"/>
  <c r="CM77" i="5"/>
  <c r="DO77" i="5" s="1"/>
  <c r="CX77" i="5"/>
  <c r="CH77" i="5"/>
  <c r="DA77" i="5"/>
  <c r="EC77" i="5" s="1"/>
  <c r="CK77" i="5"/>
  <c r="DM77" i="5" s="1"/>
  <c r="DH77" i="5"/>
  <c r="CR77" i="5"/>
  <c r="CY77" i="5"/>
  <c r="EA77" i="5" s="1"/>
  <c r="CI77" i="5"/>
  <c r="DK77" i="5" s="1"/>
  <c r="EL77" i="5" s="1"/>
  <c r="CT77" i="5"/>
  <c r="DC102" i="5"/>
  <c r="EE102" i="5" s="1"/>
  <c r="CM102" i="5"/>
  <c r="DO102" i="5" s="1"/>
  <c r="CX102" i="5"/>
  <c r="CH102" i="5"/>
  <c r="DI102" i="5"/>
  <c r="EK102" i="5" s="1"/>
  <c r="CS102" i="5"/>
  <c r="DU102" i="5" s="1"/>
  <c r="CR102" i="5"/>
  <c r="CY102" i="5"/>
  <c r="EA102" i="5" s="1"/>
  <c r="CI102" i="5"/>
  <c r="DK102" i="5" s="1"/>
  <c r="CT102" i="5"/>
  <c r="DE102" i="5"/>
  <c r="EG102" i="5" s="1"/>
  <c r="CO102" i="5"/>
  <c r="DQ102" i="5" s="1"/>
  <c r="DD102" i="5"/>
  <c r="CZ102" i="5"/>
  <c r="CV102" i="5"/>
  <c r="CU102" i="5"/>
  <c r="DW102" i="5" s="1"/>
  <c r="DF102" i="5"/>
  <c r="CP102" i="5"/>
  <c r="DA102" i="5"/>
  <c r="EC102" i="5" s="1"/>
  <c r="CK102" i="5"/>
  <c r="DM102" i="5" s="1"/>
  <c r="CN102" i="5"/>
  <c r="CJ102" i="5"/>
  <c r="DG102" i="5"/>
  <c r="EI102" i="5" s="1"/>
  <c r="CQ102" i="5"/>
  <c r="DS102" i="5" s="1"/>
  <c r="DB102" i="5"/>
  <c r="CL102" i="5"/>
  <c r="CW102" i="5"/>
  <c r="DY102" i="5" s="1"/>
  <c r="DH102" i="5"/>
  <c r="BE51" i="5"/>
  <c r="BF51" i="5" s="1"/>
  <c r="CU43" i="5"/>
  <c r="DW43" i="5" s="1"/>
  <c r="DF43" i="5"/>
  <c r="CP43" i="5"/>
  <c r="DA43" i="5"/>
  <c r="EC43" i="5" s="1"/>
  <c r="CK43" i="5"/>
  <c r="DM43" i="5" s="1"/>
  <c r="DH43" i="5"/>
  <c r="CR43" i="5"/>
  <c r="DG43" i="5"/>
  <c r="EI43" i="5" s="1"/>
  <c r="CQ43" i="5"/>
  <c r="DS43" i="5" s="1"/>
  <c r="DB43" i="5"/>
  <c r="CL43" i="5"/>
  <c r="CW43" i="5"/>
  <c r="DY43" i="5" s="1"/>
  <c r="DD43" i="5"/>
  <c r="CN43" i="5"/>
  <c r="DC43" i="5"/>
  <c r="EE43" i="5" s="1"/>
  <c r="CM43" i="5"/>
  <c r="DO43" i="5" s="1"/>
  <c r="CX43" i="5"/>
  <c r="CH43" i="5"/>
  <c r="DI43" i="5"/>
  <c r="EK43" i="5" s="1"/>
  <c r="CS43" i="5"/>
  <c r="DU43" i="5" s="1"/>
  <c r="CZ43" i="5"/>
  <c r="CJ43" i="5"/>
  <c r="CY43" i="5"/>
  <c r="EA43" i="5" s="1"/>
  <c r="CI43" i="5"/>
  <c r="DK43" i="5" s="1"/>
  <c r="CT43" i="5"/>
  <c r="DE43" i="5"/>
  <c r="EG43" i="5" s="1"/>
  <c r="EL43" i="5" s="1"/>
  <c r="CO43" i="5"/>
  <c r="DQ43" i="5" s="1"/>
  <c r="CV43" i="5"/>
  <c r="DD101" i="5"/>
  <c r="CN101" i="5"/>
  <c r="CU101" i="5"/>
  <c r="DW101" i="5" s="1"/>
  <c r="DF101" i="5"/>
  <c r="CP101" i="5"/>
  <c r="CS101" i="5"/>
  <c r="DU101" i="5" s="1"/>
  <c r="CO101" i="5"/>
  <c r="DQ101" i="5" s="1"/>
  <c r="CK101" i="5"/>
  <c r="DM101" i="5" s="1"/>
  <c r="CZ101" i="5"/>
  <c r="CJ101" i="5"/>
  <c r="DG101" i="5"/>
  <c r="EI101" i="5" s="1"/>
  <c r="CQ101" i="5"/>
  <c r="DS101" i="5" s="1"/>
  <c r="DB101" i="5"/>
  <c r="CL101" i="5"/>
  <c r="CW101" i="5"/>
  <c r="DY101" i="5" s="1"/>
  <c r="CV101" i="5"/>
  <c r="DC101" i="5"/>
  <c r="EE101" i="5" s="1"/>
  <c r="CM101" i="5"/>
  <c r="DO101" i="5" s="1"/>
  <c r="EL101" i="5" s="1"/>
  <c r="CX101" i="5"/>
  <c r="CH101" i="5"/>
  <c r="DH101" i="5"/>
  <c r="CR101" i="5"/>
  <c r="CY101" i="5"/>
  <c r="EA101" i="5" s="1"/>
  <c r="CI101" i="5"/>
  <c r="DK101" i="5" s="1"/>
  <c r="CT101" i="5"/>
  <c r="DI101" i="5"/>
  <c r="EK101" i="5" s="1"/>
  <c r="DE101" i="5"/>
  <c r="EG101" i="5" s="1"/>
  <c r="DA101" i="5"/>
  <c r="EC101" i="5" s="1"/>
  <c r="CU23" i="5"/>
  <c r="DW23" i="5" s="1"/>
  <c r="DF23" i="5"/>
  <c r="CP23" i="5"/>
  <c r="DA23" i="5"/>
  <c r="EC23" i="5" s="1"/>
  <c r="CK23" i="5"/>
  <c r="DM23" i="5" s="1"/>
  <c r="DH23" i="5"/>
  <c r="CR23" i="5"/>
  <c r="DG23" i="5"/>
  <c r="EI23" i="5" s="1"/>
  <c r="CQ23" i="5"/>
  <c r="DS23" i="5" s="1"/>
  <c r="DB23" i="5"/>
  <c r="CL23" i="5"/>
  <c r="CW23" i="5"/>
  <c r="DY23" i="5" s="1"/>
  <c r="DD23" i="5"/>
  <c r="CN23" i="5"/>
  <c r="DC23" i="5"/>
  <c r="EE23" i="5" s="1"/>
  <c r="CM23" i="5"/>
  <c r="DO23" i="5" s="1"/>
  <c r="CX23" i="5"/>
  <c r="CH23" i="5"/>
  <c r="DI23" i="5"/>
  <c r="EK23" i="5" s="1"/>
  <c r="CS23" i="5"/>
  <c r="DU23" i="5" s="1"/>
  <c r="CZ23" i="5"/>
  <c r="CJ23" i="5"/>
  <c r="CY23" i="5"/>
  <c r="EA23" i="5" s="1"/>
  <c r="CI23" i="5"/>
  <c r="DK23" i="5" s="1"/>
  <c r="CT23" i="5"/>
  <c r="DE23" i="5"/>
  <c r="EG23" i="5" s="1"/>
  <c r="CO23" i="5"/>
  <c r="DQ23" i="5" s="1"/>
  <c r="CV23" i="5"/>
  <c r="AT486" i="5"/>
  <c r="AT499" i="5"/>
  <c r="AT498" i="5"/>
  <c r="DH482" i="5"/>
  <c r="CR482" i="5"/>
  <c r="CY482" i="5"/>
  <c r="EA482" i="5" s="1"/>
  <c r="CI482" i="5"/>
  <c r="DK482" i="5" s="1"/>
  <c r="CT482" i="5"/>
  <c r="DI482" i="5"/>
  <c r="EK482" i="5" s="1"/>
  <c r="DD482" i="5"/>
  <c r="CN482" i="5"/>
  <c r="CU482" i="5"/>
  <c r="DW482" i="5" s="1"/>
  <c r="DF482" i="5"/>
  <c r="CP482" i="5"/>
  <c r="CS482" i="5"/>
  <c r="DU482" i="5" s="1"/>
  <c r="CZ482" i="5"/>
  <c r="CJ482" i="5"/>
  <c r="DG482" i="5"/>
  <c r="EI482" i="5" s="1"/>
  <c r="CQ482" i="5"/>
  <c r="DS482" i="5" s="1"/>
  <c r="DB482" i="5"/>
  <c r="CL482" i="5"/>
  <c r="DE482" i="5"/>
  <c r="EG482" i="5" s="1"/>
  <c r="DA482" i="5"/>
  <c r="EC482" i="5" s="1"/>
  <c r="CW482" i="5"/>
  <c r="DY482" i="5" s="1"/>
  <c r="CV482" i="5"/>
  <c r="DC482" i="5"/>
  <c r="EE482" i="5" s="1"/>
  <c r="CM482" i="5"/>
  <c r="DO482" i="5" s="1"/>
  <c r="CX482" i="5"/>
  <c r="CH482" i="5"/>
  <c r="CO482" i="5"/>
  <c r="DQ482" i="5" s="1"/>
  <c r="CK482" i="5"/>
  <c r="DM482" i="5" s="1"/>
  <c r="DD434" i="5"/>
  <c r="CN434" i="5"/>
  <c r="CU434" i="5"/>
  <c r="DW434" i="5" s="1"/>
  <c r="DF434" i="5"/>
  <c r="CP434" i="5"/>
  <c r="DA434" i="5"/>
  <c r="EC434" i="5" s="1"/>
  <c r="CK434" i="5"/>
  <c r="DM434" i="5" s="1"/>
  <c r="CZ434" i="5"/>
  <c r="CJ434" i="5"/>
  <c r="DG434" i="5"/>
  <c r="EI434" i="5" s="1"/>
  <c r="CQ434" i="5"/>
  <c r="DS434" i="5" s="1"/>
  <c r="DB434" i="5"/>
  <c r="CL434" i="5"/>
  <c r="CW434" i="5"/>
  <c r="DY434" i="5" s="1"/>
  <c r="CV434" i="5"/>
  <c r="DC434" i="5"/>
  <c r="EE434" i="5" s="1"/>
  <c r="CM434" i="5"/>
  <c r="DO434" i="5" s="1"/>
  <c r="CX434" i="5"/>
  <c r="CH434" i="5"/>
  <c r="DI434" i="5"/>
  <c r="EK434" i="5" s="1"/>
  <c r="CS434" i="5"/>
  <c r="DU434" i="5" s="1"/>
  <c r="DH434" i="5"/>
  <c r="CR434" i="5"/>
  <c r="CY434" i="5"/>
  <c r="EA434" i="5" s="1"/>
  <c r="CI434" i="5"/>
  <c r="DK434" i="5" s="1"/>
  <c r="CT434" i="5"/>
  <c r="DE434" i="5"/>
  <c r="EG434" i="5" s="1"/>
  <c r="CO434" i="5"/>
  <c r="DQ434" i="5" s="1"/>
  <c r="CZ446" i="5"/>
  <c r="CJ446" i="5"/>
  <c r="DG446" i="5"/>
  <c r="EI446" i="5" s="1"/>
  <c r="CQ446" i="5"/>
  <c r="DS446" i="5" s="1"/>
  <c r="DB446" i="5"/>
  <c r="CL446" i="5"/>
  <c r="CW446" i="5"/>
  <c r="DY446" i="5" s="1"/>
  <c r="DH446" i="5"/>
  <c r="CN446" i="5"/>
  <c r="CY446" i="5"/>
  <c r="EA446" i="5" s="1"/>
  <c r="DF446" i="5"/>
  <c r="CH446" i="5"/>
  <c r="DA446" i="5"/>
  <c r="EC446" i="5" s="1"/>
  <c r="DD446" i="5"/>
  <c r="CU446" i="5"/>
  <c r="DW446" i="5" s="1"/>
  <c r="CX446" i="5"/>
  <c r="CS446" i="5"/>
  <c r="DU446" i="5" s="1"/>
  <c r="CV446" i="5"/>
  <c r="CM446" i="5"/>
  <c r="DO446" i="5" s="1"/>
  <c r="CT446" i="5"/>
  <c r="DI446" i="5"/>
  <c r="EK446" i="5" s="1"/>
  <c r="CO446" i="5"/>
  <c r="DQ446" i="5" s="1"/>
  <c r="CR446" i="5"/>
  <c r="DC446" i="5"/>
  <c r="EE446" i="5" s="1"/>
  <c r="CI446" i="5"/>
  <c r="DK446" i="5" s="1"/>
  <c r="CP446" i="5"/>
  <c r="DE446" i="5"/>
  <c r="EG446" i="5" s="1"/>
  <c r="CK446" i="5"/>
  <c r="DM446" i="5" s="1"/>
  <c r="BB380" i="5"/>
  <c r="M435" i="5"/>
  <c r="AT388" i="5"/>
  <c r="AR388" i="5"/>
  <c r="CV371" i="5"/>
  <c r="DC371" i="5"/>
  <c r="EE371" i="5" s="1"/>
  <c r="CM371" i="5"/>
  <c r="DO371" i="5" s="1"/>
  <c r="CX371" i="5"/>
  <c r="CH371" i="5"/>
  <c r="DI371" i="5"/>
  <c r="EK371" i="5" s="1"/>
  <c r="CS371" i="5"/>
  <c r="DU371" i="5" s="1"/>
  <c r="DD371" i="5"/>
  <c r="CN371" i="5"/>
  <c r="CU371" i="5"/>
  <c r="DW371" i="5" s="1"/>
  <c r="DF371" i="5"/>
  <c r="CP371" i="5"/>
  <c r="DA371" i="5"/>
  <c r="EC371" i="5" s="1"/>
  <c r="CK371" i="5"/>
  <c r="DM371" i="5" s="1"/>
  <c r="CZ371" i="5"/>
  <c r="CJ371" i="5"/>
  <c r="DG371" i="5"/>
  <c r="EI371" i="5" s="1"/>
  <c r="CQ371" i="5"/>
  <c r="DS371" i="5" s="1"/>
  <c r="DB371" i="5"/>
  <c r="CL371" i="5"/>
  <c r="CW371" i="5"/>
  <c r="DY371" i="5" s="1"/>
  <c r="CZ425" i="5"/>
  <c r="CJ425" i="5"/>
  <c r="DG425" i="5"/>
  <c r="EI425" i="5" s="1"/>
  <c r="CQ425" i="5"/>
  <c r="DS425" i="5" s="1"/>
  <c r="DB425" i="5"/>
  <c r="CL425" i="5"/>
  <c r="CW425" i="5"/>
  <c r="DY425" i="5" s="1"/>
  <c r="CV425" i="5"/>
  <c r="DC425" i="5"/>
  <c r="EE425" i="5" s="1"/>
  <c r="CM425" i="5"/>
  <c r="DO425" i="5" s="1"/>
  <c r="CX425" i="5"/>
  <c r="CH425" i="5"/>
  <c r="DI425" i="5"/>
  <c r="EK425" i="5" s="1"/>
  <c r="CS425" i="5"/>
  <c r="DU425" i="5" s="1"/>
  <c r="DH425" i="5"/>
  <c r="CR425" i="5"/>
  <c r="CY425" i="5"/>
  <c r="EA425" i="5" s="1"/>
  <c r="CI425" i="5"/>
  <c r="DK425" i="5" s="1"/>
  <c r="EL425" i="5" s="1"/>
  <c r="CT425" i="5"/>
  <c r="DE425" i="5"/>
  <c r="EG425" i="5" s="1"/>
  <c r="CO425" i="5"/>
  <c r="DQ425" i="5" s="1"/>
  <c r="DD425" i="5"/>
  <c r="CN425" i="5"/>
  <c r="CU425" i="5"/>
  <c r="DW425" i="5" s="1"/>
  <c r="DF425" i="5"/>
  <c r="CP425" i="5"/>
  <c r="DA425" i="5"/>
  <c r="EC425" i="5" s="1"/>
  <c r="CK425" i="5"/>
  <c r="DM425" i="5" s="1"/>
  <c r="AR383" i="5"/>
  <c r="BH352" i="5"/>
  <c r="AT362" i="5"/>
  <c r="BB328" i="5"/>
  <c r="BH344" i="5"/>
  <c r="CU249" i="5"/>
  <c r="DW249" i="5" s="1"/>
  <c r="DF249" i="5"/>
  <c r="CP249" i="5"/>
  <c r="DA249" i="5"/>
  <c r="EC249" i="5" s="1"/>
  <c r="CK249" i="5"/>
  <c r="DM249" i="5" s="1"/>
  <c r="DH249" i="5"/>
  <c r="CR249" i="5"/>
  <c r="DG249" i="5"/>
  <c r="EI249" i="5" s="1"/>
  <c r="CQ249" i="5"/>
  <c r="DS249" i="5" s="1"/>
  <c r="DB249" i="5"/>
  <c r="CL249" i="5"/>
  <c r="CW249" i="5"/>
  <c r="DY249" i="5" s="1"/>
  <c r="DD249" i="5"/>
  <c r="CN249" i="5"/>
  <c r="DC249" i="5"/>
  <c r="EE249" i="5" s="1"/>
  <c r="CM249" i="5"/>
  <c r="DO249" i="5" s="1"/>
  <c r="CX249" i="5"/>
  <c r="CH249" i="5"/>
  <c r="DI249" i="5"/>
  <c r="EK249" i="5" s="1"/>
  <c r="CS249" i="5"/>
  <c r="DU249" i="5" s="1"/>
  <c r="CZ249" i="5"/>
  <c r="CJ249" i="5"/>
  <c r="CY249" i="5"/>
  <c r="EA249" i="5" s="1"/>
  <c r="CI249" i="5"/>
  <c r="DK249" i="5" s="1"/>
  <c r="CT249" i="5"/>
  <c r="DE249" i="5"/>
  <c r="EG249" i="5" s="1"/>
  <c r="CO249" i="5"/>
  <c r="DQ249" i="5" s="1"/>
  <c r="CV249" i="5"/>
  <c r="DH248" i="5"/>
  <c r="CR248" i="5"/>
  <c r="CY248" i="5"/>
  <c r="EA248" i="5" s="1"/>
  <c r="CI248" i="5"/>
  <c r="DK248" i="5" s="1"/>
  <c r="CT248" i="5"/>
  <c r="DE248" i="5"/>
  <c r="EG248" i="5" s="1"/>
  <c r="CO248" i="5"/>
  <c r="DQ248" i="5" s="1"/>
  <c r="DD248" i="5"/>
  <c r="CN248" i="5"/>
  <c r="CU248" i="5"/>
  <c r="DW248" i="5" s="1"/>
  <c r="DF248" i="5"/>
  <c r="CP248" i="5"/>
  <c r="DA248" i="5"/>
  <c r="EC248" i="5" s="1"/>
  <c r="CK248" i="5"/>
  <c r="DM248" i="5" s="1"/>
  <c r="CZ248" i="5"/>
  <c r="CJ248" i="5"/>
  <c r="DG248" i="5"/>
  <c r="EI248" i="5" s="1"/>
  <c r="CQ248" i="5"/>
  <c r="DS248" i="5" s="1"/>
  <c r="DB248" i="5"/>
  <c r="CL248" i="5"/>
  <c r="CW248" i="5"/>
  <c r="DY248" i="5" s="1"/>
  <c r="CV248" i="5"/>
  <c r="DC248" i="5"/>
  <c r="EE248" i="5" s="1"/>
  <c r="CM248" i="5"/>
  <c r="DO248" i="5" s="1"/>
  <c r="CX248" i="5"/>
  <c r="CH248" i="5"/>
  <c r="DI248" i="5"/>
  <c r="EK248" i="5" s="1"/>
  <c r="CS248" i="5"/>
  <c r="DU248" i="5" s="1"/>
  <c r="AT257" i="5"/>
  <c r="AT244" i="5"/>
  <c r="AT160" i="5"/>
  <c r="CZ252" i="5"/>
  <c r="CJ252" i="5"/>
  <c r="DG252" i="5"/>
  <c r="EI252" i="5" s="1"/>
  <c r="CQ252" i="5"/>
  <c r="DS252" i="5" s="1"/>
  <c r="DB252" i="5"/>
  <c r="CL252" i="5"/>
  <c r="CW252" i="5"/>
  <c r="DY252" i="5" s="1"/>
  <c r="CV252" i="5"/>
  <c r="DC252" i="5"/>
  <c r="EE252" i="5" s="1"/>
  <c r="CM252" i="5"/>
  <c r="DO252" i="5" s="1"/>
  <c r="CX252" i="5"/>
  <c r="CH252" i="5"/>
  <c r="DI252" i="5"/>
  <c r="EK252" i="5" s="1"/>
  <c r="CS252" i="5"/>
  <c r="DU252" i="5" s="1"/>
  <c r="DH252" i="5"/>
  <c r="CR252" i="5"/>
  <c r="CY252" i="5"/>
  <c r="EA252" i="5" s="1"/>
  <c r="CI252" i="5"/>
  <c r="DK252" i="5" s="1"/>
  <c r="CT252" i="5"/>
  <c r="DE252" i="5"/>
  <c r="EG252" i="5" s="1"/>
  <c r="CO252" i="5"/>
  <c r="DQ252" i="5" s="1"/>
  <c r="DD252" i="5"/>
  <c r="CN252" i="5"/>
  <c r="CU252" i="5"/>
  <c r="DW252" i="5" s="1"/>
  <c r="DF252" i="5"/>
  <c r="CP252" i="5"/>
  <c r="DA252" i="5"/>
  <c r="EC252" i="5" s="1"/>
  <c r="CK252" i="5"/>
  <c r="DM252" i="5" s="1"/>
  <c r="CX213" i="5"/>
  <c r="CH213" i="5"/>
  <c r="DI213" i="5"/>
  <c r="EK213" i="5" s="1"/>
  <c r="CS213" i="5"/>
  <c r="DU213" i="5" s="1"/>
  <c r="CZ213" i="5"/>
  <c r="CJ213" i="5"/>
  <c r="DG213" i="5"/>
  <c r="EI213" i="5" s="1"/>
  <c r="CQ213" i="5"/>
  <c r="DS213" i="5" s="1"/>
  <c r="CT213" i="5"/>
  <c r="DE213" i="5"/>
  <c r="EG213" i="5" s="1"/>
  <c r="CO213" i="5"/>
  <c r="DQ213" i="5" s="1"/>
  <c r="CV213" i="5"/>
  <c r="DC213" i="5"/>
  <c r="EE213" i="5" s="1"/>
  <c r="CM213" i="5"/>
  <c r="DO213" i="5" s="1"/>
  <c r="DF213" i="5"/>
  <c r="CP213" i="5"/>
  <c r="DA213" i="5"/>
  <c r="EC213" i="5" s="1"/>
  <c r="CK213" i="5"/>
  <c r="DM213" i="5" s="1"/>
  <c r="DH213" i="5"/>
  <c r="CR213" i="5"/>
  <c r="CY213" i="5"/>
  <c r="EA213" i="5" s="1"/>
  <c r="CI213" i="5"/>
  <c r="DK213" i="5" s="1"/>
  <c r="DB213" i="5"/>
  <c r="CL213" i="5"/>
  <c r="CW213" i="5"/>
  <c r="DY213" i="5" s="1"/>
  <c r="DD213" i="5"/>
  <c r="CN213" i="5"/>
  <c r="CU213" i="5"/>
  <c r="DW213" i="5" s="1"/>
  <c r="BD175" i="5"/>
  <c r="BF175" i="5" s="1"/>
  <c r="CX99" i="5"/>
  <c r="CH99" i="5"/>
  <c r="DH99" i="5"/>
  <c r="CR99" i="5"/>
  <c r="CW99" i="5"/>
  <c r="DY99" i="5" s="1"/>
  <c r="CM99" i="5"/>
  <c r="DO99" i="5" s="1"/>
  <c r="DI99" i="5"/>
  <c r="EK99" i="5" s="1"/>
  <c r="CY99" i="5"/>
  <c r="EA99" i="5" s="1"/>
  <c r="CT99" i="5"/>
  <c r="DD99" i="5"/>
  <c r="CN99" i="5"/>
  <c r="CO99" i="5"/>
  <c r="DQ99" i="5" s="1"/>
  <c r="DA99" i="5"/>
  <c r="EC99" i="5" s="1"/>
  <c r="CQ99" i="5"/>
  <c r="DS99" i="5" s="1"/>
  <c r="DF99" i="5"/>
  <c r="CP99" i="5"/>
  <c r="CZ99" i="5"/>
  <c r="CJ99" i="5"/>
  <c r="DC99" i="5"/>
  <c r="EE99" i="5" s="1"/>
  <c r="CS99" i="5"/>
  <c r="DU99" i="5" s="1"/>
  <c r="CI99" i="5"/>
  <c r="DK99" i="5" s="1"/>
  <c r="DB99" i="5"/>
  <c r="CL99" i="5"/>
  <c r="CV99" i="5"/>
  <c r="DE99" i="5"/>
  <c r="EG99" i="5" s="1"/>
  <c r="CU99" i="5"/>
  <c r="DW99" i="5" s="1"/>
  <c r="CK99" i="5"/>
  <c r="DM99" i="5" s="1"/>
  <c r="DG99" i="5"/>
  <c r="EI99" i="5" s="1"/>
  <c r="BD156" i="5"/>
  <c r="BF156" i="5" s="1"/>
  <c r="BH120" i="5"/>
  <c r="CX484" i="5"/>
  <c r="CH484" i="5"/>
  <c r="DI484" i="5"/>
  <c r="EK484" i="5" s="1"/>
  <c r="CS484" i="5"/>
  <c r="DU484" i="5" s="1"/>
  <c r="CZ484" i="5"/>
  <c r="CJ484" i="5"/>
  <c r="CM484" i="5"/>
  <c r="DO484" i="5" s="1"/>
  <c r="CI484" i="5"/>
  <c r="DK484" i="5" s="1"/>
  <c r="CT484" i="5"/>
  <c r="DE484" i="5"/>
  <c r="EG484" i="5" s="1"/>
  <c r="CO484" i="5"/>
  <c r="DQ484" i="5" s="1"/>
  <c r="CV484" i="5"/>
  <c r="DG484" i="5"/>
  <c r="EI484" i="5" s="1"/>
  <c r="DF484" i="5"/>
  <c r="CP484" i="5"/>
  <c r="DA484" i="5"/>
  <c r="EC484" i="5" s="1"/>
  <c r="CK484" i="5"/>
  <c r="DM484" i="5" s="1"/>
  <c r="DH484" i="5"/>
  <c r="CR484" i="5"/>
  <c r="CQ484" i="5"/>
  <c r="DS484" i="5" s="1"/>
  <c r="DB484" i="5"/>
  <c r="CL484" i="5"/>
  <c r="CW484" i="5"/>
  <c r="DY484" i="5" s="1"/>
  <c r="DD484" i="5"/>
  <c r="CN484" i="5"/>
  <c r="DC484" i="5"/>
  <c r="EE484" i="5" s="1"/>
  <c r="CY484" i="5"/>
  <c r="EA484" i="5" s="1"/>
  <c r="CU484" i="5"/>
  <c r="DW484" i="5" s="1"/>
  <c r="DE475" i="5"/>
  <c r="EG475" i="5" s="1"/>
  <c r="CO475" i="5"/>
  <c r="DQ475" i="5" s="1"/>
  <c r="CV475" i="5"/>
  <c r="DC475" i="5"/>
  <c r="EE475" i="5" s="1"/>
  <c r="CM475" i="5"/>
  <c r="DO475" i="5" s="1"/>
  <c r="CX475" i="5"/>
  <c r="CH475" i="5"/>
  <c r="DA475" i="5"/>
  <c r="EC475" i="5" s="1"/>
  <c r="DD475" i="5"/>
  <c r="CJ475" i="5"/>
  <c r="CU475" i="5"/>
  <c r="DW475" i="5" s="1"/>
  <c r="DB475" i="5"/>
  <c r="CW475" i="5"/>
  <c r="DY475" i="5" s="1"/>
  <c r="CZ475" i="5"/>
  <c r="CQ475" i="5"/>
  <c r="DS475" i="5" s="1"/>
  <c r="CT475" i="5"/>
  <c r="CS475" i="5"/>
  <c r="DU475" i="5" s="1"/>
  <c r="CR475" i="5"/>
  <c r="DG475" i="5"/>
  <c r="EI475" i="5" s="1"/>
  <c r="CI475" i="5"/>
  <c r="DK475" i="5" s="1"/>
  <c r="CP475" i="5"/>
  <c r="DI475" i="5"/>
  <c r="EK475" i="5" s="1"/>
  <c r="CK475" i="5"/>
  <c r="DM475" i="5" s="1"/>
  <c r="DH475" i="5"/>
  <c r="CN475" i="5"/>
  <c r="CY475" i="5"/>
  <c r="EA475" i="5" s="1"/>
  <c r="DF475" i="5"/>
  <c r="CL475" i="5"/>
  <c r="AT487" i="5"/>
  <c r="CY454" i="5"/>
  <c r="EA454" i="5" s="1"/>
  <c r="CI454" i="5"/>
  <c r="DK454" i="5" s="1"/>
  <c r="CT454" i="5"/>
  <c r="DE454" i="5"/>
  <c r="EG454" i="5" s="1"/>
  <c r="CO454" i="5"/>
  <c r="DQ454" i="5" s="1"/>
  <c r="CV454" i="5"/>
  <c r="DG454" i="5"/>
  <c r="EI454" i="5" s="1"/>
  <c r="CM454" i="5"/>
  <c r="DO454" i="5" s="1"/>
  <c r="CP454" i="5"/>
  <c r="DI454" i="5"/>
  <c r="EK454" i="5" s="1"/>
  <c r="CK454" i="5"/>
  <c r="DM454" i="5" s="1"/>
  <c r="DH454" i="5"/>
  <c r="DD454" i="5"/>
  <c r="CZ454" i="5"/>
  <c r="DC454" i="5"/>
  <c r="EE454" i="5" s="1"/>
  <c r="DF454" i="5"/>
  <c r="CL454" i="5"/>
  <c r="DA454" i="5"/>
  <c r="EC454" i="5" s="1"/>
  <c r="CR454" i="5"/>
  <c r="CN454" i="5"/>
  <c r="CJ454" i="5"/>
  <c r="CU454" i="5"/>
  <c r="DW454" i="5" s="1"/>
  <c r="DB454" i="5"/>
  <c r="CH454" i="5"/>
  <c r="CW454" i="5"/>
  <c r="DY454" i="5" s="1"/>
  <c r="CQ454" i="5"/>
  <c r="DS454" i="5" s="1"/>
  <c r="CX454" i="5"/>
  <c r="CS454" i="5"/>
  <c r="DU454" i="5" s="1"/>
  <c r="AR427" i="5"/>
  <c r="AT439" i="5"/>
  <c r="AR430" i="5"/>
  <c r="AT420" i="5"/>
  <c r="DA416" i="5"/>
  <c r="EC416" i="5" s="1"/>
  <c r="CK416" i="5"/>
  <c r="DM416" i="5" s="1"/>
  <c r="DH416" i="5"/>
  <c r="CR416" i="5"/>
  <c r="CY416" i="5"/>
  <c r="EA416" i="5" s="1"/>
  <c r="CI416" i="5"/>
  <c r="DK416" i="5" s="1"/>
  <c r="CT416" i="5"/>
  <c r="CW416" i="5"/>
  <c r="DY416" i="5" s="1"/>
  <c r="DD416" i="5"/>
  <c r="CN416" i="5"/>
  <c r="CU416" i="5"/>
  <c r="DW416" i="5" s="1"/>
  <c r="DF416" i="5"/>
  <c r="CP416" i="5"/>
  <c r="DI416" i="5"/>
  <c r="EK416" i="5" s="1"/>
  <c r="CS416" i="5"/>
  <c r="DU416" i="5" s="1"/>
  <c r="CZ416" i="5"/>
  <c r="CJ416" i="5"/>
  <c r="DG416" i="5"/>
  <c r="EI416" i="5" s="1"/>
  <c r="CQ416" i="5"/>
  <c r="DS416" i="5" s="1"/>
  <c r="DB416" i="5"/>
  <c r="CL416" i="5"/>
  <c r="DE416" i="5"/>
  <c r="EG416" i="5" s="1"/>
  <c r="CO416" i="5"/>
  <c r="DQ416" i="5" s="1"/>
  <c r="CV416" i="5"/>
  <c r="DC416" i="5"/>
  <c r="EE416" i="5" s="1"/>
  <c r="CM416" i="5"/>
  <c r="DO416" i="5" s="1"/>
  <c r="CX416" i="5"/>
  <c r="CH416" i="5"/>
  <c r="DI408" i="5"/>
  <c r="EK408" i="5" s="1"/>
  <c r="CS408" i="5"/>
  <c r="DU408" i="5" s="1"/>
  <c r="CZ408" i="5"/>
  <c r="CJ408" i="5"/>
  <c r="DG408" i="5"/>
  <c r="EI408" i="5" s="1"/>
  <c r="CQ408" i="5"/>
  <c r="DS408" i="5" s="1"/>
  <c r="DB408" i="5"/>
  <c r="CL408" i="5"/>
  <c r="DE408" i="5"/>
  <c r="EG408" i="5" s="1"/>
  <c r="CO408" i="5"/>
  <c r="DQ408" i="5" s="1"/>
  <c r="CV408" i="5"/>
  <c r="DC408" i="5"/>
  <c r="EE408" i="5" s="1"/>
  <c r="CM408" i="5"/>
  <c r="DO408" i="5" s="1"/>
  <c r="CX408" i="5"/>
  <c r="CH408" i="5"/>
  <c r="DA408" i="5"/>
  <c r="EC408" i="5" s="1"/>
  <c r="CK408" i="5"/>
  <c r="DM408" i="5" s="1"/>
  <c r="DH408" i="5"/>
  <c r="CR408" i="5"/>
  <c r="CY408" i="5"/>
  <c r="EA408" i="5" s="1"/>
  <c r="CI408" i="5"/>
  <c r="DK408" i="5" s="1"/>
  <c r="CT408" i="5"/>
  <c r="CW408" i="5"/>
  <c r="DY408" i="5" s="1"/>
  <c r="DD408" i="5"/>
  <c r="CN408" i="5"/>
  <c r="CU408" i="5"/>
  <c r="DW408" i="5" s="1"/>
  <c r="DF408" i="5"/>
  <c r="CP408" i="5"/>
  <c r="AT404" i="5"/>
  <c r="AT440" i="5"/>
  <c r="CW499" i="5"/>
  <c r="DY499" i="5" s="1"/>
  <c r="DC499" i="5"/>
  <c r="EE499" i="5" s="1"/>
  <c r="CM499" i="5"/>
  <c r="DO499" i="5" s="1"/>
  <c r="CN499" i="5"/>
  <c r="CZ499" i="5"/>
  <c r="CX499" i="5"/>
  <c r="DI499" i="5"/>
  <c r="EK499" i="5" s="1"/>
  <c r="CS499" i="5"/>
  <c r="DU499" i="5" s="1"/>
  <c r="CY499" i="5"/>
  <c r="EA499" i="5" s="1"/>
  <c r="CI499" i="5"/>
  <c r="DK499" i="5" s="1"/>
  <c r="DB499" i="5"/>
  <c r="CR499" i="5"/>
  <c r="CP499" i="5"/>
  <c r="DE499" i="5"/>
  <c r="EG499" i="5" s="1"/>
  <c r="CO499" i="5"/>
  <c r="DQ499" i="5" s="1"/>
  <c r="CU499" i="5"/>
  <c r="DW499" i="5" s="1"/>
  <c r="DD499" i="5"/>
  <c r="CT499" i="5"/>
  <c r="CJ499" i="5"/>
  <c r="CH499" i="5"/>
  <c r="DA499" i="5"/>
  <c r="EC499" i="5" s="1"/>
  <c r="CK499" i="5"/>
  <c r="DM499" i="5" s="1"/>
  <c r="DG499" i="5"/>
  <c r="EI499" i="5" s="1"/>
  <c r="CQ499" i="5"/>
  <c r="DS499" i="5" s="1"/>
  <c r="CV499" i="5"/>
  <c r="CL499" i="5"/>
  <c r="DH499" i="5"/>
  <c r="DF499" i="5"/>
  <c r="BH479" i="5"/>
  <c r="BH473" i="5"/>
  <c r="DE487" i="5"/>
  <c r="EG487" i="5" s="1"/>
  <c r="CO487" i="5"/>
  <c r="DQ487" i="5" s="1"/>
  <c r="DC487" i="5"/>
  <c r="EE487" i="5" s="1"/>
  <c r="CH487" i="5"/>
  <c r="CN487" i="5"/>
  <c r="CL487" i="5"/>
  <c r="CJ487" i="5"/>
  <c r="CP487" i="5"/>
  <c r="DD487" i="5"/>
  <c r="DA487" i="5"/>
  <c r="EC487" i="5" s="1"/>
  <c r="CK487" i="5"/>
  <c r="DM487" i="5" s="1"/>
  <c r="CX487" i="5"/>
  <c r="DG487" i="5"/>
  <c r="EI487" i="5" s="1"/>
  <c r="DF487" i="5"/>
  <c r="CW487" i="5"/>
  <c r="DY487" i="5" s="1"/>
  <c r="CR487" i="5"/>
  <c r="DB487" i="5"/>
  <c r="CZ487" i="5"/>
  <c r="CY487" i="5"/>
  <c r="EA487" i="5" s="1"/>
  <c r="CV487" i="5"/>
  <c r="CI487" i="5"/>
  <c r="DK487" i="5" s="1"/>
  <c r="DI487" i="5"/>
  <c r="EK487" i="5" s="1"/>
  <c r="CS487" i="5"/>
  <c r="DU487" i="5" s="1"/>
  <c r="DH487" i="5"/>
  <c r="CM487" i="5"/>
  <c r="DO487" i="5" s="1"/>
  <c r="CU487" i="5"/>
  <c r="DW487" i="5" s="1"/>
  <c r="CT487" i="5"/>
  <c r="CQ487" i="5"/>
  <c r="DS487" i="5" s="1"/>
  <c r="AR487" i="5"/>
  <c r="BH452" i="5"/>
  <c r="BH457" i="5"/>
  <c r="DA449" i="5"/>
  <c r="EC449" i="5" s="1"/>
  <c r="CK449" i="5"/>
  <c r="DM449" i="5" s="1"/>
  <c r="DH449" i="5"/>
  <c r="CR449" i="5"/>
  <c r="CY449" i="5"/>
  <c r="EA449" i="5" s="1"/>
  <c r="CI449" i="5"/>
  <c r="DK449" i="5" s="1"/>
  <c r="CT449" i="5"/>
  <c r="CW449" i="5"/>
  <c r="DY449" i="5" s="1"/>
  <c r="DD449" i="5"/>
  <c r="CN449" i="5"/>
  <c r="CU449" i="5"/>
  <c r="DW449" i="5" s="1"/>
  <c r="DF449" i="5"/>
  <c r="CP449" i="5"/>
  <c r="DI449" i="5"/>
  <c r="EK449" i="5" s="1"/>
  <c r="CS449" i="5"/>
  <c r="DU449" i="5" s="1"/>
  <c r="CZ449" i="5"/>
  <c r="CJ449" i="5"/>
  <c r="DG449" i="5"/>
  <c r="EI449" i="5" s="1"/>
  <c r="CQ449" i="5"/>
  <c r="DS449" i="5" s="1"/>
  <c r="DB449" i="5"/>
  <c r="CL449" i="5"/>
  <c r="DE449" i="5"/>
  <c r="EG449" i="5" s="1"/>
  <c r="CO449" i="5"/>
  <c r="DQ449" i="5" s="1"/>
  <c r="EL449" i="5" s="1"/>
  <c r="CV449" i="5"/>
  <c r="DC449" i="5"/>
  <c r="EE449" i="5" s="1"/>
  <c r="CM449" i="5"/>
  <c r="DO449" i="5" s="1"/>
  <c r="CX449" i="5"/>
  <c r="CH449" i="5"/>
  <c r="BH438" i="5"/>
  <c r="AX443" i="5"/>
  <c r="AX432" i="5"/>
  <c r="BH456" i="5"/>
  <c r="AT416" i="5"/>
  <c r="AX404" i="5"/>
  <c r="DF440" i="5"/>
  <c r="CP440" i="5"/>
  <c r="DA440" i="5"/>
  <c r="EC440" i="5" s="1"/>
  <c r="CK440" i="5"/>
  <c r="DM440" i="5" s="1"/>
  <c r="DH440" i="5"/>
  <c r="CR440" i="5"/>
  <c r="CY440" i="5"/>
  <c r="EA440" i="5" s="1"/>
  <c r="CI440" i="5"/>
  <c r="DK440" i="5" s="1"/>
  <c r="DB440" i="5"/>
  <c r="CL440" i="5"/>
  <c r="CW440" i="5"/>
  <c r="DY440" i="5" s="1"/>
  <c r="DD440" i="5"/>
  <c r="CN440" i="5"/>
  <c r="CU440" i="5"/>
  <c r="DW440" i="5" s="1"/>
  <c r="CX440" i="5"/>
  <c r="CH440" i="5"/>
  <c r="DI440" i="5"/>
  <c r="EK440" i="5" s="1"/>
  <c r="CS440" i="5"/>
  <c r="DU440" i="5" s="1"/>
  <c r="CZ440" i="5"/>
  <c r="CJ440" i="5"/>
  <c r="DG440" i="5"/>
  <c r="EI440" i="5" s="1"/>
  <c r="CQ440" i="5"/>
  <c r="DS440" i="5" s="1"/>
  <c r="CT440" i="5"/>
  <c r="DE440" i="5"/>
  <c r="EG440" i="5" s="1"/>
  <c r="CO440" i="5"/>
  <c r="DQ440" i="5" s="1"/>
  <c r="CV440" i="5"/>
  <c r="DC440" i="5"/>
  <c r="EE440" i="5" s="1"/>
  <c r="CM440" i="5"/>
  <c r="DO440" i="5" s="1"/>
  <c r="AX436" i="5"/>
  <c r="DF411" i="5"/>
  <c r="CP411" i="5"/>
  <c r="DA411" i="5"/>
  <c r="EC411" i="5" s="1"/>
  <c r="CK411" i="5"/>
  <c r="DM411" i="5" s="1"/>
  <c r="DH411" i="5"/>
  <c r="CR411" i="5"/>
  <c r="CY411" i="5"/>
  <c r="EA411" i="5" s="1"/>
  <c r="CI411" i="5"/>
  <c r="DK411" i="5" s="1"/>
  <c r="CT411" i="5"/>
  <c r="DE411" i="5"/>
  <c r="EG411" i="5" s="1"/>
  <c r="CO411" i="5"/>
  <c r="DQ411" i="5" s="1"/>
  <c r="CV411" i="5"/>
  <c r="DC411" i="5"/>
  <c r="EE411" i="5" s="1"/>
  <c r="CM411" i="5"/>
  <c r="DO411" i="5" s="1"/>
  <c r="CL411" i="5"/>
  <c r="CZ411" i="5"/>
  <c r="CQ411" i="5"/>
  <c r="DS411" i="5" s="1"/>
  <c r="CH411" i="5"/>
  <c r="DI411" i="5"/>
  <c r="EK411" i="5" s="1"/>
  <c r="CN411" i="5"/>
  <c r="DB411" i="5"/>
  <c r="CW411" i="5"/>
  <c r="DY411" i="5" s="1"/>
  <c r="CJ411" i="5"/>
  <c r="DG411" i="5"/>
  <c r="EI411" i="5" s="1"/>
  <c r="CX411" i="5"/>
  <c r="CS411" i="5"/>
  <c r="DU411" i="5" s="1"/>
  <c r="DD411" i="5"/>
  <c r="CU411" i="5"/>
  <c r="DW411" i="5" s="1"/>
  <c r="AR411" i="5"/>
  <c r="CU387" i="5"/>
  <c r="DW387" i="5" s="1"/>
  <c r="DF387" i="5"/>
  <c r="CP387" i="5"/>
  <c r="DA387" i="5"/>
  <c r="EC387" i="5" s="1"/>
  <c r="CK387" i="5"/>
  <c r="DM387" i="5" s="1"/>
  <c r="CJ387" i="5"/>
  <c r="DC387" i="5"/>
  <c r="EE387" i="5" s="1"/>
  <c r="CM387" i="5"/>
  <c r="DO387" i="5" s="1"/>
  <c r="CX387" i="5"/>
  <c r="CH387" i="5"/>
  <c r="DI387" i="5"/>
  <c r="EK387" i="5" s="1"/>
  <c r="CS387" i="5"/>
  <c r="DU387" i="5" s="1"/>
  <c r="CR387" i="5"/>
  <c r="CN387" i="5"/>
  <c r="CY387" i="5"/>
  <c r="EA387" i="5" s="1"/>
  <c r="CI387" i="5"/>
  <c r="DK387" i="5" s="1"/>
  <c r="CT387" i="5"/>
  <c r="DE387" i="5"/>
  <c r="EG387" i="5" s="1"/>
  <c r="CO387" i="5"/>
  <c r="DQ387" i="5" s="1"/>
  <c r="CZ387" i="5"/>
  <c r="CV387" i="5"/>
  <c r="BB382" i="5"/>
  <c r="AT382" i="5"/>
  <c r="DH394" i="5"/>
  <c r="CR394" i="5"/>
  <c r="CY394" i="5"/>
  <c r="EA394" i="5" s="1"/>
  <c r="CI394" i="5"/>
  <c r="DK394" i="5" s="1"/>
  <c r="CT394" i="5"/>
  <c r="DI394" i="5"/>
  <c r="EK394" i="5" s="1"/>
  <c r="DE394" i="5"/>
  <c r="EG394" i="5" s="1"/>
  <c r="DD394" i="5"/>
  <c r="CN394" i="5"/>
  <c r="CU394" i="5"/>
  <c r="DW394" i="5" s="1"/>
  <c r="DF394" i="5"/>
  <c r="CP394" i="5"/>
  <c r="CS394" i="5"/>
  <c r="DU394" i="5" s="1"/>
  <c r="CO394" i="5"/>
  <c r="DQ394" i="5" s="1"/>
  <c r="CZ394" i="5"/>
  <c r="CJ394" i="5"/>
  <c r="DG394" i="5"/>
  <c r="EI394" i="5" s="1"/>
  <c r="CQ394" i="5"/>
  <c r="DS394" i="5" s="1"/>
  <c r="DB394" i="5"/>
  <c r="CL394" i="5"/>
  <c r="DA394" i="5"/>
  <c r="EC394" i="5" s="1"/>
  <c r="CW394" i="5"/>
  <c r="DY394" i="5" s="1"/>
  <c r="CV394" i="5"/>
  <c r="DC394" i="5"/>
  <c r="EE394" i="5" s="1"/>
  <c r="CM394" i="5"/>
  <c r="DO394" i="5" s="1"/>
  <c r="CX394" i="5"/>
  <c r="CH394" i="5"/>
  <c r="CK394" i="5"/>
  <c r="DM394" i="5" s="1"/>
  <c r="AR394" i="5"/>
  <c r="CX373" i="5"/>
  <c r="CH373" i="5"/>
  <c r="DI373" i="5"/>
  <c r="EK373" i="5" s="1"/>
  <c r="CS373" i="5"/>
  <c r="DU373" i="5" s="1"/>
  <c r="CZ373" i="5"/>
  <c r="CJ373" i="5"/>
  <c r="DG373" i="5"/>
  <c r="EI373" i="5" s="1"/>
  <c r="CQ373" i="5"/>
  <c r="DS373" i="5" s="1"/>
  <c r="CT373" i="5"/>
  <c r="DE373" i="5"/>
  <c r="EG373" i="5" s="1"/>
  <c r="CO373" i="5"/>
  <c r="DQ373" i="5" s="1"/>
  <c r="CV373" i="5"/>
  <c r="DC373" i="5"/>
  <c r="EE373" i="5" s="1"/>
  <c r="CM373" i="5"/>
  <c r="DO373" i="5" s="1"/>
  <c r="DB373" i="5"/>
  <c r="CL373" i="5"/>
  <c r="CW373" i="5"/>
  <c r="DY373" i="5" s="1"/>
  <c r="DD373" i="5"/>
  <c r="CN373" i="5"/>
  <c r="CU373" i="5"/>
  <c r="DW373" i="5" s="1"/>
  <c r="DF373" i="5"/>
  <c r="DA373" i="5"/>
  <c r="EC373" i="5" s="1"/>
  <c r="CP373" i="5"/>
  <c r="CK373" i="5"/>
  <c r="DM373" i="5" s="1"/>
  <c r="DH373" i="5"/>
  <c r="CY373" i="5"/>
  <c r="EA373" i="5" s="1"/>
  <c r="CR373" i="5"/>
  <c r="CI373" i="5"/>
  <c r="DK373" i="5" s="1"/>
  <c r="AX355" i="5"/>
  <c r="AT364" i="5"/>
  <c r="DI346" i="5"/>
  <c r="EK346" i="5" s="1"/>
  <c r="CS346" i="5"/>
  <c r="DU346" i="5" s="1"/>
  <c r="CZ346" i="5"/>
  <c r="CJ346" i="5"/>
  <c r="DG346" i="5"/>
  <c r="EI346" i="5" s="1"/>
  <c r="CQ346" i="5"/>
  <c r="DS346" i="5" s="1"/>
  <c r="DB346" i="5"/>
  <c r="CL346" i="5"/>
  <c r="DE346" i="5"/>
  <c r="EG346" i="5" s="1"/>
  <c r="CO346" i="5"/>
  <c r="DQ346" i="5" s="1"/>
  <c r="CV346" i="5"/>
  <c r="DC346" i="5"/>
  <c r="EE346" i="5" s="1"/>
  <c r="CM346" i="5"/>
  <c r="DO346" i="5" s="1"/>
  <c r="CX346" i="5"/>
  <c r="CH346" i="5"/>
  <c r="DA346" i="5"/>
  <c r="EC346" i="5" s="1"/>
  <c r="CK346" i="5"/>
  <c r="DM346" i="5" s="1"/>
  <c r="DH346" i="5"/>
  <c r="CR346" i="5"/>
  <c r="CY346" i="5"/>
  <c r="EA346" i="5" s="1"/>
  <c r="CI346" i="5"/>
  <c r="DK346" i="5" s="1"/>
  <c r="EL346" i="5" s="1"/>
  <c r="CT346" i="5"/>
  <c r="CW346" i="5"/>
  <c r="DY346" i="5" s="1"/>
  <c r="DD346" i="5"/>
  <c r="CN346" i="5"/>
  <c r="CU346" i="5"/>
  <c r="DW346" i="5" s="1"/>
  <c r="DF346" i="5"/>
  <c r="CP346" i="5"/>
  <c r="AX338" i="5"/>
  <c r="DA330" i="5"/>
  <c r="EC330" i="5" s="1"/>
  <c r="CK330" i="5"/>
  <c r="DM330" i="5" s="1"/>
  <c r="DH330" i="5"/>
  <c r="CR330" i="5"/>
  <c r="CY330" i="5"/>
  <c r="EA330" i="5" s="1"/>
  <c r="CI330" i="5"/>
  <c r="DK330" i="5" s="1"/>
  <c r="CT330" i="5"/>
  <c r="CW330" i="5"/>
  <c r="DY330" i="5" s="1"/>
  <c r="EL330" i="5" s="1"/>
  <c r="DD330" i="5"/>
  <c r="CN330" i="5"/>
  <c r="CU330" i="5"/>
  <c r="DW330" i="5" s="1"/>
  <c r="DF330" i="5"/>
  <c r="CP330" i="5"/>
  <c r="DI330" i="5"/>
  <c r="EK330" i="5" s="1"/>
  <c r="CS330" i="5"/>
  <c r="DU330" i="5" s="1"/>
  <c r="CZ330" i="5"/>
  <c r="CJ330" i="5"/>
  <c r="DG330" i="5"/>
  <c r="EI330" i="5" s="1"/>
  <c r="CQ330" i="5"/>
  <c r="DS330" i="5" s="1"/>
  <c r="DB330" i="5"/>
  <c r="CL330" i="5"/>
  <c r="DE330" i="5"/>
  <c r="EG330" i="5" s="1"/>
  <c r="CO330" i="5"/>
  <c r="DQ330" i="5" s="1"/>
  <c r="CV330" i="5"/>
  <c r="DC330" i="5"/>
  <c r="EE330" i="5" s="1"/>
  <c r="CM330" i="5"/>
  <c r="DO330" i="5" s="1"/>
  <c r="CX330" i="5"/>
  <c r="CH330" i="5"/>
  <c r="M323" i="5"/>
  <c r="AR308" i="5"/>
  <c r="CX357" i="5"/>
  <c r="CH357" i="5"/>
  <c r="DI357" i="5"/>
  <c r="EK357" i="5" s="1"/>
  <c r="CS357" i="5"/>
  <c r="DU357" i="5" s="1"/>
  <c r="CZ357" i="5"/>
  <c r="CJ357" i="5"/>
  <c r="DG357" i="5"/>
  <c r="EI357" i="5" s="1"/>
  <c r="CQ357" i="5"/>
  <c r="DS357" i="5" s="1"/>
  <c r="DF357" i="5"/>
  <c r="CP357" i="5"/>
  <c r="DA357" i="5"/>
  <c r="EC357" i="5" s="1"/>
  <c r="CK357" i="5"/>
  <c r="DM357" i="5" s="1"/>
  <c r="DH357" i="5"/>
  <c r="CR357" i="5"/>
  <c r="CY357" i="5"/>
  <c r="EA357" i="5" s="1"/>
  <c r="CI357" i="5"/>
  <c r="DK357" i="5" s="1"/>
  <c r="DB357" i="5"/>
  <c r="CL357" i="5"/>
  <c r="CW357" i="5"/>
  <c r="DY357" i="5" s="1"/>
  <c r="DD357" i="5"/>
  <c r="CN357" i="5"/>
  <c r="CU357" i="5"/>
  <c r="DW357" i="5" s="1"/>
  <c r="AX349" i="5"/>
  <c r="DF310" i="5"/>
  <c r="CP310" i="5"/>
  <c r="DA310" i="5"/>
  <c r="EC310" i="5" s="1"/>
  <c r="CK310" i="5"/>
  <c r="DM310" i="5" s="1"/>
  <c r="DH310" i="5"/>
  <c r="CR310" i="5"/>
  <c r="CY310" i="5"/>
  <c r="EA310" i="5" s="1"/>
  <c r="CI310" i="5"/>
  <c r="DK310" i="5" s="1"/>
  <c r="DB310" i="5"/>
  <c r="CL310" i="5"/>
  <c r="CW310" i="5"/>
  <c r="DY310" i="5" s="1"/>
  <c r="DD310" i="5"/>
  <c r="CN310" i="5"/>
  <c r="CU310" i="5"/>
  <c r="DW310" i="5" s="1"/>
  <c r="CX310" i="5"/>
  <c r="CH310" i="5"/>
  <c r="DI310" i="5"/>
  <c r="EK310" i="5" s="1"/>
  <c r="CS310" i="5"/>
  <c r="DU310" i="5" s="1"/>
  <c r="CZ310" i="5"/>
  <c r="CJ310" i="5"/>
  <c r="DG310" i="5"/>
  <c r="EI310" i="5" s="1"/>
  <c r="CQ310" i="5"/>
  <c r="DS310" i="5" s="1"/>
  <c r="CT310" i="5"/>
  <c r="DE310" i="5"/>
  <c r="EG310" i="5" s="1"/>
  <c r="CO310" i="5"/>
  <c r="DQ310" i="5" s="1"/>
  <c r="CV310" i="5"/>
  <c r="DC310" i="5"/>
  <c r="EE310" i="5" s="1"/>
  <c r="CM310" i="5"/>
  <c r="DO310" i="5" s="1"/>
  <c r="AT305" i="5"/>
  <c r="BE304" i="5"/>
  <c r="BF304" i="5" s="1"/>
  <c r="BD292" i="5"/>
  <c r="BF292" i="5" s="1"/>
  <c r="AR289" i="5"/>
  <c r="AT269" i="5"/>
  <c r="AR254" i="5"/>
  <c r="AX297" i="5"/>
  <c r="AX279" i="5"/>
  <c r="AT267" i="5"/>
  <c r="DA283" i="5"/>
  <c r="EC283" i="5" s="1"/>
  <c r="CK283" i="5"/>
  <c r="DM283" i="5" s="1"/>
  <c r="DH283" i="5"/>
  <c r="CR283" i="5"/>
  <c r="CY283" i="5"/>
  <c r="EA283" i="5" s="1"/>
  <c r="CI283" i="5"/>
  <c r="DK283" i="5" s="1"/>
  <c r="EL283" i="5" s="1"/>
  <c r="CT283" i="5"/>
  <c r="CW283" i="5"/>
  <c r="DY283" i="5" s="1"/>
  <c r="DD283" i="5"/>
  <c r="CN283" i="5"/>
  <c r="CU283" i="5"/>
  <c r="DW283" i="5" s="1"/>
  <c r="DF283" i="5"/>
  <c r="CP283" i="5"/>
  <c r="DI283" i="5"/>
  <c r="EK283" i="5" s="1"/>
  <c r="CS283" i="5"/>
  <c r="DU283" i="5" s="1"/>
  <c r="CZ283" i="5"/>
  <c r="CJ283" i="5"/>
  <c r="DG283" i="5"/>
  <c r="EI283" i="5" s="1"/>
  <c r="CQ283" i="5"/>
  <c r="DS283" i="5" s="1"/>
  <c r="DB283" i="5"/>
  <c r="CL283" i="5"/>
  <c r="DE283" i="5"/>
  <c r="EG283" i="5" s="1"/>
  <c r="CO283" i="5"/>
  <c r="DQ283" i="5" s="1"/>
  <c r="CV283" i="5"/>
  <c r="DC283" i="5"/>
  <c r="EE283" i="5" s="1"/>
  <c r="CM283" i="5"/>
  <c r="DO283" i="5" s="1"/>
  <c r="CX283" i="5"/>
  <c r="CH283" i="5"/>
  <c r="BH283" i="5"/>
  <c r="AT277" i="5"/>
  <c r="BD273" i="5"/>
  <c r="BF273" i="5" s="1"/>
  <c r="AT250" i="5"/>
  <c r="AT242" i="5"/>
  <c r="AT234" i="5"/>
  <c r="AT226" i="5"/>
  <c r="AR208" i="5"/>
  <c r="AX293" i="5"/>
  <c r="DI287" i="5"/>
  <c r="EK287" i="5" s="1"/>
  <c r="CS287" i="5"/>
  <c r="DU287" i="5" s="1"/>
  <c r="CZ287" i="5"/>
  <c r="CJ287" i="5"/>
  <c r="DG287" i="5"/>
  <c r="EI287" i="5" s="1"/>
  <c r="CQ287" i="5"/>
  <c r="DS287" i="5" s="1"/>
  <c r="DB287" i="5"/>
  <c r="CL287" i="5"/>
  <c r="DE287" i="5"/>
  <c r="EG287" i="5" s="1"/>
  <c r="CO287" i="5"/>
  <c r="DQ287" i="5" s="1"/>
  <c r="CV287" i="5"/>
  <c r="DC287" i="5"/>
  <c r="EE287" i="5" s="1"/>
  <c r="CM287" i="5"/>
  <c r="DO287" i="5" s="1"/>
  <c r="CX287" i="5"/>
  <c r="CH287" i="5"/>
  <c r="DA287" i="5"/>
  <c r="EC287" i="5" s="1"/>
  <c r="CK287" i="5"/>
  <c r="DM287" i="5" s="1"/>
  <c r="DH287" i="5"/>
  <c r="CR287" i="5"/>
  <c r="CY287" i="5"/>
  <c r="EA287" i="5" s="1"/>
  <c r="CI287" i="5"/>
  <c r="DK287" i="5" s="1"/>
  <c r="EL287" i="5" s="1"/>
  <c r="CT287" i="5"/>
  <c r="CW287" i="5"/>
  <c r="DY287" i="5" s="1"/>
  <c r="DD287" i="5"/>
  <c r="CN287" i="5"/>
  <c r="CU287" i="5"/>
  <c r="DW287" i="5" s="1"/>
  <c r="DF287" i="5"/>
  <c r="CP287" i="5"/>
  <c r="AT273" i="5"/>
  <c r="AR201" i="5"/>
  <c r="BB192" i="5"/>
  <c r="CY188" i="5"/>
  <c r="EA188" i="5" s="1"/>
  <c r="CI188" i="5"/>
  <c r="DK188" i="5" s="1"/>
  <c r="CT188" i="5"/>
  <c r="DE188" i="5"/>
  <c r="EG188" i="5" s="1"/>
  <c r="CO188" i="5"/>
  <c r="DQ188" i="5" s="1"/>
  <c r="CV188" i="5"/>
  <c r="CU188" i="5"/>
  <c r="DW188" i="5" s="1"/>
  <c r="DF188" i="5"/>
  <c r="CP188" i="5"/>
  <c r="DA188" i="5"/>
  <c r="EC188" i="5" s="1"/>
  <c r="CK188" i="5"/>
  <c r="DM188" i="5" s="1"/>
  <c r="DH188" i="5"/>
  <c r="CR188" i="5"/>
  <c r="DG188" i="5"/>
  <c r="EI188" i="5" s="1"/>
  <c r="CQ188" i="5"/>
  <c r="DS188" i="5" s="1"/>
  <c r="DB188" i="5"/>
  <c r="CL188" i="5"/>
  <c r="CW188" i="5"/>
  <c r="DY188" i="5" s="1"/>
  <c r="DD188" i="5"/>
  <c r="CN188" i="5"/>
  <c r="DC188" i="5"/>
  <c r="EE188" i="5" s="1"/>
  <c r="CM188" i="5"/>
  <c r="DO188" i="5" s="1"/>
  <c r="CX188" i="5"/>
  <c r="CH188" i="5"/>
  <c r="DI188" i="5"/>
  <c r="EK188" i="5" s="1"/>
  <c r="CS188" i="5"/>
  <c r="DU188" i="5" s="1"/>
  <c r="CZ188" i="5"/>
  <c r="CJ188" i="5"/>
  <c r="AT184" i="5"/>
  <c r="AT206" i="5"/>
  <c r="BB206" i="5"/>
  <c r="BD206" i="5"/>
  <c r="BF206" i="5" s="1"/>
  <c r="BB198" i="5"/>
  <c r="BB175" i="5"/>
  <c r="AT175" i="5"/>
  <c r="AT167" i="5"/>
  <c r="AR165" i="5"/>
  <c r="AR145" i="5"/>
  <c r="BB139" i="5"/>
  <c r="BB131" i="5"/>
  <c r="AT131" i="5"/>
  <c r="AR125" i="5"/>
  <c r="AT218" i="5"/>
  <c r="BB218" i="5"/>
  <c r="AR206" i="5"/>
  <c r="AX202" i="5"/>
  <c r="AR116" i="5"/>
  <c r="DG200" i="5"/>
  <c r="EI200" i="5" s="1"/>
  <c r="CQ200" i="5"/>
  <c r="DS200" i="5" s="1"/>
  <c r="DB200" i="5"/>
  <c r="CL200" i="5"/>
  <c r="CW200" i="5"/>
  <c r="DY200" i="5" s="1"/>
  <c r="DD200" i="5"/>
  <c r="CN200" i="5"/>
  <c r="CY200" i="5"/>
  <c r="EA200" i="5" s="1"/>
  <c r="CI200" i="5"/>
  <c r="DK200" i="5" s="1"/>
  <c r="CT200" i="5"/>
  <c r="DE200" i="5"/>
  <c r="EG200" i="5" s="1"/>
  <c r="CO200" i="5"/>
  <c r="DQ200" i="5" s="1"/>
  <c r="CV200" i="5"/>
  <c r="CU200" i="5"/>
  <c r="DW200" i="5" s="1"/>
  <c r="DF200" i="5"/>
  <c r="CP200" i="5"/>
  <c r="DA200" i="5"/>
  <c r="EC200" i="5" s="1"/>
  <c r="CK200" i="5"/>
  <c r="DM200" i="5" s="1"/>
  <c r="DH200" i="5"/>
  <c r="CR200" i="5"/>
  <c r="AT186" i="5"/>
  <c r="BE186" i="5"/>
  <c r="BF186" i="5" s="1"/>
  <c r="AX166" i="5"/>
  <c r="CU154" i="5"/>
  <c r="DW154" i="5" s="1"/>
  <c r="DF154" i="5"/>
  <c r="CP154" i="5"/>
  <c r="DA154" i="5"/>
  <c r="EC154" i="5" s="1"/>
  <c r="CK154" i="5"/>
  <c r="DM154" i="5" s="1"/>
  <c r="DH154" i="5"/>
  <c r="CR154" i="5"/>
  <c r="DG154" i="5"/>
  <c r="EI154" i="5" s="1"/>
  <c r="CQ154" i="5"/>
  <c r="DS154" i="5" s="1"/>
  <c r="DB154" i="5"/>
  <c r="CL154" i="5"/>
  <c r="CW154" i="5"/>
  <c r="DY154" i="5" s="1"/>
  <c r="DD154" i="5"/>
  <c r="CN154" i="5"/>
  <c r="DC154" i="5"/>
  <c r="EE154" i="5" s="1"/>
  <c r="CM154" i="5"/>
  <c r="DO154" i="5" s="1"/>
  <c r="CX154" i="5"/>
  <c r="CH154" i="5"/>
  <c r="DI154" i="5"/>
  <c r="EK154" i="5" s="1"/>
  <c r="CS154" i="5"/>
  <c r="DU154" i="5" s="1"/>
  <c r="CZ154" i="5"/>
  <c r="CJ154" i="5"/>
  <c r="CY154" i="5"/>
  <c r="EA154" i="5" s="1"/>
  <c r="CI154" i="5"/>
  <c r="DK154" i="5" s="1"/>
  <c r="EL154" i="5" s="1"/>
  <c r="CT154" i="5"/>
  <c r="DE154" i="5"/>
  <c r="EG154" i="5" s="1"/>
  <c r="CO154" i="5"/>
  <c r="DQ154" i="5" s="1"/>
  <c r="CV154" i="5"/>
  <c r="AX150" i="5"/>
  <c r="DC142" i="5"/>
  <c r="EE142" i="5" s="1"/>
  <c r="CM142" i="5"/>
  <c r="DO142" i="5" s="1"/>
  <c r="CX142" i="5"/>
  <c r="CH142" i="5"/>
  <c r="DI142" i="5"/>
  <c r="EK142" i="5" s="1"/>
  <c r="CS142" i="5"/>
  <c r="DU142" i="5" s="1"/>
  <c r="CZ142" i="5"/>
  <c r="CJ142" i="5"/>
  <c r="CY142" i="5"/>
  <c r="EA142" i="5" s="1"/>
  <c r="CI142" i="5"/>
  <c r="DK142" i="5" s="1"/>
  <c r="CT142" i="5"/>
  <c r="DE142" i="5"/>
  <c r="EG142" i="5" s="1"/>
  <c r="CO142" i="5"/>
  <c r="DQ142" i="5" s="1"/>
  <c r="CV142" i="5"/>
  <c r="CU142" i="5"/>
  <c r="DW142" i="5" s="1"/>
  <c r="DF142" i="5"/>
  <c r="CP142" i="5"/>
  <c r="DA142" i="5"/>
  <c r="EC142" i="5" s="1"/>
  <c r="CK142" i="5"/>
  <c r="DM142" i="5" s="1"/>
  <c r="EL142" i="5" s="1"/>
  <c r="DH142" i="5"/>
  <c r="CR142" i="5"/>
  <c r="DG142" i="5"/>
  <c r="EI142" i="5" s="1"/>
  <c r="CQ142" i="5"/>
  <c r="DS142" i="5" s="1"/>
  <c r="DB142" i="5"/>
  <c r="CL142" i="5"/>
  <c r="CW142" i="5"/>
  <c r="DY142" i="5" s="1"/>
  <c r="DD142" i="5"/>
  <c r="CN142" i="5"/>
  <c r="AX134" i="5"/>
  <c r="DC126" i="5"/>
  <c r="EE126" i="5" s="1"/>
  <c r="CM126" i="5"/>
  <c r="DO126" i="5" s="1"/>
  <c r="CX126" i="5"/>
  <c r="CH126" i="5"/>
  <c r="DI126" i="5"/>
  <c r="EK126" i="5" s="1"/>
  <c r="CS126" i="5"/>
  <c r="DU126" i="5" s="1"/>
  <c r="CZ126" i="5"/>
  <c r="CJ126" i="5"/>
  <c r="CY126" i="5"/>
  <c r="EA126" i="5" s="1"/>
  <c r="CI126" i="5"/>
  <c r="DK126" i="5" s="1"/>
  <c r="EL126" i="5" s="1"/>
  <c r="CT126" i="5"/>
  <c r="DE126" i="5"/>
  <c r="EG126" i="5" s="1"/>
  <c r="CO126" i="5"/>
  <c r="DQ126" i="5" s="1"/>
  <c r="CV126" i="5"/>
  <c r="CU126" i="5"/>
  <c r="DW126" i="5" s="1"/>
  <c r="DF126" i="5"/>
  <c r="CP126" i="5"/>
  <c r="DA126" i="5"/>
  <c r="EC126" i="5" s="1"/>
  <c r="CK126" i="5"/>
  <c r="DM126" i="5" s="1"/>
  <c r="DH126" i="5"/>
  <c r="CR126" i="5"/>
  <c r="DG126" i="5"/>
  <c r="EI126" i="5" s="1"/>
  <c r="CQ126" i="5"/>
  <c r="DS126" i="5" s="1"/>
  <c r="DB126" i="5"/>
  <c r="CL126" i="5"/>
  <c r="CW126" i="5"/>
  <c r="DY126" i="5" s="1"/>
  <c r="DD126" i="5"/>
  <c r="CN126" i="5"/>
  <c r="AX118" i="5"/>
  <c r="DC110" i="5"/>
  <c r="EE110" i="5" s="1"/>
  <c r="CM110" i="5"/>
  <c r="DO110" i="5" s="1"/>
  <c r="CX110" i="5"/>
  <c r="CH110" i="5"/>
  <c r="DI110" i="5"/>
  <c r="EK110" i="5" s="1"/>
  <c r="CS110" i="5"/>
  <c r="DU110" i="5" s="1"/>
  <c r="CR110" i="5"/>
  <c r="CN110" i="5"/>
  <c r="CJ110" i="5"/>
  <c r="CY110" i="5"/>
  <c r="EA110" i="5" s="1"/>
  <c r="CI110" i="5"/>
  <c r="DK110" i="5" s="1"/>
  <c r="CT110" i="5"/>
  <c r="DE110" i="5"/>
  <c r="EG110" i="5" s="1"/>
  <c r="CO110" i="5"/>
  <c r="DQ110" i="5" s="1"/>
  <c r="CV110" i="5"/>
  <c r="CU110" i="5"/>
  <c r="DW110" i="5" s="1"/>
  <c r="DF110" i="5"/>
  <c r="CP110" i="5"/>
  <c r="DA110" i="5"/>
  <c r="EC110" i="5" s="1"/>
  <c r="CK110" i="5"/>
  <c r="DM110" i="5" s="1"/>
  <c r="DG110" i="5"/>
  <c r="EI110" i="5" s="1"/>
  <c r="CQ110" i="5"/>
  <c r="DS110" i="5" s="1"/>
  <c r="DB110" i="5"/>
  <c r="CL110" i="5"/>
  <c r="CW110" i="5"/>
  <c r="DY110" i="5" s="1"/>
  <c r="DH110" i="5"/>
  <c r="DD110" i="5"/>
  <c r="CZ110" i="5"/>
  <c r="BH85" i="5"/>
  <c r="DE85" i="5"/>
  <c r="EG85" i="5" s="1"/>
  <c r="CO85" i="5"/>
  <c r="DQ85" i="5" s="1"/>
  <c r="DH85" i="5"/>
  <c r="CR85" i="5"/>
  <c r="CY85" i="5"/>
  <c r="EA85" i="5" s="1"/>
  <c r="CI85" i="5"/>
  <c r="DK85" i="5" s="1"/>
  <c r="DF85" i="5"/>
  <c r="CP85" i="5"/>
  <c r="DA85" i="5"/>
  <c r="EC85" i="5" s="1"/>
  <c r="CK85" i="5"/>
  <c r="DM85" i="5" s="1"/>
  <c r="DD85" i="5"/>
  <c r="CN85" i="5"/>
  <c r="CU85" i="5"/>
  <c r="DW85" i="5" s="1"/>
  <c r="DB85" i="5"/>
  <c r="CL85" i="5"/>
  <c r="CW85" i="5"/>
  <c r="DY85" i="5" s="1"/>
  <c r="CZ85" i="5"/>
  <c r="CJ85" i="5"/>
  <c r="DG85" i="5"/>
  <c r="EI85" i="5" s="1"/>
  <c r="CQ85" i="5"/>
  <c r="DS85" i="5" s="1"/>
  <c r="CX85" i="5"/>
  <c r="CH85" i="5"/>
  <c r="DI85" i="5"/>
  <c r="EK85" i="5" s="1"/>
  <c r="CS85" i="5"/>
  <c r="DU85" i="5" s="1"/>
  <c r="CV85" i="5"/>
  <c r="DC85" i="5"/>
  <c r="EE85" i="5" s="1"/>
  <c r="CM85" i="5"/>
  <c r="DO85" i="5" s="1"/>
  <c r="CT85" i="5"/>
  <c r="AX77" i="5"/>
  <c r="AX69" i="5"/>
  <c r="CW61" i="5"/>
  <c r="DY61" i="5" s="1"/>
  <c r="DD61" i="5"/>
  <c r="CN61" i="5"/>
  <c r="CU61" i="5"/>
  <c r="DW61" i="5" s="1"/>
  <c r="DF61" i="5"/>
  <c r="CP61" i="5"/>
  <c r="DI61" i="5"/>
  <c r="EK61" i="5" s="1"/>
  <c r="CS61" i="5"/>
  <c r="DU61" i="5" s="1"/>
  <c r="CZ61" i="5"/>
  <c r="CJ61" i="5"/>
  <c r="DG61" i="5"/>
  <c r="EI61" i="5" s="1"/>
  <c r="CQ61" i="5"/>
  <c r="DS61" i="5" s="1"/>
  <c r="DB61" i="5"/>
  <c r="CL61" i="5"/>
  <c r="DE61" i="5"/>
  <c r="EG61" i="5" s="1"/>
  <c r="CO61" i="5"/>
  <c r="DQ61" i="5" s="1"/>
  <c r="CV61" i="5"/>
  <c r="DC61" i="5"/>
  <c r="EE61" i="5" s="1"/>
  <c r="CM61" i="5"/>
  <c r="DO61" i="5" s="1"/>
  <c r="CX61" i="5"/>
  <c r="CH61" i="5"/>
  <c r="DA61" i="5"/>
  <c r="EC61" i="5" s="1"/>
  <c r="CK61" i="5"/>
  <c r="DM61" i="5" s="1"/>
  <c r="DH61" i="5"/>
  <c r="CR61" i="5"/>
  <c r="CY61" i="5"/>
  <c r="EA61" i="5" s="1"/>
  <c r="CI61" i="5"/>
  <c r="DK61" i="5" s="1"/>
  <c r="CT61" i="5"/>
  <c r="AX53" i="5"/>
  <c r="BH45" i="5"/>
  <c r="CW45" i="5"/>
  <c r="DY45" i="5" s="1"/>
  <c r="DD45" i="5"/>
  <c r="CN45" i="5"/>
  <c r="CU45" i="5"/>
  <c r="DW45" i="5" s="1"/>
  <c r="DF45" i="5"/>
  <c r="CP45" i="5"/>
  <c r="DI45" i="5"/>
  <c r="EK45" i="5" s="1"/>
  <c r="CS45" i="5"/>
  <c r="DU45" i="5" s="1"/>
  <c r="CZ45" i="5"/>
  <c r="CJ45" i="5"/>
  <c r="DG45" i="5"/>
  <c r="EI45" i="5" s="1"/>
  <c r="CQ45" i="5"/>
  <c r="DS45" i="5" s="1"/>
  <c r="DB45" i="5"/>
  <c r="CL45" i="5"/>
  <c r="DE45" i="5"/>
  <c r="EG45" i="5" s="1"/>
  <c r="CO45" i="5"/>
  <c r="DQ45" i="5" s="1"/>
  <c r="CV45" i="5"/>
  <c r="DC45" i="5"/>
  <c r="EE45" i="5" s="1"/>
  <c r="CM45" i="5"/>
  <c r="DO45" i="5" s="1"/>
  <c r="CX45" i="5"/>
  <c r="CH45" i="5"/>
  <c r="DA45" i="5"/>
  <c r="EC45" i="5" s="1"/>
  <c r="CK45" i="5"/>
  <c r="DM45" i="5" s="1"/>
  <c r="DH45" i="5"/>
  <c r="CR45" i="5"/>
  <c r="CY45" i="5"/>
  <c r="EA45" i="5" s="1"/>
  <c r="CI45" i="5"/>
  <c r="DK45" i="5" s="1"/>
  <c r="CT45" i="5"/>
  <c r="AX37" i="5"/>
  <c r="CW29" i="5"/>
  <c r="DY29" i="5" s="1"/>
  <c r="DD29" i="5"/>
  <c r="CN29" i="5"/>
  <c r="CU29" i="5"/>
  <c r="DW29" i="5" s="1"/>
  <c r="DF29" i="5"/>
  <c r="CP29" i="5"/>
  <c r="DI29" i="5"/>
  <c r="EK29" i="5" s="1"/>
  <c r="CS29" i="5"/>
  <c r="DU29" i="5" s="1"/>
  <c r="CZ29" i="5"/>
  <c r="CJ29" i="5"/>
  <c r="DG29" i="5"/>
  <c r="EI29" i="5" s="1"/>
  <c r="CQ29" i="5"/>
  <c r="DS29" i="5" s="1"/>
  <c r="DB29" i="5"/>
  <c r="CL29" i="5"/>
  <c r="DE29" i="5"/>
  <c r="EG29" i="5" s="1"/>
  <c r="CO29" i="5"/>
  <c r="DQ29" i="5" s="1"/>
  <c r="CV29" i="5"/>
  <c r="DC29" i="5"/>
  <c r="EE29" i="5" s="1"/>
  <c r="CM29" i="5"/>
  <c r="DO29" i="5" s="1"/>
  <c r="CX29" i="5"/>
  <c r="CH29" i="5"/>
  <c r="DA29" i="5"/>
  <c r="EC29" i="5" s="1"/>
  <c r="CK29" i="5"/>
  <c r="DM29" i="5" s="1"/>
  <c r="DH29" i="5"/>
  <c r="CR29" i="5"/>
  <c r="CY29" i="5"/>
  <c r="EA29" i="5" s="1"/>
  <c r="CI29" i="5"/>
  <c r="DK29" i="5" s="1"/>
  <c r="CT29" i="5"/>
  <c r="AR17" i="5"/>
  <c r="AT17" i="5"/>
  <c r="CT205" i="5"/>
  <c r="DE205" i="5"/>
  <c r="EG205" i="5" s="1"/>
  <c r="CO205" i="5"/>
  <c r="DQ205" i="5" s="1"/>
  <c r="CV205" i="5"/>
  <c r="DC205" i="5"/>
  <c r="EE205" i="5" s="1"/>
  <c r="CM205" i="5"/>
  <c r="DO205" i="5" s="1"/>
  <c r="DF205" i="5"/>
  <c r="CP205" i="5"/>
  <c r="DA205" i="5"/>
  <c r="EC205" i="5" s="1"/>
  <c r="CK205" i="5"/>
  <c r="DM205" i="5" s="1"/>
  <c r="DH205" i="5"/>
  <c r="CR205" i="5"/>
  <c r="CY205" i="5"/>
  <c r="EA205" i="5" s="1"/>
  <c r="CI205" i="5"/>
  <c r="DK205" i="5" s="1"/>
  <c r="DB205" i="5"/>
  <c r="CL205" i="5"/>
  <c r="CW205" i="5"/>
  <c r="DY205" i="5" s="1"/>
  <c r="DD205" i="5"/>
  <c r="CN205" i="5"/>
  <c r="CU205" i="5"/>
  <c r="DW205" i="5" s="1"/>
  <c r="CX205" i="5"/>
  <c r="CH205" i="5"/>
  <c r="DI205" i="5"/>
  <c r="EK205" i="5" s="1"/>
  <c r="CS205" i="5"/>
  <c r="DU205" i="5" s="1"/>
  <c r="CZ205" i="5"/>
  <c r="CJ205" i="5"/>
  <c r="DG205" i="5"/>
  <c r="EI205" i="5" s="1"/>
  <c r="CQ205" i="5"/>
  <c r="DS205" i="5" s="1"/>
  <c r="BB193" i="5"/>
  <c r="AX102" i="5"/>
  <c r="AX48" i="5"/>
  <c r="AT44" i="5"/>
  <c r="DB40" i="5"/>
  <c r="CL40" i="5"/>
  <c r="CW40" i="5"/>
  <c r="DY40" i="5" s="1"/>
  <c r="DD40" i="5"/>
  <c r="CN40" i="5"/>
  <c r="CU40" i="5"/>
  <c r="DW40" i="5" s="1"/>
  <c r="CX40" i="5"/>
  <c r="CH40" i="5"/>
  <c r="DI40" i="5"/>
  <c r="EK40" i="5" s="1"/>
  <c r="CS40" i="5"/>
  <c r="DU40" i="5" s="1"/>
  <c r="CZ40" i="5"/>
  <c r="CJ40" i="5"/>
  <c r="DG40" i="5"/>
  <c r="EI40" i="5" s="1"/>
  <c r="CQ40" i="5"/>
  <c r="DS40" i="5" s="1"/>
  <c r="CT40" i="5"/>
  <c r="DE40" i="5"/>
  <c r="EG40" i="5" s="1"/>
  <c r="CO40" i="5"/>
  <c r="DQ40" i="5" s="1"/>
  <c r="EL40" i="5" s="1"/>
  <c r="CV40" i="5"/>
  <c r="DC40" i="5"/>
  <c r="EE40" i="5" s="1"/>
  <c r="CM40" i="5"/>
  <c r="DO40" i="5" s="1"/>
  <c r="DF40" i="5"/>
  <c r="CP40" i="5"/>
  <c r="DA40" i="5"/>
  <c r="EC40" i="5" s="1"/>
  <c r="CK40" i="5"/>
  <c r="DM40" i="5" s="1"/>
  <c r="DH40" i="5"/>
  <c r="CR40" i="5"/>
  <c r="CY40" i="5"/>
  <c r="EA40" i="5" s="1"/>
  <c r="CI40" i="5"/>
  <c r="DK40" i="5" s="1"/>
  <c r="AX32" i="5"/>
  <c r="BB28" i="5"/>
  <c r="AT28" i="5"/>
  <c r="DB24" i="5"/>
  <c r="CL24" i="5"/>
  <c r="CW24" i="5"/>
  <c r="DY24" i="5" s="1"/>
  <c r="DD24" i="5"/>
  <c r="CN24" i="5"/>
  <c r="CU24" i="5"/>
  <c r="DW24" i="5" s="1"/>
  <c r="CX24" i="5"/>
  <c r="CH24" i="5"/>
  <c r="DI24" i="5"/>
  <c r="EK24" i="5" s="1"/>
  <c r="CS24" i="5"/>
  <c r="DU24" i="5" s="1"/>
  <c r="CZ24" i="5"/>
  <c r="CJ24" i="5"/>
  <c r="DG24" i="5"/>
  <c r="EI24" i="5" s="1"/>
  <c r="CQ24" i="5"/>
  <c r="DS24" i="5" s="1"/>
  <c r="CT24" i="5"/>
  <c r="DE24" i="5"/>
  <c r="EG24" i="5" s="1"/>
  <c r="CO24" i="5"/>
  <c r="DQ24" i="5" s="1"/>
  <c r="CV24" i="5"/>
  <c r="DC24" i="5"/>
  <c r="EE24" i="5" s="1"/>
  <c r="CM24" i="5"/>
  <c r="DO24" i="5" s="1"/>
  <c r="CR24" i="5"/>
  <c r="CI24" i="5"/>
  <c r="DK24" i="5" s="1"/>
  <c r="DF24" i="5"/>
  <c r="DA24" i="5"/>
  <c r="EC24" i="5" s="1"/>
  <c r="CP24" i="5"/>
  <c r="CK24" i="5"/>
  <c r="DM24" i="5" s="1"/>
  <c r="DH24" i="5"/>
  <c r="CY24" i="5"/>
  <c r="EA24" i="5" s="1"/>
  <c r="BB182" i="5"/>
  <c r="CU170" i="5"/>
  <c r="DW170" i="5" s="1"/>
  <c r="DF170" i="5"/>
  <c r="CP170" i="5"/>
  <c r="DA170" i="5"/>
  <c r="EC170" i="5" s="1"/>
  <c r="CK170" i="5"/>
  <c r="DM170" i="5" s="1"/>
  <c r="DH170" i="5"/>
  <c r="CR170" i="5"/>
  <c r="DG170" i="5"/>
  <c r="EI170" i="5" s="1"/>
  <c r="CQ170" i="5"/>
  <c r="DS170" i="5" s="1"/>
  <c r="DB170" i="5"/>
  <c r="CL170" i="5"/>
  <c r="CW170" i="5"/>
  <c r="DY170" i="5" s="1"/>
  <c r="DD170" i="5"/>
  <c r="CN170" i="5"/>
  <c r="DC170" i="5"/>
  <c r="EE170" i="5" s="1"/>
  <c r="CM170" i="5"/>
  <c r="DO170" i="5" s="1"/>
  <c r="CX170" i="5"/>
  <c r="CH170" i="5"/>
  <c r="DI170" i="5"/>
  <c r="EK170" i="5" s="1"/>
  <c r="CS170" i="5"/>
  <c r="DU170" i="5" s="1"/>
  <c r="CZ170" i="5"/>
  <c r="CJ170" i="5"/>
  <c r="CY170" i="5"/>
  <c r="EA170" i="5" s="1"/>
  <c r="CI170" i="5"/>
  <c r="DK170" i="5" s="1"/>
  <c r="EL170" i="5" s="1"/>
  <c r="CT170" i="5"/>
  <c r="DE170" i="5"/>
  <c r="EG170" i="5" s="1"/>
  <c r="CO170" i="5"/>
  <c r="DQ170" i="5" s="1"/>
  <c r="CV170" i="5"/>
  <c r="AX162" i="5"/>
  <c r="AX146" i="5"/>
  <c r="DC94" i="5"/>
  <c r="EE94" i="5" s="1"/>
  <c r="CM94" i="5"/>
  <c r="DO94" i="5" s="1"/>
  <c r="CW94" i="5"/>
  <c r="DY94" i="5" s="1"/>
  <c r="DB94" i="5"/>
  <c r="CR94" i="5"/>
  <c r="CP94" i="5"/>
  <c r="CN94" i="5"/>
  <c r="CY94" i="5"/>
  <c r="EA94" i="5" s="1"/>
  <c r="CI94" i="5"/>
  <c r="DK94" i="5" s="1"/>
  <c r="DI94" i="5"/>
  <c r="EK94" i="5" s="1"/>
  <c r="CS94" i="5"/>
  <c r="DU94" i="5" s="1"/>
  <c r="CT94" i="5"/>
  <c r="CJ94" i="5"/>
  <c r="CH94" i="5"/>
  <c r="CU94" i="5"/>
  <c r="DW94" i="5" s="1"/>
  <c r="DE94" i="5"/>
  <c r="EG94" i="5" s="1"/>
  <c r="CO94" i="5"/>
  <c r="DQ94" i="5" s="1"/>
  <c r="CL94" i="5"/>
  <c r="DH94" i="5"/>
  <c r="DF94" i="5"/>
  <c r="DD94" i="5"/>
  <c r="DG94" i="5"/>
  <c r="EI94" i="5" s="1"/>
  <c r="CQ94" i="5"/>
  <c r="DS94" i="5" s="1"/>
  <c r="DA94" i="5"/>
  <c r="EC94" i="5" s="1"/>
  <c r="CK94" i="5"/>
  <c r="DM94" i="5" s="1"/>
  <c r="CZ94" i="5"/>
  <c r="CX94" i="5"/>
  <c r="CV94" i="5"/>
  <c r="AR89" i="5"/>
  <c r="M88" i="5"/>
  <c r="DE190" i="5"/>
  <c r="EG190" i="5" s="1"/>
  <c r="CO190" i="5"/>
  <c r="DQ190" i="5" s="1"/>
  <c r="CV190" i="5"/>
  <c r="DC190" i="5"/>
  <c r="EE190" i="5" s="1"/>
  <c r="CM190" i="5"/>
  <c r="DO190" i="5" s="1"/>
  <c r="CX190" i="5"/>
  <c r="CH190" i="5"/>
  <c r="DA190" i="5"/>
  <c r="EC190" i="5" s="1"/>
  <c r="CK190" i="5"/>
  <c r="DM190" i="5" s="1"/>
  <c r="DH190" i="5"/>
  <c r="CR190" i="5"/>
  <c r="CY190" i="5"/>
  <c r="EA190" i="5" s="1"/>
  <c r="CI190" i="5"/>
  <c r="DK190" i="5" s="1"/>
  <c r="EL190" i="5" s="1"/>
  <c r="CT190" i="5"/>
  <c r="CW190" i="5"/>
  <c r="DY190" i="5" s="1"/>
  <c r="DD190" i="5"/>
  <c r="CN190" i="5"/>
  <c r="CU190" i="5"/>
  <c r="DW190" i="5" s="1"/>
  <c r="DF190" i="5"/>
  <c r="CP190" i="5"/>
  <c r="DI190" i="5"/>
  <c r="EK190" i="5" s="1"/>
  <c r="CS190" i="5"/>
  <c r="DU190" i="5" s="1"/>
  <c r="CZ190" i="5"/>
  <c r="CJ190" i="5"/>
  <c r="DG190" i="5"/>
  <c r="EI190" i="5" s="1"/>
  <c r="CQ190" i="5"/>
  <c r="DS190" i="5" s="1"/>
  <c r="DB190" i="5"/>
  <c r="CL190" i="5"/>
  <c r="AT174" i="5"/>
  <c r="DC158" i="5"/>
  <c r="EE158" i="5" s="1"/>
  <c r="CM158" i="5"/>
  <c r="DO158" i="5" s="1"/>
  <c r="CX158" i="5"/>
  <c r="CH158" i="5"/>
  <c r="DI158" i="5"/>
  <c r="EK158" i="5" s="1"/>
  <c r="CS158" i="5"/>
  <c r="DU158" i="5" s="1"/>
  <c r="CZ158" i="5"/>
  <c r="CJ158" i="5"/>
  <c r="CY158" i="5"/>
  <c r="EA158" i="5" s="1"/>
  <c r="CI158" i="5"/>
  <c r="DK158" i="5" s="1"/>
  <c r="CT158" i="5"/>
  <c r="DE158" i="5"/>
  <c r="EG158" i="5" s="1"/>
  <c r="CO158" i="5"/>
  <c r="DQ158" i="5" s="1"/>
  <c r="CV158" i="5"/>
  <c r="CU158" i="5"/>
  <c r="DW158" i="5" s="1"/>
  <c r="DF158" i="5"/>
  <c r="CP158" i="5"/>
  <c r="DA158" i="5"/>
  <c r="EC158" i="5" s="1"/>
  <c r="CK158" i="5"/>
  <c r="DM158" i="5" s="1"/>
  <c r="EL158" i="5" s="1"/>
  <c r="DH158" i="5"/>
  <c r="CR158" i="5"/>
  <c r="DG158" i="5"/>
  <c r="EI158" i="5" s="1"/>
  <c r="CQ158" i="5"/>
  <c r="DS158" i="5" s="1"/>
  <c r="DB158" i="5"/>
  <c r="CL158" i="5"/>
  <c r="CW158" i="5"/>
  <c r="DY158" i="5" s="1"/>
  <c r="DD158" i="5"/>
  <c r="CN158" i="5"/>
  <c r="CX91" i="5"/>
  <c r="CH91" i="5"/>
  <c r="DH91" i="5"/>
  <c r="CR91" i="5"/>
  <c r="CW91" i="5"/>
  <c r="DY91" i="5" s="1"/>
  <c r="CM91" i="5"/>
  <c r="DO91" i="5" s="1"/>
  <c r="DI91" i="5"/>
  <c r="EK91" i="5" s="1"/>
  <c r="CY91" i="5"/>
  <c r="EA91" i="5" s="1"/>
  <c r="CT91" i="5"/>
  <c r="DD91" i="5"/>
  <c r="CN91" i="5"/>
  <c r="CO91" i="5"/>
  <c r="DQ91" i="5" s="1"/>
  <c r="EL91" i="5" s="1"/>
  <c r="DA91" i="5"/>
  <c r="EC91" i="5" s="1"/>
  <c r="CQ91" i="5"/>
  <c r="DS91" i="5" s="1"/>
  <c r="DF91" i="5"/>
  <c r="CP91" i="5"/>
  <c r="CZ91" i="5"/>
  <c r="CJ91" i="5"/>
  <c r="DC91" i="5"/>
  <c r="EE91" i="5" s="1"/>
  <c r="CS91" i="5"/>
  <c r="DU91" i="5" s="1"/>
  <c r="CI91" i="5"/>
  <c r="DK91" i="5" s="1"/>
  <c r="DB91" i="5"/>
  <c r="CL91" i="5"/>
  <c r="CV91" i="5"/>
  <c r="DE91" i="5"/>
  <c r="EG91" i="5" s="1"/>
  <c r="CU91" i="5"/>
  <c r="DW91" i="5" s="1"/>
  <c r="CK91" i="5"/>
  <c r="DM91" i="5" s="1"/>
  <c r="DG91" i="5"/>
  <c r="EI91" i="5" s="1"/>
  <c r="AX75" i="5"/>
  <c r="DG59" i="5"/>
  <c r="EI59" i="5" s="1"/>
  <c r="CQ59" i="5"/>
  <c r="DS59" i="5" s="1"/>
  <c r="DB59" i="5"/>
  <c r="CL59" i="5"/>
  <c r="CW59" i="5"/>
  <c r="DY59" i="5" s="1"/>
  <c r="DD59" i="5"/>
  <c r="CN59" i="5"/>
  <c r="DC59" i="5"/>
  <c r="EE59" i="5" s="1"/>
  <c r="CM59" i="5"/>
  <c r="DO59" i="5" s="1"/>
  <c r="CX59" i="5"/>
  <c r="CH59" i="5"/>
  <c r="DI59" i="5"/>
  <c r="EK59" i="5" s="1"/>
  <c r="CS59" i="5"/>
  <c r="DU59" i="5" s="1"/>
  <c r="CZ59" i="5"/>
  <c r="CJ59" i="5"/>
  <c r="CY59" i="5"/>
  <c r="EA59" i="5" s="1"/>
  <c r="CI59" i="5"/>
  <c r="DK59" i="5" s="1"/>
  <c r="CT59" i="5"/>
  <c r="DE59" i="5"/>
  <c r="EG59" i="5" s="1"/>
  <c r="CO59" i="5"/>
  <c r="DQ59" i="5" s="1"/>
  <c r="CV59" i="5"/>
  <c r="CR59" i="5"/>
  <c r="CU59" i="5"/>
  <c r="DW59" i="5" s="1"/>
  <c r="DF59" i="5"/>
  <c r="DA59" i="5"/>
  <c r="EC59" i="5" s="1"/>
  <c r="CP59" i="5"/>
  <c r="CK59" i="5"/>
  <c r="DM59" i="5" s="1"/>
  <c r="DH59" i="5"/>
  <c r="AX43" i="5"/>
  <c r="BB35" i="5"/>
  <c r="DC27" i="5"/>
  <c r="EE27" i="5" s="1"/>
  <c r="CM27" i="5"/>
  <c r="DO27" i="5" s="1"/>
  <c r="CX27" i="5"/>
  <c r="CH27" i="5"/>
  <c r="DI27" i="5"/>
  <c r="EK27" i="5" s="1"/>
  <c r="CS27" i="5"/>
  <c r="DU27" i="5" s="1"/>
  <c r="CZ27" i="5"/>
  <c r="CJ27" i="5"/>
  <c r="CY27" i="5"/>
  <c r="EA27" i="5" s="1"/>
  <c r="CI27" i="5"/>
  <c r="DK27" i="5" s="1"/>
  <c r="CT27" i="5"/>
  <c r="DE27" i="5"/>
  <c r="EG27" i="5" s="1"/>
  <c r="CO27" i="5"/>
  <c r="DQ27" i="5" s="1"/>
  <c r="EL27" i="5" s="1"/>
  <c r="CV27" i="5"/>
  <c r="CU27" i="5"/>
  <c r="DW27" i="5" s="1"/>
  <c r="DF27" i="5"/>
  <c r="CP27" i="5"/>
  <c r="DA27" i="5"/>
  <c r="EC27" i="5" s="1"/>
  <c r="CK27" i="5"/>
  <c r="DM27" i="5" s="1"/>
  <c r="DH27" i="5"/>
  <c r="CR27" i="5"/>
  <c r="DG27" i="5"/>
  <c r="EI27" i="5" s="1"/>
  <c r="CQ27" i="5"/>
  <c r="DS27" i="5" s="1"/>
  <c r="DB27" i="5"/>
  <c r="CL27" i="5"/>
  <c r="CW27" i="5"/>
  <c r="DY27" i="5" s="1"/>
  <c r="DD27" i="5"/>
  <c r="CN27" i="5"/>
  <c r="DC11" i="5"/>
  <c r="EE11" i="5" s="1"/>
  <c r="CM11" i="5"/>
  <c r="DO11" i="5" s="1"/>
  <c r="CX11" i="5"/>
  <c r="CH11" i="5"/>
  <c r="DI11" i="5"/>
  <c r="EK11" i="5" s="1"/>
  <c r="CS11" i="5"/>
  <c r="DU11" i="5" s="1"/>
  <c r="CZ11" i="5"/>
  <c r="CJ11" i="5"/>
  <c r="CY11" i="5"/>
  <c r="EA11" i="5" s="1"/>
  <c r="CI11" i="5"/>
  <c r="DK11" i="5" s="1"/>
  <c r="CT11" i="5"/>
  <c r="DE11" i="5"/>
  <c r="EG11" i="5" s="1"/>
  <c r="CO11" i="5"/>
  <c r="DQ11" i="5" s="1"/>
  <c r="CV11" i="5"/>
  <c r="CU11" i="5"/>
  <c r="DW11" i="5" s="1"/>
  <c r="DF11" i="5"/>
  <c r="CP11" i="5"/>
  <c r="DA11" i="5"/>
  <c r="EC11" i="5" s="1"/>
  <c r="CK11" i="5"/>
  <c r="DM11" i="5" s="1"/>
  <c r="DH11" i="5"/>
  <c r="CR11" i="5"/>
  <c r="DG11" i="5"/>
  <c r="EI11" i="5" s="1"/>
  <c r="CQ11" i="5"/>
  <c r="DS11" i="5" s="1"/>
  <c r="DB11" i="5"/>
  <c r="CL11" i="5"/>
  <c r="CW11" i="5"/>
  <c r="DY11" i="5" s="1"/>
  <c r="DD11" i="5"/>
  <c r="CN11" i="5"/>
  <c r="BE8" i="5"/>
  <c r="BF8" i="5" s="1"/>
  <c r="BB8" i="5"/>
  <c r="DI4" i="5"/>
  <c r="EK4" i="5" s="1"/>
  <c r="CS4" i="5"/>
  <c r="DU4" i="5" s="1"/>
  <c r="DC4" i="5"/>
  <c r="EE4" i="5" s="1"/>
  <c r="CM4" i="5"/>
  <c r="DO4" i="5" s="1"/>
  <c r="DH4" i="5"/>
  <c r="CT4" i="5"/>
  <c r="CX4" i="5"/>
  <c r="CV4" i="5"/>
  <c r="DE4" i="5"/>
  <c r="EG4" i="5" s="1"/>
  <c r="CO4" i="5"/>
  <c r="DQ4" i="5" s="1"/>
  <c r="CY4" i="5"/>
  <c r="EA4" i="5" s="1"/>
  <c r="CI4" i="5"/>
  <c r="DK4" i="5" s="1"/>
  <c r="CZ4" i="5"/>
  <c r="DD4" i="5"/>
  <c r="CP4" i="5"/>
  <c r="DB4" i="5"/>
  <c r="DA4" i="5"/>
  <c r="EC4" i="5" s="1"/>
  <c r="CK4" i="5"/>
  <c r="DM4" i="5" s="1"/>
  <c r="CU4" i="5"/>
  <c r="DW4" i="5" s="1"/>
  <c r="CR4" i="5"/>
  <c r="CN4" i="5"/>
  <c r="CH4" i="5"/>
  <c r="CL4" i="5"/>
  <c r="CW4" i="5"/>
  <c r="DY4" i="5" s="1"/>
  <c r="DG4" i="5"/>
  <c r="EI4" i="5" s="1"/>
  <c r="CQ4" i="5"/>
  <c r="DS4" i="5" s="1"/>
  <c r="CJ4" i="5"/>
  <c r="DF4" i="5"/>
  <c r="CX16" i="5"/>
  <c r="CH16" i="5"/>
  <c r="DI16" i="5"/>
  <c r="EK16" i="5" s="1"/>
  <c r="CS16" i="5"/>
  <c r="DU16" i="5" s="1"/>
  <c r="CZ16" i="5"/>
  <c r="CJ16" i="5"/>
  <c r="DG16" i="5"/>
  <c r="EI16" i="5" s="1"/>
  <c r="CQ16" i="5"/>
  <c r="DS16" i="5" s="1"/>
  <c r="CT16" i="5"/>
  <c r="DE16" i="5"/>
  <c r="EG16" i="5" s="1"/>
  <c r="CO16" i="5"/>
  <c r="DQ16" i="5" s="1"/>
  <c r="CV16" i="5"/>
  <c r="DC16" i="5"/>
  <c r="EE16" i="5" s="1"/>
  <c r="CM16" i="5"/>
  <c r="DO16" i="5" s="1"/>
  <c r="DF16" i="5"/>
  <c r="CP16" i="5"/>
  <c r="DA16" i="5"/>
  <c r="EC16" i="5" s="1"/>
  <c r="CK16" i="5"/>
  <c r="DM16" i="5" s="1"/>
  <c r="DH16" i="5"/>
  <c r="CR16" i="5"/>
  <c r="CY16" i="5"/>
  <c r="EA16" i="5" s="1"/>
  <c r="CI16" i="5"/>
  <c r="DK16" i="5" s="1"/>
  <c r="DB16" i="5"/>
  <c r="CL16" i="5"/>
  <c r="CW16" i="5"/>
  <c r="DY16" i="5" s="1"/>
  <c r="DD16" i="5"/>
  <c r="CN16" i="5"/>
  <c r="CU16" i="5"/>
  <c r="DW16" i="5" s="1"/>
  <c r="AX101" i="5"/>
  <c r="AR101" i="5"/>
  <c r="AX87" i="5"/>
  <c r="DG79" i="5"/>
  <c r="EI79" i="5" s="1"/>
  <c r="CQ79" i="5"/>
  <c r="DS79" i="5" s="1"/>
  <c r="DB79" i="5"/>
  <c r="CL79" i="5"/>
  <c r="CW79" i="5"/>
  <c r="DY79" i="5" s="1"/>
  <c r="DD79" i="5"/>
  <c r="CN79" i="5"/>
  <c r="DC79" i="5"/>
  <c r="EE79" i="5" s="1"/>
  <c r="CM79" i="5"/>
  <c r="DO79" i="5" s="1"/>
  <c r="CX79" i="5"/>
  <c r="CH79" i="5"/>
  <c r="DI79" i="5"/>
  <c r="EK79" i="5" s="1"/>
  <c r="CS79" i="5"/>
  <c r="DU79" i="5" s="1"/>
  <c r="CZ79" i="5"/>
  <c r="CJ79" i="5"/>
  <c r="CY79" i="5"/>
  <c r="EA79" i="5" s="1"/>
  <c r="CI79" i="5"/>
  <c r="DK79" i="5" s="1"/>
  <c r="CT79" i="5"/>
  <c r="DE79" i="5"/>
  <c r="EG79" i="5" s="1"/>
  <c r="CO79" i="5"/>
  <c r="DQ79" i="5" s="1"/>
  <c r="CV79" i="5"/>
  <c r="CU79" i="5"/>
  <c r="DW79" i="5" s="1"/>
  <c r="DF79" i="5"/>
  <c r="CP79" i="5"/>
  <c r="DA79" i="5"/>
  <c r="EC79" i="5" s="1"/>
  <c r="CK79" i="5"/>
  <c r="DM79" i="5" s="1"/>
  <c r="DH79" i="5"/>
  <c r="CR79" i="5"/>
  <c r="AX71" i="5"/>
  <c r="CY63" i="5"/>
  <c r="EA63" i="5" s="1"/>
  <c r="CI63" i="5"/>
  <c r="DK63" i="5" s="1"/>
  <c r="CT63" i="5"/>
  <c r="DE63" i="5"/>
  <c r="EG63" i="5" s="1"/>
  <c r="CO63" i="5"/>
  <c r="DQ63" i="5" s="1"/>
  <c r="CV63" i="5"/>
  <c r="CU63" i="5"/>
  <c r="DW63" i="5" s="1"/>
  <c r="DF63" i="5"/>
  <c r="CP63" i="5"/>
  <c r="DA63" i="5"/>
  <c r="EC63" i="5" s="1"/>
  <c r="CK63" i="5"/>
  <c r="DM63" i="5" s="1"/>
  <c r="DH63" i="5"/>
  <c r="CR63" i="5"/>
  <c r="DG63" i="5"/>
  <c r="EI63" i="5" s="1"/>
  <c r="CQ63" i="5"/>
  <c r="DS63" i="5" s="1"/>
  <c r="DB63" i="5"/>
  <c r="CL63" i="5"/>
  <c r="CW63" i="5"/>
  <c r="DY63" i="5" s="1"/>
  <c r="DD63" i="5"/>
  <c r="CN63" i="5"/>
  <c r="CM63" i="5"/>
  <c r="DO63" i="5" s="1"/>
  <c r="CX63" i="5"/>
  <c r="CS63" i="5"/>
  <c r="DU63" i="5" s="1"/>
  <c r="CZ63" i="5"/>
  <c r="CH63" i="5"/>
  <c r="CJ63" i="5"/>
  <c r="DC63" i="5"/>
  <c r="EE63" i="5" s="1"/>
  <c r="DI63" i="5"/>
  <c r="EK63" i="5" s="1"/>
  <c r="AX55" i="5"/>
  <c r="DC47" i="5"/>
  <c r="EE47" i="5" s="1"/>
  <c r="CM47" i="5"/>
  <c r="DO47" i="5" s="1"/>
  <c r="CX47" i="5"/>
  <c r="CH47" i="5"/>
  <c r="DI47" i="5"/>
  <c r="EK47" i="5" s="1"/>
  <c r="CS47" i="5"/>
  <c r="DU47" i="5" s="1"/>
  <c r="CZ47" i="5"/>
  <c r="CJ47" i="5"/>
  <c r="CY47" i="5"/>
  <c r="EA47" i="5" s="1"/>
  <c r="CI47" i="5"/>
  <c r="DK47" i="5" s="1"/>
  <c r="EL47" i="5" s="1"/>
  <c r="CT47" i="5"/>
  <c r="DE47" i="5"/>
  <c r="EG47" i="5" s="1"/>
  <c r="CO47" i="5"/>
  <c r="DQ47" i="5" s="1"/>
  <c r="CV47" i="5"/>
  <c r="CU47" i="5"/>
  <c r="DW47" i="5" s="1"/>
  <c r="DF47" i="5"/>
  <c r="CP47" i="5"/>
  <c r="DA47" i="5"/>
  <c r="EC47" i="5" s="1"/>
  <c r="CK47" i="5"/>
  <c r="DM47" i="5" s="1"/>
  <c r="DH47" i="5"/>
  <c r="CR47" i="5"/>
  <c r="DG47" i="5"/>
  <c r="EI47" i="5" s="1"/>
  <c r="CQ47" i="5"/>
  <c r="DS47" i="5" s="1"/>
  <c r="DB47" i="5"/>
  <c r="CL47" i="5"/>
  <c r="CW47" i="5"/>
  <c r="DY47" i="5" s="1"/>
  <c r="DD47" i="5"/>
  <c r="CN47" i="5"/>
  <c r="AX39" i="5"/>
  <c r="DG31" i="5"/>
  <c r="EI31" i="5" s="1"/>
  <c r="CQ31" i="5"/>
  <c r="DS31" i="5" s="1"/>
  <c r="DB31" i="5"/>
  <c r="CL31" i="5"/>
  <c r="CW31" i="5"/>
  <c r="DY31" i="5" s="1"/>
  <c r="DD31" i="5"/>
  <c r="CN31" i="5"/>
  <c r="DC31" i="5"/>
  <c r="EE31" i="5" s="1"/>
  <c r="CM31" i="5"/>
  <c r="DO31" i="5" s="1"/>
  <c r="CX31" i="5"/>
  <c r="CH31" i="5"/>
  <c r="DI31" i="5"/>
  <c r="EK31" i="5" s="1"/>
  <c r="CS31" i="5"/>
  <c r="DU31" i="5" s="1"/>
  <c r="CZ31" i="5"/>
  <c r="CJ31" i="5"/>
  <c r="CY31" i="5"/>
  <c r="EA31" i="5" s="1"/>
  <c r="CI31" i="5"/>
  <c r="DK31" i="5" s="1"/>
  <c r="CT31" i="5"/>
  <c r="DE31" i="5"/>
  <c r="EG31" i="5" s="1"/>
  <c r="CO31" i="5"/>
  <c r="DQ31" i="5" s="1"/>
  <c r="CV31" i="5"/>
  <c r="DF31" i="5"/>
  <c r="DA31" i="5"/>
  <c r="EC31" i="5" s="1"/>
  <c r="CP31" i="5"/>
  <c r="CK31" i="5"/>
  <c r="DM31" i="5" s="1"/>
  <c r="DH31" i="5"/>
  <c r="CR31" i="5"/>
  <c r="CU31" i="5"/>
  <c r="DW31" i="5" s="1"/>
  <c r="CT20" i="5"/>
  <c r="DE20" i="5"/>
  <c r="EG20" i="5" s="1"/>
  <c r="CO20" i="5"/>
  <c r="DQ20" i="5" s="1"/>
  <c r="CV20" i="5"/>
  <c r="DC20" i="5"/>
  <c r="EE20" i="5" s="1"/>
  <c r="CM20" i="5"/>
  <c r="DO20" i="5" s="1"/>
  <c r="DF20" i="5"/>
  <c r="CP20" i="5"/>
  <c r="DA20" i="5"/>
  <c r="EC20" i="5" s="1"/>
  <c r="CK20" i="5"/>
  <c r="DM20" i="5" s="1"/>
  <c r="DH20" i="5"/>
  <c r="CR20" i="5"/>
  <c r="CY20" i="5"/>
  <c r="EA20" i="5" s="1"/>
  <c r="CI20" i="5"/>
  <c r="DK20" i="5" s="1"/>
  <c r="DB20" i="5"/>
  <c r="CL20" i="5"/>
  <c r="CW20" i="5"/>
  <c r="DY20" i="5" s="1"/>
  <c r="DD20" i="5"/>
  <c r="CN20" i="5"/>
  <c r="CU20" i="5"/>
  <c r="DW20" i="5" s="1"/>
  <c r="DI20" i="5"/>
  <c r="EK20" i="5" s="1"/>
  <c r="DG20" i="5"/>
  <c r="EI20" i="5" s="1"/>
  <c r="CX20" i="5"/>
  <c r="CS20" i="5"/>
  <c r="DU20" i="5" s="1"/>
  <c r="CZ20" i="5"/>
  <c r="CQ20" i="5"/>
  <c r="DS20" i="5" s="1"/>
  <c r="CH20" i="5"/>
  <c r="CJ20" i="5"/>
  <c r="DI13" i="5"/>
  <c r="EK13" i="5" s="1"/>
  <c r="CS13" i="5"/>
  <c r="DU13" i="5" s="1"/>
  <c r="CZ13" i="5"/>
  <c r="CJ13" i="5"/>
  <c r="DG13" i="5"/>
  <c r="EI13" i="5" s="1"/>
  <c r="CQ13" i="5"/>
  <c r="DS13" i="5" s="1"/>
  <c r="DB13" i="5"/>
  <c r="CL13" i="5"/>
  <c r="DE13" i="5"/>
  <c r="EG13" i="5" s="1"/>
  <c r="CO13" i="5"/>
  <c r="DQ13" i="5" s="1"/>
  <c r="CV13" i="5"/>
  <c r="DC13" i="5"/>
  <c r="EE13" i="5" s="1"/>
  <c r="CM13" i="5"/>
  <c r="DO13" i="5" s="1"/>
  <c r="CX13" i="5"/>
  <c r="CH13" i="5"/>
  <c r="DA13" i="5"/>
  <c r="EC13" i="5" s="1"/>
  <c r="CK13" i="5"/>
  <c r="DM13" i="5" s="1"/>
  <c r="DH13" i="5"/>
  <c r="CR13" i="5"/>
  <c r="CY13" i="5"/>
  <c r="EA13" i="5" s="1"/>
  <c r="CI13" i="5"/>
  <c r="DK13" i="5" s="1"/>
  <c r="EL13" i="5" s="1"/>
  <c r="CT13" i="5"/>
  <c r="CW13" i="5"/>
  <c r="DY13" i="5" s="1"/>
  <c r="DD13" i="5"/>
  <c r="CN13" i="5"/>
  <c r="CU13" i="5"/>
  <c r="DW13" i="5" s="1"/>
  <c r="DF13" i="5"/>
  <c r="CP13" i="5"/>
  <c r="AR12" i="5"/>
  <c r="DA497" i="5"/>
  <c r="EC497" i="5" s="1"/>
  <c r="CK497" i="5"/>
  <c r="DM497" i="5" s="1"/>
  <c r="CZ497" i="5"/>
  <c r="CT497" i="5"/>
  <c r="DH497" i="5"/>
  <c r="CM497" i="5"/>
  <c r="DO497" i="5" s="1"/>
  <c r="DB497" i="5"/>
  <c r="CW497" i="5"/>
  <c r="DY497" i="5" s="1"/>
  <c r="CU497" i="5"/>
  <c r="DW497" i="5" s="1"/>
  <c r="CN497" i="5"/>
  <c r="DC497" i="5"/>
  <c r="EE497" i="5" s="1"/>
  <c r="CH497" i="5"/>
  <c r="CV497" i="5"/>
  <c r="DI497" i="5"/>
  <c r="EK497" i="5" s="1"/>
  <c r="CS497" i="5"/>
  <c r="DU497" i="5" s="1"/>
  <c r="CP497" i="5"/>
  <c r="DD497" i="5"/>
  <c r="CI497" i="5"/>
  <c r="DK497" i="5" s="1"/>
  <c r="CX497" i="5"/>
  <c r="CQ497" i="5"/>
  <c r="DS497" i="5" s="1"/>
  <c r="DE497" i="5"/>
  <c r="EG497" i="5" s="1"/>
  <c r="CO497" i="5"/>
  <c r="DQ497" i="5" s="1"/>
  <c r="DF497" i="5"/>
  <c r="CJ497" i="5"/>
  <c r="CY497" i="5"/>
  <c r="EA497" i="5" s="1"/>
  <c r="CR497" i="5"/>
  <c r="DG497" i="5"/>
  <c r="EI497" i="5" s="1"/>
  <c r="CL497" i="5"/>
  <c r="CW471" i="5"/>
  <c r="DY471" i="5" s="1"/>
  <c r="DC471" i="5"/>
  <c r="EE471" i="5" s="1"/>
  <c r="CM471" i="5"/>
  <c r="DO471" i="5" s="1"/>
  <c r="CX471" i="5"/>
  <c r="CH471" i="5"/>
  <c r="DA471" i="5"/>
  <c r="EC471" i="5" s="1"/>
  <c r="CQ471" i="5"/>
  <c r="DS471" i="5" s="1"/>
  <c r="CT471" i="5"/>
  <c r="CZ471" i="5"/>
  <c r="DH471" i="5"/>
  <c r="CN471" i="5"/>
  <c r="CS471" i="5"/>
  <c r="DU471" i="5" s="1"/>
  <c r="DG471" i="5"/>
  <c r="EI471" i="5" s="1"/>
  <c r="CI471" i="5"/>
  <c r="DK471" i="5" s="1"/>
  <c r="CP471" i="5"/>
  <c r="CJ471" i="5"/>
  <c r="CR471" i="5"/>
  <c r="DI471" i="5"/>
  <c r="EK471" i="5" s="1"/>
  <c r="CO471" i="5"/>
  <c r="DQ471" i="5" s="1"/>
  <c r="CY471" i="5"/>
  <c r="EA471" i="5" s="1"/>
  <c r="DF471" i="5"/>
  <c r="CL471" i="5"/>
  <c r="DE471" i="5"/>
  <c r="EG471" i="5" s="1"/>
  <c r="CK471" i="5"/>
  <c r="DM471" i="5" s="1"/>
  <c r="CU471" i="5"/>
  <c r="DW471" i="5" s="1"/>
  <c r="DB471" i="5"/>
  <c r="CV471" i="5"/>
  <c r="DD471" i="5"/>
  <c r="CV469" i="5"/>
  <c r="DG469" i="5"/>
  <c r="EI469" i="5" s="1"/>
  <c r="CQ469" i="5"/>
  <c r="DS469" i="5" s="1"/>
  <c r="DB469" i="5"/>
  <c r="CL469" i="5"/>
  <c r="DA469" i="5"/>
  <c r="EC469" i="5" s="1"/>
  <c r="CK469" i="5"/>
  <c r="DM469" i="5" s="1"/>
  <c r="DH469" i="5"/>
  <c r="CN469" i="5"/>
  <c r="CU469" i="5"/>
  <c r="DW469" i="5" s="1"/>
  <c r="CX469" i="5"/>
  <c r="DE469" i="5"/>
  <c r="EG469" i="5" s="1"/>
  <c r="DD469" i="5"/>
  <c r="CJ469" i="5"/>
  <c r="CM469" i="5"/>
  <c r="DO469" i="5" s="1"/>
  <c r="CT469" i="5"/>
  <c r="CW469" i="5"/>
  <c r="DY469" i="5" s="1"/>
  <c r="CZ469" i="5"/>
  <c r="DC469" i="5"/>
  <c r="EE469" i="5" s="1"/>
  <c r="CI469" i="5"/>
  <c r="DK469" i="5" s="1"/>
  <c r="CP469" i="5"/>
  <c r="CS469" i="5"/>
  <c r="DU469" i="5" s="1"/>
  <c r="CR469" i="5"/>
  <c r="CY469" i="5"/>
  <c r="EA469" i="5" s="1"/>
  <c r="DF469" i="5"/>
  <c r="CH469" i="5"/>
  <c r="DI469" i="5"/>
  <c r="EK469" i="5" s="1"/>
  <c r="CO469" i="5"/>
  <c r="DQ469" i="5" s="1"/>
  <c r="AX467" i="5"/>
  <c r="AX463" i="5"/>
  <c r="DD472" i="5"/>
  <c r="CN472" i="5"/>
  <c r="CU472" i="5"/>
  <c r="DW472" i="5" s="1"/>
  <c r="DF472" i="5"/>
  <c r="CP472" i="5"/>
  <c r="DA472" i="5"/>
  <c r="EC472" i="5" s="1"/>
  <c r="CK472" i="5"/>
  <c r="DM472" i="5" s="1"/>
  <c r="CZ472" i="5"/>
  <c r="CJ472" i="5"/>
  <c r="DG472" i="5"/>
  <c r="EI472" i="5" s="1"/>
  <c r="CQ472" i="5"/>
  <c r="DS472" i="5" s="1"/>
  <c r="DB472" i="5"/>
  <c r="CL472" i="5"/>
  <c r="CW472" i="5"/>
  <c r="DY472" i="5" s="1"/>
  <c r="CV472" i="5"/>
  <c r="DC472" i="5"/>
  <c r="EE472" i="5" s="1"/>
  <c r="CM472" i="5"/>
  <c r="DO472" i="5" s="1"/>
  <c r="CX472" i="5"/>
  <c r="CH472" i="5"/>
  <c r="DI472" i="5"/>
  <c r="EK472" i="5" s="1"/>
  <c r="CS472" i="5"/>
  <c r="DU472" i="5" s="1"/>
  <c r="DH472" i="5"/>
  <c r="CR472" i="5"/>
  <c r="CY472" i="5"/>
  <c r="EA472" i="5" s="1"/>
  <c r="CI472" i="5"/>
  <c r="DK472" i="5" s="1"/>
  <c r="CT472" i="5"/>
  <c r="DE472" i="5"/>
  <c r="EG472" i="5" s="1"/>
  <c r="CO472" i="5"/>
  <c r="DQ472" i="5" s="1"/>
  <c r="AX482" i="5"/>
  <c r="BB442" i="5"/>
  <c r="DC426" i="5"/>
  <c r="EE426" i="5" s="1"/>
  <c r="CM426" i="5"/>
  <c r="DO426" i="5" s="1"/>
  <c r="CX426" i="5"/>
  <c r="CH426" i="5"/>
  <c r="DI426" i="5"/>
  <c r="EK426" i="5" s="1"/>
  <c r="CS426" i="5"/>
  <c r="DU426" i="5" s="1"/>
  <c r="CZ426" i="5"/>
  <c r="CJ426" i="5"/>
  <c r="DG426" i="5"/>
  <c r="EI426" i="5" s="1"/>
  <c r="CQ426" i="5"/>
  <c r="DS426" i="5" s="1"/>
  <c r="DB426" i="5"/>
  <c r="CL426" i="5"/>
  <c r="CW426" i="5"/>
  <c r="DY426" i="5" s="1"/>
  <c r="DD426" i="5"/>
  <c r="CN426" i="5"/>
  <c r="CU426" i="5"/>
  <c r="DW426" i="5" s="1"/>
  <c r="CP426" i="5"/>
  <c r="CK426" i="5"/>
  <c r="DM426" i="5" s="1"/>
  <c r="DH426" i="5"/>
  <c r="CI426" i="5"/>
  <c r="DK426" i="5" s="1"/>
  <c r="DE426" i="5"/>
  <c r="EG426" i="5" s="1"/>
  <c r="CV426" i="5"/>
  <c r="DF426" i="5"/>
  <c r="DA426" i="5"/>
  <c r="EC426" i="5" s="1"/>
  <c r="CR426" i="5"/>
  <c r="CY426" i="5"/>
  <c r="EA426" i="5" s="1"/>
  <c r="CT426" i="5"/>
  <c r="CO426" i="5"/>
  <c r="DQ426" i="5" s="1"/>
  <c r="CY418" i="5"/>
  <c r="EA418" i="5" s="1"/>
  <c r="CI418" i="5"/>
  <c r="DK418" i="5" s="1"/>
  <c r="CT418" i="5"/>
  <c r="DE418" i="5"/>
  <c r="EG418" i="5" s="1"/>
  <c r="CO418" i="5"/>
  <c r="DQ418" i="5" s="1"/>
  <c r="CV418" i="5"/>
  <c r="CU418" i="5"/>
  <c r="DW418" i="5" s="1"/>
  <c r="DF418" i="5"/>
  <c r="CP418" i="5"/>
  <c r="DA418" i="5"/>
  <c r="EC418" i="5" s="1"/>
  <c r="CK418" i="5"/>
  <c r="DM418" i="5" s="1"/>
  <c r="DH418" i="5"/>
  <c r="CR418" i="5"/>
  <c r="DG418" i="5"/>
  <c r="EI418" i="5" s="1"/>
  <c r="CQ418" i="5"/>
  <c r="DS418" i="5" s="1"/>
  <c r="DB418" i="5"/>
  <c r="CL418" i="5"/>
  <c r="CW418" i="5"/>
  <c r="DY418" i="5" s="1"/>
  <c r="DD418" i="5"/>
  <c r="CN418" i="5"/>
  <c r="DC418" i="5"/>
  <c r="EE418" i="5" s="1"/>
  <c r="CM418" i="5"/>
  <c r="DO418" i="5" s="1"/>
  <c r="CX418" i="5"/>
  <c r="CH418" i="5"/>
  <c r="DI418" i="5"/>
  <c r="EK418" i="5" s="1"/>
  <c r="CS418" i="5"/>
  <c r="DU418" i="5" s="1"/>
  <c r="CZ418" i="5"/>
  <c r="CJ418" i="5"/>
  <c r="DE405" i="5"/>
  <c r="EG405" i="5" s="1"/>
  <c r="CO405" i="5"/>
  <c r="DQ405" i="5" s="1"/>
  <c r="CV405" i="5"/>
  <c r="DC405" i="5"/>
  <c r="EE405" i="5" s="1"/>
  <c r="CM405" i="5"/>
  <c r="DO405" i="5" s="1"/>
  <c r="CX405" i="5"/>
  <c r="CT405" i="5"/>
  <c r="CP405" i="5"/>
  <c r="CL405" i="5"/>
  <c r="DI405" i="5"/>
  <c r="EK405" i="5" s="1"/>
  <c r="CS405" i="5"/>
  <c r="DU405" i="5" s="1"/>
  <c r="CZ405" i="5"/>
  <c r="CJ405" i="5"/>
  <c r="DG405" i="5"/>
  <c r="EI405" i="5" s="1"/>
  <c r="CQ405" i="5"/>
  <c r="DS405" i="5" s="1"/>
  <c r="DF405" i="5"/>
  <c r="DB405" i="5"/>
  <c r="CW405" i="5"/>
  <c r="DY405" i="5" s="1"/>
  <c r="CN405" i="5"/>
  <c r="CK405" i="5"/>
  <c r="DM405" i="5" s="1"/>
  <c r="DH405" i="5"/>
  <c r="CY405" i="5"/>
  <c r="EA405" i="5" s="1"/>
  <c r="DD405" i="5"/>
  <c r="CU405" i="5"/>
  <c r="DW405" i="5" s="1"/>
  <c r="CH405" i="5"/>
  <c r="DA405" i="5"/>
  <c r="EC405" i="5" s="1"/>
  <c r="CR405" i="5"/>
  <c r="CI405" i="5"/>
  <c r="DK405" i="5" s="1"/>
  <c r="AR404" i="5"/>
  <c r="BB405" i="5"/>
  <c r="AR454" i="5"/>
  <c r="AT445" i="5"/>
  <c r="AR445" i="5"/>
  <c r="CW437" i="5"/>
  <c r="DY437" i="5" s="1"/>
  <c r="DD437" i="5"/>
  <c r="CN437" i="5"/>
  <c r="CU437" i="5"/>
  <c r="DW437" i="5" s="1"/>
  <c r="DF437" i="5"/>
  <c r="CP437" i="5"/>
  <c r="DI437" i="5"/>
  <c r="EK437" i="5" s="1"/>
  <c r="CS437" i="5"/>
  <c r="DU437" i="5" s="1"/>
  <c r="CZ437" i="5"/>
  <c r="CJ437" i="5"/>
  <c r="DG437" i="5"/>
  <c r="EI437" i="5" s="1"/>
  <c r="CQ437" i="5"/>
  <c r="DS437" i="5" s="1"/>
  <c r="DB437" i="5"/>
  <c r="CL437" i="5"/>
  <c r="DE437" i="5"/>
  <c r="EG437" i="5" s="1"/>
  <c r="CO437" i="5"/>
  <c r="DQ437" i="5" s="1"/>
  <c r="CV437" i="5"/>
  <c r="DC437" i="5"/>
  <c r="EE437" i="5" s="1"/>
  <c r="CM437" i="5"/>
  <c r="DO437" i="5" s="1"/>
  <c r="CX437" i="5"/>
  <c r="CH437" i="5"/>
  <c r="DA437" i="5"/>
  <c r="EC437" i="5" s="1"/>
  <c r="CK437" i="5"/>
  <c r="DM437" i="5" s="1"/>
  <c r="DH437" i="5"/>
  <c r="CR437" i="5"/>
  <c r="CY437" i="5"/>
  <c r="EA437" i="5" s="1"/>
  <c r="CI437" i="5"/>
  <c r="DK437" i="5" s="1"/>
  <c r="EL437" i="5" s="1"/>
  <c r="CT437" i="5"/>
  <c r="DG422" i="5"/>
  <c r="EI422" i="5" s="1"/>
  <c r="CQ422" i="5"/>
  <c r="DS422" i="5" s="1"/>
  <c r="DB422" i="5"/>
  <c r="CL422" i="5"/>
  <c r="CW422" i="5"/>
  <c r="DY422" i="5" s="1"/>
  <c r="DD422" i="5"/>
  <c r="CN422" i="5"/>
  <c r="DC422" i="5"/>
  <c r="EE422" i="5" s="1"/>
  <c r="CM422" i="5"/>
  <c r="DO422" i="5" s="1"/>
  <c r="CX422" i="5"/>
  <c r="CH422" i="5"/>
  <c r="DI422" i="5"/>
  <c r="EK422" i="5" s="1"/>
  <c r="CS422" i="5"/>
  <c r="DU422" i="5" s="1"/>
  <c r="CZ422" i="5"/>
  <c r="CJ422" i="5"/>
  <c r="CY422" i="5"/>
  <c r="EA422" i="5" s="1"/>
  <c r="CI422" i="5"/>
  <c r="DK422" i="5" s="1"/>
  <c r="CT422" i="5"/>
  <c r="DE422" i="5"/>
  <c r="EG422" i="5" s="1"/>
  <c r="CO422" i="5"/>
  <c r="DQ422" i="5" s="1"/>
  <c r="CV422" i="5"/>
  <c r="CU422" i="5"/>
  <c r="DW422" i="5" s="1"/>
  <c r="DF422" i="5"/>
  <c r="CP422" i="5"/>
  <c r="DA422" i="5"/>
  <c r="EC422" i="5" s="1"/>
  <c r="CK422" i="5"/>
  <c r="DM422" i="5" s="1"/>
  <c r="DH422" i="5"/>
  <c r="CR422" i="5"/>
  <c r="DE397" i="5"/>
  <c r="EG397" i="5" s="1"/>
  <c r="CO397" i="5"/>
  <c r="DQ397" i="5" s="1"/>
  <c r="CV397" i="5"/>
  <c r="DC397" i="5"/>
  <c r="EE397" i="5" s="1"/>
  <c r="CM397" i="5"/>
  <c r="DO397" i="5" s="1"/>
  <c r="DF397" i="5"/>
  <c r="DB397" i="5"/>
  <c r="CX397" i="5"/>
  <c r="CT397" i="5"/>
  <c r="DI397" i="5"/>
  <c r="EK397" i="5" s="1"/>
  <c r="CS397" i="5"/>
  <c r="DU397" i="5" s="1"/>
  <c r="CZ397" i="5"/>
  <c r="CJ397" i="5"/>
  <c r="DG397" i="5"/>
  <c r="EI397" i="5" s="1"/>
  <c r="CQ397" i="5"/>
  <c r="DS397" i="5" s="1"/>
  <c r="CK397" i="5"/>
  <c r="DM397" i="5" s="1"/>
  <c r="DH397" i="5"/>
  <c r="CY397" i="5"/>
  <c r="EA397" i="5" s="1"/>
  <c r="CL397" i="5"/>
  <c r="DD397" i="5"/>
  <c r="CU397" i="5"/>
  <c r="DW397" i="5" s="1"/>
  <c r="CP397" i="5"/>
  <c r="DA397" i="5"/>
  <c r="EC397" i="5" s="1"/>
  <c r="CR397" i="5"/>
  <c r="CI397" i="5"/>
  <c r="DK397" i="5" s="1"/>
  <c r="CW397" i="5"/>
  <c r="DY397" i="5" s="1"/>
  <c r="CN397" i="5"/>
  <c r="CH397" i="5"/>
  <c r="AT393" i="5"/>
  <c r="CZ375" i="5"/>
  <c r="CJ375" i="5"/>
  <c r="DG375" i="5"/>
  <c r="EI375" i="5" s="1"/>
  <c r="CQ375" i="5"/>
  <c r="DS375" i="5" s="1"/>
  <c r="DB375" i="5"/>
  <c r="CL375" i="5"/>
  <c r="CW375" i="5"/>
  <c r="DY375" i="5" s="1"/>
  <c r="CV375" i="5"/>
  <c r="DC375" i="5"/>
  <c r="EE375" i="5" s="1"/>
  <c r="CM375" i="5"/>
  <c r="DO375" i="5" s="1"/>
  <c r="CX375" i="5"/>
  <c r="CH375" i="5"/>
  <c r="DI375" i="5"/>
  <c r="EK375" i="5" s="1"/>
  <c r="CS375" i="5"/>
  <c r="DU375" i="5" s="1"/>
  <c r="DH375" i="5"/>
  <c r="CR375" i="5"/>
  <c r="CY375" i="5"/>
  <c r="EA375" i="5" s="1"/>
  <c r="CI375" i="5"/>
  <c r="DK375" i="5" s="1"/>
  <c r="CT375" i="5"/>
  <c r="DE375" i="5"/>
  <c r="EG375" i="5" s="1"/>
  <c r="CO375" i="5"/>
  <c r="DQ375" i="5" s="1"/>
  <c r="DD375" i="5"/>
  <c r="CN375" i="5"/>
  <c r="CU375" i="5"/>
  <c r="DW375" i="5" s="1"/>
  <c r="DF375" i="5"/>
  <c r="CP375" i="5"/>
  <c r="DA375" i="5"/>
  <c r="EC375" i="5" s="1"/>
  <c r="CK375" i="5"/>
  <c r="DM375" i="5" s="1"/>
  <c r="CY410" i="5"/>
  <c r="EA410" i="5" s="1"/>
  <c r="CI410" i="5"/>
  <c r="DK410" i="5" s="1"/>
  <c r="EL410" i="5" s="1"/>
  <c r="CT410" i="5"/>
  <c r="DE410" i="5"/>
  <c r="EG410" i="5" s="1"/>
  <c r="CO410" i="5"/>
  <c r="DQ410" i="5" s="1"/>
  <c r="CV410" i="5"/>
  <c r="CU410" i="5"/>
  <c r="DW410" i="5" s="1"/>
  <c r="DF410" i="5"/>
  <c r="CP410" i="5"/>
  <c r="DA410" i="5"/>
  <c r="EC410" i="5" s="1"/>
  <c r="CK410" i="5"/>
  <c r="DM410" i="5" s="1"/>
  <c r="DH410" i="5"/>
  <c r="CR410" i="5"/>
  <c r="DG410" i="5"/>
  <c r="EI410" i="5" s="1"/>
  <c r="CQ410" i="5"/>
  <c r="DS410" i="5" s="1"/>
  <c r="DB410" i="5"/>
  <c r="CL410" i="5"/>
  <c r="CW410" i="5"/>
  <c r="DY410" i="5" s="1"/>
  <c r="DD410" i="5"/>
  <c r="CN410" i="5"/>
  <c r="DC410" i="5"/>
  <c r="EE410" i="5" s="1"/>
  <c r="CM410" i="5"/>
  <c r="DO410" i="5" s="1"/>
  <c r="CX410" i="5"/>
  <c r="CH410" i="5"/>
  <c r="DI410" i="5"/>
  <c r="EK410" i="5" s="1"/>
  <c r="CS410" i="5"/>
  <c r="DU410" i="5" s="1"/>
  <c r="CZ410" i="5"/>
  <c r="CJ410" i="5"/>
  <c r="BB398" i="5"/>
  <c r="AR420" i="5"/>
  <c r="DG414" i="5"/>
  <c r="EI414" i="5" s="1"/>
  <c r="CQ414" i="5"/>
  <c r="DS414" i="5" s="1"/>
  <c r="DB414" i="5"/>
  <c r="CL414" i="5"/>
  <c r="CW414" i="5"/>
  <c r="DY414" i="5" s="1"/>
  <c r="DD414" i="5"/>
  <c r="CN414" i="5"/>
  <c r="DC414" i="5"/>
  <c r="EE414" i="5" s="1"/>
  <c r="CM414" i="5"/>
  <c r="DO414" i="5" s="1"/>
  <c r="CX414" i="5"/>
  <c r="CH414" i="5"/>
  <c r="DI414" i="5"/>
  <c r="EK414" i="5" s="1"/>
  <c r="CS414" i="5"/>
  <c r="DU414" i="5" s="1"/>
  <c r="CZ414" i="5"/>
  <c r="CJ414" i="5"/>
  <c r="CY414" i="5"/>
  <c r="EA414" i="5" s="1"/>
  <c r="CI414" i="5"/>
  <c r="DK414" i="5" s="1"/>
  <c r="CT414" i="5"/>
  <c r="DE414" i="5"/>
  <c r="EG414" i="5" s="1"/>
  <c r="CO414" i="5"/>
  <c r="DQ414" i="5" s="1"/>
  <c r="CV414" i="5"/>
  <c r="CU414" i="5"/>
  <c r="DW414" i="5" s="1"/>
  <c r="DF414" i="5"/>
  <c r="CP414" i="5"/>
  <c r="DA414" i="5"/>
  <c r="EC414" i="5" s="1"/>
  <c r="CK414" i="5"/>
  <c r="DM414" i="5" s="1"/>
  <c r="DH414" i="5"/>
  <c r="CR414" i="5"/>
  <c r="AX371" i="5"/>
  <c r="AX425" i="5"/>
  <c r="AT417" i="5"/>
  <c r="AR417" i="5"/>
  <c r="AR379" i="5"/>
  <c r="AT373" i="5"/>
  <c r="AT352" i="5"/>
  <c r="BB280" i="5"/>
  <c r="DG352" i="5"/>
  <c r="EI352" i="5" s="1"/>
  <c r="CQ352" i="5"/>
  <c r="DS352" i="5" s="1"/>
  <c r="DB352" i="5"/>
  <c r="CL352" i="5"/>
  <c r="CW352" i="5"/>
  <c r="DY352" i="5" s="1"/>
  <c r="DD352" i="5"/>
  <c r="CN352" i="5"/>
  <c r="DC352" i="5"/>
  <c r="EE352" i="5" s="1"/>
  <c r="CM352" i="5"/>
  <c r="DO352" i="5" s="1"/>
  <c r="CX352" i="5"/>
  <c r="CH352" i="5"/>
  <c r="DI352" i="5"/>
  <c r="EK352" i="5" s="1"/>
  <c r="CS352" i="5"/>
  <c r="DU352" i="5" s="1"/>
  <c r="CZ352" i="5"/>
  <c r="CJ352" i="5"/>
  <c r="CY352" i="5"/>
  <c r="EA352" i="5" s="1"/>
  <c r="CI352" i="5"/>
  <c r="DK352" i="5" s="1"/>
  <c r="CT352" i="5"/>
  <c r="DE352" i="5"/>
  <c r="EG352" i="5" s="1"/>
  <c r="CO352" i="5"/>
  <c r="DQ352" i="5" s="1"/>
  <c r="CV352" i="5"/>
  <c r="CU352" i="5"/>
  <c r="DW352" i="5" s="1"/>
  <c r="DF352" i="5"/>
  <c r="CP352" i="5"/>
  <c r="DA352" i="5"/>
  <c r="EC352" i="5" s="1"/>
  <c r="CK352" i="5"/>
  <c r="DM352" i="5" s="1"/>
  <c r="DH352" i="5"/>
  <c r="CR352" i="5"/>
  <c r="CV339" i="5"/>
  <c r="DC339" i="5"/>
  <c r="EE339" i="5" s="1"/>
  <c r="CM339" i="5"/>
  <c r="DO339" i="5" s="1"/>
  <c r="CX339" i="5"/>
  <c r="CH339" i="5"/>
  <c r="DI339" i="5"/>
  <c r="EK339" i="5" s="1"/>
  <c r="CS339" i="5"/>
  <c r="DU339" i="5" s="1"/>
  <c r="DD339" i="5"/>
  <c r="CN339" i="5"/>
  <c r="CU339" i="5"/>
  <c r="DW339" i="5" s="1"/>
  <c r="DF339" i="5"/>
  <c r="CP339" i="5"/>
  <c r="DA339" i="5"/>
  <c r="EC339" i="5" s="1"/>
  <c r="CK339" i="5"/>
  <c r="DM339" i="5" s="1"/>
  <c r="CZ339" i="5"/>
  <c r="CJ339" i="5"/>
  <c r="DG339" i="5"/>
  <c r="EI339" i="5" s="1"/>
  <c r="CQ339" i="5"/>
  <c r="DS339" i="5" s="1"/>
  <c r="DB339" i="5"/>
  <c r="CL339" i="5"/>
  <c r="CW339" i="5"/>
  <c r="DY339" i="5" s="1"/>
  <c r="BB316" i="5"/>
  <c r="AX309" i="5"/>
  <c r="DG372" i="5"/>
  <c r="EI372" i="5" s="1"/>
  <c r="CQ372" i="5"/>
  <c r="DS372" i="5" s="1"/>
  <c r="DB372" i="5"/>
  <c r="CL372" i="5"/>
  <c r="CW372" i="5"/>
  <c r="DY372" i="5" s="1"/>
  <c r="DD372" i="5"/>
  <c r="CN372" i="5"/>
  <c r="DC372" i="5"/>
  <c r="EE372" i="5" s="1"/>
  <c r="CM372" i="5"/>
  <c r="DO372" i="5" s="1"/>
  <c r="CX372" i="5"/>
  <c r="CH372" i="5"/>
  <c r="DI372" i="5"/>
  <c r="EK372" i="5" s="1"/>
  <c r="CS372" i="5"/>
  <c r="DU372" i="5" s="1"/>
  <c r="CZ372" i="5"/>
  <c r="CJ372" i="5"/>
  <c r="CY372" i="5"/>
  <c r="EA372" i="5" s="1"/>
  <c r="CI372" i="5"/>
  <c r="DK372" i="5" s="1"/>
  <c r="CT372" i="5"/>
  <c r="DE372" i="5"/>
  <c r="EG372" i="5" s="1"/>
  <c r="CO372" i="5"/>
  <c r="DQ372" i="5" s="1"/>
  <c r="CV372" i="5"/>
  <c r="CU372" i="5"/>
  <c r="DW372" i="5" s="1"/>
  <c r="DF372" i="5"/>
  <c r="CP372" i="5"/>
  <c r="DA372" i="5"/>
  <c r="EC372" i="5" s="1"/>
  <c r="CK372" i="5"/>
  <c r="DM372" i="5" s="1"/>
  <c r="DH372" i="5"/>
  <c r="CR372" i="5"/>
  <c r="AT366" i="5"/>
  <c r="DA366" i="5"/>
  <c r="EC366" i="5" s="1"/>
  <c r="CK366" i="5"/>
  <c r="DM366" i="5" s="1"/>
  <c r="DG366" i="5"/>
  <c r="EI366" i="5" s="1"/>
  <c r="CQ366" i="5"/>
  <c r="DS366" i="5" s="1"/>
  <c r="DB366" i="5"/>
  <c r="CL366" i="5"/>
  <c r="CV366" i="5"/>
  <c r="CW366" i="5"/>
  <c r="DY366" i="5" s="1"/>
  <c r="DC366" i="5"/>
  <c r="EE366" i="5" s="1"/>
  <c r="CM366" i="5"/>
  <c r="DO366" i="5" s="1"/>
  <c r="CX366" i="5"/>
  <c r="CH366" i="5"/>
  <c r="DI366" i="5"/>
  <c r="EK366" i="5" s="1"/>
  <c r="CS366" i="5"/>
  <c r="DU366" i="5" s="1"/>
  <c r="CY366" i="5"/>
  <c r="EA366" i="5" s="1"/>
  <c r="CI366" i="5"/>
  <c r="DK366" i="5" s="1"/>
  <c r="EL366" i="5" s="1"/>
  <c r="CT366" i="5"/>
  <c r="DH366" i="5"/>
  <c r="DD366" i="5"/>
  <c r="CZ366" i="5"/>
  <c r="DE366" i="5"/>
  <c r="EG366" i="5" s="1"/>
  <c r="CO366" i="5"/>
  <c r="DQ366" i="5" s="1"/>
  <c r="CU366" i="5"/>
  <c r="DW366" i="5" s="1"/>
  <c r="DF366" i="5"/>
  <c r="CP366" i="5"/>
  <c r="CR366" i="5"/>
  <c r="CN366" i="5"/>
  <c r="CJ366" i="5"/>
  <c r="AR364" i="5"/>
  <c r="CY344" i="5"/>
  <c r="EA344" i="5" s="1"/>
  <c r="CI344" i="5"/>
  <c r="DK344" i="5" s="1"/>
  <c r="CT344" i="5"/>
  <c r="DE344" i="5"/>
  <c r="EG344" i="5" s="1"/>
  <c r="CO344" i="5"/>
  <c r="DQ344" i="5" s="1"/>
  <c r="CV344" i="5"/>
  <c r="CU344" i="5"/>
  <c r="DW344" i="5" s="1"/>
  <c r="DF344" i="5"/>
  <c r="CP344" i="5"/>
  <c r="DA344" i="5"/>
  <c r="EC344" i="5" s="1"/>
  <c r="CK344" i="5"/>
  <c r="DM344" i="5" s="1"/>
  <c r="DH344" i="5"/>
  <c r="CR344" i="5"/>
  <c r="DG344" i="5"/>
  <c r="EI344" i="5" s="1"/>
  <c r="CQ344" i="5"/>
  <c r="DS344" i="5" s="1"/>
  <c r="DB344" i="5"/>
  <c r="CL344" i="5"/>
  <c r="CW344" i="5"/>
  <c r="DY344" i="5" s="1"/>
  <c r="DD344" i="5"/>
  <c r="CN344" i="5"/>
  <c r="DC344" i="5"/>
  <c r="EE344" i="5" s="1"/>
  <c r="CM344" i="5"/>
  <c r="DO344" i="5" s="1"/>
  <c r="CX344" i="5"/>
  <c r="CH344" i="5"/>
  <c r="DI344" i="5"/>
  <c r="EK344" i="5" s="1"/>
  <c r="CS344" i="5"/>
  <c r="DU344" i="5" s="1"/>
  <c r="CZ344" i="5"/>
  <c r="CJ344" i="5"/>
  <c r="AT344" i="5"/>
  <c r="CY305" i="5"/>
  <c r="EA305" i="5" s="1"/>
  <c r="CI305" i="5"/>
  <c r="DK305" i="5" s="1"/>
  <c r="CT305" i="5"/>
  <c r="DE305" i="5"/>
  <c r="EG305" i="5" s="1"/>
  <c r="CO305" i="5"/>
  <c r="DQ305" i="5" s="1"/>
  <c r="CV305" i="5"/>
  <c r="CU305" i="5"/>
  <c r="DW305" i="5" s="1"/>
  <c r="DF305" i="5"/>
  <c r="CP305" i="5"/>
  <c r="DA305" i="5"/>
  <c r="EC305" i="5" s="1"/>
  <c r="CK305" i="5"/>
  <c r="DM305" i="5" s="1"/>
  <c r="DH305" i="5"/>
  <c r="CR305" i="5"/>
  <c r="DC305" i="5"/>
  <c r="EE305" i="5" s="1"/>
  <c r="CM305" i="5"/>
  <c r="DO305" i="5" s="1"/>
  <c r="CX305" i="5"/>
  <c r="CH305" i="5"/>
  <c r="DI305" i="5"/>
  <c r="EK305" i="5" s="1"/>
  <c r="CS305" i="5"/>
  <c r="DU305" i="5" s="1"/>
  <c r="CZ305" i="5"/>
  <c r="CJ305" i="5"/>
  <c r="DG305" i="5"/>
  <c r="EI305" i="5" s="1"/>
  <c r="CQ305" i="5"/>
  <c r="DS305" i="5" s="1"/>
  <c r="DB305" i="5"/>
  <c r="CW305" i="5"/>
  <c r="DY305" i="5" s="1"/>
  <c r="DD305" i="5"/>
  <c r="CL305" i="5"/>
  <c r="CN305" i="5"/>
  <c r="DE299" i="5"/>
  <c r="EG299" i="5" s="1"/>
  <c r="CO299" i="5"/>
  <c r="DQ299" i="5" s="1"/>
  <c r="CV299" i="5"/>
  <c r="DC299" i="5"/>
  <c r="EE299" i="5" s="1"/>
  <c r="CM299" i="5"/>
  <c r="DO299" i="5" s="1"/>
  <c r="CX299" i="5"/>
  <c r="CH299" i="5"/>
  <c r="CW299" i="5"/>
  <c r="DY299" i="5" s="1"/>
  <c r="DD299" i="5"/>
  <c r="CN299" i="5"/>
  <c r="CU299" i="5"/>
  <c r="DW299" i="5" s="1"/>
  <c r="DF299" i="5"/>
  <c r="CP299" i="5"/>
  <c r="DI299" i="5"/>
  <c r="EK299" i="5" s="1"/>
  <c r="CS299" i="5"/>
  <c r="DU299" i="5" s="1"/>
  <c r="CZ299" i="5"/>
  <c r="CJ299" i="5"/>
  <c r="DG299" i="5"/>
  <c r="EI299" i="5" s="1"/>
  <c r="CQ299" i="5"/>
  <c r="DS299" i="5" s="1"/>
  <c r="DB299" i="5"/>
  <c r="CL299" i="5"/>
  <c r="BB284" i="5"/>
  <c r="DI278" i="5"/>
  <c r="EK278" i="5" s="1"/>
  <c r="CS278" i="5"/>
  <c r="DU278" i="5" s="1"/>
  <c r="CZ278" i="5"/>
  <c r="CJ278" i="5"/>
  <c r="DG278" i="5"/>
  <c r="EI278" i="5" s="1"/>
  <c r="CQ278" i="5"/>
  <c r="DS278" i="5" s="1"/>
  <c r="DF278" i="5"/>
  <c r="DA278" i="5"/>
  <c r="EC278" i="5" s="1"/>
  <c r="CK278" i="5"/>
  <c r="DM278" i="5" s="1"/>
  <c r="DH278" i="5"/>
  <c r="CR278" i="5"/>
  <c r="CY278" i="5"/>
  <c r="EA278" i="5" s="1"/>
  <c r="CI278" i="5"/>
  <c r="DK278" i="5" s="1"/>
  <c r="CL278" i="5"/>
  <c r="CH278" i="5"/>
  <c r="CW278" i="5"/>
  <c r="DY278" i="5" s="1"/>
  <c r="DD278" i="5"/>
  <c r="CN278" i="5"/>
  <c r="CU278" i="5"/>
  <c r="DW278" i="5" s="1"/>
  <c r="BH261" i="5"/>
  <c r="BB294" i="5"/>
  <c r="CT270" i="5"/>
  <c r="DE270" i="5"/>
  <c r="EG270" i="5" s="1"/>
  <c r="CO270" i="5"/>
  <c r="DQ270" i="5" s="1"/>
  <c r="CV270" i="5"/>
  <c r="DC270" i="5"/>
  <c r="EE270" i="5" s="1"/>
  <c r="CM270" i="5"/>
  <c r="DO270" i="5" s="1"/>
  <c r="DB270" i="5"/>
  <c r="CL270" i="5"/>
  <c r="CW270" i="5"/>
  <c r="DY270" i="5" s="1"/>
  <c r="DD270" i="5"/>
  <c r="CN270" i="5"/>
  <c r="CU270" i="5"/>
  <c r="DW270" i="5" s="1"/>
  <c r="CX270" i="5"/>
  <c r="CH270" i="5"/>
  <c r="DI270" i="5"/>
  <c r="EK270" i="5" s="1"/>
  <c r="CS270" i="5"/>
  <c r="DU270" i="5" s="1"/>
  <c r="CZ270" i="5"/>
  <c r="CJ270" i="5"/>
  <c r="DG270" i="5"/>
  <c r="EI270" i="5" s="1"/>
  <c r="CQ270" i="5"/>
  <c r="DS270" i="5" s="1"/>
  <c r="AT249" i="5"/>
  <c r="BH224" i="5"/>
  <c r="AR223" i="5"/>
  <c r="AT216" i="5"/>
  <c r="AR155" i="5"/>
  <c r="AR147" i="5"/>
  <c r="AR143" i="5"/>
  <c r="BB136" i="5"/>
  <c r="CZ244" i="5"/>
  <c r="CJ244" i="5"/>
  <c r="DG244" i="5"/>
  <c r="EI244" i="5" s="1"/>
  <c r="CQ244" i="5"/>
  <c r="DS244" i="5" s="1"/>
  <c r="DB244" i="5"/>
  <c r="CL244" i="5"/>
  <c r="CS244" i="5"/>
  <c r="DU244" i="5" s="1"/>
  <c r="CO244" i="5"/>
  <c r="DQ244" i="5" s="1"/>
  <c r="CK244" i="5"/>
  <c r="DM244" i="5" s="1"/>
  <c r="DH244" i="5"/>
  <c r="CR244" i="5"/>
  <c r="CY244" i="5"/>
  <c r="EA244" i="5" s="1"/>
  <c r="CI244" i="5"/>
  <c r="DK244" i="5" s="1"/>
  <c r="CT244" i="5"/>
  <c r="DD244" i="5"/>
  <c r="CN244" i="5"/>
  <c r="CU244" i="5"/>
  <c r="DW244" i="5" s="1"/>
  <c r="DF244" i="5"/>
  <c r="CP244" i="5"/>
  <c r="DI244" i="5"/>
  <c r="EK244" i="5" s="1"/>
  <c r="DE244" i="5"/>
  <c r="EG244" i="5" s="1"/>
  <c r="DA244" i="5"/>
  <c r="EC244" i="5" s="1"/>
  <c r="CW244" i="5"/>
  <c r="DY244" i="5" s="1"/>
  <c r="DG233" i="5"/>
  <c r="EI233" i="5" s="1"/>
  <c r="CQ233" i="5"/>
  <c r="DS233" i="5" s="1"/>
  <c r="DB233" i="5"/>
  <c r="CL233" i="5"/>
  <c r="CW233" i="5"/>
  <c r="DY233" i="5" s="1"/>
  <c r="DH233" i="5"/>
  <c r="DD233" i="5"/>
  <c r="CZ233" i="5"/>
  <c r="DC233" i="5"/>
  <c r="EE233" i="5" s="1"/>
  <c r="CM233" i="5"/>
  <c r="DO233" i="5" s="1"/>
  <c r="CX233" i="5"/>
  <c r="CH233" i="5"/>
  <c r="DI233" i="5"/>
  <c r="EK233" i="5" s="1"/>
  <c r="CS233" i="5"/>
  <c r="DU233" i="5" s="1"/>
  <c r="CR233" i="5"/>
  <c r="CN233" i="5"/>
  <c r="CJ233" i="5"/>
  <c r="CY233" i="5"/>
  <c r="EA233" i="5" s="1"/>
  <c r="CI233" i="5"/>
  <c r="DK233" i="5" s="1"/>
  <c r="CT233" i="5"/>
  <c r="DE233" i="5"/>
  <c r="EG233" i="5" s="1"/>
  <c r="CO233" i="5"/>
  <c r="DQ233" i="5" s="1"/>
  <c r="CV233" i="5"/>
  <c r="CU233" i="5"/>
  <c r="DW233" i="5" s="1"/>
  <c r="DF233" i="5"/>
  <c r="CP233" i="5"/>
  <c r="DA233" i="5"/>
  <c r="EC233" i="5" s="1"/>
  <c r="CK233" i="5"/>
  <c r="DM233" i="5" s="1"/>
  <c r="DH232" i="5"/>
  <c r="CR232" i="5"/>
  <c r="CY232" i="5"/>
  <c r="EA232" i="5" s="1"/>
  <c r="CI232" i="5"/>
  <c r="DK232" i="5" s="1"/>
  <c r="EL232" i="5" s="1"/>
  <c r="CT232" i="5"/>
  <c r="DI232" i="5"/>
  <c r="EK232" i="5" s="1"/>
  <c r="CZ232" i="5"/>
  <c r="CJ232" i="5"/>
  <c r="DG232" i="5"/>
  <c r="EI232" i="5" s="1"/>
  <c r="CQ232" i="5"/>
  <c r="DS232" i="5" s="1"/>
  <c r="DB232" i="5"/>
  <c r="CL232" i="5"/>
  <c r="DE232" i="5"/>
  <c r="EG232" i="5" s="1"/>
  <c r="DA232" i="5"/>
  <c r="EC232" i="5" s="1"/>
  <c r="CW232" i="5"/>
  <c r="DY232" i="5" s="1"/>
  <c r="CV232" i="5"/>
  <c r="DC232" i="5"/>
  <c r="EE232" i="5" s="1"/>
  <c r="CM232" i="5"/>
  <c r="DO232" i="5" s="1"/>
  <c r="CX232" i="5"/>
  <c r="CH232" i="5"/>
  <c r="CO232" i="5"/>
  <c r="DQ232" i="5" s="1"/>
  <c r="CK232" i="5"/>
  <c r="DM232" i="5" s="1"/>
  <c r="BB224" i="5"/>
  <c r="DB290" i="5"/>
  <c r="CL290" i="5"/>
  <c r="CW290" i="5"/>
  <c r="DY290" i="5" s="1"/>
  <c r="DD290" i="5"/>
  <c r="CN290" i="5"/>
  <c r="CU290" i="5"/>
  <c r="DW290" i="5" s="1"/>
  <c r="CT290" i="5"/>
  <c r="DE290" i="5"/>
  <c r="EG290" i="5" s="1"/>
  <c r="CO290" i="5"/>
  <c r="DQ290" i="5" s="1"/>
  <c r="CV290" i="5"/>
  <c r="DC290" i="5"/>
  <c r="EE290" i="5" s="1"/>
  <c r="CM290" i="5"/>
  <c r="DO290" i="5" s="1"/>
  <c r="DF290" i="5"/>
  <c r="CP290" i="5"/>
  <c r="DA290" i="5"/>
  <c r="EC290" i="5" s="1"/>
  <c r="CK290" i="5"/>
  <c r="DM290" i="5" s="1"/>
  <c r="DH290" i="5"/>
  <c r="CR290" i="5"/>
  <c r="CY290" i="5"/>
  <c r="EA290" i="5" s="1"/>
  <c r="CI290" i="5"/>
  <c r="DK290" i="5" s="1"/>
  <c r="DA274" i="5"/>
  <c r="EC274" i="5" s="1"/>
  <c r="CK274" i="5"/>
  <c r="DM274" i="5" s="1"/>
  <c r="DH274" i="5"/>
  <c r="CR274" i="5"/>
  <c r="CY274" i="5"/>
  <c r="EA274" i="5" s="1"/>
  <c r="CI274" i="5"/>
  <c r="DK274" i="5" s="1"/>
  <c r="CP274" i="5"/>
  <c r="CL274" i="5"/>
  <c r="CH274" i="5"/>
  <c r="DI274" i="5"/>
  <c r="EK274" i="5" s="1"/>
  <c r="CS274" i="5"/>
  <c r="DU274" i="5" s="1"/>
  <c r="CZ274" i="5"/>
  <c r="CJ274" i="5"/>
  <c r="DG274" i="5"/>
  <c r="EI274" i="5" s="1"/>
  <c r="CQ274" i="5"/>
  <c r="DS274" i="5" s="1"/>
  <c r="DE274" i="5"/>
  <c r="EG274" i="5" s="1"/>
  <c r="CO274" i="5"/>
  <c r="DQ274" i="5" s="1"/>
  <c r="CV274" i="5"/>
  <c r="DC274" i="5"/>
  <c r="EE274" i="5" s="1"/>
  <c r="CM274" i="5"/>
  <c r="DO274" i="5" s="1"/>
  <c r="DF274" i="5"/>
  <c r="DB274" i="5"/>
  <c r="CX274" i="5"/>
  <c r="CT274" i="5"/>
  <c r="CZ268" i="5"/>
  <c r="CJ268" i="5"/>
  <c r="DG268" i="5"/>
  <c r="EI268" i="5" s="1"/>
  <c r="CQ268" i="5"/>
  <c r="DS268" i="5" s="1"/>
  <c r="DB268" i="5"/>
  <c r="CL268" i="5"/>
  <c r="CW268" i="5"/>
  <c r="DY268" i="5" s="1"/>
  <c r="CV268" i="5"/>
  <c r="DC268" i="5"/>
  <c r="EE268" i="5" s="1"/>
  <c r="CM268" i="5"/>
  <c r="DO268" i="5" s="1"/>
  <c r="CX268" i="5"/>
  <c r="CH268" i="5"/>
  <c r="DI268" i="5"/>
  <c r="EK268" i="5" s="1"/>
  <c r="CS268" i="5"/>
  <c r="DU268" i="5" s="1"/>
  <c r="DH268" i="5"/>
  <c r="CR268" i="5"/>
  <c r="CY268" i="5"/>
  <c r="EA268" i="5" s="1"/>
  <c r="CI268" i="5"/>
  <c r="DK268" i="5" s="1"/>
  <c r="CT268" i="5"/>
  <c r="DE268" i="5"/>
  <c r="EG268" i="5" s="1"/>
  <c r="CO268" i="5"/>
  <c r="DQ268" i="5" s="1"/>
  <c r="DD268" i="5"/>
  <c r="CN268" i="5"/>
  <c r="CU268" i="5"/>
  <c r="DW268" i="5" s="1"/>
  <c r="DF268" i="5"/>
  <c r="CP268" i="5"/>
  <c r="DA268" i="5"/>
  <c r="EC268" i="5" s="1"/>
  <c r="CK268" i="5"/>
  <c r="DM268" i="5" s="1"/>
  <c r="CU257" i="5"/>
  <c r="DW257" i="5" s="1"/>
  <c r="DF257" i="5"/>
  <c r="CP257" i="5"/>
  <c r="DA257" i="5"/>
  <c r="EC257" i="5" s="1"/>
  <c r="CK257" i="5"/>
  <c r="DM257" i="5" s="1"/>
  <c r="EL257" i="5" s="1"/>
  <c r="DH257" i="5"/>
  <c r="CR257" i="5"/>
  <c r="DG257" i="5"/>
  <c r="EI257" i="5" s="1"/>
  <c r="CQ257" i="5"/>
  <c r="DS257" i="5" s="1"/>
  <c r="DB257" i="5"/>
  <c r="CL257" i="5"/>
  <c r="CW257" i="5"/>
  <c r="DY257" i="5" s="1"/>
  <c r="DD257" i="5"/>
  <c r="CN257" i="5"/>
  <c r="DC257" i="5"/>
  <c r="EE257" i="5" s="1"/>
  <c r="CM257" i="5"/>
  <c r="DO257" i="5" s="1"/>
  <c r="CX257" i="5"/>
  <c r="CH257" i="5"/>
  <c r="DI257" i="5"/>
  <c r="EK257" i="5" s="1"/>
  <c r="CS257" i="5"/>
  <c r="DU257" i="5" s="1"/>
  <c r="CZ257" i="5"/>
  <c r="CJ257" i="5"/>
  <c r="CY257" i="5"/>
  <c r="EA257" i="5" s="1"/>
  <c r="CI257" i="5"/>
  <c r="DK257" i="5" s="1"/>
  <c r="CT257" i="5"/>
  <c r="DE257" i="5"/>
  <c r="EG257" i="5" s="1"/>
  <c r="CO257" i="5"/>
  <c r="DQ257" i="5" s="1"/>
  <c r="CV257" i="5"/>
  <c r="DH256" i="5"/>
  <c r="CR256" i="5"/>
  <c r="CY256" i="5"/>
  <c r="EA256" i="5" s="1"/>
  <c r="CI256" i="5"/>
  <c r="DK256" i="5" s="1"/>
  <c r="CT256" i="5"/>
  <c r="DE256" i="5"/>
  <c r="EG256" i="5" s="1"/>
  <c r="CO256" i="5"/>
  <c r="DQ256" i="5" s="1"/>
  <c r="DD256" i="5"/>
  <c r="CN256" i="5"/>
  <c r="CU256" i="5"/>
  <c r="DW256" i="5" s="1"/>
  <c r="DF256" i="5"/>
  <c r="CP256" i="5"/>
  <c r="DA256" i="5"/>
  <c r="EC256" i="5" s="1"/>
  <c r="CK256" i="5"/>
  <c r="DM256" i="5" s="1"/>
  <c r="CZ256" i="5"/>
  <c r="CJ256" i="5"/>
  <c r="DG256" i="5"/>
  <c r="EI256" i="5" s="1"/>
  <c r="CQ256" i="5"/>
  <c r="DS256" i="5" s="1"/>
  <c r="DB256" i="5"/>
  <c r="CL256" i="5"/>
  <c r="CW256" i="5"/>
  <c r="DY256" i="5" s="1"/>
  <c r="CV256" i="5"/>
  <c r="DC256" i="5"/>
  <c r="EE256" i="5" s="1"/>
  <c r="CM256" i="5"/>
  <c r="DO256" i="5" s="1"/>
  <c r="CX256" i="5"/>
  <c r="CH256" i="5"/>
  <c r="DI256" i="5"/>
  <c r="EK256" i="5" s="1"/>
  <c r="CS256" i="5"/>
  <c r="DU256" i="5" s="1"/>
  <c r="CY229" i="5"/>
  <c r="EA229" i="5" s="1"/>
  <c r="CI229" i="5"/>
  <c r="DK229" i="5" s="1"/>
  <c r="CT229" i="5"/>
  <c r="DE229" i="5"/>
  <c r="EG229" i="5" s="1"/>
  <c r="CO229" i="5"/>
  <c r="DQ229" i="5" s="1"/>
  <c r="CZ229" i="5"/>
  <c r="CV229" i="5"/>
  <c r="CU229" i="5"/>
  <c r="DW229" i="5" s="1"/>
  <c r="DF229" i="5"/>
  <c r="CP229" i="5"/>
  <c r="DA229" i="5"/>
  <c r="EC229" i="5" s="1"/>
  <c r="CK229" i="5"/>
  <c r="DM229" i="5" s="1"/>
  <c r="EL229" i="5" s="1"/>
  <c r="CJ229" i="5"/>
  <c r="DG229" i="5"/>
  <c r="EI229" i="5" s="1"/>
  <c r="CQ229" i="5"/>
  <c r="DS229" i="5" s="1"/>
  <c r="DB229" i="5"/>
  <c r="CL229" i="5"/>
  <c r="CW229" i="5"/>
  <c r="DY229" i="5" s="1"/>
  <c r="DH229" i="5"/>
  <c r="DD229" i="5"/>
  <c r="DC229" i="5"/>
  <c r="EE229" i="5" s="1"/>
  <c r="CM229" i="5"/>
  <c r="DO229" i="5" s="1"/>
  <c r="CX229" i="5"/>
  <c r="CH229" i="5"/>
  <c r="DI229" i="5"/>
  <c r="EK229" i="5" s="1"/>
  <c r="CS229" i="5"/>
  <c r="DU229" i="5" s="1"/>
  <c r="CR229" i="5"/>
  <c r="CN229" i="5"/>
  <c r="AT224" i="5"/>
  <c r="BB221" i="5"/>
  <c r="BB169" i="5"/>
  <c r="CY336" i="5"/>
  <c r="EA336" i="5" s="1"/>
  <c r="CI336" i="5"/>
  <c r="DK336" i="5" s="1"/>
  <c r="CT336" i="5"/>
  <c r="DE336" i="5"/>
  <c r="EG336" i="5" s="1"/>
  <c r="CO336" i="5"/>
  <c r="DQ336" i="5" s="1"/>
  <c r="CV336" i="5"/>
  <c r="CU336" i="5"/>
  <c r="DW336" i="5" s="1"/>
  <c r="DF336" i="5"/>
  <c r="CP336" i="5"/>
  <c r="DA336" i="5"/>
  <c r="EC336" i="5" s="1"/>
  <c r="CK336" i="5"/>
  <c r="DM336" i="5" s="1"/>
  <c r="DH336" i="5"/>
  <c r="CR336" i="5"/>
  <c r="DG336" i="5"/>
  <c r="EI336" i="5" s="1"/>
  <c r="CQ336" i="5"/>
  <c r="DS336" i="5" s="1"/>
  <c r="DB336" i="5"/>
  <c r="CL336" i="5"/>
  <c r="CW336" i="5"/>
  <c r="DY336" i="5" s="1"/>
  <c r="DD336" i="5"/>
  <c r="CN336" i="5"/>
  <c r="DC336" i="5"/>
  <c r="EE336" i="5" s="1"/>
  <c r="CM336" i="5"/>
  <c r="DO336" i="5" s="1"/>
  <c r="CX336" i="5"/>
  <c r="CH336" i="5"/>
  <c r="DI336" i="5"/>
  <c r="EK336" i="5" s="1"/>
  <c r="CS336" i="5"/>
  <c r="DU336" i="5" s="1"/>
  <c r="CZ336" i="5"/>
  <c r="CJ336" i="5"/>
  <c r="AT336" i="5"/>
  <c r="AT294" i="5"/>
  <c r="AR294" i="5"/>
  <c r="DB282" i="5"/>
  <c r="CL282" i="5"/>
  <c r="CW282" i="5"/>
  <c r="DY282" i="5" s="1"/>
  <c r="DD282" i="5"/>
  <c r="CN282" i="5"/>
  <c r="CU282" i="5"/>
  <c r="DW282" i="5" s="1"/>
  <c r="CT282" i="5"/>
  <c r="DE282" i="5"/>
  <c r="EG282" i="5" s="1"/>
  <c r="CO282" i="5"/>
  <c r="DQ282" i="5" s="1"/>
  <c r="CV282" i="5"/>
  <c r="DC282" i="5"/>
  <c r="EE282" i="5" s="1"/>
  <c r="CM282" i="5"/>
  <c r="DO282" i="5" s="1"/>
  <c r="DF282" i="5"/>
  <c r="CP282" i="5"/>
  <c r="DA282" i="5"/>
  <c r="EC282" i="5" s="1"/>
  <c r="CK282" i="5"/>
  <c r="DM282" i="5" s="1"/>
  <c r="DH282" i="5"/>
  <c r="CR282" i="5"/>
  <c r="CY282" i="5"/>
  <c r="EA282" i="5" s="1"/>
  <c r="CI282" i="5"/>
  <c r="DK282" i="5" s="1"/>
  <c r="AT237" i="5"/>
  <c r="AX187" i="5"/>
  <c r="AT181" i="5"/>
  <c r="AT168" i="5"/>
  <c r="DH165" i="5"/>
  <c r="CR165" i="5"/>
  <c r="CY165" i="5"/>
  <c r="EA165" i="5" s="1"/>
  <c r="CI165" i="5"/>
  <c r="DK165" i="5" s="1"/>
  <c r="CT165" i="5"/>
  <c r="DE165" i="5"/>
  <c r="EG165" i="5" s="1"/>
  <c r="CO165" i="5"/>
  <c r="DQ165" i="5" s="1"/>
  <c r="DD165" i="5"/>
  <c r="CN165" i="5"/>
  <c r="CU165" i="5"/>
  <c r="DW165" i="5" s="1"/>
  <c r="DF165" i="5"/>
  <c r="CP165" i="5"/>
  <c r="DA165" i="5"/>
  <c r="EC165" i="5" s="1"/>
  <c r="CK165" i="5"/>
  <c r="DM165" i="5" s="1"/>
  <c r="CZ165" i="5"/>
  <c r="CJ165" i="5"/>
  <c r="DG165" i="5"/>
  <c r="EI165" i="5" s="1"/>
  <c r="CQ165" i="5"/>
  <c r="DS165" i="5" s="1"/>
  <c r="DB165" i="5"/>
  <c r="CL165" i="5"/>
  <c r="CW165" i="5"/>
  <c r="DY165" i="5" s="1"/>
  <c r="CV165" i="5"/>
  <c r="DC165" i="5"/>
  <c r="EE165" i="5" s="1"/>
  <c r="CM165" i="5"/>
  <c r="DO165" i="5" s="1"/>
  <c r="CX165" i="5"/>
  <c r="CH165" i="5"/>
  <c r="DI165" i="5"/>
  <c r="EK165" i="5" s="1"/>
  <c r="CS165" i="5"/>
  <c r="DU165" i="5" s="1"/>
  <c r="AX264" i="5"/>
  <c r="BB253" i="5"/>
  <c r="DD219" i="5"/>
  <c r="CN219" i="5"/>
  <c r="CU219" i="5"/>
  <c r="DW219" i="5" s="1"/>
  <c r="DF219" i="5"/>
  <c r="CP219" i="5"/>
  <c r="DA219" i="5"/>
  <c r="EC219" i="5" s="1"/>
  <c r="CK219" i="5"/>
  <c r="DM219" i="5" s="1"/>
  <c r="CZ219" i="5"/>
  <c r="CJ219" i="5"/>
  <c r="DG219" i="5"/>
  <c r="EI219" i="5" s="1"/>
  <c r="CQ219" i="5"/>
  <c r="DS219" i="5" s="1"/>
  <c r="DB219" i="5"/>
  <c r="CL219" i="5"/>
  <c r="CW219" i="5"/>
  <c r="DY219" i="5" s="1"/>
  <c r="CV219" i="5"/>
  <c r="DC219" i="5"/>
  <c r="EE219" i="5" s="1"/>
  <c r="CM219" i="5"/>
  <c r="DO219" i="5" s="1"/>
  <c r="CX219" i="5"/>
  <c r="CH219" i="5"/>
  <c r="DI219" i="5"/>
  <c r="EK219" i="5" s="1"/>
  <c r="CS219" i="5"/>
  <c r="DU219" i="5" s="1"/>
  <c r="DH219" i="5"/>
  <c r="CR219" i="5"/>
  <c r="CY219" i="5"/>
  <c r="EA219" i="5" s="1"/>
  <c r="CI219" i="5"/>
  <c r="DK219" i="5" s="1"/>
  <c r="EL219" i="5" s="1"/>
  <c r="CT219" i="5"/>
  <c r="DE219" i="5"/>
  <c r="EG219" i="5" s="1"/>
  <c r="CO219" i="5"/>
  <c r="DQ219" i="5" s="1"/>
  <c r="CV207" i="5"/>
  <c r="DC207" i="5"/>
  <c r="EE207" i="5" s="1"/>
  <c r="CM207" i="5"/>
  <c r="DO207" i="5" s="1"/>
  <c r="CX207" i="5"/>
  <c r="CH207" i="5"/>
  <c r="DI207" i="5"/>
  <c r="EK207" i="5" s="1"/>
  <c r="CS207" i="5"/>
  <c r="DU207" i="5" s="1"/>
  <c r="DH207" i="5"/>
  <c r="CR207" i="5"/>
  <c r="CY207" i="5"/>
  <c r="EA207" i="5" s="1"/>
  <c r="CI207" i="5"/>
  <c r="DK207" i="5" s="1"/>
  <c r="CT207" i="5"/>
  <c r="DE207" i="5"/>
  <c r="EG207" i="5" s="1"/>
  <c r="CO207" i="5"/>
  <c r="DQ207" i="5" s="1"/>
  <c r="DD207" i="5"/>
  <c r="CN207" i="5"/>
  <c r="CU207" i="5"/>
  <c r="DW207" i="5" s="1"/>
  <c r="DF207" i="5"/>
  <c r="CP207" i="5"/>
  <c r="DA207" i="5"/>
  <c r="EC207" i="5" s="1"/>
  <c r="CK207" i="5"/>
  <c r="DM207" i="5" s="1"/>
  <c r="CZ207" i="5"/>
  <c r="CJ207" i="5"/>
  <c r="DG207" i="5"/>
  <c r="EI207" i="5" s="1"/>
  <c r="CQ207" i="5"/>
  <c r="DS207" i="5" s="1"/>
  <c r="DB207" i="5"/>
  <c r="CL207" i="5"/>
  <c r="CW207" i="5"/>
  <c r="DY207" i="5" s="1"/>
  <c r="AX191" i="5"/>
  <c r="AT161" i="5"/>
  <c r="BH153" i="5"/>
  <c r="AX132" i="5"/>
  <c r="DA259" i="5"/>
  <c r="EC259" i="5" s="1"/>
  <c r="CK259" i="5"/>
  <c r="DM259" i="5" s="1"/>
  <c r="DH259" i="5"/>
  <c r="CR259" i="5"/>
  <c r="CY259" i="5"/>
  <c r="EA259" i="5" s="1"/>
  <c r="CI259" i="5"/>
  <c r="DK259" i="5" s="1"/>
  <c r="CT259" i="5"/>
  <c r="DI259" i="5"/>
  <c r="EK259" i="5" s="1"/>
  <c r="CS259" i="5"/>
  <c r="DU259" i="5" s="1"/>
  <c r="CZ259" i="5"/>
  <c r="CJ259" i="5"/>
  <c r="DG259" i="5"/>
  <c r="EI259" i="5" s="1"/>
  <c r="CQ259" i="5"/>
  <c r="DS259" i="5" s="1"/>
  <c r="DB259" i="5"/>
  <c r="CL259" i="5"/>
  <c r="DE259" i="5"/>
  <c r="EG259" i="5" s="1"/>
  <c r="CO259" i="5"/>
  <c r="DQ259" i="5" s="1"/>
  <c r="CV259" i="5"/>
  <c r="DC259" i="5"/>
  <c r="EE259" i="5" s="1"/>
  <c r="CM259" i="5"/>
  <c r="DO259" i="5" s="1"/>
  <c r="CX259" i="5"/>
  <c r="CH259" i="5"/>
  <c r="AX252" i="5"/>
  <c r="AT213" i="5"/>
  <c r="AR197" i="5"/>
  <c r="BB153" i="5"/>
  <c r="DH157" i="5"/>
  <c r="CR157" i="5"/>
  <c r="CY157" i="5"/>
  <c r="EA157" i="5" s="1"/>
  <c r="CI157" i="5"/>
  <c r="DK157" i="5" s="1"/>
  <c r="CT157" i="5"/>
  <c r="DE157" i="5"/>
  <c r="EG157" i="5" s="1"/>
  <c r="CO157" i="5"/>
  <c r="DQ157" i="5" s="1"/>
  <c r="DD157" i="5"/>
  <c r="CN157" i="5"/>
  <c r="CU157" i="5"/>
  <c r="DW157" i="5" s="1"/>
  <c r="DF157" i="5"/>
  <c r="CP157" i="5"/>
  <c r="DA157" i="5"/>
  <c r="EC157" i="5" s="1"/>
  <c r="CK157" i="5"/>
  <c r="DM157" i="5" s="1"/>
  <c r="CZ157" i="5"/>
  <c r="CJ157" i="5"/>
  <c r="DG157" i="5"/>
  <c r="EI157" i="5" s="1"/>
  <c r="CQ157" i="5"/>
  <c r="DS157" i="5" s="1"/>
  <c r="DB157" i="5"/>
  <c r="CL157" i="5"/>
  <c r="CW157" i="5"/>
  <c r="DY157" i="5" s="1"/>
  <c r="CV157" i="5"/>
  <c r="DC157" i="5"/>
  <c r="EE157" i="5" s="1"/>
  <c r="CM157" i="5"/>
  <c r="DO157" i="5" s="1"/>
  <c r="CX157" i="5"/>
  <c r="CH157" i="5"/>
  <c r="DI157" i="5"/>
  <c r="EK157" i="5" s="1"/>
  <c r="CS157" i="5"/>
  <c r="DU157" i="5" s="1"/>
  <c r="DI148" i="5"/>
  <c r="EK148" i="5" s="1"/>
  <c r="CS148" i="5"/>
  <c r="DU148" i="5" s="1"/>
  <c r="CZ148" i="5"/>
  <c r="CJ148" i="5"/>
  <c r="DG148" i="5"/>
  <c r="EI148" i="5" s="1"/>
  <c r="CQ148" i="5"/>
  <c r="DS148" i="5" s="1"/>
  <c r="DB148" i="5"/>
  <c r="CL148" i="5"/>
  <c r="DE148" i="5"/>
  <c r="EG148" i="5" s="1"/>
  <c r="CO148" i="5"/>
  <c r="DQ148" i="5" s="1"/>
  <c r="CV148" i="5"/>
  <c r="DC148" i="5"/>
  <c r="EE148" i="5" s="1"/>
  <c r="CM148" i="5"/>
  <c r="DO148" i="5" s="1"/>
  <c r="CX148" i="5"/>
  <c r="CH148" i="5"/>
  <c r="DA148" i="5"/>
  <c r="EC148" i="5" s="1"/>
  <c r="CK148" i="5"/>
  <c r="DM148" i="5" s="1"/>
  <c r="DH148" i="5"/>
  <c r="CR148" i="5"/>
  <c r="CY148" i="5"/>
  <c r="EA148" i="5" s="1"/>
  <c r="CI148" i="5"/>
  <c r="DK148" i="5" s="1"/>
  <c r="CT148" i="5"/>
  <c r="CW148" i="5"/>
  <c r="DY148" i="5" s="1"/>
  <c r="DD148" i="5"/>
  <c r="CN148" i="5"/>
  <c r="CU148" i="5"/>
  <c r="DW148" i="5" s="1"/>
  <c r="DF148" i="5"/>
  <c r="CP148" i="5"/>
  <c r="DD125" i="5"/>
  <c r="CN125" i="5"/>
  <c r="CU125" i="5"/>
  <c r="DW125" i="5" s="1"/>
  <c r="DF125" i="5"/>
  <c r="CP125" i="5"/>
  <c r="DA125" i="5"/>
  <c r="EC125" i="5" s="1"/>
  <c r="CK125" i="5"/>
  <c r="DM125" i="5" s="1"/>
  <c r="CZ125" i="5"/>
  <c r="CJ125" i="5"/>
  <c r="DG125" i="5"/>
  <c r="EI125" i="5" s="1"/>
  <c r="CQ125" i="5"/>
  <c r="DS125" i="5" s="1"/>
  <c r="DB125" i="5"/>
  <c r="CL125" i="5"/>
  <c r="CW125" i="5"/>
  <c r="DY125" i="5" s="1"/>
  <c r="CV125" i="5"/>
  <c r="DC125" i="5"/>
  <c r="EE125" i="5" s="1"/>
  <c r="CM125" i="5"/>
  <c r="DO125" i="5" s="1"/>
  <c r="CX125" i="5"/>
  <c r="CH125" i="5"/>
  <c r="DI125" i="5"/>
  <c r="EK125" i="5" s="1"/>
  <c r="CS125" i="5"/>
  <c r="DU125" i="5" s="1"/>
  <c r="DH125" i="5"/>
  <c r="CR125" i="5"/>
  <c r="CY125" i="5"/>
  <c r="EA125" i="5" s="1"/>
  <c r="CI125" i="5"/>
  <c r="DK125" i="5" s="1"/>
  <c r="CT125" i="5"/>
  <c r="DE125" i="5"/>
  <c r="EG125" i="5" s="1"/>
  <c r="CO125" i="5"/>
  <c r="DQ125" i="5" s="1"/>
  <c r="BH105" i="5"/>
  <c r="AX99" i="5"/>
  <c r="AR94" i="5"/>
  <c r="AT88" i="5"/>
  <c r="DF159" i="5"/>
  <c r="CP159" i="5"/>
  <c r="DA159" i="5"/>
  <c r="EC159" i="5" s="1"/>
  <c r="CK159" i="5"/>
  <c r="DM159" i="5" s="1"/>
  <c r="DH159" i="5"/>
  <c r="CR159" i="5"/>
  <c r="CY159" i="5"/>
  <c r="EA159" i="5" s="1"/>
  <c r="CI159" i="5"/>
  <c r="DK159" i="5" s="1"/>
  <c r="DB159" i="5"/>
  <c r="CL159" i="5"/>
  <c r="CW159" i="5"/>
  <c r="DY159" i="5" s="1"/>
  <c r="DD159" i="5"/>
  <c r="CN159" i="5"/>
  <c r="CU159" i="5"/>
  <c r="DW159" i="5" s="1"/>
  <c r="CX159" i="5"/>
  <c r="CH159" i="5"/>
  <c r="DI159" i="5"/>
  <c r="EK159" i="5" s="1"/>
  <c r="CS159" i="5"/>
  <c r="DU159" i="5" s="1"/>
  <c r="CZ159" i="5"/>
  <c r="CJ159" i="5"/>
  <c r="DG159" i="5"/>
  <c r="EI159" i="5" s="1"/>
  <c r="CQ159" i="5"/>
  <c r="DS159" i="5" s="1"/>
  <c r="CT159" i="5"/>
  <c r="DE159" i="5"/>
  <c r="EG159" i="5" s="1"/>
  <c r="CO159" i="5"/>
  <c r="DQ159" i="5" s="1"/>
  <c r="CV159" i="5"/>
  <c r="DC159" i="5"/>
  <c r="EE159" i="5" s="1"/>
  <c r="CM159" i="5"/>
  <c r="DO159" i="5" s="1"/>
  <c r="CW156" i="5"/>
  <c r="DY156" i="5" s="1"/>
  <c r="DD156" i="5"/>
  <c r="CN156" i="5"/>
  <c r="CU156" i="5"/>
  <c r="DW156" i="5" s="1"/>
  <c r="DF156" i="5"/>
  <c r="CP156" i="5"/>
  <c r="DI156" i="5"/>
  <c r="EK156" i="5" s="1"/>
  <c r="CS156" i="5"/>
  <c r="DU156" i="5" s="1"/>
  <c r="CZ156" i="5"/>
  <c r="CJ156" i="5"/>
  <c r="DG156" i="5"/>
  <c r="EI156" i="5" s="1"/>
  <c r="CQ156" i="5"/>
  <c r="DS156" i="5" s="1"/>
  <c r="DB156" i="5"/>
  <c r="CL156" i="5"/>
  <c r="DE156" i="5"/>
  <c r="EG156" i="5" s="1"/>
  <c r="CO156" i="5"/>
  <c r="DQ156" i="5" s="1"/>
  <c r="CV156" i="5"/>
  <c r="DC156" i="5"/>
  <c r="EE156" i="5" s="1"/>
  <c r="CM156" i="5"/>
  <c r="DO156" i="5" s="1"/>
  <c r="CX156" i="5"/>
  <c r="CH156" i="5"/>
  <c r="DA156" i="5"/>
  <c r="EC156" i="5" s="1"/>
  <c r="CK156" i="5"/>
  <c r="DM156" i="5" s="1"/>
  <c r="DH156" i="5"/>
  <c r="CR156" i="5"/>
  <c r="CY156" i="5"/>
  <c r="EA156" i="5" s="1"/>
  <c r="CI156" i="5"/>
  <c r="DK156" i="5" s="1"/>
  <c r="EL156" i="5" s="1"/>
  <c r="CT156" i="5"/>
  <c r="AT124" i="5"/>
  <c r="BH117" i="5"/>
  <c r="BB100" i="5"/>
  <c r="CV97" i="5"/>
  <c r="DF97" i="5"/>
  <c r="CP97" i="5"/>
  <c r="CQ97" i="5"/>
  <c r="DS97" i="5" s="1"/>
  <c r="CO97" i="5"/>
  <c r="DQ97" i="5" s="1"/>
  <c r="DA97" i="5"/>
  <c r="EC97" i="5" s="1"/>
  <c r="DH97" i="5"/>
  <c r="CR97" i="5"/>
  <c r="DB97" i="5"/>
  <c r="CL97" i="5"/>
  <c r="CI97" i="5"/>
  <c r="DK97" i="5" s="1"/>
  <c r="DC97" i="5"/>
  <c r="EE97" i="5" s="1"/>
  <c r="CS97" i="5"/>
  <c r="DU97" i="5" s="1"/>
  <c r="DD97" i="5"/>
  <c r="CN97" i="5"/>
  <c r="CX97" i="5"/>
  <c r="CH97" i="5"/>
  <c r="DG97" i="5"/>
  <c r="EI97" i="5" s="1"/>
  <c r="DE97" i="5"/>
  <c r="EG97" i="5" s="1"/>
  <c r="CU97" i="5"/>
  <c r="DW97" i="5" s="1"/>
  <c r="CK97" i="5"/>
  <c r="DM97" i="5" s="1"/>
  <c r="CZ97" i="5"/>
  <c r="CJ97" i="5"/>
  <c r="CT97" i="5"/>
  <c r="CY97" i="5"/>
  <c r="EA97" i="5" s="1"/>
  <c r="CW97" i="5"/>
  <c r="DY97" i="5" s="1"/>
  <c r="CM97" i="5"/>
  <c r="DO97" i="5" s="1"/>
  <c r="DI97" i="5"/>
  <c r="EK97" i="5" s="1"/>
  <c r="AT86" i="5"/>
  <c r="BB76" i="5"/>
  <c r="AT74" i="5"/>
  <c r="AT120" i="5"/>
  <c r="AT115" i="5"/>
  <c r="AT113" i="5"/>
  <c r="AX111" i="5"/>
  <c r="DF107" i="5"/>
  <c r="CP107" i="5"/>
  <c r="DA107" i="5"/>
  <c r="EC107" i="5" s="1"/>
  <c r="CK107" i="5"/>
  <c r="DM107" i="5" s="1"/>
  <c r="EL107" i="5" s="1"/>
  <c r="DH107" i="5"/>
  <c r="CR107" i="5"/>
  <c r="DG107" i="5"/>
  <c r="EI107" i="5" s="1"/>
  <c r="DC107" i="5"/>
  <c r="EE107" i="5" s="1"/>
  <c r="CY107" i="5"/>
  <c r="EA107" i="5" s="1"/>
  <c r="CU107" i="5"/>
  <c r="DW107" i="5" s="1"/>
  <c r="DB107" i="5"/>
  <c r="CL107" i="5"/>
  <c r="CW107" i="5"/>
  <c r="DY107" i="5" s="1"/>
  <c r="DD107" i="5"/>
  <c r="CN107" i="5"/>
  <c r="CQ107" i="5"/>
  <c r="DS107" i="5" s="1"/>
  <c r="CM107" i="5"/>
  <c r="DO107" i="5" s="1"/>
  <c r="CI107" i="5"/>
  <c r="DK107" i="5" s="1"/>
  <c r="CX107" i="5"/>
  <c r="CH107" i="5"/>
  <c r="DI107" i="5"/>
  <c r="EK107" i="5" s="1"/>
  <c r="CS107" i="5"/>
  <c r="DU107" i="5" s="1"/>
  <c r="CZ107" i="5"/>
  <c r="CJ107" i="5"/>
  <c r="CT107" i="5"/>
  <c r="DE107" i="5"/>
  <c r="EG107" i="5" s="1"/>
  <c r="CO107" i="5"/>
  <c r="DQ107" i="5" s="1"/>
  <c r="CV107" i="5"/>
  <c r="AX103" i="5"/>
  <c r="AR99" i="5"/>
  <c r="CW86" i="5"/>
  <c r="DY86" i="5" s="1"/>
  <c r="CT86" i="5"/>
  <c r="DH86" i="5"/>
  <c r="CM86" i="5"/>
  <c r="DO86" i="5" s="1"/>
  <c r="DB86" i="5"/>
  <c r="CU86" i="5"/>
  <c r="DW86" i="5" s="1"/>
  <c r="DI86" i="5"/>
  <c r="EK86" i="5" s="1"/>
  <c r="CS86" i="5"/>
  <c r="DU86" i="5" s="1"/>
  <c r="CN86" i="5"/>
  <c r="DC86" i="5"/>
  <c r="EE86" i="5" s="1"/>
  <c r="CH86" i="5"/>
  <c r="CV86" i="5"/>
  <c r="CP86" i="5"/>
  <c r="DE86" i="5"/>
  <c r="EG86" i="5" s="1"/>
  <c r="CO86" i="5"/>
  <c r="DQ86" i="5" s="1"/>
  <c r="DD86" i="5"/>
  <c r="CI86" i="5"/>
  <c r="DK86" i="5" s="1"/>
  <c r="CX86" i="5"/>
  <c r="CQ86" i="5"/>
  <c r="DS86" i="5" s="1"/>
  <c r="DF86" i="5"/>
  <c r="CJ86" i="5"/>
  <c r="DA86" i="5"/>
  <c r="EC86" i="5" s="1"/>
  <c r="CK86" i="5"/>
  <c r="DM86" i="5" s="1"/>
  <c r="CY86" i="5"/>
  <c r="EA86" i="5" s="1"/>
  <c r="CR86" i="5"/>
  <c r="DG86" i="5"/>
  <c r="EI86" i="5" s="1"/>
  <c r="CL86" i="5"/>
  <c r="CZ86" i="5"/>
  <c r="AT78" i="5"/>
  <c r="AT70" i="5"/>
  <c r="DD66" i="5"/>
  <c r="CN66" i="5"/>
  <c r="CU66" i="5"/>
  <c r="DW66" i="5" s="1"/>
  <c r="DF66" i="5"/>
  <c r="CP66" i="5"/>
  <c r="DA66" i="5"/>
  <c r="EC66" i="5" s="1"/>
  <c r="CK66" i="5"/>
  <c r="DM66" i="5" s="1"/>
  <c r="CZ66" i="5"/>
  <c r="CJ66" i="5"/>
  <c r="DG66" i="5"/>
  <c r="EI66" i="5" s="1"/>
  <c r="CQ66" i="5"/>
  <c r="DS66" i="5" s="1"/>
  <c r="DB66" i="5"/>
  <c r="CL66" i="5"/>
  <c r="CW66" i="5"/>
  <c r="DY66" i="5" s="1"/>
  <c r="CV66" i="5"/>
  <c r="DC66" i="5"/>
  <c r="EE66" i="5" s="1"/>
  <c r="CM66" i="5"/>
  <c r="DO66" i="5" s="1"/>
  <c r="CX66" i="5"/>
  <c r="CH66" i="5"/>
  <c r="DI66" i="5"/>
  <c r="EK66" i="5" s="1"/>
  <c r="CS66" i="5"/>
  <c r="DU66" i="5" s="1"/>
  <c r="DH66" i="5"/>
  <c r="CR66" i="5"/>
  <c r="CY66" i="5"/>
  <c r="EA66" i="5" s="1"/>
  <c r="CI66" i="5"/>
  <c r="DK66" i="5" s="1"/>
  <c r="EL66" i="5" s="1"/>
  <c r="CT66" i="5"/>
  <c r="DE66" i="5"/>
  <c r="EG66" i="5" s="1"/>
  <c r="CO66" i="5"/>
  <c r="DQ66" i="5" s="1"/>
  <c r="AT64" i="5"/>
  <c r="AR48" i="5"/>
  <c r="AX46" i="5"/>
  <c r="DH22" i="5"/>
  <c r="CR22" i="5"/>
  <c r="CY22" i="5"/>
  <c r="EA22" i="5" s="1"/>
  <c r="CI22" i="5"/>
  <c r="DK22" i="5" s="1"/>
  <c r="CT22" i="5"/>
  <c r="DE22" i="5"/>
  <c r="EG22" i="5" s="1"/>
  <c r="CO22" i="5"/>
  <c r="DQ22" i="5" s="1"/>
  <c r="DD22" i="5"/>
  <c r="CN22" i="5"/>
  <c r="CU22" i="5"/>
  <c r="DW22" i="5" s="1"/>
  <c r="DF22" i="5"/>
  <c r="CP22" i="5"/>
  <c r="DA22" i="5"/>
  <c r="EC22" i="5" s="1"/>
  <c r="CK22" i="5"/>
  <c r="DM22" i="5" s="1"/>
  <c r="EL22" i="5" s="1"/>
  <c r="CZ22" i="5"/>
  <c r="CJ22" i="5"/>
  <c r="DG22" i="5"/>
  <c r="EI22" i="5" s="1"/>
  <c r="CQ22" i="5"/>
  <c r="DS22" i="5" s="1"/>
  <c r="DB22" i="5"/>
  <c r="CL22" i="5"/>
  <c r="CW22" i="5"/>
  <c r="DY22" i="5" s="1"/>
  <c r="CV22" i="5"/>
  <c r="DC22" i="5"/>
  <c r="EE22" i="5" s="1"/>
  <c r="CM22" i="5"/>
  <c r="DO22" i="5" s="1"/>
  <c r="CX22" i="5"/>
  <c r="CH22" i="5"/>
  <c r="DI22" i="5"/>
  <c r="EK22" i="5" s="1"/>
  <c r="CS22" i="5"/>
  <c r="DU22" i="5" s="1"/>
  <c r="DB12" i="5"/>
  <c r="CL12" i="5"/>
  <c r="CW12" i="5"/>
  <c r="DY12" i="5" s="1"/>
  <c r="DD12" i="5"/>
  <c r="CN12" i="5"/>
  <c r="CU12" i="5"/>
  <c r="DW12" i="5" s="1"/>
  <c r="CX12" i="5"/>
  <c r="CH12" i="5"/>
  <c r="DI12" i="5"/>
  <c r="EK12" i="5" s="1"/>
  <c r="CS12" i="5"/>
  <c r="DU12" i="5" s="1"/>
  <c r="CZ12" i="5"/>
  <c r="CJ12" i="5"/>
  <c r="DG12" i="5"/>
  <c r="EI12" i="5" s="1"/>
  <c r="CQ12" i="5"/>
  <c r="DS12" i="5" s="1"/>
  <c r="CT12" i="5"/>
  <c r="DE12" i="5"/>
  <c r="EG12" i="5" s="1"/>
  <c r="CO12" i="5"/>
  <c r="DQ12" i="5" s="1"/>
  <c r="CV12" i="5"/>
  <c r="DC12" i="5"/>
  <c r="EE12" i="5" s="1"/>
  <c r="CM12" i="5"/>
  <c r="DO12" i="5" s="1"/>
  <c r="DF12" i="5"/>
  <c r="CP12" i="5"/>
  <c r="DA12" i="5"/>
  <c r="EC12" i="5" s="1"/>
  <c r="CK12" i="5"/>
  <c r="DM12" i="5" s="1"/>
  <c r="DH12" i="5"/>
  <c r="CR12" i="5"/>
  <c r="CY12" i="5"/>
  <c r="EA12" i="5" s="1"/>
  <c r="CI12" i="5"/>
  <c r="DK12" i="5" s="1"/>
  <c r="AR10" i="5"/>
  <c r="DF64" i="5"/>
  <c r="CP64" i="5"/>
  <c r="DA64" i="5"/>
  <c r="EC64" i="5" s="1"/>
  <c r="CK64" i="5"/>
  <c r="DM64" i="5" s="1"/>
  <c r="DH64" i="5"/>
  <c r="CR64" i="5"/>
  <c r="CY64" i="5"/>
  <c r="EA64" i="5" s="1"/>
  <c r="CI64" i="5"/>
  <c r="DK64" i="5" s="1"/>
  <c r="EL64" i="5" s="1"/>
  <c r="DB64" i="5"/>
  <c r="CL64" i="5"/>
  <c r="CW64" i="5"/>
  <c r="DY64" i="5" s="1"/>
  <c r="DD64" i="5"/>
  <c r="CN64" i="5"/>
  <c r="CU64" i="5"/>
  <c r="DW64" i="5" s="1"/>
  <c r="CX64" i="5"/>
  <c r="CH64" i="5"/>
  <c r="DI64" i="5"/>
  <c r="EK64" i="5" s="1"/>
  <c r="CS64" i="5"/>
  <c r="DU64" i="5" s="1"/>
  <c r="CZ64" i="5"/>
  <c r="CJ64" i="5"/>
  <c r="DG64" i="5"/>
  <c r="EI64" i="5" s="1"/>
  <c r="CQ64" i="5"/>
  <c r="DS64" i="5" s="1"/>
  <c r="CT64" i="5"/>
  <c r="DE64" i="5"/>
  <c r="EG64" i="5" s="1"/>
  <c r="CO64" i="5"/>
  <c r="DQ64" i="5" s="1"/>
  <c r="CV64" i="5"/>
  <c r="DC64" i="5"/>
  <c r="EE64" i="5" s="1"/>
  <c r="CM64" i="5"/>
  <c r="DO64" i="5" s="1"/>
  <c r="AR40" i="5"/>
  <c r="AX38" i="5"/>
  <c r="AX34" i="5"/>
  <c r="AR30" i="5"/>
  <c r="AT14" i="5"/>
  <c r="AR68" i="5"/>
  <c r="AR64" i="5"/>
  <c r="AX62" i="5"/>
  <c r="AT26" i="5"/>
  <c r="DE8" i="5"/>
  <c r="EG8" i="5" s="1"/>
  <c r="CO8" i="5"/>
  <c r="DQ8" i="5" s="1"/>
  <c r="CV8" i="5"/>
  <c r="DC8" i="5"/>
  <c r="EE8" i="5" s="1"/>
  <c r="CM8" i="5"/>
  <c r="DO8" i="5" s="1"/>
  <c r="CX8" i="5"/>
  <c r="DB8" i="5"/>
  <c r="DA8" i="5"/>
  <c r="EC8" i="5" s="1"/>
  <c r="CK8" i="5"/>
  <c r="DM8" i="5" s="1"/>
  <c r="DH8" i="5"/>
  <c r="CR8" i="5"/>
  <c r="CY8" i="5"/>
  <c r="EA8" i="5" s="1"/>
  <c r="CI8" i="5"/>
  <c r="DK8" i="5" s="1"/>
  <c r="CW8" i="5"/>
  <c r="DY8" i="5" s="1"/>
  <c r="DD8" i="5"/>
  <c r="CN8" i="5"/>
  <c r="CU8" i="5"/>
  <c r="DW8" i="5" s="1"/>
  <c r="CT8" i="5"/>
  <c r="DF8" i="5"/>
  <c r="CH8" i="5"/>
  <c r="DI8" i="5"/>
  <c r="EK8" i="5" s="1"/>
  <c r="CS8" i="5"/>
  <c r="DU8" i="5" s="1"/>
  <c r="CZ8" i="5"/>
  <c r="CJ8" i="5"/>
  <c r="DG8" i="5"/>
  <c r="EI8" i="5" s="1"/>
  <c r="CQ8" i="5"/>
  <c r="DS8" i="5" s="1"/>
  <c r="CL8" i="5"/>
  <c r="CP8" i="5"/>
  <c r="AT490" i="5"/>
  <c r="AT409" i="5"/>
  <c r="CU395" i="5"/>
  <c r="DW395" i="5" s="1"/>
  <c r="DF395" i="5"/>
  <c r="CP395" i="5"/>
  <c r="DA395" i="5"/>
  <c r="EC395" i="5" s="1"/>
  <c r="CK395" i="5"/>
  <c r="DM395" i="5" s="1"/>
  <c r="DC395" i="5"/>
  <c r="EE395" i="5" s="1"/>
  <c r="CM395" i="5"/>
  <c r="DO395" i="5" s="1"/>
  <c r="CX395" i="5"/>
  <c r="CH395" i="5"/>
  <c r="DI395" i="5"/>
  <c r="EK395" i="5" s="1"/>
  <c r="CS395" i="5"/>
  <c r="DU395" i="5" s="1"/>
  <c r="DH395" i="5"/>
  <c r="DD395" i="5"/>
  <c r="CZ395" i="5"/>
  <c r="CV395" i="5"/>
  <c r="CY395" i="5"/>
  <c r="EA395" i="5" s="1"/>
  <c r="CI395" i="5"/>
  <c r="DK395" i="5" s="1"/>
  <c r="CT395" i="5"/>
  <c r="DE395" i="5"/>
  <c r="EG395" i="5" s="1"/>
  <c r="CO395" i="5"/>
  <c r="DQ395" i="5" s="1"/>
  <c r="CR395" i="5"/>
  <c r="CN395" i="5"/>
  <c r="CJ395" i="5"/>
  <c r="BH380" i="5"/>
  <c r="BH316" i="5"/>
  <c r="AR347" i="5"/>
  <c r="AR284" i="5"/>
  <c r="DC447" i="5"/>
  <c r="EE447" i="5" s="1"/>
  <c r="CM447" i="5"/>
  <c r="DO447" i="5" s="1"/>
  <c r="CX447" i="5"/>
  <c r="CH447" i="5"/>
  <c r="DI447" i="5"/>
  <c r="EK447" i="5" s="1"/>
  <c r="CS447" i="5"/>
  <c r="DU447" i="5" s="1"/>
  <c r="CZ447" i="5"/>
  <c r="CJ447" i="5"/>
  <c r="CY447" i="5"/>
  <c r="EA447" i="5" s="1"/>
  <c r="CI447" i="5"/>
  <c r="DK447" i="5" s="1"/>
  <c r="CT447" i="5"/>
  <c r="DE447" i="5"/>
  <c r="EG447" i="5" s="1"/>
  <c r="CO447" i="5"/>
  <c r="DQ447" i="5" s="1"/>
  <c r="CV447" i="5"/>
  <c r="CU447" i="5"/>
  <c r="DW447" i="5" s="1"/>
  <c r="DF447" i="5"/>
  <c r="CP447" i="5"/>
  <c r="DA447" i="5"/>
  <c r="EC447" i="5" s="1"/>
  <c r="CK447" i="5"/>
  <c r="DM447" i="5" s="1"/>
  <c r="DH447" i="5"/>
  <c r="CR447" i="5"/>
  <c r="DG447" i="5"/>
  <c r="EI447" i="5" s="1"/>
  <c r="CQ447" i="5"/>
  <c r="DS447" i="5" s="1"/>
  <c r="DB447" i="5"/>
  <c r="CL447" i="5"/>
  <c r="CW447" i="5"/>
  <c r="DY447" i="5" s="1"/>
  <c r="DD447" i="5"/>
  <c r="CN447" i="5"/>
  <c r="DH402" i="5"/>
  <c r="CR402" i="5"/>
  <c r="CY402" i="5"/>
  <c r="EA402" i="5" s="1"/>
  <c r="CI402" i="5"/>
  <c r="DK402" i="5" s="1"/>
  <c r="CT402" i="5"/>
  <c r="DD402" i="5"/>
  <c r="CN402" i="5"/>
  <c r="CU402" i="5"/>
  <c r="DW402" i="5" s="1"/>
  <c r="DF402" i="5"/>
  <c r="CP402" i="5"/>
  <c r="DI402" i="5"/>
  <c r="EK402" i="5" s="1"/>
  <c r="DE402" i="5"/>
  <c r="EG402" i="5" s="1"/>
  <c r="DA402" i="5"/>
  <c r="EC402" i="5" s="1"/>
  <c r="CW402" i="5"/>
  <c r="DY402" i="5" s="1"/>
  <c r="CZ402" i="5"/>
  <c r="CJ402" i="5"/>
  <c r="DG402" i="5"/>
  <c r="EI402" i="5" s="1"/>
  <c r="CQ402" i="5"/>
  <c r="DS402" i="5" s="1"/>
  <c r="DB402" i="5"/>
  <c r="CL402" i="5"/>
  <c r="CS402" i="5"/>
  <c r="DU402" i="5" s="1"/>
  <c r="CO402" i="5"/>
  <c r="DQ402" i="5" s="1"/>
  <c r="CK402" i="5"/>
  <c r="DM402" i="5" s="1"/>
  <c r="CV402" i="5"/>
  <c r="DC402" i="5"/>
  <c r="EE402" i="5" s="1"/>
  <c r="CM402" i="5"/>
  <c r="DO402" i="5" s="1"/>
  <c r="CX402" i="5"/>
  <c r="CH402" i="5"/>
  <c r="AR334" i="5"/>
  <c r="AT317" i="5"/>
  <c r="DI315" i="5"/>
  <c r="EK315" i="5" s="1"/>
  <c r="CS315" i="5"/>
  <c r="DU315" i="5" s="1"/>
  <c r="CZ315" i="5"/>
  <c r="CJ315" i="5"/>
  <c r="DG315" i="5"/>
  <c r="EI315" i="5" s="1"/>
  <c r="CQ315" i="5"/>
  <c r="DS315" i="5" s="1"/>
  <c r="DB315" i="5"/>
  <c r="CL315" i="5"/>
  <c r="DA315" i="5"/>
  <c r="EC315" i="5" s="1"/>
  <c r="CK315" i="5"/>
  <c r="DM315" i="5" s="1"/>
  <c r="DH315" i="5"/>
  <c r="CR315" i="5"/>
  <c r="CY315" i="5"/>
  <c r="EA315" i="5" s="1"/>
  <c r="CI315" i="5"/>
  <c r="DK315" i="5" s="1"/>
  <c r="CT315" i="5"/>
  <c r="CW315" i="5"/>
  <c r="DY315" i="5" s="1"/>
  <c r="DD315" i="5"/>
  <c r="CN315" i="5"/>
  <c r="CU315" i="5"/>
  <c r="DW315" i="5" s="1"/>
  <c r="DF315" i="5"/>
  <c r="CP315" i="5"/>
  <c r="CZ260" i="5"/>
  <c r="CJ260" i="5"/>
  <c r="DG260" i="5"/>
  <c r="EI260" i="5" s="1"/>
  <c r="CQ260" i="5"/>
  <c r="DS260" i="5" s="1"/>
  <c r="DB260" i="5"/>
  <c r="CL260" i="5"/>
  <c r="CW260" i="5"/>
  <c r="DY260" i="5" s="1"/>
  <c r="CV260" i="5"/>
  <c r="DC260" i="5"/>
  <c r="EE260" i="5" s="1"/>
  <c r="CM260" i="5"/>
  <c r="DO260" i="5" s="1"/>
  <c r="CX260" i="5"/>
  <c r="CH260" i="5"/>
  <c r="DI260" i="5"/>
  <c r="EK260" i="5" s="1"/>
  <c r="CS260" i="5"/>
  <c r="DU260" i="5" s="1"/>
  <c r="DH260" i="5"/>
  <c r="CR260" i="5"/>
  <c r="CY260" i="5"/>
  <c r="EA260" i="5" s="1"/>
  <c r="CI260" i="5"/>
  <c r="DK260" i="5" s="1"/>
  <c r="CT260" i="5"/>
  <c r="DE260" i="5"/>
  <c r="EG260" i="5" s="1"/>
  <c r="CO260" i="5"/>
  <c r="DQ260" i="5" s="1"/>
  <c r="DD260" i="5"/>
  <c r="CN260" i="5"/>
  <c r="CU260" i="5"/>
  <c r="DW260" i="5" s="1"/>
  <c r="DF260" i="5"/>
  <c r="CP260" i="5"/>
  <c r="DA260" i="5"/>
  <c r="EC260" i="5" s="1"/>
  <c r="CK260" i="5"/>
  <c r="DM260" i="5" s="1"/>
  <c r="DH450" i="5"/>
  <c r="CR450" i="5"/>
  <c r="CY450" i="5"/>
  <c r="EA450" i="5" s="1"/>
  <c r="CI450" i="5"/>
  <c r="DK450" i="5" s="1"/>
  <c r="CT450" i="5"/>
  <c r="DE450" i="5"/>
  <c r="EG450" i="5" s="1"/>
  <c r="CO450" i="5"/>
  <c r="DQ450" i="5" s="1"/>
  <c r="CZ450" i="5"/>
  <c r="CQ450" i="5"/>
  <c r="DS450" i="5" s="1"/>
  <c r="CX450" i="5"/>
  <c r="CS450" i="5"/>
  <c r="DU450" i="5" s="1"/>
  <c r="CV450" i="5"/>
  <c r="DG450" i="5"/>
  <c r="EI450" i="5" s="1"/>
  <c r="CM450" i="5"/>
  <c r="DO450" i="5" s="1"/>
  <c r="CP450" i="5"/>
  <c r="DI450" i="5"/>
  <c r="EK450" i="5" s="1"/>
  <c r="CK450" i="5"/>
  <c r="DM450" i="5" s="1"/>
  <c r="CN450" i="5"/>
  <c r="DC450" i="5"/>
  <c r="EE450" i="5" s="1"/>
  <c r="DF450" i="5"/>
  <c r="CL450" i="5"/>
  <c r="DA450" i="5"/>
  <c r="EC450" i="5" s="1"/>
  <c r="DD450" i="5"/>
  <c r="CJ450" i="5"/>
  <c r="CU450" i="5"/>
  <c r="DW450" i="5" s="1"/>
  <c r="DB450" i="5"/>
  <c r="CH450" i="5"/>
  <c r="CW450" i="5"/>
  <c r="DY450" i="5" s="1"/>
  <c r="AT450" i="5"/>
  <c r="AX426" i="5"/>
  <c r="CW401" i="5"/>
  <c r="DY401" i="5" s="1"/>
  <c r="DD401" i="5"/>
  <c r="CN401" i="5"/>
  <c r="CU401" i="5"/>
  <c r="DW401" i="5" s="1"/>
  <c r="DA401" i="5"/>
  <c r="EC401" i="5" s="1"/>
  <c r="CK401" i="5"/>
  <c r="DM401" i="5" s="1"/>
  <c r="DH401" i="5"/>
  <c r="CR401" i="5"/>
  <c r="CY401" i="5"/>
  <c r="EA401" i="5" s="1"/>
  <c r="CI401" i="5"/>
  <c r="DK401" i="5" s="1"/>
  <c r="CL401" i="5"/>
  <c r="CH401" i="5"/>
  <c r="CS401" i="5"/>
  <c r="DU401" i="5" s="1"/>
  <c r="DC401" i="5"/>
  <c r="EE401" i="5" s="1"/>
  <c r="CX401" i="5"/>
  <c r="CO401" i="5"/>
  <c r="DQ401" i="5" s="1"/>
  <c r="CZ401" i="5"/>
  <c r="CQ401" i="5"/>
  <c r="DS401" i="5" s="1"/>
  <c r="DB401" i="5"/>
  <c r="DF401" i="5"/>
  <c r="DI401" i="5"/>
  <c r="EK401" i="5" s="1"/>
  <c r="CV401" i="5"/>
  <c r="CM401" i="5"/>
  <c r="DO401" i="5" s="1"/>
  <c r="CP401" i="5"/>
  <c r="DE401" i="5"/>
  <c r="EG401" i="5" s="1"/>
  <c r="CJ401" i="5"/>
  <c r="DG401" i="5"/>
  <c r="EI401" i="5" s="1"/>
  <c r="CT401" i="5"/>
  <c r="AT280" i="5"/>
  <c r="AX224" i="5"/>
  <c r="CV223" i="5"/>
  <c r="DC223" i="5"/>
  <c r="EE223" i="5" s="1"/>
  <c r="CM223" i="5"/>
  <c r="DO223" i="5" s="1"/>
  <c r="CX223" i="5"/>
  <c r="CH223" i="5"/>
  <c r="DI223" i="5"/>
  <c r="EK223" i="5" s="1"/>
  <c r="CS223" i="5"/>
  <c r="DU223" i="5" s="1"/>
  <c r="DH223" i="5"/>
  <c r="CR223" i="5"/>
  <c r="CY223" i="5"/>
  <c r="EA223" i="5" s="1"/>
  <c r="CI223" i="5"/>
  <c r="DK223" i="5" s="1"/>
  <c r="CT223" i="5"/>
  <c r="DE223" i="5"/>
  <c r="EG223" i="5" s="1"/>
  <c r="CO223" i="5"/>
  <c r="DQ223" i="5" s="1"/>
  <c r="DD223" i="5"/>
  <c r="CN223" i="5"/>
  <c r="CU223" i="5"/>
  <c r="DW223" i="5" s="1"/>
  <c r="DF223" i="5"/>
  <c r="CP223" i="5"/>
  <c r="DA223" i="5"/>
  <c r="EC223" i="5" s="1"/>
  <c r="CK223" i="5"/>
  <c r="DM223" i="5" s="1"/>
  <c r="CZ223" i="5"/>
  <c r="CJ223" i="5"/>
  <c r="DG223" i="5"/>
  <c r="EI223" i="5" s="1"/>
  <c r="CQ223" i="5"/>
  <c r="DS223" i="5" s="1"/>
  <c r="DB223" i="5"/>
  <c r="CL223" i="5"/>
  <c r="CW223" i="5"/>
  <c r="DY223" i="5" s="1"/>
  <c r="CW239" i="5"/>
  <c r="DY239" i="5" s="1"/>
  <c r="DD239" i="5"/>
  <c r="CN239" i="5"/>
  <c r="CU239" i="5"/>
  <c r="DW239" i="5" s="1"/>
  <c r="DI239" i="5"/>
  <c r="EK239" i="5" s="1"/>
  <c r="CS239" i="5"/>
  <c r="DU239" i="5" s="1"/>
  <c r="CZ239" i="5"/>
  <c r="CJ239" i="5"/>
  <c r="DG239" i="5"/>
  <c r="EI239" i="5" s="1"/>
  <c r="CQ239" i="5"/>
  <c r="DS239" i="5" s="1"/>
  <c r="DE239" i="5"/>
  <c r="EG239" i="5" s="1"/>
  <c r="CO239" i="5"/>
  <c r="DQ239" i="5" s="1"/>
  <c r="CV239" i="5"/>
  <c r="DC239" i="5"/>
  <c r="EE239" i="5" s="1"/>
  <c r="CM239" i="5"/>
  <c r="DO239" i="5" s="1"/>
  <c r="DF239" i="5"/>
  <c r="DB239" i="5"/>
  <c r="CX239" i="5"/>
  <c r="CT239" i="5"/>
  <c r="DA239" i="5"/>
  <c r="EC239" i="5" s="1"/>
  <c r="CK239" i="5"/>
  <c r="DM239" i="5" s="1"/>
  <c r="DH239" i="5"/>
  <c r="CR239" i="5"/>
  <c r="CY239" i="5"/>
  <c r="EA239" i="5" s="1"/>
  <c r="CI239" i="5"/>
  <c r="DK239" i="5" s="1"/>
  <c r="CP239" i="5"/>
  <c r="CL239" i="5"/>
  <c r="CH239" i="5"/>
  <c r="AX192" i="5"/>
  <c r="AR179" i="5"/>
  <c r="AX90" i="5"/>
  <c r="AX56" i="5"/>
  <c r="AR386" i="5"/>
  <c r="AT243" i="5"/>
  <c r="AT231" i="5"/>
  <c r="AT204" i="5"/>
  <c r="AR183" i="5"/>
  <c r="AX173" i="5"/>
  <c r="BH145" i="5"/>
  <c r="AR139" i="5"/>
  <c r="DD50" i="5"/>
  <c r="CN50" i="5"/>
  <c r="CU50" i="5"/>
  <c r="DW50" i="5" s="1"/>
  <c r="DF50" i="5"/>
  <c r="CP50" i="5"/>
  <c r="DA50" i="5"/>
  <c r="EC50" i="5" s="1"/>
  <c r="CK50" i="5"/>
  <c r="DM50" i="5" s="1"/>
  <c r="CZ50" i="5"/>
  <c r="CJ50" i="5"/>
  <c r="DG50" i="5"/>
  <c r="EI50" i="5" s="1"/>
  <c r="CQ50" i="5"/>
  <c r="DS50" i="5" s="1"/>
  <c r="DB50" i="5"/>
  <c r="CL50" i="5"/>
  <c r="CW50" i="5"/>
  <c r="DY50" i="5" s="1"/>
  <c r="CV50" i="5"/>
  <c r="DC50" i="5"/>
  <c r="EE50" i="5" s="1"/>
  <c r="CM50" i="5"/>
  <c r="DO50" i="5" s="1"/>
  <c r="CX50" i="5"/>
  <c r="CH50" i="5"/>
  <c r="DI50" i="5"/>
  <c r="EK50" i="5" s="1"/>
  <c r="CS50" i="5"/>
  <c r="DU50" i="5" s="1"/>
  <c r="DH50" i="5"/>
  <c r="CR50" i="5"/>
  <c r="CY50" i="5"/>
  <c r="EA50" i="5" s="1"/>
  <c r="CI50" i="5"/>
  <c r="DK50" i="5" s="1"/>
  <c r="CT50" i="5"/>
  <c r="DE50" i="5"/>
  <c r="EG50" i="5" s="1"/>
  <c r="CO50" i="5"/>
  <c r="DQ50" i="5" s="1"/>
  <c r="AT152" i="5"/>
  <c r="BH152" i="5"/>
  <c r="AR42" i="5"/>
  <c r="CV351" i="5"/>
  <c r="DC351" i="5"/>
  <c r="EE351" i="5" s="1"/>
  <c r="CM351" i="5"/>
  <c r="DO351" i="5" s="1"/>
  <c r="CX351" i="5"/>
  <c r="CH351" i="5"/>
  <c r="DI351" i="5"/>
  <c r="EK351" i="5" s="1"/>
  <c r="CS351" i="5"/>
  <c r="DU351" i="5" s="1"/>
  <c r="DH351" i="5"/>
  <c r="CR351" i="5"/>
  <c r="CY351" i="5"/>
  <c r="EA351" i="5" s="1"/>
  <c r="CI351" i="5"/>
  <c r="DK351" i="5" s="1"/>
  <c r="CT351" i="5"/>
  <c r="DE351" i="5"/>
  <c r="EG351" i="5" s="1"/>
  <c r="CO351" i="5"/>
  <c r="DQ351" i="5" s="1"/>
  <c r="CZ351" i="5"/>
  <c r="CJ351" i="5"/>
  <c r="DG351" i="5"/>
  <c r="EI351" i="5" s="1"/>
  <c r="CQ351" i="5"/>
  <c r="DS351" i="5" s="1"/>
  <c r="DB351" i="5"/>
  <c r="CL351" i="5"/>
  <c r="CW351" i="5"/>
  <c r="DY351" i="5" s="1"/>
  <c r="CP351" i="5"/>
  <c r="CK351" i="5"/>
  <c r="DM351" i="5" s="1"/>
  <c r="DD351" i="5"/>
  <c r="CU351" i="5"/>
  <c r="DW351" i="5" s="1"/>
  <c r="CN351" i="5"/>
  <c r="DF351" i="5"/>
  <c r="DA351" i="5"/>
  <c r="EC351" i="5" s="1"/>
  <c r="DE227" i="5"/>
  <c r="EG227" i="5" s="1"/>
  <c r="CO227" i="5"/>
  <c r="DQ227" i="5" s="1"/>
  <c r="CV227" i="5"/>
  <c r="DC227" i="5"/>
  <c r="EE227" i="5" s="1"/>
  <c r="CM227" i="5"/>
  <c r="DO227" i="5" s="1"/>
  <c r="DB227" i="5"/>
  <c r="CX227" i="5"/>
  <c r="CT227" i="5"/>
  <c r="CP227" i="5"/>
  <c r="DA227" i="5"/>
  <c r="EC227" i="5" s="1"/>
  <c r="CK227" i="5"/>
  <c r="DM227" i="5" s="1"/>
  <c r="DH227" i="5"/>
  <c r="CR227" i="5"/>
  <c r="CY227" i="5"/>
  <c r="EA227" i="5" s="1"/>
  <c r="CI227" i="5"/>
  <c r="DK227" i="5" s="1"/>
  <c r="CL227" i="5"/>
  <c r="CH227" i="5"/>
  <c r="CW227" i="5"/>
  <c r="DY227" i="5" s="1"/>
  <c r="DD227" i="5"/>
  <c r="CN227" i="5"/>
  <c r="CU227" i="5"/>
  <c r="DW227" i="5" s="1"/>
  <c r="DI227" i="5"/>
  <c r="EK227" i="5" s="1"/>
  <c r="CS227" i="5"/>
  <c r="DU227" i="5" s="1"/>
  <c r="CZ227" i="5"/>
  <c r="CJ227" i="5"/>
  <c r="DG227" i="5"/>
  <c r="EI227" i="5" s="1"/>
  <c r="CQ227" i="5"/>
  <c r="DS227" i="5" s="1"/>
  <c r="DF227" i="5"/>
  <c r="DD211" i="5"/>
  <c r="CN211" i="5"/>
  <c r="CU211" i="5"/>
  <c r="DW211" i="5" s="1"/>
  <c r="DF211" i="5"/>
  <c r="CP211" i="5"/>
  <c r="DA211" i="5"/>
  <c r="EC211" i="5" s="1"/>
  <c r="CK211" i="5"/>
  <c r="DM211" i="5" s="1"/>
  <c r="CZ211" i="5"/>
  <c r="CJ211" i="5"/>
  <c r="DG211" i="5"/>
  <c r="EI211" i="5" s="1"/>
  <c r="CQ211" i="5"/>
  <c r="DS211" i="5" s="1"/>
  <c r="DB211" i="5"/>
  <c r="CL211" i="5"/>
  <c r="CW211" i="5"/>
  <c r="DY211" i="5" s="1"/>
  <c r="CV211" i="5"/>
  <c r="DC211" i="5"/>
  <c r="EE211" i="5" s="1"/>
  <c r="CM211" i="5"/>
  <c r="DO211" i="5" s="1"/>
  <c r="CX211" i="5"/>
  <c r="CH211" i="5"/>
  <c r="DI211" i="5"/>
  <c r="EK211" i="5" s="1"/>
  <c r="CS211" i="5"/>
  <c r="DU211" i="5" s="1"/>
  <c r="DH211" i="5"/>
  <c r="CR211" i="5"/>
  <c r="CY211" i="5"/>
  <c r="EA211" i="5" s="1"/>
  <c r="CI211" i="5"/>
  <c r="DK211" i="5" s="1"/>
  <c r="EL211" i="5" s="1"/>
  <c r="CT211" i="5"/>
  <c r="DE211" i="5"/>
  <c r="EG211" i="5" s="1"/>
  <c r="CO211" i="5"/>
  <c r="DQ211" i="5" s="1"/>
  <c r="CZ177" i="5"/>
  <c r="CJ177" i="5"/>
  <c r="DG177" i="5"/>
  <c r="EI177" i="5" s="1"/>
  <c r="CQ177" i="5"/>
  <c r="DS177" i="5" s="1"/>
  <c r="DB177" i="5"/>
  <c r="CL177" i="5"/>
  <c r="CW177" i="5"/>
  <c r="DY177" i="5" s="1"/>
  <c r="CV177" i="5"/>
  <c r="DC177" i="5"/>
  <c r="EE177" i="5" s="1"/>
  <c r="CM177" i="5"/>
  <c r="DO177" i="5" s="1"/>
  <c r="CX177" i="5"/>
  <c r="CH177" i="5"/>
  <c r="DI177" i="5"/>
  <c r="EK177" i="5" s="1"/>
  <c r="CS177" i="5"/>
  <c r="DU177" i="5" s="1"/>
  <c r="DH177" i="5"/>
  <c r="CR177" i="5"/>
  <c r="CY177" i="5"/>
  <c r="EA177" i="5" s="1"/>
  <c r="CI177" i="5"/>
  <c r="DK177" i="5" s="1"/>
  <c r="CT177" i="5"/>
  <c r="DE177" i="5"/>
  <c r="EG177" i="5" s="1"/>
  <c r="CO177" i="5"/>
  <c r="DQ177" i="5" s="1"/>
  <c r="DD177" i="5"/>
  <c r="CN177" i="5"/>
  <c r="CU177" i="5"/>
  <c r="DW177" i="5" s="1"/>
  <c r="DF177" i="5"/>
  <c r="CP177" i="5"/>
  <c r="DA177" i="5"/>
  <c r="EC177" i="5" s="1"/>
  <c r="CK177" i="5"/>
  <c r="DM177" i="5" s="1"/>
  <c r="AR66" i="5"/>
  <c r="CU15" i="5"/>
  <c r="DW15" i="5" s="1"/>
  <c r="DF15" i="5"/>
  <c r="CP15" i="5"/>
  <c r="DA15" i="5"/>
  <c r="EC15" i="5" s="1"/>
  <c r="CK15" i="5"/>
  <c r="DM15" i="5" s="1"/>
  <c r="DH15" i="5"/>
  <c r="CR15" i="5"/>
  <c r="DG15" i="5"/>
  <c r="EI15" i="5" s="1"/>
  <c r="CQ15" i="5"/>
  <c r="DS15" i="5" s="1"/>
  <c r="DB15" i="5"/>
  <c r="CL15" i="5"/>
  <c r="CW15" i="5"/>
  <c r="DY15" i="5" s="1"/>
  <c r="DD15" i="5"/>
  <c r="CN15" i="5"/>
  <c r="DC15" i="5"/>
  <c r="EE15" i="5" s="1"/>
  <c r="CM15" i="5"/>
  <c r="DO15" i="5" s="1"/>
  <c r="CX15" i="5"/>
  <c r="CH15" i="5"/>
  <c r="DI15" i="5"/>
  <c r="EK15" i="5" s="1"/>
  <c r="CS15" i="5"/>
  <c r="DU15" i="5" s="1"/>
  <c r="CZ15" i="5"/>
  <c r="CJ15" i="5"/>
  <c r="CY15" i="5"/>
  <c r="EA15" i="5" s="1"/>
  <c r="CI15" i="5"/>
  <c r="DK15" i="5" s="1"/>
  <c r="EL15" i="5" s="1"/>
  <c r="CT15" i="5"/>
  <c r="DE15" i="5"/>
  <c r="EG15" i="5" s="1"/>
  <c r="CO15" i="5"/>
  <c r="DQ15" i="5" s="1"/>
  <c r="CV15" i="5"/>
  <c r="AX288" i="5"/>
  <c r="AT247" i="5"/>
  <c r="DF80" i="5"/>
  <c r="CP80" i="5"/>
  <c r="DA80" i="5"/>
  <c r="EC80" i="5" s="1"/>
  <c r="CK80" i="5"/>
  <c r="DM80" i="5" s="1"/>
  <c r="DH80" i="5"/>
  <c r="CR80" i="5"/>
  <c r="CY80" i="5"/>
  <c r="EA80" i="5" s="1"/>
  <c r="CI80" i="5"/>
  <c r="DK80" i="5" s="1"/>
  <c r="DB80" i="5"/>
  <c r="CL80" i="5"/>
  <c r="CW80" i="5"/>
  <c r="DY80" i="5" s="1"/>
  <c r="DD80" i="5"/>
  <c r="CN80" i="5"/>
  <c r="CU80" i="5"/>
  <c r="DW80" i="5" s="1"/>
  <c r="CX80" i="5"/>
  <c r="CH80" i="5"/>
  <c r="DI80" i="5"/>
  <c r="EK80" i="5" s="1"/>
  <c r="CS80" i="5"/>
  <c r="DU80" i="5" s="1"/>
  <c r="CZ80" i="5"/>
  <c r="CJ80" i="5"/>
  <c r="DG80" i="5"/>
  <c r="EI80" i="5" s="1"/>
  <c r="CQ80" i="5"/>
  <c r="DS80" i="5" s="1"/>
  <c r="EL80" i="5" s="1"/>
  <c r="CT80" i="5"/>
  <c r="DE80" i="5"/>
  <c r="EG80" i="5" s="1"/>
  <c r="CO80" i="5"/>
  <c r="DQ80" i="5" s="1"/>
  <c r="CV80" i="5"/>
  <c r="DC80" i="5"/>
  <c r="EE80" i="5" s="1"/>
  <c r="CM80" i="5"/>
  <c r="DO80" i="5" s="1"/>
  <c r="AT5" i="5"/>
  <c r="AR322" i="5"/>
  <c r="AR486" i="5"/>
  <c r="AX395" i="5"/>
  <c r="CY319" i="5"/>
  <c r="EA319" i="5" s="1"/>
  <c r="CI319" i="5"/>
  <c r="DK319" i="5" s="1"/>
  <c r="DI319" i="5"/>
  <c r="EK319" i="5" s="1"/>
  <c r="CS319" i="5"/>
  <c r="DU319" i="5" s="1"/>
  <c r="CX319" i="5"/>
  <c r="CV319" i="5"/>
  <c r="CL319" i="5"/>
  <c r="DH319" i="5"/>
  <c r="CU319" i="5"/>
  <c r="DW319" i="5" s="1"/>
  <c r="DE319" i="5"/>
  <c r="EG319" i="5" s="1"/>
  <c r="CO319" i="5"/>
  <c r="DQ319" i="5" s="1"/>
  <c r="CP319" i="5"/>
  <c r="CN319" i="5"/>
  <c r="CZ319" i="5"/>
  <c r="DC319" i="5"/>
  <c r="EE319" i="5" s="1"/>
  <c r="CM319" i="5"/>
  <c r="DO319" i="5" s="1"/>
  <c r="CW319" i="5"/>
  <c r="DY319" i="5" s="1"/>
  <c r="DF319" i="5"/>
  <c r="DD319" i="5"/>
  <c r="CT319" i="5"/>
  <c r="CJ319" i="5"/>
  <c r="CQ319" i="5"/>
  <c r="DS319" i="5" s="1"/>
  <c r="CK319" i="5"/>
  <c r="DM319" i="5" s="1"/>
  <c r="CH319" i="5"/>
  <c r="DB319" i="5"/>
  <c r="CR319" i="5"/>
  <c r="DG319" i="5"/>
  <c r="EI319" i="5" s="1"/>
  <c r="DA319" i="5"/>
  <c r="EC319" i="5" s="1"/>
  <c r="DD367" i="5"/>
  <c r="CN367" i="5"/>
  <c r="CX367" i="5"/>
  <c r="CH367" i="5"/>
  <c r="DI367" i="5"/>
  <c r="EK367" i="5" s="1"/>
  <c r="CS367" i="5"/>
  <c r="DU367" i="5" s="1"/>
  <c r="CQ367" i="5"/>
  <c r="DS367" i="5" s="1"/>
  <c r="CV367" i="5"/>
  <c r="DF367" i="5"/>
  <c r="CP367" i="5"/>
  <c r="DA367" i="5"/>
  <c r="EC367" i="5" s="1"/>
  <c r="CK367" i="5"/>
  <c r="DM367" i="5" s="1"/>
  <c r="CM367" i="5"/>
  <c r="DO367" i="5" s="1"/>
  <c r="CI367" i="5"/>
  <c r="DK367" i="5" s="1"/>
  <c r="EL367" i="5" s="1"/>
  <c r="DH367" i="5"/>
  <c r="CR367" i="5"/>
  <c r="DB367" i="5"/>
  <c r="CL367" i="5"/>
  <c r="CW367" i="5"/>
  <c r="DY367" i="5" s="1"/>
  <c r="DG367" i="5"/>
  <c r="EI367" i="5" s="1"/>
  <c r="AR355" i="5"/>
  <c r="AT266" i="5"/>
  <c r="AT240" i="5"/>
  <c r="AR70" i="5"/>
  <c r="AT50" i="5"/>
  <c r="AX239" i="5"/>
  <c r="AT199" i="5"/>
  <c r="AT129" i="5"/>
  <c r="AT453" i="5"/>
  <c r="AT410" i="5"/>
  <c r="CZ284" i="5"/>
  <c r="CJ284" i="5"/>
  <c r="DG284" i="5"/>
  <c r="EI284" i="5" s="1"/>
  <c r="CQ284" i="5"/>
  <c r="DS284" i="5" s="1"/>
  <c r="DB284" i="5"/>
  <c r="CL284" i="5"/>
  <c r="CW284" i="5"/>
  <c r="DY284" i="5" s="1"/>
  <c r="CV284" i="5"/>
  <c r="DC284" i="5"/>
  <c r="EE284" i="5" s="1"/>
  <c r="CM284" i="5"/>
  <c r="DO284" i="5" s="1"/>
  <c r="CX284" i="5"/>
  <c r="CH284" i="5"/>
  <c r="DI284" i="5"/>
  <c r="EK284" i="5" s="1"/>
  <c r="CS284" i="5"/>
  <c r="DU284" i="5" s="1"/>
  <c r="DH284" i="5"/>
  <c r="CR284" i="5"/>
  <c r="CY284" i="5"/>
  <c r="EA284" i="5" s="1"/>
  <c r="CI284" i="5"/>
  <c r="DK284" i="5" s="1"/>
  <c r="CT284" i="5"/>
  <c r="DE284" i="5"/>
  <c r="EG284" i="5" s="1"/>
  <c r="CO284" i="5"/>
  <c r="DQ284" i="5" s="1"/>
  <c r="DD284" i="5"/>
  <c r="CN284" i="5"/>
  <c r="CU284" i="5"/>
  <c r="DW284" i="5" s="1"/>
  <c r="DF284" i="5"/>
  <c r="CP284" i="5"/>
  <c r="DA284" i="5"/>
  <c r="EC284" i="5" s="1"/>
  <c r="CK284" i="5"/>
  <c r="DM284" i="5" s="1"/>
  <c r="EL284" i="5" s="1"/>
  <c r="AR210" i="5"/>
  <c r="CV199" i="5"/>
  <c r="DC199" i="5"/>
  <c r="EE199" i="5" s="1"/>
  <c r="CM199" i="5"/>
  <c r="DO199" i="5" s="1"/>
  <c r="CX199" i="5"/>
  <c r="CH199" i="5"/>
  <c r="DI199" i="5"/>
  <c r="EK199" i="5" s="1"/>
  <c r="CS199" i="5"/>
  <c r="DU199" i="5" s="1"/>
  <c r="DH199" i="5"/>
  <c r="CR199" i="5"/>
  <c r="CY199" i="5"/>
  <c r="EA199" i="5" s="1"/>
  <c r="CI199" i="5"/>
  <c r="DK199" i="5" s="1"/>
  <c r="EL199" i="5" s="1"/>
  <c r="CT199" i="5"/>
  <c r="DE199" i="5"/>
  <c r="EG199" i="5" s="1"/>
  <c r="CO199" i="5"/>
  <c r="DQ199" i="5" s="1"/>
  <c r="DD199" i="5"/>
  <c r="CN199" i="5"/>
  <c r="CU199" i="5"/>
  <c r="DW199" i="5" s="1"/>
  <c r="DF199" i="5"/>
  <c r="CP199" i="5"/>
  <c r="DA199" i="5"/>
  <c r="EC199" i="5" s="1"/>
  <c r="CK199" i="5"/>
  <c r="DM199" i="5" s="1"/>
  <c r="CZ199" i="5"/>
  <c r="CJ199" i="5"/>
  <c r="DG199" i="5"/>
  <c r="EI199" i="5" s="1"/>
  <c r="CQ199" i="5"/>
  <c r="DS199" i="5" s="1"/>
  <c r="DB199" i="5"/>
  <c r="CL199" i="5"/>
  <c r="CW199" i="5"/>
  <c r="DY199" i="5" s="1"/>
  <c r="BH129" i="5"/>
  <c r="BH490" i="5"/>
  <c r="AX491" i="5"/>
  <c r="AR408" i="5"/>
  <c r="BH208" i="5"/>
  <c r="CZ169" i="5"/>
  <c r="CJ169" i="5"/>
  <c r="DG169" i="5"/>
  <c r="EI169" i="5" s="1"/>
  <c r="CQ169" i="5"/>
  <c r="DS169" i="5" s="1"/>
  <c r="DB169" i="5"/>
  <c r="CL169" i="5"/>
  <c r="CW169" i="5"/>
  <c r="DY169" i="5" s="1"/>
  <c r="CV169" i="5"/>
  <c r="DC169" i="5"/>
  <c r="EE169" i="5" s="1"/>
  <c r="CM169" i="5"/>
  <c r="DO169" i="5" s="1"/>
  <c r="CX169" i="5"/>
  <c r="CH169" i="5"/>
  <c r="DI169" i="5"/>
  <c r="EK169" i="5" s="1"/>
  <c r="CS169" i="5"/>
  <c r="DU169" i="5" s="1"/>
  <c r="DH169" i="5"/>
  <c r="CR169" i="5"/>
  <c r="CY169" i="5"/>
  <c r="EA169" i="5" s="1"/>
  <c r="CI169" i="5"/>
  <c r="DK169" i="5" s="1"/>
  <c r="EL169" i="5" s="1"/>
  <c r="CT169" i="5"/>
  <c r="DE169" i="5"/>
  <c r="EG169" i="5" s="1"/>
  <c r="CO169" i="5"/>
  <c r="DQ169" i="5" s="1"/>
  <c r="DD169" i="5"/>
  <c r="CN169" i="5"/>
  <c r="CU169" i="5"/>
  <c r="DW169" i="5" s="1"/>
  <c r="DF169" i="5"/>
  <c r="CP169" i="5"/>
  <c r="DA169" i="5"/>
  <c r="EC169" i="5" s="1"/>
  <c r="CK169" i="5"/>
  <c r="DM169" i="5" s="1"/>
  <c r="AX84" i="5"/>
  <c r="AX460" i="5"/>
  <c r="BH445" i="5"/>
  <c r="DG431" i="5"/>
  <c r="EI431" i="5" s="1"/>
  <c r="CQ431" i="5"/>
  <c r="DS431" i="5" s="1"/>
  <c r="DB431" i="5"/>
  <c r="CL431" i="5"/>
  <c r="CW431" i="5"/>
  <c r="DY431" i="5" s="1"/>
  <c r="DD431" i="5"/>
  <c r="CN431" i="5"/>
  <c r="DC431" i="5"/>
  <c r="EE431" i="5" s="1"/>
  <c r="CM431" i="5"/>
  <c r="DO431" i="5" s="1"/>
  <c r="CX431" i="5"/>
  <c r="CH431" i="5"/>
  <c r="DI431" i="5"/>
  <c r="EK431" i="5" s="1"/>
  <c r="CS431" i="5"/>
  <c r="DU431" i="5" s="1"/>
  <c r="CZ431" i="5"/>
  <c r="CJ431" i="5"/>
  <c r="CY431" i="5"/>
  <c r="EA431" i="5" s="1"/>
  <c r="CI431" i="5"/>
  <c r="DK431" i="5" s="1"/>
  <c r="CT431" i="5"/>
  <c r="DE431" i="5"/>
  <c r="EG431" i="5" s="1"/>
  <c r="CO431" i="5"/>
  <c r="DQ431" i="5" s="1"/>
  <c r="CV431" i="5"/>
  <c r="CU431" i="5"/>
  <c r="DW431" i="5" s="1"/>
  <c r="DF431" i="5"/>
  <c r="CP431" i="5"/>
  <c r="DA431" i="5"/>
  <c r="EC431" i="5" s="1"/>
  <c r="CK431" i="5"/>
  <c r="DM431" i="5" s="1"/>
  <c r="DH431" i="5"/>
  <c r="CR431" i="5"/>
  <c r="AX160" i="5"/>
  <c r="BH136" i="5"/>
  <c r="BH128" i="5"/>
  <c r="AR455" i="5"/>
  <c r="BB452" i="5"/>
  <c r="AT315" i="5"/>
  <c r="AR315" i="5"/>
  <c r="AT260" i="5"/>
  <c r="AX244" i="5"/>
  <c r="BH227" i="5"/>
  <c r="CW128" i="5"/>
  <c r="DY128" i="5" s="1"/>
  <c r="DD128" i="5"/>
  <c r="CN128" i="5"/>
  <c r="CU128" i="5"/>
  <c r="DW128" i="5" s="1"/>
  <c r="DF128" i="5"/>
  <c r="CP128" i="5"/>
  <c r="DI128" i="5"/>
  <c r="EK128" i="5" s="1"/>
  <c r="CS128" i="5"/>
  <c r="DU128" i="5" s="1"/>
  <c r="CZ128" i="5"/>
  <c r="CJ128" i="5"/>
  <c r="DG128" i="5"/>
  <c r="EI128" i="5" s="1"/>
  <c r="CQ128" i="5"/>
  <c r="DS128" i="5" s="1"/>
  <c r="DB128" i="5"/>
  <c r="CL128" i="5"/>
  <c r="DE128" i="5"/>
  <c r="EG128" i="5" s="1"/>
  <c r="CO128" i="5"/>
  <c r="DQ128" i="5" s="1"/>
  <c r="CV128" i="5"/>
  <c r="DC128" i="5"/>
  <c r="EE128" i="5" s="1"/>
  <c r="CM128" i="5"/>
  <c r="DO128" i="5" s="1"/>
  <c r="CX128" i="5"/>
  <c r="CH128" i="5"/>
  <c r="DA128" i="5"/>
  <c r="EC128" i="5" s="1"/>
  <c r="CK128" i="5"/>
  <c r="DM128" i="5" s="1"/>
  <c r="DH128" i="5"/>
  <c r="CR128" i="5"/>
  <c r="CY128" i="5"/>
  <c r="EA128" i="5" s="1"/>
  <c r="CI128" i="5"/>
  <c r="DK128" i="5" s="1"/>
  <c r="CT128" i="5"/>
  <c r="AX82" i="5"/>
  <c r="CZ335" i="5"/>
  <c r="CJ335" i="5"/>
  <c r="DG335" i="5"/>
  <c r="EI335" i="5" s="1"/>
  <c r="CQ335" i="5"/>
  <c r="DS335" i="5" s="1"/>
  <c r="DB335" i="5"/>
  <c r="CL335" i="5"/>
  <c r="CW335" i="5"/>
  <c r="DY335" i="5" s="1"/>
  <c r="CV335" i="5"/>
  <c r="DC335" i="5"/>
  <c r="EE335" i="5" s="1"/>
  <c r="CM335" i="5"/>
  <c r="DO335" i="5" s="1"/>
  <c r="CX335" i="5"/>
  <c r="CH335" i="5"/>
  <c r="DI335" i="5"/>
  <c r="EK335" i="5" s="1"/>
  <c r="CS335" i="5"/>
  <c r="DU335" i="5" s="1"/>
  <c r="DH335" i="5"/>
  <c r="CR335" i="5"/>
  <c r="CY335" i="5"/>
  <c r="EA335" i="5" s="1"/>
  <c r="CI335" i="5"/>
  <c r="DK335" i="5" s="1"/>
  <c r="CT335" i="5"/>
  <c r="DE335" i="5"/>
  <c r="EG335" i="5" s="1"/>
  <c r="CO335" i="5"/>
  <c r="DQ335" i="5" s="1"/>
  <c r="DD335" i="5"/>
  <c r="CN335" i="5"/>
  <c r="CU335" i="5"/>
  <c r="DW335" i="5" s="1"/>
  <c r="DF335" i="5"/>
  <c r="CP335" i="5"/>
  <c r="DA335" i="5"/>
  <c r="EC335" i="5" s="1"/>
  <c r="CK335" i="5"/>
  <c r="DM335" i="5" s="1"/>
  <c r="AT298" i="5"/>
  <c r="AX335" i="5"/>
  <c r="AT251" i="5"/>
  <c r="AT228" i="5"/>
  <c r="AR397" i="5"/>
  <c r="DI263" i="5"/>
  <c r="EK263" i="5" s="1"/>
  <c r="CS263" i="5"/>
  <c r="DU263" i="5" s="1"/>
  <c r="CZ263" i="5"/>
  <c r="CJ263" i="5"/>
  <c r="DG263" i="5"/>
  <c r="EI263" i="5" s="1"/>
  <c r="CQ263" i="5"/>
  <c r="DS263" i="5" s="1"/>
  <c r="DB263" i="5"/>
  <c r="CL263" i="5"/>
  <c r="DA263" i="5"/>
  <c r="EC263" i="5" s="1"/>
  <c r="CK263" i="5"/>
  <c r="DM263" i="5" s="1"/>
  <c r="DH263" i="5"/>
  <c r="CR263" i="5"/>
  <c r="CY263" i="5"/>
  <c r="EA263" i="5" s="1"/>
  <c r="CI263" i="5"/>
  <c r="DK263" i="5" s="1"/>
  <c r="CT263" i="5"/>
  <c r="CW263" i="5"/>
  <c r="DY263" i="5" s="1"/>
  <c r="DD263" i="5"/>
  <c r="CN263" i="5"/>
  <c r="CU263" i="5"/>
  <c r="DW263" i="5" s="1"/>
  <c r="DF263" i="5"/>
  <c r="CP263" i="5"/>
  <c r="K438" i="5"/>
  <c r="M438" i="5" s="1"/>
  <c r="AX120" i="5"/>
  <c r="AX260" i="5"/>
  <c r="AT133" i="5"/>
  <c r="CO500" i="5"/>
  <c r="DQ500" i="5" s="1"/>
  <c r="CQ500" i="5"/>
  <c r="DS500" i="5" s="1"/>
  <c r="DA500" i="5"/>
  <c r="EC500" i="5" s="1"/>
  <c r="CH500" i="5"/>
  <c r="CX500" i="5"/>
  <c r="CN500" i="5"/>
  <c r="CU496" i="5"/>
  <c r="DW496" i="5" s="1"/>
  <c r="DA496" i="5"/>
  <c r="EC496" i="5" s="1"/>
  <c r="CR496" i="5"/>
  <c r="CY496" i="5"/>
  <c r="EA496" i="5" s="1"/>
  <c r="CH496" i="5"/>
  <c r="CY492" i="5"/>
  <c r="EA492" i="5" s="1"/>
  <c r="DE492" i="5"/>
  <c r="EG492" i="5" s="1"/>
  <c r="CL492" i="5"/>
  <c r="DA492" i="5"/>
  <c r="EC492" i="5" s="1"/>
  <c r="CH492" i="5"/>
  <c r="DC492" i="5"/>
  <c r="EE492" i="5" s="1"/>
  <c r="CN492" i="5"/>
  <c r="CH488" i="5"/>
  <c r="CW488" i="5"/>
  <c r="DY488" i="5" s="1"/>
  <c r="CX488" i="5"/>
  <c r="DA488" i="5"/>
  <c r="EC488" i="5" s="1"/>
  <c r="DB488" i="5"/>
  <c r="CT488" i="5"/>
  <c r="CH485" i="5"/>
  <c r="CL485" i="5"/>
  <c r="CP485" i="5"/>
  <c r="CT485" i="5"/>
  <c r="CM485" i="5"/>
  <c r="DO485" i="5" s="1"/>
  <c r="DC485" i="5"/>
  <c r="EE485" i="5" s="1"/>
  <c r="CV485" i="5"/>
  <c r="CO485" i="5"/>
  <c r="DQ485" i="5" s="1"/>
  <c r="CU481" i="5"/>
  <c r="DW481" i="5" s="1"/>
  <c r="CN481" i="5"/>
  <c r="DD481" i="5"/>
  <c r="CJ477" i="5"/>
  <c r="CZ477" i="5"/>
  <c r="CS477" i="5"/>
  <c r="DU477" i="5" s="1"/>
  <c r="DI477" i="5"/>
  <c r="EK477" i="5" s="1"/>
  <c r="CL477" i="5"/>
  <c r="DB477" i="5"/>
  <c r="CR473" i="5"/>
  <c r="DH473" i="5"/>
  <c r="CK473" i="5"/>
  <c r="DM473" i="5" s="1"/>
  <c r="DA473" i="5"/>
  <c r="EC473" i="5" s="1"/>
  <c r="CP473" i="5"/>
  <c r="DF473" i="5"/>
  <c r="CW470" i="5"/>
  <c r="DY470" i="5" s="1"/>
  <c r="DA470" i="5"/>
  <c r="EC470" i="5" s="1"/>
  <c r="DE470" i="5"/>
  <c r="EG470" i="5" s="1"/>
  <c r="DI470" i="5"/>
  <c r="EK470" i="5" s="1"/>
  <c r="CQ470" i="5"/>
  <c r="DS470" i="5" s="1"/>
  <c r="DG470" i="5"/>
  <c r="EI470" i="5" s="1"/>
  <c r="CJ470" i="5"/>
  <c r="CZ470" i="5"/>
  <c r="CP470" i="5"/>
  <c r="CP468" i="5"/>
  <c r="DF468" i="5"/>
  <c r="CU468" i="5"/>
  <c r="DW468" i="5" s="1"/>
  <c r="CN468" i="5"/>
  <c r="DD468" i="5"/>
  <c r="CH464" i="5"/>
  <c r="CX464" i="5"/>
  <c r="CM464" i="5"/>
  <c r="DO464" i="5" s="1"/>
  <c r="DC464" i="5"/>
  <c r="EE464" i="5" s="1"/>
  <c r="CV464" i="5"/>
  <c r="CO464" i="5"/>
  <c r="DQ464" i="5" s="1"/>
  <c r="CP460" i="5"/>
  <c r="DF460" i="5"/>
  <c r="CU460" i="5"/>
  <c r="DW460" i="5" s="1"/>
  <c r="CN460" i="5"/>
  <c r="DD460" i="5"/>
  <c r="CH456" i="5"/>
  <c r="CL456" i="5"/>
  <c r="CP456" i="5"/>
  <c r="CT456" i="5"/>
  <c r="CM456" i="5"/>
  <c r="DO456" i="5" s="1"/>
  <c r="DC456" i="5"/>
  <c r="EE456" i="5" s="1"/>
  <c r="CV456" i="5"/>
  <c r="CO456" i="5"/>
  <c r="DQ456" i="5" s="1"/>
  <c r="CQ452" i="5"/>
  <c r="DS452" i="5" s="1"/>
  <c r="DH452" i="5"/>
  <c r="CJ452" i="5"/>
  <c r="CZ452" i="5"/>
  <c r="CS452" i="5"/>
  <c r="DU452" i="5" s="1"/>
  <c r="CL452" i="5"/>
  <c r="CI448" i="5"/>
  <c r="DK448" i="5" s="1"/>
  <c r="CY448" i="5"/>
  <c r="EA448" i="5" s="1"/>
  <c r="CR448" i="5"/>
  <c r="DH448" i="5"/>
  <c r="CK448" i="5"/>
  <c r="DM448" i="5" s="1"/>
  <c r="DA448" i="5"/>
  <c r="EC448" i="5" s="1"/>
  <c r="CP448" i="5"/>
  <c r="CQ444" i="5"/>
  <c r="DS444" i="5" s="1"/>
  <c r="DG444" i="5"/>
  <c r="EI444" i="5" s="1"/>
  <c r="CJ444" i="5"/>
  <c r="CZ444" i="5"/>
  <c r="CS444" i="5"/>
  <c r="DU444" i="5" s="1"/>
  <c r="DI444" i="5"/>
  <c r="EK444" i="5" s="1"/>
  <c r="CH444" i="5"/>
  <c r="CW438" i="5"/>
  <c r="DY438" i="5" s="1"/>
  <c r="CL438" i="5"/>
  <c r="DB438" i="5"/>
  <c r="CQ438" i="5"/>
  <c r="DS438" i="5" s="1"/>
  <c r="DG438" i="5"/>
  <c r="EI438" i="5" s="1"/>
  <c r="CJ438" i="5"/>
  <c r="CI432" i="5"/>
  <c r="DK432" i="5" s="1"/>
  <c r="CY432" i="5"/>
  <c r="EA432" i="5" s="1"/>
  <c r="CR432" i="5"/>
  <c r="DH432" i="5"/>
  <c r="CK432" i="5"/>
  <c r="DM432" i="5" s="1"/>
  <c r="DA432" i="5"/>
  <c r="EC432" i="5" s="1"/>
  <c r="DB432" i="5"/>
  <c r="CP428" i="5"/>
  <c r="CQ428" i="5"/>
  <c r="DS428" i="5" s="1"/>
  <c r="CZ428" i="5"/>
  <c r="CW417" i="5"/>
  <c r="DY417" i="5" s="1"/>
  <c r="DB417" i="5"/>
  <c r="CQ417" i="5"/>
  <c r="DS417" i="5" s="1"/>
  <c r="CZ417" i="5"/>
  <c r="CO413" i="5"/>
  <c r="DQ413" i="5" s="1"/>
  <c r="CT413" i="5"/>
  <c r="CI413" i="5"/>
  <c r="DK413" i="5" s="1"/>
  <c r="CR413" i="5"/>
  <c r="CY407" i="5"/>
  <c r="EA407" i="5" s="1"/>
  <c r="DH407" i="5"/>
  <c r="CK407" i="5"/>
  <c r="DM407" i="5" s="1"/>
  <c r="CW403" i="5"/>
  <c r="DY403" i="5" s="1"/>
  <c r="DB403" i="5"/>
  <c r="CQ403" i="5"/>
  <c r="DS403" i="5" s="1"/>
  <c r="EL403" i="5" s="1"/>
  <c r="CZ399" i="5"/>
  <c r="CL395" i="5"/>
  <c r="DH387" i="5"/>
  <c r="CQ382" i="5"/>
  <c r="DS382" i="5" s="1"/>
  <c r="EL382" i="5" s="1"/>
  <c r="DD382" i="5"/>
  <c r="DG378" i="5"/>
  <c r="EI378" i="5" s="1"/>
  <c r="DI378" i="5"/>
  <c r="EK378" i="5" s="1"/>
  <c r="CY374" i="5"/>
  <c r="EA374" i="5" s="1"/>
  <c r="DH374" i="5"/>
  <c r="CK374" i="5"/>
  <c r="DM374" i="5" s="1"/>
  <c r="CO371" i="5"/>
  <c r="DQ371" i="5" s="1"/>
  <c r="CT371" i="5"/>
  <c r="CI371" i="5"/>
  <c r="DK371" i="5" s="1"/>
  <c r="CR371" i="5"/>
  <c r="DC367" i="5"/>
  <c r="EE367" i="5" s="1"/>
  <c r="CJ363" i="5"/>
  <c r="DG359" i="5"/>
  <c r="EI359" i="5" s="1"/>
  <c r="DC357" i="5"/>
  <c r="EE357" i="5" s="1"/>
  <c r="DE357" i="5"/>
  <c r="EG357" i="5" s="1"/>
  <c r="CU353" i="5"/>
  <c r="DW353" i="5" s="1"/>
  <c r="DD353" i="5"/>
  <c r="CW353" i="5"/>
  <c r="DY353" i="5" s="1"/>
  <c r="DB353" i="5"/>
  <c r="CM349" i="5"/>
  <c r="DO349" i="5" s="1"/>
  <c r="CV349" i="5"/>
  <c r="CO349" i="5"/>
  <c r="DQ349" i="5" s="1"/>
  <c r="CT349" i="5"/>
  <c r="CL343" i="5"/>
  <c r="CJ343" i="5"/>
  <c r="CQ333" i="5"/>
  <c r="DS333" i="5" s="1"/>
  <c r="CZ333" i="5"/>
  <c r="CS333" i="5"/>
  <c r="DU333" i="5" s="1"/>
  <c r="CX333" i="5"/>
  <c r="CI329" i="5"/>
  <c r="DK329" i="5" s="1"/>
  <c r="EL329" i="5" s="1"/>
  <c r="CR329" i="5"/>
  <c r="DG325" i="5"/>
  <c r="EI325" i="5" s="1"/>
  <c r="DI325" i="5"/>
  <c r="EK325" i="5" s="1"/>
  <c r="CR321" i="5"/>
  <c r="DF321" i="5"/>
  <c r="CO318" i="5"/>
  <c r="DQ318" i="5" s="1"/>
  <c r="CP318" i="5"/>
  <c r="DC315" i="5"/>
  <c r="EE315" i="5" s="1"/>
  <c r="DE315" i="5"/>
  <c r="EG315" i="5" s="1"/>
  <c r="DB311" i="5"/>
  <c r="CQ311" i="5"/>
  <c r="DS311" i="5" s="1"/>
  <c r="EL311" i="5" s="1"/>
  <c r="CZ311" i="5"/>
  <c r="CS311" i="5"/>
  <c r="DU311" i="5" s="1"/>
  <c r="CT307" i="5"/>
  <c r="CI307" i="5"/>
  <c r="DK307" i="5" s="1"/>
  <c r="EL307" i="5" s="1"/>
  <c r="CR307" i="5"/>
  <c r="DA299" i="5"/>
  <c r="EC299" i="5" s="1"/>
  <c r="CI294" i="5"/>
  <c r="DK294" i="5" s="1"/>
  <c r="EL294" i="5" s="1"/>
  <c r="CR294" i="5"/>
  <c r="DG290" i="5"/>
  <c r="EI290" i="5" s="1"/>
  <c r="DI290" i="5"/>
  <c r="EK290" i="5" s="1"/>
  <c r="CY286" i="5"/>
  <c r="EA286" i="5" s="1"/>
  <c r="DH286" i="5"/>
  <c r="CK286" i="5"/>
  <c r="DM286" i="5" s="1"/>
  <c r="CP286" i="5"/>
  <c r="CT278" i="5"/>
  <c r="CN274" i="5"/>
  <c r="CI270" i="5"/>
  <c r="DK270" i="5" s="1"/>
  <c r="EL270" i="5" s="1"/>
  <c r="CR270" i="5"/>
  <c r="DF267" i="5"/>
  <c r="CN267" i="5"/>
  <c r="CH263" i="5"/>
  <c r="DC255" i="5"/>
  <c r="EE255" i="5" s="1"/>
  <c r="DE255" i="5"/>
  <c r="EG255" i="5" s="1"/>
  <c r="DF251" i="5"/>
  <c r="CN251" i="5"/>
  <c r="CH247" i="5"/>
  <c r="CH244" i="5"/>
  <c r="DC236" i="5"/>
  <c r="EE236" i="5" s="1"/>
  <c r="DF232" i="5"/>
  <c r="CN232" i="5"/>
  <c r="CH228" i="5"/>
  <c r="DA220" i="5"/>
  <c r="EC220" i="5" s="1"/>
  <c r="DF220" i="5"/>
  <c r="CJ216" i="5"/>
  <c r="CH216" i="5"/>
  <c r="CU212" i="5"/>
  <c r="DW212" i="5" s="1"/>
  <c r="CZ208" i="5"/>
  <c r="CS208" i="5"/>
  <c r="DU208" i="5" s="1"/>
  <c r="CX208" i="5"/>
  <c r="CM208" i="5"/>
  <c r="DO208" i="5" s="1"/>
  <c r="CR204" i="5"/>
  <c r="DI200" i="5"/>
  <c r="EK200" i="5" s="1"/>
  <c r="DC200" i="5"/>
  <c r="EE200" i="5" s="1"/>
  <c r="DH196" i="5"/>
  <c r="CK196" i="5"/>
  <c r="DM196" i="5" s="1"/>
  <c r="CP196" i="5"/>
  <c r="EL164" i="5"/>
  <c r="EL120" i="5"/>
  <c r="EL476" i="5"/>
  <c r="EL324" i="5"/>
  <c r="EL310" i="5"/>
  <c r="EL302" i="5"/>
  <c r="EL293" i="5"/>
  <c r="EL285" i="5"/>
  <c r="EL277" i="5"/>
  <c r="EL269" i="5"/>
  <c r="EL262" i="5"/>
  <c r="EL254" i="5"/>
  <c r="EL147" i="5"/>
  <c r="EL131" i="5"/>
  <c r="EL123" i="5"/>
  <c r="EL115" i="5"/>
  <c r="EL19" i="5"/>
  <c r="EL11" i="5"/>
  <c r="EL32" i="5"/>
  <c r="EL486" i="5"/>
  <c r="EL466" i="5"/>
  <c r="EL426" i="5"/>
  <c r="EL337" i="5"/>
  <c r="EL261" i="5"/>
  <c r="EL253" i="5"/>
  <c r="EL246" i="5"/>
  <c r="EL238" i="5"/>
  <c r="EL230" i="5"/>
  <c r="EL174" i="5"/>
  <c r="EL166" i="5"/>
  <c r="EL150" i="5"/>
  <c r="EL134" i="5"/>
  <c r="EL401" i="5"/>
  <c r="EL309" i="5"/>
  <c r="EL222" i="5"/>
  <c r="EL214" i="5"/>
  <c r="EL206" i="5"/>
  <c r="EL198" i="5"/>
  <c r="EL182" i="5"/>
  <c r="EL48" i="5"/>
  <c r="EL494" i="5"/>
  <c r="EL479" i="5"/>
  <c r="EL393" i="5"/>
  <c r="EL301" i="5"/>
  <c r="EL298" i="5"/>
  <c r="EL265" i="5"/>
  <c r="EL249" i="5"/>
  <c r="EL242" i="5"/>
  <c r="EL234" i="5"/>
  <c r="EL226" i="5"/>
  <c r="EL178" i="5"/>
  <c r="EL162" i="5"/>
  <c r="EL146" i="5"/>
  <c r="EL138" i="5"/>
  <c r="EL130" i="5"/>
  <c r="EL84" i="5"/>
  <c r="EL18" i="5"/>
  <c r="EL25" i="5"/>
  <c r="EL498" i="5"/>
  <c r="EL345" i="5"/>
  <c r="EL272" i="5"/>
  <c r="EL218" i="5"/>
  <c r="EL210" i="5"/>
  <c r="EL202" i="5"/>
  <c r="EL194" i="5"/>
  <c r="EL186" i="5"/>
  <c r="EL6" i="5"/>
  <c r="EL44" i="5"/>
  <c r="EL36" i="5"/>
  <c r="EL75" i="5"/>
  <c r="EL429" i="5"/>
  <c r="EL379" i="5"/>
  <c r="EL347" i="5"/>
  <c r="EL312" i="5"/>
  <c r="EL304" i="5"/>
  <c r="EL271" i="5"/>
  <c r="EL125" i="5"/>
  <c r="EL117" i="5"/>
  <c r="EL109" i="5"/>
  <c r="EL497" i="5"/>
  <c r="EL385" i="5"/>
  <c r="EL360" i="5"/>
  <c r="EL336" i="5"/>
  <c r="EL83" i="5"/>
  <c r="EL52" i="5"/>
  <c r="EL489" i="5"/>
  <c r="EL441" i="5"/>
  <c r="EL433" i="5"/>
  <c r="EL383" i="5"/>
  <c r="EL350" i="5"/>
  <c r="EL291" i="5"/>
  <c r="EL225" i="5"/>
  <c r="EL197" i="5"/>
  <c r="EL400" i="5"/>
  <c r="EL392" i="5"/>
  <c r="EL368" i="5"/>
  <c r="EL364" i="5"/>
  <c r="EL217" i="5"/>
  <c r="EL181" i="5"/>
  <c r="CZ129" i="5"/>
  <c r="EL87" i="5"/>
  <c r="EL56" i="5"/>
  <c r="CW129" i="5"/>
  <c r="DY129" i="5" s="1"/>
  <c r="CL129" i="5"/>
  <c r="DB129" i="5"/>
  <c r="CQ129" i="5"/>
  <c r="DS129" i="5" s="1"/>
  <c r="DG129" i="5"/>
  <c r="EI129" i="5" s="1"/>
  <c r="CJ129" i="5"/>
  <c r="AT3" i="5"/>
  <c r="AR19" i="5"/>
  <c r="AR16" i="5"/>
  <c r="BD11" i="5"/>
  <c r="BE4" i="5"/>
  <c r="AR23" i="5"/>
  <c r="BD4" i="5"/>
  <c r="BF4" i="5" s="1"/>
  <c r="M4" i="5"/>
  <c r="BD14" i="5"/>
  <c r="BF14" i="5" s="1"/>
  <c r="BH22" i="5"/>
  <c r="BD10" i="5"/>
  <c r="BF10" i="5" s="1"/>
  <c r="AR4" i="5"/>
  <c r="BD18" i="5"/>
  <c r="BF18" i="5" s="1"/>
  <c r="BE13" i="5"/>
  <c r="BB11" i="5"/>
  <c r="BH15" i="5"/>
  <c r="BE11" i="5"/>
  <c r="AR20" i="5"/>
  <c r="BB15" i="5"/>
  <c r="AR9" i="5"/>
  <c r="BD15" i="5"/>
  <c r="BB22" i="5"/>
  <c r="BE23" i="5"/>
  <c r="BF23" i="5" s="1"/>
  <c r="BB23" i="5"/>
  <c r="BD3" i="5"/>
  <c r="AR22" i="5"/>
  <c r="BF21" i="5"/>
  <c r="M7" i="5"/>
  <c r="M19" i="5"/>
  <c r="M13" i="5"/>
  <c r="BD7" i="5"/>
  <c r="BH4" i="5"/>
  <c r="BH23" i="5"/>
  <c r="BE7" i="5"/>
  <c r="AR7" i="5"/>
  <c r="AR14" i="5"/>
  <c r="BB4" i="5"/>
  <c r="AR3" i="5"/>
  <c r="BE6" i="5"/>
  <c r="AR15" i="5"/>
  <c r="AR11" i="5"/>
  <c r="BD6" i="5"/>
  <c r="M3" i="5"/>
  <c r="BE3" i="5"/>
  <c r="BF3" i="5" s="1"/>
  <c r="M11" i="5"/>
  <c r="BF19" i="5"/>
  <c r="M16" i="5"/>
  <c r="AR6" i="5"/>
  <c r="BE16" i="5"/>
  <c r="BB16" i="5"/>
  <c r="BD13" i="5"/>
  <c r="BB7" i="5"/>
  <c r="BH19" i="5"/>
  <c r="BB19" i="5"/>
  <c r="BH16" i="5"/>
  <c r="BD16" i="5"/>
  <c r="AR13" i="5"/>
  <c r="BB13" i="5"/>
  <c r="M15" i="5"/>
  <c r="BE15" i="5"/>
  <c r="BH3" i="5"/>
  <c r="BB3" i="5"/>
  <c r="M6" i="5"/>
  <c r="BH6" i="5"/>
  <c r="BB6" i="5"/>
  <c r="BH13" i="5"/>
  <c r="B28" i="17"/>
  <c r="EL160" i="5" l="1"/>
  <c r="EL424" i="5"/>
  <c r="EL463" i="5"/>
  <c r="EL477" i="5"/>
  <c r="EL319" i="5"/>
  <c r="EL129" i="5"/>
  <c r="EL223" i="5"/>
  <c r="EL299" i="5"/>
  <c r="EL472" i="5"/>
  <c r="EL16" i="5"/>
  <c r="EL45" i="5"/>
  <c r="EL440" i="5"/>
  <c r="EL487" i="5"/>
  <c r="EL408" i="5"/>
  <c r="EL456" i="5"/>
  <c r="EL485" i="5"/>
  <c r="EL231" i="5"/>
  <c r="EL215" i="5"/>
  <c r="EL153" i="5"/>
  <c r="EL9" i="5"/>
  <c r="EL353" i="5"/>
  <c r="EL438" i="5"/>
  <c r="EL145" i="5"/>
  <c r="EL428" i="5"/>
  <c r="EL97" i="5"/>
  <c r="EL128" i="5"/>
  <c r="EL395" i="5"/>
  <c r="EL418" i="5"/>
  <c r="EL374" i="5"/>
  <c r="EL86" i="5"/>
  <c r="EL207" i="5"/>
  <c r="EL339" i="5"/>
  <c r="EL471" i="5"/>
  <c r="EL85" i="5"/>
  <c r="EL446" i="5"/>
  <c r="EL434" i="5"/>
  <c r="EL23" i="5"/>
  <c r="EL303" i="5"/>
  <c r="EL121" i="5"/>
  <c r="EL221" i="5"/>
  <c r="EL76" i="5"/>
  <c r="EL465" i="5"/>
  <c r="EL320" i="5"/>
  <c r="EL26" i="5"/>
  <c r="EL70" i="5"/>
  <c r="EL90" i="5"/>
  <c r="EL124" i="5"/>
  <c r="EL266" i="5"/>
  <c r="EL28" i="5"/>
  <c r="EL155" i="5"/>
  <c r="EL250" i="5"/>
  <c r="EL306" i="5"/>
  <c r="EL480" i="5"/>
  <c r="EL452" i="5"/>
  <c r="EL492" i="5"/>
  <c r="EL96" i="5"/>
  <c r="EL116" i="5"/>
  <c r="EL140" i="5"/>
  <c r="EL203" i="5"/>
  <c r="EL483" i="5"/>
  <c r="EL108" i="5"/>
  <c r="EL447" i="5"/>
  <c r="EL159" i="5"/>
  <c r="EL344" i="5"/>
  <c r="BF13" i="5"/>
  <c r="EL378" i="5"/>
  <c r="BF7" i="5"/>
  <c r="EL371" i="5"/>
  <c r="EL407" i="5"/>
  <c r="EL413" i="5"/>
  <c r="EL417" i="5"/>
  <c r="EL432" i="5"/>
  <c r="EL50" i="5"/>
  <c r="EL239" i="5"/>
  <c r="EL8" i="5"/>
  <c r="EL278" i="5"/>
  <c r="EL387" i="5"/>
  <c r="EL484" i="5"/>
  <c r="EL399" i="5"/>
  <c r="EL74" i="5"/>
  <c r="EL258" i="5"/>
  <c r="EL289" i="5"/>
  <c r="EL152" i="5"/>
  <c r="EL60" i="5"/>
  <c r="EL119" i="5"/>
  <c r="EL349" i="5"/>
  <c r="EL481" i="5"/>
  <c r="BF314" i="5"/>
  <c r="BF435" i="5"/>
  <c r="EL474" i="5"/>
  <c r="BF57" i="5"/>
  <c r="BF427" i="5"/>
  <c r="BF11" i="5"/>
  <c r="BF238" i="5"/>
  <c r="BF351" i="5"/>
  <c r="BF181" i="5"/>
  <c r="BF230" i="5"/>
  <c r="BF419" i="5"/>
  <c r="BF262" i="5"/>
  <c r="BF302" i="5"/>
  <c r="BF205" i="5"/>
  <c r="BF96" i="5"/>
  <c r="BF112" i="5"/>
  <c r="BF254" i="5"/>
  <c r="BF381" i="5"/>
  <c r="BF208" i="5"/>
  <c r="BF246" i="5"/>
  <c r="BF234" i="5"/>
  <c r="EL256" i="5"/>
  <c r="EL233" i="5"/>
  <c r="EL335" i="5"/>
  <c r="EL431" i="5"/>
  <c r="EL227" i="5"/>
  <c r="EL351" i="5"/>
  <c r="EL260" i="5"/>
  <c r="EL12" i="5"/>
  <c r="EL148" i="5"/>
  <c r="EL244" i="5"/>
  <c r="EL397" i="5"/>
  <c r="EL422" i="5"/>
  <c r="EL59" i="5"/>
  <c r="EL94" i="5"/>
  <c r="EL110" i="5"/>
  <c r="EL200" i="5"/>
  <c r="EL499" i="5"/>
  <c r="EL102" i="5"/>
  <c r="EL276" i="5"/>
  <c r="EL380" i="5"/>
  <c r="EL439" i="5"/>
  <c r="EL33" i="5"/>
  <c r="EL167" i="5"/>
  <c r="EL192" i="5"/>
  <c r="EL318" i="5"/>
  <c r="EL191" i="5"/>
  <c r="EL264" i="5"/>
  <c r="EL462" i="5"/>
  <c r="EL288" i="5"/>
  <c r="EL442" i="5"/>
  <c r="EL161" i="5"/>
  <c r="EL496" i="5"/>
  <c r="EL316" i="5"/>
  <c r="EL216" i="5"/>
  <c r="EL247" i="5"/>
  <c r="EL457" i="5"/>
  <c r="EL220" i="5"/>
  <c r="EL105" i="5"/>
  <c r="EL137" i="5"/>
  <c r="EL435" i="5"/>
  <c r="EL478" i="5"/>
  <c r="EL106" i="5"/>
  <c r="EL193" i="5"/>
  <c r="EL41" i="5"/>
  <c r="EL363" i="5"/>
  <c r="EL370" i="5"/>
  <c r="EL427" i="5"/>
  <c r="EL493" i="5"/>
  <c r="EL267" i="5"/>
  <c r="EL436" i="5"/>
  <c r="BF452" i="5"/>
  <c r="EL450" i="5"/>
  <c r="EL263" i="5"/>
  <c r="BF15" i="5"/>
  <c r="EL448" i="5"/>
  <c r="EL177" i="5"/>
  <c r="EL315" i="5"/>
  <c r="EL402" i="5"/>
  <c r="EL157" i="5"/>
  <c r="EL259" i="5"/>
  <c r="EL165" i="5"/>
  <c r="EL282" i="5"/>
  <c r="EL268" i="5"/>
  <c r="EL274" i="5"/>
  <c r="EL352" i="5"/>
  <c r="EL414" i="5"/>
  <c r="EL20" i="5"/>
  <c r="EL79" i="5"/>
  <c r="EL4" i="5"/>
  <c r="EL205" i="5"/>
  <c r="EL61" i="5"/>
  <c r="EL373" i="5"/>
  <c r="EL475" i="5"/>
  <c r="EL482" i="5"/>
  <c r="EL279" i="5"/>
  <c r="EL500" i="5"/>
  <c r="EL384" i="5"/>
  <c r="EL179" i="5"/>
  <c r="EL141" i="5"/>
  <c r="EL196" i="5"/>
  <c r="EL228" i="5"/>
  <c r="EL376" i="5"/>
  <c r="EL398" i="5"/>
  <c r="EL51" i="5"/>
  <c r="EL98" i="5"/>
  <c r="EL49" i="5"/>
  <c r="EL65" i="5"/>
  <c r="EL175" i="5"/>
  <c r="EL321" i="5"/>
  <c r="EL404" i="5"/>
  <c r="EL317" i="5"/>
  <c r="EL10" i="5"/>
  <c r="EL173" i="5"/>
  <c r="EL243" i="5"/>
  <c r="EL365" i="5"/>
  <c r="EL255" i="5"/>
  <c r="EL212" i="5"/>
  <c r="EL333" i="5"/>
  <c r="EL473" i="5"/>
  <c r="EL331" i="5"/>
  <c r="EL323" i="5"/>
  <c r="EL356" i="5"/>
  <c r="EL296" i="5"/>
  <c r="EL208" i="5"/>
  <c r="EL95" i="5"/>
  <c r="EL224" i="5"/>
  <c r="EL245" i="5"/>
  <c r="EL340" i="5"/>
  <c r="EL73" i="5"/>
  <c r="EL334" i="5"/>
  <c r="EL389" i="5"/>
  <c r="EL412" i="5"/>
  <c r="EL341" i="5"/>
  <c r="EL237" i="5"/>
  <c r="BF83" i="5"/>
  <c r="EL21" i="5"/>
  <c r="EL118" i="5"/>
  <c r="BF317" i="5"/>
  <c r="EL420" i="5"/>
  <c r="EL305" i="5"/>
  <c r="EL372" i="5"/>
  <c r="EL375" i="5"/>
  <c r="EL405" i="5"/>
  <c r="EL469" i="5"/>
  <c r="EL31" i="5"/>
  <c r="EL24" i="5"/>
  <c r="EL29" i="5"/>
  <c r="EL188" i="5"/>
  <c r="EL394" i="5"/>
  <c r="EL411" i="5"/>
  <c r="EL416" i="5"/>
  <c r="EL454" i="5"/>
  <c r="EL99" i="5"/>
  <c r="EL213" i="5"/>
  <c r="EL252" i="5"/>
  <c r="EL286" i="5"/>
  <c r="EL183" i="5"/>
  <c r="EL240" i="5"/>
  <c r="EL461" i="5"/>
  <c r="EL388" i="5"/>
  <c r="EL342" i="5"/>
  <c r="EL149" i="5"/>
  <c r="EL180" i="5"/>
  <c r="EL39" i="5"/>
  <c r="EL37" i="5"/>
  <c r="EL53" i="5"/>
  <c r="EL69" i="5"/>
  <c r="EL354" i="5"/>
  <c r="EL355" i="5"/>
  <c r="EL468" i="5"/>
  <c r="EL251" i="5"/>
  <c r="EL361" i="5"/>
  <c r="EL189" i="5"/>
  <c r="EL67" i="5"/>
  <c r="EL171" i="5"/>
  <c r="EL358" i="5"/>
  <c r="EL419" i="5"/>
  <c r="EL325" i="5"/>
  <c r="EL453" i="5"/>
  <c r="BF344" i="5"/>
  <c r="EL55" i="5"/>
  <c r="EL71" i="5"/>
  <c r="EL381" i="5"/>
  <c r="BF6" i="5"/>
  <c r="EL290" i="5"/>
  <c r="EL63" i="5"/>
  <c r="EL248" i="5"/>
  <c r="BF313" i="5"/>
  <c r="EL295" i="5"/>
  <c r="EL338" i="5"/>
  <c r="EL464" i="5"/>
  <c r="EL185" i="5"/>
  <c r="EL133" i="5"/>
  <c r="EL280" i="5"/>
  <c r="EL362" i="5"/>
  <c r="EL144" i="5"/>
  <c r="EL195" i="5"/>
  <c r="EL241" i="5"/>
  <c r="EL81" i="5"/>
  <c r="EL184" i="5"/>
  <c r="EL300" i="5"/>
  <c r="BF284" i="5"/>
  <c r="EL313" i="5"/>
  <c r="EL326" i="5"/>
  <c r="EL187" i="5"/>
  <c r="EL444" i="5"/>
  <c r="EL470" i="5"/>
  <c r="EL488" i="5"/>
  <c r="EL113" i="5"/>
  <c r="EL172" i="5"/>
  <c r="EL176" i="5"/>
  <c r="EL68" i="5"/>
  <c r="BF360" i="5"/>
  <c r="EL460" i="5"/>
  <c r="EL100" i="5"/>
  <c r="EL275" i="5"/>
  <c r="EL136" i="5"/>
  <c r="EL235" i="5"/>
  <c r="EL92" i="5"/>
  <c r="EL204" i="5"/>
  <c r="EL236" i="5"/>
  <c r="EL348" i="5"/>
  <c r="EL57" i="5"/>
  <c r="EL201" i="5"/>
  <c r="EL377" i="5"/>
  <c r="EL390" i="5"/>
  <c r="EL458" i="5"/>
  <c r="EL491" i="5"/>
  <c r="BF16" i="5"/>
  <c r="I2" i="5" l="1"/>
  <c r="O1" i="5"/>
  <c r="N501" i="5"/>
  <c r="EJ2" i="5" l="1"/>
  <c r="EF2" i="5"/>
  <c r="EH2" i="5"/>
  <c r="ED2" i="5"/>
  <c r="EB2" i="5"/>
  <c r="DZ2" i="5"/>
  <c r="DX2" i="5"/>
  <c r="DP2" i="5"/>
  <c r="DT2" i="5"/>
  <c r="DV2" i="5"/>
  <c r="DN2" i="5"/>
  <c r="DL2" i="5"/>
  <c r="DJ2" i="5"/>
  <c r="DR2" i="5"/>
  <c r="CA2" i="5"/>
  <c r="CG2" i="5"/>
  <c r="CF2" i="5"/>
  <c r="CE2" i="5"/>
  <c r="L2" i="18"/>
  <c r="BA2" i="5"/>
  <c r="AZ2" i="5"/>
  <c r="AY2" i="5"/>
  <c r="J2" i="5"/>
  <c r="AW2" i="5"/>
  <c r="AS2" i="5"/>
  <c r="AV2" i="5"/>
  <c r="AU2" i="5"/>
  <c r="F2" i="5"/>
  <c r="B2" i="5"/>
  <c r="K2" i="5" s="1"/>
  <c r="E2" i="5"/>
  <c r="C2" i="5"/>
  <c r="A2" i="5"/>
  <c r="D2" i="5"/>
  <c r="L2" i="5"/>
  <c r="AQ2" i="5"/>
  <c r="AP2" i="5"/>
  <c r="P1" i="5"/>
  <c r="O501" i="5"/>
  <c r="AT2" i="5" l="1"/>
  <c r="BD2" i="5"/>
  <c r="M2" i="18"/>
  <c r="AR2" i="5"/>
  <c r="BH2" i="5"/>
  <c r="BE2" i="5"/>
  <c r="BF2" i="5" s="1"/>
  <c r="M2" i="5"/>
  <c r="BB2" i="5"/>
  <c r="Q1" i="5"/>
  <c r="P501" i="5"/>
  <c r="R1" i="5" l="1"/>
  <c r="Q501" i="5"/>
  <c r="N2" i="18"/>
  <c r="O2" i="18" l="1"/>
  <c r="S1" i="5"/>
  <c r="R501" i="5"/>
  <c r="P2" i="18"/>
  <c r="T1" i="5" l="1"/>
  <c r="S501" i="5"/>
  <c r="T501" i="5" s="1"/>
  <c r="Q2" i="18"/>
  <c r="U1" i="5"/>
  <c r="U501" i="5" l="1"/>
  <c r="R2" i="18"/>
  <c r="V1" i="5"/>
  <c r="W1" i="5" l="1"/>
  <c r="V501" i="5"/>
  <c r="W501" i="5" s="1"/>
  <c r="S2" i="18"/>
  <c r="T2" i="18" l="1"/>
  <c r="X1" i="5"/>
  <c r="U2" i="18" l="1"/>
  <c r="X501" i="5"/>
  <c r="Y1" i="5"/>
  <c r="Z1" i="5" l="1"/>
  <c r="Y501" i="5"/>
  <c r="V2" i="18"/>
  <c r="W2" i="18"/>
  <c r="AA1" i="5"/>
  <c r="Z501" i="5"/>
  <c r="X2" i="18" l="1"/>
  <c r="A2" i="18" s="1"/>
  <c r="AA501" i="5"/>
  <c r="AB1" i="5"/>
  <c r="Y2" i="18" l="1"/>
  <c r="AC1" i="5"/>
  <c r="AB501" i="5"/>
  <c r="AC501" i="5" l="1"/>
  <c r="Z2" i="18"/>
  <c r="AD1" i="5"/>
  <c r="AA2" i="18" l="1"/>
  <c r="AE1" i="5"/>
  <c r="AD501" i="5"/>
  <c r="AB2" i="18" l="1"/>
  <c r="AE501" i="5"/>
  <c r="AF1" i="5"/>
  <c r="AC2" i="18" l="1"/>
  <c r="AG1" i="5"/>
  <c r="AF501" i="5"/>
  <c r="AD2" i="18" l="1"/>
  <c r="AH1" i="5"/>
  <c r="AG501" i="5"/>
  <c r="AE2" i="18" l="1"/>
  <c r="AH501" i="5"/>
  <c r="AI1" i="5"/>
  <c r="AF2" i="18" l="1"/>
  <c r="AJ1" i="5"/>
  <c r="AI501" i="5"/>
  <c r="AG2" i="18" l="1"/>
  <c r="AK1" i="5"/>
  <c r="AJ501" i="5"/>
  <c r="AH2" i="18" l="1"/>
  <c r="AL1" i="5"/>
  <c r="AK501" i="5"/>
  <c r="AL501" i="5" l="1"/>
  <c r="AI2" i="18"/>
  <c r="AM1" i="5"/>
  <c r="AJ2" i="18" l="1"/>
  <c r="AN1" i="5"/>
  <c r="AM501" i="5"/>
  <c r="AN501" i="5" l="1"/>
  <c r="AK2" i="18"/>
  <c r="AO1" i="5"/>
  <c r="DI3" i="5" l="1"/>
  <c r="EK3" i="5" s="1"/>
  <c r="CH3" i="5"/>
  <c r="CI3" i="5"/>
  <c r="DK3" i="5" s="1"/>
  <c r="CJ3" i="5"/>
  <c r="CK3" i="5"/>
  <c r="DM3" i="5" s="1"/>
  <c r="CL3" i="5"/>
  <c r="CM3" i="5"/>
  <c r="DO3" i="5" s="1"/>
  <c r="CO3" i="5"/>
  <c r="DQ3" i="5" s="1"/>
  <c r="CN3" i="5"/>
  <c r="CP3" i="5"/>
  <c r="CQ3" i="5"/>
  <c r="DS3" i="5" s="1"/>
  <c r="CR3" i="5"/>
  <c r="CS3" i="5"/>
  <c r="DU3" i="5" s="1"/>
  <c r="CU3" i="5"/>
  <c r="DW3" i="5" s="1"/>
  <c r="CT3" i="5"/>
  <c r="CV3" i="5"/>
  <c r="CW3" i="5"/>
  <c r="DY3" i="5" s="1"/>
  <c r="CX3" i="5"/>
  <c r="CY3" i="5"/>
  <c r="EA3" i="5" s="1"/>
  <c r="CZ3" i="5"/>
  <c r="DA3" i="5"/>
  <c r="EC3" i="5" s="1"/>
  <c r="DB3" i="5"/>
  <c r="DC3" i="5"/>
  <c r="EE3" i="5" s="1"/>
  <c r="DD3" i="5"/>
  <c r="DE3" i="5"/>
  <c r="EG3" i="5" s="1"/>
  <c r="DF3" i="5"/>
  <c r="DG3" i="5"/>
  <c r="EI3" i="5" s="1"/>
  <c r="DH3" i="5"/>
  <c r="DH2" i="5"/>
  <c r="AX19" i="5"/>
  <c r="AX6" i="5"/>
  <c r="AX18" i="5"/>
  <c r="AX10" i="5"/>
  <c r="AX7" i="5"/>
  <c r="AX3" i="5"/>
  <c r="AX15" i="5"/>
  <c r="AX8" i="5"/>
  <c r="AX5" i="5"/>
  <c r="AX21" i="5"/>
  <c r="AX17" i="5"/>
  <c r="AX11" i="5"/>
  <c r="AX9" i="5"/>
  <c r="AX4" i="5"/>
  <c r="AX22" i="5"/>
  <c r="AX16" i="5"/>
  <c r="AX12" i="5"/>
  <c r="AX14" i="5"/>
  <c r="AX23" i="5"/>
  <c r="AX13" i="5"/>
  <c r="AX20" i="5"/>
  <c r="CI2" i="5"/>
  <c r="DK2" i="5" s="1"/>
  <c r="CH2" i="5"/>
  <c r="CJ2" i="5"/>
  <c r="CK2" i="5"/>
  <c r="DM2" i="5" s="1"/>
  <c r="CM2" i="5"/>
  <c r="DO2" i="5" s="1"/>
  <c r="CL2" i="5"/>
  <c r="CN2" i="5"/>
  <c r="CO2" i="5"/>
  <c r="DQ2" i="5" s="1"/>
  <c r="CP2" i="5"/>
  <c r="CR2" i="5"/>
  <c r="CQ2" i="5"/>
  <c r="DS2" i="5" s="1"/>
  <c r="CS2" i="5"/>
  <c r="DU2" i="5" s="1"/>
  <c r="CT2" i="5"/>
  <c r="CU2" i="5"/>
  <c r="DW2" i="5" s="1"/>
  <c r="CV2" i="5"/>
  <c r="CW2" i="5"/>
  <c r="DY2" i="5" s="1"/>
  <c r="CX2" i="5"/>
  <c r="CY2" i="5"/>
  <c r="EA2" i="5" s="1"/>
  <c r="CZ2" i="5"/>
  <c r="DA2" i="5"/>
  <c r="EC2" i="5" s="1"/>
  <c r="DB2" i="5"/>
  <c r="DC2" i="5"/>
  <c r="EE2" i="5" s="1"/>
  <c r="DD2" i="5"/>
  <c r="DE2" i="5"/>
  <c r="EG2" i="5" s="1"/>
  <c r="DF2" i="5"/>
  <c r="DG2" i="5"/>
  <c r="EI2" i="5" s="1"/>
  <c r="AL2" i="18"/>
  <c r="DI2" i="5" s="1"/>
  <c r="EK2" i="5" s="1"/>
  <c r="AX2" i="5"/>
  <c r="AO501" i="5"/>
  <c r="EL3" i="5" l="1"/>
  <c r="EL2" i="5"/>
</calcChain>
</file>

<file path=xl/sharedStrings.xml><?xml version="1.0" encoding="utf-8"?>
<sst xmlns="http://schemas.openxmlformats.org/spreadsheetml/2006/main" count="188" uniqueCount="151">
  <si>
    <t>NOMBRE</t>
  </si>
  <si>
    <t>PERMISOS</t>
  </si>
  <si>
    <t>INCAPACIDADES</t>
  </si>
  <si>
    <t>BONO</t>
  </si>
  <si>
    <t>AREA</t>
  </si>
  <si>
    <t>TIEMPO EXTRA TRIPLE</t>
  </si>
  <si>
    <t>SALARIO</t>
  </si>
  <si>
    <t>VACACIONES</t>
  </si>
  <si>
    <t>PRIMA VACACIONAL</t>
  </si>
  <si>
    <t>AGUINALDO</t>
  </si>
  <si>
    <t>GRATIFICACION</t>
  </si>
  <si>
    <t>TIEMPO EXTRA DOBLE</t>
  </si>
  <si>
    <t>DESPENSA</t>
  </si>
  <si>
    <t>OBSERVACIONES</t>
  </si>
  <si>
    <t>SEXO</t>
  </si>
  <si>
    <t>DOMICILIO</t>
  </si>
  <si>
    <t>EDAD</t>
  </si>
  <si>
    <t>CANTIDAD</t>
  </si>
  <si>
    <t>BAJAS</t>
  </si>
  <si>
    <t>AYUDA DE TRANSPORTE</t>
  </si>
  <si>
    <t>CURP</t>
  </si>
  <si>
    <t>PUESTO</t>
  </si>
  <si>
    <t>AJUSTE EN TIEMPO EXTRA</t>
  </si>
  <si>
    <t>AJUSTE EN SUELDOS</t>
  </si>
  <si>
    <t>CTA FACTURACION</t>
  </si>
  <si>
    <t>NUM EMPLEADO</t>
  </si>
  <si>
    <t>FECHA DE INGRESO</t>
  </si>
  <si>
    <t>FECHA DE BAJA</t>
  </si>
  <si>
    <t>NO DE AFILIACION</t>
  </si>
  <si>
    <t>EST CIVIL</t>
  </si>
  <si>
    <t>DIRECCION</t>
  </si>
  <si>
    <t>ESTADO</t>
  </si>
  <si>
    <t>F</t>
  </si>
  <si>
    <t>Código de Pago</t>
  </si>
  <si>
    <t>Tipo de Código</t>
  </si>
  <si>
    <t>Descanso Laborado</t>
  </si>
  <si>
    <t>Días</t>
  </si>
  <si>
    <t>Falta Injustificada</t>
  </si>
  <si>
    <t>Falta Justificada</t>
  </si>
  <si>
    <t>Falta x Sanción</t>
  </si>
  <si>
    <t>Incapac. Enfermedad Gral.</t>
  </si>
  <si>
    <t>Incapac. por Maternidad</t>
  </si>
  <si>
    <t>Incapac. Riesgo de Trabajo</t>
  </si>
  <si>
    <t>Permiso Con goce de Sueldo</t>
  </si>
  <si>
    <t>Permiso Sin goce de Sueldo</t>
  </si>
  <si>
    <t>Permiso Defunción Familia</t>
  </si>
  <si>
    <t>Permiso Nacimiento Hijos</t>
  </si>
  <si>
    <t>Permiso Sindical</t>
  </si>
  <si>
    <t>Vacaciones</t>
  </si>
  <si>
    <t>Paro Técnico</t>
  </si>
  <si>
    <t>D</t>
  </si>
  <si>
    <t>N</t>
  </si>
  <si>
    <t>Código</t>
  </si>
  <si>
    <t>DL</t>
  </si>
  <si>
    <t>FI</t>
  </si>
  <si>
    <t>FJ</t>
  </si>
  <si>
    <t>FS</t>
  </si>
  <si>
    <t>IEG</t>
  </si>
  <si>
    <t>IPM</t>
  </si>
  <si>
    <t>IRT</t>
  </si>
  <si>
    <t>PCG</t>
  </si>
  <si>
    <t>PSG</t>
  </si>
  <si>
    <t>PDF</t>
  </si>
  <si>
    <t>PNH</t>
  </si>
  <si>
    <t>PS</t>
  </si>
  <si>
    <t>VAC</t>
  </si>
  <si>
    <t>PT</t>
  </si>
  <si>
    <t>DIAS SIN ALTA</t>
  </si>
  <si>
    <t>DT</t>
  </si>
  <si>
    <t>UMAT</t>
  </si>
  <si>
    <t>1EFNG</t>
  </si>
  <si>
    <t>CODIGO NOMINAS MAAS</t>
  </si>
  <si>
    <t>ATRY</t>
  </si>
  <si>
    <t>ATRB</t>
  </si>
  <si>
    <t>V</t>
  </si>
  <si>
    <t>ERRORES DE CATALOGO</t>
  </si>
  <si>
    <t>IRY</t>
  </si>
  <si>
    <t>Incapac. Riesgo de Trabajo Trayecto</t>
  </si>
  <si>
    <t>ASISTENCIA</t>
  </si>
  <si>
    <t>DESCANSO</t>
  </si>
  <si>
    <t>BAJA</t>
  </si>
  <si>
    <t>B</t>
  </si>
  <si>
    <t>ERROR NAME</t>
  </si>
  <si>
    <t>Se paga como:</t>
  </si>
  <si>
    <t>Codigo</t>
  </si>
  <si>
    <t>JOR</t>
  </si>
  <si>
    <t>HED</t>
  </si>
  <si>
    <t>HET</t>
  </si>
  <si>
    <t>PD</t>
  </si>
  <si>
    <t>COMENTARIO</t>
  </si>
  <si>
    <t>Date</t>
  </si>
  <si>
    <t>Nombre</t>
  </si>
  <si>
    <t># Empleado Agencia</t>
  </si>
  <si>
    <t>Código de pago</t>
  </si>
  <si>
    <t>Valor</t>
  </si>
  <si>
    <t>Sector</t>
  </si>
  <si>
    <t>cuenta</t>
  </si>
  <si>
    <t>DEPTO</t>
  </si>
  <si>
    <t>EMPLEADO</t>
  </si>
  <si>
    <t>CLIENTE</t>
  </si>
  <si>
    <t>SITE</t>
  </si>
  <si>
    <t>CUENTA</t>
  </si>
  <si>
    <t>DIAS A PAGAR</t>
  </si>
  <si>
    <t>SDN</t>
  </si>
  <si>
    <t>SUELDO</t>
  </si>
  <si>
    <t>PRIMA DOMINICAL</t>
  </si>
  <si>
    <t>NUEVO INGRESO</t>
  </si>
  <si>
    <t>PARO TECNICO</t>
  </si>
  <si>
    <t>DOBLES</t>
  </si>
  <si>
    <t>TRIPLES</t>
  </si>
  <si>
    <t>AJUSTE DE SUELDO</t>
  </si>
  <si>
    <t>FONDO DE AHORRO</t>
  </si>
  <si>
    <t>TOTAL TIEMPO EXTRA</t>
  </si>
  <si>
    <t xml:space="preserve"> # FESTIVO</t>
  </si>
  <si>
    <t>FESTIVO</t>
  </si>
  <si>
    <t>BONO DE ASISTENCIA</t>
  </si>
  <si>
    <t>BONO DE PUNTUALIDAD</t>
  </si>
  <si>
    <t>COMISIONES</t>
  </si>
  <si>
    <t>COMPENSACIÓN</t>
  </si>
  <si>
    <t>PRIMA DE ANTIGÜEDAD</t>
  </si>
  <si>
    <t>COMEDOR</t>
  </si>
  <si>
    <t>FECHA INGRESO</t>
  </si>
  <si>
    <t>FESTIVO LABORADO</t>
  </si>
  <si>
    <t>CODIGO</t>
  </si>
  <si>
    <t>CODIGOS DE PAGO</t>
  </si>
  <si>
    <t>TOTAL DE FALTAS</t>
  </si>
  <si>
    <t># PRIMA DOMINICAL</t>
  </si>
  <si>
    <t>INCENTIVO DE PRODUCTIVIDAD o PREMIO DE EFICIENCIA</t>
  </si>
  <si>
    <t>DESPENSA EN ESPECIE</t>
  </si>
  <si>
    <t>$ RETARDOS</t>
  </si>
  <si>
    <t>OTRAS DEDUCCIONES O GASTOS X COMPROBAR</t>
  </si>
  <si>
    <t>VACACIONES TOMADAS</t>
  </si>
  <si>
    <t>dias que nos deben</t>
  </si>
  <si>
    <t>monto</t>
  </si>
  <si>
    <t>vacaciones en el periodo</t>
  </si>
  <si>
    <t>ESTATUS</t>
  </si>
  <si>
    <t>NSS</t>
  </si>
  <si>
    <t>INICIO</t>
  </si>
  <si>
    <t>DIAS</t>
  </si>
  <si>
    <t>FOLIO</t>
  </si>
  <si>
    <t>UMF</t>
  </si>
  <si>
    <t>TIPO DE INC</t>
  </si>
  <si>
    <t>RAMO DE SEGURO</t>
  </si>
  <si>
    <t>HASTA</t>
  </si>
  <si>
    <t>EPP</t>
  </si>
  <si>
    <t>NUEVOS (1) / INCAPACIDAD (2)/ BAJAS (3)</t>
  </si>
  <si>
    <t>CC</t>
  </si>
  <si>
    <t>DESCANSOS LABORADOS (MONTO)</t>
  </si>
  <si>
    <t># Descanso laborado</t>
  </si>
  <si>
    <t>CATORCENA</t>
  </si>
  <si>
    <t>PD VALIDACION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</si>
</sst>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0_-;\-* #,##0.000_-;_-* &quot;-&quot;??_-;_-@_-"/>
    <numFmt numFmtId="167" formatCode="_-* #,##0.00\ _P_t_s_-;\-* #,##0.00\ _P_t_s_-;_-* &quot;-&quot;??\ _P_t_s_-;_-@_-"/>
    <numFmt numFmtId="168" formatCode="_-* #,##0.00\ &quot;€&quot;_-;\-* #,##0.00\ &quot;€&quot;_-;_-* &quot;-&quot;??\ &quot;€&quot;_-;_-@_-"/>
    <numFmt numFmtId="169" formatCode="_-[$€-2]* #,##0.00_-;\-[$€-2]* #,##0.00_-;_-[$€-2]* &quot;-&quot;??_-"/>
    <numFmt numFmtId="170" formatCode="ddd\,\ dd\ mmm\ yy"/>
  </numFmts>
  <fonts count="37">
    <font>
      <sz val="10"/>
      <name val="Arial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name val="Arial"/>
      <family val="2"/>
    </font>
    <font>
      <sz val="7"/>
      <name val="Trebuchet MS"/>
      <family val="2"/>
    </font>
    <font>
      <sz val="7"/>
      <name val="Arial"/>
      <family val="2"/>
    </font>
    <font>
      <sz val="7"/>
      <color indexed="12"/>
      <name val="Trebuchet MS"/>
      <family val="2"/>
    </font>
    <font>
      <sz val="10"/>
      <name val="MS Sans Serif"/>
      <family val="2"/>
    </font>
    <font>
      <sz val="7"/>
      <color rgb="FFFF0000"/>
      <name val="Trebuchet MS"/>
      <family val="2"/>
    </font>
    <font>
      <sz val="7"/>
      <color indexed="10"/>
      <name val="Arial"/>
      <family val="2"/>
    </font>
    <font>
      <sz val="8"/>
      <color indexed="60"/>
      <name val="Trebuchet MS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MS Sans Serif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name val="Tahoma"/>
      <family val="2"/>
    </font>
    <font>
      <u/>
      <sz val="10"/>
      <color theme="11"/>
      <name val="Arial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sz val="9"/>
      <color rgb="FF000000"/>
      <name val="Arial Unicode MS"/>
      <family val="2"/>
    </font>
    <font>
      <sz val="10"/>
      <color rgb="FF000000"/>
      <name val="Arial"/>
      <family val="2"/>
    </font>
    <font>
      <sz val="10"/>
      <color theme="7" tint="-0.249977111117893"/>
      <name val="Arial"/>
      <family val="2"/>
    </font>
    <font>
      <sz val="10"/>
      <color rgb="FFFF0000"/>
      <name val="Arial"/>
      <family val="2"/>
    </font>
    <font>
      <b/>
      <sz val="9"/>
      <color indexed="10"/>
      <name val="Trebuchet MS"/>
      <family val="2"/>
    </font>
    <font>
      <sz val="12"/>
      <color rgb="FF000000"/>
      <name val="Calibri"/>
      <family val="2"/>
    </font>
    <font>
      <sz val="10"/>
      <color theme="0" tint="-4.9989318521683403E-2"/>
      <name val="Arial"/>
      <family val="2"/>
    </font>
    <font>
      <b/>
      <sz val="9"/>
      <color theme="3"/>
      <name val="Trebuchet MS"/>
      <family val="2"/>
    </font>
    <font>
      <b/>
      <sz val="9"/>
      <color theme="0"/>
      <name val="Trebuchet MS"/>
      <family val="2"/>
    </font>
    <font>
      <sz val="11"/>
      <name val="Calibri"/>
      <family val="2"/>
    </font>
    <font>
      <sz val="8"/>
      <name val="Calibri"/>
      <family val="2"/>
      <scheme val="minor"/>
    </font>
    <font>
      <sz val="8"/>
      <name val="Trebuchet MS"/>
      <family val="2"/>
    </font>
    <font>
      <sz val="7"/>
      <color theme="0"/>
      <name val="Trebuchet MS"/>
      <family val="2"/>
    </font>
    <font>
      <sz val="7"/>
      <color theme="3" tint="0.39997558519241921"/>
      <name val="Trebuchet MS"/>
      <family val="2"/>
    </font>
    <font>
      <sz val="7"/>
      <color rgb="FFFFFF00"/>
      <name val="Trebuchet MS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5FF6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</borders>
  <cellStyleXfs count="38088">
    <xf numFmtId="0" fontId="0" fillId="0" borderId="0"/>
    <xf numFmtId="0" fontId="7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15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4" fillId="0" borderId="0"/>
    <xf numFmtId="44" fontId="3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7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71">
    <xf numFmtId="0" fontId="0" fillId="0" borderId="0" xfId="0"/>
    <xf numFmtId="0" fontId="4" fillId="0" borderId="0" xfId="0" applyFont="1" applyFill="1" applyBorder="1" applyAlignment="1" applyProtection="1">
      <alignment horizontal="left"/>
      <protection hidden="1"/>
    </xf>
    <xf numFmtId="0" fontId="3" fillId="0" borderId="0" xfId="0" applyFont="1" applyFill="1" applyProtection="1">
      <protection hidden="1"/>
    </xf>
    <xf numFmtId="0" fontId="4" fillId="0" borderId="0" xfId="0" applyFont="1" applyFill="1" applyBorder="1" applyAlignment="1" applyProtection="1">
      <protection hidden="1"/>
    </xf>
    <xf numFmtId="41" fontId="4" fillId="0" borderId="0" xfId="2" applyNumberFormat="1" applyFont="1" applyFill="1" applyBorder="1" applyAlignment="1" applyProtection="1">
      <alignment horizontal="center"/>
      <protection hidden="1"/>
    </xf>
    <xf numFmtId="41" fontId="5" fillId="0" borderId="0" xfId="0" applyNumberFormat="1" applyFont="1" applyFill="1" applyBorder="1" applyProtection="1">
      <protection hidden="1"/>
    </xf>
    <xf numFmtId="43" fontId="4" fillId="0" borderId="0" xfId="2" applyFont="1" applyFill="1" applyBorder="1" applyAlignment="1" applyProtection="1">
      <alignment horizontal="center"/>
      <protection hidden="1"/>
    </xf>
    <xf numFmtId="14" fontId="3" fillId="0" borderId="0" xfId="0" applyNumberFormat="1" applyFont="1" applyFill="1" applyProtection="1">
      <protection hidden="1"/>
    </xf>
    <xf numFmtId="15" fontId="4" fillId="0" borderId="0" xfId="0" applyNumberFormat="1" applyFont="1" applyFill="1" applyBorder="1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43" fontId="4" fillId="0" borderId="0" xfId="0" applyNumberFormat="1" applyFont="1" applyFill="1" applyBorder="1" applyAlignment="1" applyProtection="1">
      <alignment horizontal="center"/>
      <protection locked="0"/>
    </xf>
    <xf numFmtId="43" fontId="12" fillId="0" borderId="0" xfId="10" applyNumberFormat="1" applyFont="1" applyFill="1" applyBorder="1" applyAlignment="1" applyProtection="1">
      <protection locked="0"/>
    </xf>
    <xf numFmtId="166" fontId="4" fillId="0" borderId="0" xfId="3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hidden="1"/>
    </xf>
    <xf numFmtId="1" fontId="4" fillId="0" borderId="0" xfId="0" applyNumberFormat="1" applyFont="1" applyFill="1" applyBorder="1" applyAlignment="1" applyProtection="1">
      <alignment horizontal="center"/>
      <protection hidden="1"/>
    </xf>
    <xf numFmtId="43" fontId="4" fillId="0" borderId="0" xfId="0" applyNumberFormat="1" applyFont="1" applyFill="1" applyBorder="1" applyAlignment="1" applyProtection="1">
      <alignment horizontal="right"/>
      <protection hidden="1"/>
    </xf>
    <xf numFmtId="43" fontId="4" fillId="0" borderId="0" xfId="2" applyNumberFormat="1" applyFont="1" applyFill="1" applyBorder="1" applyAlignment="1" applyProtection="1">
      <alignment horizontal="center"/>
      <protection hidden="1"/>
    </xf>
    <xf numFmtId="43" fontId="4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Protection="1">
      <protection hidden="1"/>
    </xf>
    <xf numFmtId="1" fontId="4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hidden="1"/>
    </xf>
    <xf numFmtId="0" fontId="3" fillId="0" borderId="0" xfId="0" applyFont="1" applyFill="1" applyBorder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13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6" fillId="2" borderId="1" xfId="0" applyFont="1" applyFill="1" applyBorder="1" applyAlignment="1" applyProtection="1">
      <alignment horizontal="center" vertical="center" textRotation="90" wrapText="1" shrinkToFit="1"/>
    </xf>
    <xf numFmtId="170" fontId="26" fillId="2" borderId="1" xfId="0" applyNumberFormat="1" applyFont="1" applyFill="1" applyBorder="1" applyAlignment="1" applyProtection="1">
      <alignment horizontal="center" vertical="center" textRotation="90" wrapText="1" shrinkToFit="1"/>
    </xf>
    <xf numFmtId="43" fontId="9" fillId="2" borderId="1" xfId="0" applyNumberFormat="1" applyFont="1" applyFill="1" applyBorder="1" applyAlignment="1" applyProtection="1">
      <alignment horizontal="center" vertical="center" textRotation="90" wrapText="1" shrinkToFit="1"/>
    </xf>
    <xf numFmtId="0" fontId="10" fillId="3" borderId="1" xfId="0" applyFont="1" applyFill="1" applyBorder="1" applyAlignment="1" applyProtection="1">
      <alignment horizontal="center" vertical="center" textRotation="90" wrapText="1" shrinkToFit="1"/>
    </xf>
    <xf numFmtId="0" fontId="0" fillId="0" borderId="0" xfId="0" applyFill="1" applyBorder="1" applyProtection="1">
      <protection locked="0"/>
    </xf>
    <xf numFmtId="14" fontId="0" fillId="0" borderId="0" xfId="0" applyNumberFormat="1" applyProtection="1">
      <protection locked="0"/>
    </xf>
    <xf numFmtId="0" fontId="0" fillId="4" borderId="0" xfId="0" applyFill="1"/>
    <xf numFmtId="0" fontId="27" fillId="0" borderId="0" xfId="0" applyFont="1" applyProtection="1">
      <protection locked="0"/>
    </xf>
    <xf numFmtId="14" fontId="27" fillId="0" borderId="0" xfId="0" applyNumberFormat="1" applyFont="1" applyProtection="1">
      <protection locked="0"/>
    </xf>
    <xf numFmtId="170" fontId="29" fillId="2" borderId="1" xfId="0" applyNumberFormat="1" applyFont="1" applyFill="1" applyBorder="1" applyAlignment="1" applyProtection="1">
      <alignment horizontal="center" vertical="center" textRotation="90" wrapText="1" shrinkToFit="1"/>
    </xf>
    <xf numFmtId="164" fontId="4" fillId="0" borderId="0" xfId="3" applyNumberFormat="1" applyFont="1" applyFill="1" applyBorder="1" applyAlignment="1" applyProtection="1">
      <alignment horizontal="center"/>
      <protection locked="0"/>
    </xf>
    <xf numFmtId="170" fontId="30" fillId="14" borderId="1" xfId="0" applyNumberFormat="1" applyFont="1" applyFill="1" applyBorder="1" applyAlignment="1" applyProtection="1">
      <alignment horizontal="center" vertical="center" textRotation="90" wrapText="1" shrinkToFit="1"/>
    </xf>
    <xf numFmtId="170" fontId="26" fillId="14" borderId="1" xfId="0" applyNumberFormat="1" applyFont="1" applyFill="1" applyBorder="1" applyAlignment="1" applyProtection="1">
      <alignment horizontal="center" vertical="center" textRotation="90" wrapText="1" shrinkToFit="1"/>
    </xf>
    <xf numFmtId="2" fontId="4" fillId="0" borderId="0" xfId="0" applyNumberFormat="1" applyFont="1" applyFill="1" applyBorder="1" applyAlignment="1" applyProtection="1">
      <alignment horizontal="center"/>
      <protection hidden="1"/>
    </xf>
    <xf numFmtId="44" fontId="32" fillId="0" borderId="0" xfId="3" applyFont="1" applyFill="1" applyBorder="1" applyAlignment="1" applyProtection="1">
      <protection locked="0"/>
    </xf>
    <xf numFmtId="43" fontId="33" fillId="0" borderId="0" xfId="0" applyNumberFormat="1" applyFont="1" applyFill="1" applyBorder="1" applyAlignment="1" applyProtection="1">
      <alignment horizontal="center"/>
      <protection locked="0"/>
    </xf>
    <xf numFmtId="43" fontId="32" fillId="0" borderId="0" xfId="10" applyNumberFormat="1" applyFont="1" applyFill="1" applyBorder="1" applyAlignment="1" applyProtection="1">
      <protection locked="0"/>
    </xf>
    <xf numFmtId="0" fontId="33" fillId="0" borderId="0" xfId="0" applyNumberFormat="1" applyFont="1" applyFill="1" applyBorder="1" applyAlignment="1" applyProtection="1">
      <alignment horizontal="center"/>
      <protection locked="0"/>
    </xf>
    <xf numFmtId="0" fontId="21" fillId="8" borderId="2" xfId="23241" applyFont="1" applyFill="1" applyBorder="1" applyAlignment="1" applyProtection="1">
      <alignment vertical="center" wrapText="1"/>
    </xf>
    <xf numFmtId="0" fontId="21" fillId="8" borderId="3" xfId="23241" applyFont="1" applyFill="1" applyBorder="1" applyAlignment="1" applyProtection="1">
      <alignment vertical="center" wrapText="1"/>
    </xf>
    <xf numFmtId="0" fontId="22" fillId="8" borderId="3" xfId="23241" applyFont="1" applyFill="1" applyBorder="1" applyAlignment="1" applyProtection="1">
      <alignment horizontal="right" vertical="center" wrapText="1"/>
    </xf>
    <xf numFmtId="0" fontId="22" fillId="8" borderId="3" xfId="23241" applyFont="1" applyFill="1" applyBorder="1" applyAlignment="1">
      <alignment horizontal="center" vertical="center" wrapText="1"/>
    </xf>
    <xf numFmtId="0" fontId="3" fillId="0" borderId="0" xfId="23241"/>
    <xf numFmtId="0" fontId="23" fillId="15" borderId="4" xfId="23241" applyFont="1" applyFill="1" applyBorder="1" applyAlignment="1" applyProtection="1">
      <alignment vertical="center" wrapText="1"/>
    </xf>
    <xf numFmtId="0" fontId="23" fillId="15" borderId="5" xfId="23241" applyFont="1" applyFill="1" applyBorder="1" applyAlignment="1" applyProtection="1">
      <alignment vertical="center" wrapText="1"/>
    </xf>
    <xf numFmtId="0" fontId="23" fillId="0" borderId="5" xfId="23241" applyFont="1" applyBorder="1" applyAlignment="1" applyProtection="1">
      <alignment vertical="center" wrapText="1"/>
      <protection hidden="1"/>
    </xf>
    <xf numFmtId="0" fontId="20" fillId="6" borderId="4" xfId="23241" applyFont="1" applyFill="1" applyBorder="1" applyAlignment="1" applyProtection="1">
      <alignment vertical="center" wrapText="1"/>
    </xf>
    <xf numFmtId="0" fontId="20" fillId="6" borderId="5" xfId="23241" applyFont="1" applyFill="1" applyBorder="1" applyAlignment="1" applyProtection="1">
      <alignment vertical="center" wrapText="1"/>
    </xf>
    <xf numFmtId="0" fontId="20" fillId="6" borderId="5" xfId="23241" applyFont="1" applyFill="1" applyBorder="1" applyAlignment="1" applyProtection="1">
      <alignment vertical="center" wrapText="1"/>
      <protection hidden="1"/>
    </xf>
    <xf numFmtId="0" fontId="24" fillId="9" borderId="4" xfId="23241" applyFont="1" applyFill="1" applyBorder="1" applyAlignment="1" applyProtection="1">
      <alignment vertical="center" wrapText="1"/>
    </xf>
    <xf numFmtId="0" fontId="24" fillId="9" borderId="5" xfId="23241" applyFont="1" applyFill="1" applyBorder="1" applyAlignment="1" applyProtection="1">
      <alignment vertical="center" wrapText="1"/>
    </xf>
    <xf numFmtId="0" fontId="24" fillId="9" borderId="5" xfId="23241" applyFont="1" applyFill="1" applyBorder="1" applyAlignment="1" applyProtection="1">
      <alignment vertical="center" wrapText="1"/>
      <protection hidden="1"/>
    </xf>
    <xf numFmtId="0" fontId="23" fillId="7" borderId="4" xfId="23241" applyFont="1" applyFill="1" applyBorder="1" applyAlignment="1" applyProtection="1">
      <alignment vertical="center" wrapText="1"/>
    </xf>
    <xf numFmtId="0" fontId="23" fillId="7" borderId="5" xfId="23241" applyFont="1" applyFill="1" applyBorder="1" applyAlignment="1" applyProtection="1">
      <alignment vertical="center" wrapText="1"/>
    </xf>
    <xf numFmtId="0" fontId="23" fillId="7" borderId="5" xfId="23241" applyFont="1" applyFill="1" applyBorder="1" applyAlignment="1" applyProtection="1">
      <alignment vertical="center" wrapText="1"/>
      <protection hidden="1"/>
    </xf>
    <xf numFmtId="0" fontId="23" fillId="0" borderId="4" xfId="23241" applyFont="1" applyBorder="1" applyAlignment="1" applyProtection="1">
      <alignment vertical="center" wrapText="1"/>
    </xf>
    <xf numFmtId="0" fontId="23" fillId="0" borderId="5" xfId="23241" applyFont="1" applyBorder="1" applyAlignment="1" applyProtection="1">
      <alignment vertical="center" wrapText="1"/>
    </xf>
    <xf numFmtId="0" fontId="23" fillId="16" borderId="4" xfId="23241" applyFont="1" applyFill="1" applyBorder="1" applyAlignment="1" applyProtection="1">
      <alignment vertical="center" wrapText="1"/>
    </xf>
    <xf numFmtId="0" fontId="23" fillId="16" borderId="5" xfId="23241" applyFont="1" applyFill="1" applyBorder="1" applyAlignment="1" applyProtection="1">
      <alignment vertical="center" wrapText="1"/>
    </xf>
    <xf numFmtId="0" fontId="23" fillId="5" borderId="4" xfId="23241" applyFont="1" applyFill="1" applyBorder="1" applyAlignment="1" applyProtection="1">
      <alignment vertical="center" wrapText="1"/>
    </xf>
    <xf numFmtId="0" fontId="23" fillId="5" borderId="5" xfId="23241" applyFont="1" applyFill="1" applyBorder="1" applyAlignment="1" applyProtection="1">
      <alignment vertical="center" wrapText="1"/>
    </xf>
    <xf numFmtId="0" fontId="23" fillId="5" borderId="5" xfId="23241" applyFont="1" applyFill="1" applyBorder="1" applyAlignment="1" applyProtection="1">
      <alignment vertical="center" wrapText="1"/>
      <protection hidden="1"/>
    </xf>
    <xf numFmtId="0" fontId="23" fillId="10" borderId="4" xfId="23241" applyFont="1" applyFill="1" applyBorder="1" applyAlignment="1" applyProtection="1">
      <alignment vertical="center" wrapText="1"/>
    </xf>
    <xf numFmtId="0" fontId="23" fillId="10" borderId="5" xfId="23241" applyFont="1" applyFill="1" applyBorder="1" applyAlignment="1" applyProtection="1">
      <alignment horizontal="left" vertical="center" wrapText="1"/>
    </xf>
    <xf numFmtId="0" fontId="23" fillId="10" borderId="5" xfId="23241" applyFont="1" applyFill="1" applyBorder="1" applyAlignment="1" applyProtection="1">
      <alignment vertical="center" wrapText="1"/>
    </xf>
    <xf numFmtId="0" fontId="23" fillId="10" borderId="5" xfId="23241" applyFont="1" applyFill="1" applyBorder="1" applyAlignment="1" applyProtection="1">
      <alignment horizontal="left" vertical="center" wrapText="1"/>
      <protection hidden="1"/>
    </xf>
    <xf numFmtId="0" fontId="23" fillId="10" borderId="5" xfId="23241" applyFont="1" applyFill="1" applyBorder="1" applyAlignment="1" applyProtection="1">
      <alignment vertical="center" wrapText="1"/>
      <protection hidden="1"/>
    </xf>
    <xf numFmtId="0" fontId="25" fillId="11" borderId="6" xfId="23241" applyFont="1" applyFill="1" applyBorder="1" applyProtection="1"/>
    <xf numFmtId="0" fontId="25" fillId="11" borderId="2" xfId="23241" applyFont="1" applyFill="1" applyBorder="1" applyProtection="1"/>
    <xf numFmtId="0" fontId="25" fillId="11" borderId="2" xfId="23241" applyFont="1" applyFill="1" applyBorder="1" applyAlignment="1" applyProtection="1">
      <alignment vertical="center" wrapText="1"/>
    </xf>
    <xf numFmtId="0" fontId="25" fillId="11" borderId="3" xfId="23241" applyFont="1" applyFill="1" applyBorder="1"/>
    <xf numFmtId="0" fontId="3" fillId="12" borderId="0" xfId="23241" applyFont="1" applyFill="1" applyProtection="1"/>
    <xf numFmtId="0" fontId="31" fillId="8" borderId="2" xfId="23241" applyFont="1" applyFill="1" applyBorder="1" applyAlignment="1" applyProtection="1">
      <alignment vertical="center" wrapText="1"/>
    </xf>
    <xf numFmtId="0" fontId="31" fillId="8" borderId="8" xfId="23241" applyFont="1" applyFill="1" applyBorder="1" applyAlignment="1" applyProtection="1">
      <alignment vertical="center" wrapText="1"/>
    </xf>
    <xf numFmtId="0" fontId="3" fillId="7" borderId="4" xfId="23241" applyFont="1" applyFill="1" applyBorder="1" applyAlignment="1" applyProtection="1">
      <alignment vertical="center" wrapText="1"/>
    </xf>
    <xf numFmtId="0" fontId="3" fillId="0" borderId="2" xfId="23241" applyFont="1" applyBorder="1" applyProtection="1">
      <protection locked="0"/>
    </xf>
    <xf numFmtId="0" fontId="3" fillId="7" borderId="7" xfId="23241" applyFont="1" applyFill="1" applyBorder="1" applyAlignment="1" applyProtection="1">
      <alignment vertical="center" wrapText="1"/>
    </xf>
    <xf numFmtId="0" fontId="3" fillId="0" borderId="4" xfId="23241" applyFont="1" applyBorder="1" applyAlignment="1" applyProtection="1">
      <alignment vertical="center" wrapText="1"/>
    </xf>
    <xf numFmtId="9" fontId="3" fillId="0" borderId="2" xfId="23241" applyNumberFormat="1" applyFont="1" applyBorder="1" applyProtection="1">
      <protection locked="0"/>
    </xf>
    <xf numFmtId="0" fontId="3" fillId="7" borderId="9" xfId="23241" applyFont="1" applyFill="1" applyBorder="1" applyAlignment="1" applyProtection="1">
      <alignment vertical="center" wrapText="1"/>
    </xf>
    <xf numFmtId="2" fontId="5" fillId="0" borderId="0" xfId="0" applyNumberFormat="1" applyFont="1" applyFill="1" applyBorder="1" applyAlignment="1" applyProtection="1">
      <alignment horizontal="center"/>
      <protection hidden="1"/>
    </xf>
    <xf numFmtId="41" fontId="4" fillId="0" borderId="0" xfId="0" applyNumberFormat="1" applyFont="1" applyFill="1" applyBorder="1" applyAlignment="1" applyProtection="1">
      <alignment horizontal="center"/>
      <protection hidden="1"/>
    </xf>
    <xf numFmtId="41" fontId="4" fillId="0" borderId="0" xfId="0" applyNumberFormat="1" applyFont="1" applyFill="1" applyBorder="1" applyAlignment="1" applyProtection="1">
      <protection hidden="1"/>
    </xf>
    <xf numFmtId="41" fontId="5" fillId="0" borderId="0" xfId="0" applyNumberFormat="1" applyFont="1" applyFill="1" applyBorder="1" applyAlignment="1" applyProtection="1">
      <protection hidden="1"/>
    </xf>
    <xf numFmtId="43" fontId="5" fillId="0" borderId="0" xfId="0" applyNumberFormat="1" applyFont="1" applyFill="1" applyBorder="1" applyProtection="1">
      <protection hidden="1"/>
    </xf>
    <xf numFmtId="0" fontId="6" fillId="2" borderId="1" xfId="23241" applyFont="1" applyFill="1" applyBorder="1" applyAlignment="1" applyProtection="1">
      <alignment horizontal="center" vertical="center" wrapText="1" shrinkToFit="1"/>
    </xf>
    <xf numFmtId="0" fontId="6" fillId="5" borderId="1" xfId="23241" applyFont="1" applyFill="1" applyBorder="1" applyAlignment="1" applyProtection="1">
      <alignment horizontal="center" vertical="center" wrapText="1" shrinkToFit="1"/>
    </xf>
    <xf numFmtId="0" fontId="3" fillId="0" borderId="0" xfId="23241" applyProtection="1"/>
    <xf numFmtId="0" fontId="3" fillId="17" borderId="0" xfId="23241" applyNumberFormat="1" applyFill="1" applyProtection="1">
      <protection hidden="1"/>
    </xf>
    <xf numFmtId="0" fontId="3" fillId="17" borderId="0" xfId="23241" applyFill="1" applyProtection="1">
      <protection hidden="1"/>
    </xf>
    <xf numFmtId="0" fontId="3" fillId="0" borderId="0" xfId="23241" applyFill="1" applyProtection="1">
      <protection locked="0"/>
    </xf>
    <xf numFmtId="14" fontId="3" fillId="0" borderId="0" xfId="23241" applyNumberFormat="1" applyProtection="1">
      <protection locked="0"/>
    </xf>
    <xf numFmtId="0" fontId="3" fillId="0" borderId="0" xfId="23241" applyAlignment="1" applyProtection="1">
      <alignment horizontal="center"/>
      <protection locked="0"/>
    </xf>
    <xf numFmtId="0" fontId="3" fillId="0" borderId="0" xfId="23241" applyProtection="1">
      <protection locked="0"/>
    </xf>
    <xf numFmtId="14" fontId="3" fillId="17" borderId="0" xfId="23241" applyNumberFormat="1" applyFill="1" applyProtection="1">
      <protection hidden="1"/>
    </xf>
    <xf numFmtId="0" fontId="3" fillId="0" borderId="0" xfId="23241" applyFont="1" applyProtection="1">
      <protection locked="0"/>
    </xf>
    <xf numFmtId="2" fontId="3" fillId="0" borderId="0" xfId="23241" applyNumberFormat="1" applyProtection="1">
      <protection locked="0"/>
    </xf>
    <xf numFmtId="1" fontId="3" fillId="0" borderId="0" xfId="23241" applyNumberFormat="1" applyProtection="1">
      <protection locked="0"/>
    </xf>
    <xf numFmtId="4" fontId="3" fillId="0" borderId="0" xfId="23241" applyNumberFormat="1" applyProtection="1">
      <protection hidden="1"/>
    </xf>
    <xf numFmtId="41" fontId="32" fillId="0" borderId="0" xfId="3" applyNumberFormat="1" applyFont="1" applyFill="1" applyBorder="1" applyAlignment="1" applyProtection="1">
      <protection locked="0"/>
    </xf>
    <xf numFmtId="14" fontId="4" fillId="0" borderId="0" xfId="0" applyNumberFormat="1" applyFont="1" applyFill="1" applyBorder="1" applyAlignment="1" applyProtection="1">
      <alignment horizontal="left"/>
      <protection hidden="1"/>
    </xf>
    <xf numFmtId="0" fontId="34" fillId="19" borderId="1" xfId="0" applyFont="1" applyFill="1" applyBorder="1" applyAlignment="1" applyProtection="1">
      <alignment horizontal="center" vertical="center" textRotation="90" wrapText="1" shrinkToFit="1"/>
    </xf>
    <xf numFmtId="43" fontId="5" fillId="0" borderId="0" xfId="3" applyNumberFormat="1" applyFont="1" applyFill="1" applyBorder="1" applyProtection="1">
      <protection hidden="1"/>
    </xf>
    <xf numFmtId="0" fontId="8" fillId="19" borderId="1" xfId="0" applyFont="1" applyFill="1" applyBorder="1" applyAlignment="1" applyProtection="1">
      <alignment horizontal="center" vertical="center" textRotation="90" wrapText="1" shrinkToFit="1"/>
    </xf>
    <xf numFmtId="0" fontId="35" fillId="19" borderId="1" xfId="0" applyFont="1" applyFill="1" applyBorder="1" applyAlignment="1" applyProtection="1">
      <alignment horizontal="center" vertical="center" textRotation="90" wrapText="1" shrinkToFit="1"/>
    </xf>
    <xf numFmtId="0" fontId="36" fillId="19" borderId="1" xfId="0" applyFont="1" applyFill="1" applyBorder="1" applyAlignment="1" applyProtection="1">
      <alignment horizontal="center" vertical="center" textRotation="90" wrapText="1" shrinkToFit="1"/>
    </xf>
    <xf numFmtId="41" fontId="33" fillId="0" borderId="0" xfId="2" applyNumberFormat="1" applyFont="1" applyFill="1" applyBorder="1" applyAlignment="1" applyProtection="1">
      <alignment horizontal="center"/>
      <protection locked="0"/>
    </xf>
    <xf numFmtId="41" fontId="4" fillId="0" borderId="0" xfId="2" applyNumberFormat="1" applyFont="1" applyFill="1" applyBorder="1" applyAlignment="1" applyProtection="1">
      <alignment horizontal="center"/>
      <protection locked="0"/>
    </xf>
    <xf numFmtId="0" fontId="4" fillId="19" borderId="0" xfId="0" applyFont="1" applyFill="1" applyBorder="1" applyAlignment="1" applyProtection="1">
      <alignment horizontal="center"/>
      <protection hidden="1"/>
    </xf>
    <xf numFmtId="1" fontId="4" fillId="19" borderId="0" xfId="0" applyNumberFormat="1" applyFont="1" applyFill="1" applyBorder="1" applyAlignment="1" applyProtection="1">
      <alignment horizontal="center"/>
      <protection hidden="1"/>
    </xf>
    <xf numFmtId="0" fontId="4" fillId="19" borderId="0" xfId="0" applyFont="1" applyFill="1" applyBorder="1" applyAlignment="1" applyProtection="1">
      <alignment horizontal="left"/>
      <protection hidden="1"/>
    </xf>
    <xf numFmtId="14" fontId="4" fillId="19" borderId="0" xfId="0" applyNumberFormat="1" applyFont="1" applyFill="1" applyBorder="1" applyAlignment="1" applyProtection="1">
      <alignment horizontal="left"/>
      <protection hidden="1"/>
    </xf>
    <xf numFmtId="43" fontId="4" fillId="19" borderId="0" xfId="2" applyFont="1" applyFill="1" applyBorder="1" applyAlignment="1" applyProtection="1">
      <alignment horizontal="center"/>
      <protection hidden="1"/>
    </xf>
    <xf numFmtId="0" fontId="5" fillId="19" borderId="0" xfId="0" applyFont="1" applyFill="1" applyBorder="1" applyAlignment="1" applyProtection="1">
      <alignment horizontal="center"/>
      <protection hidden="1"/>
    </xf>
    <xf numFmtId="14" fontId="4" fillId="19" borderId="0" xfId="0" applyNumberFormat="1" applyFont="1" applyFill="1" applyBorder="1" applyAlignment="1" applyProtection="1">
      <alignment horizontal="center"/>
      <protection hidden="1"/>
    </xf>
    <xf numFmtId="0" fontId="4" fillId="19" borderId="0" xfId="0" applyFont="1" applyFill="1" applyBorder="1" applyAlignment="1" applyProtection="1">
      <protection hidden="1"/>
    </xf>
    <xf numFmtId="41" fontId="4" fillId="19" borderId="0" xfId="2" applyNumberFormat="1" applyFont="1" applyFill="1" applyBorder="1" applyAlignment="1" applyProtection="1">
      <alignment horizontal="center"/>
      <protection hidden="1"/>
    </xf>
    <xf numFmtId="41" fontId="5" fillId="19" borderId="0" xfId="0" applyNumberFormat="1" applyFont="1" applyFill="1" applyBorder="1" applyProtection="1">
      <protection hidden="1"/>
    </xf>
    <xf numFmtId="164" fontId="4" fillId="19" borderId="0" xfId="2" applyNumberFormat="1" applyFont="1" applyFill="1" applyBorder="1" applyAlignment="1" applyProtection="1">
      <alignment horizontal="center"/>
      <protection hidden="1"/>
    </xf>
    <xf numFmtId="4" fontId="4" fillId="19" borderId="0" xfId="0" applyNumberFormat="1" applyFont="1" applyFill="1" applyBorder="1" applyAlignment="1" applyProtection="1">
      <alignment horizontal="center"/>
      <protection hidden="1"/>
    </xf>
    <xf numFmtId="43" fontId="4" fillId="19" borderId="0" xfId="0" applyNumberFormat="1" applyFont="1" applyFill="1" applyBorder="1" applyAlignment="1" applyProtection="1">
      <alignment horizontal="right"/>
      <protection hidden="1"/>
    </xf>
    <xf numFmtId="43" fontId="4" fillId="19" borderId="0" xfId="2" applyNumberFormat="1" applyFont="1" applyFill="1" applyBorder="1" applyAlignment="1" applyProtection="1">
      <alignment horizontal="center"/>
      <protection hidden="1"/>
    </xf>
    <xf numFmtId="43" fontId="4" fillId="19" borderId="0" xfId="0" applyNumberFormat="1" applyFont="1" applyFill="1" applyBorder="1" applyAlignment="1" applyProtection="1">
      <alignment horizontal="center"/>
      <protection hidden="1"/>
    </xf>
    <xf numFmtId="43" fontId="12" fillId="19" borderId="0" xfId="10" applyNumberFormat="1" applyFont="1" applyFill="1" applyBorder="1" applyAlignment="1" applyProtection="1">
      <protection hidden="1"/>
    </xf>
    <xf numFmtId="165" fontId="4" fillId="19" borderId="0" xfId="0" applyNumberFormat="1" applyFont="1" applyFill="1" applyBorder="1" applyAlignment="1" applyProtection="1">
      <alignment horizontal="center"/>
      <protection hidden="1"/>
    </xf>
    <xf numFmtId="166" fontId="4" fillId="19" borderId="0" xfId="3" applyNumberFormat="1" applyFont="1" applyFill="1" applyBorder="1" applyAlignment="1" applyProtection="1">
      <alignment horizontal="center"/>
      <protection hidden="1"/>
    </xf>
    <xf numFmtId="0" fontId="4" fillId="19" borderId="0" xfId="0" quotePrefix="1" applyNumberFormat="1" applyFont="1" applyFill="1" applyBorder="1" applyAlignment="1" applyProtection="1">
      <alignment horizontal="left"/>
      <protection hidden="1"/>
    </xf>
    <xf numFmtId="15" fontId="4" fillId="19" borderId="0" xfId="0" applyNumberFormat="1" applyFont="1" applyFill="1" applyBorder="1" applyAlignment="1" applyProtection="1">
      <alignment horizontal="center"/>
      <protection hidden="1"/>
    </xf>
    <xf numFmtId="15" fontId="4" fillId="19" borderId="0" xfId="0" applyNumberFormat="1" applyFont="1" applyFill="1" applyBorder="1" applyAlignment="1" applyProtection="1">
      <alignment horizontal="left"/>
      <protection hidden="1"/>
    </xf>
    <xf numFmtId="0" fontId="3" fillId="19" borderId="0" xfId="0" applyFont="1" applyFill="1" applyBorder="1" applyProtection="1">
      <protection hidden="1"/>
    </xf>
    <xf numFmtId="0" fontId="3" fillId="19" borderId="0" xfId="0" applyFont="1" applyFill="1" applyBorder="1" applyAlignment="1" applyProtection="1">
      <alignment horizontal="center"/>
      <protection hidden="1"/>
    </xf>
    <xf numFmtId="0" fontId="0" fillId="19" borderId="0" xfId="0" applyFill="1" applyBorder="1" applyProtection="1">
      <protection hidden="1"/>
    </xf>
    <xf numFmtId="43" fontId="32" fillId="0" borderId="0" xfId="3" applyNumberFormat="1" applyFont="1" applyFill="1" applyBorder="1" applyAlignment="1" applyProtection="1">
      <protection hidden="1"/>
    </xf>
    <xf numFmtId="43" fontId="33" fillId="0" borderId="0" xfId="2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left"/>
      <protection locked="0"/>
    </xf>
    <xf numFmtId="165" fontId="33" fillId="0" borderId="0" xfId="0" applyNumberFormat="1" applyFont="1" applyFill="1" applyBorder="1" applyAlignment="1" applyProtection="1">
      <protection locked="0"/>
    </xf>
    <xf numFmtId="14" fontId="33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quotePrefix="1" applyNumberFormat="1" applyFont="1" applyFill="1" applyBorder="1" applyAlignment="1" applyProtection="1">
      <alignment horizontal="left"/>
      <protection locked="0"/>
    </xf>
    <xf numFmtId="165" fontId="4" fillId="0" borderId="0" xfId="0" applyNumberFormat="1" applyFont="1" applyFill="1" applyBorder="1" applyAlignment="1" applyProtection="1">
      <protection locked="0"/>
    </xf>
    <xf numFmtId="14" fontId="4" fillId="0" borderId="0" xfId="0" applyNumberFormat="1" applyFont="1" applyFill="1" applyBorder="1" applyAlignment="1" applyProtection="1">
      <alignment horizontal="center"/>
      <protection locked="0"/>
    </xf>
    <xf numFmtId="15" fontId="4" fillId="0" borderId="0" xfId="0" applyNumberFormat="1" applyFont="1" applyFill="1" applyBorder="1" applyAlignment="1" applyProtection="1">
      <alignment horizontal="center"/>
      <protection locked="0"/>
    </xf>
    <xf numFmtId="15" fontId="4" fillId="0" borderId="0" xfId="0" applyNumberFormat="1" applyFont="1" applyFill="1" applyBorder="1" applyAlignment="1" applyProtection="1">
      <alignment horizontal="left"/>
      <protection locked="0"/>
    </xf>
    <xf numFmtId="0" fontId="28" fillId="12" borderId="0" xfId="23241" applyFont="1" applyFill="1" applyProtection="1"/>
    <xf numFmtId="0" fontId="3" fillId="17" borderId="0" xfId="23241" applyFont="1" applyFill="1" applyProtection="1"/>
    <xf numFmtId="0" fontId="3" fillId="17" borderId="0" xfId="23241" applyFont="1" applyFill="1" applyAlignment="1" applyProtection="1">
      <alignment horizontal="center"/>
    </xf>
    <xf numFmtId="0" fontId="3" fillId="4" borderId="0" xfId="23241" applyFill="1" applyProtection="1">
      <protection hidden="1"/>
    </xf>
    <xf numFmtId="0" fontId="3" fillId="0" borderId="0" xfId="23241" applyProtection="1">
      <protection hidden="1"/>
    </xf>
    <xf numFmtId="14" fontId="3" fillId="0" borderId="0" xfId="23241" applyNumberFormat="1" applyProtection="1">
      <protection hidden="1"/>
    </xf>
    <xf numFmtId="0" fontId="3" fillId="0" borderId="0" xfId="23241" applyAlignment="1" applyProtection="1">
      <alignment horizontal="center"/>
      <protection hidden="1"/>
    </xf>
    <xf numFmtId="14" fontId="3" fillId="0" borderId="0" xfId="23241" applyNumberFormat="1" applyFont="1" applyProtection="1">
      <protection hidden="1"/>
    </xf>
    <xf numFmtId="14" fontId="3" fillId="0" borderId="0" xfId="23241" applyNumberFormat="1" applyFill="1" applyProtection="1">
      <protection hidden="1"/>
    </xf>
    <xf numFmtId="0" fontId="3" fillId="18" borderId="0" xfId="23241" applyFill="1" applyProtection="1">
      <protection hidden="1"/>
    </xf>
    <xf numFmtId="0" fontId="3" fillId="18" borderId="0" xfId="23241" applyFill="1" applyAlignment="1" applyProtection="1">
      <alignment horizontal="center"/>
      <protection hidden="1"/>
    </xf>
    <xf numFmtId="0" fontId="34" fillId="19" borderId="1" xfId="0" applyFont="1" applyFill="1" applyBorder="1" applyAlignment="1" applyProtection="1">
      <alignment horizontal="center" vertical="center" wrapText="1" shrinkToFit="1"/>
    </xf>
    <xf numFmtId="0" fontId="6" fillId="2" borderId="1" xfId="0" applyFont="1" applyFill="1" applyBorder="1" applyAlignment="1" applyProtection="1">
      <alignment horizontal="center" vertical="center" wrapText="1" shrinkToFit="1"/>
    </xf>
    <xf numFmtId="0" fontId="3" fillId="13" borderId="0" xfId="23241" applyFill="1" applyProtection="1">
      <protection hidden="1"/>
    </xf>
    <xf numFmtId="170" fontId="29" fillId="4" borderId="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0" fontId="0" fillId="17" borderId="0" xfId="0" applyFill="1" applyProtection="1">
      <protection locked="0"/>
    </xf>
    <xf numFmtId="14" fontId="0" fillId="17" borderId="0" xfId="0" applyNumberFormat="1" applyFill="1" applyProtection="1">
      <protection locked="0"/>
    </xf>
    <xf numFmtId="0" fontId="3" fillId="0" borderId="0" xfId="0" applyFont="1" applyProtection="1">
      <protection locked="0"/>
    </xf>
    <xf numFmtId="14" fontId="4" fillId="0" borderId="0" xfId="0" applyNumberFormat="1" applyFont="1" applyFill="1" applyBorder="1" applyAlignment="1" applyProtection="1">
      <alignment horizontal="center"/>
      <protection hidden="1"/>
    </xf>
    <xf numFmtId="1" fontId="4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</cellXfs>
  <cellStyles count="38088">
    <cellStyle name="A3 297 x 420 mm" xfId="28" xr:uid="{00000000-0005-0000-0000-000000000000}"/>
    <cellStyle name="A3 297 x 420 mm 2" xfId="29" xr:uid="{00000000-0005-0000-0000-000001000000}"/>
    <cellStyle name="A3 297 x 420 mm 2 2" xfId="139" xr:uid="{00000000-0005-0000-0000-000002000000}"/>
    <cellStyle name="A3 297 x 420 mm 2 2 2" xfId="4407" xr:uid="{00000000-0005-0000-0000-000003000000}"/>
    <cellStyle name="A3 297 x 420 mm 2 2 2 2" xfId="24922" xr:uid="{00000000-0005-0000-0000-000004000000}"/>
    <cellStyle name="A3 297 x 420 mm 2 2 3" xfId="24811" xr:uid="{00000000-0005-0000-0000-000005000000}"/>
    <cellStyle name="A3 297 x 420 mm 2 3" xfId="4406" xr:uid="{00000000-0005-0000-0000-000006000000}"/>
    <cellStyle name="A3 297 x 420 mm 2 3 2" xfId="24921" xr:uid="{00000000-0005-0000-0000-000007000000}"/>
    <cellStyle name="A3 297 x 420 mm 2 4" xfId="24740" xr:uid="{00000000-0005-0000-0000-000008000000}"/>
    <cellStyle name="A3 297 x 420 mm 3" xfId="140" xr:uid="{00000000-0005-0000-0000-000009000000}"/>
    <cellStyle name="A3 297 x 420 mm 3 2" xfId="4408" xr:uid="{00000000-0005-0000-0000-00000A000000}"/>
    <cellStyle name="A3 297 x 420 mm 3 2 2" xfId="24923" xr:uid="{00000000-0005-0000-0000-00000B000000}"/>
    <cellStyle name="A3 297 x 420 mm 3 3" xfId="24812" xr:uid="{00000000-0005-0000-0000-00000C000000}"/>
    <cellStyle name="A3 297 x 420 mm 4" xfId="141" xr:uid="{00000000-0005-0000-0000-00000D000000}"/>
    <cellStyle name="A3 297 x 420 mm 4 2" xfId="142" xr:uid="{00000000-0005-0000-0000-00000E000000}"/>
    <cellStyle name="A3 297 x 420 mm 4 2 2" xfId="4410" xr:uid="{00000000-0005-0000-0000-00000F000000}"/>
    <cellStyle name="A3 297 x 420 mm 4 2 2 2" xfId="24925" xr:uid="{00000000-0005-0000-0000-000010000000}"/>
    <cellStyle name="A3 297 x 420 mm 4 2 3" xfId="24814" xr:uid="{00000000-0005-0000-0000-000011000000}"/>
    <cellStyle name="A3 297 x 420 mm 4 3" xfId="4409" xr:uid="{00000000-0005-0000-0000-000012000000}"/>
    <cellStyle name="A3 297 x 420 mm 4 3 2" xfId="24924" xr:uid="{00000000-0005-0000-0000-000013000000}"/>
    <cellStyle name="A3 297 x 420 mm 4 4" xfId="24813" xr:uid="{00000000-0005-0000-0000-000014000000}"/>
    <cellStyle name="A3 297 x 420 mm 5" xfId="4405" xr:uid="{00000000-0005-0000-0000-000015000000}"/>
    <cellStyle name="A3 297 x 420 mm 5 2" xfId="24920" xr:uid="{00000000-0005-0000-0000-000016000000}"/>
    <cellStyle name="A3 297 x 420 mm 6" xfId="24739" xr:uid="{00000000-0005-0000-0000-000017000000}"/>
    <cellStyle name="Currency 4" xfId="24470" xr:uid="{00000000-0005-0000-0000-000018000000}"/>
    <cellStyle name="Currency 4 2" xfId="37648" xr:uid="{00000000-0005-0000-0000-000019000000}"/>
    <cellStyle name="Estilo 1" xfId="1" xr:uid="{00000000-0005-0000-0000-00001A000000}"/>
    <cellStyle name="Estilo 1 2" xfId="1076" xr:uid="{00000000-0005-0000-0000-00001B000000}"/>
    <cellStyle name="Estilo 1 2 2" xfId="11938" xr:uid="{00000000-0005-0000-0000-00001C000000}"/>
    <cellStyle name="Estilo 1 2 3" xfId="6475" xr:uid="{00000000-0005-0000-0000-00001D000000}"/>
    <cellStyle name="Estilo 1 3" xfId="6474" xr:uid="{00000000-0005-0000-0000-00001E000000}"/>
    <cellStyle name="Estilo 1 4" xfId="30" xr:uid="{00000000-0005-0000-0000-00001F000000}"/>
    <cellStyle name="Euro" xfId="31" xr:uid="{00000000-0005-0000-0000-000020000000}"/>
    <cellStyle name="Euro 2" xfId="32" xr:uid="{00000000-0005-0000-0000-000021000000}"/>
    <cellStyle name="Euro 2 2" xfId="143" xr:uid="{00000000-0005-0000-0000-000022000000}"/>
    <cellStyle name="Euro 2 2 2" xfId="4413" xr:uid="{00000000-0005-0000-0000-000023000000}"/>
    <cellStyle name="Euro 2 2 2 2" xfId="24928" xr:uid="{00000000-0005-0000-0000-000024000000}"/>
    <cellStyle name="Euro 2 2 3" xfId="24815" xr:uid="{00000000-0005-0000-0000-000025000000}"/>
    <cellStyle name="Euro 2 3" xfId="4412" xr:uid="{00000000-0005-0000-0000-000026000000}"/>
    <cellStyle name="Euro 2 3 2" xfId="24927" xr:uid="{00000000-0005-0000-0000-000027000000}"/>
    <cellStyle name="Euro 2 4" xfId="24742" xr:uid="{00000000-0005-0000-0000-000028000000}"/>
    <cellStyle name="Euro 3" xfId="89" xr:uid="{00000000-0005-0000-0000-000029000000}"/>
    <cellStyle name="Euro 3 2" xfId="109" xr:uid="{00000000-0005-0000-0000-00002A000000}"/>
    <cellStyle name="Euro 3 2 2" xfId="4415" xr:uid="{00000000-0005-0000-0000-00002B000000}"/>
    <cellStyle name="Euro 3 2 2 2" xfId="24930" xr:uid="{00000000-0005-0000-0000-00002C000000}"/>
    <cellStyle name="Euro 3 2 3" xfId="24797" xr:uid="{00000000-0005-0000-0000-00002D000000}"/>
    <cellStyle name="Euro 3 3" xfId="4414" xr:uid="{00000000-0005-0000-0000-00002E000000}"/>
    <cellStyle name="Euro 3 3 2" xfId="24929" xr:uid="{00000000-0005-0000-0000-00002F000000}"/>
    <cellStyle name="Euro 3 4" xfId="24786" xr:uid="{00000000-0005-0000-0000-000030000000}"/>
    <cellStyle name="Euro 4" xfId="144" xr:uid="{00000000-0005-0000-0000-000031000000}"/>
    <cellStyle name="Euro 5" xfId="145" xr:uid="{00000000-0005-0000-0000-000032000000}"/>
    <cellStyle name="Euro 5 2" xfId="146" xr:uid="{00000000-0005-0000-0000-000033000000}"/>
    <cellStyle name="Euro 5 2 2" xfId="4417" xr:uid="{00000000-0005-0000-0000-000034000000}"/>
    <cellStyle name="Euro 5 2 2 2" xfId="24932" xr:uid="{00000000-0005-0000-0000-000035000000}"/>
    <cellStyle name="Euro 5 2 3" xfId="24817" xr:uid="{00000000-0005-0000-0000-000036000000}"/>
    <cellStyle name="Euro 5 3" xfId="4416" xr:uid="{00000000-0005-0000-0000-000037000000}"/>
    <cellStyle name="Euro 5 3 2" xfId="24931" xr:uid="{00000000-0005-0000-0000-000038000000}"/>
    <cellStyle name="Euro 5 4" xfId="24816" xr:uid="{00000000-0005-0000-0000-000039000000}"/>
    <cellStyle name="Euro 6" xfId="4411" xr:uid="{00000000-0005-0000-0000-00003A000000}"/>
    <cellStyle name="Euro 6 2" xfId="24926" xr:uid="{00000000-0005-0000-0000-00003B000000}"/>
    <cellStyle name="Euro 7" xfId="24741" xr:uid="{00000000-0005-0000-0000-00003C000000}"/>
    <cellStyle name="Euro 8" xfId="37956" xr:uid="{00000000-0005-0000-0000-00003D000000}"/>
    <cellStyle name="Hipervínculo" xfId="38004" builtinId="8" hidden="1"/>
    <cellStyle name="Hipervínculo" xfId="38006" builtinId="8" hidden="1"/>
    <cellStyle name="Hipervínculo" xfId="38008" builtinId="8" hidden="1"/>
    <cellStyle name="Hipervínculo" xfId="38010" builtinId="8" hidden="1"/>
    <cellStyle name="Hipervínculo" xfId="38012" builtinId="8" hidden="1"/>
    <cellStyle name="Hipervínculo" xfId="38014" builtinId="8" hidden="1"/>
    <cellStyle name="Hipervínculo" xfId="38016" builtinId="8" hidden="1"/>
    <cellStyle name="Hipervínculo" xfId="38018" builtinId="8" hidden="1"/>
    <cellStyle name="Hipervínculo" xfId="38020" builtinId="8" hidden="1"/>
    <cellStyle name="Hipervínculo" xfId="38022" builtinId="8" hidden="1"/>
    <cellStyle name="Hipervínculo" xfId="38024" builtinId="8" hidden="1"/>
    <cellStyle name="Hipervínculo" xfId="38026" builtinId="8" hidden="1"/>
    <cellStyle name="Hipervínculo" xfId="38028" builtinId="8" hidden="1"/>
    <cellStyle name="Hipervínculo" xfId="38030" builtinId="8" hidden="1"/>
    <cellStyle name="Hipervínculo" xfId="38032" builtinId="8" hidden="1"/>
    <cellStyle name="Hipervínculo" xfId="38034" builtinId="8" hidden="1"/>
    <cellStyle name="Hipervínculo" xfId="38036" builtinId="8" hidden="1"/>
    <cellStyle name="Hipervínculo" xfId="38038" builtinId="8" hidden="1"/>
    <cellStyle name="Hipervínculo" xfId="38040" builtinId="8" hidden="1"/>
    <cellStyle name="Hipervínculo" xfId="38042" builtinId="8" hidden="1"/>
    <cellStyle name="Hipervínculo" xfId="38044" builtinId="8" hidden="1"/>
    <cellStyle name="Hipervínculo" xfId="38046" builtinId="8" hidden="1"/>
    <cellStyle name="Hipervínculo" xfId="38048" builtinId="8" hidden="1"/>
    <cellStyle name="Hipervínculo" xfId="38050" builtinId="8" hidden="1"/>
    <cellStyle name="Hipervínculo" xfId="38052" builtinId="8" hidden="1"/>
    <cellStyle name="Hipervínculo" xfId="38054" builtinId="8" hidden="1"/>
    <cellStyle name="Hipervínculo" xfId="38056" builtinId="8" hidden="1"/>
    <cellStyle name="Hipervínculo" xfId="38058" builtinId="8" hidden="1"/>
    <cellStyle name="Hipervínculo" xfId="38060" builtinId="8" hidden="1"/>
    <cellStyle name="Hipervínculo" xfId="38062" builtinId="8" hidden="1"/>
    <cellStyle name="Hipervínculo" xfId="38064" builtinId="8" hidden="1"/>
    <cellStyle name="Hipervínculo" xfId="38066" builtinId="8" hidden="1"/>
    <cellStyle name="Hipervínculo" xfId="38068" builtinId="8" hidden="1"/>
    <cellStyle name="Hipervínculo" xfId="38070" builtinId="8" hidden="1"/>
    <cellStyle name="Hipervínculo" xfId="38072" builtinId="8" hidden="1"/>
    <cellStyle name="Hipervínculo" xfId="38074" builtinId="8" hidden="1"/>
    <cellStyle name="Hipervínculo" xfId="38076" builtinId="8" hidden="1"/>
    <cellStyle name="Hipervínculo" xfId="38078" builtinId="8" hidden="1"/>
    <cellStyle name="Hipervínculo" xfId="38080" builtinId="8" hidden="1"/>
    <cellStyle name="Hipervínculo" xfId="38082" builtinId="8" hidden="1"/>
    <cellStyle name="Hipervínculo" xfId="38084" builtinId="8" hidden="1"/>
    <cellStyle name="Hipervínculo" xfId="38086" builtinId="8" hidden="1"/>
    <cellStyle name="Hipervínculo 2" xfId="147" xr:uid="{00000000-0005-0000-0000-000068000000}"/>
    <cellStyle name="Hipervínculo 2 2" xfId="148" xr:uid="{00000000-0005-0000-0000-000069000000}"/>
    <cellStyle name="Hipervínculo 3" xfId="149" xr:uid="{00000000-0005-0000-0000-00006A000000}"/>
    <cellStyle name="Hipervínculo visitado" xfId="38005" builtinId="9" hidden="1"/>
    <cellStyle name="Hipervínculo visitado" xfId="38007" builtinId="9" hidden="1"/>
    <cellStyle name="Hipervínculo visitado" xfId="38009" builtinId="9" hidden="1"/>
    <cellStyle name="Hipervínculo visitado" xfId="38011" builtinId="9" hidden="1"/>
    <cellStyle name="Hipervínculo visitado" xfId="38013" builtinId="9" hidden="1"/>
    <cellStyle name="Hipervínculo visitado" xfId="38015" builtinId="9" hidden="1"/>
    <cellStyle name="Hipervínculo visitado" xfId="38017" builtinId="9" hidden="1"/>
    <cellStyle name="Hipervínculo visitado" xfId="38019" builtinId="9" hidden="1"/>
    <cellStyle name="Hipervínculo visitado" xfId="38021" builtinId="9" hidden="1"/>
    <cellStyle name="Hipervínculo visitado" xfId="38023" builtinId="9" hidden="1"/>
    <cellStyle name="Hipervínculo visitado" xfId="38025" builtinId="9" hidden="1"/>
    <cellStyle name="Hipervínculo visitado" xfId="38027" builtinId="9" hidden="1"/>
    <cellStyle name="Hipervínculo visitado" xfId="38029" builtinId="9" hidden="1"/>
    <cellStyle name="Hipervínculo visitado" xfId="38031" builtinId="9" hidden="1"/>
    <cellStyle name="Hipervínculo visitado" xfId="38033" builtinId="9" hidden="1"/>
    <cellStyle name="Hipervínculo visitado" xfId="38035" builtinId="9" hidden="1"/>
    <cellStyle name="Hipervínculo visitado" xfId="38037" builtinId="9" hidden="1"/>
    <cellStyle name="Hipervínculo visitado" xfId="38039" builtinId="9" hidden="1"/>
    <cellStyle name="Hipervínculo visitado" xfId="38041" builtinId="9" hidden="1"/>
    <cellStyle name="Hipervínculo visitado" xfId="38043" builtinId="9" hidden="1"/>
    <cellStyle name="Hipervínculo visitado" xfId="38045" builtinId="9" hidden="1"/>
    <cellStyle name="Hipervínculo visitado" xfId="38047" builtinId="9" hidden="1"/>
    <cellStyle name="Hipervínculo visitado" xfId="38049" builtinId="9" hidden="1"/>
    <cellStyle name="Hipervínculo visitado" xfId="38051" builtinId="9" hidden="1"/>
    <cellStyle name="Hipervínculo visitado" xfId="38053" builtinId="9" hidden="1"/>
    <cellStyle name="Hipervínculo visitado" xfId="38055" builtinId="9" hidden="1"/>
    <cellStyle name="Hipervínculo visitado" xfId="38057" builtinId="9" hidden="1"/>
    <cellStyle name="Hipervínculo visitado" xfId="38059" builtinId="9" hidden="1"/>
    <cellStyle name="Hipervínculo visitado" xfId="38061" builtinId="9" hidden="1"/>
    <cellStyle name="Hipervínculo visitado" xfId="38063" builtinId="9" hidden="1"/>
    <cellStyle name="Hipervínculo visitado" xfId="38065" builtinId="9" hidden="1"/>
    <cellStyle name="Hipervínculo visitado" xfId="38067" builtinId="9" hidden="1"/>
    <cellStyle name="Hipervínculo visitado" xfId="38069" builtinId="9" hidden="1"/>
    <cellStyle name="Hipervínculo visitado" xfId="38071" builtinId="9" hidden="1"/>
    <cellStyle name="Hipervínculo visitado" xfId="38073" builtinId="9" hidden="1"/>
    <cellStyle name="Hipervínculo visitado" xfId="38075" builtinId="9" hidden="1"/>
    <cellStyle name="Hipervínculo visitado" xfId="38077" builtinId="9" hidden="1"/>
    <cellStyle name="Hipervínculo visitado" xfId="38079" builtinId="9" hidden="1"/>
    <cellStyle name="Hipervínculo visitado" xfId="38081" builtinId="9" hidden="1"/>
    <cellStyle name="Hipervínculo visitado" xfId="38083" builtinId="9" hidden="1"/>
    <cellStyle name="Hipervínculo visitado" xfId="38085" builtinId="9" hidden="1"/>
    <cellStyle name="Hipervínculo visitado" xfId="38087" builtinId="9" hidden="1"/>
    <cellStyle name="Millares" xfId="2" builtinId="3"/>
    <cellStyle name="Millares 10" xfId="18" xr:uid="{00000000-0005-0000-0000-000096000000}"/>
    <cellStyle name="Millares 10 10" xfId="14794" xr:uid="{00000000-0005-0000-0000-000097000000}"/>
    <cellStyle name="Millares 10 10 2" xfId="36070" xr:uid="{00000000-0005-0000-0000-000098000000}"/>
    <cellStyle name="Millares 10 10 3" xfId="27985" xr:uid="{00000000-0005-0000-0000-000099000000}"/>
    <cellStyle name="Millares 10 10 4" xfId="22882" xr:uid="{00000000-0005-0000-0000-00009A000000}"/>
    <cellStyle name="Millares 10 11" xfId="15850" xr:uid="{00000000-0005-0000-0000-00009B000000}"/>
    <cellStyle name="Millares 10 11 2" xfId="36300" xr:uid="{00000000-0005-0000-0000-00009C000000}"/>
    <cellStyle name="Millares 10 11 3" xfId="29041" xr:uid="{00000000-0005-0000-0000-00009D000000}"/>
    <cellStyle name="Millares 10 11 4" xfId="23112" xr:uid="{00000000-0005-0000-0000-00009E000000}"/>
    <cellStyle name="Millares 10 12" xfId="17131" xr:uid="{00000000-0005-0000-0000-00009F000000}"/>
    <cellStyle name="Millares 10 12 2" xfId="36555" xr:uid="{00000000-0005-0000-0000-0000A0000000}"/>
    <cellStyle name="Millares 10 12 3" xfId="30322" xr:uid="{00000000-0005-0000-0000-0000A1000000}"/>
    <cellStyle name="Millares 10 12 4" xfId="23376" xr:uid="{00000000-0005-0000-0000-0000A2000000}"/>
    <cellStyle name="Millares 10 13" xfId="18417" xr:uid="{00000000-0005-0000-0000-0000A3000000}"/>
    <cellStyle name="Millares 10 13 2" xfId="36810" xr:uid="{00000000-0005-0000-0000-0000A4000000}"/>
    <cellStyle name="Millares 10 13 3" xfId="31608" xr:uid="{00000000-0005-0000-0000-0000A5000000}"/>
    <cellStyle name="Millares 10 13 4" xfId="23631" xr:uid="{00000000-0005-0000-0000-0000A6000000}"/>
    <cellStyle name="Millares 10 14" xfId="19721" xr:uid="{00000000-0005-0000-0000-0000A7000000}"/>
    <cellStyle name="Millares 10 14 2" xfId="37039" xr:uid="{00000000-0005-0000-0000-0000A8000000}"/>
    <cellStyle name="Millares 10 14 3" xfId="32910" xr:uid="{00000000-0005-0000-0000-0000A9000000}"/>
    <cellStyle name="Millares 10 14 4" xfId="23860" xr:uid="{00000000-0005-0000-0000-0000AA000000}"/>
    <cellStyle name="Millares 10 15" xfId="24089" xr:uid="{00000000-0005-0000-0000-0000AB000000}"/>
    <cellStyle name="Millares 10 15 2" xfId="37268" xr:uid="{00000000-0005-0000-0000-0000AC000000}"/>
    <cellStyle name="Millares 10 16" xfId="24318" xr:uid="{00000000-0005-0000-0000-0000AD000000}"/>
    <cellStyle name="Millares 10 16 2" xfId="37497" xr:uid="{00000000-0005-0000-0000-0000AE000000}"/>
    <cellStyle name="Millares 10 17" xfId="24569" xr:uid="{00000000-0005-0000-0000-0000AF000000}"/>
    <cellStyle name="Millares 10 17 2" xfId="37748" xr:uid="{00000000-0005-0000-0000-0000B0000000}"/>
    <cellStyle name="Millares 10 18" xfId="34435" xr:uid="{00000000-0005-0000-0000-0000B1000000}"/>
    <cellStyle name="Millares 10 19" xfId="24778" xr:uid="{00000000-0005-0000-0000-0000B2000000}"/>
    <cellStyle name="Millares 10 2" xfId="90" xr:uid="{00000000-0005-0000-0000-0000B3000000}"/>
    <cellStyle name="Millares 10 2 10" xfId="24198" xr:uid="{00000000-0005-0000-0000-0000B4000000}"/>
    <cellStyle name="Millares 10 2 10 2" xfId="37377" xr:uid="{00000000-0005-0000-0000-0000B5000000}"/>
    <cellStyle name="Millares 10 2 11" xfId="24427" xr:uid="{00000000-0005-0000-0000-0000B6000000}"/>
    <cellStyle name="Millares 10 2 11 2" xfId="37606" xr:uid="{00000000-0005-0000-0000-0000B7000000}"/>
    <cellStyle name="Millares 10 2 12" xfId="24678" xr:uid="{00000000-0005-0000-0000-0000B8000000}"/>
    <cellStyle name="Millares 10 2 12 2" xfId="37857" xr:uid="{00000000-0005-0000-0000-0000B9000000}"/>
    <cellStyle name="Millares 10 2 13" xfId="34439" xr:uid="{00000000-0005-0000-0000-0000BA000000}"/>
    <cellStyle name="Millares 10 2 14" xfId="24787" xr:uid="{00000000-0005-0000-0000-0000BB000000}"/>
    <cellStyle name="Millares 10 2 15" xfId="21251" xr:uid="{00000000-0005-0000-0000-0000BC000000}"/>
    <cellStyle name="Millares 10 2 16" xfId="37915" xr:uid="{00000000-0005-0000-0000-0000BD000000}"/>
    <cellStyle name="Millares 10 2 17" xfId="37963" xr:uid="{00000000-0005-0000-0000-0000BE000000}"/>
    <cellStyle name="Millares 10 2 2" xfId="4419" xr:uid="{00000000-0005-0000-0000-0000BF000000}"/>
    <cellStyle name="Millares 10 2 2 10" xfId="24934" xr:uid="{00000000-0005-0000-0000-0000C0000000}"/>
    <cellStyle name="Millares 10 2 2 11" xfId="21329" xr:uid="{00000000-0005-0000-0000-0000C1000000}"/>
    <cellStyle name="Millares 10 2 2 2" xfId="12771" xr:uid="{00000000-0005-0000-0000-0000C2000000}"/>
    <cellStyle name="Millares 10 2 2 2 2" xfId="25962" xr:uid="{00000000-0005-0000-0000-0000C3000000}"/>
    <cellStyle name="Millares 10 2 2 3" xfId="13820" xr:uid="{00000000-0005-0000-0000-0000C4000000}"/>
    <cellStyle name="Millares 10 2 2 3 2" xfId="27011" xr:uid="{00000000-0005-0000-0000-0000C5000000}"/>
    <cellStyle name="Millares 10 2 2 4" xfId="14876" xr:uid="{00000000-0005-0000-0000-0000C6000000}"/>
    <cellStyle name="Millares 10 2 2 4 2" xfId="28067" xr:uid="{00000000-0005-0000-0000-0000C7000000}"/>
    <cellStyle name="Millares 10 2 2 5" xfId="15932" xr:uid="{00000000-0005-0000-0000-0000C8000000}"/>
    <cellStyle name="Millares 10 2 2 5 2" xfId="29123" xr:uid="{00000000-0005-0000-0000-0000C9000000}"/>
    <cellStyle name="Millares 10 2 2 6" xfId="17213" xr:uid="{00000000-0005-0000-0000-0000CA000000}"/>
    <cellStyle name="Millares 10 2 2 6 2" xfId="30404" xr:uid="{00000000-0005-0000-0000-0000CB000000}"/>
    <cellStyle name="Millares 10 2 2 7" xfId="18499" xr:uid="{00000000-0005-0000-0000-0000CC000000}"/>
    <cellStyle name="Millares 10 2 2 7 2" xfId="31690" xr:uid="{00000000-0005-0000-0000-0000CD000000}"/>
    <cellStyle name="Millares 10 2 2 8" xfId="19803" xr:uid="{00000000-0005-0000-0000-0000CE000000}"/>
    <cellStyle name="Millares 10 2 2 8 2" xfId="32992" xr:uid="{00000000-0005-0000-0000-0000CF000000}"/>
    <cellStyle name="Millares 10 2 2 9" xfId="34517" xr:uid="{00000000-0005-0000-0000-0000D0000000}"/>
    <cellStyle name="Millares 10 2 3" xfId="12693" xr:uid="{00000000-0005-0000-0000-0000D1000000}"/>
    <cellStyle name="Millares 10 2 3 2" xfId="17110" xr:uid="{00000000-0005-0000-0000-0000D2000000}"/>
    <cellStyle name="Millares 10 2 3 2 2" xfId="30301" xr:uid="{00000000-0005-0000-0000-0000D3000000}"/>
    <cellStyle name="Millares 10 2 3 3" xfId="18390" xr:uid="{00000000-0005-0000-0000-0000D4000000}"/>
    <cellStyle name="Millares 10 2 3 3 2" xfId="31581" xr:uid="{00000000-0005-0000-0000-0000D5000000}"/>
    <cellStyle name="Millares 10 2 3 4" xfId="19676" xr:uid="{00000000-0005-0000-0000-0000D6000000}"/>
    <cellStyle name="Millares 10 2 3 4 2" xfId="32867" xr:uid="{00000000-0005-0000-0000-0000D7000000}"/>
    <cellStyle name="Millares 10 2 3 5" xfId="20980" xr:uid="{00000000-0005-0000-0000-0000D8000000}"/>
    <cellStyle name="Millares 10 2 3 5 2" xfId="34169" xr:uid="{00000000-0005-0000-0000-0000D9000000}"/>
    <cellStyle name="Millares 10 2 3 6" xfId="35694" xr:uid="{00000000-0005-0000-0000-0000DA000000}"/>
    <cellStyle name="Millares 10 2 3 7" xfId="25884" xr:uid="{00000000-0005-0000-0000-0000DB000000}"/>
    <cellStyle name="Millares 10 2 3 8" xfId="22506" xr:uid="{00000000-0005-0000-0000-0000DC000000}"/>
    <cellStyle name="Millares 10 2 4" xfId="13742" xr:uid="{00000000-0005-0000-0000-0000DD000000}"/>
    <cellStyle name="Millares 10 2 4 2" xfId="21225" xr:uid="{00000000-0005-0000-0000-0000DE000000}"/>
    <cellStyle name="Millares 10 2 4 2 2" xfId="34414" xr:uid="{00000000-0005-0000-0000-0000DF000000}"/>
    <cellStyle name="Millares 10 2 4 3" xfId="35939" xr:uid="{00000000-0005-0000-0000-0000E0000000}"/>
    <cellStyle name="Millares 10 2 4 4" xfId="26933" xr:uid="{00000000-0005-0000-0000-0000E1000000}"/>
    <cellStyle name="Millares 10 2 4 5" xfId="22751" xr:uid="{00000000-0005-0000-0000-0000E2000000}"/>
    <cellStyle name="Millares 10 2 5" xfId="14798" xr:uid="{00000000-0005-0000-0000-0000E3000000}"/>
    <cellStyle name="Millares 10 2 5 2" xfId="36179" xr:uid="{00000000-0005-0000-0000-0000E4000000}"/>
    <cellStyle name="Millares 10 2 5 3" xfId="27989" xr:uid="{00000000-0005-0000-0000-0000E5000000}"/>
    <cellStyle name="Millares 10 2 5 4" xfId="22991" xr:uid="{00000000-0005-0000-0000-0000E6000000}"/>
    <cellStyle name="Millares 10 2 6" xfId="15854" xr:uid="{00000000-0005-0000-0000-0000E7000000}"/>
    <cellStyle name="Millares 10 2 6 2" xfId="36409" xr:uid="{00000000-0005-0000-0000-0000E8000000}"/>
    <cellStyle name="Millares 10 2 6 3" xfId="29045" xr:uid="{00000000-0005-0000-0000-0000E9000000}"/>
    <cellStyle name="Millares 10 2 6 4" xfId="23221" xr:uid="{00000000-0005-0000-0000-0000EA000000}"/>
    <cellStyle name="Millares 10 2 7" xfId="17135" xr:uid="{00000000-0005-0000-0000-0000EB000000}"/>
    <cellStyle name="Millares 10 2 7 2" xfId="36664" xr:uid="{00000000-0005-0000-0000-0000EC000000}"/>
    <cellStyle name="Millares 10 2 7 3" xfId="30326" xr:uid="{00000000-0005-0000-0000-0000ED000000}"/>
    <cellStyle name="Millares 10 2 7 4" xfId="23485" xr:uid="{00000000-0005-0000-0000-0000EE000000}"/>
    <cellStyle name="Millares 10 2 8" xfId="18421" xr:uid="{00000000-0005-0000-0000-0000EF000000}"/>
    <cellStyle name="Millares 10 2 8 2" xfId="36919" xr:uid="{00000000-0005-0000-0000-0000F0000000}"/>
    <cellStyle name="Millares 10 2 8 3" xfId="31612" xr:uid="{00000000-0005-0000-0000-0000F1000000}"/>
    <cellStyle name="Millares 10 2 8 4" xfId="23740" xr:uid="{00000000-0005-0000-0000-0000F2000000}"/>
    <cellStyle name="Millares 10 2 9" xfId="19725" xr:uid="{00000000-0005-0000-0000-0000F3000000}"/>
    <cellStyle name="Millares 10 2 9 2" xfId="37148" xr:uid="{00000000-0005-0000-0000-0000F4000000}"/>
    <cellStyle name="Millares 10 2 9 3" xfId="32914" xr:uid="{00000000-0005-0000-0000-0000F5000000}"/>
    <cellStyle name="Millares 10 2 9 4" xfId="23969" xr:uid="{00000000-0005-0000-0000-0000F6000000}"/>
    <cellStyle name="Millares 10 20" xfId="21247" xr:uid="{00000000-0005-0000-0000-0000F7000000}"/>
    <cellStyle name="Millares 10 21" xfId="76" xr:uid="{00000000-0005-0000-0000-0000F8000000}"/>
    <cellStyle name="Millares 10 22" xfId="37914" xr:uid="{00000000-0005-0000-0000-0000F9000000}"/>
    <cellStyle name="Millares 10 23" xfId="37962" xr:uid="{00000000-0005-0000-0000-0000FA000000}"/>
    <cellStyle name="Millares 10 3" xfId="4418" xr:uid="{00000000-0005-0000-0000-0000FB000000}"/>
    <cellStyle name="Millares 10 3 10" xfId="24933" xr:uid="{00000000-0005-0000-0000-0000FC000000}"/>
    <cellStyle name="Millares 10 3 11" xfId="21328" xr:uid="{00000000-0005-0000-0000-0000FD000000}"/>
    <cellStyle name="Millares 10 3 2" xfId="12770" xr:uid="{00000000-0005-0000-0000-0000FE000000}"/>
    <cellStyle name="Millares 10 3 2 2" xfId="25961" xr:uid="{00000000-0005-0000-0000-0000FF000000}"/>
    <cellStyle name="Millares 10 3 3" xfId="13819" xr:uid="{00000000-0005-0000-0000-000000010000}"/>
    <cellStyle name="Millares 10 3 3 2" xfId="27010" xr:uid="{00000000-0005-0000-0000-000001010000}"/>
    <cellStyle name="Millares 10 3 4" xfId="14875" xr:uid="{00000000-0005-0000-0000-000002010000}"/>
    <cellStyle name="Millares 10 3 4 2" xfId="28066" xr:uid="{00000000-0005-0000-0000-000003010000}"/>
    <cellStyle name="Millares 10 3 5" xfId="15931" xr:uid="{00000000-0005-0000-0000-000004010000}"/>
    <cellStyle name="Millares 10 3 5 2" xfId="29122" xr:uid="{00000000-0005-0000-0000-000005010000}"/>
    <cellStyle name="Millares 10 3 6" xfId="17212" xr:uid="{00000000-0005-0000-0000-000006010000}"/>
    <cellStyle name="Millares 10 3 6 2" xfId="30403" xr:uid="{00000000-0005-0000-0000-000007010000}"/>
    <cellStyle name="Millares 10 3 7" xfId="18498" xr:uid="{00000000-0005-0000-0000-000008010000}"/>
    <cellStyle name="Millares 10 3 7 2" xfId="31689" xr:uid="{00000000-0005-0000-0000-000009010000}"/>
    <cellStyle name="Millares 10 3 8" xfId="19802" xr:uid="{00000000-0005-0000-0000-00000A010000}"/>
    <cellStyle name="Millares 10 3 8 2" xfId="32991" xr:uid="{00000000-0005-0000-0000-00000B010000}"/>
    <cellStyle name="Millares 10 3 9" xfId="34516" xr:uid="{00000000-0005-0000-0000-00000C010000}"/>
    <cellStyle name="Millares 10 4" xfId="12517" xr:uid="{00000000-0005-0000-0000-00000D010000}"/>
    <cellStyle name="Millares 10 4 10" xfId="25709" xr:uid="{00000000-0005-0000-0000-00000E010000}"/>
    <cellStyle name="Millares 10 4 11" xfId="22011" xr:uid="{00000000-0005-0000-0000-00000F010000}"/>
    <cellStyle name="Millares 10 4 2" xfId="13453" xr:uid="{00000000-0005-0000-0000-000010010000}"/>
    <cellStyle name="Millares 10 4 2 2" xfId="26644" xr:uid="{00000000-0005-0000-0000-000011010000}"/>
    <cellStyle name="Millares 10 4 3" xfId="14502" xr:uid="{00000000-0005-0000-0000-000012010000}"/>
    <cellStyle name="Millares 10 4 3 2" xfId="27693" xr:uid="{00000000-0005-0000-0000-000013010000}"/>
    <cellStyle name="Millares 10 4 4" xfId="15558" xr:uid="{00000000-0005-0000-0000-000014010000}"/>
    <cellStyle name="Millares 10 4 4 2" xfId="28749" xr:uid="{00000000-0005-0000-0000-000015010000}"/>
    <cellStyle name="Millares 10 4 5" xfId="16614" xr:uid="{00000000-0005-0000-0000-000016010000}"/>
    <cellStyle name="Millares 10 4 5 2" xfId="29805" xr:uid="{00000000-0005-0000-0000-000017010000}"/>
    <cellStyle name="Millares 10 4 6" xfId="17895" xr:uid="{00000000-0005-0000-0000-000018010000}"/>
    <cellStyle name="Millares 10 4 6 2" xfId="31086" xr:uid="{00000000-0005-0000-0000-000019010000}"/>
    <cellStyle name="Millares 10 4 7" xfId="19181" xr:uid="{00000000-0005-0000-0000-00001A010000}"/>
    <cellStyle name="Millares 10 4 7 2" xfId="32372" xr:uid="{00000000-0005-0000-0000-00001B010000}"/>
    <cellStyle name="Millares 10 4 8" xfId="20485" xr:uid="{00000000-0005-0000-0000-00001C010000}"/>
    <cellStyle name="Millares 10 4 8 2" xfId="33674" xr:uid="{00000000-0005-0000-0000-00001D010000}"/>
    <cellStyle name="Millares 10 4 9" xfId="35199" xr:uid="{00000000-0005-0000-0000-00001E010000}"/>
    <cellStyle name="Millares 10 5" xfId="12530" xr:uid="{00000000-0005-0000-0000-00001F010000}"/>
    <cellStyle name="Millares 10 5 10" xfId="25722" xr:uid="{00000000-0005-0000-0000-000020010000}"/>
    <cellStyle name="Millares 10 5 11" xfId="22024" xr:uid="{00000000-0005-0000-0000-000021010000}"/>
    <cellStyle name="Millares 10 5 2" xfId="13466" xr:uid="{00000000-0005-0000-0000-000022010000}"/>
    <cellStyle name="Millares 10 5 2 2" xfId="26657" xr:uid="{00000000-0005-0000-0000-000023010000}"/>
    <cellStyle name="Millares 10 5 3" xfId="14515" xr:uid="{00000000-0005-0000-0000-000024010000}"/>
    <cellStyle name="Millares 10 5 3 2" xfId="27706" xr:uid="{00000000-0005-0000-0000-000025010000}"/>
    <cellStyle name="Millares 10 5 4" xfId="15571" xr:uid="{00000000-0005-0000-0000-000026010000}"/>
    <cellStyle name="Millares 10 5 4 2" xfId="28762" xr:uid="{00000000-0005-0000-0000-000027010000}"/>
    <cellStyle name="Millares 10 5 5" xfId="16627" xr:uid="{00000000-0005-0000-0000-000028010000}"/>
    <cellStyle name="Millares 10 5 5 2" xfId="29818" xr:uid="{00000000-0005-0000-0000-000029010000}"/>
    <cellStyle name="Millares 10 5 6" xfId="17908" xr:uid="{00000000-0005-0000-0000-00002A010000}"/>
    <cellStyle name="Millares 10 5 6 2" xfId="31099" xr:uid="{00000000-0005-0000-0000-00002B010000}"/>
    <cellStyle name="Millares 10 5 7" xfId="19194" xr:uid="{00000000-0005-0000-0000-00002C010000}"/>
    <cellStyle name="Millares 10 5 7 2" xfId="32385" xr:uid="{00000000-0005-0000-0000-00002D010000}"/>
    <cellStyle name="Millares 10 5 8" xfId="20498" xr:uid="{00000000-0005-0000-0000-00002E010000}"/>
    <cellStyle name="Millares 10 5 8 2" xfId="33687" xr:uid="{00000000-0005-0000-0000-00002F010000}"/>
    <cellStyle name="Millares 10 5 9" xfId="35212" xr:uid="{00000000-0005-0000-0000-000030010000}"/>
    <cellStyle name="Millares 10 6" xfId="12631" xr:uid="{00000000-0005-0000-0000-000031010000}"/>
    <cellStyle name="Millares 10 6 10" xfId="25823" xr:uid="{00000000-0005-0000-0000-000032010000}"/>
    <cellStyle name="Millares 10 6 11" xfId="22125" xr:uid="{00000000-0005-0000-0000-000033010000}"/>
    <cellStyle name="Millares 10 6 2" xfId="13567" xr:uid="{00000000-0005-0000-0000-000034010000}"/>
    <cellStyle name="Millares 10 6 2 2" xfId="26758" xr:uid="{00000000-0005-0000-0000-000035010000}"/>
    <cellStyle name="Millares 10 6 3" xfId="14616" xr:uid="{00000000-0005-0000-0000-000036010000}"/>
    <cellStyle name="Millares 10 6 3 2" xfId="27807" xr:uid="{00000000-0005-0000-0000-000037010000}"/>
    <cellStyle name="Millares 10 6 4" xfId="15672" xr:uid="{00000000-0005-0000-0000-000038010000}"/>
    <cellStyle name="Millares 10 6 4 2" xfId="28863" xr:uid="{00000000-0005-0000-0000-000039010000}"/>
    <cellStyle name="Millares 10 6 5" xfId="16728" xr:uid="{00000000-0005-0000-0000-00003A010000}"/>
    <cellStyle name="Millares 10 6 5 2" xfId="29919" xr:uid="{00000000-0005-0000-0000-00003B010000}"/>
    <cellStyle name="Millares 10 6 6" xfId="18009" xr:uid="{00000000-0005-0000-0000-00003C010000}"/>
    <cellStyle name="Millares 10 6 6 2" xfId="31200" xr:uid="{00000000-0005-0000-0000-00003D010000}"/>
    <cellStyle name="Millares 10 6 7" xfId="19295" xr:uid="{00000000-0005-0000-0000-00003E010000}"/>
    <cellStyle name="Millares 10 6 7 2" xfId="32486" xr:uid="{00000000-0005-0000-0000-00003F010000}"/>
    <cellStyle name="Millares 10 6 8" xfId="20599" xr:uid="{00000000-0005-0000-0000-000040010000}"/>
    <cellStyle name="Millares 10 6 8 2" xfId="33788" xr:uid="{00000000-0005-0000-0000-000041010000}"/>
    <cellStyle name="Millares 10 6 9" xfId="35313" xr:uid="{00000000-0005-0000-0000-000042010000}"/>
    <cellStyle name="Millares 10 7" xfId="13718" xr:uid="{00000000-0005-0000-0000-000043010000}"/>
    <cellStyle name="Millares 10 7 10" xfId="22276" xr:uid="{00000000-0005-0000-0000-000044010000}"/>
    <cellStyle name="Millares 10 7 2" xfId="14767" xr:uid="{00000000-0005-0000-0000-000045010000}"/>
    <cellStyle name="Millares 10 7 2 2" xfId="27958" xr:uid="{00000000-0005-0000-0000-000046010000}"/>
    <cellStyle name="Millares 10 7 3" xfId="15823" xr:uid="{00000000-0005-0000-0000-000047010000}"/>
    <cellStyle name="Millares 10 7 3 2" xfId="29014" xr:uid="{00000000-0005-0000-0000-000048010000}"/>
    <cellStyle name="Millares 10 7 4" xfId="16879" xr:uid="{00000000-0005-0000-0000-000049010000}"/>
    <cellStyle name="Millares 10 7 4 2" xfId="30070" xr:uid="{00000000-0005-0000-0000-00004A010000}"/>
    <cellStyle name="Millares 10 7 5" xfId="18160" xr:uid="{00000000-0005-0000-0000-00004B010000}"/>
    <cellStyle name="Millares 10 7 5 2" xfId="31351" xr:uid="{00000000-0005-0000-0000-00004C010000}"/>
    <cellStyle name="Millares 10 7 6" xfId="19446" xr:uid="{00000000-0005-0000-0000-00004D010000}"/>
    <cellStyle name="Millares 10 7 6 2" xfId="32637" xr:uid="{00000000-0005-0000-0000-00004E010000}"/>
    <cellStyle name="Millares 10 7 7" xfId="20750" xr:uid="{00000000-0005-0000-0000-00004F010000}"/>
    <cellStyle name="Millares 10 7 7 2" xfId="33939" xr:uid="{00000000-0005-0000-0000-000050010000}"/>
    <cellStyle name="Millares 10 7 8" xfId="35464" xr:uid="{00000000-0005-0000-0000-000051010000}"/>
    <cellStyle name="Millares 10 7 9" xfId="26909" xr:uid="{00000000-0005-0000-0000-000052010000}"/>
    <cellStyle name="Millares 10 8" xfId="12689" xr:uid="{00000000-0005-0000-0000-000053010000}"/>
    <cellStyle name="Millares 10 8 2" xfId="17001" xr:uid="{00000000-0005-0000-0000-000054010000}"/>
    <cellStyle name="Millares 10 8 2 2" xfId="30192" xr:uid="{00000000-0005-0000-0000-000055010000}"/>
    <cellStyle name="Millares 10 8 3" xfId="18281" xr:uid="{00000000-0005-0000-0000-000056010000}"/>
    <cellStyle name="Millares 10 8 3 2" xfId="31472" xr:uid="{00000000-0005-0000-0000-000057010000}"/>
    <cellStyle name="Millares 10 8 4" xfId="19567" xr:uid="{00000000-0005-0000-0000-000058010000}"/>
    <cellStyle name="Millares 10 8 4 2" xfId="32758" xr:uid="{00000000-0005-0000-0000-000059010000}"/>
    <cellStyle name="Millares 10 8 5" xfId="20871" xr:uid="{00000000-0005-0000-0000-00005A010000}"/>
    <cellStyle name="Millares 10 8 5 2" xfId="34060" xr:uid="{00000000-0005-0000-0000-00005B010000}"/>
    <cellStyle name="Millares 10 8 6" xfId="35585" xr:uid="{00000000-0005-0000-0000-00005C010000}"/>
    <cellStyle name="Millares 10 8 7" xfId="25880" xr:uid="{00000000-0005-0000-0000-00005D010000}"/>
    <cellStyle name="Millares 10 8 8" xfId="22397" xr:uid="{00000000-0005-0000-0000-00005E010000}"/>
    <cellStyle name="Millares 10 9" xfId="13738" xr:uid="{00000000-0005-0000-0000-00005F010000}"/>
    <cellStyle name="Millares 10 9 2" xfId="21116" xr:uid="{00000000-0005-0000-0000-000060010000}"/>
    <cellStyle name="Millares 10 9 2 2" xfId="34305" xr:uid="{00000000-0005-0000-0000-000061010000}"/>
    <cellStyle name="Millares 10 9 3" xfId="35830" xr:uid="{00000000-0005-0000-0000-000062010000}"/>
    <cellStyle name="Millares 10 9 4" xfId="26929" xr:uid="{00000000-0005-0000-0000-000063010000}"/>
    <cellStyle name="Millares 10 9 5" xfId="22642" xr:uid="{00000000-0005-0000-0000-000064010000}"/>
    <cellStyle name="Millares 100" xfId="12532" xr:uid="{00000000-0005-0000-0000-000065010000}"/>
    <cellStyle name="Millares 100 10" xfId="25724" xr:uid="{00000000-0005-0000-0000-000066010000}"/>
    <cellStyle name="Millares 100 11" xfId="22026" xr:uid="{00000000-0005-0000-0000-000067010000}"/>
    <cellStyle name="Millares 100 2" xfId="13468" xr:uid="{00000000-0005-0000-0000-000068010000}"/>
    <cellStyle name="Millares 100 2 2" xfId="26659" xr:uid="{00000000-0005-0000-0000-000069010000}"/>
    <cellStyle name="Millares 100 3" xfId="14517" xr:uid="{00000000-0005-0000-0000-00006A010000}"/>
    <cellStyle name="Millares 100 3 2" xfId="27708" xr:uid="{00000000-0005-0000-0000-00006B010000}"/>
    <cellStyle name="Millares 100 4" xfId="15573" xr:uid="{00000000-0005-0000-0000-00006C010000}"/>
    <cellStyle name="Millares 100 4 2" xfId="28764" xr:uid="{00000000-0005-0000-0000-00006D010000}"/>
    <cellStyle name="Millares 100 5" xfId="16629" xr:uid="{00000000-0005-0000-0000-00006E010000}"/>
    <cellStyle name="Millares 100 5 2" xfId="29820" xr:uid="{00000000-0005-0000-0000-00006F010000}"/>
    <cellStyle name="Millares 100 6" xfId="17910" xr:uid="{00000000-0005-0000-0000-000070010000}"/>
    <cellStyle name="Millares 100 6 2" xfId="31101" xr:uid="{00000000-0005-0000-0000-000071010000}"/>
    <cellStyle name="Millares 100 7" xfId="19196" xr:uid="{00000000-0005-0000-0000-000072010000}"/>
    <cellStyle name="Millares 100 7 2" xfId="32387" xr:uid="{00000000-0005-0000-0000-000073010000}"/>
    <cellStyle name="Millares 100 8" xfId="20500" xr:uid="{00000000-0005-0000-0000-000074010000}"/>
    <cellStyle name="Millares 100 8 2" xfId="33689" xr:uid="{00000000-0005-0000-0000-000075010000}"/>
    <cellStyle name="Millares 100 9" xfId="35214" xr:uid="{00000000-0005-0000-0000-000076010000}"/>
    <cellStyle name="Millares 101" xfId="12533" xr:uid="{00000000-0005-0000-0000-000077010000}"/>
    <cellStyle name="Millares 101 10" xfId="25725" xr:uid="{00000000-0005-0000-0000-000078010000}"/>
    <cellStyle name="Millares 101 11" xfId="22027" xr:uid="{00000000-0005-0000-0000-000079010000}"/>
    <cellStyle name="Millares 101 2" xfId="13469" xr:uid="{00000000-0005-0000-0000-00007A010000}"/>
    <cellStyle name="Millares 101 2 2" xfId="26660" xr:uid="{00000000-0005-0000-0000-00007B010000}"/>
    <cellStyle name="Millares 101 3" xfId="14518" xr:uid="{00000000-0005-0000-0000-00007C010000}"/>
    <cellStyle name="Millares 101 3 2" xfId="27709" xr:uid="{00000000-0005-0000-0000-00007D010000}"/>
    <cellStyle name="Millares 101 4" xfId="15574" xr:uid="{00000000-0005-0000-0000-00007E010000}"/>
    <cellStyle name="Millares 101 4 2" xfId="28765" xr:uid="{00000000-0005-0000-0000-00007F010000}"/>
    <cellStyle name="Millares 101 5" xfId="16630" xr:uid="{00000000-0005-0000-0000-000080010000}"/>
    <cellStyle name="Millares 101 5 2" xfId="29821" xr:uid="{00000000-0005-0000-0000-000081010000}"/>
    <cellStyle name="Millares 101 6" xfId="17911" xr:uid="{00000000-0005-0000-0000-000082010000}"/>
    <cellStyle name="Millares 101 6 2" xfId="31102" xr:uid="{00000000-0005-0000-0000-000083010000}"/>
    <cellStyle name="Millares 101 7" xfId="19197" xr:uid="{00000000-0005-0000-0000-000084010000}"/>
    <cellStyle name="Millares 101 7 2" xfId="32388" xr:uid="{00000000-0005-0000-0000-000085010000}"/>
    <cellStyle name="Millares 101 8" xfId="20501" xr:uid="{00000000-0005-0000-0000-000086010000}"/>
    <cellStyle name="Millares 101 8 2" xfId="33690" xr:uid="{00000000-0005-0000-0000-000087010000}"/>
    <cellStyle name="Millares 101 9" xfId="35215" xr:uid="{00000000-0005-0000-0000-000088010000}"/>
    <cellStyle name="Millares 102" xfId="12534" xr:uid="{00000000-0005-0000-0000-000089010000}"/>
    <cellStyle name="Millares 102 10" xfId="25726" xr:uid="{00000000-0005-0000-0000-00008A010000}"/>
    <cellStyle name="Millares 102 11" xfId="22028" xr:uid="{00000000-0005-0000-0000-00008B010000}"/>
    <cellStyle name="Millares 102 2" xfId="13470" xr:uid="{00000000-0005-0000-0000-00008C010000}"/>
    <cellStyle name="Millares 102 2 2" xfId="26661" xr:uid="{00000000-0005-0000-0000-00008D010000}"/>
    <cellStyle name="Millares 102 3" xfId="14519" xr:uid="{00000000-0005-0000-0000-00008E010000}"/>
    <cellStyle name="Millares 102 3 2" xfId="27710" xr:uid="{00000000-0005-0000-0000-00008F010000}"/>
    <cellStyle name="Millares 102 4" xfId="15575" xr:uid="{00000000-0005-0000-0000-000090010000}"/>
    <cellStyle name="Millares 102 4 2" xfId="28766" xr:uid="{00000000-0005-0000-0000-000091010000}"/>
    <cellStyle name="Millares 102 5" xfId="16631" xr:uid="{00000000-0005-0000-0000-000092010000}"/>
    <cellStyle name="Millares 102 5 2" xfId="29822" xr:uid="{00000000-0005-0000-0000-000093010000}"/>
    <cellStyle name="Millares 102 6" xfId="17912" xr:uid="{00000000-0005-0000-0000-000094010000}"/>
    <cellStyle name="Millares 102 6 2" xfId="31103" xr:uid="{00000000-0005-0000-0000-000095010000}"/>
    <cellStyle name="Millares 102 7" xfId="19198" xr:uid="{00000000-0005-0000-0000-000096010000}"/>
    <cellStyle name="Millares 102 7 2" xfId="32389" xr:uid="{00000000-0005-0000-0000-000097010000}"/>
    <cellStyle name="Millares 102 8" xfId="20502" xr:uid="{00000000-0005-0000-0000-000098010000}"/>
    <cellStyle name="Millares 102 8 2" xfId="33691" xr:uid="{00000000-0005-0000-0000-000099010000}"/>
    <cellStyle name="Millares 102 9" xfId="35216" xr:uid="{00000000-0005-0000-0000-00009A010000}"/>
    <cellStyle name="Millares 103" xfId="12535" xr:uid="{00000000-0005-0000-0000-00009B010000}"/>
    <cellStyle name="Millares 103 10" xfId="25727" xr:uid="{00000000-0005-0000-0000-00009C010000}"/>
    <cellStyle name="Millares 103 11" xfId="22029" xr:uid="{00000000-0005-0000-0000-00009D010000}"/>
    <cellStyle name="Millares 103 2" xfId="13471" xr:uid="{00000000-0005-0000-0000-00009E010000}"/>
    <cellStyle name="Millares 103 2 2" xfId="26662" xr:uid="{00000000-0005-0000-0000-00009F010000}"/>
    <cellStyle name="Millares 103 3" xfId="14520" xr:uid="{00000000-0005-0000-0000-0000A0010000}"/>
    <cellStyle name="Millares 103 3 2" xfId="27711" xr:uid="{00000000-0005-0000-0000-0000A1010000}"/>
    <cellStyle name="Millares 103 4" xfId="15576" xr:uid="{00000000-0005-0000-0000-0000A2010000}"/>
    <cellStyle name="Millares 103 4 2" xfId="28767" xr:uid="{00000000-0005-0000-0000-0000A3010000}"/>
    <cellStyle name="Millares 103 5" xfId="16632" xr:uid="{00000000-0005-0000-0000-0000A4010000}"/>
    <cellStyle name="Millares 103 5 2" xfId="29823" xr:uid="{00000000-0005-0000-0000-0000A5010000}"/>
    <cellStyle name="Millares 103 6" xfId="17913" xr:uid="{00000000-0005-0000-0000-0000A6010000}"/>
    <cellStyle name="Millares 103 6 2" xfId="31104" xr:uid="{00000000-0005-0000-0000-0000A7010000}"/>
    <cellStyle name="Millares 103 7" xfId="19199" xr:uid="{00000000-0005-0000-0000-0000A8010000}"/>
    <cellStyle name="Millares 103 7 2" xfId="32390" xr:uid="{00000000-0005-0000-0000-0000A9010000}"/>
    <cellStyle name="Millares 103 8" xfId="20503" xr:uid="{00000000-0005-0000-0000-0000AA010000}"/>
    <cellStyle name="Millares 103 8 2" xfId="33692" xr:uid="{00000000-0005-0000-0000-0000AB010000}"/>
    <cellStyle name="Millares 103 9" xfId="35217" xr:uid="{00000000-0005-0000-0000-0000AC010000}"/>
    <cellStyle name="Millares 104" xfId="12644" xr:uid="{00000000-0005-0000-0000-0000AD010000}"/>
    <cellStyle name="Millares 104 10" xfId="25836" xr:uid="{00000000-0005-0000-0000-0000AE010000}"/>
    <cellStyle name="Millares 104 11" xfId="22138" xr:uid="{00000000-0005-0000-0000-0000AF010000}"/>
    <cellStyle name="Millares 104 2" xfId="13580" xr:uid="{00000000-0005-0000-0000-0000B0010000}"/>
    <cellStyle name="Millares 104 2 2" xfId="26771" xr:uid="{00000000-0005-0000-0000-0000B1010000}"/>
    <cellStyle name="Millares 104 3" xfId="14629" xr:uid="{00000000-0005-0000-0000-0000B2010000}"/>
    <cellStyle name="Millares 104 3 2" xfId="27820" xr:uid="{00000000-0005-0000-0000-0000B3010000}"/>
    <cellStyle name="Millares 104 4" xfId="15685" xr:uid="{00000000-0005-0000-0000-0000B4010000}"/>
    <cellStyle name="Millares 104 4 2" xfId="28876" xr:uid="{00000000-0005-0000-0000-0000B5010000}"/>
    <cellStyle name="Millares 104 5" xfId="16741" xr:uid="{00000000-0005-0000-0000-0000B6010000}"/>
    <cellStyle name="Millares 104 5 2" xfId="29932" xr:uid="{00000000-0005-0000-0000-0000B7010000}"/>
    <cellStyle name="Millares 104 6" xfId="18022" xr:uid="{00000000-0005-0000-0000-0000B8010000}"/>
    <cellStyle name="Millares 104 6 2" xfId="31213" xr:uid="{00000000-0005-0000-0000-0000B9010000}"/>
    <cellStyle name="Millares 104 7" xfId="19308" xr:uid="{00000000-0005-0000-0000-0000BA010000}"/>
    <cellStyle name="Millares 104 7 2" xfId="32499" xr:uid="{00000000-0005-0000-0000-0000BB010000}"/>
    <cellStyle name="Millares 104 8" xfId="20612" xr:uid="{00000000-0005-0000-0000-0000BC010000}"/>
    <cellStyle name="Millares 104 8 2" xfId="33801" xr:uid="{00000000-0005-0000-0000-0000BD010000}"/>
    <cellStyle name="Millares 104 9" xfId="35326" xr:uid="{00000000-0005-0000-0000-0000BE010000}"/>
    <cellStyle name="Millares 105" xfId="12645" xr:uid="{00000000-0005-0000-0000-0000BF010000}"/>
    <cellStyle name="Millares 105 10" xfId="25837" xr:uid="{00000000-0005-0000-0000-0000C0010000}"/>
    <cellStyle name="Millares 105 11" xfId="22139" xr:uid="{00000000-0005-0000-0000-0000C1010000}"/>
    <cellStyle name="Millares 105 2" xfId="13581" xr:uid="{00000000-0005-0000-0000-0000C2010000}"/>
    <cellStyle name="Millares 105 2 2" xfId="26772" xr:uid="{00000000-0005-0000-0000-0000C3010000}"/>
    <cellStyle name="Millares 105 3" xfId="14630" xr:uid="{00000000-0005-0000-0000-0000C4010000}"/>
    <cellStyle name="Millares 105 3 2" xfId="27821" xr:uid="{00000000-0005-0000-0000-0000C5010000}"/>
    <cellStyle name="Millares 105 4" xfId="15686" xr:uid="{00000000-0005-0000-0000-0000C6010000}"/>
    <cellStyle name="Millares 105 4 2" xfId="28877" xr:uid="{00000000-0005-0000-0000-0000C7010000}"/>
    <cellStyle name="Millares 105 5" xfId="16742" xr:uid="{00000000-0005-0000-0000-0000C8010000}"/>
    <cellStyle name="Millares 105 5 2" xfId="29933" xr:uid="{00000000-0005-0000-0000-0000C9010000}"/>
    <cellStyle name="Millares 105 6" xfId="18023" xr:uid="{00000000-0005-0000-0000-0000CA010000}"/>
    <cellStyle name="Millares 105 6 2" xfId="31214" xr:uid="{00000000-0005-0000-0000-0000CB010000}"/>
    <cellStyle name="Millares 105 7" xfId="19309" xr:uid="{00000000-0005-0000-0000-0000CC010000}"/>
    <cellStyle name="Millares 105 7 2" xfId="32500" xr:uid="{00000000-0005-0000-0000-0000CD010000}"/>
    <cellStyle name="Millares 105 8" xfId="20613" xr:uid="{00000000-0005-0000-0000-0000CE010000}"/>
    <cellStyle name="Millares 105 8 2" xfId="33802" xr:uid="{00000000-0005-0000-0000-0000CF010000}"/>
    <cellStyle name="Millares 105 9" xfId="35327" xr:uid="{00000000-0005-0000-0000-0000D0010000}"/>
    <cellStyle name="Millares 106" xfId="12646" xr:uid="{00000000-0005-0000-0000-0000D1010000}"/>
    <cellStyle name="Millares 106 10" xfId="25838" xr:uid="{00000000-0005-0000-0000-0000D2010000}"/>
    <cellStyle name="Millares 106 11" xfId="22140" xr:uid="{00000000-0005-0000-0000-0000D3010000}"/>
    <cellStyle name="Millares 106 2" xfId="13582" xr:uid="{00000000-0005-0000-0000-0000D4010000}"/>
    <cellStyle name="Millares 106 2 2" xfId="26773" xr:uid="{00000000-0005-0000-0000-0000D5010000}"/>
    <cellStyle name="Millares 106 3" xfId="14631" xr:uid="{00000000-0005-0000-0000-0000D6010000}"/>
    <cellStyle name="Millares 106 3 2" xfId="27822" xr:uid="{00000000-0005-0000-0000-0000D7010000}"/>
    <cellStyle name="Millares 106 4" xfId="15687" xr:uid="{00000000-0005-0000-0000-0000D8010000}"/>
    <cellStyle name="Millares 106 4 2" xfId="28878" xr:uid="{00000000-0005-0000-0000-0000D9010000}"/>
    <cellStyle name="Millares 106 5" xfId="16743" xr:uid="{00000000-0005-0000-0000-0000DA010000}"/>
    <cellStyle name="Millares 106 5 2" xfId="29934" xr:uid="{00000000-0005-0000-0000-0000DB010000}"/>
    <cellStyle name="Millares 106 6" xfId="18024" xr:uid="{00000000-0005-0000-0000-0000DC010000}"/>
    <cellStyle name="Millares 106 6 2" xfId="31215" xr:uid="{00000000-0005-0000-0000-0000DD010000}"/>
    <cellStyle name="Millares 106 7" xfId="19310" xr:uid="{00000000-0005-0000-0000-0000DE010000}"/>
    <cellStyle name="Millares 106 7 2" xfId="32501" xr:uid="{00000000-0005-0000-0000-0000DF010000}"/>
    <cellStyle name="Millares 106 8" xfId="20614" xr:uid="{00000000-0005-0000-0000-0000E0010000}"/>
    <cellStyle name="Millares 106 8 2" xfId="33803" xr:uid="{00000000-0005-0000-0000-0000E1010000}"/>
    <cellStyle name="Millares 106 9" xfId="35328" xr:uid="{00000000-0005-0000-0000-0000E2010000}"/>
    <cellStyle name="Millares 107" xfId="12647" xr:uid="{00000000-0005-0000-0000-0000E3010000}"/>
    <cellStyle name="Millares 107 10" xfId="25839" xr:uid="{00000000-0005-0000-0000-0000E4010000}"/>
    <cellStyle name="Millares 107 11" xfId="22141" xr:uid="{00000000-0005-0000-0000-0000E5010000}"/>
    <cellStyle name="Millares 107 2" xfId="13583" xr:uid="{00000000-0005-0000-0000-0000E6010000}"/>
    <cellStyle name="Millares 107 2 2" xfId="26774" xr:uid="{00000000-0005-0000-0000-0000E7010000}"/>
    <cellStyle name="Millares 107 3" xfId="14632" xr:uid="{00000000-0005-0000-0000-0000E8010000}"/>
    <cellStyle name="Millares 107 3 2" xfId="27823" xr:uid="{00000000-0005-0000-0000-0000E9010000}"/>
    <cellStyle name="Millares 107 4" xfId="15688" xr:uid="{00000000-0005-0000-0000-0000EA010000}"/>
    <cellStyle name="Millares 107 4 2" xfId="28879" xr:uid="{00000000-0005-0000-0000-0000EB010000}"/>
    <cellStyle name="Millares 107 5" xfId="16744" xr:uid="{00000000-0005-0000-0000-0000EC010000}"/>
    <cellStyle name="Millares 107 5 2" xfId="29935" xr:uid="{00000000-0005-0000-0000-0000ED010000}"/>
    <cellStyle name="Millares 107 6" xfId="18025" xr:uid="{00000000-0005-0000-0000-0000EE010000}"/>
    <cellStyle name="Millares 107 6 2" xfId="31216" xr:uid="{00000000-0005-0000-0000-0000EF010000}"/>
    <cellStyle name="Millares 107 7" xfId="19311" xr:uid="{00000000-0005-0000-0000-0000F0010000}"/>
    <cellStyle name="Millares 107 7 2" xfId="32502" xr:uid="{00000000-0005-0000-0000-0000F1010000}"/>
    <cellStyle name="Millares 107 8" xfId="20615" xr:uid="{00000000-0005-0000-0000-0000F2010000}"/>
    <cellStyle name="Millares 107 8 2" xfId="33804" xr:uid="{00000000-0005-0000-0000-0000F3010000}"/>
    <cellStyle name="Millares 107 9" xfId="35329" xr:uid="{00000000-0005-0000-0000-0000F4010000}"/>
    <cellStyle name="Millares 108" xfId="12649" xr:uid="{00000000-0005-0000-0000-0000F5010000}"/>
    <cellStyle name="Millares 108 10" xfId="25841" xr:uid="{00000000-0005-0000-0000-0000F6010000}"/>
    <cellStyle name="Millares 108 11" xfId="22143" xr:uid="{00000000-0005-0000-0000-0000F7010000}"/>
    <cellStyle name="Millares 108 2" xfId="13585" xr:uid="{00000000-0005-0000-0000-0000F8010000}"/>
    <cellStyle name="Millares 108 2 2" xfId="26776" xr:uid="{00000000-0005-0000-0000-0000F9010000}"/>
    <cellStyle name="Millares 108 3" xfId="14634" xr:uid="{00000000-0005-0000-0000-0000FA010000}"/>
    <cellStyle name="Millares 108 3 2" xfId="27825" xr:uid="{00000000-0005-0000-0000-0000FB010000}"/>
    <cellStyle name="Millares 108 4" xfId="15690" xr:uid="{00000000-0005-0000-0000-0000FC010000}"/>
    <cellStyle name="Millares 108 4 2" xfId="28881" xr:uid="{00000000-0005-0000-0000-0000FD010000}"/>
    <cellStyle name="Millares 108 5" xfId="16746" xr:uid="{00000000-0005-0000-0000-0000FE010000}"/>
    <cellStyle name="Millares 108 5 2" xfId="29937" xr:uid="{00000000-0005-0000-0000-0000FF010000}"/>
    <cellStyle name="Millares 108 6" xfId="18027" xr:uid="{00000000-0005-0000-0000-000000020000}"/>
    <cellStyle name="Millares 108 6 2" xfId="31218" xr:uid="{00000000-0005-0000-0000-000001020000}"/>
    <cellStyle name="Millares 108 7" xfId="19313" xr:uid="{00000000-0005-0000-0000-000002020000}"/>
    <cellStyle name="Millares 108 7 2" xfId="32504" xr:uid="{00000000-0005-0000-0000-000003020000}"/>
    <cellStyle name="Millares 108 8" xfId="20617" xr:uid="{00000000-0005-0000-0000-000004020000}"/>
    <cellStyle name="Millares 108 8 2" xfId="33806" xr:uid="{00000000-0005-0000-0000-000005020000}"/>
    <cellStyle name="Millares 108 9" xfId="35331" xr:uid="{00000000-0005-0000-0000-000006020000}"/>
    <cellStyle name="Millares 109" xfId="12650" xr:uid="{00000000-0005-0000-0000-000007020000}"/>
    <cellStyle name="Millares 109 10" xfId="25842" xr:uid="{00000000-0005-0000-0000-000008020000}"/>
    <cellStyle name="Millares 109 11" xfId="22144" xr:uid="{00000000-0005-0000-0000-000009020000}"/>
    <cellStyle name="Millares 109 2" xfId="13586" xr:uid="{00000000-0005-0000-0000-00000A020000}"/>
    <cellStyle name="Millares 109 2 2" xfId="26777" xr:uid="{00000000-0005-0000-0000-00000B020000}"/>
    <cellStyle name="Millares 109 3" xfId="14635" xr:uid="{00000000-0005-0000-0000-00000C020000}"/>
    <cellStyle name="Millares 109 3 2" xfId="27826" xr:uid="{00000000-0005-0000-0000-00000D020000}"/>
    <cellStyle name="Millares 109 4" xfId="15691" xr:uid="{00000000-0005-0000-0000-00000E020000}"/>
    <cellStyle name="Millares 109 4 2" xfId="28882" xr:uid="{00000000-0005-0000-0000-00000F020000}"/>
    <cellStyle name="Millares 109 5" xfId="16747" xr:uid="{00000000-0005-0000-0000-000010020000}"/>
    <cellStyle name="Millares 109 5 2" xfId="29938" xr:uid="{00000000-0005-0000-0000-000011020000}"/>
    <cellStyle name="Millares 109 6" xfId="18028" xr:uid="{00000000-0005-0000-0000-000012020000}"/>
    <cellStyle name="Millares 109 6 2" xfId="31219" xr:uid="{00000000-0005-0000-0000-000013020000}"/>
    <cellStyle name="Millares 109 7" xfId="19314" xr:uid="{00000000-0005-0000-0000-000014020000}"/>
    <cellStyle name="Millares 109 7 2" xfId="32505" xr:uid="{00000000-0005-0000-0000-000015020000}"/>
    <cellStyle name="Millares 109 8" xfId="20618" xr:uid="{00000000-0005-0000-0000-000016020000}"/>
    <cellStyle name="Millares 109 8 2" xfId="33807" xr:uid="{00000000-0005-0000-0000-000017020000}"/>
    <cellStyle name="Millares 109 9" xfId="35332" xr:uid="{00000000-0005-0000-0000-000018020000}"/>
    <cellStyle name="Millares 11" xfId="78" xr:uid="{00000000-0005-0000-0000-000019020000}"/>
    <cellStyle name="Millares 11 10" xfId="18418" xr:uid="{00000000-0005-0000-0000-00001A020000}"/>
    <cellStyle name="Millares 11 10 2" xfId="36823" xr:uid="{00000000-0005-0000-0000-00001B020000}"/>
    <cellStyle name="Millares 11 10 3" xfId="31609" xr:uid="{00000000-0005-0000-0000-00001C020000}"/>
    <cellStyle name="Millares 11 10 4" xfId="23644" xr:uid="{00000000-0005-0000-0000-00001D020000}"/>
    <cellStyle name="Millares 11 11" xfId="19722" xr:uid="{00000000-0005-0000-0000-00001E020000}"/>
    <cellStyle name="Millares 11 11 2" xfId="37052" xr:uid="{00000000-0005-0000-0000-00001F020000}"/>
    <cellStyle name="Millares 11 11 3" xfId="32911" xr:uid="{00000000-0005-0000-0000-000020020000}"/>
    <cellStyle name="Millares 11 11 4" xfId="23873" xr:uid="{00000000-0005-0000-0000-000021020000}"/>
    <cellStyle name="Millares 11 12" xfId="24102" xr:uid="{00000000-0005-0000-0000-000022020000}"/>
    <cellStyle name="Millares 11 12 2" xfId="37281" xr:uid="{00000000-0005-0000-0000-000023020000}"/>
    <cellStyle name="Millares 11 13" xfId="24331" xr:uid="{00000000-0005-0000-0000-000024020000}"/>
    <cellStyle name="Millares 11 13 2" xfId="37510" xr:uid="{00000000-0005-0000-0000-000025020000}"/>
    <cellStyle name="Millares 11 14" xfId="24582" xr:uid="{00000000-0005-0000-0000-000026020000}"/>
    <cellStyle name="Millares 11 14 2" xfId="37761" xr:uid="{00000000-0005-0000-0000-000027020000}"/>
    <cellStyle name="Millares 11 15" xfId="34436" xr:uid="{00000000-0005-0000-0000-000028020000}"/>
    <cellStyle name="Millares 11 16" xfId="24780" xr:uid="{00000000-0005-0000-0000-000029020000}"/>
    <cellStyle name="Millares 11 17" xfId="21248" xr:uid="{00000000-0005-0000-0000-00002A020000}"/>
    <cellStyle name="Millares 11 18" xfId="37916" xr:uid="{00000000-0005-0000-0000-00002B020000}"/>
    <cellStyle name="Millares 11 19" xfId="37964" xr:uid="{00000000-0005-0000-0000-00002C020000}"/>
    <cellStyle name="Millares 11 2" xfId="92" xr:uid="{00000000-0005-0000-0000-00002D020000}"/>
    <cellStyle name="Millares 11 2 10" xfId="34441" xr:uid="{00000000-0005-0000-0000-00002E020000}"/>
    <cellStyle name="Millares 11 2 11" xfId="24789" xr:uid="{00000000-0005-0000-0000-00002F020000}"/>
    <cellStyle name="Millares 11 2 12" xfId="21253" xr:uid="{00000000-0005-0000-0000-000030020000}"/>
    <cellStyle name="Millares 11 2 13" xfId="37917" xr:uid="{00000000-0005-0000-0000-000031020000}"/>
    <cellStyle name="Millares 11 2 14" xfId="37965" xr:uid="{00000000-0005-0000-0000-000032020000}"/>
    <cellStyle name="Millares 11 2 2" xfId="4421" xr:uid="{00000000-0005-0000-0000-000033020000}"/>
    <cellStyle name="Millares 11 2 2 10" xfId="24936" xr:uid="{00000000-0005-0000-0000-000034020000}"/>
    <cellStyle name="Millares 11 2 2 11" xfId="21331" xr:uid="{00000000-0005-0000-0000-000035020000}"/>
    <cellStyle name="Millares 11 2 2 2" xfId="12773" xr:uid="{00000000-0005-0000-0000-000036020000}"/>
    <cellStyle name="Millares 11 2 2 2 2" xfId="25964" xr:uid="{00000000-0005-0000-0000-000037020000}"/>
    <cellStyle name="Millares 11 2 2 3" xfId="13822" xr:uid="{00000000-0005-0000-0000-000038020000}"/>
    <cellStyle name="Millares 11 2 2 3 2" xfId="27013" xr:uid="{00000000-0005-0000-0000-000039020000}"/>
    <cellStyle name="Millares 11 2 2 4" xfId="14878" xr:uid="{00000000-0005-0000-0000-00003A020000}"/>
    <cellStyle name="Millares 11 2 2 4 2" xfId="28069" xr:uid="{00000000-0005-0000-0000-00003B020000}"/>
    <cellStyle name="Millares 11 2 2 5" xfId="15934" xr:uid="{00000000-0005-0000-0000-00003C020000}"/>
    <cellStyle name="Millares 11 2 2 5 2" xfId="29125" xr:uid="{00000000-0005-0000-0000-00003D020000}"/>
    <cellStyle name="Millares 11 2 2 6" xfId="17215" xr:uid="{00000000-0005-0000-0000-00003E020000}"/>
    <cellStyle name="Millares 11 2 2 6 2" xfId="30406" xr:uid="{00000000-0005-0000-0000-00003F020000}"/>
    <cellStyle name="Millares 11 2 2 7" xfId="18501" xr:uid="{00000000-0005-0000-0000-000040020000}"/>
    <cellStyle name="Millares 11 2 2 7 2" xfId="31692" xr:uid="{00000000-0005-0000-0000-000041020000}"/>
    <cellStyle name="Millares 11 2 2 8" xfId="19805" xr:uid="{00000000-0005-0000-0000-000042020000}"/>
    <cellStyle name="Millares 11 2 2 8 2" xfId="32994" xr:uid="{00000000-0005-0000-0000-000043020000}"/>
    <cellStyle name="Millares 11 2 2 9" xfId="34519" xr:uid="{00000000-0005-0000-0000-000044020000}"/>
    <cellStyle name="Millares 11 2 3" xfId="12695" xr:uid="{00000000-0005-0000-0000-000045020000}"/>
    <cellStyle name="Millares 11 2 3 2" xfId="25886" xr:uid="{00000000-0005-0000-0000-000046020000}"/>
    <cellStyle name="Millares 11 2 4" xfId="13744" xr:uid="{00000000-0005-0000-0000-000047020000}"/>
    <cellStyle name="Millares 11 2 4 2" xfId="26935" xr:uid="{00000000-0005-0000-0000-000048020000}"/>
    <cellStyle name="Millares 11 2 5" xfId="14800" xr:uid="{00000000-0005-0000-0000-000049020000}"/>
    <cellStyle name="Millares 11 2 5 2" xfId="27991" xr:uid="{00000000-0005-0000-0000-00004A020000}"/>
    <cellStyle name="Millares 11 2 6" xfId="15856" xr:uid="{00000000-0005-0000-0000-00004B020000}"/>
    <cellStyle name="Millares 11 2 6 2" xfId="29047" xr:uid="{00000000-0005-0000-0000-00004C020000}"/>
    <cellStyle name="Millares 11 2 7" xfId="17137" xr:uid="{00000000-0005-0000-0000-00004D020000}"/>
    <cellStyle name="Millares 11 2 7 2" xfId="30328" xr:uid="{00000000-0005-0000-0000-00004E020000}"/>
    <cellStyle name="Millares 11 2 8" xfId="18423" xr:uid="{00000000-0005-0000-0000-00004F020000}"/>
    <cellStyle name="Millares 11 2 8 2" xfId="31614" xr:uid="{00000000-0005-0000-0000-000050020000}"/>
    <cellStyle name="Millares 11 2 9" xfId="19727" xr:uid="{00000000-0005-0000-0000-000051020000}"/>
    <cellStyle name="Millares 11 2 9 2" xfId="32916" xr:uid="{00000000-0005-0000-0000-000052020000}"/>
    <cellStyle name="Millares 11 3" xfId="91" xr:uid="{00000000-0005-0000-0000-000053020000}"/>
    <cellStyle name="Millares 11 3 10" xfId="34440" xr:uid="{00000000-0005-0000-0000-000054020000}"/>
    <cellStyle name="Millares 11 3 11" xfId="24788" xr:uid="{00000000-0005-0000-0000-000055020000}"/>
    <cellStyle name="Millares 11 3 12" xfId="21252" xr:uid="{00000000-0005-0000-0000-000056020000}"/>
    <cellStyle name="Millares 11 3 13" xfId="37918" xr:uid="{00000000-0005-0000-0000-000057020000}"/>
    <cellStyle name="Millares 11 3 14" xfId="37966" xr:uid="{00000000-0005-0000-0000-000058020000}"/>
    <cellStyle name="Millares 11 3 2" xfId="4422" xr:uid="{00000000-0005-0000-0000-000059020000}"/>
    <cellStyle name="Millares 11 3 2 10" xfId="24937" xr:uid="{00000000-0005-0000-0000-00005A020000}"/>
    <cellStyle name="Millares 11 3 2 11" xfId="21332" xr:uid="{00000000-0005-0000-0000-00005B020000}"/>
    <cellStyle name="Millares 11 3 2 2" xfId="12774" xr:uid="{00000000-0005-0000-0000-00005C020000}"/>
    <cellStyle name="Millares 11 3 2 2 2" xfId="25965" xr:uid="{00000000-0005-0000-0000-00005D020000}"/>
    <cellStyle name="Millares 11 3 2 3" xfId="13823" xr:uid="{00000000-0005-0000-0000-00005E020000}"/>
    <cellStyle name="Millares 11 3 2 3 2" xfId="27014" xr:uid="{00000000-0005-0000-0000-00005F020000}"/>
    <cellStyle name="Millares 11 3 2 4" xfId="14879" xr:uid="{00000000-0005-0000-0000-000060020000}"/>
    <cellStyle name="Millares 11 3 2 4 2" xfId="28070" xr:uid="{00000000-0005-0000-0000-000061020000}"/>
    <cellStyle name="Millares 11 3 2 5" xfId="15935" xr:uid="{00000000-0005-0000-0000-000062020000}"/>
    <cellStyle name="Millares 11 3 2 5 2" xfId="29126" xr:uid="{00000000-0005-0000-0000-000063020000}"/>
    <cellStyle name="Millares 11 3 2 6" xfId="17216" xr:uid="{00000000-0005-0000-0000-000064020000}"/>
    <cellStyle name="Millares 11 3 2 6 2" xfId="30407" xr:uid="{00000000-0005-0000-0000-000065020000}"/>
    <cellStyle name="Millares 11 3 2 7" xfId="18502" xr:uid="{00000000-0005-0000-0000-000066020000}"/>
    <cellStyle name="Millares 11 3 2 7 2" xfId="31693" xr:uid="{00000000-0005-0000-0000-000067020000}"/>
    <cellStyle name="Millares 11 3 2 8" xfId="19806" xr:uid="{00000000-0005-0000-0000-000068020000}"/>
    <cellStyle name="Millares 11 3 2 8 2" xfId="32995" xr:uid="{00000000-0005-0000-0000-000069020000}"/>
    <cellStyle name="Millares 11 3 2 9" xfId="34520" xr:uid="{00000000-0005-0000-0000-00006A020000}"/>
    <cellStyle name="Millares 11 3 3" xfId="12694" xr:uid="{00000000-0005-0000-0000-00006B020000}"/>
    <cellStyle name="Millares 11 3 3 2" xfId="25885" xr:uid="{00000000-0005-0000-0000-00006C020000}"/>
    <cellStyle name="Millares 11 3 4" xfId="13743" xr:uid="{00000000-0005-0000-0000-00006D020000}"/>
    <cellStyle name="Millares 11 3 4 2" xfId="26934" xr:uid="{00000000-0005-0000-0000-00006E020000}"/>
    <cellStyle name="Millares 11 3 5" xfId="14799" xr:uid="{00000000-0005-0000-0000-00006F020000}"/>
    <cellStyle name="Millares 11 3 5 2" xfId="27990" xr:uid="{00000000-0005-0000-0000-000070020000}"/>
    <cellStyle name="Millares 11 3 6" xfId="15855" xr:uid="{00000000-0005-0000-0000-000071020000}"/>
    <cellStyle name="Millares 11 3 6 2" xfId="29046" xr:uid="{00000000-0005-0000-0000-000072020000}"/>
    <cellStyle name="Millares 11 3 7" xfId="17136" xr:uid="{00000000-0005-0000-0000-000073020000}"/>
    <cellStyle name="Millares 11 3 7 2" xfId="30327" xr:uid="{00000000-0005-0000-0000-000074020000}"/>
    <cellStyle name="Millares 11 3 8" xfId="18422" xr:uid="{00000000-0005-0000-0000-000075020000}"/>
    <cellStyle name="Millares 11 3 8 2" xfId="31613" xr:uid="{00000000-0005-0000-0000-000076020000}"/>
    <cellStyle name="Millares 11 3 9" xfId="19726" xr:uid="{00000000-0005-0000-0000-000077020000}"/>
    <cellStyle name="Millares 11 3 9 2" xfId="32915" xr:uid="{00000000-0005-0000-0000-000078020000}"/>
    <cellStyle name="Millares 11 4" xfId="4420" xr:uid="{00000000-0005-0000-0000-000079020000}"/>
    <cellStyle name="Millares 11 4 10" xfId="24935" xr:uid="{00000000-0005-0000-0000-00007A020000}"/>
    <cellStyle name="Millares 11 4 11" xfId="21330" xr:uid="{00000000-0005-0000-0000-00007B020000}"/>
    <cellStyle name="Millares 11 4 2" xfId="12772" xr:uid="{00000000-0005-0000-0000-00007C020000}"/>
    <cellStyle name="Millares 11 4 2 2" xfId="25963" xr:uid="{00000000-0005-0000-0000-00007D020000}"/>
    <cellStyle name="Millares 11 4 3" xfId="13821" xr:uid="{00000000-0005-0000-0000-00007E020000}"/>
    <cellStyle name="Millares 11 4 3 2" xfId="27012" xr:uid="{00000000-0005-0000-0000-00007F020000}"/>
    <cellStyle name="Millares 11 4 4" xfId="14877" xr:uid="{00000000-0005-0000-0000-000080020000}"/>
    <cellStyle name="Millares 11 4 4 2" xfId="28068" xr:uid="{00000000-0005-0000-0000-000081020000}"/>
    <cellStyle name="Millares 11 4 5" xfId="15933" xr:uid="{00000000-0005-0000-0000-000082020000}"/>
    <cellStyle name="Millares 11 4 5 2" xfId="29124" xr:uid="{00000000-0005-0000-0000-000083020000}"/>
    <cellStyle name="Millares 11 4 6" xfId="17214" xr:uid="{00000000-0005-0000-0000-000084020000}"/>
    <cellStyle name="Millares 11 4 6 2" xfId="30405" xr:uid="{00000000-0005-0000-0000-000085020000}"/>
    <cellStyle name="Millares 11 4 7" xfId="18500" xr:uid="{00000000-0005-0000-0000-000086020000}"/>
    <cellStyle name="Millares 11 4 7 2" xfId="31691" xr:uid="{00000000-0005-0000-0000-000087020000}"/>
    <cellStyle name="Millares 11 4 8" xfId="19804" xr:uid="{00000000-0005-0000-0000-000088020000}"/>
    <cellStyle name="Millares 11 4 8 2" xfId="32993" xr:uid="{00000000-0005-0000-0000-000089020000}"/>
    <cellStyle name="Millares 11 4 9" xfId="34518" xr:uid="{00000000-0005-0000-0000-00008A020000}"/>
    <cellStyle name="Millares 11 5" xfId="12690" xr:uid="{00000000-0005-0000-0000-00008B020000}"/>
    <cellStyle name="Millares 11 5 2" xfId="17014" xr:uid="{00000000-0005-0000-0000-00008C020000}"/>
    <cellStyle name="Millares 11 5 2 2" xfId="30205" xr:uid="{00000000-0005-0000-0000-00008D020000}"/>
    <cellStyle name="Millares 11 5 3" xfId="18294" xr:uid="{00000000-0005-0000-0000-00008E020000}"/>
    <cellStyle name="Millares 11 5 3 2" xfId="31485" xr:uid="{00000000-0005-0000-0000-00008F020000}"/>
    <cellStyle name="Millares 11 5 4" xfId="19580" xr:uid="{00000000-0005-0000-0000-000090020000}"/>
    <cellStyle name="Millares 11 5 4 2" xfId="32771" xr:uid="{00000000-0005-0000-0000-000091020000}"/>
    <cellStyle name="Millares 11 5 5" xfId="20884" xr:uid="{00000000-0005-0000-0000-000092020000}"/>
    <cellStyle name="Millares 11 5 5 2" xfId="34073" xr:uid="{00000000-0005-0000-0000-000093020000}"/>
    <cellStyle name="Millares 11 5 6" xfId="35598" xr:uid="{00000000-0005-0000-0000-000094020000}"/>
    <cellStyle name="Millares 11 5 7" xfId="25881" xr:uid="{00000000-0005-0000-0000-000095020000}"/>
    <cellStyle name="Millares 11 5 8" xfId="22410" xr:uid="{00000000-0005-0000-0000-000096020000}"/>
    <cellStyle name="Millares 11 6" xfId="13739" xr:uid="{00000000-0005-0000-0000-000097020000}"/>
    <cellStyle name="Millares 11 6 2" xfId="21129" xr:uid="{00000000-0005-0000-0000-000098020000}"/>
    <cellStyle name="Millares 11 6 2 2" xfId="34318" xr:uid="{00000000-0005-0000-0000-000099020000}"/>
    <cellStyle name="Millares 11 6 3" xfId="35843" xr:uid="{00000000-0005-0000-0000-00009A020000}"/>
    <cellStyle name="Millares 11 6 4" xfId="26930" xr:uid="{00000000-0005-0000-0000-00009B020000}"/>
    <cellStyle name="Millares 11 6 5" xfId="22655" xr:uid="{00000000-0005-0000-0000-00009C020000}"/>
    <cellStyle name="Millares 11 7" xfId="14795" xr:uid="{00000000-0005-0000-0000-00009D020000}"/>
    <cellStyle name="Millares 11 7 2" xfId="36083" xr:uid="{00000000-0005-0000-0000-00009E020000}"/>
    <cellStyle name="Millares 11 7 3" xfId="27986" xr:uid="{00000000-0005-0000-0000-00009F020000}"/>
    <cellStyle name="Millares 11 7 4" xfId="22895" xr:uid="{00000000-0005-0000-0000-0000A0020000}"/>
    <cellStyle name="Millares 11 8" xfId="15851" xr:uid="{00000000-0005-0000-0000-0000A1020000}"/>
    <cellStyle name="Millares 11 8 2" xfId="36313" xr:uid="{00000000-0005-0000-0000-0000A2020000}"/>
    <cellStyle name="Millares 11 8 3" xfId="29042" xr:uid="{00000000-0005-0000-0000-0000A3020000}"/>
    <cellStyle name="Millares 11 8 4" xfId="23125" xr:uid="{00000000-0005-0000-0000-0000A4020000}"/>
    <cellStyle name="Millares 11 9" xfId="17132" xr:uid="{00000000-0005-0000-0000-0000A5020000}"/>
    <cellStyle name="Millares 11 9 2" xfId="36568" xr:uid="{00000000-0005-0000-0000-0000A6020000}"/>
    <cellStyle name="Millares 11 9 3" xfId="30323" xr:uid="{00000000-0005-0000-0000-0000A7020000}"/>
    <cellStyle name="Millares 11 9 4" xfId="23389" xr:uid="{00000000-0005-0000-0000-0000A8020000}"/>
    <cellStyle name="Millares 110" xfId="12652" xr:uid="{00000000-0005-0000-0000-0000A9020000}"/>
    <cellStyle name="Millares 110 10" xfId="25844" xr:uid="{00000000-0005-0000-0000-0000AA020000}"/>
    <cellStyle name="Millares 110 11" xfId="22146" xr:uid="{00000000-0005-0000-0000-0000AB020000}"/>
    <cellStyle name="Millares 110 2" xfId="13588" xr:uid="{00000000-0005-0000-0000-0000AC020000}"/>
    <cellStyle name="Millares 110 2 2" xfId="26779" xr:uid="{00000000-0005-0000-0000-0000AD020000}"/>
    <cellStyle name="Millares 110 3" xfId="14637" xr:uid="{00000000-0005-0000-0000-0000AE020000}"/>
    <cellStyle name="Millares 110 3 2" xfId="27828" xr:uid="{00000000-0005-0000-0000-0000AF020000}"/>
    <cellStyle name="Millares 110 4" xfId="15693" xr:uid="{00000000-0005-0000-0000-0000B0020000}"/>
    <cellStyle name="Millares 110 4 2" xfId="28884" xr:uid="{00000000-0005-0000-0000-0000B1020000}"/>
    <cellStyle name="Millares 110 5" xfId="16749" xr:uid="{00000000-0005-0000-0000-0000B2020000}"/>
    <cellStyle name="Millares 110 5 2" xfId="29940" xr:uid="{00000000-0005-0000-0000-0000B3020000}"/>
    <cellStyle name="Millares 110 6" xfId="18030" xr:uid="{00000000-0005-0000-0000-0000B4020000}"/>
    <cellStyle name="Millares 110 6 2" xfId="31221" xr:uid="{00000000-0005-0000-0000-0000B5020000}"/>
    <cellStyle name="Millares 110 7" xfId="19316" xr:uid="{00000000-0005-0000-0000-0000B6020000}"/>
    <cellStyle name="Millares 110 7 2" xfId="32507" xr:uid="{00000000-0005-0000-0000-0000B7020000}"/>
    <cellStyle name="Millares 110 8" xfId="20620" xr:uid="{00000000-0005-0000-0000-0000B8020000}"/>
    <cellStyle name="Millares 110 8 2" xfId="33809" xr:uid="{00000000-0005-0000-0000-0000B9020000}"/>
    <cellStyle name="Millares 110 9" xfId="35334" xr:uid="{00000000-0005-0000-0000-0000BA020000}"/>
    <cellStyle name="Millares 111" xfId="21" xr:uid="{00000000-0005-0000-0000-0000BB020000}"/>
    <cellStyle name="Millares 111 10" xfId="35335" xr:uid="{00000000-0005-0000-0000-0000BC020000}"/>
    <cellStyle name="Millares 111 11" xfId="25845" xr:uid="{00000000-0005-0000-0000-0000BD020000}"/>
    <cellStyle name="Millares 111 12" xfId="22147" xr:uid="{00000000-0005-0000-0000-0000BE020000}"/>
    <cellStyle name="Millares 111 13" xfId="12653" xr:uid="{00000000-0005-0000-0000-0000BF020000}"/>
    <cellStyle name="Millares 111 2" xfId="12682" xr:uid="{00000000-0005-0000-0000-0000C0020000}"/>
    <cellStyle name="Millares 111 2 10" xfId="25873" xr:uid="{00000000-0005-0000-0000-0000C1020000}"/>
    <cellStyle name="Millares 111 2 11" xfId="22175" xr:uid="{00000000-0005-0000-0000-0000C2020000}"/>
    <cellStyle name="Millares 111 2 2" xfId="13617" xr:uid="{00000000-0005-0000-0000-0000C3020000}"/>
    <cellStyle name="Millares 111 2 2 2" xfId="26808" xr:uid="{00000000-0005-0000-0000-0000C4020000}"/>
    <cellStyle name="Millares 111 2 3" xfId="14666" xr:uid="{00000000-0005-0000-0000-0000C5020000}"/>
    <cellStyle name="Millares 111 2 3 2" xfId="27857" xr:uid="{00000000-0005-0000-0000-0000C6020000}"/>
    <cellStyle name="Millares 111 2 4" xfId="15722" xr:uid="{00000000-0005-0000-0000-0000C7020000}"/>
    <cellStyle name="Millares 111 2 4 2" xfId="28913" xr:uid="{00000000-0005-0000-0000-0000C8020000}"/>
    <cellStyle name="Millares 111 2 5" xfId="16778" xr:uid="{00000000-0005-0000-0000-0000C9020000}"/>
    <cellStyle name="Millares 111 2 5 2" xfId="29969" xr:uid="{00000000-0005-0000-0000-0000CA020000}"/>
    <cellStyle name="Millares 111 2 6" xfId="18059" xr:uid="{00000000-0005-0000-0000-0000CB020000}"/>
    <cellStyle name="Millares 111 2 6 2" xfId="31250" xr:uid="{00000000-0005-0000-0000-0000CC020000}"/>
    <cellStyle name="Millares 111 2 7" xfId="19345" xr:uid="{00000000-0005-0000-0000-0000CD020000}"/>
    <cellStyle name="Millares 111 2 7 2" xfId="32536" xr:uid="{00000000-0005-0000-0000-0000CE020000}"/>
    <cellStyle name="Millares 111 2 8" xfId="20649" xr:uid="{00000000-0005-0000-0000-0000CF020000}"/>
    <cellStyle name="Millares 111 2 8 2" xfId="33838" xr:uid="{00000000-0005-0000-0000-0000D0020000}"/>
    <cellStyle name="Millares 111 2 9" xfId="35363" xr:uid="{00000000-0005-0000-0000-0000D1020000}"/>
    <cellStyle name="Millares 111 3" xfId="13589" xr:uid="{00000000-0005-0000-0000-0000D2020000}"/>
    <cellStyle name="Millares 111 3 2" xfId="26780" xr:uid="{00000000-0005-0000-0000-0000D3020000}"/>
    <cellStyle name="Millares 111 4" xfId="14638" xr:uid="{00000000-0005-0000-0000-0000D4020000}"/>
    <cellStyle name="Millares 111 4 2" xfId="27829" xr:uid="{00000000-0005-0000-0000-0000D5020000}"/>
    <cellStyle name="Millares 111 5" xfId="15694" xr:uid="{00000000-0005-0000-0000-0000D6020000}"/>
    <cellStyle name="Millares 111 5 2" xfId="28885" xr:uid="{00000000-0005-0000-0000-0000D7020000}"/>
    <cellStyle name="Millares 111 6" xfId="16750" xr:uid="{00000000-0005-0000-0000-0000D8020000}"/>
    <cellStyle name="Millares 111 6 2" xfId="29941" xr:uid="{00000000-0005-0000-0000-0000D9020000}"/>
    <cellStyle name="Millares 111 7" xfId="18031" xr:uid="{00000000-0005-0000-0000-0000DA020000}"/>
    <cellStyle name="Millares 111 7 2" xfId="31222" xr:uid="{00000000-0005-0000-0000-0000DB020000}"/>
    <cellStyle name="Millares 111 8" xfId="19317" xr:uid="{00000000-0005-0000-0000-0000DC020000}"/>
    <cellStyle name="Millares 111 8 2" xfId="32508" xr:uid="{00000000-0005-0000-0000-0000DD020000}"/>
    <cellStyle name="Millares 111 9" xfId="20621" xr:uid="{00000000-0005-0000-0000-0000DE020000}"/>
    <cellStyle name="Millares 111 9 2" xfId="33810" xr:uid="{00000000-0005-0000-0000-0000DF020000}"/>
    <cellStyle name="Millares 112" xfId="12657" xr:uid="{00000000-0005-0000-0000-0000E0020000}"/>
    <cellStyle name="Millares 112 10" xfId="25849" xr:uid="{00000000-0005-0000-0000-0000E1020000}"/>
    <cellStyle name="Millares 112 11" xfId="22151" xr:uid="{00000000-0005-0000-0000-0000E2020000}"/>
    <cellStyle name="Millares 112 2" xfId="13593" xr:uid="{00000000-0005-0000-0000-0000E3020000}"/>
    <cellStyle name="Millares 112 2 2" xfId="26784" xr:uid="{00000000-0005-0000-0000-0000E4020000}"/>
    <cellStyle name="Millares 112 3" xfId="14642" xr:uid="{00000000-0005-0000-0000-0000E5020000}"/>
    <cellStyle name="Millares 112 3 2" xfId="27833" xr:uid="{00000000-0005-0000-0000-0000E6020000}"/>
    <cellStyle name="Millares 112 4" xfId="15698" xr:uid="{00000000-0005-0000-0000-0000E7020000}"/>
    <cellStyle name="Millares 112 4 2" xfId="28889" xr:uid="{00000000-0005-0000-0000-0000E8020000}"/>
    <cellStyle name="Millares 112 5" xfId="16754" xr:uid="{00000000-0005-0000-0000-0000E9020000}"/>
    <cellStyle name="Millares 112 5 2" xfId="29945" xr:uid="{00000000-0005-0000-0000-0000EA020000}"/>
    <cellStyle name="Millares 112 6" xfId="18035" xr:uid="{00000000-0005-0000-0000-0000EB020000}"/>
    <cellStyle name="Millares 112 6 2" xfId="31226" xr:uid="{00000000-0005-0000-0000-0000EC020000}"/>
    <cellStyle name="Millares 112 7" xfId="19321" xr:uid="{00000000-0005-0000-0000-0000ED020000}"/>
    <cellStyle name="Millares 112 7 2" xfId="32512" xr:uid="{00000000-0005-0000-0000-0000EE020000}"/>
    <cellStyle name="Millares 112 8" xfId="20625" xr:uid="{00000000-0005-0000-0000-0000EF020000}"/>
    <cellStyle name="Millares 112 8 2" xfId="33814" xr:uid="{00000000-0005-0000-0000-0000F0020000}"/>
    <cellStyle name="Millares 112 9" xfId="35339" xr:uid="{00000000-0005-0000-0000-0000F1020000}"/>
    <cellStyle name="Millares 113" xfId="12659" xr:uid="{00000000-0005-0000-0000-0000F2020000}"/>
    <cellStyle name="Millares 113 10" xfId="25851" xr:uid="{00000000-0005-0000-0000-0000F3020000}"/>
    <cellStyle name="Millares 113 11" xfId="22153" xr:uid="{00000000-0005-0000-0000-0000F4020000}"/>
    <cellStyle name="Millares 113 2" xfId="13595" xr:uid="{00000000-0005-0000-0000-0000F5020000}"/>
    <cellStyle name="Millares 113 2 2" xfId="26786" xr:uid="{00000000-0005-0000-0000-0000F6020000}"/>
    <cellStyle name="Millares 113 3" xfId="14644" xr:uid="{00000000-0005-0000-0000-0000F7020000}"/>
    <cellStyle name="Millares 113 3 2" xfId="27835" xr:uid="{00000000-0005-0000-0000-0000F8020000}"/>
    <cellStyle name="Millares 113 4" xfId="15700" xr:uid="{00000000-0005-0000-0000-0000F9020000}"/>
    <cellStyle name="Millares 113 4 2" xfId="28891" xr:uid="{00000000-0005-0000-0000-0000FA020000}"/>
    <cellStyle name="Millares 113 5" xfId="16756" xr:uid="{00000000-0005-0000-0000-0000FB020000}"/>
    <cellStyle name="Millares 113 5 2" xfId="29947" xr:uid="{00000000-0005-0000-0000-0000FC020000}"/>
    <cellStyle name="Millares 113 6" xfId="18037" xr:uid="{00000000-0005-0000-0000-0000FD020000}"/>
    <cellStyle name="Millares 113 6 2" xfId="31228" xr:uid="{00000000-0005-0000-0000-0000FE020000}"/>
    <cellStyle name="Millares 113 7" xfId="19323" xr:uid="{00000000-0005-0000-0000-0000FF020000}"/>
    <cellStyle name="Millares 113 7 2" xfId="32514" xr:uid="{00000000-0005-0000-0000-000000030000}"/>
    <cellStyle name="Millares 113 8" xfId="20627" xr:uid="{00000000-0005-0000-0000-000001030000}"/>
    <cellStyle name="Millares 113 8 2" xfId="33816" xr:uid="{00000000-0005-0000-0000-000002030000}"/>
    <cellStyle name="Millares 113 9" xfId="35341" xr:uid="{00000000-0005-0000-0000-000003030000}"/>
    <cellStyle name="Millares 114" xfId="12660" xr:uid="{00000000-0005-0000-0000-000004030000}"/>
    <cellStyle name="Millares 114 10" xfId="25852" xr:uid="{00000000-0005-0000-0000-000005030000}"/>
    <cellStyle name="Millares 114 11" xfId="22154" xr:uid="{00000000-0005-0000-0000-000006030000}"/>
    <cellStyle name="Millares 114 2" xfId="13596" xr:uid="{00000000-0005-0000-0000-000007030000}"/>
    <cellStyle name="Millares 114 2 2" xfId="26787" xr:uid="{00000000-0005-0000-0000-000008030000}"/>
    <cellStyle name="Millares 114 3" xfId="14645" xr:uid="{00000000-0005-0000-0000-000009030000}"/>
    <cellStyle name="Millares 114 3 2" xfId="27836" xr:uid="{00000000-0005-0000-0000-00000A030000}"/>
    <cellStyle name="Millares 114 4" xfId="15701" xr:uid="{00000000-0005-0000-0000-00000B030000}"/>
    <cellStyle name="Millares 114 4 2" xfId="28892" xr:uid="{00000000-0005-0000-0000-00000C030000}"/>
    <cellStyle name="Millares 114 5" xfId="16757" xr:uid="{00000000-0005-0000-0000-00000D030000}"/>
    <cellStyle name="Millares 114 5 2" xfId="29948" xr:uid="{00000000-0005-0000-0000-00000E030000}"/>
    <cellStyle name="Millares 114 6" xfId="18038" xr:uid="{00000000-0005-0000-0000-00000F030000}"/>
    <cellStyle name="Millares 114 6 2" xfId="31229" xr:uid="{00000000-0005-0000-0000-000010030000}"/>
    <cellStyle name="Millares 114 7" xfId="19324" xr:uid="{00000000-0005-0000-0000-000011030000}"/>
    <cellStyle name="Millares 114 7 2" xfId="32515" xr:uid="{00000000-0005-0000-0000-000012030000}"/>
    <cellStyle name="Millares 114 8" xfId="20628" xr:uid="{00000000-0005-0000-0000-000013030000}"/>
    <cellStyle name="Millares 114 8 2" xfId="33817" xr:uid="{00000000-0005-0000-0000-000014030000}"/>
    <cellStyle name="Millares 114 9" xfId="35342" xr:uid="{00000000-0005-0000-0000-000015030000}"/>
    <cellStyle name="Millares 115" xfId="12661" xr:uid="{00000000-0005-0000-0000-000016030000}"/>
    <cellStyle name="Millares 115 10" xfId="25853" xr:uid="{00000000-0005-0000-0000-000017030000}"/>
    <cellStyle name="Millares 115 11" xfId="22155" xr:uid="{00000000-0005-0000-0000-000018030000}"/>
    <cellStyle name="Millares 115 2" xfId="13597" xr:uid="{00000000-0005-0000-0000-000019030000}"/>
    <cellStyle name="Millares 115 2 2" xfId="26788" xr:uid="{00000000-0005-0000-0000-00001A030000}"/>
    <cellStyle name="Millares 115 3" xfId="14646" xr:uid="{00000000-0005-0000-0000-00001B030000}"/>
    <cellStyle name="Millares 115 3 2" xfId="27837" xr:uid="{00000000-0005-0000-0000-00001C030000}"/>
    <cellStyle name="Millares 115 4" xfId="15702" xr:uid="{00000000-0005-0000-0000-00001D030000}"/>
    <cellStyle name="Millares 115 4 2" xfId="28893" xr:uid="{00000000-0005-0000-0000-00001E030000}"/>
    <cellStyle name="Millares 115 5" xfId="16758" xr:uid="{00000000-0005-0000-0000-00001F030000}"/>
    <cellStyle name="Millares 115 5 2" xfId="29949" xr:uid="{00000000-0005-0000-0000-000020030000}"/>
    <cellStyle name="Millares 115 6" xfId="18039" xr:uid="{00000000-0005-0000-0000-000021030000}"/>
    <cellStyle name="Millares 115 6 2" xfId="31230" xr:uid="{00000000-0005-0000-0000-000022030000}"/>
    <cellStyle name="Millares 115 7" xfId="19325" xr:uid="{00000000-0005-0000-0000-000023030000}"/>
    <cellStyle name="Millares 115 7 2" xfId="32516" xr:uid="{00000000-0005-0000-0000-000024030000}"/>
    <cellStyle name="Millares 115 8" xfId="20629" xr:uid="{00000000-0005-0000-0000-000025030000}"/>
    <cellStyle name="Millares 115 8 2" xfId="33818" xr:uid="{00000000-0005-0000-0000-000026030000}"/>
    <cellStyle name="Millares 115 9" xfId="35343" xr:uid="{00000000-0005-0000-0000-000027030000}"/>
    <cellStyle name="Millares 116" xfId="12662" xr:uid="{00000000-0005-0000-0000-000028030000}"/>
    <cellStyle name="Millares 116 10" xfId="25854" xr:uid="{00000000-0005-0000-0000-000029030000}"/>
    <cellStyle name="Millares 116 11" xfId="22156" xr:uid="{00000000-0005-0000-0000-00002A030000}"/>
    <cellStyle name="Millares 116 2" xfId="13598" xr:uid="{00000000-0005-0000-0000-00002B030000}"/>
    <cellStyle name="Millares 116 2 2" xfId="26789" xr:uid="{00000000-0005-0000-0000-00002C030000}"/>
    <cellStyle name="Millares 116 3" xfId="14647" xr:uid="{00000000-0005-0000-0000-00002D030000}"/>
    <cellStyle name="Millares 116 3 2" xfId="27838" xr:uid="{00000000-0005-0000-0000-00002E030000}"/>
    <cellStyle name="Millares 116 4" xfId="15703" xr:uid="{00000000-0005-0000-0000-00002F030000}"/>
    <cellStyle name="Millares 116 4 2" xfId="28894" xr:uid="{00000000-0005-0000-0000-000030030000}"/>
    <cellStyle name="Millares 116 5" xfId="16759" xr:uid="{00000000-0005-0000-0000-000031030000}"/>
    <cellStyle name="Millares 116 5 2" xfId="29950" xr:uid="{00000000-0005-0000-0000-000032030000}"/>
    <cellStyle name="Millares 116 6" xfId="18040" xr:uid="{00000000-0005-0000-0000-000033030000}"/>
    <cellStyle name="Millares 116 6 2" xfId="31231" xr:uid="{00000000-0005-0000-0000-000034030000}"/>
    <cellStyle name="Millares 116 7" xfId="19326" xr:uid="{00000000-0005-0000-0000-000035030000}"/>
    <cellStyle name="Millares 116 7 2" xfId="32517" xr:uid="{00000000-0005-0000-0000-000036030000}"/>
    <cellStyle name="Millares 116 8" xfId="20630" xr:uid="{00000000-0005-0000-0000-000037030000}"/>
    <cellStyle name="Millares 116 8 2" xfId="33819" xr:uid="{00000000-0005-0000-0000-000038030000}"/>
    <cellStyle name="Millares 116 9" xfId="35344" xr:uid="{00000000-0005-0000-0000-000039030000}"/>
    <cellStyle name="Millares 117" xfId="12663" xr:uid="{00000000-0005-0000-0000-00003A030000}"/>
    <cellStyle name="Millares 117 10" xfId="25855" xr:uid="{00000000-0005-0000-0000-00003B030000}"/>
    <cellStyle name="Millares 117 11" xfId="22157" xr:uid="{00000000-0005-0000-0000-00003C030000}"/>
    <cellStyle name="Millares 117 2" xfId="13599" xr:uid="{00000000-0005-0000-0000-00003D030000}"/>
    <cellStyle name="Millares 117 2 2" xfId="26790" xr:uid="{00000000-0005-0000-0000-00003E030000}"/>
    <cellStyle name="Millares 117 3" xfId="14648" xr:uid="{00000000-0005-0000-0000-00003F030000}"/>
    <cellStyle name="Millares 117 3 2" xfId="27839" xr:uid="{00000000-0005-0000-0000-000040030000}"/>
    <cellStyle name="Millares 117 4" xfId="15704" xr:uid="{00000000-0005-0000-0000-000041030000}"/>
    <cellStyle name="Millares 117 4 2" xfId="28895" xr:uid="{00000000-0005-0000-0000-000042030000}"/>
    <cellStyle name="Millares 117 5" xfId="16760" xr:uid="{00000000-0005-0000-0000-000043030000}"/>
    <cellStyle name="Millares 117 5 2" xfId="29951" xr:uid="{00000000-0005-0000-0000-000044030000}"/>
    <cellStyle name="Millares 117 6" xfId="18041" xr:uid="{00000000-0005-0000-0000-000045030000}"/>
    <cellStyle name="Millares 117 6 2" xfId="31232" xr:uid="{00000000-0005-0000-0000-000046030000}"/>
    <cellStyle name="Millares 117 7" xfId="19327" xr:uid="{00000000-0005-0000-0000-000047030000}"/>
    <cellStyle name="Millares 117 7 2" xfId="32518" xr:uid="{00000000-0005-0000-0000-000048030000}"/>
    <cellStyle name="Millares 117 8" xfId="20631" xr:uid="{00000000-0005-0000-0000-000049030000}"/>
    <cellStyle name="Millares 117 8 2" xfId="33820" xr:uid="{00000000-0005-0000-0000-00004A030000}"/>
    <cellStyle name="Millares 117 9" xfId="35345" xr:uid="{00000000-0005-0000-0000-00004B030000}"/>
    <cellStyle name="Millares 118" xfId="12666" xr:uid="{00000000-0005-0000-0000-00004C030000}"/>
    <cellStyle name="Millares 118 10" xfId="25858" xr:uid="{00000000-0005-0000-0000-00004D030000}"/>
    <cellStyle name="Millares 118 11" xfId="22160" xr:uid="{00000000-0005-0000-0000-00004E030000}"/>
    <cellStyle name="Millares 118 2" xfId="13602" xr:uid="{00000000-0005-0000-0000-00004F030000}"/>
    <cellStyle name="Millares 118 2 2" xfId="26793" xr:uid="{00000000-0005-0000-0000-000050030000}"/>
    <cellStyle name="Millares 118 3" xfId="14651" xr:uid="{00000000-0005-0000-0000-000051030000}"/>
    <cellStyle name="Millares 118 3 2" xfId="27842" xr:uid="{00000000-0005-0000-0000-000052030000}"/>
    <cellStyle name="Millares 118 4" xfId="15707" xr:uid="{00000000-0005-0000-0000-000053030000}"/>
    <cellStyle name="Millares 118 4 2" xfId="28898" xr:uid="{00000000-0005-0000-0000-000054030000}"/>
    <cellStyle name="Millares 118 5" xfId="16763" xr:uid="{00000000-0005-0000-0000-000055030000}"/>
    <cellStyle name="Millares 118 5 2" xfId="29954" xr:uid="{00000000-0005-0000-0000-000056030000}"/>
    <cellStyle name="Millares 118 6" xfId="18044" xr:uid="{00000000-0005-0000-0000-000057030000}"/>
    <cellStyle name="Millares 118 6 2" xfId="31235" xr:uid="{00000000-0005-0000-0000-000058030000}"/>
    <cellStyle name="Millares 118 7" xfId="19330" xr:uid="{00000000-0005-0000-0000-000059030000}"/>
    <cellStyle name="Millares 118 7 2" xfId="32521" xr:uid="{00000000-0005-0000-0000-00005A030000}"/>
    <cellStyle name="Millares 118 8" xfId="20634" xr:uid="{00000000-0005-0000-0000-00005B030000}"/>
    <cellStyle name="Millares 118 8 2" xfId="33823" xr:uid="{00000000-0005-0000-0000-00005C030000}"/>
    <cellStyle name="Millares 118 9" xfId="35348" xr:uid="{00000000-0005-0000-0000-00005D030000}"/>
    <cellStyle name="Millares 119" xfId="12667" xr:uid="{00000000-0005-0000-0000-00005E030000}"/>
    <cellStyle name="Millares 119 10" xfId="25859" xr:uid="{00000000-0005-0000-0000-00005F030000}"/>
    <cellStyle name="Millares 119 11" xfId="22161" xr:uid="{00000000-0005-0000-0000-000060030000}"/>
    <cellStyle name="Millares 119 2" xfId="13603" xr:uid="{00000000-0005-0000-0000-000061030000}"/>
    <cellStyle name="Millares 119 2 2" xfId="26794" xr:uid="{00000000-0005-0000-0000-000062030000}"/>
    <cellStyle name="Millares 119 3" xfId="14652" xr:uid="{00000000-0005-0000-0000-000063030000}"/>
    <cellStyle name="Millares 119 3 2" xfId="27843" xr:uid="{00000000-0005-0000-0000-000064030000}"/>
    <cellStyle name="Millares 119 4" xfId="15708" xr:uid="{00000000-0005-0000-0000-000065030000}"/>
    <cellStyle name="Millares 119 4 2" xfId="28899" xr:uid="{00000000-0005-0000-0000-000066030000}"/>
    <cellStyle name="Millares 119 5" xfId="16764" xr:uid="{00000000-0005-0000-0000-000067030000}"/>
    <cellStyle name="Millares 119 5 2" xfId="29955" xr:uid="{00000000-0005-0000-0000-000068030000}"/>
    <cellStyle name="Millares 119 6" xfId="18045" xr:uid="{00000000-0005-0000-0000-000069030000}"/>
    <cellStyle name="Millares 119 6 2" xfId="31236" xr:uid="{00000000-0005-0000-0000-00006A030000}"/>
    <cellStyle name="Millares 119 7" xfId="19331" xr:uid="{00000000-0005-0000-0000-00006B030000}"/>
    <cellStyle name="Millares 119 7 2" xfId="32522" xr:uid="{00000000-0005-0000-0000-00006C030000}"/>
    <cellStyle name="Millares 119 8" xfId="20635" xr:uid="{00000000-0005-0000-0000-00006D030000}"/>
    <cellStyle name="Millares 119 8 2" xfId="33824" xr:uid="{00000000-0005-0000-0000-00006E030000}"/>
    <cellStyle name="Millares 119 9" xfId="35349" xr:uid="{00000000-0005-0000-0000-00006F030000}"/>
    <cellStyle name="Millares 12" xfId="87" xr:uid="{00000000-0005-0000-0000-000070030000}"/>
    <cellStyle name="Millares 12 10" xfId="18420" xr:uid="{00000000-0005-0000-0000-000071030000}"/>
    <cellStyle name="Millares 12 10 2" xfId="31611" xr:uid="{00000000-0005-0000-0000-000072030000}"/>
    <cellStyle name="Millares 12 11" xfId="19724" xr:uid="{00000000-0005-0000-0000-000073030000}"/>
    <cellStyle name="Millares 12 11 2" xfId="32913" xr:uid="{00000000-0005-0000-0000-000074030000}"/>
    <cellStyle name="Millares 12 12" xfId="34438" xr:uid="{00000000-0005-0000-0000-000075030000}"/>
    <cellStyle name="Millares 12 13" xfId="24784" xr:uid="{00000000-0005-0000-0000-000076030000}"/>
    <cellStyle name="Millares 12 14" xfId="21250" xr:uid="{00000000-0005-0000-0000-000077030000}"/>
    <cellStyle name="Millares 12 15" xfId="37919" xr:uid="{00000000-0005-0000-0000-000078030000}"/>
    <cellStyle name="Millares 12 16" xfId="37967" xr:uid="{00000000-0005-0000-0000-000079030000}"/>
    <cellStyle name="Millares 12 2" xfId="94" xr:uid="{00000000-0005-0000-0000-00007A030000}"/>
    <cellStyle name="Millares 12 2 10" xfId="34443" xr:uid="{00000000-0005-0000-0000-00007B030000}"/>
    <cellStyle name="Millares 12 2 11" xfId="24791" xr:uid="{00000000-0005-0000-0000-00007C030000}"/>
    <cellStyle name="Millares 12 2 12" xfId="21255" xr:uid="{00000000-0005-0000-0000-00007D030000}"/>
    <cellStyle name="Millares 12 2 13" xfId="37920" xr:uid="{00000000-0005-0000-0000-00007E030000}"/>
    <cellStyle name="Millares 12 2 14" xfId="37968" xr:uid="{00000000-0005-0000-0000-00007F030000}"/>
    <cellStyle name="Millares 12 2 2" xfId="4424" xr:uid="{00000000-0005-0000-0000-000080030000}"/>
    <cellStyle name="Millares 12 2 2 10" xfId="24939" xr:uid="{00000000-0005-0000-0000-000081030000}"/>
    <cellStyle name="Millares 12 2 2 11" xfId="21334" xr:uid="{00000000-0005-0000-0000-000082030000}"/>
    <cellStyle name="Millares 12 2 2 2" xfId="12776" xr:uid="{00000000-0005-0000-0000-000083030000}"/>
    <cellStyle name="Millares 12 2 2 2 2" xfId="25967" xr:uid="{00000000-0005-0000-0000-000084030000}"/>
    <cellStyle name="Millares 12 2 2 3" xfId="13825" xr:uid="{00000000-0005-0000-0000-000085030000}"/>
    <cellStyle name="Millares 12 2 2 3 2" xfId="27016" xr:uid="{00000000-0005-0000-0000-000086030000}"/>
    <cellStyle name="Millares 12 2 2 4" xfId="14881" xr:uid="{00000000-0005-0000-0000-000087030000}"/>
    <cellStyle name="Millares 12 2 2 4 2" xfId="28072" xr:uid="{00000000-0005-0000-0000-000088030000}"/>
    <cellStyle name="Millares 12 2 2 5" xfId="15937" xr:uid="{00000000-0005-0000-0000-000089030000}"/>
    <cellStyle name="Millares 12 2 2 5 2" xfId="29128" xr:uid="{00000000-0005-0000-0000-00008A030000}"/>
    <cellStyle name="Millares 12 2 2 6" xfId="17218" xr:uid="{00000000-0005-0000-0000-00008B030000}"/>
    <cellStyle name="Millares 12 2 2 6 2" xfId="30409" xr:uid="{00000000-0005-0000-0000-00008C030000}"/>
    <cellStyle name="Millares 12 2 2 7" xfId="18504" xr:uid="{00000000-0005-0000-0000-00008D030000}"/>
    <cellStyle name="Millares 12 2 2 7 2" xfId="31695" xr:uid="{00000000-0005-0000-0000-00008E030000}"/>
    <cellStyle name="Millares 12 2 2 8" xfId="19808" xr:uid="{00000000-0005-0000-0000-00008F030000}"/>
    <cellStyle name="Millares 12 2 2 8 2" xfId="32997" xr:uid="{00000000-0005-0000-0000-000090030000}"/>
    <cellStyle name="Millares 12 2 2 9" xfId="34522" xr:uid="{00000000-0005-0000-0000-000091030000}"/>
    <cellStyle name="Millares 12 2 3" xfId="12697" xr:uid="{00000000-0005-0000-0000-000092030000}"/>
    <cellStyle name="Millares 12 2 3 2" xfId="25888" xr:uid="{00000000-0005-0000-0000-000093030000}"/>
    <cellStyle name="Millares 12 2 4" xfId="13746" xr:uid="{00000000-0005-0000-0000-000094030000}"/>
    <cellStyle name="Millares 12 2 4 2" xfId="26937" xr:uid="{00000000-0005-0000-0000-000095030000}"/>
    <cellStyle name="Millares 12 2 5" xfId="14802" xr:uid="{00000000-0005-0000-0000-000096030000}"/>
    <cellStyle name="Millares 12 2 5 2" xfId="27993" xr:uid="{00000000-0005-0000-0000-000097030000}"/>
    <cellStyle name="Millares 12 2 6" xfId="15858" xr:uid="{00000000-0005-0000-0000-000098030000}"/>
    <cellStyle name="Millares 12 2 6 2" xfId="29049" xr:uid="{00000000-0005-0000-0000-000099030000}"/>
    <cellStyle name="Millares 12 2 7" xfId="17139" xr:uid="{00000000-0005-0000-0000-00009A030000}"/>
    <cellStyle name="Millares 12 2 7 2" xfId="30330" xr:uid="{00000000-0005-0000-0000-00009B030000}"/>
    <cellStyle name="Millares 12 2 8" xfId="18425" xr:uid="{00000000-0005-0000-0000-00009C030000}"/>
    <cellStyle name="Millares 12 2 8 2" xfId="31616" xr:uid="{00000000-0005-0000-0000-00009D030000}"/>
    <cellStyle name="Millares 12 2 9" xfId="19729" xr:uid="{00000000-0005-0000-0000-00009E030000}"/>
    <cellStyle name="Millares 12 2 9 2" xfId="32918" xr:uid="{00000000-0005-0000-0000-00009F030000}"/>
    <cellStyle name="Millares 12 3" xfId="93" xr:uid="{00000000-0005-0000-0000-0000A0030000}"/>
    <cellStyle name="Millares 12 3 10" xfId="34442" xr:uid="{00000000-0005-0000-0000-0000A1030000}"/>
    <cellStyle name="Millares 12 3 11" xfId="24790" xr:uid="{00000000-0005-0000-0000-0000A2030000}"/>
    <cellStyle name="Millares 12 3 12" xfId="21254" xr:uid="{00000000-0005-0000-0000-0000A3030000}"/>
    <cellStyle name="Millares 12 3 13" xfId="37921" xr:uid="{00000000-0005-0000-0000-0000A4030000}"/>
    <cellStyle name="Millares 12 3 14" xfId="37969" xr:uid="{00000000-0005-0000-0000-0000A5030000}"/>
    <cellStyle name="Millares 12 3 2" xfId="4425" xr:uid="{00000000-0005-0000-0000-0000A6030000}"/>
    <cellStyle name="Millares 12 3 2 10" xfId="24940" xr:uid="{00000000-0005-0000-0000-0000A7030000}"/>
    <cellStyle name="Millares 12 3 2 11" xfId="21335" xr:uid="{00000000-0005-0000-0000-0000A8030000}"/>
    <cellStyle name="Millares 12 3 2 2" xfId="12777" xr:uid="{00000000-0005-0000-0000-0000A9030000}"/>
    <cellStyle name="Millares 12 3 2 2 2" xfId="25968" xr:uid="{00000000-0005-0000-0000-0000AA030000}"/>
    <cellStyle name="Millares 12 3 2 3" xfId="13826" xr:uid="{00000000-0005-0000-0000-0000AB030000}"/>
    <cellStyle name="Millares 12 3 2 3 2" xfId="27017" xr:uid="{00000000-0005-0000-0000-0000AC030000}"/>
    <cellStyle name="Millares 12 3 2 4" xfId="14882" xr:uid="{00000000-0005-0000-0000-0000AD030000}"/>
    <cellStyle name="Millares 12 3 2 4 2" xfId="28073" xr:uid="{00000000-0005-0000-0000-0000AE030000}"/>
    <cellStyle name="Millares 12 3 2 5" xfId="15938" xr:uid="{00000000-0005-0000-0000-0000AF030000}"/>
    <cellStyle name="Millares 12 3 2 5 2" xfId="29129" xr:uid="{00000000-0005-0000-0000-0000B0030000}"/>
    <cellStyle name="Millares 12 3 2 6" xfId="17219" xr:uid="{00000000-0005-0000-0000-0000B1030000}"/>
    <cellStyle name="Millares 12 3 2 6 2" xfId="30410" xr:uid="{00000000-0005-0000-0000-0000B2030000}"/>
    <cellStyle name="Millares 12 3 2 7" xfId="18505" xr:uid="{00000000-0005-0000-0000-0000B3030000}"/>
    <cellStyle name="Millares 12 3 2 7 2" xfId="31696" xr:uid="{00000000-0005-0000-0000-0000B4030000}"/>
    <cellStyle name="Millares 12 3 2 8" xfId="19809" xr:uid="{00000000-0005-0000-0000-0000B5030000}"/>
    <cellStyle name="Millares 12 3 2 8 2" xfId="32998" xr:uid="{00000000-0005-0000-0000-0000B6030000}"/>
    <cellStyle name="Millares 12 3 2 9" xfId="34523" xr:uid="{00000000-0005-0000-0000-0000B7030000}"/>
    <cellStyle name="Millares 12 3 3" xfId="12696" xr:uid="{00000000-0005-0000-0000-0000B8030000}"/>
    <cellStyle name="Millares 12 3 3 2" xfId="25887" xr:uid="{00000000-0005-0000-0000-0000B9030000}"/>
    <cellStyle name="Millares 12 3 4" xfId="13745" xr:uid="{00000000-0005-0000-0000-0000BA030000}"/>
    <cellStyle name="Millares 12 3 4 2" xfId="26936" xr:uid="{00000000-0005-0000-0000-0000BB030000}"/>
    <cellStyle name="Millares 12 3 5" xfId="14801" xr:uid="{00000000-0005-0000-0000-0000BC030000}"/>
    <cellStyle name="Millares 12 3 5 2" xfId="27992" xr:uid="{00000000-0005-0000-0000-0000BD030000}"/>
    <cellStyle name="Millares 12 3 6" xfId="15857" xr:uid="{00000000-0005-0000-0000-0000BE030000}"/>
    <cellStyle name="Millares 12 3 6 2" xfId="29048" xr:uid="{00000000-0005-0000-0000-0000BF030000}"/>
    <cellStyle name="Millares 12 3 7" xfId="17138" xr:uid="{00000000-0005-0000-0000-0000C0030000}"/>
    <cellStyle name="Millares 12 3 7 2" xfId="30329" xr:uid="{00000000-0005-0000-0000-0000C1030000}"/>
    <cellStyle name="Millares 12 3 8" xfId="18424" xr:uid="{00000000-0005-0000-0000-0000C2030000}"/>
    <cellStyle name="Millares 12 3 8 2" xfId="31615" xr:uid="{00000000-0005-0000-0000-0000C3030000}"/>
    <cellStyle name="Millares 12 3 9" xfId="19728" xr:uid="{00000000-0005-0000-0000-0000C4030000}"/>
    <cellStyle name="Millares 12 3 9 2" xfId="32917" xr:uid="{00000000-0005-0000-0000-0000C5030000}"/>
    <cellStyle name="Millares 12 4" xfId="4423" xr:uid="{00000000-0005-0000-0000-0000C6030000}"/>
    <cellStyle name="Millares 12 4 10" xfId="24938" xr:uid="{00000000-0005-0000-0000-0000C7030000}"/>
    <cellStyle name="Millares 12 4 11" xfId="21333" xr:uid="{00000000-0005-0000-0000-0000C8030000}"/>
    <cellStyle name="Millares 12 4 2" xfId="12775" xr:uid="{00000000-0005-0000-0000-0000C9030000}"/>
    <cellStyle name="Millares 12 4 2 2" xfId="25966" xr:uid="{00000000-0005-0000-0000-0000CA030000}"/>
    <cellStyle name="Millares 12 4 3" xfId="13824" xr:uid="{00000000-0005-0000-0000-0000CB030000}"/>
    <cellStyle name="Millares 12 4 3 2" xfId="27015" xr:uid="{00000000-0005-0000-0000-0000CC030000}"/>
    <cellStyle name="Millares 12 4 4" xfId="14880" xr:uid="{00000000-0005-0000-0000-0000CD030000}"/>
    <cellStyle name="Millares 12 4 4 2" xfId="28071" xr:uid="{00000000-0005-0000-0000-0000CE030000}"/>
    <cellStyle name="Millares 12 4 5" xfId="15936" xr:uid="{00000000-0005-0000-0000-0000CF030000}"/>
    <cellStyle name="Millares 12 4 5 2" xfId="29127" xr:uid="{00000000-0005-0000-0000-0000D0030000}"/>
    <cellStyle name="Millares 12 4 6" xfId="17217" xr:uid="{00000000-0005-0000-0000-0000D1030000}"/>
    <cellStyle name="Millares 12 4 6 2" xfId="30408" xr:uid="{00000000-0005-0000-0000-0000D2030000}"/>
    <cellStyle name="Millares 12 4 7" xfId="18503" xr:uid="{00000000-0005-0000-0000-0000D3030000}"/>
    <cellStyle name="Millares 12 4 7 2" xfId="31694" xr:uid="{00000000-0005-0000-0000-0000D4030000}"/>
    <cellStyle name="Millares 12 4 8" xfId="19807" xr:uid="{00000000-0005-0000-0000-0000D5030000}"/>
    <cellStyle name="Millares 12 4 8 2" xfId="32996" xr:uid="{00000000-0005-0000-0000-0000D6030000}"/>
    <cellStyle name="Millares 12 4 9" xfId="34521" xr:uid="{00000000-0005-0000-0000-0000D7030000}"/>
    <cellStyle name="Millares 12 5" xfId="12692" xr:uid="{00000000-0005-0000-0000-0000D8030000}"/>
    <cellStyle name="Millares 12 5 2" xfId="25883" xr:uid="{00000000-0005-0000-0000-0000D9030000}"/>
    <cellStyle name="Millares 12 6" xfId="13741" xr:uid="{00000000-0005-0000-0000-0000DA030000}"/>
    <cellStyle name="Millares 12 6 2" xfId="26932" xr:uid="{00000000-0005-0000-0000-0000DB030000}"/>
    <cellStyle name="Millares 12 7" xfId="14797" xr:uid="{00000000-0005-0000-0000-0000DC030000}"/>
    <cellStyle name="Millares 12 7 2" xfId="27988" xr:uid="{00000000-0005-0000-0000-0000DD030000}"/>
    <cellStyle name="Millares 12 8" xfId="15853" xr:uid="{00000000-0005-0000-0000-0000DE030000}"/>
    <cellStyle name="Millares 12 8 2" xfId="29044" xr:uid="{00000000-0005-0000-0000-0000DF030000}"/>
    <cellStyle name="Millares 12 9" xfId="17134" xr:uid="{00000000-0005-0000-0000-0000E0030000}"/>
    <cellStyle name="Millares 12 9 2" xfId="30325" xr:uid="{00000000-0005-0000-0000-0000E1030000}"/>
    <cellStyle name="Millares 120" xfId="12668" xr:uid="{00000000-0005-0000-0000-0000E2030000}"/>
    <cellStyle name="Millares 120 10" xfId="25860" xr:uid="{00000000-0005-0000-0000-0000E3030000}"/>
    <cellStyle name="Millares 120 11" xfId="22162" xr:uid="{00000000-0005-0000-0000-0000E4030000}"/>
    <cellStyle name="Millares 120 2" xfId="13604" xr:uid="{00000000-0005-0000-0000-0000E5030000}"/>
    <cellStyle name="Millares 120 2 2" xfId="26795" xr:uid="{00000000-0005-0000-0000-0000E6030000}"/>
    <cellStyle name="Millares 120 3" xfId="14653" xr:uid="{00000000-0005-0000-0000-0000E7030000}"/>
    <cellStyle name="Millares 120 3 2" xfId="27844" xr:uid="{00000000-0005-0000-0000-0000E8030000}"/>
    <cellStyle name="Millares 120 4" xfId="15709" xr:uid="{00000000-0005-0000-0000-0000E9030000}"/>
    <cellStyle name="Millares 120 4 2" xfId="28900" xr:uid="{00000000-0005-0000-0000-0000EA030000}"/>
    <cellStyle name="Millares 120 5" xfId="16765" xr:uid="{00000000-0005-0000-0000-0000EB030000}"/>
    <cellStyle name="Millares 120 5 2" xfId="29956" xr:uid="{00000000-0005-0000-0000-0000EC030000}"/>
    <cellStyle name="Millares 120 6" xfId="18046" xr:uid="{00000000-0005-0000-0000-0000ED030000}"/>
    <cellStyle name="Millares 120 6 2" xfId="31237" xr:uid="{00000000-0005-0000-0000-0000EE030000}"/>
    <cellStyle name="Millares 120 7" xfId="19332" xr:uid="{00000000-0005-0000-0000-0000EF030000}"/>
    <cellStyle name="Millares 120 7 2" xfId="32523" xr:uid="{00000000-0005-0000-0000-0000F0030000}"/>
    <cellStyle name="Millares 120 8" xfId="20636" xr:uid="{00000000-0005-0000-0000-0000F1030000}"/>
    <cellStyle name="Millares 120 8 2" xfId="33825" xr:uid="{00000000-0005-0000-0000-0000F2030000}"/>
    <cellStyle name="Millares 120 9" xfId="35350" xr:uid="{00000000-0005-0000-0000-0000F3030000}"/>
    <cellStyle name="Millares 121" xfId="12669" xr:uid="{00000000-0005-0000-0000-0000F4030000}"/>
    <cellStyle name="Millares 121 10" xfId="25861" xr:uid="{00000000-0005-0000-0000-0000F5030000}"/>
    <cellStyle name="Millares 121 11" xfId="22163" xr:uid="{00000000-0005-0000-0000-0000F6030000}"/>
    <cellStyle name="Millares 121 2" xfId="13605" xr:uid="{00000000-0005-0000-0000-0000F7030000}"/>
    <cellStyle name="Millares 121 2 2" xfId="26796" xr:uid="{00000000-0005-0000-0000-0000F8030000}"/>
    <cellStyle name="Millares 121 3" xfId="14654" xr:uid="{00000000-0005-0000-0000-0000F9030000}"/>
    <cellStyle name="Millares 121 3 2" xfId="27845" xr:uid="{00000000-0005-0000-0000-0000FA030000}"/>
    <cellStyle name="Millares 121 4" xfId="15710" xr:uid="{00000000-0005-0000-0000-0000FB030000}"/>
    <cellStyle name="Millares 121 4 2" xfId="28901" xr:uid="{00000000-0005-0000-0000-0000FC030000}"/>
    <cellStyle name="Millares 121 5" xfId="16766" xr:uid="{00000000-0005-0000-0000-0000FD030000}"/>
    <cellStyle name="Millares 121 5 2" xfId="29957" xr:uid="{00000000-0005-0000-0000-0000FE030000}"/>
    <cellStyle name="Millares 121 6" xfId="18047" xr:uid="{00000000-0005-0000-0000-0000FF030000}"/>
    <cellStyle name="Millares 121 6 2" xfId="31238" xr:uid="{00000000-0005-0000-0000-000000040000}"/>
    <cellStyle name="Millares 121 7" xfId="19333" xr:uid="{00000000-0005-0000-0000-000001040000}"/>
    <cellStyle name="Millares 121 7 2" xfId="32524" xr:uid="{00000000-0005-0000-0000-000002040000}"/>
    <cellStyle name="Millares 121 8" xfId="20637" xr:uid="{00000000-0005-0000-0000-000003040000}"/>
    <cellStyle name="Millares 121 8 2" xfId="33826" xr:uid="{00000000-0005-0000-0000-000004040000}"/>
    <cellStyle name="Millares 121 9" xfId="35351" xr:uid="{00000000-0005-0000-0000-000005040000}"/>
    <cellStyle name="Millares 122" xfId="12674" xr:uid="{00000000-0005-0000-0000-000006040000}"/>
    <cellStyle name="Millares 122 10" xfId="25866" xr:uid="{00000000-0005-0000-0000-000007040000}"/>
    <cellStyle name="Millares 122 11" xfId="22168" xr:uid="{00000000-0005-0000-0000-000008040000}"/>
    <cellStyle name="Millares 122 2" xfId="13610" xr:uid="{00000000-0005-0000-0000-000009040000}"/>
    <cellStyle name="Millares 122 2 2" xfId="26801" xr:uid="{00000000-0005-0000-0000-00000A040000}"/>
    <cellStyle name="Millares 122 3" xfId="14659" xr:uid="{00000000-0005-0000-0000-00000B040000}"/>
    <cellStyle name="Millares 122 3 2" xfId="27850" xr:uid="{00000000-0005-0000-0000-00000C040000}"/>
    <cellStyle name="Millares 122 4" xfId="15715" xr:uid="{00000000-0005-0000-0000-00000D040000}"/>
    <cellStyle name="Millares 122 4 2" xfId="28906" xr:uid="{00000000-0005-0000-0000-00000E040000}"/>
    <cellStyle name="Millares 122 5" xfId="16771" xr:uid="{00000000-0005-0000-0000-00000F040000}"/>
    <cellStyle name="Millares 122 5 2" xfId="29962" xr:uid="{00000000-0005-0000-0000-000010040000}"/>
    <cellStyle name="Millares 122 6" xfId="18052" xr:uid="{00000000-0005-0000-0000-000011040000}"/>
    <cellStyle name="Millares 122 6 2" xfId="31243" xr:uid="{00000000-0005-0000-0000-000012040000}"/>
    <cellStyle name="Millares 122 7" xfId="19338" xr:uid="{00000000-0005-0000-0000-000013040000}"/>
    <cellStyle name="Millares 122 7 2" xfId="32529" xr:uid="{00000000-0005-0000-0000-000014040000}"/>
    <cellStyle name="Millares 122 8" xfId="20642" xr:uid="{00000000-0005-0000-0000-000015040000}"/>
    <cellStyle name="Millares 122 8 2" xfId="33831" xr:uid="{00000000-0005-0000-0000-000016040000}"/>
    <cellStyle name="Millares 122 9" xfId="35356" xr:uid="{00000000-0005-0000-0000-000017040000}"/>
    <cellStyle name="Millares 123" xfId="12675" xr:uid="{00000000-0005-0000-0000-000018040000}"/>
    <cellStyle name="Millares 123 10" xfId="25867" xr:uid="{00000000-0005-0000-0000-000019040000}"/>
    <cellStyle name="Millares 123 11" xfId="22169" xr:uid="{00000000-0005-0000-0000-00001A040000}"/>
    <cellStyle name="Millares 123 2" xfId="13611" xr:uid="{00000000-0005-0000-0000-00001B040000}"/>
    <cellStyle name="Millares 123 2 2" xfId="26802" xr:uid="{00000000-0005-0000-0000-00001C040000}"/>
    <cellStyle name="Millares 123 3" xfId="14660" xr:uid="{00000000-0005-0000-0000-00001D040000}"/>
    <cellStyle name="Millares 123 3 2" xfId="27851" xr:uid="{00000000-0005-0000-0000-00001E040000}"/>
    <cellStyle name="Millares 123 4" xfId="15716" xr:uid="{00000000-0005-0000-0000-00001F040000}"/>
    <cellStyle name="Millares 123 4 2" xfId="28907" xr:uid="{00000000-0005-0000-0000-000020040000}"/>
    <cellStyle name="Millares 123 5" xfId="16772" xr:uid="{00000000-0005-0000-0000-000021040000}"/>
    <cellStyle name="Millares 123 5 2" xfId="29963" xr:uid="{00000000-0005-0000-0000-000022040000}"/>
    <cellStyle name="Millares 123 6" xfId="18053" xr:uid="{00000000-0005-0000-0000-000023040000}"/>
    <cellStyle name="Millares 123 6 2" xfId="31244" xr:uid="{00000000-0005-0000-0000-000024040000}"/>
    <cellStyle name="Millares 123 7" xfId="19339" xr:uid="{00000000-0005-0000-0000-000025040000}"/>
    <cellStyle name="Millares 123 7 2" xfId="32530" xr:uid="{00000000-0005-0000-0000-000026040000}"/>
    <cellStyle name="Millares 123 8" xfId="20643" xr:uid="{00000000-0005-0000-0000-000027040000}"/>
    <cellStyle name="Millares 123 8 2" xfId="33832" xr:uid="{00000000-0005-0000-0000-000028040000}"/>
    <cellStyle name="Millares 123 9" xfId="35357" xr:uid="{00000000-0005-0000-0000-000029040000}"/>
    <cellStyle name="Millares 124" xfId="12676" xr:uid="{00000000-0005-0000-0000-00002A040000}"/>
    <cellStyle name="Millares 124 10" xfId="25868" xr:uid="{00000000-0005-0000-0000-00002B040000}"/>
    <cellStyle name="Millares 124 11" xfId="22170" xr:uid="{00000000-0005-0000-0000-00002C040000}"/>
    <cellStyle name="Millares 124 2" xfId="13612" xr:uid="{00000000-0005-0000-0000-00002D040000}"/>
    <cellStyle name="Millares 124 2 2" xfId="26803" xr:uid="{00000000-0005-0000-0000-00002E040000}"/>
    <cellStyle name="Millares 124 3" xfId="14661" xr:uid="{00000000-0005-0000-0000-00002F040000}"/>
    <cellStyle name="Millares 124 3 2" xfId="27852" xr:uid="{00000000-0005-0000-0000-000030040000}"/>
    <cellStyle name="Millares 124 4" xfId="15717" xr:uid="{00000000-0005-0000-0000-000031040000}"/>
    <cellStyle name="Millares 124 4 2" xfId="28908" xr:uid="{00000000-0005-0000-0000-000032040000}"/>
    <cellStyle name="Millares 124 5" xfId="16773" xr:uid="{00000000-0005-0000-0000-000033040000}"/>
    <cellStyle name="Millares 124 5 2" xfId="29964" xr:uid="{00000000-0005-0000-0000-000034040000}"/>
    <cellStyle name="Millares 124 6" xfId="18054" xr:uid="{00000000-0005-0000-0000-000035040000}"/>
    <cellStyle name="Millares 124 6 2" xfId="31245" xr:uid="{00000000-0005-0000-0000-000036040000}"/>
    <cellStyle name="Millares 124 7" xfId="19340" xr:uid="{00000000-0005-0000-0000-000037040000}"/>
    <cellStyle name="Millares 124 7 2" xfId="32531" xr:uid="{00000000-0005-0000-0000-000038040000}"/>
    <cellStyle name="Millares 124 8" xfId="20644" xr:uid="{00000000-0005-0000-0000-000039040000}"/>
    <cellStyle name="Millares 124 8 2" xfId="33833" xr:uid="{00000000-0005-0000-0000-00003A040000}"/>
    <cellStyle name="Millares 124 9" xfId="35358" xr:uid="{00000000-0005-0000-0000-00003B040000}"/>
    <cellStyle name="Millares 125" xfId="12677" xr:uid="{00000000-0005-0000-0000-00003C040000}"/>
    <cellStyle name="Millares 125 10" xfId="25869" xr:uid="{00000000-0005-0000-0000-00003D040000}"/>
    <cellStyle name="Millares 125 11" xfId="22171" xr:uid="{00000000-0005-0000-0000-00003E040000}"/>
    <cellStyle name="Millares 125 2" xfId="13613" xr:uid="{00000000-0005-0000-0000-00003F040000}"/>
    <cellStyle name="Millares 125 2 2" xfId="26804" xr:uid="{00000000-0005-0000-0000-000040040000}"/>
    <cellStyle name="Millares 125 3" xfId="14662" xr:uid="{00000000-0005-0000-0000-000041040000}"/>
    <cellStyle name="Millares 125 3 2" xfId="27853" xr:uid="{00000000-0005-0000-0000-000042040000}"/>
    <cellStyle name="Millares 125 4" xfId="15718" xr:uid="{00000000-0005-0000-0000-000043040000}"/>
    <cellStyle name="Millares 125 4 2" xfId="28909" xr:uid="{00000000-0005-0000-0000-000044040000}"/>
    <cellStyle name="Millares 125 5" xfId="16774" xr:uid="{00000000-0005-0000-0000-000045040000}"/>
    <cellStyle name="Millares 125 5 2" xfId="29965" xr:uid="{00000000-0005-0000-0000-000046040000}"/>
    <cellStyle name="Millares 125 6" xfId="18055" xr:uid="{00000000-0005-0000-0000-000047040000}"/>
    <cellStyle name="Millares 125 6 2" xfId="31246" xr:uid="{00000000-0005-0000-0000-000048040000}"/>
    <cellStyle name="Millares 125 7" xfId="19341" xr:uid="{00000000-0005-0000-0000-000049040000}"/>
    <cellStyle name="Millares 125 7 2" xfId="32532" xr:uid="{00000000-0005-0000-0000-00004A040000}"/>
    <cellStyle name="Millares 125 8" xfId="20645" xr:uid="{00000000-0005-0000-0000-00004B040000}"/>
    <cellStyle name="Millares 125 8 2" xfId="33834" xr:uid="{00000000-0005-0000-0000-00004C040000}"/>
    <cellStyle name="Millares 125 9" xfId="35359" xr:uid="{00000000-0005-0000-0000-00004D040000}"/>
    <cellStyle name="Millares 126" xfId="12679" xr:uid="{00000000-0005-0000-0000-00004E040000}"/>
    <cellStyle name="Millares 126 10" xfId="25871" xr:uid="{00000000-0005-0000-0000-00004F040000}"/>
    <cellStyle name="Millares 126 11" xfId="22173" xr:uid="{00000000-0005-0000-0000-000050040000}"/>
    <cellStyle name="Millares 126 2" xfId="13615" xr:uid="{00000000-0005-0000-0000-000051040000}"/>
    <cellStyle name="Millares 126 2 2" xfId="26806" xr:uid="{00000000-0005-0000-0000-000052040000}"/>
    <cellStyle name="Millares 126 3" xfId="14664" xr:uid="{00000000-0005-0000-0000-000053040000}"/>
    <cellStyle name="Millares 126 3 2" xfId="27855" xr:uid="{00000000-0005-0000-0000-000054040000}"/>
    <cellStyle name="Millares 126 4" xfId="15720" xr:uid="{00000000-0005-0000-0000-000055040000}"/>
    <cellStyle name="Millares 126 4 2" xfId="28911" xr:uid="{00000000-0005-0000-0000-000056040000}"/>
    <cellStyle name="Millares 126 5" xfId="16776" xr:uid="{00000000-0005-0000-0000-000057040000}"/>
    <cellStyle name="Millares 126 5 2" xfId="29967" xr:uid="{00000000-0005-0000-0000-000058040000}"/>
    <cellStyle name="Millares 126 6" xfId="18057" xr:uid="{00000000-0005-0000-0000-000059040000}"/>
    <cellStyle name="Millares 126 6 2" xfId="31248" xr:uid="{00000000-0005-0000-0000-00005A040000}"/>
    <cellStyle name="Millares 126 7" xfId="19343" xr:uid="{00000000-0005-0000-0000-00005B040000}"/>
    <cellStyle name="Millares 126 7 2" xfId="32534" xr:uid="{00000000-0005-0000-0000-00005C040000}"/>
    <cellStyle name="Millares 126 8" xfId="20647" xr:uid="{00000000-0005-0000-0000-00005D040000}"/>
    <cellStyle name="Millares 126 8 2" xfId="33836" xr:uid="{00000000-0005-0000-0000-00005E040000}"/>
    <cellStyle name="Millares 126 9" xfId="35361" xr:uid="{00000000-0005-0000-0000-00005F040000}"/>
    <cellStyle name="Millares 127" xfId="12681" xr:uid="{00000000-0005-0000-0000-000060040000}"/>
    <cellStyle name="Millares 127 10" xfId="25872" xr:uid="{00000000-0005-0000-0000-000061040000}"/>
    <cellStyle name="Millares 127 11" xfId="22174" xr:uid="{00000000-0005-0000-0000-000062040000}"/>
    <cellStyle name="Millares 127 2" xfId="13616" xr:uid="{00000000-0005-0000-0000-000063040000}"/>
    <cellStyle name="Millares 127 2 2" xfId="26807" xr:uid="{00000000-0005-0000-0000-000064040000}"/>
    <cellStyle name="Millares 127 3" xfId="14665" xr:uid="{00000000-0005-0000-0000-000065040000}"/>
    <cellStyle name="Millares 127 3 2" xfId="27856" xr:uid="{00000000-0005-0000-0000-000066040000}"/>
    <cellStyle name="Millares 127 4" xfId="15721" xr:uid="{00000000-0005-0000-0000-000067040000}"/>
    <cellStyle name="Millares 127 4 2" xfId="28912" xr:uid="{00000000-0005-0000-0000-000068040000}"/>
    <cellStyle name="Millares 127 5" xfId="16777" xr:uid="{00000000-0005-0000-0000-000069040000}"/>
    <cellStyle name="Millares 127 5 2" xfId="29968" xr:uid="{00000000-0005-0000-0000-00006A040000}"/>
    <cellStyle name="Millares 127 6" xfId="18058" xr:uid="{00000000-0005-0000-0000-00006B040000}"/>
    <cellStyle name="Millares 127 6 2" xfId="31249" xr:uid="{00000000-0005-0000-0000-00006C040000}"/>
    <cellStyle name="Millares 127 7" xfId="19344" xr:uid="{00000000-0005-0000-0000-00006D040000}"/>
    <cellStyle name="Millares 127 7 2" xfId="32535" xr:uid="{00000000-0005-0000-0000-00006E040000}"/>
    <cellStyle name="Millares 127 8" xfId="20648" xr:uid="{00000000-0005-0000-0000-00006F040000}"/>
    <cellStyle name="Millares 127 8 2" xfId="33837" xr:uid="{00000000-0005-0000-0000-000070040000}"/>
    <cellStyle name="Millares 127 9" xfId="35362" xr:uid="{00000000-0005-0000-0000-000071040000}"/>
    <cellStyle name="Millares 128" xfId="33" xr:uid="{00000000-0005-0000-0000-000072040000}"/>
    <cellStyle name="Millares 128 10" xfId="24743" xr:uid="{00000000-0005-0000-0000-000073040000}"/>
    <cellStyle name="Millares 128 11" xfId="22176" xr:uid="{00000000-0005-0000-0000-000074040000}"/>
    <cellStyle name="Millares 128 2" xfId="13618" xr:uid="{00000000-0005-0000-0000-000075040000}"/>
    <cellStyle name="Millares 128 2 2" xfId="26809" xr:uid="{00000000-0005-0000-0000-000076040000}"/>
    <cellStyle name="Millares 128 3" xfId="14667" xr:uid="{00000000-0005-0000-0000-000077040000}"/>
    <cellStyle name="Millares 128 3 2" xfId="27858" xr:uid="{00000000-0005-0000-0000-000078040000}"/>
    <cellStyle name="Millares 128 4" xfId="15723" xr:uid="{00000000-0005-0000-0000-000079040000}"/>
    <cellStyle name="Millares 128 4 2" xfId="28914" xr:uid="{00000000-0005-0000-0000-00007A040000}"/>
    <cellStyle name="Millares 128 5" xfId="16779" xr:uid="{00000000-0005-0000-0000-00007B040000}"/>
    <cellStyle name="Millares 128 5 2" xfId="29970" xr:uid="{00000000-0005-0000-0000-00007C040000}"/>
    <cellStyle name="Millares 128 6" xfId="18060" xr:uid="{00000000-0005-0000-0000-00007D040000}"/>
    <cellStyle name="Millares 128 6 2" xfId="31251" xr:uid="{00000000-0005-0000-0000-00007E040000}"/>
    <cellStyle name="Millares 128 7" xfId="19346" xr:uid="{00000000-0005-0000-0000-00007F040000}"/>
    <cellStyle name="Millares 128 7 2" xfId="32537" xr:uid="{00000000-0005-0000-0000-000080040000}"/>
    <cellStyle name="Millares 128 8" xfId="20650" xr:uid="{00000000-0005-0000-0000-000081040000}"/>
    <cellStyle name="Millares 128 8 2" xfId="33839" xr:uid="{00000000-0005-0000-0000-000082040000}"/>
    <cellStyle name="Millares 128 9" xfId="35364" xr:uid="{00000000-0005-0000-0000-000083040000}"/>
    <cellStyle name="Millares 129" xfId="13619" xr:uid="{00000000-0005-0000-0000-000084040000}"/>
    <cellStyle name="Millares 129 10" xfId="22177" xr:uid="{00000000-0005-0000-0000-000085040000}"/>
    <cellStyle name="Millares 129 2" xfId="14668" xr:uid="{00000000-0005-0000-0000-000086040000}"/>
    <cellStyle name="Millares 129 2 2" xfId="27859" xr:uid="{00000000-0005-0000-0000-000087040000}"/>
    <cellStyle name="Millares 129 3" xfId="15724" xr:uid="{00000000-0005-0000-0000-000088040000}"/>
    <cellStyle name="Millares 129 3 2" xfId="28915" xr:uid="{00000000-0005-0000-0000-000089040000}"/>
    <cellStyle name="Millares 129 4" xfId="16780" xr:uid="{00000000-0005-0000-0000-00008A040000}"/>
    <cellStyle name="Millares 129 4 2" xfId="29971" xr:uid="{00000000-0005-0000-0000-00008B040000}"/>
    <cellStyle name="Millares 129 5" xfId="18061" xr:uid="{00000000-0005-0000-0000-00008C040000}"/>
    <cellStyle name="Millares 129 5 2" xfId="31252" xr:uid="{00000000-0005-0000-0000-00008D040000}"/>
    <cellStyle name="Millares 129 6" xfId="19347" xr:uid="{00000000-0005-0000-0000-00008E040000}"/>
    <cellStyle name="Millares 129 6 2" xfId="32538" xr:uid="{00000000-0005-0000-0000-00008F040000}"/>
    <cellStyle name="Millares 129 7" xfId="20651" xr:uid="{00000000-0005-0000-0000-000090040000}"/>
    <cellStyle name="Millares 129 7 2" xfId="33840" xr:uid="{00000000-0005-0000-0000-000091040000}"/>
    <cellStyle name="Millares 129 8" xfId="35365" xr:uid="{00000000-0005-0000-0000-000092040000}"/>
    <cellStyle name="Millares 129 9" xfId="26810" xr:uid="{00000000-0005-0000-0000-000093040000}"/>
    <cellStyle name="Millares 13" xfId="107" xr:uid="{00000000-0005-0000-0000-000094040000}"/>
    <cellStyle name="Millares 13 10" xfId="18426" xr:uid="{00000000-0005-0000-0000-000095040000}"/>
    <cellStyle name="Millares 13 10 2" xfId="31617" xr:uid="{00000000-0005-0000-0000-000096040000}"/>
    <cellStyle name="Millares 13 11" xfId="19730" xr:uid="{00000000-0005-0000-0000-000097040000}"/>
    <cellStyle name="Millares 13 11 2" xfId="32919" xr:uid="{00000000-0005-0000-0000-000098040000}"/>
    <cellStyle name="Millares 13 12" xfId="34444" xr:uid="{00000000-0005-0000-0000-000099040000}"/>
    <cellStyle name="Millares 13 13" xfId="24795" xr:uid="{00000000-0005-0000-0000-00009A040000}"/>
    <cellStyle name="Millares 13 14" xfId="21256" xr:uid="{00000000-0005-0000-0000-00009B040000}"/>
    <cellStyle name="Millares 13 15" xfId="37922" xr:uid="{00000000-0005-0000-0000-00009C040000}"/>
    <cellStyle name="Millares 13 16" xfId="37970" xr:uid="{00000000-0005-0000-0000-00009D040000}"/>
    <cellStyle name="Millares 13 2" xfId="110" xr:uid="{00000000-0005-0000-0000-00009E040000}"/>
    <cellStyle name="Millares 13 2 10" xfId="34445" xr:uid="{00000000-0005-0000-0000-00009F040000}"/>
    <cellStyle name="Millares 13 2 11" xfId="24798" xr:uid="{00000000-0005-0000-0000-0000A0040000}"/>
    <cellStyle name="Millares 13 2 12" xfId="21257" xr:uid="{00000000-0005-0000-0000-0000A1040000}"/>
    <cellStyle name="Millares 13 2 13" xfId="37923" xr:uid="{00000000-0005-0000-0000-0000A2040000}"/>
    <cellStyle name="Millares 13 2 14" xfId="37971" xr:uid="{00000000-0005-0000-0000-0000A3040000}"/>
    <cellStyle name="Millares 13 2 2" xfId="4427" xr:uid="{00000000-0005-0000-0000-0000A4040000}"/>
    <cellStyle name="Millares 13 2 2 10" xfId="24942" xr:uid="{00000000-0005-0000-0000-0000A5040000}"/>
    <cellStyle name="Millares 13 2 2 11" xfId="21337" xr:uid="{00000000-0005-0000-0000-0000A6040000}"/>
    <cellStyle name="Millares 13 2 2 2" xfId="12779" xr:uid="{00000000-0005-0000-0000-0000A7040000}"/>
    <cellStyle name="Millares 13 2 2 2 2" xfId="25970" xr:uid="{00000000-0005-0000-0000-0000A8040000}"/>
    <cellStyle name="Millares 13 2 2 3" xfId="13828" xr:uid="{00000000-0005-0000-0000-0000A9040000}"/>
    <cellStyle name="Millares 13 2 2 3 2" xfId="27019" xr:uid="{00000000-0005-0000-0000-0000AA040000}"/>
    <cellStyle name="Millares 13 2 2 4" xfId="14884" xr:uid="{00000000-0005-0000-0000-0000AB040000}"/>
    <cellStyle name="Millares 13 2 2 4 2" xfId="28075" xr:uid="{00000000-0005-0000-0000-0000AC040000}"/>
    <cellStyle name="Millares 13 2 2 5" xfId="15940" xr:uid="{00000000-0005-0000-0000-0000AD040000}"/>
    <cellStyle name="Millares 13 2 2 5 2" xfId="29131" xr:uid="{00000000-0005-0000-0000-0000AE040000}"/>
    <cellStyle name="Millares 13 2 2 6" xfId="17221" xr:uid="{00000000-0005-0000-0000-0000AF040000}"/>
    <cellStyle name="Millares 13 2 2 6 2" xfId="30412" xr:uid="{00000000-0005-0000-0000-0000B0040000}"/>
    <cellStyle name="Millares 13 2 2 7" xfId="18507" xr:uid="{00000000-0005-0000-0000-0000B1040000}"/>
    <cellStyle name="Millares 13 2 2 7 2" xfId="31698" xr:uid="{00000000-0005-0000-0000-0000B2040000}"/>
    <cellStyle name="Millares 13 2 2 8" xfId="19811" xr:uid="{00000000-0005-0000-0000-0000B3040000}"/>
    <cellStyle name="Millares 13 2 2 8 2" xfId="33000" xr:uid="{00000000-0005-0000-0000-0000B4040000}"/>
    <cellStyle name="Millares 13 2 2 9" xfId="34525" xr:uid="{00000000-0005-0000-0000-0000B5040000}"/>
    <cellStyle name="Millares 13 2 3" xfId="12699" xr:uid="{00000000-0005-0000-0000-0000B6040000}"/>
    <cellStyle name="Millares 13 2 3 2" xfId="25890" xr:uid="{00000000-0005-0000-0000-0000B7040000}"/>
    <cellStyle name="Millares 13 2 4" xfId="13748" xr:uid="{00000000-0005-0000-0000-0000B8040000}"/>
    <cellStyle name="Millares 13 2 4 2" xfId="26939" xr:uid="{00000000-0005-0000-0000-0000B9040000}"/>
    <cellStyle name="Millares 13 2 5" xfId="14804" xr:uid="{00000000-0005-0000-0000-0000BA040000}"/>
    <cellStyle name="Millares 13 2 5 2" xfId="27995" xr:uid="{00000000-0005-0000-0000-0000BB040000}"/>
    <cellStyle name="Millares 13 2 6" xfId="15860" xr:uid="{00000000-0005-0000-0000-0000BC040000}"/>
    <cellStyle name="Millares 13 2 6 2" xfId="29051" xr:uid="{00000000-0005-0000-0000-0000BD040000}"/>
    <cellStyle name="Millares 13 2 7" xfId="17141" xr:uid="{00000000-0005-0000-0000-0000BE040000}"/>
    <cellStyle name="Millares 13 2 7 2" xfId="30332" xr:uid="{00000000-0005-0000-0000-0000BF040000}"/>
    <cellStyle name="Millares 13 2 8" xfId="18427" xr:uid="{00000000-0005-0000-0000-0000C0040000}"/>
    <cellStyle name="Millares 13 2 8 2" xfId="31618" xr:uid="{00000000-0005-0000-0000-0000C1040000}"/>
    <cellStyle name="Millares 13 2 9" xfId="19731" xr:uid="{00000000-0005-0000-0000-0000C2040000}"/>
    <cellStyle name="Millares 13 2 9 2" xfId="32920" xr:uid="{00000000-0005-0000-0000-0000C3040000}"/>
    <cellStyle name="Millares 13 3" xfId="151" xr:uid="{00000000-0005-0000-0000-0000C4040000}"/>
    <cellStyle name="Millares 13 3 10" xfId="34452" xr:uid="{00000000-0005-0000-0000-0000C5040000}"/>
    <cellStyle name="Millares 13 3 11" xfId="24819" xr:uid="{00000000-0005-0000-0000-0000C6040000}"/>
    <cellStyle name="Millares 13 3 12" xfId="21264" xr:uid="{00000000-0005-0000-0000-0000C7040000}"/>
    <cellStyle name="Millares 13 3 13" xfId="37924" xr:uid="{00000000-0005-0000-0000-0000C8040000}"/>
    <cellStyle name="Millares 13 3 14" xfId="37972" xr:uid="{00000000-0005-0000-0000-0000C9040000}"/>
    <cellStyle name="Millares 13 3 2" xfId="4428" xr:uid="{00000000-0005-0000-0000-0000CA040000}"/>
    <cellStyle name="Millares 13 3 2 10" xfId="24943" xr:uid="{00000000-0005-0000-0000-0000CB040000}"/>
    <cellStyle name="Millares 13 3 2 11" xfId="21338" xr:uid="{00000000-0005-0000-0000-0000CC040000}"/>
    <cellStyle name="Millares 13 3 2 2" xfId="12780" xr:uid="{00000000-0005-0000-0000-0000CD040000}"/>
    <cellStyle name="Millares 13 3 2 2 2" xfId="25971" xr:uid="{00000000-0005-0000-0000-0000CE040000}"/>
    <cellStyle name="Millares 13 3 2 3" xfId="13829" xr:uid="{00000000-0005-0000-0000-0000CF040000}"/>
    <cellStyle name="Millares 13 3 2 3 2" xfId="27020" xr:uid="{00000000-0005-0000-0000-0000D0040000}"/>
    <cellStyle name="Millares 13 3 2 4" xfId="14885" xr:uid="{00000000-0005-0000-0000-0000D1040000}"/>
    <cellStyle name="Millares 13 3 2 4 2" xfId="28076" xr:uid="{00000000-0005-0000-0000-0000D2040000}"/>
    <cellStyle name="Millares 13 3 2 5" xfId="15941" xr:uid="{00000000-0005-0000-0000-0000D3040000}"/>
    <cellStyle name="Millares 13 3 2 5 2" xfId="29132" xr:uid="{00000000-0005-0000-0000-0000D4040000}"/>
    <cellStyle name="Millares 13 3 2 6" xfId="17222" xr:uid="{00000000-0005-0000-0000-0000D5040000}"/>
    <cellStyle name="Millares 13 3 2 6 2" xfId="30413" xr:uid="{00000000-0005-0000-0000-0000D6040000}"/>
    <cellStyle name="Millares 13 3 2 7" xfId="18508" xr:uid="{00000000-0005-0000-0000-0000D7040000}"/>
    <cellStyle name="Millares 13 3 2 7 2" xfId="31699" xr:uid="{00000000-0005-0000-0000-0000D8040000}"/>
    <cellStyle name="Millares 13 3 2 8" xfId="19812" xr:uid="{00000000-0005-0000-0000-0000D9040000}"/>
    <cellStyle name="Millares 13 3 2 8 2" xfId="33001" xr:uid="{00000000-0005-0000-0000-0000DA040000}"/>
    <cellStyle name="Millares 13 3 2 9" xfId="34526" xr:uid="{00000000-0005-0000-0000-0000DB040000}"/>
    <cellStyle name="Millares 13 3 3" xfId="12706" xr:uid="{00000000-0005-0000-0000-0000DC040000}"/>
    <cellStyle name="Millares 13 3 3 2" xfId="25897" xr:uid="{00000000-0005-0000-0000-0000DD040000}"/>
    <cellStyle name="Millares 13 3 4" xfId="13755" xr:uid="{00000000-0005-0000-0000-0000DE040000}"/>
    <cellStyle name="Millares 13 3 4 2" xfId="26946" xr:uid="{00000000-0005-0000-0000-0000DF040000}"/>
    <cellStyle name="Millares 13 3 5" xfId="14811" xr:uid="{00000000-0005-0000-0000-0000E0040000}"/>
    <cellStyle name="Millares 13 3 5 2" xfId="28002" xr:uid="{00000000-0005-0000-0000-0000E1040000}"/>
    <cellStyle name="Millares 13 3 6" xfId="15867" xr:uid="{00000000-0005-0000-0000-0000E2040000}"/>
    <cellStyle name="Millares 13 3 6 2" xfId="29058" xr:uid="{00000000-0005-0000-0000-0000E3040000}"/>
    <cellStyle name="Millares 13 3 7" xfId="17148" xr:uid="{00000000-0005-0000-0000-0000E4040000}"/>
    <cellStyle name="Millares 13 3 7 2" xfId="30339" xr:uid="{00000000-0005-0000-0000-0000E5040000}"/>
    <cellStyle name="Millares 13 3 8" xfId="18434" xr:uid="{00000000-0005-0000-0000-0000E6040000}"/>
    <cellStyle name="Millares 13 3 8 2" xfId="31625" xr:uid="{00000000-0005-0000-0000-0000E7040000}"/>
    <cellStyle name="Millares 13 3 9" xfId="19738" xr:uid="{00000000-0005-0000-0000-0000E8040000}"/>
    <cellStyle name="Millares 13 3 9 2" xfId="32927" xr:uid="{00000000-0005-0000-0000-0000E9040000}"/>
    <cellStyle name="Millares 13 4" xfId="4426" xr:uid="{00000000-0005-0000-0000-0000EA040000}"/>
    <cellStyle name="Millares 13 4 10" xfId="24941" xr:uid="{00000000-0005-0000-0000-0000EB040000}"/>
    <cellStyle name="Millares 13 4 11" xfId="21336" xr:uid="{00000000-0005-0000-0000-0000EC040000}"/>
    <cellStyle name="Millares 13 4 2" xfId="12778" xr:uid="{00000000-0005-0000-0000-0000ED040000}"/>
    <cellStyle name="Millares 13 4 2 2" xfId="25969" xr:uid="{00000000-0005-0000-0000-0000EE040000}"/>
    <cellStyle name="Millares 13 4 3" xfId="13827" xr:uid="{00000000-0005-0000-0000-0000EF040000}"/>
    <cellStyle name="Millares 13 4 3 2" xfId="27018" xr:uid="{00000000-0005-0000-0000-0000F0040000}"/>
    <cellStyle name="Millares 13 4 4" xfId="14883" xr:uid="{00000000-0005-0000-0000-0000F1040000}"/>
    <cellStyle name="Millares 13 4 4 2" xfId="28074" xr:uid="{00000000-0005-0000-0000-0000F2040000}"/>
    <cellStyle name="Millares 13 4 5" xfId="15939" xr:uid="{00000000-0005-0000-0000-0000F3040000}"/>
    <cellStyle name="Millares 13 4 5 2" xfId="29130" xr:uid="{00000000-0005-0000-0000-0000F4040000}"/>
    <cellStyle name="Millares 13 4 6" xfId="17220" xr:uid="{00000000-0005-0000-0000-0000F5040000}"/>
    <cellStyle name="Millares 13 4 6 2" xfId="30411" xr:uid="{00000000-0005-0000-0000-0000F6040000}"/>
    <cellStyle name="Millares 13 4 7" xfId="18506" xr:uid="{00000000-0005-0000-0000-0000F7040000}"/>
    <cellStyle name="Millares 13 4 7 2" xfId="31697" xr:uid="{00000000-0005-0000-0000-0000F8040000}"/>
    <cellStyle name="Millares 13 4 8" xfId="19810" xr:uid="{00000000-0005-0000-0000-0000F9040000}"/>
    <cellStyle name="Millares 13 4 8 2" xfId="32999" xr:uid="{00000000-0005-0000-0000-0000FA040000}"/>
    <cellStyle name="Millares 13 4 9" xfId="34524" xr:uid="{00000000-0005-0000-0000-0000FB040000}"/>
    <cellStyle name="Millares 13 5" xfId="12698" xr:uid="{00000000-0005-0000-0000-0000FC040000}"/>
    <cellStyle name="Millares 13 5 2" xfId="25889" xr:uid="{00000000-0005-0000-0000-0000FD040000}"/>
    <cellStyle name="Millares 13 6" xfId="13747" xr:uid="{00000000-0005-0000-0000-0000FE040000}"/>
    <cellStyle name="Millares 13 6 2" xfId="26938" xr:uid="{00000000-0005-0000-0000-0000FF040000}"/>
    <cellStyle name="Millares 13 7" xfId="14803" xr:uid="{00000000-0005-0000-0000-000000050000}"/>
    <cellStyle name="Millares 13 7 2" xfId="27994" xr:uid="{00000000-0005-0000-0000-000001050000}"/>
    <cellStyle name="Millares 13 8" xfId="15859" xr:uid="{00000000-0005-0000-0000-000002050000}"/>
    <cellStyle name="Millares 13 8 2" xfId="29050" xr:uid="{00000000-0005-0000-0000-000003050000}"/>
    <cellStyle name="Millares 13 9" xfId="17140" xr:uid="{00000000-0005-0000-0000-000004050000}"/>
    <cellStyle name="Millares 13 9 2" xfId="30331" xr:uid="{00000000-0005-0000-0000-000005050000}"/>
    <cellStyle name="Millares 130" xfId="13620" xr:uid="{00000000-0005-0000-0000-000006050000}"/>
    <cellStyle name="Millares 130 10" xfId="22178" xr:uid="{00000000-0005-0000-0000-000007050000}"/>
    <cellStyle name="Millares 130 2" xfId="14669" xr:uid="{00000000-0005-0000-0000-000008050000}"/>
    <cellStyle name="Millares 130 2 2" xfId="27860" xr:uid="{00000000-0005-0000-0000-000009050000}"/>
    <cellStyle name="Millares 130 3" xfId="15725" xr:uid="{00000000-0005-0000-0000-00000A050000}"/>
    <cellStyle name="Millares 130 3 2" xfId="28916" xr:uid="{00000000-0005-0000-0000-00000B050000}"/>
    <cellStyle name="Millares 130 4" xfId="16781" xr:uid="{00000000-0005-0000-0000-00000C050000}"/>
    <cellStyle name="Millares 130 4 2" xfId="29972" xr:uid="{00000000-0005-0000-0000-00000D050000}"/>
    <cellStyle name="Millares 130 5" xfId="18062" xr:uid="{00000000-0005-0000-0000-00000E050000}"/>
    <cellStyle name="Millares 130 5 2" xfId="31253" xr:uid="{00000000-0005-0000-0000-00000F050000}"/>
    <cellStyle name="Millares 130 6" xfId="19348" xr:uid="{00000000-0005-0000-0000-000010050000}"/>
    <cellStyle name="Millares 130 6 2" xfId="32539" xr:uid="{00000000-0005-0000-0000-000011050000}"/>
    <cellStyle name="Millares 130 7" xfId="20652" xr:uid="{00000000-0005-0000-0000-000012050000}"/>
    <cellStyle name="Millares 130 7 2" xfId="33841" xr:uid="{00000000-0005-0000-0000-000013050000}"/>
    <cellStyle name="Millares 130 8" xfId="35366" xr:uid="{00000000-0005-0000-0000-000014050000}"/>
    <cellStyle name="Millares 130 9" xfId="26811" xr:uid="{00000000-0005-0000-0000-000015050000}"/>
    <cellStyle name="Millares 131" xfId="13629" xr:uid="{00000000-0005-0000-0000-000016050000}"/>
    <cellStyle name="Millares 131 10" xfId="22187" xr:uid="{00000000-0005-0000-0000-000017050000}"/>
    <cellStyle name="Millares 131 2" xfId="14678" xr:uid="{00000000-0005-0000-0000-000018050000}"/>
    <cellStyle name="Millares 131 2 2" xfId="27869" xr:uid="{00000000-0005-0000-0000-000019050000}"/>
    <cellStyle name="Millares 131 3" xfId="15734" xr:uid="{00000000-0005-0000-0000-00001A050000}"/>
    <cellStyle name="Millares 131 3 2" xfId="28925" xr:uid="{00000000-0005-0000-0000-00001B050000}"/>
    <cellStyle name="Millares 131 4" xfId="16790" xr:uid="{00000000-0005-0000-0000-00001C050000}"/>
    <cellStyle name="Millares 131 4 2" xfId="29981" xr:uid="{00000000-0005-0000-0000-00001D050000}"/>
    <cellStyle name="Millares 131 5" xfId="18071" xr:uid="{00000000-0005-0000-0000-00001E050000}"/>
    <cellStyle name="Millares 131 5 2" xfId="31262" xr:uid="{00000000-0005-0000-0000-00001F050000}"/>
    <cellStyle name="Millares 131 6" xfId="19357" xr:uid="{00000000-0005-0000-0000-000020050000}"/>
    <cellStyle name="Millares 131 6 2" xfId="32548" xr:uid="{00000000-0005-0000-0000-000021050000}"/>
    <cellStyle name="Millares 131 7" xfId="20661" xr:uid="{00000000-0005-0000-0000-000022050000}"/>
    <cellStyle name="Millares 131 7 2" xfId="33850" xr:uid="{00000000-0005-0000-0000-000023050000}"/>
    <cellStyle name="Millares 131 8" xfId="35375" xr:uid="{00000000-0005-0000-0000-000024050000}"/>
    <cellStyle name="Millares 131 9" xfId="26820" xr:uid="{00000000-0005-0000-0000-000025050000}"/>
    <cellStyle name="Millares 132" xfId="14780" xr:uid="{00000000-0005-0000-0000-000026050000}"/>
    <cellStyle name="Millares 132 2" xfId="15836" xr:uid="{00000000-0005-0000-0000-000027050000}"/>
    <cellStyle name="Millares 132 2 2" xfId="29027" xr:uid="{00000000-0005-0000-0000-000028050000}"/>
    <cellStyle name="Millares 132 3" xfId="16892" xr:uid="{00000000-0005-0000-0000-000029050000}"/>
    <cellStyle name="Millares 132 3 2" xfId="30083" xr:uid="{00000000-0005-0000-0000-00002A050000}"/>
    <cellStyle name="Millares 132 4" xfId="18173" xr:uid="{00000000-0005-0000-0000-00002B050000}"/>
    <cellStyle name="Millares 132 4 2" xfId="31364" xr:uid="{00000000-0005-0000-0000-00002C050000}"/>
    <cellStyle name="Millares 132 5" xfId="19459" xr:uid="{00000000-0005-0000-0000-00002D050000}"/>
    <cellStyle name="Millares 132 5 2" xfId="32650" xr:uid="{00000000-0005-0000-0000-00002E050000}"/>
    <cellStyle name="Millares 132 6" xfId="20763" xr:uid="{00000000-0005-0000-0000-00002F050000}"/>
    <cellStyle name="Millares 132 6 2" xfId="33952" xr:uid="{00000000-0005-0000-0000-000030050000}"/>
    <cellStyle name="Millares 132 7" xfId="35477" xr:uid="{00000000-0005-0000-0000-000031050000}"/>
    <cellStyle name="Millares 132 8" xfId="27971" xr:uid="{00000000-0005-0000-0000-000032050000}"/>
    <cellStyle name="Millares 132 9" xfId="22289" xr:uid="{00000000-0005-0000-0000-000033050000}"/>
    <cellStyle name="Millares 133" xfId="14783" xr:uid="{00000000-0005-0000-0000-000034050000}"/>
    <cellStyle name="Millares 133 2" xfId="15839" xr:uid="{00000000-0005-0000-0000-000035050000}"/>
    <cellStyle name="Millares 133 2 2" xfId="29030" xr:uid="{00000000-0005-0000-0000-000036050000}"/>
    <cellStyle name="Millares 133 3" xfId="16895" xr:uid="{00000000-0005-0000-0000-000037050000}"/>
    <cellStyle name="Millares 133 3 2" xfId="30086" xr:uid="{00000000-0005-0000-0000-000038050000}"/>
    <cellStyle name="Millares 133 4" xfId="18176" xr:uid="{00000000-0005-0000-0000-000039050000}"/>
    <cellStyle name="Millares 133 4 2" xfId="31367" xr:uid="{00000000-0005-0000-0000-00003A050000}"/>
    <cellStyle name="Millares 133 5" xfId="19462" xr:uid="{00000000-0005-0000-0000-00003B050000}"/>
    <cellStyle name="Millares 133 5 2" xfId="32653" xr:uid="{00000000-0005-0000-0000-00003C050000}"/>
    <cellStyle name="Millares 133 6" xfId="20766" xr:uid="{00000000-0005-0000-0000-00003D050000}"/>
    <cellStyle name="Millares 133 6 2" xfId="33955" xr:uid="{00000000-0005-0000-0000-00003E050000}"/>
    <cellStyle name="Millares 133 7" xfId="35480" xr:uid="{00000000-0005-0000-0000-00003F050000}"/>
    <cellStyle name="Millares 133 8" xfId="27974" xr:uid="{00000000-0005-0000-0000-000040050000}"/>
    <cellStyle name="Millares 133 9" xfId="22292" xr:uid="{00000000-0005-0000-0000-000041050000}"/>
    <cellStyle name="Millares 134" xfId="14784" xr:uid="{00000000-0005-0000-0000-000042050000}"/>
    <cellStyle name="Millares 134 2" xfId="15840" xr:uid="{00000000-0005-0000-0000-000043050000}"/>
    <cellStyle name="Millares 134 2 2" xfId="29031" xr:uid="{00000000-0005-0000-0000-000044050000}"/>
    <cellStyle name="Millares 134 3" xfId="16896" xr:uid="{00000000-0005-0000-0000-000045050000}"/>
    <cellStyle name="Millares 134 3 2" xfId="30087" xr:uid="{00000000-0005-0000-0000-000046050000}"/>
    <cellStyle name="Millares 134 4" xfId="18177" xr:uid="{00000000-0005-0000-0000-000047050000}"/>
    <cellStyle name="Millares 134 4 2" xfId="31368" xr:uid="{00000000-0005-0000-0000-000048050000}"/>
    <cellStyle name="Millares 134 5" xfId="19463" xr:uid="{00000000-0005-0000-0000-000049050000}"/>
    <cellStyle name="Millares 134 5 2" xfId="32654" xr:uid="{00000000-0005-0000-0000-00004A050000}"/>
    <cellStyle name="Millares 134 6" xfId="20767" xr:uid="{00000000-0005-0000-0000-00004B050000}"/>
    <cellStyle name="Millares 134 6 2" xfId="33956" xr:uid="{00000000-0005-0000-0000-00004C050000}"/>
    <cellStyle name="Millares 134 7" xfId="35481" xr:uid="{00000000-0005-0000-0000-00004D050000}"/>
    <cellStyle name="Millares 134 8" xfId="27975" xr:uid="{00000000-0005-0000-0000-00004E050000}"/>
    <cellStyle name="Millares 134 9" xfId="22293" xr:uid="{00000000-0005-0000-0000-00004F050000}"/>
    <cellStyle name="Millares 135" xfId="14787" xr:uid="{00000000-0005-0000-0000-000050050000}"/>
    <cellStyle name="Millares 135 2" xfId="15843" xr:uid="{00000000-0005-0000-0000-000051050000}"/>
    <cellStyle name="Millares 135 2 2" xfId="29034" xr:uid="{00000000-0005-0000-0000-000052050000}"/>
    <cellStyle name="Millares 135 3" xfId="16899" xr:uid="{00000000-0005-0000-0000-000053050000}"/>
    <cellStyle name="Millares 135 3 2" xfId="30090" xr:uid="{00000000-0005-0000-0000-000054050000}"/>
    <cellStyle name="Millares 135 4" xfId="18180" xr:uid="{00000000-0005-0000-0000-000055050000}"/>
    <cellStyle name="Millares 135 4 2" xfId="31371" xr:uid="{00000000-0005-0000-0000-000056050000}"/>
    <cellStyle name="Millares 135 5" xfId="19466" xr:uid="{00000000-0005-0000-0000-000057050000}"/>
    <cellStyle name="Millares 135 5 2" xfId="32657" xr:uid="{00000000-0005-0000-0000-000058050000}"/>
    <cellStyle name="Millares 135 6" xfId="20770" xr:uid="{00000000-0005-0000-0000-000059050000}"/>
    <cellStyle name="Millares 135 6 2" xfId="33959" xr:uid="{00000000-0005-0000-0000-00005A050000}"/>
    <cellStyle name="Millares 135 7" xfId="35484" xr:uid="{00000000-0005-0000-0000-00005B050000}"/>
    <cellStyle name="Millares 135 8" xfId="27978" xr:uid="{00000000-0005-0000-0000-00005C050000}"/>
    <cellStyle name="Millares 135 9" xfId="22296" xr:uid="{00000000-0005-0000-0000-00005D050000}"/>
    <cellStyle name="Millares 136" xfId="16900" xr:uid="{00000000-0005-0000-0000-00005E050000}"/>
    <cellStyle name="Millares 136 2" xfId="18181" xr:uid="{00000000-0005-0000-0000-00005F050000}"/>
    <cellStyle name="Millares 136 2 2" xfId="31372" xr:uid="{00000000-0005-0000-0000-000060050000}"/>
    <cellStyle name="Millares 136 3" xfId="19467" xr:uid="{00000000-0005-0000-0000-000061050000}"/>
    <cellStyle name="Millares 136 3 2" xfId="32658" xr:uid="{00000000-0005-0000-0000-000062050000}"/>
    <cellStyle name="Millares 136 4" xfId="20771" xr:uid="{00000000-0005-0000-0000-000063050000}"/>
    <cellStyle name="Millares 136 4 2" xfId="33960" xr:uid="{00000000-0005-0000-0000-000064050000}"/>
    <cellStyle name="Millares 136 5" xfId="35485" xr:uid="{00000000-0005-0000-0000-000065050000}"/>
    <cellStyle name="Millares 136 6" xfId="30091" xr:uid="{00000000-0005-0000-0000-000066050000}"/>
    <cellStyle name="Millares 136 7" xfId="22297" xr:uid="{00000000-0005-0000-0000-000067050000}"/>
    <cellStyle name="Millares 137" xfId="16901" xr:uid="{00000000-0005-0000-0000-000068050000}"/>
    <cellStyle name="Millares 137 2" xfId="18182" xr:uid="{00000000-0005-0000-0000-000069050000}"/>
    <cellStyle name="Millares 137 2 2" xfId="31373" xr:uid="{00000000-0005-0000-0000-00006A050000}"/>
    <cellStyle name="Millares 137 3" xfId="19468" xr:uid="{00000000-0005-0000-0000-00006B050000}"/>
    <cellStyle name="Millares 137 3 2" xfId="32659" xr:uid="{00000000-0005-0000-0000-00006C050000}"/>
    <cellStyle name="Millares 137 4" xfId="20772" xr:uid="{00000000-0005-0000-0000-00006D050000}"/>
    <cellStyle name="Millares 137 4 2" xfId="33961" xr:uid="{00000000-0005-0000-0000-00006E050000}"/>
    <cellStyle name="Millares 137 5" xfId="35486" xr:uid="{00000000-0005-0000-0000-00006F050000}"/>
    <cellStyle name="Millares 137 6" xfId="30092" xr:uid="{00000000-0005-0000-0000-000070050000}"/>
    <cellStyle name="Millares 137 7" xfId="22298" xr:uid="{00000000-0005-0000-0000-000071050000}"/>
    <cellStyle name="Millares 138" xfId="16902" xr:uid="{00000000-0005-0000-0000-000072050000}"/>
    <cellStyle name="Millares 138 2" xfId="18183" xr:uid="{00000000-0005-0000-0000-000073050000}"/>
    <cellStyle name="Millares 138 2 2" xfId="31374" xr:uid="{00000000-0005-0000-0000-000074050000}"/>
    <cellStyle name="Millares 138 3" xfId="19469" xr:uid="{00000000-0005-0000-0000-000075050000}"/>
    <cellStyle name="Millares 138 3 2" xfId="32660" xr:uid="{00000000-0005-0000-0000-000076050000}"/>
    <cellStyle name="Millares 138 4" xfId="20773" xr:uid="{00000000-0005-0000-0000-000077050000}"/>
    <cellStyle name="Millares 138 4 2" xfId="33962" xr:uid="{00000000-0005-0000-0000-000078050000}"/>
    <cellStyle name="Millares 138 5" xfId="35487" xr:uid="{00000000-0005-0000-0000-000079050000}"/>
    <cellStyle name="Millares 138 6" xfId="30093" xr:uid="{00000000-0005-0000-0000-00007A050000}"/>
    <cellStyle name="Millares 138 7" xfId="22299" xr:uid="{00000000-0005-0000-0000-00007B050000}"/>
    <cellStyle name="Millares 139" xfId="16904" xr:uid="{00000000-0005-0000-0000-00007C050000}"/>
    <cellStyle name="Millares 139 2" xfId="18184" xr:uid="{00000000-0005-0000-0000-00007D050000}"/>
    <cellStyle name="Millares 139 2 2" xfId="31375" xr:uid="{00000000-0005-0000-0000-00007E050000}"/>
    <cellStyle name="Millares 139 3" xfId="19470" xr:uid="{00000000-0005-0000-0000-00007F050000}"/>
    <cellStyle name="Millares 139 3 2" xfId="32661" xr:uid="{00000000-0005-0000-0000-000080050000}"/>
    <cellStyle name="Millares 139 4" xfId="20774" xr:uid="{00000000-0005-0000-0000-000081050000}"/>
    <cellStyle name="Millares 139 4 2" xfId="33963" xr:uid="{00000000-0005-0000-0000-000082050000}"/>
    <cellStyle name="Millares 139 5" xfId="35488" xr:uid="{00000000-0005-0000-0000-000083050000}"/>
    <cellStyle name="Millares 139 6" xfId="30095" xr:uid="{00000000-0005-0000-0000-000084050000}"/>
    <cellStyle name="Millares 139 7" xfId="22300" xr:uid="{00000000-0005-0000-0000-000085050000}"/>
    <cellStyle name="Millares 14" xfId="130" xr:uid="{00000000-0005-0000-0000-000086050000}"/>
    <cellStyle name="Millares 14 10" xfId="34446" xr:uid="{00000000-0005-0000-0000-000087050000}"/>
    <cellStyle name="Millares 14 11" xfId="24802" xr:uid="{00000000-0005-0000-0000-000088050000}"/>
    <cellStyle name="Millares 14 12" xfId="21258" xr:uid="{00000000-0005-0000-0000-000089050000}"/>
    <cellStyle name="Millares 14 13" xfId="37925" xr:uid="{00000000-0005-0000-0000-00008A050000}"/>
    <cellStyle name="Millares 14 14" xfId="37973" xr:uid="{00000000-0005-0000-0000-00008B050000}"/>
    <cellStyle name="Millares 14 2" xfId="152" xr:uid="{00000000-0005-0000-0000-00008C050000}"/>
    <cellStyle name="Millares 14 2 10" xfId="24820" xr:uid="{00000000-0005-0000-0000-00008D050000}"/>
    <cellStyle name="Millares 14 2 11" xfId="21265" xr:uid="{00000000-0005-0000-0000-00008E050000}"/>
    <cellStyle name="Millares 14 2 2" xfId="12707" xr:uid="{00000000-0005-0000-0000-00008F050000}"/>
    <cellStyle name="Millares 14 2 2 2" xfId="25898" xr:uid="{00000000-0005-0000-0000-000090050000}"/>
    <cellStyle name="Millares 14 2 3" xfId="13756" xr:uid="{00000000-0005-0000-0000-000091050000}"/>
    <cellStyle name="Millares 14 2 3 2" xfId="26947" xr:uid="{00000000-0005-0000-0000-000092050000}"/>
    <cellStyle name="Millares 14 2 4" xfId="14812" xr:uid="{00000000-0005-0000-0000-000093050000}"/>
    <cellStyle name="Millares 14 2 4 2" xfId="28003" xr:uid="{00000000-0005-0000-0000-000094050000}"/>
    <cellStyle name="Millares 14 2 5" xfId="15868" xr:uid="{00000000-0005-0000-0000-000095050000}"/>
    <cellStyle name="Millares 14 2 5 2" xfId="29059" xr:uid="{00000000-0005-0000-0000-000096050000}"/>
    <cellStyle name="Millares 14 2 6" xfId="17149" xr:uid="{00000000-0005-0000-0000-000097050000}"/>
    <cellStyle name="Millares 14 2 6 2" xfId="30340" xr:uid="{00000000-0005-0000-0000-000098050000}"/>
    <cellStyle name="Millares 14 2 7" xfId="18435" xr:uid="{00000000-0005-0000-0000-000099050000}"/>
    <cellStyle name="Millares 14 2 7 2" xfId="31626" xr:uid="{00000000-0005-0000-0000-00009A050000}"/>
    <cellStyle name="Millares 14 2 8" xfId="19739" xr:uid="{00000000-0005-0000-0000-00009B050000}"/>
    <cellStyle name="Millares 14 2 8 2" xfId="32928" xr:uid="{00000000-0005-0000-0000-00009C050000}"/>
    <cellStyle name="Millares 14 2 9" xfId="34453" xr:uid="{00000000-0005-0000-0000-00009D050000}"/>
    <cellStyle name="Millares 14 3" xfId="12700" xr:uid="{00000000-0005-0000-0000-00009E050000}"/>
    <cellStyle name="Millares 14 3 2" xfId="25891" xr:uid="{00000000-0005-0000-0000-00009F050000}"/>
    <cellStyle name="Millares 14 4" xfId="13749" xr:uid="{00000000-0005-0000-0000-0000A0050000}"/>
    <cellStyle name="Millares 14 4 2" xfId="26940" xr:uid="{00000000-0005-0000-0000-0000A1050000}"/>
    <cellStyle name="Millares 14 5" xfId="14805" xr:uid="{00000000-0005-0000-0000-0000A2050000}"/>
    <cellStyle name="Millares 14 5 2" xfId="27996" xr:uid="{00000000-0005-0000-0000-0000A3050000}"/>
    <cellStyle name="Millares 14 6" xfId="15861" xr:uid="{00000000-0005-0000-0000-0000A4050000}"/>
    <cellStyle name="Millares 14 6 2" xfId="29052" xr:uid="{00000000-0005-0000-0000-0000A5050000}"/>
    <cellStyle name="Millares 14 7" xfId="17142" xr:uid="{00000000-0005-0000-0000-0000A6050000}"/>
    <cellStyle name="Millares 14 7 2" xfId="30333" xr:uid="{00000000-0005-0000-0000-0000A7050000}"/>
    <cellStyle name="Millares 14 8" xfId="18428" xr:uid="{00000000-0005-0000-0000-0000A8050000}"/>
    <cellStyle name="Millares 14 8 2" xfId="31619" xr:uid="{00000000-0005-0000-0000-0000A9050000}"/>
    <cellStyle name="Millares 14 9" xfId="19732" xr:uid="{00000000-0005-0000-0000-0000AA050000}"/>
    <cellStyle name="Millares 14 9 2" xfId="32921" xr:uid="{00000000-0005-0000-0000-0000AB050000}"/>
    <cellStyle name="Millares 140" xfId="17123" xr:uid="{00000000-0005-0000-0000-0000AC050000}"/>
    <cellStyle name="Millares 140 2" xfId="18403" xr:uid="{00000000-0005-0000-0000-0000AD050000}"/>
    <cellStyle name="Millares 140 2 2" xfId="31594" xr:uid="{00000000-0005-0000-0000-0000AE050000}"/>
    <cellStyle name="Millares 140 3" xfId="19689" xr:uid="{00000000-0005-0000-0000-0000AF050000}"/>
    <cellStyle name="Millares 140 3 2" xfId="32880" xr:uid="{00000000-0005-0000-0000-0000B0050000}"/>
    <cellStyle name="Millares 140 4" xfId="20993" xr:uid="{00000000-0005-0000-0000-0000B1050000}"/>
    <cellStyle name="Millares 140 4 2" xfId="34182" xr:uid="{00000000-0005-0000-0000-0000B2050000}"/>
    <cellStyle name="Millares 140 5" xfId="35707" xr:uid="{00000000-0005-0000-0000-0000B3050000}"/>
    <cellStyle name="Millares 140 6" xfId="30314" xr:uid="{00000000-0005-0000-0000-0000B4050000}"/>
    <cellStyle name="Millares 140 7" xfId="22519" xr:uid="{00000000-0005-0000-0000-0000B5050000}"/>
    <cellStyle name="Millares 141" xfId="18406" xr:uid="{00000000-0005-0000-0000-0000B6050000}"/>
    <cellStyle name="Millares 141 2" xfId="19692" xr:uid="{00000000-0005-0000-0000-0000B7050000}"/>
    <cellStyle name="Millares 141 2 2" xfId="32883" xr:uid="{00000000-0005-0000-0000-0000B8050000}"/>
    <cellStyle name="Millares 141 3" xfId="20996" xr:uid="{00000000-0005-0000-0000-0000B9050000}"/>
    <cellStyle name="Millares 141 3 2" xfId="34185" xr:uid="{00000000-0005-0000-0000-0000BA050000}"/>
    <cellStyle name="Millares 141 4" xfId="35710" xr:uid="{00000000-0005-0000-0000-0000BB050000}"/>
    <cellStyle name="Millares 141 5" xfId="31597" xr:uid="{00000000-0005-0000-0000-0000BC050000}"/>
    <cellStyle name="Millares 141 6" xfId="22522" xr:uid="{00000000-0005-0000-0000-0000BD050000}"/>
    <cellStyle name="Millares 142" xfId="18408" xr:uid="{00000000-0005-0000-0000-0000BE050000}"/>
    <cellStyle name="Millares 142 2" xfId="19694" xr:uid="{00000000-0005-0000-0000-0000BF050000}"/>
    <cellStyle name="Millares 142 2 2" xfId="32885" xr:uid="{00000000-0005-0000-0000-0000C0050000}"/>
    <cellStyle name="Millares 142 3" xfId="20998" xr:uid="{00000000-0005-0000-0000-0000C1050000}"/>
    <cellStyle name="Millares 142 3 2" xfId="34187" xr:uid="{00000000-0005-0000-0000-0000C2050000}"/>
    <cellStyle name="Millares 142 4" xfId="35712" xr:uid="{00000000-0005-0000-0000-0000C3050000}"/>
    <cellStyle name="Millares 142 5" xfId="31599" xr:uid="{00000000-0005-0000-0000-0000C4050000}"/>
    <cellStyle name="Millares 142 6" xfId="22524" xr:uid="{00000000-0005-0000-0000-0000C5050000}"/>
    <cellStyle name="Millares 143" xfId="18410" xr:uid="{00000000-0005-0000-0000-0000C6050000}"/>
    <cellStyle name="Millares 143 2" xfId="19696" xr:uid="{00000000-0005-0000-0000-0000C7050000}"/>
    <cellStyle name="Millares 143 2 2" xfId="32887" xr:uid="{00000000-0005-0000-0000-0000C8050000}"/>
    <cellStyle name="Millares 143 3" xfId="21000" xr:uid="{00000000-0005-0000-0000-0000C9050000}"/>
    <cellStyle name="Millares 143 3 2" xfId="34189" xr:uid="{00000000-0005-0000-0000-0000CA050000}"/>
    <cellStyle name="Millares 143 4" xfId="35714" xr:uid="{00000000-0005-0000-0000-0000CB050000}"/>
    <cellStyle name="Millares 143 5" xfId="31601" xr:uid="{00000000-0005-0000-0000-0000CC050000}"/>
    <cellStyle name="Millares 143 6" xfId="22526" xr:uid="{00000000-0005-0000-0000-0000CD050000}"/>
    <cellStyle name="Millares 144" xfId="19697" xr:uid="{00000000-0005-0000-0000-0000CE050000}"/>
    <cellStyle name="Millares 144 2" xfId="21001" xr:uid="{00000000-0005-0000-0000-0000CF050000}"/>
    <cellStyle name="Millares 144 2 2" xfId="34190" xr:uid="{00000000-0005-0000-0000-0000D0050000}"/>
    <cellStyle name="Millares 144 3" xfId="35715" xr:uid="{00000000-0005-0000-0000-0000D1050000}"/>
    <cellStyle name="Millares 144 4" xfId="32888" xr:uid="{00000000-0005-0000-0000-0000D2050000}"/>
    <cellStyle name="Millares 144 5" xfId="22527" xr:uid="{00000000-0005-0000-0000-0000D3050000}"/>
    <cellStyle name="Millares 145" xfId="19699" xr:uid="{00000000-0005-0000-0000-0000D4050000}"/>
    <cellStyle name="Millares 145 2" xfId="21003" xr:uid="{00000000-0005-0000-0000-0000D5050000}"/>
    <cellStyle name="Millares 145 2 2" xfId="34192" xr:uid="{00000000-0005-0000-0000-0000D6050000}"/>
    <cellStyle name="Millares 145 3" xfId="35717" xr:uid="{00000000-0005-0000-0000-0000D7050000}"/>
    <cellStyle name="Millares 145 4" xfId="32890" xr:uid="{00000000-0005-0000-0000-0000D8050000}"/>
    <cellStyle name="Millares 145 5" xfId="22529" xr:uid="{00000000-0005-0000-0000-0000D9050000}"/>
    <cellStyle name="Millares 146" xfId="19700" xr:uid="{00000000-0005-0000-0000-0000DA050000}"/>
    <cellStyle name="Millares 146 2" xfId="21004" xr:uid="{00000000-0005-0000-0000-0000DB050000}"/>
    <cellStyle name="Millares 146 2 2" xfId="34193" xr:uid="{00000000-0005-0000-0000-0000DC050000}"/>
    <cellStyle name="Millares 146 3" xfId="35718" xr:uid="{00000000-0005-0000-0000-0000DD050000}"/>
    <cellStyle name="Millares 146 4" xfId="32891" xr:uid="{00000000-0005-0000-0000-0000DE050000}"/>
    <cellStyle name="Millares 146 5" xfId="22530" xr:uid="{00000000-0005-0000-0000-0000DF050000}"/>
    <cellStyle name="Millares 147" xfId="19704" xr:uid="{00000000-0005-0000-0000-0000E0050000}"/>
    <cellStyle name="Millares 147 2" xfId="21007" xr:uid="{00000000-0005-0000-0000-0000E1050000}"/>
    <cellStyle name="Millares 147 2 2" xfId="34196" xr:uid="{00000000-0005-0000-0000-0000E2050000}"/>
    <cellStyle name="Millares 147 3" xfId="35721" xr:uid="{00000000-0005-0000-0000-0000E3050000}"/>
    <cellStyle name="Millares 147 4" xfId="32894" xr:uid="{00000000-0005-0000-0000-0000E4050000}"/>
    <cellStyle name="Millares 147 5" xfId="22533" xr:uid="{00000000-0005-0000-0000-0000E5050000}"/>
    <cellStyle name="Millares 148" xfId="19705" xr:uid="{00000000-0005-0000-0000-0000E6050000}"/>
    <cellStyle name="Millares 148 2" xfId="21008" xr:uid="{00000000-0005-0000-0000-0000E7050000}"/>
    <cellStyle name="Millares 148 2 2" xfId="34197" xr:uid="{00000000-0005-0000-0000-0000E8050000}"/>
    <cellStyle name="Millares 148 3" xfId="35722" xr:uid="{00000000-0005-0000-0000-0000E9050000}"/>
    <cellStyle name="Millares 148 4" xfId="32895" xr:uid="{00000000-0005-0000-0000-0000EA050000}"/>
    <cellStyle name="Millares 148 5" xfId="22534" xr:uid="{00000000-0005-0000-0000-0000EB050000}"/>
    <cellStyle name="Millares 149" xfId="19706" xr:uid="{00000000-0005-0000-0000-0000EC050000}"/>
    <cellStyle name="Millares 149 2" xfId="21009" xr:uid="{00000000-0005-0000-0000-0000ED050000}"/>
    <cellStyle name="Millares 149 2 2" xfId="34198" xr:uid="{00000000-0005-0000-0000-0000EE050000}"/>
    <cellStyle name="Millares 149 3" xfId="35723" xr:uid="{00000000-0005-0000-0000-0000EF050000}"/>
    <cellStyle name="Millares 149 4" xfId="32896" xr:uid="{00000000-0005-0000-0000-0000F0050000}"/>
    <cellStyle name="Millares 149 5" xfId="22535" xr:uid="{00000000-0005-0000-0000-0000F1050000}"/>
    <cellStyle name="Millares 15" xfId="131" xr:uid="{00000000-0005-0000-0000-0000F2050000}"/>
    <cellStyle name="Millares 15 10" xfId="19733" xr:uid="{00000000-0005-0000-0000-0000F3050000}"/>
    <cellStyle name="Millares 15 10 2" xfId="32922" xr:uid="{00000000-0005-0000-0000-0000F4050000}"/>
    <cellStyle name="Millares 15 11" xfId="34447" xr:uid="{00000000-0005-0000-0000-0000F5050000}"/>
    <cellStyle name="Millares 15 12" xfId="24803" xr:uid="{00000000-0005-0000-0000-0000F6050000}"/>
    <cellStyle name="Millares 15 13" xfId="21259" xr:uid="{00000000-0005-0000-0000-0000F7050000}"/>
    <cellStyle name="Millares 15 14" xfId="37926" xr:uid="{00000000-0005-0000-0000-0000F8050000}"/>
    <cellStyle name="Millares 15 15" xfId="37974" xr:uid="{00000000-0005-0000-0000-0000F9050000}"/>
    <cellStyle name="Millares 15 2" xfId="154" xr:uid="{00000000-0005-0000-0000-0000FA050000}"/>
    <cellStyle name="Millares 15 2 10" xfId="34455" xr:uid="{00000000-0005-0000-0000-0000FB050000}"/>
    <cellStyle name="Millares 15 2 11" xfId="24822" xr:uid="{00000000-0005-0000-0000-0000FC050000}"/>
    <cellStyle name="Millares 15 2 12" xfId="21267" xr:uid="{00000000-0005-0000-0000-0000FD050000}"/>
    <cellStyle name="Millares 15 2 13" xfId="37927" xr:uid="{00000000-0005-0000-0000-0000FE050000}"/>
    <cellStyle name="Millares 15 2 14" xfId="37975" xr:uid="{00000000-0005-0000-0000-0000FF050000}"/>
    <cellStyle name="Millares 15 2 2" xfId="4429" xr:uid="{00000000-0005-0000-0000-000000060000}"/>
    <cellStyle name="Millares 15 2 2 10" xfId="24944" xr:uid="{00000000-0005-0000-0000-000001060000}"/>
    <cellStyle name="Millares 15 2 2 11" xfId="21339" xr:uid="{00000000-0005-0000-0000-000002060000}"/>
    <cellStyle name="Millares 15 2 2 2" xfId="12781" xr:uid="{00000000-0005-0000-0000-000003060000}"/>
    <cellStyle name="Millares 15 2 2 2 2" xfId="25972" xr:uid="{00000000-0005-0000-0000-000004060000}"/>
    <cellStyle name="Millares 15 2 2 3" xfId="13830" xr:uid="{00000000-0005-0000-0000-000005060000}"/>
    <cellStyle name="Millares 15 2 2 3 2" xfId="27021" xr:uid="{00000000-0005-0000-0000-000006060000}"/>
    <cellStyle name="Millares 15 2 2 4" xfId="14886" xr:uid="{00000000-0005-0000-0000-000007060000}"/>
    <cellStyle name="Millares 15 2 2 4 2" xfId="28077" xr:uid="{00000000-0005-0000-0000-000008060000}"/>
    <cellStyle name="Millares 15 2 2 5" xfId="15942" xr:uid="{00000000-0005-0000-0000-000009060000}"/>
    <cellStyle name="Millares 15 2 2 5 2" xfId="29133" xr:uid="{00000000-0005-0000-0000-00000A060000}"/>
    <cellStyle name="Millares 15 2 2 6" xfId="17223" xr:uid="{00000000-0005-0000-0000-00000B060000}"/>
    <cellStyle name="Millares 15 2 2 6 2" xfId="30414" xr:uid="{00000000-0005-0000-0000-00000C060000}"/>
    <cellStyle name="Millares 15 2 2 7" xfId="18509" xr:uid="{00000000-0005-0000-0000-00000D060000}"/>
    <cellStyle name="Millares 15 2 2 7 2" xfId="31700" xr:uid="{00000000-0005-0000-0000-00000E060000}"/>
    <cellStyle name="Millares 15 2 2 8" xfId="19813" xr:uid="{00000000-0005-0000-0000-00000F060000}"/>
    <cellStyle name="Millares 15 2 2 8 2" xfId="33002" xr:uid="{00000000-0005-0000-0000-000010060000}"/>
    <cellStyle name="Millares 15 2 2 9" xfId="34527" xr:uid="{00000000-0005-0000-0000-000011060000}"/>
    <cellStyle name="Millares 15 2 3" xfId="12709" xr:uid="{00000000-0005-0000-0000-000012060000}"/>
    <cellStyle name="Millares 15 2 3 2" xfId="25900" xr:uid="{00000000-0005-0000-0000-000013060000}"/>
    <cellStyle name="Millares 15 2 4" xfId="13758" xr:uid="{00000000-0005-0000-0000-000014060000}"/>
    <cellStyle name="Millares 15 2 4 2" xfId="26949" xr:uid="{00000000-0005-0000-0000-000015060000}"/>
    <cellStyle name="Millares 15 2 5" xfId="14814" xr:uid="{00000000-0005-0000-0000-000016060000}"/>
    <cellStyle name="Millares 15 2 5 2" xfId="28005" xr:uid="{00000000-0005-0000-0000-000017060000}"/>
    <cellStyle name="Millares 15 2 6" xfId="15870" xr:uid="{00000000-0005-0000-0000-000018060000}"/>
    <cellStyle name="Millares 15 2 6 2" xfId="29061" xr:uid="{00000000-0005-0000-0000-000019060000}"/>
    <cellStyle name="Millares 15 2 7" xfId="17151" xr:uid="{00000000-0005-0000-0000-00001A060000}"/>
    <cellStyle name="Millares 15 2 7 2" xfId="30342" xr:uid="{00000000-0005-0000-0000-00001B060000}"/>
    <cellStyle name="Millares 15 2 8" xfId="18437" xr:uid="{00000000-0005-0000-0000-00001C060000}"/>
    <cellStyle name="Millares 15 2 8 2" xfId="31628" xr:uid="{00000000-0005-0000-0000-00001D060000}"/>
    <cellStyle name="Millares 15 2 9" xfId="19741" xr:uid="{00000000-0005-0000-0000-00001E060000}"/>
    <cellStyle name="Millares 15 2 9 2" xfId="32930" xr:uid="{00000000-0005-0000-0000-00001F060000}"/>
    <cellStyle name="Millares 15 3" xfId="153" xr:uid="{00000000-0005-0000-0000-000020060000}"/>
    <cellStyle name="Millares 15 3 10" xfId="24821" xr:uid="{00000000-0005-0000-0000-000021060000}"/>
    <cellStyle name="Millares 15 3 11" xfId="21266" xr:uid="{00000000-0005-0000-0000-000022060000}"/>
    <cellStyle name="Millares 15 3 2" xfId="12708" xr:uid="{00000000-0005-0000-0000-000023060000}"/>
    <cellStyle name="Millares 15 3 2 2" xfId="25899" xr:uid="{00000000-0005-0000-0000-000024060000}"/>
    <cellStyle name="Millares 15 3 3" xfId="13757" xr:uid="{00000000-0005-0000-0000-000025060000}"/>
    <cellStyle name="Millares 15 3 3 2" xfId="26948" xr:uid="{00000000-0005-0000-0000-000026060000}"/>
    <cellStyle name="Millares 15 3 4" xfId="14813" xr:uid="{00000000-0005-0000-0000-000027060000}"/>
    <cellStyle name="Millares 15 3 4 2" xfId="28004" xr:uid="{00000000-0005-0000-0000-000028060000}"/>
    <cellStyle name="Millares 15 3 5" xfId="15869" xr:uid="{00000000-0005-0000-0000-000029060000}"/>
    <cellStyle name="Millares 15 3 5 2" xfId="29060" xr:uid="{00000000-0005-0000-0000-00002A060000}"/>
    <cellStyle name="Millares 15 3 6" xfId="17150" xr:uid="{00000000-0005-0000-0000-00002B060000}"/>
    <cellStyle name="Millares 15 3 6 2" xfId="30341" xr:uid="{00000000-0005-0000-0000-00002C060000}"/>
    <cellStyle name="Millares 15 3 7" xfId="18436" xr:uid="{00000000-0005-0000-0000-00002D060000}"/>
    <cellStyle name="Millares 15 3 7 2" xfId="31627" xr:uid="{00000000-0005-0000-0000-00002E060000}"/>
    <cellStyle name="Millares 15 3 8" xfId="19740" xr:uid="{00000000-0005-0000-0000-00002F060000}"/>
    <cellStyle name="Millares 15 3 8 2" xfId="32929" xr:uid="{00000000-0005-0000-0000-000030060000}"/>
    <cellStyle name="Millares 15 3 9" xfId="34454" xr:uid="{00000000-0005-0000-0000-000031060000}"/>
    <cellStyle name="Millares 15 4" xfId="12701" xr:uid="{00000000-0005-0000-0000-000032060000}"/>
    <cellStyle name="Millares 15 4 2" xfId="25892" xr:uid="{00000000-0005-0000-0000-000033060000}"/>
    <cellStyle name="Millares 15 5" xfId="13750" xr:uid="{00000000-0005-0000-0000-000034060000}"/>
    <cellStyle name="Millares 15 5 2" xfId="26941" xr:uid="{00000000-0005-0000-0000-000035060000}"/>
    <cellStyle name="Millares 15 6" xfId="14806" xr:uid="{00000000-0005-0000-0000-000036060000}"/>
    <cellStyle name="Millares 15 6 2" xfId="27997" xr:uid="{00000000-0005-0000-0000-000037060000}"/>
    <cellStyle name="Millares 15 7" xfId="15862" xr:uid="{00000000-0005-0000-0000-000038060000}"/>
    <cellStyle name="Millares 15 7 2" xfId="29053" xr:uid="{00000000-0005-0000-0000-000039060000}"/>
    <cellStyle name="Millares 15 8" xfId="17143" xr:uid="{00000000-0005-0000-0000-00003A060000}"/>
    <cellStyle name="Millares 15 8 2" xfId="30334" xr:uid="{00000000-0005-0000-0000-00003B060000}"/>
    <cellStyle name="Millares 15 9" xfId="18429" xr:uid="{00000000-0005-0000-0000-00003C060000}"/>
    <cellStyle name="Millares 15 9 2" xfId="31620" xr:uid="{00000000-0005-0000-0000-00003D060000}"/>
    <cellStyle name="Millares 150" xfId="19708" xr:uid="{00000000-0005-0000-0000-00003E060000}"/>
    <cellStyle name="Millares 150 2" xfId="21011" xr:uid="{00000000-0005-0000-0000-00003F060000}"/>
    <cellStyle name="Millares 150 2 2" xfId="34200" xr:uid="{00000000-0005-0000-0000-000040060000}"/>
    <cellStyle name="Millares 150 3" xfId="35725" xr:uid="{00000000-0005-0000-0000-000041060000}"/>
    <cellStyle name="Millares 150 4" xfId="32898" xr:uid="{00000000-0005-0000-0000-000042060000}"/>
    <cellStyle name="Millares 150 5" xfId="22537" xr:uid="{00000000-0005-0000-0000-000043060000}"/>
    <cellStyle name="Millares 151" xfId="19710" xr:uid="{00000000-0005-0000-0000-000044060000}"/>
    <cellStyle name="Millares 151 2" xfId="21013" xr:uid="{00000000-0005-0000-0000-000045060000}"/>
    <cellStyle name="Millares 151 2 2" xfId="34202" xr:uid="{00000000-0005-0000-0000-000046060000}"/>
    <cellStyle name="Millares 151 3" xfId="35727" xr:uid="{00000000-0005-0000-0000-000047060000}"/>
    <cellStyle name="Millares 151 4" xfId="32900" xr:uid="{00000000-0005-0000-0000-000048060000}"/>
    <cellStyle name="Millares 151 5" xfId="22539" xr:uid="{00000000-0005-0000-0000-000049060000}"/>
    <cellStyle name="Millares 152" xfId="19713" xr:uid="{00000000-0005-0000-0000-00004A060000}"/>
    <cellStyle name="Millares 152 2" xfId="21016" xr:uid="{00000000-0005-0000-0000-00004B060000}"/>
    <cellStyle name="Millares 152 2 2" xfId="34205" xr:uid="{00000000-0005-0000-0000-00004C060000}"/>
    <cellStyle name="Millares 152 3" xfId="35730" xr:uid="{00000000-0005-0000-0000-00004D060000}"/>
    <cellStyle name="Millares 152 4" xfId="32903" xr:uid="{00000000-0005-0000-0000-00004E060000}"/>
    <cellStyle name="Millares 152 5" xfId="22542" xr:uid="{00000000-0005-0000-0000-00004F060000}"/>
    <cellStyle name="Millares 153" xfId="21017" xr:uid="{00000000-0005-0000-0000-000050060000}"/>
    <cellStyle name="Millares 153 2" xfId="35731" xr:uid="{00000000-0005-0000-0000-000051060000}"/>
    <cellStyle name="Millares 153 3" xfId="34206" xr:uid="{00000000-0005-0000-0000-000052060000}"/>
    <cellStyle name="Millares 153 4" xfId="22543" xr:uid="{00000000-0005-0000-0000-000053060000}"/>
    <cellStyle name="Millares 154" xfId="21019" xr:uid="{00000000-0005-0000-0000-000054060000}"/>
    <cellStyle name="Millares 154 2" xfId="35733" xr:uid="{00000000-0005-0000-0000-000055060000}"/>
    <cellStyle name="Millares 154 3" xfId="34208" xr:uid="{00000000-0005-0000-0000-000056060000}"/>
    <cellStyle name="Millares 154 4" xfId="22545" xr:uid="{00000000-0005-0000-0000-000057060000}"/>
    <cellStyle name="Millares 155" xfId="21020" xr:uid="{00000000-0005-0000-0000-000058060000}"/>
    <cellStyle name="Millares 155 2" xfId="35734" xr:uid="{00000000-0005-0000-0000-000059060000}"/>
    <cellStyle name="Millares 155 3" xfId="34209" xr:uid="{00000000-0005-0000-0000-00005A060000}"/>
    <cellStyle name="Millares 155 4" xfId="22546" xr:uid="{00000000-0005-0000-0000-00005B060000}"/>
    <cellStyle name="Millares 156" xfId="22764" xr:uid="{00000000-0005-0000-0000-00005C060000}"/>
    <cellStyle name="Millares 156 2" xfId="35952" xr:uid="{00000000-0005-0000-0000-00005D060000}"/>
    <cellStyle name="Millares 157" xfId="22765" xr:uid="{00000000-0005-0000-0000-00005E060000}"/>
    <cellStyle name="Millares 157 2" xfId="35953" xr:uid="{00000000-0005-0000-0000-00005F060000}"/>
    <cellStyle name="Millares 158" xfId="22766" xr:uid="{00000000-0005-0000-0000-000060060000}"/>
    <cellStyle name="Millares 158 2" xfId="35954" xr:uid="{00000000-0005-0000-0000-000061060000}"/>
    <cellStyle name="Millares 159" xfId="22767" xr:uid="{00000000-0005-0000-0000-000062060000}"/>
    <cellStyle name="Millares 159 2" xfId="35955" xr:uid="{00000000-0005-0000-0000-000063060000}"/>
    <cellStyle name="Millares 16" xfId="133" xr:uid="{00000000-0005-0000-0000-000064060000}"/>
    <cellStyle name="Millares 16 10" xfId="19734" xr:uid="{00000000-0005-0000-0000-000065060000}"/>
    <cellStyle name="Millares 16 10 2" xfId="32923" xr:uid="{00000000-0005-0000-0000-000066060000}"/>
    <cellStyle name="Millares 16 11" xfId="34448" xr:uid="{00000000-0005-0000-0000-000067060000}"/>
    <cellStyle name="Millares 16 12" xfId="24805" xr:uid="{00000000-0005-0000-0000-000068060000}"/>
    <cellStyle name="Millares 16 13" xfId="21260" xr:uid="{00000000-0005-0000-0000-000069060000}"/>
    <cellStyle name="Millares 16 14" xfId="37928" xr:uid="{00000000-0005-0000-0000-00006A060000}"/>
    <cellStyle name="Millares 16 15" xfId="37976" xr:uid="{00000000-0005-0000-0000-00006B060000}"/>
    <cellStyle name="Millares 16 2" xfId="156" xr:uid="{00000000-0005-0000-0000-00006C060000}"/>
    <cellStyle name="Millares 16 2 10" xfId="34457" xr:uid="{00000000-0005-0000-0000-00006D060000}"/>
    <cellStyle name="Millares 16 2 11" xfId="24824" xr:uid="{00000000-0005-0000-0000-00006E060000}"/>
    <cellStyle name="Millares 16 2 12" xfId="21269" xr:uid="{00000000-0005-0000-0000-00006F060000}"/>
    <cellStyle name="Millares 16 2 13" xfId="37929" xr:uid="{00000000-0005-0000-0000-000070060000}"/>
    <cellStyle name="Millares 16 2 14" xfId="37977" xr:uid="{00000000-0005-0000-0000-000071060000}"/>
    <cellStyle name="Millares 16 2 2" xfId="4430" xr:uid="{00000000-0005-0000-0000-000072060000}"/>
    <cellStyle name="Millares 16 2 2 10" xfId="24945" xr:uid="{00000000-0005-0000-0000-000073060000}"/>
    <cellStyle name="Millares 16 2 2 11" xfId="21340" xr:uid="{00000000-0005-0000-0000-000074060000}"/>
    <cellStyle name="Millares 16 2 2 2" xfId="12782" xr:uid="{00000000-0005-0000-0000-000075060000}"/>
    <cellStyle name="Millares 16 2 2 2 2" xfId="25973" xr:uid="{00000000-0005-0000-0000-000076060000}"/>
    <cellStyle name="Millares 16 2 2 3" xfId="13831" xr:uid="{00000000-0005-0000-0000-000077060000}"/>
    <cellStyle name="Millares 16 2 2 3 2" xfId="27022" xr:uid="{00000000-0005-0000-0000-000078060000}"/>
    <cellStyle name="Millares 16 2 2 4" xfId="14887" xr:uid="{00000000-0005-0000-0000-000079060000}"/>
    <cellStyle name="Millares 16 2 2 4 2" xfId="28078" xr:uid="{00000000-0005-0000-0000-00007A060000}"/>
    <cellStyle name="Millares 16 2 2 5" xfId="15943" xr:uid="{00000000-0005-0000-0000-00007B060000}"/>
    <cellStyle name="Millares 16 2 2 5 2" xfId="29134" xr:uid="{00000000-0005-0000-0000-00007C060000}"/>
    <cellStyle name="Millares 16 2 2 6" xfId="17224" xr:uid="{00000000-0005-0000-0000-00007D060000}"/>
    <cellStyle name="Millares 16 2 2 6 2" xfId="30415" xr:uid="{00000000-0005-0000-0000-00007E060000}"/>
    <cellStyle name="Millares 16 2 2 7" xfId="18510" xr:uid="{00000000-0005-0000-0000-00007F060000}"/>
    <cellStyle name="Millares 16 2 2 7 2" xfId="31701" xr:uid="{00000000-0005-0000-0000-000080060000}"/>
    <cellStyle name="Millares 16 2 2 8" xfId="19814" xr:uid="{00000000-0005-0000-0000-000081060000}"/>
    <cellStyle name="Millares 16 2 2 8 2" xfId="33003" xr:uid="{00000000-0005-0000-0000-000082060000}"/>
    <cellStyle name="Millares 16 2 2 9" xfId="34528" xr:uid="{00000000-0005-0000-0000-000083060000}"/>
    <cellStyle name="Millares 16 2 3" xfId="12711" xr:uid="{00000000-0005-0000-0000-000084060000}"/>
    <cellStyle name="Millares 16 2 3 2" xfId="25902" xr:uid="{00000000-0005-0000-0000-000085060000}"/>
    <cellStyle name="Millares 16 2 4" xfId="13760" xr:uid="{00000000-0005-0000-0000-000086060000}"/>
    <cellStyle name="Millares 16 2 4 2" xfId="26951" xr:uid="{00000000-0005-0000-0000-000087060000}"/>
    <cellStyle name="Millares 16 2 5" xfId="14816" xr:uid="{00000000-0005-0000-0000-000088060000}"/>
    <cellStyle name="Millares 16 2 5 2" xfId="28007" xr:uid="{00000000-0005-0000-0000-000089060000}"/>
    <cellStyle name="Millares 16 2 6" xfId="15872" xr:uid="{00000000-0005-0000-0000-00008A060000}"/>
    <cellStyle name="Millares 16 2 6 2" xfId="29063" xr:uid="{00000000-0005-0000-0000-00008B060000}"/>
    <cellStyle name="Millares 16 2 7" xfId="17153" xr:uid="{00000000-0005-0000-0000-00008C060000}"/>
    <cellStyle name="Millares 16 2 7 2" xfId="30344" xr:uid="{00000000-0005-0000-0000-00008D060000}"/>
    <cellStyle name="Millares 16 2 8" xfId="18439" xr:uid="{00000000-0005-0000-0000-00008E060000}"/>
    <cellStyle name="Millares 16 2 8 2" xfId="31630" xr:uid="{00000000-0005-0000-0000-00008F060000}"/>
    <cellStyle name="Millares 16 2 9" xfId="19743" xr:uid="{00000000-0005-0000-0000-000090060000}"/>
    <cellStyle name="Millares 16 2 9 2" xfId="32932" xr:uid="{00000000-0005-0000-0000-000091060000}"/>
    <cellStyle name="Millares 16 3" xfId="155" xr:uid="{00000000-0005-0000-0000-000092060000}"/>
    <cellStyle name="Millares 16 3 10" xfId="24823" xr:uid="{00000000-0005-0000-0000-000093060000}"/>
    <cellStyle name="Millares 16 3 11" xfId="21268" xr:uid="{00000000-0005-0000-0000-000094060000}"/>
    <cellStyle name="Millares 16 3 2" xfId="12710" xr:uid="{00000000-0005-0000-0000-000095060000}"/>
    <cellStyle name="Millares 16 3 2 2" xfId="25901" xr:uid="{00000000-0005-0000-0000-000096060000}"/>
    <cellStyle name="Millares 16 3 3" xfId="13759" xr:uid="{00000000-0005-0000-0000-000097060000}"/>
    <cellStyle name="Millares 16 3 3 2" xfId="26950" xr:uid="{00000000-0005-0000-0000-000098060000}"/>
    <cellStyle name="Millares 16 3 4" xfId="14815" xr:uid="{00000000-0005-0000-0000-000099060000}"/>
    <cellStyle name="Millares 16 3 4 2" xfId="28006" xr:uid="{00000000-0005-0000-0000-00009A060000}"/>
    <cellStyle name="Millares 16 3 5" xfId="15871" xr:uid="{00000000-0005-0000-0000-00009B060000}"/>
    <cellStyle name="Millares 16 3 5 2" xfId="29062" xr:uid="{00000000-0005-0000-0000-00009C060000}"/>
    <cellStyle name="Millares 16 3 6" xfId="17152" xr:uid="{00000000-0005-0000-0000-00009D060000}"/>
    <cellStyle name="Millares 16 3 6 2" xfId="30343" xr:uid="{00000000-0005-0000-0000-00009E060000}"/>
    <cellStyle name="Millares 16 3 7" xfId="18438" xr:uid="{00000000-0005-0000-0000-00009F060000}"/>
    <cellStyle name="Millares 16 3 7 2" xfId="31629" xr:uid="{00000000-0005-0000-0000-0000A0060000}"/>
    <cellStyle name="Millares 16 3 8" xfId="19742" xr:uid="{00000000-0005-0000-0000-0000A1060000}"/>
    <cellStyle name="Millares 16 3 8 2" xfId="32931" xr:uid="{00000000-0005-0000-0000-0000A2060000}"/>
    <cellStyle name="Millares 16 3 9" xfId="34456" xr:uid="{00000000-0005-0000-0000-0000A3060000}"/>
    <cellStyle name="Millares 16 4" xfId="12702" xr:uid="{00000000-0005-0000-0000-0000A4060000}"/>
    <cellStyle name="Millares 16 4 2" xfId="25893" xr:uid="{00000000-0005-0000-0000-0000A5060000}"/>
    <cellStyle name="Millares 16 5" xfId="13751" xr:uid="{00000000-0005-0000-0000-0000A6060000}"/>
    <cellStyle name="Millares 16 5 2" xfId="26942" xr:uid="{00000000-0005-0000-0000-0000A7060000}"/>
    <cellStyle name="Millares 16 6" xfId="14807" xr:uid="{00000000-0005-0000-0000-0000A8060000}"/>
    <cellStyle name="Millares 16 6 2" xfId="27998" xr:uid="{00000000-0005-0000-0000-0000A9060000}"/>
    <cellStyle name="Millares 16 7" xfId="15863" xr:uid="{00000000-0005-0000-0000-0000AA060000}"/>
    <cellStyle name="Millares 16 7 2" xfId="29054" xr:uid="{00000000-0005-0000-0000-0000AB060000}"/>
    <cellStyle name="Millares 16 8" xfId="17144" xr:uid="{00000000-0005-0000-0000-0000AC060000}"/>
    <cellStyle name="Millares 16 8 2" xfId="30335" xr:uid="{00000000-0005-0000-0000-0000AD060000}"/>
    <cellStyle name="Millares 16 9" xfId="18430" xr:uid="{00000000-0005-0000-0000-0000AE060000}"/>
    <cellStyle name="Millares 16 9 2" xfId="31621" xr:uid="{00000000-0005-0000-0000-0000AF060000}"/>
    <cellStyle name="Millares 160" xfId="22768" xr:uid="{00000000-0005-0000-0000-0000B0060000}"/>
    <cellStyle name="Millares 160 2" xfId="35956" xr:uid="{00000000-0005-0000-0000-0000B1060000}"/>
    <cellStyle name="Millares 161" xfId="22770" xr:uid="{00000000-0005-0000-0000-0000B2060000}"/>
    <cellStyle name="Millares 161 2" xfId="35958" xr:uid="{00000000-0005-0000-0000-0000B3060000}"/>
    <cellStyle name="Millares 162" xfId="22772" xr:uid="{00000000-0005-0000-0000-0000B4060000}"/>
    <cellStyle name="Millares 162 2" xfId="35960" xr:uid="{00000000-0005-0000-0000-0000B5060000}"/>
    <cellStyle name="Millares 163" xfId="22771" xr:uid="{00000000-0005-0000-0000-0000B6060000}"/>
    <cellStyle name="Millares 163 2" xfId="35959" xr:uid="{00000000-0005-0000-0000-0000B7060000}"/>
    <cellStyle name="Millares 164" xfId="22776" xr:uid="{00000000-0005-0000-0000-0000B8060000}"/>
    <cellStyle name="Millares 164 2" xfId="35964" xr:uid="{00000000-0005-0000-0000-0000B9060000}"/>
    <cellStyle name="Millares 165" xfId="22778" xr:uid="{00000000-0005-0000-0000-0000BA060000}"/>
    <cellStyle name="Millares 165 2" xfId="35966" xr:uid="{00000000-0005-0000-0000-0000BB060000}"/>
    <cellStyle name="Millares 166" xfId="22780" xr:uid="{00000000-0005-0000-0000-0000BC060000}"/>
    <cellStyle name="Millares 166 2" xfId="35968" xr:uid="{00000000-0005-0000-0000-0000BD060000}"/>
    <cellStyle name="Millares 167" xfId="22781" xr:uid="{00000000-0005-0000-0000-0000BE060000}"/>
    <cellStyle name="Millares 167 2" xfId="35969" xr:uid="{00000000-0005-0000-0000-0000BF060000}"/>
    <cellStyle name="Millares 168" xfId="22783" xr:uid="{00000000-0005-0000-0000-0000C0060000}"/>
    <cellStyle name="Millares 168 2" xfId="35971" xr:uid="{00000000-0005-0000-0000-0000C1060000}"/>
    <cellStyle name="Millares 169" xfId="22784" xr:uid="{00000000-0005-0000-0000-0000C2060000}"/>
    <cellStyle name="Millares 169 2" xfId="35972" xr:uid="{00000000-0005-0000-0000-0000C3060000}"/>
    <cellStyle name="Millares 17" xfId="135" xr:uid="{00000000-0005-0000-0000-0000C4060000}"/>
    <cellStyle name="Millares 17 10" xfId="19735" xr:uid="{00000000-0005-0000-0000-0000C5060000}"/>
    <cellStyle name="Millares 17 10 2" xfId="32924" xr:uid="{00000000-0005-0000-0000-0000C6060000}"/>
    <cellStyle name="Millares 17 11" xfId="34449" xr:uid="{00000000-0005-0000-0000-0000C7060000}"/>
    <cellStyle name="Millares 17 12" xfId="24807" xr:uid="{00000000-0005-0000-0000-0000C8060000}"/>
    <cellStyle name="Millares 17 13" xfId="21261" xr:uid="{00000000-0005-0000-0000-0000C9060000}"/>
    <cellStyle name="Millares 17 14" xfId="37930" xr:uid="{00000000-0005-0000-0000-0000CA060000}"/>
    <cellStyle name="Millares 17 15" xfId="37978" xr:uid="{00000000-0005-0000-0000-0000CB060000}"/>
    <cellStyle name="Millares 17 2" xfId="158" xr:uid="{00000000-0005-0000-0000-0000CC060000}"/>
    <cellStyle name="Millares 17 2 10" xfId="34459" xr:uid="{00000000-0005-0000-0000-0000CD060000}"/>
    <cellStyle name="Millares 17 2 11" xfId="24826" xr:uid="{00000000-0005-0000-0000-0000CE060000}"/>
    <cellStyle name="Millares 17 2 12" xfId="21271" xr:uid="{00000000-0005-0000-0000-0000CF060000}"/>
    <cellStyle name="Millares 17 2 13" xfId="37931" xr:uid="{00000000-0005-0000-0000-0000D0060000}"/>
    <cellStyle name="Millares 17 2 14" xfId="37979" xr:uid="{00000000-0005-0000-0000-0000D1060000}"/>
    <cellStyle name="Millares 17 2 2" xfId="4431" xr:uid="{00000000-0005-0000-0000-0000D2060000}"/>
    <cellStyle name="Millares 17 2 2 10" xfId="24946" xr:uid="{00000000-0005-0000-0000-0000D3060000}"/>
    <cellStyle name="Millares 17 2 2 11" xfId="21341" xr:uid="{00000000-0005-0000-0000-0000D4060000}"/>
    <cellStyle name="Millares 17 2 2 2" xfId="12783" xr:uid="{00000000-0005-0000-0000-0000D5060000}"/>
    <cellStyle name="Millares 17 2 2 2 2" xfId="25974" xr:uid="{00000000-0005-0000-0000-0000D6060000}"/>
    <cellStyle name="Millares 17 2 2 3" xfId="13832" xr:uid="{00000000-0005-0000-0000-0000D7060000}"/>
    <cellStyle name="Millares 17 2 2 3 2" xfId="27023" xr:uid="{00000000-0005-0000-0000-0000D8060000}"/>
    <cellStyle name="Millares 17 2 2 4" xfId="14888" xr:uid="{00000000-0005-0000-0000-0000D9060000}"/>
    <cellStyle name="Millares 17 2 2 4 2" xfId="28079" xr:uid="{00000000-0005-0000-0000-0000DA060000}"/>
    <cellStyle name="Millares 17 2 2 5" xfId="15944" xr:uid="{00000000-0005-0000-0000-0000DB060000}"/>
    <cellStyle name="Millares 17 2 2 5 2" xfId="29135" xr:uid="{00000000-0005-0000-0000-0000DC060000}"/>
    <cellStyle name="Millares 17 2 2 6" xfId="17225" xr:uid="{00000000-0005-0000-0000-0000DD060000}"/>
    <cellStyle name="Millares 17 2 2 6 2" xfId="30416" xr:uid="{00000000-0005-0000-0000-0000DE060000}"/>
    <cellStyle name="Millares 17 2 2 7" xfId="18511" xr:uid="{00000000-0005-0000-0000-0000DF060000}"/>
    <cellStyle name="Millares 17 2 2 7 2" xfId="31702" xr:uid="{00000000-0005-0000-0000-0000E0060000}"/>
    <cellStyle name="Millares 17 2 2 8" xfId="19815" xr:uid="{00000000-0005-0000-0000-0000E1060000}"/>
    <cellStyle name="Millares 17 2 2 8 2" xfId="33004" xr:uid="{00000000-0005-0000-0000-0000E2060000}"/>
    <cellStyle name="Millares 17 2 2 9" xfId="34529" xr:uid="{00000000-0005-0000-0000-0000E3060000}"/>
    <cellStyle name="Millares 17 2 3" xfId="12713" xr:uid="{00000000-0005-0000-0000-0000E4060000}"/>
    <cellStyle name="Millares 17 2 3 2" xfId="25904" xr:uid="{00000000-0005-0000-0000-0000E5060000}"/>
    <cellStyle name="Millares 17 2 4" xfId="13762" xr:uid="{00000000-0005-0000-0000-0000E6060000}"/>
    <cellStyle name="Millares 17 2 4 2" xfId="26953" xr:uid="{00000000-0005-0000-0000-0000E7060000}"/>
    <cellStyle name="Millares 17 2 5" xfId="14818" xr:uid="{00000000-0005-0000-0000-0000E8060000}"/>
    <cellStyle name="Millares 17 2 5 2" xfId="28009" xr:uid="{00000000-0005-0000-0000-0000E9060000}"/>
    <cellStyle name="Millares 17 2 6" xfId="15874" xr:uid="{00000000-0005-0000-0000-0000EA060000}"/>
    <cellStyle name="Millares 17 2 6 2" xfId="29065" xr:uid="{00000000-0005-0000-0000-0000EB060000}"/>
    <cellStyle name="Millares 17 2 7" xfId="17155" xr:uid="{00000000-0005-0000-0000-0000EC060000}"/>
    <cellStyle name="Millares 17 2 7 2" xfId="30346" xr:uid="{00000000-0005-0000-0000-0000ED060000}"/>
    <cellStyle name="Millares 17 2 8" xfId="18441" xr:uid="{00000000-0005-0000-0000-0000EE060000}"/>
    <cellStyle name="Millares 17 2 8 2" xfId="31632" xr:uid="{00000000-0005-0000-0000-0000EF060000}"/>
    <cellStyle name="Millares 17 2 9" xfId="19745" xr:uid="{00000000-0005-0000-0000-0000F0060000}"/>
    <cellStyle name="Millares 17 2 9 2" xfId="32934" xr:uid="{00000000-0005-0000-0000-0000F1060000}"/>
    <cellStyle name="Millares 17 3" xfId="157" xr:uid="{00000000-0005-0000-0000-0000F2060000}"/>
    <cellStyle name="Millares 17 3 10" xfId="24825" xr:uid="{00000000-0005-0000-0000-0000F3060000}"/>
    <cellStyle name="Millares 17 3 11" xfId="21270" xr:uid="{00000000-0005-0000-0000-0000F4060000}"/>
    <cellStyle name="Millares 17 3 2" xfId="12712" xr:uid="{00000000-0005-0000-0000-0000F5060000}"/>
    <cellStyle name="Millares 17 3 2 2" xfId="25903" xr:uid="{00000000-0005-0000-0000-0000F6060000}"/>
    <cellStyle name="Millares 17 3 3" xfId="13761" xr:uid="{00000000-0005-0000-0000-0000F7060000}"/>
    <cellStyle name="Millares 17 3 3 2" xfId="26952" xr:uid="{00000000-0005-0000-0000-0000F8060000}"/>
    <cellStyle name="Millares 17 3 4" xfId="14817" xr:uid="{00000000-0005-0000-0000-0000F9060000}"/>
    <cellStyle name="Millares 17 3 4 2" xfId="28008" xr:uid="{00000000-0005-0000-0000-0000FA060000}"/>
    <cellStyle name="Millares 17 3 5" xfId="15873" xr:uid="{00000000-0005-0000-0000-0000FB060000}"/>
    <cellStyle name="Millares 17 3 5 2" xfId="29064" xr:uid="{00000000-0005-0000-0000-0000FC060000}"/>
    <cellStyle name="Millares 17 3 6" xfId="17154" xr:uid="{00000000-0005-0000-0000-0000FD060000}"/>
    <cellStyle name="Millares 17 3 6 2" xfId="30345" xr:uid="{00000000-0005-0000-0000-0000FE060000}"/>
    <cellStyle name="Millares 17 3 7" xfId="18440" xr:uid="{00000000-0005-0000-0000-0000FF060000}"/>
    <cellStyle name="Millares 17 3 7 2" xfId="31631" xr:uid="{00000000-0005-0000-0000-000000070000}"/>
    <cellStyle name="Millares 17 3 8" xfId="19744" xr:uid="{00000000-0005-0000-0000-000001070000}"/>
    <cellStyle name="Millares 17 3 8 2" xfId="32933" xr:uid="{00000000-0005-0000-0000-000002070000}"/>
    <cellStyle name="Millares 17 3 9" xfId="34458" xr:uid="{00000000-0005-0000-0000-000003070000}"/>
    <cellStyle name="Millares 17 4" xfId="12703" xr:uid="{00000000-0005-0000-0000-000004070000}"/>
    <cellStyle name="Millares 17 4 2" xfId="25894" xr:uid="{00000000-0005-0000-0000-000005070000}"/>
    <cellStyle name="Millares 17 5" xfId="13752" xr:uid="{00000000-0005-0000-0000-000006070000}"/>
    <cellStyle name="Millares 17 5 2" xfId="26943" xr:uid="{00000000-0005-0000-0000-000007070000}"/>
    <cellStyle name="Millares 17 6" xfId="14808" xr:uid="{00000000-0005-0000-0000-000008070000}"/>
    <cellStyle name="Millares 17 6 2" xfId="27999" xr:uid="{00000000-0005-0000-0000-000009070000}"/>
    <cellStyle name="Millares 17 7" xfId="15864" xr:uid="{00000000-0005-0000-0000-00000A070000}"/>
    <cellStyle name="Millares 17 7 2" xfId="29055" xr:uid="{00000000-0005-0000-0000-00000B070000}"/>
    <cellStyle name="Millares 17 8" xfId="17145" xr:uid="{00000000-0005-0000-0000-00000C070000}"/>
    <cellStyle name="Millares 17 8 2" xfId="30336" xr:uid="{00000000-0005-0000-0000-00000D070000}"/>
    <cellStyle name="Millares 17 9" xfId="18431" xr:uid="{00000000-0005-0000-0000-00000E070000}"/>
    <cellStyle name="Millares 17 9 2" xfId="31622" xr:uid="{00000000-0005-0000-0000-00000F070000}"/>
    <cellStyle name="Millares 170" xfId="22785" xr:uid="{00000000-0005-0000-0000-000010070000}"/>
    <cellStyle name="Millares 170 2" xfId="35973" xr:uid="{00000000-0005-0000-0000-000011070000}"/>
    <cellStyle name="Millares 171" xfId="22786" xr:uid="{00000000-0005-0000-0000-000012070000}"/>
    <cellStyle name="Millares 171 2" xfId="35974" xr:uid="{00000000-0005-0000-0000-000013070000}"/>
    <cellStyle name="Millares 172" xfId="23004" xr:uid="{00000000-0005-0000-0000-000014070000}"/>
    <cellStyle name="Millares 172 2" xfId="36192" xr:uid="{00000000-0005-0000-0000-000015070000}"/>
    <cellStyle name="Millares 173" xfId="23005" xr:uid="{00000000-0005-0000-0000-000016070000}"/>
    <cellStyle name="Millares 173 2" xfId="36193" xr:uid="{00000000-0005-0000-0000-000017070000}"/>
    <cellStyle name="Millares 174" xfId="21239" xr:uid="{00000000-0005-0000-0000-000018070000}"/>
    <cellStyle name="Millares 174 2" xfId="34427" xr:uid="{00000000-0005-0000-0000-000019070000}"/>
    <cellStyle name="Millares 175" xfId="23008" xr:uid="{00000000-0005-0000-0000-00001A070000}"/>
    <cellStyle name="Millares 175 2" xfId="36196" xr:uid="{00000000-0005-0000-0000-00001B070000}"/>
    <cellStyle name="Millares 176" xfId="23010" xr:uid="{00000000-0005-0000-0000-00001C070000}"/>
    <cellStyle name="Millares 176 2" xfId="36198" xr:uid="{00000000-0005-0000-0000-00001D070000}"/>
    <cellStyle name="Millares 177" xfId="23013" xr:uid="{00000000-0005-0000-0000-00001E070000}"/>
    <cellStyle name="Millares 177 2" xfId="36201" xr:uid="{00000000-0005-0000-0000-00001F070000}"/>
    <cellStyle name="Millares 178" xfId="23012" xr:uid="{00000000-0005-0000-0000-000020070000}"/>
    <cellStyle name="Millares 178 2" xfId="36200" xr:uid="{00000000-0005-0000-0000-000021070000}"/>
    <cellStyle name="Millares 179" xfId="23014" xr:uid="{00000000-0005-0000-0000-000022070000}"/>
    <cellStyle name="Millares 179 2" xfId="36202" xr:uid="{00000000-0005-0000-0000-000023070000}"/>
    <cellStyle name="Millares 18" xfId="137" xr:uid="{00000000-0005-0000-0000-000024070000}"/>
    <cellStyle name="Millares 18 10" xfId="34450" xr:uid="{00000000-0005-0000-0000-000025070000}"/>
    <cellStyle name="Millares 18 11" xfId="24809" xr:uid="{00000000-0005-0000-0000-000026070000}"/>
    <cellStyle name="Millares 18 12" xfId="21262" xr:uid="{00000000-0005-0000-0000-000027070000}"/>
    <cellStyle name="Millares 18 2" xfId="3186" xr:uid="{00000000-0005-0000-0000-000028070000}"/>
    <cellStyle name="Millares 18 2 10" xfId="24904" xr:uid="{00000000-0005-0000-0000-000029070000}"/>
    <cellStyle name="Millares 18 2 11" xfId="21313" xr:uid="{00000000-0005-0000-0000-00002A070000}"/>
    <cellStyle name="Millares 18 2 2" xfId="12755" xr:uid="{00000000-0005-0000-0000-00002B070000}"/>
    <cellStyle name="Millares 18 2 2 2" xfId="25946" xr:uid="{00000000-0005-0000-0000-00002C070000}"/>
    <cellStyle name="Millares 18 2 3" xfId="13804" xr:uid="{00000000-0005-0000-0000-00002D070000}"/>
    <cellStyle name="Millares 18 2 3 2" xfId="26995" xr:uid="{00000000-0005-0000-0000-00002E070000}"/>
    <cellStyle name="Millares 18 2 4" xfId="14860" xr:uid="{00000000-0005-0000-0000-00002F070000}"/>
    <cellStyle name="Millares 18 2 4 2" xfId="28051" xr:uid="{00000000-0005-0000-0000-000030070000}"/>
    <cellStyle name="Millares 18 2 5" xfId="15916" xr:uid="{00000000-0005-0000-0000-000031070000}"/>
    <cellStyle name="Millares 18 2 5 2" xfId="29107" xr:uid="{00000000-0005-0000-0000-000032070000}"/>
    <cellStyle name="Millares 18 2 6" xfId="17197" xr:uid="{00000000-0005-0000-0000-000033070000}"/>
    <cellStyle name="Millares 18 2 6 2" xfId="30388" xr:uid="{00000000-0005-0000-0000-000034070000}"/>
    <cellStyle name="Millares 18 2 7" xfId="18483" xr:uid="{00000000-0005-0000-0000-000035070000}"/>
    <cellStyle name="Millares 18 2 7 2" xfId="31674" xr:uid="{00000000-0005-0000-0000-000036070000}"/>
    <cellStyle name="Millares 18 2 8" xfId="19787" xr:uid="{00000000-0005-0000-0000-000037070000}"/>
    <cellStyle name="Millares 18 2 8 2" xfId="32976" xr:uid="{00000000-0005-0000-0000-000038070000}"/>
    <cellStyle name="Millares 18 2 9" xfId="34501" xr:uid="{00000000-0005-0000-0000-000039070000}"/>
    <cellStyle name="Millares 18 3" xfId="12704" xr:uid="{00000000-0005-0000-0000-00003A070000}"/>
    <cellStyle name="Millares 18 3 2" xfId="25895" xr:uid="{00000000-0005-0000-0000-00003B070000}"/>
    <cellStyle name="Millares 18 4" xfId="13753" xr:uid="{00000000-0005-0000-0000-00003C070000}"/>
    <cellStyle name="Millares 18 4 2" xfId="26944" xr:uid="{00000000-0005-0000-0000-00003D070000}"/>
    <cellStyle name="Millares 18 5" xfId="14809" xr:uid="{00000000-0005-0000-0000-00003E070000}"/>
    <cellStyle name="Millares 18 5 2" xfId="28000" xr:uid="{00000000-0005-0000-0000-00003F070000}"/>
    <cellStyle name="Millares 18 6" xfId="15865" xr:uid="{00000000-0005-0000-0000-000040070000}"/>
    <cellStyle name="Millares 18 6 2" xfId="29056" xr:uid="{00000000-0005-0000-0000-000041070000}"/>
    <cellStyle name="Millares 18 7" xfId="17146" xr:uid="{00000000-0005-0000-0000-000042070000}"/>
    <cellStyle name="Millares 18 7 2" xfId="30337" xr:uid="{00000000-0005-0000-0000-000043070000}"/>
    <cellStyle name="Millares 18 8" xfId="18432" xr:uid="{00000000-0005-0000-0000-000044070000}"/>
    <cellStyle name="Millares 18 8 2" xfId="31623" xr:uid="{00000000-0005-0000-0000-000045070000}"/>
    <cellStyle name="Millares 18 9" xfId="19736" xr:uid="{00000000-0005-0000-0000-000046070000}"/>
    <cellStyle name="Millares 18 9 2" xfId="32925" xr:uid="{00000000-0005-0000-0000-000047070000}"/>
    <cellStyle name="Millares 180" xfId="23016" xr:uid="{00000000-0005-0000-0000-000048070000}"/>
    <cellStyle name="Millares 180 2" xfId="36204" xr:uid="{00000000-0005-0000-0000-000049070000}"/>
    <cellStyle name="Millares 181" xfId="23234" xr:uid="{00000000-0005-0000-0000-00004A070000}"/>
    <cellStyle name="Millares 181 2" xfId="36422" xr:uid="{00000000-0005-0000-0000-00004B070000}"/>
    <cellStyle name="Millares 182" xfId="23235" xr:uid="{00000000-0005-0000-0000-00004C070000}"/>
    <cellStyle name="Millares 182 2" xfId="36423" xr:uid="{00000000-0005-0000-0000-00004D070000}"/>
    <cellStyle name="Millares 183" xfId="23236" xr:uid="{00000000-0005-0000-0000-00004E070000}"/>
    <cellStyle name="Millares 183 2" xfId="36424" xr:uid="{00000000-0005-0000-0000-00004F070000}"/>
    <cellStyle name="Millares 184" xfId="23237" xr:uid="{00000000-0005-0000-0000-000050070000}"/>
    <cellStyle name="Millares 184 2" xfId="36425" xr:uid="{00000000-0005-0000-0000-000051070000}"/>
    <cellStyle name="Millares 185" xfId="23242" xr:uid="{00000000-0005-0000-0000-000052070000}"/>
    <cellStyle name="Millares 185 2" xfId="36427" xr:uid="{00000000-0005-0000-0000-000053070000}"/>
    <cellStyle name="Millares 186" xfId="23243" xr:uid="{00000000-0005-0000-0000-000054070000}"/>
    <cellStyle name="Millares 186 2" xfId="36428" xr:uid="{00000000-0005-0000-0000-000055070000}"/>
    <cellStyle name="Millares 187" xfId="23244" xr:uid="{00000000-0005-0000-0000-000056070000}"/>
    <cellStyle name="Millares 187 2" xfId="36430" xr:uid="{00000000-0005-0000-0000-000057070000}"/>
    <cellStyle name="Millares 188" xfId="23248" xr:uid="{00000000-0005-0000-0000-000058070000}"/>
    <cellStyle name="Millares 188 2" xfId="36433" xr:uid="{00000000-0005-0000-0000-000059070000}"/>
    <cellStyle name="Millares 189" xfId="23250" xr:uid="{00000000-0005-0000-0000-00005A070000}"/>
    <cellStyle name="Millares 189 2" xfId="36435" xr:uid="{00000000-0005-0000-0000-00005B070000}"/>
    <cellStyle name="Millares 19" xfId="150" xr:uid="{00000000-0005-0000-0000-00005C070000}"/>
    <cellStyle name="Millares 19 10" xfId="34451" xr:uid="{00000000-0005-0000-0000-00005D070000}"/>
    <cellStyle name="Millares 19 11" xfId="24818" xr:uid="{00000000-0005-0000-0000-00005E070000}"/>
    <cellStyle name="Millares 19 12" xfId="21263" xr:uid="{00000000-0005-0000-0000-00005F070000}"/>
    <cellStyle name="Millares 19 2" xfId="3188" xr:uid="{00000000-0005-0000-0000-000060070000}"/>
    <cellStyle name="Millares 19 2 10" xfId="24906" xr:uid="{00000000-0005-0000-0000-000061070000}"/>
    <cellStyle name="Millares 19 2 11" xfId="21314" xr:uid="{00000000-0005-0000-0000-000062070000}"/>
    <cellStyle name="Millares 19 2 2" xfId="12756" xr:uid="{00000000-0005-0000-0000-000063070000}"/>
    <cellStyle name="Millares 19 2 2 2" xfId="25947" xr:uid="{00000000-0005-0000-0000-000064070000}"/>
    <cellStyle name="Millares 19 2 3" xfId="13805" xr:uid="{00000000-0005-0000-0000-000065070000}"/>
    <cellStyle name="Millares 19 2 3 2" xfId="26996" xr:uid="{00000000-0005-0000-0000-000066070000}"/>
    <cellStyle name="Millares 19 2 4" xfId="14861" xr:uid="{00000000-0005-0000-0000-000067070000}"/>
    <cellStyle name="Millares 19 2 4 2" xfId="28052" xr:uid="{00000000-0005-0000-0000-000068070000}"/>
    <cellStyle name="Millares 19 2 5" xfId="15917" xr:uid="{00000000-0005-0000-0000-000069070000}"/>
    <cellStyle name="Millares 19 2 5 2" xfId="29108" xr:uid="{00000000-0005-0000-0000-00006A070000}"/>
    <cellStyle name="Millares 19 2 6" xfId="17198" xr:uid="{00000000-0005-0000-0000-00006B070000}"/>
    <cellStyle name="Millares 19 2 6 2" xfId="30389" xr:uid="{00000000-0005-0000-0000-00006C070000}"/>
    <cellStyle name="Millares 19 2 7" xfId="18484" xr:uid="{00000000-0005-0000-0000-00006D070000}"/>
    <cellStyle name="Millares 19 2 7 2" xfId="31675" xr:uid="{00000000-0005-0000-0000-00006E070000}"/>
    <cellStyle name="Millares 19 2 8" xfId="19788" xr:uid="{00000000-0005-0000-0000-00006F070000}"/>
    <cellStyle name="Millares 19 2 8 2" xfId="32977" xr:uid="{00000000-0005-0000-0000-000070070000}"/>
    <cellStyle name="Millares 19 2 9" xfId="34502" xr:uid="{00000000-0005-0000-0000-000071070000}"/>
    <cellStyle name="Millares 19 3" xfId="12705" xr:uid="{00000000-0005-0000-0000-000072070000}"/>
    <cellStyle name="Millares 19 3 2" xfId="25896" xr:uid="{00000000-0005-0000-0000-000073070000}"/>
    <cellStyle name="Millares 19 4" xfId="13754" xr:uid="{00000000-0005-0000-0000-000074070000}"/>
    <cellStyle name="Millares 19 4 2" xfId="26945" xr:uid="{00000000-0005-0000-0000-000075070000}"/>
    <cellStyle name="Millares 19 5" xfId="14810" xr:uid="{00000000-0005-0000-0000-000076070000}"/>
    <cellStyle name="Millares 19 5 2" xfId="28001" xr:uid="{00000000-0005-0000-0000-000077070000}"/>
    <cellStyle name="Millares 19 6" xfId="15866" xr:uid="{00000000-0005-0000-0000-000078070000}"/>
    <cellStyle name="Millares 19 6 2" xfId="29057" xr:uid="{00000000-0005-0000-0000-000079070000}"/>
    <cellStyle name="Millares 19 7" xfId="17147" xr:uid="{00000000-0005-0000-0000-00007A070000}"/>
    <cellStyle name="Millares 19 7 2" xfId="30338" xr:uid="{00000000-0005-0000-0000-00007B070000}"/>
    <cellStyle name="Millares 19 8" xfId="18433" xr:uid="{00000000-0005-0000-0000-00007C070000}"/>
    <cellStyle name="Millares 19 8 2" xfId="31624" xr:uid="{00000000-0005-0000-0000-00007D070000}"/>
    <cellStyle name="Millares 19 9" xfId="19737" xr:uid="{00000000-0005-0000-0000-00007E070000}"/>
    <cellStyle name="Millares 19 9 2" xfId="32926" xr:uid="{00000000-0005-0000-0000-00007F070000}"/>
    <cellStyle name="Millares 190" xfId="23252" xr:uid="{00000000-0005-0000-0000-000080070000}"/>
    <cellStyle name="Millares 190 2" xfId="36437" xr:uid="{00000000-0005-0000-0000-000081070000}"/>
    <cellStyle name="Millares 191" xfId="23260" xr:uid="{00000000-0005-0000-0000-000082070000}"/>
    <cellStyle name="Millares 191 2" xfId="36440" xr:uid="{00000000-0005-0000-0000-000083070000}"/>
    <cellStyle name="Millares 192" xfId="23263" xr:uid="{00000000-0005-0000-0000-000084070000}"/>
    <cellStyle name="Millares 192 2" xfId="36443" xr:uid="{00000000-0005-0000-0000-000085070000}"/>
    <cellStyle name="Millares 193" xfId="23264" xr:uid="{00000000-0005-0000-0000-000086070000}"/>
    <cellStyle name="Millares 193 2" xfId="36444" xr:uid="{00000000-0005-0000-0000-000087070000}"/>
    <cellStyle name="Millares 194" xfId="23265" xr:uid="{00000000-0005-0000-0000-000088070000}"/>
    <cellStyle name="Millares 194 2" xfId="36445" xr:uid="{00000000-0005-0000-0000-000089070000}"/>
    <cellStyle name="Millares 195" xfId="23266" xr:uid="{00000000-0005-0000-0000-00008A070000}"/>
    <cellStyle name="Millares 195 2" xfId="36446" xr:uid="{00000000-0005-0000-0000-00008B070000}"/>
    <cellStyle name="Millares 196" xfId="23267" xr:uid="{00000000-0005-0000-0000-00008C070000}"/>
    <cellStyle name="Millares 196 2" xfId="36447" xr:uid="{00000000-0005-0000-0000-00008D070000}"/>
    <cellStyle name="Millares 197" xfId="23269" xr:uid="{00000000-0005-0000-0000-00008E070000}"/>
    <cellStyle name="Millares 197 2" xfId="36449" xr:uid="{00000000-0005-0000-0000-00008F070000}"/>
    <cellStyle name="Millares 198" xfId="23270" xr:uid="{00000000-0005-0000-0000-000090070000}"/>
    <cellStyle name="Millares 198 2" xfId="36450" xr:uid="{00000000-0005-0000-0000-000091070000}"/>
    <cellStyle name="Millares 199" xfId="23271" xr:uid="{00000000-0005-0000-0000-000092070000}"/>
    <cellStyle name="Millares 199 2" xfId="36451" xr:uid="{00000000-0005-0000-0000-000093070000}"/>
    <cellStyle name="Millares 2" xfId="7" xr:uid="{00000000-0005-0000-0000-000094070000}"/>
    <cellStyle name="Millares 2 10" xfId="12045" xr:uid="{00000000-0005-0000-0000-000095070000}"/>
    <cellStyle name="Millares 2 10 10" xfId="25237" xr:uid="{00000000-0005-0000-0000-000096070000}"/>
    <cellStyle name="Millares 2 10 11" xfId="21544" xr:uid="{00000000-0005-0000-0000-000097070000}"/>
    <cellStyle name="Millares 2 10 2" xfId="12986" xr:uid="{00000000-0005-0000-0000-000098070000}"/>
    <cellStyle name="Millares 2 10 2 2" xfId="26177" xr:uid="{00000000-0005-0000-0000-000099070000}"/>
    <cellStyle name="Millares 2 10 3" xfId="14035" xr:uid="{00000000-0005-0000-0000-00009A070000}"/>
    <cellStyle name="Millares 2 10 3 2" xfId="27226" xr:uid="{00000000-0005-0000-0000-00009B070000}"/>
    <cellStyle name="Millares 2 10 4" xfId="15091" xr:uid="{00000000-0005-0000-0000-00009C070000}"/>
    <cellStyle name="Millares 2 10 4 2" xfId="28282" xr:uid="{00000000-0005-0000-0000-00009D070000}"/>
    <cellStyle name="Millares 2 10 5" xfId="16147" xr:uid="{00000000-0005-0000-0000-00009E070000}"/>
    <cellStyle name="Millares 2 10 5 2" xfId="29338" xr:uid="{00000000-0005-0000-0000-00009F070000}"/>
    <cellStyle name="Millares 2 10 6" xfId="17428" xr:uid="{00000000-0005-0000-0000-0000A0070000}"/>
    <cellStyle name="Millares 2 10 6 2" xfId="30619" xr:uid="{00000000-0005-0000-0000-0000A1070000}"/>
    <cellStyle name="Millares 2 10 7" xfId="18714" xr:uid="{00000000-0005-0000-0000-0000A2070000}"/>
    <cellStyle name="Millares 2 10 7 2" xfId="31905" xr:uid="{00000000-0005-0000-0000-0000A3070000}"/>
    <cellStyle name="Millares 2 10 8" xfId="20018" xr:uid="{00000000-0005-0000-0000-0000A4070000}"/>
    <cellStyle name="Millares 2 10 8 2" xfId="33207" xr:uid="{00000000-0005-0000-0000-0000A5070000}"/>
    <cellStyle name="Millares 2 10 9" xfId="34732" xr:uid="{00000000-0005-0000-0000-0000A6070000}"/>
    <cellStyle name="Millares 2 11" xfId="12056" xr:uid="{00000000-0005-0000-0000-0000A7070000}"/>
    <cellStyle name="Millares 2 11 10" xfId="25248" xr:uid="{00000000-0005-0000-0000-0000A8070000}"/>
    <cellStyle name="Millares 2 11 11" xfId="21554" xr:uid="{00000000-0005-0000-0000-0000A9070000}"/>
    <cellStyle name="Millares 2 11 2" xfId="12996" xr:uid="{00000000-0005-0000-0000-0000AA070000}"/>
    <cellStyle name="Millares 2 11 2 2" xfId="26187" xr:uid="{00000000-0005-0000-0000-0000AB070000}"/>
    <cellStyle name="Millares 2 11 3" xfId="14045" xr:uid="{00000000-0005-0000-0000-0000AC070000}"/>
    <cellStyle name="Millares 2 11 3 2" xfId="27236" xr:uid="{00000000-0005-0000-0000-0000AD070000}"/>
    <cellStyle name="Millares 2 11 4" xfId="15101" xr:uid="{00000000-0005-0000-0000-0000AE070000}"/>
    <cellStyle name="Millares 2 11 4 2" xfId="28292" xr:uid="{00000000-0005-0000-0000-0000AF070000}"/>
    <cellStyle name="Millares 2 11 5" xfId="16157" xr:uid="{00000000-0005-0000-0000-0000B0070000}"/>
    <cellStyle name="Millares 2 11 5 2" xfId="29348" xr:uid="{00000000-0005-0000-0000-0000B1070000}"/>
    <cellStyle name="Millares 2 11 6" xfId="17438" xr:uid="{00000000-0005-0000-0000-0000B2070000}"/>
    <cellStyle name="Millares 2 11 6 2" xfId="30629" xr:uid="{00000000-0005-0000-0000-0000B3070000}"/>
    <cellStyle name="Millares 2 11 7" xfId="18724" xr:uid="{00000000-0005-0000-0000-0000B4070000}"/>
    <cellStyle name="Millares 2 11 7 2" xfId="31915" xr:uid="{00000000-0005-0000-0000-0000B5070000}"/>
    <cellStyle name="Millares 2 11 8" xfId="20028" xr:uid="{00000000-0005-0000-0000-0000B6070000}"/>
    <cellStyle name="Millares 2 11 8 2" xfId="33217" xr:uid="{00000000-0005-0000-0000-0000B7070000}"/>
    <cellStyle name="Millares 2 11 9" xfId="34742" xr:uid="{00000000-0005-0000-0000-0000B8070000}"/>
    <cellStyle name="Millares 2 12" xfId="12153" xr:uid="{00000000-0005-0000-0000-0000B9070000}"/>
    <cellStyle name="Millares 2 12 10" xfId="25345" xr:uid="{00000000-0005-0000-0000-0000BA070000}"/>
    <cellStyle name="Millares 2 12 11" xfId="21651" xr:uid="{00000000-0005-0000-0000-0000BB070000}"/>
    <cellStyle name="Millares 2 12 2" xfId="13093" xr:uid="{00000000-0005-0000-0000-0000BC070000}"/>
    <cellStyle name="Millares 2 12 2 2" xfId="26284" xr:uid="{00000000-0005-0000-0000-0000BD070000}"/>
    <cellStyle name="Millares 2 12 3" xfId="14142" xr:uid="{00000000-0005-0000-0000-0000BE070000}"/>
    <cellStyle name="Millares 2 12 3 2" xfId="27333" xr:uid="{00000000-0005-0000-0000-0000BF070000}"/>
    <cellStyle name="Millares 2 12 4" xfId="15198" xr:uid="{00000000-0005-0000-0000-0000C0070000}"/>
    <cellStyle name="Millares 2 12 4 2" xfId="28389" xr:uid="{00000000-0005-0000-0000-0000C1070000}"/>
    <cellStyle name="Millares 2 12 5" xfId="16254" xr:uid="{00000000-0005-0000-0000-0000C2070000}"/>
    <cellStyle name="Millares 2 12 5 2" xfId="29445" xr:uid="{00000000-0005-0000-0000-0000C3070000}"/>
    <cellStyle name="Millares 2 12 6" xfId="17535" xr:uid="{00000000-0005-0000-0000-0000C4070000}"/>
    <cellStyle name="Millares 2 12 6 2" xfId="30726" xr:uid="{00000000-0005-0000-0000-0000C5070000}"/>
    <cellStyle name="Millares 2 12 7" xfId="18821" xr:uid="{00000000-0005-0000-0000-0000C6070000}"/>
    <cellStyle name="Millares 2 12 7 2" xfId="32012" xr:uid="{00000000-0005-0000-0000-0000C7070000}"/>
    <cellStyle name="Millares 2 12 8" xfId="20125" xr:uid="{00000000-0005-0000-0000-0000C8070000}"/>
    <cellStyle name="Millares 2 12 8 2" xfId="33314" xr:uid="{00000000-0005-0000-0000-0000C9070000}"/>
    <cellStyle name="Millares 2 12 9" xfId="34839" xr:uid="{00000000-0005-0000-0000-0000CA070000}"/>
    <cellStyle name="Millares 2 13" xfId="12252" xr:uid="{00000000-0005-0000-0000-0000CB070000}"/>
    <cellStyle name="Millares 2 13 10" xfId="25444" xr:uid="{00000000-0005-0000-0000-0000CC070000}"/>
    <cellStyle name="Millares 2 13 11" xfId="21750" xr:uid="{00000000-0005-0000-0000-0000CD070000}"/>
    <cellStyle name="Millares 2 13 2" xfId="13192" xr:uid="{00000000-0005-0000-0000-0000CE070000}"/>
    <cellStyle name="Millares 2 13 2 2" xfId="26383" xr:uid="{00000000-0005-0000-0000-0000CF070000}"/>
    <cellStyle name="Millares 2 13 3" xfId="14241" xr:uid="{00000000-0005-0000-0000-0000D0070000}"/>
    <cellStyle name="Millares 2 13 3 2" xfId="27432" xr:uid="{00000000-0005-0000-0000-0000D1070000}"/>
    <cellStyle name="Millares 2 13 4" xfId="15297" xr:uid="{00000000-0005-0000-0000-0000D2070000}"/>
    <cellStyle name="Millares 2 13 4 2" xfId="28488" xr:uid="{00000000-0005-0000-0000-0000D3070000}"/>
    <cellStyle name="Millares 2 13 5" xfId="16353" xr:uid="{00000000-0005-0000-0000-0000D4070000}"/>
    <cellStyle name="Millares 2 13 5 2" xfId="29544" xr:uid="{00000000-0005-0000-0000-0000D5070000}"/>
    <cellStyle name="Millares 2 13 6" xfId="17634" xr:uid="{00000000-0005-0000-0000-0000D6070000}"/>
    <cellStyle name="Millares 2 13 6 2" xfId="30825" xr:uid="{00000000-0005-0000-0000-0000D7070000}"/>
    <cellStyle name="Millares 2 13 7" xfId="18920" xr:uid="{00000000-0005-0000-0000-0000D8070000}"/>
    <cellStyle name="Millares 2 13 7 2" xfId="32111" xr:uid="{00000000-0005-0000-0000-0000D9070000}"/>
    <cellStyle name="Millares 2 13 8" xfId="20224" xr:uid="{00000000-0005-0000-0000-0000DA070000}"/>
    <cellStyle name="Millares 2 13 8 2" xfId="33413" xr:uid="{00000000-0005-0000-0000-0000DB070000}"/>
    <cellStyle name="Millares 2 13 9" xfId="34938" xr:uid="{00000000-0005-0000-0000-0000DC070000}"/>
    <cellStyle name="Millares 2 14" xfId="12254" xr:uid="{00000000-0005-0000-0000-0000DD070000}"/>
    <cellStyle name="Millares 2 14 10" xfId="25446" xr:uid="{00000000-0005-0000-0000-0000DE070000}"/>
    <cellStyle name="Millares 2 14 11" xfId="21752" xr:uid="{00000000-0005-0000-0000-0000DF070000}"/>
    <cellStyle name="Millares 2 14 2" xfId="13194" xr:uid="{00000000-0005-0000-0000-0000E0070000}"/>
    <cellStyle name="Millares 2 14 2 2" xfId="26385" xr:uid="{00000000-0005-0000-0000-0000E1070000}"/>
    <cellStyle name="Millares 2 14 3" xfId="14243" xr:uid="{00000000-0005-0000-0000-0000E2070000}"/>
    <cellStyle name="Millares 2 14 3 2" xfId="27434" xr:uid="{00000000-0005-0000-0000-0000E3070000}"/>
    <cellStyle name="Millares 2 14 4" xfId="15299" xr:uid="{00000000-0005-0000-0000-0000E4070000}"/>
    <cellStyle name="Millares 2 14 4 2" xfId="28490" xr:uid="{00000000-0005-0000-0000-0000E5070000}"/>
    <cellStyle name="Millares 2 14 5" xfId="16355" xr:uid="{00000000-0005-0000-0000-0000E6070000}"/>
    <cellStyle name="Millares 2 14 5 2" xfId="29546" xr:uid="{00000000-0005-0000-0000-0000E7070000}"/>
    <cellStyle name="Millares 2 14 6" xfId="17636" xr:uid="{00000000-0005-0000-0000-0000E8070000}"/>
    <cellStyle name="Millares 2 14 6 2" xfId="30827" xr:uid="{00000000-0005-0000-0000-0000E9070000}"/>
    <cellStyle name="Millares 2 14 7" xfId="18922" xr:uid="{00000000-0005-0000-0000-0000EA070000}"/>
    <cellStyle name="Millares 2 14 7 2" xfId="32113" xr:uid="{00000000-0005-0000-0000-0000EB070000}"/>
    <cellStyle name="Millares 2 14 8" xfId="20226" xr:uid="{00000000-0005-0000-0000-0000EC070000}"/>
    <cellStyle name="Millares 2 14 8 2" xfId="33415" xr:uid="{00000000-0005-0000-0000-0000ED070000}"/>
    <cellStyle name="Millares 2 14 9" xfId="34940" xr:uid="{00000000-0005-0000-0000-0000EE070000}"/>
    <cellStyle name="Millares 2 15" xfId="12258" xr:uid="{00000000-0005-0000-0000-0000EF070000}"/>
    <cellStyle name="Millares 2 15 10" xfId="25450" xr:uid="{00000000-0005-0000-0000-0000F0070000}"/>
    <cellStyle name="Millares 2 15 11" xfId="21756" xr:uid="{00000000-0005-0000-0000-0000F1070000}"/>
    <cellStyle name="Millares 2 15 2" xfId="13198" xr:uid="{00000000-0005-0000-0000-0000F2070000}"/>
    <cellStyle name="Millares 2 15 2 2" xfId="26389" xr:uid="{00000000-0005-0000-0000-0000F3070000}"/>
    <cellStyle name="Millares 2 15 3" xfId="14247" xr:uid="{00000000-0005-0000-0000-0000F4070000}"/>
    <cellStyle name="Millares 2 15 3 2" xfId="27438" xr:uid="{00000000-0005-0000-0000-0000F5070000}"/>
    <cellStyle name="Millares 2 15 4" xfId="15303" xr:uid="{00000000-0005-0000-0000-0000F6070000}"/>
    <cellStyle name="Millares 2 15 4 2" xfId="28494" xr:uid="{00000000-0005-0000-0000-0000F7070000}"/>
    <cellStyle name="Millares 2 15 5" xfId="16359" xr:uid="{00000000-0005-0000-0000-0000F8070000}"/>
    <cellStyle name="Millares 2 15 5 2" xfId="29550" xr:uid="{00000000-0005-0000-0000-0000F9070000}"/>
    <cellStyle name="Millares 2 15 6" xfId="17640" xr:uid="{00000000-0005-0000-0000-0000FA070000}"/>
    <cellStyle name="Millares 2 15 6 2" xfId="30831" xr:uid="{00000000-0005-0000-0000-0000FB070000}"/>
    <cellStyle name="Millares 2 15 7" xfId="18926" xr:uid="{00000000-0005-0000-0000-0000FC070000}"/>
    <cellStyle name="Millares 2 15 7 2" xfId="32117" xr:uid="{00000000-0005-0000-0000-0000FD070000}"/>
    <cellStyle name="Millares 2 15 8" xfId="20230" xr:uid="{00000000-0005-0000-0000-0000FE070000}"/>
    <cellStyle name="Millares 2 15 8 2" xfId="33419" xr:uid="{00000000-0005-0000-0000-0000FF070000}"/>
    <cellStyle name="Millares 2 15 9" xfId="34944" xr:uid="{00000000-0005-0000-0000-000000080000}"/>
    <cellStyle name="Millares 2 16" xfId="12358" xr:uid="{00000000-0005-0000-0000-000001080000}"/>
    <cellStyle name="Millares 2 16 10" xfId="25550" xr:uid="{00000000-0005-0000-0000-000002080000}"/>
    <cellStyle name="Millares 2 16 11" xfId="21856" xr:uid="{00000000-0005-0000-0000-000003080000}"/>
    <cellStyle name="Millares 2 16 2" xfId="13298" xr:uid="{00000000-0005-0000-0000-000004080000}"/>
    <cellStyle name="Millares 2 16 2 2" xfId="26489" xr:uid="{00000000-0005-0000-0000-000005080000}"/>
    <cellStyle name="Millares 2 16 3" xfId="14347" xr:uid="{00000000-0005-0000-0000-000006080000}"/>
    <cellStyle name="Millares 2 16 3 2" xfId="27538" xr:uid="{00000000-0005-0000-0000-000007080000}"/>
    <cellStyle name="Millares 2 16 4" xfId="15403" xr:uid="{00000000-0005-0000-0000-000008080000}"/>
    <cellStyle name="Millares 2 16 4 2" xfId="28594" xr:uid="{00000000-0005-0000-0000-000009080000}"/>
    <cellStyle name="Millares 2 16 5" xfId="16459" xr:uid="{00000000-0005-0000-0000-00000A080000}"/>
    <cellStyle name="Millares 2 16 5 2" xfId="29650" xr:uid="{00000000-0005-0000-0000-00000B080000}"/>
    <cellStyle name="Millares 2 16 6" xfId="17740" xr:uid="{00000000-0005-0000-0000-00000C080000}"/>
    <cellStyle name="Millares 2 16 6 2" xfId="30931" xr:uid="{00000000-0005-0000-0000-00000D080000}"/>
    <cellStyle name="Millares 2 16 7" xfId="19026" xr:uid="{00000000-0005-0000-0000-00000E080000}"/>
    <cellStyle name="Millares 2 16 7 2" xfId="32217" xr:uid="{00000000-0005-0000-0000-00000F080000}"/>
    <cellStyle name="Millares 2 16 8" xfId="20330" xr:uid="{00000000-0005-0000-0000-000010080000}"/>
    <cellStyle name="Millares 2 16 8 2" xfId="33519" xr:uid="{00000000-0005-0000-0000-000011080000}"/>
    <cellStyle name="Millares 2 16 9" xfId="35044" xr:uid="{00000000-0005-0000-0000-000012080000}"/>
    <cellStyle name="Millares 2 17" xfId="12360" xr:uid="{00000000-0005-0000-0000-000013080000}"/>
    <cellStyle name="Millares 2 17 10" xfId="25552" xr:uid="{00000000-0005-0000-0000-000014080000}"/>
    <cellStyle name="Millares 2 17 11" xfId="21858" xr:uid="{00000000-0005-0000-0000-000015080000}"/>
    <cellStyle name="Millares 2 17 2" xfId="13300" xr:uid="{00000000-0005-0000-0000-000016080000}"/>
    <cellStyle name="Millares 2 17 2 2" xfId="26491" xr:uid="{00000000-0005-0000-0000-000017080000}"/>
    <cellStyle name="Millares 2 17 3" xfId="14349" xr:uid="{00000000-0005-0000-0000-000018080000}"/>
    <cellStyle name="Millares 2 17 3 2" xfId="27540" xr:uid="{00000000-0005-0000-0000-000019080000}"/>
    <cellStyle name="Millares 2 17 4" xfId="15405" xr:uid="{00000000-0005-0000-0000-00001A080000}"/>
    <cellStyle name="Millares 2 17 4 2" xfId="28596" xr:uid="{00000000-0005-0000-0000-00001B080000}"/>
    <cellStyle name="Millares 2 17 5" xfId="16461" xr:uid="{00000000-0005-0000-0000-00001C080000}"/>
    <cellStyle name="Millares 2 17 5 2" xfId="29652" xr:uid="{00000000-0005-0000-0000-00001D080000}"/>
    <cellStyle name="Millares 2 17 6" xfId="17742" xr:uid="{00000000-0005-0000-0000-00001E080000}"/>
    <cellStyle name="Millares 2 17 6 2" xfId="30933" xr:uid="{00000000-0005-0000-0000-00001F080000}"/>
    <cellStyle name="Millares 2 17 7" xfId="19028" xr:uid="{00000000-0005-0000-0000-000020080000}"/>
    <cellStyle name="Millares 2 17 7 2" xfId="32219" xr:uid="{00000000-0005-0000-0000-000021080000}"/>
    <cellStyle name="Millares 2 17 8" xfId="20332" xr:uid="{00000000-0005-0000-0000-000022080000}"/>
    <cellStyle name="Millares 2 17 8 2" xfId="33521" xr:uid="{00000000-0005-0000-0000-000023080000}"/>
    <cellStyle name="Millares 2 17 9" xfId="35046" xr:uid="{00000000-0005-0000-0000-000024080000}"/>
    <cellStyle name="Millares 2 18" xfId="12365" xr:uid="{00000000-0005-0000-0000-000025080000}"/>
    <cellStyle name="Millares 2 18 10" xfId="25557" xr:uid="{00000000-0005-0000-0000-000026080000}"/>
    <cellStyle name="Millares 2 18 11" xfId="21863" xr:uid="{00000000-0005-0000-0000-000027080000}"/>
    <cellStyle name="Millares 2 18 2" xfId="13305" xr:uid="{00000000-0005-0000-0000-000028080000}"/>
    <cellStyle name="Millares 2 18 2 2" xfId="26496" xr:uid="{00000000-0005-0000-0000-000029080000}"/>
    <cellStyle name="Millares 2 18 3" xfId="14354" xr:uid="{00000000-0005-0000-0000-00002A080000}"/>
    <cellStyle name="Millares 2 18 3 2" xfId="27545" xr:uid="{00000000-0005-0000-0000-00002B080000}"/>
    <cellStyle name="Millares 2 18 4" xfId="15410" xr:uid="{00000000-0005-0000-0000-00002C080000}"/>
    <cellStyle name="Millares 2 18 4 2" xfId="28601" xr:uid="{00000000-0005-0000-0000-00002D080000}"/>
    <cellStyle name="Millares 2 18 5" xfId="16466" xr:uid="{00000000-0005-0000-0000-00002E080000}"/>
    <cellStyle name="Millares 2 18 5 2" xfId="29657" xr:uid="{00000000-0005-0000-0000-00002F080000}"/>
    <cellStyle name="Millares 2 18 6" xfId="17747" xr:uid="{00000000-0005-0000-0000-000030080000}"/>
    <cellStyle name="Millares 2 18 6 2" xfId="30938" xr:uid="{00000000-0005-0000-0000-000031080000}"/>
    <cellStyle name="Millares 2 18 7" xfId="19033" xr:uid="{00000000-0005-0000-0000-000032080000}"/>
    <cellStyle name="Millares 2 18 7 2" xfId="32224" xr:uid="{00000000-0005-0000-0000-000033080000}"/>
    <cellStyle name="Millares 2 18 8" xfId="20337" xr:uid="{00000000-0005-0000-0000-000034080000}"/>
    <cellStyle name="Millares 2 18 8 2" xfId="33526" xr:uid="{00000000-0005-0000-0000-000035080000}"/>
    <cellStyle name="Millares 2 18 9" xfId="35051" xr:uid="{00000000-0005-0000-0000-000036080000}"/>
    <cellStyle name="Millares 2 19" xfId="12372" xr:uid="{00000000-0005-0000-0000-000037080000}"/>
    <cellStyle name="Millares 2 19 10" xfId="25564" xr:uid="{00000000-0005-0000-0000-000038080000}"/>
    <cellStyle name="Millares 2 19 11" xfId="21870" xr:uid="{00000000-0005-0000-0000-000039080000}"/>
    <cellStyle name="Millares 2 19 2" xfId="13312" xr:uid="{00000000-0005-0000-0000-00003A080000}"/>
    <cellStyle name="Millares 2 19 2 2" xfId="26503" xr:uid="{00000000-0005-0000-0000-00003B080000}"/>
    <cellStyle name="Millares 2 19 3" xfId="14361" xr:uid="{00000000-0005-0000-0000-00003C080000}"/>
    <cellStyle name="Millares 2 19 3 2" xfId="27552" xr:uid="{00000000-0005-0000-0000-00003D080000}"/>
    <cellStyle name="Millares 2 19 4" xfId="15417" xr:uid="{00000000-0005-0000-0000-00003E080000}"/>
    <cellStyle name="Millares 2 19 4 2" xfId="28608" xr:uid="{00000000-0005-0000-0000-00003F080000}"/>
    <cellStyle name="Millares 2 19 5" xfId="16473" xr:uid="{00000000-0005-0000-0000-000040080000}"/>
    <cellStyle name="Millares 2 19 5 2" xfId="29664" xr:uid="{00000000-0005-0000-0000-000041080000}"/>
    <cellStyle name="Millares 2 19 6" xfId="17754" xr:uid="{00000000-0005-0000-0000-000042080000}"/>
    <cellStyle name="Millares 2 19 6 2" xfId="30945" xr:uid="{00000000-0005-0000-0000-000043080000}"/>
    <cellStyle name="Millares 2 19 7" xfId="19040" xr:uid="{00000000-0005-0000-0000-000044080000}"/>
    <cellStyle name="Millares 2 19 7 2" xfId="32231" xr:uid="{00000000-0005-0000-0000-000045080000}"/>
    <cellStyle name="Millares 2 19 8" xfId="20344" xr:uid="{00000000-0005-0000-0000-000046080000}"/>
    <cellStyle name="Millares 2 19 8 2" xfId="33533" xr:uid="{00000000-0005-0000-0000-000047080000}"/>
    <cellStyle name="Millares 2 19 9" xfId="35058" xr:uid="{00000000-0005-0000-0000-000048080000}"/>
    <cellStyle name="Millares 2 2" xfId="34" xr:uid="{00000000-0005-0000-0000-000049080000}"/>
    <cellStyle name="Millares 2 2 10" xfId="12671" xr:uid="{00000000-0005-0000-0000-00004A080000}"/>
    <cellStyle name="Millares 2 2 10 10" xfId="25863" xr:uid="{00000000-0005-0000-0000-00004B080000}"/>
    <cellStyle name="Millares 2 2 10 11" xfId="22165" xr:uid="{00000000-0005-0000-0000-00004C080000}"/>
    <cellStyle name="Millares 2 2 10 2" xfId="13607" xr:uid="{00000000-0005-0000-0000-00004D080000}"/>
    <cellStyle name="Millares 2 2 10 2 2" xfId="26798" xr:uid="{00000000-0005-0000-0000-00004E080000}"/>
    <cellStyle name="Millares 2 2 10 3" xfId="14656" xr:uid="{00000000-0005-0000-0000-00004F080000}"/>
    <cellStyle name="Millares 2 2 10 3 2" xfId="27847" xr:uid="{00000000-0005-0000-0000-000050080000}"/>
    <cellStyle name="Millares 2 2 10 4" xfId="15712" xr:uid="{00000000-0005-0000-0000-000051080000}"/>
    <cellStyle name="Millares 2 2 10 4 2" xfId="28903" xr:uid="{00000000-0005-0000-0000-000052080000}"/>
    <cellStyle name="Millares 2 2 10 5" xfId="16768" xr:uid="{00000000-0005-0000-0000-000053080000}"/>
    <cellStyle name="Millares 2 2 10 5 2" xfId="29959" xr:uid="{00000000-0005-0000-0000-000054080000}"/>
    <cellStyle name="Millares 2 2 10 6" xfId="18049" xr:uid="{00000000-0005-0000-0000-000055080000}"/>
    <cellStyle name="Millares 2 2 10 6 2" xfId="31240" xr:uid="{00000000-0005-0000-0000-000056080000}"/>
    <cellStyle name="Millares 2 2 10 7" xfId="19335" xr:uid="{00000000-0005-0000-0000-000057080000}"/>
    <cellStyle name="Millares 2 2 10 7 2" xfId="32526" xr:uid="{00000000-0005-0000-0000-000058080000}"/>
    <cellStyle name="Millares 2 2 10 8" xfId="20639" xr:uid="{00000000-0005-0000-0000-000059080000}"/>
    <cellStyle name="Millares 2 2 10 8 2" xfId="33828" xr:uid="{00000000-0005-0000-0000-00005A080000}"/>
    <cellStyle name="Millares 2 2 10 9" xfId="35353" xr:uid="{00000000-0005-0000-0000-00005B080000}"/>
    <cellStyle name="Millares 2 2 11" xfId="13632" xr:uid="{00000000-0005-0000-0000-00005C080000}"/>
    <cellStyle name="Millares 2 2 11 10" xfId="22190" xr:uid="{00000000-0005-0000-0000-00005D080000}"/>
    <cellStyle name="Millares 2 2 11 2" xfId="14681" xr:uid="{00000000-0005-0000-0000-00005E080000}"/>
    <cellStyle name="Millares 2 2 11 2 2" xfId="27872" xr:uid="{00000000-0005-0000-0000-00005F080000}"/>
    <cellStyle name="Millares 2 2 11 3" xfId="15737" xr:uid="{00000000-0005-0000-0000-000060080000}"/>
    <cellStyle name="Millares 2 2 11 3 2" xfId="28928" xr:uid="{00000000-0005-0000-0000-000061080000}"/>
    <cellStyle name="Millares 2 2 11 4" xfId="16793" xr:uid="{00000000-0005-0000-0000-000062080000}"/>
    <cellStyle name="Millares 2 2 11 4 2" xfId="29984" xr:uid="{00000000-0005-0000-0000-000063080000}"/>
    <cellStyle name="Millares 2 2 11 5" xfId="18074" xr:uid="{00000000-0005-0000-0000-000064080000}"/>
    <cellStyle name="Millares 2 2 11 5 2" xfId="31265" xr:uid="{00000000-0005-0000-0000-000065080000}"/>
    <cellStyle name="Millares 2 2 11 6" xfId="19360" xr:uid="{00000000-0005-0000-0000-000066080000}"/>
    <cellStyle name="Millares 2 2 11 6 2" xfId="32551" xr:uid="{00000000-0005-0000-0000-000067080000}"/>
    <cellStyle name="Millares 2 2 11 7" xfId="20664" xr:uid="{00000000-0005-0000-0000-000068080000}"/>
    <cellStyle name="Millares 2 2 11 7 2" xfId="33853" xr:uid="{00000000-0005-0000-0000-000069080000}"/>
    <cellStyle name="Millares 2 2 11 8" xfId="35378" xr:uid="{00000000-0005-0000-0000-00006A080000}"/>
    <cellStyle name="Millares 2 2 11 9" xfId="26823" xr:uid="{00000000-0005-0000-0000-00006B080000}"/>
    <cellStyle name="Millares 2 2 12" xfId="12684" xr:uid="{00000000-0005-0000-0000-00006C080000}"/>
    <cellStyle name="Millares 2 2 12 2" xfId="16915" xr:uid="{00000000-0005-0000-0000-00006D080000}"/>
    <cellStyle name="Millares 2 2 12 2 2" xfId="30106" xr:uid="{00000000-0005-0000-0000-00006E080000}"/>
    <cellStyle name="Millares 2 2 12 3" xfId="18195" xr:uid="{00000000-0005-0000-0000-00006F080000}"/>
    <cellStyle name="Millares 2 2 12 3 2" xfId="31386" xr:uid="{00000000-0005-0000-0000-000070080000}"/>
    <cellStyle name="Millares 2 2 12 4" xfId="19481" xr:uid="{00000000-0005-0000-0000-000071080000}"/>
    <cellStyle name="Millares 2 2 12 4 2" xfId="32672" xr:uid="{00000000-0005-0000-0000-000072080000}"/>
    <cellStyle name="Millares 2 2 12 5" xfId="20785" xr:uid="{00000000-0005-0000-0000-000073080000}"/>
    <cellStyle name="Millares 2 2 12 5 2" xfId="33974" xr:uid="{00000000-0005-0000-0000-000074080000}"/>
    <cellStyle name="Millares 2 2 12 6" xfId="35499" xr:uid="{00000000-0005-0000-0000-000075080000}"/>
    <cellStyle name="Millares 2 2 12 7" xfId="25875" xr:uid="{00000000-0005-0000-0000-000076080000}"/>
    <cellStyle name="Millares 2 2 12 8" xfId="22311" xr:uid="{00000000-0005-0000-0000-000077080000}"/>
    <cellStyle name="Millares 2 2 13" xfId="13733" xr:uid="{00000000-0005-0000-0000-000078080000}"/>
    <cellStyle name="Millares 2 2 13 2" xfId="21030" xr:uid="{00000000-0005-0000-0000-000079080000}"/>
    <cellStyle name="Millares 2 2 13 2 2" xfId="34219" xr:uid="{00000000-0005-0000-0000-00007A080000}"/>
    <cellStyle name="Millares 2 2 13 3" xfId="35744" xr:uid="{00000000-0005-0000-0000-00007B080000}"/>
    <cellStyle name="Millares 2 2 13 4" xfId="26924" xr:uid="{00000000-0005-0000-0000-00007C080000}"/>
    <cellStyle name="Millares 2 2 13 5" xfId="22556" xr:uid="{00000000-0005-0000-0000-00007D080000}"/>
    <cellStyle name="Millares 2 2 14" xfId="14789" xr:uid="{00000000-0005-0000-0000-00007E080000}"/>
    <cellStyle name="Millares 2 2 14 2" xfId="35984" xr:uid="{00000000-0005-0000-0000-00007F080000}"/>
    <cellStyle name="Millares 2 2 14 3" xfId="27980" xr:uid="{00000000-0005-0000-0000-000080080000}"/>
    <cellStyle name="Millares 2 2 14 4" xfId="22796" xr:uid="{00000000-0005-0000-0000-000081080000}"/>
    <cellStyle name="Millares 2 2 15" xfId="15845" xr:uid="{00000000-0005-0000-0000-000082080000}"/>
    <cellStyle name="Millares 2 2 15 2" xfId="36214" xr:uid="{00000000-0005-0000-0000-000083080000}"/>
    <cellStyle name="Millares 2 2 15 3" xfId="29036" xr:uid="{00000000-0005-0000-0000-000084080000}"/>
    <cellStyle name="Millares 2 2 15 4" xfId="23026" xr:uid="{00000000-0005-0000-0000-000085080000}"/>
    <cellStyle name="Millares 2 2 16" xfId="17126" xr:uid="{00000000-0005-0000-0000-000086080000}"/>
    <cellStyle name="Millares 2 2 16 2" xfId="36469" xr:uid="{00000000-0005-0000-0000-000087080000}"/>
    <cellStyle name="Millares 2 2 16 3" xfId="30317" xr:uid="{00000000-0005-0000-0000-000088080000}"/>
    <cellStyle name="Millares 2 2 16 4" xfId="23290" xr:uid="{00000000-0005-0000-0000-000089080000}"/>
    <cellStyle name="Millares 2 2 17" xfId="18412" xr:uid="{00000000-0005-0000-0000-00008A080000}"/>
    <cellStyle name="Millares 2 2 17 2" xfId="36724" xr:uid="{00000000-0005-0000-0000-00008B080000}"/>
    <cellStyle name="Millares 2 2 17 3" xfId="31603" xr:uid="{00000000-0005-0000-0000-00008C080000}"/>
    <cellStyle name="Millares 2 2 17 4" xfId="23545" xr:uid="{00000000-0005-0000-0000-00008D080000}"/>
    <cellStyle name="Millares 2 2 18" xfId="19716" xr:uid="{00000000-0005-0000-0000-00008E080000}"/>
    <cellStyle name="Millares 2 2 18 2" xfId="36953" xr:uid="{00000000-0005-0000-0000-00008F080000}"/>
    <cellStyle name="Millares 2 2 18 3" xfId="32905" xr:uid="{00000000-0005-0000-0000-000090080000}"/>
    <cellStyle name="Millares 2 2 18 4" xfId="23774" xr:uid="{00000000-0005-0000-0000-000091080000}"/>
    <cellStyle name="Millares 2 2 19" xfId="24003" xr:uid="{00000000-0005-0000-0000-000092080000}"/>
    <cellStyle name="Millares 2 2 19 2" xfId="37182" xr:uid="{00000000-0005-0000-0000-000093080000}"/>
    <cellStyle name="Millares 2 2 2" xfId="159" xr:uid="{00000000-0005-0000-0000-000094080000}"/>
    <cellStyle name="Millares 2 2 2 10" xfId="12714" xr:uid="{00000000-0005-0000-0000-000095080000}"/>
    <cellStyle name="Millares 2 2 2 10 2" xfId="16931" xr:uid="{00000000-0005-0000-0000-000096080000}"/>
    <cellStyle name="Millares 2 2 2 10 2 2" xfId="30122" xr:uid="{00000000-0005-0000-0000-000097080000}"/>
    <cellStyle name="Millares 2 2 2 10 3" xfId="18211" xr:uid="{00000000-0005-0000-0000-000098080000}"/>
    <cellStyle name="Millares 2 2 2 10 3 2" xfId="31402" xr:uid="{00000000-0005-0000-0000-000099080000}"/>
    <cellStyle name="Millares 2 2 2 10 4" xfId="19497" xr:uid="{00000000-0005-0000-0000-00009A080000}"/>
    <cellStyle name="Millares 2 2 2 10 4 2" xfId="32688" xr:uid="{00000000-0005-0000-0000-00009B080000}"/>
    <cellStyle name="Millares 2 2 2 10 5" xfId="20801" xr:uid="{00000000-0005-0000-0000-00009C080000}"/>
    <cellStyle name="Millares 2 2 2 10 5 2" xfId="33990" xr:uid="{00000000-0005-0000-0000-00009D080000}"/>
    <cellStyle name="Millares 2 2 2 10 6" xfId="35515" xr:uid="{00000000-0005-0000-0000-00009E080000}"/>
    <cellStyle name="Millares 2 2 2 10 7" xfId="25905" xr:uid="{00000000-0005-0000-0000-00009F080000}"/>
    <cellStyle name="Millares 2 2 2 10 8" xfId="22327" xr:uid="{00000000-0005-0000-0000-0000A0080000}"/>
    <cellStyle name="Millares 2 2 2 11" xfId="13763" xr:uid="{00000000-0005-0000-0000-0000A1080000}"/>
    <cellStyle name="Millares 2 2 2 11 2" xfId="21046" xr:uid="{00000000-0005-0000-0000-0000A2080000}"/>
    <cellStyle name="Millares 2 2 2 11 2 2" xfId="34235" xr:uid="{00000000-0005-0000-0000-0000A3080000}"/>
    <cellStyle name="Millares 2 2 2 11 3" xfId="35760" xr:uid="{00000000-0005-0000-0000-0000A4080000}"/>
    <cellStyle name="Millares 2 2 2 11 4" xfId="26954" xr:uid="{00000000-0005-0000-0000-0000A5080000}"/>
    <cellStyle name="Millares 2 2 2 11 5" xfId="22572" xr:uid="{00000000-0005-0000-0000-0000A6080000}"/>
    <cellStyle name="Millares 2 2 2 12" xfId="14819" xr:uid="{00000000-0005-0000-0000-0000A7080000}"/>
    <cellStyle name="Millares 2 2 2 12 2" xfId="36000" xr:uid="{00000000-0005-0000-0000-0000A8080000}"/>
    <cellStyle name="Millares 2 2 2 12 3" xfId="28010" xr:uid="{00000000-0005-0000-0000-0000A9080000}"/>
    <cellStyle name="Millares 2 2 2 12 4" xfId="22812" xr:uid="{00000000-0005-0000-0000-0000AA080000}"/>
    <cellStyle name="Millares 2 2 2 13" xfId="15875" xr:uid="{00000000-0005-0000-0000-0000AB080000}"/>
    <cellStyle name="Millares 2 2 2 13 2" xfId="36230" xr:uid="{00000000-0005-0000-0000-0000AC080000}"/>
    <cellStyle name="Millares 2 2 2 13 3" xfId="29066" xr:uid="{00000000-0005-0000-0000-0000AD080000}"/>
    <cellStyle name="Millares 2 2 2 13 4" xfId="23042" xr:uid="{00000000-0005-0000-0000-0000AE080000}"/>
    <cellStyle name="Millares 2 2 2 14" xfId="17156" xr:uid="{00000000-0005-0000-0000-0000AF080000}"/>
    <cellStyle name="Millares 2 2 2 14 2" xfId="36485" xr:uid="{00000000-0005-0000-0000-0000B0080000}"/>
    <cellStyle name="Millares 2 2 2 14 3" xfId="30347" xr:uid="{00000000-0005-0000-0000-0000B1080000}"/>
    <cellStyle name="Millares 2 2 2 14 4" xfId="23306" xr:uid="{00000000-0005-0000-0000-0000B2080000}"/>
    <cellStyle name="Millares 2 2 2 15" xfId="18442" xr:uid="{00000000-0005-0000-0000-0000B3080000}"/>
    <cellStyle name="Millares 2 2 2 15 2" xfId="36740" xr:uid="{00000000-0005-0000-0000-0000B4080000}"/>
    <cellStyle name="Millares 2 2 2 15 3" xfId="31633" xr:uid="{00000000-0005-0000-0000-0000B5080000}"/>
    <cellStyle name="Millares 2 2 2 15 4" xfId="23561" xr:uid="{00000000-0005-0000-0000-0000B6080000}"/>
    <cellStyle name="Millares 2 2 2 16" xfId="19746" xr:uid="{00000000-0005-0000-0000-0000B7080000}"/>
    <cellStyle name="Millares 2 2 2 16 2" xfId="36969" xr:uid="{00000000-0005-0000-0000-0000B8080000}"/>
    <cellStyle name="Millares 2 2 2 16 3" xfId="32935" xr:uid="{00000000-0005-0000-0000-0000B9080000}"/>
    <cellStyle name="Millares 2 2 2 16 4" xfId="23790" xr:uid="{00000000-0005-0000-0000-0000BA080000}"/>
    <cellStyle name="Millares 2 2 2 17" xfId="24019" xr:uid="{00000000-0005-0000-0000-0000BB080000}"/>
    <cellStyle name="Millares 2 2 2 17 2" xfId="37198" xr:uid="{00000000-0005-0000-0000-0000BC080000}"/>
    <cellStyle name="Millares 2 2 2 18" xfId="24248" xr:uid="{00000000-0005-0000-0000-0000BD080000}"/>
    <cellStyle name="Millares 2 2 2 18 2" xfId="37427" xr:uid="{00000000-0005-0000-0000-0000BE080000}"/>
    <cellStyle name="Millares 2 2 2 19" xfId="24499" xr:uid="{00000000-0005-0000-0000-0000BF080000}"/>
    <cellStyle name="Millares 2 2 2 19 2" xfId="37678" xr:uid="{00000000-0005-0000-0000-0000C0080000}"/>
    <cellStyle name="Millares 2 2 2 2" xfId="4434" xr:uid="{00000000-0005-0000-0000-0000C1080000}"/>
    <cellStyle name="Millares 2 2 2 2 10" xfId="13835" xr:uid="{00000000-0005-0000-0000-0000C2080000}"/>
    <cellStyle name="Millares 2 2 2 2 10 2" xfId="21110" xr:uid="{00000000-0005-0000-0000-0000C3080000}"/>
    <cellStyle name="Millares 2 2 2 2 10 2 2" xfId="34299" xr:uid="{00000000-0005-0000-0000-0000C4080000}"/>
    <cellStyle name="Millares 2 2 2 2 10 3" xfId="35824" xr:uid="{00000000-0005-0000-0000-0000C5080000}"/>
    <cellStyle name="Millares 2 2 2 2 10 4" xfId="27026" xr:uid="{00000000-0005-0000-0000-0000C6080000}"/>
    <cellStyle name="Millares 2 2 2 2 10 5" xfId="22636" xr:uid="{00000000-0005-0000-0000-0000C7080000}"/>
    <cellStyle name="Millares 2 2 2 2 11" xfId="14891" xr:uid="{00000000-0005-0000-0000-0000C8080000}"/>
    <cellStyle name="Millares 2 2 2 2 11 2" xfId="36064" xr:uid="{00000000-0005-0000-0000-0000C9080000}"/>
    <cellStyle name="Millares 2 2 2 2 11 3" xfId="28082" xr:uid="{00000000-0005-0000-0000-0000CA080000}"/>
    <cellStyle name="Millares 2 2 2 2 11 4" xfId="22876" xr:uid="{00000000-0005-0000-0000-0000CB080000}"/>
    <cellStyle name="Millares 2 2 2 2 12" xfId="15947" xr:uid="{00000000-0005-0000-0000-0000CC080000}"/>
    <cellStyle name="Millares 2 2 2 2 12 2" xfId="36294" xr:uid="{00000000-0005-0000-0000-0000CD080000}"/>
    <cellStyle name="Millares 2 2 2 2 12 3" xfId="29138" xr:uid="{00000000-0005-0000-0000-0000CE080000}"/>
    <cellStyle name="Millares 2 2 2 2 12 4" xfId="23106" xr:uid="{00000000-0005-0000-0000-0000CF080000}"/>
    <cellStyle name="Millares 2 2 2 2 13" xfId="17228" xr:uid="{00000000-0005-0000-0000-0000D0080000}"/>
    <cellStyle name="Millares 2 2 2 2 13 2" xfId="36549" xr:uid="{00000000-0005-0000-0000-0000D1080000}"/>
    <cellStyle name="Millares 2 2 2 2 13 3" xfId="30419" xr:uid="{00000000-0005-0000-0000-0000D2080000}"/>
    <cellStyle name="Millares 2 2 2 2 13 4" xfId="23370" xr:uid="{00000000-0005-0000-0000-0000D3080000}"/>
    <cellStyle name="Millares 2 2 2 2 14" xfId="18514" xr:uid="{00000000-0005-0000-0000-0000D4080000}"/>
    <cellStyle name="Millares 2 2 2 2 14 2" xfId="36804" xr:uid="{00000000-0005-0000-0000-0000D5080000}"/>
    <cellStyle name="Millares 2 2 2 2 14 3" xfId="31705" xr:uid="{00000000-0005-0000-0000-0000D6080000}"/>
    <cellStyle name="Millares 2 2 2 2 14 4" xfId="23625" xr:uid="{00000000-0005-0000-0000-0000D7080000}"/>
    <cellStyle name="Millares 2 2 2 2 15" xfId="19818" xr:uid="{00000000-0005-0000-0000-0000D8080000}"/>
    <cellStyle name="Millares 2 2 2 2 15 2" xfId="37033" xr:uid="{00000000-0005-0000-0000-0000D9080000}"/>
    <cellStyle name="Millares 2 2 2 2 15 3" xfId="33007" xr:uid="{00000000-0005-0000-0000-0000DA080000}"/>
    <cellStyle name="Millares 2 2 2 2 15 4" xfId="23854" xr:uid="{00000000-0005-0000-0000-0000DB080000}"/>
    <cellStyle name="Millares 2 2 2 2 16" xfId="24083" xr:uid="{00000000-0005-0000-0000-0000DC080000}"/>
    <cellStyle name="Millares 2 2 2 2 16 2" xfId="37262" xr:uid="{00000000-0005-0000-0000-0000DD080000}"/>
    <cellStyle name="Millares 2 2 2 2 17" xfId="24312" xr:uid="{00000000-0005-0000-0000-0000DE080000}"/>
    <cellStyle name="Millares 2 2 2 2 17 2" xfId="37491" xr:uid="{00000000-0005-0000-0000-0000DF080000}"/>
    <cellStyle name="Millares 2 2 2 2 18" xfId="24563" xr:uid="{00000000-0005-0000-0000-0000E0080000}"/>
    <cellStyle name="Millares 2 2 2 2 18 2" xfId="37742" xr:uid="{00000000-0005-0000-0000-0000E1080000}"/>
    <cellStyle name="Millares 2 2 2 2 19" xfId="34532" xr:uid="{00000000-0005-0000-0000-0000E2080000}"/>
    <cellStyle name="Millares 2 2 2 2 2" xfId="12038" xr:uid="{00000000-0005-0000-0000-0000E3080000}"/>
    <cellStyle name="Millares 2 2 2 2 2 10" xfId="24421" xr:uid="{00000000-0005-0000-0000-0000E4080000}"/>
    <cellStyle name="Millares 2 2 2 2 2 10 2" xfId="37600" xr:uid="{00000000-0005-0000-0000-0000E5080000}"/>
    <cellStyle name="Millares 2 2 2 2 2 11" xfId="24672" xr:uid="{00000000-0005-0000-0000-0000E6080000}"/>
    <cellStyle name="Millares 2 2 2 2 2 11 2" xfId="37851" xr:uid="{00000000-0005-0000-0000-0000E7080000}"/>
    <cellStyle name="Millares 2 2 2 2 2 12" xfId="34725" xr:uid="{00000000-0005-0000-0000-0000E8080000}"/>
    <cellStyle name="Millares 2 2 2 2 2 13" xfId="25230" xr:uid="{00000000-0005-0000-0000-0000E9080000}"/>
    <cellStyle name="Millares 2 2 2 2 2 14" xfId="21537" xr:uid="{00000000-0005-0000-0000-0000EA080000}"/>
    <cellStyle name="Millares 2 2 2 2 2 2" xfId="12979" xr:uid="{00000000-0005-0000-0000-0000EB080000}"/>
    <cellStyle name="Millares 2 2 2 2 2 2 2" xfId="17104" xr:uid="{00000000-0005-0000-0000-0000EC080000}"/>
    <cellStyle name="Millares 2 2 2 2 2 2 2 2" xfId="30295" xr:uid="{00000000-0005-0000-0000-0000ED080000}"/>
    <cellStyle name="Millares 2 2 2 2 2 2 3" xfId="18384" xr:uid="{00000000-0005-0000-0000-0000EE080000}"/>
    <cellStyle name="Millares 2 2 2 2 2 2 3 2" xfId="31575" xr:uid="{00000000-0005-0000-0000-0000EF080000}"/>
    <cellStyle name="Millares 2 2 2 2 2 2 4" xfId="19670" xr:uid="{00000000-0005-0000-0000-0000F0080000}"/>
    <cellStyle name="Millares 2 2 2 2 2 2 4 2" xfId="32861" xr:uid="{00000000-0005-0000-0000-0000F1080000}"/>
    <cellStyle name="Millares 2 2 2 2 2 2 5" xfId="20974" xr:uid="{00000000-0005-0000-0000-0000F2080000}"/>
    <cellStyle name="Millares 2 2 2 2 2 2 5 2" xfId="34163" xr:uid="{00000000-0005-0000-0000-0000F3080000}"/>
    <cellStyle name="Millares 2 2 2 2 2 2 6" xfId="35688" xr:uid="{00000000-0005-0000-0000-0000F4080000}"/>
    <cellStyle name="Millares 2 2 2 2 2 2 7" xfId="26170" xr:uid="{00000000-0005-0000-0000-0000F5080000}"/>
    <cellStyle name="Millares 2 2 2 2 2 2 8" xfId="22500" xr:uid="{00000000-0005-0000-0000-0000F6080000}"/>
    <cellStyle name="Millares 2 2 2 2 2 3" xfId="14028" xr:uid="{00000000-0005-0000-0000-0000F7080000}"/>
    <cellStyle name="Millares 2 2 2 2 2 3 2" xfId="21219" xr:uid="{00000000-0005-0000-0000-0000F8080000}"/>
    <cellStyle name="Millares 2 2 2 2 2 3 2 2" xfId="34408" xr:uid="{00000000-0005-0000-0000-0000F9080000}"/>
    <cellStyle name="Millares 2 2 2 2 2 3 3" xfId="35933" xr:uid="{00000000-0005-0000-0000-0000FA080000}"/>
    <cellStyle name="Millares 2 2 2 2 2 3 4" xfId="27219" xr:uid="{00000000-0005-0000-0000-0000FB080000}"/>
    <cellStyle name="Millares 2 2 2 2 2 3 5" xfId="22745" xr:uid="{00000000-0005-0000-0000-0000FC080000}"/>
    <cellStyle name="Millares 2 2 2 2 2 4" xfId="15084" xr:uid="{00000000-0005-0000-0000-0000FD080000}"/>
    <cellStyle name="Millares 2 2 2 2 2 4 2" xfId="36173" xr:uid="{00000000-0005-0000-0000-0000FE080000}"/>
    <cellStyle name="Millares 2 2 2 2 2 4 3" xfId="28275" xr:uid="{00000000-0005-0000-0000-0000FF080000}"/>
    <cellStyle name="Millares 2 2 2 2 2 4 4" xfId="22985" xr:uid="{00000000-0005-0000-0000-000000090000}"/>
    <cellStyle name="Millares 2 2 2 2 2 5" xfId="16140" xr:uid="{00000000-0005-0000-0000-000001090000}"/>
    <cellStyle name="Millares 2 2 2 2 2 5 2" xfId="36403" xr:uid="{00000000-0005-0000-0000-000002090000}"/>
    <cellStyle name="Millares 2 2 2 2 2 5 3" xfId="29331" xr:uid="{00000000-0005-0000-0000-000003090000}"/>
    <cellStyle name="Millares 2 2 2 2 2 5 4" xfId="23215" xr:uid="{00000000-0005-0000-0000-000004090000}"/>
    <cellStyle name="Millares 2 2 2 2 2 6" xfId="17421" xr:uid="{00000000-0005-0000-0000-000005090000}"/>
    <cellStyle name="Millares 2 2 2 2 2 6 2" xfId="36658" xr:uid="{00000000-0005-0000-0000-000006090000}"/>
    <cellStyle name="Millares 2 2 2 2 2 6 3" xfId="30612" xr:uid="{00000000-0005-0000-0000-000007090000}"/>
    <cellStyle name="Millares 2 2 2 2 2 6 4" xfId="23479" xr:uid="{00000000-0005-0000-0000-000008090000}"/>
    <cellStyle name="Millares 2 2 2 2 2 7" xfId="18707" xr:uid="{00000000-0005-0000-0000-000009090000}"/>
    <cellStyle name="Millares 2 2 2 2 2 7 2" xfId="36913" xr:uid="{00000000-0005-0000-0000-00000A090000}"/>
    <cellStyle name="Millares 2 2 2 2 2 7 3" xfId="31898" xr:uid="{00000000-0005-0000-0000-00000B090000}"/>
    <cellStyle name="Millares 2 2 2 2 2 7 4" xfId="23734" xr:uid="{00000000-0005-0000-0000-00000C090000}"/>
    <cellStyle name="Millares 2 2 2 2 2 8" xfId="20011" xr:uid="{00000000-0005-0000-0000-00000D090000}"/>
    <cellStyle name="Millares 2 2 2 2 2 8 2" xfId="37142" xr:uid="{00000000-0005-0000-0000-00000E090000}"/>
    <cellStyle name="Millares 2 2 2 2 2 8 3" xfId="33200" xr:uid="{00000000-0005-0000-0000-00000F090000}"/>
    <cellStyle name="Millares 2 2 2 2 2 8 4" xfId="23963" xr:uid="{00000000-0005-0000-0000-000010090000}"/>
    <cellStyle name="Millares 2 2 2 2 2 9" xfId="24192" xr:uid="{00000000-0005-0000-0000-000011090000}"/>
    <cellStyle name="Millares 2 2 2 2 2 9 2" xfId="37371" xr:uid="{00000000-0005-0000-0000-000012090000}"/>
    <cellStyle name="Millares 2 2 2 2 20" xfId="24949" xr:uid="{00000000-0005-0000-0000-000013090000}"/>
    <cellStyle name="Millares 2 2 2 2 21" xfId="21344" xr:uid="{00000000-0005-0000-0000-000014090000}"/>
    <cellStyle name="Millares 2 2 2 2 3" xfId="12145" xr:uid="{00000000-0005-0000-0000-000015090000}"/>
    <cellStyle name="Millares 2 2 2 2 3 10" xfId="25337" xr:uid="{00000000-0005-0000-0000-000016090000}"/>
    <cellStyle name="Millares 2 2 2 2 3 11" xfId="21643" xr:uid="{00000000-0005-0000-0000-000017090000}"/>
    <cellStyle name="Millares 2 2 2 2 3 2" xfId="13085" xr:uid="{00000000-0005-0000-0000-000018090000}"/>
    <cellStyle name="Millares 2 2 2 2 3 2 2" xfId="26276" xr:uid="{00000000-0005-0000-0000-000019090000}"/>
    <cellStyle name="Millares 2 2 2 2 3 3" xfId="14134" xr:uid="{00000000-0005-0000-0000-00001A090000}"/>
    <cellStyle name="Millares 2 2 2 2 3 3 2" xfId="27325" xr:uid="{00000000-0005-0000-0000-00001B090000}"/>
    <cellStyle name="Millares 2 2 2 2 3 4" xfId="15190" xr:uid="{00000000-0005-0000-0000-00001C090000}"/>
    <cellStyle name="Millares 2 2 2 2 3 4 2" xfId="28381" xr:uid="{00000000-0005-0000-0000-00001D090000}"/>
    <cellStyle name="Millares 2 2 2 2 3 5" xfId="16246" xr:uid="{00000000-0005-0000-0000-00001E090000}"/>
    <cellStyle name="Millares 2 2 2 2 3 5 2" xfId="29437" xr:uid="{00000000-0005-0000-0000-00001F090000}"/>
    <cellStyle name="Millares 2 2 2 2 3 6" xfId="17527" xr:uid="{00000000-0005-0000-0000-000020090000}"/>
    <cellStyle name="Millares 2 2 2 2 3 6 2" xfId="30718" xr:uid="{00000000-0005-0000-0000-000021090000}"/>
    <cellStyle name="Millares 2 2 2 2 3 7" xfId="18813" xr:uid="{00000000-0005-0000-0000-000022090000}"/>
    <cellStyle name="Millares 2 2 2 2 3 7 2" xfId="32004" xr:uid="{00000000-0005-0000-0000-000023090000}"/>
    <cellStyle name="Millares 2 2 2 2 3 8" xfId="20117" xr:uid="{00000000-0005-0000-0000-000024090000}"/>
    <cellStyle name="Millares 2 2 2 2 3 8 2" xfId="33306" xr:uid="{00000000-0005-0000-0000-000025090000}"/>
    <cellStyle name="Millares 2 2 2 2 3 9" xfId="34831" xr:uid="{00000000-0005-0000-0000-000026090000}"/>
    <cellStyle name="Millares 2 2 2 2 4" xfId="12241" xr:uid="{00000000-0005-0000-0000-000027090000}"/>
    <cellStyle name="Millares 2 2 2 2 4 10" xfId="25433" xr:uid="{00000000-0005-0000-0000-000028090000}"/>
    <cellStyle name="Millares 2 2 2 2 4 11" xfId="21739" xr:uid="{00000000-0005-0000-0000-000029090000}"/>
    <cellStyle name="Millares 2 2 2 2 4 2" xfId="13181" xr:uid="{00000000-0005-0000-0000-00002A090000}"/>
    <cellStyle name="Millares 2 2 2 2 4 2 2" xfId="26372" xr:uid="{00000000-0005-0000-0000-00002B090000}"/>
    <cellStyle name="Millares 2 2 2 2 4 3" xfId="14230" xr:uid="{00000000-0005-0000-0000-00002C090000}"/>
    <cellStyle name="Millares 2 2 2 2 4 3 2" xfId="27421" xr:uid="{00000000-0005-0000-0000-00002D090000}"/>
    <cellStyle name="Millares 2 2 2 2 4 4" xfId="15286" xr:uid="{00000000-0005-0000-0000-00002E090000}"/>
    <cellStyle name="Millares 2 2 2 2 4 4 2" xfId="28477" xr:uid="{00000000-0005-0000-0000-00002F090000}"/>
    <cellStyle name="Millares 2 2 2 2 4 5" xfId="16342" xr:uid="{00000000-0005-0000-0000-000030090000}"/>
    <cellStyle name="Millares 2 2 2 2 4 5 2" xfId="29533" xr:uid="{00000000-0005-0000-0000-000031090000}"/>
    <cellStyle name="Millares 2 2 2 2 4 6" xfId="17623" xr:uid="{00000000-0005-0000-0000-000032090000}"/>
    <cellStyle name="Millares 2 2 2 2 4 6 2" xfId="30814" xr:uid="{00000000-0005-0000-0000-000033090000}"/>
    <cellStyle name="Millares 2 2 2 2 4 7" xfId="18909" xr:uid="{00000000-0005-0000-0000-000034090000}"/>
    <cellStyle name="Millares 2 2 2 2 4 7 2" xfId="32100" xr:uid="{00000000-0005-0000-0000-000035090000}"/>
    <cellStyle name="Millares 2 2 2 2 4 8" xfId="20213" xr:uid="{00000000-0005-0000-0000-000036090000}"/>
    <cellStyle name="Millares 2 2 2 2 4 8 2" xfId="33402" xr:uid="{00000000-0005-0000-0000-000037090000}"/>
    <cellStyle name="Millares 2 2 2 2 4 9" xfId="34927" xr:uid="{00000000-0005-0000-0000-000038090000}"/>
    <cellStyle name="Millares 2 2 2 2 5" xfId="12346" xr:uid="{00000000-0005-0000-0000-000039090000}"/>
    <cellStyle name="Millares 2 2 2 2 5 10" xfId="25538" xr:uid="{00000000-0005-0000-0000-00003A090000}"/>
    <cellStyle name="Millares 2 2 2 2 5 11" xfId="21844" xr:uid="{00000000-0005-0000-0000-00003B090000}"/>
    <cellStyle name="Millares 2 2 2 2 5 2" xfId="13286" xr:uid="{00000000-0005-0000-0000-00003C090000}"/>
    <cellStyle name="Millares 2 2 2 2 5 2 2" xfId="26477" xr:uid="{00000000-0005-0000-0000-00003D090000}"/>
    <cellStyle name="Millares 2 2 2 2 5 3" xfId="14335" xr:uid="{00000000-0005-0000-0000-00003E090000}"/>
    <cellStyle name="Millares 2 2 2 2 5 3 2" xfId="27526" xr:uid="{00000000-0005-0000-0000-00003F090000}"/>
    <cellStyle name="Millares 2 2 2 2 5 4" xfId="15391" xr:uid="{00000000-0005-0000-0000-000040090000}"/>
    <cellStyle name="Millares 2 2 2 2 5 4 2" xfId="28582" xr:uid="{00000000-0005-0000-0000-000041090000}"/>
    <cellStyle name="Millares 2 2 2 2 5 5" xfId="16447" xr:uid="{00000000-0005-0000-0000-000042090000}"/>
    <cellStyle name="Millares 2 2 2 2 5 5 2" xfId="29638" xr:uid="{00000000-0005-0000-0000-000043090000}"/>
    <cellStyle name="Millares 2 2 2 2 5 6" xfId="17728" xr:uid="{00000000-0005-0000-0000-000044090000}"/>
    <cellStyle name="Millares 2 2 2 2 5 6 2" xfId="30919" xr:uid="{00000000-0005-0000-0000-000045090000}"/>
    <cellStyle name="Millares 2 2 2 2 5 7" xfId="19014" xr:uid="{00000000-0005-0000-0000-000046090000}"/>
    <cellStyle name="Millares 2 2 2 2 5 7 2" xfId="32205" xr:uid="{00000000-0005-0000-0000-000047090000}"/>
    <cellStyle name="Millares 2 2 2 2 5 8" xfId="20318" xr:uid="{00000000-0005-0000-0000-000048090000}"/>
    <cellStyle name="Millares 2 2 2 2 5 8 2" xfId="33507" xr:uid="{00000000-0005-0000-0000-000049090000}"/>
    <cellStyle name="Millares 2 2 2 2 5 9" xfId="35032" xr:uid="{00000000-0005-0000-0000-00004A090000}"/>
    <cellStyle name="Millares 2 2 2 2 6" xfId="12511" xr:uid="{00000000-0005-0000-0000-00004B090000}"/>
    <cellStyle name="Millares 2 2 2 2 6 10" xfId="25703" xr:uid="{00000000-0005-0000-0000-00004C090000}"/>
    <cellStyle name="Millares 2 2 2 2 6 11" xfId="22005" xr:uid="{00000000-0005-0000-0000-00004D090000}"/>
    <cellStyle name="Millares 2 2 2 2 6 2" xfId="13447" xr:uid="{00000000-0005-0000-0000-00004E090000}"/>
    <cellStyle name="Millares 2 2 2 2 6 2 2" xfId="26638" xr:uid="{00000000-0005-0000-0000-00004F090000}"/>
    <cellStyle name="Millares 2 2 2 2 6 3" xfId="14496" xr:uid="{00000000-0005-0000-0000-000050090000}"/>
    <cellStyle name="Millares 2 2 2 2 6 3 2" xfId="27687" xr:uid="{00000000-0005-0000-0000-000051090000}"/>
    <cellStyle name="Millares 2 2 2 2 6 4" xfId="15552" xr:uid="{00000000-0005-0000-0000-000052090000}"/>
    <cellStyle name="Millares 2 2 2 2 6 4 2" xfId="28743" xr:uid="{00000000-0005-0000-0000-000053090000}"/>
    <cellStyle name="Millares 2 2 2 2 6 5" xfId="16608" xr:uid="{00000000-0005-0000-0000-000054090000}"/>
    <cellStyle name="Millares 2 2 2 2 6 5 2" xfId="29799" xr:uid="{00000000-0005-0000-0000-000055090000}"/>
    <cellStyle name="Millares 2 2 2 2 6 6" xfId="17889" xr:uid="{00000000-0005-0000-0000-000056090000}"/>
    <cellStyle name="Millares 2 2 2 2 6 6 2" xfId="31080" xr:uid="{00000000-0005-0000-0000-000057090000}"/>
    <cellStyle name="Millares 2 2 2 2 6 7" xfId="19175" xr:uid="{00000000-0005-0000-0000-000058090000}"/>
    <cellStyle name="Millares 2 2 2 2 6 7 2" xfId="32366" xr:uid="{00000000-0005-0000-0000-000059090000}"/>
    <cellStyle name="Millares 2 2 2 2 6 8" xfId="20479" xr:uid="{00000000-0005-0000-0000-00005A090000}"/>
    <cellStyle name="Millares 2 2 2 2 6 8 2" xfId="33668" xr:uid="{00000000-0005-0000-0000-00005B090000}"/>
    <cellStyle name="Millares 2 2 2 2 6 9" xfId="35193" xr:uid="{00000000-0005-0000-0000-00005C090000}"/>
    <cellStyle name="Millares 2 2 2 2 7" xfId="12625" xr:uid="{00000000-0005-0000-0000-00005D090000}"/>
    <cellStyle name="Millares 2 2 2 2 7 10" xfId="25817" xr:uid="{00000000-0005-0000-0000-00005E090000}"/>
    <cellStyle name="Millares 2 2 2 2 7 11" xfId="22119" xr:uid="{00000000-0005-0000-0000-00005F090000}"/>
    <cellStyle name="Millares 2 2 2 2 7 2" xfId="13561" xr:uid="{00000000-0005-0000-0000-000060090000}"/>
    <cellStyle name="Millares 2 2 2 2 7 2 2" xfId="26752" xr:uid="{00000000-0005-0000-0000-000061090000}"/>
    <cellStyle name="Millares 2 2 2 2 7 3" xfId="14610" xr:uid="{00000000-0005-0000-0000-000062090000}"/>
    <cellStyle name="Millares 2 2 2 2 7 3 2" xfId="27801" xr:uid="{00000000-0005-0000-0000-000063090000}"/>
    <cellStyle name="Millares 2 2 2 2 7 4" xfId="15666" xr:uid="{00000000-0005-0000-0000-000064090000}"/>
    <cellStyle name="Millares 2 2 2 2 7 4 2" xfId="28857" xr:uid="{00000000-0005-0000-0000-000065090000}"/>
    <cellStyle name="Millares 2 2 2 2 7 5" xfId="16722" xr:uid="{00000000-0005-0000-0000-000066090000}"/>
    <cellStyle name="Millares 2 2 2 2 7 5 2" xfId="29913" xr:uid="{00000000-0005-0000-0000-000067090000}"/>
    <cellStyle name="Millares 2 2 2 2 7 6" xfId="18003" xr:uid="{00000000-0005-0000-0000-000068090000}"/>
    <cellStyle name="Millares 2 2 2 2 7 6 2" xfId="31194" xr:uid="{00000000-0005-0000-0000-000069090000}"/>
    <cellStyle name="Millares 2 2 2 2 7 7" xfId="19289" xr:uid="{00000000-0005-0000-0000-00006A090000}"/>
    <cellStyle name="Millares 2 2 2 2 7 7 2" xfId="32480" xr:uid="{00000000-0005-0000-0000-00006B090000}"/>
    <cellStyle name="Millares 2 2 2 2 7 8" xfId="20593" xr:uid="{00000000-0005-0000-0000-00006C090000}"/>
    <cellStyle name="Millares 2 2 2 2 7 8 2" xfId="33782" xr:uid="{00000000-0005-0000-0000-00006D090000}"/>
    <cellStyle name="Millares 2 2 2 2 7 9" xfId="35307" xr:uid="{00000000-0005-0000-0000-00006E090000}"/>
    <cellStyle name="Millares 2 2 2 2 8" xfId="13712" xr:uid="{00000000-0005-0000-0000-00006F090000}"/>
    <cellStyle name="Millares 2 2 2 2 8 10" xfId="22270" xr:uid="{00000000-0005-0000-0000-000070090000}"/>
    <cellStyle name="Millares 2 2 2 2 8 2" xfId="14761" xr:uid="{00000000-0005-0000-0000-000071090000}"/>
    <cellStyle name="Millares 2 2 2 2 8 2 2" xfId="27952" xr:uid="{00000000-0005-0000-0000-000072090000}"/>
    <cellStyle name="Millares 2 2 2 2 8 3" xfId="15817" xr:uid="{00000000-0005-0000-0000-000073090000}"/>
    <cellStyle name="Millares 2 2 2 2 8 3 2" xfId="29008" xr:uid="{00000000-0005-0000-0000-000074090000}"/>
    <cellStyle name="Millares 2 2 2 2 8 4" xfId="16873" xr:uid="{00000000-0005-0000-0000-000075090000}"/>
    <cellStyle name="Millares 2 2 2 2 8 4 2" xfId="30064" xr:uid="{00000000-0005-0000-0000-000076090000}"/>
    <cellStyle name="Millares 2 2 2 2 8 5" xfId="18154" xr:uid="{00000000-0005-0000-0000-000077090000}"/>
    <cellStyle name="Millares 2 2 2 2 8 5 2" xfId="31345" xr:uid="{00000000-0005-0000-0000-000078090000}"/>
    <cellStyle name="Millares 2 2 2 2 8 6" xfId="19440" xr:uid="{00000000-0005-0000-0000-000079090000}"/>
    <cellStyle name="Millares 2 2 2 2 8 6 2" xfId="32631" xr:uid="{00000000-0005-0000-0000-00007A090000}"/>
    <cellStyle name="Millares 2 2 2 2 8 7" xfId="20744" xr:uid="{00000000-0005-0000-0000-00007B090000}"/>
    <cellStyle name="Millares 2 2 2 2 8 7 2" xfId="33933" xr:uid="{00000000-0005-0000-0000-00007C090000}"/>
    <cellStyle name="Millares 2 2 2 2 8 8" xfId="35458" xr:uid="{00000000-0005-0000-0000-00007D090000}"/>
    <cellStyle name="Millares 2 2 2 2 8 9" xfId="26903" xr:uid="{00000000-0005-0000-0000-00007E090000}"/>
    <cellStyle name="Millares 2 2 2 2 9" xfId="12786" xr:uid="{00000000-0005-0000-0000-00007F090000}"/>
    <cellStyle name="Millares 2 2 2 2 9 2" xfId="16995" xr:uid="{00000000-0005-0000-0000-000080090000}"/>
    <cellStyle name="Millares 2 2 2 2 9 2 2" xfId="30186" xr:uid="{00000000-0005-0000-0000-000081090000}"/>
    <cellStyle name="Millares 2 2 2 2 9 3" xfId="18275" xr:uid="{00000000-0005-0000-0000-000082090000}"/>
    <cellStyle name="Millares 2 2 2 2 9 3 2" xfId="31466" xr:uid="{00000000-0005-0000-0000-000083090000}"/>
    <cellStyle name="Millares 2 2 2 2 9 4" xfId="19561" xr:uid="{00000000-0005-0000-0000-000084090000}"/>
    <cellStyle name="Millares 2 2 2 2 9 4 2" xfId="32752" xr:uid="{00000000-0005-0000-0000-000085090000}"/>
    <cellStyle name="Millares 2 2 2 2 9 5" xfId="20865" xr:uid="{00000000-0005-0000-0000-000086090000}"/>
    <cellStyle name="Millares 2 2 2 2 9 5 2" xfId="34054" xr:uid="{00000000-0005-0000-0000-000087090000}"/>
    <cellStyle name="Millares 2 2 2 2 9 6" xfId="35579" xr:uid="{00000000-0005-0000-0000-000088090000}"/>
    <cellStyle name="Millares 2 2 2 2 9 7" xfId="25977" xr:uid="{00000000-0005-0000-0000-000089090000}"/>
    <cellStyle name="Millares 2 2 2 2 9 8" xfId="22391" xr:uid="{00000000-0005-0000-0000-00008A090000}"/>
    <cellStyle name="Millares 2 2 2 20" xfId="34460" xr:uid="{00000000-0005-0000-0000-00008B090000}"/>
    <cellStyle name="Millares 2 2 2 21" xfId="24827" xr:uid="{00000000-0005-0000-0000-00008C090000}"/>
    <cellStyle name="Millares 2 2 2 22" xfId="21272" xr:uid="{00000000-0005-0000-0000-00008D090000}"/>
    <cellStyle name="Millares 2 2 2 23" xfId="37934" xr:uid="{00000000-0005-0000-0000-00008E090000}"/>
    <cellStyle name="Millares 2 2 2 24" xfId="37982" xr:uid="{00000000-0005-0000-0000-00008F090000}"/>
    <cellStyle name="Millares 2 2 2 3" xfId="12006" xr:uid="{00000000-0005-0000-0000-000090090000}"/>
    <cellStyle name="Millares 2 2 2 3 10" xfId="15052" xr:uid="{00000000-0005-0000-0000-000091090000}"/>
    <cellStyle name="Millares 2 2 2 3 10 2" xfId="36032" xr:uid="{00000000-0005-0000-0000-000092090000}"/>
    <cellStyle name="Millares 2 2 2 3 10 3" xfId="28243" xr:uid="{00000000-0005-0000-0000-000093090000}"/>
    <cellStyle name="Millares 2 2 2 3 10 4" xfId="22844" xr:uid="{00000000-0005-0000-0000-000094090000}"/>
    <cellStyle name="Millares 2 2 2 3 11" xfId="16108" xr:uid="{00000000-0005-0000-0000-000095090000}"/>
    <cellStyle name="Millares 2 2 2 3 11 2" xfId="36262" xr:uid="{00000000-0005-0000-0000-000096090000}"/>
    <cellStyle name="Millares 2 2 2 3 11 3" xfId="29299" xr:uid="{00000000-0005-0000-0000-000097090000}"/>
    <cellStyle name="Millares 2 2 2 3 11 4" xfId="23074" xr:uid="{00000000-0005-0000-0000-000098090000}"/>
    <cellStyle name="Millares 2 2 2 3 12" xfId="17389" xr:uid="{00000000-0005-0000-0000-000099090000}"/>
    <cellStyle name="Millares 2 2 2 3 12 2" xfId="36517" xr:uid="{00000000-0005-0000-0000-00009A090000}"/>
    <cellStyle name="Millares 2 2 2 3 12 3" xfId="30580" xr:uid="{00000000-0005-0000-0000-00009B090000}"/>
    <cellStyle name="Millares 2 2 2 3 12 4" xfId="23338" xr:uid="{00000000-0005-0000-0000-00009C090000}"/>
    <cellStyle name="Millares 2 2 2 3 13" xfId="18675" xr:uid="{00000000-0005-0000-0000-00009D090000}"/>
    <cellStyle name="Millares 2 2 2 3 13 2" xfId="36772" xr:uid="{00000000-0005-0000-0000-00009E090000}"/>
    <cellStyle name="Millares 2 2 2 3 13 3" xfId="31866" xr:uid="{00000000-0005-0000-0000-00009F090000}"/>
    <cellStyle name="Millares 2 2 2 3 13 4" xfId="23593" xr:uid="{00000000-0005-0000-0000-0000A0090000}"/>
    <cellStyle name="Millares 2 2 2 3 14" xfId="19979" xr:uid="{00000000-0005-0000-0000-0000A1090000}"/>
    <cellStyle name="Millares 2 2 2 3 14 2" xfId="37001" xr:uid="{00000000-0005-0000-0000-0000A2090000}"/>
    <cellStyle name="Millares 2 2 2 3 14 3" xfId="33168" xr:uid="{00000000-0005-0000-0000-0000A3090000}"/>
    <cellStyle name="Millares 2 2 2 3 14 4" xfId="23822" xr:uid="{00000000-0005-0000-0000-0000A4090000}"/>
    <cellStyle name="Millares 2 2 2 3 15" xfId="24051" xr:uid="{00000000-0005-0000-0000-0000A5090000}"/>
    <cellStyle name="Millares 2 2 2 3 15 2" xfId="37230" xr:uid="{00000000-0005-0000-0000-0000A6090000}"/>
    <cellStyle name="Millares 2 2 2 3 16" xfId="24280" xr:uid="{00000000-0005-0000-0000-0000A7090000}"/>
    <cellStyle name="Millares 2 2 2 3 16 2" xfId="37459" xr:uid="{00000000-0005-0000-0000-0000A8090000}"/>
    <cellStyle name="Millares 2 2 2 3 17" xfId="24531" xr:uid="{00000000-0005-0000-0000-0000A9090000}"/>
    <cellStyle name="Millares 2 2 2 3 17 2" xfId="37710" xr:uid="{00000000-0005-0000-0000-0000AA090000}"/>
    <cellStyle name="Millares 2 2 2 3 18" xfId="34693" xr:uid="{00000000-0005-0000-0000-0000AB090000}"/>
    <cellStyle name="Millares 2 2 2 3 19" xfId="25198" xr:uid="{00000000-0005-0000-0000-0000AC090000}"/>
    <cellStyle name="Millares 2 2 2 3 2" xfId="12113" xr:uid="{00000000-0005-0000-0000-0000AD090000}"/>
    <cellStyle name="Millares 2 2 2 3 2 10" xfId="24389" xr:uid="{00000000-0005-0000-0000-0000AE090000}"/>
    <cellStyle name="Millares 2 2 2 3 2 10 2" xfId="37568" xr:uid="{00000000-0005-0000-0000-0000AF090000}"/>
    <cellStyle name="Millares 2 2 2 3 2 11" xfId="24640" xr:uid="{00000000-0005-0000-0000-0000B0090000}"/>
    <cellStyle name="Millares 2 2 2 3 2 11 2" xfId="37819" xr:uid="{00000000-0005-0000-0000-0000B1090000}"/>
    <cellStyle name="Millares 2 2 2 3 2 12" xfId="34799" xr:uid="{00000000-0005-0000-0000-0000B2090000}"/>
    <cellStyle name="Millares 2 2 2 3 2 13" xfId="25305" xr:uid="{00000000-0005-0000-0000-0000B3090000}"/>
    <cellStyle name="Millares 2 2 2 3 2 14" xfId="21611" xr:uid="{00000000-0005-0000-0000-0000B4090000}"/>
    <cellStyle name="Millares 2 2 2 3 2 2" xfId="13053" xr:uid="{00000000-0005-0000-0000-0000B5090000}"/>
    <cellStyle name="Millares 2 2 2 3 2 2 2" xfId="17072" xr:uid="{00000000-0005-0000-0000-0000B6090000}"/>
    <cellStyle name="Millares 2 2 2 3 2 2 2 2" xfId="30263" xr:uid="{00000000-0005-0000-0000-0000B7090000}"/>
    <cellStyle name="Millares 2 2 2 3 2 2 3" xfId="18352" xr:uid="{00000000-0005-0000-0000-0000B8090000}"/>
    <cellStyle name="Millares 2 2 2 3 2 2 3 2" xfId="31543" xr:uid="{00000000-0005-0000-0000-0000B9090000}"/>
    <cellStyle name="Millares 2 2 2 3 2 2 4" xfId="19638" xr:uid="{00000000-0005-0000-0000-0000BA090000}"/>
    <cellStyle name="Millares 2 2 2 3 2 2 4 2" xfId="32829" xr:uid="{00000000-0005-0000-0000-0000BB090000}"/>
    <cellStyle name="Millares 2 2 2 3 2 2 5" xfId="20942" xr:uid="{00000000-0005-0000-0000-0000BC090000}"/>
    <cellStyle name="Millares 2 2 2 3 2 2 5 2" xfId="34131" xr:uid="{00000000-0005-0000-0000-0000BD090000}"/>
    <cellStyle name="Millares 2 2 2 3 2 2 6" xfId="35656" xr:uid="{00000000-0005-0000-0000-0000BE090000}"/>
    <cellStyle name="Millares 2 2 2 3 2 2 7" xfId="26244" xr:uid="{00000000-0005-0000-0000-0000BF090000}"/>
    <cellStyle name="Millares 2 2 2 3 2 2 8" xfId="22468" xr:uid="{00000000-0005-0000-0000-0000C0090000}"/>
    <cellStyle name="Millares 2 2 2 3 2 3" xfId="14102" xr:uid="{00000000-0005-0000-0000-0000C1090000}"/>
    <cellStyle name="Millares 2 2 2 3 2 3 2" xfId="21187" xr:uid="{00000000-0005-0000-0000-0000C2090000}"/>
    <cellStyle name="Millares 2 2 2 3 2 3 2 2" xfId="34376" xr:uid="{00000000-0005-0000-0000-0000C3090000}"/>
    <cellStyle name="Millares 2 2 2 3 2 3 3" xfId="35901" xr:uid="{00000000-0005-0000-0000-0000C4090000}"/>
    <cellStyle name="Millares 2 2 2 3 2 3 4" xfId="27293" xr:uid="{00000000-0005-0000-0000-0000C5090000}"/>
    <cellStyle name="Millares 2 2 2 3 2 3 5" xfId="22713" xr:uid="{00000000-0005-0000-0000-0000C6090000}"/>
    <cellStyle name="Millares 2 2 2 3 2 4" xfId="15158" xr:uid="{00000000-0005-0000-0000-0000C7090000}"/>
    <cellStyle name="Millares 2 2 2 3 2 4 2" xfId="36141" xr:uid="{00000000-0005-0000-0000-0000C8090000}"/>
    <cellStyle name="Millares 2 2 2 3 2 4 3" xfId="28349" xr:uid="{00000000-0005-0000-0000-0000C9090000}"/>
    <cellStyle name="Millares 2 2 2 3 2 4 4" xfId="22953" xr:uid="{00000000-0005-0000-0000-0000CA090000}"/>
    <cellStyle name="Millares 2 2 2 3 2 5" xfId="16214" xr:uid="{00000000-0005-0000-0000-0000CB090000}"/>
    <cellStyle name="Millares 2 2 2 3 2 5 2" xfId="36371" xr:uid="{00000000-0005-0000-0000-0000CC090000}"/>
    <cellStyle name="Millares 2 2 2 3 2 5 3" xfId="29405" xr:uid="{00000000-0005-0000-0000-0000CD090000}"/>
    <cellStyle name="Millares 2 2 2 3 2 5 4" xfId="23183" xr:uid="{00000000-0005-0000-0000-0000CE090000}"/>
    <cellStyle name="Millares 2 2 2 3 2 6" xfId="17495" xr:uid="{00000000-0005-0000-0000-0000CF090000}"/>
    <cellStyle name="Millares 2 2 2 3 2 6 2" xfId="36626" xr:uid="{00000000-0005-0000-0000-0000D0090000}"/>
    <cellStyle name="Millares 2 2 2 3 2 6 3" xfId="30686" xr:uid="{00000000-0005-0000-0000-0000D1090000}"/>
    <cellStyle name="Millares 2 2 2 3 2 6 4" xfId="23447" xr:uid="{00000000-0005-0000-0000-0000D2090000}"/>
    <cellStyle name="Millares 2 2 2 3 2 7" xfId="18781" xr:uid="{00000000-0005-0000-0000-0000D3090000}"/>
    <cellStyle name="Millares 2 2 2 3 2 7 2" xfId="36881" xr:uid="{00000000-0005-0000-0000-0000D4090000}"/>
    <cellStyle name="Millares 2 2 2 3 2 7 3" xfId="31972" xr:uid="{00000000-0005-0000-0000-0000D5090000}"/>
    <cellStyle name="Millares 2 2 2 3 2 7 4" xfId="23702" xr:uid="{00000000-0005-0000-0000-0000D6090000}"/>
    <cellStyle name="Millares 2 2 2 3 2 8" xfId="20085" xr:uid="{00000000-0005-0000-0000-0000D7090000}"/>
    <cellStyle name="Millares 2 2 2 3 2 8 2" xfId="37110" xr:uid="{00000000-0005-0000-0000-0000D8090000}"/>
    <cellStyle name="Millares 2 2 2 3 2 8 3" xfId="33274" xr:uid="{00000000-0005-0000-0000-0000D9090000}"/>
    <cellStyle name="Millares 2 2 2 3 2 8 4" xfId="23931" xr:uid="{00000000-0005-0000-0000-0000DA090000}"/>
    <cellStyle name="Millares 2 2 2 3 2 9" xfId="24160" xr:uid="{00000000-0005-0000-0000-0000DB090000}"/>
    <cellStyle name="Millares 2 2 2 3 2 9 2" xfId="37339" xr:uid="{00000000-0005-0000-0000-0000DC090000}"/>
    <cellStyle name="Millares 2 2 2 3 20" xfId="21505" xr:uid="{00000000-0005-0000-0000-0000DD090000}"/>
    <cellStyle name="Millares 2 2 2 3 3" xfId="12209" xr:uid="{00000000-0005-0000-0000-0000DE090000}"/>
    <cellStyle name="Millares 2 2 2 3 3 10" xfId="25401" xr:uid="{00000000-0005-0000-0000-0000DF090000}"/>
    <cellStyle name="Millares 2 2 2 3 3 11" xfId="21707" xr:uid="{00000000-0005-0000-0000-0000E0090000}"/>
    <cellStyle name="Millares 2 2 2 3 3 2" xfId="13149" xr:uid="{00000000-0005-0000-0000-0000E1090000}"/>
    <cellStyle name="Millares 2 2 2 3 3 2 2" xfId="26340" xr:uid="{00000000-0005-0000-0000-0000E2090000}"/>
    <cellStyle name="Millares 2 2 2 3 3 3" xfId="14198" xr:uid="{00000000-0005-0000-0000-0000E3090000}"/>
    <cellStyle name="Millares 2 2 2 3 3 3 2" xfId="27389" xr:uid="{00000000-0005-0000-0000-0000E4090000}"/>
    <cellStyle name="Millares 2 2 2 3 3 4" xfId="15254" xr:uid="{00000000-0005-0000-0000-0000E5090000}"/>
    <cellStyle name="Millares 2 2 2 3 3 4 2" xfId="28445" xr:uid="{00000000-0005-0000-0000-0000E6090000}"/>
    <cellStyle name="Millares 2 2 2 3 3 5" xfId="16310" xr:uid="{00000000-0005-0000-0000-0000E7090000}"/>
    <cellStyle name="Millares 2 2 2 3 3 5 2" xfId="29501" xr:uid="{00000000-0005-0000-0000-0000E8090000}"/>
    <cellStyle name="Millares 2 2 2 3 3 6" xfId="17591" xr:uid="{00000000-0005-0000-0000-0000E9090000}"/>
    <cellStyle name="Millares 2 2 2 3 3 6 2" xfId="30782" xr:uid="{00000000-0005-0000-0000-0000EA090000}"/>
    <cellStyle name="Millares 2 2 2 3 3 7" xfId="18877" xr:uid="{00000000-0005-0000-0000-0000EB090000}"/>
    <cellStyle name="Millares 2 2 2 3 3 7 2" xfId="32068" xr:uid="{00000000-0005-0000-0000-0000EC090000}"/>
    <cellStyle name="Millares 2 2 2 3 3 8" xfId="20181" xr:uid="{00000000-0005-0000-0000-0000ED090000}"/>
    <cellStyle name="Millares 2 2 2 3 3 8 2" xfId="33370" xr:uid="{00000000-0005-0000-0000-0000EE090000}"/>
    <cellStyle name="Millares 2 2 2 3 3 9" xfId="34895" xr:uid="{00000000-0005-0000-0000-0000EF090000}"/>
    <cellStyle name="Millares 2 2 2 3 4" xfId="12314" xr:uid="{00000000-0005-0000-0000-0000F0090000}"/>
    <cellStyle name="Millares 2 2 2 3 4 10" xfId="25506" xr:uid="{00000000-0005-0000-0000-0000F1090000}"/>
    <cellStyle name="Millares 2 2 2 3 4 11" xfId="21812" xr:uid="{00000000-0005-0000-0000-0000F2090000}"/>
    <cellStyle name="Millares 2 2 2 3 4 2" xfId="13254" xr:uid="{00000000-0005-0000-0000-0000F3090000}"/>
    <cellStyle name="Millares 2 2 2 3 4 2 2" xfId="26445" xr:uid="{00000000-0005-0000-0000-0000F4090000}"/>
    <cellStyle name="Millares 2 2 2 3 4 3" xfId="14303" xr:uid="{00000000-0005-0000-0000-0000F5090000}"/>
    <cellStyle name="Millares 2 2 2 3 4 3 2" xfId="27494" xr:uid="{00000000-0005-0000-0000-0000F6090000}"/>
    <cellStyle name="Millares 2 2 2 3 4 4" xfId="15359" xr:uid="{00000000-0005-0000-0000-0000F7090000}"/>
    <cellStyle name="Millares 2 2 2 3 4 4 2" xfId="28550" xr:uid="{00000000-0005-0000-0000-0000F8090000}"/>
    <cellStyle name="Millares 2 2 2 3 4 5" xfId="16415" xr:uid="{00000000-0005-0000-0000-0000F9090000}"/>
    <cellStyle name="Millares 2 2 2 3 4 5 2" xfId="29606" xr:uid="{00000000-0005-0000-0000-0000FA090000}"/>
    <cellStyle name="Millares 2 2 2 3 4 6" xfId="17696" xr:uid="{00000000-0005-0000-0000-0000FB090000}"/>
    <cellStyle name="Millares 2 2 2 3 4 6 2" xfId="30887" xr:uid="{00000000-0005-0000-0000-0000FC090000}"/>
    <cellStyle name="Millares 2 2 2 3 4 7" xfId="18982" xr:uid="{00000000-0005-0000-0000-0000FD090000}"/>
    <cellStyle name="Millares 2 2 2 3 4 7 2" xfId="32173" xr:uid="{00000000-0005-0000-0000-0000FE090000}"/>
    <cellStyle name="Millares 2 2 2 3 4 8" xfId="20286" xr:uid="{00000000-0005-0000-0000-0000FF090000}"/>
    <cellStyle name="Millares 2 2 2 3 4 8 2" xfId="33475" xr:uid="{00000000-0005-0000-0000-0000000A0000}"/>
    <cellStyle name="Millares 2 2 2 3 4 9" xfId="35000" xr:uid="{00000000-0005-0000-0000-0000010A0000}"/>
    <cellStyle name="Millares 2 2 2 3 5" xfId="12479" xr:uid="{00000000-0005-0000-0000-0000020A0000}"/>
    <cellStyle name="Millares 2 2 2 3 5 10" xfId="25671" xr:uid="{00000000-0005-0000-0000-0000030A0000}"/>
    <cellStyle name="Millares 2 2 2 3 5 11" xfId="21973" xr:uid="{00000000-0005-0000-0000-0000040A0000}"/>
    <cellStyle name="Millares 2 2 2 3 5 2" xfId="13415" xr:uid="{00000000-0005-0000-0000-0000050A0000}"/>
    <cellStyle name="Millares 2 2 2 3 5 2 2" xfId="26606" xr:uid="{00000000-0005-0000-0000-0000060A0000}"/>
    <cellStyle name="Millares 2 2 2 3 5 3" xfId="14464" xr:uid="{00000000-0005-0000-0000-0000070A0000}"/>
    <cellStyle name="Millares 2 2 2 3 5 3 2" xfId="27655" xr:uid="{00000000-0005-0000-0000-0000080A0000}"/>
    <cellStyle name="Millares 2 2 2 3 5 4" xfId="15520" xr:uid="{00000000-0005-0000-0000-0000090A0000}"/>
    <cellStyle name="Millares 2 2 2 3 5 4 2" xfId="28711" xr:uid="{00000000-0005-0000-0000-00000A0A0000}"/>
    <cellStyle name="Millares 2 2 2 3 5 5" xfId="16576" xr:uid="{00000000-0005-0000-0000-00000B0A0000}"/>
    <cellStyle name="Millares 2 2 2 3 5 5 2" xfId="29767" xr:uid="{00000000-0005-0000-0000-00000C0A0000}"/>
    <cellStyle name="Millares 2 2 2 3 5 6" xfId="17857" xr:uid="{00000000-0005-0000-0000-00000D0A0000}"/>
    <cellStyle name="Millares 2 2 2 3 5 6 2" xfId="31048" xr:uid="{00000000-0005-0000-0000-00000E0A0000}"/>
    <cellStyle name="Millares 2 2 2 3 5 7" xfId="19143" xr:uid="{00000000-0005-0000-0000-00000F0A0000}"/>
    <cellStyle name="Millares 2 2 2 3 5 7 2" xfId="32334" xr:uid="{00000000-0005-0000-0000-0000100A0000}"/>
    <cellStyle name="Millares 2 2 2 3 5 8" xfId="20447" xr:uid="{00000000-0005-0000-0000-0000110A0000}"/>
    <cellStyle name="Millares 2 2 2 3 5 8 2" xfId="33636" xr:uid="{00000000-0005-0000-0000-0000120A0000}"/>
    <cellStyle name="Millares 2 2 2 3 5 9" xfId="35161" xr:uid="{00000000-0005-0000-0000-0000130A0000}"/>
    <cellStyle name="Millares 2 2 2 3 6" xfId="12593" xr:uid="{00000000-0005-0000-0000-0000140A0000}"/>
    <cellStyle name="Millares 2 2 2 3 6 10" xfId="25785" xr:uid="{00000000-0005-0000-0000-0000150A0000}"/>
    <cellStyle name="Millares 2 2 2 3 6 11" xfId="22087" xr:uid="{00000000-0005-0000-0000-0000160A0000}"/>
    <cellStyle name="Millares 2 2 2 3 6 2" xfId="13529" xr:uid="{00000000-0005-0000-0000-0000170A0000}"/>
    <cellStyle name="Millares 2 2 2 3 6 2 2" xfId="26720" xr:uid="{00000000-0005-0000-0000-0000180A0000}"/>
    <cellStyle name="Millares 2 2 2 3 6 3" xfId="14578" xr:uid="{00000000-0005-0000-0000-0000190A0000}"/>
    <cellStyle name="Millares 2 2 2 3 6 3 2" xfId="27769" xr:uid="{00000000-0005-0000-0000-00001A0A0000}"/>
    <cellStyle name="Millares 2 2 2 3 6 4" xfId="15634" xr:uid="{00000000-0005-0000-0000-00001B0A0000}"/>
    <cellStyle name="Millares 2 2 2 3 6 4 2" xfId="28825" xr:uid="{00000000-0005-0000-0000-00001C0A0000}"/>
    <cellStyle name="Millares 2 2 2 3 6 5" xfId="16690" xr:uid="{00000000-0005-0000-0000-00001D0A0000}"/>
    <cellStyle name="Millares 2 2 2 3 6 5 2" xfId="29881" xr:uid="{00000000-0005-0000-0000-00001E0A0000}"/>
    <cellStyle name="Millares 2 2 2 3 6 6" xfId="17971" xr:uid="{00000000-0005-0000-0000-00001F0A0000}"/>
    <cellStyle name="Millares 2 2 2 3 6 6 2" xfId="31162" xr:uid="{00000000-0005-0000-0000-0000200A0000}"/>
    <cellStyle name="Millares 2 2 2 3 6 7" xfId="19257" xr:uid="{00000000-0005-0000-0000-0000210A0000}"/>
    <cellStyle name="Millares 2 2 2 3 6 7 2" xfId="32448" xr:uid="{00000000-0005-0000-0000-0000220A0000}"/>
    <cellStyle name="Millares 2 2 2 3 6 8" xfId="20561" xr:uid="{00000000-0005-0000-0000-0000230A0000}"/>
    <cellStyle name="Millares 2 2 2 3 6 8 2" xfId="33750" xr:uid="{00000000-0005-0000-0000-0000240A0000}"/>
    <cellStyle name="Millares 2 2 2 3 6 9" xfId="35275" xr:uid="{00000000-0005-0000-0000-0000250A0000}"/>
    <cellStyle name="Millares 2 2 2 3 7" xfId="13680" xr:uid="{00000000-0005-0000-0000-0000260A0000}"/>
    <cellStyle name="Millares 2 2 2 3 7 10" xfId="22238" xr:uid="{00000000-0005-0000-0000-0000270A0000}"/>
    <cellStyle name="Millares 2 2 2 3 7 2" xfId="14729" xr:uid="{00000000-0005-0000-0000-0000280A0000}"/>
    <cellStyle name="Millares 2 2 2 3 7 2 2" xfId="27920" xr:uid="{00000000-0005-0000-0000-0000290A0000}"/>
    <cellStyle name="Millares 2 2 2 3 7 3" xfId="15785" xr:uid="{00000000-0005-0000-0000-00002A0A0000}"/>
    <cellStyle name="Millares 2 2 2 3 7 3 2" xfId="28976" xr:uid="{00000000-0005-0000-0000-00002B0A0000}"/>
    <cellStyle name="Millares 2 2 2 3 7 4" xfId="16841" xr:uid="{00000000-0005-0000-0000-00002C0A0000}"/>
    <cellStyle name="Millares 2 2 2 3 7 4 2" xfId="30032" xr:uid="{00000000-0005-0000-0000-00002D0A0000}"/>
    <cellStyle name="Millares 2 2 2 3 7 5" xfId="18122" xr:uid="{00000000-0005-0000-0000-00002E0A0000}"/>
    <cellStyle name="Millares 2 2 2 3 7 5 2" xfId="31313" xr:uid="{00000000-0005-0000-0000-00002F0A0000}"/>
    <cellStyle name="Millares 2 2 2 3 7 6" xfId="19408" xr:uid="{00000000-0005-0000-0000-0000300A0000}"/>
    <cellStyle name="Millares 2 2 2 3 7 6 2" xfId="32599" xr:uid="{00000000-0005-0000-0000-0000310A0000}"/>
    <cellStyle name="Millares 2 2 2 3 7 7" xfId="20712" xr:uid="{00000000-0005-0000-0000-0000320A0000}"/>
    <cellStyle name="Millares 2 2 2 3 7 7 2" xfId="33901" xr:uid="{00000000-0005-0000-0000-0000330A0000}"/>
    <cellStyle name="Millares 2 2 2 3 7 8" xfId="35426" xr:uid="{00000000-0005-0000-0000-0000340A0000}"/>
    <cellStyle name="Millares 2 2 2 3 7 9" xfId="26871" xr:uid="{00000000-0005-0000-0000-0000350A0000}"/>
    <cellStyle name="Millares 2 2 2 3 8" xfId="12947" xr:uid="{00000000-0005-0000-0000-0000360A0000}"/>
    <cellStyle name="Millares 2 2 2 3 8 2" xfId="16963" xr:uid="{00000000-0005-0000-0000-0000370A0000}"/>
    <cellStyle name="Millares 2 2 2 3 8 2 2" xfId="30154" xr:uid="{00000000-0005-0000-0000-0000380A0000}"/>
    <cellStyle name="Millares 2 2 2 3 8 3" xfId="18243" xr:uid="{00000000-0005-0000-0000-0000390A0000}"/>
    <cellStyle name="Millares 2 2 2 3 8 3 2" xfId="31434" xr:uid="{00000000-0005-0000-0000-00003A0A0000}"/>
    <cellStyle name="Millares 2 2 2 3 8 4" xfId="19529" xr:uid="{00000000-0005-0000-0000-00003B0A0000}"/>
    <cellStyle name="Millares 2 2 2 3 8 4 2" xfId="32720" xr:uid="{00000000-0005-0000-0000-00003C0A0000}"/>
    <cellStyle name="Millares 2 2 2 3 8 5" xfId="20833" xr:uid="{00000000-0005-0000-0000-00003D0A0000}"/>
    <cellStyle name="Millares 2 2 2 3 8 5 2" xfId="34022" xr:uid="{00000000-0005-0000-0000-00003E0A0000}"/>
    <cellStyle name="Millares 2 2 2 3 8 6" xfId="35547" xr:uid="{00000000-0005-0000-0000-00003F0A0000}"/>
    <cellStyle name="Millares 2 2 2 3 8 7" xfId="26138" xr:uid="{00000000-0005-0000-0000-0000400A0000}"/>
    <cellStyle name="Millares 2 2 2 3 8 8" xfId="22359" xr:uid="{00000000-0005-0000-0000-0000410A0000}"/>
    <cellStyle name="Millares 2 2 2 3 9" xfId="13996" xr:uid="{00000000-0005-0000-0000-0000420A0000}"/>
    <cellStyle name="Millares 2 2 2 3 9 2" xfId="21078" xr:uid="{00000000-0005-0000-0000-0000430A0000}"/>
    <cellStyle name="Millares 2 2 2 3 9 2 2" xfId="34267" xr:uid="{00000000-0005-0000-0000-0000440A0000}"/>
    <cellStyle name="Millares 2 2 2 3 9 3" xfId="35792" xr:uid="{00000000-0005-0000-0000-0000450A0000}"/>
    <cellStyle name="Millares 2 2 2 3 9 4" xfId="27187" xr:uid="{00000000-0005-0000-0000-0000460A0000}"/>
    <cellStyle name="Millares 2 2 2 3 9 5" xfId="22604" xr:uid="{00000000-0005-0000-0000-0000470A0000}"/>
    <cellStyle name="Millares 2 2 2 4" xfId="12081" xr:uid="{00000000-0005-0000-0000-0000480A0000}"/>
    <cellStyle name="Millares 2 2 2 4 10" xfId="24357" xr:uid="{00000000-0005-0000-0000-0000490A0000}"/>
    <cellStyle name="Millares 2 2 2 4 10 2" xfId="37536" xr:uid="{00000000-0005-0000-0000-00004A0A0000}"/>
    <cellStyle name="Millares 2 2 2 4 11" xfId="24608" xr:uid="{00000000-0005-0000-0000-00004B0A0000}"/>
    <cellStyle name="Millares 2 2 2 4 11 2" xfId="37787" xr:uid="{00000000-0005-0000-0000-00004C0A0000}"/>
    <cellStyle name="Millares 2 2 2 4 12" xfId="34767" xr:uid="{00000000-0005-0000-0000-00004D0A0000}"/>
    <cellStyle name="Millares 2 2 2 4 13" xfId="25273" xr:uid="{00000000-0005-0000-0000-00004E0A0000}"/>
    <cellStyle name="Millares 2 2 2 4 14" xfId="21579" xr:uid="{00000000-0005-0000-0000-00004F0A0000}"/>
    <cellStyle name="Millares 2 2 2 4 2" xfId="13021" xr:uid="{00000000-0005-0000-0000-0000500A0000}"/>
    <cellStyle name="Millares 2 2 2 4 2 2" xfId="17040" xr:uid="{00000000-0005-0000-0000-0000510A0000}"/>
    <cellStyle name="Millares 2 2 2 4 2 2 2" xfId="30231" xr:uid="{00000000-0005-0000-0000-0000520A0000}"/>
    <cellStyle name="Millares 2 2 2 4 2 3" xfId="18320" xr:uid="{00000000-0005-0000-0000-0000530A0000}"/>
    <cellStyle name="Millares 2 2 2 4 2 3 2" xfId="31511" xr:uid="{00000000-0005-0000-0000-0000540A0000}"/>
    <cellStyle name="Millares 2 2 2 4 2 4" xfId="19606" xr:uid="{00000000-0005-0000-0000-0000550A0000}"/>
    <cellStyle name="Millares 2 2 2 4 2 4 2" xfId="32797" xr:uid="{00000000-0005-0000-0000-0000560A0000}"/>
    <cellStyle name="Millares 2 2 2 4 2 5" xfId="20910" xr:uid="{00000000-0005-0000-0000-0000570A0000}"/>
    <cellStyle name="Millares 2 2 2 4 2 5 2" xfId="34099" xr:uid="{00000000-0005-0000-0000-0000580A0000}"/>
    <cellStyle name="Millares 2 2 2 4 2 6" xfId="35624" xr:uid="{00000000-0005-0000-0000-0000590A0000}"/>
    <cellStyle name="Millares 2 2 2 4 2 7" xfId="26212" xr:uid="{00000000-0005-0000-0000-00005A0A0000}"/>
    <cellStyle name="Millares 2 2 2 4 2 8" xfId="22436" xr:uid="{00000000-0005-0000-0000-00005B0A0000}"/>
    <cellStyle name="Millares 2 2 2 4 3" xfId="14070" xr:uid="{00000000-0005-0000-0000-00005C0A0000}"/>
    <cellStyle name="Millares 2 2 2 4 3 2" xfId="21155" xr:uid="{00000000-0005-0000-0000-00005D0A0000}"/>
    <cellStyle name="Millares 2 2 2 4 3 2 2" xfId="34344" xr:uid="{00000000-0005-0000-0000-00005E0A0000}"/>
    <cellStyle name="Millares 2 2 2 4 3 3" xfId="35869" xr:uid="{00000000-0005-0000-0000-00005F0A0000}"/>
    <cellStyle name="Millares 2 2 2 4 3 4" xfId="27261" xr:uid="{00000000-0005-0000-0000-0000600A0000}"/>
    <cellStyle name="Millares 2 2 2 4 3 5" xfId="22681" xr:uid="{00000000-0005-0000-0000-0000610A0000}"/>
    <cellStyle name="Millares 2 2 2 4 4" xfId="15126" xr:uid="{00000000-0005-0000-0000-0000620A0000}"/>
    <cellStyle name="Millares 2 2 2 4 4 2" xfId="36109" xr:uid="{00000000-0005-0000-0000-0000630A0000}"/>
    <cellStyle name="Millares 2 2 2 4 4 3" xfId="28317" xr:uid="{00000000-0005-0000-0000-0000640A0000}"/>
    <cellStyle name="Millares 2 2 2 4 4 4" xfId="22921" xr:uid="{00000000-0005-0000-0000-0000650A0000}"/>
    <cellStyle name="Millares 2 2 2 4 5" xfId="16182" xr:uid="{00000000-0005-0000-0000-0000660A0000}"/>
    <cellStyle name="Millares 2 2 2 4 5 2" xfId="36339" xr:uid="{00000000-0005-0000-0000-0000670A0000}"/>
    <cellStyle name="Millares 2 2 2 4 5 3" xfId="29373" xr:uid="{00000000-0005-0000-0000-0000680A0000}"/>
    <cellStyle name="Millares 2 2 2 4 5 4" xfId="23151" xr:uid="{00000000-0005-0000-0000-0000690A0000}"/>
    <cellStyle name="Millares 2 2 2 4 6" xfId="17463" xr:uid="{00000000-0005-0000-0000-00006A0A0000}"/>
    <cellStyle name="Millares 2 2 2 4 6 2" xfId="36594" xr:uid="{00000000-0005-0000-0000-00006B0A0000}"/>
    <cellStyle name="Millares 2 2 2 4 6 3" xfId="30654" xr:uid="{00000000-0005-0000-0000-00006C0A0000}"/>
    <cellStyle name="Millares 2 2 2 4 6 4" xfId="23415" xr:uid="{00000000-0005-0000-0000-00006D0A0000}"/>
    <cellStyle name="Millares 2 2 2 4 7" xfId="18749" xr:uid="{00000000-0005-0000-0000-00006E0A0000}"/>
    <cellStyle name="Millares 2 2 2 4 7 2" xfId="36849" xr:uid="{00000000-0005-0000-0000-00006F0A0000}"/>
    <cellStyle name="Millares 2 2 2 4 7 3" xfId="31940" xr:uid="{00000000-0005-0000-0000-0000700A0000}"/>
    <cellStyle name="Millares 2 2 2 4 7 4" xfId="23670" xr:uid="{00000000-0005-0000-0000-0000710A0000}"/>
    <cellStyle name="Millares 2 2 2 4 8" xfId="20053" xr:uid="{00000000-0005-0000-0000-0000720A0000}"/>
    <cellStyle name="Millares 2 2 2 4 8 2" xfId="37078" xr:uid="{00000000-0005-0000-0000-0000730A0000}"/>
    <cellStyle name="Millares 2 2 2 4 8 3" xfId="33242" xr:uid="{00000000-0005-0000-0000-0000740A0000}"/>
    <cellStyle name="Millares 2 2 2 4 8 4" xfId="23899" xr:uid="{00000000-0005-0000-0000-0000750A0000}"/>
    <cellStyle name="Millares 2 2 2 4 9" xfId="24128" xr:uid="{00000000-0005-0000-0000-0000760A0000}"/>
    <cellStyle name="Millares 2 2 2 4 9 2" xfId="37307" xr:uid="{00000000-0005-0000-0000-0000770A0000}"/>
    <cellStyle name="Millares 2 2 2 5" xfId="12177" xr:uid="{00000000-0005-0000-0000-0000780A0000}"/>
    <cellStyle name="Millares 2 2 2 5 10" xfId="25369" xr:uid="{00000000-0005-0000-0000-0000790A0000}"/>
    <cellStyle name="Millares 2 2 2 5 11" xfId="21675" xr:uid="{00000000-0005-0000-0000-00007A0A0000}"/>
    <cellStyle name="Millares 2 2 2 5 2" xfId="13117" xr:uid="{00000000-0005-0000-0000-00007B0A0000}"/>
    <cellStyle name="Millares 2 2 2 5 2 2" xfId="26308" xr:uid="{00000000-0005-0000-0000-00007C0A0000}"/>
    <cellStyle name="Millares 2 2 2 5 3" xfId="14166" xr:uid="{00000000-0005-0000-0000-00007D0A0000}"/>
    <cellStyle name="Millares 2 2 2 5 3 2" xfId="27357" xr:uid="{00000000-0005-0000-0000-00007E0A0000}"/>
    <cellStyle name="Millares 2 2 2 5 4" xfId="15222" xr:uid="{00000000-0005-0000-0000-00007F0A0000}"/>
    <cellStyle name="Millares 2 2 2 5 4 2" xfId="28413" xr:uid="{00000000-0005-0000-0000-0000800A0000}"/>
    <cellStyle name="Millares 2 2 2 5 5" xfId="16278" xr:uid="{00000000-0005-0000-0000-0000810A0000}"/>
    <cellStyle name="Millares 2 2 2 5 5 2" xfId="29469" xr:uid="{00000000-0005-0000-0000-0000820A0000}"/>
    <cellStyle name="Millares 2 2 2 5 6" xfId="17559" xr:uid="{00000000-0005-0000-0000-0000830A0000}"/>
    <cellStyle name="Millares 2 2 2 5 6 2" xfId="30750" xr:uid="{00000000-0005-0000-0000-0000840A0000}"/>
    <cellStyle name="Millares 2 2 2 5 7" xfId="18845" xr:uid="{00000000-0005-0000-0000-0000850A0000}"/>
    <cellStyle name="Millares 2 2 2 5 7 2" xfId="32036" xr:uid="{00000000-0005-0000-0000-0000860A0000}"/>
    <cellStyle name="Millares 2 2 2 5 8" xfId="20149" xr:uid="{00000000-0005-0000-0000-0000870A0000}"/>
    <cellStyle name="Millares 2 2 2 5 8 2" xfId="33338" xr:uid="{00000000-0005-0000-0000-0000880A0000}"/>
    <cellStyle name="Millares 2 2 2 5 9" xfId="34863" xr:uid="{00000000-0005-0000-0000-0000890A0000}"/>
    <cellStyle name="Millares 2 2 2 6" xfId="12282" xr:uid="{00000000-0005-0000-0000-00008A0A0000}"/>
    <cellStyle name="Millares 2 2 2 6 10" xfId="25474" xr:uid="{00000000-0005-0000-0000-00008B0A0000}"/>
    <cellStyle name="Millares 2 2 2 6 11" xfId="21780" xr:uid="{00000000-0005-0000-0000-00008C0A0000}"/>
    <cellStyle name="Millares 2 2 2 6 2" xfId="13222" xr:uid="{00000000-0005-0000-0000-00008D0A0000}"/>
    <cellStyle name="Millares 2 2 2 6 2 2" xfId="26413" xr:uid="{00000000-0005-0000-0000-00008E0A0000}"/>
    <cellStyle name="Millares 2 2 2 6 3" xfId="14271" xr:uid="{00000000-0005-0000-0000-00008F0A0000}"/>
    <cellStyle name="Millares 2 2 2 6 3 2" xfId="27462" xr:uid="{00000000-0005-0000-0000-0000900A0000}"/>
    <cellStyle name="Millares 2 2 2 6 4" xfId="15327" xr:uid="{00000000-0005-0000-0000-0000910A0000}"/>
    <cellStyle name="Millares 2 2 2 6 4 2" xfId="28518" xr:uid="{00000000-0005-0000-0000-0000920A0000}"/>
    <cellStyle name="Millares 2 2 2 6 5" xfId="16383" xr:uid="{00000000-0005-0000-0000-0000930A0000}"/>
    <cellStyle name="Millares 2 2 2 6 5 2" xfId="29574" xr:uid="{00000000-0005-0000-0000-0000940A0000}"/>
    <cellStyle name="Millares 2 2 2 6 6" xfId="17664" xr:uid="{00000000-0005-0000-0000-0000950A0000}"/>
    <cellStyle name="Millares 2 2 2 6 6 2" xfId="30855" xr:uid="{00000000-0005-0000-0000-0000960A0000}"/>
    <cellStyle name="Millares 2 2 2 6 7" xfId="18950" xr:uid="{00000000-0005-0000-0000-0000970A0000}"/>
    <cellStyle name="Millares 2 2 2 6 7 2" xfId="32141" xr:uid="{00000000-0005-0000-0000-0000980A0000}"/>
    <cellStyle name="Millares 2 2 2 6 8" xfId="20254" xr:uid="{00000000-0005-0000-0000-0000990A0000}"/>
    <cellStyle name="Millares 2 2 2 6 8 2" xfId="33443" xr:uid="{00000000-0005-0000-0000-00009A0A0000}"/>
    <cellStyle name="Millares 2 2 2 6 9" xfId="34968" xr:uid="{00000000-0005-0000-0000-00009B0A0000}"/>
    <cellStyle name="Millares 2 2 2 7" xfId="12447" xr:uid="{00000000-0005-0000-0000-00009C0A0000}"/>
    <cellStyle name="Millares 2 2 2 7 10" xfId="25639" xr:uid="{00000000-0005-0000-0000-00009D0A0000}"/>
    <cellStyle name="Millares 2 2 2 7 11" xfId="21941" xr:uid="{00000000-0005-0000-0000-00009E0A0000}"/>
    <cellStyle name="Millares 2 2 2 7 2" xfId="13383" xr:uid="{00000000-0005-0000-0000-00009F0A0000}"/>
    <cellStyle name="Millares 2 2 2 7 2 2" xfId="26574" xr:uid="{00000000-0005-0000-0000-0000A00A0000}"/>
    <cellStyle name="Millares 2 2 2 7 3" xfId="14432" xr:uid="{00000000-0005-0000-0000-0000A10A0000}"/>
    <cellStyle name="Millares 2 2 2 7 3 2" xfId="27623" xr:uid="{00000000-0005-0000-0000-0000A20A0000}"/>
    <cellStyle name="Millares 2 2 2 7 4" xfId="15488" xr:uid="{00000000-0005-0000-0000-0000A30A0000}"/>
    <cellStyle name="Millares 2 2 2 7 4 2" xfId="28679" xr:uid="{00000000-0005-0000-0000-0000A40A0000}"/>
    <cellStyle name="Millares 2 2 2 7 5" xfId="16544" xr:uid="{00000000-0005-0000-0000-0000A50A0000}"/>
    <cellStyle name="Millares 2 2 2 7 5 2" xfId="29735" xr:uid="{00000000-0005-0000-0000-0000A60A0000}"/>
    <cellStyle name="Millares 2 2 2 7 6" xfId="17825" xr:uid="{00000000-0005-0000-0000-0000A70A0000}"/>
    <cellStyle name="Millares 2 2 2 7 6 2" xfId="31016" xr:uid="{00000000-0005-0000-0000-0000A80A0000}"/>
    <cellStyle name="Millares 2 2 2 7 7" xfId="19111" xr:uid="{00000000-0005-0000-0000-0000A90A0000}"/>
    <cellStyle name="Millares 2 2 2 7 7 2" xfId="32302" xr:uid="{00000000-0005-0000-0000-0000AA0A0000}"/>
    <cellStyle name="Millares 2 2 2 7 8" xfId="20415" xr:uid="{00000000-0005-0000-0000-0000AB0A0000}"/>
    <cellStyle name="Millares 2 2 2 7 8 2" xfId="33604" xr:uid="{00000000-0005-0000-0000-0000AC0A0000}"/>
    <cellStyle name="Millares 2 2 2 7 9" xfId="35129" xr:uid="{00000000-0005-0000-0000-0000AD0A0000}"/>
    <cellStyle name="Millares 2 2 2 8" xfId="12561" xr:uid="{00000000-0005-0000-0000-0000AE0A0000}"/>
    <cellStyle name="Millares 2 2 2 8 10" xfId="25753" xr:uid="{00000000-0005-0000-0000-0000AF0A0000}"/>
    <cellStyle name="Millares 2 2 2 8 11" xfId="22055" xr:uid="{00000000-0005-0000-0000-0000B00A0000}"/>
    <cellStyle name="Millares 2 2 2 8 2" xfId="13497" xr:uid="{00000000-0005-0000-0000-0000B10A0000}"/>
    <cellStyle name="Millares 2 2 2 8 2 2" xfId="26688" xr:uid="{00000000-0005-0000-0000-0000B20A0000}"/>
    <cellStyle name="Millares 2 2 2 8 3" xfId="14546" xr:uid="{00000000-0005-0000-0000-0000B30A0000}"/>
    <cellStyle name="Millares 2 2 2 8 3 2" xfId="27737" xr:uid="{00000000-0005-0000-0000-0000B40A0000}"/>
    <cellStyle name="Millares 2 2 2 8 4" xfId="15602" xr:uid="{00000000-0005-0000-0000-0000B50A0000}"/>
    <cellStyle name="Millares 2 2 2 8 4 2" xfId="28793" xr:uid="{00000000-0005-0000-0000-0000B60A0000}"/>
    <cellStyle name="Millares 2 2 2 8 5" xfId="16658" xr:uid="{00000000-0005-0000-0000-0000B70A0000}"/>
    <cellStyle name="Millares 2 2 2 8 5 2" xfId="29849" xr:uid="{00000000-0005-0000-0000-0000B80A0000}"/>
    <cellStyle name="Millares 2 2 2 8 6" xfId="17939" xr:uid="{00000000-0005-0000-0000-0000B90A0000}"/>
    <cellStyle name="Millares 2 2 2 8 6 2" xfId="31130" xr:uid="{00000000-0005-0000-0000-0000BA0A0000}"/>
    <cellStyle name="Millares 2 2 2 8 7" xfId="19225" xr:uid="{00000000-0005-0000-0000-0000BB0A0000}"/>
    <cellStyle name="Millares 2 2 2 8 7 2" xfId="32416" xr:uid="{00000000-0005-0000-0000-0000BC0A0000}"/>
    <cellStyle name="Millares 2 2 2 8 8" xfId="20529" xr:uid="{00000000-0005-0000-0000-0000BD0A0000}"/>
    <cellStyle name="Millares 2 2 2 8 8 2" xfId="33718" xr:uid="{00000000-0005-0000-0000-0000BE0A0000}"/>
    <cellStyle name="Millares 2 2 2 8 9" xfId="35243" xr:uid="{00000000-0005-0000-0000-0000BF0A0000}"/>
    <cellStyle name="Millares 2 2 2 9" xfId="13648" xr:uid="{00000000-0005-0000-0000-0000C00A0000}"/>
    <cellStyle name="Millares 2 2 2 9 10" xfId="22206" xr:uid="{00000000-0005-0000-0000-0000C10A0000}"/>
    <cellStyle name="Millares 2 2 2 9 2" xfId="14697" xr:uid="{00000000-0005-0000-0000-0000C20A0000}"/>
    <cellStyle name="Millares 2 2 2 9 2 2" xfId="27888" xr:uid="{00000000-0005-0000-0000-0000C30A0000}"/>
    <cellStyle name="Millares 2 2 2 9 3" xfId="15753" xr:uid="{00000000-0005-0000-0000-0000C40A0000}"/>
    <cellStyle name="Millares 2 2 2 9 3 2" xfId="28944" xr:uid="{00000000-0005-0000-0000-0000C50A0000}"/>
    <cellStyle name="Millares 2 2 2 9 4" xfId="16809" xr:uid="{00000000-0005-0000-0000-0000C60A0000}"/>
    <cellStyle name="Millares 2 2 2 9 4 2" xfId="30000" xr:uid="{00000000-0005-0000-0000-0000C70A0000}"/>
    <cellStyle name="Millares 2 2 2 9 5" xfId="18090" xr:uid="{00000000-0005-0000-0000-0000C80A0000}"/>
    <cellStyle name="Millares 2 2 2 9 5 2" xfId="31281" xr:uid="{00000000-0005-0000-0000-0000C90A0000}"/>
    <cellStyle name="Millares 2 2 2 9 6" xfId="19376" xr:uid="{00000000-0005-0000-0000-0000CA0A0000}"/>
    <cellStyle name="Millares 2 2 2 9 6 2" xfId="32567" xr:uid="{00000000-0005-0000-0000-0000CB0A0000}"/>
    <cellStyle name="Millares 2 2 2 9 7" xfId="20680" xr:uid="{00000000-0005-0000-0000-0000CC0A0000}"/>
    <cellStyle name="Millares 2 2 2 9 7 2" xfId="33869" xr:uid="{00000000-0005-0000-0000-0000CD0A0000}"/>
    <cellStyle name="Millares 2 2 2 9 8" xfId="35394" xr:uid="{00000000-0005-0000-0000-0000CE0A0000}"/>
    <cellStyle name="Millares 2 2 2 9 9" xfId="26839" xr:uid="{00000000-0005-0000-0000-0000CF0A0000}"/>
    <cellStyle name="Millares 2 2 20" xfId="24232" xr:uid="{00000000-0005-0000-0000-0000D00A0000}"/>
    <cellStyle name="Millares 2 2 20 2" xfId="37411" xr:uid="{00000000-0005-0000-0000-0000D10A0000}"/>
    <cellStyle name="Millares 2 2 21" xfId="24483" xr:uid="{00000000-0005-0000-0000-0000D20A0000}"/>
    <cellStyle name="Millares 2 2 21 2" xfId="37662" xr:uid="{00000000-0005-0000-0000-0000D30A0000}"/>
    <cellStyle name="Millares 2 2 22" xfId="34429" xr:uid="{00000000-0005-0000-0000-0000D40A0000}"/>
    <cellStyle name="Millares 2 2 23" xfId="24744" xr:uid="{00000000-0005-0000-0000-0000D50A0000}"/>
    <cellStyle name="Millares 2 2 24" xfId="21241" xr:uid="{00000000-0005-0000-0000-0000D60A0000}"/>
    <cellStyle name="Millares 2 2 25" xfId="37933" xr:uid="{00000000-0005-0000-0000-0000D70A0000}"/>
    <cellStyle name="Millares 2 2 26" xfId="37981" xr:uid="{00000000-0005-0000-0000-0000D80A0000}"/>
    <cellStyle name="Millares 2 2 3" xfId="4433" xr:uid="{00000000-0005-0000-0000-0000D90A0000}"/>
    <cellStyle name="Millares 2 2 3 10" xfId="13834" xr:uid="{00000000-0005-0000-0000-0000DA0A0000}"/>
    <cellStyle name="Millares 2 2 3 10 2" xfId="21094" xr:uid="{00000000-0005-0000-0000-0000DB0A0000}"/>
    <cellStyle name="Millares 2 2 3 10 2 2" xfId="34283" xr:uid="{00000000-0005-0000-0000-0000DC0A0000}"/>
    <cellStyle name="Millares 2 2 3 10 3" xfId="35808" xr:uid="{00000000-0005-0000-0000-0000DD0A0000}"/>
    <cellStyle name="Millares 2 2 3 10 4" xfId="27025" xr:uid="{00000000-0005-0000-0000-0000DE0A0000}"/>
    <cellStyle name="Millares 2 2 3 10 5" xfId="22620" xr:uid="{00000000-0005-0000-0000-0000DF0A0000}"/>
    <cellStyle name="Millares 2 2 3 11" xfId="14890" xr:uid="{00000000-0005-0000-0000-0000E00A0000}"/>
    <cellStyle name="Millares 2 2 3 11 2" xfId="36048" xr:uid="{00000000-0005-0000-0000-0000E10A0000}"/>
    <cellStyle name="Millares 2 2 3 11 3" xfId="28081" xr:uid="{00000000-0005-0000-0000-0000E20A0000}"/>
    <cellStyle name="Millares 2 2 3 11 4" xfId="22860" xr:uid="{00000000-0005-0000-0000-0000E30A0000}"/>
    <cellStyle name="Millares 2 2 3 12" xfId="15946" xr:uid="{00000000-0005-0000-0000-0000E40A0000}"/>
    <cellStyle name="Millares 2 2 3 12 2" xfId="36278" xr:uid="{00000000-0005-0000-0000-0000E50A0000}"/>
    <cellStyle name="Millares 2 2 3 12 3" xfId="29137" xr:uid="{00000000-0005-0000-0000-0000E60A0000}"/>
    <cellStyle name="Millares 2 2 3 12 4" xfId="23090" xr:uid="{00000000-0005-0000-0000-0000E70A0000}"/>
    <cellStyle name="Millares 2 2 3 13" xfId="17227" xr:uid="{00000000-0005-0000-0000-0000E80A0000}"/>
    <cellStyle name="Millares 2 2 3 13 2" xfId="36533" xr:uid="{00000000-0005-0000-0000-0000E90A0000}"/>
    <cellStyle name="Millares 2 2 3 13 3" xfId="30418" xr:uid="{00000000-0005-0000-0000-0000EA0A0000}"/>
    <cellStyle name="Millares 2 2 3 13 4" xfId="23354" xr:uid="{00000000-0005-0000-0000-0000EB0A0000}"/>
    <cellStyle name="Millares 2 2 3 14" xfId="18513" xr:uid="{00000000-0005-0000-0000-0000EC0A0000}"/>
    <cellStyle name="Millares 2 2 3 14 2" xfId="36788" xr:uid="{00000000-0005-0000-0000-0000ED0A0000}"/>
    <cellStyle name="Millares 2 2 3 14 3" xfId="31704" xr:uid="{00000000-0005-0000-0000-0000EE0A0000}"/>
    <cellStyle name="Millares 2 2 3 14 4" xfId="23609" xr:uid="{00000000-0005-0000-0000-0000EF0A0000}"/>
    <cellStyle name="Millares 2 2 3 15" xfId="19817" xr:uid="{00000000-0005-0000-0000-0000F00A0000}"/>
    <cellStyle name="Millares 2 2 3 15 2" xfId="37017" xr:uid="{00000000-0005-0000-0000-0000F10A0000}"/>
    <cellStyle name="Millares 2 2 3 15 3" xfId="33006" xr:uid="{00000000-0005-0000-0000-0000F20A0000}"/>
    <cellStyle name="Millares 2 2 3 15 4" xfId="23838" xr:uid="{00000000-0005-0000-0000-0000F30A0000}"/>
    <cellStyle name="Millares 2 2 3 16" xfId="24067" xr:uid="{00000000-0005-0000-0000-0000F40A0000}"/>
    <cellStyle name="Millares 2 2 3 16 2" xfId="37246" xr:uid="{00000000-0005-0000-0000-0000F50A0000}"/>
    <cellStyle name="Millares 2 2 3 17" xfId="24296" xr:uid="{00000000-0005-0000-0000-0000F60A0000}"/>
    <cellStyle name="Millares 2 2 3 17 2" xfId="37475" xr:uid="{00000000-0005-0000-0000-0000F70A0000}"/>
    <cellStyle name="Millares 2 2 3 18" xfId="24547" xr:uid="{00000000-0005-0000-0000-0000F80A0000}"/>
    <cellStyle name="Millares 2 2 3 18 2" xfId="37726" xr:uid="{00000000-0005-0000-0000-0000F90A0000}"/>
    <cellStyle name="Millares 2 2 3 19" xfId="34531" xr:uid="{00000000-0005-0000-0000-0000FA0A0000}"/>
    <cellStyle name="Millares 2 2 3 2" xfId="12022" xr:uid="{00000000-0005-0000-0000-0000FB0A0000}"/>
    <cellStyle name="Millares 2 2 3 2 10" xfId="24405" xr:uid="{00000000-0005-0000-0000-0000FC0A0000}"/>
    <cellStyle name="Millares 2 2 3 2 10 2" xfId="37584" xr:uid="{00000000-0005-0000-0000-0000FD0A0000}"/>
    <cellStyle name="Millares 2 2 3 2 11" xfId="24656" xr:uid="{00000000-0005-0000-0000-0000FE0A0000}"/>
    <cellStyle name="Millares 2 2 3 2 11 2" xfId="37835" xr:uid="{00000000-0005-0000-0000-0000FF0A0000}"/>
    <cellStyle name="Millares 2 2 3 2 12" xfId="34709" xr:uid="{00000000-0005-0000-0000-0000000B0000}"/>
    <cellStyle name="Millares 2 2 3 2 13" xfId="25214" xr:uid="{00000000-0005-0000-0000-0000010B0000}"/>
    <cellStyle name="Millares 2 2 3 2 14" xfId="21521" xr:uid="{00000000-0005-0000-0000-0000020B0000}"/>
    <cellStyle name="Millares 2 2 3 2 2" xfId="12963" xr:uid="{00000000-0005-0000-0000-0000030B0000}"/>
    <cellStyle name="Millares 2 2 3 2 2 2" xfId="17088" xr:uid="{00000000-0005-0000-0000-0000040B0000}"/>
    <cellStyle name="Millares 2 2 3 2 2 2 2" xfId="30279" xr:uid="{00000000-0005-0000-0000-0000050B0000}"/>
    <cellStyle name="Millares 2 2 3 2 2 3" xfId="18368" xr:uid="{00000000-0005-0000-0000-0000060B0000}"/>
    <cellStyle name="Millares 2 2 3 2 2 3 2" xfId="31559" xr:uid="{00000000-0005-0000-0000-0000070B0000}"/>
    <cellStyle name="Millares 2 2 3 2 2 4" xfId="19654" xr:uid="{00000000-0005-0000-0000-0000080B0000}"/>
    <cellStyle name="Millares 2 2 3 2 2 4 2" xfId="32845" xr:uid="{00000000-0005-0000-0000-0000090B0000}"/>
    <cellStyle name="Millares 2 2 3 2 2 5" xfId="20958" xr:uid="{00000000-0005-0000-0000-00000A0B0000}"/>
    <cellStyle name="Millares 2 2 3 2 2 5 2" xfId="34147" xr:uid="{00000000-0005-0000-0000-00000B0B0000}"/>
    <cellStyle name="Millares 2 2 3 2 2 6" xfId="35672" xr:uid="{00000000-0005-0000-0000-00000C0B0000}"/>
    <cellStyle name="Millares 2 2 3 2 2 7" xfId="26154" xr:uid="{00000000-0005-0000-0000-00000D0B0000}"/>
    <cellStyle name="Millares 2 2 3 2 2 8" xfId="22484" xr:uid="{00000000-0005-0000-0000-00000E0B0000}"/>
    <cellStyle name="Millares 2 2 3 2 3" xfId="14012" xr:uid="{00000000-0005-0000-0000-00000F0B0000}"/>
    <cellStyle name="Millares 2 2 3 2 3 2" xfId="21203" xr:uid="{00000000-0005-0000-0000-0000100B0000}"/>
    <cellStyle name="Millares 2 2 3 2 3 2 2" xfId="34392" xr:uid="{00000000-0005-0000-0000-0000110B0000}"/>
    <cellStyle name="Millares 2 2 3 2 3 3" xfId="35917" xr:uid="{00000000-0005-0000-0000-0000120B0000}"/>
    <cellStyle name="Millares 2 2 3 2 3 4" xfId="27203" xr:uid="{00000000-0005-0000-0000-0000130B0000}"/>
    <cellStyle name="Millares 2 2 3 2 3 5" xfId="22729" xr:uid="{00000000-0005-0000-0000-0000140B0000}"/>
    <cellStyle name="Millares 2 2 3 2 4" xfId="15068" xr:uid="{00000000-0005-0000-0000-0000150B0000}"/>
    <cellStyle name="Millares 2 2 3 2 4 2" xfId="36157" xr:uid="{00000000-0005-0000-0000-0000160B0000}"/>
    <cellStyle name="Millares 2 2 3 2 4 3" xfId="28259" xr:uid="{00000000-0005-0000-0000-0000170B0000}"/>
    <cellStyle name="Millares 2 2 3 2 4 4" xfId="22969" xr:uid="{00000000-0005-0000-0000-0000180B0000}"/>
    <cellStyle name="Millares 2 2 3 2 5" xfId="16124" xr:uid="{00000000-0005-0000-0000-0000190B0000}"/>
    <cellStyle name="Millares 2 2 3 2 5 2" xfId="36387" xr:uid="{00000000-0005-0000-0000-00001A0B0000}"/>
    <cellStyle name="Millares 2 2 3 2 5 3" xfId="29315" xr:uid="{00000000-0005-0000-0000-00001B0B0000}"/>
    <cellStyle name="Millares 2 2 3 2 5 4" xfId="23199" xr:uid="{00000000-0005-0000-0000-00001C0B0000}"/>
    <cellStyle name="Millares 2 2 3 2 6" xfId="17405" xr:uid="{00000000-0005-0000-0000-00001D0B0000}"/>
    <cellStyle name="Millares 2 2 3 2 6 2" xfId="36642" xr:uid="{00000000-0005-0000-0000-00001E0B0000}"/>
    <cellStyle name="Millares 2 2 3 2 6 3" xfId="30596" xr:uid="{00000000-0005-0000-0000-00001F0B0000}"/>
    <cellStyle name="Millares 2 2 3 2 6 4" xfId="23463" xr:uid="{00000000-0005-0000-0000-0000200B0000}"/>
    <cellStyle name="Millares 2 2 3 2 7" xfId="18691" xr:uid="{00000000-0005-0000-0000-0000210B0000}"/>
    <cellStyle name="Millares 2 2 3 2 7 2" xfId="36897" xr:uid="{00000000-0005-0000-0000-0000220B0000}"/>
    <cellStyle name="Millares 2 2 3 2 7 3" xfId="31882" xr:uid="{00000000-0005-0000-0000-0000230B0000}"/>
    <cellStyle name="Millares 2 2 3 2 7 4" xfId="23718" xr:uid="{00000000-0005-0000-0000-0000240B0000}"/>
    <cellStyle name="Millares 2 2 3 2 8" xfId="19995" xr:uid="{00000000-0005-0000-0000-0000250B0000}"/>
    <cellStyle name="Millares 2 2 3 2 8 2" xfId="37126" xr:uid="{00000000-0005-0000-0000-0000260B0000}"/>
    <cellStyle name="Millares 2 2 3 2 8 3" xfId="33184" xr:uid="{00000000-0005-0000-0000-0000270B0000}"/>
    <cellStyle name="Millares 2 2 3 2 8 4" xfId="23947" xr:uid="{00000000-0005-0000-0000-0000280B0000}"/>
    <cellStyle name="Millares 2 2 3 2 9" xfId="24176" xr:uid="{00000000-0005-0000-0000-0000290B0000}"/>
    <cellStyle name="Millares 2 2 3 2 9 2" xfId="37355" xr:uid="{00000000-0005-0000-0000-00002A0B0000}"/>
    <cellStyle name="Millares 2 2 3 20" xfId="24948" xr:uid="{00000000-0005-0000-0000-00002B0B0000}"/>
    <cellStyle name="Millares 2 2 3 21" xfId="21343" xr:uid="{00000000-0005-0000-0000-00002C0B0000}"/>
    <cellStyle name="Millares 2 2 3 3" xfId="12129" xr:uid="{00000000-0005-0000-0000-00002D0B0000}"/>
    <cellStyle name="Millares 2 2 3 3 10" xfId="25321" xr:uid="{00000000-0005-0000-0000-00002E0B0000}"/>
    <cellStyle name="Millares 2 2 3 3 11" xfId="21627" xr:uid="{00000000-0005-0000-0000-00002F0B0000}"/>
    <cellStyle name="Millares 2 2 3 3 2" xfId="13069" xr:uid="{00000000-0005-0000-0000-0000300B0000}"/>
    <cellStyle name="Millares 2 2 3 3 2 2" xfId="26260" xr:uid="{00000000-0005-0000-0000-0000310B0000}"/>
    <cellStyle name="Millares 2 2 3 3 3" xfId="14118" xr:uid="{00000000-0005-0000-0000-0000320B0000}"/>
    <cellStyle name="Millares 2 2 3 3 3 2" xfId="27309" xr:uid="{00000000-0005-0000-0000-0000330B0000}"/>
    <cellStyle name="Millares 2 2 3 3 4" xfId="15174" xr:uid="{00000000-0005-0000-0000-0000340B0000}"/>
    <cellStyle name="Millares 2 2 3 3 4 2" xfId="28365" xr:uid="{00000000-0005-0000-0000-0000350B0000}"/>
    <cellStyle name="Millares 2 2 3 3 5" xfId="16230" xr:uid="{00000000-0005-0000-0000-0000360B0000}"/>
    <cellStyle name="Millares 2 2 3 3 5 2" xfId="29421" xr:uid="{00000000-0005-0000-0000-0000370B0000}"/>
    <cellStyle name="Millares 2 2 3 3 6" xfId="17511" xr:uid="{00000000-0005-0000-0000-0000380B0000}"/>
    <cellStyle name="Millares 2 2 3 3 6 2" xfId="30702" xr:uid="{00000000-0005-0000-0000-0000390B0000}"/>
    <cellStyle name="Millares 2 2 3 3 7" xfId="18797" xr:uid="{00000000-0005-0000-0000-00003A0B0000}"/>
    <cellStyle name="Millares 2 2 3 3 7 2" xfId="31988" xr:uid="{00000000-0005-0000-0000-00003B0B0000}"/>
    <cellStyle name="Millares 2 2 3 3 8" xfId="20101" xr:uid="{00000000-0005-0000-0000-00003C0B0000}"/>
    <cellStyle name="Millares 2 2 3 3 8 2" xfId="33290" xr:uid="{00000000-0005-0000-0000-00003D0B0000}"/>
    <cellStyle name="Millares 2 2 3 3 9" xfId="34815" xr:uid="{00000000-0005-0000-0000-00003E0B0000}"/>
    <cellStyle name="Millares 2 2 3 4" xfId="12225" xr:uid="{00000000-0005-0000-0000-00003F0B0000}"/>
    <cellStyle name="Millares 2 2 3 4 10" xfId="25417" xr:uid="{00000000-0005-0000-0000-0000400B0000}"/>
    <cellStyle name="Millares 2 2 3 4 11" xfId="21723" xr:uid="{00000000-0005-0000-0000-0000410B0000}"/>
    <cellStyle name="Millares 2 2 3 4 2" xfId="13165" xr:uid="{00000000-0005-0000-0000-0000420B0000}"/>
    <cellStyle name="Millares 2 2 3 4 2 2" xfId="26356" xr:uid="{00000000-0005-0000-0000-0000430B0000}"/>
    <cellStyle name="Millares 2 2 3 4 3" xfId="14214" xr:uid="{00000000-0005-0000-0000-0000440B0000}"/>
    <cellStyle name="Millares 2 2 3 4 3 2" xfId="27405" xr:uid="{00000000-0005-0000-0000-0000450B0000}"/>
    <cellStyle name="Millares 2 2 3 4 4" xfId="15270" xr:uid="{00000000-0005-0000-0000-0000460B0000}"/>
    <cellStyle name="Millares 2 2 3 4 4 2" xfId="28461" xr:uid="{00000000-0005-0000-0000-0000470B0000}"/>
    <cellStyle name="Millares 2 2 3 4 5" xfId="16326" xr:uid="{00000000-0005-0000-0000-0000480B0000}"/>
    <cellStyle name="Millares 2 2 3 4 5 2" xfId="29517" xr:uid="{00000000-0005-0000-0000-0000490B0000}"/>
    <cellStyle name="Millares 2 2 3 4 6" xfId="17607" xr:uid="{00000000-0005-0000-0000-00004A0B0000}"/>
    <cellStyle name="Millares 2 2 3 4 6 2" xfId="30798" xr:uid="{00000000-0005-0000-0000-00004B0B0000}"/>
    <cellStyle name="Millares 2 2 3 4 7" xfId="18893" xr:uid="{00000000-0005-0000-0000-00004C0B0000}"/>
    <cellStyle name="Millares 2 2 3 4 7 2" xfId="32084" xr:uid="{00000000-0005-0000-0000-00004D0B0000}"/>
    <cellStyle name="Millares 2 2 3 4 8" xfId="20197" xr:uid="{00000000-0005-0000-0000-00004E0B0000}"/>
    <cellStyle name="Millares 2 2 3 4 8 2" xfId="33386" xr:uid="{00000000-0005-0000-0000-00004F0B0000}"/>
    <cellStyle name="Millares 2 2 3 4 9" xfId="34911" xr:uid="{00000000-0005-0000-0000-0000500B0000}"/>
    <cellStyle name="Millares 2 2 3 5" xfId="12330" xr:uid="{00000000-0005-0000-0000-0000510B0000}"/>
    <cellStyle name="Millares 2 2 3 5 10" xfId="25522" xr:uid="{00000000-0005-0000-0000-0000520B0000}"/>
    <cellStyle name="Millares 2 2 3 5 11" xfId="21828" xr:uid="{00000000-0005-0000-0000-0000530B0000}"/>
    <cellStyle name="Millares 2 2 3 5 2" xfId="13270" xr:uid="{00000000-0005-0000-0000-0000540B0000}"/>
    <cellStyle name="Millares 2 2 3 5 2 2" xfId="26461" xr:uid="{00000000-0005-0000-0000-0000550B0000}"/>
    <cellStyle name="Millares 2 2 3 5 3" xfId="14319" xr:uid="{00000000-0005-0000-0000-0000560B0000}"/>
    <cellStyle name="Millares 2 2 3 5 3 2" xfId="27510" xr:uid="{00000000-0005-0000-0000-0000570B0000}"/>
    <cellStyle name="Millares 2 2 3 5 4" xfId="15375" xr:uid="{00000000-0005-0000-0000-0000580B0000}"/>
    <cellStyle name="Millares 2 2 3 5 4 2" xfId="28566" xr:uid="{00000000-0005-0000-0000-0000590B0000}"/>
    <cellStyle name="Millares 2 2 3 5 5" xfId="16431" xr:uid="{00000000-0005-0000-0000-00005A0B0000}"/>
    <cellStyle name="Millares 2 2 3 5 5 2" xfId="29622" xr:uid="{00000000-0005-0000-0000-00005B0B0000}"/>
    <cellStyle name="Millares 2 2 3 5 6" xfId="17712" xr:uid="{00000000-0005-0000-0000-00005C0B0000}"/>
    <cellStyle name="Millares 2 2 3 5 6 2" xfId="30903" xr:uid="{00000000-0005-0000-0000-00005D0B0000}"/>
    <cellStyle name="Millares 2 2 3 5 7" xfId="18998" xr:uid="{00000000-0005-0000-0000-00005E0B0000}"/>
    <cellStyle name="Millares 2 2 3 5 7 2" xfId="32189" xr:uid="{00000000-0005-0000-0000-00005F0B0000}"/>
    <cellStyle name="Millares 2 2 3 5 8" xfId="20302" xr:uid="{00000000-0005-0000-0000-0000600B0000}"/>
    <cellStyle name="Millares 2 2 3 5 8 2" xfId="33491" xr:uid="{00000000-0005-0000-0000-0000610B0000}"/>
    <cellStyle name="Millares 2 2 3 5 9" xfId="35016" xr:uid="{00000000-0005-0000-0000-0000620B0000}"/>
    <cellStyle name="Millares 2 2 3 6" xfId="12495" xr:uid="{00000000-0005-0000-0000-0000630B0000}"/>
    <cellStyle name="Millares 2 2 3 6 10" xfId="25687" xr:uid="{00000000-0005-0000-0000-0000640B0000}"/>
    <cellStyle name="Millares 2 2 3 6 11" xfId="21989" xr:uid="{00000000-0005-0000-0000-0000650B0000}"/>
    <cellStyle name="Millares 2 2 3 6 2" xfId="13431" xr:uid="{00000000-0005-0000-0000-0000660B0000}"/>
    <cellStyle name="Millares 2 2 3 6 2 2" xfId="26622" xr:uid="{00000000-0005-0000-0000-0000670B0000}"/>
    <cellStyle name="Millares 2 2 3 6 3" xfId="14480" xr:uid="{00000000-0005-0000-0000-0000680B0000}"/>
    <cellStyle name="Millares 2 2 3 6 3 2" xfId="27671" xr:uid="{00000000-0005-0000-0000-0000690B0000}"/>
    <cellStyle name="Millares 2 2 3 6 4" xfId="15536" xr:uid="{00000000-0005-0000-0000-00006A0B0000}"/>
    <cellStyle name="Millares 2 2 3 6 4 2" xfId="28727" xr:uid="{00000000-0005-0000-0000-00006B0B0000}"/>
    <cellStyle name="Millares 2 2 3 6 5" xfId="16592" xr:uid="{00000000-0005-0000-0000-00006C0B0000}"/>
    <cellStyle name="Millares 2 2 3 6 5 2" xfId="29783" xr:uid="{00000000-0005-0000-0000-00006D0B0000}"/>
    <cellStyle name="Millares 2 2 3 6 6" xfId="17873" xr:uid="{00000000-0005-0000-0000-00006E0B0000}"/>
    <cellStyle name="Millares 2 2 3 6 6 2" xfId="31064" xr:uid="{00000000-0005-0000-0000-00006F0B0000}"/>
    <cellStyle name="Millares 2 2 3 6 7" xfId="19159" xr:uid="{00000000-0005-0000-0000-0000700B0000}"/>
    <cellStyle name="Millares 2 2 3 6 7 2" xfId="32350" xr:uid="{00000000-0005-0000-0000-0000710B0000}"/>
    <cellStyle name="Millares 2 2 3 6 8" xfId="20463" xr:uid="{00000000-0005-0000-0000-0000720B0000}"/>
    <cellStyle name="Millares 2 2 3 6 8 2" xfId="33652" xr:uid="{00000000-0005-0000-0000-0000730B0000}"/>
    <cellStyle name="Millares 2 2 3 6 9" xfId="35177" xr:uid="{00000000-0005-0000-0000-0000740B0000}"/>
    <cellStyle name="Millares 2 2 3 7" xfId="12609" xr:uid="{00000000-0005-0000-0000-0000750B0000}"/>
    <cellStyle name="Millares 2 2 3 7 10" xfId="25801" xr:uid="{00000000-0005-0000-0000-0000760B0000}"/>
    <cellStyle name="Millares 2 2 3 7 11" xfId="22103" xr:uid="{00000000-0005-0000-0000-0000770B0000}"/>
    <cellStyle name="Millares 2 2 3 7 2" xfId="13545" xr:uid="{00000000-0005-0000-0000-0000780B0000}"/>
    <cellStyle name="Millares 2 2 3 7 2 2" xfId="26736" xr:uid="{00000000-0005-0000-0000-0000790B0000}"/>
    <cellStyle name="Millares 2 2 3 7 3" xfId="14594" xr:uid="{00000000-0005-0000-0000-00007A0B0000}"/>
    <cellStyle name="Millares 2 2 3 7 3 2" xfId="27785" xr:uid="{00000000-0005-0000-0000-00007B0B0000}"/>
    <cellStyle name="Millares 2 2 3 7 4" xfId="15650" xr:uid="{00000000-0005-0000-0000-00007C0B0000}"/>
    <cellStyle name="Millares 2 2 3 7 4 2" xfId="28841" xr:uid="{00000000-0005-0000-0000-00007D0B0000}"/>
    <cellStyle name="Millares 2 2 3 7 5" xfId="16706" xr:uid="{00000000-0005-0000-0000-00007E0B0000}"/>
    <cellStyle name="Millares 2 2 3 7 5 2" xfId="29897" xr:uid="{00000000-0005-0000-0000-00007F0B0000}"/>
    <cellStyle name="Millares 2 2 3 7 6" xfId="17987" xr:uid="{00000000-0005-0000-0000-0000800B0000}"/>
    <cellStyle name="Millares 2 2 3 7 6 2" xfId="31178" xr:uid="{00000000-0005-0000-0000-0000810B0000}"/>
    <cellStyle name="Millares 2 2 3 7 7" xfId="19273" xr:uid="{00000000-0005-0000-0000-0000820B0000}"/>
    <cellStyle name="Millares 2 2 3 7 7 2" xfId="32464" xr:uid="{00000000-0005-0000-0000-0000830B0000}"/>
    <cellStyle name="Millares 2 2 3 7 8" xfId="20577" xr:uid="{00000000-0005-0000-0000-0000840B0000}"/>
    <cellStyle name="Millares 2 2 3 7 8 2" xfId="33766" xr:uid="{00000000-0005-0000-0000-0000850B0000}"/>
    <cellStyle name="Millares 2 2 3 7 9" xfId="35291" xr:uid="{00000000-0005-0000-0000-0000860B0000}"/>
    <cellStyle name="Millares 2 2 3 8" xfId="13696" xr:uid="{00000000-0005-0000-0000-0000870B0000}"/>
    <cellStyle name="Millares 2 2 3 8 10" xfId="22254" xr:uid="{00000000-0005-0000-0000-0000880B0000}"/>
    <cellStyle name="Millares 2 2 3 8 2" xfId="14745" xr:uid="{00000000-0005-0000-0000-0000890B0000}"/>
    <cellStyle name="Millares 2 2 3 8 2 2" xfId="27936" xr:uid="{00000000-0005-0000-0000-00008A0B0000}"/>
    <cellStyle name="Millares 2 2 3 8 3" xfId="15801" xr:uid="{00000000-0005-0000-0000-00008B0B0000}"/>
    <cellStyle name="Millares 2 2 3 8 3 2" xfId="28992" xr:uid="{00000000-0005-0000-0000-00008C0B0000}"/>
    <cellStyle name="Millares 2 2 3 8 4" xfId="16857" xr:uid="{00000000-0005-0000-0000-00008D0B0000}"/>
    <cellStyle name="Millares 2 2 3 8 4 2" xfId="30048" xr:uid="{00000000-0005-0000-0000-00008E0B0000}"/>
    <cellStyle name="Millares 2 2 3 8 5" xfId="18138" xr:uid="{00000000-0005-0000-0000-00008F0B0000}"/>
    <cellStyle name="Millares 2 2 3 8 5 2" xfId="31329" xr:uid="{00000000-0005-0000-0000-0000900B0000}"/>
    <cellStyle name="Millares 2 2 3 8 6" xfId="19424" xr:uid="{00000000-0005-0000-0000-0000910B0000}"/>
    <cellStyle name="Millares 2 2 3 8 6 2" xfId="32615" xr:uid="{00000000-0005-0000-0000-0000920B0000}"/>
    <cellStyle name="Millares 2 2 3 8 7" xfId="20728" xr:uid="{00000000-0005-0000-0000-0000930B0000}"/>
    <cellStyle name="Millares 2 2 3 8 7 2" xfId="33917" xr:uid="{00000000-0005-0000-0000-0000940B0000}"/>
    <cellStyle name="Millares 2 2 3 8 8" xfId="35442" xr:uid="{00000000-0005-0000-0000-0000950B0000}"/>
    <cellStyle name="Millares 2 2 3 8 9" xfId="26887" xr:uid="{00000000-0005-0000-0000-0000960B0000}"/>
    <cellStyle name="Millares 2 2 3 9" xfId="12785" xr:uid="{00000000-0005-0000-0000-0000970B0000}"/>
    <cellStyle name="Millares 2 2 3 9 2" xfId="16979" xr:uid="{00000000-0005-0000-0000-0000980B0000}"/>
    <cellStyle name="Millares 2 2 3 9 2 2" xfId="30170" xr:uid="{00000000-0005-0000-0000-0000990B0000}"/>
    <cellStyle name="Millares 2 2 3 9 3" xfId="18259" xr:uid="{00000000-0005-0000-0000-00009A0B0000}"/>
    <cellStyle name="Millares 2 2 3 9 3 2" xfId="31450" xr:uid="{00000000-0005-0000-0000-00009B0B0000}"/>
    <cellStyle name="Millares 2 2 3 9 4" xfId="19545" xr:uid="{00000000-0005-0000-0000-00009C0B0000}"/>
    <cellStyle name="Millares 2 2 3 9 4 2" xfId="32736" xr:uid="{00000000-0005-0000-0000-00009D0B0000}"/>
    <cellStyle name="Millares 2 2 3 9 5" xfId="20849" xr:uid="{00000000-0005-0000-0000-00009E0B0000}"/>
    <cellStyle name="Millares 2 2 3 9 5 2" xfId="34038" xr:uid="{00000000-0005-0000-0000-00009F0B0000}"/>
    <cellStyle name="Millares 2 2 3 9 6" xfId="35563" xr:uid="{00000000-0005-0000-0000-0000A00B0000}"/>
    <cellStyle name="Millares 2 2 3 9 7" xfId="25976" xr:uid="{00000000-0005-0000-0000-0000A10B0000}"/>
    <cellStyle name="Millares 2 2 3 9 8" xfId="22375" xr:uid="{00000000-0005-0000-0000-0000A20B0000}"/>
    <cellStyle name="Millares 2 2 4" xfId="11990" xr:uid="{00000000-0005-0000-0000-0000A30B0000}"/>
    <cellStyle name="Millares 2 2 4 10" xfId="15036" xr:uid="{00000000-0005-0000-0000-0000A40B0000}"/>
    <cellStyle name="Millares 2 2 4 10 2" xfId="36016" xr:uid="{00000000-0005-0000-0000-0000A50B0000}"/>
    <cellStyle name="Millares 2 2 4 10 3" xfId="28227" xr:uid="{00000000-0005-0000-0000-0000A60B0000}"/>
    <cellStyle name="Millares 2 2 4 10 4" xfId="22828" xr:uid="{00000000-0005-0000-0000-0000A70B0000}"/>
    <cellStyle name="Millares 2 2 4 11" xfId="16092" xr:uid="{00000000-0005-0000-0000-0000A80B0000}"/>
    <cellStyle name="Millares 2 2 4 11 2" xfId="36246" xr:uid="{00000000-0005-0000-0000-0000A90B0000}"/>
    <cellStyle name="Millares 2 2 4 11 3" xfId="29283" xr:uid="{00000000-0005-0000-0000-0000AA0B0000}"/>
    <cellStyle name="Millares 2 2 4 11 4" xfId="23058" xr:uid="{00000000-0005-0000-0000-0000AB0B0000}"/>
    <cellStyle name="Millares 2 2 4 12" xfId="17373" xr:uid="{00000000-0005-0000-0000-0000AC0B0000}"/>
    <cellStyle name="Millares 2 2 4 12 2" xfId="36501" xr:uid="{00000000-0005-0000-0000-0000AD0B0000}"/>
    <cellStyle name="Millares 2 2 4 12 3" xfId="30564" xr:uid="{00000000-0005-0000-0000-0000AE0B0000}"/>
    <cellStyle name="Millares 2 2 4 12 4" xfId="23322" xr:uid="{00000000-0005-0000-0000-0000AF0B0000}"/>
    <cellStyle name="Millares 2 2 4 13" xfId="18659" xr:uid="{00000000-0005-0000-0000-0000B00B0000}"/>
    <cellStyle name="Millares 2 2 4 13 2" xfId="36756" xr:uid="{00000000-0005-0000-0000-0000B10B0000}"/>
    <cellStyle name="Millares 2 2 4 13 3" xfId="31850" xr:uid="{00000000-0005-0000-0000-0000B20B0000}"/>
    <cellStyle name="Millares 2 2 4 13 4" xfId="23577" xr:uid="{00000000-0005-0000-0000-0000B30B0000}"/>
    <cellStyle name="Millares 2 2 4 14" xfId="19963" xr:uid="{00000000-0005-0000-0000-0000B40B0000}"/>
    <cellStyle name="Millares 2 2 4 14 2" xfId="36985" xr:uid="{00000000-0005-0000-0000-0000B50B0000}"/>
    <cellStyle name="Millares 2 2 4 14 3" xfId="33152" xr:uid="{00000000-0005-0000-0000-0000B60B0000}"/>
    <cellStyle name="Millares 2 2 4 14 4" xfId="23806" xr:uid="{00000000-0005-0000-0000-0000B70B0000}"/>
    <cellStyle name="Millares 2 2 4 15" xfId="24035" xr:uid="{00000000-0005-0000-0000-0000B80B0000}"/>
    <cellStyle name="Millares 2 2 4 15 2" xfId="37214" xr:uid="{00000000-0005-0000-0000-0000B90B0000}"/>
    <cellStyle name="Millares 2 2 4 16" xfId="24264" xr:uid="{00000000-0005-0000-0000-0000BA0B0000}"/>
    <cellStyle name="Millares 2 2 4 16 2" xfId="37443" xr:uid="{00000000-0005-0000-0000-0000BB0B0000}"/>
    <cellStyle name="Millares 2 2 4 17" xfId="24515" xr:uid="{00000000-0005-0000-0000-0000BC0B0000}"/>
    <cellStyle name="Millares 2 2 4 17 2" xfId="37694" xr:uid="{00000000-0005-0000-0000-0000BD0B0000}"/>
    <cellStyle name="Millares 2 2 4 18" xfId="34677" xr:uid="{00000000-0005-0000-0000-0000BE0B0000}"/>
    <cellStyle name="Millares 2 2 4 19" xfId="25182" xr:uid="{00000000-0005-0000-0000-0000BF0B0000}"/>
    <cellStyle name="Millares 2 2 4 2" xfId="12097" xr:uid="{00000000-0005-0000-0000-0000C00B0000}"/>
    <cellStyle name="Millares 2 2 4 2 10" xfId="24373" xr:uid="{00000000-0005-0000-0000-0000C10B0000}"/>
    <cellStyle name="Millares 2 2 4 2 10 2" xfId="37552" xr:uid="{00000000-0005-0000-0000-0000C20B0000}"/>
    <cellStyle name="Millares 2 2 4 2 11" xfId="24624" xr:uid="{00000000-0005-0000-0000-0000C30B0000}"/>
    <cellStyle name="Millares 2 2 4 2 11 2" xfId="37803" xr:uid="{00000000-0005-0000-0000-0000C40B0000}"/>
    <cellStyle name="Millares 2 2 4 2 12" xfId="34783" xr:uid="{00000000-0005-0000-0000-0000C50B0000}"/>
    <cellStyle name="Millares 2 2 4 2 13" xfId="25289" xr:uid="{00000000-0005-0000-0000-0000C60B0000}"/>
    <cellStyle name="Millares 2 2 4 2 14" xfId="21595" xr:uid="{00000000-0005-0000-0000-0000C70B0000}"/>
    <cellStyle name="Millares 2 2 4 2 2" xfId="13037" xr:uid="{00000000-0005-0000-0000-0000C80B0000}"/>
    <cellStyle name="Millares 2 2 4 2 2 2" xfId="17056" xr:uid="{00000000-0005-0000-0000-0000C90B0000}"/>
    <cellStyle name="Millares 2 2 4 2 2 2 2" xfId="30247" xr:uid="{00000000-0005-0000-0000-0000CA0B0000}"/>
    <cellStyle name="Millares 2 2 4 2 2 3" xfId="18336" xr:uid="{00000000-0005-0000-0000-0000CB0B0000}"/>
    <cellStyle name="Millares 2 2 4 2 2 3 2" xfId="31527" xr:uid="{00000000-0005-0000-0000-0000CC0B0000}"/>
    <cellStyle name="Millares 2 2 4 2 2 4" xfId="19622" xr:uid="{00000000-0005-0000-0000-0000CD0B0000}"/>
    <cellStyle name="Millares 2 2 4 2 2 4 2" xfId="32813" xr:uid="{00000000-0005-0000-0000-0000CE0B0000}"/>
    <cellStyle name="Millares 2 2 4 2 2 5" xfId="20926" xr:uid="{00000000-0005-0000-0000-0000CF0B0000}"/>
    <cellStyle name="Millares 2 2 4 2 2 5 2" xfId="34115" xr:uid="{00000000-0005-0000-0000-0000D00B0000}"/>
    <cellStyle name="Millares 2 2 4 2 2 6" xfId="35640" xr:uid="{00000000-0005-0000-0000-0000D10B0000}"/>
    <cellStyle name="Millares 2 2 4 2 2 7" xfId="26228" xr:uid="{00000000-0005-0000-0000-0000D20B0000}"/>
    <cellStyle name="Millares 2 2 4 2 2 8" xfId="22452" xr:uid="{00000000-0005-0000-0000-0000D30B0000}"/>
    <cellStyle name="Millares 2 2 4 2 3" xfId="14086" xr:uid="{00000000-0005-0000-0000-0000D40B0000}"/>
    <cellStyle name="Millares 2 2 4 2 3 2" xfId="21171" xr:uid="{00000000-0005-0000-0000-0000D50B0000}"/>
    <cellStyle name="Millares 2 2 4 2 3 2 2" xfId="34360" xr:uid="{00000000-0005-0000-0000-0000D60B0000}"/>
    <cellStyle name="Millares 2 2 4 2 3 3" xfId="35885" xr:uid="{00000000-0005-0000-0000-0000D70B0000}"/>
    <cellStyle name="Millares 2 2 4 2 3 4" xfId="27277" xr:uid="{00000000-0005-0000-0000-0000D80B0000}"/>
    <cellStyle name="Millares 2 2 4 2 3 5" xfId="22697" xr:uid="{00000000-0005-0000-0000-0000D90B0000}"/>
    <cellStyle name="Millares 2 2 4 2 4" xfId="15142" xr:uid="{00000000-0005-0000-0000-0000DA0B0000}"/>
    <cellStyle name="Millares 2 2 4 2 4 2" xfId="36125" xr:uid="{00000000-0005-0000-0000-0000DB0B0000}"/>
    <cellStyle name="Millares 2 2 4 2 4 3" xfId="28333" xr:uid="{00000000-0005-0000-0000-0000DC0B0000}"/>
    <cellStyle name="Millares 2 2 4 2 4 4" xfId="22937" xr:uid="{00000000-0005-0000-0000-0000DD0B0000}"/>
    <cellStyle name="Millares 2 2 4 2 5" xfId="16198" xr:uid="{00000000-0005-0000-0000-0000DE0B0000}"/>
    <cellStyle name="Millares 2 2 4 2 5 2" xfId="36355" xr:uid="{00000000-0005-0000-0000-0000DF0B0000}"/>
    <cellStyle name="Millares 2 2 4 2 5 3" xfId="29389" xr:uid="{00000000-0005-0000-0000-0000E00B0000}"/>
    <cellStyle name="Millares 2 2 4 2 5 4" xfId="23167" xr:uid="{00000000-0005-0000-0000-0000E10B0000}"/>
    <cellStyle name="Millares 2 2 4 2 6" xfId="17479" xr:uid="{00000000-0005-0000-0000-0000E20B0000}"/>
    <cellStyle name="Millares 2 2 4 2 6 2" xfId="36610" xr:uid="{00000000-0005-0000-0000-0000E30B0000}"/>
    <cellStyle name="Millares 2 2 4 2 6 3" xfId="30670" xr:uid="{00000000-0005-0000-0000-0000E40B0000}"/>
    <cellStyle name="Millares 2 2 4 2 6 4" xfId="23431" xr:uid="{00000000-0005-0000-0000-0000E50B0000}"/>
    <cellStyle name="Millares 2 2 4 2 7" xfId="18765" xr:uid="{00000000-0005-0000-0000-0000E60B0000}"/>
    <cellStyle name="Millares 2 2 4 2 7 2" xfId="36865" xr:uid="{00000000-0005-0000-0000-0000E70B0000}"/>
    <cellStyle name="Millares 2 2 4 2 7 3" xfId="31956" xr:uid="{00000000-0005-0000-0000-0000E80B0000}"/>
    <cellStyle name="Millares 2 2 4 2 7 4" xfId="23686" xr:uid="{00000000-0005-0000-0000-0000E90B0000}"/>
    <cellStyle name="Millares 2 2 4 2 8" xfId="20069" xr:uid="{00000000-0005-0000-0000-0000EA0B0000}"/>
    <cellStyle name="Millares 2 2 4 2 8 2" xfId="37094" xr:uid="{00000000-0005-0000-0000-0000EB0B0000}"/>
    <cellStyle name="Millares 2 2 4 2 8 3" xfId="33258" xr:uid="{00000000-0005-0000-0000-0000EC0B0000}"/>
    <cellStyle name="Millares 2 2 4 2 8 4" xfId="23915" xr:uid="{00000000-0005-0000-0000-0000ED0B0000}"/>
    <cellStyle name="Millares 2 2 4 2 9" xfId="24144" xr:uid="{00000000-0005-0000-0000-0000EE0B0000}"/>
    <cellStyle name="Millares 2 2 4 2 9 2" xfId="37323" xr:uid="{00000000-0005-0000-0000-0000EF0B0000}"/>
    <cellStyle name="Millares 2 2 4 20" xfId="21489" xr:uid="{00000000-0005-0000-0000-0000F00B0000}"/>
    <cellStyle name="Millares 2 2 4 3" xfId="12193" xr:uid="{00000000-0005-0000-0000-0000F10B0000}"/>
    <cellStyle name="Millares 2 2 4 3 10" xfId="25385" xr:uid="{00000000-0005-0000-0000-0000F20B0000}"/>
    <cellStyle name="Millares 2 2 4 3 11" xfId="21691" xr:uid="{00000000-0005-0000-0000-0000F30B0000}"/>
    <cellStyle name="Millares 2 2 4 3 2" xfId="13133" xr:uid="{00000000-0005-0000-0000-0000F40B0000}"/>
    <cellStyle name="Millares 2 2 4 3 2 2" xfId="26324" xr:uid="{00000000-0005-0000-0000-0000F50B0000}"/>
    <cellStyle name="Millares 2 2 4 3 3" xfId="14182" xr:uid="{00000000-0005-0000-0000-0000F60B0000}"/>
    <cellStyle name="Millares 2 2 4 3 3 2" xfId="27373" xr:uid="{00000000-0005-0000-0000-0000F70B0000}"/>
    <cellStyle name="Millares 2 2 4 3 4" xfId="15238" xr:uid="{00000000-0005-0000-0000-0000F80B0000}"/>
    <cellStyle name="Millares 2 2 4 3 4 2" xfId="28429" xr:uid="{00000000-0005-0000-0000-0000F90B0000}"/>
    <cellStyle name="Millares 2 2 4 3 5" xfId="16294" xr:uid="{00000000-0005-0000-0000-0000FA0B0000}"/>
    <cellStyle name="Millares 2 2 4 3 5 2" xfId="29485" xr:uid="{00000000-0005-0000-0000-0000FB0B0000}"/>
    <cellStyle name="Millares 2 2 4 3 6" xfId="17575" xr:uid="{00000000-0005-0000-0000-0000FC0B0000}"/>
    <cellStyle name="Millares 2 2 4 3 6 2" xfId="30766" xr:uid="{00000000-0005-0000-0000-0000FD0B0000}"/>
    <cellStyle name="Millares 2 2 4 3 7" xfId="18861" xr:uid="{00000000-0005-0000-0000-0000FE0B0000}"/>
    <cellStyle name="Millares 2 2 4 3 7 2" xfId="32052" xr:uid="{00000000-0005-0000-0000-0000FF0B0000}"/>
    <cellStyle name="Millares 2 2 4 3 8" xfId="20165" xr:uid="{00000000-0005-0000-0000-0000000C0000}"/>
    <cellStyle name="Millares 2 2 4 3 8 2" xfId="33354" xr:uid="{00000000-0005-0000-0000-0000010C0000}"/>
    <cellStyle name="Millares 2 2 4 3 9" xfId="34879" xr:uid="{00000000-0005-0000-0000-0000020C0000}"/>
    <cellStyle name="Millares 2 2 4 4" xfId="12298" xr:uid="{00000000-0005-0000-0000-0000030C0000}"/>
    <cellStyle name="Millares 2 2 4 4 10" xfId="25490" xr:uid="{00000000-0005-0000-0000-0000040C0000}"/>
    <cellStyle name="Millares 2 2 4 4 11" xfId="21796" xr:uid="{00000000-0005-0000-0000-0000050C0000}"/>
    <cellStyle name="Millares 2 2 4 4 2" xfId="13238" xr:uid="{00000000-0005-0000-0000-0000060C0000}"/>
    <cellStyle name="Millares 2 2 4 4 2 2" xfId="26429" xr:uid="{00000000-0005-0000-0000-0000070C0000}"/>
    <cellStyle name="Millares 2 2 4 4 3" xfId="14287" xr:uid="{00000000-0005-0000-0000-0000080C0000}"/>
    <cellStyle name="Millares 2 2 4 4 3 2" xfId="27478" xr:uid="{00000000-0005-0000-0000-0000090C0000}"/>
    <cellStyle name="Millares 2 2 4 4 4" xfId="15343" xr:uid="{00000000-0005-0000-0000-00000A0C0000}"/>
    <cellStyle name="Millares 2 2 4 4 4 2" xfId="28534" xr:uid="{00000000-0005-0000-0000-00000B0C0000}"/>
    <cellStyle name="Millares 2 2 4 4 5" xfId="16399" xr:uid="{00000000-0005-0000-0000-00000C0C0000}"/>
    <cellStyle name="Millares 2 2 4 4 5 2" xfId="29590" xr:uid="{00000000-0005-0000-0000-00000D0C0000}"/>
    <cellStyle name="Millares 2 2 4 4 6" xfId="17680" xr:uid="{00000000-0005-0000-0000-00000E0C0000}"/>
    <cellStyle name="Millares 2 2 4 4 6 2" xfId="30871" xr:uid="{00000000-0005-0000-0000-00000F0C0000}"/>
    <cellStyle name="Millares 2 2 4 4 7" xfId="18966" xr:uid="{00000000-0005-0000-0000-0000100C0000}"/>
    <cellStyle name="Millares 2 2 4 4 7 2" xfId="32157" xr:uid="{00000000-0005-0000-0000-0000110C0000}"/>
    <cellStyle name="Millares 2 2 4 4 8" xfId="20270" xr:uid="{00000000-0005-0000-0000-0000120C0000}"/>
    <cellStyle name="Millares 2 2 4 4 8 2" xfId="33459" xr:uid="{00000000-0005-0000-0000-0000130C0000}"/>
    <cellStyle name="Millares 2 2 4 4 9" xfId="34984" xr:uid="{00000000-0005-0000-0000-0000140C0000}"/>
    <cellStyle name="Millares 2 2 4 5" xfId="12463" xr:uid="{00000000-0005-0000-0000-0000150C0000}"/>
    <cellStyle name="Millares 2 2 4 5 10" xfId="25655" xr:uid="{00000000-0005-0000-0000-0000160C0000}"/>
    <cellStyle name="Millares 2 2 4 5 11" xfId="21957" xr:uid="{00000000-0005-0000-0000-0000170C0000}"/>
    <cellStyle name="Millares 2 2 4 5 2" xfId="13399" xr:uid="{00000000-0005-0000-0000-0000180C0000}"/>
    <cellStyle name="Millares 2 2 4 5 2 2" xfId="26590" xr:uid="{00000000-0005-0000-0000-0000190C0000}"/>
    <cellStyle name="Millares 2 2 4 5 3" xfId="14448" xr:uid="{00000000-0005-0000-0000-00001A0C0000}"/>
    <cellStyle name="Millares 2 2 4 5 3 2" xfId="27639" xr:uid="{00000000-0005-0000-0000-00001B0C0000}"/>
    <cellStyle name="Millares 2 2 4 5 4" xfId="15504" xr:uid="{00000000-0005-0000-0000-00001C0C0000}"/>
    <cellStyle name="Millares 2 2 4 5 4 2" xfId="28695" xr:uid="{00000000-0005-0000-0000-00001D0C0000}"/>
    <cellStyle name="Millares 2 2 4 5 5" xfId="16560" xr:uid="{00000000-0005-0000-0000-00001E0C0000}"/>
    <cellStyle name="Millares 2 2 4 5 5 2" xfId="29751" xr:uid="{00000000-0005-0000-0000-00001F0C0000}"/>
    <cellStyle name="Millares 2 2 4 5 6" xfId="17841" xr:uid="{00000000-0005-0000-0000-0000200C0000}"/>
    <cellStyle name="Millares 2 2 4 5 6 2" xfId="31032" xr:uid="{00000000-0005-0000-0000-0000210C0000}"/>
    <cellStyle name="Millares 2 2 4 5 7" xfId="19127" xr:uid="{00000000-0005-0000-0000-0000220C0000}"/>
    <cellStyle name="Millares 2 2 4 5 7 2" xfId="32318" xr:uid="{00000000-0005-0000-0000-0000230C0000}"/>
    <cellStyle name="Millares 2 2 4 5 8" xfId="20431" xr:uid="{00000000-0005-0000-0000-0000240C0000}"/>
    <cellStyle name="Millares 2 2 4 5 8 2" xfId="33620" xr:uid="{00000000-0005-0000-0000-0000250C0000}"/>
    <cellStyle name="Millares 2 2 4 5 9" xfId="35145" xr:uid="{00000000-0005-0000-0000-0000260C0000}"/>
    <cellStyle name="Millares 2 2 4 6" xfId="12577" xr:uid="{00000000-0005-0000-0000-0000270C0000}"/>
    <cellStyle name="Millares 2 2 4 6 10" xfId="25769" xr:uid="{00000000-0005-0000-0000-0000280C0000}"/>
    <cellStyle name="Millares 2 2 4 6 11" xfId="22071" xr:uid="{00000000-0005-0000-0000-0000290C0000}"/>
    <cellStyle name="Millares 2 2 4 6 2" xfId="13513" xr:uid="{00000000-0005-0000-0000-00002A0C0000}"/>
    <cellStyle name="Millares 2 2 4 6 2 2" xfId="26704" xr:uid="{00000000-0005-0000-0000-00002B0C0000}"/>
    <cellStyle name="Millares 2 2 4 6 3" xfId="14562" xr:uid="{00000000-0005-0000-0000-00002C0C0000}"/>
    <cellStyle name="Millares 2 2 4 6 3 2" xfId="27753" xr:uid="{00000000-0005-0000-0000-00002D0C0000}"/>
    <cellStyle name="Millares 2 2 4 6 4" xfId="15618" xr:uid="{00000000-0005-0000-0000-00002E0C0000}"/>
    <cellStyle name="Millares 2 2 4 6 4 2" xfId="28809" xr:uid="{00000000-0005-0000-0000-00002F0C0000}"/>
    <cellStyle name="Millares 2 2 4 6 5" xfId="16674" xr:uid="{00000000-0005-0000-0000-0000300C0000}"/>
    <cellStyle name="Millares 2 2 4 6 5 2" xfId="29865" xr:uid="{00000000-0005-0000-0000-0000310C0000}"/>
    <cellStyle name="Millares 2 2 4 6 6" xfId="17955" xr:uid="{00000000-0005-0000-0000-0000320C0000}"/>
    <cellStyle name="Millares 2 2 4 6 6 2" xfId="31146" xr:uid="{00000000-0005-0000-0000-0000330C0000}"/>
    <cellStyle name="Millares 2 2 4 6 7" xfId="19241" xr:uid="{00000000-0005-0000-0000-0000340C0000}"/>
    <cellStyle name="Millares 2 2 4 6 7 2" xfId="32432" xr:uid="{00000000-0005-0000-0000-0000350C0000}"/>
    <cellStyle name="Millares 2 2 4 6 8" xfId="20545" xr:uid="{00000000-0005-0000-0000-0000360C0000}"/>
    <cellStyle name="Millares 2 2 4 6 8 2" xfId="33734" xr:uid="{00000000-0005-0000-0000-0000370C0000}"/>
    <cellStyle name="Millares 2 2 4 6 9" xfId="35259" xr:uid="{00000000-0005-0000-0000-0000380C0000}"/>
    <cellStyle name="Millares 2 2 4 7" xfId="13664" xr:uid="{00000000-0005-0000-0000-0000390C0000}"/>
    <cellStyle name="Millares 2 2 4 7 10" xfId="22222" xr:uid="{00000000-0005-0000-0000-00003A0C0000}"/>
    <cellStyle name="Millares 2 2 4 7 2" xfId="14713" xr:uid="{00000000-0005-0000-0000-00003B0C0000}"/>
    <cellStyle name="Millares 2 2 4 7 2 2" xfId="27904" xr:uid="{00000000-0005-0000-0000-00003C0C0000}"/>
    <cellStyle name="Millares 2 2 4 7 3" xfId="15769" xr:uid="{00000000-0005-0000-0000-00003D0C0000}"/>
    <cellStyle name="Millares 2 2 4 7 3 2" xfId="28960" xr:uid="{00000000-0005-0000-0000-00003E0C0000}"/>
    <cellStyle name="Millares 2 2 4 7 4" xfId="16825" xr:uid="{00000000-0005-0000-0000-00003F0C0000}"/>
    <cellStyle name="Millares 2 2 4 7 4 2" xfId="30016" xr:uid="{00000000-0005-0000-0000-0000400C0000}"/>
    <cellStyle name="Millares 2 2 4 7 5" xfId="18106" xr:uid="{00000000-0005-0000-0000-0000410C0000}"/>
    <cellStyle name="Millares 2 2 4 7 5 2" xfId="31297" xr:uid="{00000000-0005-0000-0000-0000420C0000}"/>
    <cellStyle name="Millares 2 2 4 7 6" xfId="19392" xr:uid="{00000000-0005-0000-0000-0000430C0000}"/>
    <cellStyle name="Millares 2 2 4 7 6 2" xfId="32583" xr:uid="{00000000-0005-0000-0000-0000440C0000}"/>
    <cellStyle name="Millares 2 2 4 7 7" xfId="20696" xr:uid="{00000000-0005-0000-0000-0000450C0000}"/>
    <cellStyle name="Millares 2 2 4 7 7 2" xfId="33885" xr:uid="{00000000-0005-0000-0000-0000460C0000}"/>
    <cellStyle name="Millares 2 2 4 7 8" xfId="35410" xr:uid="{00000000-0005-0000-0000-0000470C0000}"/>
    <cellStyle name="Millares 2 2 4 7 9" xfId="26855" xr:uid="{00000000-0005-0000-0000-0000480C0000}"/>
    <cellStyle name="Millares 2 2 4 8" xfId="12931" xr:uid="{00000000-0005-0000-0000-0000490C0000}"/>
    <cellStyle name="Millares 2 2 4 8 2" xfId="16947" xr:uid="{00000000-0005-0000-0000-00004A0C0000}"/>
    <cellStyle name="Millares 2 2 4 8 2 2" xfId="30138" xr:uid="{00000000-0005-0000-0000-00004B0C0000}"/>
    <cellStyle name="Millares 2 2 4 8 3" xfId="18227" xr:uid="{00000000-0005-0000-0000-00004C0C0000}"/>
    <cellStyle name="Millares 2 2 4 8 3 2" xfId="31418" xr:uid="{00000000-0005-0000-0000-00004D0C0000}"/>
    <cellStyle name="Millares 2 2 4 8 4" xfId="19513" xr:uid="{00000000-0005-0000-0000-00004E0C0000}"/>
    <cellStyle name="Millares 2 2 4 8 4 2" xfId="32704" xr:uid="{00000000-0005-0000-0000-00004F0C0000}"/>
    <cellStyle name="Millares 2 2 4 8 5" xfId="20817" xr:uid="{00000000-0005-0000-0000-0000500C0000}"/>
    <cellStyle name="Millares 2 2 4 8 5 2" xfId="34006" xr:uid="{00000000-0005-0000-0000-0000510C0000}"/>
    <cellStyle name="Millares 2 2 4 8 6" xfId="35531" xr:uid="{00000000-0005-0000-0000-0000520C0000}"/>
    <cellStyle name="Millares 2 2 4 8 7" xfId="26122" xr:uid="{00000000-0005-0000-0000-0000530C0000}"/>
    <cellStyle name="Millares 2 2 4 8 8" xfId="22343" xr:uid="{00000000-0005-0000-0000-0000540C0000}"/>
    <cellStyle name="Millares 2 2 4 9" xfId="13980" xr:uid="{00000000-0005-0000-0000-0000550C0000}"/>
    <cellStyle name="Millares 2 2 4 9 2" xfId="21062" xr:uid="{00000000-0005-0000-0000-0000560C0000}"/>
    <cellStyle name="Millares 2 2 4 9 2 2" xfId="34251" xr:uid="{00000000-0005-0000-0000-0000570C0000}"/>
    <cellStyle name="Millares 2 2 4 9 3" xfId="35776" xr:uid="{00000000-0005-0000-0000-0000580C0000}"/>
    <cellStyle name="Millares 2 2 4 9 4" xfId="27171" xr:uid="{00000000-0005-0000-0000-0000590C0000}"/>
    <cellStyle name="Millares 2 2 4 9 5" xfId="22588" xr:uid="{00000000-0005-0000-0000-00005A0C0000}"/>
    <cellStyle name="Millares 2 2 5" xfId="12065" xr:uid="{00000000-0005-0000-0000-00005B0C0000}"/>
    <cellStyle name="Millares 2 2 5 10" xfId="24341" xr:uid="{00000000-0005-0000-0000-00005C0C0000}"/>
    <cellStyle name="Millares 2 2 5 10 2" xfId="37520" xr:uid="{00000000-0005-0000-0000-00005D0C0000}"/>
    <cellStyle name="Millares 2 2 5 11" xfId="24592" xr:uid="{00000000-0005-0000-0000-00005E0C0000}"/>
    <cellStyle name="Millares 2 2 5 11 2" xfId="37771" xr:uid="{00000000-0005-0000-0000-00005F0C0000}"/>
    <cellStyle name="Millares 2 2 5 12" xfId="34751" xr:uid="{00000000-0005-0000-0000-0000600C0000}"/>
    <cellStyle name="Millares 2 2 5 13" xfId="25257" xr:uid="{00000000-0005-0000-0000-0000610C0000}"/>
    <cellStyle name="Millares 2 2 5 14" xfId="21563" xr:uid="{00000000-0005-0000-0000-0000620C0000}"/>
    <cellStyle name="Millares 2 2 5 2" xfId="13005" xr:uid="{00000000-0005-0000-0000-0000630C0000}"/>
    <cellStyle name="Millares 2 2 5 2 2" xfId="17024" xr:uid="{00000000-0005-0000-0000-0000640C0000}"/>
    <cellStyle name="Millares 2 2 5 2 2 2" xfId="30215" xr:uid="{00000000-0005-0000-0000-0000650C0000}"/>
    <cellStyle name="Millares 2 2 5 2 3" xfId="18304" xr:uid="{00000000-0005-0000-0000-0000660C0000}"/>
    <cellStyle name="Millares 2 2 5 2 3 2" xfId="31495" xr:uid="{00000000-0005-0000-0000-0000670C0000}"/>
    <cellStyle name="Millares 2 2 5 2 4" xfId="19590" xr:uid="{00000000-0005-0000-0000-0000680C0000}"/>
    <cellStyle name="Millares 2 2 5 2 4 2" xfId="32781" xr:uid="{00000000-0005-0000-0000-0000690C0000}"/>
    <cellStyle name="Millares 2 2 5 2 5" xfId="20894" xr:uid="{00000000-0005-0000-0000-00006A0C0000}"/>
    <cellStyle name="Millares 2 2 5 2 5 2" xfId="34083" xr:uid="{00000000-0005-0000-0000-00006B0C0000}"/>
    <cellStyle name="Millares 2 2 5 2 6" xfId="35608" xr:uid="{00000000-0005-0000-0000-00006C0C0000}"/>
    <cellStyle name="Millares 2 2 5 2 7" xfId="26196" xr:uid="{00000000-0005-0000-0000-00006D0C0000}"/>
    <cellStyle name="Millares 2 2 5 2 8" xfId="22420" xr:uid="{00000000-0005-0000-0000-00006E0C0000}"/>
    <cellStyle name="Millares 2 2 5 3" xfId="14054" xr:uid="{00000000-0005-0000-0000-00006F0C0000}"/>
    <cellStyle name="Millares 2 2 5 3 2" xfId="21139" xr:uid="{00000000-0005-0000-0000-0000700C0000}"/>
    <cellStyle name="Millares 2 2 5 3 2 2" xfId="34328" xr:uid="{00000000-0005-0000-0000-0000710C0000}"/>
    <cellStyle name="Millares 2 2 5 3 3" xfId="35853" xr:uid="{00000000-0005-0000-0000-0000720C0000}"/>
    <cellStyle name="Millares 2 2 5 3 4" xfId="27245" xr:uid="{00000000-0005-0000-0000-0000730C0000}"/>
    <cellStyle name="Millares 2 2 5 3 5" xfId="22665" xr:uid="{00000000-0005-0000-0000-0000740C0000}"/>
    <cellStyle name="Millares 2 2 5 4" xfId="15110" xr:uid="{00000000-0005-0000-0000-0000750C0000}"/>
    <cellStyle name="Millares 2 2 5 4 2" xfId="36093" xr:uid="{00000000-0005-0000-0000-0000760C0000}"/>
    <cellStyle name="Millares 2 2 5 4 3" xfId="28301" xr:uid="{00000000-0005-0000-0000-0000770C0000}"/>
    <cellStyle name="Millares 2 2 5 4 4" xfId="22905" xr:uid="{00000000-0005-0000-0000-0000780C0000}"/>
    <cellStyle name="Millares 2 2 5 5" xfId="16166" xr:uid="{00000000-0005-0000-0000-0000790C0000}"/>
    <cellStyle name="Millares 2 2 5 5 2" xfId="36323" xr:uid="{00000000-0005-0000-0000-00007A0C0000}"/>
    <cellStyle name="Millares 2 2 5 5 3" xfId="29357" xr:uid="{00000000-0005-0000-0000-00007B0C0000}"/>
    <cellStyle name="Millares 2 2 5 5 4" xfId="23135" xr:uid="{00000000-0005-0000-0000-00007C0C0000}"/>
    <cellStyle name="Millares 2 2 5 6" xfId="17447" xr:uid="{00000000-0005-0000-0000-00007D0C0000}"/>
    <cellStyle name="Millares 2 2 5 6 2" xfId="36578" xr:uid="{00000000-0005-0000-0000-00007E0C0000}"/>
    <cellStyle name="Millares 2 2 5 6 3" xfId="30638" xr:uid="{00000000-0005-0000-0000-00007F0C0000}"/>
    <cellStyle name="Millares 2 2 5 6 4" xfId="23399" xr:uid="{00000000-0005-0000-0000-0000800C0000}"/>
    <cellStyle name="Millares 2 2 5 7" xfId="18733" xr:uid="{00000000-0005-0000-0000-0000810C0000}"/>
    <cellStyle name="Millares 2 2 5 7 2" xfId="36833" xr:uid="{00000000-0005-0000-0000-0000820C0000}"/>
    <cellStyle name="Millares 2 2 5 7 3" xfId="31924" xr:uid="{00000000-0005-0000-0000-0000830C0000}"/>
    <cellStyle name="Millares 2 2 5 7 4" xfId="23654" xr:uid="{00000000-0005-0000-0000-0000840C0000}"/>
    <cellStyle name="Millares 2 2 5 8" xfId="20037" xr:uid="{00000000-0005-0000-0000-0000850C0000}"/>
    <cellStyle name="Millares 2 2 5 8 2" xfId="37062" xr:uid="{00000000-0005-0000-0000-0000860C0000}"/>
    <cellStyle name="Millares 2 2 5 8 3" xfId="33226" xr:uid="{00000000-0005-0000-0000-0000870C0000}"/>
    <cellStyle name="Millares 2 2 5 8 4" xfId="23883" xr:uid="{00000000-0005-0000-0000-0000880C0000}"/>
    <cellStyle name="Millares 2 2 5 9" xfId="24112" xr:uid="{00000000-0005-0000-0000-0000890C0000}"/>
    <cellStyle name="Millares 2 2 5 9 2" xfId="37291" xr:uid="{00000000-0005-0000-0000-00008A0C0000}"/>
    <cellStyle name="Millares 2 2 6" xfId="12161" xr:uid="{00000000-0005-0000-0000-00008B0C0000}"/>
    <cellStyle name="Millares 2 2 6 10" xfId="25353" xr:uid="{00000000-0005-0000-0000-00008C0C0000}"/>
    <cellStyle name="Millares 2 2 6 11" xfId="21659" xr:uid="{00000000-0005-0000-0000-00008D0C0000}"/>
    <cellStyle name="Millares 2 2 6 2" xfId="13101" xr:uid="{00000000-0005-0000-0000-00008E0C0000}"/>
    <cellStyle name="Millares 2 2 6 2 2" xfId="26292" xr:uid="{00000000-0005-0000-0000-00008F0C0000}"/>
    <cellStyle name="Millares 2 2 6 3" xfId="14150" xr:uid="{00000000-0005-0000-0000-0000900C0000}"/>
    <cellStyle name="Millares 2 2 6 3 2" xfId="27341" xr:uid="{00000000-0005-0000-0000-0000910C0000}"/>
    <cellStyle name="Millares 2 2 6 4" xfId="15206" xr:uid="{00000000-0005-0000-0000-0000920C0000}"/>
    <cellStyle name="Millares 2 2 6 4 2" xfId="28397" xr:uid="{00000000-0005-0000-0000-0000930C0000}"/>
    <cellStyle name="Millares 2 2 6 5" xfId="16262" xr:uid="{00000000-0005-0000-0000-0000940C0000}"/>
    <cellStyle name="Millares 2 2 6 5 2" xfId="29453" xr:uid="{00000000-0005-0000-0000-0000950C0000}"/>
    <cellStyle name="Millares 2 2 6 6" xfId="17543" xr:uid="{00000000-0005-0000-0000-0000960C0000}"/>
    <cellStyle name="Millares 2 2 6 6 2" xfId="30734" xr:uid="{00000000-0005-0000-0000-0000970C0000}"/>
    <cellStyle name="Millares 2 2 6 7" xfId="18829" xr:uid="{00000000-0005-0000-0000-0000980C0000}"/>
    <cellStyle name="Millares 2 2 6 7 2" xfId="32020" xr:uid="{00000000-0005-0000-0000-0000990C0000}"/>
    <cellStyle name="Millares 2 2 6 8" xfId="20133" xr:uid="{00000000-0005-0000-0000-00009A0C0000}"/>
    <cellStyle name="Millares 2 2 6 8 2" xfId="33322" xr:uid="{00000000-0005-0000-0000-00009B0C0000}"/>
    <cellStyle name="Millares 2 2 6 9" xfId="34847" xr:uid="{00000000-0005-0000-0000-00009C0C0000}"/>
    <cellStyle name="Millares 2 2 7" xfId="12266" xr:uid="{00000000-0005-0000-0000-00009D0C0000}"/>
    <cellStyle name="Millares 2 2 7 10" xfId="25458" xr:uid="{00000000-0005-0000-0000-00009E0C0000}"/>
    <cellStyle name="Millares 2 2 7 11" xfId="21764" xr:uid="{00000000-0005-0000-0000-00009F0C0000}"/>
    <cellStyle name="Millares 2 2 7 2" xfId="13206" xr:uid="{00000000-0005-0000-0000-0000A00C0000}"/>
    <cellStyle name="Millares 2 2 7 2 2" xfId="26397" xr:uid="{00000000-0005-0000-0000-0000A10C0000}"/>
    <cellStyle name="Millares 2 2 7 3" xfId="14255" xr:uid="{00000000-0005-0000-0000-0000A20C0000}"/>
    <cellStyle name="Millares 2 2 7 3 2" xfId="27446" xr:uid="{00000000-0005-0000-0000-0000A30C0000}"/>
    <cellStyle name="Millares 2 2 7 4" xfId="15311" xr:uid="{00000000-0005-0000-0000-0000A40C0000}"/>
    <cellStyle name="Millares 2 2 7 4 2" xfId="28502" xr:uid="{00000000-0005-0000-0000-0000A50C0000}"/>
    <cellStyle name="Millares 2 2 7 5" xfId="16367" xr:uid="{00000000-0005-0000-0000-0000A60C0000}"/>
    <cellStyle name="Millares 2 2 7 5 2" xfId="29558" xr:uid="{00000000-0005-0000-0000-0000A70C0000}"/>
    <cellStyle name="Millares 2 2 7 6" xfId="17648" xr:uid="{00000000-0005-0000-0000-0000A80C0000}"/>
    <cellStyle name="Millares 2 2 7 6 2" xfId="30839" xr:uid="{00000000-0005-0000-0000-0000A90C0000}"/>
    <cellStyle name="Millares 2 2 7 7" xfId="18934" xr:uid="{00000000-0005-0000-0000-0000AA0C0000}"/>
    <cellStyle name="Millares 2 2 7 7 2" xfId="32125" xr:uid="{00000000-0005-0000-0000-0000AB0C0000}"/>
    <cellStyle name="Millares 2 2 7 8" xfId="20238" xr:uid="{00000000-0005-0000-0000-0000AC0C0000}"/>
    <cellStyle name="Millares 2 2 7 8 2" xfId="33427" xr:uid="{00000000-0005-0000-0000-0000AD0C0000}"/>
    <cellStyle name="Millares 2 2 7 9" xfId="34952" xr:uid="{00000000-0005-0000-0000-0000AE0C0000}"/>
    <cellStyle name="Millares 2 2 8" xfId="12431" xr:uid="{00000000-0005-0000-0000-0000AF0C0000}"/>
    <cellStyle name="Millares 2 2 8 10" xfId="25623" xr:uid="{00000000-0005-0000-0000-0000B00C0000}"/>
    <cellStyle name="Millares 2 2 8 11" xfId="21925" xr:uid="{00000000-0005-0000-0000-0000B10C0000}"/>
    <cellStyle name="Millares 2 2 8 2" xfId="13367" xr:uid="{00000000-0005-0000-0000-0000B20C0000}"/>
    <cellStyle name="Millares 2 2 8 2 2" xfId="26558" xr:uid="{00000000-0005-0000-0000-0000B30C0000}"/>
    <cellStyle name="Millares 2 2 8 3" xfId="14416" xr:uid="{00000000-0005-0000-0000-0000B40C0000}"/>
    <cellStyle name="Millares 2 2 8 3 2" xfId="27607" xr:uid="{00000000-0005-0000-0000-0000B50C0000}"/>
    <cellStyle name="Millares 2 2 8 4" xfId="15472" xr:uid="{00000000-0005-0000-0000-0000B60C0000}"/>
    <cellStyle name="Millares 2 2 8 4 2" xfId="28663" xr:uid="{00000000-0005-0000-0000-0000B70C0000}"/>
    <cellStyle name="Millares 2 2 8 5" xfId="16528" xr:uid="{00000000-0005-0000-0000-0000B80C0000}"/>
    <cellStyle name="Millares 2 2 8 5 2" xfId="29719" xr:uid="{00000000-0005-0000-0000-0000B90C0000}"/>
    <cellStyle name="Millares 2 2 8 6" xfId="17809" xr:uid="{00000000-0005-0000-0000-0000BA0C0000}"/>
    <cellStyle name="Millares 2 2 8 6 2" xfId="31000" xr:uid="{00000000-0005-0000-0000-0000BB0C0000}"/>
    <cellStyle name="Millares 2 2 8 7" xfId="19095" xr:uid="{00000000-0005-0000-0000-0000BC0C0000}"/>
    <cellStyle name="Millares 2 2 8 7 2" xfId="32286" xr:uid="{00000000-0005-0000-0000-0000BD0C0000}"/>
    <cellStyle name="Millares 2 2 8 8" xfId="20399" xr:uid="{00000000-0005-0000-0000-0000BE0C0000}"/>
    <cellStyle name="Millares 2 2 8 8 2" xfId="33588" xr:uid="{00000000-0005-0000-0000-0000BF0C0000}"/>
    <cellStyle name="Millares 2 2 8 9" xfId="35113" xr:uid="{00000000-0005-0000-0000-0000C00C0000}"/>
    <cellStyle name="Millares 2 2 9" xfId="12545" xr:uid="{00000000-0005-0000-0000-0000C10C0000}"/>
    <cellStyle name="Millares 2 2 9 10" xfId="25737" xr:uid="{00000000-0005-0000-0000-0000C20C0000}"/>
    <cellStyle name="Millares 2 2 9 11" xfId="22039" xr:uid="{00000000-0005-0000-0000-0000C30C0000}"/>
    <cellStyle name="Millares 2 2 9 2" xfId="13481" xr:uid="{00000000-0005-0000-0000-0000C40C0000}"/>
    <cellStyle name="Millares 2 2 9 2 2" xfId="26672" xr:uid="{00000000-0005-0000-0000-0000C50C0000}"/>
    <cellStyle name="Millares 2 2 9 3" xfId="14530" xr:uid="{00000000-0005-0000-0000-0000C60C0000}"/>
    <cellStyle name="Millares 2 2 9 3 2" xfId="27721" xr:uid="{00000000-0005-0000-0000-0000C70C0000}"/>
    <cellStyle name="Millares 2 2 9 4" xfId="15586" xr:uid="{00000000-0005-0000-0000-0000C80C0000}"/>
    <cellStyle name="Millares 2 2 9 4 2" xfId="28777" xr:uid="{00000000-0005-0000-0000-0000C90C0000}"/>
    <cellStyle name="Millares 2 2 9 5" xfId="16642" xr:uid="{00000000-0005-0000-0000-0000CA0C0000}"/>
    <cellStyle name="Millares 2 2 9 5 2" xfId="29833" xr:uid="{00000000-0005-0000-0000-0000CB0C0000}"/>
    <cellStyle name="Millares 2 2 9 6" xfId="17923" xr:uid="{00000000-0005-0000-0000-0000CC0C0000}"/>
    <cellStyle name="Millares 2 2 9 6 2" xfId="31114" xr:uid="{00000000-0005-0000-0000-0000CD0C0000}"/>
    <cellStyle name="Millares 2 2 9 7" xfId="19209" xr:uid="{00000000-0005-0000-0000-0000CE0C0000}"/>
    <cellStyle name="Millares 2 2 9 7 2" xfId="32400" xr:uid="{00000000-0005-0000-0000-0000CF0C0000}"/>
    <cellStyle name="Millares 2 2 9 8" xfId="20513" xr:uid="{00000000-0005-0000-0000-0000D00C0000}"/>
    <cellStyle name="Millares 2 2 9 8 2" xfId="33702" xr:uid="{00000000-0005-0000-0000-0000D10C0000}"/>
    <cellStyle name="Millares 2 2 9 9" xfId="35227" xr:uid="{00000000-0005-0000-0000-0000D20C0000}"/>
    <cellStyle name="Millares 2 20" xfId="12375" xr:uid="{00000000-0005-0000-0000-0000D30C0000}"/>
    <cellStyle name="Millares 2 20 10" xfId="25567" xr:uid="{00000000-0005-0000-0000-0000D40C0000}"/>
    <cellStyle name="Millares 2 20 11" xfId="21873" xr:uid="{00000000-0005-0000-0000-0000D50C0000}"/>
    <cellStyle name="Millares 2 20 2" xfId="13315" xr:uid="{00000000-0005-0000-0000-0000D60C0000}"/>
    <cellStyle name="Millares 2 20 2 2" xfId="26506" xr:uid="{00000000-0005-0000-0000-0000D70C0000}"/>
    <cellStyle name="Millares 2 20 3" xfId="14364" xr:uid="{00000000-0005-0000-0000-0000D80C0000}"/>
    <cellStyle name="Millares 2 20 3 2" xfId="27555" xr:uid="{00000000-0005-0000-0000-0000D90C0000}"/>
    <cellStyle name="Millares 2 20 4" xfId="15420" xr:uid="{00000000-0005-0000-0000-0000DA0C0000}"/>
    <cellStyle name="Millares 2 20 4 2" xfId="28611" xr:uid="{00000000-0005-0000-0000-0000DB0C0000}"/>
    <cellStyle name="Millares 2 20 5" xfId="16476" xr:uid="{00000000-0005-0000-0000-0000DC0C0000}"/>
    <cellStyle name="Millares 2 20 5 2" xfId="29667" xr:uid="{00000000-0005-0000-0000-0000DD0C0000}"/>
    <cellStyle name="Millares 2 20 6" xfId="17757" xr:uid="{00000000-0005-0000-0000-0000DE0C0000}"/>
    <cellStyle name="Millares 2 20 6 2" xfId="30948" xr:uid="{00000000-0005-0000-0000-0000DF0C0000}"/>
    <cellStyle name="Millares 2 20 7" xfId="19043" xr:uid="{00000000-0005-0000-0000-0000E00C0000}"/>
    <cellStyle name="Millares 2 20 7 2" xfId="32234" xr:uid="{00000000-0005-0000-0000-0000E10C0000}"/>
    <cellStyle name="Millares 2 20 8" xfId="20347" xr:uid="{00000000-0005-0000-0000-0000E20C0000}"/>
    <cellStyle name="Millares 2 20 8 2" xfId="33536" xr:uid="{00000000-0005-0000-0000-0000E30C0000}"/>
    <cellStyle name="Millares 2 20 9" xfId="35061" xr:uid="{00000000-0005-0000-0000-0000E40C0000}"/>
    <cellStyle name="Millares 2 21" xfId="12378" xr:uid="{00000000-0005-0000-0000-0000E50C0000}"/>
    <cellStyle name="Millares 2 21 10" xfId="25570" xr:uid="{00000000-0005-0000-0000-0000E60C0000}"/>
    <cellStyle name="Millares 2 21 11" xfId="21876" xr:uid="{00000000-0005-0000-0000-0000E70C0000}"/>
    <cellStyle name="Millares 2 21 2" xfId="13318" xr:uid="{00000000-0005-0000-0000-0000E80C0000}"/>
    <cellStyle name="Millares 2 21 2 2" xfId="26509" xr:uid="{00000000-0005-0000-0000-0000E90C0000}"/>
    <cellStyle name="Millares 2 21 3" xfId="14367" xr:uid="{00000000-0005-0000-0000-0000EA0C0000}"/>
    <cellStyle name="Millares 2 21 3 2" xfId="27558" xr:uid="{00000000-0005-0000-0000-0000EB0C0000}"/>
    <cellStyle name="Millares 2 21 4" xfId="15423" xr:uid="{00000000-0005-0000-0000-0000EC0C0000}"/>
    <cellStyle name="Millares 2 21 4 2" xfId="28614" xr:uid="{00000000-0005-0000-0000-0000ED0C0000}"/>
    <cellStyle name="Millares 2 21 5" xfId="16479" xr:uid="{00000000-0005-0000-0000-0000EE0C0000}"/>
    <cellStyle name="Millares 2 21 5 2" xfId="29670" xr:uid="{00000000-0005-0000-0000-0000EF0C0000}"/>
    <cellStyle name="Millares 2 21 6" xfId="17760" xr:uid="{00000000-0005-0000-0000-0000F00C0000}"/>
    <cellStyle name="Millares 2 21 6 2" xfId="30951" xr:uid="{00000000-0005-0000-0000-0000F10C0000}"/>
    <cellStyle name="Millares 2 21 7" xfId="19046" xr:uid="{00000000-0005-0000-0000-0000F20C0000}"/>
    <cellStyle name="Millares 2 21 7 2" xfId="32237" xr:uid="{00000000-0005-0000-0000-0000F30C0000}"/>
    <cellStyle name="Millares 2 21 8" xfId="20350" xr:uid="{00000000-0005-0000-0000-0000F40C0000}"/>
    <cellStyle name="Millares 2 21 8 2" xfId="33539" xr:uid="{00000000-0005-0000-0000-0000F50C0000}"/>
    <cellStyle name="Millares 2 21 9" xfId="35064" xr:uid="{00000000-0005-0000-0000-0000F60C0000}"/>
    <cellStyle name="Millares 2 22" xfId="12383" xr:uid="{00000000-0005-0000-0000-0000F70C0000}"/>
    <cellStyle name="Millares 2 22 10" xfId="25575" xr:uid="{00000000-0005-0000-0000-0000F80C0000}"/>
    <cellStyle name="Millares 2 22 11" xfId="21880" xr:uid="{00000000-0005-0000-0000-0000F90C0000}"/>
    <cellStyle name="Millares 2 22 2" xfId="13322" xr:uid="{00000000-0005-0000-0000-0000FA0C0000}"/>
    <cellStyle name="Millares 2 22 2 2" xfId="26513" xr:uid="{00000000-0005-0000-0000-0000FB0C0000}"/>
    <cellStyle name="Millares 2 22 3" xfId="14371" xr:uid="{00000000-0005-0000-0000-0000FC0C0000}"/>
    <cellStyle name="Millares 2 22 3 2" xfId="27562" xr:uid="{00000000-0005-0000-0000-0000FD0C0000}"/>
    <cellStyle name="Millares 2 22 4" xfId="15427" xr:uid="{00000000-0005-0000-0000-0000FE0C0000}"/>
    <cellStyle name="Millares 2 22 4 2" xfId="28618" xr:uid="{00000000-0005-0000-0000-0000FF0C0000}"/>
    <cellStyle name="Millares 2 22 5" xfId="16483" xr:uid="{00000000-0005-0000-0000-0000000D0000}"/>
    <cellStyle name="Millares 2 22 5 2" xfId="29674" xr:uid="{00000000-0005-0000-0000-0000010D0000}"/>
    <cellStyle name="Millares 2 22 6" xfId="17764" xr:uid="{00000000-0005-0000-0000-0000020D0000}"/>
    <cellStyle name="Millares 2 22 6 2" xfId="30955" xr:uid="{00000000-0005-0000-0000-0000030D0000}"/>
    <cellStyle name="Millares 2 22 7" xfId="19050" xr:uid="{00000000-0005-0000-0000-0000040D0000}"/>
    <cellStyle name="Millares 2 22 7 2" xfId="32241" xr:uid="{00000000-0005-0000-0000-0000050D0000}"/>
    <cellStyle name="Millares 2 22 8" xfId="20354" xr:uid="{00000000-0005-0000-0000-0000060D0000}"/>
    <cellStyle name="Millares 2 22 8 2" xfId="33543" xr:uid="{00000000-0005-0000-0000-0000070D0000}"/>
    <cellStyle name="Millares 2 22 9" xfId="35068" xr:uid="{00000000-0005-0000-0000-0000080D0000}"/>
    <cellStyle name="Millares 2 23" xfId="12423" xr:uid="{00000000-0005-0000-0000-0000090D0000}"/>
    <cellStyle name="Millares 2 23 10" xfId="25615" xr:uid="{00000000-0005-0000-0000-00000A0D0000}"/>
    <cellStyle name="Millares 2 23 11" xfId="21917" xr:uid="{00000000-0005-0000-0000-00000B0D0000}"/>
    <cellStyle name="Millares 2 23 2" xfId="13359" xr:uid="{00000000-0005-0000-0000-00000C0D0000}"/>
    <cellStyle name="Millares 2 23 2 2" xfId="26550" xr:uid="{00000000-0005-0000-0000-00000D0D0000}"/>
    <cellStyle name="Millares 2 23 3" xfId="14408" xr:uid="{00000000-0005-0000-0000-00000E0D0000}"/>
    <cellStyle name="Millares 2 23 3 2" xfId="27599" xr:uid="{00000000-0005-0000-0000-00000F0D0000}"/>
    <cellStyle name="Millares 2 23 4" xfId="15464" xr:uid="{00000000-0005-0000-0000-0000100D0000}"/>
    <cellStyle name="Millares 2 23 4 2" xfId="28655" xr:uid="{00000000-0005-0000-0000-0000110D0000}"/>
    <cellStyle name="Millares 2 23 5" xfId="16520" xr:uid="{00000000-0005-0000-0000-0000120D0000}"/>
    <cellStyle name="Millares 2 23 5 2" xfId="29711" xr:uid="{00000000-0005-0000-0000-0000130D0000}"/>
    <cellStyle name="Millares 2 23 6" xfId="17801" xr:uid="{00000000-0005-0000-0000-0000140D0000}"/>
    <cellStyle name="Millares 2 23 6 2" xfId="30992" xr:uid="{00000000-0005-0000-0000-0000150D0000}"/>
    <cellStyle name="Millares 2 23 7" xfId="19087" xr:uid="{00000000-0005-0000-0000-0000160D0000}"/>
    <cellStyle name="Millares 2 23 7 2" xfId="32278" xr:uid="{00000000-0005-0000-0000-0000170D0000}"/>
    <cellStyle name="Millares 2 23 8" xfId="20391" xr:uid="{00000000-0005-0000-0000-0000180D0000}"/>
    <cellStyle name="Millares 2 23 8 2" xfId="33580" xr:uid="{00000000-0005-0000-0000-0000190D0000}"/>
    <cellStyle name="Millares 2 23 9" xfId="35105" xr:uid="{00000000-0005-0000-0000-00001A0D0000}"/>
    <cellStyle name="Millares 2 24" xfId="12537" xr:uid="{00000000-0005-0000-0000-00001B0D0000}"/>
    <cellStyle name="Millares 2 24 10" xfId="25729" xr:uid="{00000000-0005-0000-0000-00001C0D0000}"/>
    <cellStyle name="Millares 2 24 11" xfId="22031" xr:uid="{00000000-0005-0000-0000-00001D0D0000}"/>
    <cellStyle name="Millares 2 24 2" xfId="13473" xr:uid="{00000000-0005-0000-0000-00001E0D0000}"/>
    <cellStyle name="Millares 2 24 2 2" xfId="26664" xr:uid="{00000000-0005-0000-0000-00001F0D0000}"/>
    <cellStyle name="Millares 2 24 3" xfId="14522" xr:uid="{00000000-0005-0000-0000-0000200D0000}"/>
    <cellStyle name="Millares 2 24 3 2" xfId="27713" xr:uid="{00000000-0005-0000-0000-0000210D0000}"/>
    <cellStyle name="Millares 2 24 4" xfId="15578" xr:uid="{00000000-0005-0000-0000-0000220D0000}"/>
    <cellStyle name="Millares 2 24 4 2" xfId="28769" xr:uid="{00000000-0005-0000-0000-0000230D0000}"/>
    <cellStyle name="Millares 2 24 5" xfId="16634" xr:uid="{00000000-0005-0000-0000-0000240D0000}"/>
    <cellStyle name="Millares 2 24 5 2" xfId="29825" xr:uid="{00000000-0005-0000-0000-0000250D0000}"/>
    <cellStyle name="Millares 2 24 6" xfId="17915" xr:uid="{00000000-0005-0000-0000-0000260D0000}"/>
    <cellStyle name="Millares 2 24 6 2" xfId="31106" xr:uid="{00000000-0005-0000-0000-0000270D0000}"/>
    <cellStyle name="Millares 2 24 7" xfId="19201" xr:uid="{00000000-0005-0000-0000-0000280D0000}"/>
    <cellStyle name="Millares 2 24 7 2" xfId="32392" xr:uid="{00000000-0005-0000-0000-0000290D0000}"/>
    <cellStyle name="Millares 2 24 8" xfId="20505" xr:uid="{00000000-0005-0000-0000-00002A0D0000}"/>
    <cellStyle name="Millares 2 24 8 2" xfId="33694" xr:uid="{00000000-0005-0000-0000-00002B0D0000}"/>
    <cellStyle name="Millares 2 24 9" xfId="35219" xr:uid="{00000000-0005-0000-0000-00002C0D0000}"/>
    <cellStyle name="Millares 2 25" xfId="12656" xr:uid="{00000000-0005-0000-0000-00002D0D0000}"/>
    <cellStyle name="Millares 2 25 10" xfId="25848" xr:uid="{00000000-0005-0000-0000-00002E0D0000}"/>
    <cellStyle name="Millares 2 25 11" xfId="22150" xr:uid="{00000000-0005-0000-0000-00002F0D0000}"/>
    <cellStyle name="Millares 2 25 2" xfId="13592" xr:uid="{00000000-0005-0000-0000-0000300D0000}"/>
    <cellStyle name="Millares 2 25 2 2" xfId="26783" xr:uid="{00000000-0005-0000-0000-0000310D0000}"/>
    <cellStyle name="Millares 2 25 3" xfId="14641" xr:uid="{00000000-0005-0000-0000-0000320D0000}"/>
    <cellStyle name="Millares 2 25 3 2" xfId="27832" xr:uid="{00000000-0005-0000-0000-0000330D0000}"/>
    <cellStyle name="Millares 2 25 4" xfId="15697" xr:uid="{00000000-0005-0000-0000-0000340D0000}"/>
    <cellStyle name="Millares 2 25 4 2" xfId="28888" xr:uid="{00000000-0005-0000-0000-0000350D0000}"/>
    <cellStyle name="Millares 2 25 5" xfId="16753" xr:uid="{00000000-0005-0000-0000-0000360D0000}"/>
    <cellStyle name="Millares 2 25 5 2" xfId="29944" xr:uid="{00000000-0005-0000-0000-0000370D0000}"/>
    <cellStyle name="Millares 2 25 6" xfId="18034" xr:uid="{00000000-0005-0000-0000-0000380D0000}"/>
    <cellStyle name="Millares 2 25 6 2" xfId="31225" xr:uid="{00000000-0005-0000-0000-0000390D0000}"/>
    <cellStyle name="Millares 2 25 7" xfId="19320" xr:uid="{00000000-0005-0000-0000-00003A0D0000}"/>
    <cellStyle name="Millares 2 25 7 2" xfId="32511" xr:uid="{00000000-0005-0000-0000-00003B0D0000}"/>
    <cellStyle name="Millares 2 25 8" xfId="20624" xr:uid="{00000000-0005-0000-0000-00003C0D0000}"/>
    <cellStyle name="Millares 2 25 8 2" xfId="33813" xr:uid="{00000000-0005-0000-0000-00003D0D0000}"/>
    <cellStyle name="Millares 2 25 9" xfId="35338" xr:uid="{00000000-0005-0000-0000-00003E0D0000}"/>
    <cellStyle name="Millares 2 26" xfId="12670" xr:uid="{00000000-0005-0000-0000-00003F0D0000}"/>
    <cellStyle name="Millares 2 26 10" xfId="25862" xr:uid="{00000000-0005-0000-0000-0000400D0000}"/>
    <cellStyle name="Millares 2 26 11" xfId="22164" xr:uid="{00000000-0005-0000-0000-0000410D0000}"/>
    <cellStyle name="Millares 2 26 2" xfId="13606" xr:uid="{00000000-0005-0000-0000-0000420D0000}"/>
    <cellStyle name="Millares 2 26 2 2" xfId="26797" xr:uid="{00000000-0005-0000-0000-0000430D0000}"/>
    <cellStyle name="Millares 2 26 3" xfId="14655" xr:uid="{00000000-0005-0000-0000-0000440D0000}"/>
    <cellStyle name="Millares 2 26 3 2" xfId="27846" xr:uid="{00000000-0005-0000-0000-0000450D0000}"/>
    <cellStyle name="Millares 2 26 4" xfId="15711" xr:uid="{00000000-0005-0000-0000-0000460D0000}"/>
    <cellStyle name="Millares 2 26 4 2" xfId="28902" xr:uid="{00000000-0005-0000-0000-0000470D0000}"/>
    <cellStyle name="Millares 2 26 5" xfId="16767" xr:uid="{00000000-0005-0000-0000-0000480D0000}"/>
    <cellStyle name="Millares 2 26 5 2" xfId="29958" xr:uid="{00000000-0005-0000-0000-0000490D0000}"/>
    <cellStyle name="Millares 2 26 6" xfId="18048" xr:uid="{00000000-0005-0000-0000-00004A0D0000}"/>
    <cellStyle name="Millares 2 26 6 2" xfId="31239" xr:uid="{00000000-0005-0000-0000-00004B0D0000}"/>
    <cellStyle name="Millares 2 26 7" xfId="19334" xr:uid="{00000000-0005-0000-0000-00004C0D0000}"/>
    <cellStyle name="Millares 2 26 7 2" xfId="32525" xr:uid="{00000000-0005-0000-0000-00004D0D0000}"/>
    <cellStyle name="Millares 2 26 8" xfId="20638" xr:uid="{00000000-0005-0000-0000-00004E0D0000}"/>
    <cellStyle name="Millares 2 26 8 2" xfId="33827" xr:uid="{00000000-0005-0000-0000-00004F0D0000}"/>
    <cellStyle name="Millares 2 26 9" xfId="35352" xr:uid="{00000000-0005-0000-0000-0000500D0000}"/>
    <cellStyle name="Millares 2 27" xfId="12678" xr:uid="{00000000-0005-0000-0000-0000510D0000}"/>
    <cellStyle name="Millares 2 27 10" xfId="25870" xr:uid="{00000000-0005-0000-0000-0000520D0000}"/>
    <cellStyle name="Millares 2 27 11" xfId="22172" xr:uid="{00000000-0005-0000-0000-0000530D0000}"/>
    <cellStyle name="Millares 2 27 2" xfId="13614" xr:uid="{00000000-0005-0000-0000-0000540D0000}"/>
    <cellStyle name="Millares 2 27 2 2" xfId="26805" xr:uid="{00000000-0005-0000-0000-0000550D0000}"/>
    <cellStyle name="Millares 2 27 3" xfId="14663" xr:uid="{00000000-0005-0000-0000-0000560D0000}"/>
    <cellStyle name="Millares 2 27 3 2" xfId="27854" xr:uid="{00000000-0005-0000-0000-0000570D0000}"/>
    <cellStyle name="Millares 2 27 4" xfId="15719" xr:uid="{00000000-0005-0000-0000-0000580D0000}"/>
    <cellStyle name="Millares 2 27 4 2" xfId="28910" xr:uid="{00000000-0005-0000-0000-0000590D0000}"/>
    <cellStyle name="Millares 2 27 5" xfId="16775" xr:uid="{00000000-0005-0000-0000-00005A0D0000}"/>
    <cellStyle name="Millares 2 27 5 2" xfId="29966" xr:uid="{00000000-0005-0000-0000-00005B0D0000}"/>
    <cellStyle name="Millares 2 27 6" xfId="18056" xr:uid="{00000000-0005-0000-0000-00005C0D0000}"/>
    <cellStyle name="Millares 2 27 6 2" xfId="31247" xr:uid="{00000000-0005-0000-0000-00005D0D0000}"/>
    <cellStyle name="Millares 2 27 7" xfId="19342" xr:uid="{00000000-0005-0000-0000-00005E0D0000}"/>
    <cellStyle name="Millares 2 27 7 2" xfId="32533" xr:uid="{00000000-0005-0000-0000-00005F0D0000}"/>
    <cellStyle name="Millares 2 27 8" xfId="20646" xr:uid="{00000000-0005-0000-0000-0000600D0000}"/>
    <cellStyle name="Millares 2 27 8 2" xfId="33835" xr:uid="{00000000-0005-0000-0000-0000610D0000}"/>
    <cellStyle name="Millares 2 27 9" xfId="35360" xr:uid="{00000000-0005-0000-0000-0000620D0000}"/>
    <cellStyle name="Millares 2 28" xfId="13624" xr:uid="{00000000-0005-0000-0000-0000630D0000}"/>
    <cellStyle name="Millares 2 28 10" xfId="22182" xr:uid="{00000000-0005-0000-0000-0000640D0000}"/>
    <cellStyle name="Millares 2 28 2" xfId="14673" xr:uid="{00000000-0005-0000-0000-0000650D0000}"/>
    <cellStyle name="Millares 2 28 2 2" xfId="27864" xr:uid="{00000000-0005-0000-0000-0000660D0000}"/>
    <cellStyle name="Millares 2 28 3" xfId="15729" xr:uid="{00000000-0005-0000-0000-0000670D0000}"/>
    <cellStyle name="Millares 2 28 3 2" xfId="28920" xr:uid="{00000000-0005-0000-0000-0000680D0000}"/>
    <cellStyle name="Millares 2 28 4" xfId="16785" xr:uid="{00000000-0005-0000-0000-0000690D0000}"/>
    <cellStyle name="Millares 2 28 4 2" xfId="29976" xr:uid="{00000000-0005-0000-0000-00006A0D0000}"/>
    <cellStyle name="Millares 2 28 5" xfId="18066" xr:uid="{00000000-0005-0000-0000-00006B0D0000}"/>
    <cellStyle name="Millares 2 28 5 2" xfId="31257" xr:uid="{00000000-0005-0000-0000-00006C0D0000}"/>
    <cellStyle name="Millares 2 28 6" xfId="19352" xr:uid="{00000000-0005-0000-0000-00006D0D0000}"/>
    <cellStyle name="Millares 2 28 6 2" xfId="32543" xr:uid="{00000000-0005-0000-0000-00006E0D0000}"/>
    <cellStyle name="Millares 2 28 7" xfId="20656" xr:uid="{00000000-0005-0000-0000-00006F0D0000}"/>
    <cellStyle name="Millares 2 28 7 2" xfId="33845" xr:uid="{00000000-0005-0000-0000-0000700D0000}"/>
    <cellStyle name="Millares 2 28 8" xfId="35370" xr:uid="{00000000-0005-0000-0000-0000710D0000}"/>
    <cellStyle name="Millares 2 28 9" xfId="26815" xr:uid="{00000000-0005-0000-0000-0000720D0000}"/>
    <cellStyle name="Millares 2 29" xfId="12683" xr:uid="{00000000-0005-0000-0000-0000730D0000}"/>
    <cellStyle name="Millares 2 29 2" xfId="16908" xr:uid="{00000000-0005-0000-0000-0000740D0000}"/>
    <cellStyle name="Millares 2 29 2 2" xfId="30099" xr:uid="{00000000-0005-0000-0000-0000750D0000}"/>
    <cellStyle name="Millares 2 29 3" xfId="18188" xr:uid="{00000000-0005-0000-0000-0000760D0000}"/>
    <cellStyle name="Millares 2 29 3 2" xfId="31379" xr:uid="{00000000-0005-0000-0000-0000770D0000}"/>
    <cellStyle name="Millares 2 29 4" xfId="19474" xr:uid="{00000000-0005-0000-0000-0000780D0000}"/>
    <cellStyle name="Millares 2 29 4 2" xfId="32665" xr:uid="{00000000-0005-0000-0000-0000790D0000}"/>
    <cellStyle name="Millares 2 29 5" xfId="20778" xr:uid="{00000000-0005-0000-0000-00007A0D0000}"/>
    <cellStyle name="Millares 2 29 5 2" xfId="33967" xr:uid="{00000000-0005-0000-0000-00007B0D0000}"/>
    <cellStyle name="Millares 2 29 6" xfId="35492" xr:uid="{00000000-0005-0000-0000-00007C0D0000}"/>
    <cellStyle name="Millares 2 29 7" xfId="25874" xr:uid="{00000000-0005-0000-0000-00007D0D0000}"/>
    <cellStyle name="Millares 2 29 8" xfId="22304" xr:uid="{00000000-0005-0000-0000-00007E0D0000}"/>
    <cellStyle name="Millares 2 3" xfId="160" xr:uid="{00000000-0005-0000-0000-00007F0D0000}"/>
    <cellStyle name="Millares 2 3 10" xfId="12715" xr:uid="{00000000-0005-0000-0000-0000800D0000}"/>
    <cellStyle name="Millares 2 3 10 2" xfId="16923" xr:uid="{00000000-0005-0000-0000-0000810D0000}"/>
    <cellStyle name="Millares 2 3 10 2 2" xfId="30114" xr:uid="{00000000-0005-0000-0000-0000820D0000}"/>
    <cellStyle name="Millares 2 3 10 3" xfId="18203" xr:uid="{00000000-0005-0000-0000-0000830D0000}"/>
    <cellStyle name="Millares 2 3 10 3 2" xfId="31394" xr:uid="{00000000-0005-0000-0000-0000840D0000}"/>
    <cellStyle name="Millares 2 3 10 4" xfId="19489" xr:uid="{00000000-0005-0000-0000-0000850D0000}"/>
    <cellStyle name="Millares 2 3 10 4 2" xfId="32680" xr:uid="{00000000-0005-0000-0000-0000860D0000}"/>
    <cellStyle name="Millares 2 3 10 5" xfId="20793" xr:uid="{00000000-0005-0000-0000-0000870D0000}"/>
    <cellStyle name="Millares 2 3 10 5 2" xfId="33982" xr:uid="{00000000-0005-0000-0000-0000880D0000}"/>
    <cellStyle name="Millares 2 3 10 6" xfId="35507" xr:uid="{00000000-0005-0000-0000-0000890D0000}"/>
    <cellStyle name="Millares 2 3 10 7" xfId="25906" xr:uid="{00000000-0005-0000-0000-00008A0D0000}"/>
    <cellStyle name="Millares 2 3 10 8" xfId="22319" xr:uid="{00000000-0005-0000-0000-00008B0D0000}"/>
    <cellStyle name="Millares 2 3 11" xfId="13764" xr:uid="{00000000-0005-0000-0000-00008C0D0000}"/>
    <cellStyle name="Millares 2 3 11 2" xfId="21038" xr:uid="{00000000-0005-0000-0000-00008D0D0000}"/>
    <cellStyle name="Millares 2 3 11 2 2" xfId="34227" xr:uid="{00000000-0005-0000-0000-00008E0D0000}"/>
    <cellStyle name="Millares 2 3 11 3" xfId="35752" xr:uid="{00000000-0005-0000-0000-00008F0D0000}"/>
    <cellStyle name="Millares 2 3 11 4" xfId="26955" xr:uid="{00000000-0005-0000-0000-0000900D0000}"/>
    <cellStyle name="Millares 2 3 11 5" xfId="22564" xr:uid="{00000000-0005-0000-0000-0000910D0000}"/>
    <cellStyle name="Millares 2 3 12" xfId="14820" xr:uid="{00000000-0005-0000-0000-0000920D0000}"/>
    <cellStyle name="Millares 2 3 12 2" xfId="35992" xr:uid="{00000000-0005-0000-0000-0000930D0000}"/>
    <cellStyle name="Millares 2 3 12 3" xfId="28011" xr:uid="{00000000-0005-0000-0000-0000940D0000}"/>
    <cellStyle name="Millares 2 3 12 4" xfId="22804" xr:uid="{00000000-0005-0000-0000-0000950D0000}"/>
    <cellStyle name="Millares 2 3 13" xfId="15876" xr:uid="{00000000-0005-0000-0000-0000960D0000}"/>
    <cellStyle name="Millares 2 3 13 2" xfId="36222" xr:uid="{00000000-0005-0000-0000-0000970D0000}"/>
    <cellStyle name="Millares 2 3 13 3" xfId="29067" xr:uid="{00000000-0005-0000-0000-0000980D0000}"/>
    <cellStyle name="Millares 2 3 13 4" xfId="23034" xr:uid="{00000000-0005-0000-0000-0000990D0000}"/>
    <cellStyle name="Millares 2 3 14" xfId="17157" xr:uid="{00000000-0005-0000-0000-00009A0D0000}"/>
    <cellStyle name="Millares 2 3 14 2" xfId="36477" xr:uid="{00000000-0005-0000-0000-00009B0D0000}"/>
    <cellStyle name="Millares 2 3 14 3" xfId="30348" xr:uid="{00000000-0005-0000-0000-00009C0D0000}"/>
    <cellStyle name="Millares 2 3 14 4" xfId="23298" xr:uid="{00000000-0005-0000-0000-00009D0D0000}"/>
    <cellStyle name="Millares 2 3 15" xfId="18443" xr:uid="{00000000-0005-0000-0000-00009E0D0000}"/>
    <cellStyle name="Millares 2 3 15 2" xfId="36732" xr:uid="{00000000-0005-0000-0000-00009F0D0000}"/>
    <cellStyle name="Millares 2 3 15 3" xfId="31634" xr:uid="{00000000-0005-0000-0000-0000A00D0000}"/>
    <cellStyle name="Millares 2 3 15 4" xfId="23553" xr:uid="{00000000-0005-0000-0000-0000A10D0000}"/>
    <cellStyle name="Millares 2 3 16" xfId="19747" xr:uid="{00000000-0005-0000-0000-0000A20D0000}"/>
    <cellStyle name="Millares 2 3 16 2" xfId="36961" xr:uid="{00000000-0005-0000-0000-0000A30D0000}"/>
    <cellStyle name="Millares 2 3 16 3" xfId="32936" xr:uid="{00000000-0005-0000-0000-0000A40D0000}"/>
    <cellStyle name="Millares 2 3 16 4" xfId="23782" xr:uid="{00000000-0005-0000-0000-0000A50D0000}"/>
    <cellStyle name="Millares 2 3 17" xfId="24011" xr:uid="{00000000-0005-0000-0000-0000A60D0000}"/>
    <cellStyle name="Millares 2 3 17 2" xfId="37190" xr:uid="{00000000-0005-0000-0000-0000A70D0000}"/>
    <cellStyle name="Millares 2 3 18" xfId="24240" xr:uid="{00000000-0005-0000-0000-0000A80D0000}"/>
    <cellStyle name="Millares 2 3 18 2" xfId="37419" xr:uid="{00000000-0005-0000-0000-0000A90D0000}"/>
    <cellStyle name="Millares 2 3 19" xfId="24491" xr:uid="{00000000-0005-0000-0000-0000AA0D0000}"/>
    <cellStyle name="Millares 2 3 19 2" xfId="37670" xr:uid="{00000000-0005-0000-0000-0000AB0D0000}"/>
    <cellStyle name="Millares 2 3 2" xfId="4435" xr:uid="{00000000-0005-0000-0000-0000AC0D0000}"/>
    <cellStyle name="Millares 2 3 2 10" xfId="13836" xr:uid="{00000000-0005-0000-0000-0000AD0D0000}"/>
    <cellStyle name="Millares 2 3 2 10 2" xfId="21102" xr:uid="{00000000-0005-0000-0000-0000AE0D0000}"/>
    <cellStyle name="Millares 2 3 2 10 2 2" xfId="34291" xr:uid="{00000000-0005-0000-0000-0000AF0D0000}"/>
    <cellStyle name="Millares 2 3 2 10 3" xfId="35816" xr:uid="{00000000-0005-0000-0000-0000B00D0000}"/>
    <cellStyle name="Millares 2 3 2 10 4" xfId="27027" xr:uid="{00000000-0005-0000-0000-0000B10D0000}"/>
    <cellStyle name="Millares 2 3 2 10 5" xfId="22628" xr:uid="{00000000-0005-0000-0000-0000B20D0000}"/>
    <cellStyle name="Millares 2 3 2 11" xfId="14892" xr:uid="{00000000-0005-0000-0000-0000B30D0000}"/>
    <cellStyle name="Millares 2 3 2 11 2" xfId="36056" xr:uid="{00000000-0005-0000-0000-0000B40D0000}"/>
    <cellStyle name="Millares 2 3 2 11 3" xfId="28083" xr:uid="{00000000-0005-0000-0000-0000B50D0000}"/>
    <cellStyle name="Millares 2 3 2 11 4" xfId="22868" xr:uid="{00000000-0005-0000-0000-0000B60D0000}"/>
    <cellStyle name="Millares 2 3 2 12" xfId="15948" xr:uid="{00000000-0005-0000-0000-0000B70D0000}"/>
    <cellStyle name="Millares 2 3 2 12 2" xfId="36286" xr:uid="{00000000-0005-0000-0000-0000B80D0000}"/>
    <cellStyle name="Millares 2 3 2 12 3" xfId="29139" xr:uid="{00000000-0005-0000-0000-0000B90D0000}"/>
    <cellStyle name="Millares 2 3 2 12 4" xfId="23098" xr:uid="{00000000-0005-0000-0000-0000BA0D0000}"/>
    <cellStyle name="Millares 2 3 2 13" xfId="17229" xr:uid="{00000000-0005-0000-0000-0000BB0D0000}"/>
    <cellStyle name="Millares 2 3 2 13 2" xfId="36541" xr:uid="{00000000-0005-0000-0000-0000BC0D0000}"/>
    <cellStyle name="Millares 2 3 2 13 3" xfId="30420" xr:uid="{00000000-0005-0000-0000-0000BD0D0000}"/>
    <cellStyle name="Millares 2 3 2 13 4" xfId="23362" xr:uid="{00000000-0005-0000-0000-0000BE0D0000}"/>
    <cellStyle name="Millares 2 3 2 14" xfId="18515" xr:uid="{00000000-0005-0000-0000-0000BF0D0000}"/>
    <cellStyle name="Millares 2 3 2 14 2" xfId="36796" xr:uid="{00000000-0005-0000-0000-0000C00D0000}"/>
    <cellStyle name="Millares 2 3 2 14 3" xfId="31706" xr:uid="{00000000-0005-0000-0000-0000C10D0000}"/>
    <cellStyle name="Millares 2 3 2 14 4" xfId="23617" xr:uid="{00000000-0005-0000-0000-0000C20D0000}"/>
    <cellStyle name="Millares 2 3 2 15" xfId="19819" xr:uid="{00000000-0005-0000-0000-0000C30D0000}"/>
    <cellStyle name="Millares 2 3 2 15 2" xfId="37025" xr:uid="{00000000-0005-0000-0000-0000C40D0000}"/>
    <cellStyle name="Millares 2 3 2 15 3" xfId="33008" xr:uid="{00000000-0005-0000-0000-0000C50D0000}"/>
    <cellStyle name="Millares 2 3 2 15 4" xfId="23846" xr:uid="{00000000-0005-0000-0000-0000C60D0000}"/>
    <cellStyle name="Millares 2 3 2 16" xfId="24075" xr:uid="{00000000-0005-0000-0000-0000C70D0000}"/>
    <cellStyle name="Millares 2 3 2 16 2" xfId="37254" xr:uid="{00000000-0005-0000-0000-0000C80D0000}"/>
    <cellStyle name="Millares 2 3 2 17" xfId="24304" xr:uid="{00000000-0005-0000-0000-0000C90D0000}"/>
    <cellStyle name="Millares 2 3 2 17 2" xfId="37483" xr:uid="{00000000-0005-0000-0000-0000CA0D0000}"/>
    <cellStyle name="Millares 2 3 2 18" xfId="24555" xr:uid="{00000000-0005-0000-0000-0000CB0D0000}"/>
    <cellStyle name="Millares 2 3 2 18 2" xfId="37734" xr:uid="{00000000-0005-0000-0000-0000CC0D0000}"/>
    <cellStyle name="Millares 2 3 2 19" xfId="34533" xr:uid="{00000000-0005-0000-0000-0000CD0D0000}"/>
    <cellStyle name="Millares 2 3 2 2" xfId="12030" xr:uid="{00000000-0005-0000-0000-0000CE0D0000}"/>
    <cellStyle name="Millares 2 3 2 2 10" xfId="24413" xr:uid="{00000000-0005-0000-0000-0000CF0D0000}"/>
    <cellStyle name="Millares 2 3 2 2 10 2" xfId="37592" xr:uid="{00000000-0005-0000-0000-0000D00D0000}"/>
    <cellStyle name="Millares 2 3 2 2 11" xfId="24664" xr:uid="{00000000-0005-0000-0000-0000D10D0000}"/>
    <cellStyle name="Millares 2 3 2 2 11 2" xfId="37843" xr:uid="{00000000-0005-0000-0000-0000D20D0000}"/>
    <cellStyle name="Millares 2 3 2 2 12" xfId="34717" xr:uid="{00000000-0005-0000-0000-0000D30D0000}"/>
    <cellStyle name="Millares 2 3 2 2 13" xfId="25222" xr:uid="{00000000-0005-0000-0000-0000D40D0000}"/>
    <cellStyle name="Millares 2 3 2 2 14" xfId="21529" xr:uid="{00000000-0005-0000-0000-0000D50D0000}"/>
    <cellStyle name="Millares 2 3 2 2 2" xfId="12971" xr:uid="{00000000-0005-0000-0000-0000D60D0000}"/>
    <cellStyle name="Millares 2 3 2 2 2 2" xfId="17096" xr:uid="{00000000-0005-0000-0000-0000D70D0000}"/>
    <cellStyle name="Millares 2 3 2 2 2 2 2" xfId="30287" xr:uid="{00000000-0005-0000-0000-0000D80D0000}"/>
    <cellStyle name="Millares 2 3 2 2 2 3" xfId="18376" xr:uid="{00000000-0005-0000-0000-0000D90D0000}"/>
    <cellStyle name="Millares 2 3 2 2 2 3 2" xfId="31567" xr:uid="{00000000-0005-0000-0000-0000DA0D0000}"/>
    <cellStyle name="Millares 2 3 2 2 2 4" xfId="19662" xr:uid="{00000000-0005-0000-0000-0000DB0D0000}"/>
    <cellStyle name="Millares 2 3 2 2 2 4 2" xfId="32853" xr:uid="{00000000-0005-0000-0000-0000DC0D0000}"/>
    <cellStyle name="Millares 2 3 2 2 2 5" xfId="20966" xr:uid="{00000000-0005-0000-0000-0000DD0D0000}"/>
    <cellStyle name="Millares 2 3 2 2 2 5 2" xfId="34155" xr:uid="{00000000-0005-0000-0000-0000DE0D0000}"/>
    <cellStyle name="Millares 2 3 2 2 2 6" xfId="35680" xr:uid="{00000000-0005-0000-0000-0000DF0D0000}"/>
    <cellStyle name="Millares 2 3 2 2 2 7" xfId="26162" xr:uid="{00000000-0005-0000-0000-0000E00D0000}"/>
    <cellStyle name="Millares 2 3 2 2 2 8" xfId="22492" xr:uid="{00000000-0005-0000-0000-0000E10D0000}"/>
    <cellStyle name="Millares 2 3 2 2 3" xfId="14020" xr:uid="{00000000-0005-0000-0000-0000E20D0000}"/>
    <cellStyle name="Millares 2 3 2 2 3 2" xfId="21211" xr:uid="{00000000-0005-0000-0000-0000E30D0000}"/>
    <cellStyle name="Millares 2 3 2 2 3 2 2" xfId="34400" xr:uid="{00000000-0005-0000-0000-0000E40D0000}"/>
    <cellStyle name="Millares 2 3 2 2 3 3" xfId="35925" xr:uid="{00000000-0005-0000-0000-0000E50D0000}"/>
    <cellStyle name="Millares 2 3 2 2 3 4" xfId="27211" xr:uid="{00000000-0005-0000-0000-0000E60D0000}"/>
    <cellStyle name="Millares 2 3 2 2 3 5" xfId="22737" xr:uid="{00000000-0005-0000-0000-0000E70D0000}"/>
    <cellStyle name="Millares 2 3 2 2 4" xfId="15076" xr:uid="{00000000-0005-0000-0000-0000E80D0000}"/>
    <cellStyle name="Millares 2 3 2 2 4 2" xfId="36165" xr:uid="{00000000-0005-0000-0000-0000E90D0000}"/>
    <cellStyle name="Millares 2 3 2 2 4 3" xfId="28267" xr:uid="{00000000-0005-0000-0000-0000EA0D0000}"/>
    <cellStyle name="Millares 2 3 2 2 4 4" xfId="22977" xr:uid="{00000000-0005-0000-0000-0000EB0D0000}"/>
    <cellStyle name="Millares 2 3 2 2 5" xfId="16132" xr:uid="{00000000-0005-0000-0000-0000EC0D0000}"/>
    <cellStyle name="Millares 2 3 2 2 5 2" xfId="36395" xr:uid="{00000000-0005-0000-0000-0000ED0D0000}"/>
    <cellStyle name="Millares 2 3 2 2 5 3" xfId="29323" xr:uid="{00000000-0005-0000-0000-0000EE0D0000}"/>
    <cellStyle name="Millares 2 3 2 2 5 4" xfId="23207" xr:uid="{00000000-0005-0000-0000-0000EF0D0000}"/>
    <cellStyle name="Millares 2 3 2 2 6" xfId="17413" xr:uid="{00000000-0005-0000-0000-0000F00D0000}"/>
    <cellStyle name="Millares 2 3 2 2 6 2" xfId="36650" xr:uid="{00000000-0005-0000-0000-0000F10D0000}"/>
    <cellStyle name="Millares 2 3 2 2 6 3" xfId="30604" xr:uid="{00000000-0005-0000-0000-0000F20D0000}"/>
    <cellStyle name="Millares 2 3 2 2 6 4" xfId="23471" xr:uid="{00000000-0005-0000-0000-0000F30D0000}"/>
    <cellStyle name="Millares 2 3 2 2 7" xfId="18699" xr:uid="{00000000-0005-0000-0000-0000F40D0000}"/>
    <cellStyle name="Millares 2 3 2 2 7 2" xfId="36905" xr:uid="{00000000-0005-0000-0000-0000F50D0000}"/>
    <cellStyle name="Millares 2 3 2 2 7 3" xfId="31890" xr:uid="{00000000-0005-0000-0000-0000F60D0000}"/>
    <cellStyle name="Millares 2 3 2 2 7 4" xfId="23726" xr:uid="{00000000-0005-0000-0000-0000F70D0000}"/>
    <cellStyle name="Millares 2 3 2 2 8" xfId="20003" xr:uid="{00000000-0005-0000-0000-0000F80D0000}"/>
    <cellStyle name="Millares 2 3 2 2 8 2" xfId="37134" xr:uid="{00000000-0005-0000-0000-0000F90D0000}"/>
    <cellStyle name="Millares 2 3 2 2 8 3" xfId="33192" xr:uid="{00000000-0005-0000-0000-0000FA0D0000}"/>
    <cellStyle name="Millares 2 3 2 2 8 4" xfId="23955" xr:uid="{00000000-0005-0000-0000-0000FB0D0000}"/>
    <cellStyle name="Millares 2 3 2 2 9" xfId="24184" xr:uid="{00000000-0005-0000-0000-0000FC0D0000}"/>
    <cellStyle name="Millares 2 3 2 2 9 2" xfId="37363" xr:uid="{00000000-0005-0000-0000-0000FD0D0000}"/>
    <cellStyle name="Millares 2 3 2 20" xfId="24950" xr:uid="{00000000-0005-0000-0000-0000FE0D0000}"/>
    <cellStyle name="Millares 2 3 2 21" xfId="21345" xr:uid="{00000000-0005-0000-0000-0000FF0D0000}"/>
    <cellStyle name="Millares 2 3 2 3" xfId="12137" xr:uid="{00000000-0005-0000-0000-0000000E0000}"/>
    <cellStyle name="Millares 2 3 2 3 10" xfId="25329" xr:uid="{00000000-0005-0000-0000-0000010E0000}"/>
    <cellStyle name="Millares 2 3 2 3 11" xfId="21635" xr:uid="{00000000-0005-0000-0000-0000020E0000}"/>
    <cellStyle name="Millares 2 3 2 3 2" xfId="13077" xr:uid="{00000000-0005-0000-0000-0000030E0000}"/>
    <cellStyle name="Millares 2 3 2 3 2 2" xfId="26268" xr:uid="{00000000-0005-0000-0000-0000040E0000}"/>
    <cellStyle name="Millares 2 3 2 3 3" xfId="14126" xr:uid="{00000000-0005-0000-0000-0000050E0000}"/>
    <cellStyle name="Millares 2 3 2 3 3 2" xfId="27317" xr:uid="{00000000-0005-0000-0000-0000060E0000}"/>
    <cellStyle name="Millares 2 3 2 3 4" xfId="15182" xr:uid="{00000000-0005-0000-0000-0000070E0000}"/>
    <cellStyle name="Millares 2 3 2 3 4 2" xfId="28373" xr:uid="{00000000-0005-0000-0000-0000080E0000}"/>
    <cellStyle name="Millares 2 3 2 3 5" xfId="16238" xr:uid="{00000000-0005-0000-0000-0000090E0000}"/>
    <cellStyle name="Millares 2 3 2 3 5 2" xfId="29429" xr:uid="{00000000-0005-0000-0000-00000A0E0000}"/>
    <cellStyle name="Millares 2 3 2 3 6" xfId="17519" xr:uid="{00000000-0005-0000-0000-00000B0E0000}"/>
    <cellStyle name="Millares 2 3 2 3 6 2" xfId="30710" xr:uid="{00000000-0005-0000-0000-00000C0E0000}"/>
    <cellStyle name="Millares 2 3 2 3 7" xfId="18805" xr:uid="{00000000-0005-0000-0000-00000D0E0000}"/>
    <cellStyle name="Millares 2 3 2 3 7 2" xfId="31996" xr:uid="{00000000-0005-0000-0000-00000E0E0000}"/>
    <cellStyle name="Millares 2 3 2 3 8" xfId="20109" xr:uid="{00000000-0005-0000-0000-00000F0E0000}"/>
    <cellStyle name="Millares 2 3 2 3 8 2" xfId="33298" xr:uid="{00000000-0005-0000-0000-0000100E0000}"/>
    <cellStyle name="Millares 2 3 2 3 9" xfId="34823" xr:uid="{00000000-0005-0000-0000-0000110E0000}"/>
    <cellStyle name="Millares 2 3 2 4" xfId="12233" xr:uid="{00000000-0005-0000-0000-0000120E0000}"/>
    <cellStyle name="Millares 2 3 2 4 10" xfId="25425" xr:uid="{00000000-0005-0000-0000-0000130E0000}"/>
    <cellStyle name="Millares 2 3 2 4 11" xfId="21731" xr:uid="{00000000-0005-0000-0000-0000140E0000}"/>
    <cellStyle name="Millares 2 3 2 4 2" xfId="13173" xr:uid="{00000000-0005-0000-0000-0000150E0000}"/>
    <cellStyle name="Millares 2 3 2 4 2 2" xfId="26364" xr:uid="{00000000-0005-0000-0000-0000160E0000}"/>
    <cellStyle name="Millares 2 3 2 4 3" xfId="14222" xr:uid="{00000000-0005-0000-0000-0000170E0000}"/>
    <cellStyle name="Millares 2 3 2 4 3 2" xfId="27413" xr:uid="{00000000-0005-0000-0000-0000180E0000}"/>
    <cellStyle name="Millares 2 3 2 4 4" xfId="15278" xr:uid="{00000000-0005-0000-0000-0000190E0000}"/>
    <cellStyle name="Millares 2 3 2 4 4 2" xfId="28469" xr:uid="{00000000-0005-0000-0000-00001A0E0000}"/>
    <cellStyle name="Millares 2 3 2 4 5" xfId="16334" xr:uid="{00000000-0005-0000-0000-00001B0E0000}"/>
    <cellStyle name="Millares 2 3 2 4 5 2" xfId="29525" xr:uid="{00000000-0005-0000-0000-00001C0E0000}"/>
    <cellStyle name="Millares 2 3 2 4 6" xfId="17615" xr:uid="{00000000-0005-0000-0000-00001D0E0000}"/>
    <cellStyle name="Millares 2 3 2 4 6 2" xfId="30806" xr:uid="{00000000-0005-0000-0000-00001E0E0000}"/>
    <cellStyle name="Millares 2 3 2 4 7" xfId="18901" xr:uid="{00000000-0005-0000-0000-00001F0E0000}"/>
    <cellStyle name="Millares 2 3 2 4 7 2" xfId="32092" xr:uid="{00000000-0005-0000-0000-0000200E0000}"/>
    <cellStyle name="Millares 2 3 2 4 8" xfId="20205" xr:uid="{00000000-0005-0000-0000-0000210E0000}"/>
    <cellStyle name="Millares 2 3 2 4 8 2" xfId="33394" xr:uid="{00000000-0005-0000-0000-0000220E0000}"/>
    <cellStyle name="Millares 2 3 2 4 9" xfId="34919" xr:uid="{00000000-0005-0000-0000-0000230E0000}"/>
    <cellStyle name="Millares 2 3 2 5" xfId="12338" xr:uid="{00000000-0005-0000-0000-0000240E0000}"/>
    <cellStyle name="Millares 2 3 2 5 10" xfId="25530" xr:uid="{00000000-0005-0000-0000-0000250E0000}"/>
    <cellStyle name="Millares 2 3 2 5 11" xfId="21836" xr:uid="{00000000-0005-0000-0000-0000260E0000}"/>
    <cellStyle name="Millares 2 3 2 5 2" xfId="13278" xr:uid="{00000000-0005-0000-0000-0000270E0000}"/>
    <cellStyle name="Millares 2 3 2 5 2 2" xfId="26469" xr:uid="{00000000-0005-0000-0000-0000280E0000}"/>
    <cellStyle name="Millares 2 3 2 5 3" xfId="14327" xr:uid="{00000000-0005-0000-0000-0000290E0000}"/>
    <cellStyle name="Millares 2 3 2 5 3 2" xfId="27518" xr:uid="{00000000-0005-0000-0000-00002A0E0000}"/>
    <cellStyle name="Millares 2 3 2 5 4" xfId="15383" xr:uid="{00000000-0005-0000-0000-00002B0E0000}"/>
    <cellStyle name="Millares 2 3 2 5 4 2" xfId="28574" xr:uid="{00000000-0005-0000-0000-00002C0E0000}"/>
    <cellStyle name="Millares 2 3 2 5 5" xfId="16439" xr:uid="{00000000-0005-0000-0000-00002D0E0000}"/>
    <cellStyle name="Millares 2 3 2 5 5 2" xfId="29630" xr:uid="{00000000-0005-0000-0000-00002E0E0000}"/>
    <cellStyle name="Millares 2 3 2 5 6" xfId="17720" xr:uid="{00000000-0005-0000-0000-00002F0E0000}"/>
    <cellStyle name="Millares 2 3 2 5 6 2" xfId="30911" xr:uid="{00000000-0005-0000-0000-0000300E0000}"/>
    <cellStyle name="Millares 2 3 2 5 7" xfId="19006" xr:uid="{00000000-0005-0000-0000-0000310E0000}"/>
    <cellStyle name="Millares 2 3 2 5 7 2" xfId="32197" xr:uid="{00000000-0005-0000-0000-0000320E0000}"/>
    <cellStyle name="Millares 2 3 2 5 8" xfId="20310" xr:uid="{00000000-0005-0000-0000-0000330E0000}"/>
    <cellStyle name="Millares 2 3 2 5 8 2" xfId="33499" xr:uid="{00000000-0005-0000-0000-0000340E0000}"/>
    <cellStyle name="Millares 2 3 2 5 9" xfId="35024" xr:uid="{00000000-0005-0000-0000-0000350E0000}"/>
    <cellStyle name="Millares 2 3 2 6" xfId="12503" xr:uid="{00000000-0005-0000-0000-0000360E0000}"/>
    <cellStyle name="Millares 2 3 2 6 10" xfId="25695" xr:uid="{00000000-0005-0000-0000-0000370E0000}"/>
    <cellStyle name="Millares 2 3 2 6 11" xfId="21997" xr:uid="{00000000-0005-0000-0000-0000380E0000}"/>
    <cellStyle name="Millares 2 3 2 6 2" xfId="13439" xr:uid="{00000000-0005-0000-0000-0000390E0000}"/>
    <cellStyle name="Millares 2 3 2 6 2 2" xfId="26630" xr:uid="{00000000-0005-0000-0000-00003A0E0000}"/>
    <cellStyle name="Millares 2 3 2 6 3" xfId="14488" xr:uid="{00000000-0005-0000-0000-00003B0E0000}"/>
    <cellStyle name="Millares 2 3 2 6 3 2" xfId="27679" xr:uid="{00000000-0005-0000-0000-00003C0E0000}"/>
    <cellStyle name="Millares 2 3 2 6 4" xfId="15544" xr:uid="{00000000-0005-0000-0000-00003D0E0000}"/>
    <cellStyle name="Millares 2 3 2 6 4 2" xfId="28735" xr:uid="{00000000-0005-0000-0000-00003E0E0000}"/>
    <cellStyle name="Millares 2 3 2 6 5" xfId="16600" xr:uid="{00000000-0005-0000-0000-00003F0E0000}"/>
    <cellStyle name="Millares 2 3 2 6 5 2" xfId="29791" xr:uid="{00000000-0005-0000-0000-0000400E0000}"/>
    <cellStyle name="Millares 2 3 2 6 6" xfId="17881" xr:uid="{00000000-0005-0000-0000-0000410E0000}"/>
    <cellStyle name="Millares 2 3 2 6 6 2" xfId="31072" xr:uid="{00000000-0005-0000-0000-0000420E0000}"/>
    <cellStyle name="Millares 2 3 2 6 7" xfId="19167" xr:uid="{00000000-0005-0000-0000-0000430E0000}"/>
    <cellStyle name="Millares 2 3 2 6 7 2" xfId="32358" xr:uid="{00000000-0005-0000-0000-0000440E0000}"/>
    <cellStyle name="Millares 2 3 2 6 8" xfId="20471" xr:uid="{00000000-0005-0000-0000-0000450E0000}"/>
    <cellStyle name="Millares 2 3 2 6 8 2" xfId="33660" xr:uid="{00000000-0005-0000-0000-0000460E0000}"/>
    <cellStyle name="Millares 2 3 2 6 9" xfId="35185" xr:uid="{00000000-0005-0000-0000-0000470E0000}"/>
    <cellStyle name="Millares 2 3 2 7" xfId="12617" xr:uid="{00000000-0005-0000-0000-0000480E0000}"/>
    <cellStyle name="Millares 2 3 2 7 10" xfId="25809" xr:uid="{00000000-0005-0000-0000-0000490E0000}"/>
    <cellStyle name="Millares 2 3 2 7 11" xfId="22111" xr:uid="{00000000-0005-0000-0000-00004A0E0000}"/>
    <cellStyle name="Millares 2 3 2 7 2" xfId="13553" xr:uid="{00000000-0005-0000-0000-00004B0E0000}"/>
    <cellStyle name="Millares 2 3 2 7 2 2" xfId="26744" xr:uid="{00000000-0005-0000-0000-00004C0E0000}"/>
    <cellStyle name="Millares 2 3 2 7 3" xfId="14602" xr:uid="{00000000-0005-0000-0000-00004D0E0000}"/>
    <cellStyle name="Millares 2 3 2 7 3 2" xfId="27793" xr:uid="{00000000-0005-0000-0000-00004E0E0000}"/>
    <cellStyle name="Millares 2 3 2 7 4" xfId="15658" xr:uid="{00000000-0005-0000-0000-00004F0E0000}"/>
    <cellStyle name="Millares 2 3 2 7 4 2" xfId="28849" xr:uid="{00000000-0005-0000-0000-0000500E0000}"/>
    <cellStyle name="Millares 2 3 2 7 5" xfId="16714" xr:uid="{00000000-0005-0000-0000-0000510E0000}"/>
    <cellStyle name="Millares 2 3 2 7 5 2" xfId="29905" xr:uid="{00000000-0005-0000-0000-0000520E0000}"/>
    <cellStyle name="Millares 2 3 2 7 6" xfId="17995" xr:uid="{00000000-0005-0000-0000-0000530E0000}"/>
    <cellStyle name="Millares 2 3 2 7 6 2" xfId="31186" xr:uid="{00000000-0005-0000-0000-0000540E0000}"/>
    <cellStyle name="Millares 2 3 2 7 7" xfId="19281" xr:uid="{00000000-0005-0000-0000-0000550E0000}"/>
    <cellStyle name="Millares 2 3 2 7 7 2" xfId="32472" xr:uid="{00000000-0005-0000-0000-0000560E0000}"/>
    <cellStyle name="Millares 2 3 2 7 8" xfId="20585" xr:uid="{00000000-0005-0000-0000-0000570E0000}"/>
    <cellStyle name="Millares 2 3 2 7 8 2" xfId="33774" xr:uid="{00000000-0005-0000-0000-0000580E0000}"/>
    <cellStyle name="Millares 2 3 2 7 9" xfId="35299" xr:uid="{00000000-0005-0000-0000-0000590E0000}"/>
    <cellStyle name="Millares 2 3 2 8" xfId="13704" xr:uid="{00000000-0005-0000-0000-00005A0E0000}"/>
    <cellStyle name="Millares 2 3 2 8 10" xfId="22262" xr:uid="{00000000-0005-0000-0000-00005B0E0000}"/>
    <cellStyle name="Millares 2 3 2 8 2" xfId="14753" xr:uid="{00000000-0005-0000-0000-00005C0E0000}"/>
    <cellStyle name="Millares 2 3 2 8 2 2" xfId="27944" xr:uid="{00000000-0005-0000-0000-00005D0E0000}"/>
    <cellStyle name="Millares 2 3 2 8 3" xfId="15809" xr:uid="{00000000-0005-0000-0000-00005E0E0000}"/>
    <cellStyle name="Millares 2 3 2 8 3 2" xfId="29000" xr:uid="{00000000-0005-0000-0000-00005F0E0000}"/>
    <cellStyle name="Millares 2 3 2 8 4" xfId="16865" xr:uid="{00000000-0005-0000-0000-0000600E0000}"/>
    <cellStyle name="Millares 2 3 2 8 4 2" xfId="30056" xr:uid="{00000000-0005-0000-0000-0000610E0000}"/>
    <cellStyle name="Millares 2 3 2 8 5" xfId="18146" xr:uid="{00000000-0005-0000-0000-0000620E0000}"/>
    <cellStyle name="Millares 2 3 2 8 5 2" xfId="31337" xr:uid="{00000000-0005-0000-0000-0000630E0000}"/>
    <cellStyle name="Millares 2 3 2 8 6" xfId="19432" xr:uid="{00000000-0005-0000-0000-0000640E0000}"/>
    <cellStyle name="Millares 2 3 2 8 6 2" xfId="32623" xr:uid="{00000000-0005-0000-0000-0000650E0000}"/>
    <cellStyle name="Millares 2 3 2 8 7" xfId="20736" xr:uid="{00000000-0005-0000-0000-0000660E0000}"/>
    <cellStyle name="Millares 2 3 2 8 7 2" xfId="33925" xr:uid="{00000000-0005-0000-0000-0000670E0000}"/>
    <cellStyle name="Millares 2 3 2 8 8" xfId="35450" xr:uid="{00000000-0005-0000-0000-0000680E0000}"/>
    <cellStyle name="Millares 2 3 2 8 9" xfId="26895" xr:uid="{00000000-0005-0000-0000-0000690E0000}"/>
    <cellStyle name="Millares 2 3 2 9" xfId="12787" xr:uid="{00000000-0005-0000-0000-00006A0E0000}"/>
    <cellStyle name="Millares 2 3 2 9 2" xfId="16987" xr:uid="{00000000-0005-0000-0000-00006B0E0000}"/>
    <cellStyle name="Millares 2 3 2 9 2 2" xfId="30178" xr:uid="{00000000-0005-0000-0000-00006C0E0000}"/>
    <cellStyle name="Millares 2 3 2 9 3" xfId="18267" xr:uid="{00000000-0005-0000-0000-00006D0E0000}"/>
    <cellStyle name="Millares 2 3 2 9 3 2" xfId="31458" xr:uid="{00000000-0005-0000-0000-00006E0E0000}"/>
    <cellStyle name="Millares 2 3 2 9 4" xfId="19553" xr:uid="{00000000-0005-0000-0000-00006F0E0000}"/>
    <cellStyle name="Millares 2 3 2 9 4 2" xfId="32744" xr:uid="{00000000-0005-0000-0000-0000700E0000}"/>
    <cellStyle name="Millares 2 3 2 9 5" xfId="20857" xr:uid="{00000000-0005-0000-0000-0000710E0000}"/>
    <cellStyle name="Millares 2 3 2 9 5 2" xfId="34046" xr:uid="{00000000-0005-0000-0000-0000720E0000}"/>
    <cellStyle name="Millares 2 3 2 9 6" xfId="35571" xr:uid="{00000000-0005-0000-0000-0000730E0000}"/>
    <cellStyle name="Millares 2 3 2 9 7" xfId="25978" xr:uid="{00000000-0005-0000-0000-0000740E0000}"/>
    <cellStyle name="Millares 2 3 2 9 8" xfId="22383" xr:uid="{00000000-0005-0000-0000-0000750E0000}"/>
    <cellStyle name="Millares 2 3 20" xfId="34461" xr:uid="{00000000-0005-0000-0000-0000760E0000}"/>
    <cellStyle name="Millares 2 3 21" xfId="24828" xr:uid="{00000000-0005-0000-0000-0000770E0000}"/>
    <cellStyle name="Millares 2 3 22" xfId="21273" xr:uid="{00000000-0005-0000-0000-0000780E0000}"/>
    <cellStyle name="Millares 2 3 23" xfId="37935" xr:uid="{00000000-0005-0000-0000-0000790E0000}"/>
    <cellStyle name="Millares 2 3 24" xfId="37983" xr:uid="{00000000-0005-0000-0000-00007A0E0000}"/>
    <cellStyle name="Millares 2 3 3" xfId="11998" xr:uid="{00000000-0005-0000-0000-00007B0E0000}"/>
    <cellStyle name="Millares 2 3 3 10" xfId="15044" xr:uid="{00000000-0005-0000-0000-00007C0E0000}"/>
    <cellStyle name="Millares 2 3 3 10 2" xfId="36024" xr:uid="{00000000-0005-0000-0000-00007D0E0000}"/>
    <cellStyle name="Millares 2 3 3 10 3" xfId="28235" xr:uid="{00000000-0005-0000-0000-00007E0E0000}"/>
    <cellStyle name="Millares 2 3 3 10 4" xfId="22836" xr:uid="{00000000-0005-0000-0000-00007F0E0000}"/>
    <cellStyle name="Millares 2 3 3 11" xfId="16100" xr:uid="{00000000-0005-0000-0000-0000800E0000}"/>
    <cellStyle name="Millares 2 3 3 11 2" xfId="36254" xr:uid="{00000000-0005-0000-0000-0000810E0000}"/>
    <cellStyle name="Millares 2 3 3 11 3" xfId="29291" xr:uid="{00000000-0005-0000-0000-0000820E0000}"/>
    <cellStyle name="Millares 2 3 3 11 4" xfId="23066" xr:uid="{00000000-0005-0000-0000-0000830E0000}"/>
    <cellStyle name="Millares 2 3 3 12" xfId="17381" xr:uid="{00000000-0005-0000-0000-0000840E0000}"/>
    <cellStyle name="Millares 2 3 3 12 2" xfId="36509" xr:uid="{00000000-0005-0000-0000-0000850E0000}"/>
    <cellStyle name="Millares 2 3 3 12 3" xfId="30572" xr:uid="{00000000-0005-0000-0000-0000860E0000}"/>
    <cellStyle name="Millares 2 3 3 12 4" xfId="23330" xr:uid="{00000000-0005-0000-0000-0000870E0000}"/>
    <cellStyle name="Millares 2 3 3 13" xfId="18667" xr:uid="{00000000-0005-0000-0000-0000880E0000}"/>
    <cellStyle name="Millares 2 3 3 13 2" xfId="36764" xr:uid="{00000000-0005-0000-0000-0000890E0000}"/>
    <cellStyle name="Millares 2 3 3 13 3" xfId="31858" xr:uid="{00000000-0005-0000-0000-00008A0E0000}"/>
    <cellStyle name="Millares 2 3 3 13 4" xfId="23585" xr:uid="{00000000-0005-0000-0000-00008B0E0000}"/>
    <cellStyle name="Millares 2 3 3 14" xfId="19971" xr:uid="{00000000-0005-0000-0000-00008C0E0000}"/>
    <cellStyle name="Millares 2 3 3 14 2" xfId="36993" xr:uid="{00000000-0005-0000-0000-00008D0E0000}"/>
    <cellStyle name="Millares 2 3 3 14 3" xfId="33160" xr:uid="{00000000-0005-0000-0000-00008E0E0000}"/>
    <cellStyle name="Millares 2 3 3 14 4" xfId="23814" xr:uid="{00000000-0005-0000-0000-00008F0E0000}"/>
    <cellStyle name="Millares 2 3 3 15" xfId="24043" xr:uid="{00000000-0005-0000-0000-0000900E0000}"/>
    <cellStyle name="Millares 2 3 3 15 2" xfId="37222" xr:uid="{00000000-0005-0000-0000-0000910E0000}"/>
    <cellStyle name="Millares 2 3 3 16" xfId="24272" xr:uid="{00000000-0005-0000-0000-0000920E0000}"/>
    <cellStyle name="Millares 2 3 3 16 2" xfId="37451" xr:uid="{00000000-0005-0000-0000-0000930E0000}"/>
    <cellStyle name="Millares 2 3 3 17" xfId="24523" xr:uid="{00000000-0005-0000-0000-0000940E0000}"/>
    <cellStyle name="Millares 2 3 3 17 2" xfId="37702" xr:uid="{00000000-0005-0000-0000-0000950E0000}"/>
    <cellStyle name="Millares 2 3 3 18" xfId="34685" xr:uid="{00000000-0005-0000-0000-0000960E0000}"/>
    <cellStyle name="Millares 2 3 3 19" xfId="25190" xr:uid="{00000000-0005-0000-0000-0000970E0000}"/>
    <cellStyle name="Millares 2 3 3 2" xfId="12105" xr:uid="{00000000-0005-0000-0000-0000980E0000}"/>
    <cellStyle name="Millares 2 3 3 2 10" xfId="24381" xr:uid="{00000000-0005-0000-0000-0000990E0000}"/>
    <cellStyle name="Millares 2 3 3 2 10 2" xfId="37560" xr:uid="{00000000-0005-0000-0000-00009A0E0000}"/>
    <cellStyle name="Millares 2 3 3 2 11" xfId="24632" xr:uid="{00000000-0005-0000-0000-00009B0E0000}"/>
    <cellStyle name="Millares 2 3 3 2 11 2" xfId="37811" xr:uid="{00000000-0005-0000-0000-00009C0E0000}"/>
    <cellStyle name="Millares 2 3 3 2 12" xfId="34791" xr:uid="{00000000-0005-0000-0000-00009D0E0000}"/>
    <cellStyle name="Millares 2 3 3 2 13" xfId="25297" xr:uid="{00000000-0005-0000-0000-00009E0E0000}"/>
    <cellStyle name="Millares 2 3 3 2 14" xfId="21603" xr:uid="{00000000-0005-0000-0000-00009F0E0000}"/>
    <cellStyle name="Millares 2 3 3 2 2" xfId="13045" xr:uid="{00000000-0005-0000-0000-0000A00E0000}"/>
    <cellStyle name="Millares 2 3 3 2 2 2" xfId="17064" xr:uid="{00000000-0005-0000-0000-0000A10E0000}"/>
    <cellStyle name="Millares 2 3 3 2 2 2 2" xfId="30255" xr:uid="{00000000-0005-0000-0000-0000A20E0000}"/>
    <cellStyle name="Millares 2 3 3 2 2 3" xfId="18344" xr:uid="{00000000-0005-0000-0000-0000A30E0000}"/>
    <cellStyle name="Millares 2 3 3 2 2 3 2" xfId="31535" xr:uid="{00000000-0005-0000-0000-0000A40E0000}"/>
    <cellStyle name="Millares 2 3 3 2 2 4" xfId="19630" xr:uid="{00000000-0005-0000-0000-0000A50E0000}"/>
    <cellStyle name="Millares 2 3 3 2 2 4 2" xfId="32821" xr:uid="{00000000-0005-0000-0000-0000A60E0000}"/>
    <cellStyle name="Millares 2 3 3 2 2 5" xfId="20934" xr:uid="{00000000-0005-0000-0000-0000A70E0000}"/>
    <cellStyle name="Millares 2 3 3 2 2 5 2" xfId="34123" xr:uid="{00000000-0005-0000-0000-0000A80E0000}"/>
    <cellStyle name="Millares 2 3 3 2 2 6" xfId="35648" xr:uid="{00000000-0005-0000-0000-0000A90E0000}"/>
    <cellStyle name="Millares 2 3 3 2 2 7" xfId="26236" xr:uid="{00000000-0005-0000-0000-0000AA0E0000}"/>
    <cellStyle name="Millares 2 3 3 2 2 8" xfId="22460" xr:uid="{00000000-0005-0000-0000-0000AB0E0000}"/>
    <cellStyle name="Millares 2 3 3 2 3" xfId="14094" xr:uid="{00000000-0005-0000-0000-0000AC0E0000}"/>
    <cellStyle name="Millares 2 3 3 2 3 2" xfId="21179" xr:uid="{00000000-0005-0000-0000-0000AD0E0000}"/>
    <cellStyle name="Millares 2 3 3 2 3 2 2" xfId="34368" xr:uid="{00000000-0005-0000-0000-0000AE0E0000}"/>
    <cellStyle name="Millares 2 3 3 2 3 3" xfId="35893" xr:uid="{00000000-0005-0000-0000-0000AF0E0000}"/>
    <cellStyle name="Millares 2 3 3 2 3 4" xfId="27285" xr:uid="{00000000-0005-0000-0000-0000B00E0000}"/>
    <cellStyle name="Millares 2 3 3 2 3 5" xfId="22705" xr:uid="{00000000-0005-0000-0000-0000B10E0000}"/>
    <cellStyle name="Millares 2 3 3 2 4" xfId="15150" xr:uid="{00000000-0005-0000-0000-0000B20E0000}"/>
    <cellStyle name="Millares 2 3 3 2 4 2" xfId="36133" xr:uid="{00000000-0005-0000-0000-0000B30E0000}"/>
    <cellStyle name="Millares 2 3 3 2 4 3" xfId="28341" xr:uid="{00000000-0005-0000-0000-0000B40E0000}"/>
    <cellStyle name="Millares 2 3 3 2 4 4" xfId="22945" xr:uid="{00000000-0005-0000-0000-0000B50E0000}"/>
    <cellStyle name="Millares 2 3 3 2 5" xfId="16206" xr:uid="{00000000-0005-0000-0000-0000B60E0000}"/>
    <cellStyle name="Millares 2 3 3 2 5 2" xfId="36363" xr:uid="{00000000-0005-0000-0000-0000B70E0000}"/>
    <cellStyle name="Millares 2 3 3 2 5 3" xfId="29397" xr:uid="{00000000-0005-0000-0000-0000B80E0000}"/>
    <cellStyle name="Millares 2 3 3 2 5 4" xfId="23175" xr:uid="{00000000-0005-0000-0000-0000B90E0000}"/>
    <cellStyle name="Millares 2 3 3 2 6" xfId="17487" xr:uid="{00000000-0005-0000-0000-0000BA0E0000}"/>
    <cellStyle name="Millares 2 3 3 2 6 2" xfId="36618" xr:uid="{00000000-0005-0000-0000-0000BB0E0000}"/>
    <cellStyle name="Millares 2 3 3 2 6 3" xfId="30678" xr:uid="{00000000-0005-0000-0000-0000BC0E0000}"/>
    <cellStyle name="Millares 2 3 3 2 6 4" xfId="23439" xr:uid="{00000000-0005-0000-0000-0000BD0E0000}"/>
    <cellStyle name="Millares 2 3 3 2 7" xfId="18773" xr:uid="{00000000-0005-0000-0000-0000BE0E0000}"/>
    <cellStyle name="Millares 2 3 3 2 7 2" xfId="36873" xr:uid="{00000000-0005-0000-0000-0000BF0E0000}"/>
    <cellStyle name="Millares 2 3 3 2 7 3" xfId="31964" xr:uid="{00000000-0005-0000-0000-0000C00E0000}"/>
    <cellStyle name="Millares 2 3 3 2 7 4" xfId="23694" xr:uid="{00000000-0005-0000-0000-0000C10E0000}"/>
    <cellStyle name="Millares 2 3 3 2 8" xfId="20077" xr:uid="{00000000-0005-0000-0000-0000C20E0000}"/>
    <cellStyle name="Millares 2 3 3 2 8 2" xfId="37102" xr:uid="{00000000-0005-0000-0000-0000C30E0000}"/>
    <cellStyle name="Millares 2 3 3 2 8 3" xfId="33266" xr:uid="{00000000-0005-0000-0000-0000C40E0000}"/>
    <cellStyle name="Millares 2 3 3 2 8 4" xfId="23923" xr:uid="{00000000-0005-0000-0000-0000C50E0000}"/>
    <cellStyle name="Millares 2 3 3 2 9" xfId="24152" xr:uid="{00000000-0005-0000-0000-0000C60E0000}"/>
    <cellStyle name="Millares 2 3 3 2 9 2" xfId="37331" xr:uid="{00000000-0005-0000-0000-0000C70E0000}"/>
    <cellStyle name="Millares 2 3 3 20" xfId="21497" xr:uid="{00000000-0005-0000-0000-0000C80E0000}"/>
    <cellStyle name="Millares 2 3 3 3" xfId="12201" xr:uid="{00000000-0005-0000-0000-0000C90E0000}"/>
    <cellStyle name="Millares 2 3 3 3 10" xfId="25393" xr:uid="{00000000-0005-0000-0000-0000CA0E0000}"/>
    <cellStyle name="Millares 2 3 3 3 11" xfId="21699" xr:uid="{00000000-0005-0000-0000-0000CB0E0000}"/>
    <cellStyle name="Millares 2 3 3 3 2" xfId="13141" xr:uid="{00000000-0005-0000-0000-0000CC0E0000}"/>
    <cellStyle name="Millares 2 3 3 3 2 2" xfId="26332" xr:uid="{00000000-0005-0000-0000-0000CD0E0000}"/>
    <cellStyle name="Millares 2 3 3 3 3" xfId="14190" xr:uid="{00000000-0005-0000-0000-0000CE0E0000}"/>
    <cellStyle name="Millares 2 3 3 3 3 2" xfId="27381" xr:uid="{00000000-0005-0000-0000-0000CF0E0000}"/>
    <cellStyle name="Millares 2 3 3 3 4" xfId="15246" xr:uid="{00000000-0005-0000-0000-0000D00E0000}"/>
    <cellStyle name="Millares 2 3 3 3 4 2" xfId="28437" xr:uid="{00000000-0005-0000-0000-0000D10E0000}"/>
    <cellStyle name="Millares 2 3 3 3 5" xfId="16302" xr:uid="{00000000-0005-0000-0000-0000D20E0000}"/>
    <cellStyle name="Millares 2 3 3 3 5 2" xfId="29493" xr:uid="{00000000-0005-0000-0000-0000D30E0000}"/>
    <cellStyle name="Millares 2 3 3 3 6" xfId="17583" xr:uid="{00000000-0005-0000-0000-0000D40E0000}"/>
    <cellStyle name="Millares 2 3 3 3 6 2" xfId="30774" xr:uid="{00000000-0005-0000-0000-0000D50E0000}"/>
    <cellStyle name="Millares 2 3 3 3 7" xfId="18869" xr:uid="{00000000-0005-0000-0000-0000D60E0000}"/>
    <cellStyle name="Millares 2 3 3 3 7 2" xfId="32060" xr:uid="{00000000-0005-0000-0000-0000D70E0000}"/>
    <cellStyle name="Millares 2 3 3 3 8" xfId="20173" xr:uid="{00000000-0005-0000-0000-0000D80E0000}"/>
    <cellStyle name="Millares 2 3 3 3 8 2" xfId="33362" xr:uid="{00000000-0005-0000-0000-0000D90E0000}"/>
    <cellStyle name="Millares 2 3 3 3 9" xfId="34887" xr:uid="{00000000-0005-0000-0000-0000DA0E0000}"/>
    <cellStyle name="Millares 2 3 3 4" xfId="12306" xr:uid="{00000000-0005-0000-0000-0000DB0E0000}"/>
    <cellStyle name="Millares 2 3 3 4 10" xfId="25498" xr:uid="{00000000-0005-0000-0000-0000DC0E0000}"/>
    <cellStyle name="Millares 2 3 3 4 11" xfId="21804" xr:uid="{00000000-0005-0000-0000-0000DD0E0000}"/>
    <cellStyle name="Millares 2 3 3 4 2" xfId="13246" xr:uid="{00000000-0005-0000-0000-0000DE0E0000}"/>
    <cellStyle name="Millares 2 3 3 4 2 2" xfId="26437" xr:uid="{00000000-0005-0000-0000-0000DF0E0000}"/>
    <cellStyle name="Millares 2 3 3 4 3" xfId="14295" xr:uid="{00000000-0005-0000-0000-0000E00E0000}"/>
    <cellStyle name="Millares 2 3 3 4 3 2" xfId="27486" xr:uid="{00000000-0005-0000-0000-0000E10E0000}"/>
    <cellStyle name="Millares 2 3 3 4 4" xfId="15351" xr:uid="{00000000-0005-0000-0000-0000E20E0000}"/>
    <cellStyle name="Millares 2 3 3 4 4 2" xfId="28542" xr:uid="{00000000-0005-0000-0000-0000E30E0000}"/>
    <cellStyle name="Millares 2 3 3 4 5" xfId="16407" xr:uid="{00000000-0005-0000-0000-0000E40E0000}"/>
    <cellStyle name="Millares 2 3 3 4 5 2" xfId="29598" xr:uid="{00000000-0005-0000-0000-0000E50E0000}"/>
    <cellStyle name="Millares 2 3 3 4 6" xfId="17688" xr:uid="{00000000-0005-0000-0000-0000E60E0000}"/>
    <cellStyle name="Millares 2 3 3 4 6 2" xfId="30879" xr:uid="{00000000-0005-0000-0000-0000E70E0000}"/>
    <cellStyle name="Millares 2 3 3 4 7" xfId="18974" xr:uid="{00000000-0005-0000-0000-0000E80E0000}"/>
    <cellStyle name="Millares 2 3 3 4 7 2" xfId="32165" xr:uid="{00000000-0005-0000-0000-0000E90E0000}"/>
    <cellStyle name="Millares 2 3 3 4 8" xfId="20278" xr:uid="{00000000-0005-0000-0000-0000EA0E0000}"/>
    <cellStyle name="Millares 2 3 3 4 8 2" xfId="33467" xr:uid="{00000000-0005-0000-0000-0000EB0E0000}"/>
    <cellStyle name="Millares 2 3 3 4 9" xfId="34992" xr:uid="{00000000-0005-0000-0000-0000EC0E0000}"/>
    <cellStyle name="Millares 2 3 3 5" xfId="12471" xr:uid="{00000000-0005-0000-0000-0000ED0E0000}"/>
    <cellStyle name="Millares 2 3 3 5 10" xfId="25663" xr:uid="{00000000-0005-0000-0000-0000EE0E0000}"/>
    <cellStyle name="Millares 2 3 3 5 11" xfId="21965" xr:uid="{00000000-0005-0000-0000-0000EF0E0000}"/>
    <cellStyle name="Millares 2 3 3 5 2" xfId="13407" xr:uid="{00000000-0005-0000-0000-0000F00E0000}"/>
    <cellStyle name="Millares 2 3 3 5 2 2" xfId="26598" xr:uid="{00000000-0005-0000-0000-0000F10E0000}"/>
    <cellStyle name="Millares 2 3 3 5 3" xfId="14456" xr:uid="{00000000-0005-0000-0000-0000F20E0000}"/>
    <cellStyle name="Millares 2 3 3 5 3 2" xfId="27647" xr:uid="{00000000-0005-0000-0000-0000F30E0000}"/>
    <cellStyle name="Millares 2 3 3 5 4" xfId="15512" xr:uid="{00000000-0005-0000-0000-0000F40E0000}"/>
    <cellStyle name="Millares 2 3 3 5 4 2" xfId="28703" xr:uid="{00000000-0005-0000-0000-0000F50E0000}"/>
    <cellStyle name="Millares 2 3 3 5 5" xfId="16568" xr:uid="{00000000-0005-0000-0000-0000F60E0000}"/>
    <cellStyle name="Millares 2 3 3 5 5 2" xfId="29759" xr:uid="{00000000-0005-0000-0000-0000F70E0000}"/>
    <cellStyle name="Millares 2 3 3 5 6" xfId="17849" xr:uid="{00000000-0005-0000-0000-0000F80E0000}"/>
    <cellStyle name="Millares 2 3 3 5 6 2" xfId="31040" xr:uid="{00000000-0005-0000-0000-0000F90E0000}"/>
    <cellStyle name="Millares 2 3 3 5 7" xfId="19135" xr:uid="{00000000-0005-0000-0000-0000FA0E0000}"/>
    <cellStyle name="Millares 2 3 3 5 7 2" xfId="32326" xr:uid="{00000000-0005-0000-0000-0000FB0E0000}"/>
    <cellStyle name="Millares 2 3 3 5 8" xfId="20439" xr:uid="{00000000-0005-0000-0000-0000FC0E0000}"/>
    <cellStyle name="Millares 2 3 3 5 8 2" xfId="33628" xr:uid="{00000000-0005-0000-0000-0000FD0E0000}"/>
    <cellStyle name="Millares 2 3 3 5 9" xfId="35153" xr:uid="{00000000-0005-0000-0000-0000FE0E0000}"/>
    <cellStyle name="Millares 2 3 3 6" xfId="12585" xr:uid="{00000000-0005-0000-0000-0000FF0E0000}"/>
    <cellStyle name="Millares 2 3 3 6 10" xfId="25777" xr:uid="{00000000-0005-0000-0000-0000000F0000}"/>
    <cellStyle name="Millares 2 3 3 6 11" xfId="22079" xr:uid="{00000000-0005-0000-0000-0000010F0000}"/>
    <cellStyle name="Millares 2 3 3 6 2" xfId="13521" xr:uid="{00000000-0005-0000-0000-0000020F0000}"/>
    <cellStyle name="Millares 2 3 3 6 2 2" xfId="26712" xr:uid="{00000000-0005-0000-0000-0000030F0000}"/>
    <cellStyle name="Millares 2 3 3 6 3" xfId="14570" xr:uid="{00000000-0005-0000-0000-0000040F0000}"/>
    <cellStyle name="Millares 2 3 3 6 3 2" xfId="27761" xr:uid="{00000000-0005-0000-0000-0000050F0000}"/>
    <cellStyle name="Millares 2 3 3 6 4" xfId="15626" xr:uid="{00000000-0005-0000-0000-0000060F0000}"/>
    <cellStyle name="Millares 2 3 3 6 4 2" xfId="28817" xr:uid="{00000000-0005-0000-0000-0000070F0000}"/>
    <cellStyle name="Millares 2 3 3 6 5" xfId="16682" xr:uid="{00000000-0005-0000-0000-0000080F0000}"/>
    <cellStyle name="Millares 2 3 3 6 5 2" xfId="29873" xr:uid="{00000000-0005-0000-0000-0000090F0000}"/>
    <cellStyle name="Millares 2 3 3 6 6" xfId="17963" xr:uid="{00000000-0005-0000-0000-00000A0F0000}"/>
    <cellStyle name="Millares 2 3 3 6 6 2" xfId="31154" xr:uid="{00000000-0005-0000-0000-00000B0F0000}"/>
    <cellStyle name="Millares 2 3 3 6 7" xfId="19249" xr:uid="{00000000-0005-0000-0000-00000C0F0000}"/>
    <cellStyle name="Millares 2 3 3 6 7 2" xfId="32440" xr:uid="{00000000-0005-0000-0000-00000D0F0000}"/>
    <cellStyle name="Millares 2 3 3 6 8" xfId="20553" xr:uid="{00000000-0005-0000-0000-00000E0F0000}"/>
    <cellStyle name="Millares 2 3 3 6 8 2" xfId="33742" xr:uid="{00000000-0005-0000-0000-00000F0F0000}"/>
    <cellStyle name="Millares 2 3 3 6 9" xfId="35267" xr:uid="{00000000-0005-0000-0000-0000100F0000}"/>
    <cellStyle name="Millares 2 3 3 7" xfId="13672" xr:uid="{00000000-0005-0000-0000-0000110F0000}"/>
    <cellStyle name="Millares 2 3 3 7 10" xfId="22230" xr:uid="{00000000-0005-0000-0000-0000120F0000}"/>
    <cellStyle name="Millares 2 3 3 7 2" xfId="14721" xr:uid="{00000000-0005-0000-0000-0000130F0000}"/>
    <cellStyle name="Millares 2 3 3 7 2 2" xfId="27912" xr:uid="{00000000-0005-0000-0000-0000140F0000}"/>
    <cellStyle name="Millares 2 3 3 7 3" xfId="15777" xr:uid="{00000000-0005-0000-0000-0000150F0000}"/>
    <cellStyle name="Millares 2 3 3 7 3 2" xfId="28968" xr:uid="{00000000-0005-0000-0000-0000160F0000}"/>
    <cellStyle name="Millares 2 3 3 7 4" xfId="16833" xr:uid="{00000000-0005-0000-0000-0000170F0000}"/>
    <cellStyle name="Millares 2 3 3 7 4 2" xfId="30024" xr:uid="{00000000-0005-0000-0000-0000180F0000}"/>
    <cellStyle name="Millares 2 3 3 7 5" xfId="18114" xr:uid="{00000000-0005-0000-0000-0000190F0000}"/>
    <cellStyle name="Millares 2 3 3 7 5 2" xfId="31305" xr:uid="{00000000-0005-0000-0000-00001A0F0000}"/>
    <cellStyle name="Millares 2 3 3 7 6" xfId="19400" xr:uid="{00000000-0005-0000-0000-00001B0F0000}"/>
    <cellStyle name="Millares 2 3 3 7 6 2" xfId="32591" xr:uid="{00000000-0005-0000-0000-00001C0F0000}"/>
    <cellStyle name="Millares 2 3 3 7 7" xfId="20704" xr:uid="{00000000-0005-0000-0000-00001D0F0000}"/>
    <cellStyle name="Millares 2 3 3 7 7 2" xfId="33893" xr:uid="{00000000-0005-0000-0000-00001E0F0000}"/>
    <cellStyle name="Millares 2 3 3 7 8" xfId="35418" xr:uid="{00000000-0005-0000-0000-00001F0F0000}"/>
    <cellStyle name="Millares 2 3 3 7 9" xfId="26863" xr:uid="{00000000-0005-0000-0000-0000200F0000}"/>
    <cellStyle name="Millares 2 3 3 8" xfId="12939" xr:uid="{00000000-0005-0000-0000-0000210F0000}"/>
    <cellStyle name="Millares 2 3 3 8 2" xfId="16955" xr:uid="{00000000-0005-0000-0000-0000220F0000}"/>
    <cellStyle name="Millares 2 3 3 8 2 2" xfId="30146" xr:uid="{00000000-0005-0000-0000-0000230F0000}"/>
    <cellStyle name="Millares 2 3 3 8 3" xfId="18235" xr:uid="{00000000-0005-0000-0000-0000240F0000}"/>
    <cellStyle name="Millares 2 3 3 8 3 2" xfId="31426" xr:uid="{00000000-0005-0000-0000-0000250F0000}"/>
    <cellStyle name="Millares 2 3 3 8 4" xfId="19521" xr:uid="{00000000-0005-0000-0000-0000260F0000}"/>
    <cellStyle name="Millares 2 3 3 8 4 2" xfId="32712" xr:uid="{00000000-0005-0000-0000-0000270F0000}"/>
    <cellStyle name="Millares 2 3 3 8 5" xfId="20825" xr:uid="{00000000-0005-0000-0000-0000280F0000}"/>
    <cellStyle name="Millares 2 3 3 8 5 2" xfId="34014" xr:uid="{00000000-0005-0000-0000-0000290F0000}"/>
    <cellStyle name="Millares 2 3 3 8 6" xfId="35539" xr:uid="{00000000-0005-0000-0000-00002A0F0000}"/>
    <cellStyle name="Millares 2 3 3 8 7" xfId="26130" xr:uid="{00000000-0005-0000-0000-00002B0F0000}"/>
    <cellStyle name="Millares 2 3 3 8 8" xfId="22351" xr:uid="{00000000-0005-0000-0000-00002C0F0000}"/>
    <cellStyle name="Millares 2 3 3 9" xfId="13988" xr:uid="{00000000-0005-0000-0000-00002D0F0000}"/>
    <cellStyle name="Millares 2 3 3 9 2" xfId="21070" xr:uid="{00000000-0005-0000-0000-00002E0F0000}"/>
    <cellStyle name="Millares 2 3 3 9 2 2" xfId="34259" xr:uid="{00000000-0005-0000-0000-00002F0F0000}"/>
    <cellStyle name="Millares 2 3 3 9 3" xfId="35784" xr:uid="{00000000-0005-0000-0000-0000300F0000}"/>
    <cellStyle name="Millares 2 3 3 9 4" xfId="27179" xr:uid="{00000000-0005-0000-0000-0000310F0000}"/>
    <cellStyle name="Millares 2 3 3 9 5" xfId="22596" xr:uid="{00000000-0005-0000-0000-0000320F0000}"/>
    <cellStyle name="Millares 2 3 4" xfId="12073" xr:uid="{00000000-0005-0000-0000-0000330F0000}"/>
    <cellStyle name="Millares 2 3 4 10" xfId="24349" xr:uid="{00000000-0005-0000-0000-0000340F0000}"/>
    <cellStyle name="Millares 2 3 4 10 2" xfId="37528" xr:uid="{00000000-0005-0000-0000-0000350F0000}"/>
    <cellStyle name="Millares 2 3 4 11" xfId="24600" xr:uid="{00000000-0005-0000-0000-0000360F0000}"/>
    <cellStyle name="Millares 2 3 4 11 2" xfId="37779" xr:uid="{00000000-0005-0000-0000-0000370F0000}"/>
    <cellStyle name="Millares 2 3 4 12" xfId="34759" xr:uid="{00000000-0005-0000-0000-0000380F0000}"/>
    <cellStyle name="Millares 2 3 4 13" xfId="25265" xr:uid="{00000000-0005-0000-0000-0000390F0000}"/>
    <cellStyle name="Millares 2 3 4 14" xfId="21571" xr:uid="{00000000-0005-0000-0000-00003A0F0000}"/>
    <cellStyle name="Millares 2 3 4 2" xfId="13013" xr:uid="{00000000-0005-0000-0000-00003B0F0000}"/>
    <cellStyle name="Millares 2 3 4 2 2" xfId="17032" xr:uid="{00000000-0005-0000-0000-00003C0F0000}"/>
    <cellStyle name="Millares 2 3 4 2 2 2" xfId="30223" xr:uid="{00000000-0005-0000-0000-00003D0F0000}"/>
    <cellStyle name="Millares 2 3 4 2 3" xfId="18312" xr:uid="{00000000-0005-0000-0000-00003E0F0000}"/>
    <cellStyle name="Millares 2 3 4 2 3 2" xfId="31503" xr:uid="{00000000-0005-0000-0000-00003F0F0000}"/>
    <cellStyle name="Millares 2 3 4 2 4" xfId="19598" xr:uid="{00000000-0005-0000-0000-0000400F0000}"/>
    <cellStyle name="Millares 2 3 4 2 4 2" xfId="32789" xr:uid="{00000000-0005-0000-0000-0000410F0000}"/>
    <cellStyle name="Millares 2 3 4 2 5" xfId="20902" xr:uid="{00000000-0005-0000-0000-0000420F0000}"/>
    <cellStyle name="Millares 2 3 4 2 5 2" xfId="34091" xr:uid="{00000000-0005-0000-0000-0000430F0000}"/>
    <cellStyle name="Millares 2 3 4 2 6" xfId="35616" xr:uid="{00000000-0005-0000-0000-0000440F0000}"/>
    <cellStyle name="Millares 2 3 4 2 7" xfId="26204" xr:uid="{00000000-0005-0000-0000-0000450F0000}"/>
    <cellStyle name="Millares 2 3 4 2 8" xfId="22428" xr:uid="{00000000-0005-0000-0000-0000460F0000}"/>
    <cellStyle name="Millares 2 3 4 3" xfId="14062" xr:uid="{00000000-0005-0000-0000-0000470F0000}"/>
    <cellStyle name="Millares 2 3 4 3 2" xfId="21147" xr:uid="{00000000-0005-0000-0000-0000480F0000}"/>
    <cellStyle name="Millares 2 3 4 3 2 2" xfId="34336" xr:uid="{00000000-0005-0000-0000-0000490F0000}"/>
    <cellStyle name="Millares 2 3 4 3 3" xfId="35861" xr:uid="{00000000-0005-0000-0000-00004A0F0000}"/>
    <cellStyle name="Millares 2 3 4 3 4" xfId="27253" xr:uid="{00000000-0005-0000-0000-00004B0F0000}"/>
    <cellStyle name="Millares 2 3 4 3 5" xfId="22673" xr:uid="{00000000-0005-0000-0000-00004C0F0000}"/>
    <cellStyle name="Millares 2 3 4 4" xfId="15118" xr:uid="{00000000-0005-0000-0000-00004D0F0000}"/>
    <cellStyle name="Millares 2 3 4 4 2" xfId="36101" xr:uid="{00000000-0005-0000-0000-00004E0F0000}"/>
    <cellStyle name="Millares 2 3 4 4 3" xfId="28309" xr:uid="{00000000-0005-0000-0000-00004F0F0000}"/>
    <cellStyle name="Millares 2 3 4 4 4" xfId="22913" xr:uid="{00000000-0005-0000-0000-0000500F0000}"/>
    <cellStyle name="Millares 2 3 4 5" xfId="16174" xr:uid="{00000000-0005-0000-0000-0000510F0000}"/>
    <cellStyle name="Millares 2 3 4 5 2" xfId="36331" xr:uid="{00000000-0005-0000-0000-0000520F0000}"/>
    <cellStyle name="Millares 2 3 4 5 3" xfId="29365" xr:uid="{00000000-0005-0000-0000-0000530F0000}"/>
    <cellStyle name="Millares 2 3 4 5 4" xfId="23143" xr:uid="{00000000-0005-0000-0000-0000540F0000}"/>
    <cellStyle name="Millares 2 3 4 6" xfId="17455" xr:uid="{00000000-0005-0000-0000-0000550F0000}"/>
    <cellStyle name="Millares 2 3 4 6 2" xfId="36586" xr:uid="{00000000-0005-0000-0000-0000560F0000}"/>
    <cellStyle name="Millares 2 3 4 6 3" xfId="30646" xr:uid="{00000000-0005-0000-0000-0000570F0000}"/>
    <cellStyle name="Millares 2 3 4 6 4" xfId="23407" xr:uid="{00000000-0005-0000-0000-0000580F0000}"/>
    <cellStyle name="Millares 2 3 4 7" xfId="18741" xr:uid="{00000000-0005-0000-0000-0000590F0000}"/>
    <cellStyle name="Millares 2 3 4 7 2" xfId="36841" xr:uid="{00000000-0005-0000-0000-00005A0F0000}"/>
    <cellStyle name="Millares 2 3 4 7 3" xfId="31932" xr:uid="{00000000-0005-0000-0000-00005B0F0000}"/>
    <cellStyle name="Millares 2 3 4 7 4" xfId="23662" xr:uid="{00000000-0005-0000-0000-00005C0F0000}"/>
    <cellStyle name="Millares 2 3 4 8" xfId="20045" xr:uid="{00000000-0005-0000-0000-00005D0F0000}"/>
    <cellStyle name="Millares 2 3 4 8 2" xfId="37070" xr:uid="{00000000-0005-0000-0000-00005E0F0000}"/>
    <cellStyle name="Millares 2 3 4 8 3" xfId="33234" xr:uid="{00000000-0005-0000-0000-00005F0F0000}"/>
    <cellStyle name="Millares 2 3 4 8 4" xfId="23891" xr:uid="{00000000-0005-0000-0000-0000600F0000}"/>
    <cellStyle name="Millares 2 3 4 9" xfId="24120" xr:uid="{00000000-0005-0000-0000-0000610F0000}"/>
    <cellStyle name="Millares 2 3 4 9 2" xfId="37299" xr:uid="{00000000-0005-0000-0000-0000620F0000}"/>
    <cellStyle name="Millares 2 3 5" xfId="12169" xr:uid="{00000000-0005-0000-0000-0000630F0000}"/>
    <cellStyle name="Millares 2 3 5 10" xfId="25361" xr:uid="{00000000-0005-0000-0000-0000640F0000}"/>
    <cellStyle name="Millares 2 3 5 11" xfId="21667" xr:uid="{00000000-0005-0000-0000-0000650F0000}"/>
    <cellStyle name="Millares 2 3 5 2" xfId="13109" xr:uid="{00000000-0005-0000-0000-0000660F0000}"/>
    <cellStyle name="Millares 2 3 5 2 2" xfId="26300" xr:uid="{00000000-0005-0000-0000-0000670F0000}"/>
    <cellStyle name="Millares 2 3 5 3" xfId="14158" xr:uid="{00000000-0005-0000-0000-0000680F0000}"/>
    <cellStyle name="Millares 2 3 5 3 2" xfId="27349" xr:uid="{00000000-0005-0000-0000-0000690F0000}"/>
    <cellStyle name="Millares 2 3 5 4" xfId="15214" xr:uid="{00000000-0005-0000-0000-00006A0F0000}"/>
    <cellStyle name="Millares 2 3 5 4 2" xfId="28405" xr:uid="{00000000-0005-0000-0000-00006B0F0000}"/>
    <cellStyle name="Millares 2 3 5 5" xfId="16270" xr:uid="{00000000-0005-0000-0000-00006C0F0000}"/>
    <cellStyle name="Millares 2 3 5 5 2" xfId="29461" xr:uid="{00000000-0005-0000-0000-00006D0F0000}"/>
    <cellStyle name="Millares 2 3 5 6" xfId="17551" xr:uid="{00000000-0005-0000-0000-00006E0F0000}"/>
    <cellStyle name="Millares 2 3 5 6 2" xfId="30742" xr:uid="{00000000-0005-0000-0000-00006F0F0000}"/>
    <cellStyle name="Millares 2 3 5 7" xfId="18837" xr:uid="{00000000-0005-0000-0000-0000700F0000}"/>
    <cellStyle name="Millares 2 3 5 7 2" xfId="32028" xr:uid="{00000000-0005-0000-0000-0000710F0000}"/>
    <cellStyle name="Millares 2 3 5 8" xfId="20141" xr:uid="{00000000-0005-0000-0000-0000720F0000}"/>
    <cellStyle name="Millares 2 3 5 8 2" xfId="33330" xr:uid="{00000000-0005-0000-0000-0000730F0000}"/>
    <cellStyle name="Millares 2 3 5 9" xfId="34855" xr:uid="{00000000-0005-0000-0000-0000740F0000}"/>
    <cellStyle name="Millares 2 3 6" xfId="12274" xr:uid="{00000000-0005-0000-0000-0000750F0000}"/>
    <cellStyle name="Millares 2 3 6 10" xfId="25466" xr:uid="{00000000-0005-0000-0000-0000760F0000}"/>
    <cellStyle name="Millares 2 3 6 11" xfId="21772" xr:uid="{00000000-0005-0000-0000-0000770F0000}"/>
    <cellStyle name="Millares 2 3 6 2" xfId="13214" xr:uid="{00000000-0005-0000-0000-0000780F0000}"/>
    <cellStyle name="Millares 2 3 6 2 2" xfId="26405" xr:uid="{00000000-0005-0000-0000-0000790F0000}"/>
    <cellStyle name="Millares 2 3 6 3" xfId="14263" xr:uid="{00000000-0005-0000-0000-00007A0F0000}"/>
    <cellStyle name="Millares 2 3 6 3 2" xfId="27454" xr:uid="{00000000-0005-0000-0000-00007B0F0000}"/>
    <cellStyle name="Millares 2 3 6 4" xfId="15319" xr:uid="{00000000-0005-0000-0000-00007C0F0000}"/>
    <cellStyle name="Millares 2 3 6 4 2" xfId="28510" xr:uid="{00000000-0005-0000-0000-00007D0F0000}"/>
    <cellStyle name="Millares 2 3 6 5" xfId="16375" xr:uid="{00000000-0005-0000-0000-00007E0F0000}"/>
    <cellStyle name="Millares 2 3 6 5 2" xfId="29566" xr:uid="{00000000-0005-0000-0000-00007F0F0000}"/>
    <cellStyle name="Millares 2 3 6 6" xfId="17656" xr:uid="{00000000-0005-0000-0000-0000800F0000}"/>
    <cellStyle name="Millares 2 3 6 6 2" xfId="30847" xr:uid="{00000000-0005-0000-0000-0000810F0000}"/>
    <cellStyle name="Millares 2 3 6 7" xfId="18942" xr:uid="{00000000-0005-0000-0000-0000820F0000}"/>
    <cellStyle name="Millares 2 3 6 7 2" xfId="32133" xr:uid="{00000000-0005-0000-0000-0000830F0000}"/>
    <cellStyle name="Millares 2 3 6 8" xfId="20246" xr:uid="{00000000-0005-0000-0000-0000840F0000}"/>
    <cellStyle name="Millares 2 3 6 8 2" xfId="33435" xr:uid="{00000000-0005-0000-0000-0000850F0000}"/>
    <cellStyle name="Millares 2 3 6 9" xfId="34960" xr:uid="{00000000-0005-0000-0000-0000860F0000}"/>
    <cellStyle name="Millares 2 3 7" xfId="12439" xr:uid="{00000000-0005-0000-0000-0000870F0000}"/>
    <cellStyle name="Millares 2 3 7 10" xfId="25631" xr:uid="{00000000-0005-0000-0000-0000880F0000}"/>
    <cellStyle name="Millares 2 3 7 11" xfId="21933" xr:uid="{00000000-0005-0000-0000-0000890F0000}"/>
    <cellStyle name="Millares 2 3 7 2" xfId="13375" xr:uid="{00000000-0005-0000-0000-00008A0F0000}"/>
    <cellStyle name="Millares 2 3 7 2 2" xfId="26566" xr:uid="{00000000-0005-0000-0000-00008B0F0000}"/>
    <cellStyle name="Millares 2 3 7 3" xfId="14424" xr:uid="{00000000-0005-0000-0000-00008C0F0000}"/>
    <cellStyle name="Millares 2 3 7 3 2" xfId="27615" xr:uid="{00000000-0005-0000-0000-00008D0F0000}"/>
    <cellStyle name="Millares 2 3 7 4" xfId="15480" xr:uid="{00000000-0005-0000-0000-00008E0F0000}"/>
    <cellStyle name="Millares 2 3 7 4 2" xfId="28671" xr:uid="{00000000-0005-0000-0000-00008F0F0000}"/>
    <cellStyle name="Millares 2 3 7 5" xfId="16536" xr:uid="{00000000-0005-0000-0000-0000900F0000}"/>
    <cellStyle name="Millares 2 3 7 5 2" xfId="29727" xr:uid="{00000000-0005-0000-0000-0000910F0000}"/>
    <cellStyle name="Millares 2 3 7 6" xfId="17817" xr:uid="{00000000-0005-0000-0000-0000920F0000}"/>
    <cellStyle name="Millares 2 3 7 6 2" xfId="31008" xr:uid="{00000000-0005-0000-0000-0000930F0000}"/>
    <cellStyle name="Millares 2 3 7 7" xfId="19103" xr:uid="{00000000-0005-0000-0000-0000940F0000}"/>
    <cellStyle name="Millares 2 3 7 7 2" xfId="32294" xr:uid="{00000000-0005-0000-0000-0000950F0000}"/>
    <cellStyle name="Millares 2 3 7 8" xfId="20407" xr:uid="{00000000-0005-0000-0000-0000960F0000}"/>
    <cellStyle name="Millares 2 3 7 8 2" xfId="33596" xr:uid="{00000000-0005-0000-0000-0000970F0000}"/>
    <cellStyle name="Millares 2 3 7 9" xfId="35121" xr:uid="{00000000-0005-0000-0000-0000980F0000}"/>
    <cellStyle name="Millares 2 3 8" xfId="12553" xr:uid="{00000000-0005-0000-0000-0000990F0000}"/>
    <cellStyle name="Millares 2 3 8 10" xfId="25745" xr:uid="{00000000-0005-0000-0000-00009A0F0000}"/>
    <cellStyle name="Millares 2 3 8 11" xfId="22047" xr:uid="{00000000-0005-0000-0000-00009B0F0000}"/>
    <cellStyle name="Millares 2 3 8 2" xfId="13489" xr:uid="{00000000-0005-0000-0000-00009C0F0000}"/>
    <cellStyle name="Millares 2 3 8 2 2" xfId="26680" xr:uid="{00000000-0005-0000-0000-00009D0F0000}"/>
    <cellStyle name="Millares 2 3 8 3" xfId="14538" xr:uid="{00000000-0005-0000-0000-00009E0F0000}"/>
    <cellStyle name="Millares 2 3 8 3 2" xfId="27729" xr:uid="{00000000-0005-0000-0000-00009F0F0000}"/>
    <cellStyle name="Millares 2 3 8 4" xfId="15594" xr:uid="{00000000-0005-0000-0000-0000A00F0000}"/>
    <cellStyle name="Millares 2 3 8 4 2" xfId="28785" xr:uid="{00000000-0005-0000-0000-0000A10F0000}"/>
    <cellStyle name="Millares 2 3 8 5" xfId="16650" xr:uid="{00000000-0005-0000-0000-0000A20F0000}"/>
    <cellStyle name="Millares 2 3 8 5 2" xfId="29841" xr:uid="{00000000-0005-0000-0000-0000A30F0000}"/>
    <cellStyle name="Millares 2 3 8 6" xfId="17931" xr:uid="{00000000-0005-0000-0000-0000A40F0000}"/>
    <cellStyle name="Millares 2 3 8 6 2" xfId="31122" xr:uid="{00000000-0005-0000-0000-0000A50F0000}"/>
    <cellStyle name="Millares 2 3 8 7" xfId="19217" xr:uid="{00000000-0005-0000-0000-0000A60F0000}"/>
    <cellStyle name="Millares 2 3 8 7 2" xfId="32408" xr:uid="{00000000-0005-0000-0000-0000A70F0000}"/>
    <cellStyle name="Millares 2 3 8 8" xfId="20521" xr:uid="{00000000-0005-0000-0000-0000A80F0000}"/>
    <cellStyle name="Millares 2 3 8 8 2" xfId="33710" xr:uid="{00000000-0005-0000-0000-0000A90F0000}"/>
    <cellStyle name="Millares 2 3 8 9" xfId="35235" xr:uid="{00000000-0005-0000-0000-0000AA0F0000}"/>
    <cellStyle name="Millares 2 3 9" xfId="13640" xr:uid="{00000000-0005-0000-0000-0000AB0F0000}"/>
    <cellStyle name="Millares 2 3 9 10" xfId="22198" xr:uid="{00000000-0005-0000-0000-0000AC0F0000}"/>
    <cellStyle name="Millares 2 3 9 2" xfId="14689" xr:uid="{00000000-0005-0000-0000-0000AD0F0000}"/>
    <cellStyle name="Millares 2 3 9 2 2" xfId="27880" xr:uid="{00000000-0005-0000-0000-0000AE0F0000}"/>
    <cellStyle name="Millares 2 3 9 3" xfId="15745" xr:uid="{00000000-0005-0000-0000-0000AF0F0000}"/>
    <cellStyle name="Millares 2 3 9 3 2" xfId="28936" xr:uid="{00000000-0005-0000-0000-0000B00F0000}"/>
    <cellStyle name="Millares 2 3 9 4" xfId="16801" xr:uid="{00000000-0005-0000-0000-0000B10F0000}"/>
    <cellStyle name="Millares 2 3 9 4 2" xfId="29992" xr:uid="{00000000-0005-0000-0000-0000B20F0000}"/>
    <cellStyle name="Millares 2 3 9 5" xfId="18082" xr:uid="{00000000-0005-0000-0000-0000B30F0000}"/>
    <cellStyle name="Millares 2 3 9 5 2" xfId="31273" xr:uid="{00000000-0005-0000-0000-0000B40F0000}"/>
    <cellStyle name="Millares 2 3 9 6" xfId="19368" xr:uid="{00000000-0005-0000-0000-0000B50F0000}"/>
    <cellStyle name="Millares 2 3 9 6 2" xfId="32559" xr:uid="{00000000-0005-0000-0000-0000B60F0000}"/>
    <cellStyle name="Millares 2 3 9 7" xfId="20672" xr:uid="{00000000-0005-0000-0000-0000B70F0000}"/>
    <cellStyle name="Millares 2 3 9 7 2" xfId="33861" xr:uid="{00000000-0005-0000-0000-0000B80F0000}"/>
    <cellStyle name="Millares 2 3 9 8" xfId="35386" xr:uid="{00000000-0005-0000-0000-0000B90F0000}"/>
    <cellStyle name="Millares 2 3 9 9" xfId="26831" xr:uid="{00000000-0005-0000-0000-0000BA0F0000}"/>
    <cellStyle name="Millares 2 30" xfId="13732" xr:uid="{00000000-0005-0000-0000-0000BB0F0000}"/>
    <cellStyle name="Millares 2 30 2" xfId="18407" xr:uid="{00000000-0005-0000-0000-0000BC0F0000}"/>
    <cellStyle name="Millares 2 30 2 2" xfId="31598" xr:uid="{00000000-0005-0000-0000-0000BD0F0000}"/>
    <cellStyle name="Millares 2 30 3" xfId="19693" xr:uid="{00000000-0005-0000-0000-0000BE0F0000}"/>
    <cellStyle name="Millares 2 30 3 2" xfId="32884" xr:uid="{00000000-0005-0000-0000-0000BF0F0000}"/>
    <cellStyle name="Millares 2 30 4" xfId="20997" xr:uid="{00000000-0005-0000-0000-0000C00F0000}"/>
    <cellStyle name="Millares 2 30 4 2" xfId="34186" xr:uid="{00000000-0005-0000-0000-0000C10F0000}"/>
    <cellStyle name="Millares 2 30 5" xfId="35711" xr:uid="{00000000-0005-0000-0000-0000C20F0000}"/>
    <cellStyle name="Millares 2 30 6" xfId="26923" xr:uid="{00000000-0005-0000-0000-0000C30F0000}"/>
    <cellStyle name="Millares 2 30 7" xfId="22523" xr:uid="{00000000-0005-0000-0000-0000C40F0000}"/>
    <cellStyle name="Millares 2 31" xfId="14788" xr:uid="{00000000-0005-0000-0000-0000C50F0000}"/>
    <cellStyle name="Millares 2 31 2" xfId="18409" xr:uid="{00000000-0005-0000-0000-0000C60F0000}"/>
    <cellStyle name="Millares 2 31 2 2" xfId="31600" xr:uid="{00000000-0005-0000-0000-0000C70F0000}"/>
    <cellStyle name="Millares 2 31 3" xfId="19695" xr:uid="{00000000-0005-0000-0000-0000C80F0000}"/>
    <cellStyle name="Millares 2 31 3 2" xfId="32886" xr:uid="{00000000-0005-0000-0000-0000C90F0000}"/>
    <cellStyle name="Millares 2 31 4" xfId="20999" xr:uid="{00000000-0005-0000-0000-0000CA0F0000}"/>
    <cellStyle name="Millares 2 31 4 2" xfId="34188" xr:uid="{00000000-0005-0000-0000-0000CB0F0000}"/>
    <cellStyle name="Millares 2 31 5" xfId="35713" xr:uid="{00000000-0005-0000-0000-0000CC0F0000}"/>
    <cellStyle name="Millares 2 31 6" xfId="27979" xr:uid="{00000000-0005-0000-0000-0000CD0F0000}"/>
    <cellStyle name="Millares 2 31 7" xfId="22525" xr:uid="{00000000-0005-0000-0000-0000CE0F0000}"/>
    <cellStyle name="Millares 2 32" xfId="15844" xr:uid="{00000000-0005-0000-0000-0000CF0F0000}"/>
    <cellStyle name="Millares 2 32 2" xfId="19698" xr:uid="{00000000-0005-0000-0000-0000D00F0000}"/>
    <cellStyle name="Millares 2 32 2 2" xfId="32889" xr:uid="{00000000-0005-0000-0000-0000D10F0000}"/>
    <cellStyle name="Millares 2 32 3" xfId="21002" xr:uid="{00000000-0005-0000-0000-0000D20F0000}"/>
    <cellStyle name="Millares 2 32 3 2" xfId="34191" xr:uid="{00000000-0005-0000-0000-0000D30F0000}"/>
    <cellStyle name="Millares 2 32 4" xfId="35716" xr:uid="{00000000-0005-0000-0000-0000D40F0000}"/>
    <cellStyle name="Millares 2 32 5" xfId="29035" xr:uid="{00000000-0005-0000-0000-0000D50F0000}"/>
    <cellStyle name="Millares 2 32 6" xfId="22528" xr:uid="{00000000-0005-0000-0000-0000D60F0000}"/>
    <cellStyle name="Millares 2 33" xfId="17125" xr:uid="{00000000-0005-0000-0000-0000D70F0000}"/>
    <cellStyle name="Millares 2 33 2" xfId="19702" xr:uid="{00000000-0005-0000-0000-0000D80F0000}"/>
    <cellStyle name="Millares 2 33 2 2" xfId="32893" xr:uid="{00000000-0005-0000-0000-0000D90F0000}"/>
    <cellStyle name="Millares 2 33 3" xfId="21006" xr:uid="{00000000-0005-0000-0000-0000DA0F0000}"/>
    <cellStyle name="Millares 2 33 3 2" xfId="34195" xr:uid="{00000000-0005-0000-0000-0000DB0F0000}"/>
    <cellStyle name="Millares 2 33 4" xfId="35720" xr:uid="{00000000-0005-0000-0000-0000DC0F0000}"/>
    <cellStyle name="Millares 2 33 5" xfId="30316" xr:uid="{00000000-0005-0000-0000-0000DD0F0000}"/>
    <cellStyle name="Millares 2 33 6" xfId="22532" xr:uid="{00000000-0005-0000-0000-0000DE0F0000}"/>
    <cellStyle name="Millares 2 34" xfId="19707" xr:uid="{00000000-0005-0000-0000-0000DF0F0000}"/>
    <cellStyle name="Millares 2 34 2" xfId="21010" xr:uid="{00000000-0005-0000-0000-0000E00F0000}"/>
    <cellStyle name="Millares 2 34 2 2" xfId="34199" xr:uid="{00000000-0005-0000-0000-0000E10F0000}"/>
    <cellStyle name="Millares 2 34 3" xfId="35724" xr:uid="{00000000-0005-0000-0000-0000E20F0000}"/>
    <cellStyle name="Millares 2 34 4" xfId="32897" xr:uid="{00000000-0005-0000-0000-0000E30F0000}"/>
    <cellStyle name="Millares 2 34 5" xfId="22536" xr:uid="{00000000-0005-0000-0000-0000E40F0000}"/>
    <cellStyle name="Millares 2 35" xfId="19709" xr:uid="{00000000-0005-0000-0000-0000E50F0000}"/>
    <cellStyle name="Millares 2 35 2" xfId="21012" xr:uid="{00000000-0005-0000-0000-0000E60F0000}"/>
    <cellStyle name="Millares 2 35 2 2" xfId="34201" xr:uid="{00000000-0005-0000-0000-0000E70F0000}"/>
    <cellStyle name="Millares 2 35 3" xfId="35726" xr:uid="{00000000-0005-0000-0000-0000E80F0000}"/>
    <cellStyle name="Millares 2 35 4" xfId="32899" xr:uid="{00000000-0005-0000-0000-0000E90F0000}"/>
    <cellStyle name="Millares 2 35 5" xfId="22538" xr:uid="{00000000-0005-0000-0000-0000EA0F0000}"/>
    <cellStyle name="Millares 2 36" xfId="18411" xr:uid="{00000000-0005-0000-0000-0000EB0F0000}"/>
    <cellStyle name="Millares 2 36 2" xfId="21021" xr:uid="{00000000-0005-0000-0000-0000EC0F0000}"/>
    <cellStyle name="Millares 2 36 2 2" xfId="34210" xr:uid="{00000000-0005-0000-0000-0000ED0F0000}"/>
    <cellStyle name="Millares 2 36 3" xfId="35735" xr:uid="{00000000-0005-0000-0000-0000EE0F0000}"/>
    <cellStyle name="Millares 2 36 4" xfId="31602" xr:uid="{00000000-0005-0000-0000-0000EF0F0000}"/>
    <cellStyle name="Millares 2 36 5" xfId="22547" xr:uid="{00000000-0005-0000-0000-0000F00F0000}"/>
    <cellStyle name="Millares 2 37" xfId="19715" xr:uid="{00000000-0005-0000-0000-0000F10F0000}"/>
    <cellStyle name="Millares 2 37 2" xfId="35965" xr:uid="{00000000-0005-0000-0000-0000F20F0000}"/>
    <cellStyle name="Millares 2 37 3" xfId="32904" xr:uid="{00000000-0005-0000-0000-0000F30F0000}"/>
    <cellStyle name="Millares 2 37 4" xfId="22777" xr:uid="{00000000-0005-0000-0000-0000F40F0000}"/>
    <cellStyle name="Millares 2 38" xfId="22779" xr:uid="{00000000-0005-0000-0000-0000F50F0000}"/>
    <cellStyle name="Millares 2 38 2" xfId="35967" xr:uid="{00000000-0005-0000-0000-0000F60F0000}"/>
    <cellStyle name="Millares 2 39" xfId="22788" xr:uid="{00000000-0005-0000-0000-0000F70F0000}"/>
    <cellStyle name="Millares 2 39 2" xfId="35976" xr:uid="{00000000-0005-0000-0000-0000F80F0000}"/>
    <cellStyle name="Millares 2 4" xfId="4432" xr:uid="{00000000-0005-0000-0000-0000F90F0000}"/>
    <cellStyle name="Millares 2 4 10" xfId="13833" xr:uid="{00000000-0005-0000-0000-0000FA0F0000}"/>
    <cellStyle name="Millares 2 4 10 2" xfId="21086" xr:uid="{00000000-0005-0000-0000-0000FB0F0000}"/>
    <cellStyle name="Millares 2 4 10 2 2" xfId="34275" xr:uid="{00000000-0005-0000-0000-0000FC0F0000}"/>
    <cellStyle name="Millares 2 4 10 3" xfId="35800" xr:uid="{00000000-0005-0000-0000-0000FD0F0000}"/>
    <cellStyle name="Millares 2 4 10 4" xfId="27024" xr:uid="{00000000-0005-0000-0000-0000FE0F0000}"/>
    <cellStyle name="Millares 2 4 10 5" xfId="22612" xr:uid="{00000000-0005-0000-0000-0000FF0F0000}"/>
    <cellStyle name="Millares 2 4 11" xfId="14889" xr:uid="{00000000-0005-0000-0000-000000100000}"/>
    <cellStyle name="Millares 2 4 11 2" xfId="36040" xr:uid="{00000000-0005-0000-0000-000001100000}"/>
    <cellStyle name="Millares 2 4 11 3" xfId="28080" xr:uid="{00000000-0005-0000-0000-000002100000}"/>
    <cellStyle name="Millares 2 4 11 4" xfId="22852" xr:uid="{00000000-0005-0000-0000-000003100000}"/>
    <cellStyle name="Millares 2 4 12" xfId="15945" xr:uid="{00000000-0005-0000-0000-000004100000}"/>
    <cellStyle name="Millares 2 4 12 2" xfId="36270" xr:uid="{00000000-0005-0000-0000-000005100000}"/>
    <cellStyle name="Millares 2 4 12 3" xfId="29136" xr:uid="{00000000-0005-0000-0000-000006100000}"/>
    <cellStyle name="Millares 2 4 12 4" xfId="23082" xr:uid="{00000000-0005-0000-0000-000007100000}"/>
    <cellStyle name="Millares 2 4 13" xfId="17226" xr:uid="{00000000-0005-0000-0000-000008100000}"/>
    <cellStyle name="Millares 2 4 13 2" xfId="36525" xr:uid="{00000000-0005-0000-0000-000009100000}"/>
    <cellStyle name="Millares 2 4 13 3" xfId="30417" xr:uid="{00000000-0005-0000-0000-00000A100000}"/>
    <cellStyle name="Millares 2 4 13 4" xfId="23346" xr:uid="{00000000-0005-0000-0000-00000B100000}"/>
    <cellStyle name="Millares 2 4 14" xfId="18512" xr:uid="{00000000-0005-0000-0000-00000C100000}"/>
    <cellStyle name="Millares 2 4 14 2" xfId="36780" xr:uid="{00000000-0005-0000-0000-00000D100000}"/>
    <cellStyle name="Millares 2 4 14 3" xfId="31703" xr:uid="{00000000-0005-0000-0000-00000E100000}"/>
    <cellStyle name="Millares 2 4 14 4" xfId="23601" xr:uid="{00000000-0005-0000-0000-00000F100000}"/>
    <cellStyle name="Millares 2 4 15" xfId="19816" xr:uid="{00000000-0005-0000-0000-000010100000}"/>
    <cellStyle name="Millares 2 4 15 2" xfId="37009" xr:uid="{00000000-0005-0000-0000-000011100000}"/>
    <cellStyle name="Millares 2 4 15 3" xfId="33005" xr:uid="{00000000-0005-0000-0000-000012100000}"/>
    <cellStyle name="Millares 2 4 15 4" xfId="23830" xr:uid="{00000000-0005-0000-0000-000013100000}"/>
    <cellStyle name="Millares 2 4 16" xfId="24059" xr:uid="{00000000-0005-0000-0000-000014100000}"/>
    <cellStyle name="Millares 2 4 16 2" xfId="37238" xr:uid="{00000000-0005-0000-0000-000015100000}"/>
    <cellStyle name="Millares 2 4 17" xfId="24288" xr:uid="{00000000-0005-0000-0000-000016100000}"/>
    <cellStyle name="Millares 2 4 17 2" xfId="37467" xr:uid="{00000000-0005-0000-0000-000017100000}"/>
    <cellStyle name="Millares 2 4 18" xfId="24539" xr:uid="{00000000-0005-0000-0000-000018100000}"/>
    <cellStyle name="Millares 2 4 18 2" xfId="37718" xr:uid="{00000000-0005-0000-0000-000019100000}"/>
    <cellStyle name="Millares 2 4 19" xfId="34530" xr:uid="{00000000-0005-0000-0000-00001A100000}"/>
    <cellStyle name="Millares 2 4 2" xfId="12014" xr:uid="{00000000-0005-0000-0000-00001B100000}"/>
    <cellStyle name="Millares 2 4 2 10" xfId="24397" xr:uid="{00000000-0005-0000-0000-00001C100000}"/>
    <cellStyle name="Millares 2 4 2 10 2" xfId="37576" xr:uid="{00000000-0005-0000-0000-00001D100000}"/>
    <cellStyle name="Millares 2 4 2 11" xfId="24648" xr:uid="{00000000-0005-0000-0000-00001E100000}"/>
    <cellStyle name="Millares 2 4 2 11 2" xfId="37827" xr:uid="{00000000-0005-0000-0000-00001F100000}"/>
    <cellStyle name="Millares 2 4 2 12" xfId="34701" xr:uid="{00000000-0005-0000-0000-000020100000}"/>
    <cellStyle name="Millares 2 4 2 13" xfId="25206" xr:uid="{00000000-0005-0000-0000-000021100000}"/>
    <cellStyle name="Millares 2 4 2 14" xfId="21513" xr:uid="{00000000-0005-0000-0000-000022100000}"/>
    <cellStyle name="Millares 2 4 2 2" xfId="12955" xr:uid="{00000000-0005-0000-0000-000023100000}"/>
    <cellStyle name="Millares 2 4 2 2 2" xfId="17080" xr:uid="{00000000-0005-0000-0000-000024100000}"/>
    <cellStyle name="Millares 2 4 2 2 2 2" xfId="30271" xr:uid="{00000000-0005-0000-0000-000025100000}"/>
    <cellStyle name="Millares 2 4 2 2 3" xfId="18360" xr:uid="{00000000-0005-0000-0000-000026100000}"/>
    <cellStyle name="Millares 2 4 2 2 3 2" xfId="31551" xr:uid="{00000000-0005-0000-0000-000027100000}"/>
    <cellStyle name="Millares 2 4 2 2 4" xfId="19646" xr:uid="{00000000-0005-0000-0000-000028100000}"/>
    <cellStyle name="Millares 2 4 2 2 4 2" xfId="32837" xr:uid="{00000000-0005-0000-0000-000029100000}"/>
    <cellStyle name="Millares 2 4 2 2 5" xfId="20950" xr:uid="{00000000-0005-0000-0000-00002A100000}"/>
    <cellStyle name="Millares 2 4 2 2 5 2" xfId="34139" xr:uid="{00000000-0005-0000-0000-00002B100000}"/>
    <cellStyle name="Millares 2 4 2 2 6" xfId="35664" xr:uid="{00000000-0005-0000-0000-00002C100000}"/>
    <cellStyle name="Millares 2 4 2 2 7" xfId="26146" xr:uid="{00000000-0005-0000-0000-00002D100000}"/>
    <cellStyle name="Millares 2 4 2 2 8" xfId="22476" xr:uid="{00000000-0005-0000-0000-00002E100000}"/>
    <cellStyle name="Millares 2 4 2 3" xfId="14004" xr:uid="{00000000-0005-0000-0000-00002F100000}"/>
    <cellStyle name="Millares 2 4 2 3 2" xfId="21195" xr:uid="{00000000-0005-0000-0000-000030100000}"/>
    <cellStyle name="Millares 2 4 2 3 2 2" xfId="34384" xr:uid="{00000000-0005-0000-0000-000031100000}"/>
    <cellStyle name="Millares 2 4 2 3 3" xfId="35909" xr:uid="{00000000-0005-0000-0000-000032100000}"/>
    <cellStyle name="Millares 2 4 2 3 4" xfId="27195" xr:uid="{00000000-0005-0000-0000-000033100000}"/>
    <cellStyle name="Millares 2 4 2 3 5" xfId="22721" xr:uid="{00000000-0005-0000-0000-000034100000}"/>
    <cellStyle name="Millares 2 4 2 4" xfId="15060" xr:uid="{00000000-0005-0000-0000-000035100000}"/>
    <cellStyle name="Millares 2 4 2 4 2" xfId="36149" xr:uid="{00000000-0005-0000-0000-000036100000}"/>
    <cellStyle name="Millares 2 4 2 4 3" xfId="28251" xr:uid="{00000000-0005-0000-0000-000037100000}"/>
    <cellStyle name="Millares 2 4 2 4 4" xfId="22961" xr:uid="{00000000-0005-0000-0000-000038100000}"/>
    <cellStyle name="Millares 2 4 2 5" xfId="16116" xr:uid="{00000000-0005-0000-0000-000039100000}"/>
    <cellStyle name="Millares 2 4 2 5 2" xfId="36379" xr:uid="{00000000-0005-0000-0000-00003A100000}"/>
    <cellStyle name="Millares 2 4 2 5 3" xfId="29307" xr:uid="{00000000-0005-0000-0000-00003B100000}"/>
    <cellStyle name="Millares 2 4 2 5 4" xfId="23191" xr:uid="{00000000-0005-0000-0000-00003C100000}"/>
    <cellStyle name="Millares 2 4 2 6" xfId="17397" xr:uid="{00000000-0005-0000-0000-00003D100000}"/>
    <cellStyle name="Millares 2 4 2 6 2" xfId="36634" xr:uid="{00000000-0005-0000-0000-00003E100000}"/>
    <cellStyle name="Millares 2 4 2 6 3" xfId="30588" xr:uid="{00000000-0005-0000-0000-00003F100000}"/>
    <cellStyle name="Millares 2 4 2 6 4" xfId="23455" xr:uid="{00000000-0005-0000-0000-000040100000}"/>
    <cellStyle name="Millares 2 4 2 7" xfId="18683" xr:uid="{00000000-0005-0000-0000-000041100000}"/>
    <cellStyle name="Millares 2 4 2 7 2" xfId="36889" xr:uid="{00000000-0005-0000-0000-000042100000}"/>
    <cellStyle name="Millares 2 4 2 7 3" xfId="31874" xr:uid="{00000000-0005-0000-0000-000043100000}"/>
    <cellStyle name="Millares 2 4 2 7 4" xfId="23710" xr:uid="{00000000-0005-0000-0000-000044100000}"/>
    <cellStyle name="Millares 2 4 2 8" xfId="19987" xr:uid="{00000000-0005-0000-0000-000045100000}"/>
    <cellStyle name="Millares 2 4 2 8 2" xfId="37118" xr:uid="{00000000-0005-0000-0000-000046100000}"/>
    <cellStyle name="Millares 2 4 2 8 3" xfId="33176" xr:uid="{00000000-0005-0000-0000-000047100000}"/>
    <cellStyle name="Millares 2 4 2 8 4" xfId="23939" xr:uid="{00000000-0005-0000-0000-000048100000}"/>
    <cellStyle name="Millares 2 4 2 9" xfId="24168" xr:uid="{00000000-0005-0000-0000-000049100000}"/>
    <cellStyle name="Millares 2 4 2 9 2" xfId="37347" xr:uid="{00000000-0005-0000-0000-00004A100000}"/>
    <cellStyle name="Millares 2 4 20" xfId="24947" xr:uid="{00000000-0005-0000-0000-00004B100000}"/>
    <cellStyle name="Millares 2 4 21" xfId="21342" xr:uid="{00000000-0005-0000-0000-00004C100000}"/>
    <cellStyle name="Millares 2 4 3" xfId="12121" xr:uid="{00000000-0005-0000-0000-00004D100000}"/>
    <cellStyle name="Millares 2 4 3 10" xfId="25313" xr:uid="{00000000-0005-0000-0000-00004E100000}"/>
    <cellStyle name="Millares 2 4 3 11" xfId="21619" xr:uid="{00000000-0005-0000-0000-00004F100000}"/>
    <cellStyle name="Millares 2 4 3 2" xfId="13061" xr:uid="{00000000-0005-0000-0000-000050100000}"/>
    <cellStyle name="Millares 2 4 3 2 2" xfId="26252" xr:uid="{00000000-0005-0000-0000-000051100000}"/>
    <cellStyle name="Millares 2 4 3 3" xfId="14110" xr:uid="{00000000-0005-0000-0000-000052100000}"/>
    <cellStyle name="Millares 2 4 3 3 2" xfId="27301" xr:uid="{00000000-0005-0000-0000-000053100000}"/>
    <cellStyle name="Millares 2 4 3 4" xfId="15166" xr:uid="{00000000-0005-0000-0000-000054100000}"/>
    <cellStyle name="Millares 2 4 3 4 2" xfId="28357" xr:uid="{00000000-0005-0000-0000-000055100000}"/>
    <cellStyle name="Millares 2 4 3 5" xfId="16222" xr:uid="{00000000-0005-0000-0000-000056100000}"/>
    <cellStyle name="Millares 2 4 3 5 2" xfId="29413" xr:uid="{00000000-0005-0000-0000-000057100000}"/>
    <cellStyle name="Millares 2 4 3 6" xfId="17503" xr:uid="{00000000-0005-0000-0000-000058100000}"/>
    <cellStyle name="Millares 2 4 3 6 2" xfId="30694" xr:uid="{00000000-0005-0000-0000-000059100000}"/>
    <cellStyle name="Millares 2 4 3 7" xfId="18789" xr:uid="{00000000-0005-0000-0000-00005A100000}"/>
    <cellStyle name="Millares 2 4 3 7 2" xfId="31980" xr:uid="{00000000-0005-0000-0000-00005B100000}"/>
    <cellStyle name="Millares 2 4 3 8" xfId="20093" xr:uid="{00000000-0005-0000-0000-00005C100000}"/>
    <cellStyle name="Millares 2 4 3 8 2" xfId="33282" xr:uid="{00000000-0005-0000-0000-00005D100000}"/>
    <cellStyle name="Millares 2 4 3 9" xfId="34807" xr:uid="{00000000-0005-0000-0000-00005E100000}"/>
    <cellStyle name="Millares 2 4 4" xfId="12217" xr:uid="{00000000-0005-0000-0000-00005F100000}"/>
    <cellStyle name="Millares 2 4 4 10" xfId="25409" xr:uid="{00000000-0005-0000-0000-000060100000}"/>
    <cellStyle name="Millares 2 4 4 11" xfId="21715" xr:uid="{00000000-0005-0000-0000-000061100000}"/>
    <cellStyle name="Millares 2 4 4 2" xfId="13157" xr:uid="{00000000-0005-0000-0000-000062100000}"/>
    <cellStyle name="Millares 2 4 4 2 2" xfId="26348" xr:uid="{00000000-0005-0000-0000-000063100000}"/>
    <cellStyle name="Millares 2 4 4 3" xfId="14206" xr:uid="{00000000-0005-0000-0000-000064100000}"/>
    <cellStyle name="Millares 2 4 4 3 2" xfId="27397" xr:uid="{00000000-0005-0000-0000-000065100000}"/>
    <cellStyle name="Millares 2 4 4 4" xfId="15262" xr:uid="{00000000-0005-0000-0000-000066100000}"/>
    <cellStyle name="Millares 2 4 4 4 2" xfId="28453" xr:uid="{00000000-0005-0000-0000-000067100000}"/>
    <cellStyle name="Millares 2 4 4 5" xfId="16318" xr:uid="{00000000-0005-0000-0000-000068100000}"/>
    <cellStyle name="Millares 2 4 4 5 2" xfId="29509" xr:uid="{00000000-0005-0000-0000-000069100000}"/>
    <cellStyle name="Millares 2 4 4 6" xfId="17599" xr:uid="{00000000-0005-0000-0000-00006A100000}"/>
    <cellStyle name="Millares 2 4 4 6 2" xfId="30790" xr:uid="{00000000-0005-0000-0000-00006B100000}"/>
    <cellStyle name="Millares 2 4 4 7" xfId="18885" xr:uid="{00000000-0005-0000-0000-00006C100000}"/>
    <cellStyle name="Millares 2 4 4 7 2" xfId="32076" xr:uid="{00000000-0005-0000-0000-00006D100000}"/>
    <cellStyle name="Millares 2 4 4 8" xfId="20189" xr:uid="{00000000-0005-0000-0000-00006E100000}"/>
    <cellStyle name="Millares 2 4 4 8 2" xfId="33378" xr:uid="{00000000-0005-0000-0000-00006F100000}"/>
    <cellStyle name="Millares 2 4 4 9" xfId="34903" xr:uid="{00000000-0005-0000-0000-000070100000}"/>
    <cellStyle name="Millares 2 4 5" xfId="12322" xr:uid="{00000000-0005-0000-0000-000071100000}"/>
    <cellStyle name="Millares 2 4 5 10" xfId="25514" xr:uid="{00000000-0005-0000-0000-000072100000}"/>
    <cellStyle name="Millares 2 4 5 11" xfId="21820" xr:uid="{00000000-0005-0000-0000-000073100000}"/>
    <cellStyle name="Millares 2 4 5 2" xfId="13262" xr:uid="{00000000-0005-0000-0000-000074100000}"/>
    <cellStyle name="Millares 2 4 5 2 2" xfId="26453" xr:uid="{00000000-0005-0000-0000-000075100000}"/>
    <cellStyle name="Millares 2 4 5 3" xfId="14311" xr:uid="{00000000-0005-0000-0000-000076100000}"/>
    <cellStyle name="Millares 2 4 5 3 2" xfId="27502" xr:uid="{00000000-0005-0000-0000-000077100000}"/>
    <cellStyle name="Millares 2 4 5 4" xfId="15367" xr:uid="{00000000-0005-0000-0000-000078100000}"/>
    <cellStyle name="Millares 2 4 5 4 2" xfId="28558" xr:uid="{00000000-0005-0000-0000-000079100000}"/>
    <cellStyle name="Millares 2 4 5 5" xfId="16423" xr:uid="{00000000-0005-0000-0000-00007A100000}"/>
    <cellStyle name="Millares 2 4 5 5 2" xfId="29614" xr:uid="{00000000-0005-0000-0000-00007B100000}"/>
    <cellStyle name="Millares 2 4 5 6" xfId="17704" xr:uid="{00000000-0005-0000-0000-00007C100000}"/>
    <cellStyle name="Millares 2 4 5 6 2" xfId="30895" xr:uid="{00000000-0005-0000-0000-00007D100000}"/>
    <cellStyle name="Millares 2 4 5 7" xfId="18990" xr:uid="{00000000-0005-0000-0000-00007E100000}"/>
    <cellStyle name="Millares 2 4 5 7 2" xfId="32181" xr:uid="{00000000-0005-0000-0000-00007F100000}"/>
    <cellStyle name="Millares 2 4 5 8" xfId="20294" xr:uid="{00000000-0005-0000-0000-000080100000}"/>
    <cellStyle name="Millares 2 4 5 8 2" xfId="33483" xr:uid="{00000000-0005-0000-0000-000081100000}"/>
    <cellStyle name="Millares 2 4 5 9" xfId="35008" xr:uid="{00000000-0005-0000-0000-000082100000}"/>
    <cellStyle name="Millares 2 4 6" xfId="12487" xr:uid="{00000000-0005-0000-0000-000083100000}"/>
    <cellStyle name="Millares 2 4 6 10" xfId="25679" xr:uid="{00000000-0005-0000-0000-000084100000}"/>
    <cellStyle name="Millares 2 4 6 11" xfId="21981" xr:uid="{00000000-0005-0000-0000-000085100000}"/>
    <cellStyle name="Millares 2 4 6 2" xfId="13423" xr:uid="{00000000-0005-0000-0000-000086100000}"/>
    <cellStyle name="Millares 2 4 6 2 2" xfId="26614" xr:uid="{00000000-0005-0000-0000-000087100000}"/>
    <cellStyle name="Millares 2 4 6 3" xfId="14472" xr:uid="{00000000-0005-0000-0000-000088100000}"/>
    <cellStyle name="Millares 2 4 6 3 2" xfId="27663" xr:uid="{00000000-0005-0000-0000-000089100000}"/>
    <cellStyle name="Millares 2 4 6 4" xfId="15528" xr:uid="{00000000-0005-0000-0000-00008A100000}"/>
    <cellStyle name="Millares 2 4 6 4 2" xfId="28719" xr:uid="{00000000-0005-0000-0000-00008B100000}"/>
    <cellStyle name="Millares 2 4 6 5" xfId="16584" xr:uid="{00000000-0005-0000-0000-00008C100000}"/>
    <cellStyle name="Millares 2 4 6 5 2" xfId="29775" xr:uid="{00000000-0005-0000-0000-00008D100000}"/>
    <cellStyle name="Millares 2 4 6 6" xfId="17865" xr:uid="{00000000-0005-0000-0000-00008E100000}"/>
    <cellStyle name="Millares 2 4 6 6 2" xfId="31056" xr:uid="{00000000-0005-0000-0000-00008F100000}"/>
    <cellStyle name="Millares 2 4 6 7" xfId="19151" xr:uid="{00000000-0005-0000-0000-000090100000}"/>
    <cellStyle name="Millares 2 4 6 7 2" xfId="32342" xr:uid="{00000000-0005-0000-0000-000091100000}"/>
    <cellStyle name="Millares 2 4 6 8" xfId="20455" xr:uid="{00000000-0005-0000-0000-000092100000}"/>
    <cellStyle name="Millares 2 4 6 8 2" xfId="33644" xr:uid="{00000000-0005-0000-0000-000093100000}"/>
    <cellStyle name="Millares 2 4 6 9" xfId="35169" xr:uid="{00000000-0005-0000-0000-000094100000}"/>
    <cellStyle name="Millares 2 4 7" xfId="12601" xr:uid="{00000000-0005-0000-0000-000095100000}"/>
    <cellStyle name="Millares 2 4 7 10" xfId="25793" xr:uid="{00000000-0005-0000-0000-000096100000}"/>
    <cellStyle name="Millares 2 4 7 11" xfId="22095" xr:uid="{00000000-0005-0000-0000-000097100000}"/>
    <cellStyle name="Millares 2 4 7 2" xfId="13537" xr:uid="{00000000-0005-0000-0000-000098100000}"/>
    <cellStyle name="Millares 2 4 7 2 2" xfId="26728" xr:uid="{00000000-0005-0000-0000-000099100000}"/>
    <cellStyle name="Millares 2 4 7 3" xfId="14586" xr:uid="{00000000-0005-0000-0000-00009A100000}"/>
    <cellStyle name="Millares 2 4 7 3 2" xfId="27777" xr:uid="{00000000-0005-0000-0000-00009B100000}"/>
    <cellStyle name="Millares 2 4 7 4" xfId="15642" xr:uid="{00000000-0005-0000-0000-00009C100000}"/>
    <cellStyle name="Millares 2 4 7 4 2" xfId="28833" xr:uid="{00000000-0005-0000-0000-00009D100000}"/>
    <cellStyle name="Millares 2 4 7 5" xfId="16698" xr:uid="{00000000-0005-0000-0000-00009E100000}"/>
    <cellStyle name="Millares 2 4 7 5 2" xfId="29889" xr:uid="{00000000-0005-0000-0000-00009F100000}"/>
    <cellStyle name="Millares 2 4 7 6" xfId="17979" xr:uid="{00000000-0005-0000-0000-0000A0100000}"/>
    <cellStyle name="Millares 2 4 7 6 2" xfId="31170" xr:uid="{00000000-0005-0000-0000-0000A1100000}"/>
    <cellStyle name="Millares 2 4 7 7" xfId="19265" xr:uid="{00000000-0005-0000-0000-0000A2100000}"/>
    <cellStyle name="Millares 2 4 7 7 2" xfId="32456" xr:uid="{00000000-0005-0000-0000-0000A3100000}"/>
    <cellStyle name="Millares 2 4 7 8" xfId="20569" xr:uid="{00000000-0005-0000-0000-0000A4100000}"/>
    <cellStyle name="Millares 2 4 7 8 2" xfId="33758" xr:uid="{00000000-0005-0000-0000-0000A5100000}"/>
    <cellStyle name="Millares 2 4 7 9" xfId="35283" xr:uid="{00000000-0005-0000-0000-0000A6100000}"/>
    <cellStyle name="Millares 2 4 8" xfId="13688" xr:uid="{00000000-0005-0000-0000-0000A7100000}"/>
    <cellStyle name="Millares 2 4 8 10" xfId="22246" xr:uid="{00000000-0005-0000-0000-0000A8100000}"/>
    <cellStyle name="Millares 2 4 8 2" xfId="14737" xr:uid="{00000000-0005-0000-0000-0000A9100000}"/>
    <cellStyle name="Millares 2 4 8 2 2" xfId="27928" xr:uid="{00000000-0005-0000-0000-0000AA100000}"/>
    <cellStyle name="Millares 2 4 8 3" xfId="15793" xr:uid="{00000000-0005-0000-0000-0000AB100000}"/>
    <cellStyle name="Millares 2 4 8 3 2" xfId="28984" xr:uid="{00000000-0005-0000-0000-0000AC100000}"/>
    <cellStyle name="Millares 2 4 8 4" xfId="16849" xr:uid="{00000000-0005-0000-0000-0000AD100000}"/>
    <cellStyle name="Millares 2 4 8 4 2" xfId="30040" xr:uid="{00000000-0005-0000-0000-0000AE100000}"/>
    <cellStyle name="Millares 2 4 8 5" xfId="18130" xr:uid="{00000000-0005-0000-0000-0000AF100000}"/>
    <cellStyle name="Millares 2 4 8 5 2" xfId="31321" xr:uid="{00000000-0005-0000-0000-0000B0100000}"/>
    <cellStyle name="Millares 2 4 8 6" xfId="19416" xr:uid="{00000000-0005-0000-0000-0000B1100000}"/>
    <cellStyle name="Millares 2 4 8 6 2" xfId="32607" xr:uid="{00000000-0005-0000-0000-0000B2100000}"/>
    <cellStyle name="Millares 2 4 8 7" xfId="20720" xr:uid="{00000000-0005-0000-0000-0000B3100000}"/>
    <cellStyle name="Millares 2 4 8 7 2" xfId="33909" xr:uid="{00000000-0005-0000-0000-0000B4100000}"/>
    <cellStyle name="Millares 2 4 8 8" xfId="35434" xr:uid="{00000000-0005-0000-0000-0000B5100000}"/>
    <cellStyle name="Millares 2 4 8 9" xfId="26879" xr:uid="{00000000-0005-0000-0000-0000B6100000}"/>
    <cellStyle name="Millares 2 4 9" xfId="12784" xr:uid="{00000000-0005-0000-0000-0000B7100000}"/>
    <cellStyle name="Millares 2 4 9 2" xfId="16971" xr:uid="{00000000-0005-0000-0000-0000B8100000}"/>
    <cellStyle name="Millares 2 4 9 2 2" xfId="30162" xr:uid="{00000000-0005-0000-0000-0000B9100000}"/>
    <cellStyle name="Millares 2 4 9 3" xfId="18251" xr:uid="{00000000-0005-0000-0000-0000BA100000}"/>
    <cellStyle name="Millares 2 4 9 3 2" xfId="31442" xr:uid="{00000000-0005-0000-0000-0000BB100000}"/>
    <cellStyle name="Millares 2 4 9 4" xfId="19537" xr:uid="{00000000-0005-0000-0000-0000BC100000}"/>
    <cellStyle name="Millares 2 4 9 4 2" xfId="32728" xr:uid="{00000000-0005-0000-0000-0000BD100000}"/>
    <cellStyle name="Millares 2 4 9 5" xfId="20841" xr:uid="{00000000-0005-0000-0000-0000BE100000}"/>
    <cellStyle name="Millares 2 4 9 5 2" xfId="34030" xr:uid="{00000000-0005-0000-0000-0000BF100000}"/>
    <cellStyle name="Millares 2 4 9 6" xfId="35555" xr:uid="{00000000-0005-0000-0000-0000C0100000}"/>
    <cellStyle name="Millares 2 4 9 7" xfId="25975" xr:uid="{00000000-0005-0000-0000-0000C1100000}"/>
    <cellStyle name="Millares 2 4 9 8" xfId="22367" xr:uid="{00000000-0005-0000-0000-0000C2100000}"/>
    <cellStyle name="Millares 2 40" xfId="23009" xr:uid="{00000000-0005-0000-0000-0000C3100000}"/>
    <cellStyle name="Millares 2 40 2" xfId="36197" xr:uid="{00000000-0005-0000-0000-0000C4100000}"/>
    <cellStyle name="Millares 2 41" xfId="23011" xr:uid="{00000000-0005-0000-0000-0000C5100000}"/>
    <cellStyle name="Millares 2 41 2" xfId="36199" xr:uid="{00000000-0005-0000-0000-0000C6100000}"/>
    <cellStyle name="Millares 2 42" xfId="23015" xr:uid="{00000000-0005-0000-0000-0000C7100000}"/>
    <cellStyle name="Millares 2 42 2" xfId="36203" xr:uid="{00000000-0005-0000-0000-0000C8100000}"/>
    <cellStyle name="Millares 2 43" xfId="23018" xr:uid="{00000000-0005-0000-0000-0000C9100000}"/>
    <cellStyle name="Millares 2 43 2" xfId="36206" xr:uid="{00000000-0005-0000-0000-0000CA100000}"/>
    <cellStyle name="Millares 2 44" xfId="23257" xr:uid="{00000000-0005-0000-0000-0000CB100000}"/>
    <cellStyle name="Millares 2 44 2" xfId="36438" xr:uid="{00000000-0005-0000-0000-0000CC100000}"/>
    <cellStyle name="Millares 2 45" xfId="23262" xr:uid="{00000000-0005-0000-0000-0000CD100000}"/>
    <cellStyle name="Millares 2 45 2" xfId="36442" xr:uid="{00000000-0005-0000-0000-0000CE100000}"/>
    <cellStyle name="Millares 2 46" xfId="23275" xr:uid="{00000000-0005-0000-0000-0000CF100000}"/>
    <cellStyle name="Millares 2 46 2" xfId="36455" xr:uid="{00000000-0005-0000-0000-0000D0100000}"/>
    <cellStyle name="Millares 2 47" xfId="23281" xr:uid="{00000000-0005-0000-0000-0000D1100000}"/>
    <cellStyle name="Millares 2 47 2" xfId="36461" xr:uid="{00000000-0005-0000-0000-0000D2100000}"/>
    <cellStyle name="Millares 2 48" xfId="23515" xr:uid="{00000000-0005-0000-0000-0000D3100000}"/>
    <cellStyle name="Millares 2 48 2" xfId="36694" xr:uid="{00000000-0005-0000-0000-0000D4100000}"/>
    <cellStyle name="Millares 2 49" xfId="23529" xr:uid="{00000000-0005-0000-0000-0000D5100000}"/>
    <cellStyle name="Millares 2 49 2" xfId="36708" xr:uid="{00000000-0005-0000-0000-0000D6100000}"/>
    <cellStyle name="Millares 2 5" xfId="11968" xr:uid="{00000000-0005-0000-0000-0000D7100000}"/>
    <cellStyle name="Millares 2 5 10" xfId="15015" xr:uid="{00000000-0005-0000-0000-0000D8100000}"/>
    <cellStyle name="Millares 2 5 10 2" xfId="36008" xr:uid="{00000000-0005-0000-0000-0000D9100000}"/>
    <cellStyle name="Millares 2 5 10 3" xfId="28206" xr:uid="{00000000-0005-0000-0000-0000DA100000}"/>
    <cellStyle name="Millares 2 5 10 4" xfId="22820" xr:uid="{00000000-0005-0000-0000-0000DB100000}"/>
    <cellStyle name="Millares 2 5 11" xfId="16071" xr:uid="{00000000-0005-0000-0000-0000DC100000}"/>
    <cellStyle name="Millares 2 5 11 2" xfId="36238" xr:uid="{00000000-0005-0000-0000-0000DD100000}"/>
    <cellStyle name="Millares 2 5 11 3" xfId="29262" xr:uid="{00000000-0005-0000-0000-0000DE100000}"/>
    <cellStyle name="Millares 2 5 11 4" xfId="23050" xr:uid="{00000000-0005-0000-0000-0000DF100000}"/>
    <cellStyle name="Millares 2 5 12" xfId="17352" xr:uid="{00000000-0005-0000-0000-0000E0100000}"/>
    <cellStyle name="Millares 2 5 12 2" xfId="36493" xr:uid="{00000000-0005-0000-0000-0000E1100000}"/>
    <cellStyle name="Millares 2 5 12 3" xfId="30543" xr:uid="{00000000-0005-0000-0000-0000E2100000}"/>
    <cellStyle name="Millares 2 5 12 4" xfId="23314" xr:uid="{00000000-0005-0000-0000-0000E3100000}"/>
    <cellStyle name="Millares 2 5 13" xfId="18638" xr:uid="{00000000-0005-0000-0000-0000E4100000}"/>
    <cellStyle name="Millares 2 5 13 2" xfId="36748" xr:uid="{00000000-0005-0000-0000-0000E5100000}"/>
    <cellStyle name="Millares 2 5 13 3" xfId="31829" xr:uid="{00000000-0005-0000-0000-0000E6100000}"/>
    <cellStyle name="Millares 2 5 13 4" xfId="23569" xr:uid="{00000000-0005-0000-0000-0000E7100000}"/>
    <cellStyle name="Millares 2 5 14" xfId="19942" xr:uid="{00000000-0005-0000-0000-0000E8100000}"/>
    <cellStyle name="Millares 2 5 14 2" xfId="36977" xr:uid="{00000000-0005-0000-0000-0000E9100000}"/>
    <cellStyle name="Millares 2 5 14 3" xfId="33131" xr:uid="{00000000-0005-0000-0000-0000EA100000}"/>
    <cellStyle name="Millares 2 5 14 4" xfId="23798" xr:uid="{00000000-0005-0000-0000-0000EB100000}"/>
    <cellStyle name="Millares 2 5 15" xfId="24027" xr:uid="{00000000-0005-0000-0000-0000EC100000}"/>
    <cellStyle name="Millares 2 5 15 2" xfId="37206" xr:uid="{00000000-0005-0000-0000-0000ED100000}"/>
    <cellStyle name="Millares 2 5 16" xfId="24256" xr:uid="{00000000-0005-0000-0000-0000EE100000}"/>
    <cellStyle name="Millares 2 5 16 2" xfId="37435" xr:uid="{00000000-0005-0000-0000-0000EF100000}"/>
    <cellStyle name="Millares 2 5 17" xfId="24507" xr:uid="{00000000-0005-0000-0000-0000F0100000}"/>
    <cellStyle name="Millares 2 5 17 2" xfId="37686" xr:uid="{00000000-0005-0000-0000-0000F1100000}"/>
    <cellStyle name="Millares 2 5 18" xfId="34656" xr:uid="{00000000-0005-0000-0000-0000F2100000}"/>
    <cellStyle name="Millares 2 5 19" xfId="25160" xr:uid="{00000000-0005-0000-0000-0000F3100000}"/>
    <cellStyle name="Millares 2 5 2" xfId="12089" xr:uid="{00000000-0005-0000-0000-0000F4100000}"/>
    <cellStyle name="Millares 2 5 2 10" xfId="24365" xr:uid="{00000000-0005-0000-0000-0000F5100000}"/>
    <cellStyle name="Millares 2 5 2 10 2" xfId="37544" xr:uid="{00000000-0005-0000-0000-0000F6100000}"/>
    <cellStyle name="Millares 2 5 2 11" xfId="24616" xr:uid="{00000000-0005-0000-0000-0000F7100000}"/>
    <cellStyle name="Millares 2 5 2 11 2" xfId="37795" xr:uid="{00000000-0005-0000-0000-0000F8100000}"/>
    <cellStyle name="Millares 2 5 2 12" xfId="34775" xr:uid="{00000000-0005-0000-0000-0000F9100000}"/>
    <cellStyle name="Millares 2 5 2 13" xfId="25281" xr:uid="{00000000-0005-0000-0000-0000FA100000}"/>
    <cellStyle name="Millares 2 5 2 14" xfId="21587" xr:uid="{00000000-0005-0000-0000-0000FB100000}"/>
    <cellStyle name="Millares 2 5 2 2" xfId="13029" xr:uid="{00000000-0005-0000-0000-0000FC100000}"/>
    <cellStyle name="Millares 2 5 2 2 2" xfId="17048" xr:uid="{00000000-0005-0000-0000-0000FD100000}"/>
    <cellStyle name="Millares 2 5 2 2 2 2" xfId="30239" xr:uid="{00000000-0005-0000-0000-0000FE100000}"/>
    <cellStyle name="Millares 2 5 2 2 3" xfId="18328" xr:uid="{00000000-0005-0000-0000-0000FF100000}"/>
    <cellStyle name="Millares 2 5 2 2 3 2" xfId="31519" xr:uid="{00000000-0005-0000-0000-000000110000}"/>
    <cellStyle name="Millares 2 5 2 2 4" xfId="19614" xr:uid="{00000000-0005-0000-0000-000001110000}"/>
    <cellStyle name="Millares 2 5 2 2 4 2" xfId="32805" xr:uid="{00000000-0005-0000-0000-000002110000}"/>
    <cellStyle name="Millares 2 5 2 2 5" xfId="20918" xr:uid="{00000000-0005-0000-0000-000003110000}"/>
    <cellStyle name="Millares 2 5 2 2 5 2" xfId="34107" xr:uid="{00000000-0005-0000-0000-000004110000}"/>
    <cellStyle name="Millares 2 5 2 2 6" xfId="35632" xr:uid="{00000000-0005-0000-0000-000005110000}"/>
    <cellStyle name="Millares 2 5 2 2 7" xfId="26220" xr:uid="{00000000-0005-0000-0000-000006110000}"/>
    <cellStyle name="Millares 2 5 2 2 8" xfId="22444" xr:uid="{00000000-0005-0000-0000-000007110000}"/>
    <cellStyle name="Millares 2 5 2 3" xfId="14078" xr:uid="{00000000-0005-0000-0000-000008110000}"/>
    <cellStyle name="Millares 2 5 2 3 2" xfId="21163" xr:uid="{00000000-0005-0000-0000-000009110000}"/>
    <cellStyle name="Millares 2 5 2 3 2 2" xfId="34352" xr:uid="{00000000-0005-0000-0000-00000A110000}"/>
    <cellStyle name="Millares 2 5 2 3 3" xfId="35877" xr:uid="{00000000-0005-0000-0000-00000B110000}"/>
    <cellStyle name="Millares 2 5 2 3 4" xfId="27269" xr:uid="{00000000-0005-0000-0000-00000C110000}"/>
    <cellStyle name="Millares 2 5 2 3 5" xfId="22689" xr:uid="{00000000-0005-0000-0000-00000D110000}"/>
    <cellStyle name="Millares 2 5 2 4" xfId="15134" xr:uid="{00000000-0005-0000-0000-00000E110000}"/>
    <cellStyle name="Millares 2 5 2 4 2" xfId="36117" xr:uid="{00000000-0005-0000-0000-00000F110000}"/>
    <cellStyle name="Millares 2 5 2 4 3" xfId="28325" xr:uid="{00000000-0005-0000-0000-000010110000}"/>
    <cellStyle name="Millares 2 5 2 4 4" xfId="22929" xr:uid="{00000000-0005-0000-0000-000011110000}"/>
    <cellStyle name="Millares 2 5 2 5" xfId="16190" xr:uid="{00000000-0005-0000-0000-000012110000}"/>
    <cellStyle name="Millares 2 5 2 5 2" xfId="36347" xr:uid="{00000000-0005-0000-0000-000013110000}"/>
    <cellStyle name="Millares 2 5 2 5 3" xfId="29381" xr:uid="{00000000-0005-0000-0000-000014110000}"/>
    <cellStyle name="Millares 2 5 2 5 4" xfId="23159" xr:uid="{00000000-0005-0000-0000-000015110000}"/>
    <cellStyle name="Millares 2 5 2 6" xfId="17471" xr:uid="{00000000-0005-0000-0000-000016110000}"/>
    <cellStyle name="Millares 2 5 2 6 2" xfId="36602" xr:uid="{00000000-0005-0000-0000-000017110000}"/>
    <cellStyle name="Millares 2 5 2 6 3" xfId="30662" xr:uid="{00000000-0005-0000-0000-000018110000}"/>
    <cellStyle name="Millares 2 5 2 6 4" xfId="23423" xr:uid="{00000000-0005-0000-0000-000019110000}"/>
    <cellStyle name="Millares 2 5 2 7" xfId="18757" xr:uid="{00000000-0005-0000-0000-00001A110000}"/>
    <cellStyle name="Millares 2 5 2 7 2" xfId="36857" xr:uid="{00000000-0005-0000-0000-00001B110000}"/>
    <cellStyle name="Millares 2 5 2 7 3" xfId="31948" xr:uid="{00000000-0005-0000-0000-00001C110000}"/>
    <cellStyle name="Millares 2 5 2 7 4" xfId="23678" xr:uid="{00000000-0005-0000-0000-00001D110000}"/>
    <cellStyle name="Millares 2 5 2 8" xfId="20061" xr:uid="{00000000-0005-0000-0000-00001E110000}"/>
    <cellStyle name="Millares 2 5 2 8 2" xfId="37086" xr:uid="{00000000-0005-0000-0000-00001F110000}"/>
    <cellStyle name="Millares 2 5 2 8 3" xfId="33250" xr:uid="{00000000-0005-0000-0000-000020110000}"/>
    <cellStyle name="Millares 2 5 2 8 4" xfId="23907" xr:uid="{00000000-0005-0000-0000-000021110000}"/>
    <cellStyle name="Millares 2 5 2 9" xfId="24136" xr:uid="{00000000-0005-0000-0000-000022110000}"/>
    <cellStyle name="Millares 2 5 2 9 2" xfId="37315" xr:uid="{00000000-0005-0000-0000-000023110000}"/>
    <cellStyle name="Millares 2 5 20" xfId="21468" xr:uid="{00000000-0005-0000-0000-000024110000}"/>
    <cellStyle name="Millares 2 5 3" xfId="12185" xr:uid="{00000000-0005-0000-0000-000025110000}"/>
    <cellStyle name="Millares 2 5 3 10" xfId="25377" xr:uid="{00000000-0005-0000-0000-000026110000}"/>
    <cellStyle name="Millares 2 5 3 11" xfId="21683" xr:uid="{00000000-0005-0000-0000-000027110000}"/>
    <cellStyle name="Millares 2 5 3 2" xfId="13125" xr:uid="{00000000-0005-0000-0000-000028110000}"/>
    <cellStyle name="Millares 2 5 3 2 2" xfId="26316" xr:uid="{00000000-0005-0000-0000-000029110000}"/>
    <cellStyle name="Millares 2 5 3 3" xfId="14174" xr:uid="{00000000-0005-0000-0000-00002A110000}"/>
    <cellStyle name="Millares 2 5 3 3 2" xfId="27365" xr:uid="{00000000-0005-0000-0000-00002B110000}"/>
    <cellStyle name="Millares 2 5 3 4" xfId="15230" xr:uid="{00000000-0005-0000-0000-00002C110000}"/>
    <cellStyle name="Millares 2 5 3 4 2" xfId="28421" xr:uid="{00000000-0005-0000-0000-00002D110000}"/>
    <cellStyle name="Millares 2 5 3 5" xfId="16286" xr:uid="{00000000-0005-0000-0000-00002E110000}"/>
    <cellStyle name="Millares 2 5 3 5 2" xfId="29477" xr:uid="{00000000-0005-0000-0000-00002F110000}"/>
    <cellStyle name="Millares 2 5 3 6" xfId="17567" xr:uid="{00000000-0005-0000-0000-000030110000}"/>
    <cellStyle name="Millares 2 5 3 6 2" xfId="30758" xr:uid="{00000000-0005-0000-0000-000031110000}"/>
    <cellStyle name="Millares 2 5 3 7" xfId="18853" xr:uid="{00000000-0005-0000-0000-000032110000}"/>
    <cellStyle name="Millares 2 5 3 7 2" xfId="32044" xr:uid="{00000000-0005-0000-0000-000033110000}"/>
    <cellStyle name="Millares 2 5 3 8" xfId="20157" xr:uid="{00000000-0005-0000-0000-000034110000}"/>
    <cellStyle name="Millares 2 5 3 8 2" xfId="33346" xr:uid="{00000000-0005-0000-0000-000035110000}"/>
    <cellStyle name="Millares 2 5 3 9" xfId="34871" xr:uid="{00000000-0005-0000-0000-000036110000}"/>
    <cellStyle name="Millares 2 5 4" xfId="12290" xr:uid="{00000000-0005-0000-0000-000037110000}"/>
    <cellStyle name="Millares 2 5 4 10" xfId="25482" xr:uid="{00000000-0005-0000-0000-000038110000}"/>
    <cellStyle name="Millares 2 5 4 11" xfId="21788" xr:uid="{00000000-0005-0000-0000-000039110000}"/>
    <cellStyle name="Millares 2 5 4 2" xfId="13230" xr:uid="{00000000-0005-0000-0000-00003A110000}"/>
    <cellStyle name="Millares 2 5 4 2 2" xfId="26421" xr:uid="{00000000-0005-0000-0000-00003B110000}"/>
    <cellStyle name="Millares 2 5 4 3" xfId="14279" xr:uid="{00000000-0005-0000-0000-00003C110000}"/>
    <cellStyle name="Millares 2 5 4 3 2" xfId="27470" xr:uid="{00000000-0005-0000-0000-00003D110000}"/>
    <cellStyle name="Millares 2 5 4 4" xfId="15335" xr:uid="{00000000-0005-0000-0000-00003E110000}"/>
    <cellStyle name="Millares 2 5 4 4 2" xfId="28526" xr:uid="{00000000-0005-0000-0000-00003F110000}"/>
    <cellStyle name="Millares 2 5 4 5" xfId="16391" xr:uid="{00000000-0005-0000-0000-000040110000}"/>
    <cellStyle name="Millares 2 5 4 5 2" xfId="29582" xr:uid="{00000000-0005-0000-0000-000041110000}"/>
    <cellStyle name="Millares 2 5 4 6" xfId="17672" xr:uid="{00000000-0005-0000-0000-000042110000}"/>
    <cellStyle name="Millares 2 5 4 6 2" xfId="30863" xr:uid="{00000000-0005-0000-0000-000043110000}"/>
    <cellStyle name="Millares 2 5 4 7" xfId="18958" xr:uid="{00000000-0005-0000-0000-000044110000}"/>
    <cellStyle name="Millares 2 5 4 7 2" xfId="32149" xr:uid="{00000000-0005-0000-0000-000045110000}"/>
    <cellStyle name="Millares 2 5 4 8" xfId="20262" xr:uid="{00000000-0005-0000-0000-000046110000}"/>
    <cellStyle name="Millares 2 5 4 8 2" xfId="33451" xr:uid="{00000000-0005-0000-0000-000047110000}"/>
    <cellStyle name="Millares 2 5 4 9" xfId="34976" xr:uid="{00000000-0005-0000-0000-000048110000}"/>
    <cellStyle name="Millares 2 5 5" xfId="12455" xr:uid="{00000000-0005-0000-0000-000049110000}"/>
    <cellStyle name="Millares 2 5 5 10" xfId="25647" xr:uid="{00000000-0005-0000-0000-00004A110000}"/>
    <cellStyle name="Millares 2 5 5 11" xfId="21949" xr:uid="{00000000-0005-0000-0000-00004B110000}"/>
    <cellStyle name="Millares 2 5 5 2" xfId="13391" xr:uid="{00000000-0005-0000-0000-00004C110000}"/>
    <cellStyle name="Millares 2 5 5 2 2" xfId="26582" xr:uid="{00000000-0005-0000-0000-00004D110000}"/>
    <cellStyle name="Millares 2 5 5 3" xfId="14440" xr:uid="{00000000-0005-0000-0000-00004E110000}"/>
    <cellStyle name="Millares 2 5 5 3 2" xfId="27631" xr:uid="{00000000-0005-0000-0000-00004F110000}"/>
    <cellStyle name="Millares 2 5 5 4" xfId="15496" xr:uid="{00000000-0005-0000-0000-000050110000}"/>
    <cellStyle name="Millares 2 5 5 4 2" xfId="28687" xr:uid="{00000000-0005-0000-0000-000051110000}"/>
    <cellStyle name="Millares 2 5 5 5" xfId="16552" xr:uid="{00000000-0005-0000-0000-000052110000}"/>
    <cellStyle name="Millares 2 5 5 5 2" xfId="29743" xr:uid="{00000000-0005-0000-0000-000053110000}"/>
    <cellStyle name="Millares 2 5 5 6" xfId="17833" xr:uid="{00000000-0005-0000-0000-000054110000}"/>
    <cellStyle name="Millares 2 5 5 6 2" xfId="31024" xr:uid="{00000000-0005-0000-0000-000055110000}"/>
    <cellStyle name="Millares 2 5 5 7" xfId="19119" xr:uid="{00000000-0005-0000-0000-000056110000}"/>
    <cellStyle name="Millares 2 5 5 7 2" xfId="32310" xr:uid="{00000000-0005-0000-0000-000057110000}"/>
    <cellStyle name="Millares 2 5 5 8" xfId="20423" xr:uid="{00000000-0005-0000-0000-000058110000}"/>
    <cellStyle name="Millares 2 5 5 8 2" xfId="33612" xr:uid="{00000000-0005-0000-0000-000059110000}"/>
    <cellStyle name="Millares 2 5 5 9" xfId="35137" xr:uid="{00000000-0005-0000-0000-00005A110000}"/>
    <cellStyle name="Millares 2 5 6" xfId="12569" xr:uid="{00000000-0005-0000-0000-00005B110000}"/>
    <cellStyle name="Millares 2 5 6 10" xfId="25761" xr:uid="{00000000-0005-0000-0000-00005C110000}"/>
    <cellStyle name="Millares 2 5 6 11" xfId="22063" xr:uid="{00000000-0005-0000-0000-00005D110000}"/>
    <cellStyle name="Millares 2 5 6 2" xfId="13505" xr:uid="{00000000-0005-0000-0000-00005E110000}"/>
    <cellStyle name="Millares 2 5 6 2 2" xfId="26696" xr:uid="{00000000-0005-0000-0000-00005F110000}"/>
    <cellStyle name="Millares 2 5 6 3" xfId="14554" xr:uid="{00000000-0005-0000-0000-000060110000}"/>
    <cellStyle name="Millares 2 5 6 3 2" xfId="27745" xr:uid="{00000000-0005-0000-0000-000061110000}"/>
    <cellStyle name="Millares 2 5 6 4" xfId="15610" xr:uid="{00000000-0005-0000-0000-000062110000}"/>
    <cellStyle name="Millares 2 5 6 4 2" xfId="28801" xr:uid="{00000000-0005-0000-0000-000063110000}"/>
    <cellStyle name="Millares 2 5 6 5" xfId="16666" xr:uid="{00000000-0005-0000-0000-000064110000}"/>
    <cellStyle name="Millares 2 5 6 5 2" xfId="29857" xr:uid="{00000000-0005-0000-0000-000065110000}"/>
    <cellStyle name="Millares 2 5 6 6" xfId="17947" xr:uid="{00000000-0005-0000-0000-000066110000}"/>
    <cellStyle name="Millares 2 5 6 6 2" xfId="31138" xr:uid="{00000000-0005-0000-0000-000067110000}"/>
    <cellStyle name="Millares 2 5 6 7" xfId="19233" xr:uid="{00000000-0005-0000-0000-000068110000}"/>
    <cellStyle name="Millares 2 5 6 7 2" xfId="32424" xr:uid="{00000000-0005-0000-0000-000069110000}"/>
    <cellStyle name="Millares 2 5 6 8" xfId="20537" xr:uid="{00000000-0005-0000-0000-00006A110000}"/>
    <cellStyle name="Millares 2 5 6 8 2" xfId="33726" xr:uid="{00000000-0005-0000-0000-00006B110000}"/>
    <cellStyle name="Millares 2 5 6 9" xfId="35251" xr:uid="{00000000-0005-0000-0000-00006C110000}"/>
    <cellStyle name="Millares 2 5 7" xfId="13656" xr:uid="{00000000-0005-0000-0000-00006D110000}"/>
    <cellStyle name="Millares 2 5 7 10" xfId="22214" xr:uid="{00000000-0005-0000-0000-00006E110000}"/>
    <cellStyle name="Millares 2 5 7 2" xfId="14705" xr:uid="{00000000-0005-0000-0000-00006F110000}"/>
    <cellStyle name="Millares 2 5 7 2 2" xfId="27896" xr:uid="{00000000-0005-0000-0000-000070110000}"/>
    <cellStyle name="Millares 2 5 7 3" xfId="15761" xr:uid="{00000000-0005-0000-0000-000071110000}"/>
    <cellStyle name="Millares 2 5 7 3 2" xfId="28952" xr:uid="{00000000-0005-0000-0000-000072110000}"/>
    <cellStyle name="Millares 2 5 7 4" xfId="16817" xr:uid="{00000000-0005-0000-0000-000073110000}"/>
    <cellStyle name="Millares 2 5 7 4 2" xfId="30008" xr:uid="{00000000-0005-0000-0000-000074110000}"/>
    <cellStyle name="Millares 2 5 7 5" xfId="18098" xr:uid="{00000000-0005-0000-0000-000075110000}"/>
    <cellStyle name="Millares 2 5 7 5 2" xfId="31289" xr:uid="{00000000-0005-0000-0000-000076110000}"/>
    <cellStyle name="Millares 2 5 7 6" xfId="19384" xr:uid="{00000000-0005-0000-0000-000077110000}"/>
    <cellStyle name="Millares 2 5 7 6 2" xfId="32575" xr:uid="{00000000-0005-0000-0000-000078110000}"/>
    <cellStyle name="Millares 2 5 7 7" xfId="20688" xr:uid="{00000000-0005-0000-0000-000079110000}"/>
    <cellStyle name="Millares 2 5 7 7 2" xfId="33877" xr:uid="{00000000-0005-0000-0000-00007A110000}"/>
    <cellStyle name="Millares 2 5 7 8" xfId="35402" xr:uid="{00000000-0005-0000-0000-00007B110000}"/>
    <cellStyle name="Millares 2 5 7 9" xfId="26847" xr:uid="{00000000-0005-0000-0000-00007C110000}"/>
    <cellStyle name="Millares 2 5 8" xfId="12910" xr:uid="{00000000-0005-0000-0000-00007D110000}"/>
    <cellStyle name="Millares 2 5 8 2" xfId="16939" xr:uid="{00000000-0005-0000-0000-00007E110000}"/>
    <cellStyle name="Millares 2 5 8 2 2" xfId="30130" xr:uid="{00000000-0005-0000-0000-00007F110000}"/>
    <cellStyle name="Millares 2 5 8 3" xfId="18219" xr:uid="{00000000-0005-0000-0000-000080110000}"/>
    <cellStyle name="Millares 2 5 8 3 2" xfId="31410" xr:uid="{00000000-0005-0000-0000-000081110000}"/>
    <cellStyle name="Millares 2 5 8 4" xfId="19505" xr:uid="{00000000-0005-0000-0000-000082110000}"/>
    <cellStyle name="Millares 2 5 8 4 2" xfId="32696" xr:uid="{00000000-0005-0000-0000-000083110000}"/>
    <cellStyle name="Millares 2 5 8 5" xfId="20809" xr:uid="{00000000-0005-0000-0000-000084110000}"/>
    <cellStyle name="Millares 2 5 8 5 2" xfId="33998" xr:uid="{00000000-0005-0000-0000-000085110000}"/>
    <cellStyle name="Millares 2 5 8 6" xfId="35523" xr:uid="{00000000-0005-0000-0000-000086110000}"/>
    <cellStyle name="Millares 2 5 8 7" xfId="26101" xr:uid="{00000000-0005-0000-0000-000087110000}"/>
    <cellStyle name="Millares 2 5 8 8" xfId="22335" xr:uid="{00000000-0005-0000-0000-000088110000}"/>
    <cellStyle name="Millares 2 5 9" xfId="13959" xr:uid="{00000000-0005-0000-0000-000089110000}"/>
    <cellStyle name="Millares 2 5 9 2" xfId="21054" xr:uid="{00000000-0005-0000-0000-00008A110000}"/>
    <cellStyle name="Millares 2 5 9 2 2" xfId="34243" xr:uid="{00000000-0005-0000-0000-00008B110000}"/>
    <cellStyle name="Millares 2 5 9 3" xfId="35768" xr:uid="{00000000-0005-0000-0000-00008C110000}"/>
    <cellStyle name="Millares 2 5 9 4" xfId="27150" xr:uid="{00000000-0005-0000-0000-00008D110000}"/>
    <cellStyle name="Millares 2 5 9 5" xfId="22580" xr:uid="{00000000-0005-0000-0000-00008E110000}"/>
    <cellStyle name="Millares 2 50" xfId="23537" xr:uid="{00000000-0005-0000-0000-00008F110000}"/>
    <cellStyle name="Millares 2 50 2" xfId="36716" xr:uid="{00000000-0005-0000-0000-000090110000}"/>
    <cellStyle name="Millares 2 51" xfId="23766" xr:uid="{00000000-0005-0000-0000-000091110000}"/>
    <cellStyle name="Millares 2 51 2" xfId="36945" xr:uid="{00000000-0005-0000-0000-000092110000}"/>
    <cellStyle name="Millares 2 52" xfId="23984" xr:uid="{00000000-0005-0000-0000-000093110000}"/>
    <cellStyle name="Millares 2 52 2" xfId="37163" xr:uid="{00000000-0005-0000-0000-000094110000}"/>
    <cellStyle name="Millares 2 53" xfId="23985" xr:uid="{00000000-0005-0000-0000-000095110000}"/>
    <cellStyle name="Millares 2 53 2" xfId="37164" xr:uid="{00000000-0005-0000-0000-000096110000}"/>
    <cellStyle name="Millares 2 54" xfId="23990" xr:uid="{00000000-0005-0000-0000-000097110000}"/>
    <cellStyle name="Millares 2 54 2" xfId="37169" xr:uid="{00000000-0005-0000-0000-000098110000}"/>
    <cellStyle name="Millares 2 55" xfId="23995" xr:uid="{00000000-0005-0000-0000-000099110000}"/>
    <cellStyle name="Millares 2 55 2" xfId="37174" xr:uid="{00000000-0005-0000-0000-00009A110000}"/>
    <cellStyle name="Millares 2 56" xfId="24225" xr:uid="{00000000-0005-0000-0000-00009B110000}"/>
    <cellStyle name="Millares 2 56 2" xfId="37404" xr:uid="{00000000-0005-0000-0000-00009C110000}"/>
    <cellStyle name="Millares 2 57" xfId="24443" xr:uid="{00000000-0005-0000-0000-00009D110000}"/>
    <cellStyle name="Millares 2 57 2" xfId="37621" xr:uid="{00000000-0005-0000-0000-00009E110000}"/>
    <cellStyle name="Millares 2 58" xfId="24455" xr:uid="{00000000-0005-0000-0000-00009F110000}"/>
    <cellStyle name="Millares 2 58 2" xfId="37633" xr:uid="{00000000-0005-0000-0000-0000A0110000}"/>
    <cellStyle name="Millares 2 59" xfId="24471" xr:uid="{00000000-0005-0000-0000-0000A1110000}"/>
    <cellStyle name="Millares 2 59 2" xfId="37649" xr:uid="{00000000-0005-0000-0000-0000A2110000}"/>
    <cellStyle name="Millares 2 6" xfId="11974" xr:uid="{00000000-0005-0000-0000-0000A3110000}"/>
    <cellStyle name="Millares 2 6 10" xfId="18643" xr:uid="{00000000-0005-0000-0000-0000A4110000}"/>
    <cellStyle name="Millares 2 6 10 2" xfId="36811" xr:uid="{00000000-0005-0000-0000-0000A5110000}"/>
    <cellStyle name="Millares 2 6 10 3" xfId="31834" xr:uid="{00000000-0005-0000-0000-0000A6110000}"/>
    <cellStyle name="Millares 2 6 10 4" xfId="23632" xr:uid="{00000000-0005-0000-0000-0000A7110000}"/>
    <cellStyle name="Millares 2 6 11" xfId="19947" xr:uid="{00000000-0005-0000-0000-0000A8110000}"/>
    <cellStyle name="Millares 2 6 11 2" xfId="37040" xr:uid="{00000000-0005-0000-0000-0000A9110000}"/>
    <cellStyle name="Millares 2 6 11 3" xfId="33136" xr:uid="{00000000-0005-0000-0000-0000AA110000}"/>
    <cellStyle name="Millares 2 6 11 4" xfId="23861" xr:uid="{00000000-0005-0000-0000-0000AB110000}"/>
    <cellStyle name="Millares 2 6 12" xfId="24090" xr:uid="{00000000-0005-0000-0000-0000AC110000}"/>
    <cellStyle name="Millares 2 6 12 2" xfId="37269" xr:uid="{00000000-0005-0000-0000-0000AD110000}"/>
    <cellStyle name="Millares 2 6 13" xfId="24319" xr:uid="{00000000-0005-0000-0000-0000AE110000}"/>
    <cellStyle name="Millares 2 6 13 2" xfId="37498" xr:uid="{00000000-0005-0000-0000-0000AF110000}"/>
    <cellStyle name="Millares 2 6 14" xfId="24570" xr:uid="{00000000-0005-0000-0000-0000B0110000}"/>
    <cellStyle name="Millares 2 6 14 2" xfId="37749" xr:uid="{00000000-0005-0000-0000-0000B1110000}"/>
    <cellStyle name="Millares 2 6 15" xfId="34661" xr:uid="{00000000-0005-0000-0000-0000B2110000}"/>
    <cellStyle name="Millares 2 6 16" xfId="25166" xr:uid="{00000000-0005-0000-0000-0000B3110000}"/>
    <cellStyle name="Millares 2 6 17" xfId="21473" xr:uid="{00000000-0005-0000-0000-0000B4110000}"/>
    <cellStyle name="Millares 2 6 2" xfId="12518" xr:uid="{00000000-0005-0000-0000-0000B5110000}"/>
    <cellStyle name="Millares 2 6 2 10" xfId="24428" xr:uid="{00000000-0005-0000-0000-0000B6110000}"/>
    <cellStyle name="Millares 2 6 2 10 2" xfId="37607" xr:uid="{00000000-0005-0000-0000-0000B7110000}"/>
    <cellStyle name="Millares 2 6 2 11" xfId="24679" xr:uid="{00000000-0005-0000-0000-0000B8110000}"/>
    <cellStyle name="Millares 2 6 2 11 2" xfId="37858" xr:uid="{00000000-0005-0000-0000-0000B9110000}"/>
    <cellStyle name="Millares 2 6 2 12" xfId="35200" xr:uid="{00000000-0005-0000-0000-0000BA110000}"/>
    <cellStyle name="Millares 2 6 2 13" xfId="25710" xr:uid="{00000000-0005-0000-0000-0000BB110000}"/>
    <cellStyle name="Millares 2 6 2 14" xfId="22012" xr:uid="{00000000-0005-0000-0000-0000BC110000}"/>
    <cellStyle name="Millares 2 6 2 2" xfId="13454" xr:uid="{00000000-0005-0000-0000-0000BD110000}"/>
    <cellStyle name="Millares 2 6 2 2 2" xfId="17111" xr:uid="{00000000-0005-0000-0000-0000BE110000}"/>
    <cellStyle name="Millares 2 6 2 2 2 2" xfId="30302" xr:uid="{00000000-0005-0000-0000-0000BF110000}"/>
    <cellStyle name="Millares 2 6 2 2 3" xfId="18391" xr:uid="{00000000-0005-0000-0000-0000C0110000}"/>
    <cellStyle name="Millares 2 6 2 2 3 2" xfId="31582" xr:uid="{00000000-0005-0000-0000-0000C1110000}"/>
    <cellStyle name="Millares 2 6 2 2 4" xfId="19677" xr:uid="{00000000-0005-0000-0000-0000C2110000}"/>
    <cellStyle name="Millares 2 6 2 2 4 2" xfId="32868" xr:uid="{00000000-0005-0000-0000-0000C3110000}"/>
    <cellStyle name="Millares 2 6 2 2 5" xfId="20981" xr:uid="{00000000-0005-0000-0000-0000C4110000}"/>
    <cellStyle name="Millares 2 6 2 2 5 2" xfId="34170" xr:uid="{00000000-0005-0000-0000-0000C5110000}"/>
    <cellStyle name="Millares 2 6 2 2 6" xfId="35695" xr:uid="{00000000-0005-0000-0000-0000C6110000}"/>
    <cellStyle name="Millares 2 6 2 2 7" xfId="26645" xr:uid="{00000000-0005-0000-0000-0000C7110000}"/>
    <cellStyle name="Millares 2 6 2 2 8" xfId="22507" xr:uid="{00000000-0005-0000-0000-0000C8110000}"/>
    <cellStyle name="Millares 2 6 2 3" xfId="14503" xr:uid="{00000000-0005-0000-0000-0000C9110000}"/>
    <cellStyle name="Millares 2 6 2 3 2" xfId="21226" xr:uid="{00000000-0005-0000-0000-0000CA110000}"/>
    <cellStyle name="Millares 2 6 2 3 2 2" xfId="34415" xr:uid="{00000000-0005-0000-0000-0000CB110000}"/>
    <cellStyle name="Millares 2 6 2 3 3" xfId="35940" xr:uid="{00000000-0005-0000-0000-0000CC110000}"/>
    <cellStyle name="Millares 2 6 2 3 4" xfId="27694" xr:uid="{00000000-0005-0000-0000-0000CD110000}"/>
    <cellStyle name="Millares 2 6 2 3 5" xfId="22752" xr:uid="{00000000-0005-0000-0000-0000CE110000}"/>
    <cellStyle name="Millares 2 6 2 4" xfId="15559" xr:uid="{00000000-0005-0000-0000-0000CF110000}"/>
    <cellStyle name="Millares 2 6 2 4 2" xfId="36180" xr:uid="{00000000-0005-0000-0000-0000D0110000}"/>
    <cellStyle name="Millares 2 6 2 4 3" xfId="28750" xr:uid="{00000000-0005-0000-0000-0000D1110000}"/>
    <cellStyle name="Millares 2 6 2 4 4" xfId="22992" xr:uid="{00000000-0005-0000-0000-0000D2110000}"/>
    <cellStyle name="Millares 2 6 2 5" xfId="16615" xr:uid="{00000000-0005-0000-0000-0000D3110000}"/>
    <cellStyle name="Millares 2 6 2 5 2" xfId="36410" xr:uid="{00000000-0005-0000-0000-0000D4110000}"/>
    <cellStyle name="Millares 2 6 2 5 3" xfId="29806" xr:uid="{00000000-0005-0000-0000-0000D5110000}"/>
    <cellStyle name="Millares 2 6 2 5 4" xfId="23222" xr:uid="{00000000-0005-0000-0000-0000D6110000}"/>
    <cellStyle name="Millares 2 6 2 6" xfId="17896" xr:uid="{00000000-0005-0000-0000-0000D7110000}"/>
    <cellStyle name="Millares 2 6 2 6 2" xfId="36665" xr:uid="{00000000-0005-0000-0000-0000D8110000}"/>
    <cellStyle name="Millares 2 6 2 6 3" xfId="31087" xr:uid="{00000000-0005-0000-0000-0000D9110000}"/>
    <cellStyle name="Millares 2 6 2 6 4" xfId="23486" xr:uid="{00000000-0005-0000-0000-0000DA110000}"/>
    <cellStyle name="Millares 2 6 2 7" xfId="19182" xr:uid="{00000000-0005-0000-0000-0000DB110000}"/>
    <cellStyle name="Millares 2 6 2 7 2" xfId="36920" xr:uid="{00000000-0005-0000-0000-0000DC110000}"/>
    <cellStyle name="Millares 2 6 2 7 3" xfId="32373" xr:uid="{00000000-0005-0000-0000-0000DD110000}"/>
    <cellStyle name="Millares 2 6 2 7 4" xfId="23741" xr:uid="{00000000-0005-0000-0000-0000DE110000}"/>
    <cellStyle name="Millares 2 6 2 8" xfId="20486" xr:uid="{00000000-0005-0000-0000-0000DF110000}"/>
    <cellStyle name="Millares 2 6 2 8 2" xfId="37149" xr:uid="{00000000-0005-0000-0000-0000E0110000}"/>
    <cellStyle name="Millares 2 6 2 8 3" xfId="33675" xr:uid="{00000000-0005-0000-0000-0000E1110000}"/>
    <cellStyle name="Millares 2 6 2 8 4" xfId="23970" xr:uid="{00000000-0005-0000-0000-0000E2110000}"/>
    <cellStyle name="Millares 2 6 2 9" xfId="24199" xr:uid="{00000000-0005-0000-0000-0000E3110000}"/>
    <cellStyle name="Millares 2 6 2 9 2" xfId="37378" xr:uid="{00000000-0005-0000-0000-0000E4110000}"/>
    <cellStyle name="Millares 2 6 3" xfId="12632" xr:uid="{00000000-0005-0000-0000-0000E5110000}"/>
    <cellStyle name="Millares 2 6 3 10" xfId="25824" xr:uid="{00000000-0005-0000-0000-0000E6110000}"/>
    <cellStyle name="Millares 2 6 3 11" xfId="22126" xr:uid="{00000000-0005-0000-0000-0000E7110000}"/>
    <cellStyle name="Millares 2 6 3 2" xfId="13568" xr:uid="{00000000-0005-0000-0000-0000E8110000}"/>
    <cellStyle name="Millares 2 6 3 2 2" xfId="26759" xr:uid="{00000000-0005-0000-0000-0000E9110000}"/>
    <cellStyle name="Millares 2 6 3 3" xfId="14617" xr:uid="{00000000-0005-0000-0000-0000EA110000}"/>
    <cellStyle name="Millares 2 6 3 3 2" xfId="27808" xr:uid="{00000000-0005-0000-0000-0000EB110000}"/>
    <cellStyle name="Millares 2 6 3 4" xfId="15673" xr:uid="{00000000-0005-0000-0000-0000EC110000}"/>
    <cellStyle name="Millares 2 6 3 4 2" xfId="28864" xr:uid="{00000000-0005-0000-0000-0000ED110000}"/>
    <cellStyle name="Millares 2 6 3 5" xfId="16729" xr:uid="{00000000-0005-0000-0000-0000EE110000}"/>
    <cellStyle name="Millares 2 6 3 5 2" xfId="29920" xr:uid="{00000000-0005-0000-0000-0000EF110000}"/>
    <cellStyle name="Millares 2 6 3 6" xfId="18010" xr:uid="{00000000-0005-0000-0000-0000F0110000}"/>
    <cellStyle name="Millares 2 6 3 6 2" xfId="31201" xr:uid="{00000000-0005-0000-0000-0000F1110000}"/>
    <cellStyle name="Millares 2 6 3 7" xfId="19296" xr:uid="{00000000-0005-0000-0000-0000F2110000}"/>
    <cellStyle name="Millares 2 6 3 7 2" xfId="32487" xr:uid="{00000000-0005-0000-0000-0000F3110000}"/>
    <cellStyle name="Millares 2 6 3 8" xfId="20600" xr:uid="{00000000-0005-0000-0000-0000F4110000}"/>
    <cellStyle name="Millares 2 6 3 8 2" xfId="33789" xr:uid="{00000000-0005-0000-0000-0000F5110000}"/>
    <cellStyle name="Millares 2 6 3 9" xfId="35314" xr:uid="{00000000-0005-0000-0000-0000F6110000}"/>
    <cellStyle name="Millares 2 6 4" xfId="13719" xr:uid="{00000000-0005-0000-0000-0000F7110000}"/>
    <cellStyle name="Millares 2 6 4 10" xfId="22277" xr:uid="{00000000-0005-0000-0000-0000F8110000}"/>
    <cellStyle name="Millares 2 6 4 2" xfId="14768" xr:uid="{00000000-0005-0000-0000-0000F9110000}"/>
    <cellStyle name="Millares 2 6 4 2 2" xfId="27959" xr:uid="{00000000-0005-0000-0000-0000FA110000}"/>
    <cellStyle name="Millares 2 6 4 3" xfId="15824" xr:uid="{00000000-0005-0000-0000-0000FB110000}"/>
    <cellStyle name="Millares 2 6 4 3 2" xfId="29015" xr:uid="{00000000-0005-0000-0000-0000FC110000}"/>
    <cellStyle name="Millares 2 6 4 4" xfId="16880" xr:uid="{00000000-0005-0000-0000-0000FD110000}"/>
    <cellStyle name="Millares 2 6 4 4 2" xfId="30071" xr:uid="{00000000-0005-0000-0000-0000FE110000}"/>
    <cellStyle name="Millares 2 6 4 5" xfId="18161" xr:uid="{00000000-0005-0000-0000-0000FF110000}"/>
    <cellStyle name="Millares 2 6 4 5 2" xfId="31352" xr:uid="{00000000-0005-0000-0000-000000120000}"/>
    <cellStyle name="Millares 2 6 4 6" xfId="19447" xr:uid="{00000000-0005-0000-0000-000001120000}"/>
    <cellStyle name="Millares 2 6 4 6 2" xfId="32638" xr:uid="{00000000-0005-0000-0000-000002120000}"/>
    <cellStyle name="Millares 2 6 4 7" xfId="20751" xr:uid="{00000000-0005-0000-0000-000003120000}"/>
    <cellStyle name="Millares 2 6 4 7 2" xfId="33940" xr:uid="{00000000-0005-0000-0000-000004120000}"/>
    <cellStyle name="Millares 2 6 4 8" xfId="35465" xr:uid="{00000000-0005-0000-0000-000005120000}"/>
    <cellStyle name="Millares 2 6 4 9" xfId="26910" xr:uid="{00000000-0005-0000-0000-000006120000}"/>
    <cellStyle name="Millares 2 6 5" xfId="12915" xr:uid="{00000000-0005-0000-0000-000007120000}"/>
    <cellStyle name="Millares 2 6 5 2" xfId="17002" xr:uid="{00000000-0005-0000-0000-000008120000}"/>
    <cellStyle name="Millares 2 6 5 2 2" xfId="30193" xr:uid="{00000000-0005-0000-0000-000009120000}"/>
    <cellStyle name="Millares 2 6 5 3" xfId="18282" xr:uid="{00000000-0005-0000-0000-00000A120000}"/>
    <cellStyle name="Millares 2 6 5 3 2" xfId="31473" xr:uid="{00000000-0005-0000-0000-00000B120000}"/>
    <cellStyle name="Millares 2 6 5 4" xfId="19568" xr:uid="{00000000-0005-0000-0000-00000C120000}"/>
    <cellStyle name="Millares 2 6 5 4 2" xfId="32759" xr:uid="{00000000-0005-0000-0000-00000D120000}"/>
    <cellStyle name="Millares 2 6 5 5" xfId="20872" xr:uid="{00000000-0005-0000-0000-00000E120000}"/>
    <cellStyle name="Millares 2 6 5 5 2" xfId="34061" xr:uid="{00000000-0005-0000-0000-00000F120000}"/>
    <cellStyle name="Millares 2 6 5 6" xfId="35586" xr:uid="{00000000-0005-0000-0000-000010120000}"/>
    <cellStyle name="Millares 2 6 5 7" xfId="26106" xr:uid="{00000000-0005-0000-0000-000011120000}"/>
    <cellStyle name="Millares 2 6 5 8" xfId="22398" xr:uid="{00000000-0005-0000-0000-000012120000}"/>
    <cellStyle name="Millares 2 6 6" xfId="13964" xr:uid="{00000000-0005-0000-0000-000013120000}"/>
    <cellStyle name="Millares 2 6 6 2" xfId="21117" xr:uid="{00000000-0005-0000-0000-000014120000}"/>
    <cellStyle name="Millares 2 6 6 2 2" xfId="34306" xr:uid="{00000000-0005-0000-0000-000015120000}"/>
    <cellStyle name="Millares 2 6 6 3" xfId="35831" xr:uid="{00000000-0005-0000-0000-000016120000}"/>
    <cellStyle name="Millares 2 6 6 4" xfId="27155" xr:uid="{00000000-0005-0000-0000-000017120000}"/>
    <cellStyle name="Millares 2 6 6 5" xfId="22643" xr:uid="{00000000-0005-0000-0000-000018120000}"/>
    <cellStyle name="Millares 2 6 7" xfId="15020" xr:uid="{00000000-0005-0000-0000-000019120000}"/>
    <cellStyle name="Millares 2 6 7 2" xfId="36071" xr:uid="{00000000-0005-0000-0000-00001A120000}"/>
    <cellStyle name="Millares 2 6 7 3" xfId="28211" xr:uid="{00000000-0005-0000-0000-00001B120000}"/>
    <cellStyle name="Millares 2 6 7 4" xfId="22883" xr:uid="{00000000-0005-0000-0000-00001C120000}"/>
    <cellStyle name="Millares 2 6 8" xfId="16076" xr:uid="{00000000-0005-0000-0000-00001D120000}"/>
    <cellStyle name="Millares 2 6 8 2" xfId="36301" xr:uid="{00000000-0005-0000-0000-00001E120000}"/>
    <cellStyle name="Millares 2 6 8 3" xfId="29267" xr:uid="{00000000-0005-0000-0000-00001F120000}"/>
    <cellStyle name="Millares 2 6 8 4" xfId="23113" xr:uid="{00000000-0005-0000-0000-000020120000}"/>
    <cellStyle name="Millares 2 6 9" xfId="17357" xr:uid="{00000000-0005-0000-0000-000021120000}"/>
    <cellStyle name="Millares 2 6 9 2" xfId="36556" xr:uid="{00000000-0005-0000-0000-000022120000}"/>
    <cellStyle name="Millares 2 6 9 3" xfId="30548" xr:uid="{00000000-0005-0000-0000-000023120000}"/>
    <cellStyle name="Millares 2 6 9 4" xfId="23377" xr:uid="{00000000-0005-0000-0000-000024120000}"/>
    <cellStyle name="Millares 2 60" xfId="24475" xr:uid="{00000000-0005-0000-0000-000025120000}"/>
    <cellStyle name="Millares 2 60 2" xfId="37654" xr:uid="{00000000-0005-0000-0000-000026120000}"/>
    <cellStyle name="Millares 2 61" xfId="24692" xr:uid="{00000000-0005-0000-0000-000027120000}"/>
    <cellStyle name="Millares 2 61 2" xfId="37871" xr:uid="{00000000-0005-0000-0000-000028120000}"/>
    <cellStyle name="Millares 2 62" xfId="24696" xr:uid="{00000000-0005-0000-0000-000029120000}"/>
    <cellStyle name="Millares 2 62 2" xfId="37875" xr:uid="{00000000-0005-0000-0000-00002A120000}"/>
    <cellStyle name="Millares 2 63" xfId="24707" xr:uid="{00000000-0005-0000-0000-00002B120000}"/>
    <cellStyle name="Millares 2 63 2" xfId="37886" xr:uid="{00000000-0005-0000-0000-00002C120000}"/>
    <cellStyle name="Millares 2 64" xfId="24711" xr:uid="{00000000-0005-0000-0000-00002D120000}"/>
    <cellStyle name="Millares 2 64 2" xfId="37890" xr:uid="{00000000-0005-0000-0000-00002E120000}"/>
    <cellStyle name="Millares 2 65" xfId="24720" xr:uid="{00000000-0005-0000-0000-00002F120000}"/>
    <cellStyle name="Millares 2 65 2" xfId="37899" xr:uid="{00000000-0005-0000-0000-000030120000}"/>
    <cellStyle name="Millares 2 66" xfId="24722" xr:uid="{00000000-0005-0000-0000-000031120000}"/>
    <cellStyle name="Millares 2 66 2" xfId="37901" xr:uid="{00000000-0005-0000-0000-000032120000}"/>
    <cellStyle name="Millares 2 67" xfId="24724" xr:uid="{00000000-0005-0000-0000-000033120000}"/>
    <cellStyle name="Millares 2 67 2" xfId="37903" xr:uid="{00000000-0005-0000-0000-000034120000}"/>
    <cellStyle name="Millares 2 68" xfId="24731" xr:uid="{00000000-0005-0000-0000-000035120000}"/>
    <cellStyle name="Millares 2 68 2" xfId="37910" xr:uid="{00000000-0005-0000-0000-000036120000}"/>
    <cellStyle name="Millares 2 69" xfId="24736" xr:uid="{00000000-0005-0000-0000-000037120000}"/>
    <cellStyle name="Millares 2 7" xfId="11977" xr:uid="{00000000-0005-0000-0000-000038120000}"/>
    <cellStyle name="Millares 2 7 10" xfId="24333" xr:uid="{00000000-0005-0000-0000-000039120000}"/>
    <cellStyle name="Millares 2 7 10 2" xfId="37512" xr:uid="{00000000-0005-0000-0000-00003A120000}"/>
    <cellStyle name="Millares 2 7 11" xfId="24584" xr:uid="{00000000-0005-0000-0000-00003B120000}"/>
    <cellStyle name="Millares 2 7 11 2" xfId="37763" xr:uid="{00000000-0005-0000-0000-00003C120000}"/>
    <cellStyle name="Millares 2 7 12" xfId="34664" xr:uid="{00000000-0005-0000-0000-00003D120000}"/>
    <cellStyle name="Millares 2 7 13" xfId="25169" xr:uid="{00000000-0005-0000-0000-00003E120000}"/>
    <cellStyle name="Millares 2 7 14" xfId="21476" xr:uid="{00000000-0005-0000-0000-00003F120000}"/>
    <cellStyle name="Millares 2 7 2" xfId="12918" xr:uid="{00000000-0005-0000-0000-000040120000}"/>
    <cellStyle name="Millares 2 7 2 2" xfId="17016" xr:uid="{00000000-0005-0000-0000-000041120000}"/>
    <cellStyle name="Millares 2 7 2 2 2" xfId="30207" xr:uid="{00000000-0005-0000-0000-000042120000}"/>
    <cellStyle name="Millares 2 7 2 3" xfId="18296" xr:uid="{00000000-0005-0000-0000-000043120000}"/>
    <cellStyle name="Millares 2 7 2 3 2" xfId="31487" xr:uid="{00000000-0005-0000-0000-000044120000}"/>
    <cellStyle name="Millares 2 7 2 4" xfId="19582" xr:uid="{00000000-0005-0000-0000-000045120000}"/>
    <cellStyle name="Millares 2 7 2 4 2" xfId="32773" xr:uid="{00000000-0005-0000-0000-000046120000}"/>
    <cellStyle name="Millares 2 7 2 5" xfId="20886" xr:uid="{00000000-0005-0000-0000-000047120000}"/>
    <cellStyle name="Millares 2 7 2 5 2" xfId="34075" xr:uid="{00000000-0005-0000-0000-000048120000}"/>
    <cellStyle name="Millares 2 7 2 6" xfId="35600" xr:uid="{00000000-0005-0000-0000-000049120000}"/>
    <cellStyle name="Millares 2 7 2 7" xfId="26109" xr:uid="{00000000-0005-0000-0000-00004A120000}"/>
    <cellStyle name="Millares 2 7 2 8" xfId="22412" xr:uid="{00000000-0005-0000-0000-00004B120000}"/>
    <cellStyle name="Millares 2 7 3" xfId="13967" xr:uid="{00000000-0005-0000-0000-00004C120000}"/>
    <cellStyle name="Millares 2 7 3 2" xfId="21131" xr:uid="{00000000-0005-0000-0000-00004D120000}"/>
    <cellStyle name="Millares 2 7 3 2 2" xfId="34320" xr:uid="{00000000-0005-0000-0000-00004E120000}"/>
    <cellStyle name="Millares 2 7 3 3" xfId="35845" xr:uid="{00000000-0005-0000-0000-00004F120000}"/>
    <cellStyle name="Millares 2 7 3 4" xfId="27158" xr:uid="{00000000-0005-0000-0000-000050120000}"/>
    <cellStyle name="Millares 2 7 3 5" xfId="22657" xr:uid="{00000000-0005-0000-0000-000051120000}"/>
    <cellStyle name="Millares 2 7 4" xfId="15023" xr:uid="{00000000-0005-0000-0000-000052120000}"/>
    <cellStyle name="Millares 2 7 4 2" xfId="36085" xr:uid="{00000000-0005-0000-0000-000053120000}"/>
    <cellStyle name="Millares 2 7 4 3" xfId="28214" xr:uid="{00000000-0005-0000-0000-000054120000}"/>
    <cellStyle name="Millares 2 7 4 4" xfId="22897" xr:uid="{00000000-0005-0000-0000-000055120000}"/>
    <cellStyle name="Millares 2 7 5" xfId="16079" xr:uid="{00000000-0005-0000-0000-000056120000}"/>
    <cellStyle name="Millares 2 7 5 2" xfId="36315" xr:uid="{00000000-0005-0000-0000-000057120000}"/>
    <cellStyle name="Millares 2 7 5 3" xfId="29270" xr:uid="{00000000-0005-0000-0000-000058120000}"/>
    <cellStyle name="Millares 2 7 5 4" xfId="23127" xr:uid="{00000000-0005-0000-0000-000059120000}"/>
    <cellStyle name="Millares 2 7 6" xfId="17360" xr:uid="{00000000-0005-0000-0000-00005A120000}"/>
    <cellStyle name="Millares 2 7 6 2" xfId="36570" xr:uid="{00000000-0005-0000-0000-00005B120000}"/>
    <cellStyle name="Millares 2 7 6 3" xfId="30551" xr:uid="{00000000-0005-0000-0000-00005C120000}"/>
    <cellStyle name="Millares 2 7 6 4" xfId="23391" xr:uid="{00000000-0005-0000-0000-00005D120000}"/>
    <cellStyle name="Millares 2 7 7" xfId="18646" xr:uid="{00000000-0005-0000-0000-00005E120000}"/>
    <cellStyle name="Millares 2 7 7 2" xfId="36825" xr:uid="{00000000-0005-0000-0000-00005F120000}"/>
    <cellStyle name="Millares 2 7 7 3" xfId="31837" xr:uid="{00000000-0005-0000-0000-000060120000}"/>
    <cellStyle name="Millares 2 7 7 4" xfId="23646" xr:uid="{00000000-0005-0000-0000-000061120000}"/>
    <cellStyle name="Millares 2 7 8" xfId="19950" xr:uid="{00000000-0005-0000-0000-000062120000}"/>
    <cellStyle name="Millares 2 7 8 2" xfId="37054" xr:uid="{00000000-0005-0000-0000-000063120000}"/>
    <cellStyle name="Millares 2 7 8 3" xfId="33139" xr:uid="{00000000-0005-0000-0000-000064120000}"/>
    <cellStyle name="Millares 2 7 8 4" xfId="23875" xr:uid="{00000000-0005-0000-0000-000065120000}"/>
    <cellStyle name="Millares 2 7 9" xfId="24104" xr:uid="{00000000-0005-0000-0000-000066120000}"/>
    <cellStyle name="Millares 2 7 9 2" xfId="37283" xr:uid="{00000000-0005-0000-0000-000067120000}"/>
    <cellStyle name="Millares 2 70" xfId="34428" xr:uid="{00000000-0005-0000-0000-000068120000}"/>
    <cellStyle name="Millares 2 71" xfId="21240" xr:uid="{00000000-0005-0000-0000-000069120000}"/>
    <cellStyle name="Millares 2 72" xfId="37932" xr:uid="{00000000-0005-0000-0000-00006A120000}"/>
    <cellStyle name="Millares 2 73" xfId="37980" xr:uid="{00000000-0005-0000-0000-00006B120000}"/>
    <cellStyle name="Millares 2 8" xfId="11979" xr:uid="{00000000-0005-0000-0000-00006C120000}"/>
    <cellStyle name="Millares 2 8 10" xfId="25171" xr:uid="{00000000-0005-0000-0000-00006D120000}"/>
    <cellStyle name="Millares 2 8 11" xfId="21478" xr:uid="{00000000-0005-0000-0000-00006E120000}"/>
    <cellStyle name="Millares 2 8 2" xfId="12920" xr:uid="{00000000-0005-0000-0000-00006F120000}"/>
    <cellStyle name="Millares 2 8 2 2" xfId="26111" xr:uid="{00000000-0005-0000-0000-000070120000}"/>
    <cellStyle name="Millares 2 8 3" xfId="13969" xr:uid="{00000000-0005-0000-0000-000071120000}"/>
    <cellStyle name="Millares 2 8 3 2" xfId="27160" xr:uid="{00000000-0005-0000-0000-000072120000}"/>
    <cellStyle name="Millares 2 8 4" xfId="15025" xr:uid="{00000000-0005-0000-0000-000073120000}"/>
    <cellStyle name="Millares 2 8 4 2" xfId="28216" xr:uid="{00000000-0005-0000-0000-000074120000}"/>
    <cellStyle name="Millares 2 8 5" xfId="16081" xr:uid="{00000000-0005-0000-0000-000075120000}"/>
    <cellStyle name="Millares 2 8 5 2" xfId="29272" xr:uid="{00000000-0005-0000-0000-000076120000}"/>
    <cellStyle name="Millares 2 8 6" xfId="17362" xr:uid="{00000000-0005-0000-0000-000077120000}"/>
    <cellStyle name="Millares 2 8 6 2" xfId="30553" xr:uid="{00000000-0005-0000-0000-000078120000}"/>
    <cellStyle name="Millares 2 8 7" xfId="18648" xr:uid="{00000000-0005-0000-0000-000079120000}"/>
    <cellStyle name="Millares 2 8 7 2" xfId="31839" xr:uid="{00000000-0005-0000-0000-00007A120000}"/>
    <cellStyle name="Millares 2 8 8" xfId="19952" xr:uid="{00000000-0005-0000-0000-00007B120000}"/>
    <cellStyle name="Millares 2 8 8 2" xfId="33141" xr:uid="{00000000-0005-0000-0000-00007C120000}"/>
    <cellStyle name="Millares 2 8 9" xfId="34666" xr:uid="{00000000-0005-0000-0000-00007D120000}"/>
    <cellStyle name="Millares 2 9" xfId="11982" xr:uid="{00000000-0005-0000-0000-00007E120000}"/>
    <cellStyle name="Millares 2 9 10" xfId="25174" xr:uid="{00000000-0005-0000-0000-00007F120000}"/>
    <cellStyle name="Millares 2 9 11" xfId="21481" xr:uid="{00000000-0005-0000-0000-000080120000}"/>
    <cellStyle name="Millares 2 9 2" xfId="12923" xr:uid="{00000000-0005-0000-0000-000081120000}"/>
    <cellStyle name="Millares 2 9 2 2" xfId="26114" xr:uid="{00000000-0005-0000-0000-000082120000}"/>
    <cellStyle name="Millares 2 9 3" xfId="13972" xr:uid="{00000000-0005-0000-0000-000083120000}"/>
    <cellStyle name="Millares 2 9 3 2" xfId="27163" xr:uid="{00000000-0005-0000-0000-000084120000}"/>
    <cellStyle name="Millares 2 9 4" xfId="15028" xr:uid="{00000000-0005-0000-0000-000085120000}"/>
    <cellStyle name="Millares 2 9 4 2" xfId="28219" xr:uid="{00000000-0005-0000-0000-000086120000}"/>
    <cellStyle name="Millares 2 9 5" xfId="16084" xr:uid="{00000000-0005-0000-0000-000087120000}"/>
    <cellStyle name="Millares 2 9 5 2" xfId="29275" xr:uid="{00000000-0005-0000-0000-000088120000}"/>
    <cellStyle name="Millares 2 9 6" xfId="17365" xr:uid="{00000000-0005-0000-0000-000089120000}"/>
    <cellStyle name="Millares 2 9 6 2" xfId="30556" xr:uid="{00000000-0005-0000-0000-00008A120000}"/>
    <cellStyle name="Millares 2 9 7" xfId="18651" xr:uid="{00000000-0005-0000-0000-00008B120000}"/>
    <cellStyle name="Millares 2 9 7 2" xfId="31842" xr:uid="{00000000-0005-0000-0000-00008C120000}"/>
    <cellStyle name="Millares 2 9 8" xfId="19955" xr:uid="{00000000-0005-0000-0000-00008D120000}"/>
    <cellStyle name="Millares 2 9 8 2" xfId="33144" xr:uid="{00000000-0005-0000-0000-00008E120000}"/>
    <cellStyle name="Millares 2 9 9" xfId="34669" xr:uid="{00000000-0005-0000-0000-00008F120000}"/>
    <cellStyle name="Millares 20" xfId="901" xr:uid="{00000000-0005-0000-0000-000090120000}"/>
    <cellStyle name="Millares 20 10" xfId="34479" xr:uid="{00000000-0005-0000-0000-000091120000}"/>
    <cellStyle name="Millares 20 11" xfId="24880" xr:uid="{00000000-0005-0000-0000-000092120000}"/>
    <cellStyle name="Millares 20 12" xfId="21291" xr:uid="{00000000-0005-0000-0000-000093120000}"/>
    <cellStyle name="Millares 20 2" xfId="3885" xr:uid="{00000000-0005-0000-0000-000094120000}"/>
    <cellStyle name="Millares 20 2 10" xfId="24915" xr:uid="{00000000-0005-0000-0000-000095120000}"/>
    <cellStyle name="Millares 20 2 11" xfId="21323" xr:uid="{00000000-0005-0000-0000-000096120000}"/>
    <cellStyle name="Millares 20 2 2" xfId="12765" xr:uid="{00000000-0005-0000-0000-000097120000}"/>
    <cellStyle name="Millares 20 2 2 2" xfId="25956" xr:uid="{00000000-0005-0000-0000-000098120000}"/>
    <cellStyle name="Millares 20 2 3" xfId="13814" xr:uid="{00000000-0005-0000-0000-000099120000}"/>
    <cellStyle name="Millares 20 2 3 2" xfId="27005" xr:uid="{00000000-0005-0000-0000-00009A120000}"/>
    <cellStyle name="Millares 20 2 4" xfId="14870" xr:uid="{00000000-0005-0000-0000-00009B120000}"/>
    <cellStyle name="Millares 20 2 4 2" xfId="28061" xr:uid="{00000000-0005-0000-0000-00009C120000}"/>
    <cellStyle name="Millares 20 2 5" xfId="15926" xr:uid="{00000000-0005-0000-0000-00009D120000}"/>
    <cellStyle name="Millares 20 2 5 2" xfId="29117" xr:uid="{00000000-0005-0000-0000-00009E120000}"/>
    <cellStyle name="Millares 20 2 6" xfId="17207" xr:uid="{00000000-0005-0000-0000-00009F120000}"/>
    <cellStyle name="Millares 20 2 6 2" xfId="30398" xr:uid="{00000000-0005-0000-0000-0000A0120000}"/>
    <cellStyle name="Millares 20 2 7" xfId="18493" xr:uid="{00000000-0005-0000-0000-0000A1120000}"/>
    <cellStyle name="Millares 20 2 7 2" xfId="31684" xr:uid="{00000000-0005-0000-0000-0000A2120000}"/>
    <cellStyle name="Millares 20 2 8" xfId="19797" xr:uid="{00000000-0005-0000-0000-0000A3120000}"/>
    <cellStyle name="Millares 20 2 8 2" xfId="32986" xr:uid="{00000000-0005-0000-0000-0000A4120000}"/>
    <cellStyle name="Millares 20 2 9" xfId="34511" xr:uid="{00000000-0005-0000-0000-0000A5120000}"/>
    <cellStyle name="Millares 20 3" xfId="12733" xr:uid="{00000000-0005-0000-0000-0000A6120000}"/>
    <cellStyle name="Millares 20 3 2" xfId="25924" xr:uid="{00000000-0005-0000-0000-0000A7120000}"/>
    <cellStyle name="Millares 20 4" xfId="13782" xr:uid="{00000000-0005-0000-0000-0000A8120000}"/>
    <cellStyle name="Millares 20 4 2" xfId="26973" xr:uid="{00000000-0005-0000-0000-0000A9120000}"/>
    <cellStyle name="Millares 20 5" xfId="14838" xr:uid="{00000000-0005-0000-0000-0000AA120000}"/>
    <cellStyle name="Millares 20 5 2" xfId="28029" xr:uid="{00000000-0005-0000-0000-0000AB120000}"/>
    <cellStyle name="Millares 20 6" xfId="15894" xr:uid="{00000000-0005-0000-0000-0000AC120000}"/>
    <cellStyle name="Millares 20 6 2" xfId="29085" xr:uid="{00000000-0005-0000-0000-0000AD120000}"/>
    <cellStyle name="Millares 20 7" xfId="17175" xr:uid="{00000000-0005-0000-0000-0000AE120000}"/>
    <cellStyle name="Millares 20 7 2" xfId="30366" xr:uid="{00000000-0005-0000-0000-0000AF120000}"/>
    <cellStyle name="Millares 20 8" xfId="18461" xr:uid="{00000000-0005-0000-0000-0000B0120000}"/>
    <cellStyle name="Millares 20 8 2" xfId="31652" xr:uid="{00000000-0005-0000-0000-0000B1120000}"/>
    <cellStyle name="Millares 20 9" xfId="19765" xr:uid="{00000000-0005-0000-0000-0000B2120000}"/>
    <cellStyle name="Millares 20 9 2" xfId="32954" xr:uid="{00000000-0005-0000-0000-0000B3120000}"/>
    <cellStyle name="Millares 200" xfId="23274" xr:uid="{00000000-0005-0000-0000-0000B4120000}"/>
    <cellStyle name="Millares 200 2" xfId="36454" xr:uid="{00000000-0005-0000-0000-0000B5120000}"/>
    <cellStyle name="Millares 201" xfId="23278" xr:uid="{00000000-0005-0000-0000-0000B6120000}"/>
    <cellStyle name="Millares 201 2" xfId="36458" xr:uid="{00000000-0005-0000-0000-0000B7120000}"/>
    <cellStyle name="Millares 202" xfId="23279" xr:uid="{00000000-0005-0000-0000-0000B8120000}"/>
    <cellStyle name="Millares 202 2" xfId="36459" xr:uid="{00000000-0005-0000-0000-0000B9120000}"/>
    <cellStyle name="Millares 203" xfId="23498" xr:uid="{00000000-0005-0000-0000-0000BA120000}"/>
    <cellStyle name="Millares 203 2" xfId="36677" xr:uid="{00000000-0005-0000-0000-0000BB120000}"/>
    <cellStyle name="Millares 204" xfId="23499" xr:uid="{00000000-0005-0000-0000-0000BC120000}"/>
    <cellStyle name="Millares 204 2" xfId="36678" xr:uid="{00000000-0005-0000-0000-0000BD120000}"/>
    <cellStyle name="Millares 205" xfId="23500" xr:uid="{00000000-0005-0000-0000-0000BE120000}"/>
    <cellStyle name="Millares 205 2" xfId="36679" xr:uid="{00000000-0005-0000-0000-0000BF120000}"/>
    <cellStyle name="Millares 206" xfId="23503" xr:uid="{00000000-0005-0000-0000-0000C0120000}"/>
    <cellStyle name="Millares 206 2" xfId="36682" xr:uid="{00000000-0005-0000-0000-0000C1120000}"/>
    <cellStyle name="Millares 207" xfId="23506" xr:uid="{00000000-0005-0000-0000-0000C2120000}"/>
    <cellStyle name="Millares 207 2" xfId="36685" xr:uid="{00000000-0005-0000-0000-0000C3120000}"/>
    <cellStyle name="Millares 208" xfId="23508" xr:uid="{00000000-0005-0000-0000-0000C4120000}"/>
    <cellStyle name="Millares 208 2" xfId="36687" xr:uid="{00000000-0005-0000-0000-0000C5120000}"/>
    <cellStyle name="Millares 209" xfId="23511" xr:uid="{00000000-0005-0000-0000-0000C6120000}"/>
    <cellStyle name="Millares 209 2" xfId="36690" xr:uid="{00000000-0005-0000-0000-0000C7120000}"/>
    <cellStyle name="Millares 21" xfId="1077" xr:uid="{00000000-0005-0000-0000-0000C8120000}"/>
    <cellStyle name="Millares 21 10" xfId="34482" xr:uid="{00000000-0005-0000-0000-0000C9120000}"/>
    <cellStyle name="Millares 21 11" xfId="24883" xr:uid="{00000000-0005-0000-0000-0000CA120000}"/>
    <cellStyle name="Millares 21 12" xfId="21294" xr:uid="{00000000-0005-0000-0000-0000CB120000}"/>
    <cellStyle name="Millares 21 2" xfId="11763" xr:uid="{00000000-0005-0000-0000-0000CC120000}"/>
    <cellStyle name="Millares 21 2 10" xfId="25129" xr:uid="{00000000-0005-0000-0000-0000CD120000}"/>
    <cellStyle name="Millares 21 2 11" xfId="21442" xr:uid="{00000000-0005-0000-0000-0000CE120000}"/>
    <cellStyle name="Millares 21 2 2" xfId="12884" xr:uid="{00000000-0005-0000-0000-0000CF120000}"/>
    <cellStyle name="Millares 21 2 2 2" xfId="26075" xr:uid="{00000000-0005-0000-0000-0000D0120000}"/>
    <cellStyle name="Millares 21 2 3" xfId="13933" xr:uid="{00000000-0005-0000-0000-0000D1120000}"/>
    <cellStyle name="Millares 21 2 3 2" xfId="27124" xr:uid="{00000000-0005-0000-0000-0000D2120000}"/>
    <cellStyle name="Millares 21 2 4" xfId="14989" xr:uid="{00000000-0005-0000-0000-0000D3120000}"/>
    <cellStyle name="Millares 21 2 4 2" xfId="28180" xr:uid="{00000000-0005-0000-0000-0000D4120000}"/>
    <cellStyle name="Millares 21 2 5" xfId="16045" xr:uid="{00000000-0005-0000-0000-0000D5120000}"/>
    <cellStyle name="Millares 21 2 5 2" xfId="29236" xr:uid="{00000000-0005-0000-0000-0000D6120000}"/>
    <cellStyle name="Millares 21 2 6" xfId="17326" xr:uid="{00000000-0005-0000-0000-0000D7120000}"/>
    <cellStyle name="Millares 21 2 6 2" xfId="30517" xr:uid="{00000000-0005-0000-0000-0000D8120000}"/>
    <cellStyle name="Millares 21 2 7" xfId="18612" xr:uid="{00000000-0005-0000-0000-0000D9120000}"/>
    <cellStyle name="Millares 21 2 7 2" xfId="31803" xr:uid="{00000000-0005-0000-0000-0000DA120000}"/>
    <cellStyle name="Millares 21 2 8" xfId="19916" xr:uid="{00000000-0005-0000-0000-0000DB120000}"/>
    <cellStyle name="Millares 21 2 8 2" xfId="33105" xr:uid="{00000000-0005-0000-0000-0000DC120000}"/>
    <cellStyle name="Millares 21 2 9" xfId="34630" xr:uid="{00000000-0005-0000-0000-0000DD120000}"/>
    <cellStyle name="Millares 21 3" xfId="12736" xr:uid="{00000000-0005-0000-0000-0000DE120000}"/>
    <cellStyle name="Millares 21 3 2" xfId="25927" xr:uid="{00000000-0005-0000-0000-0000DF120000}"/>
    <cellStyle name="Millares 21 4" xfId="13785" xr:uid="{00000000-0005-0000-0000-0000E0120000}"/>
    <cellStyle name="Millares 21 4 2" xfId="26976" xr:uid="{00000000-0005-0000-0000-0000E1120000}"/>
    <cellStyle name="Millares 21 5" xfId="14841" xr:uid="{00000000-0005-0000-0000-0000E2120000}"/>
    <cellStyle name="Millares 21 5 2" xfId="28032" xr:uid="{00000000-0005-0000-0000-0000E3120000}"/>
    <cellStyle name="Millares 21 6" xfId="15897" xr:uid="{00000000-0005-0000-0000-0000E4120000}"/>
    <cellStyle name="Millares 21 6 2" xfId="29088" xr:uid="{00000000-0005-0000-0000-0000E5120000}"/>
    <cellStyle name="Millares 21 7" xfId="17178" xr:uid="{00000000-0005-0000-0000-0000E6120000}"/>
    <cellStyle name="Millares 21 7 2" xfId="30369" xr:uid="{00000000-0005-0000-0000-0000E7120000}"/>
    <cellStyle name="Millares 21 8" xfId="18464" xr:uid="{00000000-0005-0000-0000-0000E8120000}"/>
    <cellStyle name="Millares 21 8 2" xfId="31655" xr:uid="{00000000-0005-0000-0000-0000E9120000}"/>
    <cellStyle name="Millares 21 9" xfId="19768" xr:uid="{00000000-0005-0000-0000-0000EA120000}"/>
    <cellStyle name="Millares 21 9 2" xfId="32957" xr:uid="{00000000-0005-0000-0000-0000EB120000}"/>
    <cellStyle name="Millares 210" xfId="23512" xr:uid="{00000000-0005-0000-0000-0000EC120000}"/>
    <cellStyle name="Millares 210 2" xfId="36691" xr:uid="{00000000-0005-0000-0000-0000ED120000}"/>
    <cellStyle name="Millares 211" xfId="23514" xr:uid="{00000000-0005-0000-0000-0000EE120000}"/>
    <cellStyle name="Millares 211 2" xfId="36693" xr:uid="{00000000-0005-0000-0000-0000EF120000}"/>
    <cellStyle name="Millares 212" xfId="23517" xr:uid="{00000000-0005-0000-0000-0000F0120000}"/>
    <cellStyle name="Millares 212 2" xfId="36696" xr:uid="{00000000-0005-0000-0000-0000F1120000}"/>
    <cellStyle name="Millares 213" xfId="23518" xr:uid="{00000000-0005-0000-0000-0000F2120000}"/>
    <cellStyle name="Millares 213 2" xfId="36697" xr:uid="{00000000-0005-0000-0000-0000F3120000}"/>
    <cellStyle name="Millares 214" xfId="23519" xr:uid="{00000000-0005-0000-0000-0000F4120000}"/>
    <cellStyle name="Millares 214 2" xfId="36698" xr:uid="{00000000-0005-0000-0000-0000F5120000}"/>
    <cellStyle name="Millares 215" xfId="23520" xr:uid="{00000000-0005-0000-0000-0000F6120000}"/>
    <cellStyle name="Millares 215 2" xfId="36699" xr:uid="{00000000-0005-0000-0000-0000F7120000}"/>
    <cellStyle name="Millares 216" xfId="23522" xr:uid="{00000000-0005-0000-0000-0000F8120000}"/>
    <cellStyle name="Millares 216 2" xfId="36701" xr:uid="{00000000-0005-0000-0000-0000F9120000}"/>
    <cellStyle name="Millares 217" xfId="23523" xr:uid="{00000000-0005-0000-0000-0000FA120000}"/>
    <cellStyle name="Millares 217 2" xfId="36702" xr:uid="{00000000-0005-0000-0000-0000FB120000}"/>
    <cellStyle name="Millares 218" xfId="23525" xr:uid="{00000000-0005-0000-0000-0000FC120000}"/>
    <cellStyle name="Millares 218 2" xfId="36704" xr:uid="{00000000-0005-0000-0000-0000FD120000}"/>
    <cellStyle name="Millares 219" xfId="23526" xr:uid="{00000000-0005-0000-0000-0000FE120000}"/>
    <cellStyle name="Millares 219 2" xfId="36705" xr:uid="{00000000-0005-0000-0000-0000FF120000}"/>
    <cellStyle name="Millares 22" xfId="2122" xr:uid="{00000000-0005-0000-0000-000000130000}"/>
    <cellStyle name="Millares 22 10" xfId="24896" xr:uid="{00000000-0005-0000-0000-000001130000}"/>
    <cellStyle name="Millares 22 11" xfId="21307" xr:uid="{00000000-0005-0000-0000-000002130000}"/>
    <cellStyle name="Millares 22 2" xfId="12749" xr:uid="{00000000-0005-0000-0000-000003130000}"/>
    <cellStyle name="Millares 22 2 2" xfId="25940" xr:uid="{00000000-0005-0000-0000-000004130000}"/>
    <cellStyle name="Millares 22 3" xfId="13798" xr:uid="{00000000-0005-0000-0000-000005130000}"/>
    <cellStyle name="Millares 22 3 2" xfId="26989" xr:uid="{00000000-0005-0000-0000-000006130000}"/>
    <cellStyle name="Millares 22 4" xfId="14854" xr:uid="{00000000-0005-0000-0000-000007130000}"/>
    <cellStyle name="Millares 22 4 2" xfId="28045" xr:uid="{00000000-0005-0000-0000-000008130000}"/>
    <cellStyle name="Millares 22 5" xfId="15910" xr:uid="{00000000-0005-0000-0000-000009130000}"/>
    <cellStyle name="Millares 22 5 2" xfId="29101" xr:uid="{00000000-0005-0000-0000-00000A130000}"/>
    <cellStyle name="Millares 22 6" xfId="17191" xr:uid="{00000000-0005-0000-0000-00000B130000}"/>
    <cellStyle name="Millares 22 6 2" xfId="30382" xr:uid="{00000000-0005-0000-0000-00000C130000}"/>
    <cellStyle name="Millares 22 7" xfId="18477" xr:uid="{00000000-0005-0000-0000-00000D130000}"/>
    <cellStyle name="Millares 22 7 2" xfId="31668" xr:uid="{00000000-0005-0000-0000-00000E130000}"/>
    <cellStyle name="Millares 22 8" xfId="19781" xr:uid="{00000000-0005-0000-0000-00000F130000}"/>
    <cellStyle name="Millares 22 8 2" xfId="32970" xr:uid="{00000000-0005-0000-0000-000010130000}"/>
    <cellStyle name="Millares 22 9" xfId="34495" xr:uid="{00000000-0005-0000-0000-000011130000}"/>
    <cellStyle name="Millares 220" xfId="23530" xr:uid="{00000000-0005-0000-0000-000012130000}"/>
    <cellStyle name="Millares 220 2" xfId="36709" xr:uid="{00000000-0005-0000-0000-000013130000}"/>
    <cellStyle name="Millares 221" xfId="23531" xr:uid="{00000000-0005-0000-0000-000014130000}"/>
    <cellStyle name="Millares 221 2" xfId="36710" xr:uid="{00000000-0005-0000-0000-000015130000}"/>
    <cellStyle name="Millares 222" xfId="23532" xr:uid="{00000000-0005-0000-0000-000016130000}"/>
    <cellStyle name="Millares 222 2" xfId="36711" xr:uid="{00000000-0005-0000-0000-000017130000}"/>
    <cellStyle name="Millares 223" xfId="23533" xr:uid="{00000000-0005-0000-0000-000018130000}"/>
    <cellStyle name="Millares 223 2" xfId="36712" xr:uid="{00000000-0005-0000-0000-000019130000}"/>
    <cellStyle name="Millares 224" xfId="23534" xr:uid="{00000000-0005-0000-0000-00001A130000}"/>
    <cellStyle name="Millares 224 2" xfId="36713" xr:uid="{00000000-0005-0000-0000-00001B130000}"/>
    <cellStyle name="Millares 225" xfId="23535" xr:uid="{00000000-0005-0000-0000-00001C130000}"/>
    <cellStyle name="Millares 225 2" xfId="36714" xr:uid="{00000000-0005-0000-0000-00001D130000}"/>
    <cellStyle name="Millares 226" xfId="23753" xr:uid="{00000000-0005-0000-0000-00001E130000}"/>
    <cellStyle name="Millares 226 2" xfId="36932" xr:uid="{00000000-0005-0000-0000-00001F130000}"/>
    <cellStyle name="Millares 227" xfId="23756" xr:uid="{00000000-0005-0000-0000-000020130000}"/>
    <cellStyle name="Millares 227 2" xfId="36935" xr:uid="{00000000-0005-0000-0000-000021130000}"/>
    <cellStyle name="Millares 228" xfId="23757" xr:uid="{00000000-0005-0000-0000-000022130000}"/>
    <cellStyle name="Millares 228 2" xfId="36936" xr:uid="{00000000-0005-0000-0000-000023130000}"/>
    <cellStyle name="Millares 229" xfId="23758" xr:uid="{00000000-0005-0000-0000-000024130000}"/>
    <cellStyle name="Millares 229 2" xfId="36937" xr:uid="{00000000-0005-0000-0000-000025130000}"/>
    <cellStyle name="Millares 23" xfId="2982" xr:uid="{00000000-0005-0000-0000-000026130000}"/>
    <cellStyle name="Millares 23 10" xfId="34500" xr:uid="{00000000-0005-0000-0000-000027130000}"/>
    <cellStyle name="Millares 23 11" xfId="24902" xr:uid="{00000000-0005-0000-0000-000028130000}"/>
    <cellStyle name="Millares 23 12" xfId="21312" xr:uid="{00000000-0005-0000-0000-000029130000}"/>
    <cellStyle name="Millares 23 2" xfId="6826" xr:uid="{00000000-0005-0000-0000-00002A130000}"/>
    <cellStyle name="Millares 23 2 10" xfId="25072" xr:uid="{00000000-0005-0000-0000-00002B130000}"/>
    <cellStyle name="Millares 23 2 11" xfId="21385" xr:uid="{00000000-0005-0000-0000-00002C130000}"/>
    <cellStyle name="Millares 23 2 2" xfId="12827" xr:uid="{00000000-0005-0000-0000-00002D130000}"/>
    <cellStyle name="Millares 23 2 2 2" xfId="26018" xr:uid="{00000000-0005-0000-0000-00002E130000}"/>
    <cellStyle name="Millares 23 2 3" xfId="13876" xr:uid="{00000000-0005-0000-0000-00002F130000}"/>
    <cellStyle name="Millares 23 2 3 2" xfId="27067" xr:uid="{00000000-0005-0000-0000-000030130000}"/>
    <cellStyle name="Millares 23 2 4" xfId="14932" xr:uid="{00000000-0005-0000-0000-000031130000}"/>
    <cellStyle name="Millares 23 2 4 2" xfId="28123" xr:uid="{00000000-0005-0000-0000-000032130000}"/>
    <cellStyle name="Millares 23 2 5" xfId="15988" xr:uid="{00000000-0005-0000-0000-000033130000}"/>
    <cellStyle name="Millares 23 2 5 2" xfId="29179" xr:uid="{00000000-0005-0000-0000-000034130000}"/>
    <cellStyle name="Millares 23 2 6" xfId="17269" xr:uid="{00000000-0005-0000-0000-000035130000}"/>
    <cellStyle name="Millares 23 2 6 2" xfId="30460" xr:uid="{00000000-0005-0000-0000-000036130000}"/>
    <cellStyle name="Millares 23 2 7" xfId="18555" xr:uid="{00000000-0005-0000-0000-000037130000}"/>
    <cellStyle name="Millares 23 2 7 2" xfId="31746" xr:uid="{00000000-0005-0000-0000-000038130000}"/>
    <cellStyle name="Millares 23 2 8" xfId="19859" xr:uid="{00000000-0005-0000-0000-000039130000}"/>
    <cellStyle name="Millares 23 2 8 2" xfId="33048" xr:uid="{00000000-0005-0000-0000-00003A130000}"/>
    <cellStyle name="Millares 23 2 9" xfId="34573" xr:uid="{00000000-0005-0000-0000-00003B130000}"/>
    <cellStyle name="Millares 23 3" xfId="12754" xr:uid="{00000000-0005-0000-0000-00003C130000}"/>
    <cellStyle name="Millares 23 3 2" xfId="25945" xr:uid="{00000000-0005-0000-0000-00003D130000}"/>
    <cellStyle name="Millares 23 4" xfId="13803" xr:uid="{00000000-0005-0000-0000-00003E130000}"/>
    <cellStyle name="Millares 23 4 2" xfId="26994" xr:uid="{00000000-0005-0000-0000-00003F130000}"/>
    <cellStyle name="Millares 23 5" xfId="14859" xr:uid="{00000000-0005-0000-0000-000040130000}"/>
    <cellStyle name="Millares 23 5 2" xfId="28050" xr:uid="{00000000-0005-0000-0000-000041130000}"/>
    <cellStyle name="Millares 23 6" xfId="15915" xr:uid="{00000000-0005-0000-0000-000042130000}"/>
    <cellStyle name="Millares 23 6 2" xfId="29106" xr:uid="{00000000-0005-0000-0000-000043130000}"/>
    <cellStyle name="Millares 23 7" xfId="17196" xr:uid="{00000000-0005-0000-0000-000044130000}"/>
    <cellStyle name="Millares 23 7 2" xfId="30387" xr:uid="{00000000-0005-0000-0000-000045130000}"/>
    <cellStyle name="Millares 23 8" xfId="18482" xr:uid="{00000000-0005-0000-0000-000046130000}"/>
    <cellStyle name="Millares 23 8 2" xfId="31673" xr:uid="{00000000-0005-0000-0000-000047130000}"/>
    <cellStyle name="Millares 23 9" xfId="19786" xr:uid="{00000000-0005-0000-0000-000048130000}"/>
    <cellStyle name="Millares 23 9 2" xfId="32975" xr:uid="{00000000-0005-0000-0000-000049130000}"/>
    <cellStyle name="Millares 230" xfId="23759" xr:uid="{00000000-0005-0000-0000-00004A130000}"/>
    <cellStyle name="Millares 230 2" xfId="36938" xr:uid="{00000000-0005-0000-0000-00004B130000}"/>
    <cellStyle name="Millares 231" xfId="23761" xr:uid="{00000000-0005-0000-0000-00004C130000}"/>
    <cellStyle name="Millares 231 2" xfId="36940" xr:uid="{00000000-0005-0000-0000-00004D130000}"/>
    <cellStyle name="Millares 232" xfId="23763" xr:uid="{00000000-0005-0000-0000-00004E130000}"/>
    <cellStyle name="Millares 232 2" xfId="36942" xr:uid="{00000000-0005-0000-0000-00004F130000}"/>
    <cellStyle name="Millares 233" xfId="23764" xr:uid="{00000000-0005-0000-0000-000050130000}"/>
    <cellStyle name="Millares 233 2" xfId="36943" xr:uid="{00000000-0005-0000-0000-000051130000}"/>
    <cellStyle name="Millares 234" xfId="23982" xr:uid="{00000000-0005-0000-0000-000052130000}"/>
    <cellStyle name="Millares 234 2" xfId="37161" xr:uid="{00000000-0005-0000-0000-000053130000}"/>
    <cellStyle name="Millares 235" xfId="23983" xr:uid="{00000000-0005-0000-0000-000054130000}"/>
    <cellStyle name="Millares 235 2" xfId="37162" xr:uid="{00000000-0005-0000-0000-000055130000}"/>
    <cellStyle name="Millares 236" xfId="23986" xr:uid="{00000000-0005-0000-0000-000056130000}"/>
    <cellStyle name="Millares 236 2" xfId="37165" xr:uid="{00000000-0005-0000-0000-000057130000}"/>
    <cellStyle name="Millares 237" xfId="23988" xr:uid="{00000000-0005-0000-0000-000058130000}"/>
    <cellStyle name="Millares 237 2" xfId="37167" xr:uid="{00000000-0005-0000-0000-000059130000}"/>
    <cellStyle name="Millares 238" xfId="23989" xr:uid="{00000000-0005-0000-0000-00005A130000}"/>
    <cellStyle name="Millares 238 2" xfId="37168" xr:uid="{00000000-0005-0000-0000-00005B130000}"/>
    <cellStyle name="Millares 239" xfId="23991" xr:uid="{00000000-0005-0000-0000-00005C130000}"/>
    <cellStyle name="Millares 239 2" xfId="37170" xr:uid="{00000000-0005-0000-0000-00005D130000}"/>
    <cellStyle name="Millares 24" xfId="11" xr:uid="{00000000-0005-0000-0000-00005E130000}"/>
    <cellStyle name="Millares 24 10" xfId="25132" xr:uid="{00000000-0005-0000-0000-00005F130000}"/>
    <cellStyle name="Millares 24 11" xfId="21445" xr:uid="{00000000-0005-0000-0000-000060130000}"/>
    <cellStyle name="Millares 24 12" xfId="11939" xr:uid="{00000000-0005-0000-0000-000061130000}"/>
    <cellStyle name="Millares 24 2" xfId="12887" xr:uid="{00000000-0005-0000-0000-000062130000}"/>
    <cellStyle name="Millares 24 2 2" xfId="26078" xr:uid="{00000000-0005-0000-0000-000063130000}"/>
    <cellStyle name="Millares 24 3" xfId="13936" xr:uid="{00000000-0005-0000-0000-000064130000}"/>
    <cellStyle name="Millares 24 3 2" xfId="27127" xr:uid="{00000000-0005-0000-0000-000065130000}"/>
    <cellStyle name="Millares 24 4" xfId="14992" xr:uid="{00000000-0005-0000-0000-000066130000}"/>
    <cellStyle name="Millares 24 4 2" xfId="28183" xr:uid="{00000000-0005-0000-0000-000067130000}"/>
    <cellStyle name="Millares 24 5" xfId="16048" xr:uid="{00000000-0005-0000-0000-000068130000}"/>
    <cellStyle name="Millares 24 5 2" xfId="29239" xr:uid="{00000000-0005-0000-0000-000069130000}"/>
    <cellStyle name="Millares 24 6" xfId="17329" xr:uid="{00000000-0005-0000-0000-00006A130000}"/>
    <cellStyle name="Millares 24 6 2" xfId="30520" xr:uid="{00000000-0005-0000-0000-00006B130000}"/>
    <cellStyle name="Millares 24 7" xfId="18615" xr:uid="{00000000-0005-0000-0000-00006C130000}"/>
    <cellStyle name="Millares 24 7 2" xfId="31806" xr:uid="{00000000-0005-0000-0000-00006D130000}"/>
    <cellStyle name="Millares 24 8" xfId="19919" xr:uid="{00000000-0005-0000-0000-00006E130000}"/>
    <cellStyle name="Millares 24 8 2" xfId="33108" xr:uid="{00000000-0005-0000-0000-00006F130000}"/>
    <cellStyle name="Millares 24 9" xfId="34633" xr:uid="{00000000-0005-0000-0000-000070130000}"/>
    <cellStyle name="Millares 240" xfId="23993" xr:uid="{00000000-0005-0000-0000-000071130000}"/>
    <cellStyle name="Millares 240 2" xfId="37172" xr:uid="{00000000-0005-0000-0000-000072130000}"/>
    <cellStyle name="Millares 241" xfId="24211" xr:uid="{00000000-0005-0000-0000-000073130000}"/>
    <cellStyle name="Millares 241 2" xfId="37390" xr:uid="{00000000-0005-0000-0000-000074130000}"/>
    <cellStyle name="Millares 242" xfId="24212" xr:uid="{00000000-0005-0000-0000-000075130000}"/>
    <cellStyle name="Millares 242 2" xfId="37391" xr:uid="{00000000-0005-0000-0000-000076130000}"/>
    <cellStyle name="Millares 243" xfId="24215" xr:uid="{00000000-0005-0000-0000-000077130000}"/>
    <cellStyle name="Millares 243 2" xfId="37394" xr:uid="{00000000-0005-0000-0000-000078130000}"/>
    <cellStyle name="Millares 244" xfId="24216" xr:uid="{00000000-0005-0000-0000-000079130000}"/>
    <cellStyle name="Millares 244 2" xfId="37395" xr:uid="{00000000-0005-0000-0000-00007A130000}"/>
    <cellStyle name="Millares 245" xfId="24217" xr:uid="{00000000-0005-0000-0000-00007B130000}"/>
    <cellStyle name="Millares 245 2" xfId="37396" xr:uid="{00000000-0005-0000-0000-00007C130000}"/>
    <cellStyle name="Millares 246" xfId="24219" xr:uid="{00000000-0005-0000-0000-00007D130000}"/>
    <cellStyle name="Millares 246 2" xfId="37398" xr:uid="{00000000-0005-0000-0000-00007E130000}"/>
    <cellStyle name="Millares 247" xfId="24220" xr:uid="{00000000-0005-0000-0000-00007F130000}"/>
    <cellStyle name="Millares 247 2" xfId="37399" xr:uid="{00000000-0005-0000-0000-000080130000}"/>
    <cellStyle name="Millares 248" xfId="24221" xr:uid="{00000000-0005-0000-0000-000081130000}"/>
    <cellStyle name="Millares 248 2" xfId="37400" xr:uid="{00000000-0005-0000-0000-000082130000}"/>
    <cellStyle name="Millares 249" xfId="24442" xr:uid="{00000000-0005-0000-0000-000083130000}"/>
    <cellStyle name="Millares 249 2" xfId="37620" xr:uid="{00000000-0005-0000-0000-000084130000}"/>
    <cellStyle name="Millares 25" xfId="11945" xr:uid="{00000000-0005-0000-0000-000085130000}"/>
    <cellStyle name="Millares 25 10" xfId="25138" xr:uid="{00000000-0005-0000-0000-000086130000}"/>
    <cellStyle name="Millares 25 11" xfId="21450" xr:uid="{00000000-0005-0000-0000-000087130000}"/>
    <cellStyle name="Millares 25 2" xfId="12892" xr:uid="{00000000-0005-0000-0000-000088130000}"/>
    <cellStyle name="Millares 25 2 2" xfId="26083" xr:uid="{00000000-0005-0000-0000-000089130000}"/>
    <cellStyle name="Millares 25 3" xfId="13941" xr:uid="{00000000-0005-0000-0000-00008A130000}"/>
    <cellStyle name="Millares 25 3 2" xfId="27132" xr:uid="{00000000-0005-0000-0000-00008B130000}"/>
    <cellStyle name="Millares 25 4" xfId="14997" xr:uid="{00000000-0005-0000-0000-00008C130000}"/>
    <cellStyle name="Millares 25 4 2" xfId="28188" xr:uid="{00000000-0005-0000-0000-00008D130000}"/>
    <cellStyle name="Millares 25 5" xfId="16053" xr:uid="{00000000-0005-0000-0000-00008E130000}"/>
    <cellStyle name="Millares 25 5 2" xfId="29244" xr:uid="{00000000-0005-0000-0000-00008F130000}"/>
    <cellStyle name="Millares 25 6" xfId="17334" xr:uid="{00000000-0005-0000-0000-000090130000}"/>
    <cellStyle name="Millares 25 6 2" xfId="30525" xr:uid="{00000000-0005-0000-0000-000091130000}"/>
    <cellStyle name="Millares 25 7" xfId="18620" xr:uid="{00000000-0005-0000-0000-000092130000}"/>
    <cellStyle name="Millares 25 7 2" xfId="31811" xr:uid="{00000000-0005-0000-0000-000093130000}"/>
    <cellStyle name="Millares 25 8" xfId="19924" xr:uid="{00000000-0005-0000-0000-000094130000}"/>
    <cellStyle name="Millares 25 8 2" xfId="33113" xr:uid="{00000000-0005-0000-0000-000095130000}"/>
    <cellStyle name="Millares 25 9" xfId="34638" xr:uid="{00000000-0005-0000-0000-000096130000}"/>
    <cellStyle name="Millares 250" xfId="24440" xr:uid="{00000000-0005-0000-0000-000097130000}"/>
    <cellStyle name="Millares 250 2" xfId="37619" xr:uid="{00000000-0005-0000-0000-000098130000}"/>
    <cellStyle name="Millares 251" xfId="24444" xr:uid="{00000000-0005-0000-0000-000099130000}"/>
    <cellStyle name="Millares 251 2" xfId="37622" xr:uid="{00000000-0005-0000-0000-00009A130000}"/>
    <cellStyle name="Millares 252" xfId="24445" xr:uid="{00000000-0005-0000-0000-00009B130000}"/>
    <cellStyle name="Millares 252 2" xfId="37623" xr:uid="{00000000-0005-0000-0000-00009C130000}"/>
    <cellStyle name="Millares 253" xfId="24447" xr:uid="{00000000-0005-0000-0000-00009D130000}"/>
    <cellStyle name="Millares 253 2" xfId="37625" xr:uid="{00000000-0005-0000-0000-00009E130000}"/>
    <cellStyle name="Millares 254" xfId="24448" xr:uid="{00000000-0005-0000-0000-00009F130000}"/>
    <cellStyle name="Millares 254 2" xfId="37626" xr:uid="{00000000-0005-0000-0000-0000A0130000}"/>
    <cellStyle name="Millares 255" xfId="24451" xr:uid="{00000000-0005-0000-0000-0000A1130000}"/>
    <cellStyle name="Millares 255 2" xfId="37629" xr:uid="{00000000-0005-0000-0000-0000A2130000}"/>
    <cellStyle name="Millares 256" xfId="24452" xr:uid="{00000000-0005-0000-0000-0000A3130000}"/>
    <cellStyle name="Millares 256 2" xfId="37630" xr:uid="{00000000-0005-0000-0000-0000A4130000}"/>
    <cellStyle name="Millares 257" xfId="24453" xr:uid="{00000000-0005-0000-0000-0000A5130000}"/>
    <cellStyle name="Millares 257 2" xfId="37631" xr:uid="{00000000-0005-0000-0000-0000A6130000}"/>
    <cellStyle name="Millares 258" xfId="24454" xr:uid="{00000000-0005-0000-0000-0000A7130000}"/>
    <cellStyle name="Millares 258 2" xfId="37632" xr:uid="{00000000-0005-0000-0000-0000A8130000}"/>
    <cellStyle name="Millares 259" xfId="24457" xr:uid="{00000000-0005-0000-0000-0000A9130000}"/>
    <cellStyle name="Millares 259 2" xfId="37635" xr:uid="{00000000-0005-0000-0000-0000AA130000}"/>
    <cellStyle name="Millares 26" xfId="11948" xr:uid="{00000000-0005-0000-0000-0000AB130000}"/>
    <cellStyle name="Millares 26 10" xfId="25140" xr:uid="{00000000-0005-0000-0000-0000AC130000}"/>
    <cellStyle name="Millares 26 11" xfId="21451" xr:uid="{00000000-0005-0000-0000-0000AD130000}"/>
    <cellStyle name="Millares 26 2" xfId="12893" xr:uid="{00000000-0005-0000-0000-0000AE130000}"/>
    <cellStyle name="Millares 26 2 2" xfId="26084" xr:uid="{00000000-0005-0000-0000-0000AF130000}"/>
    <cellStyle name="Millares 26 3" xfId="13942" xr:uid="{00000000-0005-0000-0000-0000B0130000}"/>
    <cellStyle name="Millares 26 3 2" xfId="27133" xr:uid="{00000000-0005-0000-0000-0000B1130000}"/>
    <cellStyle name="Millares 26 4" xfId="14998" xr:uid="{00000000-0005-0000-0000-0000B2130000}"/>
    <cellStyle name="Millares 26 4 2" xfId="28189" xr:uid="{00000000-0005-0000-0000-0000B3130000}"/>
    <cellStyle name="Millares 26 5" xfId="16054" xr:uid="{00000000-0005-0000-0000-0000B4130000}"/>
    <cellStyle name="Millares 26 5 2" xfId="29245" xr:uid="{00000000-0005-0000-0000-0000B5130000}"/>
    <cellStyle name="Millares 26 6" xfId="17335" xr:uid="{00000000-0005-0000-0000-0000B6130000}"/>
    <cellStyle name="Millares 26 6 2" xfId="30526" xr:uid="{00000000-0005-0000-0000-0000B7130000}"/>
    <cellStyle name="Millares 26 7" xfId="18621" xr:uid="{00000000-0005-0000-0000-0000B8130000}"/>
    <cellStyle name="Millares 26 7 2" xfId="31812" xr:uid="{00000000-0005-0000-0000-0000B9130000}"/>
    <cellStyle name="Millares 26 8" xfId="19925" xr:uid="{00000000-0005-0000-0000-0000BA130000}"/>
    <cellStyle name="Millares 26 8 2" xfId="33114" xr:uid="{00000000-0005-0000-0000-0000BB130000}"/>
    <cellStyle name="Millares 26 9" xfId="34639" xr:uid="{00000000-0005-0000-0000-0000BC130000}"/>
    <cellStyle name="Millares 260" xfId="24458" xr:uid="{00000000-0005-0000-0000-0000BD130000}"/>
    <cellStyle name="Millares 260 2" xfId="37636" xr:uid="{00000000-0005-0000-0000-0000BE130000}"/>
    <cellStyle name="Millares 261" xfId="24459" xr:uid="{00000000-0005-0000-0000-0000BF130000}"/>
    <cellStyle name="Millares 261 2" xfId="37637" xr:uid="{00000000-0005-0000-0000-0000C0130000}"/>
    <cellStyle name="Millares 262" xfId="24461" xr:uid="{00000000-0005-0000-0000-0000C1130000}"/>
    <cellStyle name="Millares 262 2" xfId="37639" xr:uid="{00000000-0005-0000-0000-0000C2130000}"/>
    <cellStyle name="Millares 263" xfId="24464" xr:uid="{00000000-0005-0000-0000-0000C3130000}"/>
    <cellStyle name="Millares 263 2" xfId="37642" xr:uid="{00000000-0005-0000-0000-0000C4130000}"/>
    <cellStyle name="Millares 264" xfId="24465" xr:uid="{00000000-0005-0000-0000-0000C5130000}"/>
    <cellStyle name="Millares 264 2" xfId="37643" xr:uid="{00000000-0005-0000-0000-0000C6130000}"/>
    <cellStyle name="Millares 265" xfId="24466" xr:uid="{00000000-0005-0000-0000-0000C7130000}"/>
    <cellStyle name="Millares 265 2" xfId="37644" xr:uid="{00000000-0005-0000-0000-0000C8130000}"/>
    <cellStyle name="Millares 266" xfId="24467" xr:uid="{00000000-0005-0000-0000-0000C9130000}"/>
    <cellStyle name="Millares 266 2" xfId="37645" xr:uid="{00000000-0005-0000-0000-0000CA130000}"/>
    <cellStyle name="Millares 267" xfId="24472" xr:uid="{00000000-0005-0000-0000-0000CB130000}"/>
    <cellStyle name="Millares 267 2" xfId="37650" xr:uid="{00000000-0005-0000-0000-0000CC130000}"/>
    <cellStyle name="Millares 268" xfId="24473" xr:uid="{00000000-0005-0000-0000-0000CD130000}"/>
    <cellStyle name="Millares 268 2" xfId="37652" xr:uid="{00000000-0005-0000-0000-0000CE130000}"/>
    <cellStyle name="Millares 269" xfId="24691" xr:uid="{00000000-0005-0000-0000-0000CF130000}"/>
    <cellStyle name="Millares 269 2" xfId="37870" xr:uid="{00000000-0005-0000-0000-0000D0130000}"/>
    <cellStyle name="Millares 27" xfId="11950" xr:uid="{00000000-0005-0000-0000-0000D1130000}"/>
    <cellStyle name="Millares 27 10" xfId="25142" xr:uid="{00000000-0005-0000-0000-0000D2130000}"/>
    <cellStyle name="Millares 27 11" xfId="21452" xr:uid="{00000000-0005-0000-0000-0000D3130000}"/>
    <cellStyle name="Millares 27 2" xfId="12894" xr:uid="{00000000-0005-0000-0000-0000D4130000}"/>
    <cellStyle name="Millares 27 2 2" xfId="26085" xr:uid="{00000000-0005-0000-0000-0000D5130000}"/>
    <cellStyle name="Millares 27 3" xfId="13943" xr:uid="{00000000-0005-0000-0000-0000D6130000}"/>
    <cellStyle name="Millares 27 3 2" xfId="27134" xr:uid="{00000000-0005-0000-0000-0000D7130000}"/>
    <cellStyle name="Millares 27 4" xfId="14999" xr:uid="{00000000-0005-0000-0000-0000D8130000}"/>
    <cellStyle name="Millares 27 4 2" xfId="28190" xr:uid="{00000000-0005-0000-0000-0000D9130000}"/>
    <cellStyle name="Millares 27 5" xfId="16055" xr:uid="{00000000-0005-0000-0000-0000DA130000}"/>
    <cellStyle name="Millares 27 5 2" xfId="29246" xr:uid="{00000000-0005-0000-0000-0000DB130000}"/>
    <cellStyle name="Millares 27 6" xfId="17336" xr:uid="{00000000-0005-0000-0000-0000DC130000}"/>
    <cellStyle name="Millares 27 6 2" xfId="30527" xr:uid="{00000000-0005-0000-0000-0000DD130000}"/>
    <cellStyle name="Millares 27 7" xfId="18622" xr:uid="{00000000-0005-0000-0000-0000DE130000}"/>
    <cellStyle name="Millares 27 7 2" xfId="31813" xr:uid="{00000000-0005-0000-0000-0000DF130000}"/>
    <cellStyle name="Millares 27 8" xfId="19926" xr:uid="{00000000-0005-0000-0000-0000E0130000}"/>
    <cellStyle name="Millares 27 8 2" xfId="33115" xr:uid="{00000000-0005-0000-0000-0000E1130000}"/>
    <cellStyle name="Millares 27 9" xfId="34640" xr:uid="{00000000-0005-0000-0000-0000E2130000}"/>
    <cellStyle name="Millares 270" xfId="24694" xr:uid="{00000000-0005-0000-0000-0000E3130000}"/>
    <cellStyle name="Millares 270 2" xfId="37873" xr:uid="{00000000-0005-0000-0000-0000E4130000}"/>
    <cellStyle name="Millares 271" xfId="24695" xr:uid="{00000000-0005-0000-0000-0000E5130000}"/>
    <cellStyle name="Millares 271 2" xfId="37874" xr:uid="{00000000-0005-0000-0000-0000E6130000}"/>
    <cellStyle name="Millares 272" xfId="24697" xr:uid="{00000000-0005-0000-0000-0000E7130000}"/>
    <cellStyle name="Millares 272 2" xfId="37876" xr:uid="{00000000-0005-0000-0000-0000E8130000}"/>
    <cellStyle name="Millares 273" xfId="24699" xr:uid="{00000000-0005-0000-0000-0000E9130000}"/>
    <cellStyle name="Millares 273 2" xfId="37878" xr:uid="{00000000-0005-0000-0000-0000EA130000}"/>
    <cellStyle name="Millares 274" xfId="24700" xr:uid="{00000000-0005-0000-0000-0000EB130000}"/>
    <cellStyle name="Millares 274 2" xfId="37879" xr:uid="{00000000-0005-0000-0000-0000EC130000}"/>
    <cellStyle name="Millares 275" xfId="24701" xr:uid="{00000000-0005-0000-0000-0000ED130000}"/>
    <cellStyle name="Millares 275 2" xfId="37880" xr:uid="{00000000-0005-0000-0000-0000EE130000}"/>
    <cellStyle name="Millares 276" xfId="24702" xr:uid="{00000000-0005-0000-0000-0000EF130000}"/>
    <cellStyle name="Millares 276 2" xfId="37881" xr:uid="{00000000-0005-0000-0000-0000F0130000}"/>
    <cellStyle name="Millares 277" xfId="24704" xr:uid="{00000000-0005-0000-0000-0000F1130000}"/>
    <cellStyle name="Millares 277 2" xfId="37883" xr:uid="{00000000-0005-0000-0000-0000F2130000}"/>
    <cellStyle name="Millares 278" xfId="24705" xr:uid="{00000000-0005-0000-0000-0000F3130000}"/>
    <cellStyle name="Millares 278 2" xfId="37884" xr:uid="{00000000-0005-0000-0000-0000F4130000}"/>
    <cellStyle name="Millares 279" xfId="24706" xr:uid="{00000000-0005-0000-0000-0000F5130000}"/>
    <cellStyle name="Millares 279 2" xfId="37885" xr:uid="{00000000-0005-0000-0000-0000F6130000}"/>
    <cellStyle name="Millares 28" xfId="11964" xr:uid="{00000000-0005-0000-0000-0000F7130000}"/>
    <cellStyle name="Millares 28 10" xfId="25156" xr:uid="{00000000-0005-0000-0000-0000F8130000}"/>
    <cellStyle name="Millares 28 11" xfId="21465" xr:uid="{00000000-0005-0000-0000-0000F9130000}"/>
    <cellStyle name="Millares 28 2" xfId="12907" xr:uid="{00000000-0005-0000-0000-0000FA130000}"/>
    <cellStyle name="Millares 28 2 2" xfId="26098" xr:uid="{00000000-0005-0000-0000-0000FB130000}"/>
    <cellStyle name="Millares 28 3" xfId="13956" xr:uid="{00000000-0005-0000-0000-0000FC130000}"/>
    <cellStyle name="Millares 28 3 2" xfId="27147" xr:uid="{00000000-0005-0000-0000-0000FD130000}"/>
    <cellStyle name="Millares 28 4" xfId="15012" xr:uid="{00000000-0005-0000-0000-0000FE130000}"/>
    <cellStyle name="Millares 28 4 2" xfId="28203" xr:uid="{00000000-0005-0000-0000-0000FF130000}"/>
    <cellStyle name="Millares 28 5" xfId="16068" xr:uid="{00000000-0005-0000-0000-000000140000}"/>
    <cellStyle name="Millares 28 5 2" xfId="29259" xr:uid="{00000000-0005-0000-0000-000001140000}"/>
    <cellStyle name="Millares 28 6" xfId="17349" xr:uid="{00000000-0005-0000-0000-000002140000}"/>
    <cellStyle name="Millares 28 6 2" xfId="30540" xr:uid="{00000000-0005-0000-0000-000003140000}"/>
    <cellStyle name="Millares 28 7" xfId="18635" xr:uid="{00000000-0005-0000-0000-000004140000}"/>
    <cellStyle name="Millares 28 7 2" xfId="31826" xr:uid="{00000000-0005-0000-0000-000005140000}"/>
    <cellStyle name="Millares 28 8" xfId="19939" xr:uid="{00000000-0005-0000-0000-000006140000}"/>
    <cellStyle name="Millares 28 8 2" xfId="33128" xr:uid="{00000000-0005-0000-0000-000007140000}"/>
    <cellStyle name="Millares 28 9" xfId="34653" xr:uid="{00000000-0005-0000-0000-000008140000}"/>
    <cellStyle name="Millares 280" xfId="24708" xr:uid="{00000000-0005-0000-0000-000009140000}"/>
    <cellStyle name="Millares 280 2" xfId="37887" xr:uid="{00000000-0005-0000-0000-00000A140000}"/>
    <cellStyle name="Millares 281" xfId="24709" xr:uid="{00000000-0005-0000-0000-00000B140000}"/>
    <cellStyle name="Millares 281 2" xfId="37888" xr:uid="{00000000-0005-0000-0000-00000C140000}"/>
    <cellStyle name="Millares 282" xfId="24710" xr:uid="{00000000-0005-0000-0000-00000D140000}"/>
    <cellStyle name="Millares 282 2" xfId="37889" xr:uid="{00000000-0005-0000-0000-00000E140000}"/>
    <cellStyle name="Millares 283" xfId="24712" xr:uid="{00000000-0005-0000-0000-00000F140000}"/>
    <cellStyle name="Millares 283 2" xfId="37891" xr:uid="{00000000-0005-0000-0000-000010140000}"/>
    <cellStyle name="Millares 284" xfId="24713" xr:uid="{00000000-0005-0000-0000-000011140000}"/>
    <cellStyle name="Millares 284 2" xfId="37892" xr:uid="{00000000-0005-0000-0000-000012140000}"/>
    <cellStyle name="Millares 285" xfId="24714" xr:uid="{00000000-0005-0000-0000-000013140000}"/>
    <cellStyle name="Millares 285 2" xfId="37893" xr:uid="{00000000-0005-0000-0000-000014140000}"/>
    <cellStyle name="Millares 286" xfId="24715" xr:uid="{00000000-0005-0000-0000-000015140000}"/>
    <cellStyle name="Millares 286 2" xfId="37894" xr:uid="{00000000-0005-0000-0000-000016140000}"/>
    <cellStyle name="Millares 287" xfId="24716" xr:uid="{00000000-0005-0000-0000-000017140000}"/>
    <cellStyle name="Millares 287 2" xfId="37895" xr:uid="{00000000-0005-0000-0000-000018140000}"/>
    <cellStyle name="Millares 288" xfId="24719" xr:uid="{00000000-0005-0000-0000-000019140000}"/>
    <cellStyle name="Millares 288 2" xfId="37898" xr:uid="{00000000-0005-0000-0000-00001A140000}"/>
    <cellStyle name="Millares 289" xfId="24721" xr:uid="{00000000-0005-0000-0000-00001B140000}"/>
    <cellStyle name="Millares 289 2" xfId="37900" xr:uid="{00000000-0005-0000-0000-00001C140000}"/>
    <cellStyle name="Millares 29" xfId="11966" xr:uid="{00000000-0005-0000-0000-00001D140000}"/>
    <cellStyle name="Millares 29 10" xfId="25158" xr:uid="{00000000-0005-0000-0000-00001E140000}"/>
    <cellStyle name="Millares 29 11" xfId="21466" xr:uid="{00000000-0005-0000-0000-00001F140000}"/>
    <cellStyle name="Millares 29 2" xfId="12908" xr:uid="{00000000-0005-0000-0000-000020140000}"/>
    <cellStyle name="Millares 29 2 2" xfId="26099" xr:uid="{00000000-0005-0000-0000-000021140000}"/>
    <cellStyle name="Millares 29 3" xfId="13957" xr:uid="{00000000-0005-0000-0000-000022140000}"/>
    <cellStyle name="Millares 29 3 2" xfId="27148" xr:uid="{00000000-0005-0000-0000-000023140000}"/>
    <cellStyle name="Millares 29 4" xfId="15013" xr:uid="{00000000-0005-0000-0000-000024140000}"/>
    <cellStyle name="Millares 29 4 2" xfId="28204" xr:uid="{00000000-0005-0000-0000-000025140000}"/>
    <cellStyle name="Millares 29 5" xfId="16069" xr:uid="{00000000-0005-0000-0000-000026140000}"/>
    <cellStyle name="Millares 29 5 2" xfId="29260" xr:uid="{00000000-0005-0000-0000-000027140000}"/>
    <cellStyle name="Millares 29 6" xfId="17350" xr:uid="{00000000-0005-0000-0000-000028140000}"/>
    <cellStyle name="Millares 29 6 2" xfId="30541" xr:uid="{00000000-0005-0000-0000-000029140000}"/>
    <cellStyle name="Millares 29 7" xfId="18636" xr:uid="{00000000-0005-0000-0000-00002A140000}"/>
    <cellStyle name="Millares 29 7 2" xfId="31827" xr:uid="{00000000-0005-0000-0000-00002B140000}"/>
    <cellStyle name="Millares 29 8" xfId="19940" xr:uid="{00000000-0005-0000-0000-00002C140000}"/>
    <cellStyle name="Millares 29 8 2" xfId="33129" xr:uid="{00000000-0005-0000-0000-00002D140000}"/>
    <cellStyle name="Millares 29 9" xfId="34654" xr:uid="{00000000-0005-0000-0000-00002E140000}"/>
    <cellStyle name="Millares 290" xfId="24723" xr:uid="{00000000-0005-0000-0000-00002F140000}"/>
    <cellStyle name="Millares 290 2" xfId="37902" xr:uid="{00000000-0005-0000-0000-000030140000}"/>
    <cellStyle name="Millares 291" xfId="24727" xr:uid="{00000000-0005-0000-0000-000031140000}"/>
    <cellStyle name="Millares 291 2" xfId="37906" xr:uid="{00000000-0005-0000-0000-000032140000}"/>
    <cellStyle name="Millares 292" xfId="24728" xr:uid="{00000000-0005-0000-0000-000033140000}"/>
    <cellStyle name="Millares 292 2" xfId="37907" xr:uid="{00000000-0005-0000-0000-000034140000}"/>
    <cellStyle name="Millares 293" xfId="24733" xr:uid="{00000000-0005-0000-0000-000035140000}"/>
    <cellStyle name="Millares 294" xfId="36456" xr:uid="{00000000-0005-0000-0000-000036140000}"/>
    <cellStyle name="Millares 295" xfId="24737" xr:uid="{00000000-0005-0000-0000-000037140000}"/>
    <cellStyle name="Millares 296" xfId="23276" xr:uid="{00000000-0005-0000-0000-000038140000}"/>
    <cellStyle name="Millares 297" xfId="27" xr:uid="{00000000-0005-0000-0000-000039140000}"/>
    <cellStyle name="Millares 298" xfId="37913" xr:uid="{00000000-0005-0000-0000-00003A140000}"/>
    <cellStyle name="Millares 299" xfId="37950" xr:uid="{00000000-0005-0000-0000-00003B140000}"/>
    <cellStyle name="Millares 3" xfId="4" xr:uid="{00000000-0005-0000-0000-00003C140000}"/>
    <cellStyle name="Millares 3 10" xfId="12259" xr:uid="{00000000-0005-0000-0000-00003D140000}"/>
    <cellStyle name="Millares 3 10 10" xfId="25451" xr:uid="{00000000-0005-0000-0000-00003E140000}"/>
    <cellStyle name="Millares 3 10 11" xfId="21757" xr:uid="{00000000-0005-0000-0000-00003F140000}"/>
    <cellStyle name="Millares 3 10 2" xfId="13199" xr:uid="{00000000-0005-0000-0000-000040140000}"/>
    <cellStyle name="Millares 3 10 2 2" xfId="26390" xr:uid="{00000000-0005-0000-0000-000041140000}"/>
    <cellStyle name="Millares 3 10 3" xfId="14248" xr:uid="{00000000-0005-0000-0000-000042140000}"/>
    <cellStyle name="Millares 3 10 3 2" xfId="27439" xr:uid="{00000000-0005-0000-0000-000043140000}"/>
    <cellStyle name="Millares 3 10 4" xfId="15304" xr:uid="{00000000-0005-0000-0000-000044140000}"/>
    <cellStyle name="Millares 3 10 4 2" xfId="28495" xr:uid="{00000000-0005-0000-0000-000045140000}"/>
    <cellStyle name="Millares 3 10 5" xfId="16360" xr:uid="{00000000-0005-0000-0000-000046140000}"/>
    <cellStyle name="Millares 3 10 5 2" xfId="29551" xr:uid="{00000000-0005-0000-0000-000047140000}"/>
    <cellStyle name="Millares 3 10 6" xfId="17641" xr:uid="{00000000-0005-0000-0000-000048140000}"/>
    <cellStyle name="Millares 3 10 6 2" xfId="30832" xr:uid="{00000000-0005-0000-0000-000049140000}"/>
    <cellStyle name="Millares 3 10 7" xfId="18927" xr:uid="{00000000-0005-0000-0000-00004A140000}"/>
    <cellStyle name="Millares 3 10 7 2" xfId="32118" xr:uid="{00000000-0005-0000-0000-00004B140000}"/>
    <cellStyle name="Millares 3 10 8" xfId="20231" xr:uid="{00000000-0005-0000-0000-00004C140000}"/>
    <cellStyle name="Millares 3 10 8 2" xfId="33420" xr:uid="{00000000-0005-0000-0000-00004D140000}"/>
    <cellStyle name="Millares 3 10 9" xfId="34945" xr:uid="{00000000-0005-0000-0000-00004E140000}"/>
    <cellStyle name="Millares 3 11" xfId="12424" xr:uid="{00000000-0005-0000-0000-00004F140000}"/>
    <cellStyle name="Millares 3 11 10" xfId="25616" xr:uid="{00000000-0005-0000-0000-000050140000}"/>
    <cellStyle name="Millares 3 11 11" xfId="21918" xr:uid="{00000000-0005-0000-0000-000051140000}"/>
    <cellStyle name="Millares 3 11 2" xfId="13360" xr:uid="{00000000-0005-0000-0000-000052140000}"/>
    <cellStyle name="Millares 3 11 2 2" xfId="26551" xr:uid="{00000000-0005-0000-0000-000053140000}"/>
    <cellStyle name="Millares 3 11 3" xfId="14409" xr:uid="{00000000-0005-0000-0000-000054140000}"/>
    <cellStyle name="Millares 3 11 3 2" xfId="27600" xr:uid="{00000000-0005-0000-0000-000055140000}"/>
    <cellStyle name="Millares 3 11 4" xfId="15465" xr:uid="{00000000-0005-0000-0000-000056140000}"/>
    <cellStyle name="Millares 3 11 4 2" xfId="28656" xr:uid="{00000000-0005-0000-0000-000057140000}"/>
    <cellStyle name="Millares 3 11 5" xfId="16521" xr:uid="{00000000-0005-0000-0000-000058140000}"/>
    <cellStyle name="Millares 3 11 5 2" xfId="29712" xr:uid="{00000000-0005-0000-0000-000059140000}"/>
    <cellStyle name="Millares 3 11 6" xfId="17802" xr:uid="{00000000-0005-0000-0000-00005A140000}"/>
    <cellStyle name="Millares 3 11 6 2" xfId="30993" xr:uid="{00000000-0005-0000-0000-00005B140000}"/>
    <cellStyle name="Millares 3 11 7" xfId="19088" xr:uid="{00000000-0005-0000-0000-00005C140000}"/>
    <cellStyle name="Millares 3 11 7 2" xfId="32279" xr:uid="{00000000-0005-0000-0000-00005D140000}"/>
    <cellStyle name="Millares 3 11 8" xfId="20392" xr:uid="{00000000-0005-0000-0000-00005E140000}"/>
    <cellStyle name="Millares 3 11 8 2" xfId="33581" xr:uid="{00000000-0005-0000-0000-00005F140000}"/>
    <cellStyle name="Millares 3 11 9" xfId="35106" xr:uid="{00000000-0005-0000-0000-000060140000}"/>
    <cellStyle name="Millares 3 12" xfId="12538" xr:uid="{00000000-0005-0000-0000-000061140000}"/>
    <cellStyle name="Millares 3 12 10" xfId="25730" xr:uid="{00000000-0005-0000-0000-000062140000}"/>
    <cellStyle name="Millares 3 12 11" xfId="22032" xr:uid="{00000000-0005-0000-0000-000063140000}"/>
    <cellStyle name="Millares 3 12 2" xfId="13474" xr:uid="{00000000-0005-0000-0000-000064140000}"/>
    <cellStyle name="Millares 3 12 2 2" xfId="26665" xr:uid="{00000000-0005-0000-0000-000065140000}"/>
    <cellStyle name="Millares 3 12 3" xfId="14523" xr:uid="{00000000-0005-0000-0000-000066140000}"/>
    <cellStyle name="Millares 3 12 3 2" xfId="27714" xr:uid="{00000000-0005-0000-0000-000067140000}"/>
    <cellStyle name="Millares 3 12 4" xfId="15579" xr:uid="{00000000-0005-0000-0000-000068140000}"/>
    <cellStyle name="Millares 3 12 4 2" xfId="28770" xr:uid="{00000000-0005-0000-0000-000069140000}"/>
    <cellStyle name="Millares 3 12 5" xfId="16635" xr:uid="{00000000-0005-0000-0000-00006A140000}"/>
    <cellStyle name="Millares 3 12 5 2" xfId="29826" xr:uid="{00000000-0005-0000-0000-00006B140000}"/>
    <cellStyle name="Millares 3 12 6" xfId="17916" xr:uid="{00000000-0005-0000-0000-00006C140000}"/>
    <cellStyle name="Millares 3 12 6 2" xfId="31107" xr:uid="{00000000-0005-0000-0000-00006D140000}"/>
    <cellStyle name="Millares 3 12 7" xfId="19202" xr:uid="{00000000-0005-0000-0000-00006E140000}"/>
    <cellStyle name="Millares 3 12 7 2" xfId="32393" xr:uid="{00000000-0005-0000-0000-00006F140000}"/>
    <cellStyle name="Millares 3 12 8" xfId="20506" xr:uid="{00000000-0005-0000-0000-000070140000}"/>
    <cellStyle name="Millares 3 12 8 2" xfId="33695" xr:uid="{00000000-0005-0000-0000-000071140000}"/>
    <cellStyle name="Millares 3 12 9" xfId="35220" xr:uid="{00000000-0005-0000-0000-000072140000}"/>
    <cellStyle name="Millares 3 13" xfId="12672" xr:uid="{00000000-0005-0000-0000-000073140000}"/>
    <cellStyle name="Millares 3 13 10" xfId="25864" xr:uid="{00000000-0005-0000-0000-000074140000}"/>
    <cellStyle name="Millares 3 13 11" xfId="22166" xr:uid="{00000000-0005-0000-0000-000075140000}"/>
    <cellStyle name="Millares 3 13 2" xfId="13608" xr:uid="{00000000-0005-0000-0000-000076140000}"/>
    <cellStyle name="Millares 3 13 2 2" xfId="26799" xr:uid="{00000000-0005-0000-0000-000077140000}"/>
    <cellStyle name="Millares 3 13 3" xfId="14657" xr:uid="{00000000-0005-0000-0000-000078140000}"/>
    <cellStyle name="Millares 3 13 3 2" xfId="27848" xr:uid="{00000000-0005-0000-0000-000079140000}"/>
    <cellStyle name="Millares 3 13 4" xfId="15713" xr:uid="{00000000-0005-0000-0000-00007A140000}"/>
    <cellStyle name="Millares 3 13 4 2" xfId="28904" xr:uid="{00000000-0005-0000-0000-00007B140000}"/>
    <cellStyle name="Millares 3 13 5" xfId="16769" xr:uid="{00000000-0005-0000-0000-00007C140000}"/>
    <cellStyle name="Millares 3 13 5 2" xfId="29960" xr:uid="{00000000-0005-0000-0000-00007D140000}"/>
    <cellStyle name="Millares 3 13 6" xfId="18050" xr:uid="{00000000-0005-0000-0000-00007E140000}"/>
    <cellStyle name="Millares 3 13 6 2" xfId="31241" xr:uid="{00000000-0005-0000-0000-00007F140000}"/>
    <cellStyle name="Millares 3 13 7" xfId="19336" xr:uid="{00000000-0005-0000-0000-000080140000}"/>
    <cellStyle name="Millares 3 13 7 2" xfId="32527" xr:uid="{00000000-0005-0000-0000-000081140000}"/>
    <cellStyle name="Millares 3 13 8" xfId="20640" xr:uid="{00000000-0005-0000-0000-000082140000}"/>
    <cellStyle name="Millares 3 13 8 2" xfId="33829" xr:uid="{00000000-0005-0000-0000-000083140000}"/>
    <cellStyle name="Millares 3 13 9" xfId="35354" xr:uid="{00000000-0005-0000-0000-000084140000}"/>
    <cellStyle name="Millares 3 14" xfId="13625" xr:uid="{00000000-0005-0000-0000-000085140000}"/>
    <cellStyle name="Millares 3 14 10" xfId="22183" xr:uid="{00000000-0005-0000-0000-000086140000}"/>
    <cellStyle name="Millares 3 14 2" xfId="14674" xr:uid="{00000000-0005-0000-0000-000087140000}"/>
    <cellStyle name="Millares 3 14 2 2" xfId="27865" xr:uid="{00000000-0005-0000-0000-000088140000}"/>
    <cellStyle name="Millares 3 14 3" xfId="15730" xr:uid="{00000000-0005-0000-0000-000089140000}"/>
    <cellStyle name="Millares 3 14 3 2" xfId="28921" xr:uid="{00000000-0005-0000-0000-00008A140000}"/>
    <cellStyle name="Millares 3 14 4" xfId="16786" xr:uid="{00000000-0005-0000-0000-00008B140000}"/>
    <cellStyle name="Millares 3 14 4 2" xfId="29977" xr:uid="{00000000-0005-0000-0000-00008C140000}"/>
    <cellStyle name="Millares 3 14 5" xfId="18067" xr:uid="{00000000-0005-0000-0000-00008D140000}"/>
    <cellStyle name="Millares 3 14 5 2" xfId="31258" xr:uid="{00000000-0005-0000-0000-00008E140000}"/>
    <cellStyle name="Millares 3 14 6" xfId="19353" xr:uid="{00000000-0005-0000-0000-00008F140000}"/>
    <cellStyle name="Millares 3 14 6 2" xfId="32544" xr:uid="{00000000-0005-0000-0000-000090140000}"/>
    <cellStyle name="Millares 3 14 7" xfId="20657" xr:uid="{00000000-0005-0000-0000-000091140000}"/>
    <cellStyle name="Millares 3 14 7 2" xfId="33846" xr:uid="{00000000-0005-0000-0000-000092140000}"/>
    <cellStyle name="Millares 3 14 8" xfId="35371" xr:uid="{00000000-0005-0000-0000-000093140000}"/>
    <cellStyle name="Millares 3 14 9" xfId="26816" xr:uid="{00000000-0005-0000-0000-000094140000}"/>
    <cellStyle name="Millares 3 15" xfId="12685" xr:uid="{00000000-0005-0000-0000-000095140000}"/>
    <cellStyle name="Millares 3 15 2" xfId="16909" xr:uid="{00000000-0005-0000-0000-000096140000}"/>
    <cellStyle name="Millares 3 15 2 2" xfId="30100" xr:uid="{00000000-0005-0000-0000-000097140000}"/>
    <cellStyle name="Millares 3 15 3" xfId="18189" xr:uid="{00000000-0005-0000-0000-000098140000}"/>
    <cellStyle name="Millares 3 15 3 2" xfId="31380" xr:uid="{00000000-0005-0000-0000-000099140000}"/>
    <cellStyle name="Millares 3 15 4" xfId="19475" xr:uid="{00000000-0005-0000-0000-00009A140000}"/>
    <cellStyle name="Millares 3 15 4 2" xfId="32666" xr:uid="{00000000-0005-0000-0000-00009B140000}"/>
    <cellStyle name="Millares 3 15 5" xfId="20779" xr:uid="{00000000-0005-0000-0000-00009C140000}"/>
    <cellStyle name="Millares 3 15 5 2" xfId="33968" xr:uid="{00000000-0005-0000-0000-00009D140000}"/>
    <cellStyle name="Millares 3 15 6" xfId="35493" xr:uid="{00000000-0005-0000-0000-00009E140000}"/>
    <cellStyle name="Millares 3 15 7" xfId="25876" xr:uid="{00000000-0005-0000-0000-00009F140000}"/>
    <cellStyle name="Millares 3 15 8" xfId="22305" xr:uid="{00000000-0005-0000-0000-0000A0140000}"/>
    <cellStyle name="Millares 3 16" xfId="13734" xr:uid="{00000000-0005-0000-0000-0000A1140000}"/>
    <cellStyle name="Millares 3 16 2" xfId="19701" xr:uid="{00000000-0005-0000-0000-0000A2140000}"/>
    <cellStyle name="Millares 3 16 2 2" xfId="32892" xr:uid="{00000000-0005-0000-0000-0000A3140000}"/>
    <cellStyle name="Millares 3 16 3" xfId="21005" xr:uid="{00000000-0005-0000-0000-0000A4140000}"/>
    <cellStyle name="Millares 3 16 3 2" xfId="34194" xr:uid="{00000000-0005-0000-0000-0000A5140000}"/>
    <cellStyle name="Millares 3 16 4" xfId="35719" xr:uid="{00000000-0005-0000-0000-0000A6140000}"/>
    <cellStyle name="Millares 3 16 5" xfId="26925" xr:uid="{00000000-0005-0000-0000-0000A7140000}"/>
    <cellStyle name="Millares 3 16 6" xfId="22531" xr:uid="{00000000-0005-0000-0000-0000A8140000}"/>
    <cellStyle name="Millares 3 17" xfId="14790" xr:uid="{00000000-0005-0000-0000-0000A9140000}"/>
    <cellStyle name="Millares 3 17 2" xfId="21023" xr:uid="{00000000-0005-0000-0000-0000AA140000}"/>
    <cellStyle name="Millares 3 17 2 2" xfId="34212" xr:uid="{00000000-0005-0000-0000-0000AB140000}"/>
    <cellStyle name="Millares 3 17 3" xfId="35737" xr:uid="{00000000-0005-0000-0000-0000AC140000}"/>
    <cellStyle name="Millares 3 17 4" xfId="27981" xr:uid="{00000000-0005-0000-0000-0000AD140000}"/>
    <cellStyle name="Millares 3 17 5" xfId="22549" xr:uid="{00000000-0005-0000-0000-0000AE140000}"/>
    <cellStyle name="Millares 3 18" xfId="15846" xr:uid="{00000000-0005-0000-0000-0000AF140000}"/>
    <cellStyle name="Millares 3 18 2" xfId="35977" xr:uid="{00000000-0005-0000-0000-0000B0140000}"/>
    <cellStyle name="Millares 3 18 3" xfId="29037" xr:uid="{00000000-0005-0000-0000-0000B1140000}"/>
    <cellStyle name="Millares 3 18 4" xfId="22789" xr:uid="{00000000-0005-0000-0000-0000B2140000}"/>
    <cellStyle name="Millares 3 19" xfId="17127" xr:uid="{00000000-0005-0000-0000-0000B3140000}"/>
    <cellStyle name="Millares 3 19 2" xfId="36207" xr:uid="{00000000-0005-0000-0000-0000B4140000}"/>
    <cellStyle name="Millares 3 19 3" xfId="30318" xr:uid="{00000000-0005-0000-0000-0000B5140000}"/>
    <cellStyle name="Millares 3 19 4" xfId="23019" xr:uid="{00000000-0005-0000-0000-0000B6140000}"/>
    <cellStyle name="Millares 3 2" xfId="35" xr:uid="{00000000-0005-0000-0000-0000B7140000}"/>
    <cellStyle name="Millares 3 2 10" xfId="12432" xr:uid="{00000000-0005-0000-0000-0000B8140000}"/>
    <cellStyle name="Millares 3 2 10 10" xfId="25624" xr:uid="{00000000-0005-0000-0000-0000B9140000}"/>
    <cellStyle name="Millares 3 2 10 11" xfId="21926" xr:uid="{00000000-0005-0000-0000-0000BA140000}"/>
    <cellStyle name="Millares 3 2 10 2" xfId="13368" xr:uid="{00000000-0005-0000-0000-0000BB140000}"/>
    <cellStyle name="Millares 3 2 10 2 2" xfId="26559" xr:uid="{00000000-0005-0000-0000-0000BC140000}"/>
    <cellStyle name="Millares 3 2 10 3" xfId="14417" xr:uid="{00000000-0005-0000-0000-0000BD140000}"/>
    <cellStyle name="Millares 3 2 10 3 2" xfId="27608" xr:uid="{00000000-0005-0000-0000-0000BE140000}"/>
    <cellStyle name="Millares 3 2 10 4" xfId="15473" xr:uid="{00000000-0005-0000-0000-0000BF140000}"/>
    <cellStyle name="Millares 3 2 10 4 2" xfId="28664" xr:uid="{00000000-0005-0000-0000-0000C0140000}"/>
    <cellStyle name="Millares 3 2 10 5" xfId="16529" xr:uid="{00000000-0005-0000-0000-0000C1140000}"/>
    <cellStyle name="Millares 3 2 10 5 2" xfId="29720" xr:uid="{00000000-0005-0000-0000-0000C2140000}"/>
    <cellStyle name="Millares 3 2 10 6" xfId="17810" xr:uid="{00000000-0005-0000-0000-0000C3140000}"/>
    <cellStyle name="Millares 3 2 10 6 2" xfId="31001" xr:uid="{00000000-0005-0000-0000-0000C4140000}"/>
    <cellStyle name="Millares 3 2 10 7" xfId="19096" xr:uid="{00000000-0005-0000-0000-0000C5140000}"/>
    <cellStyle name="Millares 3 2 10 7 2" xfId="32287" xr:uid="{00000000-0005-0000-0000-0000C6140000}"/>
    <cellStyle name="Millares 3 2 10 8" xfId="20400" xr:uid="{00000000-0005-0000-0000-0000C7140000}"/>
    <cellStyle name="Millares 3 2 10 8 2" xfId="33589" xr:uid="{00000000-0005-0000-0000-0000C8140000}"/>
    <cellStyle name="Millares 3 2 10 9" xfId="35114" xr:uid="{00000000-0005-0000-0000-0000C9140000}"/>
    <cellStyle name="Millares 3 2 11" xfId="12546" xr:uid="{00000000-0005-0000-0000-0000CA140000}"/>
    <cellStyle name="Millares 3 2 11 10" xfId="25738" xr:uid="{00000000-0005-0000-0000-0000CB140000}"/>
    <cellStyle name="Millares 3 2 11 11" xfId="22040" xr:uid="{00000000-0005-0000-0000-0000CC140000}"/>
    <cellStyle name="Millares 3 2 11 2" xfId="13482" xr:uid="{00000000-0005-0000-0000-0000CD140000}"/>
    <cellStyle name="Millares 3 2 11 2 2" xfId="26673" xr:uid="{00000000-0005-0000-0000-0000CE140000}"/>
    <cellStyle name="Millares 3 2 11 3" xfId="14531" xr:uid="{00000000-0005-0000-0000-0000CF140000}"/>
    <cellStyle name="Millares 3 2 11 3 2" xfId="27722" xr:uid="{00000000-0005-0000-0000-0000D0140000}"/>
    <cellStyle name="Millares 3 2 11 4" xfId="15587" xr:uid="{00000000-0005-0000-0000-0000D1140000}"/>
    <cellStyle name="Millares 3 2 11 4 2" xfId="28778" xr:uid="{00000000-0005-0000-0000-0000D2140000}"/>
    <cellStyle name="Millares 3 2 11 5" xfId="16643" xr:uid="{00000000-0005-0000-0000-0000D3140000}"/>
    <cellStyle name="Millares 3 2 11 5 2" xfId="29834" xr:uid="{00000000-0005-0000-0000-0000D4140000}"/>
    <cellStyle name="Millares 3 2 11 6" xfId="17924" xr:uid="{00000000-0005-0000-0000-0000D5140000}"/>
    <cellStyle name="Millares 3 2 11 6 2" xfId="31115" xr:uid="{00000000-0005-0000-0000-0000D6140000}"/>
    <cellStyle name="Millares 3 2 11 7" xfId="19210" xr:uid="{00000000-0005-0000-0000-0000D7140000}"/>
    <cellStyle name="Millares 3 2 11 7 2" xfId="32401" xr:uid="{00000000-0005-0000-0000-0000D8140000}"/>
    <cellStyle name="Millares 3 2 11 8" xfId="20514" xr:uid="{00000000-0005-0000-0000-0000D9140000}"/>
    <cellStyle name="Millares 3 2 11 8 2" xfId="33703" xr:uid="{00000000-0005-0000-0000-0000DA140000}"/>
    <cellStyle name="Millares 3 2 11 9" xfId="35228" xr:uid="{00000000-0005-0000-0000-0000DB140000}"/>
    <cellStyle name="Millares 3 2 12" xfId="13633" xr:uid="{00000000-0005-0000-0000-0000DC140000}"/>
    <cellStyle name="Millares 3 2 12 10" xfId="22191" xr:uid="{00000000-0005-0000-0000-0000DD140000}"/>
    <cellStyle name="Millares 3 2 12 2" xfId="14682" xr:uid="{00000000-0005-0000-0000-0000DE140000}"/>
    <cellStyle name="Millares 3 2 12 2 2" xfId="27873" xr:uid="{00000000-0005-0000-0000-0000DF140000}"/>
    <cellStyle name="Millares 3 2 12 3" xfId="15738" xr:uid="{00000000-0005-0000-0000-0000E0140000}"/>
    <cellStyle name="Millares 3 2 12 3 2" xfId="28929" xr:uid="{00000000-0005-0000-0000-0000E1140000}"/>
    <cellStyle name="Millares 3 2 12 4" xfId="16794" xr:uid="{00000000-0005-0000-0000-0000E2140000}"/>
    <cellStyle name="Millares 3 2 12 4 2" xfId="29985" xr:uid="{00000000-0005-0000-0000-0000E3140000}"/>
    <cellStyle name="Millares 3 2 12 5" xfId="18075" xr:uid="{00000000-0005-0000-0000-0000E4140000}"/>
    <cellStyle name="Millares 3 2 12 5 2" xfId="31266" xr:uid="{00000000-0005-0000-0000-0000E5140000}"/>
    <cellStyle name="Millares 3 2 12 6" xfId="19361" xr:uid="{00000000-0005-0000-0000-0000E6140000}"/>
    <cellStyle name="Millares 3 2 12 6 2" xfId="32552" xr:uid="{00000000-0005-0000-0000-0000E7140000}"/>
    <cellStyle name="Millares 3 2 12 7" xfId="20665" xr:uid="{00000000-0005-0000-0000-0000E8140000}"/>
    <cellStyle name="Millares 3 2 12 7 2" xfId="33854" xr:uid="{00000000-0005-0000-0000-0000E9140000}"/>
    <cellStyle name="Millares 3 2 12 8" xfId="35379" xr:uid="{00000000-0005-0000-0000-0000EA140000}"/>
    <cellStyle name="Millares 3 2 12 9" xfId="26824" xr:uid="{00000000-0005-0000-0000-0000EB140000}"/>
    <cellStyle name="Millares 3 2 13" xfId="16916" xr:uid="{00000000-0005-0000-0000-0000EC140000}"/>
    <cellStyle name="Millares 3 2 13 2" xfId="18196" xr:uid="{00000000-0005-0000-0000-0000ED140000}"/>
    <cellStyle name="Millares 3 2 13 2 2" xfId="31387" xr:uid="{00000000-0005-0000-0000-0000EE140000}"/>
    <cellStyle name="Millares 3 2 13 3" xfId="19482" xr:uid="{00000000-0005-0000-0000-0000EF140000}"/>
    <cellStyle name="Millares 3 2 13 3 2" xfId="32673" xr:uid="{00000000-0005-0000-0000-0000F0140000}"/>
    <cellStyle name="Millares 3 2 13 4" xfId="20786" xr:uid="{00000000-0005-0000-0000-0000F1140000}"/>
    <cellStyle name="Millares 3 2 13 4 2" xfId="33975" xr:uid="{00000000-0005-0000-0000-0000F2140000}"/>
    <cellStyle name="Millares 3 2 13 5" xfId="35500" xr:uid="{00000000-0005-0000-0000-0000F3140000}"/>
    <cellStyle name="Millares 3 2 13 6" xfId="30107" xr:uid="{00000000-0005-0000-0000-0000F4140000}"/>
    <cellStyle name="Millares 3 2 13 7" xfId="22312" xr:uid="{00000000-0005-0000-0000-0000F5140000}"/>
    <cellStyle name="Millares 3 2 14" xfId="21031" xr:uid="{00000000-0005-0000-0000-0000F6140000}"/>
    <cellStyle name="Millares 3 2 14 2" xfId="35745" xr:uid="{00000000-0005-0000-0000-0000F7140000}"/>
    <cellStyle name="Millares 3 2 14 3" xfId="34220" xr:uid="{00000000-0005-0000-0000-0000F8140000}"/>
    <cellStyle name="Millares 3 2 14 4" xfId="22557" xr:uid="{00000000-0005-0000-0000-0000F9140000}"/>
    <cellStyle name="Millares 3 2 15" xfId="22797" xr:uid="{00000000-0005-0000-0000-0000FA140000}"/>
    <cellStyle name="Millares 3 2 15 2" xfId="35985" xr:uid="{00000000-0005-0000-0000-0000FB140000}"/>
    <cellStyle name="Millares 3 2 16" xfId="23027" xr:uid="{00000000-0005-0000-0000-0000FC140000}"/>
    <cellStyle name="Millares 3 2 16 2" xfId="36215" xr:uid="{00000000-0005-0000-0000-0000FD140000}"/>
    <cellStyle name="Millares 3 2 17" xfId="23291" xr:uid="{00000000-0005-0000-0000-0000FE140000}"/>
    <cellStyle name="Millares 3 2 17 2" xfId="36470" xr:uid="{00000000-0005-0000-0000-0000FF140000}"/>
    <cellStyle name="Millares 3 2 18" xfId="23546" xr:uid="{00000000-0005-0000-0000-000000150000}"/>
    <cellStyle name="Millares 3 2 18 2" xfId="36725" xr:uid="{00000000-0005-0000-0000-000001150000}"/>
    <cellStyle name="Millares 3 2 19" xfId="23775" xr:uid="{00000000-0005-0000-0000-000002150000}"/>
    <cellStyle name="Millares 3 2 19 2" xfId="36954" xr:uid="{00000000-0005-0000-0000-000003150000}"/>
    <cellStyle name="Millares 3 2 2" xfId="36" xr:uid="{00000000-0005-0000-0000-000004150000}"/>
    <cellStyle name="Millares 3 2 2 10" xfId="12562" xr:uid="{00000000-0005-0000-0000-000005150000}"/>
    <cellStyle name="Millares 3 2 2 10 10" xfId="25754" xr:uid="{00000000-0005-0000-0000-000006150000}"/>
    <cellStyle name="Millares 3 2 2 10 11" xfId="22056" xr:uid="{00000000-0005-0000-0000-000007150000}"/>
    <cellStyle name="Millares 3 2 2 10 2" xfId="13498" xr:uid="{00000000-0005-0000-0000-000008150000}"/>
    <cellStyle name="Millares 3 2 2 10 2 2" xfId="26689" xr:uid="{00000000-0005-0000-0000-000009150000}"/>
    <cellStyle name="Millares 3 2 2 10 3" xfId="14547" xr:uid="{00000000-0005-0000-0000-00000A150000}"/>
    <cellStyle name="Millares 3 2 2 10 3 2" xfId="27738" xr:uid="{00000000-0005-0000-0000-00000B150000}"/>
    <cellStyle name="Millares 3 2 2 10 4" xfId="15603" xr:uid="{00000000-0005-0000-0000-00000C150000}"/>
    <cellStyle name="Millares 3 2 2 10 4 2" xfId="28794" xr:uid="{00000000-0005-0000-0000-00000D150000}"/>
    <cellStyle name="Millares 3 2 2 10 5" xfId="16659" xr:uid="{00000000-0005-0000-0000-00000E150000}"/>
    <cellStyle name="Millares 3 2 2 10 5 2" xfId="29850" xr:uid="{00000000-0005-0000-0000-00000F150000}"/>
    <cellStyle name="Millares 3 2 2 10 6" xfId="17940" xr:uid="{00000000-0005-0000-0000-000010150000}"/>
    <cellStyle name="Millares 3 2 2 10 6 2" xfId="31131" xr:uid="{00000000-0005-0000-0000-000011150000}"/>
    <cellStyle name="Millares 3 2 2 10 7" xfId="19226" xr:uid="{00000000-0005-0000-0000-000012150000}"/>
    <cellStyle name="Millares 3 2 2 10 7 2" xfId="32417" xr:uid="{00000000-0005-0000-0000-000013150000}"/>
    <cellStyle name="Millares 3 2 2 10 8" xfId="20530" xr:uid="{00000000-0005-0000-0000-000014150000}"/>
    <cellStyle name="Millares 3 2 2 10 8 2" xfId="33719" xr:uid="{00000000-0005-0000-0000-000015150000}"/>
    <cellStyle name="Millares 3 2 2 10 9" xfId="35244" xr:uid="{00000000-0005-0000-0000-000016150000}"/>
    <cellStyle name="Millares 3 2 2 11" xfId="13649" xr:uid="{00000000-0005-0000-0000-000017150000}"/>
    <cellStyle name="Millares 3 2 2 11 10" xfId="22207" xr:uid="{00000000-0005-0000-0000-000018150000}"/>
    <cellStyle name="Millares 3 2 2 11 2" xfId="14698" xr:uid="{00000000-0005-0000-0000-000019150000}"/>
    <cellStyle name="Millares 3 2 2 11 2 2" xfId="27889" xr:uid="{00000000-0005-0000-0000-00001A150000}"/>
    <cellStyle name="Millares 3 2 2 11 3" xfId="15754" xr:uid="{00000000-0005-0000-0000-00001B150000}"/>
    <cellStyle name="Millares 3 2 2 11 3 2" xfId="28945" xr:uid="{00000000-0005-0000-0000-00001C150000}"/>
    <cellStyle name="Millares 3 2 2 11 4" xfId="16810" xr:uid="{00000000-0005-0000-0000-00001D150000}"/>
    <cellStyle name="Millares 3 2 2 11 4 2" xfId="30001" xr:uid="{00000000-0005-0000-0000-00001E150000}"/>
    <cellStyle name="Millares 3 2 2 11 5" xfId="18091" xr:uid="{00000000-0005-0000-0000-00001F150000}"/>
    <cellStyle name="Millares 3 2 2 11 5 2" xfId="31282" xr:uid="{00000000-0005-0000-0000-000020150000}"/>
    <cellStyle name="Millares 3 2 2 11 6" xfId="19377" xr:uid="{00000000-0005-0000-0000-000021150000}"/>
    <cellStyle name="Millares 3 2 2 11 6 2" xfId="32568" xr:uid="{00000000-0005-0000-0000-000022150000}"/>
    <cellStyle name="Millares 3 2 2 11 7" xfId="20681" xr:uid="{00000000-0005-0000-0000-000023150000}"/>
    <cellStyle name="Millares 3 2 2 11 7 2" xfId="33870" xr:uid="{00000000-0005-0000-0000-000024150000}"/>
    <cellStyle name="Millares 3 2 2 11 8" xfId="35395" xr:uid="{00000000-0005-0000-0000-000025150000}"/>
    <cellStyle name="Millares 3 2 2 11 9" xfId="26840" xr:uid="{00000000-0005-0000-0000-000026150000}"/>
    <cellStyle name="Millares 3 2 2 12" xfId="16932" xr:uid="{00000000-0005-0000-0000-000027150000}"/>
    <cellStyle name="Millares 3 2 2 12 2" xfId="18212" xr:uid="{00000000-0005-0000-0000-000028150000}"/>
    <cellStyle name="Millares 3 2 2 12 2 2" xfId="31403" xr:uid="{00000000-0005-0000-0000-000029150000}"/>
    <cellStyle name="Millares 3 2 2 12 3" xfId="19498" xr:uid="{00000000-0005-0000-0000-00002A150000}"/>
    <cellStyle name="Millares 3 2 2 12 3 2" xfId="32689" xr:uid="{00000000-0005-0000-0000-00002B150000}"/>
    <cellStyle name="Millares 3 2 2 12 4" xfId="20802" xr:uid="{00000000-0005-0000-0000-00002C150000}"/>
    <cellStyle name="Millares 3 2 2 12 4 2" xfId="33991" xr:uid="{00000000-0005-0000-0000-00002D150000}"/>
    <cellStyle name="Millares 3 2 2 12 5" xfId="35516" xr:uid="{00000000-0005-0000-0000-00002E150000}"/>
    <cellStyle name="Millares 3 2 2 12 6" xfId="30123" xr:uid="{00000000-0005-0000-0000-00002F150000}"/>
    <cellStyle name="Millares 3 2 2 12 7" xfId="22328" xr:uid="{00000000-0005-0000-0000-000030150000}"/>
    <cellStyle name="Millares 3 2 2 13" xfId="21047" xr:uid="{00000000-0005-0000-0000-000031150000}"/>
    <cellStyle name="Millares 3 2 2 13 2" xfId="35761" xr:uid="{00000000-0005-0000-0000-000032150000}"/>
    <cellStyle name="Millares 3 2 2 13 3" xfId="34236" xr:uid="{00000000-0005-0000-0000-000033150000}"/>
    <cellStyle name="Millares 3 2 2 13 4" xfId="22573" xr:uid="{00000000-0005-0000-0000-000034150000}"/>
    <cellStyle name="Millares 3 2 2 14" xfId="22813" xr:uid="{00000000-0005-0000-0000-000035150000}"/>
    <cellStyle name="Millares 3 2 2 14 2" xfId="36001" xr:uid="{00000000-0005-0000-0000-000036150000}"/>
    <cellStyle name="Millares 3 2 2 15" xfId="23043" xr:uid="{00000000-0005-0000-0000-000037150000}"/>
    <cellStyle name="Millares 3 2 2 15 2" xfId="36231" xr:uid="{00000000-0005-0000-0000-000038150000}"/>
    <cellStyle name="Millares 3 2 2 16" xfId="23307" xr:uid="{00000000-0005-0000-0000-000039150000}"/>
    <cellStyle name="Millares 3 2 2 16 2" xfId="36486" xr:uid="{00000000-0005-0000-0000-00003A150000}"/>
    <cellStyle name="Millares 3 2 2 17" xfId="23562" xr:uid="{00000000-0005-0000-0000-00003B150000}"/>
    <cellStyle name="Millares 3 2 2 17 2" xfId="36741" xr:uid="{00000000-0005-0000-0000-00003C150000}"/>
    <cellStyle name="Millares 3 2 2 18" xfId="23791" xr:uid="{00000000-0005-0000-0000-00003D150000}"/>
    <cellStyle name="Millares 3 2 2 18 2" xfId="36970" xr:uid="{00000000-0005-0000-0000-00003E150000}"/>
    <cellStyle name="Millares 3 2 2 19" xfId="24020" xr:uid="{00000000-0005-0000-0000-00003F150000}"/>
    <cellStyle name="Millares 3 2 2 19 2" xfId="37199" xr:uid="{00000000-0005-0000-0000-000040150000}"/>
    <cellStyle name="Millares 3 2 2 2" xfId="161" xr:uid="{00000000-0005-0000-0000-000041150000}"/>
    <cellStyle name="Millares 3 2 2 2 10" xfId="16996" xr:uid="{00000000-0005-0000-0000-000042150000}"/>
    <cellStyle name="Millares 3 2 2 2 10 2" xfId="18276" xr:uid="{00000000-0005-0000-0000-000043150000}"/>
    <cellStyle name="Millares 3 2 2 2 10 2 2" xfId="31467" xr:uid="{00000000-0005-0000-0000-000044150000}"/>
    <cellStyle name="Millares 3 2 2 2 10 3" xfId="19562" xr:uid="{00000000-0005-0000-0000-000045150000}"/>
    <cellStyle name="Millares 3 2 2 2 10 3 2" xfId="32753" xr:uid="{00000000-0005-0000-0000-000046150000}"/>
    <cellStyle name="Millares 3 2 2 2 10 4" xfId="20866" xr:uid="{00000000-0005-0000-0000-000047150000}"/>
    <cellStyle name="Millares 3 2 2 2 10 4 2" xfId="34055" xr:uid="{00000000-0005-0000-0000-000048150000}"/>
    <cellStyle name="Millares 3 2 2 2 10 5" xfId="35580" xr:uid="{00000000-0005-0000-0000-000049150000}"/>
    <cellStyle name="Millares 3 2 2 2 10 6" xfId="30187" xr:uid="{00000000-0005-0000-0000-00004A150000}"/>
    <cellStyle name="Millares 3 2 2 2 10 7" xfId="22392" xr:uid="{00000000-0005-0000-0000-00004B150000}"/>
    <cellStyle name="Millares 3 2 2 2 11" xfId="21111" xr:uid="{00000000-0005-0000-0000-00004C150000}"/>
    <cellStyle name="Millares 3 2 2 2 11 2" xfId="35825" xr:uid="{00000000-0005-0000-0000-00004D150000}"/>
    <cellStyle name="Millares 3 2 2 2 11 3" xfId="34300" xr:uid="{00000000-0005-0000-0000-00004E150000}"/>
    <cellStyle name="Millares 3 2 2 2 11 4" xfId="22637" xr:uid="{00000000-0005-0000-0000-00004F150000}"/>
    <cellStyle name="Millares 3 2 2 2 12" xfId="22877" xr:uid="{00000000-0005-0000-0000-000050150000}"/>
    <cellStyle name="Millares 3 2 2 2 12 2" xfId="36065" xr:uid="{00000000-0005-0000-0000-000051150000}"/>
    <cellStyle name="Millares 3 2 2 2 13" xfId="23107" xr:uid="{00000000-0005-0000-0000-000052150000}"/>
    <cellStyle name="Millares 3 2 2 2 13 2" xfId="36295" xr:uid="{00000000-0005-0000-0000-000053150000}"/>
    <cellStyle name="Millares 3 2 2 2 14" xfId="23371" xr:uid="{00000000-0005-0000-0000-000054150000}"/>
    <cellStyle name="Millares 3 2 2 2 14 2" xfId="36550" xr:uid="{00000000-0005-0000-0000-000055150000}"/>
    <cellStyle name="Millares 3 2 2 2 15" xfId="23626" xr:uid="{00000000-0005-0000-0000-000056150000}"/>
    <cellStyle name="Millares 3 2 2 2 15 2" xfId="36805" xr:uid="{00000000-0005-0000-0000-000057150000}"/>
    <cellStyle name="Millares 3 2 2 2 16" xfId="23855" xr:uid="{00000000-0005-0000-0000-000058150000}"/>
    <cellStyle name="Millares 3 2 2 2 16 2" xfId="37034" xr:uid="{00000000-0005-0000-0000-000059150000}"/>
    <cellStyle name="Millares 3 2 2 2 17" xfId="24084" xr:uid="{00000000-0005-0000-0000-00005A150000}"/>
    <cellStyle name="Millares 3 2 2 2 17 2" xfId="37263" xr:uid="{00000000-0005-0000-0000-00005B150000}"/>
    <cellStyle name="Millares 3 2 2 2 18" xfId="24313" xr:uid="{00000000-0005-0000-0000-00005C150000}"/>
    <cellStyle name="Millares 3 2 2 2 18 2" xfId="37492" xr:uid="{00000000-0005-0000-0000-00005D150000}"/>
    <cellStyle name="Millares 3 2 2 2 19" xfId="24564" xr:uid="{00000000-0005-0000-0000-00005E150000}"/>
    <cellStyle name="Millares 3 2 2 2 19 2" xfId="37743" xr:uid="{00000000-0005-0000-0000-00005F150000}"/>
    <cellStyle name="Millares 3 2 2 2 2" xfId="4439" xr:uid="{00000000-0005-0000-0000-000060150000}"/>
    <cellStyle name="Millares 3 2 2 2 2 10" xfId="24422" xr:uid="{00000000-0005-0000-0000-000061150000}"/>
    <cellStyle name="Millares 3 2 2 2 2 10 2" xfId="37601" xr:uid="{00000000-0005-0000-0000-000062150000}"/>
    <cellStyle name="Millares 3 2 2 2 2 11" xfId="24673" xr:uid="{00000000-0005-0000-0000-000063150000}"/>
    <cellStyle name="Millares 3 2 2 2 2 11 2" xfId="37852" xr:uid="{00000000-0005-0000-0000-000064150000}"/>
    <cellStyle name="Millares 3 2 2 2 2 12" xfId="24954" xr:uid="{00000000-0005-0000-0000-000065150000}"/>
    <cellStyle name="Millares 3 2 2 2 2 2" xfId="17105" xr:uid="{00000000-0005-0000-0000-000066150000}"/>
    <cellStyle name="Millares 3 2 2 2 2 2 2" xfId="18385" xr:uid="{00000000-0005-0000-0000-000067150000}"/>
    <cellStyle name="Millares 3 2 2 2 2 2 2 2" xfId="31576" xr:uid="{00000000-0005-0000-0000-000068150000}"/>
    <cellStyle name="Millares 3 2 2 2 2 2 3" xfId="19671" xr:uid="{00000000-0005-0000-0000-000069150000}"/>
    <cellStyle name="Millares 3 2 2 2 2 2 3 2" xfId="32862" xr:uid="{00000000-0005-0000-0000-00006A150000}"/>
    <cellStyle name="Millares 3 2 2 2 2 2 4" xfId="20975" xr:uid="{00000000-0005-0000-0000-00006B150000}"/>
    <cellStyle name="Millares 3 2 2 2 2 2 4 2" xfId="34164" xr:uid="{00000000-0005-0000-0000-00006C150000}"/>
    <cellStyle name="Millares 3 2 2 2 2 2 5" xfId="35689" xr:uid="{00000000-0005-0000-0000-00006D150000}"/>
    <cellStyle name="Millares 3 2 2 2 2 2 6" xfId="30296" xr:uid="{00000000-0005-0000-0000-00006E150000}"/>
    <cellStyle name="Millares 3 2 2 2 2 2 7" xfId="22501" xr:uid="{00000000-0005-0000-0000-00006F150000}"/>
    <cellStyle name="Millares 3 2 2 2 2 3" xfId="21220" xr:uid="{00000000-0005-0000-0000-000070150000}"/>
    <cellStyle name="Millares 3 2 2 2 2 3 2" xfId="35934" xr:uid="{00000000-0005-0000-0000-000071150000}"/>
    <cellStyle name="Millares 3 2 2 2 2 3 3" xfId="34409" xr:uid="{00000000-0005-0000-0000-000072150000}"/>
    <cellStyle name="Millares 3 2 2 2 2 3 4" xfId="22746" xr:uid="{00000000-0005-0000-0000-000073150000}"/>
    <cellStyle name="Millares 3 2 2 2 2 4" xfId="22986" xr:uid="{00000000-0005-0000-0000-000074150000}"/>
    <cellStyle name="Millares 3 2 2 2 2 4 2" xfId="36174" xr:uid="{00000000-0005-0000-0000-000075150000}"/>
    <cellStyle name="Millares 3 2 2 2 2 5" xfId="23216" xr:uid="{00000000-0005-0000-0000-000076150000}"/>
    <cellStyle name="Millares 3 2 2 2 2 5 2" xfId="36404" xr:uid="{00000000-0005-0000-0000-000077150000}"/>
    <cellStyle name="Millares 3 2 2 2 2 6" xfId="23480" xr:uid="{00000000-0005-0000-0000-000078150000}"/>
    <cellStyle name="Millares 3 2 2 2 2 6 2" xfId="36659" xr:uid="{00000000-0005-0000-0000-000079150000}"/>
    <cellStyle name="Millares 3 2 2 2 2 7" xfId="23735" xr:uid="{00000000-0005-0000-0000-00007A150000}"/>
    <cellStyle name="Millares 3 2 2 2 2 7 2" xfId="36914" xr:uid="{00000000-0005-0000-0000-00007B150000}"/>
    <cellStyle name="Millares 3 2 2 2 2 8" xfId="23964" xr:uid="{00000000-0005-0000-0000-00007C150000}"/>
    <cellStyle name="Millares 3 2 2 2 2 8 2" xfId="37143" xr:uid="{00000000-0005-0000-0000-00007D150000}"/>
    <cellStyle name="Millares 3 2 2 2 2 9" xfId="24193" xr:uid="{00000000-0005-0000-0000-00007E150000}"/>
    <cellStyle name="Millares 3 2 2 2 2 9 2" xfId="37372" xr:uid="{00000000-0005-0000-0000-00007F150000}"/>
    <cellStyle name="Millares 3 2 2 2 20" xfId="24829" xr:uid="{00000000-0005-0000-0000-000080150000}"/>
    <cellStyle name="Millares 3 2 2 2 3" xfId="12039" xr:uid="{00000000-0005-0000-0000-000081150000}"/>
    <cellStyle name="Millares 3 2 2 2 3 10" xfId="25231" xr:uid="{00000000-0005-0000-0000-000082150000}"/>
    <cellStyle name="Millares 3 2 2 2 3 11" xfId="21538" xr:uid="{00000000-0005-0000-0000-000083150000}"/>
    <cellStyle name="Millares 3 2 2 2 3 2" xfId="12980" xr:uid="{00000000-0005-0000-0000-000084150000}"/>
    <cellStyle name="Millares 3 2 2 2 3 2 2" xfId="26171" xr:uid="{00000000-0005-0000-0000-000085150000}"/>
    <cellStyle name="Millares 3 2 2 2 3 3" xfId="14029" xr:uid="{00000000-0005-0000-0000-000086150000}"/>
    <cellStyle name="Millares 3 2 2 2 3 3 2" xfId="27220" xr:uid="{00000000-0005-0000-0000-000087150000}"/>
    <cellStyle name="Millares 3 2 2 2 3 4" xfId="15085" xr:uid="{00000000-0005-0000-0000-000088150000}"/>
    <cellStyle name="Millares 3 2 2 2 3 4 2" xfId="28276" xr:uid="{00000000-0005-0000-0000-000089150000}"/>
    <cellStyle name="Millares 3 2 2 2 3 5" xfId="16141" xr:uid="{00000000-0005-0000-0000-00008A150000}"/>
    <cellStyle name="Millares 3 2 2 2 3 5 2" xfId="29332" xr:uid="{00000000-0005-0000-0000-00008B150000}"/>
    <cellStyle name="Millares 3 2 2 2 3 6" xfId="17422" xr:uid="{00000000-0005-0000-0000-00008C150000}"/>
    <cellStyle name="Millares 3 2 2 2 3 6 2" xfId="30613" xr:uid="{00000000-0005-0000-0000-00008D150000}"/>
    <cellStyle name="Millares 3 2 2 2 3 7" xfId="18708" xr:uid="{00000000-0005-0000-0000-00008E150000}"/>
    <cellStyle name="Millares 3 2 2 2 3 7 2" xfId="31899" xr:uid="{00000000-0005-0000-0000-00008F150000}"/>
    <cellStyle name="Millares 3 2 2 2 3 8" xfId="20012" xr:uid="{00000000-0005-0000-0000-000090150000}"/>
    <cellStyle name="Millares 3 2 2 2 3 8 2" xfId="33201" xr:uid="{00000000-0005-0000-0000-000091150000}"/>
    <cellStyle name="Millares 3 2 2 2 3 9" xfId="34726" xr:uid="{00000000-0005-0000-0000-000092150000}"/>
    <cellStyle name="Millares 3 2 2 2 4" xfId="12146" xr:uid="{00000000-0005-0000-0000-000093150000}"/>
    <cellStyle name="Millares 3 2 2 2 4 10" xfId="25338" xr:uid="{00000000-0005-0000-0000-000094150000}"/>
    <cellStyle name="Millares 3 2 2 2 4 11" xfId="21644" xr:uid="{00000000-0005-0000-0000-000095150000}"/>
    <cellStyle name="Millares 3 2 2 2 4 2" xfId="13086" xr:uid="{00000000-0005-0000-0000-000096150000}"/>
    <cellStyle name="Millares 3 2 2 2 4 2 2" xfId="26277" xr:uid="{00000000-0005-0000-0000-000097150000}"/>
    <cellStyle name="Millares 3 2 2 2 4 3" xfId="14135" xr:uid="{00000000-0005-0000-0000-000098150000}"/>
    <cellStyle name="Millares 3 2 2 2 4 3 2" xfId="27326" xr:uid="{00000000-0005-0000-0000-000099150000}"/>
    <cellStyle name="Millares 3 2 2 2 4 4" xfId="15191" xr:uid="{00000000-0005-0000-0000-00009A150000}"/>
    <cellStyle name="Millares 3 2 2 2 4 4 2" xfId="28382" xr:uid="{00000000-0005-0000-0000-00009B150000}"/>
    <cellStyle name="Millares 3 2 2 2 4 5" xfId="16247" xr:uid="{00000000-0005-0000-0000-00009C150000}"/>
    <cellStyle name="Millares 3 2 2 2 4 5 2" xfId="29438" xr:uid="{00000000-0005-0000-0000-00009D150000}"/>
    <cellStyle name="Millares 3 2 2 2 4 6" xfId="17528" xr:uid="{00000000-0005-0000-0000-00009E150000}"/>
    <cellStyle name="Millares 3 2 2 2 4 6 2" xfId="30719" xr:uid="{00000000-0005-0000-0000-00009F150000}"/>
    <cellStyle name="Millares 3 2 2 2 4 7" xfId="18814" xr:uid="{00000000-0005-0000-0000-0000A0150000}"/>
    <cellStyle name="Millares 3 2 2 2 4 7 2" xfId="32005" xr:uid="{00000000-0005-0000-0000-0000A1150000}"/>
    <cellStyle name="Millares 3 2 2 2 4 8" xfId="20118" xr:uid="{00000000-0005-0000-0000-0000A2150000}"/>
    <cellStyle name="Millares 3 2 2 2 4 8 2" xfId="33307" xr:uid="{00000000-0005-0000-0000-0000A3150000}"/>
    <cellStyle name="Millares 3 2 2 2 4 9" xfId="34832" xr:uid="{00000000-0005-0000-0000-0000A4150000}"/>
    <cellStyle name="Millares 3 2 2 2 5" xfId="12242" xr:uid="{00000000-0005-0000-0000-0000A5150000}"/>
    <cellStyle name="Millares 3 2 2 2 5 10" xfId="25434" xr:uid="{00000000-0005-0000-0000-0000A6150000}"/>
    <cellStyle name="Millares 3 2 2 2 5 11" xfId="21740" xr:uid="{00000000-0005-0000-0000-0000A7150000}"/>
    <cellStyle name="Millares 3 2 2 2 5 2" xfId="13182" xr:uid="{00000000-0005-0000-0000-0000A8150000}"/>
    <cellStyle name="Millares 3 2 2 2 5 2 2" xfId="26373" xr:uid="{00000000-0005-0000-0000-0000A9150000}"/>
    <cellStyle name="Millares 3 2 2 2 5 3" xfId="14231" xr:uid="{00000000-0005-0000-0000-0000AA150000}"/>
    <cellStyle name="Millares 3 2 2 2 5 3 2" xfId="27422" xr:uid="{00000000-0005-0000-0000-0000AB150000}"/>
    <cellStyle name="Millares 3 2 2 2 5 4" xfId="15287" xr:uid="{00000000-0005-0000-0000-0000AC150000}"/>
    <cellStyle name="Millares 3 2 2 2 5 4 2" xfId="28478" xr:uid="{00000000-0005-0000-0000-0000AD150000}"/>
    <cellStyle name="Millares 3 2 2 2 5 5" xfId="16343" xr:uid="{00000000-0005-0000-0000-0000AE150000}"/>
    <cellStyle name="Millares 3 2 2 2 5 5 2" xfId="29534" xr:uid="{00000000-0005-0000-0000-0000AF150000}"/>
    <cellStyle name="Millares 3 2 2 2 5 6" xfId="17624" xr:uid="{00000000-0005-0000-0000-0000B0150000}"/>
    <cellStyle name="Millares 3 2 2 2 5 6 2" xfId="30815" xr:uid="{00000000-0005-0000-0000-0000B1150000}"/>
    <cellStyle name="Millares 3 2 2 2 5 7" xfId="18910" xr:uid="{00000000-0005-0000-0000-0000B2150000}"/>
    <cellStyle name="Millares 3 2 2 2 5 7 2" xfId="32101" xr:uid="{00000000-0005-0000-0000-0000B3150000}"/>
    <cellStyle name="Millares 3 2 2 2 5 8" xfId="20214" xr:uid="{00000000-0005-0000-0000-0000B4150000}"/>
    <cellStyle name="Millares 3 2 2 2 5 8 2" xfId="33403" xr:uid="{00000000-0005-0000-0000-0000B5150000}"/>
    <cellStyle name="Millares 3 2 2 2 5 9" xfId="34928" xr:uid="{00000000-0005-0000-0000-0000B6150000}"/>
    <cellStyle name="Millares 3 2 2 2 6" xfId="12347" xr:uid="{00000000-0005-0000-0000-0000B7150000}"/>
    <cellStyle name="Millares 3 2 2 2 6 10" xfId="25539" xr:uid="{00000000-0005-0000-0000-0000B8150000}"/>
    <cellStyle name="Millares 3 2 2 2 6 11" xfId="21845" xr:uid="{00000000-0005-0000-0000-0000B9150000}"/>
    <cellStyle name="Millares 3 2 2 2 6 2" xfId="13287" xr:uid="{00000000-0005-0000-0000-0000BA150000}"/>
    <cellStyle name="Millares 3 2 2 2 6 2 2" xfId="26478" xr:uid="{00000000-0005-0000-0000-0000BB150000}"/>
    <cellStyle name="Millares 3 2 2 2 6 3" xfId="14336" xr:uid="{00000000-0005-0000-0000-0000BC150000}"/>
    <cellStyle name="Millares 3 2 2 2 6 3 2" xfId="27527" xr:uid="{00000000-0005-0000-0000-0000BD150000}"/>
    <cellStyle name="Millares 3 2 2 2 6 4" xfId="15392" xr:uid="{00000000-0005-0000-0000-0000BE150000}"/>
    <cellStyle name="Millares 3 2 2 2 6 4 2" xfId="28583" xr:uid="{00000000-0005-0000-0000-0000BF150000}"/>
    <cellStyle name="Millares 3 2 2 2 6 5" xfId="16448" xr:uid="{00000000-0005-0000-0000-0000C0150000}"/>
    <cellStyle name="Millares 3 2 2 2 6 5 2" xfId="29639" xr:uid="{00000000-0005-0000-0000-0000C1150000}"/>
    <cellStyle name="Millares 3 2 2 2 6 6" xfId="17729" xr:uid="{00000000-0005-0000-0000-0000C2150000}"/>
    <cellStyle name="Millares 3 2 2 2 6 6 2" xfId="30920" xr:uid="{00000000-0005-0000-0000-0000C3150000}"/>
    <cellStyle name="Millares 3 2 2 2 6 7" xfId="19015" xr:uid="{00000000-0005-0000-0000-0000C4150000}"/>
    <cellStyle name="Millares 3 2 2 2 6 7 2" xfId="32206" xr:uid="{00000000-0005-0000-0000-0000C5150000}"/>
    <cellStyle name="Millares 3 2 2 2 6 8" xfId="20319" xr:uid="{00000000-0005-0000-0000-0000C6150000}"/>
    <cellStyle name="Millares 3 2 2 2 6 8 2" xfId="33508" xr:uid="{00000000-0005-0000-0000-0000C7150000}"/>
    <cellStyle name="Millares 3 2 2 2 6 9" xfId="35033" xr:uid="{00000000-0005-0000-0000-0000C8150000}"/>
    <cellStyle name="Millares 3 2 2 2 7" xfId="12512" xr:uid="{00000000-0005-0000-0000-0000C9150000}"/>
    <cellStyle name="Millares 3 2 2 2 7 10" xfId="25704" xr:uid="{00000000-0005-0000-0000-0000CA150000}"/>
    <cellStyle name="Millares 3 2 2 2 7 11" xfId="22006" xr:uid="{00000000-0005-0000-0000-0000CB150000}"/>
    <cellStyle name="Millares 3 2 2 2 7 2" xfId="13448" xr:uid="{00000000-0005-0000-0000-0000CC150000}"/>
    <cellStyle name="Millares 3 2 2 2 7 2 2" xfId="26639" xr:uid="{00000000-0005-0000-0000-0000CD150000}"/>
    <cellStyle name="Millares 3 2 2 2 7 3" xfId="14497" xr:uid="{00000000-0005-0000-0000-0000CE150000}"/>
    <cellStyle name="Millares 3 2 2 2 7 3 2" xfId="27688" xr:uid="{00000000-0005-0000-0000-0000CF150000}"/>
    <cellStyle name="Millares 3 2 2 2 7 4" xfId="15553" xr:uid="{00000000-0005-0000-0000-0000D0150000}"/>
    <cellStyle name="Millares 3 2 2 2 7 4 2" xfId="28744" xr:uid="{00000000-0005-0000-0000-0000D1150000}"/>
    <cellStyle name="Millares 3 2 2 2 7 5" xfId="16609" xr:uid="{00000000-0005-0000-0000-0000D2150000}"/>
    <cellStyle name="Millares 3 2 2 2 7 5 2" xfId="29800" xr:uid="{00000000-0005-0000-0000-0000D3150000}"/>
    <cellStyle name="Millares 3 2 2 2 7 6" xfId="17890" xr:uid="{00000000-0005-0000-0000-0000D4150000}"/>
    <cellStyle name="Millares 3 2 2 2 7 6 2" xfId="31081" xr:uid="{00000000-0005-0000-0000-0000D5150000}"/>
    <cellStyle name="Millares 3 2 2 2 7 7" xfId="19176" xr:uid="{00000000-0005-0000-0000-0000D6150000}"/>
    <cellStyle name="Millares 3 2 2 2 7 7 2" xfId="32367" xr:uid="{00000000-0005-0000-0000-0000D7150000}"/>
    <cellStyle name="Millares 3 2 2 2 7 8" xfId="20480" xr:uid="{00000000-0005-0000-0000-0000D8150000}"/>
    <cellStyle name="Millares 3 2 2 2 7 8 2" xfId="33669" xr:uid="{00000000-0005-0000-0000-0000D9150000}"/>
    <cellStyle name="Millares 3 2 2 2 7 9" xfId="35194" xr:uid="{00000000-0005-0000-0000-0000DA150000}"/>
    <cellStyle name="Millares 3 2 2 2 8" xfId="12626" xr:uid="{00000000-0005-0000-0000-0000DB150000}"/>
    <cellStyle name="Millares 3 2 2 2 8 10" xfId="25818" xr:uid="{00000000-0005-0000-0000-0000DC150000}"/>
    <cellStyle name="Millares 3 2 2 2 8 11" xfId="22120" xr:uid="{00000000-0005-0000-0000-0000DD150000}"/>
    <cellStyle name="Millares 3 2 2 2 8 2" xfId="13562" xr:uid="{00000000-0005-0000-0000-0000DE150000}"/>
    <cellStyle name="Millares 3 2 2 2 8 2 2" xfId="26753" xr:uid="{00000000-0005-0000-0000-0000DF150000}"/>
    <cellStyle name="Millares 3 2 2 2 8 3" xfId="14611" xr:uid="{00000000-0005-0000-0000-0000E0150000}"/>
    <cellStyle name="Millares 3 2 2 2 8 3 2" xfId="27802" xr:uid="{00000000-0005-0000-0000-0000E1150000}"/>
    <cellStyle name="Millares 3 2 2 2 8 4" xfId="15667" xr:uid="{00000000-0005-0000-0000-0000E2150000}"/>
    <cellStyle name="Millares 3 2 2 2 8 4 2" xfId="28858" xr:uid="{00000000-0005-0000-0000-0000E3150000}"/>
    <cellStyle name="Millares 3 2 2 2 8 5" xfId="16723" xr:uid="{00000000-0005-0000-0000-0000E4150000}"/>
    <cellStyle name="Millares 3 2 2 2 8 5 2" xfId="29914" xr:uid="{00000000-0005-0000-0000-0000E5150000}"/>
    <cellStyle name="Millares 3 2 2 2 8 6" xfId="18004" xr:uid="{00000000-0005-0000-0000-0000E6150000}"/>
    <cellStyle name="Millares 3 2 2 2 8 6 2" xfId="31195" xr:uid="{00000000-0005-0000-0000-0000E7150000}"/>
    <cellStyle name="Millares 3 2 2 2 8 7" xfId="19290" xr:uid="{00000000-0005-0000-0000-0000E8150000}"/>
    <cellStyle name="Millares 3 2 2 2 8 7 2" xfId="32481" xr:uid="{00000000-0005-0000-0000-0000E9150000}"/>
    <cellStyle name="Millares 3 2 2 2 8 8" xfId="20594" xr:uid="{00000000-0005-0000-0000-0000EA150000}"/>
    <cellStyle name="Millares 3 2 2 2 8 8 2" xfId="33783" xr:uid="{00000000-0005-0000-0000-0000EB150000}"/>
    <cellStyle name="Millares 3 2 2 2 8 9" xfId="35308" xr:uid="{00000000-0005-0000-0000-0000EC150000}"/>
    <cellStyle name="Millares 3 2 2 2 9" xfId="13713" xr:uid="{00000000-0005-0000-0000-0000ED150000}"/>
    <cellStyle name="Millares 3 2 2 2 9 10" xfId="22271" xr:uid="{00000000-0005-0000-0000-0000EE150000}"/>
    <cellStyle name="Millares 3 2 2 2 9 2" xfId="14762" xr:uid="{00000000-0005-0000-0000-0000EF150000}"/>
    <cellStyle name="Millares 3 2 2 2 9 2 2" xfId="27953" xr:uid="{00000000-0005-0000-0000-0000F0150000}"/>
    <cellStyle name="Millares 3 2 2 2 9 3" xfId="15818" xr:uid="{00000000-0005-0000-0000-0000F1150000}"/>
    <cellStyle name="Millares 3 2 2 2 9 3 2" xfId="29009" xr:uid="{00000000-0005-0000-0000-0000F2150000}"/>
    <cellStyle name="Millares 3 2 2 2 9 4" xfId="16874" xr:uid="{00000000-0005-0000-0000-0000F3150000}"/>
    <cellStyle name="Millares 3 2 2 2 9 4 2" xfId="30065" xr:uid="{00000000-0005-0000-0000-0000F4150000}"/>
    <cellStyle name="Millares 3 2 2 2 9 5" xfId="18155" xr:uid="{00000000-0005-0000-0000-0000F5150000}"/>
    <cellStyle name="Millares 3 2 2 2 9 5 2" xfId="31346" xr:uid="{00000000-0005-0000-0000-0000F6150000}"/>
    <cellStyle name="Millares 3 2 2 2 9 6" xfId="19441" xr:uid="{00000000-0005-0000-0000-0000F7150000}"/>
    <cellStyle name="Millares 3 2 2 2 9 6 2" xfId="32632" xr:uid="{00000000-0005-0000-0000-0000F8150000}"/>
    <cellStyle name="Millares 3 2 2 2 9 7" xfId="20745" xr:uid="{00000000-0005-0000-0000-0000F9150000}"/>
    <cellStyle name="Millares 3 2 2 2 9 7 2" xfId="33934" xr:uid="{00000000-0005-0000-0000-0000FA150000}"/>
    <cellStyle name="Millares 3 2 2 2 9 8" xfId="35459" xr:uid="{00000000-0005-0000-0000-0000FB150000}"/>
    <cellStyle name="Millares 3 2 2 2 9 9" xfId="26904" xr:uid="{00000000-0005-0000-0000-0000FC150000}"/>
    <cellStyle name="Millares 3 2 2 20" xfId="24249" xr:uid="{00000000-0005-0000-0000-0000FD150000}"/>
    <cellStyle name="Millares 3 2 2 20 2" xfId="37428" xr:uid="{00000000-0005-0000-0000-0000FE150000}"/>
    <cellStyle name="Millares 3 2 2 21" xfId="24500" xr:uid="{00000000-0005-0000-0000-0000FF150000}"/>
    <cellStyle name="Millares 3 2 2 21 2" xfId="37679" xr:uid="{00000000-0005-0000-0000-000000160000}"/>
    <cellStyle name="Millares 3 2 2 22" xfId="24747" xr:uid="{00000000-0005-0000-0000-000001160000}"/>
    <cellStyle name="Millares 3 2 2 3" xfId="4438" xr:uid="{00000000-0005-0000-0000-000002160000}"/>
    <cellStyle name="Millares 3 2 2 3 10" xfId="22845" xr:uid="{00000000-0005-0000-0000-000003160000}"/>
    <cellStyle name="Millares 3 2 2 3 10 2" xfId="36033" xr:uid="{00000000-0005-0000-0000-000004160000}"/>
    <cellStyle name="Millares 3 2 2 3 11" xfId="23075" xr:uid="{00000000-0005-0000-0000-000005160000}"/>
    <cellStyle name="Millares 3 2 2 3 11 2" xfId="36263" xr:uid="{00000000-0005-0000-0000-000006160000}"/>
    <cellStyle name="Millares 3 2 2 3 12" xfId="23339" xr:uid="{00000000-0005-0000-0000-000007160000}"/>
    <cellStyle name="Millares 3 2 2 3 12 2" xfId="36518" xr:uid="{00000000-0005-0000-0000-000008160000}"/>
    <cellStyle name="Millares 3 2 2 3 13" xfId="23594" xr:uid="{00000000-0005-0000-0000-000009160000}"/>
    <cellStyle name="Millares 3 2 2 3 13 2" xfId="36773" xr:uid="{00000000-0005-0000-0000-00000A160000}"/>
    <cellStyle name="Millares 3 2 2 3 14" xfId="23823" xr:uid="{00000000-0005-0000-0000-00000B160000}"/>
    <cellStyle name="Millares 3 2 2 3 14 2" xfId="37002" xr:uid="{00000000-0005-0000-0000-00000C160000}"/>
    <cellStyle name="Millares 3 2 2 3 15" xfId="24052" xr:uid="{00000000-0005-0000-0000-00000D160000}"/>
    <cellStyle name="Millares 3 2 2 3 15 2" xfId="37231" xr:uid="{00000000-0005-0000-0000-00000E160000}"/>
    <cellStyle name="Millares 3 2 2 3 16" xfId="24281" xr:uid="{00000000-0005-0000-0000-00000F160000}"/>
    <cellStyle name="Millares 3 2 2 3 16 2" xfId="37460" xr:uid="{00000000-0005-0000-0000-000010160000}"/>
    <cellStyle name="Millares 3 2 2 3 17" xfId="24532" xr:uid="{00000000-0005-0000-0000-000011160000}"/>
    <cellStyle name="Millares 3 2 2 3 17 2" xfId="37711" xr:uid="{00000000-0005-0000-0000-000012160000}"/>
    <cellStyle name="Millares 3 2 2 3 18" xfId="24953" xr:uid="{00000000-0005-0000-0000-000013160000}"/>
    <cellStyle name="Millares 3 2 2 3 2" xfId="12114" xr:uid="{00000000-0005-0000-0000-000014160000}"/>
    <cellStyle name="Millares 3 2 2 3 2 10" xfId="24390" xr:uid="{00000000-0005-0000-0000-000015160000}"/>
    <cellStyle name="Millares 3 2 2 3 2 10 2" xfId="37569" xr:uid="{00000000-0005-0000-0000-000016160000}"/>
    <cellStyle name="Millares 3 2 2 3 2 11" xfId="24641" xr:uid="{00000000-0005-0000-0000-000017160000}"/>
    <cellStyle name="Millares 3 2 2 3 2 11 2" xfId="37820" xr:uid="{00000000-0005-0000-0000-000018160000}"/>
    <cellStyle name="Millares 3 2 2 3 2 12" xfId="34800" xr:uid="{00000000-0005-0000-0000-000019160000}"/>
    <cellStyle name="Millares 3 2 2 3 2 13" xfId="25306" xr:uid="{00000000-0005-0000-0000-00001A160000}"/>
    <cellStyle name="Millares 3 2 2 3 2 14" xfId="21612" xr:uid="{00000000-0005-0000-0000-00001B160000}"/>
    <cellStyle name="Millares 3 2 2 3 2 2" xfId="13054" xr:uid="{00000000-0005-0000-0000-00001C160000}"/>
    <cellStyle name="Millares 3 2 2 3 2 2 2" xfId="17073" xr:uid="{00000000-0005-0000-0000-00001D160000}"/>
    <cellStyle name="Millares 3 2 2 3 2 2 2 2" xfId="30264" xr:uid="{00000000-0005-0000-0000-00001E160000}"/>
    <cellStyle name="Millares 3 2 2 3 2 2 3" xfId="18353" xr:uid="{00000000-0005-0000-0000-00001F160000}"/>
    <cellStyle name="Millares 3 2 2 3 2 2 3 2" xfId="31544" xr:uid="{00000000-0005-0000-0000-000020160000}"/>
    <cellStyle name="Millares 3 2 2 3 2 2 4" xfId="19639" xr:uid="{00000000-0005-0000-0000-000021160000}"/>
    <cellStyle name="Millares 3 2 2 3 2 2 4 2" xfId="32830" xr:uid="{00000000-0005-0000-0000-000022160000}"/>
    <cellStyle name="Millares 3 2 2 3 2 2 5" xfId="20943" xr:uid="{00000000-0005-0000-0000-000023160000}"/>
    <cellStyle name="Millares 3 2 2 3 2 2 5 2" xfId="34132" xr:uid="{00000000-0005-0000-0000-000024160000}"/>
    <cellStyle name="Millares 3 2 2 3 2 2 6" xfId="35657" xr:uid="{00000000-0005-0000-0000-000025160000}"/>
    <cellStyle name="Millares 3 2 2 3 2 2 7" xfId="26245" xr:uid="{00000000-0005-0000-0000-000026160000}"/>
    <cellStyle name="Millares 3 2 2 3 2 2 8" xfId="22469" xr:uid="{00000000-0005-0000-0000-000027160000}"/>
    <cellStyle name="Millares 3 2 2 3 2 3" xfId="14103" xr:uid="{00000000-0005-0000-0000-000028160000}"/>
    <cellStyle name="Millares 3 2 2 3 2 3 2" xfId="21188" xr:uid="{00000000-0005-0000-0000-000029160000}"/>
    <cellStyle name="Millares 3 2 2 3 2 3 2 2" xfId="34377" xr:uid="{00000000-0005-0000-0000-00002A160000}"/>
    <cellStyle name="Millares 3 2 2 3 2 3 3" xfId="35902" xr:uid="{00000000-0005-0000-0000-00002B160000}"/>
    <cellStyle name="Millares 3 2 2 3 2 3 4" xfId="27294" xr:uid="{00000000-0005-0000-0000-00002C160000}"/>
    <cellStyle name="Millares 3 2 2 3 2 3 5" xfId="22714" xr:uid="{00000000-0005-0000-0000-00002D160000}"/>
    <cellStyle name="Millares 3 2 2 3 2 4" xfId="15159" xr:uid="{00000000-0005-0000-0000-00002E160000}"/>
    <cellStyle name="Millares 3 2 2 3 2 4 2" xfId="36142" xr:uid="{00000000-0005-0000-0000-00002F160000}"/>
    <cellStyle name="Millares 3 2 2 3 2 4 3" xfId="28350" xr:uid="{00000000-0005-0000-0000-000030160000}"/>
    <cellStyle name="Millares 3 2 2 3 2 4 4" xfId="22954" xr:uid="{00000000-0005-0000-0000-000031160000}"/>
    <cellStyle name="Millares 3 2 2 3 2 5" xfId="16215" xr:uid="{00000000-0005-0000-0000-000032160000}"/>
    <cellStyle name="Millares 3 2 2 3 2 5 2" xfId="36372" xr:uid="{00000000-0005-0000-0000-000033160000}"/>
    <cellStyle name="Millares 3 2 2 3 2 5 3" xfId="29406" xr:uid="{00000000-0005-0000-0000-000034160000}"/>
    <cellStyle name="Millares 3 2 2 3 2 5 4" xfId="23184" xr:uid="{00000000-0005-0000-0000-000035160000}"/>
    <cellStyle name="Millares 3 2 2 3 2 6" xfId="17496" xr:uid="{00000000-0005-0000-0000-000036160000}"/>
    <cellStyle name="Millares 3 2 2 3 2 6 2" xfId="36627" xr:uid="{00000000-0005-0000-0000-000037160000}"/>
    <cellStyle name="Millares 3 2 2 3 2 6 3" xfId="30687" xr:uid="{00000000-0005-0000-0000-000038160000}"/>
    <cellStyle name="Millares 3 2 2 3 2 6 4" xfId="23448" xr:uid="{00000000-0005-0000-0000-000039160000}"/>
    <cellStyle name="Millares 3 2 2 3 2 7" xfId="18782" xr:uid="{00000000-0005-0000-0000-00003A160000}"/>
    <cellStyle name="Millares 3 2 2 3 2 7 2" xfId="36882" xr:uid="{00000000-0005-0000-0000-00003B160000}"/>
    <cellStyle name="Millares 3 2 2 3 2 7 3" xfId="31973" xr:uid="{00000000-0005-0000-0000-00003C160000}"/>
    <cellStyle name="Millares 3 2 2 3 2 7 4" xfId="23703" xr:uid="{00000000-0005-0000-0000-00003D160000}"/>
    <cellStyle name="Millares 3 2 2 3 2 8" xfId="20086" xr:uid="{00000000-0005-0000-0000-00003E160000}"/>
    <cellStyle name="Millares 3 2 2 3 2 8 2" xfId="37111" xr:uid="{00000000-0005-0000-0000-00003F160000}"/>
    <cellStyle name="Millares 3 2 2 3 2 8 3" xfId="33275" xr:uid="{00000000-0005-0000-0000-000040160000}"/>
    <cellStyle name="Millares 3 2 2 3 2 8 4" xfId="23932" xr:uid="{00000000-0005-0000-0000-000041160000}"/>
    <cellStyle name="Millares 3 2 2 3 2 9" xfId="24161" xr:uid="{00000000-0005-0000-0000-000042160000}"/>
    <cellStyle name="Millares 3 2 2 3 2 9 2" xfId="37340" xr:uid="{00000000-0005-0000-0000-000043160000}"/>
    <cellStyle name="Millares 3 2 2 3 3" xfId="12210" xr:uid="{00000000-0005-0000-0000-000044160000}"/>
    <cellStyle name="Millares 3 2 2 3 3 10" xfId="25402" xr:uid="{00000000-0005-0000-0000-000045160000}"/>
    <cellStyle name="Millares 3 2 2 3 3 11" xfId="21708" xr:uid="{00000000-0005-0000-0000-000046160000}"/>
    <cellStyle name="Millares 3 2 2 3 3 2" xfId="13150" xr:uid="{00000000-0005-0000-0000-000047160000}"/>
    <cellStyle name="Millares 3 2 2 3 3 2 2" xfId="26341" xr:uid="{00000000-0005-0000-0000-000048160000}"/>
    <cellStyle name="Millares 3 2 2 3 3 3" xfId="14199" xr:uid="{00000000-0005-0000-0000-000049160000}"/>
    <cellStyle name="Millares 3 2 2 3 3 3 2" xfId="27390" xr:uid="{00000000-0005-0000-0000-00004A160000}"/>
    <cellStyle name="Millares 3 2 2 3 3 4" xfId="15255" xr:uid="{00000000-0005-0000-0000-00004B160000}"/>
    <cellStyle name="Millares 3 2 2 3 3 4 2" xfId="28446" xr:uid="{00000000-0005-0000-0000-00004C160000}"/>
    <cellStyle name="Millares 3 2 2 3 3 5" xfId="16311" xr:uid="{00000000-0005-0000-0000-00004D160000}"/>
    <cellStyle name="Millares 3 2 2 3 3 5 2" xfId="29502" xr:uid="{00000000-0005-0000-0000-00004E160000}"/>
    <cellStyle name="Millares 3 2 2 3 3 6" xfId="17592" xr:uid="{00000000-0005-0000-0000-00004F160000}"/>
    <cellStyle name="Millares 3 2 2 3 3 6 2" xfId="30783" xr:uid="{00000000-0005-0000-0000-000050160000}"/>
    <cellStyle name="Millares 3 2 2 3 3 7" xfId="18878" xr:uid="{00000000-0005-0000-0000-000051160000}"/>
    <cellStyle name="Millares 3 2 2 3 3 7 2" xfId="32069" xr:uid="{00000000-0005-0000-0000-000052160000}"/>
    <cellStyle name="Millares 3 2 2 3 3 8" xfId="20182" xr:uid="{00000000-0005-0000-0000-000053160000}"/>
    <cellStyle name="Millares 3 2 2 3 3 8 2" xfId="33371" xr:uid="{00000000-0005-0000-0000-000054160000}"/>
    <cellStyle name="Millares 3 2 2 3 3 9" xfId="34896" xr:uid="{00000000-0005-0000-0000-000055160000}"/>
    <cellStyle name="Millares 3 2 2 3 4" xfId="12315" xr:uid="{00000000-0005-0000-0000-000056160000}"/>
    <cellStyle name="Millares 3 2 2 3 4 10" xfId="25507" xr:uid="{00000000-0005-0000-0000-000057160000}"/>
    <cellStyle name="Millares 3 2 2 3 4 11" xfId="21813" xr:uid="{00000000-0005-0000-0000-000058160000}"/>
    <cellStyle name="Millares 3 2 2 3 4 2" xfId="13255" xr:uid="{00000000-0005-0000-0000-000059160000}"/>
    <cellStyle name="Millares 3 2 2 3 4 2 2" xfId="26446" xr:uid="{00000000-0005-0000-0000-00005A160000}"/>
    <cellStyle name="Millares 3 2 2 3 4 3" xfId="14304" xr:uid="{00000000-0005-0000-0000-00005B160000}"/>
    <cellStyle name="Millares 3 2 2 3 4 3 2" xfId="27495" xr:uid="{00000000-0005-0000-0000-00005C160000}"/>
    <cellStyle name="Millares 3 2 2 3 4 4" xfId="15360" xr:uid="{00000000-0005-0000-0000-00005D160000}"/>
    <cellStyle name="Millares 3 2 2 3 4 4 2" xfId="28551" xr:uid="{00000000-0005-0000-0000-00005E160000}"/>
    <cellStyle name="Millares 3 2 2 3 4 5" xfId="16416" xr:uid="{00000000-0005-0000-0000-00005F160000}"/>
    <cellStyle name="Millares 3 2 2 3 4 5 2" xfId="29607" xr:uid="{00000000-0005-0000-0000-000060160000}"/>
    <cellStyle name="Millares 3 2 2 3 4 6" xfId="17697" xr:uid="{00000000-0005-0000-0000-000061160000}"/>
    <cellStyle name="Millares 3 2 2 3 4 6 2" xfId="30888" xr:uid="{00000000-0005-0000-0000-000062160000}"/>
    <cellStyle name="Millares 3 2 2 3 4 7" xfId="18983" xr:uid="{00000000-0005-0000-0000-000063160000}"/>
    <cellStyle name="Millares 3 2 2 3 4 7 2" xfId="32174" xr:uid="{00000000-0005-0000-0000-000064160000}"/>
    <cellStyle name="Millares 3 2 2 3 4 8" xfId="20287" xr:uid="{00000000-0005-0000-0000-000065160000}"/>
    <cellStyle name="Millares 3 2 2 3 4 8 2" xfId="33476" xr:uid="{00000000-0005-0000-0000-000066160000}"/>
    <cellStyle name="Millares 3 2 2 3 4 9" xfId="35001" xr:uid="{00000000-0005-0000-0000-000067160000}"/>
    <cellStyle name="Millares 3 2 2 3 5" xfId="12480" xr:uid="{00000000-0005-0000-0000-000068160000}"/>
    <cellStyle name="Millares 3 2 2 3 5 10" xfId="25672" xr:uid="{00000000-0005-0000-0000-000069160000}"/>
    <cellStyle name="Millares 3 2 2 3 5 11" xfId="21974" xr:uid="{00000000-0005-0000-0000-00006A160000}"/>
    <cellStyle name="Millares 3 2 2 3 5 2" xfId="13416" xr:uid="{00000000-0005-0000-0000-00006B160000}"/>
    <cellStyle name="Millares 3 2 2 3 5 2 2" xfId="26607" xr:uid="{00000000-0005-0000-0000-00006C160000}"/>
    <cellStyle name="Millares 3 2 2 3 5 3" xfId="14465" xr:uid="{00000000-0005-0000-0000-00006D160000}"/>
    <cellStyle name="Millares 3 2 2 3 5 3 2" xfId="27656" xr:uid="{00000000-0005-0000-0000-00006E160000}"/>
    <cellStyle name="Millares 3 2 2 3 5 4" xfId="15521" xr:uid="{00000000-0005-0000-0000-00006F160000}"/>
    <cellStyle name="Millares 3 2 2 3 5 4 2" xfId="28712" xr:uid="{00000000-0005-0000-0000-000070160000}"/>
    <cellStyle name="Millares 3 2 2 3 5 5" xfId="16577" xr:uid="{00000000-0005-0000-0000-000071160000}"/>
    <cellStyle name="Millares 3 2 2 3 5 5 2" xfId="29768" xr:uid="{00000000-0005-0000-0000-000072160000}"/>
    <cellStyle name="Millares 3 2 2 3 5 6" xfId="17858" xr:uid="{00000000-0005-0000-0000-000073160000}"/>
    <cellStyle name="Millares 3 2 2 3 5 6 2" xfId="31049" xr:uid="{00000000-0005-0000-0000-000074160000}"/>
    <cellStyle name="Millares 3 2 2 3 5 7" xfId="19144" xr:uid="{00000000-0005-0000-0000-000075160000}"/>
    <cellStyle name="Millares 3 2 2 3 5 7 2" xfId="32335" xr:uid="{00000000-0005-0000-0000-000076160000}"/>
    <cellStyle name="Millares 3 2 2 3 5 8" xfId="20448" xr:uid="{00000000-0005-0000-0000-000077160000}"/>
    <cellStyle name="Millares 3 2 2 3 5 8 2" xfId="33637" xr:uid="{00000000-0005-0000-0000-000078160000}"/>
    <cellStyle name="Millares 3 2 2 3 5 9" xfId="35162" xr:uid="{00000000-0005-0000-0000-000079160000}"/>
    <cellStyle name="Millares 3 2 2 3 6" xfId="12594" xr:uid="{00000000-0005-0000-0000-00007A160000}"/>
    <cellStyle name="Millares 3 2 2 3 6 10" xfId="25786" xr:uid="{00000000-0005-0000-0000-00007B160000}"/>
    <cellStyle name="Millares 3 2 2 3 6 11" xfId="22088" xr:uid="{00000000-0005-0000-0000-00007C160000}"/>
    <cellStyle name="Millares 3 2 2 3 6 2" xfId="13530" xr:uid="{00000000-0005-0000-0000-00007D160000}"/>
    <cellStyle name="Millares 3 2 2 3 6 2 2" xfId="26721" xr:uid="{00000000-0005-0000-0000-00007E160000}"/>
    <cellStyle name="Millares 3 2 2 3 6 3" xfId="14579" xr:uid="{00000000-0005-0000-0000-00007F160000}"/>
    <cellStyle name="Millares 3 2 2 3 6 3 2" xfId="27770" xr:uid="{00000000-0005-0000-0000-000080160000}"/>
    <cellStyle name="Millares 3 2 2 3 6 4" xfId="15635" xr:uid="{00000000-0005-0000-0000-000081160000}"/>
    <cellStyle name="Millares 3 2 2 3 6 4 2" xfId="28826" xr:uid="{00000000-0005-0000-0000-000082160000}"/>
    <cellStyle name="Millares 3 2 2 3 6 5" xfId="16691" xr:uid="{00000000-0005-0000-0000-000083160000}"/>
    <cellStyle name="Millares 3 2 2 3 6 5 2" xfId="29882" xr:uid="{00000000-0005-0000-0000-000084160000}"/>
    <cellStyle name="Millares 3 2 2 3 6 6" xfId="17972" xr:uid="{00000000-0005-0000-0000-000085160000}"/>
    <cellStyle name="Millares 3 2 2 3 6 6 2" xfId="31163" xr:uid="{00000000-0005-0000-0000-000086160000}"/>
    <cellStyle name="Millares 3 2 2 3 6 7" xfId="19258" xr:uid="{00000000-0005-0000-0000-000087160000}"/>
    <cellStyle name="Millares 3 2 2 3 6 7 2" xfId="32449" xr:uid="{00000000-0005-0000-0000-000088160000}"/>
    <cellStyle name="Millares 3 2 2 3 6 8" xfId="20562" xr:uid="{00000000-0005-0000-0000-000089160000}"/>
    <cellStyle name="Millares 3 2 2 3 6 8 2" xfId="33751" xr:uid="{00000000-0005-0000-0000-00008A160000}"/>
    <cellStyle name="Millares 3 2 2 3 6 9" xfId="35276" xr:uid="{00000000-0005-0000-0000-00008B160000}"/>
    <cellStyle name="Millares 3 2 2 3 7" xfId="13681" xr:uid="{00000000-0005-0000-0000-00008C160000}"/>
    <cellStyle name="Millares 3 2 2 3 7 10" xfId="22239" xr:uid="{00000000-0005-0000-0000-00008D160000}"/>
    <cellStyle name="Millares 3 2 2 3 7 2" xfId="14730" xr:uid="{00000000-0005-0000-0000-00008E160000}"/>
    <cellStyle name="Millares 3 2 2 3 7 2 2" xfId="27921" xr:uid="{00000000-0005-0000-0000-00008F160000}"/>
    <cellStyle name="Millares 3 2 2 3 7 3" xfId="15786" xr:uid="{00000000-0005-0000-0000-000090160000}"/>
    <cellStyle name="Millares 3 2 2 3 7 3 2" xfId="28977" xr:uid="{00000000-0005-0000-0000-000091160000}"/>
    <cellStyle name="Millares 3 2 2 3 7 4" xfId="16842" xr:uid="{00000000-0005-0000-0000-000092160000}"/>
    <cellStyle name="Millares 3 2 2 3 7 4 2" xfId="30033" xr:uid="{00000000-0005-0000-0000-000093160000}"/>
    <cellStyle name="Millares 3 2 2 3 7 5" xfId="18123" xr:uid="{00000000-0005-0000-0000-000094160000}"/>
    <cellStyle name="Millares 3 2 2 3 7 5 2" xfId="31314" xr:uid="{00000000-0005-0000-0000-000095160000}"/>
    <cellStyle name="Millares 3 2 2 3 7 6" xfId="19409" xr:uid="{00000000-0005-0000-0000-000096160000}"/>
    <cellStyle name="Millares 3 2 2 3 7 6 2" xfId="32600" xr:uid="{00000000-0005-0000-0000-000097160000}"/>
    <cellStyle name="Millares 3 2 2 3 7 7" xfId="20713" xr:uid="{00000000-0005-0000-0000-000098160000}"/>
    <cellStyle name="Millares 3 2 2 3 7 7 2" xfId="33902" xr:uid="{00000000-0005-0000-0000-000099160000}"/>
    <cellStyle name="Millares 3 2 2 3 7 8" xfId="35427" xr:uid="{00000000-0005-0000-0000-00009A160000}"/>
    <cellStyle name="Millares 3 2 2 3 7 9" xfId="26872" xr:uid="{00000000-0005-0000-0000-00009B160000}"/>
    <cellStyle name="Millares 3 2 2 3 8" xfId="16964" xr:uid="{00000000-0005-0000-0000-00009C160000}"/>
    <cellStyle name="Millares 3 2 2 3 8 2" xfId="18244" xr:uid="{00000000-0005-0000-0000-00009D160000}"/>
    <cellStyle name="Millares 3 2 2 3 8 2 2" xfId="31435" xr:uid="{00000000-0005-0000-0000-00009E160000}"/>
    <cellStyle name="Millares 3 2 2 3 8 3" xfId="19530" xr:uid="{00000000-0005-0000-0000-00009F160000}"/>
    <cellStyle name="Millares 3 2 2 3 8 3 2" xfId="32721" xr:uid="{00000000-0005-0000-0000-0000A0160000}"/>
    <cellStyle name="Millares 3 2 2 3 8 4" xfId="20834" xr:uid="{00000000-0005-0000-0000-0000A1160000}"/>
    <cellStyle name="Millares 3 2 2 3 8 4 2" xfId="34023" xr:uid="{00000000-0005-0000-0000-0000A2160000}"/>
    <cellStyle name="Millares 3 2 2 3 8 5" xfId="35548" xr:uid="{00000000-0005-0000-0000-0000A3160000}"/>
    <cellStyle name="Millares 3 2 2 3 8 6" xfId="30155" xr:uid="{00000000-0005-0000-0000-0000A4160000}"/>
    <cellStyle name="Millares 3 2 2 3 8 7" xfId="22360" xr:uid="{00000000-0005-0000-0000-0000A5160000}"/>
    <cellStyle name="Millares 3 2 2 3 9" xfId="21079" xr:uid="{00000000-0005-0000-0000-0000A6160000}"/>
    <cellStyle name="Millares 3 2 2 3 9 2" xfId="35793" xr:uid="{00000000-0005-0000-0000-0000A7160000}"/>
    <cellStyle name="Millares 3 2 2 3 9 3" xfId="34268" xr:uid="{00000000-0005-0000-0000-0000A8160000}"/>
    <cellStyle name="Millares 3 2 2 3 9 4" xfId="22605" xr:uid="{00000000-0005-0000-0000-0000A9160000}"/>
    <cellStyle name="Millares 3 2 2 4" xfId="11959" xr:uid="{00000000-0005-0000-0000-0000AA160000}"/>
    <cellStyle name="Millares 3 2 2 4 10" xfId="24358" xr:uid="{00000000-0005-0000-0000-0000AB160000}"/>
    <cellStyle name="Millares 3 2 2 4 10 2" xfId="37537" xr:uid="{00000000-0005-0000-0000-0000AC160000}"/>
    <cellStyle name="Millares 3 2 2 4 11" xfId="24609" xr:uid="{00000000-0005-0000-0000-0000AD160000}"/>
    <cellStyle name="Millares 3 2 2 4 11 2" xfId="37788" xr:uid="{00000000-0005-0000-0000-0000AE160000}"/>
    <cellStyle name="Millares 3 2 2 4 12" xfId="34648" xr:uid="{00000000-0005-0000-0000-0000AF160000}"/>
    <cellStyle name="Millares 3 2 2 4 13" xfId="25151" xr:uid="{00000000-0005-0000-0000-0000B0160000}"/>
    <cellStyle name="Millares 3 2 2 4 14" xfId="21460" xr:uid="{00000000-0005-0000-0000-0000B1160000}"/>
    <cellStyle name="Millares 3 2 2 4 2" xfId="12902" xr:uid="{00000000-0005-0000-0000-0000B2160000}"/>
    <cellStyle name="Millares 3 2 2 4 2 2" xfId="17041" xr:uid="{00000000-0005-0000-0000-0000B3160000}"/>
    <cellStyle name="Millares 3 2 2 4 2 2 2" xfId="30232" xr:uid="{00000000-0005-0000-0000-0000B4160000}"/>
    <cellStyle name="Millares 3 2 2 4 2 3" xfId="18321" xr:uid="{00000000-0005-0000-0000-0000B5160000}"/>
    <cellStyle name="Millares 3 2 2 4 2 3 2" xfId="31512" xr:uid="{00000000-0005-0000-0000-0000B6160000}"/>
    <cellStyle name="Millares 3 2 2 4 2 4" xfId="19607" xr:uid="{00000000-0005-0000-0000-0000B7160000}"/>
    <cellStyle name="Millares 3 2 2 4 2 4 2" xfId="32798" xr:uid="{00000000-0005-0000-0000-0000B8160000}"/>
    <cellStyle name="Millares 3 2 2 4 2 5" xfId="20911" xr:uid="{00000000-0005-0000-0000-0000B9160000}"/>
    <cellStyle name="Millares 3 2 2 4 2 5 2" xfId="34100" xr:uid="{00000000-0005-0000-0000-0000BA160000}"/>
    <cellStyle name="Millares 3 2 2 4 2 6" xfId="35625" xr:uid="{00000000-0005-0000-0000-0000BB160000}"/>
    <cellStyle name="Millares 3 2 2 4 2 7" xfId="26093" xr:uid="{00000000-0005-0000-0000-0000BC160000}"/>
    <cellStyle name="Millares 3 2 2 4 2 8" xfId="22437" xr:uid="{00000000-0005-0000-0000-0000BD160000}"/>
    <cellStyle name="Millares 3 2 2 4 3" xfId="13951" xr:uid="{00000000-0005-0000-0000-0000BE160000}"/>
    <cellStyle name="Millares 3 2 2 4 3 2" xfId="21156" xr:uid="{00000000-0005-0000-0000-0000BF160000}"/>
    <cellStyle name="Millares 3 2 2 4 3 2 2" xfId="34345" xr:uid="{00000000-0005-0000-0000-0000C0160000}"/>
    <cellStyle name="Millares 3 2 2 4 3 3" xfId="35870" xr:uid="{00000000-0005-0000-0000-0000C1160000}"/>
    <cellStyle name="Millares 3 2 2 4 3 4" xfId="27142" xr:uid="{00000000-0005-0000-0000-0000C2160000}"/>
    <cellStyle name="Millares 3 2 2 4 3 5" xfId="22682" xr:uid="{00000000-0005-0000-0000-0000C3160000}"/>
    <cellStyle name="Millares 3 2 2 4 4" xfId="15007" xr:uid="{00000000-0005-0000-0000-0000C4160000}"/>
    <cellStyle name="Millares 3 2 2 4 4 2" xfId="36110" xr:uid="{00000000-0005-0000-0000-0000C5160000}"/>
    <cellStyle name="Millares 3 2 2 4 4 3" xfId="28198" xr:uid="{00000000-0005-0000-0000-0000C6160000}"/>
    <cellStyle name="Millares 3 2 2 4 4 4" xfId="22922" xr:uid="{00000000-0005-0000-0000-0000C7160000}"/>
    <cellStyle name="Millares 3 2 2 4 5" xfId="16063" xr:uid="{00000000-0005-0000-0000-0000C8160000}"/>
    <cellStyle name="Millares 3 2 2 4 5 2" xfId="36340" xr:uid="{00000000-0005-0000-0000-0000C9160000}"/>
    <cellStyle name="Millares 3 2 2 4 5 3" xfId="29254" xr:uid="{00000000-0005-0000-0000-0000CA160000}"/>
    <cellStyle name="Millares 3 2 2 4 5 4" xfId="23152" xr:uid="{00000000-0005-0000-0000-0000CB160000}"/>
    <cellStyle name="Millares 3 2 2 4 6" xfId="17344" xr:uid="{00000000-0005-0000-0000-0000CC160000}"/>
    <cellStyle name="Millares 3 2 2 4 6 2" xfId="36595" xr:uid="{00000000-0005-0000-0000-0000CD160000}"/>
    <cellStyle name="Millares 3 2 2 4 6 3" xfId="30535" xr:uid="{00000000-0005-0000-0000-0000CE160000}"/>
    <cellStyle name="Millares 3 2 2 4 6 4" xfId="23416" xr:uid="{00000000-0005-0000-0000-0000CF160000}"/>
    <cellStyle name="Millares 3 2 2 4 7" xfId="18630" xr:uid="{00000000-0005-0000-0000-0000D0160000}"/>
    <cellStyle name="Millares 3 2 2 4 7 2" xfId="36850" xr:uid="{00000000-0005-0000-0000-0000D1160000}"/>
    <cellStyle name="Millares 3 2 2 4 7 3" xfId="31821" xr:uid="{00000000-0005-0000-0000-0000D2160000}"/>
    <cellStyle name="Millares 3 2 2 4 7 4" xfId="23671" xr:uid="{00000000-0005-0000-0000-0000D3160000}"/>
    <cellStyle name="Millares 3 2 2 4 8" xfId="19934" xr:uid="{00000000-0005-0000-0000-0000D4160000}"/>
    <cellStyle name="Millares 3 2 2 4 8 2" xfId="37079" xr:uid="{00000000-0005-0000-0000-0000D5160000}"/>
    <cellStyle name="Millares 3 2 2 4 8 3" xfId="33123" xr:uid="{00000000-0005-0000-0000-0000D6160000}"/>
    <cellStyle name="Millares 3 2 2 4 8 4" xfId="23900" xr:uid="{00000000-0005-0000-0000-0000D7160000}"/>
    <cellStyle name="Millares 3 2 2 4 9" xfId="24129" xr:uid="{00000000-0005-0000-0000-0000D8160000}"/>
    <cellStyle name="Millares 3 2 2 4 9 2" xfId="37308" xr:uid="{00000000-0005-0000-0000-0000D9160000}"/>
    <cellStyle name="Millares 3 2 2 5" xfId="12007" xr:uid="{00000000-0005-0000-0000-0000DA160000}"/>
    <cellStyle name="Millares 3 2 2 5 10" xfId="25199" xr:uid="{00000000-0005-0000-0000-0000DB160000}"/>
    <cellStyle name="Millares 3 2 2 5 11" xfId="21506" xr:uid="{00000000-0005-0000-0000-0000DC160000}"/>
    <cellStyle name="Millares 3 2 2 5 2" xfId="12948" xr:uid="{00000000-0005-0000-0000-0000DD160000}"/>
    <cellStyle name="Millares 3 2 2 5 2 2" xfId="26139" xr:uid="{00000000-0005-0000-0000-0000DE160000}"/>
    <cellStyle name="Millares 3 2 2 5 3" xfId="13997" xr:uid="{00000000-0005-0000-0000-0000DF160000}"/>
    <cellStyle name="Millares 3 2 2 5 3 2" xfId="27188" xr:uid="{00000000-0005-0000-0000-0000E0160000}"/>
    <cellStyle name="Millares 3 2 2 5 4" xfId="15053" xr:uid="{00000000-0005-0000-0000-0000E1160000}"/>
    <cellStyle name="Millares 3 2 2 5 4 2" xfId="28244" xr:uid="{00000000-0005-0000-0000-0000E2160000}"/>
    <cellStyle name="Millares 3 2 2 5 5" xfId="16109" xr:uid="{00000000-0005-0000-0000-0000E3160000}"/>
    <cellStyle name="Millares 3 2 2 5 5 2" xfId="29300" xr:uid="{00000000-0005-0000-0000-0000E4160000}"/>
    <cellStyle name="Millares 3 2 2 5 6" xfId="17390" xr:uid="{00000000-0005-0000-0000-0000E5160000}"/>
    <cellStyle name="Millares 3 2 2 5 6 2" xfId="30581" xr:uid="{00000000-0005-0000-0000-0000E6160000}"/>
    <cellStyle name="Millares 3 2 2 5 7" xfId="18676" xr:uid="{00000000-0005-0000-0000-0000E7160000}"/>
    <cellStyle name="Millares 3 2 2 5 7 2" xfId="31867" xr:uid="{00000000-0005-0000-0000-0000E8160000}"/>
    <cellStyle name="Millares 3 2 2 5 8" xfId="19980" xr:uid="{00000000-0005-0000-0000-0000E9160000}"/>
    <cellStyle name="Millares 3 2 2 5 8 2" xfId="33169" xr:uid="{00000000-0005-0000-0000-0000EA160000}"/>
    <cellStyle name="Millares 3 2 2 5 9" xfId="34694" xr:uid="{00000000-0005-0000-0000-0000EB160000}"/>
    <cellStyle name="Millares 3 2 2 6" xfId="12082" xr:uid="{00000000-0005-0000-0000-0000EC160000}"/>
    <cellStyle name="Millares 3 2 2 6 10" xfId="25274" xr:uid="{00000000-0005-0000-0000-0000ED160000}"/>
    <cellStyle name="Millares 3 2 2 6 11" xfId="21580" xr:uid="{00000000-0005-0000-0000-0000EE160000}"/>
    <cellStyle name="Millares 3 2 2 6 2" xfId="13022" xr:uid="{00000000-0005-0000-0000-0000EF160000}"/>
    <cellStyle name="Millares 3 2 2 6 2 2" xfId="26213" xr:uid="{00000000-0005-0000-0000-0000F0160000}"/>
    <cellStyle name="Millares 3 2 2 6 3" xfId="14071" xr:uid="{00000000-0005-0000-0000-0000F1160000}"/>
    <cellStyle name="Millares 3 2 2 6 3 2" xfId="27262" xr:uid="{00000000-0005-0000-0000-0000F2160000}"/>
    <cellStyle name="Millares 3 2 2 6 4" xfId="15127" xr:uid="{00000000-0005-0000-0000-0000F3160000}"/>
    <cellStyle name="Millares 3 2 2 6 4 2" xfId="28318" xr:uid="{00000000-0005-0000-0000-0000F4160000}"/>
    <cellStyle name="Millares 3 2 2 6 5" xfId="16183" xr:uid="{00000000-0005-0000-0000-0000F5160000}"/>
    <cellStyle name="Millares 3 2 2 6 5 2" xfId="29374" xr:uid="{00000000-0005-0000-0000-0000F6160000}"/>
    <cellStyle name="Millares 3 2 2 6 6" xfId="17464" xr:uid="{00000000-0005-0000-0000-0000F7160000}"/>
    <cellStyle name="Millares 3 2 2 6 6 2" xfId="30655" xr:uid="{00000000-0005-0000-0000-0000F8160000}"/>
    <cellStyle name="Millares 3 2 2 6 7" xfId="18750" xr:uid="{00000000-0005-0000-0000-0000F9160000}"/>
    <cellStyle name="Millares 3 2 2 6 7 2" xfId="31941" xr:uid="{00000000-0005-0000-0000-0000FA160000}"/>
    <cellStyle name="Millares 3 2 2 6 8" xfId="20054" xr:uid="{00000000-0005-0000-0000-0000FB160000}"/>
    <cellStyle name="Millares 3 2 2 6 8 2" xfId="33243" xr:uid="{00000000-0005-0000-0000-0000FC160000}"/>
    <cellStyle name="Millares 3 2 2 6 9" xfId="34768" xr:uid="{00000000-0005-0000-0000-0000FD160000}"/>
    <cellStyle name="Millares 3 2 2 7" xfId="12178" xr:uid="{00000000-0005-0000-0000-0000FE160000}"/>
    <cellStyle name="Millares 3 2 2 7 10" xfId="25370" xr:uid="{00000000-0005-0000-0000-0000FF160000}"/>
    <cellStyle name="Millares 3 2 2 7 11" xfId="21676" xr:uid="{00000000-0005-0000-0000-000000170000}"/>
    <cellStyle name="Millares 3 2 2 7 2" xfId="13118" xr:uid="{00000000-0005-0000-0000-000001170000}"/>
    <cellStyle name="Millares 3 2 2 7 2 2" xfId="26309" xr:uid="{00000000-0005-0000-0000-000002170000}"/>
    <cellStyle name="Millares 3 2 2 7 3" xfId="14167" xr:uid="{00000000-0005-0000-0000-000003170000}"/>
    <cellStyle name="Millares 3 2 2 7 3 2" xfId="27358" xr:uid="{00000000-0005-0000-0000-000004170000}"/>
    <cellStyle name="Millares 3 2 2 7 4" xfId="15223" xr:uid="{00000000-0005-0000-0000-000005170000}"/>
    <cellStyle name="Millares 3 2 2 7 4 2" xfId="28414" xr:uid="{00000000-0005-0000-0000-000006170000}"/>
    <cellStyle name="Millares 3 2 2 7 5" xfId="16279" xr:uid="{00000000-0005-0000-0000-000007170000}"/>
    <cellStyle name="Millares 3 2 2 7 5 2" xfId="29470" xr:uid="{00000000-0005-0000-0000-000008170000}"/>
    <cellStyle name="Millares 3 2 2 7 6" xfId="17560" xr:uid="{00000000-0005-0000-0000-000009170000}"/>
    <cellStyle name="Millares 3 2 2 7 6 2" xfId="30751" xr:uid="{00000000-0005-0000-0000-00000A170000}"/>
    <cellStyle name="Millares 3 2 2 7 7" xfId="18846" xr:uid="{00000000-0005-0000-0000-00000B170000}"/>
    <cellStyle name="Millares 3 2 2 7 7 2" xfId="32037" xr:uid="{00000000-0005-0000-0000-00000C170000}"/>
    <cellStyle name="Millares 3 2 2 7 8" xfId="20150" xr:uid="{00000000-0005-0000-0000-00000D170000}"/>
    <cellStyle name="Millares 3 2 2 7 8 2" xfId="33339" xr:uid="{00000000-0005-0000-0000-00000E170000}"/>
    <cellStyle name="Millares 3 2 2 7 9" xfId="34864" xr:uid="{00000000-0005-0000-0000-00000F170000}"/>
    <cellStyle name="Millares 3 2 2 8" xfId="12283" xr:uid="{00000000-0005-0000-0000-000010170000}"/>
    <cellStyle name="Millares 3 2 2 8 10" xfId="25475" xr:uid="{00000000-0005-0000-0000-000011170000}"/>
    <cellStyle name="Millares 3 2 2 8 11" xfId="21781" xr:uid="{00000000-0005-0000-0000-000012170000}"/>
    <cellStyle name="Millares 3 2 2 8 2" xfId="13223" xr:uid="{00000000-0005-0000-0000-000013170000}"/>
    <cellStyle name="Millares 3 2 2 8 2 2" xfId="26414" xr:uid="{00000000-0005-0000-0000-000014170000}"/>
    <cellStyle name="Millares 3 2 2 8 3" xfId="14272" xr:uid="{00000000-0005-0000-0000-000015170000}"/>
    <cellStyle name="Millares 3 2 2 8 3 2" xfId="27463" xr:uid="{00000000-0005-0000-0000-000016170000}"/>
    <cellStyle name="Millares 3 2 2 8 4" xfId="15328" xr:uid="{00000000-0005-0000-0000-000017170000}"/>
    <cellStyle name="Millares 3 2 2 8 4 2" xfId="28519" xr:uid="{00000000-0005-0000-0000-000018170000}"/>
    <cellStyle name="Millares 3 2 2 8 5" xfId="16384" xr:uid="{00000000-0005-0000-0000-000019170000}"/>
    <cellStyle name="Millares 3 2 2 8 5 2" xfId="29575" xr:uid="{00000000-0005-0000-0000-00001A170000}"/>
    <cellStyle name="Millares 3 2 2 8 6" xfId="17665" xr:uid="{00000000-0005-0000-0000-00001B170000}"/>
    <cellStyle name="Millares 3 2 2 8 6 2" xfId="30856" xr:uid="{00000000-0005-0000-0000-00001C170000}"/>
    <cellStyle name="Millares 3 2 2 8 7" xfId="18951" xr:uid="{00000000-0005-0000-0000-00001D170000}"/>
    <cellStyle name="Millares 3 2 2 8 7 2" xfId="32142" xr:uid="{00000000-0005-0000-0000-00001E170000}"/>
    <cellStyle name="Millares 3 2 2 8 8" xfId="20255" xr:uid="{00000000-0005-0000-0000-00001F170000}"/>
    <cellStyle name="Millares 3 2 2 8 8 2" xfId="33444" xr:uid="{00000000-0005-0000-0000-000020170000}"/>
    <cellStyle name="Millares 3 2 2 8 9" xfId="34969" xr:uid="{00000000-0005-0000-0000-000021170000}"/>
    <cellStyle name="Millares 3 2 2 9" xfId="12448" xr:uid="{00000000-0005-0000-0000-000022170000}"/>
    <cellStyle name="Millares 3 2 2 9 10" xfId="25640" xr:uid="{00000000-0005-0000-0000-000023170000}"/>
    <cellStyle name="Millares 3 2 2 9 11" xfId="21942" xr:uid="{00000000-0005-0000-0000-000024170000}"/>
    <cellStyle name="Millares 3 2 2 9 2" xfId="13384" xr:uid="{00000000-0005-0000-0000-000025170000}"/>
    <cellStyle name="Millares 3 2 2 9 2 2" xfId="26575" xr:uid="{00000000-0005-0000-0000-000026170000}"/>
    <cellStyle name="Millares 3 2 2 9 3" xfId="14433" xr:uid="{00000000-0005-0000-0000-000027170000}"/>
    <cellStyle name="Millares 3 2 2 9 3 2" xfId="27624" xr:uid="{00000000-0005-0000-0000-000028170000}"/>
    <cellStyle name="Millares 3 2 2 9 4" xfId="15489" xr:uid="{00000000-0005-0000-0000-000029170000}"/>
    <cellStyle name="Millares 3 2 2 9 4 2" xfId="28680" xr:uid="{00000000-0005-0000-0000-00002A170000}"/>
    <cellStyle name="Millares 3 2 2 9 5" xfId="16545" xr:uid="{00000000-0005-0000-0000-00002B170000}"/>
    <cellStyle name="Millares 3 2 2 9 5 2" xfId="29736" xr:uid="{00000000-0005-0000-0000-00002C170000}"/>
    <cellStyle name="Millares 3 2 2 9 6" xfId="17826" xr:uid="{00000000-0005-0000-0000-00002D170000}"/>
    <cellStyle name="Millares 3 2 2 9 6 2" xfId="31017" xr:uid="{00000000-0005-0000-0000-00002E170000}"/>
    <cellStyle name="Millares 3 2 2 9 7" xfId="19112" xr:uid="{00000000-0005-0000-0000-00002F170000}"/>
    <cellStyle name="Millares 3 2 2 9 7 2" xfId="32303" xr:uid="{00000000-0005-0000-0000-000030170000}"/>
    <cellStyle name="Millares 3 2 2 9 8" xfId="20416" xr:uid="{00000000-0005-0000-0000-000031170000}"/>
    <cellStyle name="Millares 3 2 2 9 8 2" xfId="33605" xr:uid="{00000000-0005-0000-0000-000032170000}"/>
    <cellStyle name="Millares 3 2 2 9 9" xfId="35130" xr:uid="{00000000-0005-0000-0000-000033170000}"/>
    <cellStyle name="Millares 3 2 20" xfId="24004" xr:uid="{00000000-0005-0000-0000-000034170000}"/>
    <cellStyle name="Millares 3 2 20 2" xfId="37183" xr:uid="{00000000-0005-0000-0000-000035170000}"/>
    <cellStyle name="Millares 3 2 21" xfId="24233" xr:uid="{00000000-0005-0000-0000-000036170000}"/>
    <cellStyle name="Millares 3 2 21 2" xfId="37412" xr:uid="{00000000-0005-0000-0000-000037170000}"/>
    <cellStyle name="Millares 3 2 22" xfId="24484" xr:uid="{00000000-0005-0000-0000-000038170000}"/>
    <cellStyle name="Millares 3 2 22 2" xfId="37663" xr:uid="{00000000-0005-0000-0000-000039170000}"/>
    <cellStyle name="Millares 3 2 23" xfId="24746" xr:uid="{00000000-0005-0000-0000-00003A170000}"/>
    <cellStyle name="Millares 3 2 3" xfId="162" xr:uid="{00000000-0005-0000-0000-00003B170000}"/>
    <cellStyle name="Millares 3 2 3 10" xfId="16980" xr:uid="{00000000-0005-0000-0000-00003C170000}"/>
    <cellStyle name="Millares 3 2 3 10 2" xfId="18260" xr:uid="{00000000-0005-0000-0000-00003D170000}"/>
    <cellStyle name="Millares 3 2 3 10 2 2" xfId="31451" xr:uid="{00000000-0005-0000-0000-00003E170000}"/>
    <cellStyle name="Millares 3 2 3 10 3" xfId="19546" xr:uid="{00000000-0005-0000-0000-00003F170000}"/>
    <cellStyle name="Millares 3 2 3 10 3 2" xfId="32737" xr:uid="{00000000-0005-0000-0000-000040170000}"/>
    <cellStyle name="Millares 3 2 3 10 4" xfId="20850" xr:uid="{00000000-0005-0000-0000-000041170000}"/>
    <cellStyle name="Millares 3 2 3 10 4 2" xfId="34039" xr:uid="{00000000-0005-0000-0000-000042170000}"/>
    <cellStyle name="Millares 3 2 3 10 5" xfId="35564" xr:uid="{00000000-0005-0000-0000-000043170000}"/>
    <cellStyle name="Millares 3 2 3 10 6" xfId="30171" xr:uid="{00000000-0005-0000-0000-000044170000}"/>
    <cellStyle name="Millares 3 2 3 10 7" xfId="22376" xr:uid="{00000000-0005-0000-0000-000045170000}"/>
    <cellStyle name="Millares 3 2 3 11" xfId="21095" xr:uid="{00000000-0005-0000-0000-000046170000}"/>
    <cellStyle name="Millares 3 2 3 11 2" xfId="35809" xr:uid="{00000000-0005-0000-0000-000047170000}"/>
    <cellStyle name="Millares 3 2 3 11 3" xfId="34284" xr:uid="{00000000-0005-0000-0000-000048170000}"/>
    <cellStyle name="Millares 3 2 3 11 4" xfId="22621" xr:uid="{00000000-0005-0000-0000-000049170000}"/>
    <cellStyle name="Millares 3 2 3 12" xfId="22861" xr:uid="{00000000-0005-0000-0000-00004A170000}"/>
    <cellStyle name="Millares 3 2 3 12 2" xfId="36049" xr:uid="{00000000-0005-0000-0000-00004B170000}"/>
    <cellStyle name="Millares 3 2 3 13" xfId="23091" xr:uid="{00000000-0005-0000-0000-00004C170000}"/>
    <cellStyle name="Millares 3 2 3 13 2" xfId="36279" xr:uid="{00000000-0005-0000-0000-00004D170000}"/>
    <cellStyle name="Millares 3 2 3 14" xfId="23355" xr:uid="{00000000-0005-0000-0000-00004E170000}"/>
    <cellStyle name="Millares 3 2 3 14 2" xfId="36534" xr:uid="{00000000-0005-0000-0000-00004F170000}"/>
    <cellStyle name="Millares 3 2 3 15" xfId="23610" xr:uid="{00000000-0005-0000-0000-000050170000}"/>
    <cellStyle name="Millares 3 2 3 15 2" xfId="36789" xr:uid="{00000000-0005-0000-0000-000051170000}"/>
    <cellStyle name="Millares 3 2 3 16" xfId="23839" xr:uid="{00000000-0005-0000-0000-000052170000}"/>
    <cellStyle name="Millares 3 2 3 16 2" xfId="37018" xr:uid="{00000000-0005-0000-0000-000053170000}"/>
    <cellStyle name="Millares 3 2 3 17" xfId="24068" xr:uid="{00000000-0005-0000-0000-000054170000}"/>
    <cellStyle name="Millares 3 2 3 17 2" xfId="37247" xr:uid="{00000000-0005-0000-0000-000055170000}"/>
    <cellStyle name="Millares 3 2 3 18" xfId="24297" xr:uid="{00000000-0005-0000-0000-000056170000}"/>
    <cellStyle name="Millares 3 2 3 18 2" xfId="37476" xr:uid="{00000000-0005-0000-0000-000057170000}"/>
    <cellStyle name="Millares 3 2 3 19" xfId="24548" xr:uid="{00000000-0005-0000-0000-000058170000}"/>
    <cellStyle name="Millares 3 2 3 19 2" xfId="37727" xr:uid="{00000000-0005-0000-0000-000059170000}"/>
    <cellStyle name="Millares 3 2 3 2" xfId="4440" xr:uid="{00000000-0005-0000-0000-00005A170000}"/>
    <cellStyle name="Millares 3 2 3 2 10" xfId="24406" xr:uid="{00000000-0005-0000-0000-00005B170000}"/>
    <cellStyle name="Millares 3 2 3 2 10 2" xfId="37585" xr:uid="{00000000-0005-0000-0000-00005C170000}"/>
    <cellStyle name="Millares 3 2 3 2 11" xfId="24657" xr:uid="{00000000-0005-0000-0000-00005D170000}"/>
    <cellStyle name="Millares 3 2 3 2 11 2" xfId="37836" xr:uid="{00000000-0005-0000-0000-00005E170000}"/>
    <cellStyle name="Millares 3 2 3 2 12" xfId="24955" xr:uid="{00000000-0005-0000-0000-00005F170000}"/>
    <cellStyle name="Millares 3 2 3 2 2" xfId="17089" xr:uid="{00000000-0005-0000-0000-000060170000}"/>
    <cellStyle name="Millares 3 2 3 2 2 2" xfId="18369" xr:uid="{00000000-0005-0000-0000-000061170000}"/>
    <cellStyle name="Millares 3 2 3 2 2 2 2" xfId="31560" xr:uid="{00000000-0005-0000-0000-000062170000}"/>
    <cellStyle name="Millares 3 2 3 2 2 3" xfId="19655" xr:uid="{00000000-0005-0000-0000-000063170000}"/>
    <cellStyle name="Millares 3 2 3 2 2 3 2" xfId="32846" xr:uid="{00000000-0005-0000-0000-000064170000}"/>
    <cellStyle name="Millares 3 2 3 2 2 4" xfId="20959" xr:uid="{00000000-0005-0000-0000-000065170000}"/>
    <cellStyle name="Millares 3 2 3 2 2 4 2" xfId="34148" xr:uid="{00000000-0005-0000-0000-000066170000}"/>
    <cellStyle name="Millares 3 2 3 2 2 5" xfId="35673" xr:uid="{00000000-0005-0000-0000-000067170000}"/>
    <cellStyle name="Millares 3 2 3 2 2 6" xfId="30280" xr:uid="{00000000-0005-0000-0000-000068170000}"/>
    <cellStyle name="Millares 3 2 3 2 2 7" xfId="22485" xr:uid="{00000000-0005-0000-0000-000069170000}"/>
    <cellStyle name="Millares 3 2 3 2 3" xfId="21204" xr:uid="{00000000-0005-0000-0000-00006A170000}"/>
    <cellStyle name="Millares 3 2 3 2 3 2" xfId="35918" xr:uid="{00000000-0005-0000-0000-00006B170000}"/>
    <cellStyle name="Millares 3 2 3 2 3 3" xfId="34393" xr:uid="{00000000-0005-0000-0000-00006C170000}"/>
    <cellStyle name="Millares 3 2 3 2 3 4" xfId="22730" xr:uid="{00000000-0005-0000-0000-00006D170000}"/>
    <cellStyle name="Millares 3 2 3 2 4" xfId="22970" xr:uid="{00000000-0005-0000-0000-00006E170000}"/>
    <cellStyle name="Millares 3 2 3 2 4 2" xfId="36158" xr:uid="{00000000-0005-0000-0000-00006F170000}"/>
    <cellStyle name="Millares 3 2 3 2 5" xfId="23200" xr:uid="{00000000-0005-0000-0000-000070170000}"/>
    <cellStyle name="Millares 3 2 3 2 5 2" xfId="36388" xr:uid="{00000000-0005-0000-0000-000071170000}"/>
    <cellStyle name="Millares 3 2 3 2 6" xfId="23464" xr:uid="{00000000-0005-0000-0000-000072170000}"/>
    <cellStyle name="Millares 3 2 3 2 6 2" xfId="36643" xr:uid="{00000000-0005-0000-0000-000073170000}"/>
    <cellStyle name="Millares 3 2 3 2 7" xfId="23719" xr:uid="{00000000-0005-0000-0000-000074170000}"/>
    <cellStyle name="Millares 3 2 3 2 7 2" xfId="36898" xr:uid="{00000000-0005-0000-0000-000075170000}"/>
    <cellStyle name="Millares 3 2 3 2 8" xfId="23948" xr:uid="{00000000-0005-0000-0000-000076170000}"/>
    <cellStyle name="Millares 3 2 3 2 8 2" xfId="37127" xr:uid="{00000000-0005-0000-0000-000077170000}"/>
    <cellStyle name="Millares 3 2 3 2 9" xfId="24177" xr:uid="{00000000-0005-0000-0000-000078170000}"/>
    <cellStyle name="Millares 3 2 3 2 9 2" xfId="37356" xr:uid="{00000000-0005-0000-0000-000079170000}"/>
    <cellStyle name="Millares 3 2 3 20" xfId="24830" xr:uid="{00000000-0005-0000-0000-00007A170000}"/>
    <cellStyle name="Millares 3 2 3 3" xfId="12023" xr:uid="{00000000-0005-0000-0000-00007B170000}"/>
    <cellStyle name="Millares 3 2 3 3 10" xfId="25215" xr:uid="{00000000-0005-0000-0000-00007C170000}"/>
    <cellStyle name="Millares 3 2 3 3 11" xfId="21522" xr:uid="{00000000-0005-0000-0000-00007D170000}"/>
    <cellStyle name="Millares 3 2 3 3 2" xfId="12964" xr:uid="{00000000-0005-0000-0000-00007E170000}"/>
    <cellStyle name="Millares 3 2 3 3 2 2" xfId="26155" xr:uid="{00000000-0005-0000-0000-00007F170000}"/>
    <cellStyle name="Millares 3 2 3 3 3" xfId="14013" xr:uid="{00000000-0005-0000-0000-000080170000}"/>
    <cellStyle name="Millares 3 2 3 3 3 2" xfId="27204" xr:uid="{00000000-0005-0000-0000-000081170000}"/>
    <cellStyle name="Millares 3 2 3 3 4" xfId="15069" xr:uid="{00000000-0005-0000-0000-000082170000}"/>
    <cellStyle name="Millares 3 2 3 3 4 2" xfId="28260" xr:uid="{00000000-0005-0000-0000-000083170000}"/>
    <cellStyle name="Millares 3 2 3 3 5" xfId="16125" xr:uid="{00000000-0005-0000-0000-000084170000}"/>
    <cellStyle name="Millares 3 2 3 3 5 2" xfId="29316" xr:uid="{00000000-0005-0000-0000-000085170000}"/>
    <cellStyle name="Millares 3 2 3 3 6" xfId="17406" xr:uid="{00000000-0005-0000-0000-000086170000}"/>
    <cellStyle name="Millares 3 2 3 3 6 2" xfId="30597" xr:uid="{00000000-0005-0000-0000-000087170000}"/>
    <cellStyle name="Millares 3 2 3 3 7" xfId="18692" xr:uid="{00000000-0005-0000-0000-000088170000}"/>
    <cellStyle name="Millares 3 2 3 3 7 2" xfId="31883" xr:uid="{00000000-0005-0000-0000-000089170000}"/>
    <cellStyle name="Millares 3 2 3 3 8" xfId="19996" xr:uid="{00000000-0005-0000-0000-00008A170000}"/>
    <cellStyle name="Millares 3 2 3 3 8 2" xfId="33185" xr:uid="{00000000-0005-0000-0000-00008B170000}"/>
    <cellStyle name="Millares 3 2 3 3 9" xfId="34710" xr:uid="{00000000-0005-0000-0000-00008C170000}"/>
    <cellStyle name="Millares 3 2 3 4" xfId="12130" xr:uid="{00000000-0005-0000-0000-00008D170000}"/>
    <cellStyle name="Millares 3 2 3 4 10" xfId="25322" xr:uid="{00000000-0005-0000-0000-00008E170000}"/>
    <cellStyle name="Millares 3 2 3 4 11" xfId="21628" xr:uid="{00000000-0005-0000-0000-00008F170000}"/>
    <cellStyle name="Millares 3 2 3 4 2" xfId="13070" xr:uid="{00000000-0005-0000-0000-000090170000}"/>
    <cellStyle name="Millares 3 2 3 4 2 2" xfId="26261" xr:uid="{00000000-0005-0000-0000-000091170000}"/>
    <cellStyle name="Millares 3 2 3 4 3" xfId="14119" xr:uid="{00000000-0005-0000-0000-000092170000}"/>
    <cellStyle name="Millares 3 2 3 4 3 2" xfId="27310" xr:uid="{00000000-0005-0000-0000-000093170000}"/>
    <cellStyle name="Millares 3 2 3 4 4" xfId="15175" xr:uid="{00000000-0005-0000-0000-000094170000}"/>
    <cellStyle name="Millares 3 2 3 4 4 2" xfId="28366" xr:uid="{00000000-0005-0000-0000-000095170000}"/>
    <cellStyle name="Millares 3 2 3 4 5" xfId="16231" xr:uid="{00000000-0005-0000-0000-000096170000}"/>
    <cellStyle name="Millares 3 2 3 4 5 2" xfId="29422" xr:uid="{00000000-0005-0000-0000-000097170000}"/>
    <cellStyle name="Millares 3 2 3 4 6" xfId="17512" xr:uid="{00000000-0005-0000-0000-000098170000}"/>
    <cellStyle name="Millares 3 2 3 4 6 2" xfId="30703" xr:uid="{00000000-0005-0000-0000-000099170000}"/>
    <cellStyle name="Millares 3 2 3 4 7" xfId="18798" xr:uid="{00000000-0005-0000-0000-00009A170000}"/>
    <cellStyle name="Millares 3 2 3 4 7 2" xfId="31989" xr:uid="{00000000-0005-0000-0000-00009B170000}"/>
    <cellStyle name="Millares 3 2 3 4 8" xfId="20102" xr:uid="{00000000-0005-0000-0000-00009C170000}"/>
    <cellStyle name="Millares 3 2 3 4 8 2" xfId="33291" xr:uid="{00000000-0005-0000-0000-00009D170000}"/>
    <cellStyle name="Millares 3 2 3 4 9" xfId="34816" xr:uid="{00000000-0005-0000-0000-00009E170000}"/>
    <cellStyle name="Millares 3 2 3 5" xfId="12226" xr:uid="{00000000-0005-0000-0000-00009F170000}"/>
    <cellStyle name="Millares 3 2 3 5 10" xfId="25418" xr:uid="{00000000-0005-0000-0000-0000A0170000}"/>
    <cellStyle name="Millares 3 2 3 5 11" xfId="21724" xr:uid="{00000000-0005-0000-0000-0000A1170000}"/>
    <cellStyle name="Millares 3 2 3 5 2" xfId="13166" xr:uid="{00000000-0005-0000-0000-0000A2170000}"/>
    <cellStyle name="Millares 3 2 3 5 2 2" xfId="26357" xr:uid="{00000000-0005-0000-0000-0000A3170000}"/>
    <cellStyle name="Millares 3 2 3 5 3" xfId="14215" xr:uid="{00000000-0005-0000-0000-0000A4170000}"/>
    <cellStyle name="Millares 3 2 3 5 3 2" xfId="27406" xr:uid="{00000000-0005-0000-0000-0000A5170000}"/>
    <cellStyle name="Millares 3 2 3 5 4" xfId="15271" xr:uid="{00000000-0005-0000-0000-0000A6170000}"/>
    <cellStyle name="Millares 3 2 3 5 4 2" xfId="28462" xr:uid="{00000000-0005-0000-0000-0000A7170000}"/>
    <cellStyle name="Millares 3 2 3 5 5" xfId="16327" xr:uid="{00000000-0005-0000-0000-0000A8170000}"/>
    <cellStyle name="Millares 3 2 3 5 5 2" xfId="29518" xr:uid="{00000000-0005-0000-0000-0000A9170000}"/>
    <cellStyle name="Millares 3 2 3 5 6" xfId="17608" xr:uid="{00000000-0005-0000-0000-0000AA170000}"/>
    <cellStyle name="Millares 3 2 3 5 6 2" xfId="30799" xr:uid="{00000000-0005-0000-0000-0000AB170000}"/>
    <cellStyle name="Millares 3 2 3 5 7" xfId="18894" xr:uid="{00000000-0005-0000-0000-0000AC170000}"/>
    <cellStyle name="Millares 3 2 3 5 7 2" xfId="32085" xr:uid="{00000000-0005-0000-0000-0000AD170000}"/>
    <cellStyle name="Millares 3 2 3 5 8" xfId="20198" xr:uid="{00000000-0005-0000-0000-0000AE170000}"/>
    <cellStyle name="Millares 3 2 3 5 8 2" xfId="33387" xr:uid="{00000000-0005-0000-0000-0000AF170000}"/>
    <cellStyle name="Millares 3 2 3 5 9" xfId="34912" xr:uid="{00000000-0005-0000-0000-0000B0170000}"/>
    <cellStyle name="Millares 3 2 3 6" xfId="12331" xr:uid="{00000000-0005-0000-0000-0000B1170000}"/>
    <cellStyle name="Millares 3 2 3 6 10" xfId="25523" xr:uid="{00000000-0005-0000-0000-0000B2170000}"/>
    <cellStyle name="Millares 3 2 3 6 11" xfId="21829" xr:uid="{00000000-0005-0000-0000-0000B3170000}"/>
    <cellStyle name="Millares 3 2 3 6 2" xfId="13271" xr:uid="{00000000-0005-0000-0000-0000B4170000}"/>
    <cellStyle name="Millares 3 2 3 6 2 2" xfId="26462" xr:uid="{00000000-0005-0000-0000-0000B5170000}"/>
    <cellStyle name="Millares 3 2 3 6 3" xfId="14320" xr:uid="{00000000-0005-0000-0000-0000B6170000}"/>
    <cellStyle name="Millares 3 2 3 6 3 2" xfId="27511" xr:uid="{00000000-0005-0000-0000-0000B7170000}"/>
    <cellStyle name="Millares 3 2 3 6 4" xfId="15376" xr:uid="{00000000-0005-0000-0000-0000B8170000}"/>
    <cellStyle name="Millares 3 2 3 6 4 2" xfId="28567" xr:uid="{00000000-0005-0000-0000-0000B9170000}"/>
    <cellStyle name="Millares 3 2 3 6 5" xfId="16432" xr:uid="{00000000-0005-0000-0000-0000BA170000}"/>
    <cellStyle name="Millares 3 2 3 6 5 2" xfId="29623" xr:uid="{00000000-0005-0000-0000-0000BB170000}"/>
    <cellStyle name="Millares 3 2 3 6 6" xfId="17713" xr:uid="{00000000-0005-0000-0000-0000BC170000}"/>
    <cellStyle name="Millares 3 2 3 6 6 2" xfId="30904" xr:uid="{00000000-0005-0000-0000-0000BD170000}"/>
    <cellStyle name="Millares 3 2 3 6 7" xfId="18999" xr:uid="{00000000-0005-0000-0000-0000BE170000}"/>
    <cellStyle name="Millares 3 2 3 6 7 2" xfId="32190" xr:uid="{00000000-0005-0000-0000-0000BF170000}"/>
    <cellStyle name="Millares 3 2 3 6 8" xfId="20303" xr:uid="{00000000-0005-0000-0000-0000C0170000}"/>
    <cellStyle name="Millares 3 2 3 6 8 2" xfId="33492" xr:uid="{00000000-0005-0000-0000-0000C1170000}"/>
    <cellStyle name="Millares 3 2 3 6 9" xfId="35017" xr:uid="{00000000-0005-0000-0000-0000C2170000}"/>
    <cellStyle name="Millares 3 2 3 7" xfId="12496" xr:uid="{00000000-0005-0000-0000-0000C3170000}"/>
    <cellStyle name="Millares 3 2 3 7 10" xfId="25688" xr:uid="{00000000-0005-0000-0000-0000C4170000}"/>
    <cellStyle name="Millares 3 2 3 7 11" xfId="21990" xr:uid="{00000000-0005-0000-0000-0000C5170000}"/>
    <cellStyle name="Millares 3 2 3 7 2" xfId="13432" xr:uid="{00000000-0005-0000-0000-0000C6170000}"/>
    <cellStyle name="Millares 3 2 3 7 2 2" xfId="26623" xr:uid="{00000000-0005-0000-0000-0000C7170000}"/>
    <cellStyle name="Millares 3 2 3 7 3" xfId="14481" xr:uid="{00000000-0005-0000-0000-0000C8170000}"/>
    <cellStyle name="Millares 3 2 3 7 3 2" xfId="27672" xr:uid="{00000000-0005-0000-0000-0000C9170000}"/>
    <cellStyle name="Millares 3 2 3 7 4" xfId="15537" xr:uid="{00000000-0005-0000-0000-0000CA170000}"/>
    <cellStyle name="Millares 3 2 3 7 4 2" xfId="28728" xr:uid="{00000000-0005-0000-0000-0000CB170000}"/>
    <cellStyle name="Millares 3 2 3 7 5" xfId="16593" xr:uid="{00000000-0005-0000-0000-0000CC170000}"/>
    <cellStyle name="Millares 3 2 3 7 5 2" xfId="29784" xr:uid="{00000000-0005-0000-0000-0000CD170000}"/>
    <cellStyle name="Millares 3 2 3 7 6" xfId="17874" xr:uid="{00000000-0005-0000-0000-0000CE170000}"/>
    <cellStyle name="Millares 3 2 3 7 6 2" xfId="31065" xr:uid="{00000000-0005-0000-0000-0000CF170000}"/>
    <cellStyle name="Millares 3 2 3 7 7" xfId="19160" xr:uid="{00000000-0005-0000-0000-0000D0170000}"/>
    <cellStyle name="Millares 3 2 3 7 7 2" xfId="32351" xr:uid="{00000000-0005-0000-0000-0000D1170000}"/>
    <cellStyle name="Millares 3 2 3 7 8" xfId="20464" xr:uid="{00000000-0005-0000-0000-0000D2170000}"/>
    <cellStyle name="Millares 3 2 3 7 8 2" xfId="33653" xr:uid="{00000000-0005-0000-0000-0000D3170000}"/>
    <cellStyle name="Millares 3 2 3 7 9" xfId="35178" xr:uid="{00000000-0005-0000-0000-0000D4170000}"/>
    <cellStyle name="Millares 3 2 3 8" xfId="12610" xr:uid="{00000000-0005-0000-0000-0000D5170000}"/>
    <cellStyle name="Millares 3 2 3 8 10" xfId="25802" xr:uid="{00000000-0005-0000-0000-0000D6170000}"/>
    <cellStyle name="Millares 3 2 3 8 11" xfId="22104" xr:uid="{00000000-0005-0000-0000-0000D7170000}"/>
    <cellStyle name="Millares 3 2 3 8 2" xfId="13546" xr:uid="{00000000-0005-0000-0000-0000D8170000}"/>
    <cellStyle name="Millares 3 2 3 8 2 2" xfId="26737" xr:uid="{00000000-0005-0000-0000-0000D9170000}"/>
    <cellStyle name="Millares 3 2 3 8 3" xfId="14595" xr:uid="{00000000-0005-0000-0000-0000DA170000}"/>
    <cellStyle name="Millares 3 2 3 8 3 2" xfId="27786" xr:uid="{00000000-0005-0000-0000-0000DB170000}"/>
    <cellStyle name="Millares 3 2 3 8 4" xfId="15651" xr:uid="{00000000-0005-0000-0000-0000DC170000}"/>
    <cellStyle name="Millares 3 2 3 8 4 2" xfId="28842" xr:uid="{00000000-0005-0000-0000-0000DD170000}"/>
    <cellStyle name="Millares 3 2 3 8 5" xfId="16707" xr:uid="{00000000-0005-0000-0000-0000DE170000}"/>
    <cellStyle name="Millares 3 2 3 8 5 2" xfId="29898" xr:uid="{00000000-0005-0000-0000-0000DF170000}"/>
    <cellStyle name="Millares 3 2 3 8 6" xfId="17988" xr:uid="{00000000-0005-0000-0000-0000E0170000}"/>
    <cellStyle name="Millares 3 2 3 8 6 2" xfId="31179" xr:uid="{00000000-0005-0000-0000-0000E1170000}"/>
    <cellStyle name="Millares 3 2 3 8 7" xfId="19274" xr:uid="{00000000-0005-0000-0000-0000E2170000}"/>
    <cellStyle name="Millares 3 2 3 8 7 2" xfId="32465" xr:uid="{00000000-0005-0000-0000-0000E3170000}"/>
    <cellStyle name="Millares 3 2 3 8 8" xfId="20578" xr:uid="{00000000-0005-0000-0000-0000E4170000}"/>
    <cellStyle name="Millares 3 2 3 8 8 2" xfId="33767" xr:uid="{00000000-0005-0000-0000-0000E5170000}"/>
    <cellStyle name="Millares 3 2 3 8 9" xfId="35292" xr:uid="{00000000-0005-0000-0000-0000E6170000}"/>
    <cellStyle name="Millares 3 2 3 9" xfId="13697" xr:uid="{00000000-0005-0000-0000-0000E7170000}"/>
    <cellStyle name="Millares 3 2 3 9 10" xfId="22255" xr:uid="{00000000-0005-0000-0000-0000E8170000}"/>
    <cellStyle name="Millares 3 2 3 9 2" xfId="14746" xr:uid="{00000000-0005-0000-0000-0000E9170000}"/>
    <cellStyle name="Millares 3 2 3 9 2 2" xfId="27937" xr:uid="{00000000-0005-0000-0000-0000EA170000}"/>
    <cellStyle name="Millares 3 2 3 9 3" xfId="15802" xr:uid="{00000000-0005-0000-0000-0000EB170000}"/>
    <cellStyle name="Millares 3 2 3 9 3 2" xfId="28993" xr:uid="{00000000-0005-0000-0000-0000EC170000}"/>
    <cellStyle name="Millares 3 2 3 9 4" xfId="16858" xr:uid="{00000000-0005-0000-0000-0000ED170000}"/>
    <cellStyle name="Millares 3 2 3 9 4 2" xfId="30049" xr:uid="{00000000-0005-0000-0000-0000EE170000}"/>
    <cellStyle name="Millares 3 2 3 9 5" xfId="18139" xr:uid="{00000000-0005-0000-0000-0000EF170000}"/>
    <cellStyle name="Millares 3 2 3 9 5 2" xfId="31330" xr:uid="{00000000-0005-0000-0000-0000F0170000}"/>
    <cellStyle name="Millares 3 2 3 9 6" xfId="19425" xr:uid="{00000000-0005-0000-0000-0000F1170000}"/>
    <cellStyle name="Millares 3 2 3 9 6 2" xfId="32616" xr:uid="{00000000-0005-0000-0000-0000F2170000}"/>
    <cellStyle name="Millares 3 2 3 9 7" xfId="20729" xr:uid="{00000000-0005-0000-0000-0000F3170000}"/>
    <cellStyle name="Millares 3 2 3 9 7 2" xfId="33918" xr:uid="{00000000-0005-0000-0000-0000F4170000}"/>
    <cellStyle name="Millares 3 2 3 9 8" xfId="35443" xr:uid="{00000000-0005-0000-0000-0000F5170000}"/>
    <cellStyle name="Millares 3 2 3 9 9" xfId="26888" xr:uid="{00000000-0005-0000-0000-0000F6170000}"/>
    <cellStyle name="Millares 3 2 4" xfId="163" xr:uid="{00000000-0005-0000-0000-0000F7170000}"/>
    <cellStyle name="Millares 3 2 4 10" xfId="13765" xr:uid="{00000000-0005-0000-0000-0000F8170000}"/>
    <cellStyle name="Millares 3 2 4 10 2" xfId="21063" xr:uid="{00000000-0005-0000-0000-0000F9170000}"/>
    <cellStyle name="Millares 3 2 4 10 2 2" xfId="34252" xr:uid="{00000000-0005-0000-0000-0000FA170000}"/>
    <cellStyle name="Millares 3 2 4 10 3" xfId="35777" xr:uid="{00000000-0005-0000-0000-0000FB170000}"/>
    <cellStyle name="Millares 3 2 4 10 4" xfId="26956" xr:uid="{00000000-0005-0000-0000-0000FC170000}"/>
    <cellStyle name="Millares 3 2 4 10 5" xfId="22589" xr:uid="{00000000-0005-0000-0000-0000FD170000}"/>
    <cellStyle name="Millares 3 2 4 11" xfId="14821" xr:uid="{00000000-0005-0000-0000-0000FE170000}"/>
    <cellStyle name="Millares 3 2 4 11 2" xfId="36017" xr:uid="{00000000-0005-0000-0000-0000FF170000}"/>
    <cellStyle name="Millares 3 2 4 11 3" xfId="28012" xr:uid="{00000000-0005-0000-0000-000000180000}"/>
    <cellStyle name="Millares 3 2 4 11 4" xfId="22829" xr:uid="{00000000-0005-0000-0000-000001180000}"/>
    <cellStyle name="Millares 3 2 4 12" xfId="15877" xr:uid="{00000000-0005-0000-0000-000002180000}"/>
    <cellStyle name="Millares 3 2 4 12 2" xfId="36247" xr:uid="{00000000-0005-0000-0000-000003180000}"/>
    <cellStyle name="Millares 3 2 4 12 3" xfId="29068" xr:uid="{00000000-0005-0000-0000-000004180000}"/>
    <cellStyle name="Millares 3 2 4 12 4" xfId="23059" xr:uid="{00000000-0005-0000-0000-000005180000}"/>
    <cellStyle name="Millares 3 2 4 13" xfId="17158" xr:uid="{00000000-0005-0000-0000-000006180000}"/>
    <cellStyle name="Millares 3 2 4 13 2" xfId="36502" xr:uid="{00000000-0005-0000-0000-000007180000}"/>
    <cellStyle name="Millares 3 2 4 13 3" xfId="30349" xr:uid="{00000000-0005-0000-0000-000008180000}"/>
    <cellStyle name="Millares 3 2 4 13 4" xfId="23323" xr:uid="{00000000-0005-0000-0000-000009180000}"/>
    <cellStyle name="Millares 3 2 4 14" xfId="18444" xr:uid="{00000000-0005-0000-0000-00000A180000}"/>
    <cellStyle name="Millares 3 2 4 14 2" xfId="36757" xr:uid="{00000000-0005-0000-0000-00000B180000}"/>
    <cellStyle name="Millares 3 2 4 14 3" xfId="31635" xr:uid="{00000000-0005-0000-0000-00000C180000}"/>
    <cellStyle name="Millares 3 2 4 14 4" xfId="23578" xr:uid="{00000000-0005-0000-0000-00000D180000}"/>
    <cellStyle name="Millares 3 2 4 15" xfId="19748" xr:uid="{00000000-0005-0000-0000-00000E180000}"/>
    <cellStyle name="Millares 3 2 4 15 2" xfId="36986" xr:uid="{00000000-0005-0000-0000-00000F180000}"/>
    <cellStyle name="Millares 3 2 4 15 3" xfId="32937" xr:uid="{00000000-0005-0000-0000-000010180000}"/>
    <cellStyle name="Millares 3 2 4 15 4" xfId="23807" xr:uid="{00000000-0005-0000-0000-000011180000}"/>
    <cellStyle name="Millares 3 2 4 16" xfId="24036" xr:uid="{00000000-0005-0000-0000-000012180000}"/>
    <cellStyle name="Millares 3 2 4 16 2" xfId="37215" xr:uid="{00000000-0005-0000-0000-000013180000}"/>
    <cellStyle name="Millares 3 2 4 17" xfId="24265" xr:uid="{00000000-0005-0000-0000-000014180000}"/>
    <cellStyle name="Millares 3 2 4 17 2" xfId="37444" xr:uid="{00000000-0005-0000-0000-000015180000}"/>
    <cellStyle name="Millares 3 2 4 18" xfId="24516" xr:uid="{00000000-0005-0000-0000-000016180000}"/>
    <cellStyle name="Millares 3 2 4 18 2" xfId="37695" xr:uid="{00000000-0005-0000-0000-000017180000}"/>
    <cellStyle name="Millares 3 2 4 19" xfId="34462" xr:uid="{00000000-0005-0000-0000-000018180000}"/>
    <cellStyle name="Millares 3 2 4 2" xfId="4441" xr:uid="{00000000-0005-0000-0000-000019180000}"/>
    <cellStyle name="Millares 3 2 4 2 10" xfId="24374" xr:uid="{00000000-0005-0000-0000-00001A180000}"/>
    <cellStyle name="Millares 3 2 4 2 10 2" xfId="37553" xr:uid="{00000000-0005-0000-0000-00001B180000}"/>
    <cellStyle name="Millares 3 2 4 2 11" xfId="24625" xr:uid="{00000000-0005-0000-0000-00001C180000}"/>
    <cellStyle name="Millares 3 2 4 2 11 2" xfId="37804" xr:uid="{00000000-0005-0000-0000-00001D180000}"/>
    <cellStyle name="Millares 3 2 4 2 12" xfId="34534" xr:uid="{00000000-0005-0000-0000-00001E180000}"/>
    <cellStyle name="Millares 3 2 4 2 13" xfId="24956" xr:uid="{00000000-0005-0000-0000-00001F180000}"/>
    <cellStyle name="Millares 3 2 4 2 14" xfId="21346" xr:uid="{00000000-0005-0000-0000-000020180000}"/>
    <cellStyle name="Millares 3 2 4 2 2" xfId="12788" xr:uid="{00000000-0005-0000-0000-000021180000}"/>
    <cellStyle name="Millares 3 2 4 2 2 2" xfId="17057" xr:uid="{00000000-0005-0000-0000-000022180000}"/>
    <cellStyle name="Millares 3 2 4 2 2 2 2" xfId="30248" xr:uid="{00000000-0005-0000-0000-000023180000}"/>
    <cellStyle name="Millares 3 2 4 2 2 3" xfId="18337" xr:uid="{00000000-0005-0000-0000-000024180000}"/>
    <cellStyle name="Millares 3 2 4 2 2 3 2" xfId="31528" xr:uid="{00000000-0005-0000-0000-000025180000}"/>
    <cellStyle name="Millares 3 2 4 2 2 4" xfId="19623" xr:uid="{00000000-0005-0000-0000-000026180000}"/>
    <cellStyle name="Millares 3 2 4 2 2 4 2" xfId="32814" xr:uid="{00000000-0005-0000-0000-000027180000}"/>
    <cellStyle name="Millares 3 2 4 2 2 5" xfId="20927" xr:uid="{00000000-0005-0000-0000-000028180000}"/>
    <cellStyle name="Millares 3 2 4 2 2 5 2" xfId="34116" xr:uid="{00000000-0005-0000-0000-000029180000}"/>
    <cellStyle name="Millares 3 2 4 2 2 6" xfId="35641" xr:uid="{00000000-0005-0000-0000-00002A180000}"/>
    <cellStyle name="Millares 3 2 4 2 2 7" xfId="25979" xr:uid="{00000000-0005-0000-0000-00002B180000}"/>
    <cellStyle name="Millares 3 2 4 2 2 8" xfId="22453" xr:uid="{00000000-0005-0000-0000-00002C180000}"/>
    <cellStyle name="Millares 3 2 4 2 3" xfId="13837" xr:uid="{00000000-0005-0000-0000-00002D180000}"/>
    <cellStyle name="Millares 3 2 4 2 3 2" xfId="21172" xr:uid="{00000000-0005-0000-0000-00002E180000}"/>
    <cellStyle name="Millares 3 2 4 2 3 2 2" xfId="34361" xr:uid="{00000000-0005-0000-0000-00002F180000}"/>
    <cellStyle name="Millares 3 2 4 2 3 3" xfId="35886" xr:uid="{00000000-0005-0000-0000-000030180000}"/>
    <cellStyle name="Millares 3 2 4 2 3 4" xfId="27028" xr:uid="{00000000-0005-0000-0000-000031180000}"/>
    <cellStyle name="Millares 3 2 4 2 3 5" xfId="22698" xr:uid="{00000000-0005-0000-0000-000032180000}"/>
    <cellStyle name="Millares 3 2 4 2 4" xfId="14893" xr:uid="{00000000-0005-0000-0000-000033180000}"/>
    <cellStyle name="Millares 3 2 4 2 4 2" xfId="36126" xr:uid="{00000000-0005-0000-0000-000034180000}"/>
    <cellStyle name="Millares 3 2 4 2 4 3" xfId="28084" xr:uid="{00000000-0005-0000-0000-000035180000}"/>
    <cellStyle name="Millares 3 2 4 2 4 4" xfId="22938" xr:uid="{00000000-0005-0000-0000-000036180000}"/>
    <cellStyle name="Millares 3 2 4 2 5" xfId="15949" xr:uid="{00000000-0005-0000-0000-000037180000}"/>
    <cellStyle name="Millares 3 2 4 2 5 2" xfId="36356" xr:uid="{00000000-0005-0000-0000-000038180000}"/>
    <cellStyle name="Millares 3 2 4 2 5 3" xfId="29140" xr:uid="{00000000-0005-0000-0000-000039180000}"/>
    <cellStyle name="Millares 3 2 4 2 5 4" xfId="23168" xr:uid="{00000000-0005-0000-0000-00003A180000}"/>
    <cellStyle name="Millares 3 2 4 2 6" xfId="17230" xr:uid="{00000000-0005-0000-0000-00003B180000}"/>
    <cellStyle name="Millares 3 2 4 2 6 2" xfId="36611" xr:uid="{00000000-0005-0000-0000-00003C180000}"/>
    <cellStyle name="Millares 3 2 4 2 6 3" xfId="30421" xr:uid="{00000000-0005-0000-0000-00003D180000}"/>
    <cellStyle name="Millares 3 2 4 2 6 4" xfId="23432" xr:uid="{00000000-0005-0000-0000-00003E180000}"/>
    <cellStyle name="Millares 3 2 4 2 7" xfId="18516" xr:uid="{00000000-0005-0000-0000-00003F180000}"/>
    <cellStyle name="Millares 3 2 4 2 7 2" xfId="36866" xr:uid="{00000000-0005-0000-0000-000040180000}"/>
    <cellStyle name="Millares 3 2 4 2 7 3" xfId="31707" xr:uid="{00000000-0005-0000-0000-000041180000}"/>
    <cellStyle name="Millares 3 2 4 2 7 4" xfId="23687" xr:uid="{00000000-0005-0000-0000-000042180000}"/>
    <cellStyle name="Millares 3 2 4 2 8" xfId="19820" xr:uid="{00000000-0005-0000-0000-000043180000}"/>
    <cellStyle name="Millares 3 2 4 2 8 2" xfId="37095" xr:uid="{00000000-0005-0000-0000-000044180000}"/>
    <cellStyle name="Millares 3 2 4 2 8 3" xfId="33009" xr:uid="{00000000-0005-0000-0000-000045180000}"/>
    <cellStyle name="Millares 3 2 4 2 8 4" xfId="23916" xr:uid="{00000000-0005-0000-0000-000046180000}"/>
    <cellStyle name="Millares 3 2 4 2 9" xfId="24145" xr:uid="{00000000-0005-0000-0000-000047180000}"/>
    <cellStyle name="Millares 3 2 4 2 9 2" xfId="37324" xr:uid="{00000000-0005-0000-0000-000048180000}"/>
    <cellStyle name="Millares 3 2 4 20" xfId="24831" xr:uid="{00000000-0005-0000-0000-000049180000}"/>
    <cellStyle name="Millares 3 2 4 21" xfId="21274" xr:uid="{00000000-0005-0000-0000-00004A180000}"/>
    <cellStyle name="Millares 3 2 4 22" xfId="37936" xr:uid="{00000000-0005-0000-0000-00004B180000}"/>
    <cellStyle name="Millares 3 2 4 23" xfId="37984" xr:uid="{00000000-0005-0000-0000-00004C180000}"/>
    <cellStyle name="Millares 3 2 4 3" xfId="12098" xr:uid="{00000000-0005-0000-0000-00004D180000}"/>
    <cellStyle name="Millares 3 2 4 3 10" xfId="25290" xr:uid="{00000000-0005-0000-0000-00004E180000}"/>
    <cellStyle name="Millares 3 2 4 3 11" xfId="21596" xr:uid="{00000000-0005-0000-0000-00004F180000}"/>
    <cellStyle name="Millares 3 2 4 3 2" xfId="13038" xr:uid="{00000000-0005-0000-0000-000050180000}"/>
    <cellStyle name="Millares 3 2 4 3 2 2" xfId="26229" xr:uid="{00000000-0005-0000-0000-000051180000}"/>
    <cellStyle name="Millares 3 2 4 3 3" xfId="14087" xr:uid="{00000000-0005-0000-0000-000052180000}"/>
    <cellStyle name="Millares 3 2 4 3 3 2" xfId="27278" xr:uid="{00000000-0005-0000-0000-000053180000}"/>
    <cellStyle name="Millares 3 2 4 3 4" xfId="15143" xr:uid="{00000000-0005-0000-0000-000054180000}"/>
    <cellStyle name="Millares 3 2 4 3 4 2" xfId="28334" xr:uid="{00000000-0005-0000-0000-000055180000}"/>
    <cellStyle name="Millares 3 2 4 3 5" xfId="16199" xr:uid="{00000000-0005-0000-0000-000056180000}"/>
    <cellStyle name="Millares 3 2 4 3 5 2" xfId="29390" xr:uid="{00000000-0005-0000-0000-000057180000}"/>
    <cellStyle name="Millares 3 2 4 3 6" xfId="17480" xr:uid="{00000000-0005-0000-0000-000058180000}"/>
    <cellStyle name="Millares 3 2 4 3 6 2" xfId="30671" xr:uid="{00000000-0005-0000-0000-000059180000}"/>
    <cellStyle name="Millares 3 2 4 3 7" xfId="18766" xr:uid="{00000000-0005-0000-0000-00005A180000}"/>
    <cellStyle name="Millares 3 2 4 3 7 2" xfId="31957" xr:uid="{00000000-0005-0000-0000-00005B180000}"/>
    <cellStyle name="Millares 3 2 4 3 8" xfId="20070" xr:uid="{00000000-0005-0000-0000-00005C180000}"/>
    <cellStyle name="Millares 3 2 4 3 8 2" xfId="33259" xr:uid="{00000000-0005-0000-0000-00005D180000}"/>
    <cellStyle name="Millares 3 2 4 3 9" xfId="34784" xr:uid="{00000000-0005-0000-0000-00005E180000}"/>
    <cellStyle name="Millares 3 2 4 4" xfId="12194" xr:uid="{00000000-0005-0000-0000-00005F180000}"/>
    <cellStyle name="Millares 3 2 4 4 10" xfId="25386" xr:uid="{00000000-0005-0000-0000-000060180000}"/>
    <cellStyle name="Millares 3 2 4 4 11" xfId="21692" xr:uid="{00000000-0005-0000-0000-000061180000}"/>
    <cellStyle name="Millares 3 2 4 4 2" xfId="13134" xr:uid="{00000000-0005-0000-0000-000062180000}"/>
    <cellStyle name="Millares 3 2 4 4 2 2" xfId="26325" xr:uid="{00000000-0005-0000-0000-000063180000}"/>
    <cellStyle name="Millares 3 2 4 4 3" xfId="14183" xr:uid="{00000000-0005-0000-0000-000064180000}"/>
    <cellStyle name="Millares 3 2 4 4 3 2" xfId="27374" xr:uid="{00000000-0005-0000-0000-000065180000}"/>
    <cellStyle name="Millares 3 2 4 4 4" xfId="15239" xr:uid="{00000000-0005-0000-0000-000066180000}"/>
    <cellStyle name="Millares 3 2 4 4 4 2" xfId="28430" xr:uid="{00000000-0005-0000-0000-000067180000}"/>
    <cellStyle name="Millares 3 2 4 4 5" xfId="16295" xr:uid="{00000000-0005-0000-0000-000068180000}"/>
    <cellStyle name="Millares 3 2 4 4 5 2" xfId="29486" xr:uid="{00000000-0005-0000-0000-000069180000}"/>
    <cellStyle name="Millares 3 2 4 4 6" xfId="17576" xr:uid="{00000000-0005-0000-0000-00006A180000}"/>
    <cellStyle name="Millares 3 2 4 4 6 2" xfId="30767" xr:uid="{00000000-0005-0000-0000-00006B180000}"/>
    <cellStyle name="Millares 3 2 4 4 7" xfId="18862" xr:uid="{00000000-0005-0000-0000-00006C180000}"/>
    <cellStyle name="Millares 3 2 4 4 7 2" xfId="32053" xr:uid="{00000000-0005-0000-0000-00006D180000}"/>
    <cellStyle name="Millares 3 2 4 4 8" xfId="20166" xr:uid="{00000000-0005-0000-0000-00006E180000}"/>
    <cellStyle name="Millares 3 2 4 4 8 2" xfId="33355" xr:uid="{00000000-0005-0000-0000-00006F180000}"/>
    <cellStyle name="Millares 3 2 4 4 9" xfId="34880" xr:uid="{00000000-0005-0000-0000-000070180000}"/>
    <cellStyle name="Millares 3 2 4 5" xfId="12299" xr:uid="{00000000-0005-0000-0000-000071180000}"/>
    <cellStyle name="Millares 3 2 4 5 10" xfId="25491" xr:uid="{00000000-0005-0000-0000-000072180000}"/>
    <cellStyle name="Millares 3 2 4 5 11" xfId="21797" xr:uid="{00000000-0005-0000-0000-000073180000}"/>
    <cellStyle name="Millares 3 2 4 5 2" xfId="13239" xr:uid="{00000000-0005-0000-0000-000074180000}"/>
    <cellStyle name="Millares 3 2 4 5 2 2" xfId="26430" xr:uid="{00000000-0005-0000-0000-000075180000}"/>
    <cellStyle name="Millares 3 2 4 5 3" xfId="14288" xr:uid="{00000000-0005-0000-0000-000076180000}"/>
    <cellStyle name="Millares 3 2 4 5 3 2" xfId="27479" xr:uid="{00000000-0005-0000-0000-000077180000}"/>
    <cellStyle name="Millares 3 2 4 5 4" xfId="15344" xr:uid="{00000000-0005-0000-0000-000078180000}"/>
    <cellStyle name="Millares 3 2 4 5 4 2" xfId="28535" xr:uid="{00000000-0005-0000-0000-000079180000}"/>
    <cellStyle name="Millares 3 2 4 5 5" xfId="16400" xr:uid="{00000000-0005-0000-0000-00007A180000}"/>
    <cellStyle name="Millares 3 2 4 5 5 2" xfId="29591" xr:uid="{00000000-0005-0000-0000-00007B180000}"/>
    <cellStyle name="Millares 3 2 4 5 6" xfId="17681" xr:uid="{00000000-0005-0000-0000-00007C180000}"/>
    <cellStyle name="Millares 3 2 4 5 6 2" xfId="30872" xr:uid="{00000000-0005-0000-0000-00007D180000}"/>
    <cellStyle name="Millares 3 2 4 5 7" xfId="18967" xr:uid="{00000000-0005-0000-0000-00007E180000}"/>
    <cellStyle name="Millares 3 2 4 5 7 2" xfId="32158" xr:uid="{00000000-0005-0000-0000-00007F180000}"/>
    <cellStyle name="Millares 3 2 4 5 8" xfId="20271" xr:uid="{00000000-0005-0000-0000-000080180000}"/>
    <cellStyle name="Millares 3 2 4 5 8 2" xfId="33460" xr:uid="{00000000-0005-0000-0000-000081180000}"/>
    <cellStyle name="Millares 3 2 4 5 9" xfId="34985" xr:uid="{00000000-0005-0000-0000-000082180000}"/>
    <cellStyle name="Millares 3 2 4 6" xfId="12464" xr:uid="{00000000-0005-0000-0000-000083180000}"/>
    <cellStyle name="Millares 3 2 4 6 10" xfId="25656" xr:uid="{00000000-0005-0000-0000-000084180000}"/>
    <cellStyle name="Millares 3 2 4 6 11" xfId="21958" xr:uid="{00000000-0005-0000-0000-000085180000}"/>
    <cellStyle name="Millares 3 2 4 6 2" xfId="13400" xr:uid="{00000000-0005-0000-0000-000086180000}"/>
    <cellStyle name="Millares 3 2 4 6 2 2" xfId="26591" xr:uid="{00000000-0005-0000-0000-000087180000}"/>
    <cellStyle name="Millares 3 2 4 6 3" xfId="14449" xr:uid="{00000000-0005-0000-0000-000088180000}"/>
    <cellStyle name="Millares 3 2 4 6 3 2" xfId="27640" xr:uid="{00000000-0005-0000-0000-000089180000}"/>
    <cellStyle name="Millares 3 2 4 6 4" xfId="15505" xr:uid="{00000000-0005-0000-0000-00008A180000}"/>
    <cellStyle name="Millares 3 2 4 6 4 2" xfId="28696" xr:uid="{00000000-0005-0000-0000-00008B180000}"/>
    <cellStyle name="Millares 3 2 4 6 5" xfId="16561" xr:uid="{00000000-0005-0000-0000-00008C180000}"/>
    <cellStyle name="Millares 3 2 4 6 5 2" xfId="29752" xr:uid="{00000000-0005-0000-0000-00008D180000}"/>
    <cellStyle name="Millares 3 2 4 6 6" xfId="17842" xr:uid="{00000000-0005-0000-0000-00008E180000}"/>
    <cellStyle name="Millares 3 2 4 6 6 2" xfId="31033" xr:uid="{00000000-0005-0000-0000-00008F180000}"/>
    <cellStyle name="Millares 3 2 4 6 7" xfId="19128" xr:uid="{00000000-0005-0000-0000-000090180000}"/>
    <cellStyle name="Millares 3 2 4 6 7 2" xfId="32319" xr:uid="{00000000-0005-0000-0000-000091180000}"/>
    <cellStyle name="Millares 3 2 4 6 8" xfId="20432" xr:uid="{00000000-0005-0000-0000-000092180000}"/>
    <cellStyle name="Millares 3 2 4 6 8 2" xfId="33621" xr:uid="{00000000-0005-0000-0000-000093180000}"/>
    <cellStyle name="Millares 3 2 4 6 9" xfId="35146" xr:uid="{00000000-0005-0000-0000-000094180000}"/>
    <cellStyle name="Millares 3 2 4 7" xfId="12578" xr:uid="{00000000-0005-0000-0000-000095180000}"/>
    <cellStyle name="Millares 3 2 4 7 10" xfId="25770" xr:uid="{00000000-0005-0000-0000-000096180000}"/>
    <cellStyle name="Millares 3 2 4 7 11" xfId="22072" xr:uid="{00000000-0005-0000-0000-000097180000}"/>
    <cellStyle name="Millares 3 2 4 7 2" xfId="13514" xr:uid="{00000000-0005-0000-0000-000098180000}"/>
    <cellStyle name="Millares 3 2 4 7 2 2" xfId="26705" xr:uid="{00000000-0005-0000-0000-000099180000}"/>
    <cellStyle name="Millares 3 2 4 7 3" xfId="14563" xr:uid="{00000000-0005-0000-0000-00009A180000}"/>
    <cellStyle name="Millares 3 2 4 7 3 2" xfId="27754" xr:uid="{00000000-0005-0000-0000-00009B180000}"/>
    <cellStyle name="Millares 3 2 4 7 4" xfId="15619" xr:uid="{00000000-0005-0000-0000-00009C180000}"/>
    <cellStyle name="Millares 3 2 4 7 4 2" xfId="28810" xr:uid="{00000000-0005-0000-0000-00009D180000}"/>
    <cellStyle name="Millares 3 2 4 7 5" xfId="16675" xr:uid="{00000000-0005-0000-0000-00009E180000}"/>
    <cellStyle name="Millares 3 2 4 7 5 2" xfId="29866" xr:uid="{00000000-0005-0000-0000-00009F180000}"/>
    <cellStyle name="Millares 3 2 4 7 6" xfId="17956" xr:uid="{00000000-0005-0000-0000-0000A0180000}"/>
    <cellStyle name="Millares 3 2 4 7 6 2" xfId="31147" xr:uid="{00000000-0005-0000-0000-0000A1180000}"/>
    <cellStyle name="Millares 3 2 4 7 7" xfId="19242" xr:uid="{00000000-0005-0000-0000-0000A2180000}"/>
    <cellStyle name="Millares 3 2 4 7 7 2" xfId="32433" xr:uid="{00000000-0005-0000-0000-0000A3180000}"/>
    <cellStyle name="Millares 3 2 4 7 8" xfId="20546" xr:uid="{00000000-0005-0000-0000-0000A4180000}"/>
    <cellStyle name="Millares 3 2 4 7 8 2" xfId="33735" xr:uid="{00000000-0005-0000-0000-0000A5180000}"/>
    <cellStyle name="Millares 3 2 4 7 9" xfId="35260" xr:uid="{00000000-0005-0000-0000-0000A6180000}"/>
    <cellStyle name="Millares 3 2 4 8" xfId="13665" xr:uid="{00000000-0005-0000-0000-0000A7180000}"/>
    <cellStyle name="Millares 3 2 4 8 10" xfId="22223" xr:uid="{00000000-0005-0000-0000-0000A8180000}"/>
    <cellStyle name="Millares 3 2 4 8 2" xfId="14714" xr:uid="{00000000-0005-0000-0000-0000A9180000}"/>
    <cellStyle name="Millares 3 2 4 8 2 2" xfId="27905" xr:uid="{00000000-0005-0000-0000-0000AA180000}"/>
    <cellStyle name="Millares 3 2 4 8 3" xfId="15770" xr:uid="{00000000-0005-0000-0000-0000AB180000}"/>
    <cellStyle name="Millares 3 2 4 8 3 2" xfId="28961" xr:uid="{00000000-0005-0000-0000-0000AC180000}"/>
    <cellStyle name="Millares 3 2 4 8 4" xfId="16826" xr:uid="{00000000-0005-0000-0000-0000AD180000}"/>
    <cellStyle name="Millares 3 2 4 8 4 2" xfId="30017" xr:uid="{00000000-0005-0000-0000-0000AE180000}"/>
    <cellStyle name="Millares 3 2 4 8 5" xfId="18107" xr:uid="{00000000-0005-0000-0000-0000AF180000}"/>
    <cellStyle name="Millares 3 2 4 8 5 2" xfId="31298" xr:uid="{00000000-0005-0000-0000-0000B0180000}"/>
    <cellStyle name="Millares 3 2 4 8 6" xfId="19393" xr:uid="{00000000-0005-0000-0000-0000B1180000}"/>
    <cellStyle name="Millares 3 2 4 8 6 2" xfId="32584" xr:uid="{00000000-0005-0000-0000-0000B2180000}"/>
    <cellStyle name="Millares 3 2 4 8 7" xfId="20697" xr:uid="{00000000-0005-0000-0000-0000B3180000}"/>
    <cellStyle name="Millares 3 2 4 8 7 2" xfId="33886" xr:uid="{00000000-0005-0000-0000-0000B4180000}"/>
    <cellStyle name="Millares 3 2 4 8 8" xfId="35411" xr:uid="{00000000-0005-0000-0000-0000B5180000}"/>
    <cellStyle name="Millares 3 2 4 8 9" xfId="26856" xr:uid="{00000000-0005-0000-0000-0000B6180000}"/>
    <cellStyle name="Millares 3 2 4 9" xfId="12716" xr:uid="{00000000-0005-0000-0000-0000B7180000}"/>
    <cellStyle name="Millares 3 2 4 9 2" xfId="16948" xr:uid="{00000000-0005-0000-0000-0000B8180000}"/>
    <cellStyle name="Millares 3 2 4 9 2 2" xfId="30139" xr:uid="{00000000-0005-0000-0000-0000B9180000}"/>
    <cellStyle name="Millares 3 2 4 9 3" xfId="18228" xr:uid="{00000000-0005-0000-0000-0000BA180000}"/>
    <cellStyle name="Millares 3 2 4 9 3 2" xfId="31419" xr:uid="{00000000-0005-0000-0000-0000BB180000}"/>
    <cellStyle name="Millares 3 2 4 9 4" xfId="19514" xr:uid="{00000000-0005-0000-0000-0000BC180000}"/>
    <cellStyle name="Millares 3 2 4 9 4 2" xfId="32705" xr:uid="{00000000-0005-0000-0000-0000BD180000}"/>
    <cellStyle name="Millares 3 2 4 9 5" xfId="20818" xr:uid="{00000000-0005-0000-0000-0000BE180000}"/>
    <cellStyle name="Millares 3 2 4 9 5 2" xfId="34007" xr:uid="{00000000-0005-0000-0000-0000BF180000}"/>
    <cellStyle name="Millares 3 2 4 9 6" xfId="35532" xr:uid="{00000000-0005-0000-0000-0000C0180000}"/>
    <cellStyle name="Millares 3 2 4 9 7" xfId="25907" xr:uid="{00000000-0005-0000-0000-0000C1180000}"/>
    <cellStyle name="Millares 3 2 4 9 8" xfId="22344" xr:uid="{00000000-0005-0000-0000-0000C2180000}"/>
    <cellStyle name="Millares 3 2 5" xfId="4437" xr:uid="{00000000-0005-0000-0000-0000C3180000}"/>
    <cellStyle name="Millares 3 2 5 10" xfId="24342" xr:uid="{00000000-0005-0000-0000-0000C4180000}"/>
    <cellStyle name="Millares 3 2 5 10 2" xfId="37521" xr:uid="{00000000-0005-0000-0000-0000C5180000}"/>
    <cellStyle name="Millares 3 2 5 11" xfId="24593" xr:uid="{00000000-0005-0000-0000-0000C6180000}"/>
    <cellStyle name="Millares 3 2 5 11 2" xfId="37772" xr:uid="{00000000-0005-0000-0000-0000C7180000}"/>
    <cellStyle name="Millares 3 2 5 12" xfId="24952" xr:uid="{00000000-0005-0000-0000-0000C8180000}"/>
    <cellStyle name="Millares 3 2 5 2" xfId="17025" xr:uid="{00000000-0005-0000-0000-0000C9180000}"/>
    <cellStyle name="Millares 3 2 5 2 2" xfId="18305" xr:uid="{00000000-0005-0000-0000-0000CA180000}"/>
    <cellStyle name="Millares 3 2 5 2 2 2" xfId="31496" xr:uid="{00000000-0005-0000-0000-0000CB180000}"/>
    <cellStyle name="Millares 3 2 5 2 3" xfId="19591" xr:uid="{00000000-0005-0000-0000-0000CC180000}"/>
    <cellStyle name="Millares 3 2 5 2 3 2" xfId="32782" xr:uid="{00000000-0005-0000-0000-0000CD180000}"/>
    <cellStyle name="Millares 3 2 5 2 4" xfId="20895" xr:uid="{00000000-0005-0000-0000-0000CE180000}"/>
    <cellStyle name="Millares 3 2 5 2 4 2" xfId="34084" xr:uid="{00000000-0005-0000-0000-0000CF180000}"/>
    <cellStyle name="Millares 3 2 5 2 5" xfId="35609" xr:uid="{00000000-0005-0000-0000-0000D0180000}"/>
    <cellStyle name="Millares 3 2 5 2 6" xfId="30216" xr:uid="{00000000-0005-0000-0000-0000D1180000}"/>
    <cellStyle name="Millares 3 2 5 2 7" xfId="22421" xr:uid="{00000000-0005-0000-0000-0000D2180000}"/>
    <cellStyle name="Millares 3 2 5 3" xfId="21140" xr:uid="{00000000-0005-0000-0000-0000D3180000}"/>
    <cellStyle name="Millares 3 2 5 3 2" xfId="35854" xr:uid="{00000000-0005-0000-0000-0000D4180000}"/>
    <cellStyle name="Millares 3 2 5 3 3" xfId="34329" xr:uid="{00000000-0005-0000-0000-0000D5180000}"/>
    <cellStyle name="Millares 3 2 5 3 4" xfId="22666" xr:uid="{00000000-0005-0000-0000-0000D6180000}"/>
    <cellStyle name="Millares 3 2 5 4" xfId="22906" xr:uid="{00000000-0005-0000-0000-0000D7180000}"/>
    <cellStyle name="Millares 3 2 5 4 2" xfId="36094" xr:uid="{00000000-0005-0000-0000-0000D8180000}"/>
    <cellStyle name="Millares 3 2 5 5" xfId="23136" xr:uid="{00000000-0005-0000-0000-0000D9180000}"/>
    <cellStyle name="Millares 3 2 5 5 2" xfId="36324" xr:uid="{00000000-0005-0000-0000-0000DA180000}"/>
    <cellStyle name="Millares 3 2 5 6" xfId="23400" xr:uid="{00000000-0005-0000-0000-0000DB180000}"/>
    <cellStyle name="Millares 3 2 5 6 2" xfId="36579" xr:uid="{00000000-0005-0000-0000-0000DC180000}"/>
    <cellStyle name="Millares 3 2 5 7" xfId="23655" xr:uid="{00000000-0005-0000-0000-0000DD180000}"/>
    <cellStyle name="Millares 3 2 5 7 2" xfId="36834" xr:uid="{00000000-0005-0000-0000-0000DE180000}"/>
    <cellStyle name="Millares 3 2 5 8" xfId="23884" xr:uid="{00000000-0005-0000-0000-0000DF180000}"/>
    <cellStyle name="Millares 3 2 5 8 2" xfId="37063" xr:uid="{00000000-0005-0000-0000-0000E0180000}"/>
    <cellStyle name="Millares 3 2 5 9" xfId="24113" xr:uid="{00000000-0005-0000-0000-0000E1180000}"/>
    <cellStyle name="Millares 3 2 5 9 2" xfId="37292" xr:uid="{00000000-0005-0000-0000-0000E2180000}"/>
    <cellStyle name="Millares 3 2 6" xfId="11991" xr:uid="{00000000-0005-0000-0000-0000E3180000}"/>
    <cellStyle name="Millares 3 2 6 10" xfId="25183" xr:uid="{00000000-0005-0000-0000-0000E4180000}"/>
    <cellStyle name="Millares 3 2 6 11" xfId="21490" xr:uid="{00000000-0005-0000-0000-0000E5180000}"/>
    <cellStyle name="Millares 3 2 6 2" xfId="12932" xr:uid="{00000000-0005-0000-0000-0000E6180000}"/>
    <cellStyle name="Millares 3 2 6 2 2" xfId="26123" xr:uid="{00000000-0005-0000-0000-0000E7180000}"/>
    <cellStyle name="Millares 3 2 6 3" xfId="13981" xr:uid="{00000000-0005-0000-0000-0000E8180000}"/>
    <cellStyle name="Millares 3 2 6 3 2" xfId="27172" xr:uid="{00000000-0005-0000-0000-0000E9180000}"/>
    <cellStyle name="Millares 3 2 6 4" xfId="15037" xr:uid="{00000000-0005-0000-0000-0000EA180000}"/>
    <cellStyle name="Millares 3 2 6 4 2" xfId="28228" xr:uid="{00000000-0005-0000-0000-0000EB180000}"/>
    <cellStyle name="Millares 3 2 6 5" xfId="16093" xr:uid="{00000000-0005-0000-0000-0000EC180000}"/>
    <cellStyle name="Millares 3 2 6 5 2" xfId="29284" xr:uid="{00000000-0005-0000-0000-0000ED180000}"/>
    <cellStyle name="Millares 3 2 6 6" xfId="17374" xr:uid="{00000000-0005-0000-0000-0000EE180000}"/>
    <cellStyle name="Millares 3 2 6 6 2" xfId="30565" xr:uid="{00000000-0005-0000-0000-0000EF180000}"/>
    <cellStyle name="Millares 3 2 6 7" xfId="18660" xr:uid="{00000000-0005-0000-0000-0000F0180000}"/>
    <cellStyle name="Millares 3 2 6 7 2" xfId="31851" xr:uid="{00000000-0005-0000-0000-0000F1180000}"/>
    <cellStyle name="Millares 3 2 6 8" xfId="19964" xr:uid="{00000000-0005-0000-0000-0000F2180000}"/>
    <cellStyle name="Millares 3 2 6 8 2" xfId="33153" xr:uid="{00000000-0005-0000-0000-0000F3180000}"/>
    <cellStyle name="Millares 3 2 6 9" xfId="34678" xr:uid="{00000000-0005-0000-0000-0000F4180000}"/>
    <cellStyle name="Millares 3 2 7" xfId="12066" xr:uid="{00000000-0005-0000-0000-0000F5180000}"/>
    <cellStyle name="Millares 3 2 7 10" xfId="25258" xr:uid="{00000000-0005-0000-0000-0000F6180000}"/>
    <cellStyle name="Millares 3 2 7 11" xfId="21564" xr:uid="{00000000-0005-0000-0000-0000F7180000}"/>
    <cellStyle name="Millares 3 2 7 2" xfId="13006" xr:uid="{00000000-0005-0000-0000-0000F8180000}"/>
    <cellStyle name="Millares 3 2 7 2 2" xfId="26197" xr:uid="{00000000-0005-0000-0000-0000F9180000}"/>
    <cellStyle name="Millares 3 2 7 3" xfId="14055" xr:uid="{00000000-0005-0000-0000-0000FA180000}"/>
    <cellStyle name="Millares 3 2 7 3 2" xfId="27246" xr:uid="{00000000-0005-0000-0000-0000FB180000}"/>
    <cellStyle name="Millares 3 2 7 4" xfId="15111" xr:uid="{00000000-0005-0000-0000-0000FC180000}"/>
    <cellStyle name="Millares 3 2 7 4 2" xfId="28302" xr:uid="{00000000-0005-0000-0000-0000FD180000}"/>
    <cellStyle name="Millares 3 2 7 5" xfId="16167" xr:uid="{00000000-0005-0000-0000-0000FE180000}"/>
    <cellStyle name="Millares 3 2 7 5 2" xfId="29358" xr:uid="{00000000-0005-0000-0000-0000FF180000}"/>
    <cellStyle name="Millares 3 2 7 6" xfId="17448" xr:uid="{00000000-0005-0000-0000-000000190000}"/>
    <cellStyle name="Millares 3 2 7 6 2" xfId="30639" xr:uid="{00000000-0005-0000-0000-000001190000}"/>
    <cellStyle name="Millares 3 2 7 7" xfId="18734" xr:uid="{00000000-0005-0000-0000-000002190000}"/>
    <cellStyle name="Millares 3 2 7 7 2" xfId="31925" xr:uid="{00000000-0005-0000-0000-000003190000}"/>
    <cellStyle name="Millares 3 2 7 8" xfId="20038" xr:uid="{00000000-0005-0000-0000-000004190000}"/>
    <cellStyle name="Millares 3 2 7 8 2" xfId="33227" xr:uid="{00000000-0005-0000-0000-000005190000}"/>
    <cellStyle name="Millares 3 2 7 9" xfId="34752" xr:uid="{00000000-0005-0000-0000-000006190000}"/>
    <cellStyle name="Millares 3 2 8" xfId="12162" xr:uid="{00000000-0005-0000-0000-000007190000}"/>
    <cellStyle name="Millares 3 2 8 10" xfId="25354" xr:uid="{00000000-0005-0000-0000-000008190000}"/>
    <cellStyle name="Millares 3 2 8 11" xfId="21660" xr:uid="{00000000-0005-0000-0000-000009190000}"/>
    <cellStyle name="Millares 3 2 8 2" xfId="13102" xr:uid="{00000000-0005-0000-0000-00000A190000}"/>
    <cellStyle name="Millares 3 2 8 2 2" xfId="26293" xr:uid="{00000000-0005-0000-0000-00000B190000}"/>
    <cellStyle name="Millares 3 2 8 3" xfId="14151" xr:uid="{00000000-0005-0000-0000-00000C190000}"/>
    <cellStyle name="Millares 3 2 8 3 2" xfId="27342" xr:uid="{00000000-0005-0000-0000-00000D190000}"/>
    <cellStyle name="Millares 3 2 8 4" xfId="15207" xr:uid="{00000000-0005-0000-0000-00000E190000}"/>
    <cellStyle name="Millares 3 2 8 4 2" xfId="28398" xr:uid="{00000000-0005-0000-0000-00000F190000}"/>
    <cellStyle name="Millares 3 2 8 5" xfId="16263" xr:uid="{00000000-0005-0000-0000-000010190000}"/>
    <cellStyle name="Millares 3 2 8 5 2" xfId="29454" xr:uid="{00000000-0005-0000-0000-000011190000}"/>
    <cellStyle name="Millares 3 2 8 6" xfId="17544" xr:uid="{00000000-0005-0000-0000-000012190000}"/>
    <cellStyle name="Millares 3 2 8 6 2" xfId="30735" xr:uid="{00000000-0005-0000-0000-000013190000}"/>
    <cellStyle name="Millares 3 2 8 7" xfId="18830" xr:uid="{00000000-0005-0000-0000-000014190000}"/>
    <cellStyle name="Millares 3 2 8 7 2" xfId="32021" xr:uid="{00000000-0005-0000-0000-000015190000}"/>
    <cellStyle name="Millares 3 2 8 8" xfId="20134" xr:uid="{00000000-0005-0000-0000-000016190000}"/>
    <cellStyle name="Millares 3 2 8 8 2" xfId="33323" xr:uid="{00000000-0005-0000-0000-000017190000}"/>
    <cellStyle name="Millares 3 2 8 9" xfId="34848" xr:uid="{00000000-0005-0000-0000-000018190000}"/>
    <cellStyle name="Millares 3 2 9" xfId="12267" xr:uid="{00000000-0005-0000-0000-000019190000}"/>
    <cellStyle name="Millares 3 2 9 10" xfId="25459" xr:uid="{00000000-0005-0000-0000-00001A190000}"/>
    <cellStyle name="Millares 3 2 9 11" xfId="21765" xr:uid="{00000000-0005-0000-0000-00001B190000}"/>
    <cellStyle name="Millares 3 2 9 2" xfId="13207" xr:uid="{00000000-0005-0000-0000-00001C190000}"/>
    <cellStyle name="Millares 3 2 9 2 2" xfId="26398" xr:uid="{00000000-0005-0000-0000-00001D190000}"/>
    <cellStyle name="Millares 3 2 9 3" xfId="14256" xr:uid="{00000000-0005-0000-0000-00001E190000}"/>
    <cellStyle name="Millares 3 2 9 3 2" xfId="27447" xr:uid="{00000000-0005-0000-0000-00001F190000}"/>
    <cellStyle name="Millares 3 2 9 4" xfId="15312" xr:uid="{00000000-0005-0000-0000-000020190000}"/>
    <cellStyle name="Millares 3 2 9 4 2" xfId="28503" xr:uid="{00000000-0005-0000-0000-000021190000}"/>
    <cellStyle name="Millares 3 2 9 5" xfId="16368" xr:uid="{00000000-0005-0000-0000-000022190000}"/>
    <cellStyle name="Millares 3 2 9 5 2" xfId="29559" xr:uid="{00000000-0005-0000-0000-000023190000}"/>
    <cellStyle name="Millares 3 2 9 6" xfId="17649" xr:uid="{00000000-0005-0000-0000-000024190000}"/>
    <cellStyle name="Millares 3 2 9 6 2" xfId="30840" xr:uid="{00000000-0005-0000-0000-000025190000}"/>
    <cellStyle name="Millares 3 2 9 7" xfId="18935" xr:uid="{00000000-0005-0000-0000-000026190000}"/>
    <cellStyle name="Millares 3 2 9 7 2" xfId="32126" xr:uid="{00000000-0005-0000-0000-000027190000}"/>
    <cellStyle name="Millares 3 2 9 8" xfId="20239" xr:uid="{00000000-0005-0000-0000-000028190000}"/>
    <cellStyle name="Millares 3 2 9 8 2" xfId="33428" xr:uid="{00000000-0005-0000-0000-000029190000}"/>
    <cellStyle name="Millares 3 2 9 9" xfId="34953" xr:uid="{00000000-0005-0000-0000-00002A190000}"/>
    <cellStyle name="Millares 3 20" xfId="18413" xr:uid="{00000000-0005-0000-0000-00002B190000}"/>
    <cellStyle name="Millares 3 20 2" xfId="36462" xr:uid="{00000000-0005-0000-0000-00002C190000}"/>
    <cellStyle name="Millares 3 20 3" xfId="31604" xr:uid="{00000000-0005-0000-0000-00002D190000}"/>
    <cellStyle name="Millares 3 20 4" xfId="23282" xr:uid="{00000000-0005-0000-0000-00002E190000}"/>
    <cellStyle name="Millares 3 21" xfId="19717" xr:uid="{00000000-0005-0000-0000-00002F190000}"/>
    <cellStyle name="Millares 3 21 2" xfId="36717" xr:uid="{00000000-0005-0000-0000-000030190000}"/>
    <cellStyle name="Millares 3 21 3" xfId="32906" xr:uid="{00000000-0005-0000-0000-000031190000}"/>
    <cellStyle name="Millares 3 21 4" xfId="23538" xr:uid="{00000000-0005-0000-0000-000032190000}"/>
    <cellStyle name="Millares 3 22" xfId="23767" xr:uid="{00000000-0005-0000-0000-000033190000}"/>
    <cellStyle name="Millares 3 22 2" xfId="36946" xr:uid="{00000000-0005-0000-0000-000034190000}"/>
    <cellStyle name="Millares 3 23" xfId="23996" xr:uid="{00000000-0005-0000-0000-000035190000}"/>
    <cellStyle name="Millares 3 23 2" xfId="37175" xr:uid="{00000000-0005-0000-0000-000036190000}"/>
    <cellStyle name="Millares 3 24" xfId="24226" xr:uid="{00000000-0005-0000-0000-000037190000}"/>
    <cellStyle name="Millares 3 24 2" xfId="37405" xr:uid="{00000000-0005-0000-0000-000038190000}"/>
    <cellStyle name="Millares 3 25" xfId="24476" xr:uid="{00000000-0005-0000-0000-000039190000}"/>
    <cellStyle name="Millares 3 25 2" xfId="37655" xr:uid="{00000000-0005-0000-0000-00003A190000}"/>
    <cellStyle name="Millares 3 26" xfId="34430" xr:uid="{00000000-0005-0000-0000-00003B190000}"/>
    <cellStyle name="Millares 3 27" xfId="24745" xr:uid="{00000000-0005-0000-0000-00003C190000}"/>
    <cellStyle name="Millares 3 28" xfId="21242" xr:uid="{00000000-0005-0000-0000-00003D190000}"/>
    <cellStyle name="Millares 3 3" xfId="37" xr:uid="{00000000-0005-0000-0000-00003E190000}"/>
    <cellStyle name="Millares 3 3 10" xfId="13641" xr:uid="{00000000-0005-0000-0000-00003F190000}"/>
    <cellStyle name="Millares 3 3 10 10" xfId="22199" xr:uid="{00000000-0005-0000-0000-000040190000}"/>
    <cellStyle name="Millares 3 3 10 2" xfId="14690" xr:uid="{00000000-0005-0000-0000-000041190000}"/>
    <cellStyle name="Millares 3 3 10 2 2" xfId="27881" xr:uid="{00000000-0005-0000-0000-000042190000}"/>
    <cellStyle name="Millares 3 3 10 3" xfId="15746" xr:uid="{00000000-0005-0000-0000-000043190000}"/>
    <cellStyle name="Millares 3 3 10 3 2" xfId="28937" xr:uid="{00000000-0005-0000-0000-000044190000}"/>
    <cellStyle name="Millares 3 3 10 4" xfId="16802" xr:uid="{00000000-0005-0000-0000-000045190000}"/>
    <cellStyle name="Millares 3 3 10 4 2" xfId="29993" xr:uid="{00000000-0005-0000-0000-000046190000}"/>
    <cellStyle name="Millares 3 3 10 5" xfId="18083" xr:uid="{00000000-0005-0000-0000-000047190000}"/>
    <cellStyle name="Millares 3 3 10 5 2" xfId="31274" xr:uid="{00000000-0005-0000-0000-000048190000}"/>
    <cellStyle name="Millares 3 3 10 6" xfId="19369" xr:uid="{00000000-0005-0000-0000-000049190000}"/>
    <cellStyle name="Millares 3 3 10 6 2" xfId="32560" xr:uid="{00000000-0005-0000-0000-00004A190000}"/>
    <cellStyle name="Millares 3 3 10 7" xfId="20673" xr:uid="{00000000-0005-0000-0000-00004B190000}"/>
    <cellStyle name="Millares 3 3 10 7 2" xfId="33862" xr:uid="{00000000-0005-0000-0000-00004C190000}"/>
    <cellStyle name="Millares 3 3 10 8" xfId="35387" xr:uid="{00000000-0005-0000-0000-00004D190000}"/>
    <cellStyle name="Millares 3 3 10 9" xfId="26832" xr:uid="{00000000-0005-0000-0000-00004E190000}"/>
    <cellStyle name="Millares 3 3 11" xfId="12686" xr:uid="{00000000-0005-0000-0000-00004F190000}"/>
    <cellStyle name="Millares 3 3 11 2" xfId="16924" xr:uid="{00000000-0005-0000-0000-000050190000}"/>
    <cellStyle name="Millares 3 3 11 2 2" xfId="30115" xr:uid="{00000000-0005-0000-0000-000051190000}"/>
    <cellStyle name="Millares 3 3 11 3" xfId="18204" xr:uid="{00000000-0005-0000-0000-000052190000}"/>
    <cellStyle name="Millares 3 3 11 3 2" xfId="31395" xr:uid="{00000000-0005-0000-0000-000053190000}"/>
    <cellStyle name="Millares 3 3 11 4" xfId="19490" xr:uid="{00000000-0005-0000-0000-000054190000}"/>
    <cellStyle name="Millares 3 3 11 4 2" xfId="32681" xr:uid="{00000000-0005-0000-0000-000055190000}"/>
    <cellStyle name="Millares 3 3 11 5" xfId="20794" xr:uid="{00000000-0005-0000-0000-000056190000}"/>
    <cellStyle name="Millares 3 3 11 5 2" xfId="33983" xr:uid="{00000000-0005-0000-0000-000057190000}"/>
    <cellStyle name="Millares 3 3 11 6" xfId="35508" xr:uid="{00000000-0005-0000-0000-000058190000}"/>
    <cellStyle name="Millares 3 3 11 7" xfId="25877" xr:uid="{00000000-0005-0000-0000-000059190000}"/>
    <cellStyle name="Millares 3 3 11 8" xfId="22320" xr:uid="{00000000-0005-0000-0000-00005A190000}"/>
    <cellStyle name="Millares 3 3 12" xfId="13735" xr:uid="{00000000-0005-0000-0000-00005B190000}"/>
    <cellStyle name="Millares 3 3 12 2" xfId="21039" xr:uid="{00000000-0005-0000-0000-00005C190000}"/>
    <cellStyle name="Millares 3 3 12 2 2" xfId="34228" xr:uid="{00000000-0005-0000-0000-00005D190000}"/>
    <cellStyle name="Millares 3 3 12 3" xfId="35753" xr:uid="{00000000-0005-0000-0000-00005E190000}"/>
    <cellStyle name="Millares 3 3 12 4" xfId="26926" xr:uid="{00000000-0005-0000-0000-00005F190000}"/>
    <cellStyle name="Millares 3 3 12 5" xfId="22565" xr:uid="{00000000-0005-0000-0000-000060190000}"/>
    <cellStyle name="Millares 3 3 13" xfId="14791" xr:uid="{00000000-0005-0000-0000-000061190000}"/>
    <cellStyle name="Millares 3 3 13 2" xfId="35993" xr:uid="{00000000-0005-0000-0000-000062190000}"/>
    <cellStyle name="Millares 3 3 13 3" xfId="27982" xr:uid="{00000000-0005-0000-0000-000063190000}"/>
    <cellStyle name="Millares 3 3 13 4" xfId="22805" xr:uid="{00000000-0005-0000-0000-000064190000}"/>
    <cellStyle name="Millares 3 3 14" xfId="15847" xr:uid="{00000000-0005-0000-0000-000065190000}"/>
    <cellStyle name="Millares 3 3 14 2" xfId="36223" xr:uid="{00000000-0005-0000-0000-000066190000}"/>
    <cellStyle name="Millares 3 3 14 3" xfId="29038" xr:uid="{00000000-0005-0000-0000-000067190000}"/>
    <cellStyle name="Millares 3 3 14 4" xfId="23035" xr:uid="{00000000-0005-0000-0000-000068190000}"/>
    <cellStyle name="Millares 3 3 15" xfId="17128" xr:uid="{00000000-0005-0000-0000-000069190000}"/>
    <cellStyle name="Millares 3 3 15 2" xfId="36478" xr:uid="{00000000-0005-0000-0000-00006A190000}"/>
    <cellStyle name="Millares 3 3 15 3" xfId="30319" xr:uid="{00000000-0005-0000-0000-00006B190000}"/>
    <cellStyle name="Millares 3 3 15 4" xfId="23299" xr:uid="{00000000-0005-0000-0000-00006C190000}"/>
    <cellStyle name="Millares 3 3 16" xfId="18414" xr:uid="{00000000-0005-0000-0000-00006D190000}"/>
    <cellStyle name="Millares 3 3 16 2" xfId="36733" xr:uid="{00000000-0005-0000-0000-00006E190000}"/>
    <cellStyle name="Millares 3 3 16 3" xfId="31605" xr:uid="{00000000-0005-0000-0000-00006F190000}"/>
    <cellStyle name="Millares 3 3 16 4" xfId="23554" xr:uid="{00000000-0005-0000-0000-000070190000}"/>
    <cellStyle name="Millares 3 3 17" xfId="19718" xr:uid="{00000000-0005-0000-0000-000071190000}"/>
    <cellStyle name="Millares 3 3 17 2" xfId="36962" xr:uid="{00000000-0005-0000-0000-000072190000}"/>
    <cellStyle name="Millares 3 3 17 3" xfId="32907" xr:uid="{00000000-0005-0000-0000-000073190000}"/>
    <cellStyle name="Millares 3 3 17 4" xfId="23783" xr:uid="{00000000-0005-0000-0000-000074190000}"/>
    <cellStyle name="Millares 3 3 18" xfId="24012" xr:uid="{00000000-0005-0000-0000-000075190000}"/>
    <cellStyle name="Millares 3 3 18 2" xfId="37191" xr:uid="{00000000-0005-0000-0000-000076190000}"/>
    <cellStyle name="Millares 3 3 19" xfId="24241" xr:uid="{00000000-0005-0000-0000-000077190000}"/>
    <cellStyle name="Millares 3 3 19 2" xfId="37420" xr:uid="{00000000-0005-0000-0000-000078190000}"/>
    <cellStyle name="Millares 3 3 2" xfId="164" xr:uid="{00000000-0005-0000-0000-000079190000}"/>
    <cellStyle name="Millares 3 3 2 10" xfId="12717" xr:uid="{00000000-0005-0000-0000-00007A190000}"/>
    <cellStyle name="Millares 3 3 2 10 2" xfId="16988" xr:uid="{00000000-0005-0000-0000-00007B190000}"/>
    <cellStyle name="Millares 3 3 2 10 2 2" xfId="30179" xr:uid="{00000000-0005-0000-0000-00007C190000}"/>
    <cellStyle name="Millares 3 3 2 10 3" xfId="18268" xr:uid="{00000000-0005-0000-0000-00007D190000}"/>
    <cellStyle name="Millares 3 3 2 10 3 2" xfId="31459" xr:uid="{00000000-0005-0000-0000-00007E190000}"/>
    <cellStyle name="Millares 3 3 2 10 4" xfId="19554" xr:uid="{00000000-0005-0000-0000-00007F190000}"/>
    <cellStyle name="Millares 3 3 2 10 4 2" xfId="32745" xr:uid="{00000000-0005-0000-0000-000080190000}"/>
    <cellStyle name="Millares 3 3 2 10 5" xfId="20858" xr:uid="{00000000-0005-0000-0000-000081190000}"/>
    <cellStyle name="Millares 3 3 2 10 5 2" xfId="34047" xr:uid="{00000000-0005-0000-0000-000082190000}"/>
    <cellStyle name="Millares 3 3 2 10 6" xfId="35572" xr:uid="{00000000-0005-0000-0000-000083190000}"/>
    <cellStyle name="Millares 3 3 2 10 7" xfId="25908" xr:uid="{00000000-0005-0000-0000-000084190000}"/>
    <cellStyle name="Millares 3 3 2 10 8" xfId="22384" xr:uid="{00000000-0005-0000-0000-000085190000}"/>
    <cellStyle name="Millares 3 3 2 11" xfId="13766" xr:uid="{00000000-0005-0000-0000-000086190000}"/>
    <cellStyle name="Millares 3 3 2 11 2" xfId="21103" xr:uid="{00000000-0005-0000-0000-000087190000}"/>
    <cellStyle name="Millares 3 3 2 11 2 2" xfId="34292" xr:uid="{00000000-0005-0000-0000-000088190000}"/>
    <cellStyle name="Millares 3 3 2 11 3" xfId="35817" xr:uid="{00000000-0005-0000-0000-000089190000}"/>
    <cellStyle name="Millares 3 3 2 11 4" xfId="26957" xr:uid="{00000000-0005-0000-0000-00008A190000}"/>
    <cellStyle name="Millares 3 3 2 11 5" xfId="22629" xr:uid="{00000000-0005-0000-0000-00008B190000}"/>
    <cellStyle name="Millares 3 3 2 12" xfId="14822" xr:uid="{00000000-0005-0000-0000-00008C190000}"/>
    <cellStyle name="Millares 3 3 2 12 2" xfId="36057" xr:uid="{00000000-0005-0000-0000-00008D190000}"/>
    <cellStyle name="Millares 3 3 2 12 3" xfId="28013" xr:uid="{00000000-0005-0000-0000-00008E190000}"/>
    <cellStyle name="Millares 3 3 2 12 4" xfId="22869" xr:uid="{00000000-0005-0000-0000-00008F190000}"/>
    <cellStyle name="Millares 3 3 2 13" xfId="15878" xr:uid="{00000000-0005-0000-0000-000090190000}"/>
    <cellStyle name="Millares 3 3 2 13 2" xfId="36287" xr:uid="{00000000-0005-0000-0000-000091190000}"/>
    <cellStyle name="Millares 3 3 2 13 3" xfId="29069" xr:uid="{00000000-0005-0000-0000-000092190000}"/>
    <cellStyle name="Millares 3 3 2 13 4" xfId="23099" xr:uid="{00000000-0005-0000-0000-000093190000}"/>
    <cellStyle name="Millares 3 3 2 14" xfId="17159" xr:uid="{00000000-0005-0000-0000-000094190000}"/>
    <cellStyle name="Millares 3 3 2 14 2" xfId="36542" xr:uid="{00000000-0005-0000-0000-000095190000}"/>
    <cellStyle name="Millares 3 3 2 14 3" xfId="30350" xr:uid="{00000000-0005-0000-0000-000096190000}"/>
    <cellStyle name="Millares 3 3 2 14 4" xfId="23363" xr:uid="{00000000-0005-0000-0000-000097190000}"/>
    <cellStyle name="Millares 3 3 2 15" xfId="18445" xr:uid="{00000000-0005-0000-0000-000098190000}"/>
    <cellStyle name="Millares 3 3 2 15 2" xfId="36797" xr:uid="{00000000-0005-0000-0000-000099190000}"/>
    <cellStyle name="Millares 3 3 2 15 3" xfId="31636" xr:uid="{00000000-0005-0000-0000-00009A190000}"/>
    <cellStyle name="Millares 3 3 2 15 4" xfId="23618" xr:uid="{00000000-0005-0000-0000-00009B190000}"/>
    <cellStyle name="Millares 3 3 2 16" xfId="19749" xr:uid="{00000000-0005-0000-0000-00009C190000}"/>
    <cellStyle name="Millares 3 3 2 16 2" xfId="37026" xr:uid="{00000000-0005-0000-0000-00009D190000}"/>
    <cellStyle name="Millares 3 3 2 16 3" xfId="32938" xr:uid="{00000000-0005-0000-0000-00009E190000}"/>
    <cellStyle name="Millares 3 3 2 16 4" xfId="23847" xr:uid="{00000000-0005-0000-0000-00009F190000}"/>
    <cellStyle name="Millares 3 3 2 17" xfId="24076" xr:uid="{00000000-0005-0000-0000-0000A0190000}"/>
    <cellStyle name="Millares 3 3 2 17 2" xfId="37255" xr:uid="{00000000-0005-0000-0000-0000A1190000}"/>
    <cellStyle name="Millares 3 3 2 18" xfId="24305" xr:uid="{00000000-0005-0000-0000-0000A2190000}"/>
    <cellStyle name="Millares 3 3 2 18 2" xfId="37484" xr:uid="{00000000-0005-0000-0000-0000A3190000}"/>
    <cellStyle name="Millares 3 3 2 19" xfId="24556" xr:uid="{00000000-0005-0000-0000-0000A4190000}"/>
    <cellStyle name="Millares 3 3 2 19 2" xfId="37735" xr:uid="{00000000-0005-0000-0000-0000A5190000}"/>
    <cellStyle name="Millares 3 3 2 2" xfId="4443" xr:uid="{00000000-0005-0000-0000-0000A6190000}"/>
    <cellStyle name="Millares 3 3 2 2 10" xfId="24414" xr:uid="{00000000-0005-0000-0000-0000A7190000}"/>
    <cellStyle name="Millares 3 3 2 2 10 2" xfId="37593" xr:uid="{00000000-0005-0000-0000-0000A8190000}"/>
    <cellStyle name="Millares 3 3 2 2 11" xfId="24665" xr:uid="{00000000-0005-0000-0000-0000A9190000}"/>
    <cellStyle name="Millares 3 3 2 2 11 2" xfId="37844" xr:uid="{00000000-0005-0000-0000-0000AA190000}"/>
    <cellStyle name="Millares 3 3 2 2 12" xfId="34536" xr:uid="{00000000-0005-0000-0000-0000AB190000}"/>
    <cellStyle name="Millares 3 3 2 2 13" xfId="24958" xr:uid="{00000000-0005-0000-0000-0000AC190000}"/>
    <cellStyle name="Millares 3 3 2 2 14" xfId="21348" xr:uid="{00000000-0005-0000-0000-0000AD190000}"/>
    <cellStyle name="Millares 3 3 2 2 2" xfId="12790" xr:uid="{00000000-0005-0000-0000-0000AE190000}"/>
    <cellStyle name="Millares 3 3 2 2 2 2" xfId="17097" xr:uid="{00000000-0005-0000-0000-0000AF190000}"/>
    <cellStyle name="Millares 3 3 2 2 2 2 2" xfId="30288" xr:uid="{00000000-0005-0000-0000-0000B0190000}"/>
    <cellStyle name="Millares 3 3 2 2 2 3" xfId="18377" xr:uid="{00000000-0005-0000-0000-0000B1190000}"/>
    <cellStyle name="Millares 3 3 2 2 2 3 2" xfId="31568" xr:uid="{00000000-0005-0000-0000-0000B2190000}"/>
    <cellStyle name="Millares 3 3 2 2 2 4" xfId="19663" xr:uid="{00000000-0005-0000-0000-0000B3190000}"/>
    <cellStyle name="Millares 3 3 2 2 2 4 2" xfId="32854" xr:uid="{00000000-0005-0000-0000-0000B4190000}"/>
    <cellStyle name="Millares 3 3 2 2 2 5" xfId="20967" xr:uid="{00000000-0005-0000-0000-0000B5190000}"/>
    <cellStyle name="Millares 3 3 2 2 2 5 2" xfId="34156" xr:uid="{00000000-0005-0000-0000-0000B6190000}"/>
    <cellStyle name="Millares 3 3 2 2 2 6" xfId="35681" xr:uid="{00000000-0005-0000-0000-0000B7190000}"/>
    <cellStyle name="Millares 3 3 2 2 2 7" xfId="25981" xr:uid="{00000000-0005-0000-0000-0000B8190000}"/>
    <cellStyle name="Millares 3 3 2 2 2 8" xfId="22493" xr:uid="{00000000-0005-0000-0000-0000B9190000}"/>
    <cellStyle name="Millares 3 3 2 2 3" xfId="13839" xr:uid="{00000000-0005-0000-0000-0000BA190000}"/>
    <cellStyle name="Millares 3 3 2 2 3 2" xfId="21212" xr:uid="{00000000-0005-0000-0000-0000BB190000}"/>
    <cellStyle name="Millares 3 3 2 2 3 2 2" xfId="34401" xr:uid="{00000000-0005-0000-0000-0000BC190000}"/>
    <cellStyle name="Millares 3 3 2 2 3 3" xfId="35926" xr:uid="{00000000-0005-0000-0000-0000BD190000}"/>
    <cellStyle name="Millares 3 3 2 2 3 4" xfId="27030" xr:uid="{00000000-0005-0000-0000-0000BE190000}"/>
    <cellStyle name="Millares 3 3 2 2 3 5" xfId="22738" xr:uid="{00000000-0005-0000-0000-0000BF190000}"/>
    <cellStyle name="Millares 3 3 2 2 4" xfId="14895" xr:uid="{00000000-0005-0000-0000-0000C0190000}"/>
    <cellStyle name="Millares 3 3 2 2 4 2" xfId="36166" xr:uid="{00000000-0005-0000-0000-0000C1190000}"/>
    <cellStyle name="Millares 3 3 2 2 4 3" xfId="28086" xr:uid="{00000000-0005-0000-0000-0000C2190000}"/>
    <cellStyle name="Millares 3 3 2 2 4 4" xfId="22978" xr:uid="{00000000-0005-0000-0000-0000C3190000}"/>
    <cellStyle name="Millares 3 3 2 2 5" xfId="15951" xr:uid="{00000000-0005-0000-0000-0000C4190000}"/>
    <cellStyle name="Millares 3 3 2 2 5 2" xfId="36396" xr:uid="{00000000-0005-0000-0000-0000C5190000}"/>
    <cellStyle name="Millares 3 3 2 2 5 3" xfId="29142" xr:uid="{00000000-0005-0000-0000-0000C6190000}"/>
    <cellStyle name="Millares 3 3 2 2 5 4" xfId="23208" xr:uid="{00000000-0005-0000-0000-0000C7190000}"/>
    <cellStyle name="Millares 3 3 2 2 6" xfId="17232" xr:uid="{00000000-0005-0000-0000-0000C8190000}"/>
    <cellStyle name="Millares 3 3 2 2 6 2" xfId="36651" xr:uid="{00000000-0005-0000-0000-0000C9190000}"/>
    <cellStyle name="Millares 3 3 2 2 6 3" xfId="30423" xr:uid="{00000000-0005-0000-0000-0000CA190000}"/>
    <cellStyle name="Millares 3 3 2 2 6 4" xfId="23472" xr:uid="{00000000-0005-0000-0000-0000CB190000}"/>
    <cellStyle name="Millares 3 3 2 2 7" xfId="18518" xr:uid="{00000000-0005-0000-0000-0000CC190000}"/>
    <cellStyle name="Millares 3 3 2 2 7 2" xfId="36906" xr:uid="{00000000-0005-0000-0000-0000CD190000}"/>
    <cellStyle name="Millares 3 3 2 2 7 3" xfId="31709" xr:uid="{00000000-0005-0000-0000-0000CE190000}"/>
    <cellStyle name="Millares 3 3 2 2 7 4" xfId="23727" xr:uid="{00000000-0005-0000-0000-0000CF190000}"/>
    <cellStyle name="Millares 3 3 2 2 8" xfId="19822" xr:uid="{00000000-0005-0000-0000-0000D0190000}"/>
    <cellStyle name="Millares 3 3 2 2 8 2" xfId="37135" xr:uid="{00000000-0005-0000-0000-0000D1190000}"/>
    <cellStyle name="Millares 3 3 2 2 8 3" xfId="33011" xr:uid="{00000000-0005-0000-0000-0000D2190000}"/>
    <cellStyle name="Millares 3 3 2 2 8 4" xfId="23956" xr:uid="{00000000-0005-0000-0000-0000D3190000}"/>
    <cellStyle name="Millares 3 3 2 2 9" xfId="24185" xr:uid="{00000000-0005-0000-0000-0000D4190000}"/>
    <cellStyle name="Millares 3 3 2 2 9 2" xfId="37364" xr:uid="{00000000-0005-0000-0000-0000D5190000}"/>
    <cellStyle name="Millares 3 3 2 20" xfId="34463" xr:uid="{00000000-0005-0000-0000-0000D6190000}"/>
    <cellStyle name="Millares 3 3 2 21" xfId="24832" xr:uid="{00000000-0005-0000-0000-0000D7190000}"/>
    <cellStyle name="Millares 3 3 2 22" xfId="21275" xr:uid="{00000000-0005-0000-0000-0000D8190000}"/>
    <cellStyle name="Millares 3 3 2 23" xfId="37938" xr:uid="{00000000-0005-0000-0000-0000D9190000}"/>
    <cellStyle name="Millares 3 3 2 24" xfId="37986" xr:uid="{00000000-0005-0000-0000-0000DA190000}"/>
    <cellStyle name="Millares 3 3 2 3" xfId="12031" xr:uid="{00000000-0005-0000-0000-0000DB190000}"/>
    <cellStyle name="Millares 3 3 2 3 10" xfId="25223" xr:uid="{00000000-0005-0000-0000-0000DC190000}"/>
    <cellStyle name="Millares 3 3 2 3 11" xfId="21530" xr:uid="{00000000-0005-0000-0000-0000DD190000}"/>
    <cellStyle name="Millares 3 3 2 3 2" xfId="12972" xr:uid="{00000000-0005-0000-0000-0000DE190000}"/>
    <cellStyle name="Millares 3 3 2 3 2 2" xfId="26163" xr:uid="{00000000-0005-0000-0000-0000DF190000}"/>
    <cellStyle name="Millares 3 3 2 3 3" xfId="14021" xr:uid="{00000000-0005-0000-0000-0000E0190000}"/>
    <cellStyle name="Millares 3 3 2 3 3 2" xfId="27212" xr:uid="{00000000-0005-0000-0000-0000E1190000}"/>
    <cellStyle name="Millares 3 3 2 3 4" xfId="15077" xr:uid="{00000000-0005-0000-0000-0000E2190000}"/>
    <cellStyle name="Millares 3 3 2 3 4 2" xfId="28268" xr:uid="{00000000-0005-0000-0000-0000E3190000}"/>
    <cellStyle name="Millares 3 3 2 3 5" xfId="16133" xr:uid="{00000000-0005-0000-0000-0000E4190000}"/>
    <cellStyle name="Millares 3 3 2 3 5 2" xfId="29324" xr:uid="{00000000-0005-0000-0000-0000E5190000}"/>
    <cellStyle name="Millares 3 3 2 3 6" xfId="17414" xr:uid="{00000000-0005-0000-0000-0000E6190000}"/>
    <cellStyle name="Millares 3 3 2 3 6 2" xfId="30605" xr:uid="{00000000-0005-0000-0000-0000E7190000}"/>
    <cellStyle name="Millares 3 3 2 3 7" xfId="18700" xr:uid="{00000000-0005-0000-0000-0000E8190000}"/>
    <cellStyle name="Millares 3 3 2 3 7 2" xfId="31891" xr:uid="{00000000-0005-0000-0000-0000E9190000}"/>
    <cellStyle name="Millares 3 3 2 3 8" xfId="20004" xr:uid="{00000000-0005-0000-0000-0000EA190000}"/>
    <cellStyle name="Millares 3 3 2 3 8 2" xfId="33193" xr:uid="{00000000-0005-0000-0000-0000EB190000}"/>
    <cellStyle name="Millares 3 3 2 3 9" xfId="34718" xr:uid="{00000000-0005-0000-0000-0000EC190000}"/>
    <cellStyle name="Millares 3 3 2 4" xfId="12138" xr:uid="{00000000-0005-0000-0000-0000ED190000}"/>
    <cellStyle name="Millares 3 3 2 4 10" xfId="25330" xr:uid="{00000000-0005-0000-0000-0000EE190000}"/>
    <cellStyle name="Millares 3 3 2 4 11" xfId="21636" xr:uid="{00000000-0005-0000-0000-0000EF190000}"/>
    <cellStyle name="Millares 3 3 2 4 2" xfId="13078" xr:uid="{00000000-0005-0000-0000-0000F0190000}"/>
    <cellStyle name="Millares 3 3 2 4 2 2" xfId="26269" xr:uid="{00000000-0005-0000-0000-0000F1190000}"/>
    <cellStyle name="Millares 3 3 2 4 3" xfId="14127" xr:uid="{00000000-0005-0000-0000-0000F2190000}"/>
    <cellStyle name="Millares 3 3 2 4 3 2" xfId="27318" xr:uid="{00000000-0005-0000-0000-0000F3190000}"/>
    <cellStyle name="Millares 3 3 2 4 4" xfId="15183" xr:uid="{00000000-0005-0000-0000-0000F4190000}"/>
    <cellStyle name="Millares 3 3 2 4 4 2" xfId="28374" xr:uid="{00000000-0005-0000-0000-0000F5190000}"/>
    <cellStyle name="Millares 3 3 2 4 5" xfId="16239" xr:uid="{00000000-0005-0000-0000-0000F6190000}"/>
    <cellStyle name="Millares 3 3 2 4 5 2" xfId="29430" xr:uid="{00000000-0005-0000-0000-0000F7190000}"/>
    <cellStyle name="Millares 3 3 2 4 6" xfId="17520" xr:uid="{00000000-0005-0000-0000-0000F8190000}"/>
    <cellStyle name="Millares 3 3 2 4 6 2" xfId="30711" xr:uid="{00000000-0005-0000-0000-0000F9190000}"/>
    <cellStyle name="Millares 3 3 2 4 7" xfId="18806" xr:uid="{00000000-0005-0000-0000-0000FA190000}"/>
    <cellStyle name="Millares 3 3 2 4 7 2" xfId="31997" xr:uid="{00000000-0005-0000-0000-0000FB190000}"/>
    <cellStyle name="Millares 3 3 2 4 8" xfId="20110" xr:uid="{00000000-0005-0000-0000-0000FC190000}"/>
    <cellStyle name="Millares 3 3 2 4 8 2" xfId="33299" xr:uid="{00000000-0005-0000-0000-0000FD190000}"/>
    <cellStyle name="Millares 3 3 2 4 9" xfId="34824" xr:uid="{00000000-0005-0000-0000-0000FE190000}"/>
    <cellStyle name="Millares 3 3 2 5" xfId="12234" xr:uid="{00000000-0005-0000-0000-0000FF190000}"/>
    <cellStyle name="Millares 3 3 2 5 10" xfId="25426" xr:uid="{00000000-0005-0000-0000-0000001A0000}"/>
    <cellStyle name="Millares 3 3 2 5 11" xfId="21732" xr:uid="{00000000-0005-0000-0000-0000011A0000}"/>
    <cellStyle name="Millares 3 3 2 5 2" xfId="13174" xr:uid="{00000000-0005-0000-0000-0000021A0000}"/>
    <cellStyle name="Millares 3 3 2 5 2 2" xfId="26365" xr:uid="{00000000-0005-0000-0000-0000031A0000}"/>
    <cellStyle name="Millares 3 3 2 5 3" xfId="14223" xr:uid="{00000000-0005-0000-0000-0000041A0000}"/>
    <cellStyle name="Millares 3 3 2 5 3 2" xfId="27414" xr:uid="{00000000-0005-0000-0000-0000051A0000}"/>
    <cellStyle name="Millares 3 3 2 5 4" xfId="15279" xr:uid="{00000000-0005-0000-0000-0000061A0000}"/>
    <cellStyle name="Millares 3 3 2 5 4 2" xfId="28470" xr:uid="{00000000-0005-0000-0000-0000071A0000}"/>
    <cellStyle name="Millares 3 3 2 5 5" xfId="16335" xr:uid="{00000000-0005-0000-0000-0000081A0000}"/>
    <cellStyle name="Millares 3 3 2 5 5 2" xfId="29526" xr:uid="{00000000-0005-0000-0000-0000091A0000}"/>
    <cellStyle name="Millares 3 3 2 5 6" xfId="17616" xr:uid="{00000000-0005-0000-0000-00000A1A0000}"/>
    <cellStyle name="Millares 3 3 2 5 6 2" xfId="30807" xr:uid="{00000000-0005-0000-0000-00000B1A0000}"/>
    <cellStyle name="Millares 3 3 2 5 7" xfId="18902" xr:uid="{00000000-0005-0000-0000-00000C1A0000}"/>
    <cellStyle name="Millares 3 3 2 5 7 2" xfId="32093" xr:uid="{00000000-0005-0000-0000-00000D1A0000}"/>
    <cellStyle name="Millares 3 3 2 5 8" xfId="20206" xr:uid="{00000000-0005-0000-0000-00000E1A0000}"/>
    <cellStyle name="Millares 3 3 2 5 8 2" xfId="33395" xr:uid="{00000000-0005-0000-0000-00000F1A0000}"/>
    <cellStyle name="Millares 3 3 2 5 9" xfId="34920" xr:uid="{00000000-0005-0000-0000-0000101A0000}"/>
    <cellStyle name="Millares 3 3 2 6" xfId="12339" xr:uid="{00000000-0005-0000-0000-0000111A0000}"/>
    <cellStyle name="Millares 3 3 2 6 10" xfId="25531" xr:uid="{00000000-0005-0000-0000-0000121A0000}"/>
    <cellStyle name="Millares 3 3 2 6 11" xfId="21837" xr:uid="{00000000-0005-0000-0000-0000131A0000}"/>
    <cellStyle name="Millares 3 3 2 6 2" xfId="13279" xr:uid="{00000000-0005-0000-0000-0000141A0000}"/>
    <cellStyle name="Millares 3 3 2 6 2 2" xfId="26470" xr:uid="{00000000-0005-0000-0000-0000151A0000}"/>
    <cellStyle name="Millares 3 3 2 6 3" xfId="14328" xr:uid="{00000000-0005-0000-0000-0000161A0000}"/>
    <cellStyle name="Millares 3 3 2 6 3 2" xfId="27519" xr:uid="{00000000-0005-0000-0000-0000171A0000}"/>
    <cellStyle name="Millares 3 3 2 6 4" xfId="15384" xr:uid="{00000000-0005-0000-0000-0000181A0000}"/>
    <cellStyle name="Millares 3 3 2 6 4 2" xfId="28575" xr:uid="{00000000-0005-0000-0000-0000191A0000}"/>
    <cellStyle name="Millares 3 3 2 6 5" xfId="16440" xr:uid="{00000000-0005-0000-0000-00001A1A0000}"/>
    <cellStyle name="Millares 3 3 2 6 5 2" xfId="29631" xr:uid="{00000000-0005-0000-0000-00001B1A0000}"/>
    <cellStyle name="Millares 3 3 2 6 6" xfId="17721" xr:uid="{00000000-0005-0000-0000-00001C1A0000}"/>
    <cellStyle name="Millares 3 3 2 6 6 2" xfId="30912" xr:uid="{00000000-0005-0000-0000-00001D1A0000}"/>
    <cellStyle name="Millares 3 3 2 6 7" xfId="19007" xr:uid="{00000000-0005-0000-0000-00001E1A0000}"/>
    <cellStyle name="Millares 3 3 2 6 7 2" xfId="32198" xr:uid="{00000000-0005-0000-0000-00001F1A0000}"/>
    <cellStyle name="Millares 3 3 2 6 8" xfId="20311" xr:uid="{00000000-0005-0000-0000-0000201A0000}"/>
    <cellStyle name="Millares 3 3 2 6 8 2" xfId="33500" xr:uid="{00000000-0005-0000-0000-0000211A0000}"/>
    <cellStyle name="Millares 3 3 2 6 9" xfId="35025" xr:uid="{00000000-0005-0000-0000-0000221A0000}"/>
    <cellStyle name="Millares 3 3 2 7" xfId="12504" xr:uid="{00000000-0005-0000-0000-0000231A0000}"/>
    <cellStyle name="Millares 3 3 2 7 10" xfId="25696" xr:uid="{00000000-0005-0000-0000-0000241A0000}"/>
    <cellStyle name="Millares 3 3 2 7 11" xfId="21998" xr:uid="{00000000-0005-0000-0000-0000251A0000}"/>
    <cellStyle name="Millares 3 3 2 7 2" xfId="13440" xr:uid="{00000000-0005-0000-0000-0000261A0000}"/>
    <cellStyle name="Millares 3 3 2 7 2 2" xfId="26631" xr:uid="{00000000-0005-0000-0000-0000271A0000}"/>
    <cellStyle name="Millares 3 3 2 7 3" xfId="14489" xr:uid="{00000000-0005-0000-0000-0000281A0000}"/>
    <cellStyle name="Millares 3 3 2 7 3 2" xfId="27680" xr:uid="{00000000-0005-0000-0000-0000291A0000}"/>
    <cellStyle name="Millares 3 3 2 7 4" xfId="15545" xr:uid="{00000000-0005-0000-0000-00002A1A0000}"/>
    <cellStyle name="Millares 3 3 2 7 4 2" xfId="28736" xr:uid="{00000000-0005-0000-0000-00002B1A0000}"/>
    <cellStyle name="Millares 3 3 2 7 5" xfId="16601" xr:uid="{00000000-0005-0000-0000-00002C1A0000}"/>
    <cellStyle name="Millares 3 3 2 7 5 2" xfId="29792" xr:uid="{00000000-0005-0000-0000-00002D1A0000}"/>
    <cellStyle name="Millares 3 3 2 7 6" xfId="17882" xr:uid="{00000000-0005-0000-0000-00002E1A0000}"/>
    <cellStyle name="Millares 3 3 2 7 6 2" xfId="31073" xr:uid="{00000000-0005-0000-0000-00002F1A0000}"/>
    <cellStyle name="Millares 3 3 2 7 7" xfId="19168" xr:uid="{00000000-0005-0000-0000-0000301A0000}"/>
    <cellStyle name="Millares 3 3 2 7 7 2" xfId="32359" xr:uid="{00000000-0005-0000-0000-0000311A0000}"/>
    <cellStyle name="Millares 3 3 2 7 8" xfId="20472" xr:uid="{00000000-0005-0000-0000-0000321A0000}"/>
    <cellStyle name="Millares 3 3 2 7 8 2" xfId="33661" xr:uid="{00000000-0005-0000-0000-0000331A0000}"/>
    <cellStyle name="Millares 3 3 2 7 9" xfId="35186" xr:uid="{00000000-0005-0000-0000-0000341A0000}"/>
    <cellStyle name="Millares 3 3 2 8" xfId="12618" xr:uid="{00000000-0005-0000-0000-0000351A0000}"/>
    <cellStyle name="Millares 3 3 2 8 10" xfId="25810" xr:uid="{00000000-0005-0000-0000-0000361A0000}"/>
    <cellStyle name="Millares 3 3 2 8 11" xfId="22112" xr:uid="{00000000-0005-0000-0000-0000371A0000}"/>
    <cellStyle name="Millares 3 3 2 8 2" xfId="13554" xr:uid="{00000000-0005-0000-0000-0000381A0000}"/>
    <cellStyle name="Millares 3 3 2 8 2 2" xfId="26745" xr:uid="{00000000-0005-0000-0000-0000391A0000}"/>
    <cellStyle name="Millares 3 3 2 8 3" xfId="14603" xr:uid="{00000000-0005-0000-0000-00003A1A0000}"/>
    <cellStyle name="Millares 3 3 2 8 3 2" xfId="27794" xr:uid="{00000000-0005-0000-0000-00003B1A0000}"/>
    <cellStyle name="Millares 3 3 2 8 4" xfId="15659" xr:uid="{00000000-0005-0000-0000-00003C1A0000}"/>
    <cellStyle name="Millares 3 3 2 8 4 2" xfId="28850" xr:uid="{00000000-0005-0000-0000-00003D1A0000}"/>
    <cellStyle name="Millares 3 3 2 8 5" xfId="16715" xr:uid="{00000000-0005-0000-0000-00003E1A0000}"/>
    <cellStyle name="Millares 3 3 2 8 5 2" xfId="29906" xr:uid="{00000000-0005-0000-0000-00003F1A0000}"/>
    <cellStyle name="Millares 3 3 2 8 6" xfId="17996" xr:uid="{00000000-0005-0000-0000-0000401A0000}"/>
    <cellStyle name="Millares 3 3 2 8 6 2" xfId="31187" xr:uid="{00000000-0005-0000-0000-0000411A0000}"/>
    <cellStyle name="Millares 3 3 2 8 7" xfId="19282" xr:uid="{00000000-0005-0000-0000-0000421A0000}"/>
    <cellStyle name="Millares 3 3 2 8 7 2" xfId="32473" xr:uid="{00000000-0005-0000-0000-0000431A0000}"/>
    <cellStyle name="Millares 3 3 2 8 8" xfId="20586" xr:uid="{00000000-0005-0000-0000-0000441A0000}"/>
    <cellStyle name="Millares 3 3 2 8 8 2" xfId="33775" xr:uid="{00000000-0005-0000-0000-0000451A0000}"/>
    <cellStyle name="Millares 3 3 2 8 9" xfId="35300" xr:uid="{00000000-0005-0000-0000-0000461A0000}"/>
    <cellStyle name="Millares 3 3 2 9" xfId="13705" xr:uid="{00000000-0005-0000-0000-0000471A0000}"/>
    <cellStyle name="Millares 3 3 2 9 10" xfId="22263" xr:uid="{00000000-0005-0000-0000-0000481A0000}"/>
    <cellStyle name="Millares 3 3 2 9 2" xfId="14754" xr:uid="{00000000-0005-0000-0000-0000491A0000}"/>
    <cellStyle name="Millares 3 3 2 9 2 2" xfId="27945" xr:uid="{00000000-0005-0000-0000-00004A1A0000}"/>
    <cellStyle name="Millares 3 3 2 9 3" xfId="15810" xr:uid="{00000000-0005-0000-0000-00004B1A0000}"/>
    <cellStyle name="Millares 3 3 2 9 3 2" xfId="29001" xr:uid="{00000000-0005-0000-0000-00004C1A0000}"/>
    <cellStyle name="Millares 3 3 2 9 4" xfId="16866" xr:uid="{00000000-0005-0000-0000-00004D1A0000}"/>
    <cellStyle name="Millares 3 3 2 9 4 2" xfId="30057" xr:uid="{00000000-0005-0000-0000-00004E1A0000}"/>
    <cellStyle name="Millares 3 3 2 9 5" xfId="18147" xr:uid="{00000000-0005-0000-0000-00004F1A0000}"/>
    <cellStyle name="Millares 3 3 2 9 5 2" xfId="31338" xr:uid="{00000000-0005-0000-0000-0000501A0000}"/>
    <cellStyle name="Millares 3 3 2 9 6" xfId="19433" xr:uid="{00000000-0005-0000-0000-0000511A0000}"/>
    <cellStyle name="Millares 3 3 2 9 6 2" xfId="32624" xr:uid="{00000000-0005-0000-0000-0000521A0000}"/>
    <cellStyle name="Millares 3 3 2 9 7" xfId="20737" xr:uid="{00000000-0005-0000-0000-0000531A0000}"/>
    <cellStyle name="Millares 3 3 2 9 7 2" xfId="33926" xr:uid="{00000000-0005-0000-0000-0000541A0000}"/>
    <cellStyle name="Millares 3 3 2 9 8" xfId="35451" xr:uid="{00000000-0005-0000-0000-0000551A0000}"/>
    <cellStyle name="Millares 3 3 2 9 9" xfId="26896" xr:uid="{00000000-0005-0000-0000-0000561A0000}"/>
    <cellStyle name="Millares 3 3 20" xfId="24492" xr:uid="{00000000-0005-0000-0000-0000571A0000}"/>
    <cellStyle name="Millares 3 3 20 2" xfId="37671" xr:uid="{00000000-0005-0000-0000-0000581A0000}"/>
    <cellStyle name="Millares 3 3 21" xfId="34431" xr:uid="{00000000-0005-0000-0000-0000591A0000}"/>
    <cellStyle name="Millares 3 3 22" xfId="24748" xr:uid="{00000000-0005-0000-0000-00005A1A0000}"/>
    <cellStyle name="Millares 3 3 23" xfId="21243" xr:uid="{00000000-0005-0000-0000-00005B1A0000}"/>
    <cellStyle name="Millares 3 3 24" xfId="37937" xr:uid="{00000000-0005-0000-0000-00005C1A0000}"/>
    <cellStyle name="Millares 3 3 25" xfId="37985" xr:uid="{00000000-0005-0000-0000-00005D1A0000}"/>
    <cellStyle name="Millares 3 3 3" xfId="4442" xr:uid="{00000000-0005-0000-0000-00005E1A0000}"/>
    <cellStyle name="Millares 3 3 3 10" xfId="14894" xr:uid="{00000000-0005-0000-0000-00005F1A0000}"/>
    <cellStyle name="Millares 3 3 3 10 2" xfId="36025" xr:uid="{00000000-0005-0000-0000-0000601A0000}"/>
    <cellStyle name="Millares 3 3 3 10 3" xfId="28085" xr:uid="{00000000-0005-0000-0000-0000611A0000}"/>
    <cellStyle name="Millares 3 3 3 10 4" xfId="22837" xr:uid="{00000000-0005-0000-0000-0000621A0000}"/>
    <cellStyle name="Millares 3 3 3 11" xfId="15950" xr:uid="{00000000-0005-0000-0000-0000631A0000}"/>
    <cellStyle name="Millares 3 3 3 11 2" xfId="36255" xr:uid="{00000000-0005-0000-0000-0000641A0000}"/>
    <cellStyle name="Millares 3 3 3 11 3" xfId="29141" xr:uid="{00000000-0005-0000-0000-0000651A0000}"/>
    <cellStyle name="Millares 3 3 3 11 4" xfId="23067" xr:uid="{00000000-0005-0000-0000-0000661A0000}"/>
    <cellStyle name="Millares 3 3 3 12" xfId="17231" xr:uid="{00000000-0005-0000-0000-0000671A0000}"/>
    <cellStyle name="Millares 3 3 3 12 2" xfId="36510" xr:uid="{00000000-0005-0000-0000-0000681A0000}"/>
    <cellStyle name="Millares 3 3 3 12 3" xfId="30422" xr:uid="{00000000-0005-0000-0000-0000691A0000}"/>
    <cellStyle name="Millares 3 3 3 12 4" xfId="23331" xr:uid="{00000000-0005-0000-0000-00006A1A0000}"/>
    <cellStyle name="Millares 3 3 3 13" xfId="18517" xr:uid="{00000000-0005-0000-0000-00006B1A0000}"/>
    <cellStyle name="Millares 3 3 3 13 2" xfId="36765" xr:uid="{00000000-0005-0000-0000-00006C1A0000}"/>
    <cellStyle name="Millares 3 3 3 13 3" xfId="31708" xr:uid="{00000000-0005-0000-0000-00006D1A0000}"/>
    <cellStyle name="Millares 3 3 3 13 4" xfId="23586" xr:uid="{00000000-0005-0000-0000-00006E1A0000}"/>
    <cellStyle name="Millares 3 3 3 14" xfId="19821" xr:uid="{00000000-0005-0000-0000-00006F1A0000}"/>
    <cellStyle name="Millares 3 3 3 14 2" xfId="36994" xr:uid="{00000000-0005-0000-0000-0000701A0000}"/>
    <cellStyle name="Millares 3 3 3 14 3" xfId="33010" xr:uid="{00000000-0005-0000-0000-0000711A0000}"/>
    <cellStyle name="Millares 3 3 3 14 4" xfId="23815" xr:uid="{00000000-0005-0000-0000-0000721A0000}"/>
    <cellStyle name="Millares 3 3 3 15" xfId="24044" xr:uid="{00000000-0005-0000-0000-0000731A0000}"/>
    <cellStyle name="Millares 3 3 3 15 2" xfId="37223" xr:uid="{00000000-0005-0000-0000-0000741A0000}"/>
    <cellStyle name="Millares 3 3 3 16" xfId="24273" xr:uid="{00000000-0005-0000-0000-0000751A0000}"/>
    <cellStyle name="Millares 3 3 3 16 2" xfId="37452" xr:uid="{00000000-0005-0000-0000-0000761A0000}"/>
    <cellStyle name="Millares 3 3 3 17" xfId="24524" xr:uid="{00000000-0005-0000-0000-0000771A0000}"/>
    <cellStyle name="Millares 3 3 3 17 2" xfId="37703" xr:uid="{00000000-0005-0000-0000-0000781A0000}"/>
    <cellStyle name="Millares 3 3 3 18" xfId="34535" xr:uid="{00000000-0005-0000-0000-0000791A0000}"/>
    <cellStyle name="Millares 3 3 3 19" xfId="24957" xr:uid="{00000000-0005-0000-0000-00007A1A0000}"/>
    <cellStyle name="Millares 3 3 3 2" xfId="12106" xr:uid="{00000000-0005-0000-0000-00007B1A0000}"/>
    <cellStyle name="Millares 3 3 3 2 10" xfId="24382" xr:uid="{00000000-0005-0000-0000-00007C1A0000}"/>
    <cellStyle name="Millares 3 3 3 2 10 2" xfId="37561" xr:uid="{00000000-0005-0000-0000-00007D1A0000}"/>
    <cellStyle name="Millares 3 3 3 2 11" xfId="24633" xr:uid="{00000000-0005-0000-0000-00007E1A0000}"/>
    <cellStyle name="Millares 3 3 3 2 11 2" xfId="37812" xr:uid="{00000000-0005-0000-0000-00007F1A0000}"/>
    <cellStyle name="Millares 3 3 3 2 12" xfId="34792" xr:uid="{00000000-0005-0000-0000-0000801A0000}"/>
    <cellStyle name="Millares 3 3 3 2 13" xfId="25298" xr:uid="{00000000-0005-0000-0000-0000811A0000}"/>
    <cellStyle name="Millares 3 3 3 2 14" xfId="21604" xr:uid="{00000000-0005-0000-0000-0000821A0000}"/>
    <cellStyle name="Millares 3 3 3 2 2" xfId="13046" xr:uid="{00000000-0005-0000-0000-0000831A0000}"/>
    <cellStyle name="Millares 3 3 3 2 2 2" xfId="17065" xr:uid="{00000000-0005-0000-0000-0000841A0000}"/>
    <cellStyle name="Millares 3 3 3 2 2 2 2" xfId="30256" xr:uid="{00000000-0005-0000-0000-0000851A0000}"/>
    <cellStyle name="Millares 3 3 3 2 2 3" xfId="18345" xr:uid="{00000000-0005-0000-0000-0000861A0000}"/>
    <cellStyle name="Millares 3 3 3 2 2 3 2" xfId="31536" xr:uid="{00000000-0005-0000-0000-0000871A0000}"/>
    <cellStyle name="Millares 3 3 3 2 2 4" xfId="19631" xr:uid="{00000000-0005-0000-0000-0000881A0000}"/>
    <cellStyle name="Millares 3 3 3 2 2 4 2" xfId="32822" xr:uid="{00000000-0005-0000-0000-0000891A0000}"/>
    <cellStyle name="Millares 3 3 3 2 2 5" xfId="20935" xr:uid="{00000000-0005-0000-0000-00008A1A0000}"/>
    <cellStyle name="Millares 3 3 3 2 2 5 2" xfId="34124" xr:uid="{00000000-0005-0000-0000-00008B1A0000}"/>
    <cellStyle name="Millares 3 3 3 2 2 6" xfId="35649" xr:uid="{00000000-0005-0000-0000-00008C1A0000}"/>
    <cellStyle name="Millares 3 3 3 2 2 7" xfId="26237" xr:uid="{00000000-0005-0000-0000-00008D1A0000}"/>
    <cellStyle name="Millares 3 3 3 2 2 8" xfId="22461" xr:uid="{00000000-0005-0000-0000-00008E1A0000}"/>
    <cellStyle name="Millares 3 3 3 2 3" xfId="14095" xr:uid="{00000000-0005-0000-0000-00008F1A0000}"/>
    <cellStyle name="Millares 3 3 3 2 3 2" xfId="21180" xr:uid="{00000000-0005-0000-0000-0000901A0000}"/>
    <cellStyle name="Millares 3 3 3 2 3 2 2" xfId="34369" xr:uid="{00000000-0005-0000-0000-0000911A0000}"/>
    <cellStyle name="Millares 3 3 3 2 3 3" xfId="35894" xr:uid="{00000000-0005-0000-0000-0000921A0000}"/>
    <cellStyle name="Millares 3 3 3 2 3 4" xfId="27286" xr:uid="{00000000-0005-0000-0000-0000931A0000}"/>
    <cellStyle name="Millares 3 3 3 2 3 5" xfId="22706" xr:uid="{00000000-0005-0000-0000-0000941A0000}"/>
    <cellStyle name="Millares 3 3 3 2 4" xfId="15151" xr:uid="{00000000-0005-0000-0000-0000951A0000}"/>
    <cellStyle name="Millares 3 3 3 2 4 2" xfId="36134" xr:uid="{00000000-0005-0000-0000-0000961A0000}"/>
    <cellStyle name="Millares 3 3 3 2 4 3" xfId="28342" xr:uid="{00000000-0005-0000-0000-0000971A0000}"/>
    <cellStyle name="Millares 3 3 3 2 4 4" xfId="22946" xr:uid="{00000000-0005-0000-0000-0000981A0000}"/>
    <cellStyle name="Millares 3 3 3 2 5" xfId="16207" xr:uid="{00000000-0005-0000-0000-0000991A0000}"/>
    <cellStyle name="Millares 3 3 3 2 5 2" xfId="36364" xr:uid="{00000000-0005-0000-0000-00009A1A0000}"/>
    <cellStyle name="Millares 3 3 3 2 5 3" xfId="29398" xr:uid="{00000000-0005-0000-0000-00009B1A0000}"/>
    <cellStyle name="Millares 3 3 3 2 5 4" xfId="23176" xr:uid="{00000000-0005-0000-0000-00009C1A0000}"/>
    <cellStyle name="Millares 3 3 3 2 6" xfId="17488" xr:uid="{00000000-0005-0000-0000-00009D1A0000}"/>
    <cellStyle name="Millares 3 3 3 2 6 2" xfId="36619" xr:uid="{00000000-0005-0000-0000-00009E1A0000}"/>
    <cellStyle name="Millares 3 3 3 2 6 3" xfId="30679" xr:uid="{00000000-0005-0000-0000-00009F1A0000}"/>
    <cellStyle name="Millares 3 3 3 2 6 4" xfId="23440" xr:uid="{00000000-0005-0000-0000-0000A01A0000}"/>
    <cellStyle name="Millares 3 3 3 2 7" xfId="18774" xr:uid="{00000000-0005-0000-0000-0000A11A0000}"/>
    <cellStyle name="Millares 3 3 3 2 7 2" xfId="36874" xr:uid="{00000000-0005-0000-0000-0000A21A0000}"/>
    <cellStyle name="Millares 3 3 3 2 7 3" xfId="31965" xr:uid="{00000000-0005-0000-0000-0000A31A0000}"/>
    <cellStyle name="Millares 3 3 3 2 7 4" xfId="23695" xr:uid="{00000000-0005-0000-0000-0000A41A0000}"/>
    <cellStyle name="Millares 3 3 3 2 8" xfId="20078" xr:uid="{00000000-0005-0000-0000-0000A51A0000}"/>
    <cellStyle name="Millares 3 3 3 2 8 2" xfId="37103" xr:uid="{00000000-0005-0000-0000-0000A61A0000}"/>
    <cellStyle name="Millares 3 3 3 2 8 3" xfId="33267" xr:uid="{00000000-0005-0000-0000-0000A71A0000}"/>
    <cellStyle name="Millares 3 3 3 2 8 4" xfId="23924" xr:uid="{00000000-0005-0000-0000-0000A81A0000}"/>
    <cellStyle name="Millares 3 3 3 2 9" xfId="24153" xr:uid="{00000000-0005-0000-0000-0000A91A0000}"/>
    <cellStyle name="Millares 3 3 3 2 9 2" xfId="37332" xr:uid="{00000000-0005-0000-0000-0000AA1A0000}"/>
    <cellStyle name="Millares 3 3 3 20" xfId="21347" xr:uid="{00000000-0005-0000-0000-0000AB1A0000}"/>
    <cellStyle name="Millares 3 3 3 3" xfId="12202" xr:uid="{00000000-0005-0000-0000-0000AC1A0000}"/>
    <cellStyle name="Millares 3 3 3 3 10" xfId="25394" xr:uid="{00000000-0005-0000-0000-0000AD1A0000}"/>
    <cellStyle name="Millares 3 3 3 3 11" xfId="21700" xr:uid="{00000000-0005-0000-0000-0000AE1A0000}"/>
    <cellStyle name="Millares 3 3 3 3 2" xfId="13142" xr:uid="{00000000-0005-0000-0000-0000AF1A0000}"/>
    <cellStyle name="Millares 3 3 3 3 2 2" xfId="26333" xr:uid="{00000000-0005-0000-0000-0000B01A0000}"/>
    <cellStyle name="Millares 3 3 3 3 3" xfId="14191" xr:uid="{00000000-0005-0000-0000-0000B11A0000}"/>
    <cellStyle name="Millares 3 3 3 3 3 2" xfId="27382" xr:uid="{00000000-0005-0000-0000-0000B21A0000}"/>
    <cellStyle name="Millares 3 3 3 3 4" xfId="15247" xr:uid="{00000000-0005-0000-0000-0000B31A0000}"/>
    <cellStyle name="Millares 3 3 3 3 4 2" xfId="28438" xr:uid="{00000000-0005-0000-0000-0000B41A0000}"/>
    <cellStyle name="Millares 3 3 3 3 5" xfId="16303" xr:uid="{00000000-0005-0000-0000-0000B51A0000}"/>
    <cellStyle name="Millares 3 3 3 3 5 2" xfId="29494" xr:uid="{00000000-0005-0000-0000-0000B61A0000}"/>
    <cellStyle name="Millares 3 3 3 3 6" xfId="17584" xr:uid="{00000000-0005-0000-0000-0000B71A0000}"/>
    <cellStyle name="Millares 3 3 3 3 6 2" xfId="30775" xr:uid="{00000000-0005-0000-0000-0000B81A0000}"/>
    <cellStyle name="Millares 3 3 3 3 7" xfId="18870" xr:uid="{00000000-0005-0000-0000-0000B91A0000}"/>
    <cellStyle name="Millares 3 3 3 3 7 2" xfId="32061" xr:uid="{00000000-0005-0000-0000-0000BA1A0000}"/>
    <cellStyle name="Millares 3 3 3 3 8" xfId="20174" xr:uid="{00000000-0005-0000-0000-0000BB1A0000}"/>
    <cellStyle name="Millares 3 3 3 3 8 2" xfId="33363" xr:uid="{00000000-0005-0000-0000-0000BC1A0000}"/>
    <cellStyle name="Millares 3 3 3 3 9" xfId="34888" xr:uid="{00000000-0005-0000-0000-0000BD1A0000}"/>
    <cellStyle name="Millares 3 3 3 4" xfId="12307" xr:uid="{00000000-0005-0000-0000-0000BE1A0000}"/>
    <cellStyle name="Millares 3 3 3 4 10" xfId="25499" xr:uid="{00000000-0005-0000-0000-0000BF1A0000}"/>
    <cellStyle name="Millares 3 3 3 4 11" xfId="21805" xr:uid="{00000000-0005-0000-0000-0000C01A0000}"/>
    <cellStyle name="Millares 3 3 3 4 2" xfId="13247" xr:uid="{00000000-0005-0000-0000-0000C11A0000}"/>
    <cellStyle name="Millares 3 3 3 4 2 2" xfId="26438" xr:uid="{00000000-0005-0000-0000-0000C21A0000}"/>
    <cellStyle name="Millares 3 3 3 4 3" xfId="14296" xr:uid="{00000000-0005-0000-0000-0000C31A0000}"/>
    <cellStyle name="Millares 3 3 3 4 3 2" xfId="27487" xr:uid="{00000000-0005-0000-0000-0000C41A0000}"/>
    <cellStyle name="Millares 3 3 3 4 4" xfId="15352" xr:uid="{00000000-0005-0000-0000-0000C51A0000}"/>
    <cellStyle name="Millares 3 3 3 4 4 2" xfId="28543" xr:uid="{00000000-0005-0000-0000-0000C61A0000}"/>
    <cellStyle name="Millares 3 3 3 4 5" xfId="16408" xr:uid="{00000000-0005-0000-0000-0000C71A0000}"/>
    <cellStyle name="Millares 3 3 3 4 5 2" xfId="29599" xr:uid="{00000000-0005-0000-0000-0000C81A0000}"/>
    <cellStyle name="Millares 3 3 3 4 6" xfId="17689" xr:uid="{00000000-0005-0000-0000-0000C91A0000}"/>
    <cellStyle name="Millares 3 3 3 4 6 2" xfId="30880" xr:uid="{00000000-0005-0000-0000-0000CA1A0000}"/>
    <cellStyle name="Millares 3 3 3 4 7" xfId="18975" xr:uid="{00000000-0005-0000-0000-0000CB1A0000}"/>
    <cellStyle name="Millares 3 3 3 4 7 2" xfId="32166" xr:uid="{00000000-0005-0000-0000-0000CC1A0000}"/>
    <cellStyle name="Millares 3 3 3 4 8" xfId="20279" xr:uid="{00000000-0005-0000-0000-0000CD1A0000}"/>
    <cellStyle name="Millares 3 3 3 4 8 2" xfId="33468" xr:uid="{00000000-0005-0000-0000-0000CE1A0000}"/>
    <cellStyle name="Millares 3 3 3 4 9" xfId="34993" xr:uid="{00000000-0005-0000-0000-0000CF1A0000}"/>
    <cellStyle name="Millares 3 3 3 5" xfId="12472" xr:uid="{00000000-0005-0000-0000-0000D01A0000}"/>
    <cellStyle name="Millares 3 3 3 5 10" xfId="25664" xr:uid="{00000000-0005-0000-0000-0000D11A0000}"/>
    <cellStyle name="Millares 3 3 3 5 11" xfId="21966" xr:uid="{00000000-0005-0000-0000-0000D21A0000}"/>
    <cellStyle name="Millares 3 3 3 5 2" xfId="13408" xr:uid="{00000000-0005-0000-0000-0000D31A0000}"/>
    <cellStyle name="Millares 3 3 3 5 2 2" xfId="26599" xr:uid="{00000000-0005-0000-0000-0000D41A0000}"/>
    <cellStyle name="Millares 3 3 3 5 3" xfId="14457" xr:uid="{00000000-0005-0000-0000-0000D51A0000}"/>
    <cellStyle name="Millares 3 3 3 5 3 2" xfId="27648" xr:uid="{00000000-0005-0000-0000-0000D61A0000}"/>
    <cellStyle name="Millares 3 3 3 5 4" xfId="15513" xr:uid="{00000000-0005-0000-0000-0000D71A0000}"/>
    <cellStyle name="Millares 3 3 3 5 4 2" xfId="28704" xr:uid="{00000000-0005-0000-0000-0000D81A0000}"/>
    <cellStyle name="Millares 3 3 3 5 5" xfId="16569" xr:uid="{00000000-0005-0000-0000-0000D91A0000}"/>
    <cellStyle name="Millares 3 3 3 5 5 2" xfId="29760" xr:uid="{00000000-0005-0000-0000-0000DA1A0000}"/>
    <cellStyle name="Millares 3 3 3 5 6" xfId="17850" xr:uid="{00000000-0005-0000-0000-0000DB1A0000}"/>
    <cellStyle name="Millares 3 3 3 5 6 2" xfId="31041" xr:uid="{00000000-0005-0000-0000-0000DC1A0000}"/>
    <cellStyle name="Millares 3 3 3 5 7" xfId="19136" xr:uid="{00000000-0005-0000-0000-0000DD1A0000}"/>
    <cellStyle name="Millares 3 3 3 5 7 2" xfId="32327" xr:uid="{00000000-0005-0000-0000-0000DE1A0000}"/>
    <cellStyle name="Millares 3 3 3 5 8" xfId="20440" xr:uid="{00000000-0005-0000-0000-0000DF1A0000}"/>
    <cellStyle name="Millares 3 3 3 5 8 2" xfId="33629" xr:uid="{00000000-0005-0000-0000-0000E01A0000}"/>
    <cellStyle name="Millares 3 3 3 5 9" xfId="35154" xr:uid="{00000000-0005-0000-0000-0000E11A0000}"/>
    <cellStyle name="Millares 3 3 3 6" xfId="12586" xr:uid="{00000000-0005-0000-0000-0000E21A0000}"/>
    <cellStyle name="Millares 3 3 3 6 10" xfId="25778" xr:uid="{00000000-0005-0000-0000-0000E31A0000}"/>
    <cellStyle name="Millares 3 3 3 6 11" xfId="22080" xr:uid="{00000000-0005-0000-0000-0000E41A0000}"/>
    <cellStyle name="Millares 3 3 3 6 2" xfId="13522" xr:uid="{00000000-0005-0000-0000-0000E51A0000}"/>
    <cellStyle name="Millares 3 3 3 6 2 2" xfId="26713" xr:uid="{00000000-0005-0000-0000-0000E61A0000}"/>
    <cellStyle name="Millares 3 3 3 6 3" xfId="14571" xr:uid="{00000000-0005-0000-0000-0000E71A0000}"/>
    <cellStyle name="Millares 3 3 3 6 3 2" xfId="27762" xr:uid="{00000000-0005-0000-0000-0000E81A0000}"/>
    <cellStyle name="Millares 3 3 3 6 4" xfId="15627" xr:uid="{00000000-0005-0000-0000-0000E91A0000}"/>
    <cellStyle name="Millares 3 3 3 6 4 2" xfId="28818" xr:uid="{00000000-0005-0000-0000-0000EA1A0000}"/>
    <cellStyle name="Millares 3 3 3 6 5" xfId="16683" xr:uid="{00000000-0005-0000-0000-0000EB1A0000}"/>
    <cellStyle name="Millares 3 3 3 6 5 2" xfId="29874" xr:uid="{00000000-0005-0000-0000-0000EC1A0000}"/>
    <cellStyle name="Millares 3 3 3 6 6" xfId="17964" xr:uid="{00000000-0005-0000-0000-0000ED1A0000}"/>
    <cellStyle name="Millares 3 3 3 6 6 2" xfId="31155" xr:uid="{00000000-0005-0000-0000-0000EE1A0000}"/>
    <cellStyle name="Millares 3 3 3 6 7" xfId="19250" xr:uid="{00000000-0005-0000-0000-0000EF1A0000}"/>
    <cellStyle name="Millares 3 3 3 6 7 2" xfId="32441" xr:uid="{00000000-0005-0000-0000-0000F01A0000}"/>
    <cellStyle name="Millares 3 3 3 6 8" xfId="20554" xr:uid="{00000000-0005-0000-0000-0000F11A0000}"/>
    <cellStyle name="Millares 3 3 3 6 8 2" xfId="33743" xr:uid="{00000000-0005-0000-0000-0000F21A0000}"/>
    <cellStyle name="Millares 3 3 3 6 9" xfId="35268" xr:uid="{00000000-0005-0000-0000-0000F31A0000}"/>
    <cellStyle name="Millares 3 3 3 7" xfId="13673" xr:uid="{00000000-0005-0000-0000-0000F41A0000}"/>
    <cellStyle name="Millares 3 3 3 7 10" xfId="22231" xr:uid="{00000000-0005-0000-0000-0000F51A0000}"/>
    <cellStyle name="Millares 3 3 3 7 2" xfId="14722" xr:uid="{00000000-0005-0000-0000-0000F61A0000}"/>
    <cellStyle name="Millares 3 3 3 7 2 2" xfId="27913" xr:uid="{00000000-0005-0000-0000-0000F71A0000}"/>
    <cellStyle name="Millares 3 3 3 7 3" xfId="15778" xr:uid="{00000000-0005-0000-0000-0000F81A0000}"/>
    <cellStyle name="Millares 3 3 3 7 3 2" xfId="28969" xr:uid="{00000000-0005-0000-0000-0000F91A0000}"/>
    <cellStyle name="Millares 3 3 3 7 4" xfId="16834" xr:uid="{00000000-0005-0000-0000-0000FA1A0000}"/>
    <cellStyle name="Millares 3 3 3 7 4 2" xfId="30025" xr:uid="{00000000-0005-0000-0000-0000FB1A0000}"/>
    <cellStyle name="Millares 3 3 3 7 5" xfId="18115" xr:uid="{00000000-0005-0000-0000-0000FC1A0000}"/>
    <cellStyle name="Millares 3 3 3 7 5 2" xfId="31306" xr:uid="{00000000-0005-0000-0000-0000FD1A0000}"/>
    <cellStyle name="Millares 3 3 3 7 6" xfId="19401" xr:uid="{00000000-0005-0000-0000-0000FE1A0000}"/>
    <cellStyle name="Millares 3 3 3 7 6 2" xfId="32592" xr:uid="{00000000-0005-0000-0000-0000FF1A0000}"/>
    <cellStyle name="Millares 3 3 3 7 7" xfId="20705" xr:uid="{00000000-0005-0000-0000-0000001B0000}"/>
    <cellStyle name="Millares 3 3 3 7 7 2" xfId="33894" xr:uid="{00000000-0005-0000-0000-0000011B0000}"/>
    <cellStyle name="Millares 3 3 3 7 8" xfId="35419" xr:uid="{00000000-0005-0000-0000-0000021B0000}"/>
    <cellStyle name="Millares 3 3 3 7 9" xfId="26864" xr:uid="{00000000-0005-0000-0000-0000031B0000}"/>
    <cellStyle name="Millares 3 3 3 8" xfId="12789" xr:uid="{00000000-0005-0000-0000-0000041B0000}"/>
    <cellStyle name="Millares 3 3 3 8 2" xfId="16956" xr:uid="{00000000-0005-0000-0000-0000051B0000}"/>
    <cellStyle name="Millares 3 3 3 8 2 2" xfId="30147" xr:uid="{00000000-0005-0000-0000-0000061B0000}"/>
    <cellStyle name="Millares 3 3 3 8 3" xfId="18236" xr:uid="{00000000-0005-0000-0000-0000071B0000}"/>
    <cellStyle name="Millares 3 3 3 8 3 2" xfId="31427" xr:uid="{00000000-0005-0000-0000-0000081B0000}"/>
    <cellStyle name="Millares 3 3 3 8 4" xfId="19522" xr:uid="{00000000-0005-0000-0000-0000091B0000}"/>
    <cellStyle name="Millares 3 3 3 8 4 2" xfId="32713" xr:uid="{00000000-0005-0000-0000-00000A1B0000}"/>
    <cellStyle name="Millares 3 3 3 8 5" xfId="20826" xr:uid="{00000000-0005-0000-0000-00000B1B0000}"/>
    <cellStyle name="Millares 3 3 3 8 5 2" xfId="34015" xr:uid="{00000000-0005-0000-0000-00000C1B0000}"/>
    <cellStyle name="Millares 3 3 3 8 6" xfId="35540" xr:uid="{00000000-0005-0000-0000-00000D1B0000}"/>
    <cellStyle name="Millares 3 3 3 8 7" xfId="25980" xr:uid="{00000000-0005-0000-0000-00000E1B0000}"/>
    <cellStyle name="Millares 3 3 3 8 8" xfId="22352" xr:uid="{00000000-0005-0000-0000-00000F1B0000}"/>
    <cellStyle name="Millares 3 3 3 9" xfId="13838" xr:uid="{00000000-0005-0000-0000-0000101B0000}"/>
    <cellStyle name="Millares 3 3 3 9 2" xfId="21071" xr:uid="{00000000-0005-0000-0000-0000111B0000}"/>
    <cellStyle name="Millares 3 3 3 9 2 2" xfId="34260" xr:uid="{00000000-0005-0000-0000-0000121B0000}"/>
    <cellStyle name="Millares 3 3 3 9 3" xfId="35785" xr:uid="{00000000-0005-0000-0000-0000131B0000}"/>
    <cellStyle name="Millares 3 3 3 9 4" xfId="27029" xr:uid="{00000000-0005-0000-0000-0000141B0000}"/>
    <cellStyle name="Millares 3 3 3 9 5" xfId="22597" xr:uid="{00000000-0005-0000-0000-0000151B0000}"/>
    <cellStyle name="Millares 3 3 4" xfId="11999" xr:uid="{00000000-0005-0000-0000-0000161B0000}"/>
    <cellStyle name="Millares 3 3 4 10" xfId="24350" xr:uid="{00000000-0005-0000-0000-0000171B0000}"/>
    <cellStyle name="Millares 3 3 4 10 2" xfId="37529" xr:uid="{00000000-0005-0000-0000-0000181B0000}"/>
    <cellStyle name="Millares 3 3 4 11" xfId="24601" xr:uid="{00000000-0005-0000-0000-0000191B0000}"/>
    <cellStyle name="Millares 3 3 4 11 2" xfId="37780" xr:uid="{00000000-0005-0000-0000-00001A1B0000}"/>
    <cellStyle name="Millares 3 3 4 12" xfId="34686" xr:uid="{00000000-0005-0000-0000-00001B1B0000}"/>
    <cellStyle name="Millares 3 3 4 13" xfId="25191" xr:uid="{00000000-0005-0000-0000-00001C1B0000}"/>
    <cellStyle name="Millares 3 3 4 14" xfId="21498" xr:uid="{00000000-0005-0000-0000-00001D1B0000}"/>
    <cellStyle name="Millares 3 3 4 2" xfId="12940" xr:uid="{00000000-0005-0000-0000-00001E1B0000}"/>
    <cellStyle name="Millares 3 3 4 2 2" xfId="17033" xr:uid="{00000000-0005-0000-0000-00001F1B0000}"/>
    <cellStyle name="Millares 3 3 4 2 2 2" xfId="30224" xr:uid="{00000000-0005-0000-0000-0000201B0000}"/>
    <cellStyle name="Millares 3 3 4 2 3" xfId="18313" xr:uid="{00000000-0005-0000-0000-0000211B0000}"/>
    <cellStyle name="Millares 3 3 4 2 3 2" xfId="31504" xr:uid="{00000000-0005-0000-0000-0000221B0000}"/>
    <cellStyle name="Millares 3 3 4 2 4" xfId="19599" xr:uid="{00000000-0005-0000-0000-0000231B0000}"/>
    <cellStyle name="Millares 3 3 4 2 4 2" xfId="32790" xr:uid="{00000000-0005-0000-0000-0000241B0000}"/>
    <cellStyle name="Millares 3 3 4 2 5" xfId="20903" xr:uid="{00000000-0005-0000-0000-0000251B0000}"/>
    <cellStyle name="Millares 3 3 4 2 5 2" xfId="34092" xr:uid="{00000000-0005-0000-0000-0000261B0000}"/>
    <cellStyle name="Millares 3 3 4 2 6" xfId="35617" xr:uid="{00000000-0005-0000-0000-0000271B0000}"/>
    <cellStyle name="Millares 3 3 4 2 7" xfId="26131" xr:uid="{00000000-0005-0000-0000-0000281B0000}"/>
    <cellStyle name="Millares 3 3 4 2 8" xfId="22429" xr:uid="{00000000-0005-0000-0000-0000291B0000}"/>
    <cellStyle name="Millares 3 3 4 3" xfId="13989" xr:uid="{00000000-0005-0000-0000-00002A1B0000}"/>
    <cellStyle name="Millares 3 3 4 3 2" xfId="21148" xr:uid="{00000000-0005-0000-0000-00002B1B0000}"/>
    <cellStyle name="Millares 3 3 4 3 2 2" xfId="34337" xr:uid="{00000000-0005-0000-0000-00002C1B0000}"/>
    <cellStyle name="Millares 3 3 4 3 3" xfId="35862" xr:uid="{00000000-0005-0000-0000-00002D1B0000}"/>
    <cellStyle name="Millares 3 3 4 3 4" xfId="27180" xr:uid="{00000000-0005-0000-0000-00002E1B0000}"/>
    <cellStyle name="Millares 3 3 4 3 5" xfId="22674" xr:uid="{00000000-0005-0000-0000-00002F1B0000}"/>
    <cellStyle name="Millares 3 3 4 4" xfId="15045" xr:uid="{00000000-0005-0000-0000-0000301B0000}"/>
    <cellStyle name="Millares 3 3 4 4 2" xfId="36102" xr:uid="{00000000-0005-0000-0000-0000311B0000}"/>
    <cellStyle name="Millares 3 3 4 4 3" xfId="28236" xr:uid="{00000000-0005-0000-0000-0000321B0000}"/>
    <cellStyle name="Millares 3 3 4 4 4" xfId="22914" xr:uid="{00000000-0005-0000-0000-0000331B0000}"/>
    <cellStyle name="Millares 3 3 4 5" xfId="16101" xr:uid="{00000000-0005-0000-0000-0000341B0000}"/>
    <cellStyle name="Millares 3 3 4 5 2" xfId="36332" xr:uid="{00000000-0005-0000-0000-0000351B0000}"/>
    <cellStyle name="Millares 3 3 4 5 3" xfId="29292" xr:uid="{00000000-0005-0000-0000-0000361B0000}"/>
    <cellStyle name="Millares 3 3 4 5 4" xfId="23144" xr:uid="{00000000-0005-0000-0000-0000371B0000}"/>
    <cellStyle name="Millares 3 3 4 6" xfId="17382" xr:uid="{00000000-0005-0000-0000-0000381B0000}"/>
    <cellStyle name="Millares 3 3 4 6 2" xfId="36587" xr:uid="{00000000-0005-0000-0000-0000391B0000}"/>
    <cellStyle name="Millares 3 3 4 6 3" xfId="30573" xr:uid="{00000000-0005-0000-0000-00003A1B0000}"/>
    <cellStyle name="Millares 3 3 4 6 4" xfId="23408" xr:uid="{00000000-0005-0000-0000-00003B1B0000}"/>
    <cellStyle name="Millares 3 3 4 7" xfId="18668" xr:uid="{00000000-0005-0000-0000-00003C1B0000}"/>
    <cellStyle name="Millares 3 3 4 7 2" xfId="36842" xr:uid="{00000000-0005-0000-0000-00003D1B0000}"/>
    <cellStyle name="Millares 3 3 4 7 3" xfId="31859" xr:uid="{00000000-0005-0000-0000-00003E1B0000}"/>
    <cellStyle name="Millares 3 3 4 7 4" xfId="23663" xr:uid="{00000000-0005-0000-0000-00003F1B0000}"/>
    <cellStyle name="Millares 3 3 4 8" xfId="19972" xr:uid="{00000000-0005-0000-0000-0000401B0000}"/>
    <cellStyle name="Millares 3 3 4 8 2" xfId="37071" xr:uid="{00000000-0005-0000-0000-0000411B0000}"/>
    <cellStyle name="Millares 3 3 4 8 3" xfId="33161" xr:uid="{00000000-0005-0000-0000-0000421B0000}"/>
    <cellStyle name="Millares 3 3 4 8 4" xfId="23892" xr:uid="{00000000-0005-0000-0000-0000431B0000}"/>
    <cellStyle name="Millares 3 3 4 9" xfId="24121" xr:uid="{00000000-0005-0000-0000-0000441B0000}"/>
    <cellStyle name="Millares 3 3 4 9 2" xfId="37300" xr:uid="{00000000-0005-0000-0000-0000451B0000}"/>
    <cellStyle name="Millares 3 3 5" xfId="12074" xr:uid="{00000000-0005-0000-0000-0000461B0000}"/>
    <cellStyle name="Millares 3 3 5 10" xfId="25266" xr:uid="{00000000-0005-0000-0000-0000471B0000}"/>
    <cellStyle name="Millares 3 3 5 11" xfId="21572" xr:uid="{00000000-0005-0000-0000-0000481B0000}"/>
    <cellStyle name="Millares 3 3 5 2" xfId="13014" xr:uid="{00000000-0005-0000-0000-0000491B0000}"/>
    <cellStyle name="Millares 3 3 5 2 2" xfId="26205" xr:uid="{00000000-0005-0000-0000-00004A1B0000}"/>
    <cellStyle name="Millares 3 3 5 3" xfId="14063" xr:uid="{00000000-0005-0000-0000-00004B1B0000}"/>
    <cellStyle name="Millares 3 3 5 3 2" xfId="27254" xr:uid="{00000000-0005-0000-0000-00004C1B0000}"/>
    <cellStyle name="Millares 3 3 5 4" xfId="15119" xr:uid="{00000000-0005-0000-0000-00004D1B0000}"/>
    <cellStyle name="Millares 3 3 5 4 2" xfId="28310" xr:uid="{00000000-0005-0000-0000-00004E1B0000}"/>
    <cellStyle name="Millares 3 3 5 5" xfId="16175" xr:uid="{00000000-0005-0000-0000-00004F1B0000}"/>
    <cellStyle name="Millares 3 3 5 5 2" xfId="29366" xr:uid="{00000000-0005-0000-0000-0000501B0000}"/>
    <cellStyle name="Millares 3 3 5 6" xfId="17456" xr:uid="{00000000-0005-0000-0000-0000511B0000}"/>
    <cellStyle name="Millares 3 3 5 6 2" xfId="30647" xr:uid="{00000000-0005-0000-0000-0000521B0000}"/>
    <cellStyle name="Millares 3 3 5 7" xfId="18742" xr:uid="{00000000-0005-0000-0000-0000531B0000}"/>
    <cellStyle name="Millares 3 3 5 7 2" xfId="31933" xr:uid="{00000000-0005-0000-0000-0000541B0000}"/>
    <cellStyle name="Millares 3 3 5 8" xfId="20046" xr:uid="{00000000-0005-0000-0000-0000551B0000}"/>
    <cellStyle name="Millares 3 3 5 8 2" xfId="33235" xr:uid="{00000000-0005-0000-0000-0000561B0000}"/>
    <cellStyle name="Millares 3 3 5 9" xfId="34760" xr:uid="{00000000-0005-0000-0000-0000571B0000}"/>
    <cellStyle name="Millares 3 3 6" xfId="12170" xr:uid="{00000000-0005-0000-0000-0000581B0000}"/>
    <cellStyle name="Millares 3 3 6 10" xfId="25362" xr:uid="{00000000-0005-0000-0000-0000591B0000}"/>
    <cellStyle name="Millares 3 3 6 11" xfId="21668" xr:uid="{00000000-0005-0000-0000-00005A1B0000}"/>
    <cellStyle name="Millares 3 3 6 2" xfId="13110" xr:uid="{00000000-0005-0000-0000-00005B1B0000}"/>
    <cellStyle name="Millares 3 3 6 2 2" xfId="26301" xr:uid="{00000000-0005-0000-0000-00005C1B0000}"/>
    <cellStyle name="Millares 3 3 6 3" xfId="14159" xr:uid="{00000000-0005-0000-0000-00005D1B0000}"/>
    <cellStyle name="Millares 3 3 6 3 2" xfId="27350" xr:uid="{00000000-0005-0000-0000-00005E1B0000}"/>
    <cellStyle name="Millares 3 3 6 4" xfId="15215" xr:uid="{00000000-0005-0000-0000-00005F1B0000}"/>
    <cellStyle name="Millares 3 3 6 4 2" xfId="28406" xr:uid="{00000000-0005-0000-0000-0000601B0000}"/>
    <cellStyle name="Millares 3 3 6 5" xfId="16271" xr:uid="{00000000-0005-0000-0000-0000611B0000}"/>
    <cellStyle name="Millares 3 3 6 5 2" xfId="29462" xr:uid="{00000000-0005-0000-0000-0000621B0000}"/>
    <cellStyle name="Millares 3 3 6 6" xfId="17552" xr:uid="{00000000-0005-0000-0000-0000631B0000}"/>
    <cellStyle name="Millares 3 3 6 6 2" xfId="30743" xr:uid="{00000000-0005-0000-0000-0000641B0000}"/>
    <cellStyle name="Millares 3 3 6 7" xfId="18838" xr:uid="{00000000-0005-0000-0000-0000651B0000}"/>
    <cellStyle name="Millares 3 3 6 7 2" xfId="32029" xr:uid="{00000000-0005-0000-0000-0000661B0000}"/>
    <cellStyle name="Millares 3 3 6 8" xfId="20142" xr:uid="{00000000-0005-0000-0000-0000671B0000}"/>
    <cellStyle name="Millares 3 3 6 8 2" xfId="33331" xr:uid="{00000000-0005-0000-0000-0000681B0000}"/>
    <cellStyle name="Millares 3 3 6 9" xfId="34856" xr:uid="{00000000-0005-0000-0000-0000691B0000}"/>
    <cellStyle name="Millares 3 3 7" xfId="12275" xr:uid="{00000000-0005-0000-0000-00006A1B0000}"/>
    <cellStyle name="Millares 3 3 7 10" xfId="25467" xr:uid="{00000000-0005-0000-0000-00006B1B0000}"/>
    <cellStyle name="Millares 3 3 7 11" xfId="21773" xr:uid="{00000000-0005-0000-0000-00006C1B0000}"/>
    <cellStyle name="Millares 3 3 7 2" xfId="13215" xr:uid="{00000000-0005-0000-0000-00006D1B0000}"/>
    <cellStyle name="Millares 3 3 7 2 2" xfId="26406" xr:uid="{00000000-0005-0000-0000-00006E1B0000}"/>
    <cellStyle name="Millares 3 3 7 3" xfId="14264" xr:uid="{00000000-0005-0000-0000-00006F1B0000}"/>
    <cellStyle name="Millares 3 3 7 3 2" xfId="27455" xr:uid="{00000000-0005-0000-0000-0000701B0000}"/>
    <cellStyle name="Millares 3 3 7 4" xfId="15320" xr:uid="{00000000-0005-0000-0000-0000711B0000}"/>
    <cellStyle name="Millares 3 3 7 4 2" xfId="28511" xr:uid="{00000000-0005-0000-0000-0000721B0000}"/>
    <cellStyle name="Millares 3 3 7 5" xfId="16376" xr:uid="{00000000-0005-0000-0000-0000731B0000}"/>
    <cellStyle name="Millares 3 3 7 5 2" xfId="29567" xr:uid="{00000000-0005-0000-0000-0000741B0000}"/>
    <cellStyle name="Millares 3 3 7 6" xfId="17657" xr:uid="{00000000-0005-0000-0000-0000751B0000}"/>
    <cellStyle name="Millares 3 3 7 6 2" xfId="30848" xr:uid="{00000000-0005-0000-0000-0000761B0000}"/>
    <cellStyle name="Millares 3 3 7 7" xfId="18943" xr:uid="{00000000-0005-0000-0000-0000771B0000}"/>
    <cellStyle name="Millares 3 3 7 7 2" xfId="32134" xr:uid="{00000000-0005-0000-0000-0000781B0000}"/>
    <cellStyle name="Millares 3 3 7 8" xfId="20247" xr:uid="{00000000-0005-0000-0000-0000791B0000}"/>
    <cellStyle name="Millares 3 3 7 8 2" xfId="33436" xr:uid="{00000000-0005-0000-0000-00007A1B0000}"/>
    <cellStyle name="Millares 3 3 7 9" xfId="34961" xr:uid="{00000000-0005-0000-0000-00007B1B0000}"/>
    <cellStyle name="Millares 3 3 8" xfId="12440" xr:uid="{00000000-0005-0000-0000-00007C1B0000}"/>
    <cellStyle name="Millares 3 3 8 10" xfId="25632" xr:uid="{00000000-0005-0000-0000-00007D1B0000}"/>
    <cellStyle name="Millares 3 3 8 11" xfId="21934" xr:uid="{00000000-0005-0000-0000-00007E1B0000}"/>
    <cellStyle name="Millares 3 3 8 2" xfId="13376" xr:uid="{00000000-0005-0000-0000-00007F1B0000}"/>
    <cellStyle name="Millares 3 3 8 2 2" xfId="26567" xr:uid="{00000000-0005-0000-0000-0000801B0000}"/>
    <cellStyle name="Millares 3 3 8 3" xfId="14425" xr:uid="{00000000-0005-0000-0000-0000811B0000}"/>
    <cellStyle name="Millares 3 3 8 3 2" xfId="27616" xr:uid="{00000000-0005-0000-0000-0000821B0000}"/>
    <cellStyle name="Millares 3 3 8 4" xfId="15481" xr:uid="{00000000-0005-0000-0000-0000831B0000}"/>
    <cellStyle name="Millares 3 3 8 4 2" xfId="28672" xr:uid="{00000000-0005-0000-0000-0000841B0000}"/>
    <cellStyle name="Millares 3 3 8 5" xfId="16537" xr:uid="{00000000-0005-0000-0000-0000851B0000}"/>
    <cellStyle name="Millares 3 3 8 5 2" xfId="29728" xr:uid="{00000000-0005-0000-0000-0000861B0000}"/>
    <cellStyle name="Millares 3 3 8 6" xfId="17818" xr:uid="{00000000-0005-0000-0000-0000871B0000}"/>
    <cellStyle name="Millares 3 3 8 6 2" xfId="31009" xr:uid="{00000000-0005-0000-0000-0000881B0000}"/>
    <cellStyle name="Millares 3 3 8 7" xfId="19104" xr:uid="{00000000-0005-0000-0000-0000891B0000}"/>
    <cellStyle name="Millares 3 3 8 7 2" xfId="32295" xr:uid="{00000000-0005-0000-0000-00008A1B0000}"/>
    <cellStyle name="Millares 3 3 8 8" xfId="20408" xr:uid="{00000000-0005-0000-0000-00008B1B0000}"/>
    <cellStyle name="Millares 3 3 8 8 2" xfId="33597" xr:uid="{00000000-0005-0000-0000-00008C1B0000}"/>
    <cellStyle name="Millares 3 3 8 9" xfId="35122" xr:uid="{00000000-0005-0000-0000-00008D1B0000}"/>
    <cellStyle name="Millares 3 3 9" xfId="12554" xr:uid="{00000000-0005-0000-0000-00008E1B0000}"/>
    <cellStyle name="Millares 3 3 9 10" xfId="25746" xr:uid="{00000000-0005-0000-0000-00008F1B0000}"/>
    <cellStyle name="Millares 3 3 9 11" xfId="22048" xr:uid="{00000000-0005-0000-0000-0000901B0000}"/>
    <cellStyle name="Millares 3 3 9 2" xfId="13490" xr:uid="{00000000-0005-0000-0000-0000911B0000}"/>
    <cellStyle name="Millares 3 3 9 2 2" xfId="26681" xr:uid="{00000000-0005-0000-0000-0000921B0000}"/>
    <cellStyle name="Millares 3 3 9 3" xfId="14539" xr:uid="{00000000-0005-0000-0000-0000931B0000}"/>
    <cellStyle name="Millares 3 3 9 3 2" xfId="27730" xr:uid="{00000000-0005-0000-0000-0000941B0000}"/>
    <cellStyle name="Millares 3 3 9 4" xfId="15595" xr:uid="{00000000-0005-0000-0000-0000951B0000}"/>
    <cellStyle name="Millares 3 3 9 4 2" xfId="28786" xr:uid="{00000000-0005-0000-0000-0000961B0000}"/>
    <cellStyle name="Millares 3 3 9 5" xfId="16651" xr:uid="{00000000-0005-0000-0000-0000971B0000}"/>
    <cellStyle name="Millares 3 3 9 5 2" xfId="29842" xr:uid="{00000000-0005-0000-0000-0000981B0000}"/>
    <cellStyle name="Millares 3 3 9 6" xfId="17932" xr:uid="{00000000-0005-0000-0000-0000991B0000}"/>
    <cellStyle name="Millares 3 3 9 6 2" xfId="31123" xr:uid="{00000000-0005-0000-0000-00009A1B0000}"/>
    <cellStyle name="Millares 3 3 9 7" xfId="19218" xr:uid="{00000000-0005-0000-0000-00009B1B0000}"/>
    <cellStyle name="Millares 3 3 9 7 2" xfId="32409" xr:uid="{00000000-0005-0000-0000-00009C1B0000}"/>
    <cellStyle name="Millares 3 3 9 8" xfId="20522" xr:uid="{00000000-0005-0000-0000-00009D1B0000}"/>
    <cellStyle name="Millares 3 3 9 8 2" xfId="33711" xr:uid="{00000000-0005-0000-0000-00009E1B0000}"/>
    <cellStyle name="Millares 3 3 9 9" xfId="35236" xr:uid="{00000000-0005-0000-0000-00009F1B0000}"/>
    <cellStyle name="Millares 3 4" xfId="38" xr:uid="{00000000-0005-0000-0000-0000A01B0000}"/>
    <cellStyle name="Millares 3 4 10" xfId="13689" xr:uid="{00000000-0005-0000-0000-0000A11B0000}"/>
    <cellStyle name="Millares 3 4 10 10" xfId="22247" xr:uid="{00000000-0005-0000-0000-0000A21B0000}"/>
    <cellStyle name="Millares 3 4 10 2" xfId="14738" xr:uid="{00000000-0005-0000-0000-0000A31B0000}"/>
    <cellStyle name="Millares 3 4 10 2 2" xfId="27929" xr:uid="{00000000-0005-0000-0000-0000A41B0000}"/>
    <cellStyle name="Millares 3 4 10 3" xfId="15794" xr:uid="{00000000-0005-0000-0000-0000A51B0000}"/>
    <cellStyle name="Millares 3 4 10 3 2" xfId="28985" xr:uid="{00000000-0005-0000-0000-0000A61B0000}"/>
    <cellStyle name="Millares 3 4 10 4" xfId="16850" xr:uid="{00000000-0005-0000-0000-0000A71B0000}"/>
    <cellStyle name="Millares 3 4 10 4 2" xfId="30041" xr:uid="{00000000-0005-0000-0000-0000A81B0000}"/>
    <cellStyle name="Millares 3 4 10 5" xfId="18131" xr:uid="{00000000-0005-0000-0000-0000A91B0000}"/>
    <cellStyle name="Millares 3 4 10 5 2" xfId="31322" xr:uid="{00000000-0005-0000-0000-0000AA1B0000}"/>
    <cellStyle name="Millares 3 4 10 6" xfId="19417" xr:uid="{00000000-0005-0000-0000-0000AB1B0000}"/>
    <cellStyle name="Millares 3 4 10 6 2" xfId="32608" xr:uid="{00000000-0005-0000-0000-0000AC1B0000}"/>
    <cellStyle name="Millares 3 4 10 7" xfId="20721" xr:uid="{00000000-0005-0000-0000-0000AD1B0000}"/>
    <cellStyle name="Millares 3 4 10 7 2" xfId="33910" xr:uid="{00000000-0005-0000-0000-0000AE1B0000}"/>
    <cellStyle name="Millares 3 4 10 8" xfId="35435" xr:uid="{00000000-0005-0000-0000-0000AF1B0000}"/>
    <cellStyle name="Millares 3 4 10 9" xfId="26880" xr:uid="{00000000-0005-0000-0000-0000B01B0000}"/>
    <cellStyle name="Millares 3 4 11" xfId="16972" xr:uid="{00000000-0005-0000-0000-0000B11B0000}"/>
    <cellStyle name="Millares 3 4 11 2" xfId="18252" xr:uid="{00000000-0005-0000-0000-0000B21B0000}"/>
    <cellStyle name="Millares 3 4 11 2 2" xfId="31443" xr:uid="{00000000-0005-0000-0000-0000B31B0000}"/>
    <cellStyle name="Millares 3 4 11 3" xfId="19538" xr:uid="{00000000-0005-0000-0000-0000B41B0000}"/>
    <cellStyle name="Millares 3 4 11 3 2" xfId="32729" xr:uid="{00000000-0005-0000-0000-0000B51B0000}"/>
    <cellStyle name="Millares 3 4 11 4" xfId="20842" xr:uid="{00000000-0005-0000-0000-0000B61B0000}"/>
    <cellStyle name="Millares 3 4 11 4 2" xfId="34031" xr:uid="{00000000-0005-0000-0000-0000B71B0000}"/>
    <cellStyle name="Millares 3 4 11 5" xfId="35556" xr:uid="{00000000-0005-0000-0000-0000B81B0000}"/>
    <cellStyle name="Millares 3 4 11 6" xfId="30163" xr:uid="{00000000-0005-0000-0000-0000B91B0000}"/>
    <cellStyle name="Millares 3 4 11 7" xfId="22368" xr:uid="{00000000-0005-0000-0000-0000BA1B0000}"/>
    <cellStyle name="Millares 3 4 12" xfId="21087" xr:uid="{00000000-0005-0000-0000-0000BB1B0000}"/>
    <cellStyle name="Millares 3 4 12 2" xfId="35801" xr:uid="{00000000-0005-0000-0000-0000BC1B0000}"/>
    <cellStyle name="Millares 3 4 12 3" xfId="34276" xr:uid="{00000000-0005-0000-0000-0000BD1B0000}"/>
    <cellStyle name="Millares 3 4 12 4" xfId="22613" xr:uid="{00000000-0005-0000-0000-0000BE1B0000}"/>
    <cellStyle name="Millares 3 4 13" xfId="22853" xr:uid="{00000000-0005-0000-0000-0000BF1B0000}"/>
    <cellStyle name="Millares 3 4 13 2" xfId="36041" xr:uid="{00000000-0005-0000-0000-0000C01B0000}"/>
    <cellStyle name="Millares 3 4 14" xfId="23083" xr:uid="{00000000-0005-0000-0000-0000C11B0000}"/>
    <cellStyle name="Millares 3 4 14 2" xfId="36271" xr:uid="{00000000-0005-0000-0000-0000C21B0000}"/>
    <cellStyle name="Millares 3 4 15" xfId="23347" xr:uid="{00000000-0005-0000-0000-0000C31B0000}"/>
    <cellStyle name="Millares 3 4 15 2" xfId="36526" xr:uid="{00000000-0005-0000-0000-0000C41B0000}"/>
    <cellStyle name="Millares 3 4 16" xfId="23602" xr:uid="{00000000-0005-0000-0000-0000C51B0000}"/>
    <cellStyle name="Millares 3 4 16 2" xfId="36781" xr:uid="{00000000-0005-0000-0000-0000C61B0000}"/>
    <cellStyle name="Millares 3 4 17" xfId="23831" xr:uid="{00000000-0005-0000-0000-0000C71B0000}"/>
    <cellStyle name="Millares 3 4 17 2" xfId="37010" xr:uid="{00000000-0005-0000-0000-0000C81B0000}"/>
    <cellStyle name="Millares 3 4 18" xfId="24060" xr:uid="{00000000-0005-0000-0000-0000C91B0000}"/>
    <cellStyle name="Millares 3 4 18 2" xfId="37239" xr:uid="{00000000-0005-0000-0000-0000CA1B0000}"/>
    <cellStyle name="Millares 3 4 19" xfId="24289" xr:uid="{00000000-0005-0000-0000-0000CB1B0000}"/>
    <cellStyle name="Millares 3 4 19 2" xfId="37468" xr:uid="{00000000-0005-0000-0000-0000CC1B0000}"/>
    <cellStyle name="Millares 3 4 2" xfId="165" xr:uid="{00000000-0005-0000-0000-0000CD1B0000}"/>
    <cellStyle name="Millares 3 4 2 10" xfId="24169" xr:uid="{00000000-0005-0000-0000-0000CE1B0000}"/>
    <cellStyle name="Millares 3 4 2 10 2" xfId="37348" xr:uid="{00000000-0005-0000-0000-0000CF1B0000}"/>
    <cellStyle name="Millares 3 4 2 11" xfId="24398" xr:uid="{00000000-0005-0000-0000-0000D01B0000}"/>
    <cellStyle name="Millares 3 4 2 11 2" xfId="37577" xr:uid="{00000000-0005-0000-0000-0000D11B0000}"/>
    <cellStyle name="Millares 3 4 2 12" xfId="24649" xr:uid="{00000000-0005-0000-0000-0000D21B0000}"/>
    <cellStyle name="Millares 3 4 2 12 2" xfId="37828" xr:uid="{00000000-0005-0000-0000-0000D31B0000}"/>
    <cellStyle name="Millares 3 4 2 13" xfId="24833" xr:uid="{00000000-0005-0000-0000-0000D41B0000}"/>
    <cellStyle name="Millares 3 4 2 2" xfId="4445" xr:uid="{00000000-0005-0000-0000-0000D51B0000}"/>
    <cellStyle name="Millares 3 4 2 2 2" xfId="24960" xr:uid="{00000000-0005-0000-0000-0000D61B0000}"/>
    <cellStyle name="Millares 3 4 2 3" xfId="17081" xr:uid="{00000000-0005-0000-0000-0000D71B0000}"/>
    <cellStyle name="Millares 3 4 2 3 2" xfId="18361" xr:uid="{00000000-0005-0000-0000-0000D81B0000}"/>
    <cellStyle name="Millares 3 4 2 3 2 2" xfId="31552" xr:uid="{00000000-0005-0000-0000-0000D91B0000}"/>
    <cellStyle name="Millares 3 4 2 3 3" xfId="19647" xr:uid="{00000000-0005-0000-0000-0000DA1B0000}"/>
    <cellStyle name="Millares 3 4 2 3 3 2" xfId="32838" xr:uid="{00000000-0005-0000-0000-0000DB1B0000}"/>
    <cellStyle name="Millares 3 4 2 3 4" xfId="20951" xr:uid="{00000000-0005-0000-0000-0000DC1B0000}"/>
    <cellStyle name="Millares 3 4 2 3 4 2" xfId="34140" xr:uid="{00000000-0005-0000-0000-0000DD1B0000}"/>
    <cellStyle name="Millares 3 4 2 3 5" xfId="35665" xr:uid="{00000000-0005-0000-0000-0000DE1B0000}"/>
    <cellStyle name="Millares 3 4 2 3 6" xfId="30272" xr:uid="{00000000-0005-0000-0000-0000DF1B0000}"/>
    <cellStyle name="Millares 3 4 2 3 7" xfId="22477" xr:uid="{00000000-0005-0000-0000-0000E01B0000}"/>
    <cellStyle name="Millares 3 4 2 4" xfId="21196" xr:uid="{00000000-0005-0000-0000-0000E11B0000}"/>
    <cellStyle name="Millares 3 4 2 4 2" xfId="35910" xr:uid="{00000000-0005-0000-0000-0000E21B0000}"/>
    <cellStyle name="Millares 3 4 2 4 3" xfId="34385" xr:uid="{00000000-0005-0000-0000-0000E31B0000}"/>
    <cellStyle name="Millares 3 4 2 4 4" xfId="22722" xr:uid="{00000000-0005-0000-0000-0000E41B0000}"/>
    <cellStyle name="Millares 3 4 2 5" xfId="22962" xr:uid="{00000000-0005-0000-0000-0000E51B0000}"/>
    <cellStyle name="Millares 3 4 2 5 2" xfId="36150" xr:uid="{00000000-0005-0000-0000-0000E61B0000}"/>
    <cellStyle name="Millares 3 4 2 6" xfId="23192" xr:uid="{00000000-0005-0000-0000-0000E71B0000}"/>
    <cellStyle name="Millares 3 4 2 6 2" xfId="36380" xr:uid="{00000000-0005-0000-0000-0000E81B0000}"/>
    <cellStyle name="Millares 3 4 2 7" xfId="23456" xr:uid="{00000000-0005-0000-0000-0000E91B0000}"/>
    <cellStyle name="Millares 3 4 2 7 2" xfId="36635" xr:uid="{00000000-0005-0000-0000-0000EA1B0000}"/>
    <cellStyle name="Millares 3 4 2 8" xfId="23711" xr:uid="{00000000-0005-0000-0000-0000EB1B0000}"/>
    <cellStyle name="Millares 3 4 2 8 2" xfId="36890" xr:uid="{00000000-0005-0000-0000-0000EC1B0000}"/>
    <cellStyle name="Millares 3 4 2 9" xfId="23940" xr:uid="{00000000-0005-0000-0000-0000ED1B0000}"/>
    <cellStyle name="Millares 3 4 2 9 2" xfId="37119" xr:uid="{00000000-0005-0000-0000-0000EE1B0000}"/>
    <cellStyle name="Millares 3 4 20" xfId="24540" xr:uid="{00000000-0005-0000-0000-0000EF1B0000}"/>
    <cellStyle name="Millares 3 4 20 2" xfId="37719" xr:uid="{00000000-0005-0000-0000-0000F01B0000}"/>
    <cellStyle name="Millares 3 4 21" xfId="24749" xr:uid="{00000000-0005-0000-0000-0000F11B0000}"/>
    <cellStyle name="Millares 3 4 3" xfId="4444" xr:uid="{00000000-0005-0000-0000-0000F21B0000}"/>
    <cellStyle name="Millares 3 4 3 2" xfId="24959" xr:uid="{00000000-0005-0000-0000-0000F31B0000}"/>
    <cellStyle name="Millares 3 4 4" xfId="12015" xr:uid="{00000000-0005-0000-0000-0000F41B0000}"/>
    <cellStyle name="Millares 3 4 4 10" xfId="25207" xr:uid="{00000000-0005-0000-0000-0000F51B0000}"/>
    <cellStyle name="Millares 3 4 4 11" xfId="21514" xr:uid="{00000000-0005-0000-0000-0000F61B0000}"/>
    <cellStyle name="Millares 3 4 4 2" xfId="12956" xr:uid="{00000000-0005-0000-0000-0000F71B0000}"/>
    <cellStyle name="Millares 3 4 4 2 2" xfId="26147" xr:uid="{00000000-0005-0000-0000-0000F81B0000}"/>
    <cellStyle name="Millares 3 4 4 3" xfId="14005" xr:uid="{00000000-0005-0000-0000-0000F91B0000}"/>
    <cellStyle name="Millares 3 4 4 3 2" xfId="27196" xr:uid="{00000000-0005-0000-0000-0000FA1B0000}"/>
    <cellStyle name="Millares 3 4 4 4" xfId="15061" xr:uid="{00000000-0005-0000-0000-0000FB1B0000}"/>
    <cellStyle name="Millares 3 4 4 4 2" xfId="28252" xr:uid="{00000000-0005-0000-0000-0000FC1B0000}"/>
    <cellStyle name="Millares 3 4 4 5" xfId="16117" xr:uid="{00000000-0005-0000-0000-0000FD1B0000}"/>
    <cellStyle name="Millares 3 4 4 5 2" xfId="29308" xr:uid="{00000000-0005-0000-0000-0000FE1B0000}"/>
    <cellStyle name="Millares 3 4 4 6" xfId="17398" xr:uid="{00000000-0005-0000-0000-0000FF1B0000}"/>
    <cellStyle name="Millares 3 4 4 6 2" xfId="30589" xr:uid="{00000000-0005-0000-0000-0000001C0000}"/>
    <cellStyle name="Millares 3 4 4 7" xfId="18684" xr:uid="{00000000-0005-0000-0000-0000011C0000}"/>
    <cellStyle name="Millares 3 4 4 7 2" xfId="31875" xr:uid="{00000000-0005-0000-0000-0000021C0000}"/>
    <cellStyle name="Millares 3 4 4 8" xfId="19988" xr:uid="{00000000-0005-0000-0000-0000031C0000}"/>
    <cellStyle name="Millares 3 4 4 8 2" xfId="33177" xr:uid="{00000000-0005-0000-0000-0000041C0000}"/>
    <cellStyle name="Millares 3 4 4 9" xfId="34702" xr:uid="{00000000-0005-0000-0000-0000051C0000}"/>
    <cellStyle name="Millares 3 4 5" xfId="12122" xr:uid="{00000000-0005-0000-0000-0000061C0000}"/>
    <cellStyle name="Millares 3 4 5 10" xfId="25314" xr:uid="{00000000-0005-0000-0000-0000071C0000}"/>
    <cellStyle name="Millares 3 4 5 11" xfId="21620" xr:uid="{00000000-0005-0000-0000-0000081C0000}"/>
    <cellStyle name="Millares 3 4 5 2" xfId="13062" xr:uid="{00000000-0005-0000-0000-0000091C0000}"/>
    <cellStyle name="Millares 3 4 5 2 2" xfId="26253" xr:uid="{00000000-0005-0000-0000-00000A1C0000}"/>
    <cellStyle name="Millares 3 4 5 3" xfId="14111" xr:uid="{00000000-0005-0000-0000-00000B1C0000}"/>
    <cellStyle name="Millares 3 4 5 3 2" xfId="27302" xr:uid="{00000000-0005-0000-0000-00000C1C0000}"/>
    <cellStyle name="Millares 3 4 5 4" xfId="15167" xr:uid="{00000000-0005-0000-0000-00000D1C0000}"/>
    <cellStyle name="Millares 3 4 5 4 2" xfId="28358" xr:uid="{00000000-0005-0000-0000-00000E1C0000}"/>
    <cellStyle name="Millares 3 4 5 5" xfId="16223" xr:uid="{00000000-0005-0000-0000-00000F1C0000}"/>
    <cellStyle name="Millares 3 4 5 5 2" xfId="29414" xr:uid="{00000000-0005-0000-0000-0000101C0000}"/>
    <cellStyle name="Millares 3 4 5 6" xfId="17504" xr:uid="{00000000-0005-0000-0000-0000111C0000}"/>
    <cellStyle name="Millares 3 4 5 6 2" xfId="30695" xr:uid="{00000000-0005-0000-0000-0000121C0000}"/>
    <cellStyle name="Millares 3 4 5 7" xfId="18790" xr:uid="{00000000-0005-0000-0000-0000131C0000}"/>
    <cellStyle name="Millares 3 4 5 7 2" xfId="31981" xr:uid="{00000000-0005-0000-0000-0000141C0000}"/>
    <cellStyle name="Millares 3 4 5 8" xfId="20094" xr:uid="{00000000-0005-0000-0000-0000151C0000}"/>
    <cellStyle name="Millares 3 4 5 8 2" xfId="33283" xr:uid="{00000000-0005-0000-0000-0000161C0000}"/>
    <cellStyle name="Millares 3 4 5 9" xfId="34808" xr:uid="{00000000-0005-0000-0000-0000171C0000}"/>
    <cellStyle name="Millares 3 4 6" xfId="12218" xr:uid="{00000000-0005-0000-0000-0000181C0000}"/>
    <cellStyle name="Millares 3 4 6 10" xfId="25410" xr:uid="{00000000-0005-0000-0000-0000191C0000}"/>
    <cellStyle name="Millares 3 4 6 11" xfId="21716" xr:uid="{00000000-0005-0000-0000-00001A1C0000}"/>
    <cellStyle name="Millares 3 4 6 2" xfId="13158" xr:uid="{00000000-0005-0000-0000-00001B1C0000}"/>
    <cellStyle name="Millares 3 4 6 2 2" xfId="26349" xr:uid="{00000000-0005-0000-0000-00001C1C0000}"/>
    <cellStyle name="Millares 3 4 6 3" xfId="14207" xr:uid="{00000000-0005-0000-0000-00001D1C0000}"/>
    <cellStyle name="Millares 3 4 6 3 2" xfId="27398" xr:uid="{00000000-0005-0000-0000-00001E1C0000}"/>
    <cellStyle name="Millares 3 4 6 4" xfId="15263" xr:uid="{00000000-0005-0000-0000-00001F1C0000}"/>
    <cellStyle name="Millares 3 4 6 4 2" xfId="28454" xr:uid="{00000000-0005-0000-0000-0000201C0000}"/>
    <cellStyle name="Millares 3 4 6 5" xfId="16319" xr:uid="{00000000-0005-0000-0000-0000211C0000}"/>
    <cellStyle name="Millares 3 4 6 5 2" xfId="29510" xr:uid="{00000000-0005-0000-0000-0000221C0000}"/>
    <cellStyle name="Millares 3 4 6 6" xfId="17600" xr:uid="{00000000-0005-0000-0000-0000231C0000}"/>
    <cellStyle name="Millares 3 4 6 6 2" xfId="30791" xr:uid="{00000000-0005-0000-0000-0000241C0000}"/>
    <cellStyle name="Millares 3 4 6 7" xfId="18886" xr:uid="{00000000-0005-0000-0000-0000251C0000}"/>
    <cellStyle name="Millares 3 4 6 7 2" xfId="32077" xr:uid="{00000000-0005-0000-0000-0000261C0000}"/>
    <cellStyle name="Millares 3 4 6 8" xfId="20190" xr:uid="{00000000-0005-0000-0000-0000271C0000}"/>
    <cellStyle name="Millares 3 4 6 8 2" xfId="33379" xr:uid="{00000000-0005-0000-0000-0000281C0000}"/>
    <cellStyle name="Millares 3 4 6 9" xfId="34904" xr:uid="{00000000-0005-0000-0000-0000291C0000}"/>
    <cellStyle name="Millares 3 4 7" xfId="12323" xr:uid="{00000000-0005-0000-0000-00002A1C0000}"/>
    <cellStyle name="Millares 3 4 7 10" xfId="25515" xr:uid="{00000000-0005-0000-0000-00002B1C0000}"/>
    <cellStyle name="Millares 3 4 7 11" xfId="21821" xr:uid="{00000000-0005-0000-0000-00002C1C0000}"/>
    <cellStyle name="Millares 3 4 7 2" xfId="13263" xr:uid="{00000000-0005-0000-0000-00002D1C0000}"/>
    <cellStyle name="Millares 3 4 7 2 2" xfId="26454" xr:uid="{00000000-0005-0000-0000-00002E1C0000}"/>
    <cellStyle name="Millares 3 4 7 3" xfId="14312" xr:uid="{00000000-0005-0000-0000-00002F1C0000}"/>
    <cellStyle name="Millares 3 4 7 3 2" xfId="27503" xr:uid="{00000000-0005-0000-0000-0000301C0000}"/>
    <cellStyle name="Millares 3 4 7 4" xfId="15368" xr:uid="{00000000-0005-0000-0000-0000311C0000}"/>
    <cellStyle name="Millares 3 4 7 4 2" xfId="28559" xr:uid="{00000000-0005-0000-0000-0000321C0000}"/>
    <cellStyle name="Millares 3 4 7 5" xfId="16424" xr:uid="{00000000-0005-0000-0000-0000331C0000}"/>
    <cellStyle name="Millares 3 4 7 5 2" xfId="29615" xr:uid="{00000000-0005-0000-0000-0000341C0000}"/>
    <cellStyle name="Millares 3 4 7 6" xfId="17705" xr:uid="{00000000-0005-0000-0000-0000351C0000}"/>
    <cellStyle name="Millares 3 4 7 6 2" xfId="30896" xr:uid="{00000000-0005-0000-0000-0000361C0000}"/>
    <cellStyle name="Millares 3 4 7 7" xfId="18991" xr:uid="{00000000-0005-0000-0000-0000371C0000}"/>
    <cellStyle name="Millares 3 4 7 7 2" xfId="32182" xr:uid="{00000000-0005-0000-0000-0000381C0000}"/>
    <cellStyle name="Millares 3 4 7 8" xfId="20295" xr:uid="{00000000-0005-0000-0000-0000391C0000}"/>
    <cellStyle name="Millares 3 4 7 8 2" xfId="33484" xr:uid="{00000000-0005-0000-0000-00003A1C0000}"/>
    <cellStyle name="Millares 3 4 7 9" xfId="35009" xr:uid="{00000000-0005-0000-0000-00003B1C0000}"/>
    <cellStyle name="Millares 3 4 8" xfId="12488" xr:uid="{00000000-0005-0000-0000-00003C1C0000}"/>
    <cellStyle name="Millares 3 4 8 10" xfId="25680" xr:uid="{00000000-0005-0000-0000-00003D1C0000}"/>
    <cellStyle name="Millares 3 4 8 11" xfId="21982" xr:uid="{00000000-0005-0000-0000-00003E1C0000}"/>
    <cellStyle name="Millares 3 4 8 2" xfId="13424" xr:uid="{00000000-0005-0000-0000-00003F1C0000}"/>
    <cellStyle name="Millares 3 4 8 2 2" xfId="26615" xr:uid="{00000000-0005-0000-0000-0000401C0000}"/>
    <cellStyle name="Millares 3 4 8 3" xfId="14473" xr:uid="{00000000-0005-0000-0000-0000411C0000}"/>
    <cellStyle name="Millares 3 4 8 3 2" xfId="27664" xr:uid="{00000000-0005-0000-0000-0000421C0000}"/>
    <cellStyle name="Millares 3 4 8 4" xfId="15529" xr:uid="{00000000-0005-0000-0000-0000431C0000}"/>
    <cellStyle name="Millares 3 4 8 4 2" xfId="28720" xr:uid="{00000000-0005-0000-0000-0000441C0000}"/>
    <cellStyle name="Millares 3 4 8 5" xfId="16585" xr:uid="{00000000-0005-0000-0000-0000451C0000}"/>
    <cellStyle name="Millares 3 4 8 5 2" xfId="29776" xr:uid="{00000000-0005-0000-0000-0000461C0000}"/>
    <cellStyle name="Millares 3 4 8 6" xfId="17866" xr:uid="{00000000-0005-0000-0000-0000471C0000}"/>
    <cellStyle name="Millares 3 4 8 6 2" xfId="31057" xr:uid="{00000000-0005-0000-0000-0000481C0000}"/>
    <cellStyle name="Millares 3 4 8 7" xfId="19152" xr:uid="{00000000-0005-0000-0000-0000491C0000}"/>
    <cellStyle name="Millares 3 4 8 7 2" xfId="32343" xr:uid="{00000000-0005-0000-0000-00004A1C0000}"/>
    <cellStyle name="Millares 3 4 8 8" xfId="20456" xr:uid="{00000000-0005-0000-0000-00004B1C0000}"/>
    <cellStyle name="Millares 3 4 8 8 2" xfId="33645" xr:uid="{00000000-0005-0000-0000-00004C1C0000}"/>
    <cellStyle name="Millares 3 4 8 9" xfId="35170" xr:uid="{00000000-0005-0000-0000-00004D1C0000}"/>
    <cellStyle name="Millares 3 4 9" xfId="12602" xr:uid="{00000000-0005-0000-0000-00004E1C0000}"/>
    <cellStyle name="Millares 3 4 9 10" xfId="25794" xr:uid="{00000000-0005-0000-0000-00004F1C0000}"/>
    <cellStyle name="Millares 3 4 9 11" xfId="22096" xr:uid="{00000000-0005-0000-0000-0000501C0000}"/>
    <cellStyle name="Millares 3 4 9 2" xfId="13538" xr:uid="{00000000-0005-0000-0000-0000511C0000}"/>
    <cellStyle name="Millares 3 4 9 2 2" xfId="26729" xr:uid="{00000000-0005-0000-0000-0000521C0000}"/>
    <cellStyle name="Millares 3 4 9 3" xfId="14587" xr:uid="{00000000-0005-0000-0000-0000531C0000}"/>
    <cellStyle name="Millares 3 4 9 3 2" xfId="27778" xr:uid="{00000000-0005-0000-0000-0000541C0000}"/>
    <cellStyle name="Millares 3 4 9 4" xfId="15643" xr:uid="{00000000-0005-0000-0000-0000551C0000}"/>
    <cellStyle name="Millares 3 4 9 4 2" xfId="28834" xr:uid="{00000000-0005-0000-0000-0000561C0000}"/>
    <cellStyle name="Millares 3 4 9 5" xfId="16699" xr:uid="{00000000-0005-0000-0000-0000571C0000}"/>
    <cellStyle name="Millares 3 4 9 5 2" xfId="29890" xr:uid="{00000000-0005-0000-0000-0000581C0000}"/>
    <cellStyle name="Millares 3 4 9 6" xfId="17980" xr:uid="{00000000-0005-0000-0000-0000591C0000}"/>
    <cellStyle name="Millares 3 4 9 6 2" xfId="31171" xr:uid="{00000000-0005-0000-0000-00005A1C0000}"/>
    <cellStyle name="Millares 3 4 9 7" xfId="19266" xr:uid="{00000000-0005-0000-0000-00005B1C0000}"/>
    <cellStyle name="Millares 3 4 9 7 2" xfId="32457" xr:uid="{00000000-0005-0000-0000-00005C1C0000}"/>
    <cellStyle name="Millares 3 4 9 8" xfId="20570" xr:uid="{00000000-0005-0000-0000-00005D1C0000}"/>
    <cellStyle name="Millares 3 4 9 8 2" xfId="33759" xr:uid="{00000000-0005-0000-0000-00005E1C0000}"/>
    <cellStyle name="Millares 3 4 9 9" xfId="35284" xr:uid="{00000000-0005-0000-0000-00005F1C0000}"/>
    <cellStyle name="Millares 3 5" xfId="166" xr:uid="{00000000-0005-0000-0000-0000601C0000}"/>
    <cellStyle name="Millares 3 5 10" xfId="21055" xr:uid="{00000000-0005-0000-0000-0000611C0000}"/>
    <cellStyle name="Millares 3 5 10 2" xfId="35769" xr:uid="{00000000-0005-0000-0000-0000621C0000}"/>
    <cellStyle name="Millares 3 5 10 3" xfId="34244" xr:uid="{00000000-0005-0000-0000-0000631C0000}"/>
    <cellStyle name="Millares 3 5 10 4" xfId="22581" xr:uid="{00000000-0005-0000-0000-0000641C0000}"/>
    <cellStyle name="Millares 3 5 11" xfId="22821" xr:uid="{00000000-0005-0000-0000-0000651C0000}"/>
    <cellStyle name="Millares 3 5 11 2" xfId="36009" xr:uid="{00000000-0005-0000-0000-0000661C0000}"/>
    <cellStyle name="Millares 3 5 12" xfId="23051" xr:uid="{00000000-0005-0000-0000-0000671C0000}"/>
    <cellStyle name="Millares 3 5 12 2" xfId="36239" xr:uid="{00000000-0005-0000-0000-0000681C0000}"/>
    <cellStyle name="Millares 3 5 13" xfId="23315" xr:uid="{00000000-0005-0000-0000-0000691C0000}"/>
    <cellStyle name="Millares 3 5 13 2" xfId="36494" xr:uid="{00000000-0005-0000-0000-00006A1C0000}"/>
    <cellStyle name="Millares 3 5 14" xfId="23570" xr:uid="{00000000-0005-0000-0000-00006B1C0000}"/>
    <cellStyle name="Millares 3 5 14 2" xfId="36749" xr:uid="{00000000-0005-0000-0000-00006C1C0000}"/>
    <cellStyle name="Millares 3 5 15" xfId="23799" xr:uid="{00000000-0005-0000-0000-00006D1C0000}"/>
    <cellStyle name="Millares 3 5 15 2" xfId="36978" xr:uid="{00000000-0005-0000-0000-00006E1C0000}"/>
    <cellStyle name="Millares 3 5 16" xfId="24028" xr:uid="{00000000-0005-0000-0000-00006F1C0000}"/>
    <cellStyle name="Millares 3 5 16 2" xfId="37207" xr:uid="{00000000-0005-0000-0000-0000701C0000}"/>
    <cellStyle name="Millares 3 5 17" xfId="24257" xr:uid="{00000000-0005-0000-0000-0000711C0000}"/>
    <cellStyle name="Millares 3 5 17 2" xfId="37436" xr:uid="{00000000-0005-0000-0000-0000721C0000}"/>
    <cellStyle name="Millares 3 5 18" xfId="24508" xr:uid="{00000000-0005-0000-0000-0000731C0000}"/>
    <cellStyle name="Millares 3 5 18 2" xfId="37687" xr:uid="{00000000-0005-0000-0000-0000741C0000}"/>
    <cellStyle name="Millares 3 5 19" xfId="24834" xr:uid="{00000000-0005-0000-0000-0000751C0000}"/>
    <cellStyle name="Millares 3 5 2" xfId="4446" xr:uid="{00000000-0005-0000-0000-0000761C0000}"/>
    <cellStyle name="Millares 3 5 2 10" xfId="24366" xr:uid="{00000000-0005-0000-0000-0000771C0000}"/>
    <cellStyle name="Millares 3 5 2 10 2" xfId="37545" xr:uid="{00000000-0005-0000-0000-0000781C0000}"/>
    <cellStyle name="Millares 3 5 2 11" xfId="24617" xr:uid="{00000000-0005-0000-0000-0000791C0000}"/>
    <cellStyle name="Millares 3 5 2 11 2" xfId="37796" xr:uid="{00000000-0005-0000-0000-00007A1C0000}"/>
    <cellStyle name="Millares 3 5 2 12" xfId="24961" xr:uid="{00000000-0005-0000-0000-00007B1C0000}"/>
    <cellStyle name="Millares 3 5 2 2" xfId="17049" xr:uid="{00000000-0005-0000-0000-00007C1C0000}"/>
    <cellStyle name="Millares 3 5 2 2 2" xfId="18329" xr:uid="{00000000-0005-0000-0000-00007D1C0000}"/>
    <cellStyle name="Millares 3 5 2 2 2 2" xfId="31520" xr:uid="{00000000-0005-0000-0000-00007E1C0000}"/>
    <cellStyle name="Millares 3 5 2 2 3" xfId="19615" xr:uid="{00000000-0005-0000-0000-00007F1C0000}"/>
    <cellStyle name="Millares 3 5 2 2 3 2" xfId="32806" xr:uid="{00000000-0005-0000-0000-0000801C0000}"/>
    <cellStyle name="Millares 3 5 2 2 4" xfId="20919" xr:uid="{00000000-0005-0000-0000-0000811C0000}"/>
    <cellStyle name="Millares 3 5 2 2 4 2" xfId="34108" xr:uid="{00000000-0005-0000-0000-0000821C0000}"/>
    <cellStyle name="Millares 3 5 2 2 5" xfId="35633" xr:uid="{00000000-0005-0000-0000-0000831C0000}"/>
    <cellStyle name="Millares 3 5 2 2 6" xfId="30240" xr:uid="{00000000-0005-0000-0000-0000841C0000}"/>
    <cellStyle name="Millares 3 5 2 2 7" xfId="22445" xr:uid="{00000000-0005-0000-0000-0000851C0000}"/>
    <cellStyle name="Millares 3 5 2 3" xfId="21164" xr:uid="{00000000-0005-0000-0000-0000861C0000}"/>
    <cellStyle name="Millares 3 5 2 3 2" xfId="35878" xr:uid="{00000000-0005-0000-0000-0000871C0000}"/>
    <cellStyle name="Millares 3 5 2 3 3" xfId="34353" xr:uid="{00000000-0005-0000-0000-0000881C0000}"/>
    <cellStyle name="Millares 3 5 2 3 4" xfId="22690" xr:uid="{00000000-0005-0000-0000-0000891C0000}"/>
    <cellStyle name="Millares 3 5 2 4" xfId="22930" xr:uid="{00000000-0005-0000-0000-00008A1C0000}"/>
    <cellStyle name="Millares 3 5 2 4 2" xfId="36118" xr:uid="{00000000-0005-0000-0000-00008B1C0000}"/>
    <cellStyle name="Millares 3 5 2 5" xfId="23160" xr:uid="{00000000-0005-0000-0000-00008C1C0000}"/>
    <cellStyle name="Millares 3 5 2 5 2" xfId="36348" xr:uid="{00000000-0005-0000-0000-00008D1C0000}"/>
    <cellStyle name="Millares 3 5 2 6" xfId="23424" xr:uid="{00000000-0005-0000-0000-00008E1C0000}"/>
    <cellStyle name="Millares 3 5 2 6 2" xfId="36603" xr:uid="{00000000-0005-0000-0000-00008F1C0000}"/>
    <cellStyle name="Millares 3 5 2 7" xfId="23679" xr:uid="{00000000-0005-0000-0000-0000901C0000}"/>
    <cellStyle name="Millares 3 5 2 7 2" xfId="36858" xr:uid="{00000000-0005-0000-0000-0000911C0000}"/>
    <cellStyle name="Millares 3 5 2 8" xfId="23908" xr:uid="{00000000-0005-0000-0000-0000921C0000}"/>
    <cellStyle name="Millares 3 5 2 8 2" xfId="37087" xr:uid="{00000000-0005-0000-0000-0000931C0000}"/>
    <cellStyle name="Millares 3 5 2 9" xfId="24137" xr:uid="{00000000-0005-0000-0000-0000941C0000}"/>
    <cellStyle name="Millares 3 5 2 9 2" xfId="37316" xr:uid="{00000000-0005-0000-0000-0000951C0000}"/>
    <cellStyle name="Millares 3 5 3" xfId="12090" xr:uid="{00000000-0005-0000-0000-0000961C0000}"/>
    <cellStyle name="Millares 3 5 3 10" xfId="25282" xr:uid="{00000000-0005-0000-0000-0000971C0000}"/>
    <cellStyle name="Millares 3 5 3 11" xfId="21588" xr:uid="{00000000-0005-0000-0000-0000981C0000}"/>
    <cellStyle name="Millares 3 5 3 2" xfId="13030" xr:uid="{00000000-0005-0000-0000-0000991C0000}"/>
    <cellStyle name="Millares 3 5 3 2 2" xfId="26221" xr:uid="{00000000-0005-0000-0000-00009A1C0000}"/>
    <cellStyle name="Millares 3 5 3 3" xfId="14079" xr:uid="{00000000-0005-0000-0000-00009B1C0000}"/>
    <cellStyle name="Millares 3 5 3 3 2" xfId="27270" xr:uid="{00000000-0005-0000-0000-00009C1C0000}"/>
    <cellStyle name="Millares 3 5 3 4" xfId="15135" xr:uid="{00000000-0005-0000-0000-00009D1C0000}"/>
    <cellStyle name="Millares 3 5 3 4 2" xfId="28326" xr:uid="{00000000-0005-0000-0000-00009E1C0000}"/>
    <cellStyle name="Millares 3 5 3 5" xfId="16191" xr:uid="{00000000-0005-0000-0000-00009F1C0000}"/>
    <cellStyle name="Millares 3 5 3 5 2" xfId="29382" xr:uid="{00000000-0005-0000-0000-0000A01C0000}"/>
    <cellStyle name="Millares 3 5 3 6" xfId="17472" xr:uid="{00000000-0005-0000-0000-0000A11C0000}"/>
    <cellStyle name="Millares 3 5 3 6 2" xfId="30663" xr:uid="{00000000-0005-0000-0000-0000A21C0000}"/>
    <cellStyle name="Millares 3 5 3 7" xfId="18758" xr:uid="{00000000-0005-0000-0000-0000A31C0000}"/>
    <cellStyle name="Millares 3 5 3 7 2" xfId="31949" xr:uid="{00000000-0005-0000-0000-0000A41C0000}"/>
    <cellStyle name="Millares 3 5 3 8" xfId="20062" xr:uid="{00000000-0005-0000-0000-0000A51C0000}"/>
    <cellStyle name="Millares 3 5 3 8 2" xfId="33251" xr:uid="{00000000-0005-0000-0000-0000A61C0000}"/>
    <cellStyle name="Millares 3 5 3 9" xfId="34776" xr:uid="{00000000-0005-0000-0000-0000A71C0000}"/>
    <cellStyle name="Millares 3 5 4" xfId="12186" xr:uid="{00000000-0005-0000-0000-0000A81C0000}"/>
    <cellStyle name="Millares 3 5 4 10" xfId="25378" xr:uid="{00000000-0005-0000-0000-0000A91C0000}"/>
    <cellStyle name="Millares 3 5 4 11" xfId="21684" xr:uid="{00000000-0005-0000-0000-0000AA1C0000}"/>
    <cellStyle name="Millares 3 5 4 2" xfId="13126" xr:uid="{00000000-0005-0000-0000-0000AB1C0000}"/>
    <cellStyle name="Millares 3 5 4 2 2" xfId="26317" xr:uid="{00000000-0005-0000-0000-0000AC1C0000}"/>
    <cellStyle name="Millares 3 5 4 3" xfId="14175" xr:uid="{00000000-0005-0000-0000-0000AD1C0000}"/>
    <cellStyle name="Millares 3 5 4 3 2" xfId="27366" xr:uid="{00000000-0005-0000-0000-0000AE1C0000}"/>
    <cellStyle name="Millares 3 5 4 4" xfId="15231" xr:uid="{00000000-0005-0000-0000-0000AF1C0000}"/>
    <cellStyle name="Millares 3 5 4 4 2" xfId="28422" xr:uid="{00000000-0005-0000-0000-0000B01C0000}"/>
    <cellStyle name="Millares 3 5 4 5" xfId="16287" xr:uid="{00000000-0005-0000-0000-0000B11C0000}"/>
    <cellStyle name="Millares 3 5 4 5 2" xfId="29478" xr:uid="{00000000-0005-0000-0000-0000B21C0000}"/>
    <cellStyle name="Millares 3 5 4 6" xfId="17568" xr:uid="{00000000-0005-0000-0000-0000B31C0000}"/>
    <cellStyle name="Millares 3 5 4 6 2" xfId="30759" xr:uid="{00000000-0005-0000-0000-0000B41C0000}"/>
    <cellStyle name="Millares 3 5 4 7" xfId="18854" xr:uid="{00000000-0005-0000-0000-0000B51C0000}"/>
    <cellStyle name="Millares 3 5 4 7 2" xfId="32045" xr:uid="{00000000-0005-0000-0000-0000B61C0000}"/>
    <cellStyle name="Millares 3 5 4 8" xfId="20158" xr:uid="{00000000-0005-0000-0000-0000B71C0000}"/>
    <cellStyle name="Millares 3 5 4 8 2" xfId="33347" xr:uid="{00000000-0005-0000-0000-0000B81C0000}"/>
    <cellStyle name="Millares 3 5 4 9" xfId="34872" xr:uid="{00000000-0005-0000-0000-0000B91C0000}"/>
    <cellStyle name="Millares 3 5 5" xfId="12291" xr:uid="{00000000-0005-0000-0000-0000BA1C0000}"/>
    <cellStyle name="Millares 3 5 5 10" xfId="25483" xr:uid="{00000000-0005-0000-0000-0000BB1C0000}"/>
    <cellStyle name="Millares 3 5 5 11" xfId="21789" xr:uid="{00000000-0005-0000-0000-0000BC1C0000}"/>
    <cellStyle name="Millares 3 5 5 2" xfId="13231" xr:uid="{00000000-0005-0000-0000-0000BD1C0000}"/>
    <cellStyle name="Millares 3 5 5 2 2" xfId="26422" xr:uid="{00000000-0005-0000-0000-0000BE1C0000}"/>
    <cellStyle name="Millares 3 5 5 3" xfId="14280" xr:uid="{00000000-0005-0000-0000-0000BF1C0000}"/>
    <cellStyle name="Millares 3 5 5 3 2" xfId="27471" xr:uid="{00000000-0005-0000-0000-0000C01C0000}"/>
    <cellStyle name="Millares 3 5 5 4" xfId="15336" xr:uid="{00000000-0005-0000-0000-0000C11C0000}"/>
    <cellStyle name="Millares 3 5 5 4 2" xfId="28527" xr:uid="{00000000-0005-0000-0000-0000C21C0000}"/>
    <cellStyle name="Millares 3 5 5 5" xfId="16392" xr:uid="{00000000-0005-0000-0000-0000C31C0000}"/>
    <cellStyle name="Millares 3 5 5 5 2" xfId="29583" xr:uid="{00000000-0005-0000-0000-0000C41C0000}"/>
    <cellStyle name="Millares 3 5 5 6" xfId="17673" xr:uid="{00000000-0005-0000-0000-0000C51C0000}"/>
    <cellStyle name="Millares 3 5 5 6 2" xfId="30864" xr:uid="{00000000-0005-0000-0000-0000C61C0000}"/>
    <cellStyle name="Millares 3 5 5 7" xfId="18959" xr:uid="{00000000-0005-0000-0000-0000C71C0000}"/>
    <cellStyle name="Millares 3 5 5 7 2" xfId="32150" xr:uid="{00000000-0005-0000-0000-0000C81C0000}"/>
    <cellStyle name="Millares 3 5 5 8" xfId="20263" xr:uid="{00000000-0005-0000-0000-0000C91C0000}"/>
    <cellStyle name="Millares 3 5 5 8 2" xfId="33452" xr:uid="{00000000-0005-0000-0000-0000CA1C0000}"/>
    <cellStyle name="Millares 3 5 5 9" xfId="34977" xr:uid="{00000000-0005-0000-0000-0000CB1C0000}"/>
    <cellStyle name="Millares 3 5 6" xfId="12456" xr:uid="{00000000-0005-0000-0000-0000CC1C0000}"/>
    <cellStyle name="Millares 3 5 6 10" xfId="25648" xr:uid="{00000000-0005-0000-0000-0000CD1C0000}"/>
    <cellStyle name="Millares 3 5 6 11" xfId="21950" xr:uid="{00000000-0005-0000-0000-0000CE1C0000}"/>
    <cellStyle name="Millares 3 5 6 2" xfId="13392" xr:uid="{00000000-0005-0000-0000-0000CF1C0000}"/>
    <cellStyle name="Millares 3 5 6 2 2" xfId="26583" xr:uid="{00000000-0005-0000-0000-0000D01C0000}"/>
    <cellStyle name="Millares 3 5 6 3" xfId="14441" xr:uid="{00000000-0005-0000-0000-0000D11C0000}"/>
    <cellStyle name="Millares 3 5 6 3 2" xfId="27632" xr:uid="{00000000-0005-0000-0000-0000D21C0000}"/>
    <cellStyle name="Millares 3 5 6 4" xfId="15497" xr:uid="{00000000-0005-0000-0000-0000D31C0000}"/>
    <cellStyle name="Millares 3 5 6 4 2" xfId="28688" xr:uid="{00000000-0005-0000-0000-0000D41C0000}"/>
    <cellStyle name="Millares 3 5 6 5" xfId="16553" xr:uid="{00000000-0005-0000-0000-0000D51C0000}"/>
    <cellStyle name="Millares 3 5 6 5 2" xfId="29744" xr:uid="{00000000-0005-0000-0000-0000D61C0000}"/>
    <cellStyle name="Millares 3 5 6 6" xfId="17834" xr:uid="{00000000-0005-0000-0000-0000D71C0000}"/>
    <cellStyle name="Millares 3 5 6 6 2" xfId="31025" xr:uid="{00000000-0005-0000-0000-0000D81C0000}"/>
    <cellStyle name="Millares 3 5 6 7" xfId="19120" xr:uid="{00000000-0005-0000-0000-0000D91C0000}"/>
    <cellStyle name="Millares 3 5 6 7 2" xfId="32311" xr:uid="{00000000-0005-0000-0000-0000DA1C0000}"/>
    <cellStyle name="Millares 3 5 6 8" xfId="20424" xr:uid="{00000000-0005-0000-0000-0000DB1C0000}"/>
    <cellStyle name="Millares 3 5 6 8 2" xfId="33613" xr:uid="{00000000-0005-0000-0000-0000DC1C0000}"/>
    <cellStyle name="Millares 3 5 6 9" xfId="35138" xr:uid="{00000000-0005-0000-0000-0000DD1C0000}"/>
    <cellStyle name="Millares 3 5 7" xfId="12570" xr:uid="{00000000-0005-0000-0000-0000DE1C0000}"/>
    <cellStyle name="Millares 3 5 7 10" xfId="25762" xr:uid="{00000000-0005-0000-0000-0000DF1C0000}"/>
    <cellStyle name="Millares 3 5 7 11" xfId="22064" xr:uid="{00000000-0005-0000-0000-0000E01C0000}"/>
    <cellStyle name="Millares 3 5 7 2" xfId="13506" xr:uid="{00000000-0005-0000-0000-0000E11C0000}"/>
    <cellStyle name="Millares 3 5 7 2 2" xfId="26697" xr:uid="{00000000-0005-0000-0000-0000E21C0000}"/>
    <cellStyle name="Millares 3 5 7 3" xfId="14555" xr:uid="{00000000-0005-0000-0000-0000E31C0000}"/>
    <cellStyle name="Millares 3 5 7 3 2" xfId="27746" xr:uid="{00000000-0005-0000-0000-0000E41C0000}"/>
    <cellStyle name="Millares 3 5 7 4" xfId="15611" xr:uid="{00000000-0005-0000-0000-0000E51C0000}"/>
    <cellStyle name="Millares 3 5 7 4 2" xfId="28802" xr:uid="{00000000-0005-0000-0000-0000E61C0000}"/>
    <cellStyle name="Millares 3 5 7 5" xfId="16667" xr:uid="{00000000-0005-0000-0000-0000E71C0000}"/>
    <cellStyle name="Millares 3 5 7 5 2" xfId="29858" xr:uid="{00000000-0005-0000-0000-0000E81C0000}"/>
    <cellStyle name="Millares 3 5 7 6" xfId="17948" xr:uid="{00000000-0005-0000-0000-0000E91C0000}"/>
    <cellStyle name="Millares 3 5 7 6 2" xfId="31139" xr:uid="{00000000-0005-0000-0000-0000EA1C0000}"/>
    <cellStyle name="Millares 3 5 7 7" xfId="19234" xr:uid="{00000000-0005-0000-0000-0000EB1C0000}"/>
    <cellStyle name="Millares 3 5 7 7 2" xfId="32425" xr:uid="{00000000-0005-0000-0000-0000EC1C0000}"/>
    <cellStyle name="Millares 3 5 7 8" xfId="20538" xr:uid="{00000000-0005-0000-0000-0000ED1C0000}"/>
    <cellStyle name="Millares 3 5 7 8 2" xfId="33727" xr:uid="{00000000-0005-0000-0000-0000EE1C0000}"/>
    <cellStyle name="Millares 3 5 7 9" xfId="35252" xr:uid="{00000000-0005-0000-0000-0000EF1C0000}"/>
    <cellStyle name="Millares 3 5 8" xfId="13657" xr:uid="{00000000-0005-0000-0000-0000F01C0000}"/>
    <cellStyle name="Millares 3 5 8 10" xfId="22215" xr:uid="{00000000-0005-0000-0000-0000F11C0000}"/>
    <cellStyle name="Millares 3 5 8 2" xfId="14706" xr:uid="{00000000-0005-0000-0000-0000F21C0000}"/>
    <cellStyle name="Millares 3 5 8 2 2" xfId="27897" xr:uid="{00000000-0005-0000-0000-0000F31C0000}"/>
    <cellStyle name="Millares 3 5 8 3" xfId="15762" xr:uid="{00000000-0005-0000-0000-0000F41C0000}"/>
    <cellStyle name="Millares 3 5 8 3 2" xfId="28953" xr:uid="{00000000-0005-0000-0000-0000F51C0000}"/>
    <cellStyle name="Millares 3 5 8 4" xfId="16818" xr:uid="{00000000-0005-0000-0000-0000F61C0000}"/>
    <cellStyle name="Millares 3 5 8 4 2" xfId="30009" xr:uid="{00000000-0005-0000-0000-0000F71C0000}"/>
    <cellStyle name="Millares 3 5 8 5" xfId="18099" xr:uid="{00000000-0005-0000-0000-0000F81C0000}"/>
    <cellStyle name="Millares 3 5 8 5 2" xfId="31290" xr:uid="{00000000-0005-0000-0000-0000F91C0000}"/>
    <cellStyle name="Millares 3 5 8 6" xfId="19385" xr:uid="{00000000-0005-0000-0000-0000FA1C0000}"/>
    <cellStyle name="Millares 3 5 8 6 2" xfId="32576" xr:uid="{00000000-0005-0000-0000-0000FB1C0000}"/>
    <cellStyle name="Millares 3 5 8 7" xfId="20689" xr:uid="{00000000-0005-0000-0000-0000FC1C0000}"/>
    <cellStyle name="Millares 3 5 8 7 2" xfId="33878" xr:uid="{00000000-0005-0000-0000-0000FD1C0000}"/>
    <cellStyle name="Millares 3 5 8 8" xfId="35403" xr:uid="{00000000-0005-0000-0000-0000FE1C0000}"/>
    <cellStyle name="Millares 3 5 8 9" xfId="26848" xr:uid="{00000000-0005-0000-0000-0000FF1C0000}"/>
    <cellStyle name="Millares 3 5 9" xfId="16940" xr:uid="{00000000-0005-0000-0000-0000001D0000}"/>
    <cellStyle name="Millares 3 5 9 2" xfId="18220" xr:uid="{00000000-0005-0000-0000-0000011D0000}"/>
    <cellStyle name="Millares 3 5 9 2 2" xfId="31411" xr:uid="{00000000-0005-0000-0000-0000021D0000}"/>
    <cellStyle name="Millares 3 5 9 3" xfId="19506" xr:uid="{00000000-0005-0000-0000-0000031D0000}"/>
    <cellStyle name="Millares 3 5 9 3 2" xfId="32697" xr:uid="{00000000-0005-0000-0000-0000041D0000}"/>
    <cellStyle name="Millares 3 5 9 4" xfId="20810" xr:uid="{00000000-0005-0000-0000-0000051D0000}"/>
    <cellStyle name="Millares 3 5 9 4 2" xfId="33999" xr:uid="{00000000-0005-0000-0000-0000061D0000}"/>
    <cellStyle name="Millares 3 5 9 5" xfId="35524" xr:uid="{00000000-0005-0000-0000-0000071D0000}"/>
    <cellStyle name="Millares 3 5 9 6" xfId="30131" xr:uid="{00000000-0005-0000-0000-0000081D0000}"/>
    <cellStyle name="Millares 3 5 9 7" xfId="22336" xr:uid="{00000000-0005-0000-0000-0000091D0000}"/>
    <cellStyle name="Millares 3 6" xfId="4436" xr:uid="{00000000-0005-0000-0000-00000A1D0000}"/>
    <cellStyle name="Millares 3 6 10" xfId="23633" xr:uid="{00000000-0005-0000-0000-00000B1D0000}"/>
    <cellStyle name="Millares 3 6 10 2" xfId="36812" xr:uid="{00000000-0005-0000-0000-00000C1D0000}"/>
    <cellStyle name="Millares 3 6 11" xfId="23862" xr:uid="{00000000-0005-0000-0000-00000D1D0000}"/>
    <cellStyle name="Millares 3 6 11 2" xfId="37041" xr:uid="{00000000-0005-0000-0000-00000E1D0000}"/>
    <cellStyle name="Millares 3 6 12" xfId="24091" xr:uid="{00000000-0005-0000-0000-00000F1D0000}"/>
    <cellStyle name="Millares 3 6 12 2" xfId="37270" xr:uid="{00000000-0005-0000-0000-0000101D0000}"/>
    <cellStyle name="Millares 3 6 13" xfId="24320" xr:uid="{00000000-0005-0000-0000-0000111D0000}"/>
    <cellStyle name="Millares 3 6 13 2" xfId="37499" xr:uid="{00000000-0005-0000-0000-0000121D0000}"/>
    <cellStyle name="Millares 3 6 14" xfId="24571" xr:uid="{00000000-0005-0000-0000-0000131D0000}"/>
    <cellStyle name="Millares 3 6 14 2" xfId="37750" xr:uid="{00000000-0005-0000-0000-0000141D0000}"/>
    <cellStyle name="Millares 3 6 15" xfId="24951" xr:uid="{00000000-0005-0000-0000-0000151D0000}"/>
    <cellStyle name="Millares 3 6 2" xfId="12519" xr:uid="{00000000-0005-0000-0000-0000161D0000}"/>
    <cellStyle name="Millares 3 6 2 10" xfId="24429" xr:uid="{00000000-0005-0000-0000-0000171D0000}"/>
    <cellStyle name="Millares 3 6 2 10 2" xfId="37608" xr:uid="{00000000-0005-0000-0000-0000181D0000}"/>
    <cellStyle name="Millares 3 6 2 11" xfId="24680" xr:uid="{00000000-0005-0000-0000-0000191D0000}"/>
    <cellStyle name="Millares 3 6 2 11 2" xfId="37859" xr:uid="{00000000-0005-0000-0000-00001A1D0000}"/>
    <cellStyle name="Millares 3 6 2 12" xfId="35201" xr:uid="{00000000-0005-0000-0000-00001B1D0000}"/>
    <cellStyle name="Millares 3 6 2 13" xfId="25711" xr:uid="{00000000-0005-0000-0000-00001C1D0000}"/>
    <cellStyle name="Millares 3 6 2 14" xfId="22013" xr:uid="{00000000-0005-0000-0000-00001D1D0000}"/>
    <cellStyle name="Millares 3 6 2 2" xfId="13455" xr:uid="{00000000-0005-0000-0000-00001E1D0000}"/>
    <cellStyle name="Millares 3 6 2 2 2" xfId="17112" xr:uid="{00000000-0005-0000-0000-00001F1D0000}"/>
    <cellStyle name="Millares 3 6 2 2 2 2" xfId="30303" xr:uid="{00000000-0005-0000-0000-0000201D0000}"/>
    <cellStyle name="Millares 3 6 2 2 3" xfId="18392" xr:uid="{00000000-0005-0000-0000-0000211D0000}"/>
    <cellStyle name="Millares 3 6 2 2 3 2" xfId="31583" xr:uid="{00000000-0005-0000-0000-0000221D0000}"/>
    <cellStyle name="Millares 3 6 2 2 4" xfId="19678" xr:uid="{00000000-0005-0000-0000-0000231D0000}"/>
    <cellStyle name="Millares 3 6 2 2 4 2" xfId="32869" xr:uid="{00000000-0005-0000-0000-0000241D0000}"/>
    <cellStyle name="Millares 3 6 2 2 5" xfId="20982" xr:uid="{00000000-0005-0000-0000-0000251D0000}"/>
    <cellStyle name="Millares 3 6 2 2 5 2" xfId="34171" xr:uid="{00000000-0005-0000-0000-0000261D0000}"/>
    <cellStyle name="Millares 3 6 2 2 6" xfId="35696" xr:uid="{00000000-0005-0000-0000-0000271D0000}"/>
    <cellStyle name="Millares 3 6 2 2 7" xfId="26646" xr:uid="{00000000-0005-0000-0000-0000281D0000}"/>
    <cellStyle name="Millares 3 6 2 2 8" xfId="22508" xr:uid="{00000000-0005-0000-0000-0000291D0000}"/>
    <cellStyle name="Millares 3 6 2 3" xfId="14504" xr:uid="{00000000-0005-0000-0000-00002A1D0000}"/>
    <cellStyle name="Millares 3 6 2 3 2" xfId="21227" xr:uid="{00000000-0005-0000-0000-00002B1D0000}"/>
    <cellStyle name="Millares 3 6 2 3 2 2" xfId="34416" xr:uid="{00000000-0005-0000-0000-00002C1D0000}"/>
    <cellStyle name="Millares 3 6 2 3 3" xfId="35941" xr:uid="{00000000-0005-0000-0000-00002D1D0000}"/>
    <cellStyle name="Millares 3 6 2 3 4" xfId="27695" xr:uid="{00000000-0005-0000-0000-00002E1D0000}"/>
    <cellStyle name="Millares 3 6 2 3 5" xfId="22753" xr:uid="{00000000-0005-0000-0000-00002F1D0000}"/>
    <cellStyle name="Millares 3 6 2 4" xfId="15560" xr:uid="{00000000-0005-0000-0000-0000301D0000}"/>
    <cellStyle name="Millares 3 6 2 4 2" xfId="36181" xr:uid="{00000000-0005-0000-0000-0000311D0000}"/>
    <cellStyle name="Millares 3 6 2 4 3" xfId="28751" xr:uid="{00000000-0005-0000-0000-0000321D0000}"/>
    <cellStyle name="Millares 3 6 2 4 4" xfId="22993" xr:uid="{00000000-0005-0000-0000-0000331D0000}"/>
    <cellStyle name="Millares 3 6 2 5" xfId="16616" xr:uid="{00000000-0005-0000-0000-0000341D0000}"/>
    <cellStyle name="Millares 3 6 2 5 2" xfId="36411" xr:uid="{00000000-0005-0000-0000-0000351D0000}"/>
    <cellStyle name="Millares 3 6 2 5 3" xfId="29807" xr:uid="{00000000-0005-0000-0000-0000361D0000}"/>
    <cellStyle name="Millares 3 6 2 5 4" xfId="23223" xr:uid="{00000000-0005-0000-0000-0000371D0000}"/>
    <cellStyle name="Millares 3 6 2 6" xfId="17897" xr:uid="{00000000-0005-0000-0000-0000381D0000}"/>
    <cellStyle name="Millares 3 6 2 6 2" xfId="36666" xr:uid="{00000000-0005-0000-0000-0000391D0000}"/>
    <cellStyle name="Millares 3 6 2 6 3" xfId="31088" xr:uid="{00000000-0005-0000-0000-00003A1D0000}"/>
    <cellStyle name="Millares 3 6 2 6 4" xfId="23487" xr:uid="{00000000-0005-0000-0000-00003B1D0000}"/>
    <cellStyle name="Millares 3 6 2 7" xfId="19183" xr:uid="{00000000-0005-0000-0000-00003C1D0000}"/>
    <cellStyle name="Millares 3 6 2 7 2" xfId="36921" xr:uid="{00000000-0005-0000-0000-00003D1D0000}"/>
    <cellStyle name="Millares 3 6 2 7 3" xfId="32374" xr:uid="{00000000-0005-0000-0000-00003E1D0000}"/>
    <cellStyle name="Millares 3 6 2 7 4" xfId="23742" xr:uid="{00000000-0005-0000-0000-00003F1D0000}"/>
    <cellStyle name="Millares 3 6 2 8" xfId="20487" xr:uid="{00000000-0005-0000-0000-0000401D0000}"/>
    <cellStyle name="Millares 3 6 2 8 2" xfId="37150" xr:uid="{00000000-0005-0000-0000-0000411D0000}"/>
    <cellStyle name="Millares 3 6 2 8 3" xfId="33676" xr:uid="{00000000-0005-0000-0000-0000421D0000}"/>
    <cellStyle name="Millares 3 6 2 8 4" xfId="23971" xr:uid="{00000000-0005-0000-0000-0000431D0000}"/>
    <cellStyle name="Millares 3 6 2 9" xfId="24200" xr:uid="{00000000-0005-0000-0000-0000441D0000}"/>
    <cellStyle name="Millares 3 6 2 9 2" xfId="37379" xr:uid="{00000000-0005-0000-0000-0000451D0000}"/>
    <cellStyle name="Millares 3 6 3" xfId="12633" xr:uid="{00000000-0005-0000-0000-0000461D0000}"/>
    <cellStyle name="Millares 3 6 3 10" xfId="25825" xr:uid="{00000000-0005-0000-0000-0000471D0000}"/>
    <cellStyle name="Millares 3 6 3 11" xfId="22127" xr:uid="{00000000-0005-0000-0000-0000481D0000}"/>
    <cellStyle name="Millares 3 6 3 2" xfId="13569" xr:uid="{00000000-0005-0000-0000-0000491D0000}"/>
    <cellStyle name="Millares 3 6 3 2 2" xfId="26760" xr:uid="{00000000-0005-0000-0000-00004A1D0000}"/>
    <cellStyle name="Millares 3 6 3 3" xfId="14618" xr:uid="{00000000-0005-0000-0000-00004B1D0000}"/>
    <cellStyle name="Millares 3 6 3 3 2" xfId="27809" xr:uid="{00000000-0005-0000-0000-00004C1D0000}"/>
    <cellStyle name="Millares 3 6 3 4" xfId="15674" xr:uid="{00000000-0005-0000-0000-00004D1D0000}"/>
    <cellStyle name="Millares 3 6 3 4 2" xfId="28865" xr:uid="{00000000-0005-0000-0000-00004E1D0000}"/>
    <cellStyle name="Millares 3 6 3 5" xfId="16730" xr:uid="{00000000-0005-0000-0000-00004F1D0000}"/>
    <cellStyle name="Millares 3 6 3 5 2" xfId="29921" xr:uid="{00000000-0005-0000-0000-0000501D0000}"/>
    <cellStyle name="Millares 3 6 3 6" xfId="18011" xr:uid="{00000000-0005-0000-0000-0000511D0000}"/>
    <cellStyle name="Millares 3 6 3 6 2" xfId="31202" xr:uid="{00000000-0005-0000-0000-0000521D0000}"/>
    <cellStyle name="Millares 3 6 3 7" xfId="19297" xr:uid="{00000000-0005-0000-0000-0000531D0000}"/>
    <cellStyle name="Millares 3 6 3 7 2" xfId="32488" xr:uid="{00000000-0005-0000-0000-0000541D0000}"/>
    <cellStyle name="Millares 3 6 3 8" xfId="20601" xr:uid="{00000000-0005-0000-0000-0000551D0000}"/>
    <cellStyle name="Millares 3 6 3 8 2" xfId="33790" xr:uid="{00000000-0005-0000-0000-0000561D0000}"/>
    <cellStyle name="Millares 3 6 3 9" xfId="35315" xr:uid="{00000000-0005-0000-0000-0000571D0000}"/>
    <cellStyle name="Millares 3 6 4" xfId="13720" xr:uid="{00000000-0005-0000-0000-0000581D0000}"/>
    <cellStyle name="Millares 3 6 4 10" xfId="22278" xr:uid="{00000000-0005-0000-0000-0000591D0000}"/>
    <cellStyle name="Millares 3 6 4 2" xfId="14769" xr:uid="{00000000-0005-0000-0000-00005A1D0000}"/>
    <cellStyle name="Millares 3 6 4 2 2" xfId="27960" xr:uid="{00000000-0005-0000-0000-00005B1D0000}"/>
    <cellStyle name="Millares 3 6 4 3" xfId="15825" xr:uid="{00000000-0005-0000-0000-00005C1D0000}"/>
    <cellStyle name="Millares 3 6 4 3 2" xfId="29016" xr:uid="{00000000-0005-0000-0000-00005D1D0000}"/>
    <cellStyle name="Millares 3 6 4 4" xfId="16881" xr:uid="{00000000-0005-0000-0000-00005E1D0000}"/>
    <cellStyle name="Millares 3 6 4 4 2" xfId="30072" xr:uid="{00000000-0005-0000-0000-00005F1D0000}"/>
    <cellStyle name="Millares 3 6 4 5" xfId="18162" xr:uid="{00000000-0005-0000-0000-0000601D0000}"/>
    <cellStyle name="Millares 3 6 4 5 2" xfId="31353" xr:uid="{00000000-0005-0000-0000-0000611D0000}"/>
    <cellStyle name="Millares 3 6 4 6" xfId="19448" xr:uid="{00000000-0005-0000-0000-0000621D0000}"/>
    <cellStyle name="Millares 3 6 4 6 2" xfId="32639" xr:uid="{00000000-0005-0000-0000-0000631D0000}"/>
    <cellStyle name="Millares 3 6 4 7" xfId="20752" xr:uid="{00000000-0005-0000-0000-0000641D0000}"/>
    <cellStyle name="Millares 3 6 4 7 2" xfId="33941" xr:uid="{00000000-0005-0000-0000-0000651D0000}"/>
    <cellStyle name="Millares 3 6 4 8" xfId="35466" xr:uid="{00000000-0005-0000-0000-0000661D0000}"/>
    <cellStyle name="Millares 3 6 4 9" xfId="26911" xr:uid="{00000000-0005-0000-0000-0000671D0000}"/>
    <cellStyle name="Millares 3 6 5" xfId="17003" xr:uid="{00000000-0005-0000-0000-0000681D0000}"/>
    <cellStyle name="Millares 3 6 5 2" xfId="18283" xr:uid="{00000000-0005-0000-0000-0000691D0000}"/>
    <cellStyle name="Millares 3 6 5 2 2" xfId="31474" xr:uid="{00000000-0005-0000-0000-00006A1D0000}"/>
    <cellStyle name="Millares 3 6 5 3" xfId="19569" xr:uid="{00000000-0005-0000-0000-00006B1D0000}"/>
    <cellStyle name="Millares 3 6 5 3 2" xfId="32760" xr:uid="{00000000-0005-0000-0000-00006C1D0000}"/>
    <cellStyle name="Millares 3 6 5 4" xfId="20873" xr:uid="{00000000-0005-0000-0000-00006D1D0000}"/>
    <cellStyle name="Millares 3 6 5 4 2" xfId="34062" xr:uid="{00000000-0005-0000-0000-00006E1D0000}"/>
    <cellStyle name="Millares 3 6 5 5" xfId="35587" xr:uid="{00000000-0005-0000-0000-00006F1D0000}"/>
    <cellStyle name="Millares 3 6 5 6" xfId="30194" xr:uid="{00000000-0005-0000-0000-0000701D0000}"/>
    <cellStyle name="Millares 3 6 5 7" xfId="22399" xr:uid="{00000000-0005-0000-0000-0000711D0000}"/>
    <cellStyle name="Millares 3 6 6" xfId="21118" xr:uid="{00000000-0005-0000-0000-0000721D0000}"/>
    <cellStyle name="Millares 3 6 6 2" xfId="35832" xr:uid="{00000000-0005-0000-0000-0000731D0000}"/>
    <cellStyle name="Millares 3 6 6 3" xfId="34307" xr:uid="{00000000-0005-0000-0000-0000741D0000}"/>
    <cellStyle name="Millares 3 6 6 4" xfId="22644" xr:uid="{00000000-0005-0000-0000-0000751D0000}"/>
    <cellStyle name="Millares 3 6 7" xfId="22884" xr:uid="{00000000-0005-0000-0000-0000761D0000}"/>
    <cellStyle name="Millares 3 6 7 2" xfId="36072" xr:uid="{00000000-0005-0000-0000-0000771D0000}"/>
    <cellStyle name="Millares 3 6 8" xfId="23114" xr:uid="{00000000-0005-0000-0000-0000781D0000}"/>
    <cellStyle name="Millares 3 6 8 2" xfId="36302" xr:uid="{00000000-0005-0000-0000-0000791D0000}"/>
    <cellStyle name="Millares 3 6 9" xfId="23378" xr:uid="{00000000-0005-0000-0000-00007A1D0000}"/>
    <cellStyle name="Millares 3 6 9 2" xfId="36557" xr:uid="{00000000-0005-0000-0000-00007B1D0000}"/>
    <cellStyle name="Millares 3 7" xfId="11983" xr:uid="{00000000-0005-0000-0000-00007C1D0000}"/>
    <cellStyle name="Millares 3 7 10" xfId="24334" xr:uid="{00000000-0005-0000-0000-00007D1D0000}"/>
    <cellStyle name="Millares 3 7 10 2" xfId="37513" xr:uid="{00000000-0005-0000-0000-00007E1D0000}"/>
    <cellStyle name="Millares 3 7 11" xfId="24585" xr:uid="{00000000-0005-0000-0000-00007F1D0000}"/>
    <cellStyle name="Millares 3 7 11 2" xfId="37764" xr:uid="{00000000-0005-0000-0000-0000801D0000}"/>
    <cellStyle name="Millares 3 7 12" xfId="34670" xr:uid="{00000000-0005-0000-0000-0000811D0000}"/>
    <cellStyle name="Millares 3 7 13" xfId="25175" xr:uid="{00000000-0005-0000-0000-0000821D0000}"/>
    <cellStyle name="Millares 3 7 14" xfId="21482" xr:uid="{00000000-0005-0000-0000-0000831D0000}"/>
    <cellStyle name="Millares 3 7 2" xfId="12924" xr:uid="{00000000-0005-0000-0000-0000841D0000}"/>
    <cellStyle name="Millares 3 7 2 2" xfId="17017" xr:uid="{00000000-0005-0000-0000-0000851D0000}"/>
    <cellStyle name="Millares 3 7 2 2 2" xfId="30208" xr:uid="{00000000-0005-0000-0000-0000861D0000}"/>
    <cellStyle name="Millares 3 7 2 3" xfId="18297" xr:uid="{00000000-0005-0000-0000-0000871D0000}"/>
    <cellStyle name="Millares 3 7 2 3 2" xfId="31488" xr:uid="{00000000-0005-0000-0000-0000881D0000}"/>
    <cellStyle name="Millares 3 7 2 4" xfId="19583" xr:uid="{00000000-0005-0000-0000-0000891D0000}"/>
    <cellStyle name="Millares 3 7 2 4 2" xfId="32774" xr:uid="{00000000-0005-0000-0000-00008A1D0000}"/>
    <cellStyle name="Millares 3 7 2 5" xfId="20887" xr:uid="{00000000-0005-0000-0000-00008B1D0000}"/>
    <cellStyle name="Millares 3 7 2 5 2" xfId="34076" xr:uid="{00000000-0005-0000-0000-00008C1D0000}"/>
    <cellStyle name="Millares 3 7 2 6" xfId="35601" xr:uid="{00000000-0005-0000-0000-00008D1D0000}"/>
    <cellStyle name="Millares 3 7 2 7" xfId="26115" xr:uid="{00000000-0005-0000-0000-00008E1D0000}"/>
    <cellStyle name="Millares 3 7 2 8" xfId="22413" xr:uid="{00000000-0005-0000-0000-00008F1D0000}"/>
    <cellStyle name="Millares 3 7 3" xfId="13973" xr:uid="{00000000-0005-0000-0000-0000901D0000}"/>
    <cellStyle name="Millares 3 7 3 2" xfId="21132" xr:uid="{00000000-0005-0000-0000-0000911D0000}"/>
    <cellStyle name="Millares 3 7 3 2 2" xfId="34321" xr:uid="{00000000-0005-0000-0000-0000921D0000}"/>
    <cellStyle name="Millares 3 7 3 3" xfId="35846" xr:uid="{00000000-0005-0000-0000-0000931D0000}"/>
    <cellStyle name="Millares 3 7 3 4" xfId="27164" xr:uid="{00000000-0005-0000-0000-0000941D0000}"/>
    <cellStyle name="Millares 3 7 3 5" xfId="22658" xr:uid="{00000000-0005-0000-0000-0000951D0000}"/>
    <cellStyle name="Millares 3 7 4" xfId="15029" xr:uid="{00000000-0005-0000-0000-0000961D0000}"/>
    <cellStyle name="Millares 3 7 4 2" xfId="36086" xr:uid="{00000000-0005-0000-0000-0000971D0000}"/>
    <cellStyle name="Millares 3 7 4 3" xfId="28220" xr:uid="{00000000-0005-0000-0000-0000981D0000}"/>
    <cellStyle name="Millares 3 7 4 4" xfId="22898" xr:uid="{00000000-0005-0000-0000-0000991D0000}"/>
    <cellStyle name="Millares 3 7 5" xfId="16085" xr:uid="{00000000-0005-0000-0000-00009A1D0000}"/>
    <cellStyle name="Millares 3 7 5 2" xfId="36316" xr:uid="{00000000-0005-0000-0000-00009B1D0000}"/>
    <cellStyle name="Millares 3 7 5 3" xfId="29276" xr:uid="{00000000-0005-0000-0000-00009C1D0000}"/>
    <cellStyle name="Millares 3 7 5 4" xfId="23128" xr:uid="{00000000-0005-0000-0000-00009D1D0000}"/>
    <cellStyle name="Millares 3 7 6" xfId="17366" xr:uid="{00000000-0005-0000-0000-00009E1D0000}"/>
    <cellStyle name="Millares 3 7 6 2" xfId="36571" xr:uid="{00000000-0005-0000-0000-00009F1D0000}"/>
    <cellStyle name="Millares 3 7 6 3" xfId="30557" xr:uid="{00000000-0005-0000-0000-0000A01D0000}"/>
    <cellStyle name="Millares 3 7 6 4" xfId="23392" xr:uid="{00000000-0005-0000-0000-0000A11D0000}"/>
    <cellStyle name="Millares 3 7 7" xfId="18652" xr:uid="{00000000-0005-0000-0000-0000A21D0000}"/>
    <cellStyle name="Millares 3 7 7 2" xfId="36826" xr:uid="{00000000-0005-0000-0000-0000A31D0000}"/>
    <cellStyle name="Millares 3 7 7 3" xfId="31843" xr:uid="{00000000-0005-0000-0000-0000A41D0000}"/>
    <cellStyle name="Millares 3 7 7 4" xfId="23647" xr:uid="{00000000-0005-0000-0000-0000A51D0000}"/>
    <cellStyle name="Millares 3 7 8" xfId="19956" xr:uid="{00000000-0005-0000-0000-0000A61D0000}"/>
    <cellStyle name="Millares 3 7 8 2" xfId="37055" xr:uid="{00000000-0005-0000-0000-0000A71D0000}"/>
    <cellStyle name="Millares 3 7 8 3" xfId="33145" xr:uid="{00000000-0005-0000-0000-0000A81D0000}"/>
    <cellStyle name="Millares 3 7 8 4" xfId="23876" xr:uid="{00000000-0005-0000-0000-0000A91D0000}"/>
    <cellStyle name="Millares 3 7 9" xfId="24105" xr:uid="{00000000-0005-0000-0000-0000AA1D0000}"/>
    <cellStyle name="Millares 3 7 9 2" xfId="37284" xr:uid="{00000000-0005-0000-0000-0000AB1D0000}"/>
    <cellStyle name="Millares 3 8" xfId="12058" xr:uid="{00000000-0005-0000-0000-0000AC1D0000}"/>
    <cellStyle name="Millares 3 8 10" xfId="25250" xr:uid="{00000000-0005-0000-0000-0000AD1D0000}"/>
    <cellStyle name="Millares 3 8 11" xfId="21556" xr:uid="{00000000-0005-0000-0000-0000AE1D0000}"/>
    <cellStyle name="Millares 3 8 2" xfId="12998" xr:uid="{00000000-0005-0000-0000-0000AF1D0000}"/>
    <cellStyle name="Millares 3 8 2 2" xfId="26189" xr:uid="{00000000-0005-0000-0000-0000B01D0000}"/>
    <cellStyle name="Millares 3 8 3" xfId="14047" xr:uid="{00000000-0005-0000-0000-0000B11D0000}"/>
    <cellStyle name="Millares 3 8 3 2" xfId="27238" xr:uid="{00000000-0005-0000-0000-0000B21D0000}"/>
    <cellStyle name="Millares 3 8 4" xfId="15103" xr:uid="{00000000-0005-0000-0000-0000B31D0000}"/>
    <cellStyle name="Millares 3 8 4 2" xfId="28294" xr:uid="{00000000-0005-0000-0000-0000B41D0000}"/>
    <cellStyle name="Millares 3 8 5" xfId="16159" xr:uid="{00000000-0005-0000-0000-0000B51D0000}"/>
    <cellStyle name="Millares 3 8 5 2" xfId="29350" xr:uid="{00000000-0005-0000-0000-0000B61D0000}"/>
    <cellStyle name="Millares 3 8 6" xfId="17440" xr:uid="{00000000-0005-0000-0000-0000B71D0000}"/>
    <cellStyle name="Millares 3 8 6 2" xfId="30631" xr:uid="{00000000-0005-0000-0000-0000B81D0000}"/>
    <cellStyle name="Millares 3 8 7" xfId="18726" xr:uid="{00000000-0005-0000-0000-0000B91D0000}"/>
    <cellStyle name="Millares 3 8 7 2" xfId="31917" xr:uid="{00000000-0005-0000-0000-0000BA1D0000}"/>
    <cellStyle name="Millares 3 8 8" xfId="20030" xr:uid="{00000000-0005-0000-0000-0000BB1D0000}"/>
    <cellStyle name="Millares 3 8 8 2" xfId="33219" xr:uid="{00000000-0005-0000-0000-0000BC1D0000}"/>
    <cellStyle name="Millares 3 8 9" xfId="34744" xr:uid="{00000000-0005-0000-0000-0000BD1D0000}"/>
    <cellStyle name="Millares 3 9" xfId="12154" xr:uid="{00000000-0005-0000-0000-0000BE1D0000}"/>
    <cellStyle name="Millares 3 9 10" xfId="25346" xr:uid="{00000000-0005-0000-0000-0000BF1D0000}"/>
    <cellStyle name="Millares 3 9 11" xfId="21652" xr:uid="{00000000-0005-0000-0000-0000C01D0000}"/>
    <cellStyle name="Millares 3 9 2" xfId="13094" xr:uid="{00000000-0005-0000-0000-0000C11D0000}"/>
    <cellStyle name="Millares 3 9 2 2" xfId="26285" xr:uid="{00000000-0005-0000-0000-0000C21D0000}"/>
    <cellStyle name="Millares 3 9 3" xfId="14143" xr:uid="{00000000-0005-0000-0000-0000C31D0000}"/>
    <cellStyle name="Millares 3 9 3 2" xfId="27334" xr:uid="{00000000-0005-0000-0000-0000C41D0000}"/>
    <cellStyle name="Millares 3 9 4" xfId="15199" xr:uid="{00000000-0005-0000-0000-0000C51D0000}"/>
    <cellStyle name="Millares 3 9 4 2" xfId="28390" xr:uid="{00000000-0005-0000-0000-0000C61D0000}"/>
    <cellStyle name="Millares 3 9 5" xfId="16255" xr:uid="{00000000-0005-0000-0000-0000C71D0000}"/>
    <cellStyle name="Millares 3 9 5 2" xfId="29446" xr:uid="{00000000-0005-0000-0000-0000C81D0000}"/>
    <cellStyle name="Millares 3 9 6" xfId="17536" xr:uid="{00000000-0005-0000-0000-0000C91D0000}"/>
    <cellStyle name="Millares 3 9 6 2" xfId="30727" xr:uid="{00000000-0005-0000-0000-0000CA1D0000}"/>
    <cellStyle name="Millares 3 9 7" xfId="18822" xr:uid="{00000000-0005-0000-0000-0000CB1D0000}"/>
    <cellStyle name="Millares 3 9 7 2" xfId="32013" xr:uid="{00000000-0005-0000-0000-0000CC1D0000}"/>
    <cellStyle name="Millares 3 9 8" xfId="20126" xr:uid="{00000000-0005-0000-0000-0000CD1D0000}"/>
    <cellStyle name="Millares 3 9 8 2" xfId="33315" xr:uid="{00000000-0005-0000-0000-0000CE1D0000}"/>
    <cellStyle name="Millares 3 9 9" xfId="34840" xr:uid="{00000000-0005-0000-0000-0000CF1D0000}"/>
    <cellStyle name="Millares 30" xfId="11967" xr:uid="{00000000-0005-0000-0000-0000D01D0000}"/>
    <cellStyle name="Millares 30 10" xfId="25159" xr:uid="{00000000-0005-0000-0000-0000D11D0000}"/>
    <cellStyle name="Millares 30 11" xfId="21467" xr:uid="{00000000-0005-0000-0000-0000D21D0000}"/>
    <cellStyle name="Millares 30 2" xfId="12909" xr:uid="{00000000-0005-0000-0000-0000D31D0000}"/>
    <cellStyle name="Millares 30 2 2" xfId="26100" xr:uid="{00000000-0005-0000-0000-0000D41D0000}"/>
    <cellStyle name="Millares 30 3" xfId="13958" xr:uid="{00000000-0005-0000-0000-0000D51D0000}"/>
    <cellStyle name="Millares 30 3 2" xfId="27149" xr:uid="{00000000-0005-0000-0000-0000D61D0000}"/>
    <cellStyle name="Millares 30 4" xfId="15014" xr:uid="{00000000-0005-0000-0000-0000D71D0000}"/>
    <cellStyle name="Millares 30 4 2" xfId="28205" xr:uid="{00000000-0005-0000-0000-0000D81D0000}"/>
    <cellStyle name="Millares 30 5" xfId="16070" xr:uid="{00000000-0005-0000-0000-0000D91D0000}"/>
    <cellStyle name="Millares 30 5 2" xfId="29261" xr:uid="{00000000-0005-0000-0000-0000DA1D0000}"/>
    <cellStyle name="Millares 30 6" xfId="17351" xr:uid="{00000000-0005-0000-0000-0000DB1D0000}"/>
    <cellStyle name="Millares 30 6 2" xfId="30542" xr:uid="{00000000-0005-0000-0000-0000DC1D0000}"/>
    <cellStyle name="Millares 30 7" xfId="18637" xr:uid="{00000000-0005-0000-0000-0000DD1D0000}"/>
    <cellStyle name="Millares 30 7 2" xfId="31828" xr:uid="{00000000-0005-0000-0000-0000DE1D0000}"/>
    <cellStyle name="Millares 30 8" xfId="19941" xr:uid="{00000000-0005-0000-0000-0000DF1D0000}"/>
    <cellStyle name="Millares 30 8 2" xfId="33130" xr:uid="{00000000-0005-0000-0000-0000E01D0000}"/>
    <cellStyle name="Millares 30 9" xfId="34655" xr:uid="{00000000-0005-0000-0000-0000E11D0000}"/>
    <cellStyle name="Millares 300" xfId="37957" xr:uid="{00000000-0005-0000-0000-0000E21D0000}"/>
    <cellStyle name="Millares 301" xfId="17" xr:uid="{00000000-0005-0000-0000-0000E31D0000}"/>
    <cellStyle name="Millares 302" xfId="37961" xr:uid="{00000000-0005-0000-0000-0000E41D0000}"/>
    <cellStyle name="Millares 303" xfId="37999" xr:uid="{00000000-0005-0000-0000-0000E51D0000}"/>
    <cellStyle name="Millares 304" xfId="38001" xr:uid="{00000000-0005-0000-0000-0000E61D0000}"/>
    <cellStyle name="Millares 305" xfId="38002" xr:uid="{00000000-0005-0000-0000-0000E71D0000}"/>
    <cellStyle name="Millares 31" xfId="11969" xr:uid="{00000000-0005-0000-0000-0000E81D0000}"/>
    <cellStyle name="Millares 31 10" xfId="25161" xr:uid="{00000000-0005-0000-0000-0000E91D0000}"/>
    <cellStyle name="Millares 31 11" xfId="21469" xr:uid="{00000000-0005-0000-0000-0000EA1D0000}"/>
    <cellStyle name="Millares 31 2" xfId="12911" xr:uid="{00000000-0005-0000-0000-0000EB1D0000}"/>
    <cellStyle name="Millares 31 2 2" xfId="26102" xr:uid="{00000000-0005-0000-0000-0000EC1D0000}"/>
    <cellStyle name="Millares 31 3" xfId="13960" xr:uid="{00000000-0005-0000-0000-0000ED1D0000}"/>
    <cellStyle name="Millares 31 3 2" xfId="27151" xr:uid="{00000000-0005-0000-0000-0000EE1D0000}"/>
    <cellStyle name="Millares 31 4" xfId="15016" xr:uid="{00000000-0005-0000-0000-0000EF1D0000}"/>
    <cellStyle name="Millares 31 4 2" xfId="28207" xr:uid="{00000000-0005-0000-0000-0000F01D0000}"/>
    <cellStyle name="Millares 31 5" xfId="16072" xr:uid="{00000000-0005-0000-0000-0000F11D0000}"/>
    <cellStyle name="Millares 31 5 2" xfId="29263" xr:uid="{00000000-0005-0000-0000-0000F21D0000}"/>
    <cellStyle name="Millares 31 6" xfId="17353" xr:uid="{00000000-0005-0000-0000-0000F31D0000}"/>
    <cellStyle name="Millares 31 6 2" xfId="30544" xr:uid="{00000000-0005-0000-0000-0000F41D0000}"/>
    <cellStyle name="Millares 31 7" xfId="18639" xr:uid="{00000000-0005-0000-0000-0000F51D0000}"/>
    <cellStyle name="Millares 31 7 2" xfId="31830" xr:uid="{00000000-0005-0000-0000-0000F61D0000}"/>
    <cellStyle name="Millares 31 8" xfId="19943" xr:uid="{00000000-0005-0000-0000-0000F71D0000}"/>
    <cellStyle name="Millares 31 8 2" xfId="33132" xr:uid="{00000000-0005-0000-0000-0000F81D0000}"/>
    <cellStyle name="Millares 31 9" xfId="34657" xr:uid="{00000000-0005-0000-0000-0000F91D0000}"/>
    <cellStyle name="Millares 32" xfId="11970" xr:uid="{00000000-0005-0000-0000-0000FA1D0000}"/>
    <cellStyle name="Millares 32 10" xfId="25162" xr:uid="{00000000-0005-0000-0000-0000FB1D0000}"/>
    <cellStyle name="Millares 32 11" xfId="21470" xr:uid="{00000000-0005-0000-0000-0000FC1D0000}"/>
    <cellStyle name="Millares 32 2" xfId="12912" xr:uid="{00000000-0005-0000-0000-0000FD1D0000}"/>
    <cellStyle name="Millares 32 2 2" xfId="26103" xr:uid="{00000000-0005-0000-0000-0000FE1D0000}"/>
    <cellStyle name="Millares 32 3" xfId="13961" xr:uid="{00000000-0005-0000-0000-0000FF1D0000}"/>
    <cellStyle name="Millares 32 3 2" xfId="27152" xr:uid="{00000000-0005-0000-0000-0000001E0000}"/>
    <cellStyle name="Millares 32 4" xfId="15017" xr:uid="{00000000-0005-0000-0000-0000011E0000}"/>
    <cellStyle name="Millares 32 4 2" xfId="28208" xr:uid="{00000000-0005-0000-0000-0000021E0000}"/>
    <cellStyle name="Millares 32 5" xfId="16073" xr:uid="{00000000-0005-0000-0000-0000031E0000}"/>
    <cellStyle name="Millares 32 5 2" xfId="29264" xr:uid="{00000000-0005-0000-0000-0000041E0000}"/>
    <cellStyle name="Millares 32 6" xfId="17354" xr:uid="{00000000-0005-0000-0000-0000051E0000}"/>
    <cellStyle name="Millares 32 6 2" xfId="30545" xr:uid="{00000000-0005-0000-0000-0000061E0000}"/>
    <cellStyle name="Millares 32 7" xfId="18640" xr:uid="{00000000-0005-0000-0000-0000071E0000}"/>
    <cellStyle name="Millares 32 7 2" xfId="31831" xr:uid="{00000000-0005-0000-0000-0000081E0000}"/>
    <cellStyle name="Millares 32 8" xfId="19944" xr:uid="{00000000-0005-0000-0000-0000091E0000}"/>
    <cellStyle name="Millares 32 8 2" xfId="33133" xr:uid="{00000000-0005-0000-0000-00000A1E0000}"/>
    <cellStyle name="Millares 32 9" xfId="34658" xr:uid="{00000000-0005-0000-0000-00000B1E0000}"/>
    <cellStyle name="Millares 33" xfId="11972" xr:uid="{00000000-0005-0000-0000-00000C1E0000}"/>
    <cellStyle name="Millares 33 10" xfId="25164" xr:uid="{00000000-0005-0000-0000-00000D1E0000}"/>
    <cellStyle name="Millares 33 11" xfId="21471" xr:uid="{00000000-0005-0000-0000-00000E1E0000}"/>
    <cellStyle name="Millares 33 2" xfId="12913" xr:uid="{00000000-0005-0000-0000-00000F1E0000}"/>
    <cellStyle name="Millares 33 2 2" xfId="26104" xr:uid="{00000000-0005-0000-0000-0000101E0000}"/>
    <cellStyle name="Millares 33 3" xfId="13962" xr:uid="{00000000-0005-0000-0000-0000111E0000}"/>
    <cellStyle name="Millares 33 3 2" xfId="27153" xr:uid="{00000000-0005-0000-0000-0000121E0000}"/>
    <cellStyle name="Millares 33 4" xfId="15018" xr:uid="{00000000-0005-0000-0000-0000131E0000}"/>
    <cellStyle name="Millares 33 4 2" xfId="28209" xr:uid="{00000000-0005-0000-0000-0000141E0000}"/>
    <cellStyle name="Millares 33 5" xfId="16074" xr:uid="{00000000-0005-0000-0000-0000151E0000}"/>
    <cellStyle name="Millares 33 5 2" xfId="29265" xr:uid="{00000000-0005-0000-0000-0000161E0000}"/>
    <cellStyle name="Millares 33 6" xfId="17355" xr:uid="{00000000-0005-0000-0000-0000171E0000}"/>
    <cellStyle name="Millares 33 6 2" xfId="30546" xr:uid="{00000000-0005-0000-0000-0000181E0000}"/>
    <cellStyle name="Millares 33 7" xfId="18641" xr:uid="{00000000-0005-0000-0000-0000191E0000}"/>
    <cellStyle name="Millares 33 7 2" xfId="31832" xr:uid="{00000000-0005-0000-0000-00001A1E0000}"/>
    <cellStyle name="Millares 33 8" xfId="19945" xr:uid="{00000000-0005-0000-0000-00001B1E0000}"/>
    <cellStyle name="Millares 33 8 2" xfId="33134" xr:uid="{00000000-0005-0000-0000-00001C1E0000}"/>
    <cellStyle name="Millares 33 9" xfId="34659" xr:uid="{00000000-0005-0000-0000-00001D1E0000}"/>
    <cellStyle name="Millares 34" xfId="11973" xr:uid="{00000000-0005-0000-0000-00001E1E0000}"/>
    <cellStyle name="Millares 34 10" xfId="25165" xr:uid="{00000000-0005-0000-0000-00001F1E0000}"/>
    <cellStyle name="Millares 34 11" xfId="21472" xr:uid="{00000000-0005-0000-0000-0000201E0000}"/>
    <cellStyle name="Millares 34 2" xfId="12914" xr:uid="{00000000-0005-0000-0000-0000211E0000}"/>
    <cellStyle name="Millares 34 2 2" xfId="26105" xr:uid="{00000000-0005-0000-0000-0000221E0000}"/>
    <cellStyle name="Millares 34 3" xfId="13963" xr:uid="{00000000-0005-0000-0000-0000231E0000}"/>
    <cellStyle name="Millares 34 3 2" xfId="27154" xr:uid="{00000000-0005-0000-0000-0000241E0000}"/>
    <cellStyle name="Millares 34 4" xfId="15019" xr:uid="{00000000-0005-0000-0000-0000251E0000}"/>
    <cellStyle name="Millares 34 4 2" xfId="28210" xr:uid="{00000000-0005-0000-0000-0000261E0000}"/>
    <cellStyle name="Millares 34 5" xfId="16075" xr:uid="{00000000-0005-0000-0000-0000271E0000}"/>
    <cellStyle name="Millares 34 5 2" xfId="29266" xr:uid="{00000000-0005-0000-0000-0000281E0000}"/>
    <cellStyle name="Millares 34 6" xfId="17356" xr:uid="{00000000-0005-0000-0000-0000291E0000}"/>
    <cellStyle name="Millares 34 6 2" xfId="30547" xr:uid="{00000000-0005-0000-0000-00002A1E0000}"/>
    <cellStyle name="Millares 34 7" xfId="18642" xr:uid="{00000000-0005-0000-0000-00002B1E0000}"/>
    <cellStyle name="Millares 34 7 2" xfId="31833" xr:uid="{00000000-0005-0000-0000-00002C1E0000}"/>
    <cellStyle name="Millares 34 8" xfId="19946" xr:uid="{00000000-0005-0000-0000-00002D1E0000}"/>
    <cellStyle name="Millares 34 8 2" xfId="33135" xr:uid="{00000000-0005-0000-0000-00002E1E0000}"/>
    <cellStyle name="Millares 34 9" xfId="34660" xr:uid="{00000000-0005-0000-0000-00002F1E0000}"/>
    <cellStyle name="Millares 342" xfId="37952" xr:uid="{00000000-0005-0000-0000-0000301E0000}"/>
    <cellStyle name="Millares 35" xfId="11975" xr:uid="{00000000-0005-0000-0000-0000311E0000}"/>
    <cellStyle name="Millares 35 10" xfId="25167" xr:uid="{00000000-0005-0000-0000-0000321E0000}"/>
    <cellStyle name="Millares 35 11" xfId="21474" xr:uid="{00000000-0005-0000-0000-0000331E0000}"/>
    <cellStyle name="Millares 35 2" xfId="12916" xr:uid="{00000000-0005-0000-0000-0000341E0000}"/>
    <cellStyle name="Millares 35 2 2" xfId="26107" xr:uid="{00000000-0005-0000-0000-0000351E0000}"/>
    <cellStyle name="Millares 35 3" xfId="13965" xr:uid="{00000000-0005-0000-0000-0000361E0000}"/>
    <cellStyle name="Millares 35 3 2" xfId="27156" xr:uid="{00000000-0005-0000-0000-0000371E0000}"/>
    <cellStyle name="Millares 35 4" xfId="15021" xr:uid="{00000000-0005-0000-0000-0000381E0000}"/>
    <cellStyle name="Millares 35 4 2" xfId="28212" xr:uid="{00000000-0005-0000-0000-0000391E0000}"/>
    <cellStyle name="Millares 35 5" xfId="16077" xr:uid="{00000000-0005-0000-0000-00003A1E0000}"/>
    <cellStyle name="Millares 35 5 2" xfId="29268" xr:uid="{00000000-0005-0000-0000-00003B1E0000}"/>
    <cellStyle name="Millares 35 6" xfId="17358" xr:uid="{00000000-0005-0000-0000-00003C1E0000}"/>
    <cellStyle name="Millares 35 6 2" xfId="30549" xr:uid="{00000000-0005-0000-0000-00003D1E0000}"/>
    <cellStyle name="Millares 35 7" xfId="18644" xr:uid="{00000000-0005-0000-0000-00003E1E0000}"/>
    <cellStyle name="Millares 35 7 2" xfId="31835" xr:uid="{00000000-0005-0000-0000-00003F1E0000}"/>
    <cellStyle name="Millares 35 8" xfId="19948" xr:uid="{00000000-0005-0000-0000-0000401E0000}"/>
    <cellStyle name="Millares 35 8 2" xfId="33137" xr:uid="{00000000-0005-0000-0000-0000411E0000}"/>
    <cellStyle name="Millares 35 9" xfId="34662" xr:uid="{00000000-0005-0000-0000-0000421E0000}"/>
    <cellStyle name="Millares 36" xfId="11976" xr:uid="{00000000-0005-0000-0000-0000431E0000}"/>
    <cellStyle name="Millares 36 10" xfId="25168" xr:uid="{00000000-0005-0000-0000-0000441E0000}"/>
    <cellStyle name="Millares 36 11" xfId="21475" xr:uid="{00000000-0005-0000-0000-0000451E0000}"/>
    <cellStyle name="Millares 36 2" xfId="12917" xr:uid="{00000000-0005-0000-0000-0000461E0000}"/>
    <cellStyle name="Millares 36 2 2" xfId="26108" xr:uid="{00000000-0005-0000-0000-0000471E0000}"/>
    <cellStyle name="Millares 36 3" xfId="13966" xr:uid="{00000000-0005-0000-0000-0000481E0000}"/>
    <cellStyle name="Millares 36 3 2" xfId="27157" xr:uid="{00000000-0005-0000-0000-0000491E0000}"/>
    <cellStyle name="Millares 36 4" xfId="15022" xr:uid="{00000000-0005-0000-0000-00004A1E0000}"/>
    <cellStyle name="Millares 36 4 2" xfId="28213" xr:uid="{00000000-0005-0000-0000-00004B1E0000}"/>
    <cellStyle name="Millares 36 5" xfId="16078" xr:uid="{00000000-0005-0000-0000-00004C1E0000}"/>
    <cellStyle name="Millares 36 5 2" xfId="29269" xr:uid="{00000000-0005-0000-0000-00004D1E0000}"/>
    <cellStyle name="Millares 36 6" xfId="17359" xr:uid="{00000000-0005-0000-0000-00004E1E0000}"/>
    <cellStyle name="Millares 36 6 2" xfId="30550" xr:uid="{00000000-0005-0000-0000-00004F1E0000}"/>
    <cellStyle name="Millares 36 7" xfId="18645" xr:uid="{00000000-0005-0000-0000-0000501E0000}"/>
    <cellStyle name="Millares 36 7 2" xfId="31836" xr:uid="{00000000-0005-0000-0000-0000511E0000}"/>
    <cellStyle name="Millares 36 8" xfId="19949" xr:uid="{00000000-0005-0000-0000-0000521E0000}"/>
    <cellStyle name="Millares 36 8 2" xfId="33138" xr:uid="{00000000-0005-0000-0000-0000531E0000}"/>
    <cellStyle name="Millares 36 9" xfId="34663" xr:uid="{00000000-0005-0000-0000-0000541E0000}"/>
    <cellStyle name="Millares 37" xfId="11978" xr:uid="{00000000-0005-0000-0000-0000551E0000}"/>
    <cellStyle name="Millares 37 10" xfId="25170" xr:uid="{00000000-0005-0000-0000-0000561E0000}"/>
    <cellStyle name="Millares 37 11" xfId="21477" xr:uid="{00000000-0005-0000-0000-0000571E0000}"/>
    <cellStyle name="Millares 37 2" xfId="12919" xr:uid="{00000000-0005-0000-0000-0000581E0000}"/>
    <cellStyle name="Millares 37 2 2" xfId="26110" xr:uid="{00000000-0005-0000-0000-0000591E0000}"/>
    <cellStyle name="Millares 37 3" xfId="13968" xr:uid="{00000000-0005-0000-0000-00005A1E0000}"/>
    <cellStyle name="Millares 37 3 2" xfId="27159" xr:uid="{00000000-0005-0000-0000-00005B1E0000}"/>
    <cellStyle name="Millares 37 4" xfId="15024" xr:uid="{00000000-0005-0000-0000-00005C1E0000}"/>
    <cellStyle name="Millares 37 4 2" xfId="28215" xr:uid="{00000000-0005-0000-0000-00005D1E0000}"/>
    <cellStyle name="Millares 37 5" xfId="16080" xr:uid="{00000000-0005-0000-0000-00005E1E0000}"/>
    <cellStyle name="Millares 37 5 2" xfId="29271" xr:uid="{00000000-0005-0000-0000-00005F1E0000}"/>
    <cellStyle name="Millares 37 6" xfId="17361" xr:uid="{00000000-0005-0000-0000-0000601E0000}"/>
    <cellStyle name="Millares 37 6 2" xfId="30552" xr:uid="{00000000-0005-0000-0000-0000611E0000}"/>
    <cellStyle name="Millares 37 7" xfId="18647" xr:uid="{00000000-0005-0000-0000-0000621E0000}"/>
    <cellStyle name="Millares 37 7 2" xfId="31838" xr:uid="{00000000-0005-0000-0000-0000631E0000}"/>
    <cellStyle name="Millares 37 8" xfId="19951" xr:uid="{00000000-0005-0000-0000-0000641E0000}"/>
    <cellStyle name="Millares 37 8 2" xfId="33140" xr:uid="{00000000-0005-0000-0000-0000651E0000}"/>
    <cellStyle name="Millares 37 9" xfId="34665" xr:uid="{00000000-0005-0000-0000-0000661E0000}"/>
    <cellStyle name="Millares 38" xfId="11980" xr:uid="{00000000-0005-0000-0000-0000671E0000}"/>
    <cellStyle name="Millares 38 10" xfId="25172" xr:uid="{00000000-0005-0000-0000-0000681E0000}"/>
    <cellStyle name="Millares 38 11" xfId="21479" xr:uid="{00000000-0005-0000-0000-0000691E0000}"/>
    <cellStyle name="Millares 38 2" xfId="12921" xr:uid="{00000000-0005-0000-0000-00006A1E0000}"/>
    <cellStyle name="Millares 38 2 2" xfId="26112" xr:uid="{00000000-0005-0000-0000-00006B1E0000}"/>
    <cellStyle name="Millares 38 3" xfId="13970" xr:uid="{00000000-0005-0000-0000-00006C1E0000}"/>
    <cellStyle name="Millares 38 3 2" xfId="27161" xr:uid="{00000000-0005-0000-0000-00006D1E0000}"/>
    <cellStyle name="Millares 38 4" xfId="15026" xr:uid="{00000000-0005-0000-0000-00006E1E0000}"/>
    <cellStyle name="Millares 38 4 2" xfId="28217" xr:uid="{00000000-0005-0000-0000-00006F1E0000}"/>
    <cellStyle name="Millares 38 5" xfId="16082" xr:uid="{00000000-0005-0000-0000-0000701E0000}"/>
    <cellStyle name="Millares 38 5 2" xfId="29273" xr:uid="{00000000-0005-0000-0000-0000711E0000}"/>
    <cellStyle name="Millares 38 6" xfId="17363" xr:uid="{00000000-0005-0000-0000-0000721E0000}"/>
    <cellStyle name="Millares 38 6 2" xfId="30554" xr:uid="{00000000-0005-0000-0000-0000731E0000}"/>
    <cellStyle name="Millares 38 7" xfId="18649" xr:uid="{00000000-0005-0000-0000-0000741E0000}"/>
    <cellStyle name="Millares 38 7 2" xfId="31840" xr:uid="{00000000-0005-0000-0000-0000751E0000}"/>
    <cellStyle name="Millares 38 8" xfId="19953" xr:uid="{00000000-0005-0000-0000-0000761E0000}"/>
    <cellStyle name="Millares 38 8 2" xfId="33142" xr:uid="{00000000-0005-0000-0000-0000771E0000}"/>
    <cellStyle name="Millares 38 9" xfId="34667" xr:uid="{00000000-0005-0000-0000-0000781E0000}"/>
    <cellStyle name="Millares 39" xfId="12044" xr:uid="{00000000-0005-0000-0000-0000791E0000}"/>
    <cellStyle name="Millares 39 10" xfId="25236" xr:uid="{00000000-0005-0000-0000-00007A1E0000}"/>
    <cellStyle name="Millares 39 11" xfId="21543" xr:uid="{00000000-0005-0000-0000-00007B1E0000}"/>
    <cellStyle name="Millares 39 2" xfId="12985" xr:uid="{00000000-0005-0000-0000-00007C1E0000}"/>
    <cellStyle name="Millares 39 2 2" xfId="26176" xr:uid="{00000000-0005-0000-0000-00007D1E0000}"/>
    <cellStyle name="Millares 39 3" xfId="14034" xr:uid="{00000000-0005-0000-0000-00007E1E0000}"/>
    <cellStyle name="Millares 39 3 2" xfId="27225" xr:uid="{00000000-0005-0000-0000-00007F1E0000}"/>
    <cellStyle name="Millares 39 4" xfId="15090" xr:uid="{00000000-0005-0000-0000-0000801E0000}"/>
    <cellStyle name="Millares 39 4 2" xfId="28281" xr:uid="{00000000-0005-0000-0000-0000811E0000}"/>
    <cellStyle name="Millares 39 5" xfId="16146" xr:uid="{00000000-0005-0000-0000-0000821E0000}"/>
    <cellStyle name="Millares 39 5 2" xfId="29337" xr:uid="{00000000-0005-0000-0000-0000831E0000}"/>
    <cellStyle name="Millares 39 6" xfId="17427" xr:uid="{00000000-0005-0000-0000-0000841E0000}"/>
    <cellStyle name="Millares 39 6 2" xfId="30618" xr:uid="{00000000-0005-0000-0000-0000851E0000}"/>
    <cellStyle name="Millares 39 7" xfId="18713" xr:uid="{00000000-0005-0000-0000-0000861E0000}"/>
    <cellStyle name="Millares 39 7 2" xfId="31904" xr:uid="{00000000-0005-0000-0000-0000871E0000}"/>
    <cellStyle name="Millares 39 8" xfId="20017" xr:uid="{00000000-0005-0000-0000-0000881E0000}"/>
    <cellStyle name="Millares 39 8 2" xfId="33206" xr:uid="{00000000-0005-0000-0000-0000891E0000}"/>
    <cellStyle name="Millares 39 9" xfId="34731" xr:uid="{00000000-0005-0000-0000-00008A1E0000}"/>
    <cellStyle name="Millares 4" xfId="14" xr:uid="{00000000-0005-0000-0000-00008B1E0000}"/>
    <cellStyle name="Millares 4 10" xfId="12425" xr:uid="{00000000-0005-0000-0000-00008C1E0000}"/>
    <cellStyle name="Millares 4 10 10" xfId="25617" xr:uid="{00000000-0005-0000-0000-00008D1E0000}"/>
    <cellStyle name="Millares 4 10 11" xfId="21919" xr:uid="{00000000-0005-0000-0000-00008E1E0000}"/>
    <cellStyle name="Millares 4 10 2" xfId="13361" xr:uid="{00000000-0005-0000-0000-00008F1E0000}"/>
    <cellStyle name="Millares 4 10 2 2" xfId="26552" xr:uid="{00000000-0005-0000-0000-0000901E0000}"/>
    <cellStyle name="Millares 4 10 3" xfId="14410" xr:uid="{00000000-0005-0000-0000-0000911E0000}"/>
    <cellStyle name="Millares 4 10 3 2" xfId="27601" xr:uid="{00000000-0005-0000-0000-0000921E0000}"/>
    <cellStyle name="Millares 4 10 4" xfId="15466" xr:uid="{00000000-0005-0000-0000-0000931E0000}"/>
    <cellStyle name="Millares 4 10 4 2" xfId="28657" xr:uid="{00000000-0005-0000-0000-0000941E0000}"/>
    <cellStyle name="Millares 4 10 5" xfId="16522" xr:uid="{00000000-0005-0000-0000-0000951E0000}"/>
    <cellStyle name="Millares 4 10 5 2" xfId="29713" xr:uid="{00000000-0005-0000-0000-0000961E0000}"/>
    <cellStyle name="Millares 4 10 6" xfId="17803" xr:uid="{00000000-0005-0000-0000-0000971E0000}"/>
    <cellStyle name="Millares 4 10 6 2" xfId="30994" xr:uid="{00000000-0005-0000-0000-0000981E0000}"/>
    <cellStyle name="Millares 4 10 7" xfId="19089" xr:uid="{00000000-0005-0000-0000-0000991E0000}"/>
    <cellStyle name="Millares 4 10 7 2" xfId="32280" xr:uid="{00000000-0005-0000-0000-00009A1E0000}"/>
    <cellStyle name="Millares 4 10 8" xfId="20393" xr:uid="{00000000-0005-0000-0000-00009B1E0000}"/>
    <cellStyle name="Millares 4 10 8 2" xfId="33582" xr:uid="{00000000-0005-0000-0000-00009C1E0000}"/>
    <cellStyle name="Millares 4 10 9" xfId="35107" xr:uid="{00000000-0005-0000-0000-00009D1E0000}"/>
    <cellStyle name="Millares 4 11" xfId="12539" xr:uid="{00000000-0005-0000-0000-00009E1E0000}"/>
    <cellStyle name="Millares 4 11 10" xfId="25731" xr:uid="{00000000-0005-0000-0000-00009F1E0000}"/>
    <cellStyle name="Millares 4 11 11" xfId="22033" xr:uid="{00000000-0005-0000-0000-0000A01E0000}"/>
    <cellStyle name="Millares 4 11 2" xfId="13475" xr:uid="{00000000-0005-0000-0000-0000A11E0000}"/>
    <cellStyle name="Millares 4 11 2 2" xfId="26666" xr:uid="{00000000-0005-0000-0000-0000A21E0000}"/>
    <cellStyle name="Millares 4 11 3" xfId="14524" xr:uid="{00000000-0005-0000-0000-0000A31E0000}"/>
    <cellStyle name="Millares 4 11 3 2" xfId="27715" xr:uid="{00000000-0005-0000-0000-0000A41E0000}"/>
    <cellStyle name="Millares 4 11 4" xfId="15580" xr:uid="{00000000-0005-0000-0000-0000A51E0000}"/>
    <cellStyle name="Millares 4 11 4 2" xfId="28771" xr:uid="{00000000-0005-0000-0000-0000A61E0000}"/>
    <cellStyle name="Millares 4 11 5" xfId="16636" xr:uid="{00000000-0005-0000-0000-0000A71E0000}"/>
    <cellStyle name="Millares 4 11 5 2" xfId="29827" xr:uid="{00000000-0005-0000-0000-0000A81E0000}"/>
    <cellStyle name="Millares 4 11 6" xfId="17917" xr:uid="{00000000-0005-0000-0000-0000A91E0000}"/>
    <cellStyle name="Millares 4 11 6 2" xfId="31108" xr:uid="{00000000-0005-0000-0000-0000AA1E0000}"/>
    <cellStyle name="Millares 4 11 7" xfId="19203" xr:uid="{00000000-0005-0000-0000-0000AB1E0000}"/>
    <cellStyle name="Millares 4 11 7 2" xfId="32394" xr:uid="{00000000-0005-0000-0000-0000AC1E0000}"/>
    <cellStyle name="Millares 4 11 8" xfId="20507" xr:uid="{00000000-0005-0000-0000-0000AD1E0000}"/>
    <cellStyle name="Millares 4 11 8 2" xfId="33696" xr:uid="{00000000-0005-0000-0000-0000AE1E0000}"/>
    <cellStyle name="Millares 4 11 9" xfId="35221" xr:uid="{00000000-0005-0000-0000-0000AF1E0000}"/>
    <cellStyle name="Millares 4 12" xfId="12673" xr:uid="{00000000-0005-0000-0000-0000B01E0000}"/>
    <cellStyle name="Millares 4 12 10" xfId="25865" xr:uid="{00000000-0005-0000-0000-0000B11E0000}"/>
    <cellStyle name="Millares 4 12 11" xfId="22167" xr:uid="{00000000-0005-0000-0000-0000B21E0000}"/>
    <cellStyle name="Millares 4 12 2" xfId="13609" xr:uid="{00000000-0005-0000-0000-0000B31E0000}"/>
    <cellStyle name="Millares 4 12 2 2" xfId="26800" xr:uid="{00000000-0005-0000-0000-0000B41E0000}"/>
    <cellStyle name="Millares 4 12 3" xfId="14658" xr:uid="{00000000-0005-0000-0000-0000B51E0000}"/>
    <cellStyle name="Millares 4 12 3 2" xfId="27849" xr:uid="{00000000-0005-0000-0000-0000B61E0000}"/>
    <cellStyle name="Millares 4 12 4" xfId="15714" xr:uid="{00000000-0005-0000-0000-0000B71E0000}"/>
    <cellStyle name="Millares 4 12 4 2" xfId="28905" xr:uid="{00000000-0005-0000-0000-0000B81E0000}"/>
    <cellStyle name="Millares 4 12 5" xfId="16770" xr:uid="{00000000-0005-0000-0000-0000B91E0000}"/>
    <cellStyle name="Millares 4 12 5 2" xfId="29961" xr:uid="{00000000-0005-0000-0000-0000BA1E0000}"/>
    <cellStyle name="Millares 4 12 6" xfId="18051" xr:uid="{00000000-0005-0000-0000-0000BB1E0000}"/>
    <cellStyle name="Millares 4 12 6 2" xfId="31242" xr:uid="{00000000-0005-0000-0000-0000BC1E0000}"/>
    <cellStyle name="Millares 4 12 7" xfId="19337" xr:uid="{00000000-0005-0000-0000-0000BD1E0000}"/>
    <cellStyle name="Millares 4 12 7 2" xfId="32528" xr:uid="{00000000-0005-0000-0000-0000BE1E0000}"/>
    <cellStyle name="Millares 4 12 8" xfId="20641" xr:uid="{00000000-0005-0000-0000-0000BF1E0000}"/>
    <cellStyle name="Millares 4 12 8 2" xfId="33830" xr:uid="{00000000-0005-0000-0000-0000C01E0000}"/>
    <cellStyle name="Millares 4 12 9" xfId="35355" xr:uid="{00000000-0005-0000-0000-0000C11E0000}"/>
    <cellStyle name="Millares 4 13" xfId="13626" xr:uid="{00000000-0005-0000-0000-0000C21E0000}"/>
    <cellStyle name="Millares 4 13 10" xfId="22184" xr:uid="{00000000-0005-0000-0000-0000C31E0000}"/>
    <cellStyle name="Millares 4 13 2" xfId="14675" xr:uid="{00000000-0005-0000-0000-0000C41E0000}"/>
    <cellStyle name="Millares 4 13 2 2" xfId="27866" xr:uid="{00000000-0005-0000-0000-0000C51E0000}"/>
    <cellStyle name="Millares 4 13 3" xfId="15731" xr:uid="{00000000-0005-0000-0000-0000C61E0000}"/>
    <cellStyle name="Millares 4 13 3 2" xfId="28922" xr:uid="{00000000-0005-0000-0000-0000C71E0000}"/>
    <cellStyle name="Millares 4 13 4" xfId="16787" xr:uid="{00000000-0005-0000-0000-0000C81E0000}"/>
    <cellStyle name="Millares 4 13 4 2" xfId="29978" xr:uid="{00000000-0005-0000-0000-0000C91E0000}"/>
    <cellStyle name="Millares 4 13 5" xfId="18068" xr:uid="{00000000-0005-0000-0000-0000CA1E0000}"/>
    <cellStyle name="Millares 4 13 5 2" xfId="31259" xr:uid="{00000000-0005-0000-0000-0000CB1E0000}"/>
    <cellStyle name="Millares 4 13 6" xfId="19354" xr:uid="{00000000-0005-0000-0000-0000CC1E0000}"/>
    <cellStyle name="Millares 4 13 6 2" xfId="32545" xr:uid="{00000000-0005-0000-0000-0000CD1E0000}"/>
    <cellStyle name="Millares 4 13 7" xfId="20658" xr:uid="{00000000-0005-0000-0000-0000CE1E0000}"/>
    <cellStyle name="Millares 4 13 7 2" xfId="33847" xr:uid="{00000000-0005-0000-0000-0000CF1E0000}"/>
    <cellStyle name="Millares 4 13 8" xfId="35372" xr:uid="{00000000-0005-0000-0000-0000D01E0000}"/>
    <cellStyle name="Millares 4 13 9" xfId="26817" xr:uid="{00000000-0005-0000-0000-0000D11E0000}"/>
    <cellStyle name="Millares 4 14" xfId="16910" xr:uid="{00000000-0005-0000-0000-0000D21E0000}"/>
    <cellStyle name="Millares 4 14 2" xfId="18190" xr:uid="{00000000-0005-0000-0000-0000D31E0000}"/>
    <cellStyle name="Millares 4 14 2 2" xfId="31381" xr:uid="{00000000-0005-0000-0000-0000D41E0000}"/>
    <cellStyle name="Millares 4 14 3" xfId="19476" xr:uid="{00000000-0005-0000-0000-0000D51E0000}"/>
    <cellStyle name="Millares 4 14 3 2" xfId="32667" xr:uid="{00000000-0005-0000-0000-0000D61E0000}"/>
    <cellStyle name="Millares 4 14 4" xfId="20780" xr:uid="{00000000-0005-0000-0000-0000D71E0000}"/>
    <cellStyle name="Millares 4 14 4 2" xfId="33969" xr:uid="{00000000-0005-0000-0000-0000D81E0000}"/>
    <cellStyle name="Millares 4 14 5" xfId="35494" xr:uid="{00000000-0005-0000-0000-0000D91E0000}"/>
    <cellStyle name="Millares 4 14 6" xfId="30101" xr:uid="{00000000-0005-0000-0000-0000DA1E0000}"/>
    <cellStyle name="Millares 4 14 7" xfId="22306" xr:uid="{00000000-0005-0000-0000-0000DB1E0000}"/>
    <cellStyle name="Millares 4 15" xfId="21024" xr:uid="{00000000-0005-0000-0000-0000DC1E0000}"/>
    <cellStyle name="Millares 4 15 2" xfId="35738" xr:uid="{00000000-0005-0000-0000-0000DD1E0000}"/>
    <cellStyle name="Millares 4 15 3" xfId="34213" xr:uid="{00000000-0005-0000-0000-0000DE1E0000}"/>
    <cellStyle name="Millares 4 15 4" xfId="22550" xr:uid="{00000000-0005-0000-0000-0000DF1E0000}"/>
    <cellStyle name="Millares 4 16" xfId="22790" xr:uid="{00000000-0005-0000-0000-0000E01E0000}"/>
    <cellStyle name="Millares 4 16 2" xfId="35978" xr:uid="{00000000-0005-0000-0000-0000E11E0000}"/>
    <cellStyle name="Millares 4 17" xfId="23020" xr:uid="{00000000-0005-0000-0000-0000E21E0000}"/>
    <cellStyle name="Millares 4 17 2" xfId="36208" xr:uid="{00000000-0005-0000-0000-0000E31E0000}"/>
    <cellStyle name="Millares 4 18" xfId="23283" xr:uid="{00000000-0005-0000-0000-0000E41E0000}"/>
    <cellStyle name="Millares 4 18 2" xfId="36463" xr:uid="{00000000-0005-0000-0000-0000E51E0000}"/>
    <cellStyle name="Millares 4 19" xfId="23539" xr:uid="{00000000-0005-0000-0000-0000E61E0000}"/>
    <cellStyle name="Millares 4 19 2" xfId="36718" xr:uid="{00000000-0005-0000-0000-0000E71E0000}"/>
    <cellStyle name="Millares 4 2" xfId="40" xr:uid="{00000000-0005-0000-0000-0000E81E0000}"/>
    <cellStyle name="Millares 4 2 10" xfId="12547" xr:uid="{00000000-0005-0000-0000-0000E91E0000}"/>
    <cellStyle name="Millares 4 2 10 10" xfId="25739" xr:uid="{00000000-0005-0000-0000-0000EA1E0000}"/>
    <cellStyle name="Millares 4 2 10 11" xfId="22041" xr:uid="{00000000-0005-0000-0000-0000EB1E0000}"/>
    <cellStyle name="Millares 4 2 10 2" xfId="13483" xr:uid="{00000000-0005-0000-0000-0000EC1E0000}"/>
    <cellStyle name="Millares 4 2 10 2 2" xfId="26674" xr:uid="{00000000-0005-0000-0000-0000ED1E0000}"/>
    <cellStyle name="Millares 4 2 10 3" xfId="14532" xr:uid="{00000000-0005-0000-0000-0000EE1E0000}"/>
    <cellStyle name="Millares 4 2 10 3 2" xfId="27723" xr:uid="{00000000-0005-0000-0000-0000EF1E0000}"/>
    <cellStyle name="Millares 4 2 10 4" xfId="15588" xr:uid="{00000000-0005-0000-0000-0000F01E0000}"/>
    <cellStyle name="Millares 4 2 10 4 2" xfId="28779" xr:uid="{00000000-0005-0000-0000-0000F11E0000}"/>
    <cellStyle name="Millares 4 2 10 5" xfId="16644" xr:uid="{00000000-0005-0000-0000-0000F21E0000}"/>
    <cellStyle name="Millares 4 2 10 5 2" xfId="29835" xr:uid="{00000000-0005-0000-0000-0000F31E0000}"/>
    <cellStyle name="Millares 4 2 10 6" xfId="17925" xr:uid="{00000000-0005-0000-0000-0000F41E0000}"/>
    <cellStyle name="Millares 4 2 10 6 2" xfId="31116" xr:uid="{00000000-0005-0000-0000-0000F51E0000}"/>
    <cellStyle name="Millares 4 2 10 7" xfId="19211" xr:uid="{00000000-0005-0000-0000-0000F61E0000}"/>
    <cellStyle name="Millares 4 2 10 7 2" xfId="32402" xr:uid="{00000000-0005-0000-0000-0000F71E0000}"/>
    <cellStyle name="Millares 4 2 10 8" xfId="20515" xr:uid="{00000000-0005-0000-0000-0000F81E0000}"/>
    <cellStyle name="Millares 4 2 10 8 2" xfId="33704" xr:uid="{00000000-0005-0000-0000-0000F91E0000}"/>
    <cellStyle name="Millares 4 2 10 9" xfId="35229" xr:uid="{00000000-0005-0000-0000-0000FA1E0000}"/>
    <cellStyle name="Millares 4 2 11" xfId="13634" xr:uid="{00000000-0005-0000-0000-0000FB1E0000}"/>
    <cellStyle name="Millares 4 2 11 10" xfId="22192" xr:uid="{00000000-0005-0000-0000-0000FC1E0000}"/>
    <cellStyle name="Millares 4 2 11 2" xfId="14683" xr:uid="{00000000-0005-0000-0000-0000FD1E0000}"/>
    <cellStyle name="Millares 4 2 11 2 2" xfId="27874" xr:uid="{00000000-0005-0000-0000-0000FE1E0000}"/>
    <cellStyle name="Millares 4 2 11 3" xfId="15739" xr:uid="{00000000-0005-0000-0000-0000FF1E0000}"/>
    <cellStyle name="Millares 4 2 11 3 2" xfId="28930" xr:uid="{00000000-0005-0000-0000-0000001F0000}"/>
    <cellStyle name="Millares 4 2 11 4" xfId="16795" xr:uid="{00000000-0005-0000-0000-0000011F0000}"/>
    <cellStyle name="Millares 4 2 11 4 2" xfId="29986" xr:uid="{00000000-0005-0000-0000-0000021F0000}"/>
    <cellStyle name="Millares 4 2 11 5" xfId="18076" xr:uid="{00000000-0005-0000-0000-0000031F0000}"/>
    <cellStyle name="Millares 4 2 11 5 2" xfId="31267" xr:uid="{00000000-0005-0000-0000-0000041F0000}"/>
    <cellStyle name="Millares 4 2 11 6" xfId="19362" xr:uid="{00000000-0005-0000-0000-0000051F0000}"/>
    <cellStyle name="Millares 4 2 11 6 2" xfId="32553" xr:uid="{00000000-0005-0000-0000-0000061F0000}"/>
    <cellStyle name="Millares 4 2 11 7" xfId="20666" xr:uid="{00000000-0005-0000-0000-0000071F0000}"/>
    <cellStyle name="Millares 4 2 11 7 2" xfId="33855" xr:uid="{00000000-0005-0000-0000-0000081F0000}"/>
    <cellStyle name="Millares 4 2 11 8" xfId="35380" xr:uid="{00000000-0005-0000-0000-0000091F0000}"/>
    <cellStyle name="Millares 4 2 11 9" xfId="26825" xr:uid="{00000000-0005-0000-0000-00000A1F0000}"/>
    <cellStyle name="Millares 4 2 12" xfId="16917" xr:uid="{00000000-0005-0000-0000-00000B1F0000}"/>
    <cellStyle name="Millares 4 2 12 2" xfId="18197" xr:uid="{00000000-0005-0000-0000-00000C1F0000}"/>
    <cellStyle name="Millares 4 2 12 2 2" xfId="31388" xr:uid="{00000000-0005-0000-0000-00000D1F0000}"/>
    <cellStyle name="Millares 4 2 12 3" xfId="19483" xr:uid="{00000000-0005-0000-0000-00000E1F0000}"/>
    <cellStyle name="Millares 4 2 12 3 2" xfId="32674" xr:uid="{00000000-0005-0000-0000-00000F1F0000}"/>
    <cellStyle name="Millares 4 2 12 4" xfId="20787" xr:uid="{00000000-0005-0000-0000-0000101F0000}"/>
    <cellStyle name="Millares 4 2 12 4 2" xfId="33976" xr:uid="{00000000-0005-0000-0000-0000111F0000}"/>
    <cellStyle name="Millares 4 2 12 5" xfId="35501" xr:uid="{00000000-0005-0000-0000-0000121F0000}"/>
    <cellStyle name="Millares 4 2 12 6" xfId="30108" xr:uid="{00000000-0005-0000-0000-0000131F0000}"/>
    <cellStyle name="Millares 4 2 12 7" xfId="22313" xr:uid="{00000000-0005-0000-0000-0000141F0000}"/>
    <cellStyle name="Millares 4 2 13" xfId="21032" xr:uid="{00000000-0005-0000-0000-0000151F0000}"/>
    <cellStyle name="Millares 4 2 13 2" xfId="35746" xr:uid="{00000000-0005-0000-0000-0000161F0000}"/>
    <cellStyle name="Millares 4 2 13 3" xfId="34221" xr:uid="{00000000-0005-0000-0000-0000171F0000}"/>
    <cellStyle name="Millares 4 2 13 4" xfId="22558" xr:uid="{00000000-0005-0000-0000-0000181F0000}"/>
    <cellStyle name="Millares 4 2 14" xfId="22798" xr:uid="{00000000-0005-0000-0000-0000191F0000}"/>
    <cellStyle name="Millares 4 2 14 2" xfId="35986" xr:uid="{00000000-0005-0000-0000-00001A1F0000}"/>
    <cellStyle name="Millares 4 2 15" xfId="23028" xr:uid="{00000000-0005-0000-0000-00001B1F0000}"/>
    <cellStyle name="Millares 4 2 15 2" xfId="36216" xr:uid="{00000000-0005-0000-0000-00001C1F0000}"/>
    <cellStyle name="Millares 4 2 16" xfId="23292" xr:uid="{00000000-0005-0000-0000-00001D1F0000}"/>
    <cellStyle name="Millares 4 2 16 2" xfId="36471" xr:uid="{00000000-0005-0000-0000-00001E1F0000}"/>
    <cellStyle name="Millares 4 2 17" xfId="23547" xr:uid="{00000000-0005-0000-0000-00001F1F0000}"/>
    <cellStyle name="Millares 4 2 17 2" xfId="36726" xr:uid="{00000000-0005-0000-0000-0000201F0000}"/>
    <cellStyle name="Millares 4 2 18" xfId="23776" xr:uid="{00000000-0005-0000-0000-0000211F0000}"/>
    <cellStyle name="Millares 4 2 18 2" xfId="36955" xr:uid="{00000000-0005-0000-0000-0000221F0000}"/>
    <cellStyle name="Millares 4 2 19" xfId="24005" xr:uid="{00000000-0005-0000-0000-0000231F0000}"/>
    <cellStyle name="Millares 4 2 19 2" xfId="37184" xr:uid="{00000000-0005-0000-0000-0000241F0000}"/>
    <cellStyle name="Millares 4 2 2" xfId="167" xr:uid="{00000000-0005-0000-0000-0000251F0000}"/>
    <cellStyle name="Millares 4 2 2 10" xfId="13650" xr:uid="{00000000-0005-0000-0000-0000261F0000}"/>
    <cellStyle name="Millares 4 2 2 10 10" xfId="22208" xr:uid="{00000000-0005-0000-0000-0000271F0000}"/>
    <cellStyle name="Millares 4 2 2 10 2" xfId="14699" xr:uid="{00000000-0005-0000-0000-0000281F0000}"/>
    <cellStyle name="Millares 4 2 2 10 2 2" xfId="27890" xr:uid="{00000000-0005-0000-0000-0000291F0000}"/>
    <cellStyle name="Millares 4 2 2 10 3" xfId="15755" xr:uid="{00000000-0005-0000-0000-00002A1F0000}"/>
    <cellStyle name="Millares 4 2 2 10 3 2" xfId="28946" xr:uid="{00000000-0005-0000-0000-00002B1F0000}"/>
    <cellStyle name="Millares 4 2 2 10 4" xfId="16811" xr:uid="{00000000-0005-0000-0000-00002C1F0000}"/>
    <cellStyle name="Millares 4 2 2 10 4 2" xfId="30002" xr:uid="{00000000-0005-0000-0000-00002D1F0000}"/>
    <cellStyle name="Millares 4 2 2 10 5" xfId="18092" xr:uid="{00000000-0005-0000-0000-00002E1F0000}"/>
    <cellStyle name="Millares 4 2 2 10 5 2" xfId="31283" xr:uid="{00000000-0005-0000-0000-00002F1F0000}"/>
    <cellStyle name="Millares 4 2 2 10 6" xfId="19378" xr:uid="{00000000-0005-0000-0000-0000301F0000}"/>
    <cellStyle name="Millares 4 2 2 10 6 2" xfId="32569" xr:uid="{00000000-0005-0000-0000-0000311F0000}"/>
    <cellStyle name="Millares 4 2 2 10 7" xfId="20682" xr:uid="{00000000-0005-0000-0000-0000321F0000}"/>
    <cellStyle name="Millares 4 2 2 10 7 2" xfId="33871" xr:uid="{00000000-0005-0000-0000-0000331F0000}"/>
    <cellStyle name="Millares 4 2 2 10 8" xfId="35396" xr:uid="{00000000-0005-0000-0000-0000341F0000}"/>
    <cellStyle name="Millares 4 2 2 10 9" xfId="26841" xr:uid="{00000000-0005-0000-0000-0000351F0000}"/>
    <cellStyle name="Millares 4 2 2 11" xfId="16933" xr:uid="{00000000-0005-0000-0000-0000361F0000}"/>
    <cellStyle name="Millares 4 2 2 11 2" xfId="18213" xr:uid="{00000000-0005-0000-0000-0000371F0000}"/>
    <cellStyle name="Millares 4 2 2 11 2 2" xfId="31404" xr:uid="{00000000-0005-0000-0000-0000381F0000}"/>
    <cellStyle name="Millares 4 2 2 11 3" xfId="19499" xr:uid="{00000000-0005-0000-0000-0000391F0000}"/>
    <cellStyle name="Millares 4 2 2 11 3 2" xfId="32690" xr:uid="{00000000-0005-0000-0000-00003A1F0000}"/>
    <cellStyle name="Millares 4 2 2 11 4" xfId="20803" xr:uid="{00000000-0005-0000-0000-00003B1F0000}"/>
    <cellStyle name="Millares 4 2 2 11 4 2" xfId="33992" xr:uid="{00000000-0005-0000-0000-00003C1F0000}"/>
    <cellStyle name="Millares 4 2 2 11 5" xfId="35517" xr:uid="{00000000-0005-0000-0000-00003D1F0000}"/>
    <cellStyle name="Millares 4 2 2 11 6" xfId="30124" xr:uid="{00000000-0005-0000-0000-00003E1F0000}"/>
    <cellStyle name="Millares 4 2 2 11 7" xfId="22329" xr:uid="{00000000-0005-0000-0000-00003F1F0000}"/>
    <cellStyle name="Millares 4 2 2 12" xfId="21048" xr:uid="{00000000-0005-0000-0000-0000401F0000}"/>
    <cellStyle name="Millares 4 2 2 12 2" xfId="35762" xr:uid="{00000000-0005-0000-0000-0000411F0000}"/>
    <cellStyle name="Millares 4 2 2 12 3" xfId="34237" xr:uid="{00000000-0005-0000-0000-0000421F0000}"/>
    <cellStyle name="Millares 4 2 2 12 4" xfId="22574" xr:uid="{00000000-0005-0000-0000-0000431F0000}"/>
    <cellStyle name="Millares 4 2 2 13" xfId="22814" xr:uid="{00000000-0005-0000-0000-0000441F0000}"/>
    <cellStyle name="Millares 4 2 2 13 2" xfId="36002" xr:uid="{00000000-0005-0000-0000-0000451F0000}"/>
    <cellStyle name="Millares 4 2 2 14" xfId="23044" xr:uid="{00000000-0005-0000-0000-0000461F0000}"/>
    <cellStyle name="Millares 4 2 2 14 2" xfId="36232" xr:uid="{00000000-0005-0000-0000-0000471F0000}"/>
    <cellStyle name="Millares 4 2 2 15" xfId="23308" xr:uid="{00000000-0005-0000-0000-0000481F0000}"/>
    <cellStyle name="Millares 4 2 2 15 2" xfId="36487" xr:uid="{00000000-0005-0000-0000-0000491F0000}"/>
    <cellStyle name="Millares 4 2 2 16" xfId="23563" xr:uid="{00000000-0005-0000-0000-00004A1F0000}"/>
    <cellStyle name="Millares 4 2 2 16 2" xfId="36742" xr:uid="{00000000-0005-0000-0000-00004B1F0000}"/>
    <cellStyle name="Millares 4 2 2 17" xfId="23792" xr:uid="{00000000-0005-0000-0000-00004C1F0000}"/>
    <cellStyle name="Millares 4 2 2 17 2" xfId="36971" xr:uid="{00000000-0005-0000-0000-00004D1F0000}"/>
    <cellStyle name="Millares 4 2 2 18" xfId="24021" xr:uid="{00000000-0005-0000-0000-00004E1F0000}"/>
    <cellStyle name="Millares 4 2 2 18 2" xfId="37200" xr:uid="{00000000-0005-0000-0000-00004F1F0000}"/>
    <cellStyle name="Millares 4 2 2 19" xfId="24250" xr:uid="{00000000-0005-0000-0000-0000501F0000}"/>
    <cellStyle name="Millares 4 2 2 19 2" xfId="37429" xr:uid="{00000000-0005-0000-0000-0000511F0000}"/>
    <cellStyle name="Millares 4 2 2 2" xfId="4449" xr:uid="{00000000-0005-0000-0000-0000521F0000}"/>
    <cellStyle name="Millares 4 2 2 2 10" xfId="21112" xr:uid="{00000000-0005-0000-0000-0000531F0000}"/>
    <cellStyle name="Millares 4 2 2 2 10 2" xfId="35826" xr:uid="{00000000-0005-0000-0000-0000541F0000}"/>
    <cellStyle name="Millares 4 2 2 2 10 3" xfId="34301" xr:uid="{00000000-0005-0000-0000-0000551F0000}"/>
    <cellStyle name="Millares 4 2 2 2 10 4" xfId="22638" xr:uid="{00000000-0005-0000-0000-0000561F0000}"/>
    <cellStyle name="Millares 4 2 2 2 11" xfId="22878" xr:uid="{00000000-0005-0000-0000-0000571F0000}"/>
    <cellStyle name="Millares 4 2 2 2 11 2" xfId="36066" xr:uid="{00000000-0005-0000-0000-0000581F0000}"/>
    <cellStyle name="Millares 4 2 2 2 12" xfId="23108" xr:uid="{00000000-0005-0000-0000-0000591F0000}"/>
    <cellStyle name="Millares 4 2 2 2 12 2" xfId="36296" xr:uid="{00000000-0005-0000-0000-00005A1F0000}"/>
    <cellStyle name="Millares 4 2 2 2 13" xfId="23372" xr:uid="{00000000-0005-0000-0000-00005B1F0000}"/>
    <cellStyle name="Millares 4 2 2 2 13 2" xfId="36551" xr:uid="{00000000-0005-0000-0000-00005C1F0000}"/>
    <cellStyle name="Millares 4 2 2 2 14" xfId="23627" xr:uid="{00000000-0005-0000-0000-00005D1F0000}"/>
    <cellStyle name="Millares 4 2 2 2 14 2" xfId="36806" xr:uid="{00000000-0005-0000-0000-00005E1F0000}"/>
    <cellStyle name="Millares 4 2 2 2 15" xfId="23856" xr:uid="{00000000-0005-0000-0000-00005F1F0000}"/>
    <cellStyle name="Millares 4 2 2 2 15 2" xfId="37035" xr:uid="{00000000-0005-0000-0000-0000601F0000}"/>
    <cellStyle name="Millares 4 2 2 2 16" xfId="24085" xr:uid="{00000000-0005-0000-0000-0000611F0000}"/>
    <cellStyle name="Millares 4 2 2 2 16 2" xfId="37264" xr:uid="{00000000-0005-0000-0000-0000621F0000}"/>
    <cellStyle name="Millares 4 2 2 2 17" xfId="24314" xr:uid="{00000000-0005-0000-0000-0000631F0000}"/>
    <cellStyle name="Millares 4 2 2 2 17 2" xfId="37493" xr:uid="{00000000-0005-0000-0000-0000641F0000}"/>
    <cellStyle name="Millares 4 2 2 2 18" xfId="24565" xr:uid="{00000000-0005-0000-0000-0000651F0000}"/>
    <cellStyle name="Millares 4 2 2 2 18 2" xfId="37744" xr:uid="{00000000-0005-0000-0000-0000661F0000}"/>
    <cellStyle name="Millares 4 2 2 2 19" xfId="24964" xr:uid="{00000000-0005-0000-0000-0000671F0000}"/>
    <cellStyle name="Millares 4 2 2 2 2" xfId="12040" xr:uid="{00000000-0005-0000-0000-0000681F0000}"/>
    <cellStyle name="Millares 4 2 2 2 2 10" xfId="24423" xr:uid="{00000000-0005-0000-0000-0000691F0000}"/>
    <cellStyle name="Millares 4 2 2 2 2 10 2" xfId="37602" xr:uid="{00000000-0005-0000-0000-00006A1F0000}"/>
    <cellStyle name="Millares 4 2 2 2 2 11" xfId="24674" xr:uid="{00000000-0005-0000-0000-00006B1F0000}"/>
    <cellStyle name="Millares 4 2 2 2 2 11 2" xfId="37853" xr:uid="{00000000-0005-0000-0000-00006C1F0000}"/>
    <cellStyle name="Millares 4 2 2 2 2 12" xfId="34727" xr:uid="{00000000-0005-0000-0000-00006D1F0000}"/>
    <cellStyle name="Millares 4 2 2 2 2 13" xfId="25232" xr:uid="{00000000-0005-0000-0000-00006E1F0000}"/>
    <cellStyle name="Millares 4 2 2 2 2 14" xfId="21539" xr:uid="{00000000-0005-0000-0000-00006F1F0000}"/>
    <cellStyle name="Millares 4 2 2 2 2 2" xfId="12981" xr:uid="{00000000-0005-0000-0000-0000701F0000}"/>
    <cellStyle name="Millares 4 2 2 2 2 2 2" xfId="17106" xr:uid="{00000000-0005-0000-0000-0000711F0000}"/>
    <cellStyle name="Millares 4 2 2 2 2 2 2 2" xfId="30297" xr:uid="{00000000-0005-0000-0000-0000721F0000}"/>
    <cellStyle name="Millares 4 2 2 2 2 2 3" xfId="18386" xr:uid="{00000000-0005-0000-0000-0000731F0000}"/>
    <cellStyle name="Millares 4 2 2 2 2 2 3 2" xfId="31577" xr:uid="{00000000-0005-0000-0000-0000741F0000}"/>
    <cellStyle name="Millares 4 2 2 2 2 2 4" xfId="19672" xr:uid="{00000000-0005-0000-0000-0000751F0000}"/>
    <cellStyle name="Millares 4 2 2 2 2 2 4 2" xfId="32863" xr:uid="{00000000-0005-0000-0000-0000761F0000}"/>
    <cellStyle name="Millares 4 2 2 2 2 2 5" xfId="20976" xr:uid="{00000000-0005-0000-0000-0000771F0000}"/>
    <cellStyle name="Millares 4 2 2 2 2 2 5 2" xfId="34165" xr:uid="{00000000-0005-0000-0000-0000781F0000}"/>
    <cellStyle name="Millares 4 2 2 2 2 2 6" xfId="35690" xr:uid="{00000000-0005-0000-0000-0000791F0000}"/>
    <cellStyle name="Millares 4 2 2 2 2 2 7" xfId="26172" xr:uid="{00000000-0005-0000-0000-00007A1F0000}"/>
    <cellStyle name="Millares 4 2 2 2 2 2 8" xfId="22502" xr:uid="{00000000-0005-0000-0000-00007B1F0000}"/>
    <cellStyle name="Millares 4 2 2 2 2 3" xfId="14030" xr:uid="{00000000-0005-0000-0000-00007C1F0000}"/>
    <cellStyle name="Millares 4 2 2 2 2 3 2" xfId="21221" xr:uid="{00000000-0005-0000-0000-00007D1F0000}"/>
    <cellStyle name="Millares 4 2 2 2 2 3 2 2" xfId="34410" xr:uid="{00000000-0005-0000-0000-00007E1F0000}"/>
    <cellStyle name="Millares 4 2 2 2 2 3 3" xfId="35935" xr:uid="{00000000-0005-0000-0000-00007F1F0000}"/>
    <cellStyle name="Millares 4 2 2 2 2 3 4" xfId="27221" xr:uid="{00000000-0005-0000-0000-0000801F0000}"/>
    <cellStyle name="Millares 4 2 2 2 2 3 5" xfId="22747" xr:uid="{00000000-0005-0000-0000-0000811F0000}"/>
    <cellStyle name="Millares 4 2 2 2 2 4" xfId="15086" xr:uid="{00000000-0005-0000-0000-0000821F0000}"/>
    <cellStyle name="Millares 4 2 2 2 2 4 2" xfId="36175" xr:uid="{00000000-0005-0000-0000-0000831F0000}"/>
    <cellStyle name="Millares 4 2 2 2 2 4 3" xfId="28277" xr:uid="{00000000-0005-0000-0000-0000841F0000}"/>
    <cellStyle name="Millares 4 2 2 2 2 4 4" xfId="22987" xr:uid="{00000000-0005-0000-0000-0000851F0000}"/>
    <cellStyle name="Millares 4 2 2 2 2 5" xfId="16142" xr:uid="{00000000-0005-0000-0000-0000861F0000}"/>
    <cellStyle name="Millares 4 2 2 2 2 5 2" xfId="36405" xr:uid="{00000000-0005-0000-0000-0000871F0000}"/>
    <cellStyle name="Millares 4 2 2 2 2 5 3" xfId="29333" xr:uid="{00000000-0005-0000-0000-0000881F0000}"/>
    <cellStyle name="Millares 4 2 2 2 2 5 4" xfId="23217" xr:uid="{00000000-0005-0000-0000-0000891F0000}"/>
    <cellStyle name="Millares 4 2 2 2 2 6" xfId="17423" xr:uid="{00000000-0005-0000-0000-00008A1F0000}"/>
    <cellStyle name="Millares 4 2 2 2 2 6 2" xfId="36660" xr:uid="{00000000-0005-0000-0000-00008B1F0000}"/>
    <cellStyle name="Millares 4 2 2 2 2 6 3" xfId="30614" xr:uid="{00000000-0005-0000-0000-00008C1F0000}"/>
    <cellStyle name="Millares 4 2 2 2 2 6 4" xfId="23481" xr:uid="{00000000-0005-0000-0000-00008D1F0000}"/>
    <cellStyle name="Millares 4 2 2 2 2 7" xfId="18709" xr:uid="{00000000-0005-0000-0000-00008E1F0000}"/>
    <cellStyle name="Millares 4 2 2 2 2 7 2" xfId="36915" xr:uid="{00000000-0005-0000-0000-00008F1F0000}"/>
    <cellStyle name="Millares 4 2 2 2 2 7 3" xfId="31900" xr:uid="{00000000-0005-0000-0000-0000901F0000}"/>
    <cellStyle name="Millares 4 2 2 2 2 7 4" xfId="23736" xr:uid="{00000000-0005-0000-0000-0000911F0000}"/>
    <cellStyle name="Millares 4 2 2 2 2 8" xfId="20013" xr:uid="{00000000-0005-0000-0000-0000921F0000}"/>
    <cellStyle name="Millares 4 2 2 2 2 8 2" xfId="37144" xr:uid="{00000000-0005-0000-0000-0000931F0000}"/>
    <cellStyle name="Millares 4 2 2 2 2 8 3" xfId="33202" xr:uid="{00000000-0005-0000-0000-0000941F0000}"/>
    <cellStyle name="Millares 4 2 2 2 2 8 4" xfId="23965" xr:uid="{00000000-0005-0000-0000-0000951F0000}"/>
    <cellStyle name="Millares 4 2 2 2 2 9" xfId="24194" xr:uid="{00000000-0005-0000-0000-0000961F0000}"/>
    <cellStyle name="Millares 4 2 2 2 2 9 2" xfId="37373" xr:uid="{00000000-0005-0000-0000-0000971F0000}"/>
    <cellStyle name="Millares 4 2 2 2 3" xfId="12147" xr:uid="{00000000-0005-0000-0000-0000981F0000}"/>
    <cellStyle name="Millares 4 2 2 2 3 10" xfId="25339" xr:uid="{00000000-0005-0000-0000-0000991F0000}"/>
    <cellStyle name="Millares 4 2 2 2 3 11" xfId="21645" xr:uid="{00000000-0005-0000-0000-00009A1F0000}"/>
    <cellStyle name="Millares 4 2 2 2 3 2" xfId="13087" xr:uid="{00000000-0005-0000-0000-00009B1F0000}"/>
    <cellStyle name="Millares 4 2 2 2 3 2 2" xfId="26278" xr:uid="{00000000-0005-0000-0000-00009C1F0000}"/>
    <cellStyle name="Millares 4 2 2 2 3 3" xfId="14136" xr:uid="{00000000-0005-0000-0000-00009D1F0000}"/>
    <cellStyle name="Millares 4 2 2 2 3 3 2" xfId="27327" xr:uid="{00000000-0005-0000-0000-00009E1F0000}"/>
    <cellStyle name="Millares 4 2 2 2 3 4" xfId="15192" xr:uid="{00000000-0005-0000-0000-00009F1F0000}"/>
    <cellStyle name="Millares 4 2 2 2 3 4 2" xfId="28383" xr:uid="{00000000-0005-0000-0000-0000A01F0000}"/>
    <cellStyle name="Millares 4 2 2 2 3 5" xfId="16248" xr:uid="{00000000-0005-0000-0000-0000A11F0000}"/>
    <cellStyle name="Millares 4 2 2 2 3 5 2" xfId="29439" xr:uid="{00000000-0005-0000-0000-0000A21F0000}"/>
    <cellStyle name="Millares 4 2 2 2 3 6" xfId="17529" xr:uid="{00000000-0005-0000-0000-0000A31F0000}"/>
    <cellStyle name="Millares 4 2 2 2 3 6 2" xfId="30720" xr:uid="{00000000-0005-0000-0000-0000A41F0000}"/>
    <cellStyle name="Millares 4 2 2 2 3 7" xfId="18815" xr:uid="{00000000-0005-0000-0000-0000A51F0000}"/>
    <cellStyle name="Millares 4 2 2 2 3 7 2" xfId="32006" xr:uid="{00000000-0005-0000-0000-0000A61F0000}"/>
    <cellStyle name="Millares 4 2 2 2 3 8" xfId="20119" xr:uid="{00000000-0005-0000-0000-0000A71F0000}"/>
    <cellStyle name="Millares 4 2 2 2 3 8 2" xfId="33308" xr:uid="{00000000-0005-0000-0000-0000A81F0000}"/>
    <cellStyle name="Millares 4 2 2 2 3 9" xfId="34833" xr:uid="{00000000-0005-0000-0000-0000A91F0000}"/>
    <cellStyle name="Millares 4 2 2 2 4" xfId="12243" xr:uid="{00000000-0005-0000-0000-0000AA1F0000}"/>
    <cellStyle name="Millares 4 2 2 2 4 10" xfId="25435" xr:uid="{00000000-0005-0000-0000-0000AB1F0000}"/>
    <cellStyle name="Millares 4 2 2 2 4 11" xfId="21741" xr:uid="{00000000-0005-0000-0000-0000AC1F0000}"/>
    <cellStyle name="Millares 4 2 2 2 4 2" xfId="13183" xr:uid="{00000000-0005-0000-0000-0000AD1F0000}"/>
    <cellStyle name="Millares 4 2 2 2 4 2 2" xfId="26374" xr:uid="{00000000-0005-0000-0000-0000AE1F0000}"/>
    <cellStyle name="Millares 4 2 2 2 4 3" xfId="14232" xr:uid="{00000000-0005-0000-0000-0000AF1F0000}"/>
    <cellStyle name="Millares 4 2 2 2 4 3 2" xfId="27423" xr:uid="{00000000-0005-0000-0000-0000B01F0000}"/>
    <cellStyle name="Millares 4 2 2 2 4 4" xfId="15288" xr:uid="{00000000-0005-0000-0000-0000B11F0000}"/>
    <cellStyle name="Millares 4 2 2 2 4 4 2" xfId="28479" xr:uid="{00000000-0005-0000-0000-0000B21F0000}"/>
    <cellStyle name="Millares 4 2 2 2 4 5" xfId="16344" xr:uid="{00000000-0005-0000-0000-0000B31F0000}"/>
    <cellStyle name="Millares 4 2 2 2 4 5 2" xfId="29535" xr:uid="{00000000-0005-0000-0000-0000B41F0000}"/>
    <cellStyle name="Millares 4 2 2 2 4 6" xfId="17625" xr:uid="{00000000-0005-0000-0000-0000B51F0000}"/>
    <cellStyle name="Millares 4 2 2 2 4 6 2" xfId="30816" xr:uid="{00000000-0005-0000-0000-0000B61F0000}"/>
    <cellStyle name="Millares 4 2 2 2 4 7" xfId="18911" xr:uid="{00000000-0005-0000-0000-0000B71F0000}"/>
    <cellStyle name="Millares 4 2 2 2 4 7 2" xfId="32102" xr:uid="{00000000-0005-0000-0000-0000B81F0000}"/>
    <cellStyle name="Millares 4 2 2 2 4 8" xfId="20215" xr:uid="{00000000-0005-0000-0000-0000B91F0000}"/>
    <cellStyle name="Millares 4 2 2 2 4 8 2" xfId="33404" xr:uid="{00000000-0005-0000-0000-0000BA1F0000}"/>
    <cellStyle name="Millares 4 2 2 2 4 9" xfId="34929" xr:uid="{00000000-0005-0000-0000-0000BB1F0000}"/>
    <cellStyle name="Millares 4 2 2 2 5" xfId="12348" xr:uid="{00000000-0005-0000-0000-0000BC1F0000}"/>
    <cellStyle name="Millares 4 2 2 2 5 10" xfId="25540" xr:uid="{00000000-0005-0000-0000-0000BD1F0000}"/>
    <cellStyle name="Millares 4 2 2 2 5 11" xfId="21846" xr:uid="{00000000-0005-0000-0000-0000BE1F0000}"/>
    <cellStyle name="Millares 4 2 2 2 5 2" xfId="13288" xr:uid="{00000000-0005-0000-0000-0000BF1F0000}"/>
    <cellStyle name="Millares 4 2 2 2 5 2 2" xfId="26479" xr:uid="{00000000-0005-0000-0000-0000C01F0000}"/>
    <cellStyle name="Millares 4 2 2 2 5 3" xfId="14337" xr:uid="{00000000-0005-0000-0000-0000C11F0000}"/>
    <cellStyle name="Millares 4 2 2 2 5 3 2" xfId="27528" xr:uid="{00000000-0005-0000-0000-0000C21F0000}"/>
    <cellStyle name="Millares 4 2 2 2 5 4" xfId="15393" xr:uid="{00000000-0005-0000-0000-0000C31F0000}"/>
    <cellStyle name="Millares 4 2 2 2 5 4 2" xfId="28584" xr:uid="{00000000-0005-0000-0000-0000C41F0000}"/>
    <cellStyle name="Millares 4 2 2 2 5 5" xfId="16449" xr:uid="{00000000-0005-0000-0000-0000C51F0000}"/>
    <cellStyle name="Millares 4 2 2 2 5 5 2" xfId="29640" xr:uid="{00000000-0005-0000-0000-0000C61F0000}"/>
    <cellStyle name="Millares 4 2 2 2 5 6" xfId="17730" xr:uid="{00000000-0005-0000-0000-0000C71F0000}"/>
    <cellStyle name="Millares 4 2 2 2 5 6 2" xfId="30921" xr:uid="{00000000-0005-0000-0000-0000C81F0000}"/>
    <cellStyle name="Millares 4 2 2 2 5 7" xfId="19016" xr:uid="{00000000-0005-0000-0000-0000C91F0000}"/>
    <cellStyle name="Millares 4 2 2 2 5 7 2" xfId="32207" xr:uid="{00000000-0005-0000-0000-0000CA1F0000}"/>
    <cellStyle name="Millares 4 2 2 2 5 8" xfId="20320" xr:uid="{00000000-0005-0000-0000-0000CB1F0000}"/>
    <cellStyle name="Millares 4 2 2 2 5 8 2" xfId="33509" xr:uid="{00000000-0005-0000-0000-0000CC1F0000}"/>
    <cellStyle name="Millares 4 2 2 2 5 9" xfId="35034" xr:uid="{00000000-0005-0000-0000-0000CD1F0000}"/>
    <cellStyle name="Millares 4 2 2 2 6" xfId="12513" xr:uid="{00000000-0005-0000-0000-0000CE1F0000}"/>
    <cellStyle name="Millares 4 2 2 2 6 10" xfId="25705" xr:uid="{00000000-0005-0000-0000-0000CF1F0000}"/>
    <cellStyle name="Millares 4 2 2 2 6 11" xfId="22007" xr:uid="{00000000-0005-0000-0000-0000D01F0000}"/>
    <cellStyle name="Millares 4 2 2 2 6 2" xfId="13449" xr:uid="{00000000-0005-0000-0000-0000D11F0000}"/>
    <cellStyle name="Millares 4 2 2 2 6 2 2" xfId="26640" xr:uid="{00000000-0005-0000-0000-0000D21F0000}"/>
    <cellStyle name="Millares 4 2 2 2 6 3" xfId="14498" xr:uid="{00000000-0005-0000-0000-0000D31F0000}"/>
    <cellStyle name="Millares 4 2 2 2 6 3 2" xfId="27689" xr:uid="{00000000-0005-0000-0000-0000D41F0000}"/>
    <cellStyle name="Millares 4 2 2 2 6 4" xfId="15554" xr:uid="{00000000-0005-0000-0000-0000D51F0000}"/>
    <cellStyle name="Millares 4 2 2 2 6 4 2" xfId="28745" xr:uid="{00000000-0005-0000-0000-0000D61F0000}"/>
    <cellStyle name="Millares 4 2 2 2 6 5" xfId="16610" xr:uid="{00000000-0005-0000-0000-0000D71F0000}"/>
    <cellStyle name="Millares 4 2 2 2 6 5 2" xfId="29801" xr:uid="{00000000-0005-0000-0000-0000D81F0000}"/>
    <cellStyle name="Millares 4 2 2 2 6 6" xfId="17891" xr:uid="{00000000-0005-0000-0000-0000D91F0000}"/>
    <cellStyle name="Millares 4 2 2 2 6 6 2" xfId="31082" xr:uid="{00000000-0005-0000-0000-0000DA1F0000}"/>
    <cellStyle name="Millares 4 2 2 2 6 7" xfId="19177" xr:uid="{00000000-0005-0000-0000-0000DB1F0000}"/>
    <cellStyle name="Millares 4 2 2 2 6 7 2" xfId="32368" xr:uid="{00000000-0005-0000-0000-0000DC1F0000}"/>
    <cellStyle name="Millares 4 2 2 2 6 8" xfId="20481" xr:uid="{00000000-0005-0000-0000-0000DD1F0000}"/>
    <cellStyle name="Millares 4 2 2 2 6 8 2" xfId="33670" xr:uid="{00000000-0005-0000-0000-0000DE1F0000}"/>
    <cellStyle name="Millares 4 2 2 2 6 9" xfId="35195" xr:uid="{00000000-0005-0000-0000-0000DF1F0000}"/>
    <cellStyle name="Millares 4 2 2 2 7" xfId="12627" xr:uid="{00000000-0005-0000-0000-0000E01F0000}"/>
    <cellStyle name="Millares 4 2 2 2 7 10" xfId="25819" xr:uid="{00000000-0005-0000-0000-0000E11F0000}"/>
    <cellStyle name="Millares 4 2 2 2 7 11" xfId="22121" xr:uid="{00000000-0005-0000-0000-0000E21F0000}"/>
    <cellStyle name="Millares 4 2 2 2 7 2" xfId="13563" xr:uid="{00000000-0005-0000-0000-0000E31F0000}"/>
    <cellStyle name="Millares 4 2 2 2 7 2 2" xfId="26754" xr:uid="{00000000-0005-0000-0000-0000E41F0000}"/>
    <cellStyle name="Millares 4 2 2 2 7 3" xfId="14612" xr:uid="{00000000-0005-0000-0000-0000E51F0000}"/>
    <cellStyle name="Millares 4 2 2 2 7 3 2" xfId="27803" xr:uid="{00000000-0005-0000-0000-0000E61F0000}"/>
    <cellStyle name="Millares 4 2 2 2 7 4" xfId="15668" xr:uid="{00000000-0005-0000-0000-0000E71F0000}"/>
    <cellStyle name="Millares 4 2 2 2 7 4 2" xfId="28859" xr:uid="{00000000-0005-0000-0000-0000E81F0000}"/>
    <cellStyle name="Millares 4 2 2 2 7 5" xfId="16724" xr:uid="{00000000-0005-0000-0000-0000E91F0000}"/>
    <cellStyle name="Millares 4 2 2 2 7 5 2" xfId="29915" xr:uid="{00000000-0005-0000-0000-0000EA1F0000}"/>
    <cellStyle name="Millares 4 2 2 2 7 6" xfId="18005" xr:uid="{00000000-0005-0000-0000-0000EB1F0000}"/>
    <cellStyle name="Millares 4 2 2 2 7 6 2" xfId="31196" xr:uid="{00000000-0005-0000-0000-0000EC1F0000}"/>
    <cellStyle name="Millares 4 2 2 2 7 7" xfId="19291" xr:uid="{00000000-0005-0000-0000-0000ED1F0000}"/>
    <cellStyle name="Millares 4 2 2 2 7 7 2" xfId="32482" xr:uid="{00000000-0005-0000-0000-0000EE1F0000}"/>
    <cellStyle name="Millares 4 2 2 2 7 8" xfId="20595" xr:uid="{00000000-0005-0000-0000-0000EF1F0000}"/>
    <cellStyle name="Millares 4 2 2 2 7 8 2" xfId="33784" xr:uid="{00000000-0005-0000-0000-0000F01F0000}"/>
    <cellStyle name="Millares 4 2 2 2 7 9" xfId="35309" xr:uid="{00000000-0005-0000-0000-0000F11F0000}"/>
    <cellStyle name="Millares 4 2 2 2 8" xfId="13714" xr:uid="{00000000-0005-0000-0000-0000F21F0000}"/>
    <cellStyle name="Millares 4 2 2 2 8 10" xfId="22272" xr:uid="{00000000-0005-0000-0000-0000F31F0000}"/>
    <cellStyle name="Millares 4 2 2 2 8 2" xfId="14763" xr:uid="{00000000-0005-0000-0000-0000F41F0000}"/>
    <cellStyle name="Millares 4 2 2 2 8 2 2" xfId="27954" xr:uid="{00000000-0005-0000-0000-0000F51F0000}"/>
    <cellStyle name="Millares 4 2 2 2 8 3" xfId="15819" xr:uid="{00000000-0005-0000-0000-0000F61F0000}"/>
    <cellStyle name="Millares 4 2 2 2 8 3 2" xfId="29010" xr:uid="{00000000-0005-0000-0000-0000F71F0000}"/>
    <cellStyle name="Millares 4 2 2 2 8 4" xfId="16875" xr:uid="{00000000-0005-0000-0000-0000F81F0000}"/>
    <cellStyle name="Millares 4 2 2 2 8 4 2" xfId="30066" xr:uid="{00000000-0005-0000-0000-0000F91F0000}"/>
    <cellStyle name="Millares 4 2 2 2 8 5" xfId="18156" xr:uid="{00000000-0005-0000-0000-0000FA1F0000}"/>
    <cellStyle name="Millares 4 2 2 2 8 5 2" xfId="31347" xr:uid="{00000000-0005-0000-0000-0000FB1F0000}"/>
    <cellStyle name="Millares 4 2 2 2 8 6" xfId="19442" xr:uid="{00000000-0005-0000-0000-0000FC1F0000}"/>
    <cellStyle name="Millares 4 2 2 2 8 6 2" xfId="32633" xr:uid="{00000000-0005-0000-0000-0000FD1F0000}"/>
    <cellStyle name="Millares 4 2 2 2 8 7" xfId="20746" xr:uid="{00000000-0005-0000-0000-0000FE1F0000}"/>
    <cellStyle name="Millares 4 2 2 2 8 7 2" xfId="33935" xr:uid="{00000000-0005-0000-0000-0000FF1F0000}"/>
    <cellStyle name="Millares 4 2 2 2 8 8" xfId="35460" xr:uid="{00000000-0005-0000-0000-000000200000}"/>
    <cellStyle name="Millares 4 2 2 2 8 9" xfId="26905" xr:uid="{00000000-0005-0000-0000-000001200000}"/>
    <cellStyle name="Millares 4 2 2 2 9" xfId="16997" xr:uid="{00000000-0005-0000-0000-000002200000}"/>
    <cellStyle name="Millares 4 2 2 2 9 2" xfId="18277" xr:uid="{00000000-0005-0000-0000-000003200000}"/>
    <cellStyle name="Millares 4 2 2 2 9 2 2" xfId="31468" xr:uid="{00000000-0005-0000-0000-000004200000}"/>
    <cellStyle name="Millares 4 2 2 2 9 3" xfId="19563" xr:uid="{00000000-0005-0000-0000-000005200000}"/>
    <cellStyle name="Millares 4 2 2 2 9 3 2" xfId="32754" xr:uid="{00000000-0005-0000-0000-000006200000}"/>
    <cellStyle name="Millares 4 2 2 2 9 4" xfId="20867" xr:uid="{00000000-0005-0000-0000-000007200000}"/>
    <cellStyle name="Millares 4 2 2 2 9 4 2" xfId="34056" xr:uid="{00000000-0005-0000-0000-000008200000}"/>
    <cellStyle name="Millares 4 2 2 2 9 5" xfId="35581" xr:uid="{00000000-0005-0000-0000-000009200000}"/>
    <cellStyle name="Millares 4 2 2 2 9 6" xfId="30188" xr:uid="{00000000-0005-0000-0000-00000A200000}"/>
    <cellStyle name="Millares 4 2 2 2 9 7" xfId="22393" xr:uid="{00000000-0005-0000-0000-00000B200000}"/>
    <cellStyle name="Millares 4 2 2 20" xfId="24501" xr:uid="{00000000-0005-0000-0000-00000C200000}"/>
    <cellStyle name="Millares 4 2 2 20 2" xfId="37680" xr:uid="{00000000-0005-0000-0000-00000D200000}"/>
    <cellStyle name="Millares 4 2 2 21" xfId="24835" xr:uid="{00000000-0005-0000-0000-00000E200000}"/>
    <cellStyle name="Millares 4 2 2 3" xfId="11960" xr:uid="{00000000-0005-0000-0000-00000F200000}"/>
    <cellStyle name="Millares 4 2 2 3 10" xfId="15008" xr:uid="{00000000-0005-0000-0000-000010200000}"/>
    <cellStyle name="Millares 4 2 2 3 10 2" xfId="36034" xr:uid="{00000000-0005-0000-0000-000011200000}"/>
    <cellStyle name="Millares 4 2 2 3 10 3" xfId="28199" xr:uid="{00000000-0005-0000-0000-000012200000}"/>
    <cellStyle name="Millares 4 2 2 3 10 4" xfId="22846" xr:uid="{00000000-0005-0000-0000-000013200000}"/>
    <cellStyle name="Millares 4 2 2 3 11" xfId="16064" xr:uid="{00000000-0005-0000-0000-000014200000}"/>
    <cellStyle name="Millares 4 2 2 3 11 2" xfId="36264" xr:uid="{00000000-0005-0000-0000-000015200000}"/>
    <cellStyle name="Millares 4 2 2 3 11 3" xfId="29255" xr:uid="{00000000-0005-0000-0000-000016200000}"/>
    <cellStyle name="Millares 4 2 2 3 11 4" xfId="23076" xr:uid="{00000000-0005-0000-0000-000017200000}"/>
    <cellStyle name="Millares 4 2 2 3 12" xfId="17345" xr:uid="{00000000-0005-0000-0000-000018200000}"/>
    <cellStyle name="Millares 4 2 2 3 12 2" xfId="36519" xr:uid="{00000000-0005-0000-0000-000019200000}"/>
    <cellStyle name="Millares 4 2 2 3 12 3" xfId="30536" xr:uid="{00000000-0005-0000-0000-00001A200000}"/>
    <cellStyle name="Millares 4 2 2 3 12 4" xfId="23340" xr:uid="{00000000-0005-0000-0000-00001B200000}"/>
    <cellStyle name="Millares 4 2 2 3 13" xfId="18631" xr:uid="{00000000-0005-0000-0000-00001C200000}"/>
    <cellStyle name="Millares 4 2 2 3 13 2" xfId="36774" xr:uid="{00000000-0005-0000-0000-00001D200000}"/>
    <cellStyle name="Millares 4 2 2 3 13 3" xfId="31822" xr:uid="{00000000-0005-0000-0000-00001E200000}"/>
    <cellStyle name="Millares 4 2 2 3 13 4" xfId="23595" xr:uid="{00000000-0005-0000-0000-00001F200000}"/>
    <cellStyle name="Millares 4 2 2 3 14" xfId="19935" xr:uid="{00000000-0005-0000-0000-000020200000}"/>
    <cellStyle name="Millares 4 2 2 3 14 2" xfId="37003" xr:uid="{00000000-0005-0000-0000-000021200000}"/>
    <cellStyle name="Millares 4 2 2 3 14 3" xfId="33124" xr:uid="{00000000-0005-0000-0000-000022200000}"/>
    <cellStyle name="Millares 4 2 2 3 14 4" xfId="23824" xr:uid="{00000000-0005-0000-0000-000023200000}"/>
    <cellStyle name="Millares 4 2 2 3 15" xfId="24053" xr:uid="{00000000-0005-0000-0000-000024200000}"/>
    <cellStyle name="Millares 4 2 2 3 15 2" xfId="37232" xr:uid="{00000000-0005-0000-0000-000025200000}"/>
    <cellStyle name="Millares 4 2 2 3 16" xfId="24282" xr:uid="{00000000-0005-0000-0000-000026200000}"/>
    <cellStyle name="Millares 4 2 2 3 16 2" xfId="37461" xr:uid="{00000000-0005-0000-0000-000027200000}"/>
    <cellStyle name="Millares 4 2 2 3 17" xfId="24533" xr:uid="{00000000-0005-0000-0000-000028200000}"/>
    <cellStyle name="Millares 4 2 2 3 17 2" xfId="37712" xr:uid="{00000000-0005-0000-0000-000029200000}"/>
    <cellStyle name="Millares 4 2 2 3 18" xfId="34649" xr:uid="{00000000-0005-0000-0000-00002A200000}"/>
    <cellStyle name="Millares 4 2 2 3 19" xfId="25152" xr:uid="{00000000-0005-0000-0000-00002B200000}"/>
    <cellStyle name="Millares 4 2 2 3 2" xfId="12115" xr:uid="{00000000-0005-0000-0000-00002C200000}"/>
    <cellStyle name="Millares 4 2 2 3 2 10" xfId="24391" xr:uid="{00000000-0005-0000-0000-00002D200000}"/>
    <cellStyle name="Millares 4 2 2 3 2 10 2" xfId="37570" xr:uid="{00000000-0005-0000-0000-00002E200000}"/>
    <cellStyle name="Millares 4 2 2 3 2 11" xfId="24642" xr:uid="{00000000-0005-0000-0000-00002F200000}"/>
    <cellStyle name="Millares 4 2 2 3 2 11 2" xfId="37821" xr:uid="{00000000-0005-0000-0000-000030200000}"/>
    <cellStyle name="Millares 4 2 2 3 2 12" xfId="34801" xr:uid="{00000000-0005-0000-0000-000031200000}"/>
    <cellStyle name="Millares 4 2 2 3 2 13" xfId="25307" xr:uid="{00000000-0005-0000-0000-000032200000}"/>
    <cellStyle name="Millares 4 2 2 3 2 14" xfId="21613" xr:uid="{00000000-0005-0000-0000-000033200000}"/>
    <cellStyle name="Millares 4 2 2 3 2 2" xfId="13055" xr:uid="{00000000-0005-0000-0000-000034200000}"/>
    <cellStyle name="Millares 4 2 2 3 2 2 2" xfId="17074" xr:uid="{00000000-0005-0000-0000-000035200000}"/>
    <cellStyle name="Millares 4 2 2 3 2 2 2 2" xfId="30265" xr:uid="{00000000-0005-0000-0000-000036200000}"/>
    <cellStyle name="Millares 4 2 2 3 2 2 3" xfId="18354" xr:uid="{00000000-0005-0000-0000-000037200000}"/>
    <cellStyle name="Millares 4 2 2 3 2 2 3 2" xfId="31545" xr:uid="{00000000-0005-0000-0000-000038200000}"/>
    <cellStyle name="Millares 4 2 2 3 2 2 4" xfId="19640" xr:uid="{00000000-0005-0000-0000-000039200000}"/>
    <cellStyle name="Millares 4 2 2 3 2 2 4 2" xfId="32831" xr:uid="{00000000-0005-0000-0000-00003A200000}"/>
    <cellStyle name="Millares 4 2 2 3 2 2 5" xfId="20944" xr:uid="{00000000-0005-0000-0000-00003B200000}"/>
    <cellStyle name="Millares 4 2 2 3 2 2 5 2" xfId="34133" xr:uid="{00000000-0005-0000-0000-00003C200000}"/>
    <cellStyle name="Millares 4 2 2 3 2 2 6" xfId="35658" xr:uid="{00000000-0005-0000-0000-00003D200000}"/>
    <cellStyle name="Millares 4 2 2 3 2 2 7" xfId="26246" xr:uid="{00000000-0005-0000-0000-00003E200000}"/>
    <cellStyle name="Millares 4 2 2 3 2 2 8" xfId="22470" xr:uid="{00000000-0005-0000-0000-00003F200000}"/>
    <cellStyle name="Millares 4 2 2 3 2 3" xfId="14104" xr:uid="{00000000-0005-0000-0000-000040200000}"/>
    <cellStyle name="Millares 4 2 2 3 2 3 2" xfId="21189" xr:uid="{00000000-0005-0000-0000-000041200000}"/>
    <cellStyle name="Millares 4 2 2 3 2 3 2 2" xfId="34378" xr:uid="{00000000-0005-0000-0000-000042200000}"/>
    <cellStyle name="Millares 4 2 2 3 2 3 3" xfId="35903" xr:uid="{00000000-0005-0000-0000-000043200000}"/>
    <cellStyle name="Millares 4 2 2 3 2 3 4" xfId="27295" xr:uid="{00000000-0005-0000-0000-000044200000}"/>
    <cellStyle name="Millares 4 2 2 3 2 3 5" xfId="22715" xr:uid="{00000000-0005-0000-0000-000045200000}"/>
    <cellStyle name="Millares 4 2 2 3 2 4" xfId="15160" xr:uid="{00000000-0005-0000-0000-000046200000}"/>
    <cellStyle name="Millares 4 2 2 3 2 4 2" xfId="36143" xr:uid="{00000000-0005-0000-0000-000047200000}"/>
    <cellStyle name="Millares 4 2 2 3 2 4 3" xfId="28351" xr:uid="{00000000-0005-0000-0000-000048200000}"/>
    <cellStyle name="Millares 4 2 2 3 2 4 4" xfId="22955" xr:uid="{00000000-0005-0000-0000-000049200000}"/>
    <cellStyle name="Millares 4 2 2 3 2 5" xfId="16216" xr:uid="{00000000-0005-0000-0000-00004A200000}"/>
    <cellStyle name="Millares 4 2 2 3 2 5 2" xfId="36373" xr:uid="{00000000-0005-0000-0000-00004B200000}"/>
    <cellStyle name="Millares 4 2 2 3 2 5 3" xfId="29407" xr:uid="{00000000-0005-0000-0000-00004C200000}"/>
    <cellStyle name="Millares 4 2 2 3 2 5 4" xfId="23185" xr:uid="{00000000-0005-0000-0000-00004D200000}"/>
    <cellStyle name="Millares 4 2 2 3 2 6" xfId="17497" xr:uid="{00000000-0005-0000-0000-00004E200000}"/>
    <cellStyle name="Millares 4 2 2 3 2 6 2" xfId="36628" xr:uid="{00000000-0005-0000-0000-00004F200000}"/>
    <cellStyle name="Millares 4 2 2 3 2 6 3" xfId="30688" xr:uid="{00000000-0005-0000-0000-000050200000}"/>
    <cellStyle name="Millares 4 2 2 3 2 6 4" xfId="23449" xr:uid="{00000000-0005-0000-0000-000051200000}"/>
    <cellStyle name="Millares 4 2 2 3 2 7" xfId="18783" xr:uid="{00000000-0005-0000-0000-000052200000}"/>
    <cellStyle name="Millares 4 2 2 3 2 7 2" xfId="36883" xr:uid="{00000000-0005-0000-0000-000053200000}"/>
    <cellStyle name="Millares 4 2 2 3 2 7 3" xfId="31974" xr:uid="{00000000-0005-0000-0000-000054200000}"/>
    <cellStyle name="Millares 4 2 2 3 2 7 4" xfId="23704" xr:uid="{00000000-0005-0000-0000-000055200000}"/>
    <cellStyle name="Millares 4 2 2 3 2 8" xfId="20087" xr:uid="{00000000-0005-0000-0000-000056200000}"/>
    <cellStyle name="Millares 4 2 2 3 2 8 2" xfId="37112" xr:uid="{00000000-0005-0000-0000-000057200000}"/>
    <cellStyle name="Millares 4 2 2 3 2 8 3" xfId="33276" xr:uid="{00000000-0005-0000-0000-000058200000}"/>
    <cellStyle name="Millares 4 2 2 3 2 8 4" xfId="23933" xr:uid="{00000000-0005-0000-0000-000059200000}"/>
    <cellStyle name="Millares 4 2 2 3 2 9" xfId="24162" xr:uid="{00000000-0005-0000-0000-00005A200000}"/>
    <cellStyle name="Millares 4 2 2 3 2 9 2" xfId="37341" xr:uid="{00000000-0005-0000-0000-00005B200000}"/>
    <cellStyle name="Millares 4 2 2 3 20" xfId="21461" xr:uid="{00000000-0005-0000-0000-00005C200000}"/>
    <cellStyle name="Millares 4 2 2 3 3" xfId="12211" xr:uid="{00000000-0005-0000-0000-00005D200000}"/>
    <cellStyle name="Millares 4 2 2 3 3 10" xfId="25403" xr:uid="{00000000-0005-0000-0000-00005E200000}"/>
    <cellStyle name="Millares 4 2 2 3 3 11" xfId="21709" xr:uid="{00000000-0005-0000-0000-00005F200000}"/>
    <cellStyle name="Millares 4 2 2 3 3 2" xfId="13151" xr:uid="{00000000-0005-0000-0000-000060200000}"/>
    <cellStyle name="Millares 4 2 2 3 3 2 2" xfId="26342" xr:uid="{00000000-0005-0000-0000-000061200000}"/>
    <cellStyle name="Millares 4 2 2 3 3 3" xfId="14200" xr:uid="{00000000-0005-0000-0000-000062200000}"/>
    <cellStyle name="Millares 4 2 2 3 3 3 2" xfId="27391" xr:uid="{00000000-0005-0000-0000-000063200000}"/>
    <cellStyle name="Millares 4 2 2 3 3 4" xfId="15256" xr:uid="{00000000-0005-0000-0000-000064200000}"/>
    <cellStyle name="Millares 4 2 2 3 3 4 2" xfId="28447" xr:uid="{00000000-0005-0000-0000-000065200000}"/>
    <cellStyle name="Millares 4 2 2 3 3 5" xfId="16312" xr:uid="{00000000-0005-0000-0000-000066200000}"/>
    <cellStyle name="Millares 4 2 2 3 3 5 2" xfId="29503" xr:uid="{00000000-0005-0000-0000-000067200000}"/>
    <cellStyle name="Millares 4 2 2 3 3 6" xfId="17593" xr:uid="{00000000-0005-0000-0000-000068200000}"/>
    <cellStyle name="Millares 4 2 2 3 3 6 2" xfId="30784" xr:uid="{00000000-0005-0000-0000-000069200000}"/>
    <cellStyle name="Millares 4 2 2 3 3 7" xfId="18879" xr:uid="{00000000-0005-0000-0000-00006A200000}"/>
    <cellStyle name="Millares 4 2 2 3 3 7 2" xfId="32070" xr:uid="{00000000-0005-0000-0000-00006B200000}"/>
    <cellStyle name="Millares 4 2 2 3 3 8" xfId="20183" xr:uid="{00000000-0005-0000-0000-00006C200000}"/>
    <cellStyle name="Millares 4 2 2 3 3 8 2" xfId="33372" xr:uid="{00000000-0005-0000-0000-00006D200000}"/>
    <cellStyle name="Millares 4 2 2 3 3 9" xfId="34897" xr:uid="{00000000-0005-0000-0000-00006E200000}"/>
    <cellStyle name="Millares 4 2 2 3 4" xfId="12316" xr:uid="{00000000-0005-0000-0000-00006F200000}"/>
    <cellStyle name="Millares 4 2 2 3 4 10" xfId="25508" xr:uid="{00000000-0005-0000-0000-000070200000}"/>
    <cellStyle name="Millares 4 2 2 3 4 11" xfId="21814" xr:uid="{00000000-0005-0000-0000-000071200000}"/>
    <cellStyle name="Millares 4 2 2 3 4 2" xfId="13256" xr:uid="{00000000-0005-0000-0000-000072200000}"/>
    <cellStyle name="Millares 4 2 2 3 4 2 2" xfId="26447" xr:uid="{00000000-0005-0000-0000-000073200000}"/>
    <cellStyle name="Millares 4 2 2 3 4 3" xfId="14305" xr:uid="{00000000-0005-0000-0000-000074200000}"/>
    <cellStyle name="Millares 4 2 2 3 4 3 2" xfId="27496" xr:uid="{00000000-0005-0000-0000-000075200000}"/>
    <cellStyle name="Millares 4 2 2 3 4 4" xfId="15361" xr:uid="{00000000-0005-0000-0000-000076200000}"/>
    <cellStyle name="Millares 4 2 2 3 4 4 2" xfId="28552" xr:uid="{00000000-0005-0000-0000-000077200000}"/>
    <cellStyle name="Millares 4 2 2 3 4 5" xfId="16417" xr:uid="{00000000-0005-0000-0000-000078200000}"/>
    <cellStyle name="Millares 4 2 2 3 4 5 2" xfId="29608" xr:uid="{00000000-0005-0000-0000-000079200000}"/>
    <cellStyle name="Millares 4 2 2 3 4 6" xfId="17698" xr:uid="{00000000-0005-0000-0000-00007A200000}"/>
    <cellStyle name="Millares 4 2 2 3 4 6 2" xfId="30889" xr:uid="{00000000-0005-0000-0000-00007B200000}"/>
    <cellStyle name="Millares 4 2 2 3 4 7" xfId="18984" xr:uid="{00000000-0005-0000-0000-00007C200000}"/>
    <cellStyle name="Millares 4 2 2 3 4 7 2" xfId="32175" xr:uid="{00000000-0005-0000-0000-00007D200000}"/>
    <cellStyle name="Millares 4 2 2 3 4 8" xfId="20288" xr:uid="{00000000-0005-0000-0000-00007E200000}"/>
    <cellStyle name="Millares 4 2 2 3 4 8 2" xfId="33477" xr:uid="{00000000-0005-0000-0000-00007F200000}"/>
    <cellStyle name="Millares 4 2 2 3 4 9" xfId="35002" xr:uid="{00000000-0005-0000-0000-000080200000}"/>
    <cellStyle name="Millares 4 2 2 3 5" xfId="12481" xr:uid="{00000000-0005-0000-0000-000081200000}"/>
    <cellStyle name="Millares 4 2 2 3 5 10" xfId="25673" xr:uid="{00000000-0005-0000-0000-000082200000}"/>
    <cellStyle name="Millares 4 2 2 3 5 11" xfId="21975" xr:uid="{00000000-0005-0000-0000-000083200000}"/>
    <cellStyle name="Millares 4 2 2 3 5 2" xfId="13417" xr:uid="{00000000-0005-0000-0000-000084200000}"/>
    <cellStyle name="Millares 4 2 2 3 5 2 2" xfId="26608" xr:uid="{00000000-0005-0000-0000-000085200000}"/>
    <cellStyle name="Millares 4 2 2 3 5 3" xfId="14466" xr:uid="{00000000-0005-0000-0000-000086200000}"/>
    <cellStyle name="Millares 4 2 2 3 5 3 2" xfId="27657" xr:uid="{00000000-0005-0000-0000-000087200000}"/>
    <cellStyle name="Millares 4 2 2 3 5 4" xfId="15522" xr:uid="{00000000-0005-0000-0000-000088200000}"/>
    <cellStyle name="Millares 4 2 2 3 5 4 2" xfId="28713" xr:uid="{00000000-0005-0000-0000-000089200000}"/>
    <cellStyle name="Millares 4 2 2 3 5 5" xfId="16578" xr:uid="{00000000-0005-0000-0000-00008A200000}"/>
    <cellStyle name="Millares 4 2 2 3 5 5 2" xfId="29769" xr:uid="{00000000-0005-0000-0000-00008B200000}"/>
    <cellStyle name="Millares 4 2 2 3 5 6" xfId="17859" xr:uid="{00000000-0005-0000-0000-00008C200000}"/>
    <cellStyle name="Millares 4 2 2 3 5 6 2" xfId="31050" xr:uid="{00000000-0005-0000-0000-00008D200000}"/>
    <cellStyle name="Millares 4 2 2 3 5 7" xfId="19145" xr:uid="{00000000-0005-0000-0000-00008E200000}"/>
    <cellStyle name="Millares 4 2 2 3 5 7 2" xfId="32336" xr:uid="{00000000-0005-0000-0000-00008F200000}"/>
    <cellStyle name="Millares 4 2 2 3 5 8" xfId="20449" xr:uid="{00000000-0005-0000-0000-000090200000}"/>
    <cellStyle name="Millares 4 2 2 3 5 8 2" xfId="33638" xr:uid="{00000000-0005-0000-0000-000091200000}"/>
    <cellStyle name="Millares 4 2 2 3 5 9" xfId="35163" xr:uid="{00000000-0005-0000-0000-000092200000}"/>
    <cellStyle name="Millares 4 2 2 3 6" xfId="12595" xr:uid="{00000000-0005-0000-0000-000093200000}"/>
    <cellStyle name="Millares 4 2 2 3 6 10" xfId="25787" xr:uid="{00000000-0005-0000-0000-000094200000}"/>
    <cellStyle name="Millares 4 2 2 3 6 11" xfId="22089" xr:uid="{00000000-0005-0000-0000-000095200000}"/>
    <cellStyle name="Millares 4 2 2 3 6 2" xfId="13531" xr:uid="{00000000-0005-0000-0000-000096200000}"/>
    <cellStyle name="Millares 4 2 2 3 6 2 2" xfId="26722" xr:uid="{00000000-0005-0000-0000-000097200000}"/>
    <cellStyle name="Millares 4 2 2 3 6 3" xfId="14580" xr:uid="{00000000-0005-0000-0000-000098200000}"/>
    <cellStyle name="Millares 4 2 2 3 6 3 2" xfId="27771" xr:uid="{00000000-0005-0000-0000-000099200000}"/>
    <cellStyle name="Millares 4 2 2 3 6 4" xfId="15636" xr:uid="{00000000-0005-0000-0000-00009A200000}"/>
    <cellStyle name="Millares 4 2 2 3 6 4 2" xfId="28827" xr:uid="{00000000-0005-0000-0000-00009B200000}"/>
    <cellStyle name="Millares 4 2 2 3 6 5" xfId="16692" xr:uid="{00000000-0005-0000-0000-00009C200000}"/>
    <cellStyle name="Millares 4 2 2 3 6 5 2" xfId="29883" xr:uid="{00000000-0005-0000-0000-00009D200000}"/>
    <cellStyle name="Millares 4 2 2 3 6 6" xfId="17973" xr:uid="{00000000-0005-0000-0000-00009E200000}"/>
    <cellStyle name="Millares 4 2 2 3 6 6 2" xfId="31164" xr:uid="{00000000-0005-0000-0000-00009F200000}"/>
    <cellStyle name="Millares 4 2 2 3 6 7" xfId="19259" xr:uid="{00000000-0005-0000-0000-0000A0200000}"/>
    <cellStyle name="Millares 4 2 2 3 6 7 2" xfId="32450" xr:uid="{00000000-0005-0000-0000-0000A1200000}"/>
    <cellStyle name="Millares 4 2 2 3 6 8" xfId="20563" xr:uid="{00000000-0005-0000-0000-0000A2200000}"/>
    <cellStyle name="Millares 4 2 2 3 6 8 2" xfId="33752" xr:uid="{00000000-0005-0000-0000-0000A3200000}"/>
    <cellStyle name="Millares 4 2 2 3 6 9" xfId="35277" xr:uid="{00000000-0005-0000-0000-0000A4200000}"/>
    <cellStyle name="Millares 4 2 2 3 7" xfId="13682" xr:uid="{00000000-0005-0000-0000-0000A5200000}"/>
    <cellStyle name="Millares 4 2 2 3 7 10" xfId="22240" xr:uid="{00000000-0005-0000-0000-0000A6200000}"/>
    <cellStyle name="Millares 4 2 2 3 7 2" xfId="14731" xr:uid="{00000000-0005-0000-0000-0000A7200000}"/>
    <cellStyle name="Millares 4 2 2 3 7 2 2" xfId="27922" xr:uid="{00000000-0005-0000-0000-0000A8200000}"/>
    <cellStyle name="Millares 4 2 2 3 7 3" xfId="15787" xr:uid="{00000000-0005-0000-0000-0000A9200000}"/>
    <cellStyle name="Millares 4 2 2 3 7 3 2" xfId="28978" xr:uid="{00000000-0005-0000-0000-0000AA200000}"/>
    <cellStyle name="Millares 4 2 2 3 7 4" xfId="16843" xr:uid="{00000000-0005-0000-0000-0000AB200000}"/>
    <cellStyle name="Millares 4 2 2 3 7 4 2" xfId="30034" xr:uid="{00000000-0005-0000-0000-0000AC200000}"/>
    <cellStyle name="Millares 4 2 2 3 7 5" xfId="18124" xr:uid="{00000000-0005-0000-0000-0000AD200000}"/>
    <cellStyle name="Millares 4 2 2 3 7 5 2" xfId="31315" xr:uid="{00000000-0005-0000-0000-0000AE200000}"/>
    <cellStyle name="Millares 4 2 2 3 7 6" xfId="19410" xr:uid="{00000000-0005-0000-0000-0000AF200000}"/>
    <cellStyle name="Millares 4 2 2 3 7 6 2" xfId="32601" xr:uid="{00000000-0005-0000-0000-0000B0200000}"/>
    <cellStyle name="Millares 4 2 2 3 7 7" xfId="20714" xr:uid="{00000000-0005-0000-0000-0000B1200000}"/>
    <cellStyle name="Millares 4 2 2 3 7 7 2" xfId="33903" xr:uid="{00000000-0005-0000-0000-0000B2200000}"/>
    <cellStyle name="Millares 4 2 2 3 7 8" xfId="35428" xr:uid="{00000000-0005-0000-0000-0000B3200000}"/>
    <cellStyle name="Millares 4 2 2 3 7 9" xfId="26873" xr:uid="{00000000-0005-0000-0000-0000B4200000}"/>
    <cellStyle name="Millares 4 2 2 3 8" xfId="12903" xr:uid="{00000000-0005-0000-0000-0000B5200000}"/>
    <cellStyle name="Millares 4 2 2 3 8 2" xfId="16965" xr:uid="{00000000-0005-0000-0000-0000B6200000}"/>
    <cellStyle name="Millares 4 2 2 3 8 2 2" xfId="30156" xr:uid="{00000000-0005-0000-0000-0000B7200000}"/>
    <cellStyle name="Millares 4 2 2 3 8 3" xfId="18245" xr:uid="{00000000-0005-0000-0000-0000B8200000}"/>
    <cellStyle name="Millares 4 2 2 3 8 3 2" xfId="31436" xr:uid="{00000000-0005-0000-0000-0000B9200000}"/>
    <cellStyle name="Millares 4 2 2 3 8 4" xfId="19531" xr:uid="{00000000-0005-0000-0000-0000BA200000}"/>
    <cellStyle name="Millares 4 2 2 3 8 4 2" xfId="32722" xr:uid="{00000000-0005-0000-0000-0000BB200000}"/>
    <cellStyle name="Millares 4 2 2 3 8 5" xfId="20835" xr:uid="{00000000-0005-0000-0000-0000BC200000}"/>
    <cellStyle name="Millares 4 2 2 3 8 5 2" xfId="34024" xr:uid="{00000000-0005-0000-0000-0000BD200000}"/>
    <cellStyle name="Millares 4 2 2 3 8 6" xfId="35549" xr:uid="{00000000-0005-0000-0000-0000BE200000}"/>
    <cellStyle name="Millares 4 2 2 3 8 7" xfId="26094" xr:uid="{00000000-0005-0000-0000-0000BF200000}"/>
    <cellStyle name="Millares 4 2 2 3 8 8" xfId="22361" xr:uid="{00000000-0005-0000-0000-0000C0200000}"/>
    <cellStyle name="Millares 4 2 2 3 9" xfId="13952" xr:uid="{00000000-0005-0000-0000-0000C1200000}"/>
    <cellStyle name="Millares 4 2 2 3 9 2" xfId="21080" xr:uid="{00000000-0005-0000-0000-0000C2200000}"/>
    <cellStyle name="Millares 4 2 2 3 9 2 2" xfId="34269" xr:uid="{00000000-0005-0000-0000-0000C3200000}"/>
    <cellStyle name="Millares 4 2 2 3 9 3" xfId="35794" xr:uid="{00000000-0005-0000-0000-0000C4200000}"/>
    <cellStyle name="Millares 4 2 2 3 9 4" xfId="27143" xr:uid="{00000000-0005-0000-0000-0000C5200000}"/>
    <cellStyle name="Millares 4 2 2 3 9 5" xfId="22606" xr:uid="{00000000-0005-0000-0000-0000C6200000}"/>
    <cellStyle name="Millares 4 2 2 4" xfId="12008" xr:uid="{00000000-0005-0000-0000-0000C7200000}"/>
    <cellStyle name="Millares 4 2 2 4 10" xfId="24359" xr:uid="{00000000-0005-0000-0000-0000C8200000}"/>
    <cellStyle name="Millares 4 2 2 4 10 2" xfId="37538" xr:uid="{00000000-0005-0000-0000-0000C9200000}"/>
    <cellStyle name="Millares 4 2 2 4 11" xfId="24610" xr:uid="{00000000-0005-0000-0000-0000CA200000}"/>
    <cellStyle name="Millares 4 2 2 4 11 2" xfId="37789" xr:uid="{00000000-0005-0000-0000-0000CB200000}"/>
    <cellStyle name="Millares 4 2 2 4 12" xfId="34695" xr:uid="{00000000-0005-0000-0000-0000CC200000}"/>
    <cellStyle name="Millares 4 2 2 4 13" xfId="25200" xr:uid="{00000000-0005-0000-0000-0000CD200000}"/>
    <cellStyle name="Millares 4 2 2 4 14" xfId="21507" xr:uid="{00000000-0005-0000-0000-0000CE200000}"/>
    <cellStyle name="Millares 4 2 2 4 2" xfId="12949" xr:uid="{00000000-0005-0000-0000-0000CF200000}"/>
    <cellStyle name="Millares 4 2 2 4 2 2" xfId="17042" xr:uid="{00000000-0005-0000-0000-0000D0200000}"/>
    <cellStyle name="Millares 4 2 2 4 2 2 2" xfId="30233" xr:uid="{00000000-0005-0000-0000-0000D1200000}"/>
    <cellStyle name="Millares 4 2 2 4 2 3" xfId="18322" xr:uid="{00000000-0005-0000-0000-0000D2200000}"/>
    <cellStyle name="Millares 4 2 2 4 2 3 2" xfId="31513" xr:uid="{00000000-0005-0000-0000-0000D3200000}"/>
    <cellStyle name="Millares 4 2 2 4 2 4" xfId="19608" xr:uid="{00000000-0005-0000-0000-0000D4200000}"/>
    <cellStyle name="Millares 4 2 2 4 2 4 2" xfId="32799" xr:uid="{00000000-0005-0000-0000-0000D5200000}"/>
    <cellStyle name="Millares 4 2 2 4 2 5" xfId="20912" xr:uid="{00000000-0005-0000-0000-0000D6200000}"/>
    <cellStyle name="Millares 4 2 2 4 2 5 2" xfId="34101" xr:uid="{00000000-0005-0000-0000-0000D7200000}"/>
    <cellStyle name="Millares 4 2 2 4 2 6" xfId="35626" xr:uid="{00000000-0005-0000-0000-0000D8200000}"/>
    <cellStyle name="Millares 4 2 2 4 2 7" xfId="26140" xr:uid="{00000000-0005-0000-0000-0000D9200000}"/>
    <cellStyle name="Millares 4 2 2 4 2 8" xfId="22438" xr:uid="{00000000-0005-0000-0000-0000DA200000}"/>
    <cellStyle name="Millares 4 2 2 4 3" xfId="13998" xr:uid="{00000000-0005-0000-0000-0000DB200000}"/>
    <cellStyle name="Millares 4 2 2 4 3 2" xfId="21157" xr:uid="{00000000-0005-0000-0000-0000DC200000}"/>
    <cellStyle name="Millares 4 2 2 4 3 2 2" xfId="34346" xr:uid="{00000000-0005-0000-0000-0000DD200000}"/>
    <cellStyle name="Millares 4 2 2 4 3 3" xfId="35871" xr:uid="{00000000-0005-0000-0000-0000DE200000}"/>
    <cellStyle name="Millares 4 2 2 4 3 4" xfId="27189" xr:uid="{00000000-0005-0000-0000-0000DF200000}"/>
    <cellStyle name="Millares 4 2 2 4 3 5" xfId="22683" xr:uid="{00000000-0005-0000-0000-0000E0200000}"/>
    <cellStyle name="Millares 4 2 2 4 4" xfId="15054" xr:uid="{00000000-0005-0000-0000-0000E1200000}"/>
    <cellStyle name="Millares 4 2 2 4 4 2" xfId="36111" xr:uid="{00000000-0005-0000-0000-0000E2200000}"/>
    <cellStyle name="Millares 4 2 2 4 4 3" xfId="28245" xr:uid="{00000000-0005-0000-0000-0000E3200000}"/>
    <cellStyle name="Millares 4 2 2 4 4 4" xfId="22923" xr:uid="{00000000-0005-0000-0000-0000E4200000}"/>
    <cellStyle name="Millares 4 2 2 4 5" xfId="16110" xr:uid="{00000000-0005-0000-0000-0000E5200000}"/>
    <cellStyle name="Millares 4 2 2 4 5 2" xfId="36341" xr:uid="{00000000-0005-0000-0000-0000E6200000}"/>
    <cellStyle name="Millares 4 2 2 4 5 3" xfId="29301" xr:uid="{00000000-0005-0000-0000-0000E7200000}"/>
    <cellStyle name="Millares 4 2 2 4 5 4" xfId="23153" xr:uid="{00000000-0005-0000-0000-0000E8200000}"/>
    <cellStyle name="Millares 4 2 2 4 6" xfId="17391" xr:uid="{00000000-0005-0000-0000-0000E9200000}"/>
    <cellStyle name="Millares 4 2 2 4 6 2" xfId="36596" xr:uid="{00000000-0005-0000-0000-0000EA200000}"/>
    <cellStyle name="Millares 4 2 2 4 6 3" xfId="30582" xr:uid="{00000000-0005-0000-0000-0000EB200000}"/>
    <cellStyle name="Millares 4 2 2 4 6 4" xfId="23417" xr:uid="{00000000-0005-0000-0000-0000EC200000}"/>
    <cellStyle name="Millares 4 2 2 4 7" xfId="18677" xr:uid="{00000000-0005-0000-0000-0000ED200000}"/>
    <cellStyle name="Millares 4 2 2 4 7 2" xfId="36851" xr:uid="{00000000-0005-0000-0000-0000EE200000}"/>
    <cellStyle name="Millares 4 2 2 4 7 3" xfId="31868" xr:uid="{00000000-0005-0000-0000-0000EF200000}"/>
    <cellStyle name="Millares 4 2 2 4 7 4" xfId="23672" xr:uid="{00000000-0005-0000-0000-0000F0200000}"/>
    <cellStyle name="Millares 4 2 2 4 8" xfId="19981" xr:uid="{00000000-0005-0000-0000-0000F1200000}"/>
    <cellStyle name="Millares 4 2 2 4 8 2" xfId="37080" xr:uid="{00000000-0005-0000-0000-0000F2200000}"/>
    <cellStyle name="Millares 4 2 2 4 8 3" xfId="33170" xr:uid="{00000000-0005-0000-0000-0000F3200000}"/>
    <cellStyle name="Millares 4 2 2 4 8 4" xfId="23901" xr:uid="{00000000-0005-0000-0000-0000F4200000}"/>
    <cellStyle name="Millares 4 2 2 4 9" xfId="24130" xr:uid="{00000000-0005-0000-0000-0000F5200000}"/>
    <cellStyle name="Millares 4 2 2 4 9 2" xfId="37309" xr:uid="{00000000-0005-0000-0000-0000F6200000}"/>
    <cellStyle name="Millares 4 2 2 5" xfId="12083" xr:uid="{00000000-0005-0000-0000-0000F7200000}"/>
    <cellStyle name="Millares 4 2 2 5 10" xfId="25275" xr:uid="{00000000-0005-0000-0000-0000F8200000}"/>
    <cellStyle name="Millares 4 2 2 5 11" xfId="21581" xr:uid="{00000000-0005-0000-0000-0000F9200000}"/>
    <cellStyle name="Millares 4 2 2 5 2" xfId="13023" xr:uid="{00000000-0005-0000-0000-0000FA200000}"/>
    <cellStyle name="Millares 4 2 2 5 2 2" xfId="26214" xr:uid="{00000000-0005-0000-0000-0000FB200000}"/>
    <cellStyle name="Millares 4 2 2 5 3" xfId="14072" xr:uid="{00000000-0005-0000-0000-0000FC200000}"/>
    <cellStyle name="Millares 4 2 2 5 3 2" xfId="27263" xr:uid="{00000000-0005-0000-0000-0000FD200000}"/>
    <cellStyle name="Millares 4 2 2 5 4" xfId="15128" xr:uid="{00000000-0005-0000-0000-0000FE200000}"/>
    <cellStyle name="Millares 4 2 2 5 4 2" xfId="28319" xr:uid="{00000000-0005-0000-0000-0000FF200000}"/>
    <cellStyle name="Millares 4 2 2 5 5" xfId="16184" xr:uid="{00000000-0005-0000-0000-000000210000}"/>
    <cellStyle name="Millares 4 2 2 5 5 2" xfId="29375" xr:uid="{00000000-0005-0000-0000-000001210000}"/>
    <cellStyle name="Millares 4 2 2 5 6" xfId="17465" xr:uid="{00000000-0005-0000-0000-000002210000}"/>
    <cellStyle name="Millares 4 2 2 5 6 2" xfId="30656" xr:uid="{00000000-0005-0000-0000-000003210000}"/>
    <cellStyle name="Millares 4 2 2 5 7" xfId="18751" xr:uid="{00000000-0005-0000-0000-000004210000}"/>
    <cellStyle name="Millares 4 2 2 5 7 2" xfId="31942" xr:uid="{00000000-0005-0000-0000-000005210000}"/>
    <cellStyle name="Millares 4 2 2 5 8" xfId="20055" xr:uid="{00000000-0005-0000-0000-000006210000}"/>
    <cellStyle name="Millares 4 2 2 5 8 2" xfId="33244" xr:uid="{00000000-0005-0000-0000-000007210000}"/>
    <cellStyle name="Millares 4 2 2 5 9" xfId="34769" xr:uid="{00000000-0005-0000-0000-000008210000}"/>
    <cellStyle name="Millares 4 2 2 6" xfId="12179" xr:uid="{00000000-0005-0000-0000-000009210000}"/>
    <cellStyle name="Millares 4 2 2 6 10" xfId="25371" xr:uid="{00000000-0005-0000-0000-00000A210000}"/>
    <cellStyle name="Millares 4 2 2 6 11" xfId="21677" xr:uid="{00000000-0005-0000-0000-00000B210000}"/>
    <cellStyle name="Millares 4 2 2 6 2" xfId="13119" xr:uid="{00000000-0005-0000-0000-00000C210000}"/>
    <cellStyle name="Millares 4 2 2 6 2 2" xfId="26310" xr:uid="{00000000-0005-0000-0000-00000D210000}"/>
    <cellStyle name="Millares 4 2 2 6 3" xfId="14168" xr:uid="{00000000-0005-0000-0000-00000E210000}"/>
    <cellStyle name="Millares 4 2 2 6 3 2" xfId="27359" xr:uid="{00000000-0005-0000-0000-00000F210000}"/>
    <cellStyle name="Millares 4 2 2 6 4" xfId="15224" xr:uid="{00000000-0005-0000-0000-000010210000}"/>
    <cellStyle name="Millares 4 2 2 6 4 2" xfId="28415" xr:uid="{00000000-0005-0000-0000-000011210000}"/>
    <cellStyle name="Millares 4 2 2 6 5" xfId="16280" xr:uid="{00000000-0005-0000-0000-000012210000}"/>
    <cellStyle name="Millares 4 2 2 6 5 2" xfId="29471" xr:uid="{00000000-0005-0000-0000-000013210000}"/>
    <cellStyle name="Millares 4 2 2 6 6" xfId="17561" xr:uid="{00000000-0005-0000-0000-000014210000}"/>
    <cellStyle name="Millares 4 2 2 6 6 2" xfId="30752" xr:uid="{00000000-0005-0000-0000-000015210000}"/>
    <cellStyle name="Millares 4 2 2 6 7" xfId="18847" xr:uid="{00000000-0005-0000-0000-000016210000}"/>
    <cellStyle name="Millares 4 2 2 6 7 2" xfId="32038" xr:uid="{00000000-0005-0000-0000-000017210000}"/>
    <cellStyle name="Millares 4 2 2 6 8" xfId="20151" xr:uid="{00000000-0005-0000-0000-000018210000}"/>
    <cellStyle name="Millares 4 2 2 6 8 2" xfId="33340" xr:uid="{00000000-0005-0000-0000-000019210000}"/>
    <cellStyle name="Millares 4 2 2 6 9" xfId="34865" xr:uid="{00000000-0005-0000-0000-00001A210000}"/>
    <cellStyle name="Millares 4 2 2 7" xfId="12284" xr:uid="{00000000-0005-0000-0000-00001B210000}"/>
    <cellStyle name="Millares 4 2 2 7 10" xfId="25476" xr:uid="{00000000-0005-0000-0000-00001C210000}"/>
    <cellStyle name="Millares 4 2 2 7 11" xfId="21782" xr:uid="{00000000-0005-0000-0000-00001D210000}"/>
    <cellStyle name="Millares 4 2 2 7 2" xfId="13224" xr:uid="{00000000-0005-0000-0000-00001E210000}"/>
    <cellStyle name="Millares 4 2 2 7 2 2" xfId="26415" xr:uid="{00000000-0005-0000-0000-00001F210000}"/>
    <cellStyle name="Millares 4 2 2 7 3" xfId="14273" xr:uid="{00000000-0005-0000-0000-000020210000}"/>
    <cellStyle name="Millares 4 2 2 7 3 2" xfId="27464" xr:uid="{00000000-0005-0000-0000-000021210000}"/>
    <cellStyle name="Millares 4 2 2 7 4" xfId="15329" xr:uid="{00000000-0005-0000-0000-000022210000}"/>
    <cellStyle name="Millares 4 2 2 7 4 2" xfId="28520" xr:uid="{00000000-0005-0000-0000-000023210000}"/>
    <cellStyle name="Millares 4 2 2 7 5" xfId="16385" xr:uid="{00000000-0005-0000-0000-000024210000}"/>
    <cellStyle name="Millares 4 2 2 7 5 2" xfId="29576" xr:uid="{00000000-0005-0000-0000-000025210000}"/>
    <cellStyle name="Millares 4 2 2 7 6" xfId="17666" xr:uid="{00000000-0005-0000-0000-000026210000}"/>
    <cellStyle name="Millares 4 2 2 7 6 2" xfId="30857" xr:uid="{00000000-0005-0000-0000-000027210000}"/>
    <cellStyle name="Millares 4 2 2 7 7" xfId="18952" xr:uid="{00000000-0005-0000-0000-000028210000}"/>
    <cellStyle name="Millares 4 2 2 7 7 2" xfId="32143" xr:uid="{00000000-0005-0000-0000-000029210000}"/>
    <cellStyle name="Millares 4 2 2 7 8" xfId="20256" xr:uid="{00000000-0005-0000-0000-00002A210000}"/>
    <cellStyle name="Millares 4 2 2 7 8 2" xfId="33445" xr:uid="{00000000-0005-0000-0000-00002B210000}"/>
    <cellStyle name="Millares 4 2 2 7 9" xfId="34970" xr:uid="{00000000-0005-0000-0000-00002C210000}"/>
    <cellStyle name="Millares 4 2 2 8" xfId="12449" xr:uid="{00000000-0005-0000-0000-00002D210000}"/>
    <cellStyle name="Millares 4 2 2 8 10" xfId="25641" xr:uid="{00000000-0005-0000-0000-00002E210000}"/>
    <cellStyle name="Millares 4 2 2 8 11" xfId="21943" xr:uid="{00000000-0005-0000-0000-00002F210000}"/>
    <cellStyle name="Millares 4 2 2 8 2" xfId="13385" xr:uid="{00000000-0005-0000-0000-000030210000}"/>
    <cellStyle name="Millares 4 2 2 8 2 2" xfId="26576" xr:uid="{00000000-0005-0000-0000-000031210000}"/>
    <cellStyle name="Millares 4 2 2 8 3" xfId="14434" xr:uid="{00000000-0005-0000-0000-000032210000}"/>
    <cellStyle name="Millares 4 2 2 8 3 2" xfId="27625" xr:uid="{00000000-0005-0000-0000-000033210000}"/>
    <cellStyle name="Millares 4 2 2 8 4" xfId="15490" xr:uid="{00000000-0005-0000-0000-000034210000}"/>
    <cellStyle name="Millares 4 2 2 8 4 2" xfId="28681" xr:uid="{00000000-0005-0000-0000-000035210000}"/>
    <cellStyle name="Millares 4 2 2 8 5" xfId="16546" xr:uid="{00000000-0005-0000-0000-000036210000}"/>
    <cellStyle name="Millares 4 2 2 8 5 2" xfId="29737" xr:uid="{00000000-0005-0000-0000-000037210000}"/>
    <cellStyle name="Millares 4 2 2 8 6" xfId="17827" xr:uid="{00000000-0005-0000-0000-000038210000}"/>
    <cellStyle name="Millares 4 2 2 8 6 2" xfId="31018" xr:uid="{00000000-0005-0000-0000-000039210000}"/>
    <cellStyle name="Millares 4 2 2 8 7" xfId="19113" xr:uid="{00000000-0005-0000-0000-00003A210000}"/>
    <cellStyle name="Millares 4 2 2 8 7 2" xfId="32304" xr:uid="{00000000-0005-0000-0000-00003B210000}"/>
    <cellStyle name="Millares 4 2 2 8 8" xfId="20417" xr:uid="{00000000-0005-0000-0000-00003C210000}"/>
    <cellStyle name="Millares 4 2 2 8 8 2" xfId="33606" xr:uid="{00000000-0005-0000-0000-00003D210000}"/>
    <cellStyle name="Millares 4 2 2 8 9" xfId="35131" xr:uid="{00000000-0005-0000-0000-00003E210000}"/>
    <cellStyle name="Millares 4 2 2 9" xfId="12563" xr:uid="{00000000-0005-0000-0000-00003F210000}"/>
    <cellStyle name="Millares 4 2 2 9 10" xfId="25755" xr:uid="{00000000-0005-0000-0000-000040210000}"/>
    <cellStyle name="Millares 4 2 2 9 11" xfId="22057" xr:uid="{00000000-0005-0000-0000-000041210000}"/>
    <cellStyle name="Millares 4 2 2 9 2" xfId="13499" xr:uid="{00000000-0005-0000-0000-000042210000}"/>
    <cellStyle name="Millares 4 2 2 9 2 2" xfId="26690" xr:uid="{00000000-0005-0000-0000-000043210000}"/>
    <cellStyle name="Millares 4 2 2 9 3" xfId="14548" xr:uid="{00000000-0005-0000-0000-000044210000}"/>
    <cellStyle name="Millares 4 2 2 9 3 2" xfId="27739" xr:uid="{00000000-0005-0000-0000-000045210000}"/>
    <cellStyle name="Millares 4 2 2 9 4" xfId="15604" xr:uid="{00000000-0005-0000-0000-000046210000}"/>
    <cellStyle name="Millares 4 2 2 9 4 2" xfId="28795" xr:uid="{00000000-0005-0000-0000-000047210000}"/>
    <cellStyle name="Millares 4 2 2 9 5" xfId="16660" xr:uid="{00000000-0005-0000-0000-000048210000}"/>
    <cellStyle name="Millares 4 2 2 9 5 2" xfId="29851" xr:uid="{00000000-0005-0000-0000-000049210000}"/>
    <cellStyle name="Millares 4 2 2 9 6" xfId="17941" xr:uid="{00000000-0005-0000-0000-00004A210000}"/>
    <cellStyle name="Millares 4 2 2 9 6 2" xfId="31132" xr:uid="{00000000-0005-0000-0000-00004B210000}"/>
    <cellStyle name="Millares 4 2 2 9 7" xfId="19227" xr:uid="{00000000-0005-0000-0000-00004C210000}"/>
    <cellStyle name="Millares 4 2 2 9 7 2" xfId="32418" xr:uid="{00000000-0005-0000-0000-00004D210000}"/>
    <cellStyle name="Millares 4 2 2 9 8" xfId="20531" xr:uid="{00000000-0005-0000-0000-00004E210000}"/>
    <cellStyle name="Millares 4 2 2 9 8 2" xfId="33720" xr:uid="{00000000-0005-0000-0000-00004F210000}"/>
    <cellStyle name="Millares 4 2 2 9 9" xfId="35245" xr:uid="{00000000-0005-0000-0000-000050210000}"/>
    <cellStyle name="Millares 4 2 20" xfId="24234" xr:uid="{00000000-0005-0000-0000-000051210000}"/>
    <cellStyle name="Millares 4 2 20 2" xfId="37413" xr:uid="{00000000-0005-0000-0000-000052210000}"/>
    <cellStyle name="Millares 4 2 21" xfId="24485" xr:uid="{00000000-0005-0000-0000-000053210000}"/>
    <cellStyle name="Millares 4 2 21 2" xfId="37664" xr:uid="{00000000-0005-0000-0000-000054210000}"/>
    <cellStyle name="Millares 4 2 22" xfId="24751" xr:uid="{00000000-0005-0000-0000-000055210000}"/>
    <cellStyle name="Millares 4 2 3" xfId="4448" xr:uid="{00000000-0005-0000-0000-000056210000}"/>
    <cellStyle name="Millares 4 2 3 10" xfId="21096" xr:uid="{00000000-0005-0000-0000-000057210000}"/>
    <cellStyle name="Millares 4 2 3 10 2" xfId="35810" xr:uid="{00000000-0005-0000-0000-000058210000}"/>
    <cellStyle name="Millares 4 2 3 10 3" xfId="34285" xr:uid="{00000000-0005-0000-0000-000059210000}"/>
    <cellStyle name="Millares 4 2 3 10 4" xfId="22622" xr:uid="{00000000-0005-0000-0000-00005A210000}"/>
    <cellStyle name="Millares 4 2 3 11" xfId="22862" xr:uid="{00000000-0005-0000-0000-00005B210000}"/>
    <cellStyle name="Millares 4 2 3 11 2" xfId="36050" xr:uid="{00000000-0005-0000-0000-00005C210000}"/>
    <cellStyle name="Millares 4 2 3 12" xfId="23092" xr:uid="{00000000-0005-0000-0000-00005D210000}"/>
    <cellStyle name="Millares 4 2 3 12 2" xfId="36280" xr:uid="{00000000-0005-0000-0000-00005E210000}"/>
    <cellStyle name="Millares 4 2 3 13" xfId="23356" xr:uid="{00000000-0005-0000-0000-00005F210000}"/>
    <cellStyle name="Millares 4 2 3 13 2" xfId="36535" xr:uid="{00000000-0005-0000-0000-000060210000}"/>
    <cellStyle name="Millares 4 2 3 14" xfId="23611" xr:uid="{00000000-0005-0000-0000-000061210000}"/>
    <cellStyle name="Millares 4 2 3 14 2" xfId="36790" xr:uid="{00000000-0005-0000-0000-000062210000}"/>
    <cellStyle name="Millares 4 2 3 15" xfId="23840" xr:uid="{00000000-0005-0000-0000-000063210000}"/>
    <cellStyle name="Millares 4 2 3 15 2" xfId="37019" xr:uid="{00000000-0005-0000-0000-000064210000}"/>
    <cellStyle name="Millares 4 2 3 16" xfId="24069" xr:uid="{00000000-0005-0000-0000-000065210000}"/>
    <cellStyle name="Millares 4 2 3 16 2" xfId="37248" xr:uid="{00000000-0005-0000-0000-000066210000}"/>
    <cellStyle name="Millares 4 2 3 17" xfId="24298" xr:uid="{00000000-0005-0000-0000-000067210000}"/>
    <cellStyle name="Millares 4 2 3 17 2" xfId="37477" xr:uid="{00000000-0005-0000-0000-000068210000}"/>
    <cellStyle name="Millares 4 2 3 18" xfId="24549" xr:uid="{00000000-0005-0000-0000-000069210000}"/>
    <cellStyle name="Millares 4 2 3 18 2" xfId="37728" xr:uid="{00000000-0005-0000-0000-00006A210000}"/>
    <cellStyle name="Millares 4 2 3 19" xfId="24963" xr:uid="{00000000-0005-0000-0000-00006B210000}"/>
    <cellStyle name="Millares 4 2 3 2" xfId="12024" xr:uid="{00000000-0005-0000-0000-00006C210000}"/>
    <cellStyle name="Millares 4 2 3 2 10" xfId="24407" xr:uid="{00000000-0005-0000-0000-00006D210000}"/>
    <cellStyle name="Millares 4 2 3 2 10 2" xfId="37586" xr:uid="{00000000-0005-0000-0000-00006E210000}"/>
    <cellStyle name="Millares 4 2 3 2 11" xfId="24658" xr:uid="{00000000-0005-0000-0000-00006F210000}"/>
    <cellStyle name="Millares 4 2 3 2 11 2" xfId="37837" xr:uid="{00000000-0005-0000-0000-000070210000}"/>
    <cellStyle name="Millares 4 2 3 2 12" xfId="34711" xr:uid="{00000000-0005-0000-0000-000071210000}"/>
    <cellStyle name="Millares 4 2 3 2 13" xfId="25216" xr:uid="{00000000-0005-0000-0000-000072210000}"/>
    <cellStyle name="Millares 4 2 3 2 14" xfId="21523" xr:uid="{00000000-0005-0000-0000-000073210000}"/>
    <cellStyle name="Millares 4 2 3 2 2" xfId="12965" xr:uid="{00000000-0005-0000-0000-000074210000}"/>
    <cellStyle name="Millares 4 2 3 2 2 2" xfId="17090" xr:uid="{00000000-0005-0000-0000-000075210000}"/>
    <cellStyle name="Millares 4 2 3 2 2 2 2" xfId="30281" xr:uid="{00000000-0005-0000-0000-000076210000}"/>
    <cellStyle name="Millares 4 2 3 2 2 3" xfId="18370" xr:uid="{00000000-0005-0000-0000-000077210000}"/>
    <cellStyle name="Millares 4 2 3 2 2 3 2" xfId="31561" xr:uid="{00000000-0005-0000-0000-000078210000}"/>
    <cellStyle name="Millares 4 2 3 2 2 4" xfId="19656" xr:uid="{00000000-0005-0000-0000-000079210000}"/>
    <cellStyle name="Millares 4 2 3 2 2 4 2" xfId="32847" xr:uid="{00000000-0005-0000-0000-00007A210000}"/>
    <cellStyle name="Millares 4 2 3 2 2 5" xfId="20960" xr:uid="{00000000-0005-0000-0000-00007B210000}"/>
    <cellStyle name="Millares 4 2 3 2 2 5 2" xfId="34149" xr:uid="{00000000-0005-0000-0000-00007C210000}"/>
    <cellStyle name="Millares 4 2 3 2 2 6" xfId="35674" xr:uid="{00000000-0005-0000-0000-00007D210000}"/>
    <cellStyle name="Millares 4 2 3 2 2 7" xfId="26156" xr:uid="{00000000-0005-0000-0000-00007E210000}"/>
    <cellStyle name="Millares 4 2 3 2 2 8" xfId="22486" xr:uid="{00000000-0005-0000-0000-00007F210000}"/>
    <cellStyle name="Millares 4 2 3 2 3" xfId="14014" xr:uid="{00000000-0005-0000-0000-000080210000}"/>
    <cellStyle name="Millares 4 2 3 2 3 2" xfId="21205" xr:uid="{00000000-0005-0000-0000-000081210000}"/>
    <cellStyle name="Millares 4 2 3 2 3 2 2" xfId="34394" xr:uid="{00000000-0005-0000-0000-000082210000}"/>
    <cellStyle name="Millares 4 2 3 2 3 3" xfId="35919" xr:uid="{00000000-0005-0000-0000-000083210000}"/>
    <cellStyle name="Millares 4 2 3 2 3 4" xfId="27205" xr:uid="{00000000-0005-0000-0000-000084210000}"/>
    <cellStyle name="Millares 4 2 3 2 3 5" xfId="22731" xr:uid="{00000000-0005-0000-0000-000085210000}"/>
    <cellStyle name="Millares 4 2 3 2 4" xfId="15070" xr:uid="{00000000-0005-0000-0000-000086210000}"/>
    <cellStyle name="Millares 4 2 3 2 4 2" xfId="36159" xr:uid="{00000000-0005-0000-0000-000087210000}"/>
    <cellStyle name="Millares 4 2 3 2 4 3" xfId="28261" xr:uid="{00000000-0005-0000-0000-000088210000}"/>
    <cellStyle name="Millares 4 2 3 2 4 4" xfId="22971" xr:uid="{00000000-0005-0000-0000-000089210000}"/>
    <cellStyle name="Millares 4 2 3 2 5" xfId="16126" xr:uid="{00000000-0005-0000-0000-00008A210000}"/>
    <cellStyle name="Millares 4 2 3 2 5 2" xfId="36389" xr:uid="{00000000-0005-0000-0000-00008B210000}"/>
    <cellStyle name="Millares 4 2 3 2 5 3" xfId="29317" xr:uid="{00000000-0005-0000-0000-00008C210000}"/>
    <cellStyle name="Millares 4 2 3 2 5 4" xfId="23201" xr:uid="{00000000-0005-0000-0000-00008D210000}"/>
    <cellStyle name="Millares 4 2 3 2 6" xfId="17407" xr:uid="{00000000-0005-0000-0000-00008E210000}"/>
    <cellStyle name="Millares 4 2 3 2 6 2" xfId="36644" xr:uid="{00000000-0005-0000-0000-00008F210000}"/>
    <cellStyle name="Millares 4 2 3 2 6 3" xfId="30598" xr:uid="{00000000-0005-0000-0000-000090210000}"/>
    <cellStyle name="Millares 4 2 3 2 6 4" xfId="23465" xr:uid="{00000000-0005-0000-0000-000091210000}"/>
    <cellStyle name="Millares 4 2 3 2 7" xfId="18693" xr:uid="{00000000-0005-0000-0000-000092210000}"/>
    <cellStyle name="Millares 4 2 3 2 7 2" xfId="36899" xr:uid="{00000000-0005-0000-0000-000093210000}"/>
    <cellStyle name="Millares 4 2 3 2 7 3" xfId="31884" xr:uid="{00000000-0005-0000-0000-000094210000}"/>
    <cellStyle name="Millares 4 2 3 2 7 4" xfId="23720" xr:uid="{00000000-0005-0000-0000-000095210000}"/>
    <cellStyle name="Millares 4 2 3 2 8" xfId="19997" xr:uid="{00000000-0005-0000-0000-000096210000}"/>
    <cellStyle name="Millares 4 2 3 2 8 2" xfId="37128" xr:uid="{00000000-0005-0000-0000-000097210000}"/>
    <cellStyle name="Millares 4 2 3 2 8 3" xfId="33186" xr:uid="{00000000-0005-0000-0000-000098210000}"/>
    <cellStyle name="Millares 4 2 3 2 8 4" xfId="23949" xr:uid="{00000000-0005-0000-0000-000099210000}"/>
    <cellStyle name="Millares 4 2 3 2 9" xfId="24178" xr:uid="{00000000-0005-0000-0000-00009A210000}"/>
    <cellStyle name="Millares 4 2 3 2 9 2" xfId="37357" xr:uid="{00000000-0005-0000-0000-00009B210000}"/>
    <cellStyle name="Millares 4 2 3 3" xfId="12131" xr:uid="{00000000-0005-0000-0000-00009C210000}"/>
    <cellStyle name="Millares 4 2 3 3 10" xfId="25323" xr:uid="{00000000-0005-0000-0000-00009D210000}"/>
    <cellStyle name="Millares 4 2 3 3 11" xfId="21629" xr:uid="{00000000-0005-0000-0000-00009E210000}"/>
    <cellStyle name="Millares 4 2 3 3 2" xfId="13071" xr:uid="{00000000-0005-0000-0000-00009F210000}"/>
    <cellStyle name="Millares 4 2 3 3 2 2" xfId="26262" xr:uid="{00000000-0005-0000-0000-0000A0210000}"/>
    <cellStyle name="Millares 4 2 3 3 3" xfId="14120" xr:uid="{00000000-0005-0000-0000-0000A1210000}"/>
    <cellStyle name="Millares 4 2 3 3 3 2" xfId="27311" xr:uid="{00000000-0005-0000-0000-0000A2210000}"/>
    <cellStyle name="Millares 4 2 3 3 4" xfId="15176" xr:uid="{00000000-0005-0000-0000-0000A3210000}"/>
    <cellStyle name="Millares 4 2 3 3 4 2" xfId="28367" xr:uid="{00000000-0005-0000-0000-0000A4210000}"/>
    <cellStyle name="Millares 4 2 3 3 5" xfId="16232" xr:uid="{00000000-0005-0000-0000-0000A5210000}"/>
    <cellStyle name="Millares 4 2 3 3 5 2" xfId="29423" xr:uid="{00000000-0005-0000-0000-0000A6210000}"/>
    <cellStyle name="Millares 4 2 3 3 6" xfId="17513" xr:uid="{00000000-0005-0000-0000-0000A7210000}"/>
    <cellStyle name="Millares 4 2 3 3 6 2" xfId="30704" xr:uid="{00000000-0005-0000-0000-0000A8210000}"/>
    <cellStyle name="Millares 4 2 3 3 7" xfId="18799" xr:uid="{00000000-0005-0000-0000-0000A9210000}"/>
    <cellStyle name="Millares 4 2 3 3 7 2" xfId="31990" xr:uid="{00000000-0005-0000-0000-0000AA210000}"/>
    <cellStyle name="Millares 4 2 3 3 8" xfId="20103" xr:uid="{00000000-0005-0000-0000-0000AB210000}"/>
    <cellStyle name="Millares 4 2 3 3 8 2" xfId="33292" xr:uid="{00000000-0005-0000-0000-0000AC210000}"/>
    <cellStyle name="Millares 4 2 3 3 9" xfId="34817" xr:uid="{00000000-0005-0000-0000-0000AD210000}"/>
    <cellStyle name="Millares 4 2 3 4" xfId="12227" xr:uid="{00000000-0005-0000-0000-0000AE210000}"/>
    <cellStyle name="Millares 4 2 3 4 10" xfId="25419" xr:uid="{00000000-0005-0000-0000-0000AF210000}"/>
    <cellStyle name="Millares 4 2 3 4 11" xfId="21725" xr:uid="{00000000-0005-0000-0000-0000B0210000}"/>
    <cellStyle name="Millares 4 2 3 4 2" xfId="13167" xr:uid="{00000000-0005-0000-0000-0000B1210000}"/>
    <cellStyle name="Millares 4 2 3 4 2 2" xfId="26358" xr:uid="{00000000-0005-0000-0000-0000B2210000}"/>
    <cellStyle name="Millares 4 2 3 4 3" xfId="14216" xr:uid="{00000000-0005-0000-0000-0000B3210000}"/>
    <cellStyle name="Millares 4 2 3 4 3 2" xfId="27407" xr:uid="{00000000-0005-0000-0000-0000B4210000}"/>
    <cellStyle name="Millares 4 2 3 4 4" xfId="15272" xr:uid="{00000000-0005-0000-0000-0000B5210000}"/>
    <cellStyle name="Millares 4 2 3 4 4 2" xfId="28463" xr:uid="{00000000-0005-0000-0000-0000B6210000}"/>
    <cellStyle name="Millares 4 2 3 4 5" xfId="16328" xr:uid="{00000000-0005-0000-0000-0000B7210000}"/>
    <cellStyle name="Millares 4 2 3 4 5 2" xfId="29519" xr:uid="{00000000-0005-0000-0000-0000B8210000}"/>
    <cellStyle name="Millares 4 2 3 4 6" xfId="17609" xr:uid="{00000000-0005-0000-0000-0000B9210000}"/>
    <cellStyle name="Millares 4 2 3 4 6 2" xfId="30800" xr:uid="{00000000-0005-0000-0000-0000BA210000}"/>
    <cellStyle name="Millares 4 2 3 4 7" xfId="18895" xr:uid="{00000000-0005-0000-0000-0000BB210000}"/>
    <cellStyle name="Millares 4 2 3 4 7 2" xfId="32086" xr:uid="{00000000-0005-0000-0000-0000BC210000}"/>
    <cellStyle name="Millares 4 2 3 4 8" xfId="20199" xr:uid="{00000000-0005-0000-0000-0000BD210000}"/>
    <cellStyle name="Millares 4 2 3 4 8 2" xfId="33388" xr:uid="{00000000-0005-0000-0000-0000BE210000}"/>
    <cellStyle name="Millares 4 2 3 4 9" xfId="34913" xr:uid="{00000000-0005-0000-0000-0000BF210000}"/>
    <cellStyle name="Millares 4 2 3 5" xfId="12332" xr:uid="{00000000-0005-0000-0000-0000C0210000}"/>
    <cellStyle name="Millares 4 2 3 5 10" xfId="25524" xr:uid="{00000000-0005-0000-0000-0000C1210000}"/>
    <cellStyle name="Millares 4 2 3 5 11" xfId="21830" xr:uid="{00000000-0005-0000-0000-0000C2210000}"/>
    <cellStyle name="Millares 4 2 3 5 2" xfId="13272" xr:uid="{00000000-0005-0000-0000-0000C3210000}"/>
    <cellStyle name="Millares 4 2 3 5 2 2" xfId="26463" xr:uid="{00000000-0005-0000-0000-0000C4210000}"/>
    <cellStyle name="Millares 4 2 3 5 3" xfId="14321" xr:uid="{00000000-0005-0000-0000-0000C5210000}"/>
    <cellStyle name="Millares 4 2 3 5 3 2" xfId="27512" xr:uid="{00000000-0005-0000-0000-0000C6210000}"/>
    <cellStyle name="Millares 4 2 3 5 4" xfId="15377" xr:uid="{00000000-0005-0000-0000-0000C7210000}"/>
    <cellStyle name="Millares 4 2 3 5 4 2" xfId="28568" xr:uid="{00000000-0005-0000-0000-0000C8210000}"/>
    <cellStyle name="Millares 4 2 3 5 5" xfId="16433" xr:uid="{00000000-0005-0000-0000-0000C9210000}"/>
    <cellStyle name="Millares 4 2 3 5 5 2" xfId="29624" xr:uid="{00000000-0005-0000-0000-0000CA210000}"/>
    <cellStyle name="Millares 4 2 3 5 6" xfId="17714" xr:uid="{00000000-0005-0000-0000-0000CB210000}"/>
    <cellStyle name="Millares 4 2 3 5 6 2" xfId="30905" xr:uid="{00000000-0005-0000-0000-0000CC210000}"/>
    <cellStyle name="Millares 4 2 3 5 7" xfId="19000" xr:uid="{00000000-0005-0000-0000-0000CD210000}"/>
    <cellStyle name="Millares 4 2 3 5 7 2" xfId="32191" xr:uid="{00000000-0005-0000-0000-0000CE210000}"/>
    <cellStyle name="Millares 4 2 3 5 8" xfId="20304" xr:uid="{00000000-0005-0000-0000-0000CF210000}"/>
    <cellStyle name="Millares 4 2 3 5 8 2" xfId="33493" xr:uid="{00000000-0005-0000-0000-0000D0210000}"/>
    <cellStyle name="Millares 4 2 3 5 9" xfId="35018" xr:uid="{00000000-0005-0000-0000-0000D1210000}"/>
    <cellStyle name="Millares 4 2 3 6" xfId="12497" xr:uid="{00000000-0005-0000-0000-0000D2210000}"/>
    <cellStyle name="Millares 4 2 3 6 10" xfId="25689" xr:uid="{00000000-0005-0000-0000-0000D3210000}"/>
    <cellStyle name="Millares 4 2 3 6 11" xfId="21991" xr:uid="{00000000-0005-0000-0000-0000D4210000}"/>
    <cellStyle name="Millares 4 2 3 6 2" xfId="13433" xr:uid="{00000000-0005-0000-0000-0000D5210000}"/>
    <cellStyle name="Millares 4 2 3 6 2 2" xfId="26624" xr:uid="{00000000-0005-0000-0000-0000D6210000}"/>
    <cellStyle name="Millares 4 2 3 6 3" xfId="14482" xr:uid="{00000000-0005-0000-0000-0000D7210000}"/>
    <cellStyle name="Millares 4 2 3 6 3 2" xfId="27673" xr:uid="{00000000-0005-0000-0000-0000D8210000}"/>
    <cellStyle name="Millares 4 2 3 6 4" xfId="15538" xr:uid="{00000000-0005-0000-0000-0000D9210000}"/>
    <cellStyle name="Millares 4 2 3 6 4 2" xfId="28729" xr:uid="{00000000-0005-0000-0000-0000DA210000}"/>
    <cellStyle name="Millares 4 2 3 6 5" xfId="16594" xr:uid="{00000000-0005-0000-0000-0000DB210000}"/>
    <cellStyle name="Millares 4 2 3 6 5 2" xfId="29785" xr:uid="{00000000-0005-0000-0000-0000DC210000}"/>
    <cellStyle name="Millares 4 2 3 6 6" xfId="17875" xr:uid="{00000000-0005-0000-0000-0000DD210000}"/>
    <cellStyle name="Millares 4 2 3 6 6 2" xfId="31066" xr:uid="{00000000-0005-0000-0000-0000DE210000}"/>
    <cellStyle name="Millares 4 2 3 6 7" xfId="19161" xr:uid="{00000000-0005-0000-0000-0000DF210000}"/>
    <cellStyle name="Millares 4 2 3 6 7 2" xfId="32352" xr:uid="{00000000-0005-0000-0000-0000E0210000}"/>
    <cellStyle name="Millares 4 2 3 6 8" xfId="20465" xr:uid="{00000000-0005-0000-0000-0000E1210000}"/>
    <cellStyle name="Millares 4 2 3 6 8 2" xfId="33654" xr:uid="{00000000-0005-0000-0000-0000E2210000}"/>
    <cellStyle name="Millares 4 2 3 6 9" xfId="35179" xr:uid="{00000000-0005-0000-0000-0000E3210000}"/>
    <cellStyle name="Millares 4 2 3 7" xfId="12611" xr:uid="{00000000-0005-0000-0000-0000E4210000}"/>
    <cellStyle name="Millares 4 2 3 7 10" xfId="25803" xr:uid="{00000000-0005-0000-0000-0000E5210000}"/>
    <cellStyle name="Millares 4 2 3 7 11" xfId="22105" xr:uid="{00000000-0005-0000-0000-0000E6210000}"/>
    <cellStyle name="Millares 4 2 3 7 2" xfId="13547" xr:uid="{00000000-0005-0000-0000-0000E7210000}"/>
    <cellStyle name="Millares 4 2 3 7 2 2" xfId="26738" xr:uid="{00000000-0005-0000-0000-0000E8210000}"/>
    <cellStyle name="Millares 4 2 3 7 3" xfId="14596" xr:uid="{00000000-0005-0000-0000-0000E9210000}"/>
    <cellStyle name="Millares 4 2 3 7 3 2" xfId="27787" xr:uid="{00000000-0005-0000-0000-0000EA210000}"/>
    <cellStyle name="Millares 4 2 3 7 4" xfId="15652" xr:uid="{00000000-0005-0000-0000-0000EB210000}"/>
    <cellStyle name="Millares 4 2 3 7 4 2" xfId="28843" xr:uid="{00000000-0005-0000-0000-0000EC210000}"/>
    <cellStyle name="Millares 4 2 3 7 5" xfId="16708" xr:uid="{00000000-0005-0000-0000-0000ED210000}"/>
    <cellStyle name="Millares 4 2 3 7 5 2" xfId="29899" xr:uid="{00000000-0005-0000-0000-0000EE210000}"/>
    <cellStyle name="Millares 4 2 3 7 6" xfId="17989" xr:uid="{00000000-0005-0000-0000-0000EF210000}"/>
    <cellStyle name="Millares 4 2 3 7 6 2" xfId="31180" xr:uid="{00000000-0005-0000-0000-0000F0210000}"/>
    <cellStyle name="Millares 4 2 3 7 7" xfId="19275" xr:uid="{00000000-0005-0000-0000-0000F1210000}"/>
    <cellStyle name="Millares 4 2 3 7 7 2" xfId="32466" xr:uid="{00000000-0005-0000-0000-0000F2210000}"/>
    <cellStyle name="Millares 4 2 3 7 8" xfId="20579" xr:uid="{00000000-0005-0000-0000-0000F3210000}"/>
    <cellStyle name="Millares 4 2 3 7 8 2" xfId="33768" xr:uid="{00000000-0005-0000-0000-0000F4210000}"/>
    <cellStyle name="Millares 4 2 3 7 9" xfId="35293" xr:uid="{00000000-0005-0000-0000-0000F5210000}"/>
    <cellStyle name="Millares 4 2 3 8" xfId="13698" xr:uid="{00000000-0005-0000-0000-0000F6210000}"/>
    <cellStyle name="Millares 4 2 3 8 10" xfId="22256" xr:uid="{00000000-0005-0000-0000-0000F7210000}"/>
    <cellStyle name="Millares 4 2 3 8 2" xfId="14747" xr:uid="{00000000-0005-0000-0000-0000F8210000}"/>
    <cellStyle name="Millares 4 2 3 8 2 2" xfId="27938" xr:uid="{00000000-0005-0000-0000-0000F9210000}"/>
    <cellStyle name="Millares 4 2 3 8 3" xfId="15803" xr:uid="{00000000-0005-0000-0000-0000FA210000}"/>
    <cellStyle name="Millares 4 2 3 8 3 2" xfId="28994" xr:uid="{00000000-0005-0000-0000-0000FB210000}"/>
    <cellStyle name="Millares 4 2 3 8 4" xfId="16859" xr:uid="{00000000-0005-0000-0000-0000FC210000}"/>
    <cellStyle name="Millares 4 2 3 8 4 2" xfId="30050" xr:uid="{00000000-0005-0000-0000-0000FD210000}"/>
    <cellStyle name="Millares 4 2 3 8 5" xfId="18140" xr:uid="{00000000-0005-0000-0000-0000FE210000}"/>
    <cellStyle name="Millares 4 2 3 8 5 2" xfId="31331" xr:uid="{00000000-0005-0000-0000-0000FF210000}"/>
    <cellStyle name="Millares 4 2 3 8 6" xfId="19426" xr:uid="{00000000-0005-0000-0000-000000220000}"/>
    <cellStyle name="Millares 4 2 3 8 6 2" xfId="32617" xr:uid="{00000000-0005-0000-0000-000001220000}"/>
    <cellStyle name="Millares 4 2 3 8 7" xfId="20730" xr:uid="{00000000-0005-0000-0000-000002220000}"/>
    <cellStyle name="Millares 4 2 3 8 7 2" xfId="33919" xr:uid="{00000000-0005-0000-0000-000003220000}"/>
    <cellStyle name="Millares 4 2 3 8 8" xfId="35444" xr:uid="{00000000-0005-0000-0000-000004220000}"/>
    <cellStyle name="Millares 4 2 3 8 9" xfId="26889" xr:uid="{00000000-0005-0000-0000-000005220000}"/>
    <cellStyle name="Millares 4 2 3 9" xfId="16981" xr:uid="{00000000-0005-0000-0000-000006220000}"/>
    <cellStyle name="Millares 4 2 3 9 2" xfId="18261" xr:uid="{00000000-0005-0000-0000-000007220000}"/>
    <cellStyle name="Millares 4 2 3 9 2 2" xfId="31452" xr:uid="{00000000-0005-0000-0000-000008220000}"/>
    <cellStyle name="Millares 4 2 3 9 3" xfId="19547" xr:uid="{00000000-0005-0000-0000-000009220000}"/>
    <cellStyle name="Millares 4 2 3 9 3 2" xfId="32738" xr:uid="{00000000-0005-0000-0000-00000A220000}"/>
    <cellStyle name="Millares 4 2 3 9 4" xfId="20851" xr:uid="{00000000-0005-0000-0000-00000B220000}"/>
    <cellStyle name="Millares 4 2 3 9 4 2" xfId="34040" xr:uid="{00000000-0005-0000-0000-00000C220000}"/>
    <cellStyle name="Millares 4 2 3 9 5" xfId="35565" xr:uid="{00000000-0005-0000-0000-00000D220000}"/>
    <cellStyle name="Millares 4 2 3 9 6" xfId="30172" xr:uid="{00000000-0005-0000-0000-00000E220000}"/>
    <cellStyle name="Millares 4 2 3 9 7" xfId="22377" xr:uid="{00000000-0005-0000-0000-00000F220000}"/>
    <cellStyle name="Millares 4 2 4" xfId="11942" xr:uid="{00000000-0005-0000-0000-000010220000}"/>
    <cellStyle name="Millares 4 2 4 10" xfId="14994" xr:uid="{00000000-0005-0000-0000-000011220000}"/>
    <cellStyle name="Millares 4 2 4 10 2" xfId="36018" xr:uid="{00000000-0005-0000-0000-000012220000}"/>
    <cellStyle name="Millares 4 2 4 10 3" xfId="28185" xr:uid="{00000000-0005-0000-0000-000013220000}"/>
    <cellStyle name="Millares 4 2 4 10 4" xfId="22830" xr:uid="{00000000-0005-0000-0000-000014220000}"/>
    <cellStyle name="Millares 4 2 4 11" xfId="16050" xr:uid="{00000000-0005-0000-0000-000015220000}"/>
    <cellStyle name="Millares 4 2 4 11 2" xfId="36248" xr:uid="{00000000-0005-0000-0000-000016220000}"/>
    <cellStyle name="Millares 4 2 4 11 3" xfId="29241" xr:uid="{00000000-0005-0000-0000-000017220000}"/>
    <cellStyle name="Millares 4 2 4 11 4" xfId="23060" xr:uid="{00000000-0005-0000-0000-000018220000}"/>
    <cellStyle name="Millares 4 2 4 12" xfId="17331" xr:uid="{00000000-0005-0000-0000-000019220000}"/>
    <cellStyle name="Millares 4 2 4 12 2" xfId="36503" xr:uid="{00000000-0005-0000-0000-00001A220000}"/>
    <cellStyle name="Millares 4 2 4 12 3" xfId="30522" xr:uid="{00000000-0005-0000-0000-00001B220000}"/>
    <cellStyle name="Millares 4 2 4 12 4" xfId="23324" xr:uid="{00000000-0005-0000-0000-00001C220000}"/>
    <cellStyle name="Millares 4 2 4 13" xfId="18617" xr:uid="{00000000-0005-0000-0000-00001D220000}"/>
    <cellStyle name="Millares 4 2 4 13 2" xfId="36758" xr:uid="{00000000-0005-0000-0000-00001E220000}"/>
    <cellStyle name="Millares 4 2 4 13 3" xfId="31808" xr:uid="{00000000-0005-0000-0000-00001F220000}"/>
    <cellStyle name="Millares 4 2 4 13 4" xfId="23579" xr:uid="{00000000-0005-0000-0000-000020220000}"/>
    <cellStyle name="Millares 4 2 4 14" xfId="19921" xr:uid="{00000000-0005-0000-0000-000021220000}"/>
    <cellStyle name="Millares 4 2 4 14 2" xfId="36987" xr:uid="{00000000-0005-0000-0000-000022220000}"/>
    <cellStyle name="Millares 4 2 4 14 3" xfId="33110" xr:uid="{00000000-0005-0000-0000-000023220000}"/>
    <cellStyle name="Millares 4 2 4 14 4" xfId="23808" xr:uid="{00000000-0005-0000-0000-000024220000}"/>
    <cellStyle name="Millares 4 2 4 15" xfId="24037" xr:uid="{00000000-0005-0000-0000-000025220000}"/>
    <cellStyle name="Millares 4 2 4 15 2" xfId="37216" xr:uid="{00000000-0005-0000-0000-000026220000}"/>
    <cellStyle name="Millares 4 2 4 16" xfId="24266" xr:uid="{00000000-0005-0000-0000-000027220000}"/>
    <cellStyle name="Millares 4 2 4 16 2" xfId="37445" xr:uid="{00000000-0005-0000-0000-000028220000}"/>
    <cellStyle name="Millares 4 2 4 17" xfId="24517" xr:uid="{00000000-0005-0000-0000-000029220000}"/>
    <cellStyle name="Millares 4 2 4 17 2" xfId="37696" xr:uid="{00000000-0005-0000-0000-00002A220000}"/>
    <cellStyle name="Millares 4 2 4 18" xfId="34635" xr:uid="{00000000-0005-0000-0000-00002B220000}"/>
    <cellStyle name="Millares 4 2 4 19" xfId="25135" xr:uid="{00000000-0005-0000-0000-00002C220000}"/>
    <cellStyle name="Millares 4 2 4 2" xfId="12099" xr:uid="{00000000-0005-0000-0000-00002D220000}"/>
    <cellStyle name="Millares 4 2 4 2 10" xfId="24375" xr:uid="{00000000-0005-0000-0000-00002E220000}"/>
    <cellStyle name="Millares 4 2 4 2 10 2" xfId="37554" xr:uid="{00000000-0005-0000-0000-00002F220000}"/>
    <cellStyle name="Millares 4 2 4 2 11" xfId="24626" xr:uid="{00000000-0005-0000-0000-000030220000}"/>
    <cellStyle name="Millares 4 2 4 2 11 2" xfId="37805" xr:uid="{00000000-0005-0000-0000-000031220000}"/>
    <cellStyle name="Millares 4 2 4 2 12" xfId="34785" xr:uid="{00000000-0005-0000-0000-000032220000}"/>
    <cellStyle name="Millares 4 2 4 2 13" xfId="25291" xr:uid="{00000000-0005-0000-0000-000033220000}"/>
    <cellStyle name="Millares 4 2 4 2 14" xfId="21597" xr:uid="{00000000-0005-0000-0000-000034220000}"/>
    <cellStyle name="Millares 4 2 4 2 2" xfId="13039" xr:uid="{00000000-0005-0000-0000-000035220000}"/>
    <cellStyle name="Millares 4 2 4 2 2 2" xfId="17058" xr:uid="{00000000-0005-0000-0000-000036220000}"/>
    <cellStyle name="Millares 4 2 4 2 2 2 2" xfId="30249" xr:uid="{00000000-0005-0000-0000-000037220000}"/>
    <cellStyle name="Millares 4 2 4 2 2 3" xfId="18338" xr:uid="{00000000-0005-0000-0000-000038220000}"/>
    <cellStyle name="Millares 4 2 4 2 2 3 2" xfId="31529" xr:uid="{00000000-0005-0000-0000-000039220000}"/>
    <cellStyle name="Millares 4 2 4 2 2 4" xfId="19624" xr:uid="{00000000-0005-0000-0000-00003A220000}"/>
    <cellStyle name="Millares 4 2 4 2 2 4 2" xfId="32815" xr:uid="{00000000-0005-0000-0000-00003B220000}"/>
    <cellStyle name="Millares 4 2 4 2 2 5" xfId="20928" xr:uid="{00000000-0005-0000-0000-00003C220000}"/>
    <cellStyle name="Millares 4 2 4 2 2 5 2" xfId="34117" xr:uid="{00000000-0005-0000-0000-00003D220000}"/>
    <cellStyle name="Millares 4 2 4 2 2 6" xfId="35642" xr:uid="{00000000-0005-0000-0000-00003E220000}"/>
    <cellStyle name="Millares 4 2 4 2 2 7" xfId="26230" xr:uid="{00000000-0005-0000-0000-00003F220000}"/>
    <cellStyle name="Millares 4 2 4 2 2 8" xfId="22454" xr:uid="{00000000-0005-0000-0000-000040220000}"/>
    <cellStyle name="Millares 4 2 4 2 3" xfId="14088" xr:uid="{00000000-0005-0000-0000-000041220000}"/>
    <cellStyle name="Millares 4 2 4 2 3 2" xfId="21173" xr:uid="{00000000-0005-0000-0000-000042220000}"/>
    <cellStyle name="Millares 4 2 4 2 3 2 2" xfId="34362" xr:uid="{00000000-0005-0000-0000-000043220000}"/>
    <cellStyle name="Millares 4 2 4 2 3 3" xfId="35887" xr:uid="{00000000-0005-0000-0000-000044220000}"/>
    <cellStyle name="Millares 4 2 4 2 3 4" xfId="27279" xr:uid="{00000000-0005-0000-0000-000045220000}"/>
    <cellStyle name="Millares 4 2 4 2 3 5" xfId="22699" xr:uid="{00000000-0005-0000-0000-000046220000}"/>
    <cellStyle name="Millares 4 2 4 2 4" xfId="15144" xr:uid="{00000000-0005-0000-0000-000047220000}"/>
    <cellStyle name="Millares 4 2 4 2 4 2" xfId="36127" xr:uid="{00000000-0005-0000-0000-000048220000}"/>
    <cellStyle name="Millares 4 2 4 2 4 3" xfId="28335" xr:uid="{00000000-0005-0000-0000-000049220000}"/>
    <cellStyle name="Millares 4 2 4 2 4 4" xfId="22939" xr:uid="{00000000-0005-0000-0000-00004A220000}"/>
    <cellStyle name="Millares 4 2 4 2 5" xfId="16200" xr:uid="{00000000-0005-0000-0000-00004B220000}"/>
    <cellStyle name="Millares 4 2 4 2 5 2" xfId="36357" xr:uid="{00000000-0005-0000-0000-00004C220000}"/>
    <cellStyle name="Millares 4 2 4 2 5 3" xfId="29391" xr:uid="{00000000-0005-0000-0000-00004D220000}"/>
    <cellStyle name="Millares 4 2 4 2 5 4" xfId="23169" xr:uid="{00000000-0005-0000-0000-00004E220000}"/>
    <cellStyle name="Millares 4 2 4 2 6" xfId="17481" xr:uid="{00000000-0005-0000-0000-00004F220000}"/>
    <cellStyle name="Millares 4 2 4 2 6 2" xfId="36612" xr:uid="{00000000-0005-0000-0000-000050220000}"/>
    <cellStyle name="Millares 4 2 4 2 6 3" xfId="30672" xr:uid="{00000000-0005-0000-0000-000051220000}"/>
    <cellStyle name="Millares 4 2 4 2 6 4" xfId="23433" xr:uid="{00000000-0005-0000-0000-000052220000}"/>
    <cellStyle name="Millares 4 2 4 2 7" xfId="18767" xr:uid="{00000000-0005-0000-0000-000053220000}"/>
    <cellStyle name="Millares 4 2 4 2 7 2" xfId="36867" xr:uid="{00000000-0005-0000-0000-000054220000}"/>
    <cellStyle name="Millares 4 2 4 2 7 3" xfId="31958" xr:uid="{00000000-0005-0000-0000-000055220000}"/>
    <cellStyle name="Millares 4 2 4 2 7 4" xfId="23688" xr:uid="{00000000-0005-0000-0000-000056220000}"/>
    <cellStyle name="Millares 4 2 4 2 8" xfId="20071" xr:uid="{00000000-0005-0000-0000-000057220000}"/>
    <cellStyle name="Millares 4 2 4 2 8 2" xfId="37096" xr:uid="{00000000-0005-0000-0000-000058220000}"/>
    <cellStyle name="Millares 4 2 4 2 8 3" xfId="33260" xr:uid="{00000000-0005-0000-0000-000059220000}"/>
    <cellStyle name="Millares 4 2 4 2 8 4" xfId="23917" xr:uid="{00000000-0005-0000-0000-00005A220000}"/>
    <cellStyle name="Millares 4 2 4 2 9" xfId="24146" xr:uid="{00000000-0005-0000-0000-00005B220000}"/>
    <cellStyle name="Millares 4 2 4 2 9 2" xfId="37325" xr:uid="{00000000-0005-0000-0000-00005C220000}"/>
    <cellStyle name="Millares 4 2 4 20" xfId="21447" xr:uid="{00000000-0005-0000-0000-00005D220000}"/>
    <cellStyle name="Millares 4 2 4 3" xfId="12195" xr:uid="{00000000-0005-0000-0000-00005E220000}"/>
    <cellStyle name="Millares 4 2 4 3 10" xfId="25387" xr:uid="{00000000-0005-0000-0000-00005F220000}"/>
    <cellStyle name="Millares 4 2 4 3 11" xfId="21693" xr:uid="{00000000-0005-0000-0000-000060220000}"/>
    <cellStyle name="Millares 4 2 4 3 2" xfId="13135" xr:uid="{00000000-0005-0000-0000-000061220000}"/>
    <cellStyle name="Millares 4 2 4 3 2 2" xfId="26326" xr:uid="{00000000-0005-0000-0000-000062220000}"/>
    <cellStyle name="Millares 4 2 4 3 3" xfId="14184" xr:uid="{00000000-0005-0000-0000-000063220000}"/>
    <cellStyle name="Millares 4 2 4 3 3 2" xfId="27375" xr:uid="{00000000-0005-0000-0000-000064220000}"/>
    <cellStyle name="Millares 4 2 4 3 4" xfId="15240" xr:uid="{00000000-0005-0000-0000-000065220000}"/>
    <cellStyle name="Millares 4 2 4 3 4 2" xfId="28431" xr:uid="{00000000-0005-0000-0000-000066220000}"/>
    <cellStyle name="Millares 4 2 4 3 5" xfId="16296" xr:uid="{00000000-0005-0000-0000-000067220000}"/>
    <cellStyle name="Millares 4 2 4 3 5 2" xfId="29487" xr:uid="{00000000-0005-0000-0000-000068220000}"/>
    <cellStyle name="Millares 4 2 4 3 6" xfId="17577" xr:uid="{00000000-0005-0000-0000-000069220000}"/>
    <cellStyle name="Millares 4 2 4 3 6 2" xfId="30768" xr:uid="{00000000-0005-0000-0000-00006A220000}"/>
    <cellStyle name="Millares 4 2 4 3 7" xfId="18863" xr:uid="{00000000-0005-0000-0000-00006B220000}"/>
    <cellStyle name="Millares 4 2 4 3 7 2" xfId="32054" xr:uid="{00000000-0005-0000-0000-00006C220000}"/>
    <cellStyle name="Millares 4 2 4 3 8" xfId="20167" xr:uid="{00000000-0005-0000-0000-00006D220000}"/>
    <cellStyle name="Millares 4 2 4 3 8 2" xfId="33356" xr:uid="{00000000-0005-0000-0000-00006E220000}"/>
    <cellStyle name="Millares 4 2 4 3 9" xfId="34881" xr:uid="{00000000-0005-0000-0000-00006F220000}"/>
    <cellStyle name="Millares 4 2 4 4" xfId="12300" xr:uid="{00000000-0005-0000-0000-000070220000}"/>
    <cellStyle name="Millares 4 2 4 4 10" xfId="25492" xr:uid="{00000000-0005-0000-0000-000071220000}"/>
    <cellStyle name="Millares 4 2 4 4 11" xfId="21798" xr:uid="{00000000-0005-0000-0000-000072220000}"/>
    <cellStyle name="Millares 4 2 4 4 2" xfId="13240" xr:uid="{00000000-0005-0000-0000-000073220000}"/>
    <cellStyle name="Millares 4 2 4 4 2 2" xfId="26431" xr:uid="{00000000-0005-0000-0000-000074220000}"/>
    <cellStyle name="Millares 4 2 4 4 3" xfId="14289" xr:uid="{00000000-0005-0000-0000-000075220000}"/>
    <cellStyle name="Millares 4 2 4 4 3 2" xfId="27480" xr:uid="{00000000-0005-0000-0000-000076220000}"/>
    <cellStyle name="Millares 4 2 4 4 4" xfId="15345" xr:uid="{00000000-0005-0000-0000-000077220000}"/>
    <cellStyle name="Millares 4 2 4 4 4 2" xfId="28536" xr:uid="{00000000-0005-0000-0000-000078220000}"/>
    <cellStyle name="Millares 4 2 4 4 5" xfId="16401" xr:uid="{00000000-0005-0000-0000-000079220000}"/>
    <cellStyle name="Millares 4 2 4 4 5 2" xfId="29592" xr:uid="{00000000-0005-0000-0000-00007A220000}"/>
    <cellStyle name="Millares 4 2 4 4 6" xfId="17682" xr:uid="{00000000-0005-0000-0000-00007B220000}"/>
    <cellStyle name="Millares 4 2 4 4 6 2" xfId="30873" xr:uid="{00000000-0005-0000-0000-00007C220000}"/>
    <cellStyle name="Millares 4 2 4 4 7" xfId="18968" xr:uid="{00000000-0005-0000-0000-00007D220000}"/>
    <cellStyle name="Millares 4 2 4 4 7 2" xfId="32159" xr:uid="{00000000-0005-0000-0000-00007E220000}"/>
    <cellStyle name="Millares 4 2 4 4 8" xfId="20272" xr:uid="{00000000-0005-0000-0000-00007F220000}"/>
    <cellStyle name="Millares 4 2 4 4 8 2" xfId="33461" xr:uid="{00000000-0005-0000-0000-000080220000}"/>
    <cellStyle name="Millares 4 2 4 4 9" xfId="34986" xr:uid="{00000000-0005-0000-0000-000081220000}"/>
    <cellStyle name="Millares 4 2 4 5" xfId="12465" xr:uid="{00000000-0005-0000-0000-000082220000}"/>
    <cellStyle name="Millares 4 2 4 5 10" xfId="25657" xr:uid="{00000000-0005-0000-0000-000083220000}"/>
    <cellStyle name="Millares 4 2 4 5 11" xfId="21959" xr:uid="{00000000-0005-0000-0000-000084220000}"/>
    <cellStyle name="Millares 4 2 4 5 2" xfId="13401" xr:uid="{00000000-0005-0000-0000-000085220000}"/>
    <cellStyle name="Millares 4 2 4 5 2 2" xfId="26592" xr:uid="{00000000-0005-0000-0000-000086220000}"/>
    <cellStyle name="Millares 4 2 4 5 3" xfId="14450" xr:uid="{00000000-0005-0000-0000-000087220000}"/>
    <cellStyle name="Millares 4 2 4 5 3 2" xfId="27641" xr:uid="{00000000-0005-0000-0000-000088220000}"/>
    <cellStyle name="Millares 4 2 4 5 4" xfId="15506" xr:uid="{00000000-0005-0000-0000-000089220000}"/>
    <cellStyle name="Millares 4 2 4 5 4 2" xfId="28697" xr:uid="{00000000-0005-0000-0000-00008A220000}"/>
    <cellStyle name="Millares 4 2 4 5 5" xfId="16562" xr:uid="{00000000-0005-0000-0000-00008B220000}"/>
    <cellStyle name="Millares 4 2 4 5 5 2" xfId="29753" xr:uid="{00000000-0005-0000-0000-00008C220000}"/>
    <cellStyle name="Millares 4 2 4 5 6" xfId="17843" xr:uid="{00000000-0005-0000-0000-00008D220000}"/>
    <cellStyle name="Millares 4 2 4 5 6 2" xfId="31034" xr:uid="{00000000-0005-0000-0000-00008E220000}"/>
    <cellStyle name="Millares 4 2 4 5 7" xfId="19129" xr:uid="{00000000-0005-0000-0000-00008F220000}"/>
    <cellStyle name="Millares 4 2 4 5 7 2" xfId="32320" xr:uid="{00000000-0005-0000-0000-000090220000}"/>
    <cellStyle name="Millares 4 2 4 5 8" xfId="20433" xr:uid="{00000000-0005-0000-0000-000091220000}"/>
    <cellStyle name="Millares 4 2 4 5 8 2" xfId="33622" xr:uid="{00000000-0005-0000-0000-000092220000}"/>
    <cellStyle name="Millares 4 2 4 5 9" xfId="35147" xr:uid="{00000000-0005-0000-0000-000093220000}"/>
    <cellStyle name="Millares 4 2 4 6" xfId="12579" xr:uid="{00000000-0005-0000-0000-000094220000}"/>
    <cellStyle name="Millares 4 2 4 6 10" xfId="25771" xr:uid="{00000000-0005-0000-0000-000095220000}"/>
    <cellStyle name="Millares 4 2 4 6 11" xfId="22073" xr:uid="{00000000-0005-0000-0000-000096220000}"/>
    <cellStyle name="Millares 4 2 4 6 2" xfId="13515" xr:uid="{00000000-0005-0000-0000-000097220000}"/>
    <cellStyle name="Millares 4 2 4 6 2 2" xfId="26706" xr:uid="{00000000-0005-0000-0000-000098220000}"/>
    <cellStyle name="Millares 4 2 4 6 3" xfId="14564" xr:uid="{00000000-0005-0000-0000-000099220000}"/>
    <cellStyle name="Millares 4 2 4 6 3 2" xfId="27755" xr:uid="{00000000-0005-0000-0000-00009A220000}"/>
    <cellStyle name="Millares 4 2 4 6 4" xfId="15620" xr:uid="{00000000-0005-0000-0000-00009B220000}"/>
    <cellStyle name="Millares 4 2 4 6 4 2" xfId="28811" xr:uid="{00000000-0005-0000-0000-00009C220000}"/>
    <cellStyle name="Millares 4 2 4 6 5" xfId="16676" xr:uid="{00000000-0005-0000-0000-00009D220000}"/>
    <cellStyle name="Millares 4 2 4 6 5 2" xfId="29867" xr:uid="{00000000-0005-0000-0000-00009E220000}"/>
    <cellStyle name="Millares 4 2 4 6 6" xfId="17957" xr:uid="{00000000-0005-0000-0000-00009F220000}"/>
    <cellStyle name="Millares 4 2 4 6 6 2" xfId="31148" xr:uid="{00000000-0005-0000-0000-0000A0220000}"/>
    <cellStyle name="Millares 4 2 4 6 7" xfId="19243" xr:uid="{00000000-0005-0000-0000-0000A1220000}"/>
    <cellStyle name="Millares 4 2 4 6 7 2" xfId="32434" xr:uid="{00000000-0005-0000-0000-0000A2220000}"/>
    <cellStyle name="Millares 4 2 4 6 8" xfId="20547" xr:uid="{00000000-0005-0000-0000-0000A3220000}"/>
    <cellStyle name="Millares 4 2 4 6 8 2" xfId="33736" xr:uid="{00000000-0005-0000-0000-0000A4220000}"/>
    <cellStyle name="Millares 4 2 4 6 9" xfId="35261" xr:uid="{00000000-0005-0000-0000-0000A5220000}"/>
    <cellStyle name="Millares 4 2 4 7" xfId="13666" xr:uid="{00000000-0005-0000-0000-0000A6220000}"/>
    <cellStyle name="Millares 4 2 4 7 10" xfId="22224" xr:uid="{00000000-0005-0000-0000-0000A7220000}"/>
    <cellStyle name="Millares 4 2 4 7 2" xfId="14715" xr:uid="{00000000-0005-0000-0000-0000A8220000}"/>
    <cellStyle name="Millares 4 2 4 7 2 2" xfId="27906" xr:uid="{00000000-0005-0000-0000-0000A9220000}"/>
    <cellStyle name="Millares 4 2 4 7 3" xfId="15771" xr:uid="{00000000-0005-0000-0000-0000AA220000}"/>
    <cellStyle name="Millares 4 2 4 7 3 2" xfId="28962" xr:uid="{00000000-0005-0000-0000-0000AB220000}"/>
    <cellStyle name="Millares 4 2 4 7 4" xfId="16827" xr:uid="{00000000-0005-0000-0000-0000AC220000}"/>
    <cellStyle name="Millares 4 2 4 7 4 2" xfId="30018" xr:uid="{00000000-0005-0000-0000-0000AD220000}"/>
    <cellStyle name="Millares 4 2 4 7 5" xfId="18108" xr:uid="{00000000-0005-0000-0000-0000AE220000}"/>
    <cellStyle name="Millares 4 2 4 7 5 2" xfId="31299" xr:uid="{00000000-0005-0000-0000-0000AF220000}"/>
    <cellStyle name="Millares 4 2 4 7 6" xfId="19394" xr:uid="{00000000-0005-0000-0000-0000B0220000}"/>
    <cellStyle name="Millares 4 2 4 7 6 2" xfId="32585" xr:uid="{00000000-0005-0000-0000-0000B1220000}"/>
    <cellStyle name="Millares 4 2 4 7 7" xfId="20698" xr:uid="{00000000-0005-0000-0000-0000B2220000}"/>
    <cellStyle name="Millares 4 2 4 7 7 2" xfId="33887" xr:uid="{00000000-0005-0000-0000-0000B3220000}"/>
    <cellStyle name="Millares 4 2 4 7 8" xfId="35412" xr:uid="{00000000-0005-0000-0000-0000B4220000}"/>
    <cellStyle name="Millares 4 2 4 7 9" xfId="26857" xr:uid="{00000000-0005-0000-0000-0000B5220000}"/>
    <cellStyle name="Millares 4 2 4 8" xfId="12889" xr:uid="{00000000-0005-0000-0000-0000B6220000}"/>
    <cellStyle name="Millares 4 2 4 8 2" xfId="16949" xr:uid="{00000000-0005-0000-0000-0000B7220000}"/>
    <cellStyle name="Millares 4 2 4 8 2 2" xfId="30140" xr:uid="{00000000-0005-0000-0000-0000B8220000}"/>
    <cellStyle name="Millares 4 2 4 8 3" xfId="18229" xr:uid="{00000000-0005-0000-0000-0000B9220000}"/>
    <cellStyle name="Millares 4 2 4 8 3 2" xfId="31420" xr:uid="{00000000-0005-0000-0000-0000BA220000}"/>
    <cellStyle name="Millares 4 2 4 8 4" xfId="19515" xr:uid="{00000000-0005-0000-0000-0000BB220000}"/>
    <cellStyle name="Millares 4 2 4 8 4 2" xfId="32706" xr:uid="{00000000-0005-0000-0000-0000BC220000}"/>
    <cellStyle name="Millares 4 2 4 8 5" xfId="20819" xr:uid="{00000000-0005-0000-0000-0000BD220000}"/>
    <cellStyle name="Millares 4 2 4 8 5 2" xfId="34008" xr:uid="{00000000-0005-0000-0000-0000BE220000}"/>
    <cellStyle name="Millares 4 2 4 8 6" xfId="35533" xr:uid="{00000000-0005-0000-0000-0000BF220000}"/>
    <cellStyle name="Millares 4 2 4 8 7" xfId="26080" xr:uid="{00000000-0005-0000-0000-0000C0220000}"/>
    <cellStyle name="Millares 4 2 4 8 8" xfId="22345" xr:uid="{00000000-0005-0000-0000-0000C1220000}"/>
    <cellStyle name="Millares 4 2 4 9" xfId="13938" xr:uid="{00000000-0005-0000-0000-0000C2220000}"/>
    <cellStyle name="Millares 4 2 4 9 2" xfId="21064" xr:uid="{00000000-0005-0000-0000-0000C3220000}"/>
    <cellStyle name="Millares 4 2 4 9 2 2" xfId="34253" xr:uid="{00000000-0005-0000-0000-0000C4220000}"/>
    <cellStyle name="Millares 4 2 4 9 3" xfId="35778" xr:uid="{00000000-0005-0000-0000-0000C5220000}"/>
    <cellStyle name="Millares 4 2 4 9 4" xfId="27129" xr:uid="{00000000-0005-0000-0000-0000C6220000}"/>
    <cellStyle name="Millares 4 2 4 9 5" xfId="22590" xr:uid="{00000000-0005-0000-0000-0000C7220000}"/>
    <cellStyle name="Millares 4 2 5" xfId="11992" xr:uid="{00000000-0005-0000-0000-0000C8220000}"/>
    <cellStyle name="Millares 4 2 5 10" xfId="18661" xr:uid="{00000000-0005-0000-0000-0000C9220000}"/>
    <cellStyle name="Millares 4 2 5 10 2" xfId="36814" xr:uid="{00000000-0005-0000-0000-0000CA220000}"/>
    <cellStyle name="Millares 4 2 5 10 3" xfId="31852" xr:uid="{00000000-0005-0000-0000-0000CB220000}"/>
    <cellStyle name="Millares 4 2 5 10 4" xfId="23635" xr:uid="{00000000-0005-0000-0000-0000CC220000}"/>
    <cellStyle name="Millares 4 2 5 11" xfId="19965" xr:uid="{00000000-0005-0000-0000-0000CD220000}"/>
    <cellStyle name="Millares 4 2 5 11 2" xfId="37043" xr:uid="{00000000-0005-0000-0000-0000CE220000}"/>
    <cellStyle name="Millares 4 2 5 11 3" xfId="33154" xr:uid="{00000000-0005-0000-0000-0000CF220000}"/>
    <cellStyle name="Millares 4 2 5 11 4" xfId="23864" xr:uid="{00000000-0005-0000-0000-0000D0220000}"/>
    <cellStyle name="Millares 4 2 5 12" xfId="24093" xr:uid="{00000000-0005-0000-0000-0000D1220000}"/>
    <cellStyle name="Millares 4 2 5 12 2" xfId="37272" xr:uid="{00000000-0005-0000-0000-0000D2220000}"/>
    <cellStyle name="Millares 4 2 5 13" xfId="24322" xr:uid="{00000000-0005-0000-0000-0000D3220000}"/>
    <cellStyle name="Millares 4 2 5 13 2" xfId="37501" xr:uid="{00000000-0005-0000-0000-0000D4220000}"/>
    <cellStyle name="Millares 4 2 5 14" xfId="24573" xr:uid="{00000000-0005-0000-0000-0000D5220000}"/>
    <cellStyle name="Millares 4 2 5 14 2" xfId="37752" xr:uid="{00000000-0005-0000-0000-0000D6220000}"/>
    <cellStyle name="Millares 4 2 5 15" xfId="34679" xr:uid="{00000000-0005-0000-0000-0000D7220000}"/>
    <cellStyle name="Millares 4 2 5 16" xfId="25184" xr:uid="{00000000-0005-0000-0000-0000D8220000}"/>
    <cellStyle name="Millares 4 2 5 17" xfId="21491" xr:uid="{00000000-0005-0000-0000-0000D9220000}"/>
    <cellStyle name="Millares 4 2 5 2" xfId="12521" xr:uid="{00000000-0005-0000-0000-0000DA220000}"/>
    <cellStyle name="Millares 4 2 5 2 10" xfId="24431" xr:uid="{00000000-0005-0000-0000-0000DB220000}"/>
    <cellStyle name="Millares 4 2 5 2 10 2" xfId="37610" xr:uid="{00000000-0005-0000-0000-0000DC220000}"/>
    <cellStyle name="Millares 4 2 5 2 11" xfId="24682" xr:uid="{00000000-0005-0000-0000-0000DD220000}"/>
    <cellStyle name="Millares 4 2 5 2 11 2" xfId="37861" xr:uid="{00000000-0005-0000-0000-0000DE220000}"/>
    <cellStyle name="Millares 4 2 5 2 12" xfId="35203" xr:uid="{00000000-0005-0000-0000-0000DF220000}"/>
    <cellStyle name="Millares 4 2 5 2 13" xfId="25713" xr:uid="{00000000-0005-0000-0000-0000E0220000}"/>
    <cellStyle name="Millares 4 2 5 2 14" xfId="22015" xr:uid="{00000000-0005-0000-0000-0000E1220000}"/>
    <cellStyle name="Millares 4 2 5 2 2" xfId="13457" xr:uid="{00000000-0005-0000-0000-0000E2220000}"/>
    <cellStyle name="Millares 4 2 5 2 2 2" xfId="17114" xr:uid="{00000000-0005-0000-0000-0000E3220000}"/>
    <cellStyle name="Millares 4 2 5 2 2 2 2" xfId="30305" xr:uid="{00000000-0005-0000-0000-0000E4220000}"/>
    <cellStyle name="Millares 4 2 5 2 2 3" xfId="18394" xr:uid="{00000000-0005-0000-0000-0000E5220000}"/>
    <cellStyle name="Millares 4 2 5 2 2 3 2" xfId="31585" xr:uid="{00000000-0005-0000-0000-0000E6220000}"/>
    <cellStyle name="Millares 4 2 5 2 2 4" xfId="19680" xr:uid="{00000000-0005-0000-0000-0000E7220000}"/>
    <cellStyle name="Millares 4 2 5 2 2 4 2" xfId="32871" xr:uid="{00000000-0005-0000-0000-0000E8220000}"/>
    <cellStyle name="Millares 4 2 5 2 2 5" xfId="20984" xr:uid="{00000000-0005-0000-0000-0000E9220000}"/>
    <cellStyle name="Millares 4 2 5 2 2 5 2" xfId="34173" xr:uid="{00000000-0005-0000-0000-0000EA220000}"/>
    <cellStyle name="Millares 4 2 5 2 2 6" xfId="35698" xr:uid="{00000000-0005-0000-0000-0000EB220000}"/>
    <cellStyle name="Millares 4 2 5 2 2 7" xfId="26648" xr:uid="{00000000-0005-0000-0000-0000EC220000}"/>
    <cellStyle name="Millares 4 2 5 2 2 8" xfId="22510" xr:uid="{00000000-0005-0000-0000-0000ED220000}"/>
    <cellStyle name="Millares 4 2 5 2 3" xfId="14506" xr:uid="{00000000-0005-0000-0000-0000EE220000}"/>
    <cellStyle name="Millares 4 2 5 2 3 2" xfId="21229" xr:uid="{00000000-0005-0000-0000-0000EF220000}"/>
    <cellStyle name="Millares 4 2 5 2 3 2 2" xfId="34418" xr:uid="{00000000-0005-0000-0000-0000F0220000}"/>
    <cellStyle name="Millares 4 2 5 2 3 3" xfId="35943" xr:uid="{00000000-0005-0000-0000-0000F1220000}"/>
    <cellStyle name="Millares 4 2 5 2 3 4" xfId="27697" xr:uid="{00000000-0005-0000-0000-0000F2220000}"/>
    <cellStyle name="Millares 4 2 5 2 3 5" xfId="22755" xr:uid="{00000000-0005-0000-0000-0000F3220000}"/>
    <cellStyle name="Millares 4 2 5 2 4" xfId="15562" xr:uid="{00000000-0005-0000-0000-0000F4220000}"/>
    <cellStyle name="Millares 4 2 5 2 4 2" xfId="36183" xr:uid="{00000000-0005-0000-0000-0000F5220000}"/>
    <cellStyle name="Millares 4 2 5 2 4 3" xfId="28753" xr:uid="{00000000-0005-0000-0000-0000F6220000}"/>
    <cellStyle name="Millares 4 2 5 2 4 4" xfId="22995" xr:uid="{00000000-0005-0000-0000-0000F7220000}"/>
    <cellStyle name="Millares 4 2 5 2 5" xfId="16618" xr:uid="{00000000-0005-0000-0000-0000F8220000}"/>
    <cellStyle name="Millares 4 2 5 2 5 2" xfId="36413" xr:uid="{00000000-0005-0000-0000-0000F9220000}"/>
    <cellStyle name="Millares 4 2 5 2 5 3" xfId="29809" xr:uid="{00000000-0005-0000-0000-0000FA220000}"/>
    <cellStyle name="Millares 4 2 5 2 5 4" xfId="23225" xr:uid="{00000000-0005-0000-0000-0000FB220000}"/>
    <cellStyle name="Millares 4 2 5 2 6" xfId="17899" xr:uid="{00000000-0005-0000-0000-0000FC220000}"/>
    <cellStyle name="Millares 4 2 5 2 6 2" xfId="36668" xr:uid="{00000000-0005-0000-0000-0000FD220000}"/>
    <cellStyle name="Millares 4 2 5 2 6 3" xfId="31090" xr:uid="{00000000-0005-0000-0000-0000FE220000}"/>
    <cellStyle name="Millares 4 2 5 2 6 4" xfId="23489" xr:uid="{00000000-0005-0000-0000-0000FF220000}"/>
    <cellStyle name="Millares 4 2 5 2 7" xfId="19185" xr:uid="{00000000-0005-0000-0000-000000230000}"/>
    <cellStyle name="Millares 4 2 5 2 7 2" xfId="36923" xr:uid="{00000000-0005-0000-0000-000001230000}"/>
    <cellStyle name="Millares 4 2 5 2 7 3" xfId="32376" xr:uid="{00000000-0005-0000-0000-000002230000}"/>
    <cellStyle name="Millares 4 2 5 2 7 4" xfId="23744" xr:uid="{00000000-0005-0000-0000-000003230000}"/>
    <cellStyle name="Millares 4 2 5 2 8" xfId="20489" xr:uid="{00000000-0005-0000-0000-000004230000}"/>
    <cellStyle name="Millares 4 2 5 2 8 2" xfId="37152" xr:uid="{00000000-0005-0000-0000-000005230000}"/>
    <cellStyle name="Millares 4 2 5 2 8 3" xfId="33678" xr:uid="{00000000-0005-0000-0000-000006230000}"/>
    <cellStyle name="Millares 4 2 5 2 8 4" xfId="23973" xr:uid="{00000000-0005-0000-0000-000007230000}"/>
    <cellStyle name="Millares 4 2 5 2 9" xfId="24202" xr:uid="{00000000-0005-0000-0000-000008230000}"/>
    <cellStyle name="Millares 4 2 5 2 9 2" xfId="37381" xr:uid="{00000000-0005-0000-0000-000009230000}"/>
    <cellStyle name="Millares 4 2 5 3" xfId="12635" xr:uid="{00000000-0005-0000-0000-00000A230000}"/>
    <cellStyle name="Millares 4 2 5 3 10" xfId="25827" xr:uid="{00000000-0005-0000-0000-00000B230000}"/>
    <cellStyle name="Millares 4 2 5 3 11" xfId="22129" xr:uid="{00000000-0005-0000-0000-00000C230000}"/>
    <cellStyle name="Millares 4 2 5 3 2" xfId="13571" xr:uid="{00000000-0005-0000-0000-00000D230000}"/>
    <cellStyle name="Millares 4 2 5 3 2 2" xfId="26762" xr:uid="{00000000-0005-0000-0000-00000E230000}"/>
    <cellStyle name="Millares 4 2 5 3 3" xfId="14620" xr:uid="{00000000-0005-0000-0000-00000F230000}"/>
    <cellStyle name="Millares 4 2 5 3 3 2" xfId="27811" xr:uid="{00000000-0005-0000-0000-000010230000}"/>
    <cellStyle name="Millares 4 2 5 3 4" xfId="15676" xr:uid="{00000000-0005-0000-0000-000011230000}"/>
    <cellStyle name="Millares 4 2 5 3 4 2" xfId="28867" xr:uid="{00000000-0005-0000-0000-000012230000}"/>
    <cellStyle name="Millares 4 2 5 3 5" xfId="16732" xr:uid="{00000000-0005-0000-0000-000013230000}"/>
    <cellStyle name="Millares 4 2 5 3 5 2" xfId="29923" xr:uid="{00000000-0005-0000-0000-000014230000}"/>
    <cellStyle name="Millares 4 2 5 3 6" xfId="18013" xr:uid="{00000000-0005-0000-0000-000015230000}"/>
    <cellStyle name="Millares 4 2 5 3 6 2" xfId="31204" xr:uid="{00000000-0005-0000-0000-000016230000}"/>
    <cellStyle name="Millares 4 2 5 3 7" xfId="19299" xr:uid="{00000000-0005-0000-0000-000017230000}"/>
    <cellStyle name="Millares 4 2 5 3 7 2" xfId="32490" xr:uid="{00000000-0005-0000-0000-000018230000}"/>
    <cellStyle name="Millares 4 2 5 3 8" xfId="20603" xr:uid="{00000000-0005-0000-0000-000019230000}"/>
    <cellStyle name="Millares 4 2 5 3 8 2" xfId="33792" xr:uid="{00000000-0005-0000-0000-00001A230000}"/>
    <cellStyle name="Millares 4 2 5 3 9" xfId="35317" xr:uid="{00000000-0005-0000-0000-00001B230000}"/>
    <cellStyle name="Millares 4 2 5 4" xfId="13722" xr:uid="{00000000-0005-0000-0000-00001C230000}"/>
    <cellStyle name="Millares 4 2 5 4 10" xfId="22280" xr:uid="{00000000-0005-0000-0000-00001D230000}"/>
    <cellStyle name="Millares 4 2 5 4 2" xfId="14771" xr:uid="{00000000-0005-0000-0000-00001E230000}"/>
    <cellStyle name="Millares 4 2 5 4 2 2" xfId="27962" xr:uid="{00000000-0005-0000-0000-00001F230000}"/>
    <cellStyle name="Millares 4 2 5 4 3" xfId="15827" xr:uid="{00000000-0005-0000-0000-000020230000}"/>
    <cellStyle name="Millares 4 2 5 4 3 2" xfId="29018" xr:uid="{00000000-0005-0000-0000-000021230000}"/>
    <cellStyle name="Millares 4 2 5 4 4" xfId="16883" xr:uid="{00000000-0005-0000-0000-000022230000}"/>
    <cellStyle name="Millares 4 2 5 4 4 2" xfId="30074" xr:uid="{00000000-0005-0000-0000-000023230000}"/>
    <cellStyle name="Millares 4 2 5 4 5" xfId="18164" xr:uid="{00000000-0005-0000-0000-000024230000}"/>
    <cellStyle name="Millares 4 2 5 4 5 2" xfId="31355" xr:uid="{00000000-0005-0000-0000-000025230000}"/>
    <cellStyle name="Millares 4 2 5 4 6" xfId="19450" xr:uid="{00000000-0005-0000-0000-000026230000}"/>
    <cellStyle name="Millares 4 2 5 4 6 2" xfId="32641" xr:uid="{00000000-0005-0000-0000-000027230000}"/>
    <cellStyle name="Millares 4 2 5 4 7" xfId="20754" xr:uid="{00000000-0005-0000-0000-000028230000}"/>
    <cellStyle name="Millares 4 2 5 4 7 2" xfId="33943" xr:uid="{00000000-0005-0000-0000-000029230000}"/>
    <cellStyle name="Millares 4 2 5 4 8" xfId="35468" xr:uid="{00000000-0005-0000-0000-00002A230000}"/>
    <cellStyle name="Millares 4 2 5 4 9" xfId="26913" xr:uid="{00000000-0005-0000-0000-00002B230000}"/>
    <cellStyle name="Millares 4 2 5 5" xfId="12933" xr:uid="{00000000-0005-0000-0000-00002C230000}"/>
    <cellStyle name="Millares 4 2 5 5 2" xfId="17005" xr:uid="{00000000-0005-0000-0000-00002D230000}"/>
    <cellStyle name="Millares 4 2 5 5 2 2" xfId="30196" xr:uid="{00000000-0005-0000-0000-00002E230000}"/>
    <cellStyle name="Millares 4 2 5 5 3" xfId="18285" xr:uid="{00000000-0005-0000-0000-00002F230000}"/>
    <cellStyle name="Millares 4 2 5 5 3 2" xfId="31476" xr:uid="{00000000-0005-0000-0000-000030230000}"/>
    <cellStyle name="Millares 4 2 5 5 4" xfId="19571" xr:uid="{00000000-0005-0000-0000-000031230000}"/>
    <cellStyle name="Millares 4 2 5 5 4 2" xfId="32762" xr:uid="{00000000-0005-0000-0000-000032230000}"/>
    <cellStyle name="Millares 4 2 5 5 5" xfId="20875" xr:uid="{00000000-0005-0000-0000-000033230000}"/>
    <cellStyle name="Millares 4 2 5 5 5 2" xfId="34064" xr:uid="{00000000-0005-0000-0000-000034230000}"/>
    <cellStyle name="Millares 4 2 5 5 6" xfId="35589" xr:uid="{00000000-0005-0000-0000-000035230000}"/>
    <cellStyle name="Millares 4 2 5 5 7" xfId="26124" xr:uid="{00000000-0005-0000-0000-000036230000}"/>
    <cellStyle name="Millares 4 2 5 5 8" xfId="22401" xr:uid="{00000000-0005-0000-0000-000037230000}"/>
    <cellStyle name="Millares 4 2 5 6" xfId="13982" xr:uid="{00000000-0005-0000-0000-000038230000}"/>
    <cellStyle name="Millares 4 2 5 6 2" xfId="21120" xr:uid="{00000000-0005-0000-0000-000039230000}"/>
    <cellStyle name="Millares 4 2 5 6 2 2" xfId="34309" xr:uid="{00000000-0005-0000-0000-00003A230000}"/>
    <cellStyle name="Millares 4 2 5 6 3" xfId="35834" xr:uid="{00000000-0005-0000-0000-00003B230000}"/>
    <cellStyle name="Millares 4 2 5 6 4" xfId="27173" xr:uid="{00000000-0005-0000-0000-00003C230000}"/>
    <cellStyle name="Millares 4 2 5 6 5" xfId="22646" xr:uid="{00000000-0005-0000-0000-00003D230000}"/>
    <cellStyle name="Millares 4 2 5 7" xfId="15038" xr:uid="{00000000-0005-0000-0000-00003E230000}"/>
    <cellStyle name="Millares 4 2 5 7 2" xfId="36074" xr:uid="{00000000-0005-0000-0000-00003F230000}"/>
    <cellStyle name="Millares 4 2 5 7 3" xfId="28229" xr:uid="{00000000-0005-0000-0000-000040230000}"/>
    <cellStyle name="Millares 4 2 5 7 4" xfId="22886" xr:uid="{00000000-0005-0000-0000-000041230000}"/>
    <cellStyle name="Millares 4 2 5 8" xfId="16094" xr:uid="{00000000-0005-0000-0000-000042230000}"/>
    <cellStyle name="Millares 4 2 5 8 2" xfId="36304" xr:uid="{00000000-0005-0000-0000-000043230000}"/>
    <cellStyle name="Millares 4 2 5 8 3" xfId="29285" xr:uid="{00000000-0005-0000-0000-000044230000}"/>
    <cellStyle name="Millares 4 2 5 8 4" xfId="23116" xr:uid="{00000000-0005-0000-0000-000045230000}"/>
    <cellStyle name="Millares 4 2 5 9" xfId="17375" xr:uid="{00000000-0005-0000-0000-000046230000}"/>
    <cellStyle name="Millares 4 2 5 9 2" xfId="36559" xr:uid="{00000000-0005-0000-0000-000047230000}"/>
    <cellStyle name="Millares 4 2 5 9 3" xfId="30566" xr:uid="{00000000-0005-0000-0000-000048230000}"/>
    <cellStyle name="Millares 4 2 5 9 4" xfId="23380" xr:uid="{00000000-0005-0000-0000-000049230000}"/>
    <cellStyle name="Millares 4 2 6" xfId="12067" xr:uid="{00000000-0005-0000-0000-00004A230000}"/>
    <cellStyle name="Millares 4 2 6 10" xfId="24343" xr:uid="{00000000-0005-0000-0000-00004B230000}"/>
    <cellStyle name="Millares 4 2 6 10 2" xfId="37522" xr:uid="{00000000-0005-0000-0000-00004C230000}"/>
    <cellStyle name="Millares 4 2 6 11" xfId="24594" xr:uid="{00000000-0005-0000-0000-00004D230000}"/>
    <cellStyle name="Millares 4 2 6 11 2" xfId="37773" xr:uid="{00000000-0005-0000-0000-00004E230000}"/>
    <cellStyle name="Millares 4 2 6 12" xfId="34753" xr:uid="{00000000-0005-0000-0000-00004F230000}"/>
    <cellStyle name="Millares 4 2 6 13" xfId="25259" xr:uid="{00000000-0005-0000-0000-000050230000}"/>
    <cellStyle name="Millares 4 2 6 14" xfId="21565" xr:uid="{00000000-0005-0000-0000-000051230000}"/>
    <cellStyle name="Millares 4 2 6 2" xfId="13007" xr:uid="{00000000-0005-0000-0000-000052230000}"/>
    <cellStyle name="Millares 4 2 6 2 2" xfId="17026" xr:uid="{00000000-0005-0000-0000-000053230000}"/>
    <cellStyle name="Millares 4 2 6 2 2 2" xfId="30217" xr:uid="{00000000-0005-0000-0000-000054230000}"/>
    <cellStyle name="Millares 4 2 6 2 3" xfId="18306" xr:uid="{00000000-0005-0000-0000-000055230000}"/>
    <cellStyle name="Millares 4 2 6 2 3 2" xfId="31497" xr:uid="{00000000-0005-0000-0000-000056230000}"/>
    <cellStyle name="Millares 4 2 6 2 4" xfId="19592" xr:uid="{00000000-0005-0000-0000-000057230000}"/>
    <cellStyle name="Millares 4 2 6 2 4 2" xfId="32783" xr:uid="{00000000-0005-0000-0000-000058230000}"/>
    <cellStyle name="Millares 4 2 6 2 5" xfId="20896" xr:uid="{00000000-0005-0000-0000-000059230000}"/>
    <cellStyle name="Millares 4 2 6 2 5 2" xfId="34085" xr:uid="{00000000-0005-0000-0000-00005A230000}"/>
    <cellStyle name="Millares 4 2 6 2 6" xfId="35610" xr:uid="{00000000-0005-0000-0000-00005B230000}"/>
    <cellStyle name="Millares 4 2 6 2 7" xfId="26198" xr:uid="{00000000-0005-0000-0000-00005C230000}"/>
    <cellStyle name="Millares 4 2 6 2 8" xfId="22422" xr:uid="{00000000-0005-0000-0000-00005D230000}"/>
    <cellStyle name="Millares 4 2 6 3" xfId="14056" xr:uid="{00000000-0005-0000-0000-00005E230000}"/>
    <cellStyle name="Millares 4 2 6 3 2" xfId="21141" xr:uid="{00000000-0005-0000-0000-00005F230000}"/>
    <cellStyle name="Millares 4 2 6 3 2 2" xfId="34330" xr:uid="{00000000-0005-0000-0000-000060230000}"/>
    <cellStyle name="Millares 4 2 6 3 3" xfId="35855" xr:uid="{00000000-0005-0000-0000-000061230000}"/>
    <cellStyle name="Millares 4 2 6 3 4" xfId="27247" xr:uid="{00000000-0005-0000-0000-000062230000}"/>
    <cellStyle name="Millares 4 2 6 3 5" xfId="22667" xr:uid="{00000000-0005-0000-0000-000063230000}"/>
    <cellStyle name="Millares 4 2 6 4" xfId="15112" xr:uid="{00000000-0005-0000-0000-000064230000}"/>
    <cellStyle name="Millares 4 2 6 4 2" xfId="36095" xr:uid="{00000000-0005-0000-0000-000065230000}"/>
    <cellStyle name="Millares 4 2 6 4 3" xfId="28303" xr:uid="{00000000-0005-0000-0000-000066230000}"/>
    <cellStyle name="Millares 4 2 6 4 4" xfId="22907" xr:uid="{00000000-0005-0000-0000-000067230000}"/>
    <cellStyle name="Millares 4 2 6 5" xfId="16168" xr:uid="{00000000-0005-0000-0000-000068230000}"/>
    <cellStyle name="Millares 4 2 6 5 2" xfId="36325" xr:uid="{00000000-0005-0000-0000-000069230000}"/>
    <cellStyle name="Millares 4 2 6 5 3" xfId="29359" xr:uid="{00000000-0005-0000-0000-00006A230000}"/>
    <cellStyle name="Millares 4 2 6 5 4" xfId="23137" xr:uid="{00000000-0005-0000-0000-00006B230000}"/>
    <cellStyle name="Millares 4 2 6 6" xfId="17449" xr:uid="{00000000-0005-0000-0000-00006C230000}"/>
    <cellStyle name="Millares 4 2 6 6 2" xfId="36580" xr:uid="{00000000-0005-0000-0000-00006D230000}"/>
    <cellStyle name="Millares 4 2 6 6 3" xfId="30640" xr:uid="{00000000-0005-0000-0000-00006E230000}"/>
    <cellStyle name="Millares 4 2 6 6 4" xfId="23401" xr:uid="{00000000-0005-0000-0000-00006F230000}"/>
    <cellStyle name="Millares 4 2 6 7" xfId="18735" xr:uid="{00000000-0005-0000-0000-000070230000}"/>
    <cellStyle name="Millares 4 2 6 7 2" xfId="36835" xr:uid="{00000000-0005-0000-0000-000071230000}"/>
    <cellStyle name="Millares 4 2 6 7 3" xfId="31926" xr:uid="{00000000-0005-0000-0000-000072230000}"/>
    <cellStyle name="Millares 4 2 6 7 4" xfId="23656" xr:uid="{00000000-0005-0000-0000-000073230000}"/>
    <cellStyle name="Millares 4 2 6 8" xfId="20039" xr:uid="{00000000-0005-0000-0000-000074230000}"/>
    <cellStyle name="Millares 4 2 6 8 2" xfId="37064" xr:uid="{00000000-0005-0000-0000-000075230000}"/>
    <cellStyle name="Millares 4 2 6 8 3" xfId="33228" xr:uid="{00000000-0005-0000-0000-000076230000}"/>
    <cellStyle name="Millares 4 2 6 8 4" xfId="23885" xr:uid="{00000000-0005-0000-0000-000077230000}"/>
    <cellStyle name="Millares 4 2 6 9" xfId="24114" xr:uid="{00000000-0005-0000-0000-000078230000}"/>
    <cellStyle name="Millares 4 2 6 9 2" xfId="37293" xr:uid="{00000000-0005-0000-0000-000079230000}"/>
    <cellStyle name="Millares 4 2 7" xfId="12163" xr:uid="{00000000-0005-0000-0000-00007A230000}"/>
    <cellStyle name="Millares 4 2 7 10" xfId="25355" xr:uid="{00000000-0005-0000-0000-00007B230000}"/>
    <cellStyle name="Millares 4 2 7 11" xfId="21661" xr:uid="{00000000-0005-0000-0000-00007C230000}"/>
    <cellStyle name="Millares 4 2 7 2" xfId="13103" xr:uid="{00000000-0005-0000-0000-00007D230000}"/>
    <cellStyle name="Millares 4 2 7 2 2" xfId="26294" xr:uid="{00000000-0005-0000-0000-00007E230000}"/>
    <cellStyle name="Millares 4 2 7 3" xfId="14152" xr:uid="{00000000-0005-0000-0000-00007F230000}"/>
    <cellStyle name="Millares 4 2 7 3 2" xfId="27343" xr:uid="{00000000-0005-0000-0000-000080230000}"/>
    <cellStyle name="Millares 4 2 7 4" xfId="15208" xr:uid="{00000000-0005-0000-0000-000081230000}"/>
    <cellStyle name="Millares 4 2 7 4 2" xfId="28399" xr:uid="{00000000-0005-0000-0000-000082230000}"/>
    <cellStyle name="Millares 4 2 7 5" xfId="16264" xr:uid="{00000000-0005-0000-0000-000083230000}"/>
    <cellStyle name="Millares 4 2 7 5 2" xfId="29455" xr:uid="{00000000-0005-0000-0000-000084230000}"/>
    <cellStyle name="Millares 4 2 7 6" xfId="17545" xr:uid="{00000000-0005-0000-0000-000085230000}"/>
    <cellStyle name="Millares 4 2 7 6 2" xfId="30736" xr:uid="{00000000-0005-0000-0000-000086230000}"/>
    <cellStyle name="Millares 4 2 7 7" xfId="18831" xr:uid="{00000000-0005-0000-0000-000087230000}"/>
    <cellStyle name="Millares 4 2 7 7 2" xfId="32022" xr:uid="{00000000-0005-0000-0000-000088230000}"/>
    <cellStyle name="Millares 4 2 7 8" xfId="20135" xr:uid="{00000000-0005-0000-0000-000089230000}"/>
    <cellStyle name="Millares 4 2 7 8 2" xfId="33324" xr:uid="{00000000-0005-0000-0000-00008A230000}"/>
    <cellStyle name="Millares 4 2 7 9" xfId="34849" xr:uid="{00000000-0005-0000-0000-00008B230000}"/>
    <cellStyle name="Millares 4 2 8" xfId="12268" xr:uid="{00000000-0005-0000-0000-00008C230000}"/>
    <cellStyle name="Millares 4 2 8 10" xfId="25460" xr:uid="{00000000-0005-0000-0000-00008D230000}"/>
    <cellStyle name="Millares 4 2 8 11" xfId="21766" xr:uid="{00000000-0005-0000-0000-00008E230000}"/>
    <cellStyle name="Millares 4 2 8 2" xfId="13208" xr:uid="{00000000-0005-0000-0000-00008F230000}"/>
    <cellStyle name="Millares 4 2 8 2 2" xfId="26399" xr:uid="{00000000-0005-0000-0000-000090230000}"/>
    <cellStyle name="Millares 4 2 8 3" xfId="14257" xr:uid="{00000000-0005-0000-0000-000091230000}"/>
    <cellStyle name="Millares 4 2 8 3 2" xfId="27448" xr:uid="{00000000-0005-0000-0000-000092230000}"/>
    <cellStyle name="Millares 4 2 8 4" xfId="15313" xr:uid="{00000000-0005-0000-0000-000093230000}"/>
    <cellStyle name="Millares 4 2 8 4 2" xfId="28504" xr:uid="{00000000-0005-0000-0000-000094230000}"/>
    <cellStyle name="Millares 4 2 8 5" xfId="16369" xr:uid="{00000000-0005-0000-0000-000095230000}"/>
    <cellStyle name="Millares 4 2 8 5 2" xfId="29560" xr:uid="{00000000-0005-0000-0000-000096230000}"/>
    <cellStyle name="Millares 4 2 8 6" xfId="17650" xr:uid="{00000000-0005-0000-0000-000097230000}"/>
    <cellStyle name="Millares 4 2 8 6 2" xfId="30841" xr:uid="{00000000-0005-0000-0000-000098230000}"/>
    <cellStyle name="Millares 4 2 8 7" xfId="18936" xr:uid="{00000000-0005-0000-0000-000099230000}"/>
    <cellStyle name="Millares 4 2 8 7 2" xfId="32127" xr:uid="{00000000-0005-0000-0000-00009A230000}"/>
    <cellStyle name="Millares 4 2 8 8" xfId="20240" xr:uid="{00000000-0005-0000-0000-00009B230000}"/>
    <cellStyle name="Millares 4 2 8 8 2" xfId="33429" xr:uid="{00000000-0005-0000-0000-00009C230000}"/>
    <cellStyle name="Millares 4 2 8 9" xfId="34954" xr:uid="{00000000-0005-0000-0000-00009D230000}"/>
    <cellStyle name="Millares 4 2 9" xfId="12433" xr:uid="{00000000-0005-0000-0000-00009E230000}"/>
    <cellStyle name="Millares 4 2 9 10" xfId="25625" xr:uid="{00000000-0005-0000-0000-00009F230000}"/>
    <cellStyle name="Millares 4 2 9 11" xfId="21927" xr:uid="{00000000-0005-0000-0000-0000A0230000}"/>
    <cellStyle name="Millares 4 2 9 2" xfId="13369" xr:uid="{00000000-0005-0000-0000-0000A1230000}"/>
    <cellStyle name="Millares 4 2 9 2 2" xfId="26560" xr:uid="{00000000-0005-0000-0000-0000A2230000}"/>
    <cellStyle name="Millares 4 2 9 3" xfId="14418" xr:uid="{00000000-0005-0000-0000-0000A3230000}"/>
    <cellStyle name="Millares 4 2 9 3 2" xfId="27609" xr:uid="{00000000-0005-0000-0000-0000A4230000}"/>
    <cellStyle name="Millares 4 2 9 4" xfId="15474" xr:uid="{00000000-0005-0000-0000-0000A5230000}"/>
    <cellStyle name="Millares 4 2 9 4 2" xfId="28665" xr:uid="{00000000-0005-0000-0000-0000A6230000}"/>
    <cellStyle name="Millares 4 2 9 5" xfId="16530" xr:uid="{00000000-0005-0000-0000-0000A7230000}"/>
    <cellStyle name="Millares 4 2 9 5 2" xfId="29721" xr:uid="{00000000-0005-0000-0000-0000A8230000}"/>
    <cellStyle name="Millares 4 2 9 6" xfId="17811" xr:uid="{00000000-0005-0000-0000-0000A9230000}"/>
    <cellStyle name="Millares 4 2 9 6 2" xfId="31002" xr:uid="{00000000-0005-0000-0000-0000AA230000}"/>
    <cellStyle name="Millares 4 2 9 7" xfId="19097" xr:uid="{00000000-0005-0000-0000-0000AB230000}"/>
    <cellStyle name="Millares 4 2 9 7 2" xfId="32288" xr:uid="{00000000-0005-0000-0000-0000AC230000}"/>
    <cellStyle name="Millares 4 2 9 8" xfId="20401" xr:uid="{00000000-0005-0000-0000-0000AD230000}"/>
    <cellStyle name="Millares 4 2 9 8 2" xfId="33590" xr:uid="{00000000-0005-0000-0000-0000AE230000}"/>
    <cellStyle name="Millares 4 2 9 9" xfId="35115" xr:uid="{00000000-0005-0000-0000-0000AF230000}"/>
    <cellStyle name="Millares 4 20" xfId="23768" xr:uid="{00000000-0005-0000-0000-0000B0230000}"/>
    <cellStyle name="Millares 4 20 2" xfId="36947" xr:uid="{00000000-0005-0000-0000-0000B1230000}"/>
    <cellStyle name="Millares 4 21" xfId="23997" xr:uid="{00000000-0005-0000-0000-0000B2230000}"/>
    <cellStyle name="Millares 4 21 2" xfId="37176" xr:uid="{00000000-0005-0000-0000-0000B3230000}"/>
    <cellStyle name="Millares 4 22" xfId="24227" xr:uid="{00000000-0005-0000-0000-0000B4230000}"/>
    <cellStyle name="Millares 4 22 2" xfId="37406" xr:uid="{00000000-0005-0000-0000-0000B5230000}"/>
    <cellStyle name="Millares 4 23" xfId="24477" xr:uid="{00000000-0005-0000-0000-0000B6230000}"/>
    <cellStyle name="Millares 4 23 2" xfId="37656" xr:uid="{00000000-0005-0000-0000-0000B7230000}"/>
    <cellStyle name="Millares 4 24" xfId="24750" xr:uid="{00000000-0005-0000-0000-0000B8230000}"/>
    <cellStyle name="Millares 4 25" xfId="39" xr:uid="{00000000-0005-0000-0000-0000B9230000}"/>
    <cellStyle name="Millares 4 3" xfId="168" xr:uid="{00000000-0005-0000-0000-0000BA230000}"/>
    <cellStyle name="Millares 4 3 10" xfId="13642" xr:uid="{00000000-0005-0000-0000-0000BB230000}"/>
    <cellStyle name="Millares 4 3 10 10" xfId="22200" xr:uid="{00000000-0005-0000-0000-0000BC230000}"/>
    <cellStyle name="Millares 4 3 10 2" xfId="14691" xr:uid="{00000000-0005-0000-0000-0000BD230000}"/>
    <cellStyle name="Millares 4 3 10 2 2" xfId="27882" xr:uid="{00000000-0005-0000-0000-0000BE230000}"/>
    <cellStyle name="Millares 4 3 10 3" xfId="15747" xr:uid="{00000000-0005-0000-0000-0000BF230000}"/>
    <cellStyle name="Millares 4 3 10 3 2" xfId="28938" xr:uid="{00000000-0005-0000-0000-0000C0230000}"/>
    <cellStyle name="Millares 4 3 10 4" xfId="16803" xr:uid="{00000000-0005-0000-0000-0000C1230000}"/>
    <cellStyle name="Millares 4 3 10 4 2" xfId="29994" xr:uid="{00000000-0005-0000-0000-0000C2230000}"/>
    <cellStyle name="Millares 4 3 10 5" xfId="18084" xr:uid="{00000000-0005-0000-0000-0000C3230000}"/>
    <cellStyle name="Millares 4 3 10 5 2" xfId="31275" xr:uid="{00000000-0005-0000-0000-0000C4230000}"/>
    <cellStyle name="Millares 4 3 10 6" xfId="19370" xr:uid="{00000000-0005-0000-0000-0000C5230000}"/>
    <cellStyle name="Millares 4 3 10 6 2" xfId="32561" xr:uid="{00000000-0005-0000-0000-0000C6230000}"/>
    <cellStyle name="Millares 4 3 10 7" xfId="20674" xr:uid="{00000000-0005-0000-0000-0000C7230000}"/>
    <cellStyle name="Millares 4 3 10 7 2" xfId="33863" xr:uid="{00000000-0005-0000-0000-0000C8230000}"/>
    <cellStyle name="Millares 4 3 10 8" xfId="35388" xr:uid="{00000000-0005-0000-0000-0000C9230000}"/>
    <cellStyle name="Millares 4 3 10 9" xfId="26833" xr:uid="{00000000-0005-0000-0000-0000CA230000}"/>
    <cellStyle name="Millares 4 3 11" xfId="16925" xr:uid="{00000000-0005-0000-0000-0000CB230000}"/>
    <cellStyle name="Millares 4 3 11 2" xfId="18205" xr:uid="{00000000-0005-0000-0000-0000CC230000}"/>
    <cellStyle name="Millares 4 3 11 2 2" xfId="31396" xr:uid="{00000000-0005-0000-0000-0000CD230000}"/>
    <cellStyle name="Millares 4 3 11 3" xfId="19491" xr:uid="{00000000-0005-0000-0000-0000CE230000}"/>
    <cellStyle name="Millares 4 3 11 3 2" xfId="32682" xr:uid="{00000000-0005-0000-0000-0000CF230000}"/>
    <cellStyle name="Millares 4 3 11 4" xfId="20795" xr:uid="{00000000-0005-0000-0000-0000D0230000}"/>
    <cellStyle name="Millares 4 3 11 4 2" xfId="33984" xr:uid="{00000000-0005-0000-0000-0000D1230000}"/>
    <cellStyle name="Millares 4 3 11 5" xfId="35509" xr:uid="{00000000-0005-0000-0000-0000D2230000}"/>
    <cellStyle name="Millares 4 3 11 6" xfId="30116" xr:uid="{00000000-0005-0000-0000-0000D3230000}"/>
    <cellStyle name="Millares 4 3 11 7" xfId="22321" xr:uid="{00000000-0005-0000-0000-0000D4230000}"/>
    <cellStyle name="Millares 4 3 12" xfId="21040" xr:uid="{00000000-0005-0000-0000-0000D5230000}"/>
    <cellStyle name="Millares 4 3 12 2" xfId="35754" xr:uid="{00000000-0005-0000-0000-0000D6230000}"/>
    <cellStyle name="Millares 4 3 12 3" xfId="34229" xr:uid="{00000000-0005-0000-0000-0000D7230000}"/>
    <cellStyle name="Millares 4 3 12 4" xfId="22566" xr:uid="{00000000-0005-0000-0000-0000D8230000}"/>
    <cellStyle name="Millares 4 3 13" xfId="22806" xr:uid="{00000000-0005-0000-0000-0000D9230000}"/>
    <cellStyle name="Millares 4 3 13 2" xfId="35994" xr:uid="{00000000-0005-0000-0000-0000DA230000}"/>
    <cellStyle name="Millares 4 3 14" xfId="23036" xr:uid="{00000000-0005-0000-0000-0000DB230000}"/>
    <cellStyle name="Millares 4 3 14 2" xfId="36224" xr:uid="{00000000-0005-0000-0000-0000DC230000}"/>
    <cellStyle name="Millares 4 3 15" xfId="23300" xr:uid="{00000000-0005-0000-0000-0000DD230000}"/>
    <cellStyle name="Millares 4 3 15 2" xfId="36479" xr:uid="{00000000-0005-0000-0000-0000DE230000}"/>
    <cellStyle name="Millares 4 3 16" xfId="23555" xr:uid="{00000000-0005-0000-0000-0000DF230000}"/>
    <cellStyle name="Millares 4 3 16 2" xfId="36734" xr:uid="{00000000-0005-0000-0000-0000E0230000}"/>
    <cellStyle name="Millares 4 3 17" xfId="23784" xr:uid="{00000000-0005-0000-0000-0000E1230000}"/>
    <cellStyle name="Millares 4 3 17 2" xfId="36963" xr:uid="{00000000-0005-0000-0000-0000E2230000}"/>
    <cellStyle name="Millares 4 3 18" xfId="24013" xr:uid="{00000000-0005-0000-0000-0000E3230000}"/>
    <cellStyle name="Millares 4 3 18 2" xfId="37192" xr:uid="{00000000-0005-0000-0000-0000E4230000}"/>
    <cellStyle name="Millares 4 3 19" xfId="24242" xr:uid="{00000000-0005-0000-0000-0000E5230000}"/>
    <cellStyle name="Millares 4 3 19 2" xfId="37421" xr:uid="{00000000-0005-0000-0000-0000E6230000}"/>
    <cellStyle name="Millares 4 3 2" xfId="4450" xr:uid="{00000000-0005-0000-0000-0000E7230000}"/>
    <cellStyle name="Millares 4 3 2 10" xfId="21104" xr:uid="{00000000-0005-0000-0000-0000E8230000}"/>
    <cellStyle name="Millares 4 3 2 10 2" xfId="35818" xr:uid="{00000000-0005-0000-0000-0000E9230000}"/>
    <cellStyle name="Millares 4 3 2 10 3" xfId="34293" xr:uid="{00000000-0005-0000-0000-0000EA230000}"/>
    <cellStyle name="Millares 4 3 2 10 4" xfId="22630" xr:uid="{00000000-0005-0000-0000-0000EB230000}"/>
    <cellStyle name="Millares 4 3 2 11" xfId="22870" xr:uid="{00000000-0005-0000-0000-0000EC230000}"/>
    <cellStyle name="Millares 4 3 2 11 2" xfId="36058" xr:uid="{00000000-0005-0000-0000-0000ED230000}"/>
    <cellStyle name="Millares 4 3 2 12" xfId="23100" xr:uid="{00000000-0005-0000-0000-0000EE230000}"/>
    <cellStyle name="Millares 4 3 2 12 2" xfId="36288" xr:uid="{00000000-0005-0000-0000-0000EF230000}"/>
    <cellStyle name="Millares 4 3 2 13" xfId="23364" xr:uid="{00000000-0005-0000-0000-0000F0230000}"/>
    <cellStyle name="Millares 4 3 2 13 2" xfId="36543" xr:uid="{00000000-0005-0000-0000-0000F1230000}"/>
    <cellStyle name="Millares 4 3 2 14" xfId="23619" xr:uid="{00000000-0005-0000-0000-0000F2230000}"/>
    <cellStyle name="Millares 4 3 2 14 2" xfId="36798" xr:uid="{00000000-0005-0000-0000-0000F3230000}"/>
    <cellStyle name="Millares 4 3 2 15" xfId="23848" xr:uid="{00000000-0005-0000-0000-0000F4230000}"/>
    <cellStyle name="Millares 4 3 2 15 2" xfId="37027" xr:uid="{00000000-0005-0000-0000-0000F5230000}"/>
    <cellStyle name="Millares 4 3 2 16" xfId="24077" xr:uid="{00000000-0005-0000-0000-0000F6230000}"/>
    <cellStyle name="Millares 4 3 2 16 2" xfId="37256" xr:uid="{00000000-0005-0000-0000-0000F7230000}"/>
    <cellStyle name="Millares 4 3 2 17" xfId="24306" xr:uid="{00000000-0005-0000-0000-0000F8230000}"/>
    <cellStyle name="Millares 4 3 2 17 2" xfId="37485" xr:uid="{00000000-0005-0000-0000-0000F9230000}"/>
    <cellStyle name="Millares 4 3 2 18" xfId="24557" xr:uid="{00000000-0005-0000-0000-0000FA230000}"/>
    <cellStyle name="Millares 4 3 2 18 2" xfId="37736" xr:uid="{00000000-0005-0000-0000-0000FB230000}"/>
    <cellStyle name="Millares 4 3 2 19" xfId="24965" xr:uid="{00000000-0005-0000-0000-0000FC230000}"/>
    <cellStyle name="Millares 4 3 2 2" xfId="12032" xr:uid="{00000000-0005-0000-0000-0000FD230000}"/>
    <cellStyle name="Millares 4 3 2 2 10" xfId="24415" xr:uid="{00000000-0005-0000-0000-0000FE230000}"/>
    <cellStyle name="Millares 4 3 2 2 10 2" xfId="37594" xr:uid="{00000000-0005-0000-0000-0000FF230000}"/>
    <cellStyle name="Millares 4 3 2 2 11" xfId="24666" xr:uid="{00000000-0005-0000-0000-000000240000}"/>
    <cellStyle name="Millares 4 3 2 2 11 2" xfId="37845" xr:uid="{00000000-0005-0000-0000-000001240000}"/>
    <cellStyle name="Millares 4 3 2 2 12" xfId="34719" xr:uid="{00000000-0005-0000-0000-000002240000}"/>
    <cellStyle name="Millares 4 3 2 2 13" xfId="25224" xr:uid="{00000000-0005-0000-0000-000003240000}"/>
    <cellStyle name="Millares 4 3 2 2 14" xfId="21531" xr:uid="{00000000-0005-0000-0000-000004240000}"/>
    <cellStyle name="Millares 4 3 2 2 2" xfId="12973" xr:uid="{00000000-0005-0000-0000-000005240000}"/>
    <cellStyle name="Millares 4 3 2 2 2 2" xfId="17098" xr:uid="{00000000-0005-0000-0000-000006240000}"/>
    <cellStyle name="Millares 4 3 2 2 2 2 2" xfId="30289" xr:uid="{00000000-0005-0000-0000-000007240000}"/>
    <cellStyle name="Millares 4 3 2 2 2 3" xfId="18378" xr:uid="{00000000-0005-0000-0000-000008240000}"/>
    <cellStyle name="Millares 4 3 2 2 2 3 2" xfId="31569" xr:uid="{00000000-0005-0000-0000-000009240000}"/>
    <cellStyle name="Millares 4 3 2 2 2 4" xfId="19664" xr:uid="{00000000-0005-0000-0000-00000A240000}"/>
    <cellStyle name="Millares 4 3 2 2 2 4 2" xfId="32855" xr:uid="{00000000-0005-0000-0000-00000B240000}"/>
    <cellStyle name="Millares 4 3 2 2 2 5" xfId="20968" xr:uid="{00000000-0005-0000-0000-00000C240000}"/>
    <cellStyle name="Millares 4 3 2 2 2 5 2" xfId="34157" xr:uid="{00000000-0005-0000-0000-00000D240000}"/>
    <cellStyle name="Millares 4 3 2 2 2 6" xfId="35682" xr:uid="{00000000-0005-0000-0000-00000E240000}"/>
    <cellStyle name="Millares 4 3 2 2 2 7" xfId="26164" xr:uid="{00000000-0005-0000-0000-00000F240000}"/>
    <cellStyle name="Millares 4 3 2 2 2 8" xfId="22494" xr:uid="{00000000-0005-0000-0000-000010240000}"/>
    <cellStyle name="Millares 4 3 2 2 3" xfId="14022" xr:uid="{00000000-0005-0000-0000-000011240000}"/>
    <cellStyle name="Millares 4 3 2 2 3 2" xfId="21213" xr:uid="{00000000-0005-0000-0000-000012240000}"/>
    <cellStyle name="Millares 4 3 2 2 3 2 2" xfId="34402" xr:uid="{00000000-0005-0000-0000-000013240000}"/>
    <cellStyle name="Millares 4 3 2 2 3 3" xfId="35927" xr:uid="{00000000-0005-0000-0000-000014240000}"/>
    <cellStyle name="Millares 4 3 2 2 3 4" xfId="27213" xr:uid="{00000000-0005-0000-0000-000015240000}"/>
    <cellStyle name="Millares 4 3 2 2 3 5" xfId="22739" xr:uid="{00000000-0005-0000-0000-000016240000}"/>
    <cellStyle name="Millares 4 3 2 2 4" xfId="15078" xr:uid="{00000000-0005-0000-0000-000017240000}"/>
    <cellStyle name="Millares 4 3 2 2 4 2" xfId="36167" xr:uid="{00000000-0005-0000-0000-000018240000}"/>
    <cellStyle name="Millares 4 3 2 2 4 3" xfId="28269" xr:uid="{00000000-0005-0000-0000-000019240000}"/>
    <cellStyle name="Millares 4 3 2 2 4 4" xfId="22979" xr:uid="{00000000-0005-0000-0000-00001A240000}"/>
    <cellStyle name="Millares 4 3 2 2 5" xfId="16134" xr:uid="{00000000-0005-0000-0000-00001B240000}"/>
    <cellStyle name="Millares 4 3 2 2 5 2" xfId="36397" xr:uid="{00000000-0005-0000-0000-00001C240000}"/>
    <cellStyle name="Millares 4 3 2 2 5 3" xfId="29325" xr:uid="{00000000-0005-0000-0000-00001D240000}"/>
    <cellStyle name="Millares 4 3 2 2 5 4" xfId="23209" xr:uid="{00000000-0005-0000-0000-00001E240000}"/>
    <cellStyle name="Millares 4 3 2 2 6" xfId="17415" xr:uid="{00000000-0005-0000-0000-00001F240000}"/>
    <cellStyle name="Millares 4 3 2 2 6 2" xfId="36652" xr:uid="{00000000-0005-0000-0000-000020240000}"/>
    <cellStyle name="Millares 4 3 2 2 6 3" xfId="30606" xr:uid="{00000000-0005-0000-0000-000021240000}"/>
    <cellStyle name="Millares 4 3 2 2 6 4" xfId="23473" xr:uid="{00000000-0005-0000-0000-000022240000}"/>
    <cellStyle name="Millares 4 3 2 2 7" xfId="18701" xr:uid="{00000000-0005-0000-0000-000023240000}"/>
    <cellStyle name="Millares 4 3 2 2 7 2" xfId="36907" xr:uid="{00000000-0005-0000-0000-000024240000}"/>
    <cellStyle name="Millares 4 3 2 2 7 3" xfId="31892" xr:uid="{00000000-0005-0000-0000-000025240000}"/>
    <cellStyle name="Millares 4 3 2 2 7 4" xfId="23728" xr:uid="{00000000-0005-0000-0000-000026240000}"/>
    <cellStyle name="Millares 4 3 2 2 8" xfId="20005" xr:uid="{00000000-0005-0000-0000-000027240000}"/>
    <cellStyle name="Millares 4 3 2 2 8 2" xfId="37136" xr:uid="{00000000-0005-0000-0000-000028240000}"/>
    <cellStyle name="Millares 4 3 2 2 8 3" xfId="33194" xr:uid="{00000000-0005-0000-0000-000029240000}"/>
    <cellStyle name="Millares 4 3 2 2 8 4" xfId="23957" xr:uid="{00000000-0005-0000-0000-00002A240000}"/>
    <cellStyle name="Millares 4 3 2 2 9" xfId="24186" xr:uid="{00000000-0005-0000-0000-00002B240000}"/>
    <cellStyle name="Millares 4 3 2 2 9 2" xfId="37365" xr:uid="{00000000-0005-0000-0000-00002C240000}"/>
    <cellStyle name="Millares 4 3 2 3" xfId="12139" xr:uid="{00000000-0005-0000-0000-00002D240000}"/>
    <cellStyle name="Millares 4 3 2 3 10" xfId="25331" xr:uid="{00000000-0005-0000-0000-00002E240000}"/>
    <cellStyle name="Millares 4 3 2 3 11" xfId="21637" xr:uid="{00000000-0005-0000-0000-00002F240000}"/>
    <cellStyle name="Millares 4 3 2 3 2" xfId="13079" xr:uid="{00000000-0005-0000-0000-000030240000}"/>
    <cellStyle name="Millares 4 3 2 3 2 2" xfId="26270" xr:uid="{00000000-0005-0000-0000-000031240000}"/>
    <cellStyle name="Millares 4 3 2 3 3" xfId="14128" xr:uid="{00000000-0005-0000-0000-000032240000}"/>
    <cellStyle name="Millares 4 3 2 3 3 2" xfId="27319" xr:uid="{00000000-0005-0000-0000-000033240000}"/>
    <cellStyle name="Millares 4 3 2 3 4" xfId="15184" xr:uid="{00000000-0005-0000-0000-000034240000}"/>
    <cellStyle name="Millares 4 3 2 3 4 2" xfId="28375" xr:uid="{00000000-0005-0000-0000-000035240000}"/>
    <cellStyle name="Millares 4 3 2 3 5" xfId="16240" xr:uid="{00000000-0005-0000-0000-000036240000}"/>
    <cellStyle name="Millares 4 3 2 3 5 2" xfId="29431" xr:uid="{00000000-0005-0000-0000-000037240000}"/>
    <cellStyle name="Millares 4 3 2 3 6" xfId="17521" xr:uid="{00000000-0005-0000-0000-000038240000}"/>
    <cellStyle name="Millares 4 3 2 3 6 2" xfId="30712" xr:uid="{00000000-0005-0000-0000-000039240000}"/>
    <cellStyle name="Millares 4 3 2 3 7" xfId="18807" xr:uid="{00000000-0005-0000-0000-00003A240000}"/>
    <cellStyle name="Millares 4 3 2 3 7 2" xfId="31998" xr:uid="{00000000-0005-0000-0000-00003B240000}"/>
    <cellStyle name="Millares 4 3 2 3 8" xfId="20111" xr:uid="{00000000-0005-0000-0000-00003C240000}"/>
    <cellStyle name="Millares 4 3 2 3 8 2" xfId="33300" xr:uid="{00000000-0005-0000-0000-00003D240000}"/>
    <cellStyle name="Millares 4 3 2 3 9" xfId="34825" xr:uid="{00000000-0005-0000-0000-00003E240000}"/>
    <cellStyle name="Millares 4 3 2 4" xfId="12235" xr:uid="{00000000-0005-0000-0000-00003F240000}"/>
    <cellStyle name="Millares 4 3 2 4 10" xfId="25427" xr:uid="{00000000-0005-0000-0000-000040240000}"/>
    <cellStyle name="Millares 4 3 2 4 11" xfId="21733" xr:uid="{00000000-0005-0000-0000-000041240000}"/>
    <cellStyle name="Millares 4 3 2 4 2" xfId="13175" xr:uid="{00000000-0005-0000-0000-000042240000}"/>
    <cellStyle name="Millares 4 3 2 4 2 2" xfId="26366" xr:uid="{00000000-0005-0000-0000-000043240000}"/>
    <cellStyle name="Millares 4 3 2 4 3" xfId="14224" xr:uid="{00000000-0005-0000-0000-000044240000}"/>
    <cellStyle name="Millares 4 3 2 4 3 2" xfId="27415" xr:uid="{00000000-0005-0000-0000-000045240000}"/>
    <cellStyle name="Millares 4 3 2 4 4" xfId="15280" xr:uid="{00000000-0005-0000-0000-000046240000}"/>
    <cellStyle name="Millares 4 3 2 4 4 2" xfId="28471" xr:uid="{00000000-0005-0000-0000-000047240000}"/>
    <cellStyle name="Millares 4 3 2 4 5" xfId="16336" xr:uid="{00000000-0005-0000-0000-000048240000}"/>
    <cellStyle name="Millares 4 3 2 4 5 2" xfId="29527" xr:uid="{00000000-0005-0000-0000-000049240000}"/>
    <cellStyle name="Millares 4 3 2 4 6" xfId="17617" xr:uid="{00000000-0005-0000-0000-00004A240000}"/>
    <cellStyle name="Millares 4 3 2 4 6 2" xfId="30808" xr:uid="{00000000-0005-0000-0000-00004B240000}"/>
    <cellStyle name="Millares 4 3 2 4 7" xfId="18903" xr:uid="{00000000-0005-0000-0000-00004C240000}"/>
    <cellStyle name="Millares 4 3 2 4 7 2" xfId="32094" xr:uid="{00000000-0005-0000-0000-00004D240000}"/>
    <cellStyle name="Millares 4 3 2 4 8" xfId="20207" xr:uid="{00000000-0005-0000-0000-00004E240000}"/>
    <cellStyle name="Millares 4 3 2 4 8 2" xfId="33396" xr:uid="{00000000-0005-0000-0000-00004F240000}"/>
    <cellStyle name="Millares 4 3 2 4 9" xfId="34921" xr:uid="{00000000-0005-0000-0000-000050240000}"/>
    <cellStyle name="Millares 4 3 2 5" xfId="12340" xr:uid="{00000000-0005-0000-0000-000051240000}"/>
    <cellStyle name="Millares 4 3 2 5 10" xfId="25532" xr:uid="{00000000-0005-0000-0000-000052240000}"/>
    <cellStyle name="Millares 4 3 2 5 11" xfId="21838" xr:uid="{00000000-0005-0000-0000-000053240000}"/>
    <cellStyle name="Millares 4 3 2 5 2" xfId="13280" xr:uid="{00000000-0005-0000-0000-000054240000}"/>
    <cellStyle name="Millares 4 3 2 5 2 2" xfId="26471" xr:uid="{00000000-0005-0000-0000-000055240000}"/>
    <cellStyle name="Millares 4 3 2 5 3" xfId="14329" xr:uid="{00000000-0005-0000-0000-000056240000}"/>
    <cellStyle name="Millares 4 3 2 5 3 2" xfId="27520" xr:uid="{00000000-0005-0000-0000-000057240000}"/>
    <cellStyle name="Millares 4 3 2 5 4" xfId="15385" xr:uid="{00000000-0005-0000-0000-000058240000}"/>
    <cellStyle name="Millares 4 3 2 5 4 2" xfId="28576" xr:uid="{00000000-0005-0000-0000-000059240000}"/>
    <cellStyle name="Millares 4 3 2 5 5" xfId="16441" xr:uid="{00000000-0005-0000-0000-00005A240000}"/>
    <cellStyle name="Millares 4 3 2 5 5 2" xfId="29632" xr:uid="{00000000-0005-0000-0000-00005B240000}"/>
    <cellStyle name="Millares 4 3 2 5 6" xfId="17722" xr:uid="{00000000-0005-0000-0000-00005C240000}"/>
    <cellStyle name="Millares 4 3 2 5 6 2" xfId="30913" xr:uid="{00000000-0005-0000-0000-00005D240000}"/>
    <cellStyle name="Millares 4 3 2 5 7" xfId="19008" xr:uid="{00000000-0005-0000-0000-00005E240000}"/>
    <cellStyle name="Millares 4 3 2 5 7 2" xfId="32199" xr:uid="{00000000-0005-0000-0000-00005F240000}"/>
    <cellStyle name="Millares 4 3 2 5 8" xfId="20312" xr:uid="{00000000-0005-0000-0000-000060240000}"/>
    <cellStyle name="Millares 4 3 2 5 8 2" xfId="33501" xr:uid="{00000000-0005-0000-0000-000061240000}"/>
    <cellStyle name="Millares 4 3 2 5 9" xfId="35026" xr:uid="{00000000-0005-0000-0000-000062240000}"/>
    <cellStyle name="Millares 4 3 2 6" xfId="12505" xr:uid="{00000000-0005-0000-0000-000063240000}"/>
    <cellStyle name="Millares 4 3 2 6 10" xfId="25697" xr:uid="{00000000-0005-0000-0000-000064240000}"/>
    <cellStyle name="Millares 4 3 2 6 11" xfId="21999" xr:uid="{00000000-0005-0000-0000-000065240000}"/>
    <cellStyle name="Millares 4 3 2 6 2" xfId="13441" xr:uid="{00000000-0005-0000-0000-000066240000}"/>
    <cellStyle name="Millares 4 3 2 6 2 2" xfId="26632" xr:uid="{00000000-0005-0000-0000-000067240000}"/>
    <cellStyle name="Millares 4 3 2 6 3" xfId="14490" xr:uid="{00000000-0005-0000-0000-000068240000}"/>
    <cellStyle name="Millares 4 3 2 6 3 2" xfId="27681" xr:uid="{00000000-0005-0000-0000-000069240000}"/>
    <cellStyle name="Millares 4 3 2 6 4" xfId="15546" xr:uid="{00000000-0005-0000-0000-00006A240000}"/>
    <cellStyle name="Millares 4 3 2 6 4 2" xfId="28737" xr:uid="{00000000-0005-0000-0000-00006B240000}"/>
    <cellStyle name="Millares 4 3 2 6 5" xfId="16602" xr:uid="{00000000-0005-0000-0000-00006C240000}"/>
    <cellStyle name="Millares 4 3 2 6 5 2" xfId="29793" xr:uid="{00000000-0005-0000-0000-00006D240000}"/>
    <cellStyle name="Millares 4 3 2 6 6" xfId="17883" xr:uid="{00000000-0005-0000-0000-00006E240000}"/>
    <cellStyle name="Millares 4 3 2 6 6 2" xfId="31074" xr:uid="{00000000-0005-0000-0000-00006F240000}"/>
    <cellStyle name="Millares 4 3 2 6 7" xfId="19169" xr:uid="{00000000-0005-0000-0000-000070240000}"/>
    <cellStyle name="Millares 4 3 2 6 7 2" xfId="32360" xr:uid="{00000000-0005-0000-0000-000071240000}"/>
    <cellStyle name="Millares 4 3 2 6 8" xfId="20473" xr:uid="{00000000-0005-0000-0000-000072240000}"/>
    <cellStyle name="Millares 4 3 2 6 8 2" xfId="33662" xr:uid="{00000000-0005-0000-0000-000073240000}"/>
    <cellStyle name="Millares 4 3 2 6 9" xfId="35187" xr:uid="{00000000-0005-0000-0000-000074240000}"/>
    <cellStyle name="Millares 4 3 2 7" xfId="12619" xr:uid="{00000000-0005-0000-0000-000075240000}"/>
    <cellStyle name="Millares 4 3 2 7 10" xfId="25811" xr:uid="{00000000-0005-0000-0000-000076240000}"/>
    <cellStyle name="Millares 4 3 2 7 11" xfId="22113" xr:uid="{00000000-0005-0000-0000-000077240000}"/>
    <cellStyle name="Millares 4 3 2 7 2" xfId="13555" xr:uid="{00000000-0005-0000-0000-000078240000}"/>
    <cellStyle name="Millares 4 3 2 7 2 2" xfId="26746" xr:uid="{00000000-0005-0000-0000-000079240000}"/>
    <cellStyle name="Millares 4 3 2 7 3" xfId="14604" xr:uid="{00000000-0005-0000-0000-00007A240000}"/>
    <cellStyle name="Millares 4 3 2 7 3 2" xfId="27795" xr:uid="{00000000-0005-0000-0000-00007B240000}"/>
    <cellStyle name="Millares 4 3 2 7 4" xfId="15660" xr:uid="{00000000-0005-0000-0000-00007C240000}"/>
    <cellStyle name="Millares 4 3 2 7 4 2" xfId="28851" xr:uid="{00000000-0005-0000-0000-00007D240000}"/>
    <cellStyle name="Millares 4 3 2 7 5" xfId="16716" xr:uid="{00000000-0005-0000-0000-00007E240000}"/>
    <cellStyle name="Millares 4 3 2 7 5 2" xfId="29907" xr:uid="{00000000-0005-0000-0000-00007F240000}"/>
    <cellStyle name="Millares 4 3 2 7 6" xfId="17997" xr:uid="{00000000-0005-0000-0000-000080240000}"/>
    <cellStyle name="Millares 4 3 2 7 6 2" xfId="31188" xr:uid="{00000000-0005-0000-0000-000081240000}"/>
    <cellStyle name="Millares 4 3 2 7 7" xfId="19283" xr:uid="{00000000-0005-0000-0000-000082240000}"/>
    <cellStyle name="Millares 4 3 2 7 7 2" xfId="32474" xr:uid="{00000000-0005-0000-0000-000083240000}"/>
    <cellStyle name="Millares 4 3 2 7 8" xfId="20587" xr:uid="{00000000-0005-0000-0000-000084240000}"/>
    <cellStyle name="Millares 4 3 2 7 8 2" xfId="33776" xr:uid="{00000000-0005-0000-0000-000085240000}"/>
    <cellStyle name="Millares 4 3 2 7 9" xfId="35301" xr:uid="{00000000-0005-0000-0000-000086240000}"/>
    <cellStyle name="Millares 4 3 2 8" xfId="13706" xr:uid="{00000000-0005-0000-0000-000087240000}"/>
    <cellStyle name="Millares 4 3 2 8 10" xfId="22264" xr:uid="{00000000-0005-0000-0000-000088240000}"/>
    <cellStyle name="Millares 4 3 2 8 2" xfId="14755" xr:uid="{00000000-0005-0000-0000-000089240000}"/>
    <cellStyle name="Millares 4 3 2 8 2 2" xfId="27946" xr:uid="{00000000-0005-0000-0000-00008A240000}"/>
    <cellStyle name="Millares 4 3 2 8 3" xfId="15811" xr:uid="{00000000-0005-0000-0000-00008B240000}"/>
    <cellStyle name="Millares 4 3 2 8 3 2" xfId="29002" xr:uid="{00000000-0005-0000-0000-00008C240000}"/>
    <cellStyle name="Millares 4 3 2 8 4" xfId="16867" xr:uid="{00000000-0005-0000-0000-00008D240000}"/>
    <cellStyle name="Millares 4 3 2 8 4 2" xfId="30058" xr:uid="{00000000-0005-0000-0000-00008E240000}"/>
    <cellStyle name="Millares 4 3 2 8 5" xfId="18148" xr:uid="{00000000-0005-0000-0000-00008F240000}"/>
    <cellStyle name="Millares 4 3 2 8 5 2" xfId="31339" xr:uid="{00000000-0005-0000-0000-000090240000}"/>
    <cellStyle name="Millares 4 3 2 8 6" xfId="19434" xr:uid="{00000000-0005-0000-0000-000091240000}"/>
    <cellStyle name="Millares 4 3 2 8 6 2" xfId="32625" xr:uid="{00000000-0005-0000-0000-000092240000}"/>
    <cellStyle name="Millares 4 3 2 8 7" xfId="20738" xr:uid="{00000000-0005-0000-0000-000093240000}"/>
    <cellStyle name="Millares 4 3 2 8 7 2" xfId="33927" xr:uid="{00000000-0005-0000-0000-000094240000}"/>
    <cellStyle name="Millares 4 3 2 8 8" xfId="35452" xr:uid="{00000000-0005-0000-0000-000095240000}"/>
    <cellStyle name="Millares 4 3 2 8 9" xfId="26897" xr:uid="{00000000-0005-0000-0000-000096240000}"/>
    <cellStyle name="Millares 4 3 2 9" xfId="16989" xr:uid="{00000000-0005-0000-0000-000097240000}"/>
    <cellStyle name="Millares 4 3 2 9 2" xfId="18269" xr:uid="{00000000-0005-0000-0000-000098240000}"/>
    <cellStyle name="Millares 4 3 2 9 2 2" xfId="31460" xr:uid="{00000000-0005-0000-0000-000099240000}"/>
    <cellStyle name="Millares 4 3 2 9 3" xfId="19555" xr:uid="{00000000-0005-0000-0000-00009A240000}"/>
    <cellStyle name="Millares 4 3 2 9 3 2" xfId="32746" xr:uid="{00000000-0005-0000-0000-00009B240000}"/>
    <cellStyle name="Millares 4 3 2 9 4" xfId="20859" xr:uid="{00000000-0005-0000-0000-00009C240000}"/>
    <cellStyle name="Millares 4 3 2 9 4 2" xfId="34048" xr:uid="{00000000-0005-0000-0000-00009D240000}"/>
    <cellStyle name="Millares 4 3 2 9 5" xfId="35573" xr:uid="{00000000-0005-0000-0000-00009E240000}"/>
    <cellStyle name="Millares 4 3 2 9 6" xfId="30180" xr:uid="{00000000-0005-0000-0000-00009F240000}"/>
    <cellStyle name="Millares 4 3 2 9 7" xfId="22385" xr:uid="{00000000-0005-0000-0000-0000A0240000}"/>
    <cellStyle name="Millares 4 3 20" xfId="24493" xr:uid="{00000000-0005-0000-0000-0000A1240000}"/>
    <cellStyle name="Millares 4 3 20 2" xfId="37672" xr:uid="{00000000-0005-0000-0000-0000A2240000}"/>
    <cellStyle name="Millares 4 3 21" xfId="24836" xr:uid="{00000000-0005-0000-0000-0000A3240000}"/>
    <cellStyle name="Millares 4 3 3" xfId="11953" xr:uid="{00000000-0005-0000-0000-0000A4240000}"/>
    <cellStyle name="Millares 4 3 3 10" xfId="15001" xr:uid="{00000000-0005-0000-0000-0000A5240000}"/>
    <cellStyle name="Millares 4 3 3 10 2" xfId="36026" xr:uid="{00000000-0005-0000-0000-0000A6240000}"/>
    <cellStyle name="Millares 4 3 3 10 3" xfId="28192" xr:uid="{00000000-0005-0000-0000-0000A7240000}"/>
    <cellStyle name="Millares 4 3 3 10 4" xfId="22838" xr:uid="{00000000-0005-0000-0000-0000A8240000}"/>
    <cellStyle name="Millares 4 3 3 11" xfId="16057" xr:uid="{00000000-0005-0000-0000-0000A9240000}"/>
    <cellStyle name="Millares 4 3 3 11 2" xfId="36256" xr:uid="{00000000-0005-0000-0000-0000AA240000}"/>
    <cellStyle name="Millares 4 3 3 11 3" xfId="29248" xr:uid="{00000000-0005-0000-0000-0000AB240000}"/>
    <cellStyle name="Millares 4 3 3 11 4" xfId="23068" xr:uid="{00000000-0005-0000-0000-0000AC240000}"/>
    <cellStyle name="Millares 4 3 3 12" xfId="17338" xr:uid="{00000000-0005-0000-0000-0000AD240000}"/>
    <cellStyle name="Millares 4 3 3 12 2" xfId="36511" xr:uid="{00000000-0005-0000-0000-0000AE240000}"/>
    <cellStyle name="Millares 4 3 3 12 3" xfId="30529" xr:uid="{00000000-0005-0000-0000-0000AF240000}"/>
    <cellStyle name="Millares 4 3 3 12 4" xfId="23332" xr:uid="{00000000-0005-0000-0000-0000B0240000}"/>
    <cellStyle name="Millares 4 3 3 13" xfId="18624" xr:uid="{00000000-0005-0000-0000-0000B1240000}"/>
    <cellStyle name="Millares 4 3 3 13 2" xfId="36766" xr:uid="{00000000-0005-0000-0000-0000B2240000}"/>
    <cellStyle name="Millares 4 3 3 13 3" xfId="31815" xr:uid="{00000000-0005-0000-0000-0000B3240000}"/>
    <cellStyle name="Millares 4 3 3 13 4" xfId="23587" xr:uid="{00000000-0005-0000-0000-0000B4240000}"/>
    <cellStyle name="Millares 4 3 3 14" xfId="19928" xr:uid="{00000000-0005-0000-0000-0000B5240000}"/>
    <cellStyle name="Millares 4 3 3 14 2" xfId="36995" xr:uid="{00000000-0005-0000-0000-0000B6240000}"/>
    <cellStyle name="Millares 4 3 3 14 3" xfId="33117" xr:uid="{00000000-0005-0000-0000-0000B7240000}"/>
    <cellStyle name="Millares 4 3 3 14 4" xfId="23816" xr:uid="{00000000-0005-0000-0000-0000B8240000}"/>
    <cellStyle name="Millares 4 3 3 15" xfId="24045" xr:uid="{00000000-0005-0000-0000-0000B9240000}"/>
    <cellStyle name="Millares 4 3 3 15 2" xfId="37224" xr:uid="{00000000-0005-0000-0000-0000BA240000}"/>
    <cellStyle name="Millares 4 3 3 16" xfId="24274" xr:uid="{00000000-0005-0000-0000-0000BB240000}"/>
    <cellStyle name="Millares 4 3 3 16 2" xfId="37453" xr:uid="{00000000-0005-0000-0000-0000BC240000}"/>
    <cellStyle name="Millares 4 3 3 17" xfId="24525" xr:uid="{00000000-0005-0000-0000-0000BD240000}"/>
    <cellStyle name="Millares 4 3 3 17 2" xfId="37704" xr:uid="{00000000-0005-0000-0000-0000BE240000}"/>
    <cellStyle name="Millares 4 3 3 18" xfId="34642" xr:uid="{00000000-0005-0000-0000-0000BF240000}"/>
    <cellStyle name="Millares 4 3 3 19" xfId="25145" xr:uid="{00000000-0005-0000-0000-0000C0240000}"/>
    <cellStyle name="Millares 4 3 3 2" xfId="12107" xr:uid="{00000000-0005-0000-0000-0000C1240000}"/>
    <cellStyle name="Millares 4 3 3 2 10" xfId="24383" xr:uid="{00000000-0005-0000-0000-0000C2240000}"/>
    <cellStyle name="Millares 4 3 3 2 10 2" xfId="37562" xr:uid="{00000000-0005-0000-0000-0000C3240000}"/>
    <cellStyle name="Millares 4 3 3 2 11" xfId="24634" xr:uid="{00000000-0005-0000-0000-0000C4240000}"/>
    <cellStyle name="Millares 4 3 3 2 11 2" xfId="37813" xr:uid="{00000000-0005-0000-0000-0000C5240000}"/>
    <cellStyle name="Millares 4 3 3 2 12" xfId="34793" xr:uid="{00000000-0005-0000-0000-0000C6240000}"/>
    <cellStyle name="Millares 4 3 3 2 13" xfId="25299" xr:uid="{00000000-0005-0000-0000-0000C7240000}"/>
    <cellStyle name="Millares 4 3 3 2 14" xfId="21605" xr:uid="{00000000-0005-0000-0000-0000C8240000}"/>
    <cellStyle name="Millares 4 3 3 2 2" xfId="13047" xr:uid="{00000000-0005-0000-0000-0000C9240000}"/>
    <cellStyle name="Millares 4 3 3 2 2 2" xfId="17066" xr:uid="{00000000-0005-0000-0000-0000CA240000}"/>
    <cellStyle name="Millares 4 3 3 2 2 2 2" xfId="30257" xr:uid="{00000000-0005-0000-0000-0000CB240000}"/>
    <cellStyle name="Millares 4 3 3 2 2 3" xfId="18346" xr:uid="{00000000-0005-0000-0000-0000CC240000}"/>
    <cellStyle name="Millares 4 3 3 2 2 3 2" xfId="31537" xr:uid="{00000000-0005-0000-0000-0000CD240000}"/>
    <cellStyle name="Millares 4 3 3 2 2 4" xfId="19632" xr:uid="{00000000-0005-0000-0000-0000CE240000}"/>
    <cellStyle name="Millares 4 3 3 2 2 4 2" xfId="32823" xr:uid="{00000000-0005-0000-0000-0000CF240000}"/>
    <cellStyle name="Millares 4 3 3 2 2 5" xfId="20936" xr:uid="{00000000-0005-0000-0000-0000D0240000}"/>
    <cellStyle name="Millares 4 3 3 2 2 5 2" xfId="34125" xr:uid="{00000000-0005-0000-0000-0000D1240000}"/>
    <cellStyle name="Millares 4 3 3 2 2 6" xfId="35650" xr:uid="{00000000-0005-0000-0000-0000D2240000}"/>
    <cellStyle name="Millares 4 3 3 2 2 7" xfId="26238" xr:uid="{00000000-0005-0000-0000-0000D3240000}"/>
    <cellStyle name="Millares 4 3 3 2 2 8" xfId="22462" xr:uid="{00000000-0005-0000-0000-0000D4240000}"/>
    <cellStyle name="Millares 4 3 3 2 3" xfId="14096" xr:uid="{00000000-0005-0000-0000-0000D5240000}"/>
    <cellStyle name="Millares 4 3 3 2 3 2" xfId="21181" xr:uid="{00000000-0005-0000-0000-0000D6240000}"/>
    <cellStyle name="Millares 4 3 3 2 3 2 2" xfId="34370" xr:uid="{00000000-0005-0000-0000-0000D7240000}"/>
    <cellStyle name="Millares 4 3 3 2 3 3" xfId="35895" xr:uid="{00000000-0005-0000-0000-0000D8240000}"/>
    <cellStyle name="Millares 4 3 3 2 3 4" xfId="27287" xr:uid="{00000000-0005-0000-0000-0000D9240000}"/>
    <cellStyle name="Millares 4 3 3 2 3 5" xfId="22707" xr:uid="{00000000-0005-0000-0000-0000DA240000}"/>
    <cellStyle name="Millares 4 3 3 2 4" xfId="15152" xr:uid="{00000000-0005-0000-0000-0000DB240000}"/>
    <cellStyle name="Millares 4 3 3 2 4 2" xfId="36135" xr:uid="{00000000-0005-0000-0000-0000DC240000}"/>
    <cellStyle name="Millares 4 3 3 2 4 3" xfId="28343" xr:uid="{00000000-0005-0000-0000-0000DD240000}"/>
    <cellStyle name="Millares 4 3 3 2 4 4" xfId="22947" xr:uid="{00000000-0005-0000-0000-0000DE240000}"/>
    <cellStyle name="Millares 4 3 3 2 5" xfId="16208" xr:uid="{00000000-0005-0000-0000-0000DF240000}"/>
    <cellStyle name="Millares 4 3 3 2 5 2" xfId="36365" xr:uid="{00000000-0005-0000-0000-0000E0240000}"/>
    <cellStyle name="Millares 4 3 3 2 5 3" xfId="29399" xr:uid="{00000000-0005-0000-0000-0000E1240000}"/>
    <cellStyle name="Millares 4 3 3 2 5 4" xfId="23177" xr:uid="{00000000-0005-0000-0000-0000E2240000}"/>
    <cellStyle name="Millares 4 3 3 2 6" xfId="17489" xr:uid="{00000000-0005-0000-0000-0000E3240000}"/>
    <cellStyle name="Millares 4 3 3 2 6 2" xfId="36620" xr:uid="{00000000-0005-0000-0000-0000E4240000}"/>
    <cellStyle name="Millares 4 3 3 2 6 3" xfId="30680" xr:uid="{00000000-0005-0000-0000-0000E5240000}"/>
    <cellStyle name="Millares 4 3 3 2 6 4" xfId="23441" xr:uid="{00000000-0005-0000-0000-0000E6240000}"/>
    <cellStyle name="Millares 4 3 3 2 7" xfId="18775" xr:uid="{00000000-0005-0000-0000-0000E7240000}"/>
    <cellStyle name="Millares 4 3 3 2 7 2" xfId="36875" xr:uid="{00000000-0005-0000-0000-0000E8240000}"/>
    <cellStyle name="Millares 4 3 3 2 7 3" xfId="31966" xr:uid="{00000000-0005-0000-0000-0000E9240000}"/>
    <cellStyle name="Millares 4 3 3 2 7 4" xfId="23696" xr:uid="{00000000-0005-0000-0000-0000EA240000}"/>
    <cellStyle name="Millares 4 3 3 2 8" xfId="20079" xr:uid="{00000000-0005-0000-0000-0000EB240000}"/>
    <cellStyle name="Millares 4 3 3 2 8 2" xfId="37104" xr:uid="{00000000-0005-0000-0000-0000EC240000}"/>
    <cellStyle name="Millares 4 3 3 2 8 3" xfId="33268" xr:uid="{00000000-0005-0000-0000-0000ED240000}"/>
    <cellStyle name="Millares 4 3 3 2 8 4" xfId="23925" xr:uid="{00000000-0005-0000-0000-0000EE240000}"/>
    <cellStyle name="Millares 4 3 3 2 9" xfId="24154" xr:uid="{00000000-0005-0000-0000-0000EF240000}"/>
    <cellStyle name="Millares 4 3 3 2 9 2" xfId="37333" xr:uid="{00000000-0005-0000-0000-0000F0240000}"/>
    <cellStyle name="Millares 4 3 3 20" xfId="21454" xr:uid="{00000000-0005-0000-0000-0000F1240000}"/>
    <cellStyle name="Millares 4 3 3 3" xfId="12203" xr:uid="{00000000-0005-0000-0000-0000F2240000}"/>
    <cellStyle name="Millares 4 3 3 3 10" xfId="25395" xr:uid="{00000000-0005-0000-0000-0000F3240000}"/>
    <cellStyle name="Millares 4 3 3 3 11" xfId="21701" xr:uid="{00000000-0005-0000-0000-0000F4240000}"/>
    <cellStyle name="Millares 4 3 3 3 2" xfId="13143" xr:uid="{00000000-0005-0000-0000-0000F5240000}"/>
    <cellStyle name="Millares 4 3 3 3 2 2" xfId="26334" xr:uid="{00000000-0005-0000-0000-0000F6240000}"/>
    <cellStyle name="Millares 4 3 3 3 3" xfId="14192" xr:uid="{00000000-0005-0000-0000-0000F7240000}"/>
    <cellStyle name="Millares 4 3 3 3 3 2" xfId="27383" xr:uid="{00000000-0005-0000-0000-0000F8240000}"/>
    <cellStyle name="Millares 4 3 3 3 4" xfId="15248" xr:uid="{00000000-0005-0000-0000-0000F9240000}"/>
    <cellStyle name="Millares 4 3 3 3 4 2" xfId="28439" xr:uid="{00000000-0005-0000-0000-0000FA240000}"/>
    <cellStyle name="Millares 4 3 3 3 5" xfId="16304" xr:uid="{00000000-0005-0000-0000-0000FB240000}"/>
    <cellStyle name="Millares 4 3 3 3 5 2" xfId="29495" xr:uid="{00000000-0005-0000-0000-0000FC240000}"/>
    <cellStyle name="Millares 4 3 3 3 6" xfId="17585" xr:uid="{00000000-0005-0000-0000-0000FD240000}"/>
    <cellStyle name="Millares 4 3 3 3 6 2" xfId="30776" xr:uid="{00000000-0005-0000-0000-0000FE240000}"/>
    <cellStyle name="Millares 4 3 3 3 7" xfId="18871" xr:uid="{00000000-0005-0000-0000-0000FF240000}"/>
    <cellStyle name="Millares 4 3 3 3 7 2" xfId="32062" xr:uid="{00000000-0005-0000-0000-000000250000}"/>
    <cellStyle name="Millares 4 3 3 3 8" xfId="20175" xr:uid="{00000000-0005-0000-0000-000001250000}"/>
    <cellStyle name="Millares 4 3 3 3 8 2" xfId="33364" xr:uid="{00000000-0005-0000-0000-000002250000}"/>
    <cellStyle name="Millares 4 3 3 3 9" xfId="34889" xr:uid="{00000000-0005-0000-0000-000003250000}"/>
    <cellStyle name="Millares 4 3 3 4" xfId="12308" xr:uid="{00000000-0005-0000-0000-000004250000}"/>
    <cellStyle name="Millares 4 3 3 4 10" xfId="25500" xr:uid="{00000000-0005-0000-0000-000005250000}"/>
    <cellStyle name="Millares 4 3 3 4 11" xfId="21806" xr:uid="{00000000-0005-0000-0000-000006250000}"/>
    <cellStyle name="Millares 4 3 3 4 2" xfId="13248" xr:uid="{00000000-0005-0000-0000-000007250000}"/>
    <cellStyle name="Millares 4 3 3 4 2 2" xfId="26439" xr:uid="{00000000-0005-0000-0000-000008250000}"/>
    <cellStyle name="Millares 4 3 3 4 3" xfId="14297" xr:uid="{00000000-0005-0000-0000-000009250000}"/>
    <cellStyle name="Millares 4 3 3 4 3 2" xfId="27488" xr:uid="{00000000-0005-0000-0000-00000A250000}"/>
    <cellStyle name="Millares 4 3 3 4 4" xfId="15353" xr:uid="{00000000-0005-0000-0000-00000B250000}"/>
    <cellStyle name="Millares 4 3 3 4 4 2" xfId="28544" xr:uid="{00000000-0005-0000-0000-00000C250000}"/>
    <cellStyle name="Millares 4 3 3 4 5" xfId="16409" xr:uid="{00000000-0005-0000-0000-00000D250000}"/>
    <cellStyle name="Millares 4 3 3 4 5 2" xfId="29600" xr:uid="{00000000-0005-0000-0000-00000E250000}"/>
    <cellStyle name="Millares 4 3 3 4 6" xfId="17690" xr:uid="{00000000-0005-0000-0000-00000F250000}"/>
    <cellStyle name="Millares 4 3 3 4 6 2" xfId="30881" xr:uid="{00000000-0005-0000-0000-000010250000}"/>
    <cellStyle name="Millares 4 3 3 4 7" xfId="18976" xr:uid="{00000000-0005-0000-0000-000011250000}"/>
    <cellStyle name="Millares 4 3 3 4 7 2" xfId="32167" xr:uid="{00000000-0005-0000-0000-000012250000}"/>
    <cellStyle name="Millares 4 3 3 4 8" xfId="20280" xr:uid="{00000000-0005-0000-0000-000013250000}"/>
    <cellStyle name="Millares 4 3 3 4 8 2" xfId="33469" xr:uid="{00000000-0005-0000-0000-000014250000}"/>
    <cellStyle name="Millares 4 3 3 4 9" xfId="34994" xr:uid="{00000000-0005-0000-0000-000015250000}"/>
    <cellStyle name="Millares 4 3 3 5" xfId="12473" xr:uid="{00000000-0005-0000-0000-000016250000}"/>
    <cellStyle name="Millares 4 3 3 5 10" xfId="25665" xr:uid="{00000000-0005-0000-0000-000017250000}"/>
    <cellStyle name="Millares 4 3 3 5 11" xfId="21967" xr:uid="{00000000-0005-0000-0000-000018250000}"/>
    <cellStyle name="Millares 4 3 3 5 2" xfId="13409" xr:uid="{00000000-0005-0000-0000-000019250000}"/>
    <cellStyle name="Millares 4 3 3 5 2 2" xfId="26600" xr:uid="{00000000-0005-0000-0000-00001A250000}"/>
    <cellStyle name="Millares 4 3 3 5 3" xfId="14458" xr:uid="{00000000-0005-0000-0000-00001B250000}"/>
    <cellStyle name="Millares 4 3 3 5 3 2" xfId="27649" xr:uid="{00000000-0005-0000-0000-00001C250000}"/>
    <cellStyle name="Millares 4 3 3 5 4" xfId="15514" xr:uid="{00000000-0005-0000-0000-00001D250000}"/>
    <cellStyle name="Millares 4 3 3 5 4 2" xfId="28705" xr:uid="{00000000-0005-0000-0000-00001E250000}"/>
    <cellStyle name="Millares 4 3 3 5 5" xfId="16570" xr:uid="{00000000-0005-0000-0000-00001F250000}"/>
    <cellStyle name="Millares 4 3 3 5 5 2" xfId="29761" xr:uid="{00000000-0005-0000-0000-000020250000}"/>
    <cellStyle name="Millares 4 3 3 5 6" xfId="17851" xr:uid="{00000000-0005-0000-0000-000021250000}"/>
    <cellStyle name="Millares 4 3 3 5 6 2" xfId="31042" xr:uid="{00000000-0005-0000-0000-000022250000}"/>
    <cellStyle name="Millares 4 3 3 5 7" xfId="19137" xr:uid="{00000000-0005-0000-0000-000023250000}"/>
    <cellStyle name="Millares 4 3 3 5 7 2" xfId="32328" xr:uid="{00000000-0005-0000-0000-000024250000}"/>
    <cellStyle name="Millares 4 3 3 5 8" xfId="20441" xr:uid="{00000000-0005-0000-0000-000025250000}"/>
    <cellStyle name="Millares 4 3 3 5 8 2" xfId="33630" xr:uid="{00000000-0005-0000-0000-000026250000}"/>
    <cellStyle name="Millares 4 3 3 5 9" xfId="35155" xr:uid="{00000000-0005-0000-0000-000027250000}"/>
    <cellStyle name="Millares 4 3 3 6" xfId="12587" xr:uid="{00000000-0005-0000-0000-000028250000}"/>
    <cellStyle name="Millares 4 3 3 6 10" xfId="25779" xr:uid="{00000000-0005-0000-0000-000029250000}"/>
    <cellStyle name="Millares 4 3 3 6 11" xfId="22081" xr:uid="{00000000-0005-0000-0000-00002A250000}"/>
    <cellStyle name="Millares 4 3 3 6 2" xfId="13523" xr:uid="{00000000-0005-0000-0000-00002B250000}"/>
    <cellStyle name="Millares 4 3 3 6 2 2" xfId="26714" xr:uid="{00000000-0005-0000-0000-00002C250000}"/>
    <cellStyle name="Millares 4 3 3 6 3" xfId="14572" xr:uid="{00000000-0005-0000-0000-00002D250000}"/>
    <cellStyle name="Millares 4 3 3 6 3 2" xfId="27763" xr:uid="{00000000-0005-0000-0000-00002E250000}"/>
    <cellStyle name="Millares 4 3 3 6 4" xfId="15628" xr:uid="{00000000-0005-0000-0000-00002F250000}"/>
    <cellStyle name="Millares 4 3 3 6 4 2" xfId="28819" xr:uid="{00000000-0005-0000-0000-000030250000}"/>
    <cellStyle name="Millares 4 3 3 6 5" xfId="16684" xr:uid="{00000000-0005-0000-0000-000031250000}"/>
    <cellStyle name="Millares 4 3 3 6 5 2" xfId="29875" xr:uid="{00000000-0005-0000-0000-000032250000}"/>
    <cellStyle name="Millares 4 3 3 6 6" xfId="17965" xr:uid="{00000000-0005-0000-0000-000033250000}"/>
    <cellStyle name="Millares 4 3 3 6 6 2" xfId="31156" xr:uid="{00000000-0005-0000-0000-000034250000}"/>
    <cellStyle name="Millares 4 3 3 6 7" xfId="19251" xr:uid="{00000000-0005-0000-0000-000035250000}"/>
    <cellStyle name="Millares 4 3 3 6 7 2" xfId="32442" xr:uid="{00000000-0005-0000-0000-000036250000}"/>
    <cellStyle name="Millares 4 3 3 6 8" xfId="20555" xr:uid="{00000000-0005-0000-0000-000037250000}"/>
    <cellStyle name="Millares 4 3 3 6 8 2" xfId="33744" xr:uid="{00000000-0005-0000-0000-000038250000}"/>
    <cellStyle name="Millares 4 3 3 6 9" xfId="35269" xr:uid="{00000000-0005-0000-0000-000039250000}"/>
    <cellStyle name="Millares 4 3 3 7" xfId="13674" xr:uid="{00000000-0005-0000-0000-00003A250000}"/>
    <cellStyle name="Millares 4 3 3 7 10" xfId="22232" xr:uid="{00000000-0005-0000-0000-00003B250000}"/>
    <cellStyle name="Millares 4 3 3 7 2" xfId="14723" xr:uid="{00000000-0005-0000-0000-00003C250000}"/>
    <cellStyle name="Millares 4 3 3 7 2 2" xfId="27914" xr:uid="{00000000-0005-0000-0000-00003D250000}"/>
    <cellStyle name="Millares 4 3 3 7 3" xfId="15779" xr:uid="{00000000-0005-0000-0000-00003E250000}"/>
    <cellStyle name="Millares 4 3 3 7 3 2" xfId="28970" xr:uid="{00000000-0005-0000-0000-00003F250000}"/>
    <cellStyle name="Millares 4 3 3 7 4" xfId="16835" xr:uid="{00000000-0005-0000-0000-000040250000}"/>
    <cellStyle name="Millares 4 3 3 7 4 2" xfId="30026" xr:uid="{00000000-0005-0000-0000-000041250000}"/>
    <cellStyle name="Millares 4 3 3 7 5" xfId="18116" xr:uid="{00000000-0005-0000-0000-000042250000}"/>
    <cellStyle name="Millares 4 3 3 7 5 2" xfId="31307" xr:uid="{00000000-0005-0000-0000-000043250000}"/>
    <cellStyle name="Millares 4 3 3 7 6" xfId="19402" xr:uid="{00000000-0005-0000-0000-000044250000}"/>
    <cellStyle name="Millares 4 3 3 7 6 2" xfId="32593" xr:uid="{00000000-0005-0000-0000-000045250000}"/>
    <cellStyle name="Millares 4 3 3 7 7" xfId="20706" xr:uid="{00000000-0005-0000-0000-000046250000}"/>
    <cellStyle name="Millares 4 3 3 7 7 2" xfId="33895" xr:uid="{00000000-0005-0000-0000-000047250000}"/>
    <cellStyle name="Millares 4 3 3 7 8" xfId="35420" xr:uid="{00000000-0005-0000-0000-000048250000}"/>
    <cellStyle name="Millares 4 3 3 7 9" xfId="26865" xr:uid="{00000000-0005-0000-0000-000049250000}"/>
    <cellStyle name="Millares 4 3 3 8" xfId="12896" xr:uid="{00000000-0005-0000-0000-00004A250000}"/>
    <cellStyle name="Millares 4 3 3 8 2" xfId="16957" xr:uid="{00000000-0005-0000-0000-00004B250000}"/>
    <cellStyle name="Millares 4 3 3 8 2 2" xfId="30148" xr:uid="{00000000-0005-0000-0000-00004C250000}"/>
    <cellStyle name="Millares 4 3 3 8 3" xfId="18237" xr:uid="{00000000-0005-0000-0000-00004D250000}"/>
    <cellStyle name="Millares 4 3 3 8 3 2" xfId="31428" xr:uid="{00000000-0005-0000-0000-00004E250000}"/>
    <cellStyle name="Millares 4 3 3 8 4" xfId="19523" xr:uid="{00000000-0005-0000-0000-00004F250000}"/>
    <cellStyle name="Millares 4 3 3 8 4 2" xfId="32714" xr:uid="{00000000-0005-0000-0000-000050250000}"/>
    <cellStyle name="Millares 4 3 3 8 5" xfId="20827" xr:uid="{00000000-0005-0000-0000-000051250000}"/>
    <cellStyle name="Millares 4 3 3 8 5 2" xfId="34016" xr:uid="{00000000-0005-0000-0000-000052250000}"/>
    <cellStyle name="Millares 4 3 3 8 6" xfId="35541" xr:uid="{00000000-0005-0000-0000-000053250000}"/>
    <cellStyle name="Millares 4 3 3 8 7" xfId="26087" xr:uid="{00000000-0005-0000-0000-000054250000}"/>
    <cellStyle name="Millares 4 3 3 8 8" xfId="22353" xr:uid="{00000000-0005-0000-0000-000055250000}"/>
    <cellStyle name="Millares 4 3 3 9" xfId="13945" xr:uid="{00000000-0005-0000-0000-000056250000}"/>
    <cellStyle name="Millares 4 3 3 9 2" xfId="21072" xr:uid="{00000000-0005-0000-0000-000057250000}"/>
    <cellStyle name="Millares 4 3 3 9 2 2" xfId="34261" xr:uid="{00000000-0005-0000-0000-000058250000}"/>
    <cellStyle name="Millares 4 3 3 9 3" xfId="35786" xr:uid="{00000000-0005-0000-0000-000059250000}"/>
    <cellStyle name="Millares 4 3 3 9 4" xfId="27136" xr:uid="{00000000-0005-0000-0000-00005A250000}"/>
    <cellStyle name="Millares 4 3 3 9 5" xfId="22598" xr:uid="{00000000-0005-0000-0000-00005B250000}"/>
    <cellStyle name="Millares 4 3 4" xfId="12000" xr:uid="{00000000-0005-0000-0000-00005C250000}"/>
    <cellStyle name="Millares 4 3 4 10" xfId="24351" xr:uid="{00000000-0005-0000-0000-00005D250000}"/>
    <cellStyle name="Millares 4 3 4 10 2" xfId="37530" xr:uid="{00000000-0005-0000-0000-00005E250000}"/>
    <cellStyle name="Millares 4 3 4 11" xfId="24602" xr:uid="{00000000-0005-0000-0000-00005F250000}"/>
    <cellStyle name="Millares 4 3 4 11 2" xfId="37781" xr:uid="{00000000-0005-0000-0000-000060250000}"/>
    <cellStyle name="Millares 4 3 4 12" xfId="34687" xr:uid="{00000000-0005-0000-0000-000061250000}"/>
    <cellStyle name="Millares 4 3 4 13" xfId="25192" xr:uid="{00000000-0005-0000-0000-000062250000}"/>
    <cellStyle name="Millares 4 3 4 14" xfId="21499" xr:uid="{00000000-0005-0000-0000-000063250000}"/>
    <cellStyle name="Millares 4 3 4 2" xfId="12941" xr:uid="{00000000-0005-0000-0000-000064250000}"/>
    <cellStyle name="Millares 4 3 4 2 2" xfId="17034" xr:uid="{00000000-0005-0000-0000-000065250000}"/>
    <cellStyle name="Millares 4 3 4 2 2 2" xfId="30225" xr:uid="{00000000-0005-0000-0000-000066250000}"/>
    <cellStyle name="Millares 4 3 4 2 3" xfId="18314" xr:uid="{00000000-0005-0000-0000-000067250000}"/>
    <cellStyle name="Millares 4 3 4 2 3 2" xfId="31505" xr:uid="{00000000-0005-0000-0000-000068250000}"/>
    <cellStyle name="Millares 4 3 4 2 4" xfId="19600" xr:uid="{00000000-0005-0000-0000-000069250000}"/>
    <cellStyle name="Millares 4 3 4 2 4 2" xfId="32791" xr:uid="{00000000-0005-0000-0000-00006A250000}"/>
    <cellStyle name="Millares 4 3 4 2 5" xfId="20904" xr:uid="{00000000-0005-0000-0000-00006B250000}"/>
    <cellStyle name="Millares 4 3 4 2 5 2" xfId="34093" xr:uid="{00000000-0005-0000-0000-00006C250000}"/>
    <cellStyle name="Millares 4 3 4 2 6" xfId="35618" xr:uid="{00000000-0005-0000-0000-00006D250000}"/>
    <cellStyle name="Millares 4 3 4 2 7" xfId="26132" xr:uid="{00000000-0005-0000-0000-00006E250000}"/>
    <cellStyle name="Millares 4 3 4 2 8" xfId="22430" xr:uid="{00000000-0005-0000-0000-00006F250000}"/>
    <cellStyle name="Millares 4 3 4 3" xfId="13990" xr:uid="{00000000-0005-0000-0000-000070250000}"/>
    <cellStyle name="Millares 4 3 4 3 2" xfId="21149" xr:uid="{00000000-0005-0000-0000-000071250000}"/>
    <cellStyle name="Millares 4 3 4 3 2 2" xfId="34338" xr:uid="{00000000-0005-0000-0000-000072250000}"/>
    <cellStyle name="Millares 4 3 4 3 3" xfId="35863" xr:uid="{00000000-0005-0000-0000-000073250000}"/>
    <cellStyle name="Millares 4 3 4 3 4" xfId="27181" xr:uid="{00000000-0005-0000-0000-000074250000}"/>
    <cellStyle name="Millares 4 3 4 3 5" xfId="22675" xr:uid="{00000000-0005-0000-0000-000075250000}"/>
    <cellStyle name="Millares 4 3 4 4" xfId="15046" xr:uid="{00000000-0005-0000-0000-000076250000}"/>
    <cellStyle name="Millares 4 3 4 4 2" xfId="36103" xr:uid="{00000000-0005-0000-0000-000077250000}"/>
    <cellStyle name="Millares 4 3 4 4 3" xfId="28237" xr:uid="{00000000-0005-0000-0000-000078250000}"/>
    <cellStyle name="Millares 4 3 4 4 4" xfId="22915" xr:uid="{00000000-0005-0000-0000-000079250000}"/>
    <cellStyle name="Millares 4 3 4 5" xfId="16102" xr:uid="{00000000-0005-0000-0000-00007A250000}"/>
    <cellStyle name="Millares 4 3 4 5 2" xfId="36333" xr:uid="{00000000-0005-0000-0000-00007B250000}"/>
    <cellStyle name="Millares 4 3 4 5 3" xfId="29293" xr:uid="{00000000-0005-0000-0000-00007C250000}"/>
    <cellStyle name="Millares 4 3 4 5 4" xfId="23145" xr:uid="{00000000-0005-0000-0000-00007D250000}"/>
    <cellStyle name="Millares 4 3 4 6" xfId="17383" xr:uid="{00000000-0005-0000-0000-00007E250000}"/>
    <cellStyle name="Millares 4 3 4 6 2" xfId="36588" xr:uid="{00000000-0005-0000-0000-00007F250000}"/>
    <cellStyle name="Millares 4 3 4 6 3" xfId="30574" xr:uid="{00000000-0005-0000-0000-000080250000}"/>
    <cellStyle name="Millares 4 3 4 6 4" xfId="23409" xr:uid="{00000000-0005-0000-0000-000081250000}"/>
    <cellStyle name="Millares 4 3 4 7" xfId="18669" xr:uid="{00000000-0005-0000-0000-000082250000}"/>
    <cellStyle name="Millares 4 3 4 7 2" xfId="36843" xr:uid="{00000000-0005-0000-0000-000083250000}"/>
    <cellStyle name="Millares 4 3 4 7 3" xfId="31860" xr:uid="{00000000-0005-0000-0000-000084250000}"/>
    <cellStyle name="Millares 4 3 4 7 4" xfId="23664" xr:uid="{00000000-0005-0000-0000-000085250000}"/>
    <cellStyle name="Millares 4 3 4 8" xfId="19973" xr:uid="{00000000-0005-0000-0000-000086250000}"/>
    <cellStyle name="Millares 4 3 4 8 2" xfId="37072" xr:uid="{00000000-0005-0000-0000-000087250000}"/>
    <cellStyle name="Millares 4 3 4 8 3" xfId="33162" xr:uid="{00000000-0005-0000-0000-000088250000}"/>
    <cellStyle name="Millares 4 3 4 8 4" xfId="23893" xr:uid="{00000000-0005-0000-0000-000089250000}"/>
    <cellStyle name="Millares 4 3 4 9" xfId="24122" xr:uid="{00000000-0005-0000-0000-00008A250000}"/>
    <cellStyle name="Millares 4 3 4 9 2" xfId="37301" xr:uid="{00000000-0005-0000-0000-00008B250000}"/>
    <cellStyle name="Millares 4 3 5" xfId="12075" xr:uid="{00000000-0005-0000-0000-00008C250000}"/>
    <cellStyle name="Millares 4 3 5 10" xfId="25267" xr:uid="{00000000-0005-0000-0000-00008D250000}"/>
    <cellStyle name="Millares 4 3 5 11" xfId="21573" xr:uid="{00000000-0005-0000-0000-00008E250000}"/>
    <cellStyle name="Millares 4 3 5 2" xfId="13015" xr:uid="{00000000-0005-0000-0000-00008F250000}"/>
    <cellStyle name="Millares 4 3 5 2 2" xfId="26206" xr:uid="{00000000-0005-0000-0000-000090250000}"/>
    <cellStyle name="Millares 4 3 5 3" xfId="14064" xr:uid="{00000000-0005-0000-0000-000091250000}"/>
    <cellStyle name="Millares 4 3 5 3 2" xfId="27255" xr:uid="{00000000-0005-0000-0000-000092250000}"/>
    <cellStyle name="Millares 4 3 5 4" xfId="15120" xr:uid="{00000000-0005-0000-0000-000093250000}"/>
    <cellStyle name="Millares 4 3 5 4 2" xfId="28311" xr:uid="{00000000-0005-0000-0000-000094250000}"/>
    <cellStyle name="Millares 4 3 5 5" xfId="16176" xr:uid="{00000000-0005-0000-0000-000095250000}"/>
    <cellStyle name="Millares 4 3 5 5 2" xfId="29367" xr:uid="{00000000-0005-0000-0000-000096250000}"/>
    <cellStyle name="Millares 4 3 5 6" xfId="17457" xr:uid="{00000000-0005-0000-0000-000097250000}"/>
    <cellStyle name="Millares 4 3 5 6 2" xfId="30648" xr:uid="{00000000-0005-0000-0000-000098250000}"/>
    <cellStyle name="Millares 4 3 5 7" xfId="18743" xr:uid="{00000000-0005-0000-0000-000099250000}"/>
    <cellStyle name="Millares 4 3 5 7 2" xfId="31934" xr:uid="{00000000-0005-0000-0000-00009A250000}"/>
    <cellStyle name="Millares 4 3 5 8" xfId="20047" xr:uid="{00000000-0005-0000-0000-00009B250000}"/>
    <cellStyle name="Millares 4 3 5 8 2" xfId="33236" xr:uid="{00000000-0005-0000-0000-00009C250000}"/>
    <cellStyle name="Millares 4 3 5 9" xfId="34761" xr:uid="{00000000-0005-0000-0000-00009D250000}"/>
    <cellStyle name="Millares 4 3 6" xfId="12171" xr:uid="{00000000-0005-0000-0000-00009E250000}"/>
    <cellStyle name="Millares 4 3 6 10" xfId="25363" xr:uid="{00000000-0005-0000-0000-00009F250000}"/>
    <cellStyle name="Millares 4 3 6 11" xfId="21669" xr:uid="{00000000-0005-0000-0000-0000A0250000}"/>
    <cellStyle name="Millares 4 3 6 2" xfId="13111" xr:uid="{00000000-0005-0000-0000-0000A1250000}"/>
    <cellStyle name="Millares 4 3 6 2 2" xfId="26302" xr:uid="{00000000-0005-0000-0000-0000A2250000}"/>
    <cellStyle name="Millares 4 3 6 3" xfId="14160" xr:uid="{00000000-0005-0000-0000-0000A3250000}"/>
    <cellStyle name="Millares 4 3 6 3 2" xfId="27351" xr:uid="{00000000-0005-0000-0000-0000A4250000}"/>
    <cellStyle name="Millares 4 3 6 4" xfId="15216" xr:uid="{00000000-0005-0000-0000-0000A5250000}"/>
    <cellStyle name="Millares 4 3 6 4 2" xfId="28407" xr:uid="{00000000-0005-0000-0000-0000A6250000}"/>
    <cellStyle name="Millares 4 3 6 5" xfId="16272" xr:uid="{00000000-0005-0000-0000-0000A7250000}"/>
    <cellStyle name="Millares 4 3 6 5 2" xfId="29463" xr:uid="{00000000-0005-0000-0000-0000A8250000}"/>
    <cellStyle name="Millares 4 3 6 6" xfId="17553" xr:uid="{00000000-0005-0000-0000-0000A9250000}"/>
    <cellStyle name="Millares 4 3 6 6 2" xfId="30744" xr:uid="{00000000-0005-0000-0000-0000AA250000}"/>
    <cellStyle name="Millares 4 3 6 7" xfId="18839" xr:uid="{00000000-0005-0000-0000-0000AB250000}"/>
    <cellStyle name="Millares 4 3 6 7 2" xfId="32030" xr:uid="{00000000-0005-0000-0000-0000AC250000}"/>
    <cellStyle name="Millares 4 3 6 8" xfId="20143" xr:uid="{00000000-0005-0000-0000-0000AD250000}"/>
    <cellStyle name="Millares 4 3 6 8 2" xfId="33332" xr:uid="{00000000-0005-0000-0000-0000AE250000}"/>
    <cellStyle name="Millares 4 3 6 9" xfId="34857" xr:uid="{00000000-0005-0000-0000-0000AF250000}"/>
    <cellStyle name="Millares 4 3 7" xfId="12276" xr:uid="{00000000-0005-0000-0000-0000B0250000}"/>
    <cellStyle name="Millares 4 3 7 10" xfId="25468" xr:uid="{00000000-0005-0000-0000-0000B1250000}"/>
    <cellStyle name="Millares 4 3 7 11" xfId="21774" xr:uid="{00000000-0005-0000-0000-0000B2250000}"/>
    <cellStyle name="Millares 4 3 7 2" xfId="13216" xr:uid="{00000000-0005-0000-0000-0000B3250000}"/>
    <cellStyle name="Millares 4 3 7 2 2" xfId="26407" xr:uid="{00000000-0005-0000-0000-0000B4250000}"/>
    <cellStyle name="Millares 4 3 7 3" xfId="14265" xr:uid="{00000000-0005-0000-0000-0000B5250000}"/>
    <cellStyle name="Millares 4 3 7 3 2" xfId="27456" xr:uid="{00000000-0005-0000-0000-0000B6250000}"/>
    <cellStyle name="Millares 4 3 7 4" xfId="15321" xr:uid="{00000000-0005-0000-0000-0000B7250000}"/>
    <cellStyle name="Millares 4 3 7 4 2" xfId="28512" xr:uid="{00000000-0005-0000-0000-0000B8250000}"/>
    <cellStyle name="Millares 4 3 7 5" xfId="16377" xr:uid="{00000000-0005-0000-0000-0000B9250000}"/>
    <cellStyle name="Millares 4 3 7 5 2" xfId="29568" xr:uid="{00000000-0005-0000-0000-0000BA250000}"/>
    <cellStyle name="Millares 4 3 7 6" xfId="17658" xr:uid="{00000000-0005-0000-0000-0000BB250000}"/>
    <cellStyle name="Millares 4 3 7 6 2" xfId="30849" xr:uid="{00000000-0005-0000-0000-0000BC250000}"/>
    <cellStyle name="Millares 4 3 7 7" xfId="18944" xr:uid="{00000000-0005-0000-0000-0000BD250000}"/>
    <cellStyle name="Millares 4 3 7 7 2" xfId="32135" xr:uid="{00000000-0005-0000-0000-0000BE250000}"/>
    <cellStyle name="Millares 4 3 7 8" xfId="20248" xr:uid="{00000000-0005-0000-0000-0000BF250000}"/>
    <cellStyle name="Millares 4 3 7 8 2" xfId="33437" xr:uid="{00000000-0005-0000-0000-0000C0250000}"/>
    <cellStyle name="Millares 4 3 7 9" xfId="34962" xr:uid="{00000000-0005-0000-0000-0000C1250000}"/>
    <cellStyle name="Millares 4 3 8" xfId="12441" xr:uid="{00000000-0005-0000-0000-0000C2250000}"/>
    <cellStyle name="Millares 4 3 8 10" xfId="25633" xr:uid="{00000000-0005-0000-0000-0000C3250000}"/>
    <cellStyle name="Millares 4 3 8 11" xfId="21935" xr:uid="{00000000-0005-0000-0000-0000C4250000}"/>
    <cellStyle name="Millares 4 3 8 2" xfId="13377" xr:uid="{00000000-0005-0000-0000-0000C5250000}"/>
    <cellStyle name="Millares 4 3 8 2 2" xfId="26568" xr:uid="{00000000-0005-0000-0000-0000C6250000}"/>
    <cellStyle name="Millares 4 3 8 3" xfId="14426" xr:uid="{00000000-0005-0000-0000-0000C7250000}"/>
    <cellStyle name="Millares 4 3 8 3 2" xfId="27617" xr:uid="{00000000-0005-0000-0000-0000C8250000}"/>
    <cellStyle name="Millares 4 3 8 4" xfId="15482" xr:uid="{00000000-0005-0000-0000-0000C9250000}"/>
    <cellStyle name="Millares 4 3 8 4 2" xfId="28673" xr:uid="{00000000-0005-0000-0000-0000CA250000}"/>
    <cellStyle name="Millares 4 3 8 5" xfId="16538" xr:uid="{00000000-0005-0000-0000-0000CB250000}"/>
    <cellStyle name="Millares 4 3 8 5 2" xfId="29729" xr:uid="{00000000-0005-0000-0000-0000CC250000}"/>
    <cellStyle name="Millares 4 3 8 6" xfId="17819" xr:uid="{00000000-0005-0000-0000-0000CD250000}"/>
    <cellStyle name="Millares 4 3 8 6 2" xfId="31010" xr:uid="{00000000-0005-0000-0000-0000CE250000}"/>
    <cellStyle name="Millares 4 3 8 7" xfId="19105" xr:uid="{00000000-0005-0000-0000-0000CF250000}"/>
    <cellStyle name="Millares 4 3 8 7 2" xfId="32296" xr:uid="{00000000-0005-0000-0000-0000D0250000}"/>
    <cellStyle name="Millares 4 3 8 8" xfId="20409" xr:uid="{00000000-0005-0000-0000-0000D1250000}"/>
    <cellStyle name="Millares 4 3 8 8 2" xfId="33598" xr:uid="{00000000-0005-0000-0000-0000D2250000}"/>
    <cellStyle name="Millares 4 3 8 9" xfId="35123" xr:uid="{00000000-0005-0000-0000-0000D3250000}"/>
    <cellStyle name="Millares 4 3 9" xfId="12555" xr:uid="{00000000-0005-0000-0000-0000D4250000}"/>
    <cellStyle name="Millares 4 3 9 10" xfId="25747" xr:uid="{00000000-0005-0000-0000-0000D5250000}"/>
    <cellStyle name="Millares 4 3 9 11" xfId="22049" xr:uid="{00000000-0005-0000-0000-0000D6250000}"/>
    <cellStyle name="Millares 4 3 9 2" xfId="13491" xr:uid="{00000000-0005-0000-0000-0000D7250000}"/>
    <cellStyle name="Millares 4 3 9 2 2" xfId="26682" xr:uid="{00000000-0005-0000-0000-0000D8250000}"/>
    <cellStyle name="Millares 4 3 9 3" xfId="14540" xr:uid="{00000000-0005-0000-0000-0000D9250000}"/>
    <cellStyle name="Millares 4 3 9 3 2" xfId="27731" xr:uid="{00000000-0005-0000-0000-0000DA250000}"/>
    <cellStyle name="Millares 4 3 9 4" xfId="15596" xr:uid="{00000000-0005-0000-0000-0000DB250000}"/>
    <cellStyle name="Millares 4 3 9 4 2" xfId="28787" xr:uid="{00000000-0005-0000-0000-0000DC250000}"/>
    <cellStyle name="Millares 4 3 9 5" xfId="16652" xr:uid="{00000000-0005-0000-0000-0000DD250000}"/>
    <cellStyle name="Millares 4 3 9 5 2" xfId="29843" xr:uid="{00000000-0005-0000-0000-0000DE250000}"/>
    <cellStyle name="Millares 4 3 9 6" xfId="17933" xr:uid="{00000000-0005-0000-0000-0000DF250000}"/>
    <cellStyle name="Millares 4 3 9 6 2" xfId="31124" xr:uid="{00000000-0005-0000-0000-0000E0250000}"/>
    <cellStyle name="Millares 4 3 9 7" xfId="19219" xr:uid="{00000000-0005-0000-0000-0000E1250000}"/>
    <cellStyle name="Millares 4 3 9 7 2" xfId="32410" xr:uid="{00000000-0005-0000-0000-0000E2250000}"/>
    <cellStyle name="Millares 4 3 9 8" xfId="20523" xr:uid="{00000000-0005-0000-0000-0000E3250000}"/>
    <cellStyle name="Millares 4 3 9 8 2" xfId="33712" xr:uid="{00000000-0005-0000-0000-0000E4250000}"/>
    <cellStyle name="Millares 4 3 9 9" xfId="35237" xr:uid="{00000000-0005-0000-0000-0000E5250000}"/>
    <cellStyle name="Millares 4 4" xfId="169" xr:uid="{00000000-0005-0000-0000-0000E6250000}"/>
    <cellStyle name="Millares 4 4 10" xfId="12718" xr:uid="{00000000-0005-0000-0000-0000E7250000}"/>
    <cellStyle name="Millares 4 4 10 2" xfId="16973" xr:uid="{00000000-0005-0000-0000-0000E8250000}"/>
    <cellStyle name="Millares 4 4 10 2 2" xfId="30164" xr:uid="{00000000-0005-0000-0000-0000E9250000}"/>
    <cellStyle name="Millares 4 4 10 3" xfId="18253" xr:uid="{00000000-0005-0000-0000-0000EA250000}"/>
    <cellStyle name="Millares 4 4 10 3 2" xfId="31444" xr:uid="{00000000-0005-0000-0000-0000EB250000}"/>
    <cellStyle name="Millares 4 4 10 4" xfId="19539" xr:uid="{00000000-0005-0000-0000-0000EC250000}"/>
    <cellStyle name="Millares 4 4 10 4 2" xfId="32730" xr:uid="{00000000-0005-0000-0000-0000ED250000}"/>
    <cellStyle name="Millares 4 4 10 5" xfId="20843" xr:uid="{00000000-0005-0000-0000-0000EE250000}"/>
    <cellStyle name="Millares 4 4 10 5 2" xfId="34032" xr:uid="{00000000-0005-0000-0000-0000EF250000}"/>
    <cellStyle name="Millares 4 4 10 6" xfId="35557" xr:uid="{00000000-0005-0000-0000-0000F0250000}"/>
    <cellStyle name="Millares 4 4 10 7" xfId="25909" xr:uid="{00000000-0005-0000-0000-0000F1250000}"/>
    <cellStyle name="Millares 4 4 10 8" xfId="22369" xr:uid="{00000000-0005-0000-0000-0000F2250000}"/>
    <cellStyle name="Millares 4 4 11" xfId="13767" xr:uid="{00000000-0005-0000-0000-0000F3250000}"/>
    <cellStyle name="Millares 4 4 11 2" xfId="21088" xr:uid="{00000000-0005-0000-0000-0000F4250000}"/>
    <cellStyle name="Millares 4 4 11 2 2" xfId="34277" xr:uid="{00000000-0005-0000-0000-0000F5250000}"/>
    <cellStyle name="Millares 4 4 11 3" xfId="35802" xr:uid="{00000000-0005-0000-0000-0000F6250000}"/>
    <cellStyle name="Millares 4 4 11 4" xfId="26958" xr:uid="{00000000-0005-0000-0000-0000F7250000}"/>
    <cellStyle name="Millares 4 4 11 5" xfId="22614" xr:uid="{00000000-0005-0000-0000-0000F8250000}"/>
    <cellStyle name="Millares 4 4 12" xfId="14823" xr:uid="{00000000-0005-0000-0000-0000F9250000}"/>
    <cellStyle name="Millares 4 4 12 2" xfId="36042" xr:uid="{00000000-0005-0000-0000-0000FA250000}"/>
    <cellStyle name="Millares 4 4 12 3" xfId="28014" xr:uid="{00000000-0005-0000-0000-0000FB250000}"/>
    <cellStyle name="Millares 4 4 12 4" xfId="22854" xr:uid="{00000000-0005-0000-0000-0000FC250000}"/>
    <cellStyle name="Millares 4 4 13" xfId="15879" xr:uid="{00000000-0005-0000-0000-0000FD250000}"/>
    <cellStyle name="Millares 4 4 13 2" xfId="36272" xr:uid="{00000000-0005-0000-0000-0000FE250000}"/>
    <cellStyle name="Millares 4 4 13 3" xfId="29070" xr:uid="{00000000-0005-0000-0000-0000FF250000}"/>
    <cellStyle name="Millares 4 4 13 4" xfId="23084" xr:uid="{00000000-0005-0000-0000-000000260000}"/>
    <cellStyle name="Millares 4 4 14" xfId="17160" xr:uid="{00000000-0005-0000-0000-000001260000}"/>
    <cellStyle name="Millares 4 4 14 2" xfId="36527" xr:uid="{00000000-0005-0000-0000-000002260000}"/>
    <cellStyle name="Millares 4 4 14 3" xfId="30351" xr:uid="{00000000-0005-0000-0000-000003260000}"/>
    <cellStyle name="Millares 4 4 14 4" xfId="23348" xr:uid="{00000000-0005-0000-0000-000004260000}"/>
    <cellStyle name="Millares 4 4 15" xfId="18446" xr:uid="{00000000-0005-0000-0000-000005260000}"/>
    <cellStyle name="Millares 4 4 15 2" xfId="36782" xr:uid="{00000000-0005-0000-0000-000006260000}"/>
    <cellStyle name="Millares 4 4 15 3" xfId="31637" xr:uid="{00000000-0005-0000-0000-000007260000}"/>
    <cellStyle name="Millares 4 4 15 4" xfId="23603" xr:uid="{00000000-0005-0000-0000-000008260000}"/>
    <cellStyle name="Millares 4 4 16" xfId="19750" xr:uid="{00000000-0005-0000-0000-000009260000}"/>
    <cellStyle name="Millares 4 4 16 2" xfId="37011" xr:uid="{00000000-0005-0000-0000-00000A260000}"/>
    <cellStyle name="Millares 4 4 16 3" xfId="32939" xr:uid="{00000000-0005-0000-0000-00000B260000}"/>
    <cellStyle name="Millares 4 4 16 4" xfId="23832" xr:uid="{00000000-0005-0000-0000-00000C260000}"/>
    <cellStyle name="Millares 4 4 17" xfId="24061" xr:uid="{00000000-0005-0000-0000-00000D260000}"/>
    <cellStyle name="Millares 4 4 17 2" xfId="37240" xr:uid="{00000000-0005-0000-0000-00000E260000}"/>
    <cellStyle name="Millares 4 4 18" xfId="24290" xr:uid="{00000000-0005-0000-0000-00000F260000}"/>
    <cellStyle name="Millares 4 4 18 2" xfId="37469" xr:uid="{00000000-0005-0000-0000-000010260000}"/>
    <cellStyle name="Millares 4 4 19" xfId="24541" xr:uid="{00000000-0005-0000-0000-000011260000}"/>
    <cellStyle name="Millares 4 4 19 2" xfId="37720" xr:uid="{00000000-0005-0000-0000-000012260000}"/>
    <cellStyle name="Millares 4 4 2" xfId="4451" xr:uid="{00000000-0005-0000-0000-000013260000}"/>
    <cellStyle name="Millares 4 4 2 10" xfId="24399" xr:uid="{00000000-0005-0000-0000-000014260000}"/>
    <cellStyle name="Millares 4 4 2 10 2" xfId="37578" xr:uid="{00000000-0005-0000-0000-000015260000}"/>
    <cellStyle name="Millares 4 4 2 11" xfId="24650" xr:uid="{00000000-0005-0000-0000-000016260000}"/>
    <cellStyle name="Millares 4 4 2 11 2" xfId="37829" xr:uid="{00000000-0005-0000-0000-000017260000}"/>
    <cellStyle name="Millares 4 4 2 12" xfId="34537" xr:uid="{00000000-0005-0000-0000-000018260000}"/>
    <cellStyle name="Millares 4 4 2 13" xfId="24966" xr:uid="{00000000-0005-0000-0000-000019260000}"/>
    <cellStyle name="Millares 4 4 2 14" xfId="21349" xr:uid="{00000000-0005-0000-0000-00001A260000}"/>
    <cellStyle name="Millares 4 4 2 2" xfId="12791" xr:uid="{00000000-0005-0000-0000-00001B260000}"/>
    <cellStyle name="Millares 4 4 2 2 2" xfId="17082" xr:uid="{00000000-0005-0000-0000-00001C260000}"/>
    <cellStyle name="Millares 4 4 2 2 2 2" xfId="30273" xr:uid="{00000000-0005-0000-0000-00001D260000}"/>
    <cellStyle name="Millares 4 4 2 2 3" xfId="18362" xr:uid="{00000000-0005-0000-0000-00001E260000}"/>
    <cellStyle name="Millares 4 4 2 2 3 2" xfId="31553" xr:uid="{00000000-0005-0000-0000-00001F260000}"/>
    <cellStyle name="Millares 4 4 2 2 4" xfId="19648" xr:uid="{00000000-0005-0000-0000-000020260000}"/>
    <cellStyle name="Millares 4 4 2 2 4 2" xfId="32839" xr:uid="{00000000-0005-0000-0000-000021260000}"/>
    <cellStyle name="Millares 4 4 2 2 5" xfId="20952" xr:uid="{00000000-0005-0000-0000-000022260000}"/>
    <cellStyle name="Millares 4 4 2 2 5 2" xfId="34141" xr:uid="{00000000-0005-0000-0000-000023260000}"/>
    <cellStyle name="Millares 4 4 2 2 6" xfId="35666" xr:uid="{00000000-0005-0000-0000-000024260000}"/>
    <cellStyle name="Millares 4 4 2 2 7" xfId="25982" xr:uid="{00000000-0005-0000-0000-000025260000}"/>
    <cellStyle name="Millares 4 4 2 2 8" xfId="22478" xr:uid="{00000000-0005-0000-0000-000026260000}"/>
    <cellStyle name="Millares 4 4 2 3" xfId="13840" xr:uid="{00000000-0005-0000-0000-000027260000}"/>
    <cellStyle name="Millares 4 4 2 3 2" xfId="21197" xr:uid="{00000000-0005-0000-0000-000028260000}"/>
    <cellStyle name="Millares 4 4 2 3 2 2" xfId="34386" xr:uid="{00000000-0005-0000-0000-000029260000}"/>
    <cellStyle name="Millares 4 4 2 3 3" xfId="35911" xr:uid="{00000000-0005-0000-0000-00002A260000}"/>
    <cellStyle name="Millares 4 4 2 3 4" xfId="27031" xr:uid="{00000000-0005-0000-0000-00002B260000}"/>
    <cellStyle name="Millares 4 4 2 3 5" xfId="22723" xr:uid="{00000000-0005-0000-0000-00002C260000}"/>
    <cellStyle name="Millares 4 4 2 4" xfId="14896" xr:uid="{00000000-0005-0000-0000-00002D260000}"/>
    <cellStyle name="Millares 4 4 2 4 2" xfId="36151" xr:uid="{00000000-0005-0000-0000-00002E260000}"/>
    <cellStyle name="Millares 4 4 2 4 3" xfId="28087" xr:uid="{00000000-0005-0000-0000-00002F260000}"/>
    <cellStyle name="Millares 4 4 2 4 4" xfId="22963" xr:uid="{00000000-0005-0000-0000-000030260000}"/>
    <cellStyle name="Millares 4 4 2 5" xfId="15952" xr:uid="{00000000-0005-0000-0000-000031260000}"/>
    <cellStyle name="Millares 4 4 2 5 2" xfId="36381" xr:uid="{00000000-0005-0000-0000-000032260000}"/>
    <cellStyle name="Millares 4 4 2 5 3" xfId="29143" xr:uid="{00000000-0005-0000-0000-000033260000}"/>
    <cellStyle name="Millares 4 4 2 5 4" xfId="23193" xr:uid="{00000000-0005-0000-0000-000034260000}"/>
    <cellStyle name="Millares 4 4 2 6" xfId="17233" xr:uid="{00000000-0005-0000-0000-000035260000}"/>
    <cellStyle name="Millares 4 4 2 6 2" xfId="36636" xr:uid="{00000000-0005-0000-0000-000036260000}"/>
    <cellStyle name="Millares 4 4 2 6 3" xfId="30424" xr:uid="{00000000-0005-0000-0000-000037260000}"/>
    <cellStyle name="Millares 4 4 2 6 4" xfId="23457" xr:uid="{00000000-0005-0000-0000-000038260000}"/>
    <cellStyle name="Millares 4 4 2 7" xfId="18519" xr:uid="{00000000-0005-0000-0000-000039260000}"/>
    <cellStyle name="Millares 4 4 2 7 2" xfId="36891" xr:uid="{00000000-0005-0000-0000-00003A260000}"/>
    <cellStyle name="Millares 4 4 2 7 3" xfId="31710" xr:uid="{00000000-0005-0000-0000-00003B260000}"/>
    <cellStyle name="Millares 4 4 2 7 4" xfId="23712" xr:uid="{00000000-0005-0000-0000-00003C260000}"/>
    <cellStyle name="Millares 4 4 2 8" xfId="19823" xr:uid="{00000000-0005-0000-0000-00003D260000}"/>
    <cellStyle name="Millares 4 4 2 8 2" xfId="37120" xr:uid="{00000000-0005-0000-0000-00003E260000}"/>
    <cellStyle name="Millares 4 4 2 8 3" xfId="33012" xr:uid="{00000000-0005-0000-0000-00003F260000}"/>
    <cellStyle name="Millares 4 4 2 8 4" xfId="23941" xr:uid="{00000000-0005-0000-0000-000040260000}"/>
    <cellStyle name="Millares 4 4 2 9" xfId="24170" xr:uid="{00000000-0005-0000-0000-000041260000}"/>
    <cellStyle name="Millares 4 4 2 9 2" xfId="37349" xr:uid="{00000000-0005-0000-0000-000042260000}"/>
    <cellStyle name="Millares 4 4 20" xfId="34464" xr:uid="{00000000-0005-0000-0000-000043260000}"/>
    <cellStyle name="Millares 4 4 21" xfId="24837" xr:uid="{00000000-0005-0000-0000-000044260000}"/>
    <cellStyle name="Millares 4 4 22" xfId="21276" xr:uid="{00000000-0005-0000-0000-000045260000}"/>
    <cellStyle name="Millares 4 4 23" xfId="37939" xr:uid="{00000000-0005-0000-0000-000046260000}"/>
    <cellStyle name="Millares 4 4 24" xfId="37987" xr:uid="{00000000-0005-0000-0000-000047260000}"/>
    <cellStyle name="Millares 4 4 3" xfId="12016" xr:uid="{00000000-0005-0000-0000-000048260000}"/>
    <cellStyle name="Millares 4 4 3 10" xfId="25208" xr:uid="{00000000-0005-0000-0000-000049260000}"/>
    <cellStyle name="Millares 4 4 3 11" xfId="21515" xr:uid="{00000000-0005-0000-0000-00004A260000}"/>
    <cellStyle name="Millares 4 4 3 2" xfId="12957" xr:uid="{00000000-0005-0000-0000-00004B260000}"/>
    <cellStyle name="Millares 4 4 3 2 2" xfId="26148" xr:uid="{00000000-0005-0000-0000-00004C260000}"/>
    <cellStyle name="Millares 4 4 3 3" xfId="14006" xr:uid="{00000000-0005-0000-0000-00004D260000}"/>
    <cellStyle name="Millares 4 4 3 3 2" xfId="27197" xr:uid="{00000000-0005-0000-0000-00004E260000}"/>
    <cellStyle name="Millares 4 4 3 4" xfId="15062" xr:uid="{00000000-0005-0000-0000-00004F260000}"/>
    <cellStyle name="Millares 4 4 3 4 2" xfId="28253" xr:uid="{00000000-0005-0000-0000-000050260000}"/>
    <cellStyle name="Millares 4 4 3 5" xfId="16118" xr:uid="{00000000-0005-0000-0000-000051260000}"/>
    <cellStyle name="Millares 4 4 3 5 2" xfId="29309" xr:uid="{00000000-0005-0000-0000-000052260000}"/>
    <cellStyle name="Millares 4 4 3 6" xfId="17399" xr:uid="{00000000-0005-0000-0000-000053260000}"/>
    <cellStyle name="Millares 4 4 3 6 2" xfId="30590" xr:uid="{00000000-0005-0000-0000-000054260000}"/>
    <cellStyle name="Millares 4 4 3 7" xfId="18685" xr:uid="{00000000-0005-0000-0000-000055260000}"/>
    <cellStyle name="Millares 4 4 3 7 2" xfId="31876" xr:uid="{00000000-0005-0000-0000-000056260000}"/>
    <cellStyle name="Millares 4 4 3 8" xfId="19989" xr:uid="{00000000-0005-0000-0000-000057260000}"/>
    <cellStyle name="Millares 4 4 3 8 2" xfId="33178" xr:uid="{00000000-0005-0000-0000-000058260000}"/>
    <cellStyle name="Millares 4 4 3 9" xfId="34703" xr:uid="{00000000-0005-0000-0000-000059260000}"/>
    <cellStyle name="Millares 4 4 4" xfId="12123" xr:uid="{00000000-0005-0000-0000-00005A260000}"/>
    <cellStyle name="Millares 4 4 4 10" xfId="25315" xr:uid="{00000000-0005-0000-0000-00005B260000}"/>
    <cellStyle name="Millares 4 4 4 11" xfId="21621" xr:uid="{00000000-0005-0000-0000-00005C260000}"/>
    <cellStyle name="Millares 4 4 4 2" xfId="13063" xr:uid="{00000000-0005-0000-0000-00005D260000}"/>
    <cellStyle name="Millares 4 4 4 2 2" xfId="26254" xr:uid="{00000000-0005-0000-0000-00005E260000}"/>
    <cellStyle name="Millares 4 4 4 3" xfId="14112" xr:uid="{00000000-0005-0000-0000-00005F260000}"/>
    <cellStyle name="Millares 4 4 4 3 2" xfId="27303" xr:uid="{00000000-0005-0000-0000-000060260000}"/>
    <cellStyle name="Millares 4 4 4 4" xfId="15168" xr:uid="{00000000-0005-0000-0000-000061260000}"/>
    <cellStyle name="Millares 4 4 4 4 2" xfId="28359" xr:uid="{00000000-0005-0000-0000-000062260000}"/>
    <cellStyle name="Millares 4 4 4 5" xfId="16224" xr:uid="{00000000-0005-0000-0000-000063260000}"/>
    <cellStyle name="Millares 4 4 4 5 2" xfId="29415" xr:uid="{00000000-0005-0000-0000-000064260000}"/>
    <cellStyle name="Millares 4 4 4 6" xfId="17505" xr:uid="{00000000-0005-0000-0000-000065260000}"/>
    <cellStyle name="Millares 4 4 4 6 2" xfId="30696" xr:uid="{00000000-0005-0000-0000-000066260000}"/>
    <cellStyle name="Millares 4 4 4 7" xfId="18791" xr:uid="{00000000-0005-0000-0000-000067260000}"/>
    <cellStyle name="Millares 4 4 4 7 2" xfId="31982" xr:uid="{00000000-0005-0000-0000-000068260000}"/>
    <cellStyle name="Millares 4 4 4 8" xfId="20095" xr:uid="{00000000-0005-0000-0000-000069260000}"/>
    <cellStyle name="Millares 4 4 4 8 2" xfId="33284" xr:uid="{00000000-0005-0000-0000-00006A260000}"/>
    <cellStyle name="Millares 4 4 4 9" xfId="34809" xr:uid="{00000000-0005-0000-0000-00006B260000}"/>
    <cellStyle name="Millares 4 4 5" xfId="12219" xr:uid="{00000000-0005-0000-0000-00006C260000}"/>
    <cellStyle name="Millares 4 4 5 10" xfId="25411" xr:uid="{00000000-0005-0000-0000-00006D260000}"/>
    <cellStyle name="Millares 4 4 5 11" xfId="21717" xr:uid="{00000000-0005-0000-0000-00006E260000}"/>
    <cellStyle name="Millares 4 4 5 2" xfId="13159" xr:uid="{00000000-0005-0000-0000-00006F260000}"/>
    <cellStyle name="Millares 4 4 5 2 2" xfId="26350" xr:uid="{00000000-0005-0000-0000-000070260000}"/>
    <cellStyle name="Millares 4 4 5 3" xfId="14208" xr:uid="{00000000-0005-0000-0000-000071260000}"/>
    <cellStyle name="Millares 4 4 5 3 2" xfId="27399" xr:uid="{00000000-0005-0000-0000-000072260000}"/>
    <cellStyle name="Millares 4 4 5 4" xfId="15264" xr:uid="{00000000-0005-0000-0000-000073260000}"/>
    <cellStyle name="Millares 4 4 5 4 2" xfId="28455" xr:uid="{00000000-0005-0000-0000-000074260000}"/>
    <cellStyle name="Millares 4 4 5 5" xfId="16320" xr:uid="{00000000-0005-0000-0000-000075260000}"/>
    <cellStyle name="Millares 4 4 5 5 2" xfId="29511" xr:uid="{00000000-0005-0000-0000-000076260000}"/>
    <cellStyle name="Millares 4 4 5 6" xfId="17601" xr:uid="{00000000-0005-0000-0000-000077260000}"/>
    <cellStyle name="Millares 4 4 5 6 2" xfId="30792" xr:uid="{00000000-0005-0000-0000-000078260000}"/>
    <cellStyle name="Millares 4 4 5 7" xfId="18887" xr:uid="{00000000-0005-0000-0000-000079260000}"/>
    <cellStyle name="Millares 4 4 5 7 2" xfId="32078" xr:uid="{00000000-0005-0000-0000-00007A260000}"/>
    <cellStyle name="Millares 4 4 5 8" xfId="20191" xr:uid="{00000000-0005-0000-0000-00007B260000}"/>
    <cellStyle name="Millares 4 4 5 8 2" xfId="33380" xr:uid="{00000000-0005-0000-0000-00007C260000}"/>
    <cellStyle name="Millares 4 4 5 9" xfId="34905" xr:uid="{00000000-0005-0000-0000-00007D260000}"/>
    <cellStyle name="Millares 4 4 6" xfId="12324" xr:uid="{00000000-0005-0000-0000-00007E260000}"/>
    <cellStyle name="Millares 4 4 6 10" xfId="25516" xr:uid="{00000000-0005-0000-0000-00007F260000}"/>
    <cellStyle name="Millares 4 4 6 11" xfId="21822" xr:uid="{00000000-0005-0000-0000-000080260000}"/>
    <cellStyle name="Millares 4 4 6 2" xfId="13264" xr:uid="{00000000-0005-0000-0000-000081260000}"/>
    <cellStyle name="Millares 4 4 6 2 2" xfId="26455" xr:uid="{00000000-0005-0000-0000-000082260000}"/>
    <cellStyle name="Millares 4 4 6 3" xfId="14313" xr:uid="{00000000-0005-0000-0000-000083260000}"/>
    <cellStyle name="Millares 4 4 6 3 2" xfId="27504" xr:uid="{00000000-0005-0000-0000-000084260000}"/>
    <cellStyle name="Millares 4 4 6 4" xfId="15369" xr:uid="{00000000-0005-0000-0000-000085260000}"/>
    <cellStyle name="Millares 4 4 6 4 2" xfId="28560" xr:uid="{00000000-0005-0000-0000-000086260000}"/>
    <cellStyle name="Millares 4 4 6 5" xfId="16425" xr:uid="{00000000-0005-0000-0000-000087260000}"/>
    <cellStyle name="Millares 4 4 6 5 2" xfId="29616" xr:uid="{00000000-0005-0000-0000-000088260000}"/>
    <cellStyle name="Millares 4 4 6 6" xfId="17706" xr:uid="{00000000-0005-0000-0000-000089260000}"/>
    <cellStyle name="Millares 4 4 6 6 2" xfId="30897" xr:uid="{00000000-0005-0000-0000-00008A260000}"/>
    <cellStyle name="Millares 4 4 6 7" xfId="18992" xr:uid="{00000000-0005-0000-0000-00008B260000}"/>
    <cellStyle name="Millares 4 4 6 7 2" xfId="32183" xr:uid="{00000000-0005-0000-0000-00008C260000}"/>
    <cellStyle name="Millares 4 4 6 8" xfId="20296" xr:uid="{00000000-0005-0000-0000-00008D260000}"/>
    <cellStyle name="Millares 4 4 6 8 2" xfId="33485" xr:uid="{00000000-0005-0000-0000-00008E260000}"/>
    <cellStyle name="Millares 4 4 6 9" xfId="35010" xr:uid="{00000000-0005-0000-0000-00008F260000}"/>
    <cellStyle name="Millares 4 4 7" xfId="12489" xr:uid="{00000000-0005-0000-0000-000090260000}"/>
    <cellStyle name="Millares 4 4 7 10" xfId="25681" xr:uid="{00000000-0005-0000-0000-000091260000}"/>
    <cellStyle name="Millares 4 4 7 11" xfId="21983" xr:uid="{00000000-0005-0000-0000-000092260000}"/>
    <cellStyle name="Millares 4 4 7 2" xfId="13425" xr:uid="{00000000-0005-0000-0000-000093260000}"/>
    <cellStyle name="Millares 4 4 7 2 2" xfId="26616" xr:uid="{00000000-0005-0000-0000-000094260000}"/>
    <cellStyle name="Millares 4 4 7 3" xfId="14474" xr:uid="{00000000-0005-0000-0000-000095260000}"/>
    <cellStyle name="Millares 4 4 7 3 2" xfId="27665" xr:uid="{00000000-0005-0000-0000-000096260000}"/>
    <cellStyle name="Millares 4 4 7 4" xfId="15530" xr:uid="{00000000-0005-0000-0000-000097260000}"/>
    <cellStyle name="Millares 4 4 7 4 2" xfId="28721" xr:uid="{00000000-0005-0000-0000-000098260000}"/>
    <cellStyle name="Millares 4 4 7 5" xfId="16586" xr:uid="{00000000-0005-0000-0000-000099260000}"/>
    <cellStyle name="Millares 4 4 7 5 2" xfId="29777" xr:uid="{00000000-0005-0000-0000-00009A260000}"/>
    <cellStyle name="Millares 4 4 7 6" xfId="17867" xr:uid="{00000000-0005-0000-0000-00009B260000}"/>
    <cellStyle name="Millares 4 4 7 6 2" xfId="31058" xr:uid="{00000000-0005-0000-0000-00009C260000}"/>
    <cellStyle name="Millares 4 4 7 7" xfId="19153" xr:uid="{00000000-0005-0000-0000-00009D260000}"/>
    <cellStyle name="Millares 4 4 7 7 2" xfId="32344" xr:uid="{00000000-0005-0000-0000-00009E260000}"/>
    <cellStyle name="Millares 4 4 7 8" xfId="20457" xr:uid="{00000000-0005-0000-0000-00009F260000}"/>
    <cellStyle name="Millares 4 4 7 8 2" xfId="33646" xr:uid="{00000000-0005-0000-0000-0000A0260000}"/>
    <cellStyle name="Millares 4 4 7 9" xfId="35171" xr:uid="{00000000-0005-0000-0000-0000A1260000}"/>
    <cellStyle name="Millares 4 4 8" xfId="12603" xr:uid="{00000000-0005-0000-0000-0000A2260000}"/>
    <cellStyle name="Millares 4 4 8 10" xfId="25795" xr:uid="{00000000-0005-0000-0000-0000A3260000}"/>
    <cellStyle name="Millares 4 4 8 11" xfId="22097" xr:uid="{00000000-0005-0000-0000-0000A4260000}"/>
    <cellStyle name="Millares 4 4 8 2" xfId="13539" xr:uid="{00000000-0005-0000-0000-0000A5260000}"/>
    <cellStyle name="Millares 4 4 8 2 2" xfId="26730" xr:uid="{00000000-0005-0000-0000-0000A6260000}"/>
    <cellStyle name="Millares 4 4 8 3" xfId="14588" xr:uid="{00000000-0005-0000-0000-0000A7260000}"/>
    <cellStyle name="Millares 4 4 8 3 2" xfId="27779" xr:uid="{00000000-0005-0000-0000-0000A8260000}"/>
    <cellStyle name="Millares 4 4 8 4" xfId="15644" xr:uid="{00000000-0005-0000-0000-0000A9260000}"/>
    <cellStyle name="Millares 4 4 8 4 2" xfId="28835" xr:uid="{00000000-0005-0000-0000-0000AA260000}"/>
    <cellStyle name="Millares 4 4 8 5" xfId="16700" xr:uid="{00000000-0005-0000-0000-0000AB260000}"/>
    <cellStyle name="Millares 4 4 8 5 2" xfId="29891" xr:uid="{00000000-0005-0000-0000-0000AC260000}"/>
    <cellStyle name="Millares 4 4 8 6" xfId="17981" xr:uid="{00000000-0005-0000-0000-0000AD260000}"/>
    <cellStyle name="Millares 4 4 8 6 2" xfId="31172" xr:uid="{00000000-0005-0000-0000-0000AE260000}"/>
    <cellStyle name="Millares 4 4 8 7" xfId="19267" xr:uid="{00000000-0005-0000-0000-0000AF260000}"/>
    <cellStyle name="Millares 4 4 8 7 2" xfId="32458" xr:uid="{00000000-0005-0000-0000-0000B0260000}"/>
    <cellStyle name="Millares 4 4 8 8" xfId="20571" xr:uid="{00000000-0005-0000-0000-0000B1260000}"/>
    <cellStyle name="Millares 4 4 8 8 2" xfId="33760" xr:uid="{00000000-0005-0000-0000-0000B2260000}"/>
    <cellStyle name="Millares 4 4 8 9" xfId="35285" xr:uid="{00000000-0005-0000-0000-0000B3260000}"/>
    <cellStyle name="Millares 4 4 9" xfId="13690" xr:uid="{00000000-0005-0000-0000-0000B4260000}"/>
    <cellStyle name="Millares 4 4 9 10" xfId="22248" xr:uid="{00000000-0005-0000-0000-0000B5260000}"/>
    <cellStyle name="Millares 4 4 9 2" xfId="14739" xr:uid="{00000000-0005-0000-0000-0000B6260000}"/>
    <cellStyle name="Millares 4 4 9 2 2" xfId="27930" xr:uid="{00000000-0005-0000-0000-0000B7260000}"/>
    <cellStyle name="Millares 4 4 9 3" xfId="15795" xr:uid="{00000000-0005-0000-0000-0000B8260000}"/>
    <cellStyle name="Millares 4 4 9 3 2" xfId="28986" xr:uid="{00000000-0005-0000-0000-0000B9260000}"/>
    <cellStyle name="Millares 4 4 9 4" xfId="16851" xr:uid="{00000000-0005-0000-0000-0000BA260000}"/>
    <cellStyle name="Millares 4 4 9 4 2" xfId="30042" xr:uid="{00000000-0005-0000-0000-0000BB260000}"/>
    <cellStyle name="Millares 4 4 9 5" xfId="18132" xr:uid="{00000000-0005-0000-0000-0000BC260000}"/>
    <cellStyle name="Millares 4 4 9 5 2" xfId="31323" xr:uid="{00000000-0005-0000-0000-0000BD260000}"/>
    <cellStyle name="Millares 4 4 9 6" xfId="19418" xr:uid="{00000000-0005-0000-0000-0000BE260000}"/>
    <cellStyle name="Millares 4 4 9 6 2" xfId="32609" xr:uid="{00000000-0005-0000-0000-0000BF260000}"/>
    <cellStyle name="Millares 4 4 9 7" xfId="20722" xr:uid="{00000000-0005-0000-0000-0000C0260000}"/>
    <cellStyle name="Millares 4 4 9 7 2" xfId="33911" xr:uid="{00000000-0005-0000-0000-0000C1260000}"/>
    <cellStyle name="Millares 4 4 9 8" xfId="35436" xr:uid="{00000000-0005-0000-0000-0000C2260000}"/>
    <cellStyle name="Millares 4 4 9 9" xfId="26881" xr:uid="{00000000-0005-0000-0000-0000C3260000}"/>
    <cellStyle name="Millares 4 5" xfId="4447" xr:uid="{00000000-0005-0000-0000-0000C4260000}"/>
    <cellStyle name="Millares 4 5 10" xfId="22822" xr:uid="{00000000-0005-0000-0000-0000C5260000}"/>
    <cellStyle name="Millares 4 5 10 2" xfId="36010" xr:uid="{00000000-0005-0000-0000-0000C6260000}"/>
    <cellStyle name="Millares 4 5 11" xfId="23052" xr:uid="{00000000-0005-0000-0000-0000C7260000}"/>
    <cellStyle name="Millares 4 5 11 2" xfId="36240" xr:uid="{00000000-0005-0000-0000-0000C8260000}"/>
    <cellStyle name="Millares 4 5 12" xfId="23316" xr:uid="{00000000-0005-0000-0000-0000C9260000}"/>
    <cellStyle name="Millares 4 5 12 2" xfId="36495" xr:uid="{00000000-0005-0000-0000-0000CA260000}"/>
    <cellStyle name="Millares 4 5 13" xfId="23571" xr:uid="{00000000-0005-0000-0000-0000CB260000}"/>
    <cellStyle name="Millares 4 5 13 2" xfId="36750" xr:uid="{00000000-0005-0000-0000-0000CC260000}"/>
    <cellStyle name="Millares 4 5 14" xfId="23800" xr:uid="{00000000-0005-0000-0000-0000CD260000}"/>
    <cellStyle name="Millares 4 5 14 2" xfId="36979" xr:uid="{00000000-0005-0000-0000-0000CE260000}"/>
    <cellStyle name="Millares 4 5 15" xfId="24029" xr:uid="{00000000-0005-0000-0000-0000CF260000}"/>
    <cellStyle name="Millares 4 5 15 2" xfId="37208" xr:uid="{00000000-0005-0000-0000-0000D0260000}"/>
    <cellStyle name="Millares 4 5 16" xfId="24258" xr:uid="{00000000-0005-0000-0000-0000D1260000}"/>
    <cellStyle name="Millares 4 5 16 2" xfId="37437" xr:uid="{00000000-0005-0000-0000-0000D2260000}"/>
    <cellStyle name="Millares 4 5 17" xfId="24509" xr:uid="{00000000-0005-0000-0000-0000D3260000}"/>
    <cellStyle name="Millares 4 5 17 2" xfId="37688" xr:uid="{00000000-0005-0000-0000-0000D4260000}"/>
    <cellStyle name="Millares 4 5 18" xfId="24962" xr:uid="{00000000-0005-0000-0000-0000D5260000}"/>
    <cellStyle name="Millares 4 5 2" xfId="12091" xr:uid="{00000000-0005-0000-0000-0000D6260000}"/>
    <cellStyle name="Millares 4 5 2 10" xfId="24367" xr:uid="{00000000-0005-0000-0000-0000D7260000}"/>
    <cellStyle name="Millares 4 5 2 10 2" xfId="37546" xr:uid="{00000000-0005-0000-0000-0000D8260000}"/>
    <cellStyle name="Millares 4 5 2 11" xfId="24618" xr:uid="{00000000-0005-0000-0000-0000D9260000}"/>
    <cellStyle name="Millares 4 5 2 11 2" xfId="37797" xr:uid="{00000000-0005-0000-0000-0000DA260000}"/>
    <cellStyle name="Millares 4 5 2 12" xfId="34777" xr:uid="{00000000-0005-0000-0000-0000DB260000}"/>
    <cellStyle name="Millares 4 5 2 13" xfId="25283" xr:uid="{00000000-0005-0000-0000-0000DC260000}"/>
    <cellStyle name="Millares 4 5 2 14" xfId="21589" xr:uid="{00000000-0005-0000-0000-0000DD260000}"/>
    <cellStyle name="Millares 4 5 2 2" xfId="13031" xr:uid="{00000000-0005-0000-0000-0000DE260000}"/>
    <cellStyle name="Millares 4 5 2 2 2" xfId="17050" xr:uid="{00000000-0005-0000-0000-0000DF260000}"/>
    <cellStyle name="Millares 4 5 2 2 2 2" xfId="30241" xr:uid="{00000000-0005-0000-0000-0000E0260000}"/>
    <cellStyle name="Millares 4 5 2 2 3" xfId="18330" xr:uid="{00000000-0005-0000-0000-0000E1260000}"/>
    <cellStyle name="Millares 4 5 2 2 3 2" xfId="31521" xr:uid="{00000000-0005-0000-0000-0000E2260000}"/>
    <cellStyle name="Millares 4 5 2 2 4" xfId="19616" xr:uid="{00000000-0005-0000-0000-0000E3260000}"/>
    <cellStyle name="Millares 4 5 2 2 4 2" xfId="32807" xr:uid="{00000000-0005-0000-0000-0000E4260000}"/>
    <cellStyle name="Millares 4 5 2 2 5" xfId="20920" xr:uid="{00000000-0005-0000-0000-0000E5260000}"/>
    <cellStyle name="Millares 4 5 2 2 5 2" xfId="34109" xr:uid="{00000000-0005-0000-0000-0000E6260000}"/>
    <cellStyle name="Millares 4 5 2 2 6" xfId="35634" xr:uid="{00000000-0005-0000-0000-0000E7260000}"/>
    <cellStyle name="Millares 4 5 2 2 7" xfId="26222" xr:uid="{00000000-0005-0000-0000-0000E8260000}"/>
    <cellStyle name="Millares 4 5 2 2 8" xfId="22446" xr:uid="{00000000-0005-0000-0000-0000E9260000}"/>
    <cellStyle name="Millares 4 5 2 3" xfId="14080" xr:uid="{00000000-0005-0000-0000-0000EA260000}"/>
    <cellStyle name="Millares 4 5 2 3 2" xfId="21165" xr:uid="{00000000-0005-0000-0000-0000EB260000}"/>
    <cellStyle name="Millares 4 5 2 3 2 2" xfId="34354" xr:uid="{00000000-0005-0000-0000-0000EC260000}"/>
    <cellStyle name="Millares 4 5 2 3 3" xfId="35879" xr:uid="{00000000-0005-0000-0000-0000ED260000}"/>
    <cellStyle name="Millares 4 5 2 3 4" xfId="27271" xr:uid="{00000000-0005-0000-0000-0000EE260000}"/>
    <cellStyle name="Millares 4 5 2 3 5" xfId="22691" xr:uid="{00000000-0005-0000-0000-0000EF260000}"/>
    <cellStyle name="Millares 4 5 2 4" xfId="15136" xr:uid="{00000000-0005-0000-0000-0000F0260000}"/>
    <cellStyle name="Millares 4 5 2 4 2" xfId="36119" xr:uid="{00000000-0005-0000-0000-0000F1260000}"/>
    <cellStyle name="Millares 4 5 2 4 3" xfId="28327" xr:uid="{00000000-0005-0000-0000-0000F2260000}"/>
    <cellStyle name="Millares 4 5 2 4 4" xfId="22931" xr:uid="{00000000-0005-0000-0000-0000F3260000}"/>
    <cellStyle name="Millares 4 5 2 5" xfId="16192" xr:uid="{00000000-0005-0000-0000-0000F4260000}"/>
    <cellStyle name="Millares 4 5 2 5 2" xfId="36349" xr:uid="{00000000-0005-0000-0000-0000F5260000}"/>
    <cellStyle name="Millares 4 5 2 5 3" xfId="29383" xr:uid="{00000000-0005-0000-0000-0000F6260000}"/>
    <cellStyle name="Millares 4 5 2 5 4" xfId="23161" xr:uid="{00000000-0005-0000-0000-0000F7260000}"/>
    <cellStyle name="Millares 4 5 2 6" xfId="17473" xr:uid="{00000000-0005-0000-0000-0000F8260000}"/>
    <cellStyle name="Millares 4 5 2 6 2" xfId="36604" xr:uid="{00000000-0005-0000-0000-0000F9260000}"/>
    <cellStyle name="Millares 4 5 2 6 3" xfId="30664" xr:uid="{00000000-0005-0000-0000-0000FA260000}"/>
    <cellStyle name="Millares 4 5 2 6 4" xfId="23425" xr:uid="{00000000-0005-0000-0000-0000FB260000}"/>
    <cellStyle name="Millares 4 5 2 7" xfId="18759" xr:uid="{00000000-0005-0000-0000-0000FC260000}"/>
    <cellStyle name="Millares 4 5 2 7 2" xfId="36859" xr:uid="{00000000-0005-0000-0000-0000FD260000}"/>
    <cellStyle name="Millares 4 5 2 7 3" xfId="31950" xr:uid="{00000000-0005-0000-0000-0000FE260000}"/>
    <cellStyle name="Millares 4 5 2 7 4" xfId="23680" xr:uid="{00000000-0005-0000-0000-0000FF260000}"/>
    <cellStyle name="Millares 4 5 2 8" xfId="20063" xr:uid="{00000000-0005-0000-0000-000000270000}"/>
    <cellStyle name="Millares 4 5 2 8 2" xfId="37088" xr:uid="{00000000-0005-0000-0000-000001270000}"/>
    <cellStyle name="Millares 4 5 2 8 3" xfId="33252" xr:uid="{00000000-0005-0000-0000-000002270000}"/>
    <cellStyle name="Millares 4 5 2 8 4" xfId="23909" xr:uid="{00000000-0005-0000-0000-000003270000}"/>
    <cellStyle name="Millares 4 5 2 9" xfId="24138" xr:uid="{00000000-0005-0000-0000-000004270000}"/>
    <cellStyle name="Millares 4 5 2 9 2" xfId="37317" xr:uid="{00000000-0005-0000-0000-000005270000}"/>
    <cellStyle name="Millares 4 5 3" xfId="12187" xr:uid="{00000000-0005-0000-0000-000006270000}"/>
    <cellStyle name="Millares 4 5 3 10" xfId="25379" xr:uid="{00000000-0005-0000-0000-000007270000}"/>
    <cellStyle name="Millares 4 5 3 11" xfId="21685" xr:uid="{00000000-0005-0000-0000-000008270000}"/>
    <cellStyle name="Millares 4 5 3 2" xfId="13127" xr:uid="{00000000-0005-0000-0000-000009270000}"/>
    <cellStyle name="Millares 4 5 3 2 2" xfId="26318" xr:uid="{00000000-0005-0000-0000-00000A270000}"/>
    <cellStyle name="Millares 4 5 3 3" xfId="14176" xr:uid="{00000000-0005-0000-0000-00000B270000}"/>
    <cellStyle name="Millares 4 5 3 3 2" xfId="27367" xr:uid="{00000000-0005-0000-0000-00000C270000}"/>
    <cellStyle name="Millares 4 5 3 4" xfId="15232" xr:uid="{00000000-0005-0000-0000-00000D270000}"/>
    <cellStyle name="Millares 4 5 3 4 2" xfId="28423" xr:uid="{00000000-0005-0000-0000-00000E270000}"/>
    <cellStyle name="Millares 4 5 3 5" xfId="16288" xr:uid="{00000000-0005-0000-0000-00000F270000}"/>
    <cellStyle name="Millares 4 5 3 5 2" xfId="29479" xr:uid="{00000000-0005-0000-0000-000010270000}"/>
    <cellStyle name="Millares 4 5 3 6" xfId="17569" xr:uid="{00000000-0005-0000-0000-000011270000}"/>
    <cellStyle name="Millares 4 5 3 6 2" xfId="30760" xr:uid="{00000000-0005-0000-0000-000012270000}"/>
    <cellStyle name="Millares 4 5 3 7" xfId="18855" xr:uid="{00000000-0005-0000-0000-000013270000}"/>
    <cellStyle name="Millares 4 5 3 7 2" xfId="32046" xr:uid="{00000000-0005-0000-0000-000014270000}"/>
    <cellStyle name="Millares 4 5 3 8" xfId="20159" xr:uid="{00000000-0005-0000-0000-000015270000}"/>
    <cellStyle name="Millares 4 5 3 8 2" xfId="33348" xr:uid="{00000000-0005-0000-0000-000016270000}"/>
    <cellStyle name="Millares 4 5 3 9" xfId="34873" xr:uid="{00000000-0005-0000-0000-000017270000}"/>
    <cellStyle name="Millares 4 5 4" xfId="12292" xr:uid="{00000000-0005-0000-0000-000018270000}"/>
    <cellStyle name="Millares 4 5 4 10" xfId="25484" xr:uid="{00000000-0005-0000-0000-000019270000}"/>
    <cellStyle name="Millares 4 5 4 11" xfId="21790" xr:uid="{00000000-0005-0000-0000-00001A270000}"/>
    <cellStyle name="Millares 4 5 4 2" xfId="13232" xr:uid="{00000000-0005-0000-0000-00001B270000}"/>
    <cellStyle name="Millares 4 5 4 2 2" xfId="26423" xr:uid="{00000000-0005-0000-0000-00001C270000}"/>
    <cellStyle name="Millares 4 5 4 3" xfId="14281" xr:uid="{00000000-0005-0000-0000-00001D270000}"/>
    <cellStyle name="Millares 4 5 4 3 2" xfId="27472" xr:uid="{00000000-0005-0000-0000-00001E270000}"/>
    <cellStyle name="Millares 4 5 4 4" xfId="15337" xr:uid="{00000000-0005-0000-0000-00001F270000}"/>
    <cellStyle name="Millares 4 5 4 4 2" xfId="28528" xr:uid="{00000000-0005-0000-0000-000020270000}"/>
    <cellStyle name="Millares 4 5 4 5" xfId="16393" xr:uid="{00000000-0005-0000-0000-000021270000}"/>
    <cellStyle name="Millares 4 5 4 5 2" xfId="29584" xr:uid="{00000000-0005-0000-0000-000022270000}"/>
    <cellStyle name="Millares 4 5 4 6" xfId="17674" xr:uid="{00000000-0005-0000-0000-000023270000}"/>
    <cellStyle name="Millares 4 5 4 6 2" xfId="30865" xr:uid="{00000000-0005-0000-0000-000024270000}"/>
    <cellStyle name="Millares 4 5 4 7" xfId="18960" xr:uid="{00000000-0005-0000-0000-000025270000}"/>
    <cellStyle name="Millares 4 5 4 7 2" xfId="32151" xr:uid="{00000000-0005-0000-0000-000026270000}"/>
    <cellStyle name="Millares 4 5 4 8" xfId="20264" xr:uid="{00000000-0005-0000-0000-000027270000}"/>
    <cellStyle name="Millares 4 5 4 8 2" xfId="33453" xr:uid="{00000000-0005-0000-0000-000028270000}"/>
    <cellStyle name="Millares 4 5 4 9" xfId="34978" xr:uid="{00000000-0005-0000-0000-000029270000}"/>
    <cellStyle name="Millares 4 5 5" xfId="12457" xr:uid="{00000000-0005-0000-0000-00002A270000}"/>
    <cellStyle name="Millares 4 5 5 10" xfId="25649" xr:uid="{00000000-0005-0000-0000-00002B270000}"/>
    <cellStyle name="Millares 4 5 5 11" xfId="21951" xr:uid="{00000000-0005-0000-0000-00002C270000}"/>
    <cellStyle name="Millares 4 5 5 2" xfId="13393" xr:uid="{00000000-0005-0000-0000-00002D270000}"/>
    <cellStyle name="Millares 4 5 5 2 2" xfId="26584" xr:uid="{00000000-0005-0000-0000-00002E270000}"/>
    <cellStyle name="Millares 4 5 5 3" xfId="14442" xr:uid="{00000000-0005-0000-0000-00002F270000}"/>
    <cellStyle name="Millares 4 5 5 3 2" xfId="27633" xr:uid="{00000000-0005-0000-0000-000030270000}"/>
    <cellStyle name="Millares 4 5 5 4" xfId="15498" xr:uid="{00000000-0005-0000-0000-000031270000}"/>
    <cellStyle name="Millares 4 5 5 4 2" xfId="28689" xr:uid="{00000000-0005-0000-0000-000032270000}"/>
    <cellStyle name="Millares 4 5 5 5" xfId="16554" xr:uid="{00000000-0005-0000-0000-000033270000}"/>
    <cellStyle name="Millares 4 5 5 5 2" xfId="29745" xr:uid="{00000000-0005-0000-0000-000034270000}"/>
    <cellStyle name="Millares 4 5 5 6" xfId="17835" xr:uid="{00000000-0005-0000-0000-000035270000}"/>
    <cellStyle name="Millares 4 5 5 6 2" xfId="31026" xr:uid="{00000000-0005-0000-0000-000036270000}"/>
    <cellStyle name="Millares 4 5 5 7" xfId="19121" xr:uid="{00000000-0005-0000-0000-000037270000}"/>
    <cellStyle name="Millares 4 5 5 7 2" xfId="32312" xr:uid="{00000000-0005-0000-0000-000038270000}"/>
    <cellStyle name="Millares 4 5 5 8" xfId="20425" xr:uid="{00000000-0005-0000-0000-000039270000}"/>
    <cellStyle name="Millares 4 5 5 8 2" xfId="33614" xr:uid="{00000000-0005-0000-0000-00003A270000}"/>
    <cellStyle name="Millares 4 5 5 9" xfId="35139" xr:uid="{00000000-0005-0000-0000-00003B270000}"/>
    <cellStyle name="Millares 4 5 6" xfId="12571" xr:uid="{00000000-0005-0000-0000-00003C270000}"/>
    <cellStyle name="Millares 4 5 6 10" xfId="25763" xr:uid="{00000000-0005-0000-0000-00003D270000}"/>
    <cellStyle name="Millares 4 5 6 11" xfId="22065" xr:uid="{00000000-0005-0000-0000-00003E270000}"/>
    <cellStyle name="Millares 4 5 6 2" xfId="13507" xr:uid="{00000000-0005-0000-0000-00003F270000}"/>
    <cellStyle name="Millares 4 5 6 2 2" xfId="26698" xr:uid="{00000000-0005-0000-0000-000040270000}"/>
    <cellStyle name="Millares 4 5 6 3" xfId="14556" xr:uid="{00000000-0005-0000-0000-000041270000}"/>
    <cellStyle name="Millares 4 5 6 3 2" xfId="27747" xr:uid="{00000000-0005-0000-0000-000042270000}"/>
    <cellStyle name="Millares 4 5 6 4" xfId="15612" xr:uid="{00000000-0005-0000-0000-000043270000}"/>
    <cellStyle name="Millares 4 5 6 4 2" xfId="28803" xr:uid="{00000000-0005-0000-0000-000044270000}"/>
    <cellStyle name="Millares 4 5 6 5" xfId="16668" xr:uid="{00000000-0005-0000-0000-000045270000}"/>
    <cellStyle name="Millares 4 5 6 5 2" xfId="29859" xr:uid="{00000000-0005-0000-0000-000046270000}"/>
    <cellStyle name="Millares 4 5 6 6" xfId="17949" xr:uid="{00000000-0005-0000-0000-000047270000}"/>
    <cellStyle name="Millares 4 5 6 6 2" xfId="31140" xr:uid="{00000000-0005-0000-0000-000048270000}"/>
    <cellStyle name="Millares 4 5 6 7" xfId="19235" xr:uid="{00000000-0005-0000-0000-000049270000}"/>
    <cellStyle name="Millares 4 5 6 7 2" xfId="32426" xr:uid="{00000000-0005-0000-0000-00004A270000}"/>
    <cellStyle name="Millares 4 5 6 8" xfId="20539" xr:uid="{00000000-0005-0000-0000-00004B270000}"/>
    <cellStyle name="Millares 4 5 6 8 2" xfId="33728" xr:uid="{00000000-0005-0000-0000-00004C270000}"/>
    <cellStyle name="Millares 4 5 6 9" xfId="35253" xr:uid="{00000000-0005-0000-0000-00004D270000}"/>
    <cellStyle name="Millares 4 5 7" xfId="13658" xr:uid="{00000000-0005-0000-0000-00004E270000}"/>
    <cellStyle name="Millares 4 5 7 10" xfId="22216" xr:uid="{00000000-0005-0000-0000-00004F270000}"/>
    <cellStyle name="Millares 4 5 7 2" xfId="14707" xr:uid="{00000000-0005-0000-0000-000050270000}"/>
    <cellStyle name="Millares 4 5 7 2 2" xfId="27898" xr:uid="{00000000-0005-0000-0000-000051270000}"/>
    <cellStyle name="Millares 4 5 7 3" xfId="15763" xr:uid="{00000000-0005-0000-0000-000052270000}"/>
    <cellStyle name="Millares 4 5 7 3 2" xfId="28954" xr:uid="{00000000-0005-0000-0000-000053270000}"/>
    <cellStyle name="Millares 4 5 7 4" xfId="16819" xr:uid="{00000000-0005-0000-0000-000054270000}"/>
    <cellStyle name="Millares 4 5 7 4 2" xfId="30010" xr:uid="{00000000-0005-0000-0000-000055270000}"/>
    <cellStyle name="Millares 4 5 7 5" xfId="18100" xr:uid="{00000000-0005-0000-0000-000056270000}"/>
    <cellStyle name="Millares 4 5 7 5 2" xfId="31291" xr:uid="{00000000-0005-0000-0000-000057270000}"/>
    <cellStyle name="Millares 4 5 7 6" xfId="19386" xr:uid="{00000000-0005-0000-0000-000058270000}"/>
    <cellStyle name="Millares 4 5 7 6 2" xfId="32577" xr:uid="{00000000-0005-0000-0000-000059270000}"/>
    <cellStyle name="Millares 4 5 7 7" xfId="20690" xr:uid="{00000000-0005-0000-0000-00005A270000}"/>
    <cellStyle name="Millares 4 5 7 7 2" xfId="33879" xr:uid="{00000000-0005-0000-0000-00005B270000}"/>
    <cellStyle name="Millares 4 5 7 8" xfId="35404" xr:uid="{00000000-0005-0000-0000-00005C270000}"/>
    <cellStyle name="Millares 4 5 7 9" xfId="26849" xr:uid="{00000000-0005-0000-0000-00005D270000}"/>
    <cellStyle name="Millares 4 5 8" xfId="16941" xr:uid="{00000000-0005-0000-0000-00005E270000}"/>
    <cellStyle name="Millares 4 5 8 2" xfId="18221" xr:uid="{00000000-0005-0000-0000-00005F270000}"/>
    <cellStyle name="Millares 4 5 8 2 2" xfId="31412" xr:uid="{00000000-0005-0000-0000-000060270000}"/>
    <cellStyle name="Millares 4 5 8 3" xfId="19507" xr:uid="{00000000-0005-0000-0000-000061270000}"/>
    <cellStyle name="Millares 4 5 8 3 2" xfId="32698" xr:uid="{00000000-0005-0000-0000-000062270000}"/>
    <cellStyle name="Millares 4 5 8 4" xfId="20811" xr:uid="{00000000-0005-0000-0000-000063270000}"/>
    <cellStyle name="Millares 4 5 8 4 2" xfId="34000" xr:uid="{00000000-0005-0000-0000-000064270000}"/>
    <cellStyle name="Millares 4 5 8 5" xfId="35525" xr:uid="{00000000-0005-0000-0000-000065270000}"/>
    <cellStyle name="Millares 4 5 8 6" xfId="30132" xr:uid="{00000000-0005-0000-0000-000066270000}"/>
    <cellStyle name="Millares 4 5 8 7" xfId="22337" xr:uid="{00000000-0005-0000-0000-000067270000}"/>
    <cellStyle name="Millares 4 5 9" xfId="21056" xr:uid="{00000000-0005-0000-0000-000068270000}"/>
    <cellStyle name="Millares 4 5 9 2" xfId="35770" xr:uid="{00000000-0005-0000-0000-000069270000}"/>
    <cellStyle name="Millares 4 5 9 3" xfId="34245" xr:uid="{00000000-0005-0000-0000-00006A270000}"/>
    <cellStyle name="Millares 4 5 9 4" xfId="22582" xr:uid="{00000000-0005-0000-0000-00006B270000}"/>
    <cellStyle name="Millares 4 6" xfId="11984" xr:uid="{00000000-0005-0000-0000-00006C270000}"/>
    <cellStyle name="Millares 4 6 10" xfId="18653" xr:uid="{00000000-0005-0000-0000-00006D270000}"/>
    <cellStyle name="Millares 4 6 10 2" xfId="36813" xr:uid="{00000000-0005-0000-0000-00006E270000}"/>
    <cellStyle name="Millares 4 6 10 3" xfId="31844" xr:uid="{00000000-0005-0000-0000-00006F270000}"/>
    <cellStyle name="Millares 4 6 10 4" xfId="23634" xr:uid="{00000000-0005-0000-0000-000070270000}"/>
    <cellStyle name="Millares 4 6 11" xfId="19957" xr:uid="{00000000-0005-0000-0000-000071270000}"/>
    <cellStyle name="Millares 4 6 11 2" xfId="37042" xr:uid="{00000000-0005-0000-0000-000072270000}"/>
    <cellStyle name="Millares 4 6 11 3" xfId="33146" xr:uid="{00000000-0005-0000-0000-000073270000}"/>
    <cellStyle name="Millares 4 6 11 4" xfId="23863" xr:uid="{00000000-0005-0000-0000-000074270000}"/>
    <cellStyle name="Millares 4 6 12" xfId="24092" xr:uid="{00000000-0005-0000-0000-000075270000}"/>
    <cellStyle name="Millares 4 6 12 2" xfId="37271" xr:uid="{00000000-0005-0000-0000-000076270000}"/>
    <cellStyle name="Millares 4 6 13" xfId="24321" xr:uid="{00000000-0005-0000-0000-000077270000}"/>
    <cellStyle name="Millares 4 6 13 2" xfId="37500" xr:uid="{00000000-0005-0000-0000-000078270000}"/>
    <cellStyle name="Millares 4 6 14" xfId="24572" xr:uid="{00000000-0005-0000-0000-000079270000}"/>
    <cellStyle name="Millares 4 6 14 2" xfId="37751" xr:uid="{00000000-0005-0000-0000-00007A270000}"/>
    <cellStyle name="Millares 4 6 15" xfId="34671" xr:uid="{00000000-0005-0000-0000-00007B270000}"/>
    <cellStyle name="Millares 4 6 16" xfId="25176" xr:uid="{00000000-0005-0000-0000-00007C270000}"/>
    <cellStyle name="Millares 4 6 17" xfId="21483" xr:uid="{00000000-0005-0000-0000-00007D270000}"/>
    <cellStyle name="Millares 4 6 2" xfId="12520" xr:uid="{00000000-0005-0000-0000-00007E270000}"/>
    <cellStyle name="Millares 4 6 2 10" xfId="24430" xr:uid="{00000000-0005-0000-0000-00007F270000}"/>
    <cellStyle name="Millares 4 6 2 10 2" xfId="37609" xr:uid="{00000000-0005-0000-0000-000080270000}"/>
    <cellStyle name="Millares 4 6 2 11" xfId="24681" xr:uid="{00000000-0005-0000-0000-000081270000}"/>
    <cellStyle name="Millares 4 6 2 11 2" xfId="37860" xr:uid="{00000000-0005-0000-0000-000082270000}"/>
    <cellStyle name="Millares 4 6 2 12" xfId="35202" xr:uid="{00000000-0005-0000-0000-000083270000}"/>
    <cellStyle name="Millares 4 6 2 13" xfId="25712" xr:uid="{00000000-0005-0000-0000-000084270000}"/>
    <cellStyle name="Millares 4 6 2 14" xfId="22014" xr:uid="{00000000-0005-0000-0000-000085270000}"/>
    <cellStyle name="Millares 4 6 2 2" xfId="13456" xr:uid="{00000000-0005-0000-0000-000086270000}"/>
    <cellStyle name="Millares 4 6 2 2 2" xfId="17113" xr:uid="{00000000-0005-0000-0000-000087270000}"/>
    <cellStyle name="Millares 4 6 2 2 2 2" xfId="30304" xr:uid="{00000000-0005-0000-0000-000088270000}"/>
    <cellStyle name="Millares 4 6 2 2 3" xfId="18393" xr:uid="{00000000-0005-0000-0000-000089270000}"/>
    <cellStyle name="Millares 4 6 2 2 3 2" xfId="31584" xr:uid="{00000000-0005-0000-0000-00008A270000}"/>
    <cellStyle name="Millares 4 6 2 2 4" xfId="19679" xr:uid="{00000000-0005-0000-0000-00008B270000}"/>
    <cellStyle name="Millares 4 6 2 2 4 2" xfId="32870" xr:uid="{00000000-0005-0000-0000-00008C270000}"/>
    <cellStyle name="Millares 4 6 2 2 5" xfId="20983" xr:uid="{00000000-0005-0000-0000-00008D270000}"/>
    <cellStyle name="Millares 4 6 2 2 5 2" xfId="34172" xr:uid="{00000000-0005-0000-0000-00008E270000}"/>
    <cellStyle name="Millares 4 6 2 2 6" xfId="35697" xr:uid="{00000000-0005-0000-0000-00008F270000}"/>
    <cellStyle name="Millares 4 6 2 2 7" xfId="26647" xr:uid="{00000000-0005-0000-0000-000090270000}"/>
    <cellStyle name="Millares 4 6 2 2 8" xfId="22509" xr:uid="{00000000-0005-0000-0000-000091270000}"/>
    <cellStyle name="Millares 4 6 2 3" xfId="14505" xr:uid="{00000000-0005-0000-0000-000092270000}"/>
    <cellStyle name="Millares 4 6 2 3 2" xfId="21228" xr:uid="{00000000-0005-0000-0000-000093270000}"/>
    <cellStyle name="Millares 4 6 2 3 2 2" xfId="34417" xr:uid="{00000000-0005-0000-0000-000094270000}"/>
    <cellStyle name="Millares 4 6 2 3 3" xfId="35942" xr:uid="{00000000-0005-0000-0000-000095270000}"/>
    <cellStyle name="Millares 4 6 2 3 4" xfId="27696" xr:uid="{00000000-0005-0000-0000-000096270000}"/>
    <cellStyle name="Millares 4 6 2 3 5" xfId="22754" xr:uid="{00000000-0005-0000-0000-000097270000}"/>
    <cellStyle name="Millares 4 6 2 4" xfId="15561" xr:uid="{00000000-0005-0000-0000-000098270000}"/>
    <cellStyle name="Millares 4 6 2 4 2" xfId="36182" xr:uid="{00000000-0005-0000-0000-000099270000}"/>
    <cellStyle name="Millares 4 6 2 4 3" xfId="28752" xr:uid="{00000000-0005-0000-0000-00009A270000}"/>
    <cellStyle name="Millares 4 6 2 4 4" xfId="22994" xr:uid="{00000000-0005-0000-0000-00009B270000}"/>
    <cellStyle name="Millares 4 6 2 5" xfId="16617" xr:uid="{00000000-0005-0000-0000-00009C270000}"/>
    <cellStyle name="Millares 4 6 2 5 2" xfId="36412" xr:uid="{00000000-0005-0000-0000-00009D270000}"/>
    <cellStyle name="Millares 4 6 2 5 3" xfId="29808" xr:uid="{00000000-0005-0000-0000-00009E270000}"/>
    <cellStyle name="Millares 4 6 2 5 4" xfId="23224" xr:uid="{00000000-0005-0000-0000-00009F270000}"/>
    <cellStyle name="Millares 4 6 2 6" xfId="17898" xr:uid="{00000000-0005-0000-0000-0000A0270000}"/>
    <cellStyle name="Millares 4 6 2 6 2" xfId="36667" xr:uid="{00000000-0005-0000-0000-0000A1270000}"/>
    <cellStyle name="Millares 4 6 2 6 3" xfId="31089" xr:uid="{00000000-0005-0000-0000-0000A2270000}"/>
    <cellStyle name="Millares 4 6 2 6 4" xfId="23488" xr:uid="{00000000-0005-0000-0000-0000A3270000}"/>
    <cellStyle name="Millares 4 6 2 7" xfId="19184" xr:uid="{00000000-0005-0000-0000-0000A4270000}"/>
    <cellStyle name="Millares 4 6 2 7 2" xfId="36922" xr:uid="{00000000-0005-0000-0000-0000A5270000}"/>
    <cellStyle name="Millares 4 6 2 7 3" xfId="32375" xr:uid="{00000000-0005-0000-0000-0000A6270000}"/>
    <cellStyle name="Millares 4 6 2 7 4" xfId="23743" xr:uid="{00000000-0005-0000-0000-0000A7270000}"/>
    <cellStyle name="Millares 4 6 2 8" xfId="20488" xr:uid="{00000000-0005-0000-0000-0000A8270000}"/>
    <cellStyle name="Millares 4 6 2 8 2" xfId="37151" xr:uid="{00000000-0005-0000-0000-0000A9270000}"/>
    <cellStyle name="Millares 4 6 2 8 3" xfId="33677" xr:uid="{00000000-0005-0000-0000-0000AA270000}"/>
    <cellStyle name="Millares 4 6 2 8 4" xfId="23972" xr:uid="{00000000-0005-0000-0000-0000AB270000}"/>
    <cellStyle name="Millares 4 6 2 9" xfId="24201" xr:uid="{00000000-0005-0000-0000-0000AC270000}"/>
    <cellStyle name="Millares 4 6 2 9 2" xfId="37380" xr:uid="{00000000-0005-0000-0000-0000AD270000}"/>
    <cellStyle name="Millares 4 6 3" xfId="12634" xr:uid="{00000000-0005-0000-0000-0000AE270000}"/>
    <cellStyle name="Millares 4 6 3 10" xfId="25826" xr:uid="{00000000-0005-0000-0000-0000AF270000}"/>
    <cellStyle name="Millares 4 6 3 11" xfId="22128" xr:uid="{00000000-0005-0000-0000-0000B0270000}"/>
    <cellStyle name="Millares 4 6 3 2" xfId="13570" xr:uid="{00000000-0005-0000-0000-0000B1270000}"/>
    <cellStyle name="Millares 4 6 3 2 2" xfId="26761" xr:uid="{00000000-0005-0000-0000-0000B2270000}"/>
    <cellStyle name="Millares 4 6 3 3" xfId="14619" xr:uid="{00000000-0005-0000-0000-0000B3270000}"/>
    <cellStyle name="Millares 4 6 3 3 2" xfId="27810" xr:uid="{00000000-0005-0000-0000-0000B4270000}"/>
    <cellStyle name="Millares 4 6 3 4" xfId="15675" xr:uid="{00000000-0005-0000-0000-0000B5270000}"/>
    <cellStyle name="Millares 4 6 3 4 2" xfId="28866" xr:uid="{00000000-0005-0000-0000-0000B6270000}"/>
    <cellStyle name="Millares 4 6 3 5" xfId="16731" xr:uid="{00000000-0005-0000-0000-0000B7270000}"/>
    <cellStyle name="Millares 4 6 3 5 2" xfId="29922" xr:uid="{00000000-0005-0000-0000-0000B8270000}"/>
    <cellStyle name="Millares 4 6 3 6" xfId="18012" xr:uid="{00000000-0005-0000-0000-0000B9270000}"/>
    <cellStyle name="Millares 4 6 3 6 2" xfId="31203" xr:uid="{00000000-0005-0000-0000-0000BA270000}"/>
    <cellStyle name="Millares 4 6 3 7" xfId="19298" xr:uid="{00000000-0005-0000-0000-0000BB270000}"/>
    <cellStyle name="Millares 4 6 3 7 2" xfId="32489" xr:uid="{00000000-0005-0000-0000-0000BC270000}"/>
    <cellStyle name="Millares 4 6 3 8" xfId="20602" xr:uid="{00000000-0005-0000-0000-0000BD270000}"/>
    <cellStyle name="Millares 4 6 3 8 2" xfId="33791" xr:uid="{00000000-0005-0000-0000-0000BE270000}"/>
    <cellStyle name="Millares 4 6 3 9" xfId="35316" xr:uid="{00000000-0005-0000-0000-0000BF270000}"/>
    <cellStyle name="Millares 4 6 4" xfId="13721" xr:uid="{00000000-0005-0000-0000-0000C0270000}"/>
    <cellStyle name="Millares 4 6 4 10" xfId="22279" xr:uid="{00000000-0005-0000-0000-0000C1270000}"/>
    <cellStyle name="Millares 4 6 4 2" xfId="14770" xr:uid="{00000000-0005-0000-0000-0000C2270000}"/>
    <cellStyle name="Millares 4 6 4 2 2" xfId="27961" xr:uid="{00000000-0005-0000-0000-0000C3270000}"/>
    <cellStyle name="Millares 4 6 4 3" xfId="15826" xr:uid="{00000000-0005-0000-0000-0000C4270000}"/>
    <cellStyle name="Millares 4 6 4 3 2" xfId="29017" xr:uid="{00000000-0005-0000-0000-0000C5270000}"/>
    <cellStyle name="Millares 4 6 4 4" xfId="16882" xr:uid="{00000000-0005-0000-0000-0000C6270000}"/>
    <cellStyle name="Millares 4 6 4 4 2" xfId="30073" xr:uid="{00000000-0005-0000-0000-0000C7270000}"/>
    <cellStyle name="Millares 4 6 4 5" xfId="18163" xr:uid="{00000000-0005-0000-0000-0000C8270000}"/>
    <cellStyle name="Millares 4 6 4 5 2" xfId="31354" xr:uid="{00000000-0005-0000-0000-0000C9270000}"/>
    <cellStyle name="Millares 4 6 4 6" xfId="19449" xr:uid="{00000000-0005-0000-0000-0000CA270000}"/>
    <cellStyle name="Millares 4 6 4 6 2" xfId="32640" xr:uid="{00000000-0005-0000-0000-0000CB270000}"/>
    <cellStyle name="Millares 4 6 4 7" xfId="20753" xr:uid="{00000000-0005-0000-0000-0000CC270000}"/>
    <cellStyle name="Millares 4 6 4 7 2" xfId="33942" xr:uid="{00000000-0005-0000-0000-0000CD270000}"/>
    <cellStyle name="Millares 4 6 4 8" xfId="35467" xr:uid="{00000000-0005-0000-0000-0000CE270000}"/>
    <cellStyle name="Millares 4 6 4 9" xfId="26912" xr:uid="{00000000-0005-0000-0000-0000CF270000}"/>
    <cellStyle name="Millares 4 6 5" xfId="12925" xr:uid="{00000000-0005-0000-0000-0000D0270000}"/>
    <cellStyle name="Millares 4 6 5 2" xfId="17004" xr:uid="{00000000-0005-0000-0000-0000D1270000}"/>
    <cellStyle name="Millares 4 6 5 2 2" xfId="30195" xr:uid="{00000000-0005-0000-0000-0000D2270000}"/>
    <cellStyle name="Millares 4 6 5 3" xfId="18284" xr:uid="{00000000-0005-0000-0000-0000D3270000}"/>
    <cellStyle name="Millares 4 6 5 3 2" xfId="31475" xr:uid="{00000000-0005-0000-0000-0000D4270000}"/>
    <cellStyle name="Millares 4 6 5 4" xfId="19570" xr:uid="{00000000-0005-0000-0000-0000D5270000}"/>
    <cellStyle name="Millares 4 6 5 4 2" xfId="32761" xr:uid="{00000000-0005-0000-0000-0000D6270000}"/>
    <cellStyle name="Millares 4 6 5 5" xfId="20874" xr:uid="{00000000-0005-0000-0000-0000D7270000}"/>
    <cellStyle name="Millares 4 6 5 5 2" xfId="34063" xr:uid="{00000000-0005-0000-0000-0000D8270000}"/>
    <cellStyle name="Millares 4 6 5 6" xfId="35588" xr:uid="{00000000-0005-0000-0000-0000D9270000}"/>
    <cellStyle name="Millares 4 6 5 7" xfId="26116" xr:uid="{00000000-0005-0000-0000-0000DA270000}"/>
    <cellStyle name="Millares 4 6 5 8" xfId="22400" xr:uid="{00000000-0005-0000-0000-0000DB270000}"/>
    <cellStyle name="Millares 4 6 6" xfId="13974" xr:uid="{00000000-0005-0000-0000-0000DC270000}"/>
    <cellStyle name="Millares 4 6 6 2" xfId="21119" xr:uid="{00000000-0005-0000-0000-0000DD270000}"/>
    <cellStyle name="Millares 4 6 6 2 2" xfId="34308" xr:uid="{00000000-0005-0000-0000-0000DE270000}"/>
    <cellStyle name="Millares 4 6 6 3" xfId="35833" xr:uid="{00000000-0005-0000-0000-0000DF270000}"/>
    <cellStyle name="Millares 4 6 6 4" xfId="27165" xr:uid="{00000000-0005-0000-0000-0000E0270000}"/>
    <cellStyle name="Millares 4 6 6 5" xfId="22645" xr:uid="{00000000-0005-0000-0000-0000E1270000}"/>
    <cellStyle name="Millares 4 6 7" xfId="15030" xr:uid="{00000000-0005-0000-0000-0000E2270000}"/>
    <cellStyle name="Millares 4 6 7 2" xfId="36073" xr:uid="{00000000-0005-0000-0000-0000E3270000}"/>
    <cellStyle name="Millares 4 6 7 3" xfId="28221" xr:uid="{00000000-0005-0000-0000-0000E4270000}"/>
    <cellStyle name="Millares 4 6 7 4" xfId="22885" xr:uid="{00000000-0005-0000-0000-0000E5270000}"/>
    <cellStyle name="Millares 4 6 8" xfId="16086" xr:uid="{00000000-0005-0000-0000-0000E6270000}"/>
    <cellStyle name="Millares 4 6 8 2" xfId="36303" xr:uid="{00000000-0005-0000-0000-0000E7270000}"/>
    <cellStyle name="Millares 4 6 8 3" xfId="29277" xr:uid="{00000000-0005-0000-0000-0000E8270000}"/>
    <cellStyle name="Millares 4 6 8 4" xfId="23115" xr:uid="{00000000-0005-0000-0000-0000E9270000}"/>
    <cellStyle name="Millares 4 6 9" xfId="17367" xr:uid="{00000000-0005-0000-0000-0000EA270000}"/>
    <cellStyle name="Millares 4 6 9 2" xfId="36558" xr:uid="{00000000-0005-0000-0000-0000EB270000}"/>
    <cellStyle name="Millares 4 6 9 3" xfId="30558" xr:uid="{00000000-0005-0000-0000-0000EC270000}"/>
    <cellStyle name="Millares 4 6 9 4" xfId="23379" xr:uid="{00000000-0005-0000-0000-0000ED270000}"/>
    <cellStyle name="Millares 4 7" xfId="12059" xr:uid="{00000000-0005-0000-0000-0000EE270000}"/>
    <cellStyle name="Millares 4 7 10" xfId="24335" xr:uid="{00000000-0005-0000-0000-0000EF270000}"/>
    <cellStyle name="Millares 4 7 10 2" xfId="37514" xr:uid="{00000000-0005-0000-0000-0000F0270000}"/>
    <cellStyle name="Millares 4 7 11" xfId="24586" xr:uid="{00000000-0005-0000-0000-0000F1270000}"/>
    <cellStyle name="Millares 4 7 11 2" xfId="37765" xr:uid="{00000000-0005-0000-0000-0000F2270000}"/>
    <cellStyle name="Millares 4 7 12" xfId="34745" xr:uid="{00000000-0005-0000-0000-0000F3270000}"/>
    <cellStyle name="Millares 4 7 13" xfId="25251" xr:uid="{00000000-0005-0000-0000-0000F4270000}"/>
    <cellStyle name="Millares 4 7 14" xfId="21557" xr:uid="{00000000-0005-0000-0000-0000F5270000}"/>
    <cellStyle name="Millares 4 7 2" xfId="12999" xr:uid="{00000000-0005-0000-0000-0000F6270000}"/>
    <cellStyle name="Millares 4 7 2 2" xfId="17018" xr:uid="{00000000-0005-0000-0000-0000F7270000}"/>
    <cellStyle name="Millares 4 7 2 2 2" xfId="30209" xr:uid="{00000000-0005-0000-0000-0000F8270000}"/>
    <cellStyle name="Millares 4 7 2 3" xfId="18298" xr:uid="{00000000-0005-0000-0000-0000F9270000}"/>
    <cellStyle name="Millares 4 7 2 3 2" xfId="31489" xr:uid="{00000000-0005-0000-0000-0000FA270000}"/>
    <cellStyle name="Millares 4 7 2 4" xfId="19584" xr:uid="{00000000-0005-0000-0000-0000FB270000}"/>
    <cellStyle name="Millares 4 7 2 4 2" xfId="32775" xr:uid="{00000000-0005-0000-0000-0000FC270000}"/>
    <cellStyle name="Millares 4 7 2 5" xfId="20888" xr:uid="{00000000-0005-0000-0000-0000FD270000}"/>
    <cellStyle name="Millares 4 7 2 5 2" xfId="34077" xr:uid="{00000000-0005-0000-0000-0000FE270000}"/>
    <cellStyle name="Millares 4 7 2 6" xfId="35602" xr:uid="{00000000-0005-0000-0000-0000FF270000}"/>
    <cellStyle name="Millares 4 7 2 7" xfId="26190" xr:uid="{00000000-0005-0000-0000-000000280000}"/>
    <cellStyle name="Millares 4 7 2 8" xfId="22414" xr:uid="{00000000-0005-0000-0000-000001280000}"/>
    <cellStyle name="Millares 4 7 3" xfId="14048" xr:uid="{00000000-0005-0000-0000-000002280000}"/>
    <cellStyle name="Millares 4 7 3 2" xfId="21133" xr:uid="{00000000-0005-0000-0000-000003280000}"/>
    <cellStyle name="Millares 4 7 3 2 2" xfId="34322" xr:uid="{00000000-0005-0000-0000-000004280000}"/>
    <cellStyle name="Millares 4 7 3 3" xfId="35847" xr:uid="{00000000-0005-0000-0000-000005280000}"/>
    <cellStyle name="Millares 4 7 3 4" xfId="27239" xr:uid="{00000000-0005-0000-0000-000006280000}"/>
    <cellStyle name="Millares 4 7 3 5" xfId="22659" xr:uid="{00000000-0005-0000-0000-000007280000}"/>
    <cellStyle name="Millares 4 7 4" xfId="15104" xr:uid="{00000000-0005-0000-0000-000008280000}"/>
    <cellStyle name="Millares 4 7 4 2" xfId="36087" xr:uid="{00000000-0005-0000-0000-000009280000}"/>
    <cellStyle name="Millares 4 7 4 3" xfId="28295" xr:uid="{00000000-0005-0000-0000-00000A280000}"/>
    <cellStyle name="Millares 4 7 4 4" xfId="22899" xr:uid="{00000000-0005-0000-0000-00000B280000}"/>
    <cellStyle name="Millares 4 7 5" xfId="16160" xr:uid="{00000000-0005-0000-0000-00000C280000}"/>
    <cellStyle name="Millares 4 7 5 2" xfId="36317" xr:uid="{00000000-0005-0000-0000-00000D280000}"/>
    <cellStyle name="Millares 4 7 5 3" xfId="29351" xr:uid="{00000000-0005-0000-0000-00000E280000}"/>
    <cellStyle name="Millares 4 7 5 4" xfId="23129" xr:uid="{00000000-0005-0000-0000-00000F280000}"/>
    <cellStyle name="Millares 4 7 6" xfId="17441" xr:uid="{00000000-0005-0000-0000-000010280000}"/>
    <cellStyle name="Millares 4 7 6 2" xfId="36572" xr:uid="{00000000-0005-0000-0000-000011280000}"/>
    <cellStyle name="Millares 4 7 6 3" xfId="30632" xr:uid="{00000000-0005-0000-0000-000012280000}"/>
    <cellStyle name="Millares 4 7 6 4" xfId="23393" xr:uid="{00000000-0005-0000-0000-000013280000}"/>
    <cellStyle name="Millares 4 7 7" xfId="18727" xr:uid="{00000000-0005-0000-0000-000014280000}"/>
    <cellStyle name="Millares 4 7 7 2" xfId="36827" xr:uid="{00000000-0005-0000-0000-000015280000}"/>
    <cellStyle name="Millares 4 7 7 3" xfId="31918" xr:uid="{00000000-0005-0000-0000-000016280000}"/>
    <cellStyle name="Millares 4 7 7 4" xfId="23648" xr:uid="{00000000-0005-0000-0000-000017280000}"/>
    <cellStyle name="Millares 4 7 8" xfId="20031" xr:uid="{00000000-0005-0000-0000-000018280000}"/>
    <cellStyle name="Millares 4 7 8 2" xfId="37056" xr:uid="{00000000-0005-0000-0000-000019280000}"/>
    <cellStyle name="Millares 4 7 8 3" xfId="33220" xr:uid="{00000000-0005-0000-0000-00001A280000}"/>
    <cellStyle name="Millares 4 7 8 4" xfId="23877" xr:uid="{00000000-0005-0000-0000-00001B280000}"/>
    <cellStyle name="Millares 4 7 9" xfId="24106" xr:uid="{00000000-0005-0000-0000-00001C280000}"/>
    <cellStyle name="Millares 4 7 9 2" xfId="37285" xr:uid="{00000000-0005-0000-0000-00001D280000}"/>
    <cellStyle name="Millares 4 8" xfId="12155" xr:uid="{00000000-0005-0000-0000-00001E280000}"/>
    <cellStyle name="Millares 4 8 10" xfId="25347" xr:uid="{00000000-0005-0000-0000-00001F280000}"/>
    <cellStyle name="Millares 4 8 11" xfId="21653" xr:uid="{00000000-0005-0000-0000-000020280000}"/>
    <cellStyle name="Millares 4 8 2" xfId="13095" xr:uid="{00000000-0005-0000-0000-000021280000}"/>
    <cellStyle name="Millares 4 8 2 2" xfId="26286" xr:uid="{00000000-0005-0000-0000-000022280000}"/>
    <cellStyle name="Millares 4 8 3" xfId="14144" xr:uid="{00000000-0005-0000-0000-000023280000}"/>
    <cellStyle name="Millares 4 8 3 2" xfId="27335" xr:uid="{00000000-0005-0000-0000-000024280000}"/>
    <cellStyle name="Millares 4 8 4" xfId="15200" xr:uid="{00000000-0005-0000-0000-000025280000}"/>
    <cellStyle name="Millares 4 8 4 2" xfId="28391" xr:uid="{00000000-0005-0000-0000-000026280000}"/>
    <cellStyle name="Millares 4 8 5" xfId="16256" xr:uid="{00000000-0005-0000-0000-000027280000}"/>
    <cellStyle name="Millares 4 8 5 2" xfId="29447" xr:uid="{00000000-0005-0000-0000-000028280000}"/>
    <cellStyle name="Millares 4 8 6" xfId="17537" xr:uid="{00000000-0005-0000-0000-000029280000}"/>
    <cellStyle name="Millares 4 8 6 2" xfId="30728" xr:uid="{00000000-0005-0000-0000-00002A280000}"/>
    <cellStyle name="Millares 4 8 7" xfId="18823" xr:uid="{00000000-0005-0000-0000-00002B280000}"/>
    <cellStyle name="Millares 4 8 7 2" xfId="32014" xr:uid="{00000000-0005-0000-0000-00002C280000}"/>
    <cellStyle name="Millares 4 8 8" xfId="20127" xr:uid="{00000000-0005-0000-0000-00002D280000}"/>
    <cellStyle name="Millares 4 8 8 2" xfId="33316" xr:uid="{00000000-0005-0000-0000-00002E280000}"/>
    <cellStyle name="Millares 4 8 9" xfId="34841" xr:uid="{00000000-0005-0000-0000-00002F280000}"/>
    <cellStyle name="Millares 4 9" xfId="12260" xr:uid="{00000000-0005-0000-0000-000030280000}"/>
    <cellStyle name="Millares 4 9 10" xfId="25452" xr:uid="{00000000-0005-0000-0000-000031280000}"/>
    <cellStyle name="Millares 4 9 11" xfId="21758" xr:uid="{00000000-0005-0000-0000-000032280000}"/>
    <cellStyle name="Millares 4 9 2" xfId="13200" xr:uid="{00000000-0005-0000-0000-000033280000}"/>
    <cellStyle name="Millares 4 9 2 2" xfId="26391" xr:uid="{00000000-0005-0000-0000-000034280000}"/>
    <cellStyle name="Millares 4 9 3" xfId="14249" xr:uid="{00000000-0005-0000-0000-000035280000}"/>
    <cellStyle name="Millares 4 9 3 2" xfId="27440" xr:uid="{00000000-0005-0000-0000-000036280000}"/>
    <cellStyle name="Millares 4 9 4" xfId="15305" xr:uid="{00000000-0005-0000-0000-000037280000}"/>
    <cellStyle name="Millares 4 9 4 2" xfId="28496" xr:uid="{00000000-0005-0000-0000-000038280000}"/>
    <cellStyle name="Millares 4 9 5" xfId="16361" xr:uid="{00000000-0005-0000-0000-000039280000}"/>
    <cellStyle name="Millares 4 9 5 2" xfId="29552" xr:uid="{00000000-0005-0000-0000-00003A280000}"/>
    <cellStyle name="Millares 4 9 6" xfId="17642" xr:uid="{00000000-0005-0000-0000-00003B280000}"/>
    <cellStyle name="Millares 4 9 6 2" xfId="30833" xr:uid="{00000000-0005-0000-0000-00003C280000}"/>
    <cellStyle name="Millares 4 9 7" xfId="18928" xr:uid="{00000000-0005-0000-0000-00003D280000}"/>
    <cellStyle name="Millares 4 9 7 2" xfId="32119" xr:uid="{00000000-0005-0000-0000-00003E280000}"/>
    <cellStyle name="Millares 4 9 8" xfId="20232" xr:uid="{00000000-0005-0000-0000-00003F280000}"/>
    <cellStyle name="Millares 4 9 8 2" xfId="33421" xr:uid="{00000000-0005-0000-0000-000040280000}"/>
    <cellStyle name="Millares 4 9 9" xfId="34946" xr:uid="{00000000-0005-0000-0000-000041280000}"/>
    <cellStyle name="Millares 40" xfId="12046" xr:uid="{00000000-0005-0000-0000-000042280000}"/>
    <cellStyle name="Millares 40 10" xfId="25238" xr:uid="{00000000-0005-0000-0000-000043280000}"/>
    <cellStyle name="Millares 40 11" xfId="21545" xr:uid="{00000000-0005-0000-0000-000044280000}"/>
    <cellStyle name="Millares 40 2" xfId="12987" xr:uid="{00000000-0005-0000-0000-000045280000}"/>
    <cellStyle name="Millares 40 2 2" xfId="26178" xr:uid="{00000000-0005-0000-0000-000046280000}"/>
    <cellStyle name="Millares 40 3" xfId="14036" xr:uid="{00000000-0005-0000-0000-000047280000}"/>
    <cellStyle name="Millares 40 3 2" xfId="27227" xr:uid="{00000000-0005-0000-0000-000048280000}"/>
    <cellStyle name="Millares 40 4" xfId="15092" xr:uid="{00000000-0005-0000-0000-000049280000}"/>
    <cellStyle name="Millares 40 4 2" xfId="28283" xr:uid="{00000000-0005-0000-0000-00004A280000}"/>
    <cellStyle name="Millares 40 5" xfId="16148" xr:uid="{00000000-0005-0000-0000-00004B280000}"/>
    <cellStyle name="Millares 40 5 2" xfId="29339" xr:uid="{00000000-0005-0000-0000-00004C280000}"/>
    <cellStyle name="Millares 40 6" xfId="17429" xr:uid="{00000000-0005-0000-0000-00004D280000}"/>
    <cellStyle name="Millares 40 6 2" xfId="30620" xr:uid="{00000000-0005-0000-0000-00004E280000}"/>
    <cellStyle name="Millares 40 7" xfId="18715" xr:uid="{00000000-0005-0000-0000-00004F280000}"/>
    <cellStyle name="Millares 40 7 2" xfId="31906" xr:uid="{00000000-0005-0000-0000-000050280000}"/>
    <cellStyle name="Millares 40 8" xfId="20019" xr:uid="{00000000-0005-0000-0000-000051280000}"/>
    <cellStyle name="Millares 40 8 2" xfId="33208" xr:uid="{00000000-0005-0000-0000-000052280000}"/>
    <cellStyle name="Millares 40 9" xfId="34733" xr:uid="{00000000-0005-0000-0000-000053280000}"/>
    <cellStyle name="Millares 41" xfId="12047" xr:uid="{00000000-0005-0000-0000-000054280000}"/>
    <cellStyle name="Millares 41 10" xfId="25239" xr:uid="{00000000-0005-0000-0000-000055280000}"/>
    <cellStyle name="Millares 41 11" xfId="21546" xr:uid="{00000000-0005-0000-0000-000056280000}"/>
    <cellStyle name="Millares 41 2" xfId="12988" xr:uid="{00000000-0005-0000-0000-000057280000}"/>
    <cellStyle name="Millares 41 2 2" xfId="26179" xr:uid="{00000000-0005-0000-0000-000058280000}"/>
    <cellStyle name="Millares 41 3" xfId="14037" xr:uid="{00000000-0005-0000-0000-000059280000}"/>
    <cellStyle name="Millares 41 3 2" xfId="27228" xr:uid="{00000000-0005-0000-0000-00005A280000}"/>
    <cellStyle name="Millares 41 4" xfId="15093" xr:uid="{00000000-0005-0000-0000-00005B280000}"/>
    <cellStyle name="Millares 41 4 2" xfId="28284" xr:uid="{00000000-0005-0000-0000-00005C280000}"/>
    <cellStyle name="Millares 41 5" xfId="16149" xr:uid="{00000000-0005-0000-0000-00005D280000}"/>
    <cellStyle name="Millares 41 5 2" xfId="29340" xr:uid="{00000000-0005-0000-0000-00005E280000}"/>
    <cellStyle name="Millares 41 6" xfId="17430" xr:uid="{00000000-0005-0000-0000-00005F280000}"/>
    <cellStyle name="Millares 41 6 2" xfId="30621" xr:uid="{00000000-0005-0000-0000-000060280000}"/>
    <cellStyle name="Millares 41 7" xfId="18716" xr:uid="{00000000-0005-0000-0000-000061280000}"/>
    <cellStyle name="Millares 41 7 2" xfId="31907" xr:uid="{00000000-0005-0000-0000-000062280000}"/>
    <cellStyle name="Millares 41 8" xfId="20020" xr:uid="{00000000-0005-0000-0000-000063280000}"/>
    <cellStyle name="Millares 41 8 2" xfId="33209" xr:uid="{00000000-0005-0000-0000-000064280000}"/>
    <cellStyle name="Millares 41 9" xfId="34734" xr:uid="{00000000-0005-0000-0000-000065280000}"/>
    <cellStyle name="Millares 42" xfId="12048" xr:uid="{00000000-0005-0000-0000-000066280000}"/>
    <cellStyle name="Millares 42 10" xfId="25240" xr:uid="{00000000-0005-0000-0000-000067280000}"/>
    <cellStyle name="Millares 42 11" xfId="21547" xr:uid="{00000000-0005-0000-0000-000068280000}"/>
    <cellStyle name="Millares 42 2" xfId="12989" xr:uid="{00000000-0005-0000-0000-000069280000}"/>
    <cellStyle name="Millares 42 2 2" xfId="26180" xr:uid="{00000000-0005-0000-0000-00006A280000}"/>
    <cellStyle name="Millares 42 3" xfId="14038" xr:uid="{00000000-0005-0000-0000-00006B280000}"/>
    <cellStyle name="Millares 42 3 2" xfId="27229" xr:uid="{00000000-0005-0000-0000-00006C280000}"/>
    <cellStyle name="Millares 42 4" xfId="15094" xr:uid="{00000000-0005-0000-0000-00006D280000}"/>
    <cellStyle name="Millares 42 4 2" xfId="28285" xr:uid="{00000000-0005-0000-0000-00006E280000}"/>
    <cellStyle name="Millares 42 5" xfId="16150" xr:uid="{00000000-0005-0000-0000-00006F280000}"/>
    <cellStyle name="Millares 42 5 2" xfId="29341" xr:uid="{00000000-0005-0000-0000-000070280000}"/>
    <cellStyle name="Millares 42 6" xfId="17431" xr:uid="{00000000-0005-0000-0000-000071280000}"/>
    <cellStyle name="Millares 42 6 2" xfId="30622" xr:uid="{00000000-0005-0000-0000-000072280000}"/>
    <cellStyle name="Millares 42 7" xfId="18717" xr:uid="{00000000-0005-0000-0000-000073280000}"/>
    <cellStyle name="Millares 42 7 2" xfId="31908" xr:uid="{00000000-0005-0000-0000-000074280000}"/>
    <cellStyle name="Millares 42 8" xfId="20021" xr:uid="{00000000-0005-0000-0000-000075280000}"/>
    <cellStyle name="Millares 42 8 2" xfId="33210" xr:uid="{00000000-0005-0000-0000-000076280000}"/>
    <cellStyle name="Millares 42 9" xfId="34735" xr:uid="{00000000-0005-0000-0000-000077280000}"/>
    <cellStyle name="Millares 43" xfId="12051" xr:uid="{00000000-0005-0000-0000-000078280000}"/>
    <cellStyle name="Millares 43 10" xfId="25243" xr:uid="{00000000-0005-0000-0000-000079280000}"/>
    <cellStyle name="Millares 43 11" xfId="21550" xr:uid="{00000000-0005-0000-0000-00007A280000}"/>
    <cellStyle name="Millares 43 2" xfId="12992" xr:uid="{00000000-0005-0000-0000-00007B280000}"/>
    <cellStyle name="Millares 43 2 2" xfId="26183" xr:uid="{00000000-0005-0000-0000-00007C280000}"/>
    <cellStyle name="Millares 43 3" xfId="14041" xr:uid="{00000000-0005-0000-0000-00007D280000}"/>
    <cellStyle name="Millares 43 3 2" xfId="27232" xr:uid="{00000000-0005-0000-0000-00007E280000}"/>
    <cellStyle name="Millares 43 4" xfId="15097" xr:uid="{00000000-0005-0000-0000-00007F280000}"/>
    <cellStyle name="Millares 43 4 2" xfId="28288" xr:uid="{00000000-0005-0000-0000-000080280000}"/>
    <cellStyle name="Millares 43 5" xfId="16153" xr:uid="{00000000-0005-0000-0000-000081280000}"/>
    <cellStyle name="Millares 43 5 2" xfId="29344" xr:uid="{00000000-0005-0000-0000-000082280000}"/>
    <cellStyle name="Millares 43 6" xfId="17434" xr:uid="{00000000-0005-0000-0000-000083280000}"/>
    <cellStyle name="Millares 43 6 2" xfId="30625" xr:uid="{00000000-0005-0000-0000-000084280000}"/>
    <cellStyle name="Millares 43 7" xfId="18720" xr:uid="{00000000-0005-0000-0000-000085280000}"/>
    <cellStyle name="Millares 43 7 2" xfId="31911" xr:uid="{00000000-0005-0000-0000-000086280000}"/>
    <cellStyle name="Millares 43 8" xfId="20024" xr:uid="{00000000-0005-0000-0000-000087280000}"/>
    <cellStyle name="Millares 43 8 2" xfId="33213" xr:uid="{00000000-0005-0000-0000-000088280000}"/>
    <cellStyle name="Millares 43 9" xfId="34738" xr:uid="{00000000-0005-0000-0000-000089280000}"/>
    <cellStyle name="Millares 44" xfId="12052" xr:uid="{00000000-0005-0000-0000-00008A280000}"/>
    <cellStyle name="Millares 44 10" xfId="25244" xr:uid="{00000000-0005-0000-0000-00008B280000}"/>
    <cellStyle name="Millares 44 11" xfId="21551" xr:uid="{00000000-0005-0000-0000-00008C280000}"/>
    <cellStyle name="Millares 44 2" xfId="12993" xr:uid="{00000000-0005-0000-0000-00008D280000}"/>
    <cellStyle name="Millares 44 2 2" xfId="26184" xr:uid="{00000000-0005-0000-0000-00008E280000}"/>
    <cellStyle name="Millares 44 3" xfId="14042" xr:uid="{00000000-0005-0000-0000-00008F280000}"/>
    <cellStyle name="Millares 44 3 2" xfId="27233" xr:uid="{00000000-0005-0000-0000-000090280000}"/>
    <cellStyle name="Millares 44 4" xfId="15098" xr:uid="{00000000-0005-0000-0000-000091280000}"/>
    <cellStyle name="Millares 44 4 2" xfId="28289" xr:uid="{00000000-0005-0000-0000-000092280000}"/>
    <cellStyle name="Millares 44 5" xfId="16154" xr:uid="{00000000-0005-0000-0000-000093280000}"/>
    <cellStyle name="Millares 44 5 2" xfId="29345" xr:uid="{00000000-0005-0000-0000-000094280000}"/>
    <cellStyle name="Millares 44 6" xfId="17435" xr:uid="{00000000-0005-0000-0000-000095280000}"/>
    <cellStyle name="Millares 44 6 2" xfId="30626" xr:uid="{00000000-0005-0000-0000-000096280000}"/>
    <cellStyle name="Millares 44 7" xfId="18721" xr:uid="{00000000-0005-0000-0000-000097280000}"/>
    <cellStyle name="Millares 44 7 2" xfId="31912" xr:uid="{00000000-0005-0000-0000-000098280000}"/>
    <cellStyle name="Millares 44 8" xfId="20025" xr:uid="{00000000-0005-0000-0000-000099280000}"/>
    <cellStyle name="Millares 44 8 2" xfId="33214" xr:uid="{00000000-0005-0000-0000-00009A280000}"/>
    <cellStyle name="Millares 44 9" xfId="34739" xr:uid="{00000000-0005-0000-0000-00009B280000}"/>
    <cellStyle name="Millares 45" xfId="12055" xr:uid="{00000000-0005-0000-0000-00009C280000}"/>
    <cellStyle name="Millares 45 10" xfId="25247" xr:uid="{00000000-0005-0000-0000-00009D280000}"/>
    <cellStyle name="Millares 45 11" xfId="21553" xr:uid="{00000000-0005-0000-0000-00009E280000}"/>
    <cellStyle name="Millares 45 2" xfId="12995" xr:uid="{00000000-0005-0000-0000-00009F280000}"/>
    <cellStyle name="Millares 45 2 2" xfId="26186" xr:uid="{00000000-0005-0000-0000-0000A0280000}"/>
    <cellStyle name="Millares 45 3" xfId="14044" xr:uid="{00000000-0005-0000-0000-0000A1280000}"/>
    <cellStyle name="Millares 45 3 2" xfId="27235" xr:uid="{00000000-0005-0000-0000-0000A2280000}"/>
    <cellStyle name="Millares 45 4" xfId="15100" xr:uid="{00000000-0005-0000-0000-0000A3280000}"/>
    <cellStyle name="Millares 45 4 2" xfId="28291" xr:uid="{00000000-0005-0000-0000-0000A4280000}"/>
    <cellStyle name="Millares 45 5" xfId="16156" xr:uid="{00000000-0005-0000-0000-0000A5280000}"/>
    <cellStyle name="Millares 45 5 2" xfId="29347" xr:uid="{00000000-0005-0000-0000-0000A6280000}"/>
    <cellStyle name="Millares 45 6" xfId="17437" xr:uid="{00000000-0005-0000-0000-0000A7280000}"/>
    <cellStyle name="Millares 45 6 2" xfId="30628" xr:uid="{00000000-0005-0000-0000-0000A8280000}"/>
    <cellStyle name="Millares 45 7" xfId="18723" xr:uid="{00000000-0005-0000-0000-0000A9280000}"/>
    <cellStyle name="Millares 45 7 2" xfId="31914" xr:uid="{00000000-0005-0000-0000-0000AA280000}"/>
    <cellStyle name="Millares 45 8" xfId="20027" xr:uid="{00000000-0005-0000-0000-0000AB280000}"/>
    <cellStyle name="Millares 45 8 2" xfId="33216" xr:uid="{00000000-0005-0000-0000-0000AC280000}"/>
    <cellStyle name="Millares 45 9" xfId="34741" xr:uid="{00000000-0005-0000-0000-0000AD280000}"/>
    <cellStyle name="Millares 46" xfId="12151" xr:uid="{00000000-0005-0000-0000-0000AE280000}"/>
    <cellStyle name="Millares 46 10" xfId="25343" xr:uid="{00000000-0005-0000-0000-0000AF280000}"/>
    <cellStyle name="Millares 46 11" xfId="21649" xr:uid="{00000000-0005-0000-0000-0000B0280000}"/>
    <cellStyle name="Millares 46 2" xfId="13091" xr:uid="{00000000-0005-0000-0000-0000B1280000}"/>
    <cellStyle name="Millares 46 2 2" xfId="26282" xr:uid="{00000000-0005-0000-0000-0000B2280000}"/>
    <cellStyle name="Millares 46 3" xfId="14140" xr:uid="{00000000-0005-0000-0000-0000B3280000}"/>
    <cellStyle name="Millares 46 3 2" xfId="27331" xr:uid="{00000000-0005-0000-0000-0000B4280000}"/>
    <cellStyle name="Millares 46 4" xfId="15196" xr:uid="{00000000-0005-0000-0000-0000B5280000}"/>
    <cellStyle name="Millares 46 4 2" xfId="28387" xr:uid="{00000000-0005-0000-0000-0000B6280000}"/>
    <cellStyle name="Millares 46 5" xfId="16252" xr:uid="{00000000-0005-0000-0000-0000B7280000}"/>
    <cellStyle name="Millares 46 5 2" xfId="29443" xr:uid="{00000000-0005-0000-0000-0000B8280000}"/>
    <cellStyle name="Millares 46 6" xfId="17533" xr:uid="{00000000-0005-0000-0000-0000B9280000}"/>
    <cellStyle name="Millares 46 6 2" xfId="30724" xr:uid="{00000000-0005-0000-0000-0000BA280000}"/>
    <cellStyle name="Millares 46 7" xfId="18819" xr:uid="{00000000-0005-0000-0000-0000BB280000}"/>
    <cellStyle name="Millares 46 7 2" xfId="32010" xr:uid="{00000000-0005-0000-0000-0000BC280000}"/>
    <cellStyle name="Millares 46 8" xfId="20123" xr:uid="{00000000-0005-0000-0000-0000BD280000}"/>
    <cellStyle name="Millares 46 8 2" xfId="33312" xr:uid="{00000000-0005-0000-0000-0000BE280000}"/>
    <cellStyle name="Millares 46 9" xfId="34837" xr:uid="{00000000-0005-0000-0000-0000BF280000}"/>
    <cellStyle name="Millares 47" xfId="12247" xr:uid="{00000000-0005-0000-0000-0000C0280000}"/>
    <cellStyle name="Millares 47 10" xfId="25439" xr:uid="{00000000-0005-0000-0000-0000C1280000}"/>
    <cellStyle name="Millares 47 11" xfId="21745" xr:uid="{00000000-0005-0000-0000-0000C2280000}"/>
    <cellStyle name="Millares 47 2" xfId="13187" xr:uid="{00000000-0005-0000-0000-0000C3280000}"/>
    <cellStyle name="Millares 47 2 2" xfId="26378" xr:uid="{00000000-0005-0000-0000-0000C4280000}"/>
    <cellStyle name="Millares 47 3" xfId="14236" xr:uid="{00000000-0005-0000-0000-0000C5280000}"/>
    <cellStyle name="Millares 47 3 2" xfId="27427" xr:uid="{00000000-0005-0000-0000-0000C6280000}"/>
    <cellStyle name="Millares 47 4" xfId="15292" xr:uid="{00000000-0005-0000-0000-0000C7280000}"/>
    <cellStyle name="Millares 47 4 2" xfId="28483" xr:uid="{00000000-0005-0000-0000-0000C8280000}"/>
    <cellStyle name="Millares 47 5" xfId="16348" xr:uid="{00000000-0005-0000-0000-0000C9280000}"/>
    <cellStyle name="Millares 47 5 2" xfId="29539" xr:uid="{00000000-0005-0000-0000-0000CA280000}"/>
    <cellStyle name="Millares 47 6" xfId="17629" xr:uid="{00000000-0005-0000-0000-0000CB280000}"/>
    <cellStyle name="Millares 47 6 2" xfId="30820" xr:uid="{00000000-0005-0000-0000-0000CC280000}"/>
    <cellStyle name="Millares 47 7" xfId="18915" xr:uid="{00000000-0005-0000-0000-0000CD280000}"/>
    <cellStyle name="Millares 47 7 2" xfId="32106" xr:uid="{00000000-0005-0000-0000-0000CE280000}"/>
    <cellStyle name="Millares 47 8" xfId="20219" xr:uid="{00000000-0005-0000-0000-0000CF280000}"/>
    <cellStyle name="Millares 47 8 2" xfId="33408" xr:uid="{00000000-0005-0000-0000-0000D0280000}"/>
    <cellStyle name="Millares 47 9" xfId="34933" xr:uid="{00000000-0005-0000-0000-0000D1280000}"/>
    <cellStyle name="Millares 48" xfId="12248" xr:uid="{00000000-0005-0000-0000-0000D2280000}"/>
    <cellStyle name="Millares 48 10" xfId="25440" xr:uid="{00000000-0005-0000-0000-0000D3280000}"/>
    <cellStyle name="Millares 48 11" xfId="21746" xr:uid="{00000000-0005-0000-0000-0000D4280000}"/>
    <cellStyle name="Millares 48 2" xfId="13188" xr:uid="{00000000-0005-0000-0000-0000D5280000}"/>
    <cellStyle name="Millares 48 2 2" xfId="26379" xr:uid="{00000000-0005-0000-0000-0000D6280000}"/>
    <cellStyle name="Millares 48 3" xfId="14237" xr:uid="{00000000-0005-0000-0000-0000D7280000}"/>
    <cellStyle name="Millares 48 3 2" xfId="27428" xr:uid="{00000000-0005-0000-0000-0000D8280000}"/>
    <cellStyle name="Millares 48 4" xfId="15293" xr:uid="{00000000-0005-0000-0000-0000D9280000}"/>
    <cellStyle name="Millares 48 4 2" xfId="28484" xr:uid="{00000000-0005-0000-0000-0000DA280000}"/>
    <cellStyle name="Millares 48 5" xfId="16349" xr:uid="{00000000-0005-0000-0000-0000DB280000}"/>
    <cellStyle name="Millares 48 5 2" xfId="29540" xr:uid="{00000000-0005-0000-0000-0000DC280000}"/>
    <cellStyle name="Millares 48 6" xfId="17630" xr:uid="{00000000-0005-0000-0000-0000DD280000}"/>
    <cellStyle name="Millares 48 6 2" xfId="30821" xr:uid="{00000000-0005-0000-0000-0000DE280000}"/>
    <cellStyle name="Millares 48 7" xfId="18916" xr:uid="{00000000-0005-0000-0000-0000DF280000}"/>
    <cellStyle name="Millares 48 7 2" xfId="32107" xr:uid="{00000000-0005-0000-0000-0000E0280000}"/>
    <cellStyle name="Millares 48 8" xfId="20220" xr:uid="{00000000-0005-0000-0000-0000E1280000}"/>
    <cellStyle name="Millares 48 8 2" xfId="33409" xr:uid="{00000000-0005-0000-0000-0000E2280000}"/>
    <cellStyle name="Millares 48 9" xfId="34934" xr:uid="{00000000-0005-0000-0000-0000E3280000}"/>
    <cellStyle name="Millares 49" xfId="12249" xr:uid="{00000000-0005-0000-0000-0000E4280000}"/>
    <cellStyle name="Millares 49 10" xfId="25441" xr:uid="{00000000-0005-0000-0000-0000E5280000}"/>
    <cellStyle name="Millares 49 11" xfId="21747" xr:uid="{00000000-0005-0000-0000-0000E6280000}"/>
    <cellStyle name="Millares 49 2" xfId="13189" xr:uid="{00000000-0005-0000-0000-0000E7280000}"/>
    <cellStyle name="Millares 49 2 2" xfId="26380" xr:uid="{00000000-0005-0000-0000-0000E8280000}"/>
    <cellStyle name="Millares 49 3" xfId="14238" xr:uid="{00000000-0005-0000-0000-0000E9280000}"/>
    <cellStyle name="Millares 49 3 2" xfId="27429" xr:uid="{00000000-0005-0000-0000-0000EA280000}"/>
    <cellStyle name="Millares 49 4" xfId="15294" xr:uid="{00000000-0005-0000-0000-0000EB280000}"/>
    <cellStyle name="Millares 49 4 2" xfId="28485" xr:uid="{00000000-0005-0000-0000-0000EC280000}"/>
    <cellStyle name="Millares 49 5" xfId="16350" xr:uid="{00000000-0005-0000-0000-0000ED280000}"/>
    <cellStyle name="Millares 49 5 2" xfId="29541" xr:uid="{00000000-0005-0000-0000-0000EE280000}"/>
    <cellStyle name="Millares 49 6" xfId="17631" xr:uid="{00000000-0005-0000-0000-0000EF280000}"/>
    <cellStyle name="Millares 49 6 2" xfId="30822" xr:uid="{00000000-0005-0000-0000-0000F0280000}"/>
    <cellStyle name="Millares 49 7" xfId="18917" xr:uid="{00000000-0005-0000-0000-0000F1280000}"/>
    <cellStyle name="Millares 49 7 2" xfId="32108" xr:uid="{00000000-0005-0000-0000-0000F2280000}"/>
    <cellStyle name="Millares 49 8" xfId="20221" xr:uid="{00000000-0005-0000-0000-0000F3280000}"/>
    <cellStyle name="Millares 49 8 2" xfId="33410" xr:uid="{00000000-0005-0000-0000-0000F4280000}"/>
    <cellStyle name="Millares 49 9" xfId="34935" xr:uid="{00000000-0005-0000-0000-0000F5280000}"/>
    <cellStyle name="Millares 5" xfId="41" xr:uid="{00000000-0005-0000-0000-0000F6280000}"/>
    <cellStyle name="Millares 5 10" xfId="12257" xr:uid="{00000000-0005-0000-0000-0000F7280000}"/>
    <cellStyle name="Millares 5 10 10" xfId="25449" xr:uid="{00000000-0005-0000-0000-0000F8280000}"/>
    <cellStyle name="Millares 5 10 11" xfId="21755" xr:uid="{00000000-0005-0000-0000-0000F9280000}"/>
    <cellStyle name="Millares 5 10 2" xfId="13197" xr:uid="{00000000-0005-0000-0000-0000FA280000}"/>
    <cellStyle name="Millares 5 10 2 2" xfId="26388" xr:uid="{00000000-0005-0000-0000-0000FB280000}"/>
    <cellStyle name="Millares 5 10 3" xfId="14246" xr:uid="{00000000-0005-0000-0000-0000FC280000}"/>
    <cellStyle name="Millares 5 10 3 2" xfId="27437" xr:uid="{00000000-0005-0000-0000-0000FD280000}"/>
    <cellStyle name="Millares 5 10 4" xfId="15302" xr:uid="{00000000-0005-0000-0000-0000FE280000}"/>
    <cellStyle name="Millares 5 10 4 2" xfId="28493" xr:uid="{00000000-0005-0000-0000-0000FF280000}"/>
    <cellStyle name="Millares 5 10 5" xfId="16358" xr:uid="{00000000-0005-0000-0000-000000290000}"/>
    <cellStyle name="Millares 5 10 5 2" xfId="29549" xr:uid="{00000000-0005-0000-0000-000001290000}"/>
    <cellStyle name="Millares 5 10 6" xfId="17639" xr:uid="{00000000-0005-0000-0000-000002290000}"/>
    <cellStyle name="Millares 5 10 6 2" xfId="30830" xr:uid="{00000000-0005-0000-0000-000003290000}"/>
    <cellStyle name="Millares 5 10 7" xfId="18925" xr:uid="{00000000-0005-0000-0000-000004290000}"/>
    <cellStyle name="Millares 5 10 7 2" xfId="32116" xr:uid="{00000000-0005-0000-0000-000005290000}"/>
    <cellStyle name="Millares 5 10 8" xfId="20229" xr:uid="{00000000-0005-0000-0000-000006290000}"/>
    <cellStyle name="Millares 5 10 8 2" xfId="33418" xr:uid="{00000000-0005-0000-0000-000007290000}"/>
    <cellStyle name="Millares 5 10 9" xfId="34943" xr:uid="{00000000-0005-0000-0000-000008290000}"/>
    <cellStyle name="Millares 5 11" xfId="12422" xr:uid="{00000000-0005-0000-0000-000009290000}"/>
    <cellStyle name="Millares 5 11 10" xfId="25614" xr:uid="{00000000-0005-0000-0000-00000A290000}"/>
    <cellStyle name="Millares 5 11 11" xfId="21916" xr:uid="{00000000-0005-0000-0000-00000B290000}"/>
    <cellStyle name="Millares 5 11 2" xfId="13358" xr:uid="{00000000-0005-0000-0000-00000C290000}"/>
    <cellStyle name="Millares 5 11 2 2" xfId="26549" xr:uid="{00000000-0005-0000-0000-00000D290000}"/>
    <cellStyle name="Millares 5 11 3" xfId="14407" xr:uid="{00000000-0005-0000-0000-00000E290000}"/>
    <cellStyle name="Millares 5 11 3 2" xfId="27598" xr:uid="{00000000-0005-0000-0000-00000F290000}"/>
    <cellStyle name="Millares 5 11 4" xfId="15463" xr:uid="{00000000-0005-0000-0000-000010290000}"/>
    <cellStyle name="Millares 5 11 4 2" xfId="28654" xr:uid="{00000000-0005-0000-0000-000011290000}"/>
    <cellStyle name="Millares 5 11 5" xfId="16519" xr:uid="{00000000-0005-0000-0000-000012290000}"/>
    <cellStyle name="Millares 5 11 5 2" xfId="29710" xr:uid="{00000000-0005-0000-0000-000013290000}"/>
    <cellStyle name="Millares 5 11 6" xfId="17800" xr:uid="{00000000-0005-0000-0000-000014290000}"/>
    <cellStyle name="Millares 5 11 6 2" xfId="30991" xr:uid="{00000000-0005-0000-0000-000015290000}"/>
    <cellStyle name="Millares 5 11 7" xfId="19086" xr:uid="{00000000-0005-0000-0000-000016290000}"/>
    <cellStyle name="Millares 5 11 7 2" xfId="32277" xr:uid="{00000000-0005-0000-0000-000017290000}"/>
    <cellStyle name="Millares 5 11 8" xfId="20390" xr:uid="{00000000-0005-0000-0000-000018290000}"/>
    <cellStyle name="Millares 5 11 8 2" xfId="33579" xr:uid="{00000000-0005-0000-0000-000019290000}"/>
    <cellStyle name="Millares 5 11 9" xfId="35104" xr:uid="{00000000-0005-0000-0000-00001A290000}"/>
    <cellStyle name="Millares 5 12" xfId="12536" xr:uid="{00000000-0005-0000-0000-00001B290000}"/>
    <cellStyle name="Millares 5 12 10" xfId="25728" xr:uid="{00000000-0005-0000-0000-00001C290000}"/>
    <cellStyle name="Millares 5 12 11" xfId="22030" xr:uid="{00000000-0005-0000-0000-00001D290000}"/>
    <cellStyle name="Millares 5 12 2" xfId="13472" xr:uid="{00000000-0005-0000-0000-00001E290000}"/>
    <cellStyle name="Millares 5 12 2 2" xfId="26663" xr:uid="{00000000-0005-0000-0000-00001F290000}"/>
    <cellStyle name="Millares 5 12 3" xfId="14521" xr:uid="{00000000-0005-0000-0000-000020290000}"/>
    <cellStyle name="Millares 5 12 3 2" xfId="27712" xr:uid="{00000000-0005-0000-0000-000021290000}"/>
    <cellStyle name="Millares 5 12 4" xfId="15577" xr:uid="{00000000-0005-0000-0000-000022290000}"/>
    <cellStyle name="Millares 5 12 4 2" xfId="28768" xr:uid="{00000000-0005-0000-0000-000023290000}"/>
    <cellStyle name="Millares 5 12 5" xfId="16633" xr:uid="{00000000-0005-0000-0000-000024290000}"/>
    <cellStyle name="Millares 5 12 5 2" xfId="29824" xr:uid="{00000000-0005-0000-0000-000025290000}"/>
    <cellStyle name="Millares 5 12 6" xfId="17914" xr:uid="{00000000-0005-0000-0000-000026290000}"/>
    <cellStyle name="Millares 5 12 6 2" xfId="31105" xr:uid="{00000000-0005-0000-0000-000027290000}"/>
    <cellStyle name="Millares 5 12 7" xfId="19200" xr:uid="{00000000-0005-0000-0000-000028290000}"/>
    <cellStyle name="Millares 5 12 7 2" xfId="32391" xr:uid="{00000000-0005-0000-0000-000029290000}"/>
    <cellStyle name="Millares 5 12 8" xfId="20504" xr:uid="{00000000-0005-0000-0000-00002A290000}"/>
    <cellStyle name="Millares 5 12 8 2" xfId="33693" xr:uid="{00000000-0005-0000-0000-00002B290000}"/>
    <cellStyle name="Millares 5 12 9" xfId="35218" xr:uid="{00000000-0005-0000-0000-00002C290000}"/>
    <cellStyle name="Millares 5 13" xfId="13623" xr:uid="{00000000-0005-0000-0000-00002D290000}"/>
    <cellStyle name="Millares 5 13 10" xfId="22181" xr:uid="{00000000-0005-0000-0000-00002E290000}"/>
    <cellStyle name="Millares 5 13 2" xfId="14672" xr:uid="{00000000-0005-0000-0000-00002F290000}"/>
    <cellStyle name="Millares 5 13 2 2" xfId="27863" xr:uid="{00000000-0005-0000-0000-000030290000}"/>
    <cellStyle name="Millares 5 13 3" xfId="15728" xr:uid="{00000000-0005-0000-0000-000031290000}"/>
    <cellStyle name="Millares 5 13 3 2" xfId="28919" xr:uid="{00000000-0005-0000-0000-000032290000}"/>
    <cellStyle name="Millares 5 13 4" xfId="16784" xr:uid="{00000000-0005-0000-0000-000033290000}"/>
    <cellStyle name="Millares 5 13 4 2" xfId="29975" xr:uid="{00000000-0005-0000-0000-000034290000}"/>
    <cellStyle name="Millares 5 13 5" xfId="18065" xr:uid="{00000000-0005-0000-0000-000035290000}"/>
    <cellStyle name="Millares 5 13 5 2" xfId="31256" xr:uid="{00000000-0005-0000-0000-000036290000}"/>
    <cellStyle name="Millares 5 13 6" xfId="19351" xr:uid="{00000000-0005-0000-0000-000037290000}"/>
    <cellStyle name="Millares 5 13 6 2" xfId="32542" xr:uid="{00000000-0005-0000-0000-000038290000}"/>
    <cellStyle name="Millares 5 13 7" xfId="20655" xr:uid="{00000000-0005-0000-0000-000039290000}"/>
    <cellStyle name="Millares 5 13 7 2" xfId="33844" xr:uid="{00000000-0005-0000-0000-00003A290000}"/>
    <cellStyle name="Millares 5 13 8" xfId="35369" xr:uid="{00000000-0005-0000-0000-00003B290000}"/>
    <cellStyle name="Millares 5 13 9" xfId="26814" xr:uid="{00000000-0005-0000-0000-00003C290000}"/>
    <cellStyle name="Millares 5 14" xfId="16907" xr:uid="{00000000-0005-0000-0000-00003D290000}"/>
    <cellStyle name="Millares 5 14 2" xfId="18187" xr:uid="{00000000-0005-0000-0000-00003E290000}"/>
    <cellStyle name="Millares 5 14 2 2" xfId="31378" xr:uid="{00000000-0005-0000-0000-00003F290000}"/>
    <cellStyle name="Millares 5 14 3" xfId="19473" xr:uid="{00000000-0005-0000-0000-000040290000}"/>
    <cellStyle name="Millares 5 14 3 2" xfId="32664" xr:uid="{00000000-0005-0000-0000-000041290000}"/>
    <cellStyle name="Millares 5 14 4" xfId="20777" xr:uid="{00000000-0005-0000-0000-000042290000}"/>
    <cellStyle name="Millares 5 14 4 2" xfId="33966" xr:uid="{00000000-0005-0000-0000-000043290000}"/>
    <cellStyle name="Millares 5 14 5" xfId="35491" xr:uid="{00000000-0005-0000-0000-000044290000}"/>
    <cellStyle name="Millares 5 14 6" xfId="30098" xr:uid="{00000000-0005-0000-0000-000045290000}"/>
    <cellStyle name="Millares 5 14 7" xfId="22303" xr:uid="{00000000-0005-0000-0000-000046290000}"/>
    <cellStyle name="Millares 5 15" xfId="21022" xr:uid="{00000000-0005-0000-0000-000047290000}"/>
    <cellStyle name="Millares 5 15 2" xfId="35736" xr:uid="{00000000-0005-0000-0000-000048290000}"/>
    <cellStyle name="Millares 5 15 3" xfId="34211" xr:uid="{00000000-0005-0000-0000-000049290000}"/>
    <cellStyle name="Millares 5 15 4" xfId="22548" xr:uid="{00000000-0005-0000-0000-00004A290000}"/>
    <cellStyle name="Millares 5 16" xfId="22787" xr:uid="{00000000-0005-0000-0000-00004B290000}"/>
    <cellStyle name="Millares 5 16 2" xfId="35975" xr:uid="{00000000-0005-0000-0000-00004C290000}"/>
    <cellStyle name="Millares 5 17" xfId="23017" xr:uid="{00000000-0005-0000-0000-00004D290000}"/>
    <cellStyle name="Millares 5 17 2" xfId="36205" xr:uid="{00000000-0005-0000-0000-00004E290000}"/>
    <cellStyle name="Millares 5 18" xfId="23280" xr:uid="{00000000-0005-0000-0000-00004F290000}"/>
    <cellStyle name="Millares 5 18 2" xfId="36460" xr:uid="{00000000-0005-0000-0000-000050290000}"/>
    <cellStyle name="Millares 5 19" xfId="23536" xr:uid="{00000000-0005-0000-0000-000051290000}"/>
    <cellStyle name="Millares 5 19 2" xfId="36715" xr:uid="{00000000-0005-0000-0000-000052290000}"/>
    <cellStyle name="Millares 5 2" xfId="42" xr:uid="{00000000-0005-0000-0000-000053290000}"/>
    <cellStyle name="Millares 5 2 10" xfId="12544" xr:uid="{00000000-0005-0000-0000-000054290000}"/>
    <cellStyle name="Millares 5 2 10 10" xfId="25736" xr:uid="{00000000-0005-0000-0000-000055290000}"/>
    <cellStyle name="Millares 5 2 10 11" xfId="22038" xr:uid="{00000000-0005-0000-0000-000056290000}"/>
    <cellStyle name="Millares 5 2 10 2" xfId="13480" xr:uid="{00000000-0005-0000-0000-000057290000}"/>
    <cellStyle name="Millares 5 2 10 2 2" xfId="26671" xr:uid="{00000000-0005-0000-0000-000058290000}"/>
    <cellStyle name="Millares 5 2 10 3" xfId="14529" xr:uid="{00000000-0005-0000-0000-000059290000}"/>
    <cellStyle name="Millares 5 2 10 3 2" xfId="27720" xr:uid="{00000000-0005-0000-0000-00005A290000}"/>
    <cellStyle name="Millares 5 2 10 4" xfId="15585" xr:uid="{00000000-0005-0000-0000-00005B290000}"/>
    <cellStyle name="Millares 5 2 10 4 2" xfId="28776" xr:uid="{00000000-0005-0000-0000-00005C290000}"/>
    <cellStyle name="Millares 5 2 10 5" xfId="16641" xr:uid="{00000000-0005-0000-0000-00005D290000}"/>
    <cellStyle name="Millares 5 2 10 5 2" xfId="29832" xr:uid="{00000000-0005-0000-0000-00005E290000}"/>
    <cellStyle name="Millares 5 2 10 6" xfId="17922" xr:uid="{00000000-0005-0000-0000-00005F290000}"/>
    <cellStyle name="Millares 5 2 10 6 2" xfId="31113" xr:uid="{00000000-0005-0000-0000-000060290000}"/>
    <cellStyle name="Millares 5 2 10 7" xfId="19208" xr:uid="{00000000-0005-0000-0000-000061290000}"/>
    <cellStyle name="Millares 5 2 10 7 2" xfId="32399" xr:uid="{00000000-0005-0000-0000-000062290000}"/>
    <cellStyle name="Millares 5 2 10 8" xfId="20512" xr:uid="{00000000-0005-0000-0000-000063290000}"/>
    <cellStyle name="Millares 5 2 10 8 2" xfId="33701" xr:uid="{00000000-0005-0000-0000-000064290000}"/>
    <cellStyle name="Millares 5 2 10 9" xfId="35226" xr:uid="{00000000-0005-0000-0000-000065290000}"/>
    <cellStyle name="Millares 5 2 11" xfId="13631" xr:uid="{00000000-0005-0000-0000-000066290000}"/>
    <cellStyle name="Millares 5 2 11 10" xfId="22189" xr:uid="{00000000-0005-0000-0000-000067290000}"/>
    <cellStyle name="Millares 5 2 11 2" xfId="14680" xr:uid="{00000000-0005-0000-0000-000068290000}"/>
    <cellStyle name="Millares 5 2 11 2 2" xfId="27871" xr:uid="{00000000-0005-0000-0000-000069290000}"/>
    <cellStyle name="Millares 5 2 11 3" xfId="15736" xr:uid="{00000000-0005-0000-0000-00006A290000}"/>
    <cellStyle name="Millares 5 2 11 3 2" xfId="28927" xr:uid="{00000000-0005-0000-0000-00006B290000}"/>
    <cellStyle name="Millares 5 2 11 4" xfId="16792" xr:uid="{00000000-0005-0000-0000-00006C290000}"/>
    <cellStyle name="Millares 5 2 11 4 2" xfId="29983" xr:uid="{00000000-0005-0000-0000-00006D290000}"/>
    <cellStyle name="Millares 5 2 11 5" xfId="18073" xr:uid="{00000000-0005-0000-0000-00006E290000}"/>
    <cellStyle name="Millares 5 2 11 5 2" xfId="31264" xr:uid="{00000000-0005-0000-0000-00006F290000}"/>
    <cellStyle name="Millares 5 2 11 6" xfId="19359" xr:uid="{00000000-0005-0000-0000-000070290000}"/>
    <cellStyle name="Millares 5 2 11 6 2" xfId="32550" xr:uid="{00000000-0005-0000-0000-000071290000}"/>
    <cellStyle name="Millares 5 2 11 7" xfId="20663" xr:uid="{00000000-0005-0000-0000-000072290000}"/>
    <cellStyle name="Millares 5 2 11 7 2" xfId="33852" xr:uid="{00000000-0005-0000-0000-000073290000}"/>
    <cellStyle name="Millares 5 2 11 8" xfId="35377" xr:uid="{00000000-0005-0000-0000-000074290000}"/>
    <cellStyle name="Millares 5 2 11 9" xfId="26822" xr:uid="{00000000-0005-0000-0000-000075290000}"/>
    <cellStyle name="Millares 5 2 12" xfId="16914" xr:uid="{00000000-0005-0000-0000-000076290000}"/>
    <cellStyle name="Millares 5 2 12 2" xfId="18194" xr:uid="{00000000-0005-0000-0000-000077290000}"/>
    <cellStyle name="Millares 5 2 12 2 2" xfId="31385" xr:uid="{00000000-0005-0000-0000-000078290000}"/>
    <cellStyle name="Millares 5 2 12 3" xfId="19480" xr:uid="{00000000-0005-0000-0000-000079290000}"/>
    <cellStyle name="Millares 5 2 12 3 2" xfId="32671" xr:uid="{00000000-0005-0000-0000-00007A290000}"/>
    <cellStyle name="Millares 5 2 12 4" xfId="20784" xr:uid="{00000000-0005-0000-0000-00007B290000}"/>
    <cellStyle name="Millares 5 2 12 4 2" xfId="33973" xr:uid="{00000000-0005-0000-0000-00007C290000}"/>
    <cellStyle name="Millares 5 2 12 5" xfId="35498" xr:uid="{00000000-0005-0000-0000-00007D290000}"/>
    <cellStyle name="Millares 5 2 12 6" xfId="30105" xr:uid="{00000000-0005-0000-0000-00007E290000}"/>
    <cellStyle name="Millares 5 2 12 7" xfId="22310" xr:uid="{00000000-0005-0000-0000-00007F290000}"/>
    <cellStyle name="Millares 5 2 13" xfId="21029" xr:uid="{00000000-0005-0000-0000-000080290000}"/>
    <cellStyle name="Millares 5 2 13 2" xfId="35743" xr:uid="{00000000-0005-0000-0000-000081290000}"/>
    <cellStyle name="Millares 5 2 13 3" xfId="34218" xr:uid="{00000000-0005-0000-0000-000082290000}"/>
    <cellStyle name="Millares 5 2 13 4" xfId="22555" xr:uid="{00000000-0005-0000-0000-000083290000}"/>
    <cellStyle name="Millares 5 2 14" xfId="22795" xr:uid="{00000000-0005-0000-0000-000084290000}"/>
    <cellStyle name="Millares 5 2 14 2" xfId="35983" xr:uid="{00000000-0005-0000-0000-000085290000}"/>
    <cellStyle name="Millares 5 2 15" xfId="23025" xr:uid="{00000000-0005-0000-0000-000086290000}"/>
    <cellStyle name="Millares 5 2 15 2" xfId="36213" xr:uid="{00000000-0005-0000-0000-000087290000}"/>
    <cellStyle name="Millares 5 2 16" xfId="23289" xr:uid="{00000000-0005-0000-0000-000088290000}"/>
    <cellStyle name="Millares 5 2 16 2" xfId="36468" xr:uid="{00000000-0005-0000-0000-000089290000}"/>
    <cellStyle name="Millares 5 2 17" xfId="23544" xr:uid="{00000000-0005-0000-0000-00008A290000}"/>
    <cellStyle name="Millares 5 2 17 2" xfId="36723" xr:uid="{00000000-0005-0000-0000-00008B290000}"/>
    <cellStyle name="Millares 5 2 18" xfId="23773" xr:uid="{00000000-0005-0000-0000-00008C290000}"/>
    <cellStyle name="Millares 5 2 18 2" xfId="36952" xr:uid="{00000000-0005-0000-0000-00008D290000}"/>
    <cellStyle name="Millares 5 2 19" xfId="24002" xr:uid="{00000000-0005-0000-0000-00008E290000}"/>
    <cellStyle name="Millares 5 2 19 2" xfId="37181" xr:uid="{00000000-0005-0000-0000-00008F290000}"/>
    <cellStyle name="Millares 5 2 2" xfId="170" xr:uid="{00000000-0005-0000-0000-000090290000}"/>
    <cellStyle name="Millares 5 2 2 10" xfId="13647" xr:uid="{00000000-0005-0000-0000-000091290000}"/>
    <cellStyle name="Millares 5 2 2 10 10" xfId="22205" xr:uid="{00000000-0005-0000-0000-000092290000}"/>
    <cellStyle name="Millares 5 2 2 10 2" xfId="14696" xr:uid="{00000000-0005-0000-0000-000093290000}"/>
    <cellStyle name="Millares 5 2 2 10 2 2" xfId="27887" xr:uid="{00000000-0005-0000-0000-000094290000}"/>
    <cellStyle name="Millares 5 2 2 10 3" xfId="15752" xr:uid="{00000000-0005-0000-0000-000095290000}"/>
    <cellStyle name="Millares 5 2 2 10 3 2" xfId="28943" xr:uid="{00000000-0005-0000-0000-000096290000}"/>
    <cellStyle name="Millares 5 2 2 10 4" xfId="16808" xr:uid="{00000000-0005-0000-0000-000097290000}"/>
    <cellStyle name="Millares 5 2 2 10 4 2" xfId="29999" xr:uid="{00000000-0005-0000-0000-000098290000}"/>
    <cellStyle name="Millares 5 2 2 10 5" xfId="18089" xr:uid="{00000000-0005-0000-0000-000099290000}"/>
    <cellStyle name="Millares 5 2 2 10 5 2" xfId="31280" xr:uid="{00000000-0005-0000-0000-00009A290000}"/>
    <cellStyle name="Millares 5 2 2 10 6" xfId="19375" xr:uid="{00000000-0005-0000-0000-00009B290000}"/>
    <cellStyle name="Millares 5 2 2 10 6 2" xfId="32566" xr:uid="{00000000-0005-0000-0000-00009C290000}"/>
    <cellStyle name="Millares 5 2 2 10 7" xfId="20679" xr:uid="{00000000-0005-0000-0000-00009D290000}"/>
    <cellStyle name="Millares 5 2 2 10 7 2" xfId="33868" xr:uid="{00000000-0005-0000-0000-00009E290000}"/>
    <cellStyle name="Millares 5 2 2 10 8" xfId="35393" xr:uid="{00000000-0005-0000-0000-00009F290000}"/>
    <cellStyle name="Millares 5 2 2 10 9" xfId="26838" xr:uid="{00000000-0005-0000-0000-0000A0290000}"/>
    <cellStyle name="Millares 5 2 2 11" xfId="16930" xr:uid="{00000000-0005-0000-0000-0000A1290000}"/>
    <cellStyle name="Millares 5 2 2 11 2" xfId="18210" xr:uid="{00000000-0005-0000-0000-0000A2290000}"/>
    <cellStyle name="Millares 5 2 2 11 2 2" xfId="31401" xr:uid="{00000000-0005-0000-0000-0000A3290000}"/>
    <cellStyle name="Millares 5 2 2 11 3" xfId="19496" xr:uid="{00000000-0005-0000-0000-0000A4290000}"/>
    <cellStyle name="Millares 5 2 2 11 3 2" xfId="32687" xr:uid="{00000000-0005-0000-0000-0000A5290000}"/>
    <cellStyle name="Millares 5 2 2 11 4" xfId="20800" xr:uid="{00000000-0005-0000-0000-0000A6290000}"/>
    <cellStyle name="Millares 5 2 2 11 4 2" xfId="33989" xr:uid="{00000000-0005-0000-0000-0000A7290000}"/>
    <cellStyle name="Millares 5 2 2 11 5" xfId="35514" xr:uid="{00000000-0005-0000-0000-0000A8290000}"/>
    <cellStyle name="Millares 5 2 2 11 6" xfId="30121" xr:uid="{00000000-0005-0000-0000-0000A9290000}"/>
    <cellStyle name="Millares 5 2 2 11 7" xfId="22326" xr:uid="{00000000-0005-0000-0000-0000AA290000}"/>
    <cellStyle name="Millares 5 2 2 12" xfId="21045" xr:uid="{00000000-0005-0000-0000-0000AB290000}"/>
    <cellStyle name="Millares 5 2 2 12 2" xfId="35759" xr:uid="{00000000-0005-0000-0000-0000AC290000}"/>
    <cellStyle name="Millares 5 2 2 12 3" xfId="34234" xr:uid="{00000000-0005-0000-0000-0000AD290000}"/>
    <cellStyle name="Millares 5 2 2 12 4" xfId="22571" xr:uid="{00000000-0005-0000-0000-0000AE290000}"/>
    <cellStyle name="Millares 5 2 2 13" xfId="22811" xr:uid="{00000000-0005-0000-0000-0000AF290000}"/>
    <cellStyle name="Millares 5 2 2 13 2" xfId="35999" xr:uid="{00000000-0005-0000-0000-0000B0290000}"/>
    <cellStyle name="Millares 5 2 2 14" xfId="23041" xr:uid="{00000000-0005-0000-0000-0000B1290000}"/>
    <cellStyle name="Millares 5 2 2 14 2" xfId="36229" xr:uid="{00000000-0005-0000-0000-0000B2290000}"/>
    <cellStyle name="Millares 5 2 2 15" xfId="23305" xr:uid="{00000000-0005-0000-0000-0000B3290000}"/>
    <cellStyle name="Millares 5 2 2 15 2" xfId="36484" xr:uid="{00000000-0005-0000-0000-0000B4290000}"/>
    <cellStyle name="Millares 5 2 2 16" xfId="23560" xr:uid="{00000000-0005-0000-0000-0000B5290000}"/>
    <cellStyle name="Millares 5 2 2 16 2" xfId="36739" xr:uid="{00000000-0005-0000-0000-0000B6290000}"/>
    <cellStyle name="Millares 5 2 2 17" xfId="23789" xr:uid="{00000000-0005-0000-0000-0000B7290000}"/>
    <cellStyle name="Millares 5 2 2 17 2" xfId="36968" xr:uid="{00000000-0005-0000-0000-0000B8290000}"/>
    <cellStyle name="Millares 5 2 2 18" xfId="24018" xr:uid="{00000000-0005-0000-0000-0000B9290000}"/>
    <cellStyle name="Millares 5 2 2 18 2" xfId="37197" xr:uid="{00000000-0005-0000-0000-0000BA290000}"/>
    <cellStyle name="Millares 5 2 2 19" xfId="24247" xr:uid="{00000000-0005-0000-0000-0000BB290000}"/>
    <cellStyle name="Millares 5 2 2 19 2" xfId="37426" xr:uid="{00000000-0005-0000-0000-0000BC290000}"/>
    <cellStyle name="Millares 5 2 2 2" xfId="4454" xr:uid="{00000000-0005-0000-0000-0000BD290000}"/>
    <cellStyle name="Millares 5 2 2 2 10" xfId="21109" xr:uid="{00000000-0005-0000-0000-0000BE290000}"/>
    <cellStyle name="Millares 5 2 2 2 10 2" xfId="35823" xr:uid="{00000000-0005-0000-0000-0000BF290000}"/>
    <cellStyle name="Millares 5 2 2 2 10 3" xfId="34298" xr:uid="{00000000-0005-0000-0000-0000C0290000}"/>
    <cellStyle name="Millares 5 2 2 2 10 4" xfId="22635" xr:uid="{00000000-0005-0000-0000-0000C1290000}"/>
    <cellStyle name="Millares 5 2 2 2 11" xfId="22875" xr:uid="{00000000-0005-0000-0000-0000C2290000}"/>
    <cellStyle name="Millares 5 2 2 2 11 2" xfId="36063" xr:uid="{00000000-0005-0000-0000-0000C3290000}"/>
    <cellStyle name="Millares 5 2 2 2 12" xfId="23105" xr:uid="{00000000-0005-0000-0000-0000C4290000}"/>
    <cellStyle name="Millares 5 2 2 2 12 2" xfId="36293" xr:uid="{00000000-0005-0000-0000-0000C5290000}"/>
    <cellStyle name="Millares 5 2 2 2 13" xfId="23369" xr:uid="{00000000-0005-0000-0000-0000C6290000}"/>
    <cellStyle name="Millares 5 2 2 2 13 2" xfId="36548" xr:uid="{00000000-0005-0000-0000-0000C7290000}"/>
    <cellStyle name="Millares 5 2 2 2 14" xfId="23624" xr:uid="{00000000-0005-0000-0000-0000C8290000}"/>
    <cellStyle name="Millares 5 2 2 2 14 2" xfId="36803" xr:uid="{00000000-0005-0000-0000-0000C9290000}"/>
    <cellStyle name="Millares 5 2 2 2 15" xfId="23853" xr:uid="{00000000-0005-0000-0000-0000CA290000}"/>
    <cellStyle name="Millares 5 2 2 2 15 2" xfId="37032" xr:uid="{00000000-0005-0000-0000-0000CB290000}"/>
    <cellStyle name="Millares 5 2 2 2 16" xfId="24082" xr:uid="{00000000-0005-0000-0000-0000CC290000}"/>
    <cellStyle name="Millares 5 2 2 2 16 2" xfId="37261" xr:uid="{00000000-0005-0000-0000-0000CD290000}"/>
    <cellStyle name="Millares 5 2 2 2 17" xfId="24311" xr:uid="{00000000-0005-0000-0000-0000CE290000}"/>
    <cellStyle name="Millares 5 2 2 2 17 2" xfId="37490" xr:uid="{00000000-0005-0000-0000-0000CF290000}"/>
    <cellStyle name="Millares 5 2 2 2 18" xfId="24562" xr:uid="{00000000-0005-0000-0000-0000D0290000}"/>
    <cellStyle name="Millares 5 2 2 2 18 2" xfId="37741" xr:uid="{00000000-0005-0000-0000-0000D1290000}"/>
    <cellStyle name="Millares 5 2 2 2 19" xfId="24969" xr:uid="{00000000-0005-0000-0000-0000D2290000}"/>
    <cellStyle name="Millares 5 2 2 2 2" xfId="12037" xr:uid="{00000000-0005-0000-0000-0000D3290000}"/>
    <cellStyle name="Millares 5 2 2 2 2 10" xfId="24420" xr:uid="{00000000-0005-0000-0000-0000D4290000}"/>
    <cellStyle name="Millares 5 2 2 2 2 10 2" xfId="37599" xr:uid="{00000000-0005-0000-0000-0000D5290000}"/>
    <cellStyle name="Millares 5 2 2 2 2 11" xfId="24671" xr:uid="{00000000-0005-0000-0000-0000D6290000}"/>
    <cellStyle name="Millares 5 2 2 2 2 11 2" xfId="37850" xr:uid="{00000000-0005-0000-0000-0000D7290000}"/>
    <cellStyle name="Millares 5 2 2 2 2 12" xfId="34724" xr:uid="{00000000-0005-0000-0000-0000D8290000}"/>
    <cellStyle name="Millares 5 2 2 2 2 13" xfId="25229" xr:uid="{00000000-0005-0000-0000-0000D9290000}"/>
    <cellStyle name="Millares 5 2 2 2 2 14" xfId="21536" xr:uid="{00000000-0005-0000-0000-0000DA290000}"/>
    <cellStyle name="Millares 5 2 2 2 2 2" xfId="12978" xr:uid="{00000000-0005-0000-0000-0000DB290000}"/>
    <cellStyle name="Millares 5 2 2 2 2 2 2" xfId="17103" xr:uid="{00000000-0005-0000-0000-0000DC290000}"/>
    <cellStyle name="Millares 5 2 2 2 2 2 2 2" xfId="30294" xr:uid="{00000000-0005-0000-0000-0000DD290000}"/>
    <cellStyle name="Millares 5 2 2 2 2 2 3" xfId="18383" xr:uid="{00000000-0005-0000-0000-0000DE290000}"/>
    <cellStyle name="Millares 5 2 2 2 2 2 3 2" xfId="31574" xr:uid="{00000000-0005-0000-0000-0000DF290000}"/>
    <cellStyle name="Millares 5 2 2 2 2 2 4" xfId="19669" xr:uid="{00000000-0005-0000-0000-0000E0290000}"/>
    <cellStyle name="Millares 5 2 2 2 2 2 4 2" xfId="32860" xr:uid="{00000000-0005-0000-0000-0000E1290000}"/>
    <cellStyle name="Millares 5 2 2 2 2 2 5" xfId="20973" xr:uid="{00000000-0005-0000-0000-0000E2290000}"/>
    <cellStyle name="Millares 5 2 2 2 2 2 5 2" xfId="34162" xr:uid="{00000000-0005-0000-0000-0000E3290000}"/>
    <cellStyle name="Millares 5 2 2 2 2 2 6" xfId="35687" xr:uid="{00000000-0005-0000-0000-0000E4290000}"/>
    <cellStyle name="Millares 5 2 2 2 2 2 7" xfId="26169" xr:uid="{00000000-0005-0000-0000-0000E5290000}"/>
    <cellStyle name="Millares 5 2 2 2 2 2 8" xfId="22499" xr:uid="{00000000-0005-0000-0000-0000E6290000}"/>
    <cellStyle name="Millares 5 2 2 2 2 3" xfId="14027" xr:uid="{00000000-0005-0000-0000-0000E7290000}"/>
    <cellStyle name="Millares 5 2 2 2 2 3 2" xfId="21218" xr:uid="{00000000-0005-0000-0000-0000E8290000}"/>
    <cellStyle name="Millares 5 2 2 2 2 3 2 2" xfId="34407" xr:uid="{00000000-0005-0000-0000-0000E9290000}"/>
    <cellStyle name="Millares 5 2 2 2 2 3 3" xfId="35932" xr:uid="{00000000-0005-0000-0000-0000EA290000}"/>
    <cellStyle name="Millares 5 2 2 2 2 3 4" xfId="27218" xr:uid="{00000000-0005-0000-0000-0000EB290000}"/>
    <cellStyle name="Millares 5 2 2 2 2 3 5" xfId="22744" xr:uid="{00000000-0005-0000-0000-0000EC290000}"/>
    <cellStyle name="Millares 5 2 2 2 2 4" xfId="15083" xr:uid="{00000000-0005-0000-0000-0000ED290000}"/>
    <cellStyle name="Millares 5 2 2 2 2 4 2" xfId="36172" xr:uid="{00000000-0005-0000-0000-0000EE290000}"/>
    <cellStyle name="Millares 5 2 2 2 2 4 3" xfId="28274" xr:uid="{00000000-0005-0000-0000-0000EF290000}"/>
    <cellStyle name="Millares 5 2 2 2 2 4 4" xfId="22984" xr:uid="{00000000-0005-0000-0000-0000F0290000}"/>
    <cellStyle name="Millares 5 2 2 2 2 5" xfId="16139" xr:uid="{00000000-0005-0000-0000-0000F1290000}"/>
    <cellStyle name="Millares 5 2 2 2 2 5 2" xfId="36402" xr:uid="{00000000-0005-0000-0000-0000F2290000}"/>
    <cellStyle name="Millares 5 2 2 2 2 5 3" xfId="29330" xr:uid="{00000000-0005-0000-0000-0000F3290000}"/>
    <cellStyle name="Millares 5 2 2 2 2 5 4" xfId="23214" xr:uid="{00000000-0005-0000-0000-0000F4290000}"/>
    <cellStyle name="Millares 5 2 2 2 2 6" xfId="17420" xr:uid="{00000000-0005-0000-0000-0000F5290000}"/>
    <cellStyle name="Millares 5 2 2 2 2 6 2" xfId="36657" xr:uid="{00000000-0005-0000-0000-0000F6290000}"/>
    <cellStyle name="Millares 5 2 2 2 2 6 3" xfId="30611" xr:uid="{00000000-0005-0000-0000-0000F7290000}"/>
    <cellStyle name="Millares 5 2 2 2 2 6 4" xfId="23478" xr:uid="{00000000-0005-0000-0000-0000F8290000}"/>
    <cellStyle name="Millares 5 2 2 2 2 7" xfId="18706" xr:uid="{00000000-0005-0000-0000-0000F9290000}"/>
    <cellStyle name="Millares 5 2 2 2 2 7 2" xfId="36912" xr:uid="{00000000-0005-0000-0000-0000FA290000}"/>
    <cellStyle name="Millares 5 2 2 2 2 7 3" xfId="31897" xr:uid="{00000000-0005-0000-0000-0000FB290000}"/>
    <cellStyle name="Millares 5 2 2 2 2 7 4" xfId="23733" xr:uid="{00000000-0005-0000-0000-0000FC290000}"/>
    <cellStyle name="Millares 5 2 2 2 2 8" xfId="20010" xr:uid="{00000000-0005-0000-0000-0000FD290000}"/>
    <cellStyle name="Millares 5 2 2 2 2 8 2" xfId="37141" xr:uid="{00000000-0005-0000-0000-0000FE290000}"/>
    <cellStyle name="Millares 5 2 2 2 2 8 3" xfId="33199" xr:uid="{00000000-0005-0000-0000-0000FF290000}"/>
    <cellStyle name="Millares 5 2 2 2 2 8 4" xfId="23962" xr:uid="{00000000-0005-0000-0000-0000002A0000}"/>
    <cellStyle name="Millares 5 2 2 2 2 9" xfId="24191" xr:uid="{00000000-0005-0000-0000-0000012A0000}"/>
    <cellStyle name="Millares 5 2 2 2 2 9 2" xfId="37370" xr:uid="{00000000-0005-0000-0000-0000022A0000}"/>
    <cellStyle name="Millares 5 2 2 2 3" xfId="12144" xr:uid="{00000000-0005-0000-0000-0000032A0000}"/>
    <cellStyle name="Millares 5 2 2 2 3 10" xfId="25336" xr:uid="{00000000-0005-0000-0000-0000042A0000}"/>
    <cellStyle name="Millares 5 2 2 2 3 11" xfId="21642" xr:uid="{00000000-0005-0000-0000-0000052A0000}"/>
    <cellStyle name="Millares 5 2 2 2 3 2" xfId="13084" xr:uid="{00000000-0005-0000-0000-0000062A0000}"/>
    <cellStyle name="Millares 5 2 2 2 3 2 2" xfId="26275" xr:uid="{00000000-0005-0000-0000-0000072A0000}"/>
    <cellStyle name="Millares 5 2 2 2 3 3" xfId="14133" xr:uid="{00000000-0005-0000-0000-0000082A0000}"/>
    <cellStyle name="Millares 5 2 2 2 3 3 2" xfId="27324" xr:uid="{00000000-0005-0000-0000-0000092A0000}"/>
    <cellStyle name="Millares 5 2 2 2 3 4" xfId="15189" xr:uid="{00000000-0005-0000-0000-00000A2A0000}"/>
    <cellStyle name="Millares 5 2 2 2 3 4 2" xfId="28380" xr:uid="{00000000-0005-0000-0000-00000B2A0000}"/>
    <cellStyle name="Millares 5 2 2 2 3 5" xfId="16245" xr:uid="{00000000-0005-0000-0000-00000C2A0000}"/>
    <cellStyle name="Millares 5 2 2 2 3 5 2" xfId="29436" xr:uid="{00000000-0005-0000-0000-00000D2A0000}"/>
    <cellStyle name="Millares 5 2 2 2 3 6" xfId="17526" xr:uid="{00000000-0005-0000-0000-00000E2A0000}"/>
    <cellStyle name="Millares 5 2 2 2 3 6 2" xfId="30717" xr:uid="{00000000-0005-0000-0000-00000F2A0000}"/>
    <cellStyle name="Millares 5 2 2 2 3 7" xfId="18812" xr:uid="{00000000-0005-0000-0000-0000102A0000}"/>
    <cellStyle name="Millares 5 2 2 2 3 7 2" xfId="32003" xr:uid="{00000000-0005-0000-0000-0000112A0000}"/>
    <cellStyle name="Millares 5 2 2 2 3 8" xfId="20116" xr:uid="{00000000-0005-0000-0000-0000122A0000}"/>
    <cellStyle name="Millares 5 2 2 2 3 8 2" xfId="33305" xr:uid="{00000000-0005-0000-0000-0000132A0000}"/>
    <cellStyle name="Millares 5 2 2 2 3 9" xfId="34830" xr:uid="{00000000-0005-0000-0000-0000142A0000}"/>
    <cellStyle name="Millares 5 2 2 2 4" xfId="12240" xr:uid="{00000000-0005-0000-0000-0000152A0000}"/>
    <cellStyle name="Millares 5 2 2 2 4 10" xfId="25432" xr:uid="{00000000-0005-0000-0000-0000162A0000}"/>
    <cellStyle name="Millares 5 2 2 2 4 11" xfId="21738" xr:uid="{00000000-0005-0000-0000-0000172A0000}"/>
    <cellStyle name="Millares 5 2 2 2 4 2" xfId="13180" xr:uid="{00000000-0005-0000-0000-0000182A0000}"/>
    <cellStyle name="Millares 5 2 2 2 4 2 2" xfId="26371" xr:uid="{00000000-0005-0000-0000-0000192A0000}"/>
    <cellStyle name="Millares 5 2 2 2 4 3" xfId="14229" xr:uid="{00000000-0005-0000-0000-00001A2A0000}"/>
    <cellStyle name="Millares 5 2 2 2 4 3 2" xfId="27420" xr:uid="{00000000-0005-0000-0000-00001B2A0000}"/>
    <cellStyle name="Millares 5 2 2 2 4 4" xfId="15285" xr:uid="{00000000-0005-0000-0000-00001C2A0000}"/>
    <cellStyle name="Millares 5 2 2 2 4 4 2" xfId="28476" xr:uid="{00000000-0005-0000-0000-00001D2A0000}"/>
    <cellStyle name="Millares 5 2 2 2 4 5" xfId="16341" xr:uid="{00000000-0005-0000-0000-00001E2A0000}"/>
    <cellStyle name="Millares 5 2 2 2 4 5 2" xfId="29532" xr:uid="{00000000-0005-0000-0000-00001F2A0000}"/>
    <cellStyle name="Millares 5 2 2 2 4 6" xfId="17622" xr:uid="{00000000-0005-0000-0000-0000202A0000}"/>
    <cellStyle name="Millares 5 2 2 2 4 6 2" xfId="30813" xr:uid="{00000000-0005-0000-0000-0000212A0000}"/>
    <cellStyle name="Millares 5 2 2 2 4 7" xfId="18908" xr:uid="{00000000-0005-0000-0000-0000222A0000}"/>
    <cellStyle name="Millares 5 2 2 2 4 7 2" xfId="32099" xr:uid="{00000000-0005-0000-0000-0000232A0000}"/>
    <cellStyle name="Millares 5 2 2 2 4 8" xfId="20212" xr:uid="{00000000-0005-0000-0000-0000242A0000}"/>
    <cellStyle name="Millares 5 2 2 2 4 8 2" xfId="33401" xr:uid="{00000000-0005-0000-0000-0000252A0000}"/>
    <cellStyle name="Millares 5 2 2 2 4 9" xfId="34926" xr:uid="{00000000-0005-0000-0000-0000262A0000}"/>
    <cellStyle name="Millares 5 2 2 2 5" xfId="12345" xr:uid="{00000000-0005-0000-0000-0000272A0000}"/>
    <cellStyle name="Millares 5 2 2 2 5 10" xfId="25537" xr:uid="{00000000-0005-0000-0000-0000282A0000}"/>
    <cellStyle name="Millares 5 2 2 2 5 11" xfId="21843" xr:uid="{00000000-0005-0000-0000-0000292A0000}"/>
    <cellStyle name="Millares 5 2 2 2 5 2" xfId="13285" xr:uid="{00000000-0005-0000-0000-00002A2A0000}"/>
    <cellStyle name="Millares 5 2 2 2 5 2 2" xfId="26476" xr:uid="{00000000-0005-0000-0000-00002B2A0000}"/>
    <cellStyle name="Millares 5 2 2 2 5 3" xfId="14334" xr:uid="{00000000-0005-0000-0000-00002C2A0000}"/>
    <cellStyle name="Millares 5 2 2 2 5 3 2" xfId="27525" xr:uid="{00000000-0005-0000-0000-00002D2A0000}"/>
    <cellStyle name="Millares 5 2 2 2 5 4" xfId="15390" xr:uid="{00000000-0005-0000-0000-00002E2A0000}"/>
    <cellStyle name="Millares 5 2 2 2 5 4 2" xfId="28581" xr:uid="{00000000-0005-0000-0000-00002F2A0000}"/>
    <cellStyle name="Millares 5 2 2 2 5 5" xfId="16446" xr:uid="{00000000-0005-0000-0000-0000302A0000}"/>
    <cellStyle name="Millares 5 2 2 2 5 5 2" xfId="29637" xr:uid="{00000000-0005-0000-0000-0000312A0000}"/>
    <cellStyle name="Millares 5 2 2 2 5 6" xfId="17727" xr:uid="{00000000-0005-0000-0000-0000322A0000}"/>
    <cellStyle name="Millares 5 2 2 2 5 6 2" xfId="30918" xr:uid="{00000000-0005-0000-0000-0000332A0000}"/>
    <cellStyle name="Millares 5 2 2 2 5 7" xfId="19013" xr:uid="{00000000-0005-0000-0000-0000342A0000}"/>
    <cellStyle name="Millares 5 2 2 2 5 7 2" xfId="32204" xr:uid="{00000000-0005-0000-0000-0000352A0000}"/>
    <cellStyle name="Millares 5 2 2 2 5 8" xfId="20317" xr:uid="{00000000-0005-0000-0000-0000362A0000}"/>
    <cellStyle name="Millares 5 2 2 2 5 8 2" xfId="33506" xr:uid="{00000000-0005-0000-0000-0000372A0000}"/>
    <cellStyle name="Millares 5 2 2 2 5 9" xfId="35031" xr:uid="{00000000-0005-0000-0000-0000382A0000}"/>
    <cellStyle name="Millares 5 2 2 2 6" xfId="12510" xr:uid="{00000000-0005-0000-0000-0000392A0000}"/>
    <cellStyle name="Millares 5 2 2 2 6 10" xfId="25702" xr:uid="{00000000-0005-0000-0000-00003A2A0000}"/>
    <cellStyle name="Millares 5 2 2 2 6 11" xfId="22004" xr:uid="{00000000-0005-0000-0000-00003B2A0000}"/>
    <cellStyle name="Millares 5 2 2 2 6 2" xfId="13446" xr:uid="{00000000-0005-0000-0000-00003C2A0000}"/>
    <cellStyle name="Millares 5 2 2 2 6 2 2" xfId="26637" xr:uid="{00000000-0005-0000-0000-00003D2A0000}"/>
    <cellStyle name="Millares 5 2 2 2 6 3" xfId="14495" xr:uid="{00000000-0005-0000-0000-00003E2A0000}"/>
    <cellStyle name="Millares 5 2 2 2 6 3 2" xfId="27686" xr:uid="{00000000-0005-0000-0000-00003F2A0000}"/>
    <cellStyle name="Millares 5 2 2 2 6 4" xfId="15551" xr:uid="{00000000-0005-0000-0000-0000402A0000}"/>
    <cellStyle name="Millares 5 2 2 2 6 4 2" xfId="28742" xr:uid="{00000000-0005-0000-0000-0000412A0000}"/>
    <cellStyle name="Millares 5 2 2 2 6 5" xfId="16607" xr:uid="{00000000-0005-0000-0000-0000422A0000}"/>
    <cellStyle name="Millares 5 2 2 2 6 5 2" xfId="29798" xr:uid="{00000000-0005-0000-0000-0000432A0000}"/>
    <cellStyle name="Millares 5 2 2 2 6 6" xfId="17888" xr:uid="{00000000-0005-0000-0000-0000442A0000}"/>
    <cellStyle name="Millares 5 2 2 2 6 6 2" xfId="31079" xr:uid="{00000000-0005-0000-0000-0000452A0000}"/>
    <cellStyle name="Millares 5 2 2 2 6 7" xfId="19174" xr:uid="{00000000-0005-0000-0000-0000462A0000}"/>
    <cellStyle name="Millares 5 2 2 2 6 7 2" xfId="32365" xr:uid="{00000000-0005-0000-0000-0000472A0000}"/>
    <cellStyle name="Millares 5 2 2 2 6 8" xfId="20478" xr:uid="{00000000-0005-0000-0000-0000482A0000}"/>
    <cellStyle name="Millares 5 2 2 2 6 8 2" xfId="33667" xr:uid="{00000000-0005-0000-0000-0000492A0000}"/>
    <cellStyle name="Millares 5 2 2 2 6 9" xfId="35192" xr:uid="{00000000-0005-0000-0000-00004A2A0000}"/>
    <cellStyle name="Millares 5 2 2 2 7" xfId="12624" xr:uid="{00000000-0005-0000-0000-00004B2A0000}"/>
    <cellStyle name="Millares 5 2 2 2 7 10" xfId="25816" xr:uid="{00000000-0005-0000-0000-00004C2A0000}"/>
    <cellStyle name="Millares 5 2 2 2 7 11" xfId="22118" xr:uid="{00000000-0005-0000-0000-00004D2A0000}"/>
    <cellStyle name="Millares 5 2 2 2 7 2" xfId="13560" xr:uid="{00000000-0005-0000-0000-00004E2A0000}"/>
    <cellStyle name="Millares 5 2 2 2 7 2 2" xfId="26751" xr:uid="{00000000-0005-0000-0000-00004F2A0000}"/>
    <cellStyle name="Millares 5 2 2 2 7 3" xfId="14609" xr:uid="{00000000-0005-0000-0000-0000502A0000}"/>
    <cellStyle name="Millares 5 2 2 2 7 3 2" xfId="27800" xr:uid="{00000000-0005-0000-0000-0000512A0000}"/>
    <cellStyle name="Millares 5 2 2 2 7 4" xfId="15665" xr:uid="{00000000-0005-0000-0000-0000522A0000}"/>
    <cellStyle name="Millares 5 2 2 2 7 4 2" xfId="28856" xr:uid="{00000000-0005-0000-0000-0000532A0000}"/>
    <cellStyle name="Millares 5 2 2 2 7 5" xfId="16721" xr:uid="{00000000-0005-0000-0000-0000542A0000}"/>
    <cellStyle name="Millares 5 2 2 2 7 5 2" xfId="29912" xr:uid="{00000000-0005-0000-0000-0000552A0000}"/>
    <cellStyle name="Millares 5 2 2 2 7 6" xfId="18002" xr:uid="{00000000-0005-0000-0000-0000562A0000}"/>
    <cellStyle name="Millares 5 2 2 2 7 6 2" xfId="31193" xr:uid="{00000000-0005-0000-0000-0000572A0000}"/>
    <cellStyle name="Millares 5 2 2 2 7 7" xfId="19288" xr:uid="{00000000-0005-0000-0000-0000582A0000}"/>
    <cellStyle name="Millares 5 2 2 2 7 7 2" xfId="32479" xr:uid="{00000000-0005-0000-0000-0000592A0000}"/>
    <cellStyle name="Millares 5 2 2 2 7 8" xfId="20592" xr:uid="{00000000-0005-0000-0000-00005A2A0000}"/>
    <cellStyle name="Millares 5 2 2 2 7 8 2" xfId="33781" xr:uid="{00000000-0005-0000-0000-00005B2A0000}"/>
    <cellStyle name="Millares 5 2 2 2 7 9" xfId="35306" xr:uid="{00000000-0005-0000-0000-00005C2A0000}"/>
    <cellStyle name="Millares 5 2 2 2 8" xfId="13711" xr:uid="{00000000-0005-0000-0000-00005D2A0000}"/>
    <cellStyle name="Millares 5 2 2 2 8 10" xfId="22269" xr:uid="{00000000-0005-0000-0000-00005E2A0000}"/>
    <cellStyle name="Millares 5 2 2 2 8 2" xfId="14760" xr:uid="{00000000-0005-0000-0000-00005F2A0000}"/>
    <cellStyle name="Millares 5 2 2 2 8 2 2" xfId="27951" xr:uid="{00000000-0005-0000-0000-0000602A0000}"/>
    <cellStyle name="Millares 5 2 2 2 8 3" xfId="15816" xr:uid="{00000000-0005-0000-0000-0000612A0000}"/>
    <cellStyle name="Millares 5 2 2 2 8 3 2" xfId="29007" xr:uid="{00000000-0005-0000-0000-0000622A0000}"/>
    <cellStyle name="Millares 5 2 2 2 8 4" xfId="16872" xr:uid="{00000000-0005-0000-0000-0000632A0000}"/>
    <cellStyle name="Millares 5 2 2 2 8 4 2" xfId="30063" xr:uid="{00000000-0005-0000-0000-0000642A0000}"/>
    <cellStyle name="Millares 5 2 2 2 8 5" xfId="18153" xr:uid="{00000000-0005-0000-0000-0000652A0000}"/>
    <cellStyle name="Millares 5 2 2 2 8 5 2" xfId="31344" xr:uid="{00000000-0005-0000-0000-0000662A0000}"/>
    <cellStyle name="Millares 5 2 2 2 8 6" xfId="19439" xr:uid="{00000000-0005-0000-0000-0000672A0000}"/>
    <cellStyle name="Millares 5 2 2 2 8 6 2" xfId="32630" xr:uid="{00000000-0005-0000-0000-0000682A0000}"/>
    <cellStyle name="Millares 5 2 2 2 8 7" xfId="20743" xr:uid="{00000000-0005-0000-0000-0000692A0000}"/>
    <cellStyle name="Millares 5 2 2 2 8 7 2" xfId="33932" xr:uid="{00000000-0005-0000-0000-00006A2A0000}"/>
    <cellStyle name="Millares 5 2 2 2 8 8" xfId="35457" xr:uid="{00000000-0005-0000-0000-00006B2A0000}"/>
    <cellStyle name="Millares 5 2 2 2 8 9" xfId="26902" xr:uid="{00000000-0005-0000-0000-00006C2A0000}"/>
    <cellStyle name="Millares 5 2 2 2 9" xfId="16994" xr:uid="{00000000-0005-0000-0000-00006D2A0000}"/>
    <cellStyle name="Millares 5 2 2 2 9 2" xfId="18274" xr:uid="{00000000-0005-0000-0000-00006E2A0000}"/>
    <cellStyle name="Millares 5 2 2 2 9 2 2" xfId="31465" xr:uid="{00000000-0005-0000-0000-00006F2A0000}"/>
    <cellStyle name="Millares 5 2 2 2 9 3" xfId="19560" xr:uid="{00000000-0005-0000-0000-0000702A0000}"/>
    <cellStyle name="Millares 5 2 2 2 9 3 2" xfId="32751" xr:uid="{00000000-0005-0000-0000-0000712A0000}"/>
    <cellStyle name="Millares 5 2 2 2 9 4" xfId="20864" xr:uid="{00000000-0005-0000-0000-0000722A0000}"/>
    <cellStyle name="Millares 5 2 2 2 9 4 2" xfId="34053" xr:uid="{00000000-0005-0000-0000-0000732A0000}"/>
    <cellStyle name="Millares 5 2 2 2 9 5" xfId="35578" xr:uid="{00000000-0005-0000-0000-0000742A0000}"/>
    <cellStyle name="Millares 5 2 2 2 9 6" xfId="30185" xr:uid="{00000000-0005-0000-0000-0000752A0000}"/>
    <cellStyle name="Millares 5 2 2 2 9 7" xfId="22390" xr:uid="{00000000-0005-0000-0000-0000762A0000}"/>
    <cellStyle name="Millares 5 2 2 20" xfId="24498" xr:uid="{00000000-0005-0000-0000-0000772A0000}"/>
    <cellStyle name="Millares 5 2 2 20 2" xfId="37677" xr:uid="{00000000-0005-0000-0000-0000782A0000}"/>
    <cellStyle name="Millares 5 2 2 21" xfId="24838" xr:uid="{00000000-0005-0000-0000-0000792A0000}"/>
    <cellStyle name="Millares 5 2 2 3" xfId="11958" xr:uid="{00000000-0005-0000-0000-00007A2A0000}"/>
    <cellStyle name="Millares 5 2 2 3 10" xfId="15006" xr:uid="{00000000-0005-0000-0000-00007B2A0000}"/>
    <cellStyle name="Millares 5 2 2 3 10 2" xfId="36031" xr:uid="{00000000-0005-0000-0000-00007C2A0000}"/>
    <cellStyle name="Millares 5 2 2 3 10 3" xfId="28197" xr:uid="{00000000-0005-0000-0000-00007D2A0000}"/>
    <cellStyle name="Millares 5 2 2 3 10 4" xfId="22843" xr:uid="{00000000-0005-0000-0000-00007E2A0000}"/>
    <cellStyle name="Millares 5 2 2 3 11" xfId="16062" xr:uid="{00000000-0005-0000-0000-00007F2A0000}"/>
    <cellStyle name="Millares 5 2 2 3 11 2" xfId="36261" xr:uid="{00000000-0005-0000-0000-0000802A0000}"/>
    <cellStyle name="Millares 5 2 2 3 11 3" xfId="29253" xr:uid="{00000000-0005-0000-0000-0000812A0000}"/>
    <cellStyle name="Millares 5 2 2 3 11 4" xfId="23073" xr:uid="{00000000-0005-0000-0000-0000822A0000}"/>
    <cellStyle name="Millares 5 2 2 3 12" xfId="17343" xr:uid="{00000000-0005-0000-0000-0000832A0000}"/>
    <cellStyle name="Millares 5 2 2 3 12 2" xfId="36516" xr:uid="{00000000-0005-0000-0000-0000842A0000}"/>
    <cellStyle name="Millares 5 2 2 3 12 3" xfId="30534" xr:uid="{00000000-0005-0000-0000-0000852A0000}"/>
    <cellStyle name="Millares 5 2 2 3 12 4" xfId="23337" xr:uid="{00000000-0005-0000-0000-0000862A0000}"/>
    <cellStyle name="Millares 5 2 2 3 13" xfId="18629" xr:uid="{00000000-0005-0000-0000-0000872A0000}"/>
    <cellStyle name="Millares 5 2 2 3 13 2" xfId="36771" xr:uid="{00000000-0005-0000-0000-0000882A0000}"/>
    <cellStyle name="Millares 5 2 2 3 13 3" xfId="31820" xr:uid="{00000000-0005-0000-0000-0000892A0000}"/>
    <cellStyle name="Millares 5 2 2 3 13 4" xfId="23592" xr:uid="{00000000-0005-0000-0000-00008A2A0000}"/>
    <cellStyle name="Millares 5 2 2 3 14" xfId="19933" xr:uid="{00000000-0005-0000-0000-00008B2A0000}"/>
    <cellStyle name="Millares 5 2 2 3 14 2" xfId="37000" xr:uid="{00000000-0005-0000-0000-00008C2A0000}"/>
    <cellStyle name="Millares 5 2 2 3 14 3" xfId="33122" xr:uid="{00000000-0005-0000-0000-00008D2A0000}"/>
    <cellStyle name="Millares 5 2 2 3 14 4" xfId="23821" xr:uid="{00000000-0005-0000-0000-00008E2A0000}"/>
    <cellStyle name="Millares 5 2 2 3 15" xfId="24050" xr:uid="{00000000-0005-0000-0000-00008F2A0000}"/>
    <cellStyle name="Millares 5 2 2 3 15 2" xfId="37229" xr:uid="{00000000-0005-0000-0000-0000902A0000}"/>
    <cellStyle name="Millares 5 2 2 3 16" xfId="24279" xr:uid="{00000000-0005-0000-0000-0000912A0000}"/>
    <cellStyle name="Millares 5 2 2 3 16 2" xfId="37458" xr:uid="{00000000-0005-0000-0000-0000922A0000}"/>
    <cellStyle name="Millares 5 2 2 3 17" xfId="24530" xr:uid="{00000000-0005-0000-0000-0000932A0000}"/>
    <cellStyle name="Millares 5 2 2 3 17 2" xfId="37709" xr:uid="{00000000-0005-0000-0000-0000942A0000}"/>
    <cellStyle name="Millares 5 2 2 3 18" xfId="34647" xr:uid="{00000000-0005-0000-0000-0000952A0000}"/>
    <cellStyle name="Millares 5 2 2 3 19" xfId="25150" xr:uid="{00000000-0005-0000-0000-0000962A0000}"/>
    <cellStyle name="Millares 5 2 2 3 2" xfId="12112" xr:uid="{00000000-0005-0000-0000-0000972A0000}"/>
    <cellStyle name="Millares 5 2 2 3 2 10" xfId="24388" xr:uid="{00000000-0005-0000-0000-0000982A0000}"/>
    <cellStyle name="Millares 5 2 2 3 2 10 2" xfId="37567" xr:uid="{00000000-0005-0000-0000-0000992A0000}"/>
    <cellStyle name="Millares 5 2 2 3 2 11" xfId="24639" xr:uid="{00000000-0005-0000-0000-00009A2A0000}"/>
    <cellStyle name="Millares 5 2 2 3 2 11 2" xfId="37818" xr:uid="{00000000-0005-0000-0000-00009B2A0000}"/>
    <cellStyle name="Millares 5 2 2 3 2 12" xfId="34798" xr:uid="{00000000-0005-0000-0000-00009C2A0000}"/>
    <cellStyle name="Millares 5 2 2 3 2 13" xfId="25304" xr:uid="{00000000-0005-0000-0000-00009D2A0000}"/>
    <cellStyle name="Millares 5 2 2 3 2 14" xfId="21610" xr:uid="{00000000-0005-0000-0000-00009E2A0000}"/>
    <cellStyle name="Millares 5 2 2 3 2 2" xfId="13052" xr:uid="{00000000-0005-0000-0000-00009F2A0000}"/>
    <cellStyle name="Millares 5 2 2 3 2 2 2" xfId="17071" xr:uid="{00000000-0005-0000-0000-0000A02A0000}"/>
    <cellStyle name="Millares 5 2 2 3 2 2 2 2" xfId="30262" xr:uid="{00000000-0005-0000-0000-0000A12A0000}"/>
    <cellStyle name="Millares 5 2 2 3 2 2 3" xfId="18351" xr:uid="{00000000-0005-0000-0000-0000A22A0000}"/>
    <cellStyle name="Millares 5 2 2 3 2 2 3 2" xfId="31542" xr:uid="{00000000-0005-0000-0000-0000A32A0000}"/>
    <cellStyle name="Millares 5 2 2 3 2 2 4" xfId="19637" xr:uid="{00000000-0005-0000-0000-0000A42A0000}"/>
    <cellStyle name="Millares 5 2 2 3 2 2 4 2" xfId="32828" xr:uid="{00000000-0005-0000-0000-0000A52A0000}"/>
    <cellStyle name="Millares 5 2 2 3 2 2 5" xfId="20941" xr:uid="{00000000-0005-0000-0000-0000A62A0000}"/>
    <cellStyle name="Millares 5 2 2 3 2 2 5 2" xfId="34130" xr:uid="{00000000-0005-0000-0000-0000A72A0000}"/>
    <cellStyle name="Millares 5 2 2 3 2 2 6" xfId="35655" xr:uid="{00000000-0005-0000-0000-0000A82A0000}"/>
    <cellStyle name="Millares 5 2 2 3 2 2 7" xfId="26243" xr:uid="{00000000-0005-0000-0000-0000A92A0000}"/>
    <cellStyle name="Millares 5 2 2 3 2 2 8" xfId="22467" xr:uid="{00000000-0005-0000-0000-0000AA2A0000}"/>
    <cellStyle name="Millares 5 2 2 3 2 3" xfId="14101" xr:uid="{00000000-0005-0000-0000-0000AB2A0000}"/>
    <cellStyle name="Millares 5 2 2 3 2 3 2" xfId="21186" xr:uid="{00000000-0005-0000-0000-0000AC2A0000}"/>
    <cellStyle name="Millares 5 2 2 3 2 3 2 2" xfId="34375" xr:uid="{00000000-0005-0000-0000-0000AD2A0000}"/>
    <cellStyle name="Millares 5 2 2 3 2 3 3" xfId="35900" xr:uid="{00000000-0005-0000-0000-0000AE2A0000}"/>
    <cellStyle name="Millares 5 2 2 3 2 3 4" xfId="27292" xr:uid="{00000000-0005-0000-0000-0000AF2A0000}"/>
    <cellStyle name="Millares 5 2 2 3 2 3 5" xfId="22712" xr:uid="{00000000-0005-0000-0000-0000B02A0000}"/>
    <cellStyle name="Millares 5 2 2 3 2 4" xfId="15157" xr:uid="{00000000-0005-0000-0000-0000B12A0000}"/>
    <cellStyle name="Millares 5 2 2 3 2 4 2" xfId="36140" xr:uid="{00000000-0005-0000-0000-0000B22A0000}"/>
    <cellStyle name="Millares 5 2 2 3 2 4 3" xfId="28348" xr:uid="{00000000-0005-0000-0000-0000B32A0000}"/>
    <cellStyle name="Millares 5 2 2 3 2 4 4" xfId="22952" xr:uid="{00000000-0005-0000-0000-0000B42A0000}"/>
    <cellStyle name="Millares 5 2 2 3 2 5" xfId="16213" xr:uid="{00000000-0005-0000-0000-0000B52A0000}"/>
    <cellStyle name="Millares 5 2 2 3 2 5 2" xfId="36370" xr:uid="{00000000-0005-0000-0000-0000B62A0000}"/>
    <cellStyle name="Millares 5 2 2 3 2 5 3" xfId="29404" xr:uid="{00000000-0005-0000-0000-0000B72A0000}"/>
    <cellStyle name="Millares 5 2 2 3 2 5 4" xfId="23182" xr:uid="{00000000-0005-0000-0000-0000B82A0000}"/>
    <cellStyle name="Millares 5 2 2 3 2 6" xfId="17494" xr:uid="{00000000-0005-0000-0000-0000B92A0000}"/>
    <cellStyle name="Millares 5 2 2 3 2 6 2" xfId="36625" xr:uid="{00000000-0005-0000-0000-0000BA2A0000}"/>
    <cellStyle name="Millares 5 2 2 3 2 6 3" xfId="30685" xr:uid="{00000000-0005-0000-0000-0000BB2A0000}"/>
    <cellStyle name="Millares 5 2 2 3 2 6 4" xfId="23446" xr:uid="{00000000-0005-0000-0000-0000BC2A0000}"/>
    <cellStyle name="Millares 5 2 2 3 2 7" xfId="18780" xr:uid="{00000000-0005-0000-0000-0000BD2A0000}"/>
    <cellStyle name="Millares 5 2 2 3 2 7 2" xfId="36880" xr:uid="{00000000-0005-0000-0000-0000BE2A0000}"/>
    <cellStyle name="Millares 5 2 2 3 2 7 3" xfId="31971" xr:uid="{00000000-0005-0000-0000-0000BF2A0000}"/>
    <cellStyle name="Millares 5 2 2 3 2 7 4" xfId="23701" xr:uid="{00000000-0005-0000-0000-0000C02A0000}"/>
    <cellStyle name="Millares 5 2 2 3 2 8" xfId="20084" xr:uid="{00000000-0005-0000-0000-0000C12A0000}"/>
    <cellStyle name="Millares 5 2 2 3 2 8 2" xfId="37109" xr:uid="{00000000-0005-0000-0000-0000C22A0000}"/>
    <cellStyle name="Millares 5 2 2 3 2 8 3" xfId="33273" xr:uid="{00000000-0005-0000-0000-0000C32A0000}"/>
    <cellStyle name="Millares 5 2 2 3 2 8 4" xfId="23930" xr:uid="{00000000-0005-0000-0000-0000C42A0000}"/>
    <cellStyle name="Millares 5 2 2 3 2 9" xfId="24159" xr:uid="{00000000-0005-0000-0000-0000C52A0000}"/>
    <cellStyle name="Millares 5 2 2 3 2 9 2" xfId="37338" xr:uid="{00000000-0005-0000-0000-0000C62A0000}"/>
    <cellStyle name="Millares 5 2 2 3 20" xfId="21459" xr:uid="{00000000-0005-0000-0000-0000C72A0000}"/>
    <cellStyle name="Millares 5 2 2 3 3" xfId="12208" xr:uid="{00000000-0005-0000-0000-0000C82A0000}"/>
    <cellStyle name="Millares 5 2 2 3 3 10" xfId="25400" xr:uid="{00000000-0005-0000-0000-0000C92A0000}"/>
    <cellStyle name="Millares 5 2 2 3 3 11" xfId="21706" xr:uid="{00000000-0005-0000-0000-0000CA2A0000}"/>
    <cellStyle name="Millares 5 2 2 3 3 2" xfId="13148" xr:uid="{00000000-0005-0000-0000-0000CB2A0000}"/>
    <cellStyle name="Millares 5 2 2 3 3 2 2" xfId="26339" xr:uid="{00000000-0005-0000-0000-0000CC2A0000}"/>
    <cellStyle name="Millares 5 2 2 3 3 3" xfId="14197" xr:uid="{00000000-0005-0000-0000-0000CD2A0000}"/>
    <cellStyle name="Millares 5 2 2 3 3 3 2" xfId="27388" xr:uid="{00000000-0005-0000-0000-0000CE2A0000}"/>
    <cellStyle name="Millares 5 2 2 3 3 4" xfId="15253" xr:uid="{00000000-0005-0000-0000-0000CF2A0000}"/>
    <cellStyle name="Millares 5 2 2 3 3 4 2" xfId="28444" xr:uid="{00000000-0005-0000-0000-0000D02A0000}"/>
    <cellStyle name="Millares 5 2 2 3 3 5" xfId="16309" xr:uid="{00000000-0005-0000-0000-0000D12A0000}"/>
    <cellStyle name="Millares 5 2 2 3 3 5 2" xfId="29500" xr:uid="{00000000-0005-0000-0000-0000D22A0000}"/>
    <cellStyle name="Millares 5 2 2 3 3 6" xfId="17590" xr:uid="{00000000-0005-0000-0000-0000D32A0000}"/>
    <cellStyle name="Millares 5 2 2 3 3 6 2" xfId="30781" xr:uid="{00000000-0005-0000-0000-0000D42A0000}"/>
    <cellStyle name="Millares 5 2 2 3 3 7" xfId="18876" xr:uid="{00000000-0005-0000-0000-0000D52A0000}"/>
    <cellStyle name="Millares 5 2 2 3 3 7 2" xfId="32067" xr:uid="{00000000-0005-0000-0000-0000D62A0000}"/>
    <cellStyle name="Millares 5 2 2 3 3 8" xfId="20180" xr:uid="{00000000-0005-0000-0000-0000D72A0000}"/>
    <cellStyle name="Millares 5 2 2 3 3 8 2" xfId="33369" xr:uid="{00000000-0005-0000-0000-0000D82A0000}"/>
    <cellStyle name="Millares 5 2 2 3 3 9" xfId="34894" xr:uid="{00000000-0005-0000-0000-0000D92A0000}"/>
    <cellStyle name="Millares 5 2 2 3 4" xfId="12313" xr:uid="{00000000-0005-0000-0000-0000DA2A0000}"/>
    <cellStyle name="Millares 5 2 2 3 4 10" xfId="25505" xr:uid="{00000000-0005-0000-0000-0000DB2A0000}"/>
    <cellStyle name="Millares 5 2 2 3 4 11" xfId="21811" xr:uid="{00000000-0005-0000-0000-0000DC2A0000}"/>
    <cellStyle name="Millares 5 2 2 3 4 2" xfId="13253" xr:uid="{00000000-0005-0000-0000-0000DD2A0000}"/>
    <cellStyle name="Millares 5 2 2 3 4 2 2" xfId="26444" xr:uid="{00000000-0005-0000-0000-0000DE2A0000}"/>
    <cellStyle name="Millares 5 2 2 3 4 3" xfId="14302" xr:uid="{00000000-0005-0000-0000-0000DF2A0000}"/>
    <cellStyle name="Millares 5 2 2 3 4 3 2" xfId="27493" xr:uid="{00000000-0005-0000-0000-0000E02A0000}"/>
    <cellStyle name="Millares 5 2 2 3 4 4" xfId="15358" xr:uid="{00000000-0005-0000-0000-0000E12A0000}"/>
    <cellStyle name="Millares 5 2 2 3 4 4 2" xfId="28549" xr:uid="{00000000-0005-0000-0000-0000E22A0000}"/>
    <cellStyle name="Millares 5 2 2 3 4 5" xfId="16414" xr:uid="{00000000-0005-0000-0000-0000E32A0000}"/>
    <cellStyle name="Millares 5 2 2 3 4 5 2" xfId="29605" xr:uid="{00000000-0005-0000-0000-0000E42A0000}"/>
    <cellStyle name="Millares 5 2 2 3 4 6" xfId="17695" xr:uid="{00000000-0005-0000-0000-0000E52A0000}"/>
    <cellStyle name="Millares 5 2 2 3 4 6 2" xfId="30886" xr:uid="{00000000-0005-0000-0000-0000E62A0000}"/>
    <cellStyle name="Millares 5 2 2 3 4 7" xfId="18981" xr:uid="{00000000-0005-0000-0000-0000E72A0000}"/>
    <cellStyle name="Millares 5 2 2 3 4 7 2" xfId="32172" xr:uid="{00000000-0005-0000-0000-0000E82A0000}"/>
    <cellStyle name="Millares 5 2 2 3 4 8" xfId="20285" xr:uid="{00000000-0005-0000-0000-0000E92A0000}"/>
    <cellStyle name="Millares 5 2 2 3 4 8 2" xfId="33474" xr:uid="{00000000-0005-0000-0000-0000EA2A0000}"/>
    <cellStyle name="Millares 5 2 2 3 4 9" xfId="34999" xr:uid="{00000000-0005-0000-0000-0000EB2A0000}"/>
    <cellStyle name="Millares 5 2 2 3 5" xfId="12478" xr:uid="{00000000-0005-0000-0000-0000EC2A0000}"/>
    <cellStyle name="Millares 5 2 2 3 5 10" xfId="25670" xr:uid="{00000000-0005-0000-0000-0000ED2A0000}"/>
    <cellStyle name="Millares 5 2 2 3 5 11" xfId="21972" xr:uid="{00000000-0005-0000-0000-0000EE2A0000}"/>
    <cellStyle name="Millares 5 2 2 3 5 2" xfId="13414" xr:uid="{00000000-0005-0000-0000-0000EF2A0000}"/>
    <cellStyle name="Millares 5 2 2 3 5 2 2" xfId="26605" xr:uid="{00000000-0005-0000-0000-0000F02A0000}"/>
    <cellStyle name="Millares 5 2 2 3 5 3" xfId="14463" xr:uid="{00000000-0005-0000-0000-0000F12A0000}"/>
    <cellStyle name="Millares 5 2 2 3 5 3 2" xfId="27654" xr:uid="{00000000-0005-0000-0000-0000F22A0000}"/>
    <cellStyle name="Millares 5 2 2 3 5 4" xfId="15519" xr:uid="{00000000-0005-0000-0000-0000F32A0000}"/>
    <cellStyle name="Millares 5 2 2 3 5 4 2" xfId="28710" xr:uid="{00000000-0005-0000-0000-0000F42A0000}"/>
    <cellStyle name="Millares 5 2 2 3 5 5" xfId="16575" xr:uid="{00000000-0005-0000-0000-0000F52A0000}"/>
    <cellStyle name="Millares 5 2 2 3 5 5 2" xfId="29766" xr:uid="{00000000-0005-0000-0000-0000F62A0000}"/>
    <cellStyle name="Millares 5 2 2 3 5 6" xfId="17856" xr:uid="{00000000-0005-0000-0000-0000F72A0000}"/>
    <cellStyle name="Millares 5 2 2 3 5 6 2" xfId="31047" xr:uid="{00000000-0005-0000-0000-0000F82A0000}"/>
    <cellStyle name="Millares 5 2 2 3 5 7" xfId="19142" xr:uid="{00000000-0005-0000-0000-0000F92A0000}"/>
    <cellStyle name="Millares 5 2 2 3 5 7 2" xfId="32333" xr:uid="{00000000-0005-0000-0000-0000FA2A0000}"/>
    <cellStyle name="Millares 5 2 2 3 5 8" xfId="20446" xr:uid="{00000000-0005-0000-0000-0000FB2A0000}"/>
    <cellStyle name="Millares 5 2 2 3 5 8 2" xfId="33635" xr:uid="{00000000-0005-0000-0000-0000FC2A0000}"/>
    <cellStyle name="Millares 5 2 2 3 5 9" xfId="35160" xr:uid="{00000000-0005-0000-0000-0000FD2A0000}"/>
    <cellStyle name="Millares 5 2 2 3 6" xfId="12592" xr:uid="{00000000-0005-0000-0000-0000FE2A0000}"/>
    <cellStyle name="Millares 5 2 2 3 6 10" xfId="25784" xr:uid="{00000000-0005-0000-0000-0000FF2A0000}"/>
    <cellStyle name="Millares 5 2 2 3 6 11" xfId="22086" xr:uid="{00000000-0005-0000-0000-0000002B0000}"/>
    <cellStyle name="Millares 5 2 2 3 6 2" xfId="13528" xr:uid="{00000000-0005-0000-0000-0000012B0000}"/>
    <cellStyle name="Millares 5 2 2 3 6 2 2" xfId="26719" xr:uid="{00000000-0005-0000-0000-0000022B0000}"/>
    <cellStyle name="Millares 5 2 2 3 6 3" xfId="14577" xr:uid="{00000000-0005-0000-0000-0000032B0000}"/>
    <cellStyle name="Millares 5 2 2 3 6 3 2" xfId="27768" xr:uid="{00000000-0005-0000-0000-0000042B0000}"/>
    <cellStyle name="Millares 5 2 2 3 6 4" xfId="15633" xr:uid="{00000000-0005-0000-0000-0000052B0000}"/>
    <cellStyle name="Millares 5 2 2 3 6 4 2" xfId="28824" xr:uid="{00000000-0005-0000-0000-0000062B0000}"/>
    <cellStyle name="Millares 5 2 2 3 6 5" xfId="16689" xr:uid="{00000000-0005-0000-0000-0000072B0000}"/>
    <cellStyle name="Millares 5 2 2 3 6 5 2" xfId="29880" xr:uid="{00000000-0005-0000-0000-0000082B0000}"/>
    <cellStyle name="Millares 5 2 2 3 6 6" xfId="17970" xr:uid="{00000000-0005-0000-0000-0000092B0000}"/>
    <cellStyle name="Millares 5 2 2 3 6 6 2" xfId="31161" xr:uid="{00000000-0005-0000-0000-00000A2B0000}"/>
    <cellStyle name="Millares 5 2 2 3 6 7" xfId="19256" xr:uid="{00000000-0005-0000-0000-00000B2B0000}"/>
    <cellStyle name="Millares 5 2 2 3 6 7 2" xfId="32447" xr:uid="{00000000-0005-0000-0000-00000C2B0000}"/>
    <cellStyle name="Millares 5 2 2 3 6 8" xfId="20560" xr:uid="{00000000-0005-0000-0000-00000D2B0000}"/>
    <cellStyle name="Millares 5 2 2 3 6 8 2" xfId="33749" xr:uid="{00000000-0005-0000-0000-00000E2B0000}"/>
    <cellStyle name="Millares 5 2 2 3 6 9" xfId="35274" xr:uid="{00000000-0005-0000-0000-00000F2B0000}"/>
    <cellStyle name="Millares 5 2 2 3 7" xfId="13679" xr:uid="{00000000-0005-0000-0000-0000102B0000}"/>
    <cellStyle name="Millares 5 2 2 3 7 10" xfId="22237" xr:uid="{00000000-0005-0000-0000-0000112B0000}"/>
    <cellStyle name="Millares 5 2 2 3 7 2" xfId="14728" xr:uid="{00000000-0005-0000-0000-0000122B0000}"/>
    <cellStyle name="Millares 5 2 2 3 7 2 2" xfId="27919" xr:uid="{00000000-0005-0000-0000-0000132B0000}"/>
    <cellStyle name="Millares 5 2 2 3 7 3" xfId="15784" xr:uid="{00000000-0005-0000-0000-0000142B0000}"/>
    <cellStyle name="Millares 5 2 2 3 7 3 2" xfId="28975" xr:uid="{00000000-0005-0000-0000-0000152B0000}"/>
    <cellStyle name="Millares 5 2 2 3 7 4" xfId="16840" xr:uid="{00000000-0005-0000-0000-0000162B0000}"/>
    <cellStyle name="Millares 5 2 2 3 7 4 2" xfId="30031" xr:uid="{00000000-0005-0000-0000-0000172B0000}"/>
    <cellStyle name="Millares 5 2 2 3 7 5" xfId="18121" xr:uid="{00000000-0005-0000-0000-0000182B0000}"/>
    <cellStyle name="Millares 5 2 2 3 7 5 2" xfId="31312" xr:uid="{00000000-0005-0000-0000-0000192B0000}"/>
    <cellStyle name="Millares 5 2 2 3 7 6" xfId="19407" xr:uid="{00000000-0005-0000-0000-00001A2B0000}"/>
    <cellStyle name="Millares 5 2 2 3 7 6 2" xfId="32598" xr:uid="{00000000-0005-0000-0000-00001B2B0000}"/>
    <cellStyle name="Millares 5 2 2 3 7 7" xfId="20711" xr:uid="{00000000-0005-0000-0000-00001C2B0000}"/>
    <cellStyle name="Millares 5 2 2 3 7 7 2" xfId="33900" xr:uid="{00000000-0005-0000-0000-00001D2B0000}"/>
    <cellStyle name="Millares 5 2 2 3 7 8" xfId="35425" xr:uid="{00000000-0005-0000-0000-00001E2B0000}"/>
    <cellStyle name="Millares 5 2 2 3 7 9" xfId="26870" xr:uid="{00000000-0005-0000-0000-00001F2B0000}"/>
    <cellStyle name="Millares 5 2 2 3 8" xfId="12901" xr:uid="{00000000-0005-0000-0000-0000202B0000}"/>
    <cellStyle name="Millares 5 2 2 3 8 2" xfId="16962" xr:uid="{00000000-0005-0000-0000-0000212B0000}"/>
    <cellStyle name="Millares 5 2 2 3 8 2 2" xfId="30153" xr:uid="{00000000-0005-0000-0000-0000222B0000}"/>
    <cellStyle name="Millares 5 2 2 3 8 3" xfId="18242" xr:uid="{00000000-0005-0000-0000-0000232B0000}"/>
    <cellStyle name="Millares 5 2 2 3 8 3 2" xfId="31433" xr:uid="{00000000-0005-0000-0000-0000242B0000}"/>
    <cellStyle name="Millares 5 2 2 3 8 4" xfId="19528" xr:uid="{00000000-0005-0000-0000-0000252B0000}"/>
    <cellStyle name="Millares 5 2 2 3 8 4 2" xfId="32719" xr:uid="{00000000-0005-0000-0000-0000262B0000}"/>
    <cellStyle name="Millares 5 2 2 3 8 5" xfId="20832" xr:uid="{00000000-0005-0000-0000-0000272B0000}"/>
    <cellStyle name="Millares 5 2 2 3 8 5 2" xfId="34021" xr:uid="{00000000-0005-0000-0000-0000282B0000}"/>
    <cellStyle name="Millares 5 2 2 3 8 6" xfId="35546" xr:uid="{00000000-0005-0000-0000-0000292B0000}"/>
    <cellStyle name="Millares 5 2 2 3 8 7" xfId="26092" xr:uid="{00000000-0005-0000-0000-00002A2B0000}"/>
    <cellStyle name="Millares 5 2 2 3 8 8" xfId="22358" xr:uid="{00000000-0005-0000-0000-00002B2B0000}"/>
    <cellStyle name="Millares 5 2 2 3 9" xfId="13950" xr:uid="{00000000-0005-0000-0000-00002C2B0000}"/>
    <cellStyle name="Millares 5 2 2 3 9 2" xfId="21077" xr:uid="{00000000-0005-0000-0000-00002D2B0000}"/>
    <cellStyle name="Millares 5 2 2 3 9 2 2" xfId="34266" xr:uid="{00000000-0005-0000-0000-00002E2B0000}"/>
    <cellStyle name="Millares 5 2 2 3 9 3" xfId="35791" xr:uid="{00000000-0005-0000-0000-00002F2B0000}"/>
    <cellStyle name="Millares 5 2 2 3 9 4" xfId="27141" xr:uid="{00000000-0005-0000-0000-0000302B0000}"/>
    <cellStyle name="Millares 5 2 2 3 9 5" xfId="22603" xr:uid="{00000000-0005-0000-0000-0000312B0000}"/>
    <cellStyle name="Millares 5 2 2 4" xfId="12005" xr:uid="{00000000-0005-0000-0000-0000322B0000}"/>
    <cellStyle name="Millares 5 2 2 4 10" xfId="24356" xr:uid="{00000000-0005-0000-0000-0000332B0000}"/>
    <cellStyle name="Millares 5 2 2 4 10 2" xfId="37535" xr:uid="{00000000-0005-0000-0000-0000342B0000}"/>
    <cellStyle name="Millares 5 2 2 4 11" xfId="24607" xr:uid="{00000000-0005-0000-0000-0000352B0000}"/>
    <cellStyle name="Millares 5 2 2 4 11 2" xfId="37786" xr:uid="{00000000-0005-0000-0000-0000362B0000}"/>
    <cellStyle name="Millares 5 2 2 4 12" xfId="34692" xr:uid="{00000000-0005-0000-0000-0000372B0000}"/>
    <cellStyle name="Millares 5 2 2 4 13" xfId="25197" xr:uid="{00000000-0005-0000-0000-0000382B0000}"/>
    <cellStyle name="Millares 5 2 2 4 14" xfId="21504" xr:uid="{00000000-0005-0000-0000-0000392B0000}"/>
    <cellStyle name="Millares 5 2 2 4 2" xfId="12946" xr:uid="{00000000-0005-0000-0000-00003A2B0000}"/>
    <cellStyle name="Millares 5 2 2 4 2 2" xfId="17039" xr:uid="{00000000-0005-0000-0000-00003B2B0000}"/>
    <cellStyle name="Millares 5 2 2 4 2 2 2" xfId="30230" xr:uid="{00000000-0005-0000-0000-00003C2B0000}"/>
    <cellStyle name="Millares 5 2 2 4 2 3" xfId="18319" xr:uid="{00000000-0005-0000-0000-00003D2B0000}"/>
    <cellStyle name="Millares 5 2 2 4 2 3 2" xfId="31510" xr:uid="{00000000-0005-0000-0000-00003E2B0000}"/>
    <cellStyle name="Millares 5 2 2 4 2 4" xfId="19605" xr:uid="{00000000-0005-0000-0000-00003F2B0000}"/>
    <cellStyle name="Millares 5 2 2 4 2 4 2" xfId="32796" xr:uid="{00000000-0005-0000-0000-0000402B0000}"/>
    <cellStyle name="Millares 5 2 2 4 2 5" xfId="20909" xr:uid="{00000000-0005-0000-0000-0000412B0000}"/>
    <cellStyle name="Millares 5 2 2 4 2 5 2" xfId="34098" xr:uid="{00000000-0005-0000-0000-0000422B0000}"/>
    <cellStyle name="Millares 5 2 2 4 2 6" xfId="35623" xr:uid="{00000000-0005-0000-0000-0000432B0000}"/>
    <cellStyle name="Millares 5 2 2 4 2 7" xfId="26137" xr:uid="{00000000-0005-0000-0000-0000442B0000}"/>
    <cellStyle name="Millares 5 2 2 4 2 8" xfId="22435" xr:uid="{00000000-0005-0000-0000-0000452B0000}"/>
    <cellStyle name="Millares 5 2 2 4 3" xfId="13995" xr:uid="{00000000-0005-0000-0000-0000462B0000}"/>
    <cellStyle name="Millares 5 2 2 4 3 2" xfId="21154" xr:uid="{00000000-0005-0000-0000-0000472B0000}"/>
    <cellStyle name="Millares 5 2 2 4 3 2 2" xfId="34343" xr:uid="{00000000-0005-0000-0000-0000482B0000}"/>
    <cellStyle name="Millares 5 2 2 4 3 3" xfId="35868" xr:uid="{00000000-0005-0000-0000-0000492B0000}"/>
    <cellStyle name="Millares 5 2 2 4 3 4" xfId="27186" xr:uid="{00000000-0005-0000-0000-00004A2B0000}"/>
    <cellStyle name="Millares 5 2 2 4 3 5" xfId="22680" xr:uid="{00000000-0005-0000-0000-00004B2B0000}"/>
    <cellStyle name="Millares 5 2 2 4 4" xfId="15051" xr:uid="{00000000-0005-0000-0000-00004C2B0000}"/>
    <cellStyle name="Millares 5 2 2 4 4 2" xfId="36108" xr:uid="{00000000-0005-0000-0000-00004D2B0000}"/>
    <cellStyle name="Millares 5 2 2 4 4 3" xfId="28242" xr:uid="{00000000-0005-0000-0000-00004E2B0000}"/>
    <cellStyle name="Millares 5 2 2 4 4 4" xfId="22920" xr:uid="{00000000-0005-0000-0000-00004F2B0000}"/>
    <cellStyle name="Millares 5 2 2 4 5" xfId="16107" xr:uid="{00000000-0005-0000-0000-0000502B0000}"/>
    <cellStyle name="Millares 5 2 2 4 5 2" xfId="36338" xr:uid="{00000000-0005-0000-0000-0000512B0000}"/>
    <cellStyle name="Millares 5 2 2 4 5 3" xfId="29298" xr:uid="{00000000-0005-0000-0000-0000522B0000}"/>
    <cellStyle name="Millares 5 2 2 4 5 4" xfId="23150" xr:uid="{00000000-0005-0000-0000-0000532B0000}"/>
    <cellStyle name="Millares 5 2 2 4 6" xfId="17388" xr:uid="{00000000-0005-0000-0000-0000542B0000}"/>
    <cellStyle name="Millares 5 2 2 4 6 2" xfId="36593" xr:uid="{00000000-0005-0000-0000-0000552B0000}"/>
    <cellStyle name="Millares 5 2 2 4 6 3" xfId="30579" xr:uid="{00000000-0005-0000-0000-0000562B0000}"/>
    <cellStyle name="Millares 5 2 2 4 6 4" xfId="23414" xr:uid="{00000000-0005-0000-0000-0000572B0000}"/>
    <cellStyle name="Millares 5 2 2 4 7" xfId="18674" xr:uid="{00000000-0005-0000-0000-0000582B0000}"/>
    <cellStyle name="Millares 5 2 2 4 7 2" xfId="36848" xr:uid="{00000000-0005-0000-0000-0000592B0000}"/>
    <cellStyle name="Millares 5 2 2 4 7 3" xfId="31865" xr:uid="{00000000-0005-0000-0000-00005A2B0000}"/>
    <cellStyle name="Millares 5 2 2 4 7 4" xfId="23669" xr:uid="{00000000-0005-0000-0000-00005B2B0000}"/>
    <cellStyle name="Millares 5 2 2 4 8" xfId="19978" xr:uid="{00000000-0005-0000-0000-00005C2B0000}"/>
    <cellStyle name="Millares 5 2 2 4 8 2" xfId="37077" xr:uid="{00000000-0005-0000-0000-00005D2B0000}"/>
    <cellStyle name="Millares 5 2 2 4 8 3" xfId="33167" xr:uid="{00000000-0005-0000-0000-00005E2B0000}"/>
    <cellStyle name="Millares 5 2 2 4 8 4" xfId="23898" xr:uid="{00000000-0005-0000-0000-00005F2B0000}"/>
    <cellStyle name="Millares 5 2 2 4 9" xfId="24127" xr:uid="{00000000-0005-0000-0000-0000602B0000}"/>
    <cellStyle name="Millares 5 2 2 4 9 2" xfId="37306" xr:uid="{00000000-0005-0000-0000-0000612B0000}"/>
    <cellStyle name="Millares 5 2 2 5" xfId="12080" xr:uid="{00000000-0005-0000-0000-0000622B0000}"/>
    <cellStyle name="Millares 5 2 2 5 10" xfId="25272" xr:uid="{00000000-0005-0000-0000-0000632B0000}"/>
    <cellStyle name="Millares 5 2 2 5 11" xfId="21578" xr:uid="{00000000-0005-0000-0000-0000642B0000}"/>
    <cellStyle name="Millares 5 2 2 5 2" xfId="13020" xr:uid="{00000000-0005-0000-0000-0000652B0000}"/>
    <cellStyle name="Millares 5 2 2 5 2 2" xfId="26211" xr:uid="{00000000-0005-0000-0000-0000662B0000}"/>
    <cellStyle name="Millares 5 2 2 5 3" xfId="14069" xr:uid="{00000000-0005-0000-0000-0000672B0000}"/>
    <cellStyle name="Millares 5 2 2 5 3 2" xfId="27260" xr:uid="{00000000-0005-0000-0000-0000682B0000}"/>
    <cellStyle name="Millares 5 2 2 5 4" xfId="15125" xr:uid="{00000000-0005-0000-0000-0000692B0000}"/>
    <cellStyle name="Millares 5 2 2 5 4 2" xfId="28316" xr:uid="{00000000-0005-0000-0000-00006A2B0000}"/>
    <cellStyle name="Millares 5 2 2 5 5" xfId="16181" xr:uid="{00000000-0005-0000-0000-00006B2B0000}"/>
    <cellStyle name="Millares 5 2 2 5 5 2" xfId="29372" xr:uid="{00000000-0005-0000-0000-00006C2B0000}"/>
    <cellStyle name="Millares 5 2 2 5 6" xfId="17462" xr:uid="{00000000-0005-0000-0000-00006D2B0000}"/>
    <cellStyle name="Millares 5 2 2 5 6 2" xfId="30653" xr:uid="{00000000-0005-0000-0000-00006E2B0000}"/>
    <cellStyle name="Millares 5 2 2 5 7" xfId="18748" xr:uid="{00000000-0005-0000-0000-00006F2B0000}"/>
    <cellStyle name="Millares 5 2 2 5 7 2" xfId="31939" xr:uid="{00000000-0005-0000-0000-0000702B0000}"/>
    <cellStyle name="Millares 5 2 2 5 8" xfId="20052" xr:uid="{00000000-0005-0000-0000-0000712B0000}"/>
    <cellStyle name="Millares 5 2 2 5 8 2" xfId="33241" xr:uid="{00000000-0005-0000-0000-0000722B0000}"/>
    <cellStyle name="Millares 5 2 2 5 9" xfId="34766" xr:uid="{00000000-0005-0000-0000-0000732B0000}"/>
    <cellStyle name="Millares 5 2 2 6" xfId="12176" xr:uid="{00000000-0005-0000-0000-0000742B0000}"/>
    <cellStyle name="Millares 5 2 2 6 10" xfId="25368" xr:uid="{00000000-0005-0000-0000-0000752B0000}"/>
    <cellStyle name="Millares 5 2 2 6 11" xfId="21674" xr:uid="{00000000-0005-0000-0000-0000762B0000}"/>
    <cellStyle name="Millares 5 2 2 6 2" xfId="13116" xr:uid="{00000000-0005-0000-0000-0000772B0000}"/>
    <cellStyle name="Millares 5 2 2 6 2 2" xfId="26307" xr:uid="{00000000-0005-0000-0000-0000782B0000}"/>
    <cellStyle name="Millares 5 2 2 6 3" xfId="14165" xr:uid="{00000000-0005-0000-0000-0000792B0000}"/>
    <cellStyle name="Millares 5 2 2 6 3 2" xfId="27356" xr:uid="{00000000-0005-0000-0000-00007A2B0000}"/>
    <cellStyle name="Millares 5 2 2 6 4" xfId="15221" xr:uid="{00000000-0005-0000-0000-00007B2B0000}"/>
    <cellStyle name="Millares 5 2 2 6 4 2" xfId="28412" xr:uid="{00000000-0005-0000-0000-00007C2B0000}"/>
    <cellStyle name="Millares 5 2 2 6 5" xfId="16277" xr:uid="{00000000-0005-0000-0000-00007D2B0000}"/>
    <cellStyle name="Millares 5 2 2 6 5 2" xfId="29468" xr:uid="{00000000-0005-0000-0000-00007E2B0000}"/>
    <cellStyle name="Millares 5 2 2 6 6" xfId="17558" xr:uid="{00000000-0005-0000-0000-00007F2B0000}"/>
    <cellStyle name="Millares 5 2 2 6 6 2" xfId="30749" xr:uid="{00000000-0005-0000-0000-0000802B0000}"/>
    <cellStyle name="Millares 5 2 2 6 7" xfId="18844" xr:uid="{00000000-0005-0000-0000-0000812B0000}"/>
    <cellStyle name="Millares 5 2 2 6 7 2" xfId="32035" xr:uid="{00000000-0005-0000-0000-0000822B0000}"/>
    <cellStyle name="Millares 5 2 2 6 8" xfId="20148" xr:uid="{00000000-0005-0000-0000-0000832B0000}"/>
    <cellStyle name="Millares 5 2 2 6 8 2" xfId="33337" xr:uid="{00000000-0005-0000-0000-0000842B0000}"/>
    <cellStyle name="Millares 5 2 2 6 9" xfId="34862" xr:uid="{00000000-0005-0000-0000-0000852B0000}"/>
    <cellStyle name="Millares 5 2 2 7" xfId="12281" xr:uid="{00000000-0005-0000-0000-0000862B0000}"/>
    <cellStyle name="Millares 5 2 2 7 10" xfId="25473" xr:uid="{00000000-0005-0000-0000-0000872B0000}"/>
    <cellStyle name="Millares 5 2 2 7 11" xfId="21779" xr:uid="{00000000-0005-0000-0000-0000882B0000}"/>
    <cellStyle name="Millares 5 2 2 7 2" xfId="13221" xr:uid="{00000000-0005-0000-0000-0000892B0000}"/>
    <cellStyle name="Millares 5 2 2 7 2 2" xfId="26412" xr:uid="{00000000-0005-0000-0000-00008A2B0000}"/>
    <cellStyle name="Millares 5 2 2 7 3" xfId="14270" xr:uid="{00000000-0005-0000-0000-00008B2B0000}"/>
    <cellStyle name="Millares 5 2 2 7 3 2" xfId="27461" xr:uid="{00000000-0005-0000-0000-00008C2B0000}"/>
    <cellStyle name="Millares 5 2 2 7 4" xfId="15326" xr:uid="{00000000-0005-0000-0000-00008D2B0000}"/>
    <cellStyle name="Millares 5 2 2 7 4 2" xfId="28517" xr:uid="{00000000-0005-0000-0000-00008E2B0000}"/>
    <cellStyle name="Millares 5 2 2 7 5" xfId="16382" xr:uid="{00000000-0005-0000-0000-00008F2B0000}"/>
    <cellStyle name="Millares 5 2 2 7 5 2" xfId="29573" xr:uid="{00000000-0005-0000-0000-0000902B0000}"/>
    <cellStyle name="Millares 5 2 2 7 6" xfId="17663" xr:uid="{00000000-0005-0000-0000-0000912B0000}"/>
    <cellStyle name="Millares 5 2 2 7 6 2" xfId="30854" xr:uid="{00000000-0005-0000-0000-0000922B0000}"/>
    <cellStyle name="Millares 5 2 2 7 7" xfId="18949" xr:uid="{00000000-0005-0000-0000-0000932B0000}"/>
    <cellStyle name="Millares 5 2 2 7 7 2" xfId="32140" xr:uid="{00000000-0005-0000-0000-0000942B0000}"/>
    <cellStyle name="Millares 5 2 2 7 8" xfId="20253" xr:uid="{00000000-0005-0000-0000-0000952B0000}"/>
    <cellStyle name="Millares 5 2 2 7 8 2" xfId="33442" xr:uid="{00000000-0005-0000-0000-0000962B0000}"/>
    <cellStyle name="Millares 5 2 2 7 9" xfId="34967" xr:uid="{00000000-0005-0000-0000-0000972B0000}"/>
    <cellStyle name="Millares 5 2 2 8" xfId="12446" xr:uid="{00000000-0005-0000-0000-0000982B0000}"/>
    <cellStyle name="Millares 5 2 2 8 10" xfId="25638" xr:uid="{00000000-0005-0000-0000-0000992B0000}"/>
    <cellStyle name="Millares 5 2 2 8 11" xfId="21940" xr:uid="{00000000-0005-0000-0000-00009A2B0000}"/>
    <cellStyle name="Millares 5 2 2 8 2" xfId="13382" xr:uid="{00000000-0005-0000-0000-00009B2B0000}"/>
    <cellStyle name="Millares 5 2 2 8 2 2" xfId="26573" xr:uid="{00000000-0005-0000-0000-00009C2B0000}"/>
    <cellStyle name="Millares 5 2 2 8 3" xfId="14431" xr:uid="{00000000-0005-0000-0000-00009D2B0000}"/>
    <cellStyle name="Millares 5 2 2 8 3 2" xfId="27622" xr:uid="{00000000-0005-0000-0000-00009E2B0000}"/>
    <cellStyle name="Millares 5 2 2 8 4" xfId="15487" xr:uid="{00000000-0005-0000-0000-00009F2B0000}"/>
    <cellStyle name="Millares 5 2 2 8 4 2" xfId="28678" xr:uid="{00000000-0005-0000-0000-0000A02B0000}"/>
    <cellStyle name="Millares 5 2 2 8 5" xfId="16543" xr:uid="{00000000-0005-0000-0000-0000A12B0000}"/>
    <cellStyle name="Millares 5 2 2 8 5 2" xfId="29734" xr:uid="{00000000-0005-0000-0000-0000A22B0000}"/>
    <cellStyle name="Millares 5 2 2 8 6" xfId="17824" xr:uid="{00000000-0005-0000-0000-0000A32B0000}"/>
    <cellStyle name="Millares 5 2 2 8 6 2" xfId="31015" xr:uid="{00000000-0005-0000-0000-0000A42B0000}"/>
    <cellStyle name="Millares 5 2 2 8 7" xfId="19110" xr:uid="{00000000-0005-0000-0000-0000A52B0000}"/>
    <cellStyle name="Millares 5 2 2 8 7 2" xfId="32301" xr:uid="{00000000-0005-0000-0000-0000A62B0000}"/>
    <cellStyle name="Millares 5 2 2 8 8" xfId="20414" xr:uid="{00000000-0005-0000-0000-0000A72B0000}"/>
    <cellStyle name="Millares 5 2 2 8 8 2" xfId="33603" xr:uid="{00000000-0005-0000-0000-0000A82B0000}"/>
    <cellStyle name="Millares 5 2 2 8 9" xfId="35128" xr:uid="{00000000-0005-0000-0000-0000A92B0000}"/>
    <cellStyle name="Millares 5 2 2 9" xfId="12560" xr:uid="{00000000-0005-0000-0000-0000AA2B0000}"/>
    <cellStyle name="Millares 5 2 2 9 10" xfId="25752" xr:uid="{00000000-0005-0000-0000-0000AB2B0000}"/>
    <cellStyle name="Millares 5 2 2 9 11" xfId="22054" xr:uid="{00000000-0005-0000-0000-0000AC2B0000}"/>
    <cellStyle name="Millares 5 2 2 9 2" xfId="13496" xr:uid="{00000000-0005-0000-0000-0000AD2B0000}"/>
    <cellStyle name="Millares 5 2 2 9 2 2" xfId="26687" xr:uid="{00000000-0005-0000-0000-0000AE2B0000}"/>
    <cellStyle name="Millares 5 2 2 9 3" xfId="14545" xr:uid="{00000000-0005-0000-0000-0000AF2B0000}"/>
    <cellStyle name="Millares 5 2 2 9 3 2" xfId="27736" xr:uid="{00000000-0005-0000-0000-0000B02B0000}"/>
    <cellStyle name="Millares 5 2 2 9 4" xfId="15601" xr:uid="{00000000-0005-0000-0000-0000B12B0000}"/>
    <cellStyle name="Millares 5 2 2 9 4 2" xfId="28792" xr:uid="{00000000-0005-0000-0000-0000B22B0000}"/>
    <cellStyle name="Millares 5 2 2 9 5" xfId="16657" xr:uid="{00000000-0005-0000-0000-0000B32B0000}"/>
    <cellStyle name="Millares 5 2 2 9 5 2" xfId="29848" xr:uid="{00000000-0005-0000-0000-0000B42B0000}"/>
    <cellStyle name="Millares 5 2 2 9 6" xfId="17938" xr:uid="{00000000-0005-0000-0000-0000B52B0000}"/>
    <cellStyle name="Millares 5 2 2 9 6 2" xfId="31129" xr:uid="{00000000-0005-0000-0000-0000B62B0000}"/>
    <cellStyle name="Millares 5 2 2 9 7" xfId="19224" xr:uid="{00000000-0005-0000-0000-0000B72B0000}"/>
    <cellStyle name="Millares 5 2 2 9 7 2" xfId="32415" xr:uid="{00000000-0005-0000-0000-0000B82B0000}"/>
    <cellStyle name="Millares 5 2 2 9 8" xfId="20528" xr:uid="{00000000-0005-0000-0000-0000B92B0000}"/>
    <cellStyle name="Millares 5 2 2 9 8 2" xfId="33717" xr:uid="{00000000-0005-0000-0000-0000BA2B0000}"/>
    <cellStyle name="Millares 5 2 2 9 9" xfId="35242" xr:uid="{00000000-0005-0000-0000-0000BB2B0000}"/>
    <cellStyle name="Millares 5 2 20" xfId="24231" xr:uid="{00000000-0005-0000-0000-0000BC2B0000}"/>
    <cellStyle name="Millares 5 2 20 2" xfId="37410" xr:uid="{00000000-0005-0000-0000-0000BD2B0000}"/>
    <cellStyle name="Millares 5 2 21" xfId="24482" xr:uid="{00000000-0005-0000-0000-0000BE2B0000}"/>
    <cellStyle name="Millares 5 2 21 2" xfId="37661" xr:uid="{00000000-0005-0000-0000-0000BF2B0000}"/>
    <cellStyle name="Millares 5 2 22" xfId="24753" xr:uid="{00000000-0005-0000-0000-0000C02B0000}"/>
    <cellStyle name="Millares 5 2 3" xfId="4453" xr:uid="{00000000-0005-0000-0000-0000C12B0000}"/>
    <cellStyle name="Millares 5 2 3 10" xfId="21093" xr:uid="{00000000-0005-0000-0000-0000C22B0000}"/>
    <cellStyle name="Millares 5 2 3 10 2" xfId="35807" xr:uid="{00000000-0005-0000-0000-0000C32B0000}"/>
    <cellStyle name="Millares 5 2 3 10 3" xfId="34282" xr:uid="{00000000-0005-0000-0000-0000C42B0000}"/>
    <cellStyle name="Millares 5 2 3 10 4" xfId="22619" xr:uid="{00000000-0005-0000-0000-0000C52B0000}"/>
    <cellStyle name="Millares 5 2 3 11" xfId="22859" xr:uid="{00000000-0005-0000-0000-0000C62B0000}"/>
    <cellStyle name="Millares 5 2 3 11 2" xfId="36047" xr:uid="{00000000-0005-0000-0000-0000C72B0000}"/>
    <cellStyle name="Millares 5 2 3 12" xfId="23089" xr:uid="{00000000-0005-0000-0000-0000C82B0000}"/>
    <cellStyle name="Millares 5 2 3 12 2" xfId="36277" xr:uid="{00000000-0005-0000-0000-0000C92B0000}"/>
    <cellStyle name="Millares 5 2 3 13" xfId="23353" xr:uid="{00000000-0005-0000-0000-0000CA2B0000}"/>
    <cellStyle name="Millares 5 2 3 13 2" xfId="36532" xr:uid="{00000000-0005-0000-0000-0000CB2B0000}"/>
    <cellStyle name="Millares 5 2 3 14" xfId="23608" xr:uid="{00000000-0005-0000-0000-0000CC2B0000}"/>
    <cellStyle name="Millares 5 2 3 14 2" xfId="36787" xr:uid="{00000000-0005-0000-0000-0000CD2B0000}"/>
    <cellStyle name="Millares 5 2 3 15" xfId="23837" xr:uid="{00000000-0005-0000-0000-0000CE2B0000}"/>
    <cellStyle name="Millares 5 2 3 15 2" xfId="37016" xr:uid="{00000000-0005-0000-0000-0000CF2B0000}"/>
    <cellStyle name="Millares 5 2 3 16" xfId="24066" xr:uid="{00000000-0005-0000-0000-0000D02B0000}"/>
    <cellStyle name="Millares 5 2 3 16 2" xfId="37245" xr:uid="{00000000-0005-0000-0000-0000D12B0000}"/>
    <cellStyle name="Millares 5 2 3 17" xfId="24295" xr:uid="{00000000-0005-0000-0000-0000D22B0000}"/>
    <cellStyle name="Millares 5 2 3 17 2" xfId="37474" xr:uid="{00000000-0005-0000-0000-0000D32B0000}"/>
    <cellStyle name="Millares 5 2 3 18" xfId="24546" xr:uid="{00000000-0005-0000-0000-0000D42B0000}"/>
    <cellStyle name="Millares 5 2 3 18 2" xfId="37725" xr:uid="{00000000-0005-0000-0000-0000D52B0000}"/>
    <cellStyle name="Millares 5 2 3 19" xfId="24968" xr:uid="{00000000-0005-0000-0000-0000D62B0000}"/>
    <cellStyle name="Millares 5 2 3 2" xfId="12021" xr:uid="{00000000-0005-0000-0000-0000D72B0000}"/>
    <cellStyle name="Millares 5 2 3 2 10" xfId="24404" xr:uid="{00000000-0005-0000-0000-0000D82B0000}"/>
    <cellStyle name="Millares 5 2 3 2 10 2" xfId="37583" xr:uid="{00000000-0005-0000-0000-0000D92B0000}"/>
    <cellStyle name="Millares 5 2 3 2 11" xfId="24655" xr:uid="{00000000-0005-0000-0000-0000DA2B0000}"/>
    <cellStyle name="Millares 5 2 3 2 11 2" xfId="37834" xr:uid="{00000000-0005-0000-0000-0000DB2B0000}"/>
    <cellStyle name="Millares 5 2 3 2 12" xfId="34708" xr:uid="{00000000-0005-0000-0000-0000DC2B0000}"/>
    <cellStyle name="Millares 5 2 3 2 13" xfId="25213" xr:uid="{00000000-0005-0000-0000-0000DD2B0000}"/>
    <cellStyle name="Millares 5 2 3 2 14" xfId="21520" xr:uid="{00000000-0005-0000-0000-0000DE2B0000}"/>
    <cellStyle name="Millares 5 2 3 2 2" xfId="12962" xr:uid="{00000000-0005-0000-0000-0000DF2B0000}"/>
    <cellStyle name="Millares 5 2 3 2 2 2" xfId="17087" xr:uid="{00000000-0005-0000-0000-0000E02B0000}"/>
    <cellStyle name="Millares 5 2 3 2 2 2 2" xfId="30278" xr:uid="{00000000-0005-0000-0000-0000E12B0000}"/>
    <cellStyle name="Millares 5 2 3 2 2 3" xfId="18367" xr:uid="{00000000-0005-0000-0000-0000E22B0000}"/>
    <cellStyle name="Millares 5 2 3 2 2 3 2" xfId="31558" xr:uid="{00000000-0005-0000-0000-0000E32B0000}"/>
    <cellStyle name="Millares 5 2 3 2 2 4" xfId="19653" xr:uid="{00000000-0005-0000-0000-0000E42B0000}"/>
    <cellStyle name="Millares 5 2 3 2 2 4 2" xfId="32844" xr:uid="{00000000-0005-0000-0000-0000E52B0000}"/>
    <cellStyle name="Millares 5 2 3 2 2 5" xfId="20957" xr:uid="{00000000-0005-0000-0000-0000E62B0000}"/>
    <cellStyle name="Millares 5 2 3 2 2 5 2" xfId="34146" xr:uid="{00000000-0005-0000-0000-0000E72B0000}"/>
    <cellStyle name="Millares 5 2 3 2 2 6" xfId="35671" xr:uid="{00000000-0005-0000-0000-0000E82B0000}"/>
    <cellStyle name="Millares 5 2 3 2 2 7" xfId="26153" xr:uid="{00000000-0005-0000-0000-0000E92B0000}"/>
    <cellStyle name="Millares 5 2 3 2 2 8" xfId="22483" xr:uid="{00000000-0005-0000-0000-0000EA2B0000}"/>
    <cellStyle name="Millares 5 2 3 2 3" xfId="14011" xr:uid="{00000000-0005-0000-0000-0000EB2B0000}"/>
    <cellStyle name="Millares 5 2 3 2 3 2" xfId="21202" xr:uid="{00000000-0005-0000-0000-0000EC2B0000}"/>
    <cellStyle name="Millares 5 2 3 2 3 2 2" xfId="34391" xr:uid="{00000000-0005-0000-0000-0000ED2B0000}"/>
    <cellStyle name="Millares 5 2 3 2 3 3" xfId="35916" xr:uid="{00000000-0005-0000-0000-0000EE2B0000}"/>
    <cellStyle name="Millares 5 2 3 2 3 4" xfId="27202" xr:uid="{00000000-0005-0000-0000-0000EF2B0000}"/>
    <cellStyle name="Millares 5 2 3 2 3 5" xfId="22728" xr:uid="{00000000-0005-0000-0000-0000F02B0000}"/>
    <cellStyle name="Millares 5 2 3 2 4" xfId="15067" xr:uid="{00000000-0005-0000-0000-0000F12B0000}"/>
    <cellStyle name="Millares 5 2 3 2 4 2" xfId="36156" xr:uid="{00000000-0005-0000-0000-0000F22B0000}"/>
    <cellStyle name="Millares 5 2 3 2 4 3" xfId="28258" xr:uid="{00000000-0005-0000-0000-0000F32B0000}"/>
    <cellStyle name="Millares 5 2 3 2 4 4" xfId="22968" xr:uid="{00000000-0005-0000-0000-0000F42B0000}"/>
    <cellStyle name="Millares 5 2 3 2 5" xfId="16123" xr:uid="{00000000-0005-0000-0000-0000F52B0000}"/>
    <cellStyle name="Millares 5 2 3 2 5 2" xfId="36386" xr:uid="{00000000-0005-0000-0000-0000F62B0000}"/>
    <cellStyle name="Millares 5 2 3 2 5 3" xfId="29314" xr:uid="{00000000-0005-0000-0000-0000F72B0000}"/>
    <cellStyle name="Millares 5 2 3 2 5 4" xfId="23198" xr:uid="{00000000-0005-0000-0000-0000F82B0000}"/>
    <cellStyle name="Millares 5 2 3 2 6" xfId="17404" xr:uid="{00000000-0005-0000-0000-0000F92B0000}"/>
    <cellStyle name="Millares 5 2 3 2 6 2" xfId="36641" xr:uid="{00000000-0005-0000-0000-0000FA2B0000}"/>
    <cellStyle name="Millares 5 2 3 2 6 3" xfId="30595" xr:uid="{00000000-0005-0000-0000-0000FB2B0000}"/>
    <cellStyle name="Millares 5 2 3 2 6 4" xfId="23462" xr:uid="{00000000-0005-0000-0000-0000FC2B0000}"/>
    <cellStyle name="Millares 5 2 3 2 7" xfId="18690" xr:uid="{00000000-0005-0000-0000-0000FD2B0000}"/>
    <cellStyle name="Millares 5 2 3 2 7 2" xfId="36896" xr:uid="{00000000-0005-0000-0000-0000FE2B0000}"/>
    <cellStyle name="Millares 5 2 3 2 7 3" xfId="31881" xr:uid="{00000000-0005-0000-0000-0000FF2B0000}"/>
    <cellStyle name="Millares 5 2 3 2 7 4" xfId="23717" xr:uid="{00000000-0005-0000-0000-0000002C0000}"/>
    <cellStyle name="Millares 5 2 3 2 8" xfId="19994" xr:uid="{00000000-0005-0000-0000-0000012C0000}"/>
    <cellStyle name="Millares 5 2 3 2 8 2" xfId="37125" xr:uid="{00000000-0005-0000-0000-0000022C0000}"/>
    <cellStyle name="Millares 5 2 3 2 8 3" xfId="33183" xr:uid="{00000000-0005-0000-0000-0000032C0000}"/>
    <cellStyle name="Millares 5 2 3 2 8 4" xfId="23946" xr:uid="{00000000-0005-0000-0000-0000042C0000}"/>
    <cellStyle name="Millares 5 2 3 2 9" xfId="24175" xr:uid="{00000000-0005-0000-0000-0000052C0000}"/>
    <cellStyle name="Millares 5 2 3 2 9 2" xfId="37354" xr:uid="{00000000-0005-0000-0000-0000062C0000}"/>
    <cellStyle name="Millares 5 2 3 3" xfId="12128" xr:uid="{00000000-0005-0000-0000-0000072C0000}"/>
    <cellStyle name="Millares 5 2 3 3 10" xfId="25320" xr:uid="{00000000-0005-0000-0000-0000082C0000}"/>
    <cellStyle name="Millares 5 2 3 3 11" xfId="21626" xr:uid="{00000000-0005-0000-0000-0000092C0000}"/>
    <cellStyle name="Millares 5 2 3 3 2" xfId="13068" xr:uid="{00000000-0005-0000-0000-00000A2C0000}"/>
    <cellStyle name="Millares 5 2 3 3 2 2" xfId="26259" xr:uid="{00000000-0005-0000-0000-00000B2C0000}"/>
    <cellStyle name="Millares 5 2 3 3 3" xfId="14117" xr:uid="{00000000-0005-0000-0000-00000C2C0000}"/>
    <cellStyle name="Millares 5 2 3 3 3 2" xfId="27308" xr:uid="{00000000-0005-0000-0000-00000D2C0000}"/>
    <cellStyle name="Millares 5 2 3 3 4" xfId="15173" xr:uid="{00000000-0005-0000-0000-00000E2C0000}"/>
    <cellStyle name="Millares 5 2 3 3 4 2" xfId="28364" xr:uid="{00000000-0005-0000-0000-00000F2C0000}"/>
    <cellStyle name="Millares 5 2 3 3 5" xfId="16229" xr:uid="{00000000-0005-0000-0000-0000102C0000}"/>
    <cellStyle name="Millares 5 2 3 3 5 2" xfId="29420" xr:uid="{00000000-0005-0000-0000-0000112C0000}"/>
    <cellStyle name="Millares 5 2 3 3 6" xfId="17510" xr:uid="{00000000-0005-0000-0000-0000122C0000}"/>
    <cellStyle name="Millares 5 2 3 3 6 2" xfId="30701" xr:uid="{00000000-0005-0000-0000-0000132C0000}"/>
    <cellStyle name="Millares 5 2 3 3 7" xfId="18796" xr:uid="{00000000-0005-0000-0000-0000142C0000}"/>
    <cellStyle name="Millares 5 2 3 3 7 2" xfId="31987" xr:uid="{00000000-0005-0000-0000-0000152C0000}"/>
    <cellStyle name="Millares 5 2 3 3 8" xfId="20100" xr:uid="{00000000-0005-0000-0000-0000162C0000}"/>
    <cellStyle name="Millares 5 2 3 3 8 2" xfId="33289" xr:uid="{00000000-0005-0000-0000-0000172C0000}"/>
    <cellStyle name="Millares 5 2 3 3 9" xfId="34814" xr:uid="{00000000-0005-0000-0000-0000182C0000}"/>
    <cellStyle name="Millares 5 2 3 4" xfId="12224" xr:uid="{00000000-0005-0000-0000-0000192C0000}"/>
    <cellStyle name="Millares 5 2 3 4 10" xfId="25416" xr:uid="{00000000-0005-0000-0000-00001A2C0000}"/>
    <cellStyle name="Millares 5 2 3 4 11" xfId="21722" xr:uid="{00000000-0005-0000-0000-00001B2C0000}"/>
    <cellStyle name="Millares 5 2 3 4 2" xfId="13164" xr:uid="{00000000-0005-0000-0000-00001C2C0000}"/>
    <cellStyle name="Millares 5 2 3 4 2 2" xfId="26355" xr:uid="{00000000-0005-0000-0000-00001D2C0000}"/>
    <cellStyle name="Millares 5 2 3 4 3" xfId="14213" xr:uid="{00000000-0005-0000-0000-00001E2C0000}"/>
    <cellStyle name="Millares 5 2 3 4 3 2" xfId="27404" xr:uid="{00000000-0005-0000-0000-00001F2C0000}"/>
    <cellStyle name="Millares 5 2 3 4 4" xfId="15269" xr:uid="{00000000-0005-0000-0000-0000202C0000}"/>
    <cellStyle name="Millares 5 2 3 4 4 2" xfId="28460" xr:uid="{00000000-0005-0000-0000-0000212C0000}"/>
    <cellStyle name="Millares 5 2 3 4 5" xfId="16325" xr:uid="{00000000-0005-0000-0000-0000222C0000}"/>
    <cellStyle name="Millares 5 2 3 4 5 2" xfId="29516" xr:uid="{00000000-0005-0000-0000-0000232C0000}"/>
    <cellStyle name="Millares 5 2 3 4 6" xfId="17606" xr:uid="{00000000-0005-0000-0000-0000242C0000}"/>
    <cellStyle name="Millares 5 2 3 4 6 2" xfId="30797" xr:uid="{00000000-0005-0000-0000-0000252C0000}"/>
    <cellStyle name="Millares 5 2 3 4 7" xfId="18892" xr:uid="{00000000-0005-0000-0000-0000262C0000}"/>
    <cellStyle name="Millares 5 2 3 4 7 2" xfId="32083" xr:uid="{00000000-0005-0000-0000-0000272C0000}"/>
    <cellStyle name="Millares 5 2 3 4 8" xfId="20196" xr:uid="{00000000-0005-0000-0000-0000282C0000}"/>
    <cellStyle name="Millares 5 2 3 4 8 2" xfId="33385" xr:uid="{00000000-0005-0000-0000-0000292C0000}"/>
    <cellStyle name="Millares 5 2 3 4 9" xfId="34910" xr:uid="{00000000-0005-0000-0000-00002A2C0000}"/>
    <cellStyle name="Millares 5 2 3 5" xfId="12329" xr:uid="{00000000-0005-0000-0000-00002B2C0000}"/>
    <cellStyle name="Millares 5 2 3 5 10" xfId="25521" xr:uid="{00000000-0005-0000-0000-00002C2C0000}"/>
    <cellStyle name="Millares 5 2 3 5 11" xfId="21827" xr:uid="{00000000-0005-0000-0000-00002D2C0000}"/>
    <cellStyle name="Millares 5 2 3 5 2" xfId="13269" xr:uid="{00000000-0005-0000-0000-00002E2C0000}"/>
    <cellStyle name="Millares 5 2 3 5 2 2" xfId="26460" xr:uid="{00000000-0005-0000-0000-00002F2C0000}"/>
    <cellStyle name="Millares 5 2 3 5 3" xfId="14318" xr:uid="{00000000-0005-0000-0000-0000302C0000}"/>
    <cellStyle name="Millares 5 2 3 5 3 2" xfId="27509" xr:uid="{00000000-0005-0000-0000-0000312C0000}"/>
    <cellStyle name="Millares 5 2 3 5 4" xfId="15374" xr:uid="{00000000-0005-0000-0000-0000322C0000}"/>
    <cellStyle name="Millares 5 2 3 5 4 2" xfId="28565" xr:uid="{00000000-0005-0000-0000-0000332C0000}"/>
    <cellStyle name="Millares 5 2 3 5 5" xfId="16430" xr:uid="{00000000-0005-0000-0000-0000342C0000}"/>
    <cellStyle name="Millares 5 2 3 5 5 2" xfId="29621" xr:uid="{00000000-0005-0000-0000-0000352C0000}"/>
    <cellStyle name="Millares 5 2 3 5 6" xfId="17711" xr:uid="{00000000-0005-0000-0000-0000362C0000}"/>
    <cellStyle name="Millares 5 2 3 5 6 2" xfId="30902" xr:uid="{00000000-0005-0000-0000-0000372C0000}"/>
    <cellStyle name="Millares 5 2 3 5 7" xfId="18997" xr:uid="{00000000-0005-0000-0000-0000382C0000}"/>
    <cellStyle name="Millares 5 2 3 5 7 2" xfId="32188" xr:uid="{00000000-0005-0000-0000-0000392C0000}"/>
    <cellStyle name="Millares 5 2 3 5 8" xfId="20301" xr:uid="{00000000-0005-0000-0000-00003A2C0000}"/>
    <cellStyle name="Millares 5 2 3 5 8 2" xfId="33490" xr:uid="{00000000-0005-0000-0000-00003B2C0000}"/>
    <cellStyle name="Millares 5 2 3 5 9" xfId="35015" xr:uid="{00000000-0005-0000-0000-00003C2C0000}"/>
    <cellStyle name="Millares 5 2 3 6" xfId="12494" xr:uid="{00000000-0005-0000-0000-00003D2C0000}"/>
    <cellStyle name="Millares 5 2 3 6 10" xfId="25686" xr:uid="{00000000-0005-0000-0000-00003E2C0000}"/>
    <cellStyle name="Millares 5 2 3 6 11" xfId="21988" xr:uid="{00000000-0005-0000-0000-00003F2C0000}"/>
    <cellStyle name="Millares 5 2 3 6 2" xfId="13430" xr:uid="{00000000-0005-0000-0000-0000402C0000}"/>
    <cellStyle name="Millares 5 2 3 6 2 2" xfId="26621" xr:uid="{00000000-0005-0000-0000-0000412C0000}"/>
    <cellStyle name="Millares 5 2 3 6 3" xfId="14479" xr:uid="{00000000-0005-0000-0000-0000422C0000}"/>
    <cellStyle name="Millares 5 2 3 6 3 2" xfId="27670" xr:uid="{00000000-0005-0000-0000-0000432C0000}"/>
    <cellStyle name="Millares 5 2 3 6 4" xfId="15535" xr:uid="{00000000-0005-0000-0000-0000442C0000}"/>
    <cellStyle name="Millares 5 2 3 6 4 2" xfId="28726" xr:uid="{00000000-0005-0000-0000-0000452C0000}"/>
    <cellStyle name="Millares 5 2 3 6 5" xfId="16591" xr:uid="{00000000-0005-0000-0000-0000462C0000}"/>
    <cellStyle name="Millares 5 2 3 6 5 2" xfId="29782" xr:uid="{00000000-0005-0000-0000-0000472C0000}"/>
    <cellStyle name="Millares 5 2 3 6 6" xfId="17872" xr:uid="{00000000-0005-0000-0000-0000482C0000}"/>
    <cellStyle name="Millares 5 2 3 6 6 2" xfId="31063" xr:uid="{00000000-0005-0000-0000-0000492C0000}"/>
    <cellStyle name="Millares 5 2 3 6 7" xfId="19158" xr:uid="{00000000-0005-0000-0000-00004A2C0000}"/>
    <cellStyle name="Millares 5 2 3 6 7 2" xfId="32349" xr:uid="{00000000-0005-0000-0000-00004B2C0000}"/>
    <cellStyle name="Millares 5 2 3 6 8" xfId="20462" xr:uid="{00000000-0005-0000-0000-00004C2C0000}"/>
    <cellStyle name="Millares 5 2 3 6 8 2" xfId="33651" xr:uid="{00000000-0005-0000-0000-00004D2C0000}"/>
    <cellStyle name="Millares 5 2 3 6 9" xfId="35176" xr:uid="{00000000-0005-0000-0000-00004E2C0000}"/>
    <cellStyle name="Millares 5 2 3 7" xfId="12608" xr:uid="{00000000-0005-0000-0000-00004F2C0000}"/>
    <cellStyle name="Millares 5 2 3 7 10" xfId="25800" xr:uid="{00000000-0005-0000-0000-0000502C0000}"/>
    <cellStyle name="Millares 5 2 3 7 11" xfId="22102" xr:uid="{00000000-0005-0000-0000-0000512C0000}"/>
    <cellStyle name="Millares 5 2 3 7 2" xfId="13544" xr:uid="{00000000-0005-0000-0000-0000522C0000}"/>
    <cellStyle name="Millares 5 2 3 7 2 2" xfId="26735" xr:uid="{00000000-0005-0000-0000-0000532C0000}"/>
    <cellStyle name="Millares 5 2 3 7 3" xfId="14593" xr:uid="{00000000-0005-0000-0000-0000542C0000}"/>
    <cellStyle name="Millares 5 2 3 7 3 2" xfId="27784" xr:uid="{00000000-0005-0000-0000-0000552C0000}"/>
    <cellStyle name="Millares 5 2 3 7 4" xfId="15649" xr:uid="{00000000-0005-0000-0000-0000562C0000}"/>
    <cellStyle name="Millares 5 2 3 7 4 2" xfId="28840" xr:uid="{00000000-0005-0000-0000-0000572C0000}"/>
    <cellStyle name="Millares 5 2 3 7 5" xfId="16705" xr:uid="{00000000-0005-0000-0000-0000582C0000}"/>
    <cellStyle name="Millares 5 2 3 7 5 2" xfId="29896" xr:uid="{00000000-0005-0000-0000-0000592C0000}"/>
    <cellStyle name="Millares 5 2 3 7 6" xfId="17986" xr:uid="{00000000-0005-0000-0000-00005A2C0000}"/>
    <cellStyle name="Millares 5 2 3 7 6 2" xfId="31177" xr:uid="{00000000-0005-0000-0000-00005B2C0000}"/>
    <cellStyle name="Millares 5 2 3 7 7" xfId="19272" xr:uid="{00000000-0005-0000-0000-00005C2C0000}"/>
    <cellStyle name="Millares 5 2 3 7 7 2" xfId="32463" xr:uid="{00000000-0005-0000-0000-00005D2C0000}"/>
    <cellStyle name="Millares 5 2 3 7 8" xfId="20576" xr:uid="{00000000-0005-0000-0000-00005E2C0000}"/>
    <cellStyle name="Millares 5 2 3 7 8 2" xfId="33765" xr:uid="{00000000-0005-0000-0000-00005F2C0000}"/>
    <cellStyle name="Millares 5 2 3 7 9" xfId="35290" xr:uid="{00000000-0005-0000-0000-0000602C0000}"/>
    <cellStyle name="Millares 5 2 3 8" xfId="13695" xr:uid="{00000000-0005-0000-0000-0000612C0000}"/>
    <cellStyle name="Millares 5 2 3 8 10" xfId="22253" xr:uid="{00000000-0005-0000-0000-0000622C0000}"/>
    <cellStyle name="Millares 5 2 3 8 2" xfId="14744" xr:uid="{00000000-0005-0000-0000-0000632C0000}"/>
    <cellStyle name="Millares 5 2 3 8 2 2" xfId="27935" xr:uid="{00000000-0005-0000-0000-0000642C0000}"/>
    <cellStyle name="Millares 5 2 3 8 3" xfId="15800" xr:uid="{00000000-0005-0000-0000-0000652C0000}"/>
    <cellStyle name="Millares 5 2 3 8 3 2" xfId="28991" xr:uid="{00000000-0005-0000-0000-0000662C0000}"/>
    <cellStyle name="Millares 5 2 3 8 4" xfId="16856" xr:uid="{00000000-0005-0000-0000-0000672C0000}"/>
    <cellStyle name="Millares 5 2 3 8 4 2" xfId="30047" xr:uid="{00000000-0005-0000-0000-0000682C0000}"/>
    <cellStyle name="Millares 5 2 3 8 5" xfId="18137" xr:uid="{00000000-0005-0000-0000-0000692C0000}"/>
    <cellStyle name="Millares 5 2 3 8 5 2" xfId="31328" xr:uid="{00000000-0005-0000-0000-00006A2C0000}"/>
    <cellStyle name="Millares 5 2 3 8 6" xfId="19423" xr:uid="{00000000-0005-0000-0000-00006B2C0000}"/>
    <cellStyle name="Millares 5 2 3 8 6 2" xfId="32614" xr:uid="{00000000-0005-0000-0000-00006C2C0000}"/>
    <cellStyle name="Millares 5 2 3 8 7" xfId="20727" xr:uid="{00000000-0005-0000-0000-00006D2C0000}"/>
    <cellStyle name="Millares 5 2 3 8 7 2" xfId="33916" xr:uid="{00000000-0005-0000-0000-00006E2C0000}"/>
    <cellStyle name="Millares 5 2 3 8 8" xfId="35441" xr:uid="{00000000-0005-0000-0000-00006F2C0000}"/>
    <cellStyle name="Millares 5 2 3 8 9" xfId="26886" xr:uid="{00000000-0005-0000-0000-0000702C0000}"/>
    <cellStyle name="Millares 5 2 3 9" xfId="16978" xr:uid="{00000000-0005-0000-0000-0000712C0000}"/>
    <cellStyle name="Millares 5 2 3 9 2" xfId="18258" xr:uid="{00000000-0005-0000-0000-0000722C0000}"/>
    <cellStyle name="Millares 5 2 3 9 2 2" xfId="31449" xr:uid="{00000000-0005-0000-0000-0000732C0000}"/>
    <cellStyle name="Millares 5 2 3 9 3" xfId="19544" xr:uid="{00000000-0005-0000-0000-0000742C0000}"/>
    <cellStyle name="Millares 5 2 3 9 3 2" xfId="32735" xr:uid="{00000000-0005-0000-0000-0000752C0000}"/>
    <cellStyle name="Millares 5 2 3 9 4" xfId="20848" xr:uid="{00000000-0005-0000-0000-0000762C0000}"/>
    <cellStyle name="Millares 5 2 3 9 4 2" xfId="34037" xr:uid="{00000000-0005-0000-0000-0000772C0000}"/>
    <cellStyle name="Millares 5 2 3 9 5" xfId="35562" xr:uid="{00000000-0005-0000-0000-0000782C0000}"/>
    <cellStyle name="Millares 5 2 3 9 6" xfId="30169" xr:uid="{00000000-0005-0000-0000-0000792C0000}"/>
    <cellStyle name="Millares 5 2 3 9 7" xfId="22374" xr:uid="{00000000-0005-0000-0000-00007A2C0000}"/>
    <cellStyle name="Millares 5 2 4" xfId="11941" xr:uid="{00000000-0005-0000-0000-00007B2C0000}"/>
    <cellStyle name="Millares 5 2 4 10" xfId="14993" xr:uid="{00000000-0005-0000-0000-00007C2C0000}"/>
    <cellStyle name="Millares 5 2 4 10 2" xfId="36015" xr:uid="{00000000-0005-0000-0000-00007D2C0000}"/>
    <cellStyle name="Millares 5 2 4 10 3" xfId="28184" xr:uid="{00000000-0005-0000-0000-00007E2C0000}"/>
    <cellStyle name="Millares 5 2 4 10 4" xfId="22827" xr:uid="{00000000-0005-0000-0000-00007F2C0000}"/>
    <cellStyle name="Millares 5 2 4 11" xfId="16049" xr:uid="{00000000-0005-0000-0000-0000802C0000}"/>
    <cellStyle name="Millares 5 2 4 11 2" xfId="36245" xr:uid="{00000000-0005-0000-0000-0000812C0000}"/>
    <cellStyle name="Millares 5 2 4 11 3" xfId="29240" xr:uid="{00000000-0005-0000-0000-0000822C0000}"/>
    <cellStyle name="Millares 5 2 4 11 4" xfId="23057" xr:uid="{00000000-0005-0000-0000-0000832C0000}"/>
    <cellStyle name="Millares 5 2 4 12" xfId="17330" xr:uid="{00000000-0005-0000-0000-0000842C0000}"/>
    <cellStyle name="Millares 5 2 4 12 2" xfId="36500" xr:uid="{00000000-0005-0000-0000-0000852C0000}"/>
    <cellStyle name="Millares 5 2 4 12 3" xfId="30521" xr:uid="{00000000-0005-0000-0000-0000862C0000}"/>
    <cellStyle name="Millares 5 2 4 12 4" xfId="23321" xr:uid="{00000000-0005-0000-0000-0000872C0000}"/>
    <cellStyle name="Millares 5 2 4 13" xfId="18616" xr:uid="{00000000-0005-0000-0000-0000882C0000}"/>
    <cellStyle name="Millares 5 2 4 13 2" xfId="36755" xr:uid="{00000000-0005-0000-0000-0000892C0000}"/>
    <cellStyle name="Millares 5 2 4 13 3" xfId="31807" xr:uid="{00000000-0005-0000-0000-00008A2C0000}"/>
    <cellStyle name="Millares 5 2 4 13 4" xfId="23576" xr:uid="{00000000-0005-0000-0000-00008B2C0000}"/>
    <cellStyle name="Millares 5 2 4 14" xfId="19920" xr:uid="{00000000-0005-0000-0000-00008C2C0000}"/>
    <cellStyle name="Millares 5 2 4 14 2" xfId="36984" xr:uid="{00000000-0005-0000-0000-00008D2C0000}"/>
    <cellStyle name="Millares 5 2 4 14 3" xfId="33109" xr:uid="{00000000-0005-0000-0000-00008E2C0000}"/>
    <cellStyle name="Millares 5 2 4 14 4" xfId="23805" xr:uid="{00000000-0005-0000-0000-00008F2C0000}"/>
    <cellStyle name="Millares 5 2 4 15" xfId="24034" xr:uid="{00000000-0005-0000-0000-0000902C0000}"/>
    <cellStyle name="Millares 5 2 4 15 2" xfId="37213" xr:uid="{00000000-0005-0000-0000-0000912C0000}"/>
    <cellStyle name="Millares 5 2 4 16" xfId="24263" xr:uid="{00000000-0005-0000-0000-0000922C0000}"/>
    <cellStyle name="Millares 5 2 4 16 2" xfId="37442" xr:uid="{00000000-0005-0000-0000-0000932C0000}"/>
    <cellStyle name="Millares 5 2 4 17" xfId="24514" xr:uid="{00000000-0005-0000-0000-0000942C0000}"/>
    <cellStyle name="Millares 5 2 4 17 2" xfId="37693" xr:uid="{00000000-0005-0000-0000-0000952C0000}"/>
    <cellStyle name="Millares 5 2 4 18" xfId="34634" xr:uid="{00000000-0005-0000-0000-0000962C0000}"/>
    <cellStyle name="Millares 5 2 4 19" xfId="25134" xr:uid="{00000000-0005-0000-0000-0000972C0000}"/>
    <cellStyle name="Millares 5 2 4 2" xfId="12096" xr:uid="{00000000-0005-0000-0000-0000982C0000}"/>
    <cellStyle name="Millares 5 2 4 2 10" xfId="24372" xr:uid="{00000000-0005-0000-0000-0000992C0000}"/>
    <cellStyle name="Millares 5 2 4 2 10 2" xfId="37551" xr:uid="{00000000-0005-0000-0000-00009A2C0000}"/>
    <cellStyle name="Millares 5 2 4 2 11" xfId="24623" xr:uid="{00000000-0005-0000-0000-00009B2C0000}"/>
    <cellStyle name="Millares 5 2 4 2 11 2" xfId="37802" xr:uid="{00000000-0005-0000-0000-00009C2C0000}"/>
    <cellStyle name="Millares 5 2 4 2 12" xfId="34782" xr:uid="{00000000-0005-0000-0000-00009D2C0000}"/>
    <cellStyle name="Millares 5 2 4 2 13" xfId="25288" xr:uid="{00000000-0005-0000-0000-00009E2C0000}"/>
    <cellStyle name="Millares 5 2 4 2 14" xfId="21594" xr:uid="{00000000-0005-0000-0000-00009F2C0000}"/>
    <cellStyle name="Millares 5 2 4 2 2" xfId="13036" xr:uid="{00000000-0005-0000-0000-0000A02C0000}"/>
    <cellStyle name="Millares 5 2 4 2 2 2" xfId="17055" xr:uid="{00000000-0005-0000-0000-0000A12C0000}"/>
    <cellStyle name="Millares 5 2 4 2 2 2 2" xfId="30246" xr:uid="{00000000-0005-0000-0000-0000A22C0000}"/>
    <cellStyle name="Millares 5 2 4 2 2 3" xfId="18335" xr:uid="{00000000-0005-0000-0000-0000A32C0000}"/>
    <cellStyle name="Millares 5 2 4 2 2 3 2" xfId="31526" xr:uid="{00000000-0005-0000-0000-0000A42C0000}"/>
    <cellStyle name="Millares 5 2 4 2 2 4" xfId="19621" xr:uid="{00000000-0005-0000-0000-0000A52C0000}"/>
    <cellStyle name="Millares 5 2 4 2 2 4 2" xfId="32812" xr:uid="{00000000-0005-0000-0000-0000A62C0000}"/>
    <cellStyle name="Millares 5 2 4 2 2 5" xfId="20925" xr:uid="{00000000-0005-0000-0000-0000A72C0000}"/>
    <cellStyle name="Millares 5 2 4 2 2 5 2" xfId="34114" xr:uid="{00000000-0005-0000-0000-0000A82C0000}"/>
    <cellStyle name="Millares 5 2 4 2 2 6" xfId="35639" xr:uid="{00000000-0005-0000-0000-0000A92C0000}"/>
    <cellStyle name="Millares 5 2 4 2 2 7" xfId="26227" xr:uid="{00000000-0005-0000-0000-0000AA2C0000}"/>
    <cellStyle name="Millares 5 2 4 2 2 8" xfId="22451" xr:uid="{00000000-0005-0000-0000-0000AB2C0000}"/>
    <cellStyle name="Millares 5 2 4 2 3" xfId="14085" xr:uid="{00000000-0005-0000-0000-0000AC2C0000}"/>
    <cellStyle name="Millares 5 2 4 2 3 2" xfId="21170" xr:uid="{00000000-0005-0000-0000-0000AD2C0000}"/>
    <cellStyle name="Millares 5 2 4 2 3 2 2" xfId="34359" xr:uid="{00000000-0005-0000-0000-0000AE2C0000}"/>
    <cellStyle name="Millares 5 2 4 2 3 3" xfId="35884" xr:uid="{00000000-0005-0000-0000-0000AF2C0000}"/>
    <cellStyle name="Millares 5 2 4 2 3 4" xfId="27276" xr:uid="{00000000-0005-0000-0000-0000B02C0000}"/>
    <cellStyle name="Millares 5 2 4 2 3 5" xfId="22696" xr:uid="{00000000-0005-0000-0000-0000B12C0000}"/>
    <cellStyle name="Millares 5 2 4 2 4" xfId="15141" xr:uid="{00000000-0005-0000-0000-0000B22C0000}"/>
    <cellStyle name="Millares 5 2 4 2 4 2" xfId="36124" xr:uid="{00000000-0005-0000-0000-0000B32C0000}"/>
    <cellStyle name="Millares 5 2 4 2 4 3" xfId="28332" xr:uid="{00000000-0005-0000-0000-0000B42C0000}"/>
    <cellStyle name="Millares 5 2 4 2 4 4" xfId="22936" xr:uid="{00000000-0005-0000-0000-0000B52C0000}"/>
    <cellStyle name="Millares 5 2 4 2 5" xfId="16197" xr:uid="{00000000-0005-0000-0000-0000B62C0000}"/>
    <cellStyle name="Millares 5 2 4 2 5 2" xfId="36354" xr:uid="{00000000-0005-0000-0000-0000B72C0000}"/>
    <cellStyle name="Millares 5 2 4 2 5 3" xfId="29388" xr:uid="{00000000-0005-0000-0000-0000B82C0000}"/>
    <cellStyle name="Millares 5 2 4 2 5 4" xfId="23166" xr:uid="{00000000-0005-0000-0000-0000B92C0000}"/>
    <cellStyle name="Millares 5 2 4 2 6" xfId="17478" xr:uid="{00000000-0005-0000-0000-0000BA2C0000}"/>
    <cellStyle name="Millares 5 2 4 2 6 2" xfId="36609" xr:uid="{00000000-0005-0000-0000-0000BB2C0000}"/>
    <cellStyle name="Millares 5 2 4 2 6 3" xfId="30669" xr:uid="{00000000-0005-0000-0000-0000BC2C0000}"/>
    <cellStyle name="Millares 5 2 4 2 6 4" xfId="23430" xr:uid="{00000000-0005-0000-0000-0000BD2C0000}"/>
    <cellStyle name="Millares 5 2 4 2 7" xfId="18764" xr:uid="{00000000-0005-0000-0000-0000BE2C0000}"/>
    <cellStyle name="Millares 5 2 4 2 7 2" xfId="36864" xr:uid="{00000000-0005-0000-0000-0000BF2C0000}"/>
    <cellStyle name="Millares 5 2 4 2 7 3" xfId="31955" xr:uid="{00000000-0005-0000-0000-0000C02C0000}"/>
    <cellStyle name="Millares 5 2 4 2 7 4" xfId="23685" xr:uid="{00000000-0005-0000-0000-0000C12C0000}"/>
    <cellStyle name="Millares 5 2 4 2 8" xfId="20068" xr:uid="{00000000-0005-0000-0000-0000C22C0000}"/>
    <cellStyle name="Millares 5 2 4 2 8 2" xfId="37093" xr:uid="{00000000-0005-0000-0000-0000C32C0000}"/>
    <cellStyle name="Millares 5 2 4 2 8 3" xfId="33257" xr:uid="{00000000-0005-0000-0000-0000C42C0000}"/>
    <cellStyle name="Millares 5 2 4 2 8 4" xfId="23914" xr:uid="{00000000-0005-0000-0000-0000C52C0000}"/>
    <cellStyle name="Millares 5 2 4 2 9" xfId="24143" xr:uid="{00000000-0005-0000-0000-0000C62C0000}"/>
    <cellStyle name="Millares 5 2 4 2 9 2" xfId="37322" xr:uid="{00000000-0005-0000-0000-0000C72C0000}"/>
    <cellStyle name="Millares 5 2 4 20" xfId="21446" xr:uid="{00000000-0005-0000-0000-0000C82C0000}"/>
    <cellStyle name="Millares 5 2 4 3" xfId="12192" xr:uid="{00000000-0005-0000-0000-0000C92C0000}"/>
    <cellStyle name="Millares 5 2 4 3 10" xfId="25384" xr:uid="{00000000-0005-0000-0000-0000CA2C0000}"/>
    <cellStyle name="Millares 5 2 4 3 11" xfId="21690" xr:uid="{00000000-0005-0000-0000-0000CB2C0000}"/>
    <cellStyle name="Millares 5 2 4 3 2" xfId="13132" xr:uid="{00000000-0005-0000-0000-0000CC2C0000}"/>
    <cellStyle name="Millares 5 2 4 3 2 2" xfId="26323" xr:uid="{00000000-0005-0000-0000-0000CD2C0000}"/>
    <cellStyle name="Millares 5 2 4 3 3" xfId="14181" xr:uid="{00000000-0005-0000-0000-0000CE2C0000}"/>
    <cellStyle name="Millares 5 2 4 3 3 2" xfId="27372" xr:uid="{00000000-0005-0000-0000-0000CF2C0000}"/>
    <cellStyle name="Millares 5 2 4 3 4" xfId="15237" xr:uid="{00000000-0005-0000-0000-0000D02C0000}"/>
    <cellStyle name="Millares 5 2 4 3 4 2" xfId="28428" xr:uid="{00000000-0005-0000-0000-0000D12C0000}"/>
    <cellStyle name="Millares 5 2 4 3 5" xfId="16293" xr:uid="{00000000-0005-0000-0000-0000D22C0000}"/>
    <cellStyle name="Millares 5 2 4 3 5 2" xfId="29484" xr:uid="{00000000-0005-0000-0000-0000D32C0000}"/>
    <cellStyle name="Millares 5 2 4 3 6" xfId="17574" xr:uid="{00000000-0005-0000-0000-0000D42C0000}"/>
    <cellStyle name="Millares 5 2 4 3 6 2" xfId="30765" xr:uid="{00000000-0005-0000-0000-0000D52C0000}"/>
    <cellStyle name="Millares 5 2 4 3 7" xfId="18860" xr:uid="{00000000-0005-0000-0000-0000D62C0000}"/>
    <cellStyle name="Millares 5 2 4 3 7 2" xfId="32051" xr:uid="{00000000-0005-0000-0000-0000D72C0000}"/>
    <cellStyle name="Millares 5 2 4 3 8" xfId="20164" xr:uid="{00000000-0005-0000-0000-0000D82C0000}"/>
    <cellStyle name="Millares 5 2 4 3 8 2" xfId="33353" xr:uid="{00000000-0005-0000-0000-0000D92C0000}"/>
    <cellStyle name="Millares 5 2 4 3 9" xfId="34878" xr:uid="{00000000-0005-0000-0000-0000DA2C0000}"/>
    <cellStyle name="Millares 5 2 4 4" xfId="12297" xr:uid="{00000000-0005-0000-0000-0000DB2C0000}"/>
    <cellStyle name="Millares 5 2 4 4 10" xfId="25489" xr:uid="{00000000-0005-0000-0000-0000DC2C0000}"/>
    <cellStyle name="Millares 5 2 4 4 11" xfId="21795" xr:uid="{00000000-0005-0000-0000-0000DD2C0000}"/>
    <cellStyle name="Millares 5 2 4 4 2" xfId="13237" xr:uid="{00000000-0005-0000-0000-0000DE2C0000}"/>
    <cellStyle name="Millares 5 2 4 4 2 2" xfId="26428" xr:uid="{00000000-0005-0000-0000-0000DF2C0000}"/>
    <cellStyle name="Millares 5 2 4 4 3" xfId="14286" xr:uid="{00000000-0005-0000-0000-0000E02C0000}"/>
    <cellStyle name="Millares 5 2 4 4 3 2" xfId="27477" xr:uid="{00000000-0005-0000-0000-0000E12C0000}"/>
    <cellStyle name="Millares 5 2 4 4 4" xfId="15342" xr:uid="{00000000-0005-0000-0000-0000E22C0000}"/>
    <cellStyle name="Millares 5 2 4 4 4 2" xfId="28533" xr:uid="{00000000-0005-0000-0000-0000E32C0000}"/>
    <cellStyle name="Millares 5 2 4 4 5" xfId="16398" xr:uid="{00000000-0005-0000-0000-0000E42C0000}"/>
    <cellStyle name="Millares 5 2 4 4 5 2" xfId="29589" xr:uid="{00000000-0005-0000-0000-0000E52C0000}"/>
    <cellStyle name="Millares 5 2 4 4 6" xfId="17679" xr:uid="{00000000-0005-0000-0000-0000E62C0000}"/>
    <cellStyle name="Millares 5 2 4 4 6 2" xfId="30870" xr:uid="{00000000-0005-0000-0000-0000E72C0000}"/>
    <cellStyle name="Millares 5 2 4 4 7" xfId="18965" xr:uid="{00000000-0005-0000-0000-0000E82C0000}"/>
    <cellStyle name="Millares 5 2 4 4 7 2" xfId="32156" xr:uid="{00000000-0005-0000-0000-0000E92C0000}"/>
    <cellStyle name="Millares 5 2 4 4 8" xfId="20269" xr:uid="{00000000-0005-0000-0000-0000EA2C0000}"/>
    <cellStyle name="Millares 5 2 4 4 8 2" xfId="33458" xr:uid="{00000000-0005-0000-0000-0000EB2C0000}"/>
    <cellStyle name="Millares 5 2 4 4 9" xfId="34983" xr:uid="{00000000-0005-0000-0000-0000EC2C0000}"/>
    <cellStyle name="Millares 5 2 4 5" xfId="12462" xr:uid="{00000000-0005-0000-0000-0000ED2C0000}"/>
    <cellStyle name="Millares 5 2 4 5 10" xfId="25654" xr:uid="{00000000-0005-0000-0000-0000EE2C0000}"/>
    <cellStyle name="Millares 5 2 4 5 11" xfId="21956" xr:uid="{00000000-0005-0000-0000-0000EF2C0000}"/>
    <cellStyle name="Millares 5 2 4 5 2" xfId="13398" xr:uid="{00000000-0005-0000-0000-0000F02C0000}"/>
    <cellStyle name="Millares 5 2 4 5 2 2" xfId="26589" xr:uid="{00000000-0005-0000-0000-0000F12C0000}"/>
    <cellStyle name="Millares 5 2 4 5 3" xfId="14447" xr:uid="{00000000-0005-0000-0000-0000F22C0000}"/>
    <cellStyle name="Millares 5 2 4 5 3 2" xfId="27638" xr:uid="{00000000-0005-0000-0000-0000F32C0000}"/>
    <cellStyle name="Millares 5 2 4 5 4" xfId="15503" xr:uid="{00000000-0005-0000-0000-0000F42C0000}"/>
    <cellStyle name="Millares 5 2 4 5 4 2" xfId="28694" xr:uid="{00000000-0005-0000-0000-0000F52C0000}"/>
    <cellStyle name="Millares 5 2 4 5 5" xfId="16559" xr:uid="{00000000-0005-0000-0000-0000F62C0000}"/>
    <cellStyle name="Millares 5 2 4 5 5 2" xfId="29750" xr:uid="{00000000-0005-0000-0000-0000F72C0000}"/>
    <cellStyle name="Millares 5 2 4 5 6" xfId="17840" xr:uid="{00000000-0005-0000-0000-0000F82C0000}"/>
    <cellStyle name="Millares 5 2 4 5 6 2" xfId="31031" xr:uid="{00000000-0005-0000-0000-0000F92C0000}"/>
    <cellStyle name="Millares 5 2 4 5 7" xfId="19126" xr:uid="{00000000-0005-0000-0000-0000FA2C0000}"/>
    <cellStyle name="Millares 5 2 4 5 7 2" xfId="32317" xr:uid="{00000000-0005-0000-0000-0000FB2C0000}"/>
    <cellStyle name="Millares 5 2 4 5 8" xfId="20430" xr:uid="{00000000-0005-0000-0000-0000FC2C0000}"/>
    <cellStyle name="Millares 5 2 4 5 8 2" xfId="33619" xr:uid="{00000000-0005-0000-0000-0000FD2C0000}"/>
    <cellStyle name="Millares 5 2 4 5 9" xfId="35144" xr:uid="{00000000-0005-0000-0000-0000FE2C0000}"/>
    <cellStyle name="Millares 5 2 4 6" xfId="12576" xr:uid="{00000000-0005-0000-0000-0000FF2C0000}"/>
    <cellStyle name="Millares 5 2 4 6 10" xfId="25768" xr:uid="{00000000-0005-0000-0000-0000002D0000}"/>
    <cellStyle name="Millares 5 2 4 6 11" xfId="22070" xr:uid="{00000000-0005-0000-0000-0000012D0000}"/>
    <cellStyle name="Millares 5 2 4 6 2" xfId="13512" xr:uid="{00000000-0005-0000-0000-0000022D0000}"/>
    <cellStyle name="Millares 5 2 4 6 2 2" xfId="26703" xr:uid="{00000000-0005-0000-0000-0000032D0000}"/>
    <cellStyle name="Millares 5 2 4 6 3" xfId="14561" xr:uid="{00000000-0005-0000-0000-0000042D0000}"/>
    <cellStyle name="Millares 5 2 4 6 3 2" xfId="27752" xr:uid="{00000000-0005-0000-0000-0000052D0000}"/>
    <cellStyle name="Millares 5 2 4 6 4" xfId="15617" xr:uid="{00000000-0005-0000-0000-0000062D0000}"/>
    <cellStyle name="Millares 5 2 4 6 4 2" xfId="28808" xr:uid="{00000000-0005-0000-0000-0000072D0000}"/>
    <cellStyle name="Millares 5 2 4 6 5" xfId="16673" xr:uid="{00000000-0005-0000-0000-0000082D0000}"/>
    <cellStyle name="Millares 5 2 4 6 5 2" xfId="29864" xr:uid="{00000000-0005-0000-0000-0000092D0000}"/>
    <cellStyle name="Millares 5 2 4 6 6" xfId="17954" xr:uid="{00000000-0005-0000-0000-00000A2D0000}"/>
    <cellStyle name="Millares 5 2 4 6 6 2" xfId="31145" xr:uid="{00000000-0005-0000-0000-00000B2D0000}"/>
    <cellStyle name="Millares 5 2 4 6 7" xfId="19240" xr:uid="{00000000-0005-0000-0000-00000C2D0000}"/>
    <cellStyle name="Millares 5 2 4 6 7 2" xfId="32431" xr:uid="{00000000-0005-0000-0000-00000D2D0000}"/>
    <cellStyle name="Millares 5 2 4 6 8" xfId="20544" xr:uid="{00000000-0005-0000-0000-00000E2D0000}"/>
    <cellStyle name="Millares 5 2 4 6 8 2" xfId="33733" xr:uid="{00000000-0005-0000-0000-00000F2D0000}"/>
    <cellStyle name="Millares 5 2 4 6 9" xfId="35258" xr:uid="{00000000-0005-0000-0000-0000102D0000}"/>
    <cellStyle name="Millares 5 2 4 7" xfId="13663" xr:uid="{00000000-0005-0000-0000-0000112D0000}"/>
    <cellStyle name="Millares 5 2 4 7 10" xfId="22221" xr:uid="{00000000-0005-0000-0000-0000122D0000}"/>
    <cellStyle name="Millares 5 2 4 7 2" xfId="14712" xr:uid="{00000000-0005-0000-0000-0000132D0000}"/>
    <cellStyle name="Millares 5 2 4 7 2 2" xfId="27903" xr:uid="{00000000-0005-0000-0000-0000142D0000}"/>
    <cellStyle name="Millares 5 2 4 7 3" xfId="15768" xr:uid="{00000000-0005-0000-0000-0000152D0000}"/>
    <cellStyle name="Millares 5 2 4 7 3 2" xfId="28959" xr:uid="{00000000-0005-0000-0000-0000162D0000}"/>
    <cellStyle name="Millares 5 2 4 7 4" xfId="16824" xr:uid="{00000000-0005-0000-0000-0000172D0000}"/>
    <cellStyle name="Millares 5 2 4 7 4 2" xfId="30015" xr:uid="{00000000-0005-0000-0000-0000182D0000}"/>
    <cellStyle name="Millares 5 2 4 7 5" xfId="18105" xr:uid="{00000000-0005-0000-0000-0000192D0000}"/>
    <cellStyle name="Millares 5 2 4 7 5 2" xfId="31296" xr:uid="{00000000-0005-0000-0000-00001A2D0000}"/>
    <cellStyle name="Millares 5 2 4 7 6" xfId="19391" xr:uid="{00000000-0005-0000-0000-00001B2D0000}"/>
    <cellStyle name="Millares 5 2 4 7 6 2" xfId="32582" xr:uid="{00000000-0005-0000-0000-00001C2D0000}"/>
    <cellStyle name="Millares 5 2 4 7 7" xfId="20695" xr:uid="{00000000-0005-0000-0000-00001D2D0000}"/>
    <cellStyle name="Millares 5 2 4 7 7 2" xfId="33884" xr:uid="{00000000-0005-0000-0000-00001E2D0000}"/>
    <cellStyle name="Millares 5 2 4 7 8" xfId="35409" xr:uid="{00000000-0005-0000-0000-00001F2D0000}"/>
    <cellStyle name="Millares 5 2 4 7 9" xfId="26854" xr:uid="{00000000-0005-0000-0000-0000202D0000}"/>
    <cellStyle name="Millares 5 2 4 8" xfId="12888" xr:uid="{00000000-0005-0000-0000-0000212D0000}"/>
    <cellStyle name="Millares 5 2 4 8 2" xfId="16946" xr:uid="{00000000-0005-0000-0000-0000222D0000}"/>
    <cellStyle name="Millares 5 2 4 8 2 2" xfId="30137" xr:uid="{00000000-0005-0000-0000-0000232D0000}"/>
    <cellStyle name="Millares 5 2 4 8 3" xfId="18226" xr:uid="{00000000-0005-0000-0000-0000242D0000}"/>
    <cellStyle name="Millares 5 2 4 8 3 2" xfId="31417" xr:uid="{00000000-0005-0000-0000-0000252D0000}"/>
    <cellStyle name="Millares 5 2 4 8 4" xfId="19512" xr:uid="{00000000-0005-0000-0000-0000262D0000}"/>
    <cellStyle name="Millares 5 2 4 8 4 2" xfId="32703" xr:uid="{00000000-0005-0000-0000-0000272D0000}"/>
    <cellStyle name="Millares 5 2 4 8 5" xfId="20816" xr:uid="{00000000-0005-0000-0000-0000282D0000}"/>
    <cellStyle name="Millares 5 2 4 8 5 2" xfId="34005" xr:uid="{00000000-0005-0000-0000-0000292D0000}"/>
    <cellStyle name="Millares 5 2 4 8 6" xfId="35530" xr:uid="{00000000-0005-0000-0000-00002A2D0000}"/>
    <cellStyle name="Millares 5 2 4 8 7" xfId="26079" xr:uid="{00000000-0005-0000-0000-00002B2D0000}"/>
    <cellStyle name="Millares 5 2 4 8 8" xfId="22342" xr:uid="{00000000-0005-0000-0000-00002C2D0000}"/>
    <cellStyle name="Millares 5 2 4 9" xfId="13937" xr:uid="{00000000-0005-0000-0000-00002D2D0000}"/>
    <cellStyle name="Millares 5 2 4 9 2" xfId="21061" xr:uid="{00000000-0005-0000-0000-00002E2D0000}"/>
    <cellStyle name="Millares 5 2 4 9 2 2" xfId="34250" xr:uid="{00000000-0005-0000-0000-00002F2D0000}"/>
    <cellStyle name="Millares 5 2 4 9 3" xfId="35775" xr:uid="{00000000-0005-0000-0000-0000302D0000}"/>
    <cellStyle name="Millares 5 2 4 9 4" xfId="27128" xr:uid="{00000000-0005-0000-0000-0000312D0000}"/>
    <cellStyle name="Millares 5 2 4 9 5" xfId="22587" xr:uid="{00000000-0005-0000-0000-0000322D0000}"/>
    <cellStyle name="Millares 5 2 5" xfId="11989" xr:uid="{00000000-0005-0000-0000-0000332D0000}"/>
    <cellStyle name="Millares 5 2 5 10" xfId="18658" xr:uid="{00000000-0005-0000-0000-0000342D0000}"/>
    <cellStyle name="Millares 5 2 5 10 2" xfId="36816" xr:uid="{00000000-0005-0000-0000-0000352D0000}"/>
    <cellStyle name="Millares 5 2 5 10 3" xfId="31849" xr:uid="{00000000-0005-0000-0000-0000362D0000}"/>
    <cellStyle name="Millares 5 2 5 10 4" xfId="23637" xr:uid="{00000000-0005-0000-0000-0000372D0000}"/>
    <cellStyle name="Millares 5 2 5 11" xfId="19962" xr:uid="{00000000-0005-0000-0000-0000382D0000}"/>
    <cellStyle name="Millares 5 2 5 11 2" xfId="37045" xr:uid="{00000000-0005-0000-0000-0000392D0000}"/>
    <cellStyle name="Millares 5 2 5 11 3" xfId="33151" xr:uid="{00000000-0005-0000-0000-00003A2D0000}"/>
    <cellStyle name="Millares 5 2 5 11 4" xfId="23866" xr:uid="{00000000-0005-0000-0000-00003B2D0000}"/>
    <cellStyle name="Millares 5 2 5 12" xfId="24095" xr:uid="{00000000-0005-0000-0000-00003C2D0000}"/>
    <cellStyle name="Millares 5 2 5 12 2" xfId="37274" xr:uid="{00000000-0005-0000-0000-00003D2D0000}"/>
    <cellStyle name="Millares 5 2 5 13" xfId="24324" xr:uid="{00000000-0005-0000-0000-00003E2D0000}"/>
    <cellStyle name="Millares 5 2 5 13 2" xfId="37503" xr:uid="{00000000-0005-0000-0000-00003F2D0000}"/>
    <cellStyle name="Millares 5 2 5 14" xfId="24575" xr:uid="{00000000-0005-0000-0000-0000402D0000}"/>
    <cellStyle name="Millares 5 2 5 14 2" xfId="37754" xr:uid="{00000000-0005-0000-0000-0000412D0000}"/>
    <cellStyle name="Millares 5 2 5 15" xfId="34676" xr:uid="{00000000-0005-0000-0000-0000422D0000}"/>
    <cellStyle name="Millares 5 2 5 16" xfId="25181" xr:uid="{00000000-0005-0000-0000-0000432D0000}"/>
    <cellStyle name="Millares 5 2 5 17" xfId="21488" xr:uid="{00000000-0005-0000-0000-0000442D0000}"/>
    <cellStyle name="Millares 5 2 5 2" xfId="12523" xr:uid="{00000000-0005-0000-0000-0000452D0000}"/>
    <cellStyle name="Millares 5 2 5 2 10" xfId="24433" xr:uid="{00000000-0005-0000-0000-0000462D0000}"/>
    <cellStyle name="Millares 5 2 5 2 10 2" xfId="37612" xr:uid="{00000000-0005-0000-0000-0000472D0000}"/>
    <cellStyle name="Millares 5 2 5 2 11" xfId="24684" xr:uid="{00000000-0005-0000-0000-0000482D0000}"/>
    <cellStyle name="Millares 5 2 5 2 11 2" xfId="37863" xr:uid="{00000000-0005-0000-0000-0000492D0000}"/>
    <cellStyle name="Millares 5 2 5 2 12" xfId="35205" xr:uid="{00000000-0005-0000-0000-00004A2D0000}"/>
    <cellStyle name="Millares 5 2 5 2 13" xfId="25715" xr:uid="{00000000-0005-0000-0000-00004B2D0000}"/>
    <cellStyle name="Millares 5 2 5 2 14" xfId="22017" xr:uid="{00000000-0005-0000-0000-00004C2D0000}"/>
    <cellStyle name="Millares 5 2 5 2 2" xfId="13459" xr:uid="{00000000-0005-0000-0000-00004D2D0000}"/>
    <cellStyle name="Millares 5 2 5 2 2 2" xfId="17116" xr:uid="{00000000-0005-0000-0000-00004E2D0000}"/>
    <cellStyle name="Millares 5 2 5 2 2 2 2" xfId="30307" xr:uid="{00000000-0005-0000-0000-00004F2D0000}"/>
    <cellStyle name="Millares 5 2 5 2 2 3" xfId="18396" xr:uid="{00000000-0005-0000-0000-0000502D0000}"/>
    <cellStyle name="Millares 5 2 5 2 2 3 2" xfId="31587" xr:uid="{00000000-0005-0000-0000-0000512D0000}"/>
    <cellStyle name="Millares 5 2 5 2 2 4" xfId="19682" xr:uid="{00000000-0005-0000-0000-0000522D0000}"/>
    <cellStyle name="Millares 5 2 5 2 2 4 2" xfId="32873" xr:uid="{00000000-0005-0000-0000-0000532D0000}"/>
    <cellStyle name="Millares 5 2 5 2 2 5" xfId="20986" xr:uid="{00000000-0005-0000-0000-0000542D0000}"/>
    <cellStyle name="Millares 5 2 5 2 2 5 2" xfId="34175" xr:uid="{00000000-0005-0000-0000-0000552D0000}"/>
    <cellStyle name="Millares 5 2 5 2 2 6" xfId="35700" xr:uid="{00000000-0005-0000-0000-0000562D0000}"/>
    <cellStyle name="Millares 5 2 5 2 2 7" xfId="26650" xr:uid="{00000000-0005-0000-0000-0000572D0000}"/>
    <cellStyle name="Millares 5 2 5 2 2 8" xfId="22512" xr:uid="{00000000-0005-0000-0000-0000582D0000}"/>
    <cellStyle name="Millares 5 2 5 2 3" xfId="14508" xr:uid="{00000000-0005-0000-0000-0000592D0000}"/>
    <cellStyle name="Millares 5 2 5 2 3 2" xfId="21231" xr:uid="{00000000-0005-0000-0000-00005A2D0000}"/>
    <cellStyle name="Millares 5 2 5 2 3 2 2" xfId="34420" xr:uid="{00000000-0005-0000-0000-00005B2D0000}"/>
    <cellStyle name="Millares 5 2 5 2 3 3" xfId="35945" xr:uid="{00000000-0005-0000-0000-00005C2D0000}"/>
    <cellStyle name="Millares 5 2 5 2 3 4" xfId="27699" xr:uid="{00000000-0005-0000-0000-00005D2D0000}"/>
    <cellStyle name="Millares 5 2 5 2 3 5" xfId="22757" xr:uid="{00000000-0005-0000-0000-00005E2D0000}"/>
    <cellStyle name="Millares 5 2 5 2 4" xfId="15564" xr:uid="{00000000-0005-0000-0000-00005F2D0000}"/>
    <cellStyle name="Millares 5 2 5 2 4 2" xfId="36185" xr:uid="{00000000-0005-0000-0000-0000602D0000}"/>
    <cellStyle name="Millares 5 2 5 2 4 3" xfId="28755" xr:uid="{00000000-0005-0000-0000-0000612D0000}"/>
    <cellStyle name="Millares 5 2 5 2 4 4" xfId="22997" xr:uid="{00000000-0005-0000-0000-0000622D0000}"/>
    <cellStyle name="Millares 5 2 5 2 5" xfId="16620" xr:uid="{00000000-0005-0000-0000-0000632D0000}"/>
    <cellStyle name="Millares 5 2 5 2 5 2" xfId="36415" xr:uid="{00000000-0005-0000-0000-0000642D0000}"/>
    <cellStyle name="Millares 5 2 5 2 5 3" xfId="29811" xr:uid="{00000000-0005-0000-0000-0000652D0000}"/>
    <cellStyle name="Millares 5 2 5 2 5 4" xfId="23227" xr:uid="{00000000-0005-0000-0000-0000662D0000}"/>
    <cellStyle name="Millares 5 2 5 2 6" xfId="17901" xr:uid="{00000000-0005-0000-0000-0000672D0000}"/>
    <cellStyle name="Millares 5 2 5 2 6 2" xfId="36670" xr:uid="{00000000-0005-0000-0000-0000682D0000}"/>
    <cellStyle name="Millares 5 2 5 2 6 3" xfId="31092" xr:uid="{00000000-0005-0000-0000-0000692D0000}"/>
    <cellStyle name="Millares 5 2 5 2 6 4" xfId="23491" xr:uid="{00000000-0005-0000-0000-00006A2D0000}"/>
    <cellStyle name="Millares 5 2 5 2 7" xfId="19187" xr:uid="{00000000-0005-0000-0000-00006B2D0000}"/>
    <cellStyle name="Millares 5 2 5 2 7 2" xfId="36925" xr:uid="{00000000-0005-0000-0000-00006C2D0000}"/>
    <cellStyle name="Millares 5 2 5 2 7 3" xfId="32378" xr:uid="{00000000-0005-0000-0000-00006D2D0000}"/>
    <cellStyle name="Millares 5 2 5 2 7 4" xfId="23746" xr:uid="{00000000-0005-0000-0000-00006E2D0000}"/>
    <cellStyle name="Millares 5 2 5 2 8" xfId="20491" xr:uid="{00000000-0005-0000-0000-00006F2D0000}"/>
    <cellStyle name="Millares 5 2 5 2 8 2" xfId="37154" xr:uid="{00000000-0005-0000-0000-0000702D0000}"/>
    <cellStyle name="Millares 5 2 5 2 8 3" xfId="33680" xr:uid="{00000000-0005-0000-0000-0000712D0000}"/>
    <cellStyle name="Millares 5 2 5 2 8 4" xfId="23975" xr:uid="{00000000-0005-0000-0000-0000722D0000}"/>
    <cellStyle name="Millares 5 2 5 2 9" xfId="24204" xr:uid="{00000000-0005-0000-0000-0000732D0000}"/>
    <cellStyle name="Millares 5 2 5 2 9 2" xfId="37383" xr:uid="{00000000-0005-0000-0000-0000742D0000}"/>
    <cellStyle name="Millares 5 2 5 3" xfId="12637" xr:uid="{00000000-0005-0000-0000-0000752D0000}"/>
    <cellStyle name="Millares 5 2 5 3 10" xfId="25829" xr:uid="{00000000-0005-0000-0000-0000762D0000}"/>
    <cellStyle name="Millares 5 2 5 3 11" xfId="22131" xr:uid="{00000000-0005-0000-0000-0000772D0000}"/>
    <cellStyle name="Millares 5 2 5 3 2" xfId="13573" xr:uid="{00000000-0005-0000-0000-0000782D0000}"/>
    <cellStyle name="Millares 5 2 5 3 2 2" xfId="26764" xr:uid="{00000000-0005-0000-0000-0000792D0000}"/>
    <cellStyle name="Millares 5 2 5 3 3" xfId="14622" xr:uid="{00000000-0005-0000-0000-00007A2D0000}"/>
    <cellStyle name="Millares 5 2 5 3 3 2" xfId="27813" xr:uid="{00000000-0005-0000-0000-00007B2D0000}"/>
    <cellStyle name="Millares 5 2 5 3 4" xfId="15678" xr:uid="{00000000-0005-0000-0000-00007C2D0000}"/>
    <cellStyle name="Millares 5 2 5 3 4 2" xfId="28869" xr:uid="{00000000-0005-0000-0000-00007D2D0000}"/>
    <cellStyle name="Millares 5 2 5 3 5" xfId="16734" xr:uid="{00000000-0005-0000-0000-00007E2D0000}"/>
    <cellStyle name="Millares 5 2 5 3 5 2" xfId="29925" xr:uid="{00000000-0005-0000-0000-00007F2D0000}"/>
    <cellStyle name="Millares 5 2 5 3 6" xfId="18015" xr:uid="{00000000-0005-0000-0000-0000802D0000}"/>
    <cellStyle name="Millares 5 2 5 3 6 2" xfId="31206" xr:uid="{00000000-0005-0000-0000-0000812D0000}"/>
    <cellStyle name="Millares 5 2 5 3 7" xfId="19301" xr:uid="{00000000-0005-0000-0000-0000822D0000}"/>
    <cellStyle name="Millares 5 2 5 3 7 2" xfId="32492" xr:uid="{00000000-0005-0000-0000-0000832D0000}"/>
    <cellStyle name="Millares 5 2 5 3 8" xfId="20605" xr:uid="{00000000-0005-0000-0000-0000842D0000}"/>
    <cellStyle name="Millares 5 2 5 3 8 2" xfId="33794" xr:uid="{00000000-0005-0000-0000-0000852D0000}"/>
    <cellStyle name="Millares 5 2 5 3 9" xfId="35319" xr:uid="{00000000-0005-0000-0000-0000862D0000}"/>
    <cellStyle name="Millares 5 2 5 4" xfId="13724" xr:uid="{00000000-0005-0000-0000-0000872D0000}"/>
    <cellStyle name="Millares 5 2 5 4 10" xfId="22282" xr:uid="{00000000-0005-0000-0000-0000882D0000}"/>
    <cellStyle name="Millares 5 2 5 4 2" xfId="14773" xr:uid="{00000000-0005-0000-0000-0000892D0000}"/>
    <cellStyle name="Millares 5 2 5 4 2 2" xfId="27964" xr:uid="{00000000-0005-0000-0000-00008A2D0000}"/>
    <cellStyle name="Millares 5 2 5 4 3" xfId="15829" xr:uid="{00000000-0005-0000-0000-00008B2D0000}"/>
    <cellStyle name="Millares 5 2 5 4 3 2" xfId="29020" xr:uid="{00000000-0005-0000-0000-00008C2D0000}"/>
    <cellStyle name="Millares 5 2 5 4 4" xfId="16885" xr:uid="{00000000-0005-0000-0000-00008D2D0000}"/>
    <cellStyle name="Millares 5 2 5 4 4 2" xfId="30076" xr:uid="{00000000-0005-0000-0000-00008E2D0000}"/>
    <cellStyle name="Millares 5 2 5 4 5" xfId="18166" xr:uid="{00000000-0005-0000-0000-00008F2D0000}"/>
    <cellStyle name="Millares 5 2 5 4 5 2" xfId="31357" xr:uid="{00000000-0005-0000-0000-0000902D0000}"/>
    <cellStyle name="Millares 5 2 5 4 6" xfId="19452" xr:uid="{00000000-0005-0000-0000-0000912D0000}"/>
    <cellStyle name="Millares 5 2 5 4 6 2" xfId="32643" xr:uid="{00000000-0005-0000-0000-0000922D0000}"/>
    <cellStyle name="Millares 5 2 5 4 7" xfId="20756" xr:uid="{00000000-0005-0000-0000-0000932D0000}"/>
    <cellStyle name="Millares 5 2 5 4 7 2" xfId="33945" xr:uid="{00000000-0005-0000-0000-0000942D0000}"/>
    <cellStyle name="Millares 5 2 5 4 8" xfId="35470" xr:uid="{00000000-0005-0000-0000-0000952D0000}"/>
    <cellStyle name="Millares 5 2 5 4 9" xfId="26915" xr:uid="{00000000-0005-0000-0000-0000962D0000}"/>
    <cellStyle name="Millares 5 2 5 5" xfId="12930" xr:uid="{00000000-0005-0000-0000-0000972D0000}"/>
    <cellStyle name="Millares 5 2 5 5 2" xfId="17007" xr:uid="{00000000-0005-0000-0000-0000982D0000}"/>
    <cellStyle name="Millares 5 2 5 5 2 2" xfId="30198" xr:uid="{00000000-0005-0000-0000-0000992D0000}"/>
    <cellStyle name="Millares 5 2 5 5 3" xfId="18287" xr:uid="{00000000-0005-0000-0000-00009A2D0000}"/>
    <cellStyle name="Millares 5 2 5 5 3 2" xfId="31478" xr:uid="{00000000-0005-0000-0000-00009B2D0000}"/>
    <cellStyle name="Millares 5 2 5 5 4" xfId="19573" xr:uid="{00000000-0005-0000-0000-00009C2D0000}"/>
    <cellStyle name="Millares 5 2 5 5 4 2" xfId="32764" xr:uid="{00000000-0005-0000-0000-00009D2D0000}"/>
    <cellStyle name="Millares 5 2 5 5 5" xfId="20877" xr:uid="{00000000-0005-0000-0000-00009E2D0000}"/>
    <cellStyle name="Millares 5 2 5 5 5 2" xfId="34066" xr:uid="{00000000-0005-0000-0000-00009F2D0000}"/>
    <cellStyle name="Millares 5 2 5 5 6" xfId="35591" xr:uid="{00000000-0005-0000-0000-0000A02D0000}"/>
    <cellStyle name="Millares 5 2 5 5 7" xfId="26121" xr:uid="{00000000-0005-0000-0000-0000A12D0000}"/>
    <cellStyle name="Millares 5 2 5 5 8" xfId="22403" xr:uid="{00000000-0005-0000-0000-0000A22D0000}"/>
    <cellStyle name="Millares 5 2 5 6" xfId="13979" xr:uid="{00000000-0005-0000-0000-0000A32D0000}"/>
    <cellStyle name="Millares 5 2 5 6 2" xfId="21122" xr:uid="{00000000-0005-0000-0000-0000A42D0000}"/>
    <cellStyle name="Millares 5 2 5 6 2 2" xfId="34311" xr:uid="{00000000-0005-0000-0000-0000A52D0000}"/>
    <cellStyle name="Millares 5 2 5 6 3" xfId="35836" xr:uid="{00000000-0005-0000-0000-0000A62D0000}"/>
    <cellStyle name="Millares 5 2 5 6 4" xfId="27170" xr:uid="{00000000-0005-0000-0000-0000A72D0000}"/>
    <cellStyle name="Millares 5 2 5 6 5" xfId="22648" xr:uid="{00000000-0005-0000-0000-0000A82D0000}"/>
    <cellStyle name="Millares 5 2 5 7" xfId="15035" xr:uid="{00000000-0005-0000-0000-0000A92D0000}"/>
    <cellStyle name="Millares 5 2 5 7 2" xfId="36076" xr:uid="{00000000-0005-0000-0000-0000AA2D0000}"/>
    <cellStyle name="Millares 5 2 5 7 3" xfId="28226" xr:uid="{00000000-0005-0000-0000-0000AB2D0000}"/>
    <cellStyle name="Millares 5 2 5 7 4" xfId="22888" xr:uid="{00000000-0005-0000-0000-0000AC2D0000}"/>
    <cellStyle name="Millares 5 2 5 8" xfId="16091" xr:uid="{00000000-0005-0000-0000-0000AD2D0000}"/>
    <cellStyle name="Millares 5 2 5 8 2" xfId="36306" xr:uid="{00000000-0005-0000-0000-0000AE2D0000}"/>
    <cellStyle name="Millares 5 2 5 8 3" xfId="29282" xr:uid="{00000000-0005-0000-0000-0000AF2D0000}"/>
    <cellStyle name="Millares 5 2 5 8 4" xfId="23118" xr:uid="{00000000-0005-0000-0000-0000B02D0000}"/>
    <cellStyle name="Millares 5 2 5 9" xfId="17372" xr:uid="{00000000-0005-0000-0000-0000B12D0000}"/>
    <cellStyle name="Millares 5 2 5 9 2" xfId="36561" xr:uid="{00000000-0005-0000-0000-0000B22D0000}"/>
    <cellStyle name="Millares 5 2 5 9 3" xfId="30563" xr:uid="{00000000-0005-0000-0000-0000B32D0000}"/>
    <cellStyle name="Millares 5 2 5 9 4" xfId="23382" xr:uid="{00000000-0005-0000-0000-0000B42D0000}"/>
    <cellStyle name="Millares 5 2 6" xfId="12064" xr:uid="{00000000-0005-0000-0000-0000B52D0000}"/>
    <cellStyle name="Millares 5 2 6 10" xfId="24340" xr:uid="{00000000-0005-0000-0000-0000B62D0000}"/>
    <cellStyle name="Millares 5 2 6 10 2" xfId="37519" xr:uid="{00000000-0005-0000-0000-0000B72D0000}"/>
    <cellStyle name="Millares 5 2 6 11" xfId="24591" xr:uid="{00000000-0005-0000-0000-0000B82D0000}"/>
    <cellStyle name="Millares 5 2 6 11 2" xfId="37770" xr:uid="{00000000-0005-0000-0000-0000B92D0000}"/>
    <cellStyle name="Millares 5 2 6 12" xfId="34750" xr:uid="{00000000-0005-0000-0000-0000BA2D0000}"/>
    <cellStyle name="Millares 5 2 6 13" xfId="25256" xr:uid="{00000000-0005-0000-0000-0000BB2D0000}"/>
    <cellStyle name="Millares 5 2 6 14" xfId="21562" xr:uid="{00000000-0005-0000-0000-0000BC2D0000}"/>
    <cellStyle name="Millares 5 2 6 2" xfId="13004" xr:uid="{00000000-0005-0000-0000-0000BD2D0000}"/>
    <cellStyle name="Millares 5 2 6 2 2" xfId="17023" xr:uid="{00000000-0005-0000-0000-0000BE2D0000}"/>
    <cellStyle name="Millares 5 2 6 2 2 2" xfId="30214" xr:uid="{00000000-0005-0000-0000-0000BF2D0000}"/>
    <cellStyle name="Millares 5 2 6 2 3" xfId="18303" xr:uid="{00000000-0005-0000-0000-0000C02D0000}"/>
    <cellStyle name="Millares 5 2 6 2 3 2" xfId="31494" xr:uid="{00000000-0005-0000-0000-0000C12D0000}"/>
    <cellStyle name="Millares 5 2 6 2 4" xfId="19589" xr:uid="{00000000-0005-0000-0000-0000C22D0000}"/>
    <cellStyle name="Millares 5 2 6 2 4 2" xfId="32780" xr:uid="{00000000-0005-0000-0000-0000C32D0000}"/>
    <cellStyle name="Millares 5 2 6 2 5" xfId="20893" xr:uid="{00000000-0005-0000-0000-0000C42D0000}"/>
    <cellStyle name="Millares 5 2 6 2 5 2" xfId="34082" xr:uid="{00000000-0005-0000-0000-0000C52D0000}"/>
    <cellStyle name="Millares 5 2 6 2 6" xfId="35607" xr:uid="{00000000-0005-0000-0000-0000C62D0000}"/>
    <cellStyle name="Millares 5 2 6 2 7" xfId="26195" xr:uid="{00000000-0005-0000-0000-0000C72D0000}"/>
    <cellStyle name="Millares 5 2 6 2 8" xfId="22419" xr:uid="{00000000-0005-0000-0000-0000C82D0000}"/>
    <cellStyle name="Millares 5 2 6 3" xfId="14053" xr:uid="{00000000-0005-0000-0000-0000C92D0000}"/>
    <cellStyle name="Millares 5 2 6 3 2" xfId="21138" xr:uid="{00000000-0005-0000-0000-0000CA2D0000}"/>
    <cellStyle name="Millares 5 2 6 3 2 2" xfId="34327" xr:uid="{00000000-0005-0000-0000-0000CB2D0000}"/>
    <cellStyle name="Millares 5 2 6 3 3" xfId="35852" xr:uid="{00000000-0005-0000-0000-0000CC2D0000}"/>
    <cellStyle name="Millares 5 2 6 3 4" xfId="27244" xr:uid="{00000000-0005-0000-0000-0000CD2D0000}"/>
    <cellStyle name="Millares 5 2 6 3 5" xfId="22664" xr:uid="{00000000-0005-0000-0000-0000CE2D0000}"/>
    <cellStyle name="Millares 5 2 6 4" xfId="15109" xr:uid="{00000000-0005-0000-0000-0000CF2D0000}"/>
    <cellStyle name="Millares 5 2 6 4 2" xfId="36092" xr:uid="{00000000-0005-0000-0000-0000D02D0000}"/>
    <cellStyle name="Millares 5 2 6 4 3" xfId="28300" xr:uid="{00000000-0005-0000-0000-0000D12D0000}"/>
    <cellStyle name="Millares 5 2 6 4 4" xfId="22904" xr:uid="{00000000-0005-0000-0000-0000D22D0000}"/>
    <cellStyle name="Millares 5 2 6 5" xfId="16165" xr:uid="{00000000-0005-0000-0000-0000D32D0000}"/>
    <cellStyle name="Millares 5 2 6 5 2" xfId="36322" xr:uid="{00000000-0005-0000-0000-0000D42D0000}"/>
    <cellStyle name="Millares 5 2 6 5 3" xfId="29356" xr:uid="{00000000-0005-0000-0000-0000D52D0000}"/>
    <cellStyle name="Millares 5 2 6 5 4" xfId="23134" xr:uid="{00000000-0005-0000-0000-0000D62D0000}"/>
    <cellStyle name="Millares 5 2 6 6" xfId="17446" xr:uid="{00000000-0005-0000-0000-0000D72D0000}"/>
    <cellStyle name="Millares 5 2 6 6 2" xfId="36577" xr:uid="{00000000-0005-0000-0000-0000D82D0000}"/>
    <cellStyle name="Millares 5 2 6 6 3" xfId="30637" xr:uid="{00000000-0005-0000-0000-0000D92D0000}"/>
    <cellStyle name="Millares 5 2 6 6 4" xfId="23398" xr:uid="{00000000-0005-0000-0000-0000DA2D0000}"/>
    <cellStyle name="Millares 5 2 6 7" xfId="18732" xr:uid="{00000000-0005-0000-0000-0000DB2D0000}"/>
    <cellStyle name="Millares 5 2 6 7 2" xfId="36832" xr:uid="{00000000-0005-0000-0000-0000DC2D0000}"/>
    <cellStyle name="Millares 5 2 6 7 3" xfId="31923" xr:uid="{00000000-0005-0000-0000-0000DD2D0000}"/>
    <cellStyle name="Millares 5 2 6 7 4" xfId="23653" xr:uid="{00000000-0005-0000-0000-0000DE2D0000}"/>
    <cellStyle name="Millares 5 2 6 8" xfId="20036" xr:uid="{00000000-0005-0000-0000-0000DF2D0000}"/>
    <cellStyle name="Millares 5 2 6 8 2" xfId="37061" xr:uid="{00000000-0005-0000-0000-0000E02D0000}"/>
    <cellStyle name="Millares 5 2 6 8 3" xfId="33225" xr:uid="{00000000-0005-0000-0000-0000E12D0000}"/>
    <cellStyle name="Millares 5 2 6 8 4" xfId="23882" xr:uid="{00000000-0005-0000-0000-0000E22D0000}"/>
    <cellStyle name="Millares 5 2 6 9" xfId="24111" xr:uid="{00000000-0005-0000-0000-0000E32D0000}"/>
    <cellStyle name="Millares 5 2 6 9 2" xfId="37290" xr:uid="{00000000-0005-0000-0000-0000E42D0000}"/>
    <cellStyle name="Millares 5 2 7" xfId="12160" xr:uid="{00000000-0005-0000-0000-0000E52D0000}"/>
    <cellStyle name="Millares 5 2 7 10" xfId="25352" xr:uid="{00000000-0005-0000-0000-0000E62D0000}"/>
    <cellStyle name="Millares 5 2 7 11" xfId="21658" xr:uid="{00000000-0005-0000-0000-0000E72D0000}"/>
    <cellStyle name="Millares 5 2 7 2" xfId="13100" xr:uid="{00000000-0005-0000-0000-0000E82D0000}"/>
    <cellStyle name="Millares 5 2 7 2 2" xfId="26291" xr:uid="{00000000-0005-0000-0000-0000E92D0000}"/>
    <cellStyle name="Millares 5 2 7 3" xfId="14149" xr:uid="{00000000-0005-0000-0000-0000EA2D0000}"/>
    <cellStyle name="Millares 5 2 7 3 2" xfId="27340" xr:uid="{00000000-0005-0000-0000-0000EB2D0000}"/>
    <cellStyle name="Millares 5 2 7 4" xfId="15205" xr:uid="{00000000-0005-0000-0000-0000EC2D0000}"/>
    <cellStyle name="Millares 5 2 7 4 2" xfId="28396" xr:uid="{00000000-0005-0000-0000-0000ED2D0000}"/>
    <cellStyle name="Millares 5 2 7 5" xfId="16261" xr:uid="{00000000-0005-0000-0000-0000EE2D0000}"/>
    <cellStyle name="Millares 5 2 7 5 2" xfId="29452" xr:uid="{00000000-0005-0000-0000-0000EF2D0000}"/>
    <cellStyle name="Millares 5 2 7 6" xfId="17542" xr:uid="{00000000-0005-0000-0000-0000F02D0000}"/>
    <cellStyle name="Millares 5 2 7 6 2" xfId="30733" xr:uid="{00000000-0005-0000-0000-0000F12D0000}"/>
    <cellStyle name="Millares 5 2 7 7" xfId="18828" xr:uid="{00000000-0005-0000-0000-0000F22D0000}"/>
    <cellStyle name="Millares 5 2 7 7 2" xfId="32019" xr:uid="{00000000-0005-0000-0000-0000F32D0000}"/>
    <cellStyle name="Millares 5 2 7 8" xfId="20132" xr:uid="{00000000-0005-0000-0000-0000F42D0000}"/>
    <cellStyle name="Millares 5 2 7 8 2" xfId="33321" xr:uid="{00000000-0005-0000-0000-0000F52D0000}"/>
    <cellStyle name="Millares 5 2 7 9" xfId="34846" xr:uid="{00000000-0005-0000-0000-0000F62D0000}"/>
    <cellStyle name="Millares 5 2 8" xfId="12265" xr:uid="{00000000-0005-0000-0000-0000F72D0000}"/>
    <cellStyle name="Millares 5 2 8 10" xfId="25457" xr:uid="{00000000-0005-0000-0000-0000F82D0000}"/>
    <cellStyle name="Millares 5 2 8 11" xfId="21763" xr:uid="{00000000-0005-0000-0000-0000F92D0000}"/>
    <cellStyle name="Millares 5 2 8 2" xfId="13205" xr:uid="{00000000-0005-0000-0000-0000FA2D0000}"/>
    <cellStyle name="Millares 5 2 8 2 2" xfId="26396" xr:uid="{00000000-0005-0000-0000-0000FB2D0000}"/>
    <cellStyle name="Millares 5 2 8 3" xfId="14254" xr:uid="{00000000-0005-0000-0000-0000FC2D0000}"/>
    <cellStyle name="Millares 5 2 8 3 2" xfId="27445" xr:uid="{00000000-0005-0000-0000-0000FD2D0000}"/>
    <cellStyle name="Millares 5 2 8 4" xfId="15310" xr:uid="{00000000-0005-0000-0000-0000FE2D0000}"/>
    <cellStyle name="Millares 5 2 8 4 2" xfId="28501" xr:uid="{00000000-0005-0000-0000-0000FF2D0000}"/>
    <cellStyle name="Millares 5 2 8 5" xfId="16366" xr:uid="{00000000-0005-0000-0000-0000002E0000}"/>
    <cellStyle name="Millares 5 2 8 5 2" xfId="29557" xr:uid="{00000000-0005-0000-0000-0000012E0000}"/>
    <cellStyle name="Millares 5 2 8 6" xfId="17647" xr:uid="{00000000-0005-0000-0000-0000022E0000}"/>
    <cellStyle name="Millares 5 2 8 6 2" xfId="30838" xr:uid="{00000000-0005-0000-0000-0000032E0000}"/>
    <cellStyle name="Millares 5 2 8 7" xfId="18933" xr:uid="{00000000-0005-0000-0000-0000042E0000}"/>
    <cellStyle name="Millares 5 2 8 7 2" xfId="32124" xr:uid="{00000000-0005-0000-0000-0000052E0000}"/>
    <cellStyle name="Millares 5 2 8 8" xfId="20237" xr:uid="{00000000-0005-0000-0000-0000062E0000}"/>
    <cellStyle name="Millares 5 2 8 8 2" xfId="33426" xr:uid="{00000000-0005-0000-0000-0000072E0000}"/>
    <cellStyle name="Millares 5 2 8 9" xfId="34951" xr:uid="{00000000-0005-0000-0000-0000082E0000}"/>
    <cellStyle name="Millares 5 2 9" xfId="12430" xr:uid="{00000000-0005-0000-0000-0000092E0000}"/>
    <cellStyle name="Millares 5 2 9 10" xfId="25622" xr:uid="{00000000-0005-0000-0000-00000A2E0000}"/>
    <cellStyle name="Millares 5 2 9 11" xfId="21924" xr:uid="{00000000-0005-0000-0000-00000B2E0000}"/>
    <cellStyle name="Millares 5 2 9 2" xfId="13366" xr:uid="{00000000-0005-0000-0000-00000C2E0000}"/>
    <cellStyle name="Millares 5 2 9 2 2" xfId="26557" xr:uid="{00000000-0005-0000-0000-00000D2E0000}"/>
    <cellStyle name="Millares 5 2 9 3" xfId="14415" xr:uid="{00000000-0005-0000-0000-00000E2E0000}"/>
    <cellStyle name="Millares 5 2 9 3 2" xfId="27606" xr:uid="{00000000-0005-0000-0000-00000F2E0000}"/>
    <cellStyle name="Millares 5 2 9 4" xfId="15471" xr:uid="{00000000-0005-0000-0000-0000102E0000}"/>
    <cellStyle name="Millares 5 2 9 4 2" xfId="28662" xr:uid="{00000000-0005-0000-0000-0000112E0000}"/>
    <cellStyle name="Millares 5 2 9 5" xfId="16527" xr:uid="{00000000-0005-0000-0000-0000122E0000}"/>
    <cellStyle name="Millares 5 2 9 5 2" xfId="29718" xr:uid="{00000000-0005-0000-0000-0000132E0000}"/>
    <cellStyle name="Millares 5 2 9 6" xfId="17808" xr:uid="{00000000-0005-0000-0000-0000142E0000}"/>
    <cellStyle name="Millares 5 2 9 6 2" xfId="30999" xr:uid="{00000000-0005-0000-0000-0000152E0000}"/>
    <cellStyle name="Millares 5 2 9 7" xfId="19094" xr:uid="{00000000-0005-0000-0000-0000162E0000}"/>
    <cellStyle name="Millares 5 2 9 7 2" xfId="32285" xr:uid="{00000000-0005-0000-0000-0000172E0000}"/>
    <cellStyle name="Millares 5 2 9 8" xfId="20398" xr:uid="{00000000-0005-0000-0000-0000182E0000}"/>
    <cellStyle name="Millares 5 2 9 8 2" xfId="33587" xr:uid="{00000000-0005-0000-0000-0000192E0000}"/>
    <cellStyle name="Millares 5 2 9 9" xfId="35112" xr:uid="{00000000-0005-0000-0000-00001A2E0000}"/>
    <cellStyle name="Millares 5 20" xfId="23765" xr:uid="{00000000-0005-0000-0000-00001B2E0000}"/>
    <cellStyle name="Millares 5 20 2" xfId="36944" xr:uid="{00000000-0005-0000-0000-00001C2E0000}"/>
    <cellStyle name="Millares 5 21" xfId="23994" xr:uid="{00000000-0005-0000-0000-00001D2E0000}"/>
    <cellStyle name="Millares 5 21 2" xfId="37173" xr:uid="{00000000-0005-0000-0000-00001E2E0000}"/>
    <cellStyle name="Millares 5 22" xfId="24224" xr:uid="{00000000-0005-0000-0000-00001F2E0000}"/>
    <cellStyle name="Millares 5 22 2" xfId="37403" xr:uid="{00000000-0005-0000-0000-0000202E0000}"/>
    <cellStyle name="Millares 5 23" xfId="24474" xr:uid="{00000000-0005-0000-0000-0000212E0000}"/>
    <cellStyle name="Millares 5 23 2" xfId="37653" xr:uid="{00000000-0005-0000-0000-0000222E0000}"/>
    <cellStyle name="Millares 5 24" xfId="24752" xr:uid="{00000000-0005-0000-0000-0000232E0000}"/>
    <cellStyle name="Millares 5 3" xfId="43" xr:uid="{00000000-0005-0000-0000-0000242E0000}"/>
    <cellStyle name="Millares 5 3 10" xfId="12552" xr:uid="{00000000-0005-0000-0000-0000252E0000}"/>
    <cellStyle name="Millares 5 3 10 10" xfId="25744" xr:uid="{00000000-0005-0000-0000-0000262E0000}"/>
    <cellStyle name="Millares 5 3 10 11" xfId="22046" xr:uid="{00000000-0005-0000-0000-0000272E0000}"/>
    <cellStyle name="Millares 5 3 10 2" xfId="13488" xr:uid="{00000000-0005-0000-0000-0000282E0000}"/>
    <cellStyle name="Millares 5 3 10 2 2" xfId="26679" xr:uid="{00000000-0005-0000-0000-0000292E0000}"/>
    <cellStyle name="Millares 5 3 10 3" xfId="14537" xr:uid="{00000000-0005-0000-0000-00002A2E0000}"/>
    <cellStyle name="Millares 5 3 10 3 2" xfId="27728" xr:uid="{00000000-0005-0000-0000-00002B2E0000}"/>
    <cellStyle name="Millares 5 3 10 4" xfId="15593" xr:uid="{00000000-0005-0000-0000-00002C2E0000}"/>
    <cellStyle name="Millares 5 3 10 4 2" xfId="28784" xr:uid="{00000000-0005-0000-0000-00002D2E0000}"/>
    <cellStyle name="Millares 5 3 10 5" xfId="16649" xr:uid="{00000000-0005-0000-0000-00002E2E0000}"/>
    <cellStyle name="Millares 5 3 10 5 2" xfId="29840" xr:uid="{00000000-0005-0000-0000-00002F2E0000}"/>
    <cellStyle name="Millares 5 3 10 6" xfId="17930" xr:uid="{00000000-0005-0000-0000-0000302E0000}"/>
    <cellStyle name="Millares 5 3 10 6 2" xfId="31121" xr:uid="{00000000-0005-0000-0000-0000312E0000}"/>
    <cellStyle name="Millares 5 3 10 7" xfId="19216" xr:uid="{00000000-0005-0000-0000-0000322E0000}"/>
    <cellStyle name="Millares 5 3 10 7 2" xfId="32407" xr:uid="{00000000-0005-0000-0000-0000332E0000}"/>
    <cellStyle name="Millares 5 3 10 8" xfId="20520" xr:uid="{00000000-0005-0000-0000-0000342E0000}"/>
    <cellStyle name="Millares 5 3 10 8 2" xfId="33709" xr:uid="{00000000-0005-0000-0000-0000352E0000}"/>
    <cellStyle name="Millares 5 3 10 9" xfId="35234" xr:uid="{00000000-0005-0000-0000-0000362E0000}"/>
    <cellStyle name="Millares 5 3 11" xfId="13639" xr:uid="{00000000-0005-0000-0000-0000372E0000}"/>
    <cellStyle name="Millares 5 3 11 10" xfId="22197" xr:uid="{00000000-0005-0000-0000-0000382E0000}"/>
    <cellStyle name="Millares 5 3 11 2" xfId="14688" xr:uid="{00000000-0005-0000-0000-0000392E0000}"/>
    <cellStyle name="Millares 5 3 11 2 2" xfId="27879" xr:uid="{00000000-0005-0000-0000-00003A2E0000}"/>
    <cellStyle name="Millares 5 3 11 3" xfId="15744" xr:uid="{00000000-0005-0000-0000-00003B2E0000}"/>
    <cellStyle name="Millares 5 3 11 3 2" xfId="28935" xr:uid="{00000000-0005-0000-0000-00003C2E0000}"/>
    <cellStyle name="Millares 5 3 11 4" xfId="16800" xr:uid="{00000000-0005-0000-0000-00003D2E0000}"/>
    <cellStyle name="Millares 5 3 11 4 2" xfId="29991" xr:uid="{00000000-0005-0000-0000-00003E2E0000}"/>
    <cellStyle name="Millares 5 3 11 5" xfId="18081" xr:uid="{00000000-0005-0000-0000-00003F2E0000}"/>
    <cellStyle name="Millares 5 3 11 5 2" xfId="31272" xr:uid="{00000000-0005-0000-0000-0000402E0000}"/>
    <cellStyle name="Millares 5 3 11 6" xfId="19367" xr:uid="{00000000-0005-0000-0000-0000412E0000}"/>
    <cellStyle name="Millares 5 3 11 6 2" xfId="32558" xr:uid="{00000000-0005-0000-0000-0000422E0000}"/>
    <cellStyle name="Millares 5 3 11 7" xfId="20671" xr:uid="{00000000-0005-0000-0000-0000432E0000}"/>
    <cellStyle name="Millares 5 3 11 7 2" xfId="33860" xr:uid="{00000000-0005-0000-0000-0000442E0000}"/>
    <cellStyle name="Millares 5 3 11 8" xfId="35385" xr:uid="{00000000-0005-0000-0000-0000452E0000}"/>
    <cellStyle name="Millares 5 3 11 9" xfId="26830" xr:uid="{00000000-0005-0000-0000-0000462E0000}"/>
    <cellStyle name="Millares 5 3 12" xfId="16922" xr:uid="{00000000-0005-0000-0000-0000472E0000}"/>
    <cellStyle name="Millares 5 3 12 2" xfId="18202" xr:uid="{00000000-0005-0000-0000-0000482E0000}"/>
    <cellStyle name="Millares 5 3 12 2 2" xfId="31393" xr:uid="{00000000-0005-0000-0000-0000492E0000}"/>
    <cellStyle name="Millares 5 3 12 3" xfId="19488" xr:uid="{00000000-0005-0000-0000-00004A2E0000}"/>
    <cellStyle name="Millares 5 3 12 3 2" xfId="32679" xr:uid="{00000000-0005-0000-0000-00004B2E0000}"/>
    <cellStyle name="Millares 5 3 12 4" xfId="20792" xr:uid="{00000000-0005-0000-0000-00004C2E0000}"/>
    <cellStyle name="Millares 5 3 12 4 2" xfId="33981" xr:uid="{00000000-0005-0000-0000-00004D2E0000}"/>
    <cellStyle name="Millares 5 3 12 5" xfId="35506" xr:uid="{00000000-0005-0000-0000-00004E2E0000}"/>
    <cellStyle name="Millares 5 3 12 6" xfId="30113" xr:uid="{00000000-0005-0000-0000-00004F2E0000}"/>
    <cellStyle name="Millares 5 3 12 7" xfId="22318" xr:uid="{00000000-0005-0000-0000-0000502E0000}"/>
    <cellStyle name="Millares 5 3 13" xfId="21037" xr:uid="{00000000-0005-0000-0000-0000512E0000}"/>
    <cellStyle name="Millares 5 3 13 2" xfId="35751" xr:uid="{00000000-0005-0000-0000-0000522E0000}"/>
    <cellStyle name="Millares 5 3 13 3" xfId="34226" xr:uid="{00000000-0005-0000-0000-0000532E0000}"/>
    <cellStyle name="Millares 5 3 13 4" xfId="22563" xr:uid="{00000000-0005-0000-0000-0000542E0000}"/>
    <cellStyle name="Millares 5 3 14" xfId="22803" xr:uid="{00000000-0005-0000-0000-0000552E0000}"/>
    <cellStyle name="Millares 5 3 14 2" xfId="35991" xr:uid="{00000000-0005-0000-0000-0000562E0000}"/>
    <cellStyle name="Millares 5 3 15" xfId="23033" xr:uid="{00000000-0005-0000-0000-0000572E0000}"/>
    <cellStyle name="Millares 5 3 15 2" xfId="36221" xr:uid="{00000000-0005-0000-0000-0000582E0000}"/>
    <cellStyle name="Millares 5 3 16" xfId="23297" xr:uid="{00000000-0005-0000-0000-0000592E0000}"/>
    <cellStyle name="Millares 5 3 16 2" xfId="36476" xr:uid="{00000000-0005-0000-0000-00005A2E0000}"/>
    <cellStyle name="Millares 5 3 17" xfId="23552" xr:uid="{00000000-0005-0000-0000-00005B2E0000}"/>
    <cellStyle name="Millares 5 3 17 2" xfId="36731" xr:uid="{00000000-0005-0000-0000-00005C2E0000}"/>
    <cellStyle name="Millares 5 3 18" xfId="23781" xr:uid="{00000000-0005-0000-0000-00005D2E0000}"/>
    <cellStyle name="Millares 5 3 18 2" xfId="36960" xr:uid="{00000000-0005-0000-0000-00005E2E0000}"/>
    <cellStyle name="Millares 5 3 19" xfId="24010" xr:uid="{00000000-0005-0000-0000-00005F2E0000}"/>
    <cellStyle name="Millares 5 3 19 2" xfId="37189" xr:uid="{00000000-0005-0000-0000-0000602E0000}"/>
    <cellStyle name="Millares 5 3 2" xfId="171" xr:uid="{00000000-0005-0000-0000-0000612E0000}"/>
    <cellStyle name="Millares 5 3 2 10" xfId="16986" xr:uid="{00000000-0005-0000-0000-0000622E0000}"/>
    <cellStyle name="Millares 5 3 2 10 2" xfId="18266" xr:uid="{00000000-0005-0000-0000-0000632E0000}"/>
    <cellStyle name="Millares 5 3 2 10 2 2" xfId="31457" xr:uid="{00000000-0005-0000-0000-0000642E0000}"/>
    <cellStyle name="Millares 5 3 2 10 3" xfId="19552" xr:uid="{00000000-0005-0000-0000-0000652E0000}"/>
    <cellStyle name="Millares 5 3 2 10 3 2" xfId="32743" xr:uid="{00000000-0005-0000-0000-0000662E0000}"/>
    <cellStyle name="Millares 5 3 2 10 4" xfId="20856" xr:uid="{00000000-0005-0000-0000-0000672E0000}"/>
    <cellStyle name="Millares 5 3 2 10 4 2" xfId="34045" xr:uid="{00000000-0005-0000-0000-0000682E0000}"/>
    <cellStyle name="Millares 5 3 2 10 5" xfId="35570" xr:uid="{00000000-0005-0000-0000-0000692E0000}"/>
    <cellStyle name="Millares 5 3 2 10 6" xfId="30177" xr:uid="{00000000-0005-0000-0000-00006A2E0000}"/>
    <cellStyle name="Millares 5 3 2 10 7" xfId="22382" xr:uid="{00000000-0005-0000-0000-00006B2E0000}"/>
    <cellStyle name="Millares 5 3 2 11" xfId="21101" xr:uid="{00000000-0005-0000-0000-00006C2E0000}"/>
    <cellStyle name="Millares 5 3 2 11 2" xfId="35815" xr:uid="{00000000-0005-0000-0000-00006D2E0000}"/>
    <cellStyle name="Millares 5 3 2 11 3" xfId="34290" xr:uid="{00000000-0005-0000-0000-00006E2E0000}"/>
    <cellStyle name="Millares 5 3 2 11 4" xfId="22627" xr:uid="{00000000-0005-0000-0000-00006F2E0000}"/>
    <cellStyle name="Millares 5 3 2 12" xfId="22867" xr:uid="{00000000-0005-0000-0000-0000702E0000}"/>
    <cellStyle name="Millares 5 3 2 12 2" xfId="36055" xr:uid="{00000000-0005-0000-0000-0000712E0000}"/>
    <cellStyle name="Millares 5 3 2 13" xfId="23097" xr:uid="{00000000-0005-0000-0000-0000722E0000}"/>
    <cellStyle name="Millares 5 3 2 13 2" xfId="36285" xr:uid="{00000000-0005-0000-0000-0000732E0000}"/>
    <cellStyle name="Millares 5 3 2 14" xfId="23361" xr:uid="{00000000-0005-0000-0000-0000742E0000}"/>
    <cellStyle name="Millares 5 3 2 14 2" xfId="36540" xr:uid="{00000000-0005-0000-0000-0000752E0000}"/>
    <cellStyle name="Millares 5 3 2 15" xfId="23616" xr:uid="{00000000-0005-0000-0000-0000762E0000}"/>
    <cellStyle name="Millares 5 3 2 15 2" xfId="36795" xr:uid="{00000000-0005-0000-0000-0000772E0000}"/>
    <cellStyle name="Millares 5 3 2 16" xfId="23845" xr:uid="{00000000-0005-0000-0000-0000782E0000}"/>
    <cellStyle name="Millares 5 3 2 16 2" xfId="37024" xr:uid="{00000000-0005-0000-0000-0000792E0000}"/>
    <cellStyle name="Millares 5 3 2 17" xfId="24074" xr:uid="{00000000-0005-0000-0000-00007A2E0000}"/>
    <cellStyle name="Millares 5 3 2 17 2" xfId="37253" xr:uid="{00000000-0005-0000-0000-00007B2E0000}"/>
    <cellStyle name="Millares 5 3 2 18" xfId="24303" xr:uid="{00000000-0005-0000-0000-00007C2E0000}"/>
    <cellStyle name="Millares 5 3 2 18 2" xfId="37482" xr:uid="{00000000-0005-0000-0000-00007D2E0000}"/>
    <cellStyle name="Millares 5 3 2 19" xfId="24554" xr:uid="{00000000-0005-0000-0000-00007E2E0000}"/>
    <cellStyle name="Millares 5 3 2 19 2" xfId="37733" xr:uid="{00000000-0005-0000-0000-00007F2E0000}"/>
    <cellStyle name="Millares 5 3 2 2" xfId="4456" xr:uid="{00000000-0005-0000-0000-0000802E0000}"/>
    <cellStyle name="Millares 5 3 2 2 10" xfId="24412" xr:uid="{00000000-0005-0000-0000-0000812E0000}"/>
    <cellStyle name="Millares 5 3 2 2 10 2" xfId="37591" xr:uid="{00000000-0005-0000-0000-0000822E0000}"/>
    <cellStyle name="Millares 5 3 2 2 11" xfId="24663" xr:uid="{00000000-0005-0000-0000-0000832E0000}"/>
    <cellStyle name="Millares 5 3 2 2 11 2" xfId="37842" xr:uid="{00000000-0005-0000-0000-0000842E0000}"/>
    <cellStyle name="Millares 5 3 2 2 12" xfId="24971" xr:uid="{00000000-0005-0000-0000-0000852E0000}"/>
    <cellStyle name="Millares 5 3 2 2 2" xfId="17095" xr:uid="{00000000-0005-0000-0000-0000862E0000}"/>
    <cellStyle name="Millares 5 3 2 2 2 2" xfId="18375" xr:uid="{00000000-0005-0000-0000-0000872E0000}"/>
    <cellStyle name="Millares 5 3 2 2 2 2 2" xfId="31566" xr:uid="{00000000-0005-0000-0000-0000882E0000}"/>
    <cellStyle name="Millares 5 3 2 2 2 3" xfId="19661" xr:uid="{00000000-0005-0000-0000-0000892E0000}"/>
    <cellStyle name="Millares 5 3 2 2 2 3 2" xfId="32852" xr:uid="{00000000-0005-0000-0000-00008A2E0000}"/>
    <cellStyle name="Millares 5 3 2 2 2 4" xfId="20965" xr:uid="{00000000-0005-0000-0000-00008B2E0000}"/>
    <cellStyle name="Millares 5 3 2 2 2 4 2" xfId="34154" xr:uid="{00000000-0005-0000-0000-00008C2E0000}"/>
    <cellStyle name="Millares 5 3 2 2 2 5" xfId="35679" xr:uid="{00000000-0005-0000-0000-00008D2E0000}"/>
    <cellStyle name="Millares 5 3 2 2 2 6" xfId="30286" xr:uid="{00000000-0005-0000-0000-00008E2E0000}"/>
    <cellStyle name="Millares 5 3 2 2 2 7" xfId="22491" xr:uid="{00000000-0005-0000-0000-00008F2E0000}"/>
    <cellStyle name="Millares 5 3 2 2 3" xfId="21210" xr:uid="{00000000-0005-0000-0000-0000902E0000}"/>
    <cellStyle name="Millares 5 3 2 2 3 2" xfId="35924" xr:uid="{00000000-0005-0000-0000-0000912E0000}"/>
    <cellStyle name="Millares 5 3 2 2 3 3" xfId="34399" xr:uid="{00000000-0005-0000-0000-0000922E0000}"/>
    <cellStyle name="Millares 5 3 2 2 3 4" xfId="22736" xr:uid="{00000000-0005-0000-0000-0000932E0000}"/>
    <cellStyle name="Millares 5 3 2 2 4" xfId="22976" xr:uid="{00000000-0005-0000-0000-0000942E0000}"/>
    <cellStyle name="Millares 5 3 2 2 4 2" xfId="36164" xr:uid="{00000000-0005-0000-0000-0000952E0000}"/>
    <cellStyle name="Millares 5 3 2 2 5" xfId="23206" xr:uid="{00000000-0005-0000-0000-0000962E0000}"/>
    <cellStyle name="Millares 5 3 2 2 5 2" xfId="36394" xr:uid="{00000000-0005-0000-0000-0000972E0000}"/>
    <cellStyle name="Millares 5 3 2 2 6" xfId="23470" xr:uid="{00000000-0005-0000-0000-0000982E0000}"/>
    <cellStyle name="Millares 5 3 2 2 6 2" xfId="36649" xr:uid="{00000000-0005-0000-0000-0000992E0000}"/>
    <cellStyle name="Millares 5 3 2 2 7" xfId="23725" xr:uid="{00000000-0005-0000-0000-00009A2E0000}"/>
    <cellStyle name="Millares 5 3 2 2 7 2" xfId="36904" xr:uid="{00000000-0005-0000-0000-00009B2E0000}"/>
    <cellStyle name="Millares 5 3 2 2 8" xfId="23954" xr:uid="{00000000-0005-0000-0000-00009C2E0000}"/>
    <cellStyle name="Millares 5 3 2 2 8 2" xfId="37133" xr:uid="{00000000-0005-0000-0000-00009D2E0000}"/>
    <cellStyle name="Millares 5 3 2 2 9" xfId="24183" xr:uid="{00000000-0005-0000-0000-00009E2E0000}"/>
    <cellStyle name="Millares 5 3 2 2 9 2" xfId="37362" xr:uid="{00000000-0005-0000-0000-00009F2E0000}"/>
    <cellStyle name="Millares 5 3 2 20" xfId="24839" xr:uid="{00000000-0005-0000-0000-0000A02E0000}"/>
    <cellStyle name="Millares 5 3 2 3" xfId="12029" xr:uid="{00000000-0005-0000-0000-0000A12E0000}"/>
    <cellStyle name="Millares 5 3 2 3 10" xfId="25221" xr:uid="{00000000-0005-0000-0000-0000A22E0000}"/>
    <cellStyle name="Millares 5 3 2 3 11" xfId="21528" xr:uid="{00000000-0005-0000-0000-0000A32E0000}"/>
    <cellStyle name="Millares 5 3 2 3 2" xfId="12970" xr:uid="{00000000-0005-0000-0000-0000A42E0000}"/>
    <cellStyle name="Millares 5 3 2 3 2 2" xfId="26161" xr:uid="{00000000-0005-0000-0000-0000A52E0000}"/>
    <cellStyle name="Millares 5 3 2 3 3" xfId="14019" xr:uid="{00000000-0005-0000-0000-0000A62E0000}"/>
    <cellStyle name="Millares 5 3 2 3 3 2" xfId="27210" xr:uid="{00000000-0005-0000-0000-0000A72E0000}"/>
    <cellStyle name="Millares 5 3 2 3 4" xfId="15075" xr:uid="{00000000-0005-0000-0000-0000A82E0000}"/>
    <cellStyle name="Millares 5 3 2 3 4 2" xfId="28266" xr:uid="{00000000-0005-0000-0000-0000A92E0000}"/>
    <cellStyle name="Millares 5 3 2 3 5" xfId="16131" xr:uid="{00000000-0005-0000-0000-0000AA2E0000}"/>
    <cellStyle name="Millares 5 3 2 3 5 2" xfId="29322" xr:uid="{00000000-0005-0000-0000-0000AB2E0000}"/>
    <cellStyle name="Millares 5 3 2 3 6" xfId="17412" xr:uid="{00000000-0005-0000-0000-0000AC2E0000}"/>
    <cellStyle name="Millares 5 3 2 3 6 2" xfId="30603" xr:uid="{00000000-0005-0000-0000-0000AD2E0000}"/>
    <cellStyle name="Millares 5 3 2 3 7" xfId="18698" xr:uid="{00000000-0005-0000-0000-0000AE2E0000}"/>
    <cellStyle name="Millares 5 3 2 3 7 2" xfId="31889" xr:uid="{00000000-0005-0000-0000-0000AF2E0000}"/>
    <cellStyle name="Millares 5 3 2 3 8" xfId="20002" xr:uid="{00000000-0005-0000-0000-0000B02E0000}"/>
    <cellStyle name="Millares 5 3 2 3 8 2" xfId="33191" xr:uid="{00000000-0005-0000-0000-0000B12E0000}"/>
    <cellStyle name="Millares 5 3 2 3 9" xfId="34716" xr:uid="{00000000-0005-0000-0000-0000B22E0000}"/>
    <cellStyle name="Millares 5 3 2 4" xfId="12136" xr:uid="{00000000-0005-0000-0000-0000B32E0000}"/>
    <cellStyle name="Millares 5 3 2 4 10" xfId="25328" xr:uid="{00000000-0005-0000-0000-0000B42E0000}"/>
    <cellStyle name="Millares 5 3 2 4 11" xfId="21634" xr:uid="{00000000-0005-0000-0000-0000B52E0000}"/>
    <cellStyle name="Millares 5 3 2 4 2" xfId="13076" xr:uid="{00000000-0005-0000-0000-0000B62E0000}"/>
    <cellStyle name="Millares 5 3 2 4 2 2" xfId="26267" xr:uid="{00000000-0005-0000-0000-0000B72E0000}"/>
    <cellStyle name="Millares 5 3 2 4 3" xfId="14125" xr:uid="{00000000-0005-0000-0000-0000B82E0000}"/>
    <cellStyle name="Millares 5 3 2 4 3 2" xfId="27316" xr:uid="{00000000-0005-0000-0000-0000B92E0000}"/>
    <cellStyle name="Millares 5 3 2 4 4" xfId="15181" xr:uid="{00000000-0005-0000-0000-0000BA2E0000}"/>
    <cellStyle name="Millares 5 3 2 4 4 2" xfId="28372" xr:uid="{00000000-0005-0000-0000-0000BB2E0000}"/>
    <cellStyle name="Millares 5 3 2 4 5" xfId="16237" xr:uid="{00000000-0005-0000-0000-0000BC2E0000}"/>
    <cellStyle name="Millares 5 3 2 4 5 2" xfId="29428" xr:uid="{00000000-0005-0000-0000-0000BD2E0000}"/>
    <cellStyle name="Millares 5 3 2 4 6" xfId="17518" xr:uid="{00000000-0005-0000-0000-0000BE2E0000}"/>
    <cellStyle name="Millares 5 3 2 4 6 2" xfId="30709" xr:uid="{00000000-0005-0000-0000-0000BF2E0000}"/>
    <cellStyle name="Millares 5 3 2 4 7" xfId="18804" xr:uid="{00000000-0005-0000-0000-0000C02E0000}"/>
    <cellStyle name="Millares 5 3 2 4 7 2" xfId="31995" xr:uid="{00000000-0005-0000-0000-0000C12E0000}"/>
    <cellStyle name="Millares 5 3 2 4 8" xfId="20108" xr:uid="{00000000-0005-0000-0000-0000C22E0000}"/>
    <cellStyle name="Millares 5 3 2 4 8 2" xfId="33297" xr:uid="{00000000-0005-0000-0000-0000C32E0000}"/>
    <cellStyle name="Millares 5 3 2 4 9" xfId="34822" xr:uid="{00000000-0005-0000-0000-0000C42E0000}"/>
    <cellStyle name="Millares 5 3 2 5" xfId="12232" xr:uid="{00000000-0005-0000-0000-0000C52E0000}"/>
    <cellStyle name="Millares 5 3 2 5 10" xfId="25424" xr:uid="{00000000-0005-0000-0000-0000C62E0000}"/>
    <cellStyle name="Millares 5 3 2 5 11" xfId="21730" xr:uid="{00000000-0005-0000-0000-0000C72E0000}"/>
    <cellStyle name="Millares 5 3 2 5 2" xfId="13172" xr:uid="{00000000-0005-0000-0000-0000C82E0000}"/>
    <cellStyle name="Millares 5 3 2 5 2 2" xfId="26363" xr:uid="{00000000-0005-0000-0000-0000C92E0000}"/>
    <cellStyle name="Millares 5 3 2 5 3" xfId="14221" xr:uid="{00000000-0005-0000-0000-0000CA2E0000}"/>
    <cellStyle name="Millares 5 3 2 5 3 2" xfId="27412" xr:uid="{00000000-0005-0000-0000-0000CB2E0000}"/>
    <cellStyle name="Millares 5 3 2 5 4" xfId="15277" xr:uid="{00000000-0005-0000-0000-0000CC2E0000}"/>
    <cellStyle name="Millares 5 3 2 5 4 2" xfId="28468" xr:uid="{00000000-0005-0000-0000-0000CD2E0000}"/>
    <cellStyle name="Millares 5 3 2 5 5" xfId="16333" xr:uid="{00000000-0005-0000-0000-0000CE2E0000}"/>
    <cellStyle name="Millares 5 3 2 5 5 2" xfId="29524" xr:uid="{00000000-0005-0000-0000-0000CF2E0000}"/>
    <cellStyle name="Millares 5 3 2 5 6" xfId="17614" xr:uid="{00000000-0005-0000-0000-0000D02E0000}"/>
    <cellStyle name="Millares 5 3 2 5 6 2" xfId="30805" xr:uid="{00000000-0005-0000-0000-0000D12E0000}"/>
    <cellStyle name="Millares 5 3 2 5 7" xfId="18900" xr:uid="{00000000-0005-0000-0000-0000D22E0000}"/>
    <cellStyle name="Millares 5 3 2 5 7 2" xfId="32091" xr:uid="{00000000-0005-0000-0000-0000D32E0000}"/>
    <cellStyle name="Millares 5 3 2 5 8" xfId="20204" xr:uid="{00000000-0005-0000-0000-0000D42E0000}"/>
    <cellStyle name="Millares 5 3 2 5 8 2" xfId="33393" xr:uid="{00000000-0005-0000-0000-0000D52E0000}"/>
    <cellStyle name="Millares 5 3 2 5 9" xfId="34918" xr:uid="{00000000-0005-0000-0000-0000D62E0000}"/>
    <cellStyle name="Millares 5 3 2 6" xfId="12337" xr:uid="{00000000-0005-0000-0000-0000D72E0000}"/>
    <cellStyle name="Millares 5 3 2 6 10" xfId="25529" xr:uid="{00000000-0005-0000-0000-0000D82E0000}"/>
    <cellStyle name="Millares 5 3 2 6 11" xfId="21835" xr:uid="{00000000-0005-0000-0000-0000D92E0000}"/>
    <cellStyle name="Millares 5 3 2 6 2" xfId="13277" xr:uid="{00000000-0005-0000-0000-0000DA2E0000}"/>
    <cellStyle name="Millares 5 3 2 6 2 2" xfId="26468" xr:uid="{00000000-0005-0000-0000-0000DB2E0000}"/>
    <cellStyle name="Millares 5 3 2 6 3" xfId="14326" xr:uid="{00000000-0005-0000-0000-0000DC2E0000}"/>
    <cellStyle name="Millares 5 3 2 6 3 2" xfId="27517" xr:uid="{00000000-0005-0000-0000-0000DD2E0000}"/>
    <cellStyle name="Millares 5 3 2 6 4" xfId="15382" xr:uid="{00000000-0005-0000-0000-0000DE2E0000}"/>
    <cellStyle name="Millares 5 3 2 6 4 2" xfId="28573" xr:uid="{00000000-0005-0000-0000-0000DF2E0000}"/>
    <cellStyle name="Millares 5 3 2 6 5" xfId="16438" xr:uid="{00000000-0005-0000-0000-0000E02E0000}"/>
    <cellStyle name="Millares 5 3 2 6 5 2" xfId="29629" xr:uid="{00000000-0005-0000-0000-0000E12E0000}"/>
    <cellStyle name="Millares 5 3 2 6 6" xfId="17719" xr:uid="{00000000-0005-0000-0000-0000E22E0000}"/>
    <cellStyle name="Millares 5 3 2 6 6 2" xfId="30910" xr:uid="{00000000-0005-0000-0000-0000E32E0000}"/>
    <cellStyle name="Millares 5 3 2 6 7" xfId="19005" xr:uid="{00000000-0005-0000-0000-0000E42E0000}"/>
    <cellStyle name="Millares 5 3 2 6 7 2" xfId="32196" xr:uid="{00000000-0005-0000-0000-0000E52E0000}"/>
    <cellStyle name="Millares 5 3 2 6 8" xfId="20309" xr:uid="{00000000-0005-0000-0000-0000E62E0000}"/>
    <cellStyle name="Millares 5 3 2 6 8 2" xfId="33498" xr:uid="{00000000-0005-0000-0000-0000E72E0000}"/>
    <cellStyle name="Millares 5 3 2 6 9" xfId="35023" xr:uid="{00000000-0005-0000-0000-0000E82E0000}"/>
    <cellStyle name="Millares 5 3 2 7" xfId="12502" xr:uid="{00000000-0005-0000-0000-0000E92E0000}"/>
    <cellStyle name="Millares 5 3 2 7 10" xfId="25694" xr:uid="{00000000-0005-0000-0000-0000EA2E0000}"/>
    <cellStyle name="Millares 5 3 2 7 11" xfId="21996" xr:uid="{00000000-0005-0000-0000-0000EB2E0000}"/>
    <cellStyle name="Millares 5 3 2 7 2" xfId="13438" xr:uid="{00000000-0005-0000-0000-0000EC2E0000}"/>
    <cellStyle name="Millares 5 3 2 7 2 2" xfId="26629" xr:uid="{00000000-0005-0000-0000-0000ED2E0000}"/>
    <cellStyle name="Millares 5 3 2 7 3" xfId="14487" xr:uid="{00000000-0005-0000-0000-0000EE2E0000}"/>
    <cellStyle name="Millares 5 3 2 7 3 2" xfId="27678" xr:uid="{00000000-0005-0000-0000-0000EF2E0000}"/>
    <cellStyle name="Millares 5 3 2 7 4" xfId="15543" xr:uid="{00000000-0005-0000-0000-0000F02E0000}"/>
    <cellStyle name="Millares 5 3 2 7 4 2" xfId="28734" xr:uid="{00000000-0005-0000-0000-0000F12E0000}"/>
    <cellStyle name="Millares 5 3 2 7 5" xfId="16599" xr:uid="{00000000-0005-0000-0000-0000F22E0000}"/>
    <cellStyle name="Millares 5 3 2 7 5 2" xfId="29790" xr:uid="{00000000-0005-0000-0000-0000F32E0000}"/>
    <cellStyle name="Millares 5 3 2 7 6" xfId="17880" xr:uid="{00000000-0005-0000-0000-0000F42E0000}"/>
    <cellStyle name="Millares 5 3 2 7 6 2" xfId="31071" xr:uid="{00000000-0005-0000-0000-0000F52E0000}"/>
    <cellStyle name="Millares 5 3 2 7 7" xfId="19166" xr:uid="{00000000-0005-0000-0000-0000F62E0000}"/>
    <cellStyle name="Millares 5 3 2 7 7 2" xfId="32357" xr:uid="{00000000-0005-0000-0000-0000F72E0000}"/>
    <cellStyle name="Millares 5 3 2 7 8" xfId="20470" xr:uid="{00000000-0005-0000-0000-0000F82E0000}"/>
    <cellStyle name="Millares 5 3 2 7 8 2" xfId="33659" xr:uid="{00000000-0005-0000-0000-0000F92E0000}"/>
    <cellStyle name="Millares 5 3 2 7 9" xfId="35184" xr:uid="{00000000-0005-0000-0000-0000FA2E0000}"/>
    <cellStyle name="Millares 5 3 2 8" xfId="12616" xr:uid="{00000000-0005-0000-0000-0000FB2E0000}"/>
    <cellStyle name="Millares 5 3 2 8 10" xfId="25808" xr:uid="{00000000-0005-0000-0000-0000FC2E0000}"/>
    <cellStyle name="Millares 5 3 2 8 11" xfId="22110" xr:uid="{00000000-0005-0000-0000-0000FD2E0000}"/>
    <cellStyle name="Millares 5 3 2 8 2" xfId="13552" xr:uid="{00000000-0005-0000-0000-0000FE2E0000}"/>
    <cellStyle name="Millares 5 3 2 8 2 2" xfId="26743" xr:uid="{00000000-0005-0000-0000-0000FF2E0000}"/>
    <cellStyle name="Millares 5 3 2 8 3" xfId="14601" xr:uid="{00000000-0005-0000-0000-0000002F0000}"/>
    <cellStyle name="Millares 5 3 2 8 3 2" xfId="27792" xr:uid="{00000000-0005-0000-0000-0000012F0000}"/>
    <cellStyle name="Millares 5 3 2 8 4" xfId="15657" xr:uid="{00000000-0005-0000-0000-0000022F0000}"/>
    <cellStyle name="Millares 5 3 2 8 4 2" xfId="28848" xr:uid="{00000000-0005-0000-0000-0000032F0000}"/>
    <cellStyle name="Millares 5 3 2 8 5" xfId="16713" xr:uid="{00000000-0005-0000-0000-0000042F0000}"/>
    <cellStyle name="Millares 5 3 2 8 5 2" xfId="29904" xr:uid="{00000000-0005-0000-0000-0000052F0000}"/>
    <cellStyle name="Millares 5 3 2 8 6" xfId="17994" xr:uid="{00000000-0005-0000-0000-0000062F0000}"/>
    <cellStyle name="Millares 5 3 2 8 6 2" xfId="31185" xr:uid="{00000000-0005-0000-0000-0000072F0000}"/>
    <cellStyle name="Millares 5 3 2 8 7" xfId="19280" xr:uid="{00000000-0005-0000-0000-0000082F0000}"/>
    <cellStyle name="Millares 5 3 2 8 7 2" xfId="32471" xr:uid="{00000000-0005-0000-0000-0000092F0000}"/>
    <cellStyle name="Millares 5 3 2 8 8" xfId="20584" xr:uid="{00000000-0005-0000-0000-00000A2F0000}"/>
    <cellStyle name="Millares 5 3 2 8 8 2" xfId="33773" xr:uid="{00000000-0005-0000-0000-00000B2F0000}"/>
    <cellStyle name="Millares 5 3 2 8 9" xfId="35298" xr:uid="{00000000-0005-0000-0000-00000C2F0000}"/>
    <cellStyle name="Millares 5 3 2 9" xfId="13703" xr:uid="{00000000-0005-0000-0000-00000D2F0000}"/>
    <cellStyle name="Millares 5 3 2 9 10" xfId="22261" xr:uid="{00000000-0005-0000-0000-00000E2F0000}"/>
    <cellStyle name="Millares 5 3 2 9 2" xfId="14752" xr:uid="{00000000-0005-0000-0000-00000F2F0000}"/>
    <cellStyle name="Millares 5 3 2 9 2 2" xfId="27943" xr:uid="{00000000-0005-0000-0000-0000102F0000}"/>
    <cellStyle name="Millares 5 3 2 9 3" xfId="15808" xr:uid="{00000000-0005-0000-0000-0000112F0000}"/>
    <cellStyle name="Millares 5 3 2 9 3 2" xfId="28999" xr:uid="{00000000-0005-0000-0000-0000122F0000}"/>
    <cellStyle name="Millares 5 3 2 9 4" xfId="16864" xr:uid="{00000000-0005-0000-0000-0000132F0000}"/>
    <cellStyle name="Millares 5 3 2 9 4 2" xfId="30055" xr:uid="{00000000-0005-0000-0000-0000142F0000}"/>
    <cellStyle name="Millares 5 3 2 9 5" xfId="18145" xr:uid="{00000000-0005-0000-0000-0000152F0000}"/>
    <cellStyle name="Millares 5 3 2 9 5 2" xfId="31336" xr:uid="{00000000-0005-0000-0000-0000162F0000}"/>
    <cellStyle name="Millares 5 3 2 9 6" xfId="19431" xr:uid="{00000000-0005-0000-0000-0000172F0000}"/>
    <cellStyle name="Millares 5 3 2 9 6 2" xfId="32622" xr:uid="{00000000-0005-0000-0000-0000182F0000}"/>
    <cellStyle name="Millares 5 3 2 9 7" xfId="20735" xr:uid="{00000000-0005-0000-0000-0000192F0000}"/>
    <cellStyle name="Millares 5 3 2 9 7 2" xfId="33924" xr:uid="{00000000-0005-0000-0000-00001A2F0000}"/>
    <cellStyle name="Millares 5 3 2 9 8" xfId="35449" xr:uid="{00000000-0005-0000-0000-00001B2F0000}"/>
    <cellStyle name="Millares 5 3 2 9 9" xfId="26894" xr:uid="{00000000-0005-0000-0000-00001C2F0000}"/>
    <cellStyle name="Millares 5 3 20" xfId="24239" xr:uid="{00000000-0005-0000-0000-00001D2F0000}"/>
    <cellStyle name="Millares 5 3 20 2" xfId="37418" xr:uid="{00000000-0005-0000-0000-00001E2F0000}"/>
    <cellStyle name="Millares 5 3 21" xfId="24490" xr:uid="{00000000-0005-0000-0000-00001F2F0000}"/>
    <cellStyle name="Millares 5 3 21 2" xfId="37669" xr:uid="{00000000-0005-0000-0000-0000202F0000}"/>
    <cellStyle name="Millares 5 3 22" xfId="24754" xr:uid="{00000000-0005-0000-0000-0000212F0000}"/>
    <cellStyle name="Millares 5 3 3" xfId="4455" xr:uid="{00000000-0005-0000-0000-0000222F0000}"/>
    <cellStyle name="Millares 5 3 3 10" xfId="22835" xr:uid="{00000000-0005-0000-0000-0000232F0000}"/>
    <cellStyle name="Millares 5 3 3 10 2" xfId="36023" xr:uid="{00000000-0005-0000-0000-0000242F0000}"/>
    <cellStyle name="Millares 5 3 3 11" xfId="23065" xr:uid="{00000000-0005-0000-0000-0000252F0000}"/>
    <cellStyle name="Millares 5 3 3 11 2" xfId="36253" xr:uid="{00000000-0005-0000-0000-0000262F0000}"/>
    <cellStyle name="Millares 5 3 3 12" xfId="23329" xr:uid="{00000000-0005-0000-0000-0000272F0000}"/>
    <cellStyle name="Millares 5 3 3 12 2" xfId="36508" xr:uid="{00000000-0005-0000-0000-0000282F0000}"/>
    <cellStyle name="Millares 5 3 3 13" xfId="23584" xr:uid="{00000000-0005-0000-0000-0000292F0000}"/>
    <cellStyle name="Millares 5 3 3 13 2" xfId="36763" xr:uid="{00000000-0005-0000-0000-00002A2F0000}"/>
    <cellStyle name="Millares 5 3 3 14" xfId="23813" xr:uid="{00000000-0005-0000-0000-00002B2F0000}"/>
    <cellStyle name="Millares 5 3 3 14 2" xfId="36992" xr:uid="{00000000-0005-0000-0000-00002C2F0000}"/>
    <cellStyle name="Millares 5 3 3 15" xfId="24042" xr:uid="{00000000-0005-0000-0000-00002D2F0000}"/>
    <cellStyle name="Millares 5 3 3 15 2" xfId="37221" xr:uid="{00000000-0005-0000-0000-00002E2F0000}"/>
    <cellStyle name="Millares 5 3 3 16" xfId="24271" xr:uid="{00000000-0005-0000-0000-00002F2F0000}"/>
    <cellStyle name="Millares 5 3 3 16 2" xfId="37450" xr:uid="{00000000-0005-0000-0000-0000302F0000}"/>
    <cellStyle name="Millares 5 3 3 17" xfId="24522" xr:uid="{00000000-0005-0000-0000-0000312F0000}"/>
    <cellStyle name="Millares 5 3 3 17 2" xfId="37701" xr:uid="{00000000-0005-0000-0000-0000322F0000}"/>
    <cellStyle name="Millares 5 3 3 18" xfId="24970" xr:uid="{00000000-0005-0000-0000-0000332F0000}"/>
    <cellStyle name="Millares 5 3 3 2" xfId="12104" xr:uid="{00000000-0005-0000-0000-0000342F0000}"/>
    <cellStyle name="Millares 5 3 3 2 10" xfId="24380" xr:uid="{00000000-0005-0000-0000-0000352F0000}"/>
    <cellStyle name="Millares 5 3 3 2 10 2" xfId="37559" xr:uid="{00000000-0005-0000-0000-0000362F0000}"/>
    <cellStyle name="Millares 5 3 3 2 11" xfId="24631" xr:uid="{00000000-0005-0000-0000-0000372F0000}"/>
    <cellStyle name="Millares 5 3 3 2 11 2" xfId="37810" xr:uid="{00000000-0005-0000-0000-0000382F0000}"/>
    <cellStyle name="Millares 5 3 3 2 12" xfId="34790" xr:uid="{00000000-0005-0000-0000-0000392F0000}"/>
    <cellStyle name="Millares 5 3 3 2 13" xfId="25296" xr:uid="{00000000-0005-0000-0000-00003A2F0000}"/>
    <cellStyle name="Millares 5 3 3 2 14" xfId="21602" xr:uid="{00000000-0005-0000-0000-00003B2F0000}"/>
    <cellStyle name="Millares 5 3 3 2 2" xfId="13044" xr:uid="{00000000-0005-0000-0000-00003C2F0000}"/>
    <cellStyle name="Millares 5 3 3 2 2 2" xfId="17063" xr:uid="{00000000-0005-0000-0000-00003D2F0000}"/>
    <cellStyle name="Millares 5 3 3 2 2 2 2" xfId="30254" xr:uid="{00000000-0005-0000-0000-00003E2F0000}"/>
    <cellStyle name="Millares 5 3 3 2 2 3" xfId="18343" xr:uid="{00000000-0005-0000-0000-00003F2F0000}"/>
    <cellStyle name="Millares 5 3 3 2 2 3 2" xfId="31534" xr:uid="{00000000-0005-0000-0000-0000402F0000}"/>
    <cellStyle name="Millares 5 3 3 2 2 4" xfId="19629" xr:uid="{00000000-0005-0000-0000-0000412F0000}"/>
    <cellStyle name="Millares 5 3 3 2 2 4 2" xfId="32820" xr:uid="{00000000-0005-0000-0000-0000422F0000}"/>
    <cellStyle name="Millares 5 3 3 2 2 5" xfId="20933" xr:uid="{00000000-0005-0000-0000-0000432F0000}"/>
    <cellStyle name="Millares 5 3 3 2 2 5 2" xfId="34122" xr:uid="{00000000-0005-0000-0000-0000442F0000}"/>
    <cellStyle name="Millares 5 3 3 2 2 6" xfId="35647" xr:uid="{00000000-0005-0000-0000-0000452F0000}"/>
    <cellStyle name="Millares 5 3 3 2 2 7" xfId="26235" xr:uid="{00000000-0005-0000-0000-0000462F0000}"/>
    <cellStyle name="Millares 5 3 3 2 2 8" xfId="22459" xr:uid="{00000000-0005-0000-0000-0000472F0000}"/>
    <cellStyle name="Millares 5 3 3 2 3" xfId="14093" xr:uid="{00000000-0005-0000-0000-0000482F0000}"/>
    <cellStyle name="Millares 5 3 3 2 3 2" xfId="21178" xr:uid="{00000000-0005-0000-0000-0000492F0000}"/>
    <cellStyle name="Millares 5 3 3 2 3 2 2" xfId="34367" xr:uid="{00000000-0005-0000-0000-00004A2F0000}"/>
    <cellStyle name="Millares 5 3 3 2 3 3" xfId="35892" xr:uid="{00000000-0005-0000-0000-00004B2F0000}"/>
    <cellStyle name="Millares 5 3 3 2 3 4" xfId="27284" xr:uid="{00000000-0005-0000-0000-00004C2F0000}"/>
    <cellStyle name="Millares 5 3 3 2 3 5" xfId="22704" xr:uid="{00000000-0005-0000-0000-00004D2F0000}"/>
    <cellStyle name="Millares 5 3 3 2 4" xfId="15149" xr:uid="{00000000-0005-0000-0000-00004E2F0000}"/>
    <cellStyle name="Millares 5 3 3 2 4 2" xfId="36132" xr:uid="{00000000-0005-0000-0000-00004F2F0000}"/>
    <cellStyle name="Millares 5 3 3 2 4 3" xfId="28340" xr:uid="{00000000-0005-0000-0000-0000502F0000}"/>
    <cellStyle name="Millares 5 3 3 2 4 4" xfId="22944" xr:uid="{00000000-0005-0000-0000-0000512F0000}"/>
    <cellStyle name="Millares 5 3 3 2 5" xfId="16205" xr:uid="{00000000-0005-0000-0000-0000522F0000}"/>
    <cellStyle name="Millares 5 3 3 2 5 2" xfId="36362" xr:uid="{00000000-0005-0000-0000-0000532F0000}"/>
    <cellStyle name="Millares 5 3 3 2 5 3" xfId="29396" xr:uid="{00000000-0005-0000-0000-0000542F0000}"/>
    <cellStyle name="Millares 5 3 3 2 5 4" xfId="23174" xr:uid="{00000000-0005-0000-0000-0000552F0000}"/>
    <cellStyle name="Millares 5 3 3 2 6" xfId="17486" xr:uid="{00000000-0005-0000-0000-0000562F0000}"/>
    <cellStyle name="Millares 5 3 3 2 6 2" xfId="36617" xr:uid="{00000000-0005-0000-0000-0000572F0000}"/>
    <cellStyle name="Millares 5 3 3 2 6 3" xfId="30677" xr:uid="{00000000-0005-0000-0000-0000582F0000}"/>
    <cellStyle name="Millares 5 3 3 2 6 4" xfId="23438" xr:uid="{00000000-0005-0000-0000-0000592F0000}"/>
    <cellStyle name="Millares 5 3 3 2 7" xfId="18772" xr:uid="{00000000-0005-0000-0000-00005A2F0000}"/>
    <cellStyle name="Millares 5 3 3 2 7 2" xfId="36872" xr:uid="{00000000-0005-0000-0000-00005B2F0000}"/>
    <cellStyle name="Millares 5 3 3 2 7 3" xfId="31963" xr:uid="{00000000-0005-0000-0000-00005C2F0000}"/>
    <cellStyle name="Millares 5 3 3 2 7 4" xfId="23693" xr:uid="{00000000-0005-0000-0000-00005D2F0000}"/>
    <cellStyle name="Millares 5 3 3 2 8" xfId="20076" xr:uid="{00000000-0005-0000-0000-00005E2F0000}"/>
    <cellStyle name="Millares 5 3 3 2 8 2" xfId="37101" xr:uid="{00000000-0005-0000-0000-00005F2F0000}"/>
    <cellStyle name="Millares 5 3 3 2 8 3" xfId="33265" xr:uid="{00000000-0005-0000-0000-0000602F0000}"/>
    <cellStyle name="Millares 5 3 3 2 8 4" xfId="23922" xr:uid="{00000000-0005-0000-0000-0000612F0000}"/>
    <cellStyle name="Millares 5 3 3 2 9" xfId="24151" xr:uid="{00000000-0005-0000-0000-0000622F0000}"/>
    <cellStyle name="Millares 5 3 3 2 9 2" xfId="37330" xr:uid="{00000000-0005-0000-0000-0000632F0000}"/>
    <cellStyle name="Millares 5 3 3 3" xfId="12200" xr:uid="{00000000-0005-0000-0000-0000642F0000}"/>
    <cellStyle name="Millares 5 3 3 3 10" xfId="25392" xr:uid="{00000000-0005-0000-0000-0000652F0000}"/>
    <cellStyle name="Millares 5 3 3 3 11" xfId="21698" xr:uid="{00000000-0005-0000-0000-0000662F0000}"/>
    <cellStyle name="Millares 5 3 3 3 2" xfId="13140" xr:uid="{00000000-0005-0000-0000-0000672F0000}"/>
    <cellStyle name="Millares 5 3 3 3 2 2" xfId="26331" xr:uid="{00000000-0005-0000-0000-0000682F0000}"/>
    <cellStyle name="Millares 5 3 3 3 3" xfId="14189" xr:uid="{00000000-0005-0000-0000-0000692F0000}"/>
    <cellStyle name="Millares 5 3 3 3 3 2" xfId="27380" xr:uid="{00000000-0005-0000-0000-00006A2F0000}"/>
    <cellStyle name="Millares 5 3 3 3 4" xfId="15245" xr:uid="{00000000-0005-0000-0000-00006B2F0000}"/>
    <cellStyle name="Millares 5 3 3 3 4 2" xfId="28436" xr:uid="{00000000-0005-0000-0000-00006C2F0000}"/>
    <cellStyle name="Millares 5 3 3 3 5" xfId="16301" xr:uid="{00000000-0005-0000-0000-00006D2F0000}"/>
    <cellStyle name="Millares 5 3 3 3 5 2" xfId="29492" xr:uid="{00000000-0005-0000-0000-00006E2F0000}"/>
    <cellStyle name="Millares 5 3 3 3 6" xfId="17582" xr:uid="{00000000-0005-0000-0000-00006F2F0000}"/>
    <cellStyle name="Millares 5 3 3 3 6 2" xfId="30773" xr:uid="{00000000-0005-0000-0000-0000702F0000}"/>
    <cellStyle name="Millares 5 3 3 3 7" xfId="18868" xr:uid="{00000000-0005-0000-0000-0000712F0000}"/>
    <cellStyle name="Millares 5 3 3 3 7 2" xfId="32059" xr:uid="{00000000-0005-0000-0000-0000722F0000}"/>
    <cellStyle name="Millares 5 3 3 3 8" xfId="20172" xr:uid="{00000000-0005-0000-0000-0000732F0000}"/>
    <cellStyle name="Millares 5 3 3 3 8 2" xfId="33361" xr:uid="{00000000-0005-0000-0000-0000742F0000}"/>
    <cellStyle name="Millares 5 3 3 3 9" xfId="34886" xr:uid="{00000000-0005-0000-0000-0000752F0000}"/>
    <cellStyle name="Millares 5 3 3 4" xfId="12305" xr:uid="{00000000-0005-0000-0000-0000762F0000}"/>
    <cellStyle name="Millares 5 3 3 4 10" xfId="25497" xr:uid="{00000000-0005-0000-0000-0000772F0000}"/>
    <cellStyle name="Millares 5 3 3 4 11" xfId="21803" xr:uid="{00000000-0005-0000-0000-0000782F0000}"/>
    <cellStyle name="Millares 5 3 3 4 2" xfId="13245" xr:uid="{00000000-0005-0000-0000-0000792F0000}"/>
    <cellStyle name="Millares 5 3 3 4 2 2" xfId="26436" xr:uid="{00000000-0005-0000-0000-00007A2F0000}"/>
    <cellStyle name="Millares 5 3 3 4 3" xfId="14294" xr:uid="{00000000-0005-0000-0000-00007B2F0000}"/>
    <cellStyle name="Millares 5 3 3 4 3 2" xfId="27485" xr:uid="{00000000-0005-0000-0000-00007C2F0000}"/>
    <cellStyle name="Millares 5 3 3 4 4" xfId="15350" xr:uid="{00000000-0005-0000-0000-00007D2F0000}"/>
    <cellStyle name="Millares 5 3 3 4 4 2" xfId="28541" xr:uid="{00000000-0005-0000-0000-00007E2F0000}"/>
    <cellStyle name="Millares 5 3 3 4 5" xfId="16406" xr:uid="{00000000-0005-0000-0000-00007F2F0000}"/>
    <cellStyle name="Millares 5 3 3 4 5 2" xfId="29597" xr:uid="{00000000-0005-0000-0000-0000802F0000}"/>
    <cellStyle name="Millares 5 3 3 4 6" xfId="17687" xr:uid="{00000000-0005-0000-0000-0000812F0000}"/>
    <cellStyle name="Millares 5 3 3 4 6 2" xfId="30878" xr:uid="{00000000-0005-0000-0000-0000822F0000}"/>
    <cellStyle name="Millares 5 3 3 4 7" xfId="18973" xr:uid="{00000000-0005-0000-0000-0000832F0000}"/>
    <cellStyle name="Millares 5 3 3 4 7 2" xfId="32164" xr:uid="{00000000-0005-0000-0000-0000842F0000}"/>
    <cellStyle name="Millares 5 3 3 4 8" xfId="20277" xr:uid="{00000000-0005-0000-0000-0000852F0000}"/>
    <cellStyle name="Millares 5 3 3 4 8 2" xfId="33466" xr:uid="{00000000-0005-0000-0000-0000862F0000}"/>
    <cellStyle name="Millares 5 3 3 4 9" xfId="34991" xr:uid="{00000000-0005-0000-0000-0000872F0000}"/>
    <cellStyle name="Millares 5 3 3 5" xfId="12470" xr:uid="{00000000-0005-0000-0000-0000882F0000}"/>
    <cellStyle name="Millares 5 3 3 5 10" xfId="25662" xr:uid="{00000000-0005-0000-0000-0000892F0000}"/>
    <cellStyle name="Millares 5 3 3 5 11" xfId="21964" xr:uid="{00000000-0005-0000-0000-00008A2F0000}"/>
    <cellStyle name="Millares 5 3 3 5 2" xfId="13406" xr:uid="{00000000-0005-0000-0000-00008B2F0000}"/>
    <cellStyle name="Millares 5 3 3 5 2 2" xfId="26597" xr:uid="{00000000-0005-0000-0000-00008C2F0000}"/>
    <cellStyle name="Millares 5 3 3 5 3" xfId="14455" xr:uid="{00000000-0005-0000-0000-00008D2F0000}"/>
    <cellStyle name="Millares 5 3 3 5 3 2" xfId="27646" xr:uid="{00000000-0005-0000-0000-00008E2F0000}"/>
    <cellStyle name="Millares 5 3 3 5 4" xfId="15511" xr:uid="{00000000-0005-0000-0000-00008F2F0000}"/>
    <cellStyle name="Millares 5 3 3 5 4 2" xfId="28702" xr:uid="{00000000-0005-0000-0000-0000902F0000}"/>
    <cellStyle name="Millares 5 3 3 5 5" xfId="16567" xr:uid="{00000000-0005-0000-0000-0000912F0000}"/>
    <cellStyle name="Millares 5 3 3 5 5 2" xfId="29758" xr:uid="{00000000-0005-0000-0000-0000922F0000}"/>
    <cellStyle name="Millares 5 3 3 5 6" xfId="17848" xr:uid="{00000000-0005-0000-0000-0000932F0000}"/>
    <cellStyle name="Millares 5 3 3 5 6 2" xfId="31039" xr:uid="{00000000-0005-0000-0000-0000942F0000}"/>
    <cellStyle name="Millares 5 3 3 5 7" xfId="19134" xr:uid="{00000000-0005-0000-0000-0000952F0000}"/>
    <cellStyle name="Millares 5 3 3 5 7 2" xfId="32325" xr:uid="{00000000-0005-0000-0000-0000962F0000}"/>
    <cellStyle name="Millares 5 3 3 5 8" xfId="20438" xr:uid="{00000000-0005-0000-0000-0000972F0000}"/>
    <cellStyle name="Millares 5 3 3 5 8 2" xfId="33627" xr:uid="{00000000-0005-0000-0000-0000982F0000}"/>
    <cellStyle name="Millares 5 3 3 5 9" xfId="35152" xr:uid="{00000000-0005-0000-0000-0000992F0000}"/>
    <cellStyle name="Millares 5 3 3 6" xfId="12584" xr:uid="{00000000-0005-0000-0000-00009A2F0000}"/>
    <cellStyle name="Millares 5 3 3 6 10" xfId="25776" xr:uid="{00000000-0005-0000-0000-00009B2F0000}"/>
    <cellStyle name="Millares 5 3 3 6 11" xfId="22078" xr:uid="{00000000-0005-0000-0000-00009C2F0000}"/>
    <cellStyle name="Millares 5 3 3 6 2" xfId="13520" xr:uid="{00000000-0005-0000-0000-00009D2F0000}"/>
    <cellStyle name="Millares 5 3 3 6 2 2" xfId="26711" xr:uid="{00000000-0005-0000-0000-00009E2F0000}"/>
    <cellStyle name="Millares 5 3 3 6 3" xfId="14569" xr:uid="{00000000-0005-0000-0000-00009F2F0000}"/>
    <cellStyle name="Millares 5 3 3 6 3 2" xfId="27760" xr:uid="{00000000-0005-0000-0000-0000A02F0000}"/>
    <cellStyle name="Millares 5 3 3 6 4" xfId="15625" xr:uid="{00000000-0005-0000-0000-0000A12F0000}"/>
    <cellStyle name="Millares 5 3 3 6 4 2" xfId="28816" xr:uid="{00000000-0005-0000-0000-0000A22F0000}"/>
    <cellStyle name="Millares 5 3 3 6 5" xfId="16681" xr:uid="{00000000-0005-0000-0000-0000A32F0000}"/>
    <cellStyle name="Millares 5 3 3 6 5 2" xfId="29872" xr:uid="{00000000-0005-0000-0000-0000A42F0000}"/>
    <cellStyle name="Millares 5 3 3 6 6" xfId="17962" xr:uid="{00000000-0005-0000-0000-0000A52F0000}"/>
    <cellStyle name="Millares 5 3 3 6 6 2" xfId="31153" xr:uid="{00000000-0005-0000-0000-0000A62F0000}"/>
    <cellStyle name="Millares 5 3 3 6 7" xfId="19248" xr:uid="{00000000-0005-0000-0000-0000A72F0000}"/>
    <cellStyle name="Millares 5 3 3 6 7 2" xfId="32439" xr:uid="{00000000-0005-0000-0000-0000A82F0000}"/>
    <cellStyle name="Millares 5 3 3 6 8" xfId="20552" xr:uid="{00000000-0005-0000-0000-0000A92F0000}"/>
    <cellStyle name="Millares 5 3 3 6 8 2" xfId="33741" xr:uid="{00000000-0005-0000-0000-0000AA2F0000}"/>
    <cellStyle name="Millares 5 3 3 6 9" xfId="35266" xr:uid="{00000000-0005-0000-0000-0000AB2F0000}"/>
    <cellStyle name="Millares 5 3 3 7" xfId="13671" xr:uid="{00000000-0005-0000-0000-0000AC2F0000}"/>
    <cellStyle name="Millares 5 3 3 7 10" xfId="22229" xr:uid="{00000000-0005-0000-0000-0000AD2F0000}"/>
    <cellStyle name="Millares 5 3 3 7 2" xfId="14720" xr:uid="{00000000-0005-0000-0000-0000AE2F0000}"/>
    <cellStyle name="Millares 5 3 3 7 2 2" xfId="27911" xr:uid="{00000000-0005-0000-0000-0000AF2F0000}"/>
    <cellStyle name="Millares 5 3 3 7 3" xfId="15776" xr:uid="{00000000-0005-0000-0000-0000B02F0000}"/>
    <cellStyle name="Millares 5 3 3 7 3 2" xfId="28967" xr:uid="{00000000-0005-0000-0000-0000B12F0000}"/>
    <cellStyle name="Millares 5 3 3 7 4" xfId="16832" xr:uid="{00000000-0005-0000-0000-0000B22F0000}"/>
    <cellStyle name="Millares 5 3 3 7 4 2" xfId="30023" xr:uid="{00000000-0005-0000-0000-0000B32F0000}"/>
    <cellStyle name="Millares 5 3 3 7 5" xfId="18113" xr:uid="{00000000-0005-0000-0000-0000B42F0000}"/>
    <cellStyle name="Millares 5 3 3 7 5 2" xfId="31304" xr:uid="{00000000-0005-0000-0000-0000B52F0000}"/>
    <cellStyle name="Millares 5 3 3 7 6" xfId="19399" xr:uid="{00000000-0005-0000-0000-0000B62F0000}"/>
    <cellStyle name="Millares 5 3 3 7 6 2" xfId="32590" xr:uid="{00000000-0005-0000-0000-0000B72F0000}"/>
    <cellStyle name="Millares 5 3 3 7 7" xfId="20703" xr:uid="{00000000-0005-0000-0000-0000B82F0000}"/>
    <cellStyle name="Millares 5 3 3 7 7 2" xfId="33892" xr:uid="{00000000-0005-0000-0000-0000B92F0000}"/>
    <cellStyle name="Millares 5 3 3 7 8" xfId="35417" xr:uid="{00000000-0005-0000-0000-0000BA2F0000}"/>
    <cellStyle name="Millares 5 3 3 7 9" xfId="26862" xr:uid="{00000000-0005-0000-0000-0000BB2F0000}"/>
    <cellStyle name="Millares 5 3 3 8" xfId="16954" xr:uid="{00000000-0005-0000-0000-0000BC2F0000}"/>
    <cellStyle name="Millares 5 3 3 8 2" xfId="18234" xr:uid="{00000000-0005-0000-0000-0000BD2F0000}"/>
    <cellStyle name="Millares 5 3 3 8 2 2" xfId="31425" xr:uid="{00000000-0005-0000-0000-0000BE2F0000}"/>
    <cellStyle name="Millares 5 3 3 8 3" xfId="19520" xr:uid="{00000000-0005-0000-0000-0000BF2F0000}"/>
    <cellStyle name="Millares 5 3 3 8 3 2" xfId="32711" xr:uid="{00000000-0005-0000-0000-0000C02F0000}"/>
    <cellStyle name="Millares 5 3 3 8 4" xfId="20824" xr:uid="{00000000-0005-0000-0000-0000C12F0000}"/>
    <cellStyle name="Millares 5 3 3 8 4 2" xfId="34013" xr:uid="{00000000-0005-0000-0000-0000C22F0000}"/>
    <cellStyle name="Millares 5 3 3 8 5" xfId="35538" xr:uid="{00000000-0005-0000-0000-0000C32F0000}"/>
    <cellStyle name="Millares 5 3 3 8 6" xfId="30145" xr:uid="{00000000-0005-0000-0000-0000C42F0000}"/>
    <cellStyle name="Millares 5 3 3 8 7" xfId="22350" xr:uid="{00000000-0005-0000-0000-0000C52F0000}"/>
    <cellStyle name="Millares 5 3 3 9" xfId="21069" xr:uid="{00000000-0005-0000-0000-0000C62F0000}"/>
    <cellStyle name="Millares 5 3 3 9 2" xfId="35783" xr:uid="{00000000-0005-0000-0000-0000C72F0000}"/>
    <cellStyle name="Millares 5 3 3 9 3" xfId="34258" xr:uid="{00000000-0005-0000-0000-0000C82F0000}"/>
    <cellStyle name="Millares 5 3 3 9 4" xfId="22595" xr:uid="{00000000-0005-0000-0000-0000C92F0000}"/>
    <cellStyle name="Millares 5 3 4" xfId="11952" xr:uid="{00000000-0005-0000-0000-0000CA2F0000}"/>
    <cellStyle name="Millares 5 3 4 10" xfId="24348" xr:uid="{00000000-0005-0000-0000-0000CB2F0000}"/>
    <cellStyle name="Millares 5 3 4 10 2" xfId="37527" xr:uid="{00000000-0005-0000-0000-0000CC2F0000}"/>
    <cellStyle name="Millares 5 3 4 11" xfId="24599" xr:uid="{00000000-0005-0000-0000-0000CD2F0000}"/>
    <cellStyle name="Millares 5 3 4 11 2" xfId="37778" xr:uid="{00000000-0005-0000-0000-0000CE2F0000}"/>
    <cellStyle name="Millares 5 3 4 12" xfId="34641" xr:uid="{00000000-0005-0000-0000-0000CF2F0000}"/>
    <cellStyle name="Millares 5 3 4 13" xfId="25144" xr:uid="{00000000-0005-0000-0000-0000D02F0000}"/>
    <cellStyle name="Millares 5 3 4 14" xfId="21453" xr:uid="{00000000-0005-0000-0000-0000D12F0000}"/>
    <cellStyle name="Millares 5 3 4 2" xfId="12895" xr:uid="{00000000-0005-0000-0000-0000D22F0000}"/>
    <cellStyle name="Millares 5 3 4 2 2" xfId="17031" xr:uid="{00000000-0005-0000-0000-0000D32F0000}"/>
    <cellStyle name="Millares 5 3 4 2 2 2" xfId="30222" xr:uid="{00000000-0005-0000-0000-0000D42F0000}"/>
    <cellStyle name="Millares 5 3 4 2 3" xfId="18311" xr:uid="{00000000-0005-0000-0000-0000D52F0000}"/>
    <cellStyle name="Millares 5 3 4 2 3 2" xfId="31502" xr:uid="{00000000-0005-0000-0000-0000D62F0000}"/>
    <cellStyle name="Millares 5 3 4 2 4" xfId="19597" xr:uid="{00000000-0005-0000-0000-0000D72F0000}"/>
    <cellStyle name="Millares 5 3 4 2 4 2" xfId="32788" xr:uid="{00000000-0005-0000-0000-0000D82F0000}"/>
    <cellStyle name="Millares 5 3 4 2 5" xfId="20901" xr:uid="{00000000-0005-0000-0000-0000D92F0000}"/>
    <cellStyle name="Millares 5 3 4 2 5 2" xfId="34090" xr:uid="{00000000-0005-0000-0000-0000DA2F0000}"/>
    <cellStyle name="Millares 5 3 4 2 6" xfId="35615" xr:uid="{00000000-0005-0000-0000-0000DB2F0000}"/>
    <cellStyle name="Millares 5 3 4 2 7" xfId="26086" xr:uid="{00000000-0005-0000-0000-0000DC2F0000}"/>
    <cellStyle name="Millares 5 3 4 2 8" xfId="22427" xr:uid="{00000000-0005-0000-0000-0000DD2F0000}"/>
    <cellStyle name="Millares 5 3 4 3" xfId="13944" xr:uid="{00000000-0005-0000-0000-0000DE2F0000}"/>
    <cellStyle name="Millares 5 3 4 3 2" xfId="21146" xr:uid="{00000000-0005-0000-0000-0000DF2F0000}"/>
    <cellStyle name="Millares 5 3 4 3 2 2" xfId="34335" xr:uid="{00000000-0005-0000-0000-0000E02F0000}"/>
    <cellStyle name="Millares 5 3 4 3 3" xfId="35860" xr:uid="{00000000-0005-0000-0000-0000E12F0000}"/>
    <cellStyle name="Millares 5 3 4 3 4" xfId="27135" xr:uid="{00000000-0005-0000-0000-0000E22F0000}"/>
    <cellStyle name="Millares 5 3 4 3 5" xfId="22672" xr:uid="{00000000-0005-0000-0000-0000E32F0000}"/>
    <cellStyle name="Millares 5 3 4 4" xfId="15000" xr:uid="{00000000-0005-0000-0000-0000E42F0000}"/>
    <cellStyle name="Millares 5 3 4 4 2" xfId="36100" xr:uid="{00000000-0005-0000-0000-0000E52F0000}"/>
    <cellStyle name="Millares 5 3 4 4 3" xfId="28191" xr:uid="{00000000-0005-0000-0000-0000E62F0000}"/>
    <cellStyle name="Millares 5 3 4 4 4" xfId="22912" xr:uid="{00000000-0005-0000-0000-0000E72F0000}"/>
    <cellStyle name="Millares 5 3 4 5" xfId="16056" xr:uid="{00000000-0005-0000-0000-0000E82F0000}"/>
    <cellStyle name="Millares 5 3 4 5 2" xfId="36330" xr:uid="{00000000-0005-0000-0000-0000E92F0000}"/>
    <cellStyle name="Millares 5 3 4 5 3" xfId="29247" xr:uid="{00000000-0005-0000-0000-0000EA2F0000}"/>
    <cellStyle name="Millares 5 3 4 5 4" xfId="23142" xr:uid="{00000000-0005-0000-0000-0000EB2F0000}"/>
    <cellStyle name="Millares 5 3 4 6" xfId="17337" xr:uid="{00000000-0005-0000-0000-0000EC2F0000}"/>
    <cellStyle name="Millares 5 3 4 6 2" xfId="36585" xr:uid="{00000000-0005-0000-0000-0000ED2F0000}"/>
    <cellStyle name="Millares 5 3 4 6 3" xfId="30528" xr:uid="{00000000-0005-0000-0000-0000EE2F0000}"/>
    <cellStyle name="Millares 5 3 4 6 4" xfId="23406" xr:uid="{00000000-0005-0000-0000-0000EF2F0000}"/>
    <cellStyle name="Millares 5 3 4 7" xfId="18623" xr:uid="{00000000-0005-0000-0000-0000F02F0000}"/>
    <cellStyle name="Millares 5 3 4 7 2" xfId="36840" xr:uid="{00000000-0005-0000-0000-0000F12F0000}"/>
    <cellStyle name="Millares 5 3 4 7 3" xfId="31814" xr:uid="{00000000-0005-0000-0000-0000F22F0000}"/>
    <cellStyle name="Millares 5 3 4 7 4" xfId="23661" xr:uid="{00000000-0005-0000-0000-0000F32F0000}"/>
    <cellStyle name="Millares 5 3 4 8" xfId="19927" xr:uid="{00000000-0005-0000-0000-0000F42F0000}"/>
    <cellStyle name="Millares 5 3 4 8 2" xfId="37069" xr:uid="{00000000-0005-0000-0000-0000F52F0000}"/>
    <cellStyle name="Millares 5 3 4 8 3" xfId="33116" xr:uid="{00000000-0005-0000-0000-0000F62F0000}"/>
    <cellStyle name="Millares 5 3 4 8 4" xfId="23890" xr:uid="{00000000-0005-0000-0000-0000F72F0000}"/>
    <cellStyle name="Millares 5 3 4 9" xfId="24119" xr:uid="{00000000-0005-0000-0000-0000F82F0000}"/>
    <cellStyle name="Millares 5 3 4 9 2" xfId="37298" xr:uid="{00000000-0005-0000-0000-0000F92F0000}"/>
    <cellStyle name="Millares 5 3 5" xfId="11997" xr:uid="{00000000-0005-0000-0000-0000FA2F0000}"/>
    <cellStyle name="Millares 5 3 5 10" xfId="25189" xr:uid="{00000000-0005-0000-0000-0000FB2F0000}"/>
    <cellStyle name="Millares 5 3 5 11" xfId="21496" xr:uid="{00000000-0005-0000-0000-0000FC2F0000}"/>
    <cellStyle name="Millares 5 3 5 2" xfId="12938" xr:uid="{00000000-0005-0000-0000-0000FD2F0000}"/>
    <cellStyle name="Millares 5 3 5 2 2" xfId="26129" xr:uid="{00000000-0005-0000-0000-0000FE2F0000}"/>
    <cellStyle name="Millares 5 3 5 3" xfId="13987" xr:uid="{00000000-0005-0000-0000-0000FF2F0000}"/>
    <cellStyle name="Millares 5 3 5 3 2" xfId="27178" xr:uid="{00000000-0005-0000-0000-000000300000}"/>
    <cellStyle name="Millares 5 3 5 4" xfId="15043" xr:uid="{00000000-0005-0000-0000-000001300000}"/>
    <cellStyle name="Millares 5 3 5 4 2" xfId="28234" xr:uid="{00000000-0005-0000-0000-000002300000}"/>
    <cellStyle name="Millares 5 3 5 5" xfId="16099" xr:uid="{00000000-0005-0000-0000-000003300000}"/>
    <cellStyle name="Millares 5 3 5 5 2" xfId="29290" xr:uid="{00000000-0005-0000-0000-000004300000}"/>
    <cellStyle name="Millares 5 3 5 6" xfId="17380" xr:uid="{00000000-0005-0000-0000-000005300000}"/>
    <cellStyle name="Millares 5 3 5 6 2" xfId="30571" xr:uid="{00000000-0005-0000-0000-000006300000}"/>
    <cellStyle name="Millares 5 3 5 7" xfId="18666" xr:uid="{00000000-0005-0000-0000-000007300000}"/>
    <cellStyle name="Millares 5 3 5 7 2" xfId="31857" xr:uid="{00000000-0005-0000-0000-000008300000}"/>
    <cellStyle name="Millares 5 3 5 8" xfId="19970" xr:uid="{00000000-0005-0000-0000-000009300000}"/>
    <cellStyle name="Millares 5 3 5 8 2" xfId="33159" xr:uid="{00000000-0005-0000-0000-00000A300000}"/>
    <cellStyle name="Millares 5 3 5 9" xfId="34684" xr:uid="{00000000-0005-0000-0000-00000B300000}"/>
    <cellStyle name="Millares 5 3 6" xfId="12072" xr:uid="{00000000-0005-0000-0000-00000C300000}"/>
    <cellStyle name="Millares 5 3 6 10" xfId="25264" xr:uid="{00000000-0005-0000-0000-00000D300000}"/>
    <cellStyle name="Millares 5 3 6 11" xfId="21570" xr:uid="{00000000-0005-0000-0000-00000E300000}"/>
    <cellStyle name="Millares 5 3 6 2" xfId="13012" xr:uid="{00000000-0005-0000-0000-00000F300000}"/>
    <cellStyle name="Millares 5 3 6 2 2" xfId="26203" xr:uid="{00000000-0005-0000-0000-000010300000}"/>
    <cellStyle name="Millares 5 3 6 3" xfId="14061" xr:uid="{00000000-0005-0000-0000-000011300000}"/>
    <cellStyle name="Millares 5 3 6 3 2" xfId="27252" xr:uid="{00000000-0005-0000-0000-000012300000}"/>
    <cellStyle name="Millares 5 3 6 4" xfId="15117" xr:uid="{00000000-0005-0000-0000-000013300000}"/>
    <cellStyle name="Millares 5 3 6 4 2" xfId="28308" xr:uid="{00000000-0005-0000-0000-000014300000}"/>
    <cellStyle name="Millares 5 3 6 5" xfId="16173" xr:uid="{00000000-0005-0000-0000-000015300000}"/>
    <cellStyle name="Millares 5 3 6 5 2" xfId="29364" xr:uid="{00000000-0005-0000-0000-000016300000}"/>
    <cellStyle name="Millares 5 3 6 6" xfId="17454" xr:uid="{00000000-0005-0000-0000-000017300000}"/>
    <cellStyle name="Millares 5 3 6 6 2" xfId="30645" xr:uid="{00000000-0005-0000-0000-000018300000}"/>
    <cellStyle name="Millares 5 3 6 7" xfId="18740" xr:uid="{00000000-0005-0000-0000-000019300000}"/>
    <cellStyle name="Millares 5 3 6 7 2" xfId="31931" xr:uid="{00000000-0005-0000-0000-00001A300000}"/>
    <cellStyle name="Millares 5 3 6 8" xfId="20044" xr:uid="{00000000-0005-0000-0000-00001B300000}"/>
    <cellStyle name="Millares 5 3 6 8 2" xfId="33233" xr:uid="{00000000-0005-0000-0000-00001C300000}"/>
    <cellStyle name="Millares 5 3 6 9" xfId="34758" xr:uid="{00000000-0005-0000-0000-00001D300000}"/>
    <cellStyle name="Millares 5 3 7" xfId="12168" xr:uid="{00000000-0005-0000-0000-00001E300000}"/>
    <cellStyle name="Millares 5 3 7 10" xfId="25360" xr:uid="{00000000-0005-0000-0000-00001F300000}"/>
    <cellStyle name="Millares 5 3 7 11" xfId="21666" xr:uid="{00000000-0005-0000-0000-000020300000}"/>
    <cellStyle name="Millares 5 3 7 2" xfId="13108" xr:uid="{00000000-0005-0000-0000-000021300000}"/>
    <cellStyle name="Millares 5 3 7 2 2" xfId="26299" xr:uid="{00000000-0005-0000-0000-000022300000}"/>
    <cellStyle name="Millares 5 3 7 3" xfId="14157" xr:uid="{00000000-0005-0000-0000-000023300000}"/>
    <cellStyle name="Millares 5 3 7 3 2" xfId="27348" xr:uid="{00000000-0005-0000-0000-000024300000}"/>
    <cellStyle name="Millares 5 3 7 4" xfId="15213" xr:uid="{00000000-0005-0000-0000-000025300000}"/>
    <cellStyle name="Millares 5 3 7 4 2" xfId="28404" xr:uid="{00000000-0005-0000-0000-000026300000}"/>
    <cellStyle name="Millares 5 3 7 5" xfId="16269" xr:uid="{00000000-0005-0000-0000-000027300000}"/>
    <cellStyle name="Millares 5 3 7 5 2" xfId="29460" xr:uid="{00000000-0005-0000-0000-000028300000}"/>
    <cellStyle name="Millares 5 3 7 6" xfId="17550" xr:uid="{00000000-0005-0000-0000-000029300000}"/>
    <cellStyle name="Millares 5 3 7 6 2" xfId="30741" xr:uid="{00000000-0005-0000-0000-00002A300000}"/>
    <cellStyle name="Millares 5 3 7 7" xfId="18836" xr:uid="{00000000-0005-0000-0000-00002B300000}"/>
    <cellStyle name="Millares 5 3 7 7 2" xfId="32027" xr:uid="{00000000-0005-0000-0000-00002C300000}"/>
    <cellStyle name="Millares 5 3 7 8" xfId="20140" xr:uid="{00000000-0005-0000-0000-00002D300000}"/>
    <cellStyle name="Millares 5 3 7 8 2" xfId="33329" xr:uid="{00000000-0005-0000-0000-00002E300000}"/>
    <cellStyle name="Millares 5 3 7 9" xfId="34854" xr:uid="{00000000-0005-0000-0000-00002F300000}"/>
    <cellStyle name="Millares 5 3 8" xfId="12273" xr:uid="{00000000-0005-0000-0000-000030300000}"/>
    <cellStyle name="Millares 5 3 8 10" xfId="25465" xr:uid="{00000000-0005-0000-0000-000031300000}"/>
    <cellStyle name="Millares 5 3 8 11" xfId="21771" xr:uid="{00000000-0005-0000-0000-000032300000}"/>
    <cellStyle name="Millares 5 3 8 2" xfId="13213" xr:uid="{00000000-0005-0000-0000-000033300000}"/>
    <cellStyle name="Millares 5 3 8 2 2" xfId="26404" xr:uid="{00000000-0005-0000-0000-000034300000}"/>
    <cellStyle name="Millares 5 3 8 3" xfId="14262" xr:uid="{00000000-0005-0000-0000-000035300000}"/>
    <cellStyle name="Millares 5 3 8 3 2" xfId="27453" xr:uid="{00000000-0005-0000-0000-000036300000}"/>
    <cellStyle name="Millares 5 3 8 4" xfId="15318" xr:uid="{00000000-0005-0000-0000-000037300000}"/>
    <cellStyle name="Millares 5 3 8 4 2" xfId="28509" xr:uid="{00000000-0005-0000-0000-000038300000}"/>
    <cellStyle name="Millares 5 3 8 5" xfId="16374" xr:uid="{00000000-0005-0000-0000-000039300000}"/>
    <cellStyle name="Millares 5 3 8 5 2" xfId="29565" xr:uid="{00000000-0005-0000-0000-00003A300000}"/>
    <cellStyle name="Millares 5 3 8 6" xfId="17655" xr:uid="{00000000-0005-0000-0000-00003B300000}"/>
    <cellStyle name="Millares 5 3 8 6 2" xfId="30846" xr:uid="{00000000-0005-0000-0000-00003C300000}"/>
    <cellStyle name="Millares 5 3 8 7" xfId="18941" xr:uid="{00000000-0005-0000-0000-00003D300000}"/>
    <cellStyle name="Millares 5 3 8 7 2" xfId="32132" xr:uid="{00000000-0005-0000-0000-00003E300000}"/>
    <cellStyle name="Millares 5 3 8 8" xfId="20245" xr:uid="{00000000-0005-0000-0000-00003F300000}"/>
    <cellStyle name="Millares 5 3 8 8 2" xfId="33434" xr:uid="{00000000-0005-0000-0000-000040300000}"/>
    <cellStyle name="Millares 5 3 8 9" xfId="34959" xr:uid="{00000000-0005-0000-0000-000041300000}"/>
    <cellStyle name="Millares 5 3 9" xfId="12438" xr:uid="{00000000-0005-0000-0000-000042300000}"/>
    <cellStyle name="Millares 5 3 9 10" xfId="25630" xr:uid="{00000000-0005-0000-0000-000043300000}"/>
    <cellStyle name="Millares 5 3 9 11" xfId="21932" xr:uid="{00000000-0005-0000-0000-000044300000}"/>
    <cellStyle name="Millares 5 3 9 2" xfId="13374" xr:uid="{00000000-0005-0000-0000-000045300000}"/>
    <cellStyle name="Millares 5 3 9 2 2" xfId="26565" xr:uid="{00000000-0005-0000-0000-000046300000}"/>
    <cellStyle name="Millares 5 3 9 3" xfId="14423" xr:uid="{00000000-0005-0000-0000-000047300000}"/>
    <cellStyle name="Millares 5 3 9 3 2" xfId="27614" xr:uid="{00000000-0005-0000-0000-000048300000}"/>
    <cellStyle name="Millares 5 3 9 4" xfId="15479" xr:uid="{00000000-0005-0000-0000-000049300000}"/>
    <cellStyle name="Millares 5 3 9 4 2" xfId="28670" xr:uid="{00000000-0005-0000-0000-00004A300000}"/>
    <cellStyle name="Millares 5 3 9 5" xfId="16535" xr:uid="{00000000-0005-0000-0000-00004B300000}"/>
    <cellStyle name="Millares 5 3 9 5 2" xfId="29726" xr:uid="{00000000-0005-0000-0000-00004C300000}"/>
    <cellStyle name="Millares 5 3 9 6" xfId="17816" xr:uid="{00000000-0005-0000-0000-00004D300000}"/>
    <cellStyle name="Millares 5 3 9 6 2" xfId="31007" xr:uid="{00000000-0005-0000-0000-00004E300000}"/>
    <cellStyle name="Millares 5 3 9 7" xfId="19102" xr:uid="{00000000-0005-0000-0000-00004F300000}"/>
    <cellStyle name="Millares 5 3 9 7 2" xfId="32293" xr:uid="{00000000-0005-0000-0000-000050300000}"/>
    <cellStyle name="Millares 5 3 9 8" xfId="20406" xr:uid="{00000000-0005-0000-0000-000051300000}"/>
    <cellStyle name="Millares 5 3 9 8 2" xfId="33595" xr:uid="{00000000-0005-0000-0000-000052300000}"/>
    <cellStyle name="Millares 5 3 9 9" xfId="35120" xr:uid="{00000000-0005-0000-0000-000053300000}"/>
    <cellStyle name="Millares 5 4" xfId="172" xr:uid="{00000000-0005-0000-0000-000054300000}"/>
    <cellStyle name="Millares 5 4 10" xfId="16970" xr:uid="{00000000-0005-0000-0000-000055300000}"/>
    <cellStyle name="Millares 5 4 10 2" xfId="18250" xr:uid="{00000000-0005-0000-0000-000056300000}"/>
    <cellStyle name="Millares 5 4 10 2 2" xfId="31441" xr:uid="{00000000-0005-0000-0000-000057300000}"/>
    <cellStyle name="Millares 5 4 10 3" xfId="19536" xr:uid="{00000000-0005-0000-0000-000058300000}"/>
    <cellStyle name="Millares 5 4 10 3 2" xfId="32727" xr:uid="{00000000-0005-0000-0000-000059300000}"/>
    <cellStyle name="Millares 5 4 10 4" xfId="20840" xr:uid="{00000000-0005-0000-0000-00005A300000}"/>
    <cellStyle name="Millares 5 4 10 4 2" xfId="34029" xr:uid="{00000000-0005-0000-0000-00005B300000}"/>
    <cellStyle name="Millares 5 4 10 5" xfId="35554" xr:uid="{00000000-0005-0000-0000-00005C300000}"/>
    <cellStyle name="Millares 5 4 10 6" xfId="30161" xr:uid="{00000000-0005-0000-0000-00005D300000}"/>
    <cellStyle name="Millares 5 4 10 7" xfId="22366" xr:uid="{00000000-0005-0000-0000-00005E300000}"/>
    <cellStyle name="Millares 5 4 11" xfId="21085" xr:uid="{00000000-0005-0000-0000-00005F300000}"/>
    <cellStyle name="Millares 5 4 11 2" xfId="35799" xr:uid="{00000000-0005-0000-0000-000060300000}"/>
    <cellStyle name="Millares 5 4 11 3" xfId="34274" xr:uid="{00000000-0005-0000-0000-000061300000}"/>
    <cellStyle name="Millares 5 4 11 4" xfId="22611" xr:uid="{00000000-0005-0000-0000-000062300000}"/>
    <cellStyle name="Millares 5 4 12" xfId="22851" xr:uid="{00000000-0005-0000-0000-000063300000}"/>
    <cellStyle name="Millares 5 4 12 2" xfId="36039" xr:uid="{00000000-0005-0000-0000-000064300000}"/>
    <cellStyle name="Millares 5 4 13" xfId="23081" xr:uid="{00000000-0005-0000-0000-000065300000}"/>
    <cellStyle name="Millares 5 4 13 2" xfId="36269" xr:uid="{00000000-0005-0000-0000-000066300000}"/>
    <cellStyle name="Millares 5 4 14" xfId="23345" xr:uid="{00000000-0005-0000-0000-000067300000}"/>
    <cellStyle name="Millares 5 4 14 2" xfId="36524" xr:uid="{00000000-0005-0000-0000-000068300000}"/>
    <cellStyle name="Millares 5 4 15" xfId="23600" xr:uid="{00000000-0005-0000-0000-000069300000}"/>
    <cellStyle name="Millares 5 4 15 2" xfId="36779" xr:uid="{00000000-0005-0000-0000-00006A300000}"/>
    <cellStyle name="Millares 5 4 16" xfId="23829" xr:uid="{00000000-0005-0000-0000-00006B300000}"/>
    <cellStyle name="Millares 5 4 16 2" xfId="37008" xr:uid="{00000000-0005-0000-0000-00006C300000}"/>
    <cellStyle name="Millares 5 4 17" xfId="24058" xr:uid="{00000000-0005-0000-0000-00006D300000}"/>
    <cellStyle name="Millares 5 4 17 2" xfId="37237" xr:uid="{00000000-0005-0000-0000-00006E300000}"/>
    <cellStyle name="Millares 5 4 18" xfId="24287" xr:uid="{00000000-0005-0000-0000-00006F300000}"/>
    <cellStyle name="Millares 5 4 18 2" xfId="37466" xr:uid="{00000000-0005-0000-0000-000070300000}"/>
    <cellStyle name="Millares 5 4 19" xfId="24538" xr:uid="{00000000-0005-0000-0000-000071300000}"/>
    <cellStyle name="Millares 5 4 19 2" xfId="37717" xr:uid="{00000000-0005-0000-0000-000072300000}"/>
    <cellStyle name="Millares 5 4 2" xfId="4457" xr:uid="{00000000-0005-0000-0000-000073300000}"/>
    <cellStyle name="Millares 5 4 2 10" xfId="24396" xr:uid="{00000000-0005-0000-0000-000074300000}"/>
    <cellStyle name="Millares 5 4 2 10 2" xfId="37575" xr:uid="{00000000-0005-0000-0000-000075300000}"/>
    <cellStyle name="Millares 5 4 2 11" xfId="24647" xr:uid="{00000000-0005-0000-0000-000076300000}"/>
    <cellStyle name="Millares 5 4 2 11 2" xfId="37826" xr:uid="{00000000-0005-0000-0000-000077300000}"/>
    <cellStyle name="Millares 5 4 2 12" xfId="24972" xr:uid="{00000000-0005-0000-0000-000078300000}"/>
    <cellStyle name="Millares 5 4 2 2" xfId="17079" xr:uid="{00000000-0005-0000-0000-000079300000}"/>
    <cellStyle name="Millares 5 4 2 2 2" xfId="18359" xr:uid="{00000000-0005-0000-0000-00007A300000}"/>
    <cellStyle name="Millares 5 4 2 2 2 2" xfId="31550" xr:uid="{00000000-0005-0000-0000-00007B300000}"/>
    <cellStyle name="Millares 5 4 2 2 3" xfId="19645" xr:uid="{00000000-0005-0000-0000-00007C300000}"/>
    <cellStyle name="Millares 5 4 2 2 3 2" xfId="32836" xr:uid="{00000000-0005-0000-0000-00007D300000}"/>
    <cellStyle name="Millares 5 4 2 2 4" xfId="20949" xr:uid="{00000000-0005-0000-0000-00007E300000}"/>
    <cellStyle name="Millares 5 4 2 2 4 2" xfId="34138" xr:uid="{00000000-0005-0000-0000-00007F300000}"/>
    <cellStyle name="Millares 5 4 2 2 5" xfId="35663" xr:uid="{00000000-0005-0000-0000-000080300000}"/>
    <cellStyle name="Millares 5 4 2 2 6" xfId="30270" xr:uid="{00000000-0005-0000-0000-000081300000}"/>
    <cellStyle name="Millares 5 4 2 2 7" xfId="22475" xr:uid="{00000000-0005-0000-0000-000082300000}"/>
    <cellStyle name="Millares 5 4 2 3" xfId="21194" xr:uid="{00000000-0005-0000-0000-000083300000}"/>
    <cellStyle name="Millares 5 4 2 3 2" xfId="35908" xr:uid="{00000000-0005-0000-0000-000084300000}"/>
    <cellStyle name="Millares 5 4 2 3 3" xfId="34383" xr:uid="{00000000-0005-0000-0000-000085300000}"/>
    <cellStyle name="Millares 5 4 2 3 4" xfId="22720" xr:uid="{00000000-0005-0000-0000-000086300000}"/>
    <cellStyle name="Millares 5 4 2 4" xfId="22960" xr:uid="{00000000-0005-0000-0000-000087300000}"/>
    <cellStyle name="Millares 5 4 2 4 2" xfId="36148" xr:uid="{00000000-0005-0000-0000-000088300000}"/>
    <cellStyle name="Millares 5 4 2 5" xfId="23190" xr:uid="{00000000-0005-0000-0000-000089300000}"/>
    <cellStyle name="Millares 5 4 2 5 2" xfId="36378" xr:uid="{00000000-0005-0000-0000-00008A300000}"/>
    <cellStyle name="Millares 5 4 2 6" xfId="23454" xr:uid="{00000000-0005-0000-0000-00008B300000}"/>
    <cellStyle name="Millares 5 4 2 6 2" xfId="36633" xr:uid="{00000000-0005-0000-0000-00008C300000}"/>
    <cellStyle name="Millares 5 4 2 7" xfId="23709" xr:uid="{00000000-0005-0000-0000-00008D300000}"/>
    <cellStyle name="Millares 5 4 2 7 2" xfId="36888" xr:uid="{00000000-0005-0000-0000-00008E300000}"/>
    <cellStyle name="Millares 5 4 2 8" xfId="23938" xr:uid="{00000000-0005-0000-0000-00008F300000}"/>
    <cellStyle name="Millares 5 4 2 8 2" xfId="37117" xr:uid="{00000000-0005-0000-0000-000090300000}"/>
    <cellStyle name="Millares 5 4 2 9" xfId="24167" xr:uid="{00000000-0005-0000-0000-000091300000}"/>
    <cellStyle name="Millares 5 4 2 9 2" xfId="37346" xr:uid="{00000000-0005-0000-0000-000092300000}"/>
    <cellStyle name="Millares 5 4 20" xfId="24840" xr:uid="{00000000-0005-0000-0000-000093300000}"/>
    <cellStyle name="Millares 5 4 3" xfId="12013" xr:uid="{00000000-0005-0000-0000-000094300000}"/>
    <cellStyle name="Millares 5 4 3 10" xfId="25205" xr:uid="{00000000-0005-0000-0000-000095300000}"/>
    <cellStyle name="Millares 5 4 3 11" xfId="21512" xr:uid="{00000000-0005-0000-0000-000096300000}"/>
    <cellStyle name="Millares 5 4 3 2" xfId="12954" xr:uid="{00000000-0005-0000-0000-000097300000}"/>
    <cellStyle name="Millares 5 4 3 2 2" xfId="26145" xr:uid="{00000000-0005-0000-0000-000098300000}"/>
    <cellStyle name="Millares 5 4 3 3" xfId="14003" xr:uid="{00000000-0005-0000-0000-000099300000}"/>
    <cellStyle name="Millares 5 4 3 3 2" xfId="27194" xr:uid="{00000000-0005-0000-0000-00009A300000}"/>
    <cellStyle name="Millares 5 4 3 4" xfId="15059" xr:uid="{00000000-0005-0000-0000-00009B300000}"/>
    <cellStyle name="Millares 5 4 3 4 2" xfId="28250" xr:uid="{00000000-0005-0000-0000-00009C300000}"/>
    <cellStyle name="Millares 5 4 3 5" xfId="16115" xr:uid="{00000000-0005-0000-0000-00009D300000}"/>
    <cellStyle name="Millares 5 4 3 5 2" xfId="29306" xr:uid="{00000000-0005-0000-0000-00009E300000}"/>
    <cellStyle name="Millares 5 4 3 6" xfId="17396" xr:uid="{00000000-0005-0000-0000-00009F300000}"/>
    <cellStyle name="Millares 5 4 3 6 2" xfId="30587" xr:uid="{00000000-0005-0000-0000-0000A0300000}"/>
    <cellStyle name="Millares 5 4 3 7" xfId="18682" xr:uid="{00000000-0005-0000-0000-0000A1300000}"/>
    <cellStyle name="Millares 5 4 3 7 2" xfId="31873" xr:uid="{00000000-0005-0000-0000-0000A2300000}"/>
    <cellStyle name="Millares 5 4 3 8" xfId="19986" xr:uid="{00000000-0005-0000-0000-0000A3300000}"/>
    <cellStyle name="Millares 5 4 3 8 2" xfId="33175" xr:uid="{00000000-0005-0000-0000-0000A4300000}"/>
    <cellStyle name="Millares 5 4 3 9" xfId="34700" xr:uid="{00000000-0005-0000-0000-0000A5300000}"/>
    <cellStyle name="Millares 5 4 4" xfId="12120" xr:uid="{00000000-0005-0000-0000-0000A6300000}"/>
    <cellStyle name="Millares 5 4 4 10" xfId="25312" xr:uid="{00000000-0005-0000-0000-0000A7300000}"/>
    <cellStyle name="Millares 5 4 4 11" xfId="21618" xr:uid="{00000000-0005-0000-0000-0000A8300000}"/>
    <cellStyle name="Millares 5 4 4 2" xfId="13060" xr:uid="{00000000-0005-0000-0000-0000A9300000}"/>
    <cellStyle name="Millares 5 4 4 2 2" xfId="26251" xr:uid="{00000000-0005-0000-0000-0000AA300000}"/>
    <cellStyle name="Millares 5 4 4 3" xfId="14109" xr:uid="{00000000-0005-0000-0000-0000AB300000}"/>
    <cellStyle name="Millares 5 4 4 3 2" xfId="27300" xr:uid="{00000000-0005-0000-0000-0000AC300000}"/>
    <cellStyle name="Millares 5 4 4 4" xfId="15165" xr:uid="{00000000-0005-0000-0000-0000AD300000}"/>
    <cellStyle name="Millares 5 4 4 4 2" xfId="28356" xr:uid="{00000000-0005-0000-0000-0000AE300000}"/>
    <cellStyle name="Millares 5 4 4 5" xfId="16221" xr:uid="{00000000-0005-0000-0000-0000AF300000}"/>
    <cellStyle name="Millares 5 4 4 5 2" xfId="29412" xr:uid="{00000000-0005-0000-0000-0000B0300000}"/>
    <cellStyle name="Millares 5 4 4 6" xfId="17502" xr:uid="{00000000-0005-0000-0000-0000B1300000}"/>
    <cellStyle name="Millares 5 4 4 6 2" xfId="30693" xr:uid="{00000000-0005-0000-0000-0000B2300000}"/>
    <cellStyle name="Millares 5 4 4 7" xfId="18788" xr:uid="{00000000-0005-0000-0000-0000B3300000}"/>
    <cellStyle name="Millares 5 4 4 7 2" xfId="31979" xr:uid="{00000000-0005-0000-0000-0000B4300000}"/>
    <cellStyle name="Millares 5 4 4 8" xfId="20092" xr:uid="{00000000-0005-0000-0000-0000B5300000}"/>
    <cellStyle name="Millares 5 4 4 8 2" xfId="33281" xr:uid="{00000000-0005-0000-0000-0000B6300000}"/>
    <cellStyle name="Millares 5 4 4 9" xfId="34806" xr:uid="{00000000-0005-0000-0000-0000B7300000}"/>
    <cellStyle name="Millares 5 4 5" xfId="12216" xr:uid="{00000000-0005-0000-0000-0000B8300000}"/>
    <cellStyle name="Millares 5 4 5 10" xfId="25408" xr:uid="{00000000-0005-0000-0000-0000B9300000}"/>
    <cellStyle name="Millares 5 4 5 11" xfId="21714" xr:uid="{00000000-0005-0000-0000-0000BA300000}"/>
    <cellStyle name="Millares 5 4 5 2" xfId="13156" xr:uid="{00000000-0005-0000-0000-0000BB300000}"/>
    <cellStyle name="Millares 5 4 5 2 2" xfId="26347" xr:uid="{00000000-0005-0000-0000-0000BC300000}"/>
    <cellStyle name="Millares 5 4 5 3" xfId="14205" xr:uid="{00000000-0005-0000-0000-0000BD300000}"/>
    <cellStyle name="Millares 5 4 5 3 2" xfId="27396" xr:uid="{00000000-0005-0000-0000-0000BE300000}"/>
    <cellStyle name="Millares 5 4 5 4" xfId="15261" xr:uid="{00000000-0005-0000-0000-0000BF300000}"/>
    <cellStyle name="Millares 5 4 5 4 2" xfId="28452" xr:uid="{00000000-0005-0000-0000-0000C0300000}"/>
    <cellStyle name="Millares 5 4 5 5" xfId="16317" xr:uid="{00000000-0005-0000-0000-0000C1300000}"/>
    <cellStyle name="Millares 5 4 5 5 2" xfId="29508" xr:uid="{00000000-0005-0000-0000-0000C2300000}"/>
    <cellStyle name="Millares 5 4 5 6" xfId="17598" xr:uid="{00000000-0005-0000-0000-0000C3300000}"/>
    <cellStyle name="Millares 5 4 5 6 2" xfId="30789" xr:uid="{00000000-0005-0000-0000-0000C4300000}"/>
    <cellStyle name="Millares 5 4 5 7" xfId="18884" xr:uid="{00000000-0005-0000-0000-0000C5300000}"/>
    <cellStyle name="Millares 5 4 5 7 2" xfId="32075" xr:uid="{00000000-0005-0000-0000-0000C6300000}"/>
    <cellStyle name="Millares 5 4 5 8" xfId="20188" xr:uid="{00000000-0005-0000-0000-0000C7300000}"/>
    <cellStyle name="Millares 5 4 5 8 2" xfId="33377" xr:uid="{00000000-0005-0000-0000-0000C8300000}"/>
    <cellStyle name="Millares 5 4 5 9" xfId="34902" xr:uid="{00000000-0005-0000-0000-0000C9300000}"/>
    <cellStyle name="Millares 5 4 6" xfId="12321" xr:uid="{00000000-0005-0000-0000-0000CA300000}"/>
    <cellStyle name="Millares 5 4 6 10" xfId="25513" xr:uid="{00000000-0005-0000-0000-0000CB300000}"/>
    <cellStyle name="Millares 5 4 6 11" xfId="21819" xr:uid="{00000000-0005-0000-0000-0000CC300000}"/>
    <cellStyle name="Millares 5 4 6 2" xfId="13261" xr:uid="{00000000-0005-0000-0000-0000CD300000}"/>
    <cellStyle name="Millares 5 4 6 2 2" xfId="26452" xr:uid="{00000000-0005-0000-0000-0000CE300000}"/>
    <cellStyle name="Millares 5 4 6 3" xfId="14310" xr:uid="{00000000-0005-0000-0000-0000CF300000}"/>
    <cellStyle name="Millares 5 4 6 3 2" xfId="27501" xr:uid="{00000000-0005-0000-0000-0000D0300000}"/>
    <cellStyle name="Millares 5 4 6 4" xfId="15366" xr:uid="{00000000-0005-0000-0000-0000D1300000}"/>
    <cellStyle name="Millares 5 4 6 4 2" xfId="28557" xr:uid="{00000000-0005-0000-0000-0000D2300000}"/>
    <cellStyle name="Millares 5 4 6 5" xfId="16422" xr:uid="{00000000-0005-0000-0000-0000D3300000}"/>
    <cellStyle name="Millares 5 4 6 5 2" xfId="29613" xr:uid="{00000000-0005-0000-0000-0000D4300000}"/>
    <cellStyle name="Millares 5 4 6 6" xfId="17703" xr:uid="{00000000-0005-0000-0000-0000D5300000}"/>
    <cellStyle name="Millares 5 4 6 6 2" xfId="30894" xr:uid="{00000000-0005-0000-0000-0000D6300000}"/>
    <cellStyle name="Millares 5 4 6 7" xfId="18989" xr:uid="{00000000-0005-0000-0000-0000D7300000}"/>
    <cellStyle name="Millares 5 4 6 7 2" xfId="32180" xr:uid="{00000000-0005-0000-0000-0000D8300000}"/>
    <cellStyle name="Millares 5 4 6 8" xfId="20293" xr:uid="{00000000-0005-0000-0000-0000D9300000}"/>
    <cellStyle name="Millares 5 4 6 8 2" xfId="33482" xr:uid="{00000000-0005-0000-0000-0000DA300000}"/>
    <cellStyle name="Millares 5 4 6 9" xfId="35007" xr:uid="{00000000-0005-0000-0000-0000DB300000}"/>
    <cellStyle name="Millares 5 4 7" xfId="12486" xr:uid="{00000000-0005-0000-0000-0000DC300000}"/>
    <cellStyle name="Millares 5 4 7 10" xfId="25678" xr:uid="{00000000-0005-0000-0000-0000DD300000}"/>
    <cellStyle name="Millares 5 4 7 11" xfId="21980" xr:uid="{00000000-0005-0000-0000-0000DE300000}"/>
    <cellStyle name="Millares 5 4 7 2" xfId="13422" xr:uid="{00000000-0005-0000-0000-0000DF300000}"/>
    <cellStyle name="Millares 5 4 7 2 2" xfId="26613" xr:uid="{00000000-0005-0000-0000-0000E0300000}"/>
    <cellStyle name="Millares 5 4 7 3" xfId="14471" xr:uid="{00000000-0005-0000-0000-0000E1300000}"/>
    <cellStyle name="Millares 5 4 7 3 2" xfId="27662" xr:uid="{00000000-0005-0000-0000-0000E2300000}"/>
    <cellStyle name="Millares 5 4 7 4" xfId="15527" xr:uid="{00000000-0005-0000-0000-0000E3300000}"/>
    <cellStyle name="Millares 5 4 7 4 2" xfId="28718" xr:uid="{00000000-0005-0000-0000-0000E4300000}"/>
    <cellStyle name="Millares 5 4 7 5" xfId="16583" xr:uid="{00000000-0005-0000-0000-0000E5300000}"/>
    <cellStyle name="Millares 5 4 7 5 2" xfId="29774" xr:uid="{00000000-0005-0000-0000-0000E6300000}"/>
    <cellStyle name="Millares 5 4 7 6" xfId="17864" xr:uid="{00000000-0005-0000-0000-0000E7300000}"/>
    <cellStyle name="Millares 5 4 7 6 2" xfId="31055" xr:uid="{00000000-0005-0000-0000-0000E8300000}"/>
    <cellStyle name="Millares 5 4 7 7" xfId="19150" xr:uid="{00000000-0005-0000-0000-0000E9300000}"/>
    <cellStyle name="Millares 5 4 7 7 2" xfId="32341" xr:uid="{00000000-0005-0000-0000-0000EA300000}"/>
    <cellStyle name="Millares 5 4 7 8" xfId="20454" xr:uid="{00000000-0005-0000-0000-0000EB300000}"/>
    <cellStyle name="Millares 5 4 7 8 2" xfId="33643" xr:uid="{00000000-0005-0000-0000-0000EC300000}"/>
    <cellStyle name="Millares 5 4 7 9" xfId="35168" xr:uid="{00000000-0005-0000-0000-0000ED300000}"/>
    <cellStyle name="Millares 5 4 8" xfId="12600" xr:uid="{00000000-0005-0000-0000-0000EE300000}"/>
    <cellStyle name="Millares 5 4 8 10" xfId="25792" xr:uid="{00000000-0005-0000-0000-0000EF300000}"/>
    <cellStyle name="Millares 5 4 8 11" xfId="22094" xr:uid="{00000000-0005-0000-0000-0000F0300000}"/>
    <cellStyle name="Millares 5 4 8 2" xfId="13536" xr:uid="{00000000-0005-0000-0000-0000F1300000}"/>
    <cellStyle name="Millares 5 4 8 2 2" xfId="26727" xr:uid="{00000000-0005-0000-0000-0000F2300000}"/>
    <cellStyle name="Millares 5 4 8 3" xfId="14585" xr:uid="{00000000-0005-0000-0000-0000F3300000}"/>
    <cellStyle name="Millares 5 4 8 3 2" xfId="27776" xr:uid="{00000000-0005-0000-0000-0000F4300000}"/>
    <cellStyle name="Millares 5 4 8 4" xfId="15641" xr:uid="{00000000-0005-0000-0000-0000F5300000}"/>
    <cellStyle name="Millares 5 4 8 4 2" xfId="28832" xr:uid="{00000000-0005-0000-0000-0000F6300000}"/>
    <cellStyle name="Millares 5 4 8 5" xfId="16697" xr:uid="{00000000-0005-0000-0000-0000F7300000}"/>
    <cellStyle name="Millares 5 4 8 5 2" xfId="29888" xr:uid="{00000000-0005-0000-0000-0000F8300000}"/>
    <cellStyle name="Millares 5 4 8 6" xfId="17978" xr:uid="{00000000-0005-0000-0000-0000F9300000}"/>
    <cellStyle name="Millares 5 4 8 6 2" xfId="31169" xr:uid="{00000000-0005-0000-0000-0000FA300000}"/>
    <cellStyle name="Millares 5 4 8 7" xfId="19264" xr:uid="{00000000-0005-0000-0000-0000FB300000}"/>
    <cellStyle name="Millares 5 4 8 7 2" xfId="32455" xr:uid="{00000000-0005-0000-0000-0000FC300000}"/>
    <cellStyle name="Millares 5 4 8 8" xfId="20568" xr:uid="{00000000-0005-0000-0000-0000FD300000}"/>
    <cellStyle name="Millares 5 4 8 8 2" xfId="33757" xr:uid="{00000000-0005-0000-0000-0000FE300000}"/>
    <cellStyle name="Millares 5 4 8 9" xfId="35282" xr:uid="{00000000-0005-0000-0000-0000FF300000}"/>
    <cellStyle name="Millares 5 4 9" xfId="13687" xr:uid="{00000000-0005-0000-0000-000000310000}"/>
    <cellStyle name="Millares 5 4 9 10" xfId="22245" xr:uid="{00000000-0005-0000-0000-000001310000}"/>
    <cellStyle name="Millares 5 4 9 2" xfId="14736" xr:uid="{00000000-0005-0000-0000-000002310000}"/>
    <cellStyle name="Millares 5 4 9 2 2" xfId="27927" xr:uid="{00000000-0005-0000-0000-000003310000}"/>
    <cellStyle name="Millares 5 4 9 3" xfId="15792" xr:uid="{00000000-0005-0000-0000-000004310000}"/>
    <cellStyle name="Millares 5 4 9 3 2" xfId="28983" xr:uid="{00000000-0005-0000-0000-000005310000}"/>
    <cellStyle name="Millares 5 4 9 4" xfId="16848" xr:uid="{00000000-0005-0000-0000-000006310000}"/>
    <cellStyle name="Millares 5 4 9 4 2" xfId="30039" xr:uid="{00000000-0005-0000-0000-000007310000}"/>
    <cellStyle name="Millares 5 4 9 5" xfId="18129" xr:uid="{00000000-0005-0000-0000-000008310000}"/>
    <cellStyle name="Millares 5 4 9 5 2" xfId="31320" xr:uid="{00000000-0005-0000-0000-000009310000}"/>
    <cellStyle name="Millares 5 4 9 6" xfId="19415" xr:uid="{00000000-0005-0000-0000-00000A310000}"/>
    <cellStyle name="Millares 5 4 9 6 2" xfId="32606" xr:uid="{00000000-0005-0000-0000-00000B310000}"/>
    <cellStyle name="Millares 5 4 9 7" xfId="20719" xr:uid="{00000000-0005-0000-0000-00000C310000}"/>
    <cellStyle name="Millares 5 4 9 7 2" xfId="33908" xr:uid="{00000000-0005-0000-0000-00000D310000}"/>
    <cellStyle name="Millares 5 4 9 8" xfId="35433" xr:uid="{00000000-0005-0000-0000-00000E310000}"/>
    <cellStyle name="Millares 5 4 9 9" xfId="26878" xr:uid="{00000000-0005-0000-0000-00000F310000}"/>
    <cellStyle name="Millares 5 5" xfId="173" xr:uid="{00000000-0005-0000-0000-000010310000}"/>
    <cellStyle name="Millares 5 5 10" xfId="13768" xr:uid="{00000000-0005-0000-0000-000011310000}"/>
    <cellStyle name="Millares 5 5 10 2" xfId="21053" xr:uid="{00000000-0005-0000-0000-000012310000}"/>
    <cellStyle name="Millares 5 5 10 2 2" xfId="34242" xr:uid="{00000000-0005-0000-0000-000013310000}"/>
    <cellStyle name="Millares 5 5 10 3" xfId="35767" xr:uid="{00000000-0005-0000-0000-000014310000}"/>
    <cellStyle name="Millares 5 5 10 4" xfId="26959" xr:uid="{00000000-0005-0000-0000-000015310000}"/>
    <cellStyle name="Millares 5 5 10 5" xfId="22579" xr:uid="{00000000-0005-0000-0000-000016310000}"/>
    <cellStyle name="Millares 5 5 11" xfId="14824" xr:uid="{00000000-0005-0000-0000-000017310000}"/>
    <cellStyle name="Millares 5 5 11 2" xfId="36007" xr:uid="{00000000-0005-0000-0000-000018310000}"/>
    <cellStyle name="Millares 5 5 11 3" xfId="28015" xr:uid="{00000000-0005-0000-0000-000019310000}"/>
    <cellStyle name="Millares 5 5 11 4" xfId="22819" xr:uid="{00000000-0005-0000-0000-00001A310000}"/>
    <cellStyle name="Millares 5 5 12" xfId="15880" xr:uid="{00000000-0005-0000-0000-00001B310000}"/>
    <cellStyle name="Millares 5 5 12 2" xfId="36237" xr:uid="{00000000-0005-0000-0000-00001C310000}"/>
    <cellStyle name="Millares 5 5 12 3" xfId="29071" xr:uid="{00000000-0005-0000-0000-00001D310000}"/>
    <cellStyle name="Millares 5 5 12 4" xfId="23049" xr:uid="{00000000-0005-0000-0000-00001E310000}"/>
    <cellStyle name="Millares 5 5 13" xfId="17161" xr:uid="{00000000-0005-0000-0000-00001F310000}"/>
    <cellStyle name="Millares 5 5 13 2" xfId="36492" xr:uid="{00000000-0005-0000-0000-000020310000}"/>
    <cellStyle name="Millares 5 5 13 3" xfId="30352" xr:uid="{00000000-0005-0000-0000-000021310000}"/>
    <cellStyle name="Millares 5 5 13 4" xfId="23313" xr:uid="{00000000-0005-0000-0000-000022310000}"/>
    <cellStyle name="Millares 5 5 14" xfId="18447" xr:uid="{00000000-0005-0000-0000-000023310000}"/>
    <cellStyle name="Millares 5 5 14 2" xfId="36747" xr:uid="{00000000-0005-0000-0000-000024310000}"/>
    <cellStyle name="Millares 5 5 14 3" xfId="31638" xr:uid="{00000000-0005-0000-0000-000025310000}"/>
    <cellStyle name="Millares 5 5 14 4" xfId="23568" xr:uid="{00000000-0005-0000-0000-000026310000}"/>
    <cellStyle name="Millares 5 5 15" xfId="19751" xr:uid="{00000000-0005-0000-0000-000027310000}"/>
    <cellStyle name="Millares 5 5 15 2" xfId="36976" xr:uid="{00000000-0005-0000-0000-000028310000}"/>
    <cellStyle name="Millares 5 5 15 3" xfId="32940" xr:uid="{00000000-0005-0000-0000-000029310000}"/>
    <cellStyle name="Millares 5 5 15 4" xfId="23797" xr:uid="{00000000-0005-0000-0000-00002A310000}"/>
    <cellStyle name="Millares 5 5 16" xfId="24026" xr:uid="{00000000-0005-0000-0000-00002B310000}"/>
    <cellStyle name="Millares 5 5 16 2" xfId="37205" xr:uid="{00000000-0005-0000-0000-00002C310000}"/>
    <cellStyle name="Millares 5 5 17" xfId="24255" xr:uid="{00000000-0005-0000-0000-00002D310000}"/>
    <cellStyle name="Millares 5 5 17 2" xfId="37434" xr:uid="{00000000-0005-0000-0000-00002E310000}"/>
    <cellStyle name="Millares 5 5 18" xfId="24506" xr:uid="{00000000-0005-0000-0000-00002F310000}"/>
    <cellStyle name="Millares 5 5 18 2" xfId="37685" xr:uid="{00000000-0005-0000-0000-000030310000}"/>
    <cellStyle name="Millares 5 5 19" xfId="34465" xr:uid="{00000000-0005-0000-0000-000031310000}"/>
    <cellStyle name="Millares 5 5 2" xfId="4458" xr:uid="{00000000-0005-0000-0000-000032310000}"/>
    <cellStyle name="Millares 5 5 2 10" xfId="24364" xr:uid="{00000000-0005-0000-0000-000033310000}"/>
    <cellStyle name="Millares 5 5 2 10 2" xfId="37543" xr:uid="{00000000-0005-0000-0000-000034310000}"/>
    <cellStyle name="Millares 5 5 2 11" xfId="24615" xr:uid="{00000000-0005-0000-0000-000035310000}"/>
    <cellStyle name="Millares 5 5 2 11 2" xfId="37794" xr:uid="{00000000-0005-0000-0000-000036310000}"/>
    <cellStyle name="Millares 5 5 2 12" xfId="34538" xr:uid="{00000000-0005-0000-0000-000037310000}"/>
    <cellStyle name="Millares 5 5 2 13" xfId="24973" xr:uid="{00000000-0005-0000-0000-000038310000}"/>
    <cellStyle name="Millares 5 5 2 14" xfId="21350" xr:uid="{00000000-0005-0000-0000-000039310000}"/>
    <cellStyle name="Millares 5 5 2 2" xfId="12792" xr:uid="{00000000-0005-0000-0000-00003A310000}"/>
    <cellStyle name="Millares 5 5 2 2 2" xfId="17047" xr:uid="{00000000-0005-0000-0000-00003B310000}"/>
    <cellStyle name="Millares 5 5 2 2 2 2" xfId="30238" xr:uid="{00000000-0005-0000-0000-00003C310000}"/>
    <cellStyle name="Millares 5 5 2 2 3" xfId="18327" xr:uid="{00000000-0005-0000-0000-00003D310000}"/>
    <cellStyle name="Millares 5 5 2 2 3 2" xfId="31518" xr:uid="{00000000-0005-0000-0000-00003E310000}"/>
    <cellStyle name="Millares 5 5 2 2 4" xfId="19613" xr:uid="{00000000-0005-0000-0000-00003F310000}"/>
    <cellStyle name="Millares 5 5 2 2 4 2" xfId="32804" xr:uid="{00000000-0005-0000-0000-000040310000}"/>
    <cellStyle name="Millares 5 5 2 2 5" xfId="20917" xr:uid="{00000000-0005-0000-0000-000041310000}"/>
    <cellStyle name="Millares 5 5 2 2 5 2" xfId="34106" xr:uid="{00000000-0005-0000-0000-000042310000}"/>
    <cellStyle name="Millares 5 5 2 2 6" xfId="35631" xr:uid="{00000000-0005-0000-0000-000043310000}"/>
    <cellStyle name="Millares 5 5 2 2 7" xfId="25983" xr:uid="{00000000-0005-0000-0000-000044310000}"/>
    <cellStyle name="Millares 5 5 2 2 8" xfId="22443" xr:uid="{00000000-0005-0000-0000-000045310000}"/>
    <cellStyle name="Millares 5 5 2 3" xfId="13841" xr:uid="{00000000-0005-0000-0000-000046310000}"/>
    <cellStyle name="Millares 5 5 2 3 2" xfId="21162" xr:uid="{00000000-0005-0000-0000-000047310000}"/>
    <cellStyle name="Millares 5 5 2 3 2 2" xfId="34351" xr:uid="{00000000-0005-0000-0000-000048310000}"/>
    <cellStyle name="Millares 5 5 2 3 3" xfId="35876" xr:uid="{00000000-0005-0000-0000-000049310000}"/>
    <cellStyle name="Millares 5 5 2 3 4" xfId="27032" xr:uid="{00000000-0005-0000-0000-00004A310000}"/>
    <cellStyle name="Millares 5 5 2 3 5" xfId="22688" xr:uid="{00000000-0005-0000-0000-00004B310000}"/>
    <cellStyle name="Millares 5 5 2 4" xfId="14897" xr:uid="{00000000-0005-0000-0000-00004C310000}"/>
    <cellStyle name="Millares 5 5 2 4 2" xfId="36116" xr:uid="{00000000-0005-0000-0000-00004D310000}"/>
    <cellStyle name="Millares 5 5 2 4 3" xfId="28088" xr:uid="{00000000-0005-0000-0000-00004E310000}"/>
    <cellStyle name="Millares 5 5 2 4 4" xfId="22928" xr:uid="{00000000-0005-0000-0000-00004F310000}"/>
    <cellStyle name="Millares 5 5 2 5" xfId="15953" xr:uid="{00000000-0005-0000-0000-000050310000}"/>
    <cellStyle name="Millares 5 5 2 5 2" xfId="36346" xr:uid="{00000000-0005-0000-0000-000051310000}"/>
    <cellStyle name="Millares 5 5 2 5 3" xfId="29144" xr:uid="{00000000-0005-0000-0000-000052310000}"/>
    <cellStyle name="Millares 5 5 2 5 4" xfId="23158" xr:uid="{00000000-0005-0000-0000-000053310000}"/>
    <cellStyle name="Millares 5 5 2 6" xfId="17234" xr:uid="{00000000-0005-0000-0000-000054310000}"/>
    <cellStyle name="Millares 5 5 2 6 2" xfId="36601" xr:uid="{00000000-0005-0000-0000-000055310000}"/>
    <cellStyle name="Millares 5 5 2 6 3" xfId="30425" xr:uid="{00000000-0005-0000-0000-000056310000}"/>
    <cellStyle name="Millares 5 5 2 6 4" xfId="23422" xr:uid="{00000000-0005-0000-0000-000057310000}"/>
    <cellStyle name="Millares 5 5 2 7" xfId="18520" xr:uid="{00000000-0005-0000-0000-000058310000}"/>
    <cellStyle name="Millares 5 5 2 7 2" xfId="36856" xr:uid="{00000000-0005-0000-0000-000059310000}"/>
    <cellStyle name="Millares 5 5 2 7 3" xfId="31711" xr:uid="{00000000-0005-0000-0000-00005A310000}"/>
    <cellStyle name="Millares 5 5 2 7 4" xfId="23677" xr:uid="{00000000-0005-0000-0000-00005B310000}"/>
    <cellStyle name="Millares 5 5 2 8" xfId="19824" xr:uid="{00000000-0005-0000-0000-00005C310000}"/>
    <cellStyle name="Millares 5 5 2 8 2" xfId="37085" xr:uid="{00000000-0005-0000-0000-00005D310000}"/>
    <cellStyle name="Millares 5 5 2 8 3" xfId="33013" xr:uid="{00000000-0005-0000-0000-00005E310000}"/>
    <cellStyle name="Millares 5 5 2 8 4" xfId="23906" xr:uid="{00000000-0005-0000-0000-00005F310000}"/>
    <cellStyle name="Millares 5 5 2 9" xfId="24135" xr:uid="{00000000-0005-0000-0000-000060310000}"/>
    <cellStyle name="Millares 5 5 2 9 2" xfId="37314" xr:uid="{00000000-0005-0000-0000-000061310000}"/>
    <cellStyle name="Millares 5 5 20" xfId="24841" xr:uid="{00000000-0005-0000-0000-000062310000}"/>
    <cellStyle name="Millares 5 5 21" xfId="21277" xr:uid="{00000000-0005-0000-0000-000063310000}"/>
    <cellStyle name="Millares 5 5 22" xfId="37940" xr:uid="{00000000-0005-0000-0000-000064310000}"/>
    <cellStyle name="Millares 5 5 23" xfId="37988" xr:uid="{00000000-0005-0000-0000-000065310000}"/>
    <cellStyle name="Millares 5 5 3" xfId="12088" xr:uid="{00000000-0005-0000-0000-000066310000}"/>
    <cellStyle name="Millares 5 5 3 10" xfId="25280" xr:uid="{00000000-0005-0000-0000-000067310000}"/>
    <cellStyle name="Millares 5 5 3 11" xfId="21586" xr:uid="{00000000-0005-0000-0000-000068310000}"/>
    <cellStyle name="Millares 5 5 3 2" xfId="13028" xr:uid="{00000000-0005-0000-0000-000069310000}"/>
    <cellStyle name="Millares 5 5 3 2 2" xfId="26219" xr:uid="{00000000-0005-0000-0000-00006A310000}"/>
    <cellStyle name="Millares 5 5 3 3" xfId="14077" xr:uid="{00000000-0005-0000-0000-00006B310000}"/>
    <cellStyle name="Millares 5 5 3 3 2" xfId="27268" xr:uid="{00000000-0005-0000-0000-00006C310000}"/>
    <cellStyle name="Millares 5 5 3 4" xfId="15133" xr:uid="{00000000-0005-0000-0000-00006D310000}"/>
    <cellStyle name="Millares 5 5 3 4 2" xfId="28324" xr:uid="{00000000-0005-0000-0000-00006E310000}"/>
    <cellStyle name="Millares 5 5 3 5" xfId="16189" xr:uid="{00000000-0005-0000-0000-00006F310000}"/>
    <cellStyle name="Millares 5 5 3 5 2" xfId="29380" xr:uid="{00000000-0005-0000-0000-000070310000}"/>
    <cellStyle name="Millares 5 5 3 6" xfId="17470" xr:uid="{00000000-0005-0000-0000-000071310000}"/>
    <cellStyle name="Millares 5 5 3 6 2" xfId="30661" xr:uid="{00000000-0005-0000-0000-000072310000}"/>
    <cellStyle name="Millares 5 5 3 7" xfId="18756" xr:uid="{00000000-0005-0000-0000-000073310000}"/>
    <cellStyle name="Millares 5 5 3 7 2" xfId="31947" xr:uid="{00000000-0005-0000-0000-000074310000}"/>
    <cellStyle name="Millares 5 5 3 8" xfId="20060" xr:uid="{00000000-0005-0000-0000-000075310000}"/>
    <cellStyle name="Millares 5 5 3 8 2" xfId="33249" xr:uid="{00000000-0005-0000-0000-000076310000}"/>
    <cellStyle name="Millares 5 5 3 9" xfId="34774" xr:uid="{00000000-0005-0000-0000-000077310000}"/>
    <cellStyle name="Millares 5 5 4" xfId="12184" xr:uid="{00000000-0005-0000-0000-000078310000}"/>
    <cellStyle name="Millares 5 5 4 10" xfId="25376" xr:uid="{00000000-0005-0000-0000-000079310000}"/>
    <cellStyle name="Millares 5 5 4 11" xfId="21682" xr:uid="{00000000-0005-0000-0000-00007A310000}"/>
    <cellStyle name="Millares 5 5 4 2" xfId="13124" xr:uid="{00000000-0005-0000-0000-00007B310000}"/>
    <cellStyle name="Millares 5 5 4 2 2" xfId="26315" xr:uid="{00000000-0005-0000-0000-00007C310000}"/>
    <cellStyle name="Millares 5 5 4 3" xfId="14173" xr:uid="{00000000-0005-0000-0000-00007D310000}"/>
    <cellStyle name="Millares 5 5 4 3 2" xfId="27364" xr:uid="{00000000-0005-0000-0000-00007E310000}"/>
    <cellStyle name="Millares 5 5 4 4" xfId="15229" xr:uid="{00000000-0005-0000-0000-00007F310000}"/>
    <cellStyle name="Millares 5 5 4 4 2" xfId="28420" xr:uid="{00000000-0005-0000-0000-000080310000}"/>
    <cellStyle name="Millares 5 5 4 5" xfId="16285" xr:uid="{00000000-0005-0000-0000-000081310000}"/>
    <cellStyle name="Millares 5 5 4 5 2" xfId="29476" xr:uid="{00000000-0005-0000-0000-000082310000}"/>
    <cellStyle name="Millares 5 5 4 6" xfId="17566" xr:uid="{00000000-0005-0000-0000-000083310000}"/>
    <cellStyle name="Millares 5 5 4 6 2" xfId="30757" xr:uid="{00000000-0005-0000-0000-000084310000}"/>
    <cellStyle name="Millares 5 5 4 7" xfId="18852" xr:uid="{00000000-0005-0000-0000-000085310000}"/>
    <cellStyle name="Millares 5 5 4 7 2" xfId="32043" xr:uid="{00000000-0005-0000-0000-000086310000}"/>
    <cellStyle name="Millares 5 5 4 8" xfId="20156" xr:uid="{00000000-0005-0000-0000-000087310000}"/>
    <cellStyle name="Millares 5 5 4 8 2" xfId="33345" xr:uid="{00000000-0005-0000-0000-000088310000}"/>
    <cellStyle name="Millares 5 5 4 9" xfId="34870" xr:uid="{00000000-0005-0000-0000-000089310000}"/>
    <cellStyle name="Millares 5 5 5" xfId="12289" xr:uid="{00000000-0005-0000-0000-00008A310000}"/>
    <cellStyle name="Millares 5 5 5 10" xfId="25481" xr:uid="{00000000-0005-0000-0000-00008B310000}"/>
    <cellStyle name="Millares 5 5 5 11" xfId="21787" xr:uid="{00000000-0005-0000-0000-00008C310000}"/>
    <cellStyle name="Millares 5 5 5 2" xfId="13229" xr:uid="{00000000-0005-0000-0000-00008D310000}"/>
    <cellStyle name="Millares 5 5 5 2 2" xfId="26420" xr:uid="{00000000-0005-0000-0000-00008E310000}"/>
    <cellStyle name="Millares 5 5 5 3" xfId="14278" xr:uid="{00000000-0005-0000-0000-00008F310000}"/>
    <cellStyle name="Millares 5 5 5 3 2" xfId="27469" xr:uid="{00000000-0005-0000-0000-000090310000}"/>
    <cellStyle name="Millares 5 5 5 4" xfId="15334" xr:uid="{00000000-0005-0000-0000-000091310000}"/>
    <cellStyle name="Millares 5 5 5 4 2" xfId="28525" xr:uid="{00000000-0005-0000-0000-000092310000}"/>
    <cellStyle name="Millares 5 5 5 5" xfId="16390" xr:uid="{00000000-0005-0000-0000-000093310000}"/>
    <cellStyle name="Millares 5 5 5 5 2" xfId="29581" xr:uid="{00000000-0005-0000-0000-000094310000}"/>
    <cellStyle name="Millares 5 5 5 6" xfId="17671" xr:uid="{00000000-0005-0000-0000-000095310000}"/>
    <cellStyle name="Millares 5 5 5 6 2" xfId="30862" xr:uid="{00000000-0005-0000-0000-000096310000}"/>
    <cellStyle name="Millares 5 5 5 7" xfId="18957" xr:uid="{00000000-0005-0000-0000-000097310000}"/>
    <cellStyle name="Millares 5 5 5 7 2" xfId="32148" xr:uid="{00000000-0005-0000-0000-000098310000}"/>
    <cellStyle name="Millares 5 5 5 8" xfId="20261" xr:uid="{00000000-0005-0000-0000-000099310000}"/>
    <cellStyle name="Millares 5 5 5 8 2" xfId="33450" xr:uid="{00000000-0005-0000-0000-00009A310000}"/>
    <cellStyle name="Millares 5 5 5 9" xfId="34975" xr:uid="{00000000-0005-0000-0000-00009B310000}"/>
    <cellStyle name="Millares 5 5 6" xfId="12454" xr:uid="{00000000-0005-0000-0000-00009C310000}"/>
    <cellStyle name="Millares 5 5 6 10" xfId="25646" xr:uid="{00000000-0005-0000-0000-00009D310000}"/>
    <cellStyle name="Millares 5 5 6 11" xfId="21948" xr:uid="{00000000-0005-0000-0000-00009E310000}"/>
    <cellStyle name="Millares 5 5 6 2" xfId="13390" xr:uid="{00000000-0005-0000-0000-00009F310000}"/>
    <cellStyle name="Millares 5 5 6 2 2" xfId="26581" xr:uid="{00000000-0005-0000-0000-0000A0310000}"/>
    <cellStyle name="Millares 5 5 6 3" xfId="14439" xr:uid="{00000000-0005-0000-0000-0000A1310000}"/>
    <cellStyle name="Millares 5 5 6 3 2" xfId="27630" xr:uid="{00000000-0005-0000-0000-0000A2310000}"/>
    <cellStyle name="Millares 5 5 6 4" xfId="15495" xr:uid="{00000000-0005-0000-0000-0000A3310000}"/>
    <cellStyle name="Millares 5 5 6 4 2" xfId="28686" xr:uid="{00000000-0005-0000-0000-0000A4310000}"/>
    <cellStyle name="Millares 5 5 6 5" xfId="16551" xr:uid="{00000000-0005-0000-0000-0000A5310000}"/>
    <cellStyle name="Millares 5 5 6 5 2" xfId="29742" xr:uid="{00000000-0005-0000-0000-0000A6310000}"/>
    <cellStyle name="Millares 5 5 6 6" xfId="17832" xr:uid="{00000000-0005-0000-0000-0000A7310000}"/>
    <cellStyle name="Millares 5 5 6 6 2" xfId="31023" xr:uid="{00000000-0005-0000-0000-0000A8310000}"/>
    <cellStyle name="Millares 5 5 6 7" xfId="19118" xr:uid="{00000000-0005-0000-0000-0000A9310000}"/>
    <cellStyle name="Millares 5 5 6 7 2" xfId="32309" xr:uid="{00000000-0005-0000-0000-0000AA310000}"/>
    <cellStyle name="Millares 5 5 6 8" xfId="20422" xr:uid="{00000000-0005-0000-0000-0000AB310000}"/>
    <cellStyle name="Millares 5 5 6 8 2" xfId="33611" xr:uid="{00000000-0005-0000-0000-0000AC310000}"/>
    <cellStyle name="Millares 5 5 6 9" xfId="35136" xr:uid="{00000000-0005-0000-0000-0000AD310000}"/>
    <cellStyle name="Millares 5 5 7" xfId="12568" xr:uid="{00000000-0005-0000-0000-0000AE310000}"/>
    <cellStyle name="Millares 5 5 7 10" xfId="25760" xr:uid="{00000000-0005-0000-0000-0000AF310000}"/>
    <cellStyle name="Millares 5 5 7 11" xfId="22062" xr:uid="{00000000-0005-0000-0000-0000B0310000}"/>
    <cellStyle name="Millares 5 5 7 2" xfId="13504" xr:uid="{00000000-0005-0000-0000-0000B1310000}"/>
    <cellStyle name="Millares 5 5 7 2 2" xfId="26695" xr:uid="{00000000-0005-0000-0000-0000B2310000}"/>
    <cellStyle name="Millares 5 5 7 3" xfId="14553" xr:uid="{00000000-0005-0000-0000-0000B3310000}"/>
    <cellStyle name="Millares 5 5 7 3 2" xfId="27744" xr:uid="{00000000-0005-0000-0000-0000B4310000}"/>
    <cellStyle name="Millares 5 5 7 4" xfId="15609" xr:uid="{00000000-0005-0000-0000-0000B5310000}"/>
    <cellStyle name="Millares 5 5 7 4 2" xfId="28800" xr:uid="{00000000-0005-0000-0000-0000B6310000}"/>
    <cellStyle name="Millares 5 5 7 5" xfId="16665" xr:uid="{00000000-0005-0000-0000-0000B7310000}"/>
    <cellStyle name="Millares 5 5 7 5 2" xfId="29856" xr:uid="{00000000-0005-0000-0000-0000B8310000}"/>
    <cellStyle name="Millares 5 5 7 6" xfId="17946" xr:uid="{00000000-0005-0000-0000-0000B9310000}"/>
    <cellStyle name="Millares 5 5 7 6 2" xfId="31137" xr:uid="{00000000-0005-0000-0000-0000BA310000}"/>
    <cellStyle name="Millares 5 5 7 7" xfId="19232" xr:uid="{00000000-0005-0000-0000-0000BB310000}"/>
    <cellStyle name="Millares 5 5 7 7 2" xfId="32423" xr:uid="{00000000-0005-0000-0000-0000BC310000}"/>
    <cellStyle name="Millares 5 5 7 8" xfId="20536" xr:uid="{00000000-0005-0000-0000-0000BD310000}"/>
    <cellStyle name="Millares 5 5 7 8 2" xfId="33725" xr:uid="{00000000-0005-0000-0000-0000BE310000}"/>
    <cellStyle name="Millares 5 5 7 9" xfId="35250" xr:uid="{00000000-0005-0000-0000-0000BF310000}"/>
    <cellStyle name="Millares 5 5 8" xfId="13655" xr:uid="{00000000-0005-0000-0000-0000C0310000}"/>
    <cellStyle name="Millares 5 5 8 10" xfId="22213" xr:uid="{00000000-0005-0000-0000-0000C1310000}"/>
    <cellStyle name="Millares 5 5 8 2" xfId="14704" xr:uid="{00000000-0005-0000-0000-0000C2310000}"/>
    <cellStyle name="Millares 5 5 8 2 2" xfId="27895" xr:uid="{00000000-0005-0000-0000-0000C3310000}"/>
    <cellStyle name="Millares 5 5 8 3" xfId="15760" xr:uid="{00000000-0005-0000-0000-0000C4310000}"/>
    <cellStyle name="Millares 5 5 8 3 2" xfId="28951" xr:uid="{00000000-0005-0000-0000-0000C5310000}"/>
    <cellStyle name="Millares 5 5 8 4" xfId="16816" xr:uid="{00000000-0005-0000-0000-0000C6310000}"/>
    <cellStyle name="Millares 5 5 8 4 2" xfId="30007" xr:uid="{00000000-0005-0000-0000-0000C7310000}"/>
    <cellStyle name="Millares 5 5 8 5" xfId="18097" xr:uid="{00000000-0005-0000-0000-0000C8310000}"/>
    <cellStyle name="Millares 5 5 8 5 2" xfId="31288" xr:uid="{00000000-0005-0000-0000-0000C9310000}"/>
    <cellStyle name="Millares 5 5 8 6" xfId="19383" xr:uid="{00000000-0005-0000-0000-0000CA310000}"/>
    <cellStyle name="Millares 5 5 8 6 2" xfId="32574" xr:uid="{00000000-0005-0000-0000-0000CB310000}"/>
    <cellStyle name="Millares 5 5 8 7" xfId="20687" xr:uid="{00000000-0005-0000-0000-0000CC310000}"/>
    <cellStyle name="Millares 5 5 8 7 2" xfId="33876" xr:uid="{00000000-0005-0000-0000-0000CD310000}"/>
    <cellStyle name="Millares 5 5 8 8" xfId="35401" xr:uid="{00000000-0005-0000-0000-0000CE310000}"/>
    <cellStyle name="Millares 5 5 8 9" xfId="26846" xr:uid="{00000000-0005-0000-0000-0000CF310000}"/>
    <cellStyle name="Millares 5 5 9" xfId="12719" xr:uid="{00000000-0005-0000-0000-0000D0310000}"/>
    <cellStyle name="Millares 5 5 9 2" xfId="16938" xr:uid="{00000000-0005-0000-0000-0000D1310000}"/>
    <cellStyle name="Millares 5 5 9 2 2" xfId="30129" xr:uid="{00000000-0005-0000-0000-0000D2310000}"/>
    <cellStyle name="Millares 5 5 9 3" xfId="18218" xr:uid="{00000000-0005-0000-0000-0000D3310000}"/>
    <cellStyle name="Millares 5 5 9 3 2" xfId="31409" xr:uid="{00000000-0005-0000-0000-0000D4310000}"/>
    <cellStyle name="Millares 5 5 9 4" xfId="19504" xr:uid="{00000000-0005-0000-0000-0000D5310000}"/>
    <cellStyle name="Millares 5 5 9 4 2" xfId="32695" xr:uid="{00000000-0005-0000-0000-0000D6310000}"/>
    <cellStyle name="Millares 5 5 9 5" xfId="20808" xr:uid="{00000000-0005-0000-0000-0000D7310000}"/>
    <cellStyle name="Millares 5 5 9 5 2" xfId="33997" xr:uid="{00000000-0005-0000-0000-0000D8310000}"/>
    <cellStyle name="Millares 5 5 9 6" xfId="35522" xr:uid="{00000000-0005-0000-0000-0000D9310000}"/>
    <cellStyle name="Millares 5 5 9 7" xfId="25910" xr:uid="{00000000-0005-0000-0000-0000DA310000}"/>
    <cellStyle name="Millares 5 5 9 8" xfId="22334" xr:uid="{00000000-0005-0000-0000-0000DB310000}"/>
    <cellStyle name="Millares 5 6" xfId="4452" xr:uid="{00000000-0005-0000-0000-0000DC310000}"/>
    <cellStyle name="Millares 5 6 10" xfId="23636" xr:uid="{00000000-0005-0000-0000-0000DD310000}"/>
    <cellStyle name="Millares 5 6 10 2" xfId="36815" xr:uid="{00000000-0005-0000-0000-0000DE310000}"/>
    <cellStyle name="Millares 5 6 11" xfId="23865" xr:uid="{00000000-0005-0000-0000-0000DF310000}"/>
    <cellStyle name="Millares 5 6 11 2" xfId="37044" xr:uid="{00000000-0005-0000-0000-0000E0310000}"/>
    <cellStyle name="Millares 5 6 12" xfId="24094" xr:uid="{00000000-0005-0000-0000-0000E1310000}"/>
    <cellStyle name="Millares 5 6 12 2" xfId="37273" xr:uid="{00000000-0005-0000-0000-0000E2310000}"/>
    <cellStyle name="Millares 5 6 13" xfId="24323" xr:uid="{00000000-0005-0000-0000-0000E3310000}"/>
    <cellStyle name="Millares 5 6 13 2" xfId="37502" xr:uid="{00000000-0005-0000-0000-0000E4310000}"/>
    <cellStyle name="Millares 5 6 14" xfId="24574" xr:uid="{00000000-0005-0000-0000-0000E5310000}"/>
    <cellStyle name="Millares 5 6 14 2" xfId="37753" xr:uid="{00000000-0005-0000-0000-0000E6310000}"/>
    <cellStyle name="Millares 5 6 15" xfId="24967" xr:uid="{00000000-0005-0000-0000-0000E7310000}"/>
    <cellStyle name="Millares 5 6 2" xfId="12522" xr:uid="{00000000-0005-0000-0000-0000E8310000}"/>
    <cellStyle name="Millares 5 6 2 10" xfId="24432" xr:uid="{00000000-0005-0000-0000-0000E9310000}"/>
    <cellStyle name="Millares 5 6 2 10 2" xfId="37611" xr:uid="{00000000-0005-0000-0000-0000EA310000}"/>
    <cellStyle name="Millares 5 6 2 11" xfId="24683" xr:uid="{00000000-0005-0000-0000-0000EB310000}"/>
    <cellStyle name="Millares 5 6 2 11 2" xfId="37862" xr:uid="{00000000-0005-0000-0000-0000EC310000}"/>
    <cellStyle name="Millares 5 6 2 12" xfId="35204" xr:uid="{00000000-0005-0000-0000-0000ED310000}"/>
    <cellStyle name="Millares 5 6 2 13" xfId="25714" xr:uid="{00000000-0005-0000-0000-0000EE310000}"/>
    <cellStyle name="Millares 5 6 2 14" xfId="22016" xr:uid="{00000000-0005-0000-0000-0000EF310000}"/>
    <cellStyle name="Millares 5 6 2 2" xfId="13458" xr:uid="{00000000-0005-0000-0000-0000F0310000}"/>
    <cellStyle name="Millares 5 6 2 2 2" xfId="17115" xr:uid="{00000000-0005-0000-0000-0000F1310000}"/>
    <cellStyle name="Millares 5 6 2 2 2 2" xfId="30306" xr:uid="{00000000-0005-0000-0000-0000F2310000}"/>
    <cellStyle name="Millares 5 6 2 2 3" xfId="18395" xr:uid="{00000000-0005-0000-0000-0000F3310000}"/>
    <cellStyle name="Millares 5 6 2 2 3 2" xfId="31586" xr:uid="{00000000-0005-0000-0000-0000F4310000}"/>
    <cellStyle name="Millares 5 6 2 2 4" xfId="19681" xr:uid="{00000000-0005-0000-0000-0000F5310000}"/>
    <cellStyle name="Millares 5 6 2 2 4 2" xfId="32872" xr:uid="{00000000-0005-0000-0000-0000F6310000}"/>
    <cellStyle name="Millares 5 6 2 2 5" xfId="20985" xr:uid="{00000000-0005-0000-0000-0000F7310000}"/>
    <cellStyle name="Millares 5 6 2 2 5 2" xfId="34174" xr:uid="{00000000-0005-0000-0000-0000F8310000}"/>
    <cellStyle name="Millares 5 6 2 2 6" xfId="35699" xr:uid="{00000000-0005-0000-0000-0000F9310000}"/>
    <cellStyle name="Millares 5 6 2 2 7" xfId="26649" xr:uid="{00000000-0005-0000-0000-0000FA310000}"/>
    <cellStyle name="Millares 5 6 2 2 8" xfId="22511" xr:uid="{00000000-0005-0000-0000-0000FB310000}"/>
    <cellStyle name="Millares 5 6 2 3" xfId="14507" xr:uid="{00000000-0005-0000-0000-0000FC310000}"/>
    <cellStyle name="Millares 5 6 2 3 2" xfId="21230" xr:uid="{00000000-0005-0000-0000-0000FD310000}"/>
    <cellStyle name="Millares 5 6 2 3 2 2" xfId="34419" xr:uid="{00000000-0005-0000-0000-0000FE310000}"/>
    <cellStyle name="Millares 5 6 2 3 3" xfId="35944" xr:uid="{00000000-0005-0000-0000-0000FF310000}"/>
    <cellStyle name="Millares 5 6 2 3 4" xfId="27698" xr:uid="{00000000-0005-0000-0000-000000320000}"/>
    <cellStyle name="Millares 5 6 2 3 5" xfId="22756" xr:uid="{00000000-0005-0000-0000-000001320000}"/>
    <cellStyle name="Millares 5 6 2 4" xfId="15563" xr:uid="{00000000-0005-0000-0000-000002320000}"/>
    <cellStyle name="Millares 5 6 2 4 2" xfId="36184" xr:uid="{00000000-0005-0000-0000-000003320000}"/>
    <cellStyle name="Millares 5 6 2 4 3" xfId="28754" xr:uid="{00000000-0005-0000-0000-000004320000}"/>
    <cellStyle name="Millares 5 6 2 4 4" xfId="22996" xr:uid="{00000000-0005-0000-0000-000005320000}"/>
    <cellStyle name="Millares 5 6 2 5" xfId="16619" xr:uid="{00000000-0005-0000-0000-000006320000}"/>
    <cellStyle name="Millares 5 6 2 5 2" xfId="36414" xr:uid="{00000000-0005-0000-0000-000007320000}"/>
    <cellStyle name="Millares 5 6 2 5 3" xfId="29810" xr:uid="{00000000-0005-0000-0000-000008320000}"/>
    <cellStyle name="Millares 5 6 2 5 4" xfId="23226" xr:uid="{00000000-0005-0000-0000-000009320000}"/>
    <cellStyle name="Millares 5 6 2 6" xfId="17900" xr:uid="{00000000-0005-0000-0000-00000A320000}"/>
    <cellStyle name="Millares 5 6 2 6 2" xfId="36669" xr:uid="{00000000-0005-0000-0000-00000B320000}"/>
    <cellStyle name="Millares 5 6 2 6 3" xfId="31091" xr:uid="{00000000-0005-0000-0000-00000C320000}"/>
    <cellStyle name="Millares 5 6 2 6 4" xfId="23490" xr:uid="{00000000-0005-0000-0000-00000D320000}"/>
    <cellStyle name="Millares 5 6 2 7" xfId="19186" xr:uid="{00000000-0005-0000-0000-00000E320000}"/>
    <cellStyle name="Millares 5 6 2 7 2" xfId="36924" xr:uid="{00000000-0005-0000-0000-00000F320000}"/>
    <cellStyle name="Millares 5 6 2 7 3" xfId="32377" xr:uid="{00000000-0005-0000-0000-000010320000}"/>
    <cellStyle name="Millares 5 6 2 7 4" xfId="23745" xr:uid="{00000000-0005-0000-0000-000011320000}"/>
    <cellStyle name="Millares 5 6 2 8" xfId="20490" xr:uid="{00000000-0005-0000-0000-000012320000}"/>
    <cellStyle name="Millares 5 6 2 8 2" xfId="37153" xr:uid="{00000000-0005-0000-0000-000013320000}"/>
    <cellStyle name="Millares 5 6 2 8 3" xfId="33679" xr:uid="{00000000-0005-0000-0000-000014320000}"/>
    <cellStyle name="Millares 5 6 2 8 4" xfId="23974" xr:uid="{00000000-0005-0000-0000-000015320000}"/>
    <cellStyle name="Millares 5 6 2 9" xfId="24203" xr:uid="{00000000-0005-0000-0000-000016320000}"/>
    <cellStyle name="Millares 5 6 2 9 2" xfId="37382" xr:uid="{00000000-0005-0000-0000-000017320000}"/>
    <cellStyle name="Millares 5 6 3" xfId="12636" xr:uid="{00000000-0005-0000-0000-000018320000}"/>
    <cellStyle name="Millares 5 6 3 10" xfId="25828" xr:uid="{00000000-0005-0000-0000-000019320000}"/>
    <cellStyle name="Millares 5 6 3 11" xfId="22130" xr:uid="{00000000-0005-0000-0000-00001A320000}"/>
    <cellStyle name="Millares 5 6 3 2" xfId="13572" xr:uid="{00000000-0005-0000-0000-00001B320000}"/>
    <cellStyle name="Millares 5 6 3 2 2" xfId="26763" xr:uid="{00000000-0005-0000-0000-00001C320000}"/>
    <cellStyle name="Millares 5 6 3 3" xfId="14621" xr:uid="{00000000-0005-0000-0000-00001D320000}"/>
    <cellStyle name="Millares 5 6 3 3 2" xfId="27812" xr:uid="{00000000-0005-0000-0000-00001E320000}"/>
    <cellStyle name="Millares 5 6 3 4" xfId="15677" xr:uid="{00000000-0005-0000-0000-00001F320000}"/>
    <cellStyle name="Millares 5 6 3 4 2" xfId="28868" xr:uid="{00000000-0005-0000-0000-000020320000}"/>
    <cellStyle name="Millares 5 6 3 5" xfId="16733" xr:uid="{00000000-0005-0000-0000-000021320000}"/>
    <cellStyle name="Millares 5 6 3 5 2" xfId="29924" xr:uid="{00000000-0005-0000-0000-000022320000}"/>
    <cellStyle name="Millares 5 6 3 6" xfId="18014" xr:uid="{00000000-0005-0000-0000-000023320000}"/>
    <cellStyle name="Millares 5 6 3 6 2" xfId="31205" xr:uid="{00000000-0005-0000-0000-000024320000}"/>
    <cellStyle name="Millares 5 6 3 7" xfId="19300" xr:uid="{00000000-0005-0000-0000-000025320000}"/>
    <cellStyle name="Millares 5 6 3 7 2" xfId="32491" xr:uid="{00000000-0005-0000-0000-000026320000}"/>
    <cellStyle name="Millares 5 6 3 8" xfId="20604" xr:uid="{00000000-0005-0000-0000-000027320000}"/>
    <cellStyle name="Millares 5 6 3 8 2" xfId="33793" xr:uid="{00000000-0005-0000-0000-000028320000}"/>
    <cellStyle name="Millares 5 6 3 9" xfId="35318" xr:uid="{00000000-0005-0000-0000-000029320000}"/>
    <cellStyle name="Millares 5 6 4" xfId="13723" xr:uid="{00000000-0005-0000-0000-00002A320000}"/>
    <cellStyle name="Millares 5 6 4 10" xfId="22281" xr:uid="{00000000-0005-0000-0000-00002B320000}"/>
    <cellStyle name="Millares 5 6 4 2" xfId="14772" xr:uid="{00000000-0005-0000-0000-00002C320000}"/>
    <cellStyle name="Millares 5 6 4 2 2" xfId="27963" xr:uid="{00000000-0005-0000-0000-00002D320000}"/>
    <cellStyle name="Millares 5 6 4 3" xfId="15828" xr:uid="{00000000-0005-0000-0000-00002E320000}"/>
    <cellStyle name="Millares 5 6 4 3 2" xfId="29019" xr:uid="{00000000-0005-0000-0000-00002F320000}"/>
    <cellStyle name="Millares 5 6 4 4" xfId="16884" xr:uid="{00000000-0005-0000-0000-000030320000}"/>
    <cellStyle name="Millares 5 6 4 4 2" xfId="30075" xr:uid="{00000000-0005-0000-0000-000031320000}"/>
    <cellStyle name="Millares 5 6 4 5" xfId="18165" xr:uid="{00000000-0005-0000-0000-000032320000}"/>
    <cellStyle name="Millares 5 6 4 5 2" xfId="31356" xr:uid="{00000000-0005-0000-0000-000033320000}"/>
    <cellStyle name="Millares 5 6 4 6" xfId="19451" xr:uid="{00000000-0005-0000-0000-000034320000}"/>
    <cellStyle name="Millares 5 6 4 6 2" xfId="32642" xr:uid="{00000000-0005-0000-0000-000035320000}"/>
    <cellStyle name="Millares 5 6 4 7" xfId="20755" xr:uid="{00000000-0005-0000-0000-000036320000}"/>
    <cellStyle name="Millares 5 6 4 7 2" xfId="33944" xr:uid="{00000000-0005-0000-0000-000037320000}"/>
    <cellStyle name="Millares 5 6 4 8" xfId="35469" xr:uid="{00000000-0005-0000-0000-000038320000}"/>
    <cellStyle name="Millares 5 6 4 9" xfId="26914" xr:uid="{00000000-0005-0000-0000-000039320000}"/>
    <cellStyle name="Millares 5 6 5" xfId="17006" xr:uid="{00000000-0005-0000-0000-00003A320000}"/>
    <cellStyle name="Millares 5 6 5 2" xfId="18286" xr:uid="{00000000-0005-0000-0000-00003B320000}"/>
    <cellStyle name="Millares 5 6 5 2 2" xfId="31477" xr:uid="{00000000-0005-0000-0000-00003C320000}"/>
    <cellStyle name="Millares 5 6 5 3" xfId="19572" xr:uid="{00000000-0005-0000-0000-00003D320000}"/>
    <cellStyle name="Millares 5 6 5 3 2" xfId="32763" xr:uid="{00000000-0005-0000-0000-00003E320000}"/>
    <cellStyle name="Millares 5 6 5 4" xfId="20876" xr:uid="{00000000-0005-0000-0000-00003F320000}"/>
    <cellStyle name="Millares 5 6 5 4 2" xfId="34065" xr:uid="{00000000-0005-0000-0000-000040320000}"/>
    <cellStyle name="Millares 5 6 5 5" xfId="35590" xr:uid="{00000000-0005-0000-0000-000041320000}"/>
    <cellStyle name="Millares 5 6 5 6" xfId="30197" xr:uid="{00000000-0005-0000-0000-000042320000}"/>
    <cellStyle name="Millares 5 6 5 7" xfId="22402" xr:uid="{00000000-0005-0000-0000-000043320000}"/>
    <cellStyle name="Millares 5 6 6" xfId="21121" xr:uid="{00000000-0005-0000-0000-000044320000}"/>
    <cellStyle name="Millares 5 6 6 2" xfId="35835" xr:uid="{00000000-0005-0000-0000-000045320000}"/>
    <cellStyle name="Millares 5 6 6 3" xfId="34310" xr:uid="{00000000-0005-0000-0000-000046320000}"/>
    <cellStyle name="Millares 5 6 6 4" xfId="22647" xr:uid="{00000000-0005-0000-0000-000047320000}"/>
    <cellStyle name="Millares 5 6 7" xfId="22887" xr:uid="{00000000-0005-0000-0000-000048320000}"/>
    <cellStyle name="Millares 5 6 7 2" xfId="36075" xr:uid="{00000000-0005-0000-0000-000049320000}"/>
    <cellStyle name="Millares 5 6 8" xfId="23117" xr:uid="{00000000-0005-0000-0000-00004A320000}"/>
    <cellStyle name="Millares 5 6 8 2" xfId="36305" xr:uid="{00000000-0005-0000-0000-00004B320000}"/>
    <cellStyle name="Millares 5 6 9" xfId="23381" xr:uid="{00000000-0005-0000-0000-00004C320000}"/>
    <cellStyle name="Millares 5 6 9 2" xfId="36560" xr:uid="{00000000-0005-0000-0000-00004D320000}"/>
    <cellStyle name="Millares 5 7" xfId="11981" xr:uid="{00000000-0005-0000-0000-00004E320000}"/>
    <cellStyle name="Millares 5 7 10" xfId="24332" xr:uid="{00000000-0005-0000-0000-00004F320000}"/>
    <cellStyle name="Millares 5 7 10 2" xfId="37511" xr:uid="{00000000-0005-0000-0000-000050320000}"/>
    <cellStyle name="Millares 5 7 11" xfId="24583" xr:uid="{00000000-0005-0000-0000-000051320000}"/>
    <cellStyle name="Millares 5 7 11 2" xfId="37762" xr:uid="{00000000-0005-0000-0000-000052320000}"/>
    <cellStyle name="Millares 5 7 12" xfId="34668" xr:uid="{00000000-0005-0000-0000-000053320000}"/>
    <cellStyle name="Millares 5 7 13" xfId="25173" xr:uid="{00000000-0005-0000-0000-000054320000}"/>
    <cellStyle name="Millares 5 7 14" xfId="21480" xr:uid="{00000000-0005-0000-0000-000055320000}"/>
    <cellStyle name="Millares 5 7 2" xfId="12922" xr:uid="{00000000-0005-0000-0000-000056320000}"/>
    <cellStyle name="Millares 5 7 2 2" xfId="17015" xr:uid="{00000000-0005-0000-0000-000057320000}"/>
    <cellStyle name="Millares 5 7 2 2 2" xfId="30206" xr:uid="{00000000-0005-0000-0000-000058320000}"/>
    <cellStyle name="Millares 5 7 2 3" xfId="18295" xr:uid="{00000000-0005-0000-0000-000059320000}"/>
    <cellStyle name="Millares 5 7 2 3 2" xfId="31486" xr:uid="{00000000-0005-0000-0000-00005A320000}"/>
    <cellStyle name="Millares 5 7 2 4" xfId="19581" xr:uid="{00000000-0005-0000-0000-00005B320000}"/>
    <cellStyle name="Millares 5 7 2 4 2" xfId="32772" xr:uid="{00000000-0005-0000-0000-00005C320000}"/>
    <cellStyle name="Millares 5 7 2 5" xfId="20885" xr:uid="{00000000-0005-0000-0000-00005D320000}"/>
    <cellStyle name="Millares 5 7 2 5 2" xfId="34074" xr:uid="{00000000-0005-0000-0000-00005E320000}"/>
    <cellStyle name="Millares 5 7 2 6" xfId="35599" xr:uid="{00000000-0005-0000-0000-00005F320000}"/>
    <cellStyle name="Millares 5 7 2 7" xfId="26113" xr:uid="{00000000-0005-0000-0000-000060320000}"/>
    <cellStyle name="Millares 5 7 2 8" xfId="22411" xr:uid="{00000000-0005-0000-0000-000061320000}"/>
    <cellStyle name="Millares 5 7 3" xfId="13971" xr:uid="{00000000-0005-0000-0000-000062320000}"/>
    <cellStyle name="Millares 5 7 3 2" xfId="21130" xr:uid="{00000000-0005-0000-0000-000063320000}"/>
    <cellStyle name="Millares 5 7 3 2 2" xfId="34319" xr:uid="{00000000-0005-0000-0000-000064320000}"/>
    <cellStyle name="Millares 5 7 3 3" xfId="35844" xr:uid="{00000000-0005-0000-0000-000065320000}"/>
    <cellStyle name="Millares 5 7 3 4" xfId="27162" xr:uid="{00000000-0005-0000-0000-000066320000}"/>
    <cellStyle name="Millares 5 7 3 5" xfId="22656" xr:uid="{00000000-0005-0000-0000-000067320000}"/>
    <cellStyle name="Millares 5 7 4" xfId="15027" xr:uid="{00000000-0005-0000-0000-000068320000}"/>
    <cellStyle name="Millares 5 7 4 2" xfId="36084" xr:uid="{00000000-0005-0000-0000-000069320000}"/>
    <cellStyle name="Millares 5 7 4 3" xfId="28218" xr:uid="{00000000-0005-0000-0000-00006A320000}"/>
    <cellStyle name="Millares 5 7 4 4" xfId="22896" xr:uid="{00000000-0005-0000-0000-00006B320000}"/>
    <cellStyle name="Millares 5 7 5" xfId="16083" xr:uid="{00000000-0005-0000-0000-00006C320000}"/>
    <cellStyle name="Millares 5 7 5 2" xfId="36314" xr:uid="{00000000-0005-0000-0000-00006D320000}"/>
    <cellStyle name="Millares 5 7 5 3" xfId="29274" xr:uid="{00000000-0005-0000-0000-00006E320000}"/>
    <cellStyle name="Millares 5 7 5 4" xfId="23126" xr:uid="{00000000-0005-0000-0000-00006F320000}"/>
    <cellStyle name="Millares 5 7 6" xfId="17364" xr:uid="{00000000-0005-0000-0000-000070320000}"/>
    <cellStyle name="Millares 5 7 6 2" xfId="36569" xr:uid="{00000000-0005-0000-0000-000071320000}"/>
    <cellStyle name="Millares 5 7 6 3" xfId="30555" xr:uid="{00000000-0005-0000-0000-000072320000}"/>
    <cellStyle name="Millares 5 7 6 4" xfId="23390" xr:uid="{00000000-0005-0000-0000-000073320000}"/>
    <cellStyle name="Millares 5 7 7" xfId="18650" xr:uid="{00000000-0005-0000-0000-000074320000}"/>
    <cellStyle name="Millares 5 7 7 2" xfId="36824" xr:uid="{00000000-0005-0000-0000-000075320000}"/>
    <cellStyle name="Millares 5 7 7 3" xfId="31841" xr:uid="{00000000-0005-0000-0000-000076320000}"/>
    <cellStyle name="Millares 5 7 7 4" xfId="23645" xr:uid="{00000000-0005-0000-0000-000077320000}"/>
    <cellStyle name="Millares 5 7 8" xfId="19954" xr:uid="{00000000-0005-0000-0000-000078320000}"/>
    <cellStyle name="Millares 5 7 8 2" xfId="37053" xr:uid="{00000000-0005-0000-0000-000079320000}"/>
    <cellStyle name="Millares 5 7 8 3" xfId="33143" xr:uid="{00000000-0005-0000-0000-00007A320000}"/>
    <cellStyle name="Millares 5 7 8 4" xfId="23874" xr:uid="{00000000-0005-0000-0000-00007B320000}"/>
    <cellStyle name="Millares 5 7 9" xfId="24103" xr:uid="{00000000-0005-0000-0000-00007C320000}"/>
    <cellStyle name="Millares 5 7 9 2" xfId="37282" xr:uid="{00000000-0005-0000-0000-00007D320000}"/>
    <cellStyle name="Millares 5 8" xfId="12057" xr:uid="{00000000-0005-0000-0000-00007E320000}"/>
    <cellStyle name="Millares 5 8 10" xfId="25249" xr:uid="{00000000-0005-0000-0000-00007F320000}"/>
    <cellStyle name="Millares 5 8 11" xfId="21555" xr:uid="{00000000-0005-0000-0000-000080320000}"/>
    <cellStyle name="Millares 5 8 2" xfId="12997" xr:uid="{00000000-0005-0000-0000-000081320000}"/>
    <cellStyle name="Millares 5 8 2 2" xfId="26188" xr:uid="{00000000-0005-0000-0000-000082320000}"/>
    <cellStyle name="Millares 5 8 3" xfId="14046" xr:uid="{00000000-0005-0000-0000-000083320000}"/>
    <cellStyle name="Millares 5 8 3 2" xfId="27237" xr:uid="{00000000-0005-0000-0000-000084320000}"/>
    <cellStyle name="Millares 5 8 4" xfId="15102" xr:uid="{00000000-0005-0000-0000-000085320000}"/>
    <cellStyle name="Millares 5 8 4 2" xfId="28293" xr:uid="{00000000-0005-0000-0000-000086320000}"/>
    <cellStyle name="Millares 5 8 5" xfId="16158" xr:uid="{00000000-0005-0000-0000-000087320000}"/>
    <cellStyle name="Millares 5 8 5 2" xfId="29349" xr:uid="{00000000-0005-0000-0000-000088320000}"/>
    <cellStyle name="Millares 5 8 6" xfId="17439" xr:uid="{00000000-0005-0000-0000-000089320000}"/>
    <cellStyle name="Millares 5 8 6 2" xfId="30630" xr:uid="{00000000-0005-0000-0000-00008A320000}"/>
    <cellStyle name="Millares 5 8 7" xfId="18725" xr:uid="{00000000-0005-0000-0000-00008B320000}"/>
    <cellStyle name="Millares 5 8 7 2" xfId="31916" xr:uid="{00000000-0005-0000-0000-00008C320000}"/>
    <cellStyle name="Millares 5 8 8" xfId="20029" xr:uid="{00000000-0005-0000-0000-00008D320000}"/>
    <cellStyle name="Millares 5 8 8 2" xfId="33218" xr:uid="{00000000-0005-0000-0000-00008E320000}"/>
    <cellStyle name="Millares 5 8 9" xfId="34743" xr:uid="{00000000-0005-0000-0000-00008F320000}"/>
    <cellStyle name="Millares 5 9" xfId="12152" xr:uid="{00000000-0005-0000-0000-000090320000}"/>
    <cellStyle name="Millares 5 9 10" xfId="25344" xr:uid="{00000000-0005-0000-0000-000091320000}"/>
    <cellStyle name="Millares 5 9 11" xfId="21650" xr:uid="{00000000-0005-0000-0000-000092320000}"/>
    <cellStyle name="Millares 5 9 2" xfId="13092" xr:uid="{00000000-0005-0000-0000-000093320000}"/>
    <cellStyle name="Millares 5 9 2 2" xfId="26283" xr:uid="{00000000-0005-0000-0000-000094320000}"/>
    <cellStyle name="Millares 5 9 3" xfId="14141" xr:uid="{00000000-0005-0000-0000-000095320000}"/>
    <cellStyle name="Millares 5 9 3 2" xfId="27332" xr:uid="{00000000-0005-0000-0000-000096320000}"/>
    <cellStyle name="Millares 5 9 4" xfId="15197" xr:uid="{00000000-0005-0000-0000-000097320000}"/>
    <cellStyle name="Millares 5 9 4 2" xfId="28388" xr:uid="{00000000-0005-0000-0000-000098320000}"/>
    <cellStyle name="Millares 5 9 5" xfId="16253" xr:uid="{00000000-0005-0000-0000-000099320000}"/>
    <cellStyle name="Millares 5 9 5 2" xfId="29444" xr:uid="{00000000-0005-0000-0000-00009A320000}"/>
    <cellStyle name="Millares 5 9 6" xfId="17534" xr:uid="{00000000-0005-0000-0000-00009B320000}"/>
    <cellStyle name="Millares 5 9 6 2" xfId="30725" xr:uid="{00000000-0005-0000-0000-00009C320000}"/>
    <cellStyle name="Millares 5 9 7" xfId="18820" xr:uid="{00000000-0005-0000-0000-00009D320000}"/>
    <cellStyle name="Millares 5 9 7 2" xfId="32011" xr:uid="{00000000-0005-0000-0000-00009E320000}"/>
    <cellStyle name="Millares 5 9 8" xfId="20124" xr:uid="{00000000-0005-0000-0000-00009F320000}"/>
    <cellStyle name="Millares 5 9 8 2" xfId="33313" xr:uid="{00000000-0005-0000-0000-0000A0320000}"/>
    <cellStyle name="Millares 5 9 9" xfId="34838" xr:uid="{00000000-0005-0000-0000-0000A1320000}"/>
    <cellStyle name="Millares 50" xfId="12250" xr:uid="{00000000-0005-0000-0000-0000A2320000}"/>
    <cellStyle name="Millares 50 10" xfId="25442" xr:uid="{00000000-0005-0000-0000-0000A3320000}"/>
    <cellStyle name="Millares 50 11" xfId="21748" xr:uid="{00000000-0005-0000-0000-0000A4320000}"/>
    <cellStyle name="Millares 50 2" xfId="13190" xr:uid="{00000000-0005-0000-0000-0000A5320000}"/>
    <cellStyle name="Millares 50 2 2" xfId="26381" xr:uid="{00000000-0005-0000-0000-0000A6320000}"/>
    <cellStyle name="Millares 50 3" xfId="14239" xr:uid="{00000000-0005-0000-0000-0000A7320000}"/>
    <cellStyle name="Millares 50 3 2" xfId="27430" xr:uid="{00000000-0005-0000-0000-0000A8320000}"/>
    <cellStyle name="Millares 50 4" xfId="15295" xr:uid="{00000000-0005-0000-0000-0000A9320000}"/>
    <cellStyle name="Millares 50 4 2" xfId="28486" xr:uid="{00000000-0005-0000-0000-0000AA320000}"/>
    <cellStyle name="Millares 50 5" xfId="16351" xr:uid="{00000000-0005-0000-0000-0000AB320000}"/>
    <cellStyle name="Millares 50 5 2" xfId="29542" xr:uid="{00000000-0005-0000-0000-0000AC320000}"/>
    <cellStyle name="Millares 50 6" xfId="17632" xr:uid="{00000000-0005-0000-0000-0000AD320000}"/>
    <cellStyle name="Millares 50 6 2" xfId="30823" xr:uid="{00000000-0005-0000-0000-0000AE320000}"/>
    <cellStyle name="Millares 50 7" xfId="18918" xr:uid="{00000000-0005-0000-0000-0000AF320000}"/>
    <cellStyle name="Millares 50 7 2" xfId="32109" xr:uid="{00000000-0005-0000-0000-0000B0320000}"/>
    <cellStyle name="Millares 50 8" xfId="20222" xr:uid="{00000000-0005-0000-0000-0000B1320000}"/>
    <cellStyle name="Millares 50 8 2" xfId="33411" xr:uid="{00000000-0005-0000-0000-0000B2320000}"/>
    <cellStyle name="Millares 50 9" xfId="34936" xr:uid="{00000000-0005-0000-0000-0000B3320000}"/>
    <cellStyle name="Millares 51" xfId="12251" xr:uid="{00000000-0005-0000-0000-0000B4320000}"/>
    <cellStyle name="Millares 51 10" xfId="25443" xr:uid="{00000000-0005-0000-0000-0000B5320000}"/>
    <cellStyle name="Millares 51 11" xfId="21749" xr:uid="{00000000-0005-0000-0000-0000B6320000}"/>
    <cellStyle name="Millares 51 2" xfId="13191" xr:uid="{00000000-0005-0000-0000-0000B7320000}"/>
    <cellStyle name="Millares 51 2 2" xfId="26382" xr:uid="{00000000-0005-0000-0000-0000B8320000}"/>
    <cellStyle name="Millares 51 3" xfId="14240" xr:uid="{00000000-0005-0000-0000-0000B9320000}"/>
    <cellStyle name="Millares 51 3 2" xfId="27431" xr:uid="{00000000-0005-0000-0000-0000BA320000}"/>
    <cellStyle name="Millares 51 4" xfId="15296" xr:uid="{00000000-0005-0000-0000-0000BB320000}"/>
    <cellStyle name="Millares 51 4 2" xfId="28487" xr:uid="{00000000-0005-0000-0000-0000BC320000}"/>
    <cellStyle name="Millares 51 5" xfId="16352" xr:uid="{00000000-0005-0000-0000-0000BD320000}"/>
    <cellStyle name="Millares 51 5 2" xfId="29543" xr:uid="{00000000-0005-0000-0000-0000BE320000}"/>
    <cellStyle name="Millares 51 6" xfId="17633" xr:uid="{00000000-0005-0000-0000-0000BF320000}"/>
    <cellStyle name="Millares 51 6 2" xfId="30824" xr:uid="{00000000-0005-0000-0000-0000C0320000}"/>
    <cellStyle name="Millares 51 7" xfId="18919" xr:uid="{00000000-0005-0000-0000-0000C1320000}"/>
    <cellStyle name="Millares 51 7 2" xfId="32110" xr:uid="{00000000-0005-0000-0000-0000C2320000}"/>
    <cellStyle name="Millares 51 8" xfId="20223" xr:uid="{00000000-0005-0000-0000-0000C3320000}"/>
    <cellStyle name="Millares 51 8 2" xfId="33412" xr:uid="{00000000-0005-0000-0000-0000C4320000}"/>
    <cellStyle name="Millares 51 9" xfId="34937" xr:uid="{00000000-0005-0000-0000-0000C5320000}"/>
    <cellStyle name="Millares 52" xfId="12253" xr:uid="{00000000-0005-0000-0000-0000C6320000}"/>
    <cellStyle name="Millares 52 10" xfId="25445" xr:uid="{00000000-0005-0000-0000-0000C7320000}"/>
    <cellStyle name="Millares 52 11" xfId="21751" xr:uid="{00000000-0005-0000-0000-0000C8320000}"/>
    <cellStyle name="Millares 52 2" xfId="13193" xr:uid="{00000000-0005-0000-0000-0000C9320000}"/>
    <cellStyle name="Millares 52 2 2" xfId="26384" xr:uid="{00000000-0005-0000-0000-0000CA320000}"/>
    <cellStyle name="Millares 52 3" xfId="14242" xr:uid="{00000000-0005-0000-0000-0000CB320000}"/>
    <cellStyle name="Millares 52 3 2" xfId="27433" xr:uid="{00000000-0005-0000-0000-0000CC320000}"/>
    <cellStyle name="Millares 52 4" xfId="15298" xr:uid="{00000000-0005-0000-0000-0000CD320000}"/>
    <cellStyle name="Millares 52 4 2" xfId="28489" xr:uid="{00000000-0005-0000-0000-0000CE320000}"/>
    <cellStyle name="Millares 52 5" xfId="16354" xr:uid="{00000000-0005-0000-0000-0000CF320000}"/>
    <cellStyle name="Millares 52 5 2" xfId="29545" xr:uid="{00000000-0005-0000-0000-0000D0320000}"/>
    <cellStyle name="Millares 52 6" xfId="17635" xr:uid="{00000000-0005-0000-0000-0000D1320000}"/>
    <cellStyle name="Millares 52 6 2" xfId="30826" xr:uid="{00000000-0005-0000-0000-0000D2320000}"/>
    <cellStyle name="Millares 52 7" xfId="18921" xr:uid="{00000000-0005-0000-0000-0000D3320000}"/>
    <cellStyle name="Millares 52 7 2" xfId="32112" xr:uid="{00000000-0005-0000-0000-0000D4320000}"/>
    <cellStyle name="Millares 52 8" xfId="20225" xr:uid="{00000000-0005-0000-0000-0000D5320000}"/>
    <cellStyle name="Millares 52 8 2" xfId="33414" xr:uid="{00000000-0005-0000-0000-0000D6320000}"/>
    <cellStyle name="Millares 52 9" xfId="34939" xr:uid="{00000000-0005-0000-0000-0000D7320000}"/>
    <cellStyle name="Millares 53" xfId="12256" xr:uid="{00000000-0005-0000-0000-0000D8320000}"/>
    <cellStyle name="Millares 53 10" xfId="25448" xr:uid="{00000000-0005-0000-0000-0000D9320000}"/>
    <cellStyle name="Millares 53 11" xfId="21754" xr:uid="{00000000-0005-0000-0000-0000DA320000}"/>
    <cellStyle name="Millares 53 2" xfId="13196" xr:uid="{00000000-0005-0000-0000-0000DB320000}"/>
    <cellStyle name="Millares 53 2 2" xfId="26387" xr:uid="{00000000-0005-0000-0000-0000DC320000}"/>
    <cellStyle name="Millares 53 3" xfId="14245" xr:uid="{00000000-0005-0000-0000-0000DD320000}"/>
    <cellStyle name="Millares 53 3 2" xfId="27436" xr:uid="{00000000-0005-0000-0000-0000DE320000}"/>
    <cellStyle name="Millares 53 4" xfId="15301" xr:uid="{00000000-0005-0000-0000-0000DF320000}"/>
    <cellStyle name="Millares 53 4 2" xfId="28492" xr:uid="{00000000-0005-0000-0000-0000E0320000}"/>
    <cellStyle name="Millares 53 5" xfId="16357" xr:uid="{00000000-0005-0000-0000-0000E1320000}"/>
    <cellStyle name="Millares 53 5 2" xfId="29548" xr:uid="{00000000-0005-0000-0000-0000E2320000}"/>
    <cellStyle name="Millares 53 6" xfId="17638" xr:uid="{00000000-0005-0000-0000-0000E3320000}"/>
    <cellStyle name="Millares 53 6 2" xfId="30829" xr:uid="{00000000-0005-0000-0000-0000E4320000}"/>
    <cellStyle name="Millares 53 7" xfId="18924" xr:uid="{00000000-0005-0000-0000-0000E5320000}"/>
    <cellStyle name="Millares 53 7 2" xfId="32115" xr:uid="{00000000-0005-0000-0000-0000E6320000}"/>
    <cellStyle name="Millares 53 8" xfId="20228" xr:uid="{00000000-0005-0000-0000-0000E7320000}"/>
    <cellStyle name="Millares 53 8 2" xfId="33417" xr:uid="{00000000-0005-0000-0000-0000E8320000}"/>
    <cellStyle name="Millares 53 9" xfId="34942" xr:uid="{00000000-0005-0000-0000-0000E9320000}"/>
    <cellStyle name="Millares 54" xfId="12352" xr:uid="{00000000-0005-0000-0000-0000EA320000}"/>
    <cellStyle name="Millares 54 10" xfId="25544" xr:uid="{00000000-0005-0000-0000-0000EB320000}"/>
    <cellStyle name="Millares 54 11" xfId="21850" xr:uid="{00000000-0005-0000-0000-0000EC320000}"/>
    <cellStyle name="Millares 54 2" xfId="13292" xr:uid="{00000000-0005-0000-0000-0000ED320000}"/>
    <cellStyle name="Millares 54 2 2" xfId="26483" xr:uid="{00000000-0005-0000-0000-0000EE320000}"/>
    <cellStyle name="Millares 54 3" xfId="14341" xr:uid="{00000000-0005-0000-0000-0000EF320000}"/>
    <cellStyle name="Millares 54 3 2" xfId="27532" xr:uid="{00000000-0005-0000-0000-0000F0320000}"/>
    <cellStyle name="Millares 54 4" xfId="15397" xr:uid="{00000000-0005-0000-0000-0000F1320000}"/>
    <cellStyle name="Millares 54 4 2" xfId="28588" xr:uid="{00000000-0005-0000-0000-0000F2320000}"/>
    <cellStyle name="Millares 54 5" xfId="16453" xr:uid="{00000000-0005-0000-0000-0000F3320000}"/>
    <cellStyle name="Millares 54 5 2" xfId="29644" xr:uid="{00000000-0005-0000-0000-0000F4320000}"/>
    <cellStyle name="Millares 54 6" xfId="17734" xr:uid="{00000000-0005-0000-0000-0000F5320000}"/>
    <cellStyle name="Millares 54 6 2" xfId="30925" xr:uid="{00000000-0005-0000-0000-0000F6320000}"/>
    <cellStyle name="Millares 54 7" xfId="19020" xr:uid="{00000000-0005-0000-0000-0000F7320000}"/>
    <cellStyle name="Millares 54 7 2" xfId="32211" xr:uid="{00000000-0005-0000-0000-0000F8320000}"/>
    <cellStyle name="Millares 54 8" xfId="20324" xr:uid="{00000000-0005-0000-0000-0000F9320000}"/>
    <cellStyle name="Millares 54 8 2" xfId="33513" xr:uid="{00000000-0005-0000-0000-0000FA320000}"/>
    <cellStyle name="Millares 54 9" xfId="35038" xr:uid="{00000000-0005-0000-0000-0000FB320000}"/>
    <cellStyle name="Millares 55" xfId="12353" xr:uid="{00000000-0005-0000-0000-0000FC320000}"/>
    <cellStyle name="Millares 55 10" xfId="25545" xr:uid="{00000000-0005-0000-0000-0000FD320000}"/>
    <cellStyle name="Millares 55 11" xfId="21851" xr:uid="{00000000-0005-0000-0000-0000FE320000}"/>
    <cellStyle name="Millares 55 2" xfId="13293" xr:uid="{00000000-0005-0000-0000-0000FF320000}"/>
    <cellStyle name="Millares 55 2 2" xfId="26484" xr:uid="{00000000-0005-0000-0000-000000330000}"/>
    <cellStyle name="Millares 55 3" xfId="14342" xr:uid="{00000000-0005-0000-0000-000001330000}"/>
    <cellStyle name="Millares 55 3 2" xfId="27533" xr:uid="{00000000-0005-0000-0000-000002330000}"/>
    <cellStyle name="Millares 55 4" xfId="15398" xr:uid="{00000000-0005-0000-0000-000003330000}"/>
    <cellStyle name="Millares 55 4 2" xfId="28589" xr:uid="{00000000-0005-0000-0000-000004330000}"/>
    <cellStyle name="Millares 55 5" xfId="16454" xr:uid="{00000000-0005-0000-0000-000005330000}"/>
    <cellStyle name="Millares 55 5 2" xfId="29645" xr:uid="{00000000-0005-0000-0000-000006330000}"/>
    <cellStyle name="Millares 55 6" xfId="17735" xr:uid="{00000000-0005-0000-0000-000007330000}"/>
    <cellStyle name="Millares 55 6 2" xfId="30926" xr:uid="{00000000-0005-0000-0000-000008330000}"/>
    <cellStyle name="Millares 55 7" xfId="19021" xr:uid="{00000000-0005-0000-0000-000009330000}"/>
    <cellStyle name="Millares 55 7 2" xfId="32212" xr:uid="{00000000-0005-0000-0000-00000A330000}"/>
    <cellStyle name="Millares 55 8" xfId="20325" xr:uid="{00000000-0005-0000-0000-00000B330000}"/>
    <cellStyle name="Millares 55 8 2" xfId="33514" xr:uid="{00000000-0005-0000-0000-00000C330000}"/>
    <cellStyle name="Millares 55 9" xfId="35039" xr:uid="{00000000-0005-0000-0000-00000D330000}"/>
    <cellStyle name="Millares 56" xfId="12354" xr:uid="{00000000-0005-0000-0000-00000E330000}"/>
    <cellStyle name="Millares 56 10" xfId="25546" xr:uid="{00000000-0005-0000-0000-00000F330000}"/>
    <cellStyle name="Millares 56 11" xfId="21852" xr:uid="{00000000-0005-0000-0000-000010330000}"/>
    <cellStyle name="Millares 56 2" xfId="13294" xr:uid="{00000000-0005-0000-0000-000011330000}"/>
    <cellStyle name="Millares 56 2 2" xfId="26485" xr:uid="{00000000-0005-0000-0000-000012330000}"/>
    <cellStyle name="Millares 56 3" xfId="14343" xr:uid="{00000000-0005-0000-0000-000013330000}"/>
    <cellStyle name="Millares 56 3 2" xfId="27534" xr:uid="{00000000-0005-0000-0000-000014330000}"/>
    <cellStyle name="Millares 56 4" xfId="15399" xr:uid="{00000000-0005-0000-0000-000015330000}"/>
    <cellStyle name="Millares 56 4 2" xfId="28590" xr:uid="{00000000-0005-0000-0000-000016330000}"/>
    <cellStyle name="Millares 56 5" xfId="16455" xr:uid="{00000000-0005-0000-0000-000017330000}"/>
    <cellStyle name="Millares 56 5 2" xfId="29646" xr:uid="{00000000-0005-0000-0000-000018330000}"/>
    <cellStyle name="Millares 56 6" xfId="17736" xr:uid="{00000000-0005-0000-0000-000019330000}"/>
    <cellStyle name="Millares 56 6 2" xfId="30927" xr:uid="{00000000-0005-0000-0000-00001A330000}"/>
    <cellStyle name="Millares 56 7" xfId="19022" xr:uid="{00000000-0005-0000-0000-00001B330000}"/>
    <cellStyle name="Millares 56 7 2" xfId="32213" xr:uid="{00000000-0005-0000-0000-00001C330000}"/>
    <cellStyle name="Millares 56 8" xfId="20326" xr:uid="{00000000-0005-0000-0000-00001D330000}"/>
    <cellStyle name="Millares 56 8 2" xfId="33515" xr:uid="{00000000-0005-0000-0000-00001E330000}"/>
    <cellStyle name="Millares 56 9" xfId="35040" xr:uid="{00000000-0005-0000-0000-00001F330000}"/>
    <cellStyle name="Millares 57" xfId="12357" xr:uid="{00000000-0005-0000-0000-000020330000}"/>
    <cellStyle name="Millares 57 10" xfId="25549" xr:uid="{00000000-0005-0000-0000-000021330000}"/>
    <cellStyle name="Millares 57 11" xfId="21855" xr:uid="{00000000-0005-0000-0000-000022330000}"/>
    <cellStyle name="Millares 57 2" xfId="13297" xr:uid="{00000000-0005-0000-0000-000023330000}"/>
    <cellStyle name="Millares 57 2 2" xfId="26488" xr:uid="{00000000-0005-0000-0000-000024330000}"/>
    <cellStyle name="Millares 57 3" xfId="14346" xr:uid="{00000000-0005-0000-0000-000025330000}"/>
    <cellStyle name="Millares 57 3 2" xfId="27537" xr:uid="{00000000-0005-0000-0000-000026330000}"/>
    <cellStyle name="Millares 57 4" xfId="15402" xr:uid="{00000000-0005-0000-0000-000027330000}"/>
    <cellStyle name="Millares 57 4 2" xfId="28593" xr:uid="{00000000-0005-0000-0000-000028330000}"/>
    <cellStyle name="Millares 57 5" xfId="16458" xr:uid="{00000000-0005-0000-0000-000029330000}"/>
    <cellStyle name="Millares 57 5 2" xfId="29649" xr:uid="{00000000-0005-0000-0000-00002A330000}"/>
    <cellStyle name="Millares 57 6" xfId="17739" xr:uid="{00000000-0005-0000-0000-00002B330000}"/>
    <cellStyle name="Millares 57 6 2" xfId="30930" xr:uid="{00000000-0005-0000-0000-00002C330000}"/>
    <cellStyle name="Millares 57 7" xfId="19025" xr:uid="{00000000-0005-0000-0000-00002D330000}"/>
    <cellStyle name="Millares 57 7 2" xfId="32216" xr:uid="{00000000-0005-0000-0000-00002E330000}"/>
    <cellStyle name="Millares 57 8" xfId="20329" xr:uid="{00000000-0005-0000-0000-00002F330000}"/>
    <cellStyle name="Millares 57 8 2" xfId="33518" xr:uid="{00000000-0005-0000-0000-000030330000}"/>
    <cellStyle name="Millares 57 9" xfId="35043" xr:uid="{00000000-0005-0000-0000-000031330000}"/>
    <cellStyle name="Millares 58" xfId="12359" xr:uid="{00000000-0005-0000-0000-000032330000}"/>
    <cellStyle name="Millares 58 10" xfId="25551" xr:uid="{00000000-0005-0000-0000-000033330000}"/>
    <cellStyle name="Millares 58 11" xfId="21857" xr:uid="{00000000-0005-0000-0000-000034330000}"/>
    <cellStyle name="Millares 58 2" xfId="13299" xr:uid="{00000000-0005-0000-0000-000035330000}"/>
    <cellStyle name="Millares 58 2 2" xfId="26490" xr:uid="{00000000-0005-0000-0000-000036330000}"/>
    <cellStyle name="Millares 58 3" xfId="14348" xr:uid="{00000000-0005-0000-0000-000037330000}"/>
    <cellStyle name="Millares 58 3 2" xfId="27539" xr:uid="{00000000-0005-0000-0000-000038330000}"/>
    <cellStyle name="Millares 58 4" xfId="15404" xr:uid="{00000000-0005-0000-0000-000039330000}"/>
    <cellStyle name="Millares 58 4 2" xfId="28595" xr:uid="{00000000-0005-0000-0000-00003A330000}"/>
    <cellStyle name="Millares 58 5" xfId="16460" xr:uid="{00000000-0005-0000-0000-00003B330000}"/>
    <cellStyle name="Millares 58 5 2" xfId="29651" xr:uid="{00000000-0005-0000-0000-00003C330000}"/>
    <cellStyle name="Millares 58 6" xfId="17741" xr:uid="{00000000-0005-0000-0000-00003D330000}"/>
    <cellStyle name="Millares 58 6 2" xfId="30932" xr:uid="{00000000-0005-0000-0000-00003E330000}"/>
    <cellStyle name="Millares 58 7" xfId="19027" xr:uid="{00000000-0005-0000-0000-00003F330000}"/>
    <cellStyle name="Millares 58 7 2" xfId="32218" xr:uid="{00000000-0005-0000-0000-000040330000}"/>
    <cellStyle name="Millares 58 8" xfId="20331" xr:uid="{00000000-0005-0000-0000-000041330000}"/>
    <cellStyle name="Millares 58 8 2" xfId="33520" xr:uid="{00000000-0005-0000-0000-000042330000}"/>
    <cellStyle name="Millares 58 9" xfId="35045" xr:uid="{00000000-0005-0000-0000-000043330000}"/>
    <cellStyle name="Millares 59" xfId="12361" xr:uid="{00000000-0005-0000-0000-000044330000}"/>
    <cellStyle name="Millares 59 10" xfId="25553" xr:uid="{00000000-0005-0000-0000-000045330000}"/>
    <cellStyle name="Millares 59 11" xfId="21859" xr:uid="{00000000-0005-0000-0000-000046330000}"/>
    <cellStyle name="Millares 59 2" xfId="13301" xr:uid="{00000000-0005-0000-0000-000047330000}"/>
    <cellStyle name="Millares 59 2 2" xfId="26492" xr:uid="{00000000-0005-0000-0000-000048330000}"/>
    <cellStyle name="Millares 59 3" xfId="14350" xr:uid="{00000000-0005-0000-0000-000049330000}"/>
    <cellStyle name="Millares 59 3 2" xfId="27541" xr:uid="{00000000-0005-0000-0000-00004A330000}"/>
    <cellStyle name="Millares 59 4" xfId="15406" xr:uid="{00000000-0005-0000-0000-00004B330000}"/>
    <cellStyle name="Millares 59 4 2" xfId="28597" xr:uid="{00000000-0005-0000-0000-00004C330000}"/>
    <cellStyle name="Millares 59 5" xfId="16462" xr:uid="{00000000-0005-0000-0000-00004D330000}"/>
    <cellStyle name="Millares 59 5 2" xfId="29653" xr:uid="{00000000-0005-0000-0000-00004E330000}"/>
    <cellStyle name="Millares 59 6" xfId="17743" xr:uid="{00000000-0005-0000-0000-00004F330000}"/>
    <cellStyle name="Millares 59 6 2" xfId="30934" xr:uid="{00000000-0005-0000-0000-000050330000}"/>
    <cellStyle name="Millares 59 7" xfId="19029" xr:uid="{00000000-0005-0000-0000-000051330000}"/>
    <cellStyle name="Millares 59 7 2" xfId="32220" xr:uid="{00000000-0005-0000-0000-000052330000}"/>
    <cellStyle name="Millares 59 8" xfId="20333" xr:uid="{00000000-0005-0000-0000-000053330000}"/>
    <cellStyle name="Millares 59 8 2" xfId="33522" xr:uid="{00000000-0005-0000-0000-000054330000}"/>
    <cellStyle name="Millares 59 9" xfId="35047" xr:uid="{00000000-0005-0000-0000-000055330000}"/>
    <cellStyle name="Millares 6" xfId="44" xr:uid="{00000000-0005-0000-0000-000056330000}"/>
    <cellStyle name="Millares 6 10" xfId="12264" xr:uid="{00000000-0005-0000-0000-000057330000}"/>
    <cellStyle name="Millares 6 10 10" xfId="25456" xr:uid="{00000000-0005-0000-0000-000058330000}"/>
    <cellStyle name="Millares 6 10 11" xfId="21762" xr:uid="{00000000-0005-0000-0000-000059330000}"/>
    <cellStyle name="Millares 6 10 2" xfId="13204" xr:uid="{00000000-0005-0000-0000-00005A330000}"/>
    <cellStyle name="Millares 6 10 2 2" xfId="26395" xr:uid="{00000000-0005-0000-0000-00005B330000}"/>
    <cellStyle name="Millares 6 10 3" xfId="14253" xr:uid="{00000000-0005-0000-0000-00005C330000}"/>
    <cellStyle name="Millares 6 10 3 2" xfId="27444" xr:uid="{00000000-0005-0000-0000-00005D330000}"/>
    <cellStyle name="Millares 6 10 4" xfId="15309" xr:uid="{00000000-0005-0000-0000-00005E330000}"/>
    <cellStyle name="Millares 6 10 4 2" xfId="28500" xr:uid="{00000000-0005-0000-0000-00005F330000}"/>
    <cellStyle name="Millares 6 10 5" xfId="16365" xr:uid="{00000000-0005-0000-0000-000060330000}"/>
    <cellStyle name="Millares 6 10 5 2" xfId="29556" xr:uid="{00000000-0005-0000-0000-000061330000}"/>
    <cellStyle name="Millares 6 10 6" xfId="17646" xr:uid="{00000000-0005-0000-0000-000062330000}"/>
    <cellStyle name="Millares 6 10 6 2" xfId="30837" xr:uid="{00000000-0005-0000-0000-000063330000}"/>
    <cellStyle name="Millares 6 10 7" xfId="18932" xr:uid="{00000000-0005-0000-0000-000064330000}"/>
    <cellStyle name="Millares 6 10 7 2" xfId="32123" xr:uid="{00000000-0005-0000-0000-000065330000}"/>
    <cellStyle name="Millares 6 10 8" xfId="20236" xr:uid="{00000000-0005-0000-0000-000066330000}"/>
    <cellStyle name="Millares 6 10 8 2" xfId="33425" xr:uid="{00000000-0005-0000-0000-000067330000}"/>
    <cellStyle name="Millares 6 10 9" xfId="34950" xr:uid="{00000000-0005-0000-0000-000068330000}"/>
    <cellStyle name="Millares 6 11" xfId="12429" xr:uid="{00000000-0005-0000-0000-000069330000}"/>
    <cellStyle name="Millares 6 11 10" xfId="25621" xr:uid="{00000000-0005-0000-0000-00006A330000}"/>
    <cellStyle name="Millares 6 11 11" xfId="21923" xr:uid="{00000000-0005-0000-0000-00006B330000}"/>
    <cellStyle name="Millares 6 11 2" xfId="13365" xr:uid="{00000000-0005-0000-0000-00006C330000}"/>
    <cellStyle name="Millares 6 11 2 2" xfId="26556" xr:uid="{00000000-0005-0000-0000-00006D330000}"/>
    <cellStyle name="Millares 6 11 3" xfId="14414" xr:uid="{00000000-0005-0000-0000-00006E330000}"/>
    <cellStyle name="Millares 6 11 3 2" xfId="27605" xr:uid="{00000000-0005-0000-0000-00006F330000}"/>
    <cellStyle name="Millares 6 11 4" xfId="15470" xr:uid="{00000000-0005-0000-0000-000070330000}"/>
    <cellStyle name="Millares 6 11 4 2" xfId="28661" xr:uid="{00000000-0005-0000-0000-000071330000}"/>
    <cellStyle name="Millares 6 11 5" xfId="16526" xr:uid="{00000000-0005-0000-0000-000072330000}"/>
    <cellStyle name="Millares 6 11 5 2" xfId="29717" xr:uid="{00000000-0005-0000-0000-000073330000}"/>
    <cellStyle name="Millares 6 11 6" xfId="17807" xr:uid="{00000000-0005-0000-0000-000074330000}"/>
    <cellStyle name="Millares 6 11 6 2" xfId="30998" xr:uid="{00000000-0005-0000-0000-000075330000}"/>
    <cellStyle name="Millares 6 11 7" xfId="19093" xr:uid="{00000000-0005-0000-0000-000076330000}"/>
    <cellStyle name="Millares 6 11 7 2" xfId="32284" xr:uid="{00000000-0005-0000-0000-000077330000}"/>
    <cellStyle name="Millares 6 11 8" xfId="20397" xr:uid="{00000000-0005-0000-0000-000078330000}"/>
    <cellStyle name="Millares 6 11 8 2" xfId="33586" xr:uid="{00000000-0005-0000-0000-000079330000}"/>
    <cellStyle name="Millares 6 11 9" xfId="35111" xr:uid="{00000000-0005-0000-0000-00007A330000}"/>
    <cellStyle name="Millares 6 12" xfId="12543" xr:uid="{00000000-0005-0000-0000-00007B330000}"/>
    <cellStyle name="Millares 6 12 10" xfId="25735" xr:uid="{00000000-0005-0000-0000-00007C330000}"/>
    <cellStyle name="Millares 6 12 11" xfId="22037" xr:uid="{00000000-0005-0000-0000-00007D330000}"/>
    <cellStyle name="Millares 6 12 2" xfId="13479" xr:uid="{00000000-0005-0000-0000-00007E330000}"/>
    <cellStyle name="Millares 6 12 2 2" xfId="26670" xr:uid="{00000000-0005-0000-0000-00007F330000}"/>
    <cellStyle name="Millares 6 12 3" xfId="14528" xr:uid="{00000000-0005-0000-0000-000080330000}"/>
    <cellStyle name="Millares 6 12 3 2" xfId="27719" xr:uid="{00000000-0005-0000-0000-000081330000}"/>
    <cellStyle name="Millares 6 12 4" xfId="15584" xr:uid="{00000000-0005-0000-0000-000082330000}"/>
    <cellStyle name="Millares 6 12 4 2" xfId="28775" xr:uid="{00000000-0005-0000-0000-000083330000}"/>
    <cellStyle name="Millares 6 12 5" xfId="16640" xr:uid="{00000000-0005-0000-0000-000084330000}"/>
    <cellStyle name="Millares 6 12 5 2" xfId="29831" xr:uid="{00000000-0005-0000-0000-000085330000}"/>
    <cellStyle name="Millares 6 12 6" xfId="17921" xr:uid="{00000000-0005-0000-0000-000086330000}"/>
    <cellStyle name="Millares 6 12 6 2" xfId="31112" xr:uid="{00000000-0005-0000-0000-000087330000}"/>
    <cellStyle name="Millares 6 12 7" xfId="19207" xr:uid="{00000000-0005-0000-0000-000088330000}"/>
    <cellStyle name="Millares 6 12 7 2" xfId="32398" xr:uid="{00000000-0005-0000-0000-000089330000}"/>
    <cellStyle name="Millares 6 12 8" xfId="20511" xr:uid="{00000000-0005-0000-0000-00008A330000}"/>
    <cellStyle name="Millares 6 12 8 2" xfId="33700" xr:uid="{00000000-0005-0000-0000-00008B330000}"/>
    <cellStyle name="Millares 6 12 9" xfId="35225" xr:uid="{00000000-0005-0000-0000-00008C330000}"/>
    <cellStyle name="Millares 6 13" xfId="13630" xr:uid="{00000000-0005-0000-0000-00008D330000}"/>
    <cellStyle name="Millares 6 13 10" xfId="22188" xr:uid="{00000000-0005-0000-0000-00008E330000}"/>
    <cellStyle name="Millares 6 13 2" xfId="14679" xr:uid="{00000000-0005-0000-0000-00008F330000}"/>
    <cellStyle name="Millares 6 13 2 2" xfId="27870" xr:uid="{00000000-0005-0000-0000-000090330000}"/>
    <cellStyle name="Millares 6 13 3" xfId="15735" xr:uid="{00000000-0005-0000-0000-000091330000}"/>
    <cellStyle name="Millares 6 13 3 2" xfId="28926" xr:uid="{00000000-0005-0000-0000-000092330000}"/>
    <cellStyle name="Millares 6 13 4" xfId="16791" xr:uid="{00000000-0005-0000-0000-000093330000}"/>
    <cellStyle name="Millares 6 13 4 2" xfId="29982" xr:uid="{00000000-0005-0000-0000-000094330000}"/>
    <cellStyle name="Millares 6 13 5" xfId="18072" xr:uid="{00000000-0005-0000-0000-000095330000}"/>
    <cellStyle name="Millares 6 13 5 2" xfId="31263" xr:uid="{00000000-0005-0000-0000-000096330000}"/>
    <cellStyle name="Millares 6 13 6" xfId="19358" xr:uid="{00000000-0005-0000-0000-000097330000}"/>
    <cellStyle name="Millares 6 13 6 2" xfId="32549" xr:uid="{00000000-0005-0000-0000-000098330000}"/>
    <cellStyle name="Millares 6 13 7" xfId="20662" xr:uid="{00000000-0005-0000-0000-000099330000}"/>
    <cellStyle name="Millares 6 13 7 2" xfId="33851" xr:uid="{00000000-0005-0000-0000-00009A330000}"/>
    <cellStyle name="Millares 6 13 8" xfId="35376" xr:uid="{00000000-0005-0000-0000-00009B330000}"/>
    <cellStyle name="Millares 6 13 9" xfId="26821" xr:uid="{00000000-0005-0000-0000-00009C330000}"/>
    <cellStyle name="Millares 6 14" xfId="16913" xr:uid="{00000000-0005-0000-0000-00009D330000}"/>
    <cellStyle name="Millares 6 14 2" xfId="18193" xr:uid="{00000000-0005-0000-0000-00009E330000}"/>
    <cellStyle name="Millares 6 14 2 2" xfId="31384" xr:uid="{00000000-0005-0000-0000-00009F330000}"/>
    <cellStyle name="Millares 6 14 3" xfId="19479" xr:uid="{00000000-0005-0000-0000-0000A0330000}"/>
    <cellStyle name="Millares 6 14 3 2" xfId="32670" xr:uid="{00000000-0005-0000-0000-0000A1330000}"/>
    <cellStyle name="Millares 6 14 4" xfId="20783" xr:uid="{00000000-0005-0000-0000-0000A2330000}"/>
    <cellStyle name="Millares 6 14 4 2" xfId="33972" xr:uid="{00000000-0005-0000-0000-0000A3330000}"/>
    <cellStyle name="Millares 6 14 5" xfId="35497" xr:uid="{00000000-0005-0000-0000-0000A4330000}"/>
    <cellStyle name="Millares 6 14 6" xfId="30104" xr:uid="{00000000-0005-0000-0000-0000A5330000}"/>
    <cellStyle name="Millares 6 14 7" xfId="22309" xr:uid="{00000000-0005-0000-0000-0000A6330000}"/>
    <cellStyle name="Millares 6 15" xfId="21028" xr:uid="{00000000-0005-0000-0000-0000A7330000}"/>
    <cellStyle name="Millares 6 15 2" xfId="35742" xr:uid="{00000000-0005-0000-0000-0000A8330000}"/>
    <cellStyle name="Millares 6 15 3" xfId="34217" xr:uid="{00000000-0005-0000-0000-0000A9330000}"/>
    <cellStyle name="Millares 6 15 4" xfId="22554" xr:uid="{00000000-0005-0000-0000-0000AA330000}"/>
    <cellStyle name="Millares 6 16" xfId="22794" xr:uid="{00000000-0005-0000-0000-0000AB330000}"/>
    <cellStyle name="Millares 6 16 2" xfId="35982" xr:uid="{00000000-0005-0000-0000-0000AC330000}"/>
    <cellStyle name="Millares 6 17" xfId="23024" xr:uid="{00000000-0005-0000-0000-0000AD330000}"/>
    <cellStyle name="Millares 6 17 2" xfId="36212" xr:uid="{00000000-0005-0000-0000-0000AE330000}"/>
    <cellStyle name="Millares 6 18" xfId="23288" xr:uid="{00000000-0005-0000-0000-0000AF330000}"/>
    <cellStyle name="Millares 6 18 2" xfId="36467" xr:uid="{00000000-0005-0000-0000-0000B0330000}"/>
    <cellStyle name="Millares 6 19" xfId="23543" xr:uid="{00000000-0005-0000-0000-0000B1330000}"/>
    <cellStyle name="Millares 6 19 2" xfId="36722" xr:uid="{00000000-0005-0000-0000-0000B2330000}"/>
    <cellStyle name="Millares 6 2" xfId="45" xr:uid="{00000000-0005-0000-0000-0000B3330000}"/>
    <cellStyle name="Millares 6 2 10" xfId="12559" xr:uid="{00000000-0005-0000-0000-0000B4330000}"/>
    <cellStyle name="Millares 6 2 10 10" xfId="25751" xr:uid="{00000000-0005-0000-0000-0000B5330000}"/>
    <cellStyle name="Millares 6 2 10 11" xfId="22053" xr:uid="{00000000-0005-0000-0000-0000B6330000}"/>
    <cellStyle name="Millares 6 2 10 2" xfId="13495" xr:uid="{00000000-0005-0000-0000-0000B7330000}"/>
    <cellStyle name="Millares 6 2 10 2 2" xfId="26686" xr:uid="{00000000-0005-0000-0000-0000B8330000}"/>
    <cellStyle name="Millares 6 2 10 3" xfId="14544" xr:uid="{00000000-0005-0000-0000-0000B9330000}"/>
    <cellStyle name="Millares 6 2 10 3 2" xfId="27735" xr:uid="{00000000-0005-0000-0000-0000BA330000}"/>
    <cellStyle name="Millares 6 2 10 4" xfId="15600" xr:uid="{00000000-0005-0000-0000-0000BB330000}"/>
    <cellStyle name="Millares 6 2 10 4 2" xfId="28791" xr:uid="{00000000-0005-0000-0000-0000BC330000}"/>
    <cellStyle name="Millares 6 2 10 5" xfId="16656" xr:uid="{00000000-0005-0000-0000-0000BD330000}"/>
    <cellStyle name="Millares 6 2 10 5 2" xfId="29847" xr:uid="{00000000-0005-0000-0000-0000BE330000}"/>
    <cellStyle name="Millares 6 2 10 6" xfId="17937" xr:uid="{00000000-0005-0000-0000-0000BF330000}"/>
    <cellStyle name="Millares 6 2 10 6 2" xfId="31128" xr:uid="{00000000-0005-0000-0000-0000C0330000}"/>
    <cellStyle name="Millares 6 2 10 7" xfId="19223" xr:uid="{00000000-0005-0000-0000-0000C1330000}"/>
    <cellStyle name="Millares 6 2 10 7 2" xfId="32414" xr:uid="{00000000-0005-0000-0000-0000C2330000}"/>
    <cellStyle name="Millares 6 2 10 8" xfId="20527" xr:uid="{00000000-0005-0000-0000-0000C3330000}"/>
    <cellStyle name="Millares 6 2 10 8 2" xfId="33716" xr:uid="{00000000-0005-0000-0000-0000C4330000}"/>
    <cellStyle name="Millares 6 2 10 9" xfId="35241" xr:uid="{00000000-0005-0000-0000-0000C5330000}"/>
    <cellStyle name="Millares 6 2 11" xfId="13646" xr:uid="{00000000-0005-0000-0000-0000C6330000}"/>
    <cellStyle name="Millares 6 2 11 10" xfId="22204" xr:uid="{00000000-0005-0000-0000-0000C7330000}"/>
    <cellStyle name="Millares 6 2 11 2" xfId="14695" xr:uid="{00000000-0005-0000-0000-0000C8330000}"/>
    <cellStyle name="Millares 6 2 11 2 2" xfId="27886" xr:uid="{00000000-0005-0000-0000-0000C9330000}"/>
    <cellStyle name="Millares 6 2 11 3" xfId="15751" xr:uid="{00000000-0005-0000-0000-0000CA330000}"/>
    <cellStyle name="Millares 6 2 11 3 2" xfId="28942" xr:uid="{00000000-0005-0000-0000-0000CB330000}"/>
    <cellStyle name="Millares 6 2 11 4" xfId="16807" xr:uid="{00000000-0005-0000-0000-0000CC330000}"/>
    <cellStyle name="Millares 6 2 11 4 2" xfId="29998" xr:uid="{00000000-0005-0000-0000-0000CD330000}"/>
    <cellStyle name="Millares 6 2 11 5" xfId="18088" xr:uid="{00000000-0005-0000-0000-0000CE330000}"/>
    <cellStyle name="Millares 6 2 11 5 2" xfId="31279" xr:uid="{00000000-0005-0000-0000-0000CF330000}"/>
    <cellStyle name="Millares 6 2 11 6" xfId="19374" xr:uid="{00000000-0005-0000-0000-0000D0330000}"/>
    <cellStyle name="Millares 6 2 11 6 2" xfId="32565" xr:uid="{00000000-0005-0000-0000-0000D1330000}"/>
    <cellStyle name="Millares 6 2 11 7" xfId="20678" xr:uid="{00000000-0005-0000-0000-0000D2330000}"/>
    <cellStyle name="Millares 6 2 11 7 2" xfId="33867" xr:uid="{00000000-0005-0000-0000-0000D3330000}"/>
    <cellStyle name="Millares 6 2 11 8" xfId="35392" xr:uid="{00000000-0005-0000-0000-0000D4330000}"/>
    <cellStyle name="Millares 6 2 11 9" xfId="26837" xr:uid="{00000000-0005-0000-0000-0000D5330000}"/>
    <cellStyle name="Millares 6 2 12" xfId="16929" xr:uid="{00000000-0005-0000-0000-0000D6330000}"/>
    <cellStyle name="Millares 6 2 12 2" xfId="18209" xr:uid="{00000000-0005-0000-0000-0000D7330000}"/>
    <cellStyle name="Millares 6 2 12 2 2" xfId="31400" xr:uid="{00000000-0005-0000-0000-0000D8330000}"/>
    <cellStyle name="Millares 6 2 12 3" xfId="19495" xr:uid="{00000000-0005-0000-0000-0000D9330000}"/>
    <cellStyle name="Millares 6 2 12 3 2" xfId="32686" xr:uid="{00000000-0005-0000-0000-0000DA330000}"/>
    <cellStyle name="Millares 6 2 12 4" xfId="20799" xr:uid="{00000000-0005-0000-0000-0000DB330000}"/>
    <cellStyle name="Millares 6 2 12 4 2" xfId="33988" xr:uid="{00000000-0005-0000-0000-0000DC330000}"/>
    <cellStyle name="Millares 6 2 12 5" xfId="35513" xr:uid="{00000000-0005-0000-0000-0000DD330000}"/>
    <cellStyle name="Millares 6 2 12 6" xfId="30120" xr:uid="{00000000-0005-0000-0000-0000DE330000}"/>
    <cellStyle name="Millares 6 2 12 7" xfId="22325" xr:uid="{00000000-0005-0000-0000-0000DF330000}"/>
    <cellStyle name="Millares 6 2 13" xfId="21044" xr:uid="{00000000-0005-0000-0000-0000E0330000}"/>
    <cellStyle name="Millares 6 2 13 2" xfId="35758" xr:uid="{00000000-0005-0000-0000-0000E1330000}"/>
    <cellStyle name="Millares 6 2 13 3" xfId="34233" xr:uid="{00000000-0005-0000-0000-0000E2330000}"/>
    <cellStyle name="Millares 6 2 13 4" xfId="22570" xr:uid="{00000000-0005-0000-0000-0000E3330000}"/>
    <cellStyle name="Millares 6 2 14" xfId="22810" xr:uid="{00000000-0005-0000-0000-0000E4330000}"/>
    <cellStyle name="Millares 6 2 14 2" xfId="35998" xr:uid="{00000000-0005-0000-0000-0000E5330000}"/>
    <cellStyle name="Millares 6 2 15" xfId="23040" xr:uid="{00000000-0005-0000-0000-0000E6330000}"/>
    <cellStyle name="Millares 6 2 15 2" xfId="36228" xr:uid="{00000000-0005-0000-0000-0000E7330000}"/>
    <cellStyle name="Millares 6 2 16" xfId="23304" xr:uid="{00000000-0005-0000-0000-0000E8330000}"/>
    <cellStyle name="Millares 6 2 16 2" xfId="36483" xr:uid="{00000000-0005-0000-0000-0000E9330000}"/>
    <cellStyle name="Millares 6 2 17" xfId="23559" xr:uid="{00000000-0005-0000-0000-0000EA330000}"/>
    <cellStyle name="Millares 6 2 17 2" xfId="36738" xr:uid="{00000000-0005-0000-0000-0000EB330000}"/>
    <cellStyle name="Millares 6 2 18" xfId="23788" xr:uid="{00000000-0005-0000-0000-0000EC330000}"/>
    <cellStyle name="Millares 6 2 18 2" xfId="36967" xr:uid="{00000000-0005-0000-0000-0000ED330000}"/>
    <cellStyle name="Millares 6 2 19" xfId="24017" xr:uid="{00000000-0005-0000-0000-0000EE330000}"/>
    <cellStyle name="Millares 6 2 19 2" xfId="37196" xr:uid="{00000000-0005-0000-0000-0000EF330000}"/>
    <cellStyle name="Millares 6 2 2" xfId="174" xr:uid="{00000000-0005-0000-0000-0000F0330000}"/>
    <cellStyle name="Millares 6 2 2 10" xfId="16993" xr:uid="{00000000-0005-0000-0000-0000F1330000}"/>
    <cellStyle name="Millares 6 2 2 10 2" xfId="18273" xr:uid="{00000000-0005-0000-0000-0000F2330000}"/>
    <cellStyle name="Millares 6 2 2 10 2 2" xfId="31464" xr:uid="{00000000-0005-0000-0000-0000F3330000}"/>
    <cellStyle name="Millares 6 2 2 10 3" xfId="19559" xr:uid="{00000000-0005-0000-0000-0000F4330000}"/>
    <cellStyle name="Millares 6 2 2 10 3 2" xfId="32750" xr:uid="{00000000-0005-0000-0000-0000F5330000}"/>
    <cellStyle name="Millares 6 2 2 10 4" xfId="20863" xr:uid="{00000000-0005-0000-0000-0000F6330000}"/>
    <cellStyle name="Millares 6 2 2 10 4 2" xfId="34052" xr:uid="{00000000-0005-0000-0000-0000F7330000}"/>
    <cellStyle name="Millares 6 2 2 10 5" xfId="35577" xr:uid="{00000000-0005-0000-0000-0000F8330000}"/>
    <cellStyle name="Millares 6 2 2 10 6" xfId="30184" xr:uid="{00000000-0005-0000-0000-0000F9330000}"/>
    <cellStyle name="Millares 6 2 2 10 7" xfId="22389" xr:uid="{00000000-0005-0000-0000-0000FA330000}"/>
    <cellStyle name="Millares 6 2 2 11" xfId="21108" xr:uid="{00000000-0005-0000-0000-0000FB330000}"/>
    <cellStyle name="Millares 6 2 2 11 2" xfId="35822" xr:uid="{00000000-0005-0000-0000-0000FC330000}"/>
    <cellStyle name="Millares 6 2 2 11 3" xfId="34297" xr:uid="{00000000-0005-0000-0000-0000FD330000}"/>
    <cellStyle name="Millares 6 2 2 11 4" xfId="22634" xr:uid="{00000000-0005-0000-0000-0000FE330000}"/>
    <cellStyle name="Millares 6 2 2 12" xfId="22874" xr:uid="{00000000-0005-0000-0000-0000FF330000}"/>
    <cellStyle name="Millares 6 2 2 12 2" xfId="36062" xr:uid="{00000000-0005-0000-0000-000000340000}"/>
    <cellStyle name="Millares 6 2 2 13" xfId="23104" xr:uid="{00000000-0005-0000-0000-000001340000}"/>
    <cellStyle name="Millares 6 2 2 13 2" xfId="36292" xr:uid="{00000000-0005-0000-0000-000002340000}"/>
    <cellStyle name="Millares 6 2 2 14" xfId="23368" xr:uid="{00000000-0005-0000-0000-000003340000}"/>
    <cellStyle name="Millares 6 2 2 14 2" xfId="36547" xr:uid="{00000000-0005-0000-0000-000004340000}"/>
    <cellStyle name="Millares 6 2 2 15" xfId="23623" xr:uid="{00000000-0005-0000-0000-000005340000}"/>
    <cellStyle name="Millares 6 2 2 15 2" xfId="36802" xr:uid="{00000000-0005-0000-0000-000006340000}"/>
    <cellStyle name="Millares 6 2 2 16" xfId="23852" xr:uid="{00000000-0005-0000-0000-000007340000}"/>
    <cellStyle name="Millares 6 2 2 16 2" xfId="37031" xr:uid="{00000000-0005-0000-0000-000008340000}"/>
    <cellStyle name="Millares 6 2 2 17" xfId="24081" xr:uid="{00000000-0005-0000-0000-000009340000}"/>
    <cellStyle name="Millares 6 2 2 17 2" xfId="37260" xr:uid="{00000000-0005-0000-0000-00000A340000}"/>
    <cellStyle name="Millares 6 2 2 18" xfId="24310" xr:uid="{00000000-0005-0000-0000-00000B340000}"/>
    <cellStyle name="Millares 6 2 2 18 2" xfId="37489" xr:uid="{00000000-0005-0000-0000-00000C340000}"/>
    <cellStyle name="Millares 6 2 2 19" xfId="24561" xr:uid="{00000000-0005-0000-0000-00000D340000}"/>
    <cellStyle name="Millares 6 2 2 19 2" xfId="37740" xr:uid="{00000000-0005-0000-0000-00000E340000}"/>
    <cellStyle name="Millares 6 2 2 2" xfId="4461" xr:uid="{00000000-0005-0000-0000-00000F340000}"/>
    <cellStyle name="Millares 6 2 2 2 10" xfId="24419" xr:uid="{00000000-0005-0000-0000-000010340000}"/>
    <cellStyle name="Millares 6 2 2 2 10 2" xfId="37598" xr:uid="{00000000-0005-0000-0000-000011340000}"/>
    <cellStyle name="Millares 6 2 2 2 11" xfId="24670" xr:uid="{00000000-0005-0000-0000-000012340000}"/>
    <cellStyle name="Millares 6 2 2 2 11 2" xfId="37849" xr:uid="{00000000-0005-0000-0000-000013340000}"/>
    <cellStyle name="Millares 6 2 2 2 12" xfId="24976" xr:uid="{00000000-0005-0000-0000-000014340000}"/>
    <cellStyle name="Millares 6 2 2 2 2" xfId="17102" xr:uid="{00000000-0005-0000-0000-000015340000}"/>
    <cellStyle name="Millares 6 2 2 2 2 2" xfId="18382" xr:uid="{00000000-0005-0000-0000-000016340000}"/>
    <cellStyle name="Millares 6 2 2 2 2 2 2" xfId="31573" xr:uid="{00000000-0005-0000-0000-000017340000}"/>
    <cellStyle name="Millares 6 2 2 2 2 3" xfId="19668" xr:uid="{00000000-0005-0000-0000-000018340000}"/>
    <cellStyle name="Millares 6 2 2 2 2 3 2" xfId="32859" xr:uid="{00000000-0005-0000-0000-000019340000}"/>
    <cellStyle name="Millares 6 2 2 2 2 4" xfId="20972" xr:uid="{00000000-0005-0000-0000-00001A340000}"/>
    <cellStyle name="Millares 6 2 2 2 2 4 2" xfId="34161" xr:uid="{00000000-0005-0000-0000-00001B340000}"/>
    <cellStyle name="Millares 6 2 2 2 2 5" xfId="35686" xr:uid="{00000000-0005-0000-0000-00001C340000}"/>
    <cellStyle name="Millares 6 2 2 2 2 6" xfId="30293" xr:uid="{00000000-0005-0000-0000-00001D340000}"/>
    <cellStyle name="Millares 6 2 2 2 2 7" xfId="22498" xr:uid="{00000000-0005-0000-0000-00001E340000}"/>
    <cellStyle name="Millares 6 2 2 2 3" xfId="21217" xr:uid="{00000000-0005-0000-0000-00001F340000}"/>
    <cellStyle name="Millares 6 2 2 2 3 2" xfId="35931" xr:uid="{00000000-0005-0000-0000-000020340000}"/>
    <cellStyle name="Millares 6 2 2 2 3 3" xfId="34406" xr:uid="{00000000-0005-0000-0000-000021340000}"/>
    <cellStyle name="Millares 6 2 2 2 3 4" xfId="22743" xr:uid="{00000000-0005-0000-0000-000022340000}"/>
    <cellStyle name="Millares 6 2 2 2 4" xfId="22983" xr:uid="{00000000-0005-0000-0000-000023340000}"/>
    <cellStyle name="Millares 6 2 2 2 4 2" xfId="36171" xr:uid="{00000000-0005-0000-0000-000024340000}"/>
    <cellStyle name="Millares 6 2 2 2 5" xfId="23213" xr:uid="{00000000-0005-0000-0000-000025340000}"/>
    <cellStyle name="Millares 6 2 2 2 5 2" xfId="36401" xr:uid="{00000000-0005-0000-0000-000026340000}"/>
    <cellStyle name="Millares 6 2 2 2 6" xfId="23477" xr:uid="{00000000-0005-0000-0000-000027340000}"/>
    <cellStyle name="Millares 6 2 2 2 6 2" xfId="36656" xr:uid="{00000000-0005-0000-0000-000028340000}"/>
    <cellStyle name="Millares 6 2 2 2 7" xfId="23732" xr:uid="{00000000-0005-0000-0000-000029340000}"/>
    <cellStyle name="Millares 6 2 2 2 7 2" xfId="36911" xr:uid="{00000000-0005-0000-0000-00002A340000}"/>
    <cellStyle name="Millares 6 2 2 2 8" xfId="23961" xr:uid="{00000000-0005-0000-0000-00002B340000}"/>
    <cellStyle name="Millares 6 2 2 2 8 2" xfId="37140" xr:uid="{00000000-0005-0000-0000-00002C340000}"/>
    <cellStyle name="Millares 6 2 2 2 9" xfId="24190" xr:uid="{00000000-0005-0000-0000-00002D340000}"/>
    <cellStyle name="Millares 6 2 2 2 9 2" xfId="37369" xr:uid="{00000000-0005-0000-0000-00002E340000}"/>
    <cellStyle name="Millares 6 2 2 20" xfId="24842" xr:uid="{00000000-0005-0000-0000-00002F340000}"/>
    <cellStyle name="Millares 6 2 2 3" xfId="12036" xr:uid="{00000000-0005-0000-0000-000030340000}"/>
    <cellStyle name="Millares 6 2 2 3 10" xfId="25228" xr:uid="{00000000-0005-0000-0000-000031340000}"/>
    <cellStyle name="Millares 6 2 2 3 11" xfId="21535" xr:uid="{00000000-0005-0000-0000-000032340000}"/>
    <cellStyle name="Millares 6 2 2 3 2" xfId="12977" xr:uid="{00000000-0005-0000-0000-000033340000}"/>
    <cellStyle name="Millares 6 2 2 3 2 2" xfId="26168" xr:uid="{00000000-0005-0000-0000-000034340000}"/>
    <cellStyle name="Millares 6 2 2 3 3" xfId="14026" xr:uid="{00000000-0005-0000-0000-000035340000}"/>
    <cellStyle name="Millares 6 2 2 3 3 2" xfId="27217" xr:uid="{00000000-0005-0000-0000-000036340000}"/>
    <cellStyle name="Millares 6 2 2 3 4" xfId="15082" xr:uid="{00000000-0005-0000-0000-000037340000}"/>
    <cellStyle name="Millares 6 2 2 3 4 2" xfId="28273" xr:uid="{00000000-0005-0000-0000-000038340000}"/>
    <cellStyle name="Millares 6 2 2 3 5" xfId="16138" xr:uid="{00000000-0005-0000-0000-000039340000}"/>
    <cellStyle name="Millares 6 2 2 3 5 2" xfId="29329" xr:uid="{00000000-0005-0000-0000-00003A340000}"/>
    <cellStyle name="Millares 6 2 2 3 6" xfId="17419" xr:uid="{00000000-0005-0000-0000-00003B340000}"/>
    <cellStyle name="Millares 6 2 2 3 6 2" xfId="30610" xr:uid="{00000000-0005-0000-0000-00003C340000}"/>
    <cellStyle name="Millares 6 2 2 3 7" xfId="18705" xr:uid="{00000000-0005-0000-0000-00003D340000}"/>
    <cellStyle name="Millares 6 2 2 3 7 2" xfId="31896" xr:uid="{00000000-0005-0000-0000-00003E340000}"/>
    <cellStyle name="Millares 6 2 2 3 8" xfId="20009" xr:uid="{00000000-0005-0000-0000-00003F340000}"/>
    <cellStyle name="Millares 6 2 2 3 8 2" xfId="33198" xr:uid="{00000000-0005-0000-0000-000040340000}"/>
    <cellStyle name="Millares 6 2 2 3 9" xfId="34723" xr:uid="{00000000-0005-0000-0000-000041340000}"/>
    <cellStyle name="Millares 6 2 2 4" xfId="12143" xr:uid="{00000000-0005-0000-0000-000042340000}"/>
    <cellStyle name="Millares 6 2 2 4 10" xfId="25335" xr:uid="{00000000-0005-0000-0000-000043340000}"/>
    <cellStyle name="Millares 6 2 2 4 11" xfId="21641" xr:uid="{00000000-0005-0000-0000-000044340000}"/>
    <cellStyle name="Millares 6 2 2 4 2" xfId="13083" xr:uid="{00000000-0005-0000-0000-000045340000}"/>
    <cellStyle name="Millares 6 2 2 4 2 2" xfId="26274" xr:uid="{00000000-0005-0000-0000-000046340000}"/>
    <cellStyle name="Millares 6 2 2 4 3" xfId="14132" xr:uid="{00000000-0005-0000-0000-000047340000}"/>
    <cellStyle name="Millares 6 2 2 4 3 2" xfId="27323" xr:uid="{00000000-0005-0000-0000-000048340000}"/>
    <cellStyle name="Millares 6 2 2 4 4" xfId="15188" xr:uid="{00000000-0005-0000-0000-000049340000}"/>
    <cellStyle name="Millares 6 2 2 4 4 2" xfId="28379" xr:uid="{00000000-0005-0000-0000-00004A340000}"/>
    <cellStyle name="Millares 6 2 2 4 5" xfId="16244" xr:uid="{00000000-0005-0000-0000-00004B340000}"/>
    <cellStyle name="Millares 6 2 2 4 5 2" xfId="29435" xr:uid="{00000000-0005-0000-0000-00004C340000}"/>
    <cellStyle name="Millares 6 2 2 4 6" xfId="17525" xr:uid="{00000000-0005-0000-0000-00004D340000}"/>
    <cellStyle name="Millares 6 2 2 4 6 2" xfId="30716" xr:uid="{00000000-0005-0000-0000-00004E340000}"/>
    <cellStyle name="Millares 6 2 2 4 7" xfId="18811" xr:uid="{00000000-0005-0000-0000-00004F340000}"/>
    <cellStyle name="Millares 6 2 2 4 7 2" xfId="32002" xr:uid="{00000000-0005-0000-0000-000050340000}"/>
    <cellStyle name="Millares 6 2 2 4 8" xfId="20115" xr:uid="{00000000-0005-0000-0000-000051340000}"/>
    <cellStyle name="Millares 6 2 2 4 8 2" xfId="33304" xr:uid="{00000000-0005-0000-0000-000052340000}"/>
    <cellStyle name="Millares 6 2 2 4 9" xfId="34829" xr:uid="{00000000-0005-0000-0000-000053340000}"/>
    <cellStyle name="Millares 6 2 2 5" xfId="12239" xr:uid="{00000000-0005-0000-0000-000054340000}"/>
    <cellStyle name="Millares 6 2 2 5 10" xfId="25431" xr:uid="{00000000-0005-0000-0000-000055340000}"/>
    <cellStyle name="Millares 6 2 2 5 11" xfId="21737" xr:uid="{00000000-0005-0000-0000-000056340000}"/>
    <cellStyle name="Millares 6 2 2 5 2" xfId="13179" xr:uid="{00000000-0005-0000-0000-000057340000}"/>
    <cellStyle name="Millares 6 2 2 5 2 2" xfId="26370" xr:uid="{00000000-0005-0000-0000-000058340000}"/>
    <cellStyle name="Millares 6 2 2 5 3" xfId="14228" xr:uid="{00000000-0005-0000-0000-000059340000}"/>
    <cellStyle name="Millares 6 2 2 5 3 2" xfId="27419" xr:uid="{00000000-0005-0000-0000-00005A340000}"/>
    <cellStyle name="Millares 6 2 2 5 4" xfId="15284" xr:uid="{00000000-0005-0000-0000-00005B340000}"/>
    <cellStyle name="Millares 6 2 2 5 4 2" xfId="28475" xr:uid="{00000000-0005-0000-0000-00005C340000}"/>
    <cellStyle name="Millares 6 2 2 5 5" xfId="16340" xr:uid="{00000000-0005-0000-0000-00005D340000}"/>
    <cellStyle name="Millares 6 2 2 5 5 2" xfId="29531" xr:uid="{00000000-0005-0000-0000-00005E340000}"/>
    <cellStyle name="Millares 6 2 2 5 6" xfId="17621" xr:uid="{00000000-0005-0000-0000-00005F340000}"/>
    <cellStyle name="Millares 6 2 2 5 6 2" xfId="30812" xr:uid="{00000000-0005-0000-0000-000060340000}"/>
    <cellStyle name="Millares 6 2 2 5 7" xfId="18907" xr:uid="{00000000-0005-0000-0000-000061340000}"/>
    <cellStyle name="Millares 6 2 2 5 7 2" xfId="32098" xr:uid="{00000000-0005-0000-0000-000062340000}"/>
    <cellStyle name="Millares 6 2 2 5 8" xfId="20211" xr:uid="{00000000-0005-0000-0000-000063340000}"/>
    <cellStyle name="Millares 6 2 2 5 8 2" xfId="33400" xr:uid="{00000000-0005-0000-0000-000064340000}"/>
    <cellStyle name="Millares 6 2 2 5 9" xfId="34925" xr:uid="{00000000-0005-0000-0000-000065340000}"/>
    <cellStyle name="Millares 6 2 2 6" xfId="12344" xr:uid="{00000000-0005-0000-0000-000066340000}"/>
    <cellStyle name="Millares 6 2 2 6 10" xfId="25536" xr:uid="{00000000-0005-0000-0000-000067340000}"/>
    <cellStyle name="Millares 6 2 2 6 11" xfId="21842" xr:uid="{00000000-0005-0000-0000-000068340000}"/>
    <cellStyle name="Millares 6 2 2 6 2" xfId="13284" xr:uid="{00000000-0005-0000-0000-000069340000}"/>
    <cellStyle name="Millares 6 2 2 6 2 2" xfId="26475" xr:uid="{00000000-0005-0000-0000-00006A340000}"/>
    <cellStyle name="Millares 6 2 2 6 3" xfId="14333" xr:uid="{00000000-0005-0000-0000-00006B340000}"/>
    <cellStyle name="Millares 6 2 2 6 3 2" xfId="27524" xr:uid="{00000000-0005-0000-0000-00006C340000}"/>
    <cellStyle name="Millares 6 2 2 6 4" xfId="15389" xr:uid="{00000000-0005-0000-0000-00006D340000}"/>
    <cellStyle name="Millares 6 2 2 6 4 2" xfId="28580" xr:uid="{00000000-0005-0000-0000-00006E340000}"/>
    <cellStyle name="Millares 6 2 2 6 5" xfId="16445" xr:uid="{00000000-0005-0000-0000-00006F340000}"/>
    <cellStyle name="Millares 6 2 2 6 5 2" xfId="29636" xr:uid="{00000000-0005-0000-0000-000070340000}"/>
    <cellStyle name="Millares 6 2 2 6 6" xfId="17726" xr:uid="{00000000-0005-0000-0000-000071340000}"/>
    <cellStyle name="Millares 6 2 2 6 6 2" xfId="30917" xr:uid="{00000000-0005-0000-0000-000072340000}"/>
    <cellStyle name="Millares 6 2 2 6 7" xfId="19012" xr:uid="{00000000-0005-0000-0000-000073340000}"/>
    <cellStyle name="Millares 6 2 2 6 7 2" xfId="32203" xr:uid="{00000000-0005-0000-0000-000074340000}"/>
    <cellStyle name="Millares 6 2 2 6 8" xfId="20316" xr:uid="{00000000-0005-0000-0000-000075340000}"/>
    <cellStyle name="Millares 6 2 2 6 8 2" xfId="33505" xr:uid="{00000000-0005-0000-0000-000076340000}"/>
    <cellStyle name="Millares 6 2 2 6 9" xfId="35030" xr:uid="{00000000-0005-0000-0000-000077340000}"/>
    <cellStyle name="Millares 6 2 2 7" xfId="12509" xr:uid="{00000000-0005-0000-0000-000078340000}"/>
    <cellStyle name="Millares 6 2 2 7 10" xfId="25701" xr:uid="{00000000-0005-0000-0000-000079340000}"/>
    <cellStyle name="Millares 6 2 2 7 11" xfId="22003" xr:uid="{00000000-0005-0000-0000-00007A340000}"/>
    <cellStyle name="Millares 6 2 2 7 2" xfId="13445" xr:uid="{00000000-0005-0000-0000-00007B340000}"/>
    <cellStyle name="Millares 6 2 2 7 2 2" xfId="26636" xr:uid="{00000000-0005-0000-0000-00007C340000}"/>
    <cellStyle name="Millares 6 2 2 7 3" xfId="14494" xr:uid="{00000000-0005-0000-0000-00007D340000}"/>
    <cellStyle name="Millares 6 2 2 7 3 2" xfId="27685" xr:uid="{00000000-0005-0000-0000-00007E340000}"/>
    <cellStyle name="Millares 6 2 2 7 4" xfId="15550" xr:uid="{00000000-0005-0000-0000-00007F340000}"/>
    <cellStyle name="Millares 6 2 2 7 4 2" xfId="28741" xr:uid="{00000000-0005-0000-0000-000080340000}"/>
    <cellStyle name="Millares 6 2 2 7 5" xfId="16606" xr:uid="{00000000-0005-0000-0000-000081340000}"/>
    <cellStyle name="Millares 6 2 2 7 5 2" xfId="29797" xr:uid="{00000000-0005-0000-0000-000082340000}"/>
    <cellStyle name="Millares 6 2 2 7 6" xfId="17887" xr:uid="{00000000-0005-0000-0000-000083340000}"/>
    <cellStyle name="Millares 6 2 2 7 6 2" xfId="31078" xr:uid="{00000000-0005-0000-0000-000084340000}"/>
    <cellStyle name="Millares 6 2 2 7 7" xfId="19173" xr:uid="{00000000-0005-0000-0000-000085340000}"/>
    <cellStyle name="Millares 6 2 2 7 7 2" xfId="32364" xr:uid="{00000000-0005-0000-0000-000086340000}"/>
    <cellStyle name="Millares 6 2 2 7 8" xfId="20477" xr:uid="{00000000-0005-0000-0000-000087340000}"/>
    <cellStyle name="Millares 6 2 2 7 8 2" xfId="33666" xr:uid="{00000000-0005-0000-0000-000088340000}"/>
    <cellStyle name="Millares 6 2 2 7 9" xfId="35191" xr:uid="{00000000-0005-0000-0000-000089340000}"/>
    <cellStyle name="Millares 6 2 2 8" xfId="12623" xr:uid="{00000000-0005-0000-0000-00008A340000}"/>
    <cellStyle name="Millares 6 2 2 8 10" xfId="25815" xr:uid="{00000000-0005-0000-0000-00008B340000}"/>
    <cellStyle name="Millares 6 2 2 8 11" xfId="22117" xr:uid="{00000000-0005-0000-0000-00008C340000}"/>
    <cellStyle name="Millares 6 2 2 8 2" xfId="13559" xr:uid="{00000000-0005-0000-0000-00008D340000}"/>
    <cellStyle name="Millares 6 2 2 8 2 2" xfId="26750" xr:uid="{00000000-0005-0000-0000-00008E340000}"/>
    <cellStyle name="Millares 6 2 2 8 3" xfId="14608" xr:uid="{00000000-0005-0000-0000-00008F340000}"/>
    <cellStyle name="Millares 6 2 2 8 3 2" xfId="27799" xr:uid="{00000000-0005-0000-0000-000090340000}"/>
    <cellStyle name="Millares 6 2 2 8 4" xfId="15664" xr:uid="{00000000-0005-0000-0000-000091340000}"/>
    <cellStyle name="Millares 6 2 2 8 4 2" xfId="28855" xr:uid="{00000000-0005-0000-0000-000092340000}"/>
    <cellStyle name="Millares 6 2 2 8 5" xfId="16720" xr:uid="{00000000-0005-0000-0000-000093340000}"/>
    <cellStyle name="Millares 6 2 2 8 5 2" xfId="29911" xr:uid="{00000000-0005-0000-0000-000094340000}"/>
    <cellStyle name="Millares 6 2 2 8 6" xfId="18001" xr:uid="{00000000-0005-0000-0000-000095340000}"/>
    <cellStyle name="Millares 6 2 2 8 6 2" xfId="31192" xr:uid="{00000000-0005-0000-0000-000096340000}"/>
    <cellStyle name="Millares 6 2 2 8 7" xfId="19287" xr:uid="{00000000-0005-0000-0000-000097340000}"/>
    <cellStyle name="Millares 6 2 2 8 7 2" xfId="32478" xr:uid="{00000000-0005-0000-0000-000098340000}"/>
    <cellStyle name="Millares 6 2 2 8 8" xfId="20591" xr:uid="{00000000-0005-0000-0000-000099340000}"/>
    <cellStyle name="Millares 6 2 2 8 8 2" xfId="33780" xr:uid="{00000000-0005-0000-0000-00009A340000}"/>
    <cellStyle name="Millares 6 2 2 8 9" xfId="35305" xr:uid="{00000000-0005-0000-0000-00009B340000}"/>
    <cellStyle name="Millares 6 2 2 9" xfId="13710" xr:uid="{00000000-0005-0000-0000-00009C340000}"/>
    <cellStyle name="Millares 6 2 2 9 10" xfId="22268" xr:uid="{00000000-0005-0000-0000-00009D340000}"/>
    <cellStyle name="Millares 6 2 2 9 2" xfId="14759" xr:uid="{00000000-0005-0000-0000-00009E340000}"/>
    <cellStyle name="Millares 6 2 2 9 2 2" xfId="27950" xr:uid="{00000000-0005-0000-0000-00009F340000}"/>
    <cellStyle name="Millares 6 2 2 9 3" xfId="15815" xr:uid="{00000000-0005-0000-0000-0000A0340000}"/>
    <cellStyle name="Millares 6 2 2 9 3 2" xfId="29006" xr:uid="{00000000-0005-0000-0000-0000A1340000}"/>
    <cellStyle name="Millares 6 2 2 9 4" xfId="16871" xr:uid="{00000000-0005-0000-0000-0000A2340000}"/>
    <cellStyle name="Millares 6 2 2 9 4 2" xfId="30062" xr:uid="{00000000-0005-0000-0000-0000A3340000}"/>
    <cellStyle name="Millares 6 2 2 9 5" xfId="18152" xr:uid="{00000000-0005-0000-0000-0000A4340000}"/>
    <cellStyle name="Millares 6 2 2 9 5 2" xfId="31343" xr:uid="{00000000-0005-0000-0000-0000A5340000}"/>
    <cellStyle name="Millares 6 2 2 9 6" xfId="19438" xr:uid="{00000000-0005-0000-0000-0000A6340000}"/>
    <cellStyle name="Millares 6 2 2 9 6 2" xfId="32629" xr:uid="{00000000-0005-0000-0000-0000A7340000}"/>
    <cellStyle name="Millares 6 2 2 9 7" xfId="20742" xr:uid="{00000000-0005-0000-0000-0000A8340000}"/>
    <cellStyle name="Millares 6 2 2 9 7 2" xfId="33931" xr:uid="{00000000-0005-0000-0000-0000A9340000}"/>
    <cellStyle name="Millares 6 2 2 9 8" xfId="35456" xr:uid="{00000000-0005-0000-0000-0000AA340000}"/>
    <cellStyle name="Millares 6 2 2 9 9" xfId="26901" xr:uid="{00000000-0005-0000-0000-0000AB340000}"/>
    <cellStyle name="Millares 6 2 20" xfId="24246" xr:uid="{00000000-0005-0000-0000-0000AC340000}"/>
    <cellStyle name="Millares 6 2 20 2" xfId="37425" xr:uid="{00000000-0005-0000-0000-0000AD340000}"/>
    <cellStyle name="Millares 6 2 21" xfId="24497" xr:uid="{00000000-0005-0000-0000-0000AE340000}"/>
    <cellStyle name="Millares 6 2 21 2" xfId="37676" xr:uid="{00000000-0005-0000-0000-0000AF340000}"/>
    <cellStyle name="Millares 6 2 22" xfId="24756" xr:uid="{00000000-0005-0000-0000-0000B0340000}"/>
    <cellStyle name="Millares 6 2 3" xfId="4460" xr:uid="{00000000-0005-0000-0000-0000B1340000}"/>
    <cellStyle name="Millares 6 2 3 10" xfId="22842" xr:uid="{00000000-0005-0000-0000-0000B2340000}"/>
    <cellStyle name="Millares 6 2 3 10 2" xfId="36030" xr:uid="{00000000-0005-0000-0000-0000B3340000}"/>
    <cellStyle name="Millares 6 2 3 11" xfId="23072" xr:uid="{00000000-0005-0000-0000-0000B4340000}"/>
    <cellStyle name="Millares 6 2 3 11 2" xfId="36260" xr:uid="{00000000-0005-0000-0000-0000B5340000}"/>
    <cellStyle name="Millares 6 2 3 12" xfId="23336" xr:uid="{00000000-0005-0000-0000-0000B6340000}"/>
    <cellStyle name="Millares 6 2 3 12 2" xfId="36515" xr:uid="{00000000-0005-0000-0000-0000B7340000}"/>
    <cellStyle name="Millares 6 2 3 13" xfId="23591" xr:uid="{00000000-0005-0000-0000-0000B8340000}"/>
    <cellStyle name="Millares 6 2 3 13 2" xfId="36770" xr:uid="{00000000-0005-0000-0000-0000B9340000}"/>
    <cellStyle name="Millares 6 2 3 14" xfId="23820" xr:uid="{00000000-0005-0000-0000-0000BA340000}"/>
    <cellStyle name="Millares 6 2 3 14 2" xfId="36999" xr:uid="{00000000-0005-0000-0000-0000BB340000}"/>
    <cellStyle name="Millares 6 2 3 15" xfId="24049" xr:uid="{00000000-0005-0000-0000-0000BC340000}"/>
    <cellStyle name="Millares 6 2 3 15 2" xfId="37228" xr:uid="{00000000-0005-0000-0000-0000BD340000}"/>
    <cellStyle name="Millares 6 2 3 16" xfId="24278" xr:uid="{00000000-0005-0000-0000-0000BE340000}"/>
    <cellStyle name="Millares 6 2 3 16 2" xfId="37457" xr:uid="{00000000-0005-0000-0000-0000BF340000}"/>
    <cellStyle name="Millares 6 2 3 17" xfId="24529" xr:uid="{00000000-0005-0000-0000-0000C0340000}"/>
    <cellStyle name="Millares 6 2 3 17 2" xfId="37708" xr:uid="{00000000-0005-0000-0000-0000C1340000}"/>
    <cellStyle name="Millares 6 2 3 18" xfId="24975" xr:uid="{00000000-0005-0000-0000-0000C2340000}"/>
    <cellStyle name="Millares 6 2 3 2" xfId="12111" xr:uid="{00000000-0005-0000-0000-0000C3340000}"/>
    <cellStyle name="Millares 6 2 3 2 10" xfId="24387" xr:uid="{00000000-0005-0000-0000-0000C4340000}"/>
    <cellStyle name="Millares 6 2 3 2 10 2" xfId="37566" xr:uid="{00000000-0005-0000-0000-0000C5340000}"/>
    <cellStyle name="Millares 6 2 3 2 11" xfId="24638" xr:uid="{00000000-0005-0000-0000-0000C6340000}"/>
    <cellStyle name="Millares 6 2 3 2 11 2" xfId="37817" xr:uid="{00000000-0005-0000-0000-0000C7340000}"/>
    <cellStyle name="Millares 6 2 3 2 12" xfId="34797" xr:uid="{00000000-0005-0000-0000-0000C8340000}"/>
    <cellStyle name="Millares 6 2 3 2 13" xfId="25303" xr:uid="{00000000-0005-0000-0000-0000C9340000}"/>
    <cellStyle name="Millares 6 2 3 2 14" xfId="21609" xr:uid="{00000000-0005-0000-0000-0000CA340000}"/>
    <cellStyle name="Millares 6 2 3 2 2" xfId="13051" xr:uid="{00000000-0005-0000-0000-0000CB340000}"/>
    <cellStyle name="Millares 6 2 3 2 2 2" xfId="17070" xr:uid="{00000000-0005-0000-0000-0000CC340000}"/>
    <cellStyle name="Millares 6 2 3 2 2 2 2" xfId="30261" xr:uid="{00000000-0005-0000-0000-0000CD340000}"/>
    <cellStyle name="Millares 6 2 3 2 2 3" xfId="18350" xr:uid="{00000000-0005-0000-0000-0000CE340000}"/>
    <cellStyle name="Millares 6 2 3 2 2 3 2" xfId="31541" xr:uid="{00000000-0005-0000-0000-0000CF340000}"/>
    <cellStyle name="Millares 6 2 3 2 2 4" xfId="19636" xr:uid="{00000000-0005-0000-0000-0000D0340000}"/>
    <cellStyle name="Millares 6 2 3 2 2 4 2" xfId="32827" xr:uid="{00000000-0005-0000-0000-0000D1340000}"/>
    <cellStyle name="Millares 6 2 3 2 2 5" xfId="20940" xr:uid="{00000000-0005-0000-0000-0000D2340000}"/>
    <cellStyle name="Millares 6 2 3 2 2 5 2" xfId="34129" xr:uid="{00000000-0005-0000-0000-0000D3340000}"/>
    <cellStyle name="Millares 6 2 3 2 2 6" xfId="35654" xr:uid="{00000000-0005-0000-0000-0000D4340000}"/>
    <cellStyle name="Millares 6 2 3 2 2 7" xfId="26242" xr:uid="{00000000-0005-0000-0000-0000D5340000}"/>
    <cellStyle name="Millares 6 2 3 2 2 8" xfId="22466" xr:uid="{00000000-0005-0000-0000-0000D6340000}"/>
    <cellStyle name="Millares 6 2 3 2 3" xfId="14100" xr:uid="{00000000-0005-0000-0000-0000D7340000}"/>
    <cellStyle name="Millares 6 2 3 2 3 2" xfId="21185" xr:uid="{00000000-0005-0000-0000-0000D8340000}"/>
    <cellStyle name="Millares 6 2 3 2 3 2 2" xfId="34374" xr:uid="{00000000-0005-0000-0000-0000D9340000}"/>
    <cellStyle name="Millares 6 2 3 2 3 3" xfId="35899" xr:uid="{00000000-0005-0000-0000-0000DA340000}"/>
    <cellStyle name="Millares 6 2 3 2 3 4" xfId="27291" xr:uid="{00000000-0005-0000-0000-0000DB340000}"/>
    <cellStyle name="Millares 6 2 3 2 3 5" xfId="22711" xr:uid="{00000000-0005-0000-0000-0000DC340000}"/>
    <cellStyle name="Millares 6 2 3 2 4" xfId="15156" xr:uid="{00000000-0005-0000-0000-0000DD340000}"/>
    <cellStyle name="Millares 6 2 3 2 4 2" xfId="36139" xr:uid="{00000000-0005-0000-0000-0000DE340000}"/>
    <cellStyle name="Millares 6 2 3 2 4 3" xfId="28347" xr:uid="{00000000-0005-0000-0000-0000DF340000}"/>
    <cellStyle name="Millares 6 2 3 2 4 4" xfId="22951" xr:uid="{00000000-0005-0000-0000-0000E0340000}"/>
    <cellStyle name="Millares 6 2 3 2 5" xfId="16212" xr:uid="{00000000-0005-0000-0000-0000E1340000}"/>
    <cellStyle name="Millares 6 2 3 2 5 2" xfId="36369" xr:uid="{00000000-0005-0000-0000-0000E2340000}"/>
    <cellStyle name="Millares 6 2 3 2 5 3" xfId="29403" xr:uid="{00000000-0005-0000-0000-0000E3340000}"/>
    <cellStyle name="Millares 6 2 3 2 5 4" xfId="23181" xr:uid="{00000000-0005-0000-0000-0000E4340000}"/>
    <cellStyle name="Millares 6 2 3 2 6" xfId="17493" xr:uid="{00000000-0005-0000-0000-0000E5340000}"/>
    <cellStyle name="Millares 6 2 3 2 6 2" xfId="36624" xr:uid="{00000000-0005-0000-0000-0000E6340000}"/>
    <cellStyle name="Millares 6 2 3 2 6 3" xfId="30684" xr:uid="{00000000-0005-0000-0000-0000E7340000}"/>
    <cellStyle name="Millares 6 2 3 2 6 4" xfId="23445" xr:uid="{00000000-0005-0000-0000-0000E8340000}"/>
    <cellStyle name="Millares 6 2 3 2 7" xfId="18779" xr:uid="{00000000-0005-0000-0000-0000E9340000}"/>
    <cellStyle name="Millares 6 2 3 2 7 2" xfId="36879" xr:uid="{00000000-0005-0000-0000-0000EA340000}"/>
    <cellStyle name="Millares 6 2 3 2 7 3" xfId="31970" xr:uid="{00000000-0005-0000-0000-0000EB340000}"/>
    <cellStyle name="Millares 6 2 3 2 7 4" xfId="23700" xr:uid="{00000000-0005-0000-0000-0000EC340000}"/>
    <cellStyle name="Millares 6 2 3 2 8" xfId="20083" xr:uid="{00000000-0005-0000-0000-0000ED340000}"/>
    <cellStyle name="Millares 6 2 3 2 8 2" xfId="37108" xr:uid="{00000000-0005-0000-0000-0000EE340000}"/>
    <cellStyle name="Millares 6 2 3 2 8 3" xfId="33272" xr:uid="{00000000-0005-0000-0000-0000EF340000}"/>
    <cellStyle name="Millares 6 2 3 2 8 4" xfId="23929" xr:uid="{00000000-0005-0000-0000-0000F0340000}"/>
    <cellStyle name="Millares 6 2 3 2 9" xfId="24158" xr:uid="{00000000-0005-0000-0000-0000F1340000}"/>
    <cellStyle name="Millares 6 2 3 2 9 2" xfId="37337" xr:uid="{00000000-0005-0000-0000-0000F2340000}"/>
    <cellStyle name="Millares 6 2 3 3" xfId="12207" xr:uid="{00000000-0005-0000-0000-0000F3340000}"/>
    <cellStyle name="Millares 6 2 3 3 10" xfId="25399" xr:uid="{00000000-0005-0000-0000-0000F4340000}"/>
    <cellStyle name="Millares 6 2 3 3 11" xfId="21705" xr:uid="{00000000-0005-0000-0000-0000F5340000}"/>
    <cellStyle name="Millares 6 2 3 3 2" xfId="13147" xr:uid="{00000000-0005-0000-0000-0000F6340000}"/>
    <cellStyle name="Millares 6 2 3 3 2 2" xfId="26338" xr:uid="{00000000-0005-0000-0000-0000F7340000}"/>
    <cellStyle name="Millares 6 2 3 3 3" xfId="14196" xr:uid="{00000000-0005-0000-0000-0000F8340000}"/>
    <cellStyle name="Millares 6 2 3 3 3 2" xfId="27387" xr:uid="{00000000-0005-0000-0000-0000F9340000}"/>
    <cellStyle name="Millares 6 2 3 3 4" xfId="15252" xr:uid="{00000000-0005-0000-0000-0000FA340000}"/>
    <cellStyle name="Millares 6 2 3 3 4 2" xfId="28443" xr:uid="{00000000-0005-0000-0000-0000FB340000}"/>
    <cellStyle name="Millares 6 2 3 3 5" xfId="16308" xr:uid="{00000000-0005-0000-0000-0000FC340000}"/>
    <cellStyle name="Millares 6 2 3 3 5 2" xfId="29499" xr:uid="{00000000-0005-0000-0000-0000FD340000}"/>
    <cellStyle name="Millares 6 2 3 3 6" xfId="17589" xr:uid="{00000000-0005-0000-0000-0000FE340000}"/>
    <cellStyle name="Millares 6 2 3 3 6 2" xfId="30780" xr:uid="{00000000-0005-0000-0000-0000FF340000}"/>
    <cellStyle name="Millares 6 2 3 3 7" xfId="18875" xr:uid="{00000000-0005-0000-0000-000000350000}"/>
    <cellStyle name="Millares 6 2 3 3 7 2" xfId="32066" xr:uid="{00000000-0005-0000-0000-000001350000}"/>
    <cellStyle name="Millares 6 2 3 3 8" xfId="20179" xr:uid="{00000000-0005-0000-0000-000002350000}"/>
    <cellStyle name="Millares 6 2 3 3 8 2" xfId="33368" xr:uid="{00000000-0005-0000-0000-000003350000}"/>
    <cellStyle name="Millares 6 2 3 3 9" xfId="34893" xr:uid="{00000000-0005-0000-0000-000004350000}"/>
    <cellStyle name="Millares 6 2 3 4" xfId="12312" xr:uid="{00000000-0005-0000-0000-000005350000}"/>
    <cellStyle name="Millares 6 2 3 4 10" xfId="25504" xr:uid="{00000000-0005-0000-0000-000006350000}"/>
    <cellStyle name="Millares 6 2 3 4 11" xfId="21810" xr:uid="{00000000-0005-0000-0000-000007350000}"/>
    <cellStyle name="Millares 6 2 3 4 2" xfId="13252" xr:uid="{00000000-0005-0000-0000-000008350000}"/>
    <cellStyle name="Millares 6 2 3 4 2 2" xfId="26443" xr:uid="{00000000-0005-0000-0000-000009350000}"/>
    <cellStyle name="Millares 6 2 3 4 3" xfId="14301" xr:uid="{00000000-0005-0000-0000-00000A350000}"/>
    <cellStyle name="Millares 6 2 3 4 3 2" xfId="27492" xr:uid="{00000000-0005-0000-0000-00000B350000}"/>
    <cellStyle name="Millares 6 2 3 4 4" xfId="15357" xr:uid="{00000000-0005-0000-0000-00000C350000}"/>
    <cellStyle name="Millares 6 2 3 4 4 2" xfId="28548" xr:uid="{00000000-0005-0000-0000-00000D350000}"/>
    <cellStyle name="Millares 6 2 3 4 5" xfId="16413" xr:uid="{00000000-0005-0000-0000-00000E350000}"/>
    <cellStyle name="Millares 6 2 3 4 5 2" xfId="29604" xr:uid="{00000000-0005-0000-0000-00000F350000}"/>
    <cellStyle name="Millares 6 2 3 4 6" xfId="17694" xr:uid="{00000000-0005-0000-0000-000010350000}"/>
    <cellStyle name="Millares 6 2 3 4 6 2" xfId="30885" xr:uid="{00000000-0005-0000-0000-000011350000}"/>
    <cellStyle name="Millares 6 2 3 4 7" xfId="18980" xr:uid="{00000000-0005-0000-0000-000012350000}"/>
    <cellStyle name="Millares 6 2 3 4 7 2" xfId="32171" xr:uid="{00000000-0005-0000-0000-000013350000}"/>
    <cellStyle name="Millares 6 2 3 4 8" xfId="20284" xr:uid="{00000000-0005-0000-0000-000014350000}"/>
    <cellStyle name="Millares 6 2 3 4 8 2" xfId="33473" xr:uid="{00000000-0005-0000-0000-000015350000}"/>
    <cellStyle name="Millares 6 2 3 4 9" xfId="34998" xr:uid="{00000000-0005-0000-0000-000016350000}"/>
    <cellStyle name="Millares 6 2 3 5" xfId="12477" xr:uid="{00000000-0005-0000-0000-000017350000}"/>
    <cellStyle name="Millares 6 2 3 5 10" xfId="25669" xr:uid="{00000000-0005-0000-0000-000018350000}"/>
    <cellStyle name="Millares 6 2 3 5 11" xfId="21971" xr:uid="{00000000-0005-0000-0000-000019350000}"/>
    <cellStyle name="Millares 6 2 3 5 2" xfId="13413" xr:uid="{00000000-0005-0000-0000-00001A350000}"/>
    <cellStyle name="Millares 6 2 3 5 2 2" xfId="26604" xr:uid="{00000000-0005-0000-0000-00001B350000}"/>
    <cellStyle name="Millares 6 2 3 5 3" xfId="14462" xr:uid="{00000000-0005-0000-0000-00001C350000}"/>
    <cellStyle name="Millares 6 2 3 5 3 2" xfId="27653" xr:uid="{00000000-0005-0000-0000-00001D350000}"/>
    <cellStyle name="Millares 6 2 3 5 4" xfId="15518" xr:uid="{00000000-0005-0000-0000-00001E350000}"/>
    <cellStyle name="Millares 6 2 3 5 4 2" xfId="28709" xr:uid="{00000000-0005-0000-0000-00001F350000}"/>
    <cellStyle name="Millares 6 2 3 5 5" xfId="16574" xr:uid="{00000000-0005-0000-0000-000020350000}"/>
    <cellStyle name="Millares 6 2 3 5 5 2" xfId="29765" xr:uid="{00000000-0005-0000-0000-000021350000}"/>
    <cellStyle name="Millares 6 2 3 5 6" xfId="17855" xr:uid="{00000000-0005-0000-0000-000022350000}"/>
    <cellStyle name="Millares 6 2 3 5 6 2" xfId="31046" xr:uid="{00000000-0005-0000-0000-000023350000}"/>
    <cellStyle name="Millares 6 2 3 5 7" xfId="19141" xr:uid="{00000000-0005-0000-0000-000024350000}"/>
    <cellStyle name="Millares 6 2 3 5 7 2" xfId="32332" xr:uid="{00000000-0005-0000-0000-000025350000}"/>
    <cellStyle name="Millares 6 2 3 5 8" xfId="20445" xr:uid="{00000000-0005-0000-0000-000026350000}"/>
    <cellStyle name="Millares 6 2 3 5 8 2" xfId="33634" xr:uid="{00000000-0005-0000-0000-000027350000}"/>
    <cellStyle name="Millares 6 2 3 5 9" xfId="35159" xr:uid="{00000000-0005-0000-0000-000028350000}"/>
    <cellStyle name="Millares 6 2 3 6" xfId="12591" xr:uid="{00000000-0005-0000-0000-000029350000}"/>
    <cellStyle name="Millares 6 2 3 6 10" xfId="25783" xr:uid="{00000000-0005-0000-0000-00002A350000}"/>
    <cellStyle name="Millares 6 2 3 6 11" xfId="22085" xr:uid="{00000000-0005-0000-0000-00002B350000}"/>
    <cellStyle name="Millares 6 2 3 6 2" xfId="13527" xr:uid="{00000000-0005-0000-0000-00002C350000}"/>
    <cellStyle name="Millares 6 2 3 6 2 2" xfId="26718" xr:uid="{00000000-0005-0000-0000-00002D350000}"/>
    <cellStyle name="Millares 6 2 3 6 3" xfId="14576" xr:uid="{00000000-0005-0000-0000-00002E350000}"/>
    <cellStyle name="Millares 6 2 3 6 3 2" xfId="27767" xr:uid="{00000000-0005-0000-0000-00002F350000}"/>
    <cellStyle name="Millares 6 2 3 6 4" xfId="15632" xr:uid="{00000000-0005-0000-0000-000030350000}"/>
    <cellStyle name="Millares 6 2 3 6 4 2" xfId="28823" xr:uid="{00000000-0005-0000-0000-000031350000}"/>
    <cellStyle name="Millares 6 2 3 6 5" xfId="16688" xr:uid="{00000000-0005-0000-0000-000032350000}"/>
    <cellStyle name="Millares 6 2 3 6 5 2" xfId="29879" xr:uid="{00000000-0005-0000-0000-000033350000}"/>
    <cellStyle name="Millares 6 2 3 6 6" xfId="17969" xr:uid="{00000000-0005-0000-0000-000034350000}"/>
    <cellStyle name="Millares 6 2 3 6 6 2" xfId="31160" xr:uid="{00000000-0005-0000-0000-000035350000}"/>
    <cellStyle name="Millares 6 2 3 6 7" xfId="19255" xr:uid="{00000000-0005-0000-0000-000036350000}"/>
    <cellStyle name="Millares 6 2 3 6 7 2" xfId="32446" xr:uid="{00000000-0005-0000-0000-000037350000}"/>
    <cellStyle name="Millares 6 2 3 6 8" xfId="20559" xr:uid="{00000000-0005-0000-0000-000038350000}"/>
    <cellStyle name="Millares 6 2 3 6 8 2" xfId="33748" xr:uid="{00000000-0005-0000-0000-000039350000}"/>
    <cellStyle name="Millares 6 2 3 6 9" xfId="35273" xr:uid="{00000000-0005-0000-0000-00003A350000}"/>
    <cellStyle name="Millares 6 2 3 7" xfId="13678" xr:uid="{00000000-0005-0000-0000-00003B350000}"/>
    <cellStyle name="Millares 6 2 3 7 10" xfId="22236" xr:uid="{00000000-0005-0000-0000-00003C350000}"/>
    <cellStyle name="Millares 6 2 3 7 2" xfId="14727" xr:uid="{00000000-0005-0000-0000-00003D350000}"/>
    <cellStyle name="Millares 6 2 3 7 2 2" xfId="27918" xr:uid="{00000000-0005-0000-0000-00003E350000}"/>
    <cellStyle name="Millares 6 2 3 7 3" xfId="15783" xr:uid="{00000000-0005-0000-0000-00003F350000}"/>
    <cellStyle name="Millares 6 2 3 7 3 2" xfId="28974" xr:uid="{00000000-0005-0000-0000-000040350000}"/>
    <cellStyle name="Millares 6 2 3 7 4" xfId="16839" xr:uid="{00000000-0005-0000-0000-000041350000}"/>
    <cellStyle name="Millares 6 2 3 7 4 2" xfId="30030" xr:uid="{00000000-0005-0000-0000-000042350000}"/>
    <cellStyle name="Millares 6 2 3 7 5" xfId="18120" xr:uid="{00000000-0005-0000-0000-000043350000}"/>
    <cellStyle name="Millares 6 2 3 7 5 2" xfId="31311" xr:uid="{00000000-0005-0000-0000-000044350000}"/>
    <cellStyle name="Millares 6 2 3 7 6" xfId="19406" xr:uid="{00000000-0005-0000-0000-000045350000}"/>
    <cellStyle name="Millares 6 2 3 7 6 2" xfId="32597" xr:uid="{00000000-0005-0000-0000-000046350000}"/>
    <cellStyle name="Millares 6 2 3 7 7" xfId="20710" xr:uid="{00000000-0005-0000-0000-000047350000}"/>
    <cellStyle name="Millares 6 2 3 7 7 2" xfId="33899" xr:uid="{00000000-0005-0000-0000-000048350000}"/>
    <cellStyle name="Millares 6 2 3 7 8" xfId="35424" xr:uid="{00000000-0005-0000-0000-000049350000}"/>
    <cellStyle name="Millares 6 2 3 7 9" xfId="26869" xr:uid="{00000000-0005-0000-0000-00004A350000}"/>
    <cellStyle name="Millares 6 2 3 8" xfId="16961" xr:uid="{00000000-0005-0000-0000-00004B350000}"/>
    <cellStyle name="Millares 6 2 3 8 2" xfId="18241" xr:uid="{00000000-0005-0000-0000-00004C350000}"/>
    <cellStyle name="Millares 6 2 3 8 2 2" xfId="31432" xr:uid="{00000000-0005-0000-0000-00004D350000}"/>
    <cellStyle name="Millares 6 2 3 8 3" xfId="19527" xr:uid="{00000000-0005-0000-0000-00004E350000}"/>
    <cellStyle name="Millares 6 2 3 8 3 2" xfId="32718" xr:uid="{00000000-0005-0000-0000-00004F350000}"/>
    <cellStyle name="Millares 6 2 3 8 4" xfId="20831" xr:uid="{00000000-0005-0000-0000-000050350000}"/>
    <cellStyle name="Millares 6 2 3 8 4 2" xfId="34020" xr:uid="{00000000-0005-0000-0000-000051350000}"/>
    <cellStyle name="Millares 6 2 3 8 5" xfId="35545" xr:uid="{00000000-0005-0000-0000-000052350000}"/>
    <cellStyle name="Millares 6 2 3 8 6" xfId="30152" xr:uid="{00000000-0005-0000-0000-000053350000}"/>
    <cellStyle name="Millares 6 2 3 8 7" xfId="22357" xr:uid="{00000000-0005-0000-0000-000054350000}"/>
    <cellStyle name="Millares 6 2 3 9" xfId="21076" xr:uid="{00000000-0005-0000-0000-000055350000}"/>
    <cellStyle name="Millares 6 2 3 9 2" xfId="35790" xr:uid="{00000000-0005-0000-0000-000056350000}"/>
    <cellStyle name="Millares 6 2 3 9 3" xfId="34265" xr:uid="{00000000-0005-0000-0000-000057350000}"/>
    <cellStyle name="Millares 6 2 3 9 4" xfId="22602" xr:uid="{00000000-0005-0000-0000-000058350000}"/>
    <cellStyle name="Millares 6 2 4" xfId="11957" xr:uid="{00000000-0005-0000-0000-000059350000}"/>
    <cellStyle name="Millares 6 2 4 10" xfId="24355" xr:uid="{00000000-0005-0000-0000-00005A350000}"/>
    <cellStyle name="Millares 6 2 4 10 2" xfId="37534" xr:uid="{00000000-0005-0000-0000-00005B350000}"/>
    <cellStyle name="Millares 6 2 4 11" xfId="24606" xr:uid="{00000000-0005-0000-0000-00005C350000}"/>
    <cellStyle name="Millares 6 2 4 11 2" xfId="37785" xr:uid="{00000000-0005-0000-0000-00005D350000}"/>
    <cellStyle name="Millares 6 2 4 12" xfId="34646" xr:uid="{00000000-0005-0000-0000-00005E350000}"/>
    <cellStyle name="Millares 6 2 4 13" xfId="25149" xr:uid="{00000000-0005-0000-0000-00005F350000}"/>
    <cellStyle name="Millares 6 2 4 14" xfId="21458" xr:uid="{00000000-0005-0000-0000-000060350000}"/>
    <cellStyle name="Millares 6 2 4 2" xfId="12900" xr:uid="{00000000-0005-0000-0000-000061350000}"/>
    <cellStyle name="Millares 6 2 4 2 2" xfId="17038" xr:uid="{00000000-0005-0000-0000-000062350000}"/>
    <cellStyle name="Millares 6 2 4 2 2 2" xfId="30229" xr:uid="{00000000-0005-0000-0000-000063350000}"/>
    <cellStyle name="Millares 6 2 4 2 3" xfId="18318" xr:uid="{00000000-0005-0000-0000-000064350000}"/>
    <cellStyle name="Millares 6 2 4 2 3 2" xfId="31509" xr:uid="{00000000-0005-0000-0000-000065350000}"/>
    <cellStyle name="Millares 6 2 4 2 4" xfId="19604" xr:uid="{00000000-0005-0000-0000-000066350000}"/>
    <cellStyle name="Millares 6 2 4 2 4 2" xfId="32795" xr:uid="{00000000-0005-0000-0000-000067350000}"/>
    <cellStyle name="Millares 6 2 4 2 5" xfId="20908" xr:uid="{00000000-0005-0000-0000-000068350000}"/>
    <cellStyle name="Millares 6 2 4 2 5 2" xfId="34097" xr:uid="{00000000-0005-0000-0000-000069350000}"/>
    <cellStyle name="Millares 6 2 4 2 6" xfId="35622" xr:uid="{00000000-0005-0000-0000-00006A350000}"/>
    <cellStyle name="Millares 6 2 4 2 7" xfId="26091" xr:uid="{00000000-0005-0000-0000-00006B350000}"/>
    <cellStyle name="Millares 6 2 4 2 8" xfId="22434" xr:uid="{00000000-0005-0000-0000-00006C350000}"/>
    <cellStyle name="Millares 6 2 4 3" xfId="13949" xr:uid="{00000000-0005-0000-0000-00006D350000}"/>
    <cellStyle name="Millares 6 2 4 3 2" xfId="21153" xr:uid="{00000000-0005-0000-0000-00006E350000}"/>
    <cellStyle name="Millares 6 2 4 3 2 2" xfId="34342" xr:uid="{00000000-0005-0000-0000-00006F350000}"/>
    <cellStyle name="Millares 6 2 4 3 3" xfId="35867" xr:uid="{00000000-0005-0000-0000-000070350000}"/>
    <cellStyle name="Millares 6 2 4 3 4" xfId="27140" xr:uid="{00000000-0005-0000-0000-000071350000}"/>
    <cellStyle name="Millares 6 2 4 3 5" xfId="22679" xr:uid="{00000000-0005-0000-0000-000072350000}"/>
    <cellStyle name="Millares 6 2 4 4" xfId="15005" xr:uid="{00000000-0005-0000-0000-000073350000}"/>
    <cellStyle name="Millares 6 2 4 4 2" xfId="36107" xr:uid="{00000000-0005-0000-0000-000074350000}"/>
    <cellStyle name="Millares 6 2 4 4 3" xfId="28196" xr:uid="{00000000-0005-0000-0000-000075350000}"/>
    <cellStyle name="Millares 6 2 4 4 4" xfId="22919" xr:uid="{00000000-0005-0000-0000-000076350000}"/>
    <cellStyle name="Millares 6 2 4 5" xfId="16061" xr:uid="{00000000-0005-0000-0000-000077350000}"/>
    <cellStyle name="Millares 6 2 4 5 2" xfId="36337" xr:uid="{00000000-0005-0000-0000-000078350000}"/>
    <cellStyle name="Millares 6 2 4 5 3" xfId="29252" xr:uid="{00000000-0005-0000-0000-000079350000}"/>
    <cellStyle name="Millares 6 2 4 5 4" xfId="23149" xr:uid="{00000000-0005-0000-0000-00007A350000}"/>
    <cellStyle name="Millares 6 2 4 6" xfId="17342" xr:uid="{00000000-0005-0000-0000-00007B350000}"/>
    <cellStyle name="Millares 6 2 4 6 2" xfId="36592" xr:uid="{00000000-0005-0000-0000-00007C350000}"/>
    <cellStyle name="Millares 6 2 4 6 3" xfId="30533" xr:uid="{00000000-0005-0000-0000-00007D350000}"/>
    <cellStyle name="Millares 6 2 4 6 4" xfId="23413" xr:uid="{00000000-0005-0000-0000-00007E350000}"/>
    <cellStyle name="Millares 6 2 4 7" xfId="18628" xr:uid="{00000000-0005-0000-0000-00007F350000}"/>
    <cellStyle name="Millares 6 2 4 7 2" xfId="36847" xr:uid="{00000000-0005-0000-0000-000080350000}"/>
    <cellStyle name="Millares 6 2 4 7 3" xfId="31819" xr:uid="{00000000-0005-0000-0000-000081350000}"/>
    <cellStyle name="Millares 6 2 4 7 4" xfId="23668" xr:uid="{00000000-0005-0000-0000-000082350000}"/>
    <cellStyle name="Millares 6 2 4 8" xfId="19932" xr:uid="{00000000-0005-0000-0000-000083350000}"/>
    <cellStyle name="Millares 6 2 4 8 2" xfId="37076" xr:uid="{00000000-0005-0000-0000-000084350000}"/>
    <cellStyle name="Millares 6 2 4 8 3" xfId="33121" xr:uid="{00000000-0005-0000-0000-000085350000}"/>
    <cellStyle name="Millares 6 2 4 8 4" xfId="23897" xr:uid="{00000000-0005-0000-0000-000086350000}"/>
    <cellStyle name="Millares 6 2 4 9" xfId="24126" xr:uid="{00000000-0005-0000-0000-000087350000}"/>
    <cellStyle name="Millares 6 2 4 9 2" xfId="37305" xr:uid="{00000000-0005-0000-0000-000088350000}"/>
    <cellStyle name="Millares 6 2 5" xfId="12004" xr:uid="{00000000-0005-0000-0000-000089350000}"/>
    <cellStyle name="Millares 6 2 5 10" xfId="25196" xr:uid="{00000000-0005-0000-0000-00008A350000}"/>
    <cellStyle name="Millares 6 2 5 11" xfId="21503" xr:uid="{00000000-0005-0000-0000-00008B350000}"/>
    <cellStyle name="Millares 6 2 5 2" xfId="12945" xr:uid="{00000000-0005-0000-0000-00008C350000}"/>
    <cellStyle name="Millares 6 2 5 2 2" xfId="26136" xr:uid="{00000000-0005-0000-0000-00008D350000}"/>
    <cellStyle name="Millares 6 2 5 3" xfId="13994" xr:uid="{00000000-0005-0000-0000-00008E350000}"/>
    <cellStyle name="Millares 6 2 5 3 2" xfId="27185" xr:uid="{00000000-0005-0000-0000-00008F350000}"/>
    <cellStyle name="Millares 6 2 5 4" xfId="15050" xr:uid="{00000000-0005-0000-0000-000090350000}"/>
    <cellStyle name="Millares 6 2 5 4 2" xfId="28241" xr:uid="{00000000-0005-0000-0000-000091350000}"/>
    <cellStyle name="Millares 6 2 5 5" xfId="16106" xr:uid="{00000000-0005-0000-0000-000092350000}"/>
    <cellStyle name="Millares 6 2 5 5 2" xfId="29297" xr:uid="{00000000-0005-0000-0000-000093350000}"/>
    <cellStyle name="Millares 6 2 5 6" xfId="17387" xr:uid="{00000000-0005-0000-0000-000094350000}"/>
    <cellStyle name="Millares 6 2 5 6 2" xfId="30578" xr:uid="{00000000-0005-0000-0000-000095350000}"/>
    <cellStyle name="Millares 6 2 5 7" xfId="18673" xr:uid="{00000000-0005-0000-0000-000096350000}"/>
    <cellStyle name="Millares 6 2 5 7 2" xfId="31864" xr:uid="{00000000-0005-0000-0000-000097350000}"/>
    <cellStyle name="Millares 6 2 5 8" xfId="19977" xr:uid="{00000000-0005-0000-0000-000098350000}"/>
    <cellStyle name="Millares 6 2 5 8 2" xfId="33166" xr:uid="{00000000-0005-0000-0000-000099350000}"/>
    <cellStyle name="Millares 6 2 5 9" xfId="34691" xr:uid="{00000000-0005-0000-0000-00009A350000}"/>
    <cellStyle name="Millares 6 2 6" xfId="12079" xr:uid="{00000000-0005-0000-0000-00009B350000}"/>
    <cellStyle name="Millares 6 2 6 10" xfId="25271" xr:uid="{00000000-0005-0000-0000-00009C350000}"/>
    <cellStyle name="Millares 6 2 6 11" xfId="21577" xr:uid="{00000000-0005-0000-0000-00009D350000}"/>
    <cellStyle name="Millares 6 2 6 2" xfId="13019" xr:uid="{00000000-0005-0000-0000-00009E350000}"/>
    <cellStyle name="Millares 6 2 6 2 2" xfId="26210" xr:uid="{00000000-0005-0000-0000-00009F350000}"/>
    <cellStyle name="Millares 6 2 6 3" xfId="14068" xr:uid="{00000000-0005-0000-0000-0000A0350000}"/>
    <cellStyle name="Millares 6 2 6 3 2" xfId="27259" xr:uid="{00000000-0005-0000-0000-0000A1350000}"/>
    <cellStyle name="Millares 6 2 6 4" xfId="15124" xr:uid="{00000000-0005-0000-0000-0000A2350000}"/>
    <cellStyle name="Millares 6 2 6 4 2" xfId="28315" xr:uid="{00000000-0005-0000-0000-0000A3350000}"/>
    <cellStyle name="Millares 6 2 6 5" xfId="16180" xr:uid="{00000000-0005-0000-0000-0000A4350000}"/>
    <cellStyle name="Millares 6 2 6 5 2" xfId="29371" xr:uid="{00000000-0005-0000-0000-0000A5350000}"/>
    <cellStyle name="Millares 6 2 6 6" xfId="17461" xr:uid="{00000000-0005-0000-0000-0000A6350000}"/>
    <cellStyle name="Millares 6 2 6 6 2" xfId="30652" xr:uid="{00000000-0005-0000-0000-0000A7350000}"/>
    <cellStyle name="Millares 6 2 6 7" xfId="18747" xr:uid="{00000000-0005-0000-0000-0000A8350000}"/>
    <cellStyle name="Millares 6 2 6 7 2" xfId="31938" xr:uid="{00000000-0005-0000-0000-0000A9350000}"/>
    <cellStyle name="Millares 6 2 6 8" xfId="20051" xr:uid="{00000000-0005-0000-0000-0000AA350000}"/>
    <cellStyle name="Millares 6 2 6 8 2" xfId="33240" xr:uid="{00000000-0005-0000-0000-0000AB350000}"/>
    <cellStyle name="Millares 6 2 6 9" xfId="34765" xr:uid="{00000000-0005-0000-0000-0000AC350000}"/>
    <cellStyle name="Millares 6 2 7" xfId="12175" xr:uid="{00000000-0005-0000-0000-0000AD350000}"/>
    <cellStyle name="Millares 6 2 7 10" xfId="25367" xr:uid="{00000000-0005-0000-0000-0000AE350000}"/>
    <cellStyle name="Millares 6 2 7 11" xfId="21673" xr:uid="{00000000-0005-0000-0000-0000AF350000}"/>
    <cellStyle name="Millares 6 2 7 2" xfId="13115" xr:uid="{00000000-0005-0000-0000-0000B0350000}"/>
    <cellStyle name="Millares 6 2 7 2 2" xfId="26306" xr:uid="{00000000-0005-0000-0000-0000B1350000}"/>
    <cellStyle name="Millares 6 2 7 3" xfId="14164" xr:uid="{00000000-0005-0000-0000-0000B2350000}"/>
    <cellStyle name="Millares 6 2 7 3 2" xfId="27355" xr:uid="{00000000-0005-0000-0000-0000B3350000}"/>
    <cellStyle name="Millares 6 2 7 4" xfId="15220" xr:uid="{00000000-0005-0000-0000-0000B4350000}"/>
    <cellStyle name="Millares 6 2 7 4 2" xfId="28411" xr:uid="{00000000-0005-0000-0000-0000B5350000}"/>
    <cellStyle name="Millares 6 2 7 5" xfId="16276" xr:uid="{00000000-0005-0000-0000-0000B6350000}"/>
    <cellStyle name="Millares 6 2 7 5 2" xfId="29467" xr:uid="{00000000-0005-0000-0000-0000B7350000}"/>
    <cellStyle name="Millares 6 2 7 6" xfId="17557" xr:uid="{00000000-0005-0000-0000-0000B8350000}"/>
    <cellStyle name="Millares 6 2 7 6 2" xfId="30748" xr:uid="{00000000-0005-0000-0000-0000B9350000}"/>
    <cellStyle name="Millares 6 2 7 7" xfId="18843" xr:uid="{00000000-0005-0000-0000-0000BA350000}"/>
    <cellStyle name="Millares 6 2 7 7 2" xfId="32034" xr:uid="{00000000-0005-0000-0000-0000BB350000}"/>
    <cellStyle name="Millares 6 2 7 8" xfId="20147" xr:uid="{00000000-0005-0000-0000-0000BC350000}"/>
    <cellStyle name="Millares 6 2 7 8 2" xfId="33336" xr:uid="{00000000-0005-0000-0000-0000BD350000}"/>
    <cellStyle name="Millares 6 2 7 9" xfId="34861" xr:uid="{00000000-0005-0000-0000-0000BE350000}"/>
    <cellStyle name="Millares 6 2 8" xfId="12280" xr:uid="{00000000-0005-0000-0000-0000BF350000}"/>
    <cellStyle name="Millares 6 2 8 10" xfId="25472" xr:uid="{00000000-0005-0000-0000-0000C0350000}"/>
    <cellStyle name="Millares 6 2 8 11" xfId="21778" xr:uid="{00000000-0005-0000-0000-0000C1350000}"/>
    <cellStyle name="Millares 6 2 8 2" xfId="13220" xr:uid="{00000000-0005-0000-0000-0000C2350000}"/>
    <cellStyle name="Millares 6 2 8 2 2" xfId="26411" xr:uid="{00000000-0005-0000-0000-0000C3350000}"/>
    <cellStyle name="Millares 6 2 8 3" xfId="14269" xr:uid="{00000000-0005-0000-0000-0000C4350000}"/>
    <cellStyle name="Millares 6 2 8 3 2" xfId="27460" xr:uid="{00000000-0005-0000-0000-0000C5350000}"/>
    <cellStyle name="Millares 6 2 8 4" xfId="15325" xr:uid="{00000000-0005-0000-0000-0000C6350000}"/>
    <cellStyle name="Millares 6 2 8 4 2" xfId="28516" xr:uid="{00000000-0005-0000-0000-0000C7350000}"/>
    <cellStyle name="Millares 6 2 8 5" xfId="16381" xr:uid="{00000000-0005-0000-0000-0000C8350000}"/>
    <cellStyle name="Millares 6 2 8 5 2" xfId="29572" xr:uid="{00000000-0005-0000-0000-0000C9350000}"/>
    <cellStyle name="Millares 6 2 8 6" xfId="17662" xr:uid="{00000000-0005-0000-0000-0000CA350000}"/>
    <cellStyle name="Millares 6 2 8 6 2" xfId="30853" xr:uid="{00000000-0005-0000-0000-0000CB350000}"/>
    <cellStyle name="Millares 6 2 8 7" xfId="18948" xr:uid="{00000000-0005-0000-0000-0000CC350000}"/>
    <cellStyle name="Millares 6 2 8 7 2" xfId="32139" xr:uid="{00000000-0005-0000-0000-0000CD350000}"/>
    <cellStyle name="Millares 6 2 8 8" xfId="20252" xr:uid="{00000000-0005-0000-0000-0000CE350000}"/>
    <cellStyle name="Millares 6 2 8 8 2" xfId="33441" xr:uid="{00000000-0005-0000-0000-0000CF350000}"/>
    <cellStyle name="Millares 6 2 8 9" xfId="34966" xr:uid="{00000000-0005-0000-0000-0000D0350000}"/>
    <cellStyle name="Millares 6 2 9" xfId="12445" xr:uid="{00000000-0005-0000-0000-0000D1350000}"/>
    <cellStyle name="Millares 6 2 9 10" xfId="25637" xr:uid="{00000000-0005-0000-0000-0000D2350000}"/>
    <cellStyle name="Millares 6 2 9 11" xfId="21939" xr:uid="{00000000-0005-0000-0000-0000D3350000}"/>
    <cellStyle name="Millares 6 2 9 2" xfId="13381" xr:uid="{00000000-0005-0000-0000-0000D4350000}"/>
    <cellStyle name="Millares 6 2 9 2 2" xfId="26572" xr:uid="{00000000-0005-0000-0000-0000D5350000}"/>
    <cellStyle name="Millares 6 2 9 3" xfId="14430" xr:uid="{00000000-0005-0000-0000-0000D6350000}"/>
    <cellStyle name="Millares 6 2 9 3 2" xfId="27621" xr:uid="{00000000-0005-0000-0000-0000D7350000}"/>
    <cellStyle name="Millares 6 2 9 4" xfId="15486" xr:uid="{00000000-0005-0000-0000-0000D8350000}"/>
    <cellStyle name="Millares 6 2 9 4 2" xfId="28677" xr:uid="{00000000-0005-0000-0000-0000D9350000}"/>
    <cellStyle name="Millares 6 2 9 5" xfId="16542" xr:uid="{00000000-0005-0000-0000-0000DA350000}"/>
    <cellStyle name="Millares 6 2 9 5 2" xfId="29733" xr:uid="{00000000-0005-0000-0000-0000DB350000}"/>
    <cellStyle name="Millares 6 2 9 6" xfId="17823" xr:uid="{00000000-0005-0000-0000-0000DC350000}"/>
    <cellStyle name="Millares 6 2 9 6 2" xfId="31014" xr:uid="{00000000-0005-0000-0000-0000DD350000}"/>
    <cellStyle name="Millares 6 2 9 7" xfId="19109" xr:uid="{00000000-0005-0000-0000-0000DE350000}"/>
    <cellStyle name="Millares 6 2 9 7 2" xfId="32300" xr:uid="{00000000-0005-0000-0000-0000DF350000}"/>
    <cellStyle name="Millares 6 2 9 8" xfId="20413" xr:uid="{00000000-0005-0000-0000-0000E0350000}"/>
    <cellStyle name="Millares 6 2 9 8 2" xfId="33602" xr:uid="{00000000-0005-0000-0000-0000E1350000}"/>
    <cellStyle name="Millares 6 2 9 9" xfId="35127" xr:uid="{00000000-0005-0000-0000-0000E2350000}"/>
    <cellStyle name="Millares 6 20" xfId="23772" xr:uid="{00000000-0005-0000-0000-0000E3350000}"/>
    <cellStyle name="Millares 6 20 2" xfId="36951" xr:uid="{00000000-0005-0000-0000-0000E4350000}"/>
    <cellStyle name="Millares 6 21" xfId="24001" xr:uid="{00000000-0005-0000-0000-0000E5350000}"/>
    <cellStyle name="Millares 6 21 2" xfId="37180" xr:uid="{00000000-0005-0000-0000-0000E6350000}"/>
    <cellStyle name="Millares 6 22" xfId="24230" xr:uid="{00000000-0005-0000-0000-0000E7350000}"/>
    <cellStyle name="Millares 6 22 2" xfId="37409" xr:uid="{00000000-0005-0000-0000-0000E8350000}"/>
    <cellStyle name="Millares 6 23" xfId="24481" xr:uid="{00000000-0005-0000-0000-0000E9350000}"/>
    <cellStyle name="Millares 6 23 2" xfId="37660" xr:uid="{00000000-0005-0000-0000-0000EA350000}"/>
    <cellStyle name="Millares 6 24" xfId="24755" xr:uid="{00000000-0005-0000-0000-0000EB350000}"/>
    <cellStyle name="Millares 6 3" xfId="46" xr:uid="{00000000-0005-0000-0000-0000EC350000}"/>
    <cellStyle name="Millares 6 3 10" xfId="13694" xr:uid="{00000000-0005-0000-0000-0000ED350000}"/>
    <cellStyle name="Millares 6 3 10 10" xfId="22252" xr:uid="{00000000-0005-0000-0000-0000EE350000}"/>
    <cellStyle name="Millares 6 3 10 2" xfId="14743" xr:uid="{00000000-0005-0000-0000-0000EF350000}"/>
    <cellStyle name="Millares 6 3 10 2 2" xfId="27934" xr:uid="{00000000-0005-0000-0000-0000F0350000}"/>
    <cellStyle name="Millares 6 3 10 3" xfId="15799" xr:uid="{00000000-0005-0000-0000-0000F1350000}"/>
    <cellStyle name="Millares 6 3 10 3 2" xfId="28990" xr:uid="{00000000-0005-0000-0000-0000F2350000}"/>
    <cellStyle name="Millares 6 3 10 4" xfId="16855" xr:uid="{00000000-0005-0000-0000-0000F3350000}"/>
    <cellStyle name="Millares 6 3 10 4 2" xfId="30046" xr:uid="{00000000-0005-0000-0000-0000F4350000}"/>
    <cellStyle name="Millares 6 3 10 5" xfId="18136" xr:uid="{00000000-0005-0000-0000-0000F5350000}"/>
    <cellStyle name="Millares 6 3 10 5 2" xfId="31327" xr:uid="{00000000-0005-0000-0000-0000F6350000}"/>
    <cellStyle name="Millares 6 3 10 6" xfId="19422" xr:uid="{00000000-0005-0000-0000-0000F7350000}"/>
    <cellStyle name="Millares 6 3 10 6 2" xfId="32613" xr:uid="{00000000-0005-0000-0000-0000F8350000}"/>
    <cellStyle name="Millares 6 3 10 7" xfId="20726" xr:uid="{00000000-0005-0000-0000-0000F9350000}"/>
    <cellStyle name="Millares 6 3 10 7 2" xfId="33915" xr:uid="{00000000-0005-0000-0000-0000FA350000}"/>
    <cellStyle name="Millares 6 3 10 8" xfId="35440" xr:uid="{00000000-0005-0000-0000-0000FB350000}"/>
    <cellStyle name="Millares 6 3 10 9" xfId="26885" xr:uid="{00000000-0005-0000-0000-0000FC350000}"/>
    <cellStyle name="Millares 6 3 11" xfId="16977" xr:uid="{00000000-0005-0000-0000-0000FD350000}"/>
    <cellStyle name="Millares 6 3 11 2" xfId="18257" xr:uid="{00000000-0005-0000-0000-0000FE350000}"/>
    <cellStyle name="Millares 6 3 11 2 2" xfId="31448" xr:uid="{00000000-0005-0000-0000-0000FF350000}"/>
    <cellStyle name="Millares 6 3 11 3" xfId="19543" xr:uid="{00000000-0005-0000-0000-000000360000}"/>
    <cellStyle name="Millares 6 3 11 3 2" xfId="32734" xr:uid="{00000000-0005-0000-0000-000001360000}"/>
    <cellStyle name="Millares 6 3 11 4" xfId="20847" xr:uid="{00000000-0005-0000-0000-000002360000}"/>
    <cellStyle name="Millares 6 3 11 4 2" xfId="34036" xr:uid="{00000000-0005-0000-0000-000003360000}"/>
    <cellStyle name="Millares 6 3 11 5" xfId="35561" xr:uid="{00000000-0005-0000-0000-000004360000}"/>
    <cellStyle name="Millares 6 3 11 6" xfId="30168" xr:uid="{00000000-0005-0000-0000-000005360000}"/>
    <cellStyle name="Millares 6 3 11 7" xfId="22373" xr:uid="{00000000-0005-0000-0000-000006360000}"/>
    <cellStyle name="Millares 6 3 12" xfId="21092" xr:uid="{00000000-0005-0000-0000-000007360000}"/>
    <cellStyle name="Millares 6 3 12 2" xfId="35806" xr:uid="{00000000-0005-0000-0000-000008360000}"/>
    <cellStyle name="Millares 6 3 12 3" xfId="34281" xr:uid="{00000000-0005-0000-0000-000009360000}"/>
    <cellStyle name="Millares 6 3 12 4" xfId="22618" xr:uid="{00000000-0005-0000-0000-00000A360000}"/>
    <cellStyle name="Millares 6 3 13" xfId="22858" xr:uid="{00000000-0005-0000-0000-00000B360000}"/>
    <cellStyle name="Millares 6 3 13 2" xfId="36046" xr:uid="{00000000-0005-0000-0000-00000C360000}"/>
    <cellStyle name="Millares 6 3 14" xfId="23088" xr:uid="{00000000-0005-0000-0000-00000D360000}"/>
    <cellStyle name="Millares 6 3 14 2" xfId="36276" xr:uid="{00000000-0005-0000-0000-00000E360000}"/>
    <cellStyle name="Millares 6 3 15" xfId="23352" xr:uid="{00000000-0005-0000-0000-00000F360000}"/>
    <cellStyle name="Millares 6 3 15 2" xfId="36531" xr:uid="{00000000-0005-0000-0000-000010360000}"/>
    <cellStyle name="Millares 6 3 16" xfId="23607" xr:uid="{00000000-0005-0000-0000-000011360000}"/>
    <cellStyle name="Millares 6 3 16 2" xfId="36786" xr:uid="{00000000-0005-0000-0000-000012360000}"/>
    <cellStyle name="Millares 6 3 17" xfId="23836" xr:uid="{00000000-0005-0000-0000-000013360000}"/>
    <cellStyle name="Millares 6 3 17 2" xfId="37015" xr:uid="{00000000-0005-0000-0000-000014360000}"/>
    <cellStyle name="Millares 6 3 18" xfId="24065" xr:uid="{00000000-0005-0000-0000-000015360000}"/>
    <cellStyle name="Millares 6 3 18 2" xfId="37244" xr:uid="{00000000-0005-0000-0000-000016360000}"/>
    <cellStyle name="Millares 6 3 19" xfId="24294" xr:uid="{00000000-0005-0000-0000-000017360000}"/>
    <cellStyle name="Millares 6 3 19 2" xfId="37473" xr:uid="{00000000-0005-0000-0000-000018360000}"/>
    <cellStyle name="Millares 6 3 2" xfId="175" xr:uid="{00000000-0005-0000-0000-000019360000}"/>
    <cellStyle name="Millares 6 3 2 10" xfId="24174" xr:uid="{00000000-0005-0000-0000-00001A360000}"/>
    <cellStyle name="Millares 6 3 2 10 2" xfId="37353" xr:uid="{00000000-0005-0000-0000-00001B360000}"/>
    <cellStyle name="Millares 6 3 2 11" xfId="24403" xr:uid="{00000000-0005-0000-0000-00001C360000}"/>
    <cellStyle name="Millares 6 3 2 11 2" xfId="37582" xr:uid="{00000000-0005-0000-0000-00001D360000}"/>
    <cellStyle name="Millares 6 3 2 12" xfId="24654" xr:uid="{00000000-0005-0000-0000-00001E360000}"/>
    <cellStyle name="Millares 6 3 2 12 2" xfId="37833" xr:uid="{00000000-0005-0000-0000-00001F360000}"/>
    <cellStyle name="Millares 6 3 2 13" xfId="24843" xr:uid="{00000000-0005-0000-0000-000020360000}"/>
    <cellStyle name="Millares 6 3 2 2" xfId="4463" xr:uid="{00000000-0005-0000-0000-000021360000}"/>
    <cellStyle name="Millares 6 3 2 2 2" xfId="24978" xr:uid="{00000000-0005-0000-0000-000022360000}"/>
    <cellStyle name="Millares 6 3 2 3" xfId="17086" xr:uid="{00000000-0005-0000-0000-000023360000}"/>
    <cellStyle name="Millares 6 3 2 3 2" xfId="18366" xr:uid="{00000000-0005-0000-0000-000024360000}"/>
    <cellStyle name="Millares 6 3 2 3 2 2" xfId="31557" xr:uid="{00000000-0005-0000-0000-000025360000}"/>
    <cellStyle name="Millares 6 3 2 3 3" xfId="19652" xr:uid="{00000000-0005-0000-0000-000026360000}"/>
    <cellStyle name="Millares 6 3 2 3 3 2" xfId="32843" xr:uid="{00000000-0005-0000-0000-000027360000}"/>
    <cellStyle name="Millares 6 3 2 3 4" xfId="20956" xr:uid="{00000000-0005-0000-0000-000028360000}"/>
    <cellStyle name="Millares 6 3 2 3 4 2" xfId="34145" xr:uid="{00000000-0005-0000-0000-000029360000}"/>
    <cellStyle name="Millares 6 3 2 3 5" xfId="35670" xr:uid="{00000000-0005-0000-0000-00002A360000}"/>
    <cellStyle name="Millares 6 3 2 3 6" xfId="30277" xr:uid="{00000000-0005-0000-0000-00002B360000}"/>
    <cellStyle name="Millares 6 3 2 3 7" xfId="22482" xr:uid="{00000000-0005-0000-0000-00002C360000}"/>
    <cellStyle name="Millares 6 3 2 4" xfId="21201" xr:uid="{00000000-0005-0000-0000-00002D360000}"/>
    <cellStyle name="Millares 6 3 2 4 2" xfId="35915" xr:uid="{00000000-0005-0000-0000-00002E360000}"/>
    <cellStyle name="Millares 6 3 2 4 3" xfId="34390" xr:uid="{00000000-0005-0000-0000-00002F360000}"/>
    <cellStyle name="Millares 6 3 2 4 4" xfId="22727" xr:uid="{00000000-0005-0000-0000-000030360000}"/>
    <cellStyle name="Millares 6 3 2 5" xfId="22967" xr:uid="{00000000-0005-0000-0000-000031360000}"/>
    <cellStyle name="Millares 6 3 2 5 2" xfId="36155" xr:uid="{00000000-0005-0000-0000-000032360000}"/>
    <cellStyle name="Millares 6 3 2 6" xfId="23197" xr:uid="{00000000-0005-0000-0000-000033360000}"/>
    <cellStyle name="Millares 6 3 2 6 2" xfId="36385" xr:uid="{00000000-0005-0000-0000-000034360000}"/>
    <cellStyle name="Millares 6 3 2 7" xfId="23461" xr:uid="{00000000-0005-0000-0000-000035360000}"/>
    <cellStyle name="Millares 6 3 2 7 2" xfId="36640" xr:uid="{00000000-0005-0000-0000-000036360000}"/>
    <cellStyle name="Millares 6 3 2 8" xfId="23716" xr:uid="{00000000-0005-0000-0000-000037360000}"/>
    <cellStyle name="Millares 6 3 2 8 2" xfId="36895" xr:uid="{00000000-0005-0000-0000-000038360000}"/>
    <cellStyle name="Millares 6 3 2 9" xfId="23945" xr:uid="{00000000-0005-0000-0000-000039360000}"/>
    <cellStyle name="Millares 6 3 2 9 2" xfId="37124" xr:uid="{00000000-0005-0000-0000-00003A360000}"/>
    <cellStyle name="Millares 6 3 20" xfId="24545" xr:uid="{00000000-0005-0000-0000-00003B360000}"/>
    <cellStyle name="Millares 6 3 20 2" xfId="37724" xr:uid="{00000000-0005-0000-0000-00003C360000}"/>
    <cellStyle name="Millares 6 3 21" xfId="24757" xr:uid="{00000000-0005-0000-0000-00003D360000}"/>
    <cellStyle name="Millares 6 3 3" xfId="4462" xr:uid="{00000000-0005-0000-0000-00003E360000}"/>
    <cellStyle name="Millares 6 3 3 2" xfId="24977" xr:uid="{00000000-0005-0000-0000-00003F360000}"/>
    <cellStyle name="Millares 6 3 4" xfId="12020" xr:uid="{00000000-0005-0000-0000-000040360000}"/>
    <cellStyle name="Millares 6 3 4 10" xfId="25212" xr:uid="{00000000-0005-0000-0000-000041360000}"/>
    <cellStyle name="Millares 6 3 4 11" xfId="21519" xr:uid="{00000000-0005-0000-0000-000042360000}"/>
    <cellStyle name="Millares 6 3 4 2" xfId="12961" xr:uid="{00000000-0005-0000-0000-000043360000}"/>
    <cellStyle name="Millares 6 3 4 2 2" xfId="26152" xr:uid="{00000000-0005-0000-0000-000044360000}"/>
    <cellStyle name="Millares 6 3 4 3" xfId="14010" xr:uid="{00000000-0005-0000-0000-000045360000}"/>
    <cellStyle name="Millares 6 3 4 3 2" xfId="27201" xr:uid="{00000000-0005-0000-0000-000046360000}"/>
    <cellStyle name="Millares 6 3 4 4" xfId="15066" xr:uid="{00000000-0005-0000-0000-000047360000}"/>
    <cellStyle name="Millares 6 3 4 4 2" xfId="28257" xr:uid="{00000000-0005-0000-0000-000048360000}"/>
    <cellStyle name="Millares 6 3 4 5" xfId="16122" xr:uid="{00000000-0005-0000-0000-000049360000}"/>
    <cellStyle name="Millares 6 3 4 5 2" xfId="29313" xr:uid="{00000000-0005-0000-0000-00004A360000}"/>
    <cellStyle name="Millares 6 3 4 6" xfId="17403" xr:uid="{00000000-0005-0000-0000-00004B360000}"/>
    <cellStyle name="Millares 6 3 4 6 2" xfId="30594" xr:uid="{00000000-0005-0000-0000-00004C360000}"/>
    <cellStyle name="Millares 6 3 4 7" xfId="18689" xr:uid="{00000000-0005-0000-0000-00004D360000}"/>
    <cellStyle name="Millares 6 3 4 7 2" xfId="31880" xr:uid="{00000000-0005-0000-0000-00004E360000}"/>
    <cellStyle name="Millares 6 3 4 8" xfId="19993" xr:uid="{00000000-0005-0000-0000-00004F360000}"/>
    <cellStyle name="Millares 6 3 4 8 2" xfId="33182" xr:uid="{00000000-0005-0000-0000-000050360000}"/>
    <cellStyle name="Millares 6 3 4 9" xfId="34707" xr:uid="{00000000-0005-0000-0000-000051360000}"/>
    <cellStyle name="Millares 6 3 5" xfId="12127" xr:uid="{00000000-0005-0000-0000-000052360000}"/>
    <cellStyle name="Millares 6 3 5 10" xfId="25319" xr:uid="{00000000-0005-0000-0000-000053360000}"/>
    <cellStyle name="Millares 6 3 5 11" xfId="21625" xr:uid="{00000000-0005-0000-0000-000054360000}"/>
    <cellStyle name="Millares 6 3 5 2" xfId="13067" xr:uid="{00000000-0005-0000-0000-000055360000}"/>
    <cellStyle name="Millares 6 3 5 2 2" xfId="26258" xr:uid="{00000000-0005-0000-0000-000056360000}"/>
    <cellStyle name="Millares 6 3 5 3" xfId="14116" xr:uid="{00000000-0005-0000-0000-000057360000}"/>
    <cellStyle name="Millares 6 3 5 3 2" xfId="27307" xr:uid="{00000000-0005-0000-0000-000058360000}"/>
    <cellStyle name="Millares 6 3 5 4" xfId="15172" xr:uid="{00000000-0005-0000-0000-000059360000}"/>
    <cellStyle name="Millares 6 3 5 4 2" xfId="28363" xr:uid="{00000000-0005-0000-0000-00005A360000}"/>
    <cellStyle name="Millares 6 3 5 5" xfId="16228" xr:uid="{00000000-0005-0000-0000-00005B360000}"/>
    <cellStyle name="Millares 6 3 5 5 2" xfId="29419" xr:uid="{00000000-0005-0000-0000-00005C360000}"/>
    <cellStyle name="Millares 6 3 5 6" xfId="17509" xr:uid="{00000000-0005-0000-0000-00005D360000}"/>
    <cellStyle name="Millares 6 3 5 6 2" xfId="30700" xr:uid="{00000000-0005-0000-0000-00005E360000}"/>
    <cellStyle name="Millares 6 3 5 7" xfId="18795" xr:uid="{00000000-0005-0000-0000-00005F360000}"/>
    <cellStyle name="Millares 6 3 5 7 2" xfId="31986" xr:uid="{00000000-0005-0000-0000-000060360000}"/>
    <cellStyle name="Millares 6 3 5 8" xfId="20099" xr:uid="{00000000-0005-0000-0000-000061360000}"/>
    <cellStyle name="Millares 6 3 5 8 2" xfId="33288" xr:uid="{00000000-0005-0000-0000-000062360000}"/>
    <cellStyle name="Millares 6 3 5 9" xfId="34813" xr:uid="{00000000-0005-0000-0000-000063360000}"/>
    <cellStyle name="Millares 6 3 6" xfId="12223" xr:uid="{00000000-0005-0000-0000-000064360000}"/>
    <cellStyle name="Millares 6 3 6 10" xfId="25415" xr:uid="{00000000-0005-0000-0000-000065360000}"/>
    <cellStyle name="Millares 6 3 6 11" xfId="21721" xr:uid="{00000000-0005-0000-0000-000066360000}"/>
    <cellStyle name="Millares 6 3 6 2" xfId="13163" xr:uid="{00000000-0005-0000-0000-000067360000}"/>
    <cellStyle name="Millares 6 3 6 2 2" xfId="26354" xr:uid="{00000000-0005-0000-0000-000068360000}"/>
    <cellStyle name="Millares 6 3 6 3" xfId="14212" xr:uid="{00000000-0005-0000-0000-000069360000}"/>
    <cellStyle name="Millares 6 3 6 3 2" xfId="27403" xr:uid="{00000000-0005-0000-0000-00006A360000}"/>
    <cellStyle name="Millares 6 3 6 4" xfId="15268" xr:uid="{00000000-0005-0000-0000-00006B360000}"/>
    <cellStyle name="Millares 6 3 6 4 2" xfId="28459" xr:uid="{00000000-0005-0000-0000-00006C360000}"/>
    <cellStyle name="Millares 6 3 6 5" xfId="16324" xr:uid="{00000000-0005-0000-0000-00006D360000}"/>
    <cellStyle name="Millares 6 3 6 5 2" xfId="29515" xr:uid="{00000000-0005-0000-0000-00006E360000}"/>
    <cellStyle name="Millares 6 3 6 6" xfId="17605" xr:uid="{00000000-0005-0000-0000-00006F360000}"/>
    <cellStyle name="Millares 6 3 6 6 2" xfId="30796" xr:uid="{00000000-0005-0000-0000-000070360000}"/>
    <cellStyle name="Millares 6 3 6 7" xfId="18891" xr:uid="{00000000-0005-0000-0000-000071360000}"/>
    <cellStyle name="Millares 6 3 6 7 2" xfId="32082" xr:uid="{00000000-0005-0000-0000-000072360000}"/>
    <cellStyle name="Millares 6 3 6 8" xfId="20195" xr:uid="{00000000-0005-0000-0000-000073360000}"/>
    <cellStyle name="Millares 6 3 6 8 2" xfId="33384" xr:uid="{00000000-0005-0000-0000-000074360000}"/>
    <cellStyle name="Millares 6 3 6 9" xfId="34909" xr:uid="{00000000-0005-0000-0000-000075360000}"/>
    <cellStyle name="Millares 6 3 7" xfId="12328" xr:uid="{00000000-0005-0000-0000-000076360000}"/>
    <cellStyle name="Millares 6 3 7 10" xfId="25520" xr:uid="{00000000-0005-0000-0000-000077360000}"/>
    <cellStyle name="Millares 6 3 7 11" xfId="21826" xr:uid="{00000000-0005-0000-0000-000078360000}"/>
    <cellStyle name="Millares 6 3 7 2" xfId="13268" xr:uid="{00000000-0005-0000-0000-000079360000}"/>
    <cellStyle name="Millares 6 3 7 2 2" xfId="26459" xr:uid="{00000000-0005-0000-0000-00007A360000}"/>
    <cellStyle name="Millares 6 3 7 3" xfId="14317" xr:uid="{00000000-0005-0000-0000-00007B360000}"/>
    <cellStyle name="Millares 6 3 7 3 2" xfId="27508" xr:uid="{00000000-0005-0000-0000-00007C360000}"/>
    <cellStyle name="Millares 6 3 7 4" xfId="15373" xr:uid="{00000000-0005-0000-0000-00007D360000}"/>
    <cellStyle name="Millares 6 3 7 4 2" xfId="28564" xr:uid="{00000000-0005-0000-0000-00007E360000}"/>
    <cellStyle name="Millares 6 3 7 5" xfId="16429" xr:uid="{00000000-0005-0000-0000-00007F360000}"/>
    <cellStyle name="Millares 6 3 7 5 2" xfId="29620" xr:uid="{00000000-0005-0000-0000-000080360000}"/>
    <cellStyle name="Millares 6 3 7 6" xfId="17710" xr:uid="{00000000-0005-0000-0000-000081360000}"/>
    <cellStyle name="Millares 6 3 7 6 2" xfId="30901" xr:uid="{00000000-0005-0000-0000-000082360000}"/>
    <cellStyle name="Millares 6 3 7 7" xfId="18996" xr:uid="{00000000-0005-0000-0000-000083360000}"/>
    <cellStyle name="Millares 6 3 7 7 2" xfId="32187" xr:uid="{00000000-0005-0000-0000-000084360000}"/>
    <cellStyle name="Millares 6 3 7 8" xfId="20300" xr:uid="{00000000-0005-0000-0000-000085360000}"/>
    <cellStyle name="Millares 6 3 7 8 2" xfId="33489" xr:uid="{00000000-0005-0000-0000-000086360000}"/>
    <cellStyle name="Millares 6 3 7 9" xfId="35014" xr:uid="{00000000-0005-0000-0000-000087360000}"/>
    <cellStyle name="Millares 6 3 8" xfId="12493" xr:uid="{00000000-0005-0000-0000-000088360000}"/>
    <cellStyle name="Millares 6 3 8 10" xfId="25685" xr:uid="{00000000-0005-0000-0000-000089360000}"/>
    <cellStyle name="Millares 6 3 8 11" xfId="21987" xr:uid="{00000000-0005-0000-0000-00008A360000}"/>
    <cellStyle name="Millares 6 3 8 2" xfId="13429" xr:uid="{00000000-0005-0000-0000-00008B360000}"/>
    <cellStyle name="Millares 6 3 8 2 2" xfId="26620" xr:uid="{00000000-0005-0000-0000-00008C360000}"/>
    <cellStyle name="Millares 6 3 8 3" xfId="14478" xr:uid="{00000000-0005-0000-0000-00008D360000}"/>
    <cellStyle name="Millares 6 3 8 3 2" xfId="27669" xr:uid="{00000000-0005-0000-0000-00008E360000}"/>
    <cellStyle name="Millares 6 3 8 4" xfId="15534" xr:uid="{00000000-0005-0000-0000-00008F360000}"/>
    <cellStyle name="Millares 6 3 8 4 2" xfId="28725" xr:uid="{00000000-0005-0000-0000-000090360000}"/>
    <cellStyle name="Millares 6 3 8 5" xfId="16590" xr:uid="{00000000-0005-0000-0000-000091360000}"/>
    <cellStyle name="Millares 6 3 8 5 2" xfId="29781" xr:uid="{00000000-0005-0000-0000-000092360000}"/>
    <cellStyle name="Millares 6 3 8 6" xfId="17871" xr:uid="{00000000-0005-0000-0000-000093360000}"/>
    <cellStyle name="Millares 6 3 8 6 2" xfId="31062" xr:uid="{00000000-0005-0000-0000-000094360000}"/>
    <cellStyle name="Millares 6 3 8 7" xfId="19157" xr:uid="{00000000-0005-0000-0000-000095360000}"/>
    <cellStyle name="Millares 6 3 8 7 2" xfId="32348" xr:uid="{00000000-0005-0000-0000-000096360000}"/>
    <cellStyle name="Millares 6 3 8 8" xfId="20461" xr:uid="{00000000-0005-0000-0000-000097360000}"/>
    <cellStyle name="Millares 6 3 8 8 2" xfId="33650" xr:uid="{00000000-0005-0000-0000-000098360000}"/>
    <cellStyle name="Millares 6 3 8 9" xfId="35175" xr:uid="{00000000-0005-0000-0000-000099360000}"/>
    <cellStyle name="Millares 6 3 9" xfId="12607" xr:uid="{00000000-0005-0000-0000-00009A360000}"/>
    <cellStyle name="Millares 6 3 9 10" xfId="25799" xr:uid="{00000000-0005-0000-0000-00009B360000}"/>
    <cellStyle name="Millares 6 3 9 11" xfId="22101" xr:uid="{00000000-0005-0000-0000-00009C360000}"/>
    <cellStyle name="Millares 6 3 9 2" xfId="13543" xr:uid="{00000000-0005-0000-0000-00009D360000}"/>
    <cellStyle name="Millares 6 3 9 2 2" xfId="26734" xr:uid="{00000000-0005-0000-0000-00009E360000}"/>
    <cellStyle name="Millares 6 3 9 3" xfId="14592" xr:uid="{00000000-0005-0000-0000-00009F360000}"/>
    <cellStyle name="Millares 6 3 9 3 2" xfId="27783" xr:uid="{00000000-0005-0000-0000-0000A0360000}"/>
    <cellStyle name="Millares 6 3 9 4" xfId="15648" xr:uid="{00000000-0005-0000-0000-0000A1360000}"/>
    <cellStyle name="Millares 6 3 9 4 2" xfId="28839" xr:uid="{00000000-0005-0000-0000-0000A2360000}"/>
    <cellStyle name="Millares 6 3 9 5" xfId="16704" xr:uid="{00000000-0005-0000-0000-0000A3360000}"/>
    <cellStyle name="Millares 6 3 9 5 2" xfId="29895" xr:uid="{00000000-0005-0000-0000-0000A4360000}"/>
    <cellStyle name="Millares 6 3 9 6" xfId="17985" xr:uid="{00000000-0005-0000-0000-0000A5360000}"/>
    <cellStyle name="Millares 6 3 9 6 2" xfId="31176" xr:uid="{00000000-0005-0000-0000-0000A6360000}"/>
    <cellStyle name="Millares 6 3 9 7" xfId="19271" xr:uid="{00000000-0005-0000-0000-0000A7360000}"/>
    <cellStyle name="Millares 6 3 9 7 2" xfId="32462" xr:uid="{00000000-0005-0000-0000-0000A8360000}"/>
    <cellStyle name="Millares 6 3 9 8" xfId="20575" xr:uid="{00000000-0005-0000-0000-0000A9360000}"/>
    <cellStyle name="Millares 6 3 9 8 2" xfId="33764" xr:uid="{00000000-0005-0000-0000-0000AA360000}"/>
    <cellStyle name="Millares 6 3 9 9" xfId="35289" xr:uid="{00000000-0005-0000-0000-0000AB360000}"/>
    <cellStyle name="Millares 6 4" xfId="176" xr:uid="{00000000-0005-0000-0000-0000AC360000}"/>
    <cellStyle name="Millares 6 4 10" xfId="21060" xr:uid="{00000000-0005-0000-0000-0000AD360000}"/>
    <cellStyle name="Millares 6 4 10 2" xfId="35774" xr:uid="{00000000-0005-0000-0000-0000AE360000}"/>
    <cellStyle name="Millares 6 4 10 3" xfId="34249" xr:uid="{00000000-0005-0000-0000-0000AF360000}"/>
    <cellStyle name="Millares 6 4 10 4" xfId="22586" xr:uid="{00000000-0005-0000-0000-0000B0360000}"/>
    <cellStyle name="Millares 6 4 11" xfId="22826" xr:uid="{00000000-0005-0000-0000-0000B1360000}"/>
    <cellStyle name="Millares 6 4 11 2" xfId="36014" xr:uid="{00000000-0005-0000-0000-0000B2360000}"/>
    <cellStyle name="Millares 6 4 12" xfId="23056" xr:uid="{00000000-0005-0000-0000-0000B3360000}"/>
    <cellStyle name="Millares 6 4 12 2" xfId="36244" xr:uid="{00000000-0005-0000-0000-0000B4360000}"/>
    <cellStyle name="Millares 6 4 13" xfId="23320" xr:uid="{00000000-0005-0000-0000-0000B5360000}"/>
    <cellStyle name="Millares 6 4 13 2" xfId="36499" xr:uid="{00000000-0005-0000-0000-0000B6360000}"/>
    <cellStyle name="Millares 6 4 14" xfId="23575" xr:uid="{00000000-0005-0000-0000-0000B7360000}"/>
    <cellStyle name="Millares 6 4 14 2" xfId="36754" xr:uid="{00000000-0005-0000-0000-0000B8360000}"/>
    <cellStyle name="Millares 6 4 15" xfId="23804" xr:uid="{00000000-0005-0000-0000-0000B9360000}"/>
    <cellStyle name="Millares 6 4 15 2" xfId="36983" xr:uid="{00000000-0005-0000-0000-0000BA360000}"/>
    <cellStyle name="Millares 6 4 16" xfId="24033" xr:uid="{00000000-0005-0000-0000-0000BB360000}"/>
    <cellStyle name="Millares 6 4 16 2" xfId="37212" xr:uid="{00000000-0005-0000-0000-0000BC360000}"/>
    <cellStyle name="Millares 6 4 17" xfId="24262" xr:uid="{00000000-0005-0000-0000-0000BD360000}"/>
    <cellStyle name="Millares 6 4 17 2" xfId="37441" xr:uid="{00000000-0005-0000-0000-0000BE360000}"/>
    <cellStyle name="Millares 6 4 18" xfId="24513" xr:uid="{00000000-0005-0000-0000-0000BF360000}"/>
    <cellStyle name="Millares 6 4 18 2" xfId="37692" xr:uid="{00000000-0005-0000-0000-0000C0360000}"/>
    <cellStyle name="Millares 6 4 19" xfId="24844" xr:uid="{00000000-0005-0000-0000-0000C1360000}"/>
    <cellStyle name="Millares 6 4 2" xfId="4464" xr:uid="{00000000-0005-0000-0000-0000C2360000}"/>
    <cellStyle name="Millares 6 4 2 10" xfId="24371" xr:uid="{00000000-0005-0000-0000-0000C3360000}"/>
    <cellStyle name="Millares 6 4 2 10 2" xfId="37550" xr:uid="{00000000-0005-0000-0000-0000C4360000}"/>
    <cellStyle name="Millares 6 4 2 11" xfId="24622" xr:uid="{00000000-0005-0000-0000-0000C5360000}"/>
    <cellStyle name="Millares 6 4 2 11 2" xfId="37801" xr:uid="{00000000-0005-0000-0000-0000C6360000}"/>
    <cellStyle name="Millares 6 4 2 12" xfId="24979" xr:uid="{00000000-0005-0000-0000-0000C7360000}"/>
    <cellStyle name="Millares 6 4 2 2" xfId="17054" xr:uid="{00000000-0005-0000-0000-0000C8360000}"/>
    <cellStyle name="Millares 6 4 2 2 2" xfId="18334" xr:uid="{00000000-0005-0000-0000-0000C9360000}"/>
    <cellStyle name="Millares 6 4 2 2 2 2" xfId="31525" xr:uid="{00000000-0005-0000-0000-0000CA360000}"/>
    <cellStyle name="Millares 6 4 2 2 3" xfId="19620" xr:uid="{00000000-0005-0000-0000-0000CB360000}"/>
    <cellStyle name="Millares 6 4 2 2 3 2" xfId="32811" xr:uid="{00000000-0005-0000-0000-0000CC360000}"/>
    <cellStyle name="Millares 6 4 2 2 4" xfId="20924" xr:uid="{00000000-0005-0000-0000-0000CD360000}"/>
    <cellStyle name="Millares 6 4 2 2 4 2" xfId="34113" xr:uid="{00000000-0005-0000-0000-0000CE360000}"/>
    <cellStyle name="Millares 6 4 2 2 5" xfId="35638" xr:uid="{00000000-0005-0000-0000-0000CF360000}"/>
    <cellStyle name="Millares 6 4 2 2 6" xfId="30245" xr:uid="{00000000-0005-0000-0000-0000D0360000}"/>
    <cellStyle name="Millares 6 4 2 2 7" xfId="22450" xr:uid="{00000000-0005-0000-0000-0000D1360000}"/>
    <cellStyle name="Millares 6 4 2 3" xfId="21169" xr:uid="{00000000-0005-0000-0000-0000D2360000}"/>
    <cellStyle name="Millares 6 4 2 3 2" xfId="35883" xr:uid="{00000000-0005-0000-0000-0000D3360000}"/>
    <cellStyle name="Millares 6 4 2 3 3" xfId="34358" xr:uid="{00000000-0005-0000-0000-0000D4360000}"/>
    <cellStyle name="Millares 6 4 2 3 4" xfId="22695" xr:uid="{00000000-0005-0000-0000-0000D5360000}"/>
    <cellStyle name="Millares 6 4 2 4" xfId="22935" xr:uid="{00000000-0005-0000-0000-0000D6360000}"/>
    <cellStyle name="Millares 6 4 2 4 2" xfId="36123" xr:uid="{00000000-0005-0000-0000-0000D7360000}"/>
    <cellStyle name="Millares 6 4 2 5" xfId="23165" xr:uid="{00000000-0005-0000-0000-0000D8360000}"/>
    <cellStyle name="Millares 6 4 2 5 2" xfId="36353" xr:uid="{00000000-0005-0000-0000-0000D9360000}"/>
    <cellStyle name="Millares 6 4 2 6" xfId="23429" xr:uid="{00000000-0005-0000-0000-0000DA360000}"/>
    <cellStyle name="Millares 6 4 2 6 2" xfId="36608" xr:uid="{00000000-0005-0000-0000-0000DB360000}"/>
    <cellStyle name="Millares 6 4 2 7" xfId="23684" xr:uid="{00000000-0005-0000-0000-0000DC360000}"/>
    <cellStyle name="Millares 6 4 2 7 2" xfId="36863" xr:uid="{00000000-0005-0000-0000-0000DD360000}"/>
    <cellStyle name="Millares 6 4 2 8" xfId="23913" xr:uid="{00000000-0005-0000-0000-0000DE360000}"/>
    <cellStyle name="Millares 6 4 2 8 2" xfId="37092" xr:uid="{00000000-0005-0000-0000-0000DF360000}"/>
    <cellStyle name="Millares 6 4 2 9" xfId="24142" xr:uid="{00000000-0005-0000-0000-0000E0360000}"/>
    <cellStyle name="Millares 6 4 2 9 2" xfId="37321" xr:uid="{00000000-0005-0000-0000-0000E1360000}"/>
    <cellStyle name="Millares 6 4 3" xfId="12095" xr:uid="{00000000-0005-0000-0000-0000E2360000}"/>
    <cellStyle name="Millares 6 4 3 10" xfId="25287" xr:uid="{00000000-0005-0000-0000-0000E3360000}"/>
    <cellStyle name="Millares 6 4 3 11" xfId="21593" xr:uid="{00000000-0005-0000-0000-0000E4360000}"/>
    <cellStyle name="Millares 6 4 3 2" xfId="13035" xr:uid="{00000000-0005-0000-0000-0000E5360000}"/>
    <cellStyle name="Millares 6 4 3 2 2" xfId="26226" xr:uid="{00000000-0005-0000-0000-0000E6360000}"/>
    <cellStyle name="Millares 6 4 3 3" xfId="14084" xr:uid="{00000000-0005-0000-0000-0000E7360000}"/>
    <cellStyle name="Millares 6 4 3 3 2" xfId="27275" xr:uid="{00000000-0005-0000-0000-0000E8360000}"/>
    <cellStyle name="Millares 6 4 3 4" xfId="15140" xr:uid="{00000000-0005-0000-0000-0000E9360000}"/>
    <cellStyle name="Millares 6 4 3 4 2" xfId="28331" xr:uid="{00000000-0005-0000-0000-0000EA360000}"/>
    <cellStyle name="Millares 6 4 3 5" xfId="16196" xr:uid="{00000000-0005-0000-0000-0000EB360000}"/>
    <cellStyle name="Millares 6 4 3 5 2" xfId="29387" xr:uid="{00000000-0005-0000-0000-0000EC360000}"/>
    <cellStyle name="Millares 6 4 3 6" xfId="17477" xr:uid="{00000000-0005-0000-0000-0000ED360000}"/>
    <cellStyle name="Millares 6 4 3 6 2" xfId="30668" xr:uid="{00000000-0005-0000-0000-0000EE360000}"/>
    <cellStyle name="Millares 6 4 3 7" xfId="18763" xr:uid="{00000000-0005-0000-0000-0000EF360000}"/>
    <cellStyle name="Millares 6 4 3 7 2" xfId="31954" xr:uid="{00000000-0005-0000-0000-0000F0360000}"/>
    <cellStyle name="Millares 6 4 3 8" xfId="20067" xr:uid="{00000000-0005-0000-0000-0000F1360000}"/>
    <cellStyle name="Millares 6 4 3 8 2" xfId="33256" xr:uid="{00000000-0005-0000-0000-0000F2360000}"/>
    <cellStyle name="Millares 6 4 3 9" xfId="34781" xr:uid="{00000000-0005-0000-0000-0000F3360000}"/>
    <cellStyle name="Millares 6 4 4" xfId="12191" xr:uid="{00000000-0005-0000-0000-0000F4360000}"/>
    <cellStyle name="Millares 6 4 4 10" xfId="25383" xr:uid="{00000000-0005-0000-0000-0000F5360000}"/>
    <cellStyle name="Millares 6 4 4 11" xfId="21689" xr:uid="{00000000-0005-0000-0000-0000F6360000}"/>
    <cellStyle name="Millares 6 4 4 2" xfId="13131" xr:uid="{00000000-0005-0000-0000-0000F7360000}"/>
    <cellStyle name="Millares 6 4 4 2 2" xfId="26322" xr:uid="{00000000-0005-0000-0000-0000F8360000}"/>
    <cellStyle name="Millares 6 4 4 3" xfId="14180" xr:uid="{00000000-0005-0000-0000-0000F9360000}"/>
    <cellStyle name="Millares 6 4 4 3 2" xfId="27371" xr:uid="{00000000-0005-0000-0000-0000FA360000}"/>
    <cellStyle name="Millares 6 4 4 4" xfId="15236" xr:uid="{00000000-0005-0000-0000-0000FB360000}"/>
    <cellStyle name="Millares 6 4 4 4 2" xfId="28427" xr:uid="{00000000-0005-0000-0000-0000FC360000}"/>
    <cellStyle name="Millares 6 4 4 5" xfId="16292" xr:uid="{00000000-0005-0000-0000-0000FD360000}"/>
    <cellStyle name="Millares 6 4 4 5 2" xfId="29483" xr:uid="{00000000-0005-0000-0000-0000FE360000}"/>
    <cellStyle name="Millares 6 4 4 6" xfId="17573" xr:uid="{00000000-0005-0000-0000-0000FF360000}"/>
    <cellStyle name="Millares 6 4 4 6 2" xfId="30764" xr:uid="{00000000-0005-0000-0000-000000370000}"/>
    <cellStyle name="Millares 6 4 4 7" xfId="18859" xr:uid="{00000000-0005-0000-0000-000001370000}"/>
    <cellStyle name="Millares 6 4 4 7 2" xfId="32050" xr:uid="{00000000-0005-0000-0000-000002370000}"/>
    <cellStyle name="Millares 6 4 4 8" xfId="20163" xr:uid="{00000000-0005-0000-0000-000003370000}"/>
    <cellStyle name="Millares 6 4 4 8 2" xfId="33352" xr:uid="{00000000-0005-0000-0000-000004370000}"/>
    <cellStyle name="Millares 6 4 4 9" xfId="34877" xr:uid="{00000000-0005-0000-0000-000005370000}"/>
    <cellStyle name="Millares 6 4 5" xfId="12296" xr:uid="{00000000-0005-0000-0000-000006370000}"/>
    <cellStyle name="Millares 6 4 5 10" xfId="25488" xr:uid="{00000000-0005-0000-0000-000007370000}"/>
    <cellStyle name="Millares 6 4 5 11" xfId="21794" xr:uid="{00000000-0005-0000-0000-000008370000}"/>
    <cellStyle name="Millares 6 4 5 2" xfId="13236" xr:uid="{00000000-0005-0000-0000-000009370000}"/>
    <cellStyle name="Millares 6 4 5 2 2" xfId="26427" xr:uid="{00000000-0005-0000-0000-00000A370000}"/>
    <cellStyle name="Millares 6 4 5 3" xfId="14285" xr:uid="{00000000-0005-0000-0000-00000B370000}"/>
    <cellStyle name="Millares 6 4 5 3 2" xfId="27476" xr:uid="{00000000-0005-0000-0000-00000C370000}"/>
    <cellStyle name="Millares 6 4 5 4" xfId="15341" xr:uid="{00000000-0005-0000-0000-00000D370000}"/>
    <cellStyle name="Millares 6 4 5 4 2" xfId="28532" xr:uid="{00000000-0005-0000-0000-00000E370000}"/>
    <cellStyle name="Millares 6 4 5 5" xfId="16397" xr:uid="{00000000-0005-0000-0000-00000F370000}"/>
    <cellStyle name="Millares 6 4 5 5 2" xfId="29588" xr:uid="{00000000-0005-0000-0000-000010370000}"/>
    <cellStyle name="Millares 6 4 5 6" xfId="17678" xr:uid="{00000000-0005-0000-0000-000011370000}"/>
    <cellStyle name="Millares 6 4 5 6 2" xfId="30869" xr:uid="{00000000-0005-0000-0000-000012370000}"/>
    <cellStyle name="Millares 6 4 5 7" xfId="18964" xr:uid="{00000000-0005-0000-0000-000013370000}"/>
    <cellStyle name="Millares 6 4 5 7 2" xfId="32155" xr:uid="{00000000-0005-0000-0000-000014370000}"/>
    <cellStyle name="Millares 6 4 5 8" xfId="20268" xr:uid="{00000000-0005-0000-0000-000015370000}"/>
    <cellStyle name="Millares 6 4 5 8 2" xfId="33457" xr:uid="{00000000-0005-0000-0000-000016370000}"/>
    <cellStyle name="Millares 6 4 5 9" xfId="34982" xr:uid="{00000000-0005-0000-0000-000017370000}"/>
    <cellStyle name="Millares 6 4 6" xfId="12461" xr:uid="{00000000-0005-0000-0000-000018370000}"/>
    <cellStyle name="Millares 6 4 6 10" xfId="25653" xr:uid="{00000000-0005-0000-0000-000019370000}"/>
    <cellStyle name="Millares 6 4 6 11" xfId="21955" xr:uid="{00000000-0005-0000-0000-00001A370000}"/>
    <cellStyle name="Millares 6 4 6 2" xfId="13397" xr:uid="{00000000-0005-0000-0000-00001B370000}"/>
    <cellStyle name="Millares 6 4 6 2 2" xfId="26588" xr:uid="{00000000-0005-0000-0000-00001C370000}"/>
    <cellStyle name="Millares 6 4 6 3" xfId="14446" xr:uid="{00000000-0005-0000-0000-00001D370000}"/>
    <cellStyle name="Millares 6 4 6 3 2" xfId="27637" xr:uid="{00000000-0005-0000-0000-00001E370000}"/>
    <cellStyle name="Millares 6 4 6 4" xfId="15502" xr:uid="{00000000-0005-0000-0000-00001F370000}"/>
    <cellStyle name="Millares 6 4 6 4 2" xfId="28693" xr:uid="{00000000-0005-0000-0000-000020370000}"/>
    <cellStyle name="Millares 6 4 6 5" xfId="16558" xr:uid="{00000000-0005-0000-0000-000021370000}"/>
    <cellStyle name="Millares 6 4 6 5 2" xfId="29749" xr:uid="{00000000-0005-0000-0000-000022370000}"/>
    <cellStyle name="Millares 6 4 6 6" xfId="17839" xr:uid="{00000000-0005-0000-0000-000023370000}"/>
    <cellStyle name="Millares 6 4 6 6 2" xfId="31030" xr:uid="{00000000-0005-0000-0000-000024370000}"/>
    <cellStyle name="Millares 6 4 6 7" xfId="19125" xr:uid="{00000000-0005-0000-0000-000025370000}"/>
    <cellStyle name="Millares 6 4 6 7 2" xfId="32316" xr:uid="{00000000-0005-0000-0000-000026370000}"/>
    <cellStyle name="Millares 6 4 6 8" xfId="20429" xr:uid="{00000000-0005-0000-0000-000027370000}"/>
    <cellStyle name="Millares 6 4 6 8 2" xfId="33618" xr:uid="{00000000-0005-0000-0000-000028370000}"/>
    <cellStyle name="Millares 6 4 6 9" xfId="35143" xr:uid="{00000000-0005-0000-0000-000029370000}"/>
    <cellStyle name="Millares 6 4 7" xfId="12575" xr:uid="{00000000-0005-0000-0000-00002A370000}"/>
    <cellStyle name="Millares 6 4 7 10" xfId="25767" xr:uid="{00000000-0005-0000-0000-00002B370000}"/>
    <cellStyle name="Millares 6 4 7 11" xfId="22069" xr:uid="{00000000-0005-0000-0000-00002C370000}"/>
    <cellStyle name="Millares 6 4 7 2" xfId="13511" xr:uid="{00000000-0005-0000-0000-00002D370000}"/>
    <cellStyle name="Millares 6 4 7 2 2" xfId="26702" xr:uid="{00000000-0005-0000-0000-00002E370000}"/>
    <cellStyle name="Millares 6 4 7 3" xfId="14560" xr:uid="{00000000-0005-0000-0000-00002F370000}"/>
    <cellStyle name="Millares 6 4 7 3 2" xfId="27751" xr:uid="{00000000-0005-0000-0000-000030370000}"/>
    <cellStyle name="Millares 6 4 7 4" xfId="15616" xr:uid="{00000000-0005-0000-0000-000031370000}"/>
    <cellStyle name="Millares 6 4 7 4 2" xfId="28807" xr:uid="{00000000-0005-0000-0000-000032370000}"/>
    <cellStyle name="Millares 6 4 7 5" xfId="16672" xr:uid="{00000000-0005-0000-0000-000033370000}"/>
    <cellStyle name="Millares 6 4 7 5 2" xfId="29863" xr:uid="{00000000-0005-0000-0000-000034370000}"/>
    <cellStyle name="Millares 6 4 7 6" xfId="17953" xr:uid="{00000000-0005-0000-0000-000035370000}"/>
    <cellStyle name="Millares 6 4 7 6 2" xfId="31144" xr:uid="{00000000-0005-0000-0000-000036370000}"/>
    <cellStyle name="Millares 6 4 7 7" xfId="19239" xr:uid="{00000000-0005-0000-0000-000037370000}"/>
    <cellStyle name="Millares 6 4 7 7 2" xfId="32430" xr:uid="{00000000-0005-0000-0000-000038370000}"/>
    <cellStyle name="Millares 6 4 7 8" xfId="20543" xr:uid="{00000000-0005-0000-0000-000039370000}"/>
    <cellStyle name="Millares 6 4 7 8 2" xfId="33732" xr:uid="{00000000-0005-0000-0000-00003A370000}"/>
    <cellStyle name="Millares 6 4 7 9" xfId="35257" xr:uid="{00000000-0005-0000-0000-00003B370000}"/>
    <cellStyle name="Millares 6 4 8" xfId="13662" xr:uid="{00000000-0005-0000-0000-00003C370000}"/>
    <cellStyle name="Millares 6 4 8 10" xfId="22220" xr:uid="{00000000-0005-0000-0000-00003D370000}"/>
    <cellStyle name="Millares 6 4 8 2" xfId="14711" xr:uid="{00000000-0005-0000-0000-00003E370000}"/>
    <cellStyle name="Millares 6 4 8 2 2" xfId="27902" xr:uid="{00000000-0005-0000-0000-00003F370000}"/>
    <cellStyle name="Millares 6 4 8 3" xfId="15767" xr:uid="{00000000-0005-0000-0000-000040370000}"/>
    <cellStyle name="Millares 6 4 8 3 2" xfId="28958" xr:uid="{00000000-0005-0000-0000-000041370000}"/>
    <cellStyle name="Millares 6 4 8 4" xfId="16823" xr:uid="{00000000-0005-0000-0000-000042370000}"/>
    <cellStyle name="Millares 6 4 8 4 2" xfId="30014" xr:uid="{00000000-0005-0000-0000-000043370000}"/>
    <cellStyle name="Millares 6 4 8 5" xfId="18104" xr:uid="{00000000-0005-0000-0000-000044370000}"/>
    <cellStyle name="Millares 6 4 8 5 2" xfId="31295" xr:uid="{00000000-0005-0000-0000-000045370000}"/>
    <cellStyle name="Millares 6 4 8 6" xfId="19390" xr:uid="{00000000-0005-0000-0000-000046370000}"/>
    <cellStyle name="Millares 6 4 8 6 2" xfId="32581" xr:uid="{00000000-0005-0000-0000-000047370000}"/>
    <cellStyle name="Millares 6 4 8 7" xfId="20694" xr:uid="{00000000-0005-0000-0000-000048370000}"/>
    <cellStyle name="Millares 6 4 8 7 2" xfId="33883" xr:uid="{00000000-0005-0000-0000-000049370000}"/>
    <cellStyle name="Millares 6 4 8 8" xfId="35408" xr:uid="{00000000-0005-0000-0000-00004A370000}"/>
    <cellStyle name="Millares 6 4 8 9" xfId="26853" xr:uid="{00000000-0005-0000-0000-00004B370000}"/>
    <cellStyle name="Millares 6 4 9" xfId="16945" xr:uid="{00000000-0005-0000-0000-00004C370000}"/>
    <cellStyle name="Millares 6 4 9 2" xfId="18225" xr:uid="{00000000-0005-0000-0000-00004D370000}"/>
    <cellStyle name="Millares 6 4 9 2 2" xfId="31416" xr:uid="{00000000-0005-0000-0000-00004E370000}"/>
    <cellStyle name="Millares 6 4 9 3" xfId="19511" xr:uid="{00000000-0005-0000-0000-00004F370000}"/>
    <cellStyle name="Millares 6 4 9 3 2" xfId="32702" xr:uid="{00000000-0005-0000-0000-000050370000}"/>
    <cellStyle name="Millares 6 4 9 4" xfId="20815" xr:uid="{00000000-0005-0000-0000-000051370000}"/>
    <cellStyle name="Millares 6 4 9 4 2" xfId="34004" xr:uid="{00000000-0005-0000-0000-000052370000}"/>
    <cellStyle name="Millares 6 4 9 5" xfId="35529" xr:uid="{00000000-0005-0000-0000-000053370000}"/>
    <cellStyle name="Millares 6 4 9 6" xfId="30136" xr:uid="{00000000-0005-0000-0000-000054370000}"/>
    <cellStyle name="Millares 6 4 9 7" xfId="22341" xr:uid="{00000000-0005-0000-0000-000055370000}"/>
    <cellStyle name="Millares 6 5" xfId="177" xr:uid="{00000000-0005-0000-0000-000056370000}"/>
    <cellStyle name="Millares 6 5 10" xfId="24110" xr:uid="{00000000-0005-0000-0000-000057370000}"/>
    <cellStyle name="Millares 6 5 10 2" xfId="37289" xr:uid="{00000000-0005-0000-0000-000058370000}"/>
    <cellStyle name="Millares 6 5 11" xfId="24339" xr:uid="{00000000-0005-0000-0000-000059370000}"/>
    <cellStyle name="Millares 6 5 11 2" xfId="37518" xr:uid="{00000000-0005-0000-0000-00005A370000}"/>
    <cellStyle name="Millares 6 5 12" xfId="24590" xr:uid="{00000000-0005-0000-0000-00005B370000}"/>
    <cellStyle name="Millares 6 5 12 2" xfId="37769" xr:uid="{00000000-0005-0000-0000-00005C370000}"/>
    <cellStyle name="Millares 6 5 13" xfId="34466" xr:uid="{00000000-0005-0000-0000-00005D370000}"/>
    <cellStyle name="Millares 6 5 14" xfId="24845" xr:uid="{00000000-0005-0000-0000-00005E370000}"/>
    <cellStyle name="Millares 6 5 15" xfId="21278" xr:uid="{00000000-0005-0000-0000-00005F370000}"/>
    <cellStyle name="Millares 6 5 16" xfId="37941" xr:uid="{00000000-0005-0000-0000-000060370000}"/>
    <cellStyle name="Millares 6 5 17" xfId="37989" xr:uid="{00000000-0005-0000-0000-000061370000}"/>
    <cellStyle name="Millares 6 5 2" xfId="4465" xr:uid="{00000000-0005-0000-0000-000062370000}"/>
    <cellStyle name="Millares 6 5 2 10" xfId="24980" xr:uid="{00000000-0005-0000-0000-000063370000}"/>
    <cellStyle name="Millares 6 5 2 11" xfId="21351" xr:uid="{00000000-0005-0000-0000-000064370000}"/>
    <cellStyle name="Millares 6 5 2 2" xfId="12793" xr:uid="{00000000-0005-0000-0000-000065370000}"/>
    <cellStyle name="Millares 6 5 2 2 2" xfId="25984" xr:uid="{00000000-0005-0000-0000-000066370000}"/>
    <cellStyle name="Millares 6 5 2 3" xfId="13842" xr:uid="{00000000-0005-0000-0000-000067370000}"/>
    <cellStyle name="Millares 6 5 2 3 2" xfId="27033" xr:uid="{00000000-0005-0000-0000-000068370000}"/>
    <cellStyle name="Millares 6 5 2 4" xfId="14898" xr:uid="{00000000-0005-0000-0000-000069370000}"/>
    <cellStyle name="Millares 6 5 2 4 2" xfId="28089" xr:uid="{00000000-0005-0000-0000-00006A370000}"/>
    <cellStyle name="Millares 6 5 2 5" xfId="15954" xr:uid="{00000000-0005-0000-0000-00006B370000}"/>
    <cellStyle name="Millares 6 5 2 5 2" xfId="29145" xr:uid="{00000000-0005-0000-0000-00006C370000}"/>
    <cellStyle name="Millares 6 5 2 6" xfId="17235" xr:uid="{00000000-0005-0000-0000-00006D370000}"/>
    <cellStyle name="Millares 6 5 2 6 2" xfId="30426" xr:uid="{00000000-0005-0000-0000-00006E370000}"/>
    <cellStyle name="Millares 6 5 2 7" xfId="18521" xr:uid="{00000000-0005-0000-0000-00006F370000}"/>
    <cellStyle name="Millares 6 5 2 7 2" xfId="31712" xr:uid="{00000000-0005-0000-0000-000070370000}"/>
    <cellStyle name="Millares 6 5 2 8" xfId="19825" xr:uid="{00000000-0005-0000-0000-000071370000}"/>
    <cellStyle name="Millares 6 5 2 8 2" xfId="33014" xr:uid="{00000000-0005-0000-0000-000072370000}"/>
    <cellStyle name="Millares 6 5 2 9" xfId="34539" xr:uid="{00000000-0005-0000-0000-000073370000}"/>
    <cellStyle name="Millares 6 5 3" xfId="12720" xr:uid="{00000000-0005-0000-0000-000074370000}"/>
    <cellStyle name="Millares 6 5 3 2" xfId="17022" xr:uid="{00000000-0005-0000-0000-000075370000}"/>
    <cellStyle name="Millares 6 5 3 2 2" xfId="30213" xr:uid="{00000000-0005-0000-0000-000076370000}"/>
    <cellStyle name="Millares 6 5 3 3" xfId="18302" xr:uid="{00000000-0005-0000-0000-000077370000}"/>
    <cellStyle name="Millares 6 5 3 3 2" xfId="31493" xr:uid="{00000000-0005-0000-0000-000078370000}"/>
    <cellStyle name="Millares 6 5 3 4" xfId="19588" xr:uid="{00000000-0005-0000-0000-000079370000}"/>
    <cellStyle name="Millares 6 5 3 4 2" xfId="32779" xr:uid="{00000000-0005-0000-0000-00007A370000}"/>
    <cellStyle name="Millares 6 5 3 5" xfId="20892" xr:uid="{00000000-0005-0000-0000-00007B370000}"/>
    <cellStyle name="Millares 6 5 3 5 2" xfId="34081" xr:uid="{00000000-0005-0000-0000-00007C370000}"/>
    <cellStyle name="Millares 6 5 3 6" xfId="35606" xr:uid="{00000000-0005-0000-0000-00007D370000}"/>
    <cellStyle name="Millares 6 5 3 7" xfId="25911" xr:uid="{00000000-0005-0000-0000-00007E370000}"/>
    <cellStyle name="Millares 6 5 3 8" xfId="22418" xr:uid="{00000000-0005-0000-0000-00007F370000}"/>
    <cellStyle name="Millares 6 5 4" xfId="13769" xr:uid="{00000000-0005-0000-0000-000080370000}"/>
    <cellStyle name="Millares 6 5 4 2" xfId="21137" xr:uid="{00000000-0005-0000-0000-000081370000}"/>
    <cellStyle name="Millares 6 5 4 2 2" xfId="34326" xr:uid="{00000000-0005-0000-0000-000082370000}"/>
    <cellStyle name="Millares 6 5 4 3" xfId="35851" xr:uid="{00000000-0005-0000-0000-000083370000}"/>
    <cellStyle name="Millares 6 5 4 4" xfId="26960" xr:uid="{00000000-0005-0000-0000-000084370000}"/>
    <cellStyle name="Millares 6 5 4 5" xfId="22663" xr:uid="{00000000-0005-0000-0000-000085370000}"/>
    <cellStyle name="Millares 6 5 5" xfId="14825" xr:uid="{00000000-0005-0000-0000-000086370000}"/>
    <cellStyle name="Millares 6 5 5 2" xfId="36091" xr:uid="{00000000-0005-0000-0000-000087370000}"/>
    <cellStyle name="Millares 6 5 5 3" xfId="28016" xr:uid="{00000000-0005-0000-0000-000088370000}"/>
    <cellStyle name="Millares 6 5 5 4" xfId="22903" xr:uid="{00000000-0005-0000-0000-000089370000}"/>
    <cellStyle name="Millares 6 5 6" xfId="15881" xr:uid="{00000000-0005-0000-0000-00008A370000}"/>
    <cellStyle name="Millares 6 5 6 2" xfId="36321" xr:uid="{00000000-0005-0000-0000-00008B370000}"/>
    <cellStyle name="Millares 6 5 6 3" xfId="29072" xr:uid="{00000000-0005-0000-0000-00008C370000}"/>
    <cellStyle name="Millares 6 5 6 4" xfId="23133" xr:uid="{00000000-0005-0000-0000-00008D370000}"/>
    <cellStyle name="Millares 6 5 7" xfId="17162" xr:uid="{00000000-0005-0000-0000-00008E370000}"/>
    <cellStyle name="Millares 6 5 7 2" xfId="36576" xr:uid="{00000000-0005-0000-0000-00008F370000}"/>
    <cellStyle name="Millares 6 5 7 3" xfId="30353" xr:uid="{00000000-0005-0000-0000-000090370000}"/>
    <cellStyle name="Millares 6 5 7 4" xfId="23397" xr:uid="{00000000-0005-0000-0000-000091370000}"/>
    <cellStyle name="Millares 6 5 8" xfId="18448" xr:uid="{00000000-0005-0000-0000-000092370000}"/>
    <cellStyle name="Millares 6 5 8 2" xfId="36831" xr:uid="{00000000-0005-0000-0000-000093370000}"/>
    <cellStyle name="Millares 6 5 8 3" xfId="31639" xr:uid="{00000000-0005-0000-0000-000094370000}"/>
    <cellStyle name="Millares 6 5 8 4" xfId="23652" xr:uid="{00000000-0005-0000-0000-000095370000}"/>
    <cellStyle name="Millares 6 5 9" xfId="19752" xr:uid="{00000000-0005-0000-0000-000096370000}"/>
    <cellStyle name="Millares 6 5 9 2" xfId="37060" xr:uid="{00000000-0005-0000-0000-000097370000}"/>
    <cellStyle name="Millares 6 5 9 3" xfId="32941" xr:uid="{00000000-0005-0000-0000-000098370000}"/>
    <cellStyle name="Millares 6 5 9 4" xfId="23881" xr:uid="{00000000-0005-0000-0000-000099370000}"/>
    <cellStyle name="Millares 6 6" xfId="4459" xr:uid="{00000000-0005-0000-0000-00009A370000}"/>
    <cellStyle name="Millares 6 6 2" xfId="24974" xr:uid="{00000000-0005-0000-0000-00009B370000}"/>
    <cellStyle name="Millares 6 7" xfId="11988" xr:uid="{00000000-0005-0000-0000-00009C370000}"/>
    <cellStyle name="Millares 6 7 10" xfId="25180" xr:uid="{00000000-0005-0000-0000-00009D370000}"/>
    <cellStyle name="Millares 6 7 11" xfId="21487" xr:uid="{00000000-0005-0000-0000-00009E370000}"/>
    <cellStyle name="Millares 6 7 2" xfId="12929" xr:uid="{00000000-0005-0000-0000-00009F370000}"/>
    <cellStyle name="Millares 6 7 2 2" xfId="26120" xr:uid="{00000000-0005-0000-0000-0000A0370000}"/>
    <cellStyle name="Millares 6 7 3" xfId="13978" xr:uid="{00000000-0005-0000-0000-0000A1370000}"/>
    <cellStyle name="Millares 6 7 3 2" xfId="27169" xr:uid="{00000000-0005-0000-0000-0000A2370000}"/>
    <cellStyle name="Millares 6 7 4" xfId="15034" xr:uid="{00000000-0005-0000-0000-0000A3370000}"/>
    <cellStyle name="Millares 6 7 4 2" xfId="28225" xr:uid="{00000000-0005-0000-0000-0000A4370000}"/>
    <cellStyle name="Millares 6 7 5" xfId="16090" xr:uid="{00000000-0005-0000-0000-0000A5370000}"/>
    <cellStyle name="Millares 6 7 5 2" xfId="29281" xr:uid="{00000000-0005-0000-0000-0000A6370000}"/>
    <cellStyle name="Millares 6 7 6" xfId="17371" xr:uid="{00000000-0005-0000-0000-0000A7370000}"/>
    <cellStyle name="Millares 6 7 6 2" xfId="30562" xr:uid="{00000000-0005-0000-0000-0000A8370000}"/>
    <cellStyle name="Millares 6 7 7" xfId="18657" xr:uid="{00000000-0005-0000-0000-0000A9370000}"/>
    <cellStyle name="Millares 6 7 7 2" xfId="31848" xr:uid="{00000000-0005-0000-0000-0000AA370000}"/>
    <cellStyle name="Millares 6 7 8" xfId="19961" xr:uid="{00000000-0005-0000-0000-0000AB370000}"/>
    <cellStyle name="Millares 6 7 8 2" xfId="33150" xr:uid="{00000000-0005-0000-0000-0000AC370000}"/>
    <cellStyle name="Millares 6 7 9" xfId="34675" xr:uid="{00000000-0005-0000-0000-0000AD370000}"/>
    <cellStyle name="Millares 6 8" xfId="12063" xr:uid="{00000000-0005-0000-0000-0000AE370000}"/>
    <cellStyle name="Millares 6 8 10" xfId="25255" xr:uid="{00000000-0005-0000-0000-0000AF370000}"/>
    <cellStyle name="Millares 6 8 11" xfId="21561" xr:uid="{00000000-0005-0000-0000-0000B0370000}"/>
    <cellStyle name="Millares 6 8 2" xfId="13003" xr:uid="{00000000-0005-0000-0000-0000B1370000}"/>
    <cellStyle name="Millares 6 8 2 2" xfId="26194" xr:uid="{00000000-0005-0000-0000-0000B2370000}"/>
    <cellStyle name="Millares 6 8 3" xfId="14052" xr:uid="{00000000-0005-0000-0000-0000B3370000}"/>
    <cellStyle name="Millares 6 8 3 2" xfId="27243" xr:uid="{00000000-0005-0000-0000-0000B4370000}"/>
    <cellStyle name="Millares 6 8 4" xfId="15108" xr:uid="{00000000-0005-0000-0000-0000B5370000}"/>
    <cellStyle name="Millares 6 8 4 2" xfId="28299" xr:uid="{00000000-0005-0000-0000-0000B6370000}"/>
    <cellStyle name="Millares 6 8 5" xfId="16164" xr:uid="{00000000-0005-0000-0000-0000B7370000}"/>
    <cellStyle name="Millares 6 8 5 2" xfId="29355" xr:uid="{00000000-0005-0000-0000-0000B8370000}"/>
    <cellStyle name="Millares 6 8 6" xfId="17445" xr:uid="{00000000-0005-0000-0000-0000B9370000}"/>
    <cellStyle name="Millares 6 8 6 2" xfId="30636" xr:uid="{00000000-0005-0000-0000-0000BA370000}"/>
    <cellStyle name="Millares 6 8 7" xfId="18731" xr:uid="{00000000-0005-0000-0000-0000BB370000}"/>
    <cellStyle name="Millares 6 8 7 2" xfId="31922" xr:uid="{00000000-0005-0000-0000-0000BC370000}"/>
    <cellStyle name="Millares 6 8 8" xfId="20035" xr:uid="{00000000-0005-0000-0000-0000BD370000}"/>
    <cellStyle name="Millares 6 8 8 2" xfId="33224" xr:uid="{00000000-0005-0000-0000-0000BE370000}"/>
    <cellStyle name="Millares 6 8 9" xfId="34749" xr:uid="{00000000-0005-0000-0000-0000BF370000}"/>
    <cellStyle name="Millares 6 9" xfId="12159" xr:uid="{00000000-0005-0000-0000-0000C0370000}"/>
    <cellStyle name="Millares 6 9 10" xfId="25351" xr:uid="{00000000-0005-0000-0000-0000C1370000}"/>
    <cellStyle name="Millares 6 9 11" xfId="21657" xr:uid="{00000000-0005-0000-0000-0000C2370000}"/>
    <cellStyle name="Millares 6 9 2" xfId="13099" xr:uid="{00000000-0005-0000-0000-0000C3370000}"/>
    <cellStyle name="Millares 6 9 2 2" xfId="26290" xr:uid="{00000000-0005-0000-0000-0000C4370000}"/>
    <cellStyle name="Millares 6 9 3" xfId="14148" xr:uid="{00000000-0005-0000-0000-0000C5370000}"/>
    <cellStyle name="Millares 6 9 3 2" xfId="27339" xr:uid="{00000000-0005-0000-0000-0000C6370000}"/>
    <cellStyle name="Millares 6 9 4" xfId="15204" xr:uid="{00000000-0005-0000-0000-0000C7370000}"/>
    <cellStyle name="Millares 6 9 4 2" xfId="28395" xr:uid="{00000000-0005-0000-0000-0000C8370000}"/>
    <cellStyle name="Millares 6 9 5" xfId="16260" xr:uid="{00000000-0005-0000-0000-0000C9370000}"/>
    <cellStyle name="Millares 6 9 5 2" xfId="29451" xr:uid="{00000000-0005-0000-0000-0000CA370000}"/>
    <cellStyle name="Millares 6 9 6" xfId="17541" xr:uid="{00000000-0005-0000-0000-0000CB370000}"/>
    <cellStyle name="Millares 6 9 6 2" xfId="30732" xr:uid="{00000000-0005-0000-0000-0000CC370000}"/>
    <cellStyle name="Millares 6 9 7" xfId="18827" xr:uid="{00000000-0005-0000-0000-0000CD370000}"/>
    <cellStyle name="Millares 6 9 7 2" xfId="32018" xr:uid="{00000000-0005-0000-0000-0000CE370000}"/>
    <cellStyle name="Millares 6 9 8" xfId="20131" xr:uid="{00000000-0005-0000-0000-0000CF370000}"/>
    <cellStyle name="Millares 6 9 8 2" xfId="33320" xr:uid="{00000000-0005-0000-0000-0000D0370000}"/>
    <cellStyle name="Millares 6 9 9" xfId="34845" xr:uid="{00000000-0005-0000-0000-0000D1370000}"/>
    <cellStyle name="Millares 60" xfId="12364" xr:uid="{00000000-0005-0000-0000-0000D2370000}"/>
    <cellStyle name="Millares 60 10" xfId="25556" xr:uid="{00000000-0005-0000-0000-0000D3370000}"/>
    <cellStyle name="Millares 60 11" xfId="21862" xr:uid="{00000000-0005-0000-0000-0000D4370000}"/>
    <cellStyle name="Millares 60 2" xfId="13304" xr:uid="{00000000-0005-0000-0000-0000D5370000}"/>
    <cellStyle name="Millares 60 2 2" xfId="26495" xr:uid="{00000000-0005-0000-0000-0000D6370000}"/>
    <cellStyle name="Millares 60 3" xfId="14353" xr:uid="{00000000-0005-0000-0000-0000D7370000}"/>
    <cellStyle name="Millares 60 3 2" xfId="27544" xr:uid="{00000000-0005-0000-0000-0000D8370000}"/>
    <cellStyle name="Millares 60 4" xfId="15409" xr:uid="{00000000-0005-0000-0000-0000D9370000}"/>
    <cellStyle name="Millares 60 4 2" xfId="28600" xr:uid="{00000000-0005-0000-0000-0000DA370000}"/>
    <cellStyle name="Millares 60 5" xfId="16465" xr:uid="{00000000-0005-0000-0000-0000DB370000}"/>
    <cellStyle name="Millares 60 5 2" xfId="29656" xr:uid="{00000000-0005-0000-0000-0000DC370000}"/>
    <cellStyle name="Millares 60 6" xfId="17746" xr:uid="{00000000-0005-0000-0000-0000DD370000}"/>
    <cellStyle name="Millares 60 6 2" xfId="30937" xr:uid="{00000000-0005-0000-0000-0000DE370000}"/>
    <cellStyle name="Millares 60 7" xfId="19032" xr:uid="{00000000-0005-0000-0000-0000DF370000}"/>
    <cellStyle name="Millares 60 7 2" xfId="32223" xr:uid="{00000000-0005-0000-0000-0000E0370000}"/>
    <cellStyle name="Millares 60 8" xfId="20336" xr:uid="{00000000-0005-0000-0000-0000E1370000}"/>
    <cellStyle name="Millares 60 8 2" xfId="33525" xr:uid="{00000000-0005-0000-0000-0000E2370000}"/>
    <cellStyle name="Millares 60 9" xfId="35050" xr:uid="{00000000-0005-0000-0000-0000E3370000}"/>
    <cellStyle name="Millares 61" xfId="12366" xr:uid="{00000000-0005-0000-0000-0000E4370000}"/>
    <cellStyle name="Millares 61 10" xfId="25558" xr:uid="{00000000-0005-0000-0000-0000E5370000}"/>
    <cellStyle name="Millares 61 11" xfId="21864" xr:uid="{00000000-0005-0000-0000-0000E6370000}"/>
    <cellStyle name="Millares 61 2" xfId="13306" xr:uid="{00000000-0005-0000-0000-0000E7370000}"/>
    <cellStyle name="Millares 61 2 2" xfId="26497" xr:uid="{00000000-0005-0000-0000-0000E8370000}"/>
    <cellStyle name="Millares 61 3" xfId="14355" xr:uid="{00000000-0005-0000-0000-0000E9370000}"/>
    <cellStyle name="Millares 61 3 2" xfId="27546" xr:uid="{00000000-0005-0000-0000-0000EA370000}"/>
    <cellStyle name="Millares 61 4" xfId="15411" xr:uid="{00000000-0005-0000-0000-0000EB370000}"/>
    <cellStyle name="Millares 61 4 2" xfId="28602" xr:uid="{00000000-0005-0000-0000-0000EC370000}"/>
    <cellStyle name="Millares 61 5" xfId="16467" xr:uid="{00000000-0005-0000-0000-0000ED370000}"/>
    <cellStyle name="Millares 61 5 2" xfId="29658" xr:uid="{00000000-0005-0000-0000-0000EE370000}"/>
    <cellStyle name="Millares 61 6" xfId="17748" xr:uid="{00000000-0005-0000-0000-0000EF370000}"/>
    <cellStyle name="Millares 61 6 2" xfId="30939" xr:uid="{00000000-0005-0000-0000-0000F0370000}"/>
    <cellStyle name="Millares 61 7" xfId="19034" xr:uid="{00000000-0005-0000-0000-0000F1370000}"/>
    <cellStyle name="Millares 61 7 2" xfId="32225" xr:uid="{00000000-0005-0000-0000-0000F2370000}"/>
    <cellStyle name="Millares 61 8" xfId="20338" xr:uid="{00000000-0005-0000-0000-0000F3370000}"/>
    <cellStyle name="Millares 61 8 2" xfId="33527" xr:uid="{00000000-0005-0000-0000-0000F4370000}"/>
    <cellStyle name="Millares 61 9" xfId="35052" xr:uid="{00000000-0005-0000-0000-0000F5370000}"/>
    <cellStyle name="Millares 62" xfId="12367" xr:uid="{00000000-0005-0000-0000-0000F6370000}"/>
    <cellStyle name="Millares 62 10" xfId="25559" xr:uid="{00000000-0005-0000-0000-0000F7370000}"/>
    <cellStyle name="Millares 62 11" xfId="21865" xr:uid="{00000000-0005-0000-0000-0000F8370000}"/>
    <cellStyle name="Millares 62 2" xfId="13307" xr:uid="{00000000-0005-0000-0000-0000F9370000}"/>
    <cellStyle name="Millares 62 2 2" xfId="26498" xr:uid="{00000000-0005-0000-0000-0000FA370000}"/>
    <cellStyle name="Millares 62 3" xfId="14356" xr:uid="{00000000-0005-0000-0000-0000FB370000}"/>
    <cellStyle name="Millares 62 3 2" xfId="27547" xr:uid="{00000000-0005-0000-0000-0000FC370000}"/>
    <cellStyle name="Millares 62 4" xfId="15412" xr:uid="{00000000-0005-0000-0000-0000FD370000}"/>
    <cellStyle name="Millares 62 4 2" xfId="28603" xr:uid="{00000000-0005-0000-0000-0000FE370000}"/>
    <cellStyle name="Millares 62 5" xfId="16468" xr:uid="{00000000-0005-0000-0000-0000FF370000}"/>
    <cellStyle name="Millares 62 5 2" xfId="29659" xr:uid="{00000000-0005-0000-0000-000000380000}"/>
    <cellStyle name="Millares 62 6" xfId="17749" xr:uid="{00000000-0005-0000-0000-000001380000}"/>
    <cellStyle name="Millares 62 6 2" xfId="30940" xr:uid="{00000000-0005-0000-0000-000002380000}"/>
    <cellStyle name="Millares 62 7" xfId="19035" xr:uid="{00000000-0005-0000-0000-000003380000}"/>
    <cellStyle name="Millares 62 7 2" xfId="32226" xr:uid="{00000000-0005-0000-0000-000004380000}"/>
    <cellStyle name="Millares 62 8" xfId="20339" xr:uid="{00000000-0005-0000-0000-000005380000}"/>
    <cellStyle name="Millares 62 8 2" xfId="33528" xr:uid="{00000000-0005-0000-0000-000006380000}"/>
    <cellStyle name="Millares 62 9" xfId="35053" xr:uid="{00000000-0005-0000-0000-000007380000}"/>
    <cellStyle name="Millares 63" xfId="12368" xr:uid="{00000000-0005-0000-0000-000008380000}"/>
    <cellStyle name="Millares 63 10" xfId="25560" xr:uid="{00000000-0005-0000-0000-000009380000}"/>
    <cellStyle name="Millares 63 11" xfId="21866" xr:uid="{00000000-0005-0000-0000-00000A380000}"/>
    <cellStyle name="Millares 63 2" xfId="13308" xr:uid="{00000000-0005-0000-0000-00000B380000}"/>
    <cellStyle name="Millares 63 2 2" xfId="26499" xr:uid="{00000000-0005-0000-0000-00000C380000}"/>
    <cellStyle name="Millares 63 3" xfId="14357" xr:uid="{00000000-0005-0000-0000-00000D380000}"/>
    <cellStyle name="Millares 63 3 2" xfId="27548" xr:uid="{00000000-0005-0000-0000-00000E380000}"/>
    <cellStyle name="Millares 63 4" xfId="15413" xr:uid="{00000000-0005-0000-0000-00000F380000}"/>
    <cellStyle name="Millares 63 4 2" xfId="28604" xr:uid="{00000000-0005-0000-0000-000010380000}"/>
    <cellStyle name="Millares 63 5" xfId="16469" xr:uid="{00000000-0005-0000-0000-000011380000}"/>
    <cellStyle name="Millares 63 5 2" xfId="29660" xr:uid="{00000000-0005-0000-0000-000012380000}"/>
    <cellStyle name="Millares 63 6" xfId="17750" xr:uid="{00000000-0005-0000-0000-000013380000}"/>
    <cellStyle name="Millares 63 6 2" xfId="30941" xr:uid="{00000000-0005-0000-0000-000014380000}"/>
    <cellStyle name="Millares 63 7" xfId="19036" xr:uid="{00000000-0005-0000-0000-000015380000}"/>
    <cellStyle name="Millares 63 7 2" xfId="32227" xr:uid="{00000000-0005-0000-0000-000016380000}"/>
    <cellStyle name="Millares 63 8" xfId="20340" xr:uid="{00000000-0005-0000-0000-000017380000}"/>
    <cellStyle name="Millares 63 8 2" xfId="33529" xr:uid="{00000000-0005-0000-0000-000018380000}"/>
    <cellStyle name="Millares 63 9" xfId="35054" xr:uid="{00000000-0005-0000-0000-000019380000}"/>
    <cellStyle name="Millares 64" xfId="12369" xr:uid="{00000000-0005-0000-0000-00001A380000}"/>
    <cellStyle name="Millares 64 10" xfId="25561" xr:uid="{00000000-0005-0000-0000-00001B380000}"/>
    <cellStyle name="Millares 64 11" xfId="21867" xr:uid="{00000000-0005-0000-0000-00001C380000}"/>
    <cellStyle name="Millares 64 2" xfId="13309" xr:uid="{00000000-0005-0000-0000-00001D380000}"/>
    <cellStyle name="Millares 64 2 2" xfId="26500" xr:uid="{00000000-0005-0000-0000-00001E380000}"/>
    <cellStyle name="Millares 64 3" xfId="14358" xr:uid="{00000000-0005-0000-0000-00001F380000}"/>
    <cellStyle name="Millares 64 3 2" xfId="27549" xr:uid="{00000000-0005-0000-0000-000020380000}"/>
    <cellStyle name="Millares 64 4" xfId="15414" xr:uid="{00000000-0005-0000-0000-000021380000}"/>
    <cellStyle name="Millares 64 4 2" xfId="28605" xr:uid="{00000000-0005-0000-0000-000022380000}"/>
    <cellStyle name="Millares 64 5" xfId="16470" xr:uid="{00000000-0005-0000-0000-000023380000}"/>
    <cellStyle name="Millares 64 5 2" xfId="29661" xr:uid="{00000000-0005-0000-0000-000024380000}"/>
    <cellStyle name="Millares 64 6" xfId="17751" xr:uid="{00000000-0005-0000-0000-000025380000}"/>
    <cellStyle name="Millares 64 6 2" xfId="30942" xr:uid="{00000000-0005-0000-0000-000026380000}"/>
    <cellStyle name="Millares 64 7" xfId="19037" xr:uid="{00000000-0005-0000-0000-000027380000}"/>
    <cellStyle name="Millares 64 7 2" xfId="32228" xr:uid="{00000000-0005-0000-0000-000028380000}"/>
    <cellStyle name="Millares 64 8" xfId="20341" xr:uid="{00000000-0005-0000-0000-000029380000}"/>
    <cellStyle name="Millares 64 8 2" xfId="33530" xr:uid="{00000000-0005-0000-0000-00002A380000}"/>
    <cellStyle name="Millares 64 9" xfId="35055" xr:uid="{00000000-0005-0000-0000-00002B380000}"/>
    <cellStyle name="Millares 65" xfId="12373" xr:uid="{00000000-0005-0000-0000-00002C380000}"/>
    <cellStyle name="Millares 65 10" xfId="25565" xr:uid="{00000000-0005-0000-0000-00002D380000}"/>
    <cellStyle name="Millares 65 11" xfId="21871" xr:uid="{00000000-0005-0000-0000-00002E380000}"/>
    <cellStyle name="Millares 65 2" xfId="13313" xr:uid="{00000000-0005-0000-0000-00002F380000}"/>
    <cellStyle name="Millares 65 2 2" xfId="26504" xr:uid="{00000000-0005-0000-0000-000030380000}"/>
    <cellStyle name="Millares 65 3" xfId="14362" xr:uid="{00000000-0005-0000-0000-000031380000}"/>
    <cellStyle name="Millares 65 3 2" xfId="27553" xr:uid="{00000000-0005-0000-0000-000032380000}"/>
    <cellStyle name="Millares 65 4" xfId="15418" xr:uid="{00000000-0005-0000-0000-000033380000}"/>
    <cellStyle name="Millares 65 4 2" xfId="28609" xr:uid="{00000000-0005-0000-0000-000034380000}"/>
    <cellStyle name="Millares 65 5" xfId="16474" xr:uid="{00000000-0005-0000-0000-000035380000}"/>
    <cellStyle name="Millares 65 5 2" xfId="29665" xr:uid="{00000000-0005-0000-0000-000036380000}"/>
    <cellStyle name="Millares 65 6" xfId="17755" xr:uid="{00000000-0005-0000-0000-000037380000}"/>
    <cellStyle name="Millares 65 6 2" xfId="30946" xr:uid="{00000000-0005-0000-0000-000038380000}"/>
    <cellStyle name="Millares 65 7" xfId="19041" xr:uid="{00000000-0005-0000-0000-000039380000}"/>
    <cellStyle name="Millares 65 7 2" xfId="32232" xr:uid="{00000000-0005-0000-0000-00003A380000}"/>
    <cellStyle name="Millares 65 8" xfId="20345" xr:uid="{00000000-0005-0000-0000-00003B380000}"/>
    <cellStyle name="Millares 65 8 2" xfId="33534" xr:uid="{00000000-0005-0000-0000-00003C380000}"/>
    <cellStyle name="Millares 65 9" xfId="35059" xr:uid="{00000000-0005-0000-0000-00003D380000}"/>
    <cellStyle name="Millares 66" xfId="12374" xr:uid="{00000000-0005-0000-0000-00003E380000}"/>
    <cellStyle name="Millares 66 10" xfId="25566" xr:uid="{00000000-0005-0000-0000-00003F380000}"/>
    <cellStyle name="Millares 66 11" xfId="21872" xr:uid="{00000000-0005-0000-0000-000040380000}"/>
    <cellStyle name="Millares 66 2" xfId="13314" xr:uid="{00000000-0005-0000-0000-000041380000}"/>
    <cellStyle name="Millares 66 2 2" xfId="26505" xr:uid="{00000000-0005-0000-0000-000042380000}"/>
    <cellStyle name="Millares 66 3" xfId="14363" xr:uid="{00000000-0005-0000-0000-000043380000}"/>
    <cellStyle name="Millares 66 3 2" xfId="27554" xr:uid="{00000000-0005-0000-0000-000044380000}"/>
    <cellStyle name="Millares 66 4" xfId="15419" xr:uid="{00000000-0005-0000-0000-000045380000}"/>
    <cellStyle name="Millares 66 4 2" xfId="28610" xr:uid="{00000000-0005-0000-0000-000046380000}"/>
    <cellStyle name="Millares 66 5" xfId="16475" xr:uid="{00000000-0005-0000-0000-000047380000}"/>
    <cellStyle name="Millares 66 5 2" xfId="29666" xr:uid="{00000000-0005-0000-0000-000048380000}"/>
    <cellStyle name="Millares 66 6" xfId="17756" xr:uid="{00000000-0005-0000-0000-000049380000}"/>
    <cellStyle name="Millares 66 6 2" xfId="30947" xr:uid="{00000000-0005-0000-0000-00004A380000}"/>
    <cellStyle name="Millares 66 7" xfId="19042" xr:uid="{00000000-0005-0000-0000-00004B380000}"/>
    <cellStyle name="Millares 66 7 2" xfId="32233" xr:uid="{00000000-0005-0000-0000-00004C380000}"/>
    <cellStyle name="Millares 66 8" xfId="20346" xr:uid="{00000000-0005-0000-0000-00004D380000}"/>
    <cellStyle name="Millares 66 8 2" xfId="33535" xr:uid="{00000000-0005-0000-0000-00004E380000}"/>
    <cellStyle name="Millares 66 9" xfId="35060" xr:uid="{00000000-0005-0000-0000-00004F380000}"/>
    <cellStyle name="Millares 67" xfId="12376" xr:uid="{00000000-0005-0000-0000-000050380000}"/>
    <cellStyle name="Millares 67 10" xfId="25568" xr:uid="{00000000-0005-0000-0000-000051380000}"/>
    <cellStyle name="Millares 67 11" xfId="21874" xr:uid="{00000000-0005-0000-0000-000052380000}"/>
    <cellStyle name="Millares 67 2" xfId="13316" xr:uid="{00000000-0005-0000-0000-000053380000}"/>
    <cellStyle name="Millares 67 2 2" xfId="26507" xr:uid="{00000000-0005-0000-0000-000054380000}"/>
    <cellStyle name="Millares 67 3" xfId="14365" xr:uid="{00000000-0005-0000-0000-000055380000}"/>
    <cellStyle name="Millares 67 3 2" xfId="27556" xr:uid="{00000000-0005-0000-0000-000056380000}"/>
    <cellStyle name="Millares 67 4" xfId="15421" xr:uid="{00000000-0005-0000-0000-000057380000}"/>
    <cellStyle name="Millares 67 4 2" xfId="28612" xr:uid="{00000000-0005-0000-0000-000058380000}"/>
    <cellStyle name="Millares 67 5" xfId="16477" xr:uid="{00000000-0005-0000-0000-000059380000}"/>
    <cellStyle name="Millares 67 5 2" xfId="29668" xr:uid="{00000000-0005-0000-0000-00005A380000}"/>
    <cellStyle name="Millares 67 6" xfId="17758" xr:uid="{00000000-0005-0000-0000-00005B380000}"/>
    <cellStyle name="Millares 67 6 2" xfId="30949" xr:uid="{00000000-0005-0000-0000-00005C380000}"/>
    <cellStyle name="Millares 67 7" xfId="19044" xr:uid="{00000000-0005-0000-0000-00005D380000}"/>
    <cellStyle name="Millares 67 7 2" xfId="32235" xr:uid="{00000000-0005-0000-0000-00005E380000}"/>
    <cellStyle name="Millares 67 8" xfId="20348" xr:uid="{00000000-0005-0000-0000-00005F380000}"/>
    <cellStyle name="Millares 67 8 2" xfId="33537" xr:uid="{00000000-0005-0000-0000-000060380000}"/>
    <cellStyle name="Millares 67 9" xfId="35062" xr:uid="{00000000-0005-0000-0000-000061380000}"/>
    <cellStyle name="Millares 68" xfId="12377" xr:uid="{00000000-0005-0000-0000-000062380000}"/>
    <cellStyle name="Millares 68 10" xfId="25569" xr:uid="{00000000-0005-0000-0000-000063380000}"/>
    <cellStyle name="Millares 68 11" xfId="21875" xr:uid="{00000000-0005-0000-0000-000064380000}"/>
    <cellStyle name="Millares 68 2" xfId="13317" xr:uid="{00000000-0005-0000-0000-000065380000}"/>
    <cellStyle name="Millares 68 2 2" xfId="26508" xr:uid="{00000000-0005-0000-0000-000066380000}"/>
    <cellStyle name="Millares 68 3" xfId="14366" xr:uid="{00000000-0005-0000-0000-000067380000}"/>
    <cellStyle name="Millares 68 3 2" xfId="27557" xr:uid="{00000000-0005-0000-0000-000068380000}"/>
    <cellStyle name="Millares 68 4" xfId="15422" xr:uid="{00000000-0005-0000-0000-000069380000}"/>
    <cellStyle name="Millares 68 4 2" xfId="28613" xr:uid="{00000000-0005-0000-0000-00006A380000}"/>
    <cellStyle name="Millares 68 5" xfId="16478" xr:uid="{00000000-0005-0000-0000-00006B380000}"/>
    <cellStyle name="Millares 68 5 2" xfId="29669" xr:uid="{00000000-0005-0000-0000-00006C380000}"/>
    <cellStyle name="Millares 68 6" xfId="17759" xr:uid="{00000000-0005-0000-0000-00006D380000}"/>
    <cellStyle name="Millares 68 6 2" xfId="30950" xr:uid="{00000000-0005-0000-0000-00006E380000}"/>
    <cellStyle name="Millares 68 7" xfId="19045" xr:uid="{00000000-0005-0000-0000-00006F380000}"/>
    <cellStyle name="Millares 68 7 2" xfId="32236" xr:uid="{00000000-0005-0000-0000-000070380000}"/>
    <cellStyle name="Millares 68 8" xfId="20349" xr:uid="{00000000-0005-0000-0000-000071380000}"/>
    <cellStyle name="Millares 68 8 2" xfId="33538" xr:uid="{00000000-0005-0000-0000-000072380000}"/>
    <cellStyle name="Millares 68 9" xfId="35063" xr:uid="{00000000-0005-0000-0000-000073380000}"/>
    <cellStyle name="Millares 69" xfId="12380" xr:uid="{00000000-0005-0000-0000-000074380000}"/>
    <cellStyle name="Millares 69 10" xfId="25572" xr:uid="{00000000-0005-0000-0000-000075380000}"/>
    <cellStyle name="Millares 69 11" xfId="21878" xr:uid="{00000000-0005-0000-0000-000076380000}"/>
    <cellStyle name="Millares 69 2" xfId="13320" xr:uid="{00000000-0005-0000-0000-000077380000}"/>
    <cellStyle name="Millares 69 2 2" xfId="26511" xr:uid="{00000000-0005-0000-0000-000078380000}"/>
    <cellStyle name="Millares 69 3" xfId="14369" xr:uid="{00000000-0005-0000-0000-000079380000}"/>
    <cellStyle name="Millares 69 3 2" xfId="27560" xr:uid="{00000000-0005-0000-0000-00007A380000}"/>
    <cellStyle name="Millares 69 4" xfId="15425" xr:uid="{00000000-0005-0000-0000-00007B380000}"/>
    <cellStyle name="Millares 69 4 2" xfId="28616" xr:uid="{00000000-0005-0000-0000-00007C380000}"/>
    <cellStyle name="Millares 69 5" xfId="16481" xr:uid="{00000000-0005-0000-0000-00007D380000}"/>
    <cellStyle name="Millares 69 5 2" xfId="29672" xr:uid="{00000000-0005-0000-0000-00007E380000}"/>
    <cellStyle name="Millares 69 6" xfId="17762" xr:uid="{00000000-0005-0000-0000-00007F380000}"/>
    <cellStyle name="Millares 69 6 2" xfId="30953" xr:uid="{00000000-0005-0000-0000-000080380000}"/>
    <cellStyle name="Millares 69 7" xfId="19048" xr:uid="{00000000-0005-0000-0000-000081380000}"/>
    <cellStyle name="Millares 69 7 2" xfId="32239" xr:uid="{00000000-0005-0000-0000-000082380000}"/>
    <cellStyle name="Millares 69 8" xfId="20352" xr:uid="{00000000-0005-0000-0000-000083380000}"/>
    <cellStyle name="Millares 69 8 2" xfId="33541" xr:uid="{00000000-0005-0000-0000-000084380000}"/>
    <cellStyle name="Millares 69 9" xfId="35066" xr:uid="{00000000-0005-0000-0000-000085380000}"/>
    <cellStyle name="Millares 7" xfId="47" xr:uid="{00000000-0005-0000-0000-000086380000}"/>
    <cellStyle name="Millares 7 10" xfId="12272" xr:uid="{00000000-0005-0000-0000-000087380000}"/>
    <cellStyle name="Millares 7 10 10" xfId="25464" xr:uid="{00000000-0005-0000-0000-000088380000}"/>
    <cellStyle name="Millares 7 10 11" xfId="21770" xr:uid="{00000000-0005-0000-0000-000089380000}"/>
    <cellStyle name="Millares 7 10 2" xfId="13212" xr:uid="{00000000-0005-0000-0000-00008A380000}"/>
    <cellStyle name="Millares 7 10 2 2" xfId="26403" xr:uid="{00000000-0005-0000-0000-00008B380000}"/>
    <cellStyle name="Millares 7 10 3" xfId="14261" xr:uid="{00000000-0005-0000-0000-00008C380000}"/>
    <cellStyle name="Millares 7 10 3 2" xfId="27452" xr:uid="{00000000-0005-0000-0000-00008D380000}"/>
    <cellStyle name="Millares 7 10 4" xfId="15317" xr:uid="{00000000-0005-0000-0000-00008E380000}"/>
    <cellStyle name="Millares 7 10 4 2" xfId="28508" xr:uid="{00000000-0005-0000-0000-00008F380000}"/>
    <cellStyle name="Millares 7 10 5" xfId="16373" xr:uid="{00000000-0005-0000-0000-000090380000}"/>
    <cellStyle name="Millares 7 10 5 2" xfId="29564" xr:uid="{00000000-0005-0000-0000-000091380000}"/>
    <cellStyle name="Millares 7 10 6" xfId="17654" xr:uid="{00000000-0005-0000-0000-000092380000}"/>
    <cellStyle name="Millares 7 10 6 2" xfId="30845" xr:uid="{00000000-0005-0000-0000-000093380000}"/>
    <cellStyle name="Millares 7 10 7" xfId="18940" xr:uid="{00000000-0005-0000-0000-000094380000}"/>
    <cellStyle name="Millares 7 10 7 2" xfId="32131" xr:uid="{00000000-0005-0000-0000-000095380000}"/>
    <cellStyle name="Millares 7 10 8" xfId="20244" xr:uid="{00000000-0005-0000-0000-000096380000}"/>
    <cellStyle name="Millares 7 10 8 2" xfId="33433" xr:uid="{00000000-0005-0000-0000-000097380000}"/>
    <cellStyle name="Millares 7 10 9" xfId="34958" xr:uid="{00000000-0005-0000-0000-000098380000}"/>
    <cellStyle name="Millares 7 11" xfId="12437" xr:uid="{00000000-0005-0000-0000-000099380000}"/>
    <cellStyle name="Millares 7 11 10" xfId="25629" xr:uid="{00000000-0005-0000-0000-00009A380000}"/>
    <cellStyle name="Millares 7 11 11" xfId="21931" xr:uid="{00000000-0005-0000-0000-00009B380000}"/>
    <cellStyle name="Millares 7 11 2" xfId="13373" xr:uid="{00000000-0005-0000-0000-00009C380000}"/>
    <cellStyle name="Millares 7 11 2 2" xfId="26564" xr:uid="{00000000-0005-0000-0000-00009D380000}"/>
    <cellStyle name="Millares 7 11 3" xfId="14422" xr:uid="{00000000-0005-0000-0000-00009E380000}"/>
    <cellStyle name="Millares 7 11 3 2" xfId="27613" xr:uid="{00000000-0005-0000-0000-00009F380000}"/>
    <cellStyle name="Millares 7 11 4" xfId="15478" xr:uid="{00000000-0005-0000-0000-0000A0380000}"/>
    <cellStyle name="Millares 7 11 4 2" xfId="28669" xr:uid="{00000000-0005-0000-0000-0000A1380000}"/>
    <cellStyle name="Millares 7 11 5" xfId="16534" xr:uid="{00000000-0005-0000-0000-0000A2380000}"/>
    <cellStyle name="Millares 7 11 5 2" xfId="29725" xr:uid="{00000000-0005-0000-0000-0000A3380000}"/>
    <cellStyle name="Millares 7 11 6" xfId="17815" xr:uid="{00000000-0005-0000-0000-0000A4380000}"/>
    <cellStyle name="Millares 7 11 6 2" xfId="31006" xr:uid="{00000000-0005-0000-0000-0000A5380000}"/>
    <cellStyle name="Millares 7 11 7" xfId="19101" xr:uid="{00000000-0005-0000-0000-0000A6380000}"/>
    <cellStyle name="Millares 7 11 7 2" xfId="32292" xr:uid="{00000000-0005-0000-0000-0000A7380000}"/>
    <cellStyle name="Millares 7 11 8" xfId="20405" xr:uid="{00000000-0005-0000-0000-0000A8380000}"/>
    <cellStyle name="Millares 7 11 8 2" xfId="33594" xr:uid="{00000000-0005-0000-0000-0000A9380000}"/>
    <cellStyle name="Millares 7 11 9" xfId="35119" xr:uid="{00000000-0005-0000-0000-0000AA380000}"/>
    <cellStyle name="Millares 7 12" xfId="12551" xr:uid="{00000000-0005-0000-0000-0000AB380000}"/>
    <cellStyle name="Millares 7 12 10" xfId="25743" xr:uid="{00000000-0005-0000-0000-0000AC380000}"/>
    <cellStyle name="Millares 7 12 11" xfId="22045" xr:uid="{00000000-0005-0000-0000-0000AD380000}"/>
    <cellStyle name="Millares 7 12 2" xfId="13487" xr:uid="{00000000-0005-0000-0000-0000AE380000}"/>
    <cellStyle name="Millares 7 12 2 2" xfId="26678" xr:uid="{00000000-0005-0000-0000-0000AF380000}"/>
    <cellStyle name="Millares 7 12 3" xfId="14536" xr:uid="{00000000-0005-0000-0000-0000B0380000}"/>
    <cellStyle name="Millares 7 12 3 2" xfId="27727" xr:uid="{00000000-0005-0000-0000-0000B1380000}"/>
    <cellStyle name="Millares 7 12 4" xfId="15592" xr:uid="{00000000-0005-0000-0000-0000B2380000}"/>
    <cellStyle name="Millares 7 12 4 2" xfId="28783" xr:uid="{00000000-0005-0000-0000-0000B3380000}"/>
    <cellStyle name="Millares 7 12 5" xfId="16648" xr:uid="{00000000-0005-0000-0000-0000B4380000}"/>
    <cellStyle name="Millares 7 12 5 2" xfId="29839" xr:uid="{00000000-0005-0000-0000-0000B5380000}"/>
    <cellStyle name="Millares 7 12 6" xfId="17929" xr:uid="{00000000-0005-0000-0000-0000B6380000}"/>
    <cellStyle name="Millares 7 12 6 2" xfId="31120" xr:uid="{00000000-0005-0000-0000-0000B7380000}"/>
    <cellStyle name="Millares 7 12 7" xfId="19215" xr:uid="{00000000-0005-0000-0000-0000B8380000}"/>
    <cellStyle name="Millares 7 12 7 2" xfId="32406" xr:uid="{00000000-0005-0000-0000-0000B9380000}"/>
    <cellStyle name="Millares 7 12 8" xfId="20519" xr:uid="{00000000-0005-0000-0000-0000BA380000}"/>
    <cellStyle name="Millares 7 12 8 2" xfId="33708" xr:uid="{00000000-0005-0000-0000-0000BB380000}"/>
    <cellStyle name="Millares 7 12 9" xfId="35233" xr:uid="{00000000-0005-0000-0000-0000BC380000}"/>
    <cellStyle name="Millares 7 13" xfId="13638" xr:uid="{00000000-0005-0000-0000-0000BD380000}"/>
    <cellStyle name="Millares 7 13 10" xfId="22196" xr:uid="{00000000-0005-0000-0000-0000BE380000}"/>
    <cellStyle name="Millares 7 13 2" xfId="14687" xr:uid="{00000000-0005-0000-0000-0000BF380000}"/>
    <cellStyle name="Millares 7 13 2 2" xfId="27878" xr:uid="{00000000-0005-0000-0000-0000C0380000}"/>
    <cellStyle name="Millares 7 13 3" xfId="15743" xr:uid="{00000000-0005-0000-0000-0000C1380000}"/>
    <cellStyle name="Millares 7 13 3 2" xfId="28934" xr:uid="{00000000-0005-0000-0000-0000C2380000}"/>
    <cellStyle name="Millares 7 13 4" xfId="16799" xr:uid="{00000000-0005-0000-0000-0000C3380000}"/>
    <cellStyle name="Millares 7 13 4 2" xfId="29990" xr:uid="{00000000-0005-0000-0000-0000C4380000}"/>
    <cellStyle name="Millares 7 13 5" xfId="18080" xr:uid="{00000000-0005-0000-0000-0000C5380000}"/>
    <cellStyle name="Millares 7 13 5 2" xfId="31271" xr:uid="{00000000-0005-0000-0000-0000C6380000}"/>
    <cellStyle name="Millares 7 13 6" xfId="19366" xr:uid="{00000000-0005-0000-0000-0000C7380000}"/>
    <cellStyle name="Millares 7 13 6 2" xfId="32557" xr:uid="{00000000-0005-0000-0000-0000C8380000}"/>
    <cellStyle name="Millares 7 13 7" xfId="20670" xr:uid="{00000000-0005-0000-0000-0000C9380000}"/>
    <cellStyle name="Millares 7 13 7 2" xfId="33859" xr:uid="{00000000-0005-0000-0000-0000CA380000}"/>
    <cellStyle name="Millares 7 13 8" xfId="35384" xr:uid="{00000000-0005-0000-0000-0000CB380000}"/>
    <cellStyle name="Millares 7 13 9" xfId="26829" xr:uid="{00000000-0005-0000-0000-0000CC380000}"/>
    <cellStyle name="Millares 7 14" xfId="16921" xr:uid="{00000000-0005-0000-0000-0000CD380000}"/>
    <cellStyle name="Millares 7 14 2" xfId="18201" xr:uid="{00000000-0005-0000-0000-0000CE380000}"/>
    <cellStyle name="Millares 7 14 2 2" xfId="31392" xr:uid="{00000000-0005-0000-0000-0000CF380000}"/>
    <cellStyle name="Millares 7 14 3" xfId="19487" xr:uid="{00000000-0005-0000-0000-0000D0380000}"/>
    <cellStyle name="Millares 7 14 3 2" xfId="32678" xr:uid="{00000000-0005-0000-0000-0000D1380000}"/>
    <cellStyle name="Millares 7 14 4" xfId="20791" xr:uid="{00000000-0005-0000-0000-0000D2380000}"/>
    <cellStyle name="Millares 7 14 4 2" xfId="33980" xr:uid="{00000000-0005-0000-0000-0000D3380000}"/>
    <cellStyle name="Millares 7 14 5" xfId="35505" xr:uid="{00000000-0005-0000-0000-0000D4380000}"/>
    <cellStyle name="Millares 7 14 6" xfId="30112" xr:uid="{00000000-0005-0000-0000-0000D5380000}"/>
    <cellStyle name="Millares 7 14 7" xfId="22317" xr:uid="{00000000-0005-0000-0000-0000D6380000}"/>
    <cellStyle name="Millares 7 15" xfId="21036" xr:uid="{00000000-0005-0000-0000-0000D7380000}"/>
    <cellStyle name="Millares 7 15 2" xfId="35750" xr:uid="{00000000-0005-0000-0000-0000D8380000}"/>
    <cellStyle name="Millares 7 15 3" xfId="34225" xr:uid="{00000000-0005-0000-0000-0000D9380000}"/>
    <cellStyle name="Millares 7 15 4" xfId="22562" xr:uid="{00000000-0005-0000-0000-0000DA380000}"/>
    <cellStyle name="Millares 7 16" xfId="22802" xr:uid="{00000000-0005-0000-0000-0000DB380000}"/>
    <cellStyle name="Millares 7 16 2" xfId="35990" xr:uid="{00000000-0005-0000-0000-0000DC380000}"/>
    <cellStyle name="Millares 7 17" xfId="23032" xr:uid="{00000000-0005-0000-0000-0000DD380000}"/>
    <cellStyle name="Millares 7 17 2" xfId="36220" xr:uid="{00000000-0005-0000-0000-0000DE380000}"/>
    <cellStyle name="Millares 7 18" xfId="23296" xr:uid="{00000000-0005-0000-0000-0000DF380000}"/>
    <cellStyle name="Millares 7 18 2" xfId="36475" xr:uid="{00000000-0005-0000-0000-0000E0380000}"/>
    <cellStyle name="Millares 7 19" xfId="23551" xr:uid="{00000000-0005-0000-0000-0000E1380000}"/>
    <cellStyle name="Millares 7 19 2" xfId="36730" xr:uid="{00000000-0005-0000-0000-0000E2380000}"/>
    <cellStyle name="Millares 7 2" xfId="48" xr:uid="{00000000-0005-0000-0000-0000E3380000}"/>
    <cellStyle name="Millares 7 2 10" xfId="13702" xr:uid="{00000000-0005-0000-0000-0000E4380000}"/>
    <cellStyle name="Millares 7 2 10 10" xfId="22260" xr:uid="{00000000-0005-0000-0000-0000E5380000}"/>
    <cellStyle name="Millares 7 2 10 2" xfId="14751" xr:uid="{00000000-0005-0000-0000-0000E6380000}"/>
    <cellStyle name="Millares 7 2 10 2 2" xfId="27942" xr:uid="{00000000-0005-0000-0000-0000E7380000}"/>
    <cellStyle name="Millares 7 2 10 3" xfId="15807" xr:uid="{00000000-0005-0000-0000-0000E8380000}"/>
    <cellStyle name="Millares 7 2 10 3 2" xfId="28998" xr:uid="{00000000-0005-0000-0000-0000E9380000}"/>
    <cellStyle name="Millares 7 2 10 4" xfId="16863" xr:uid="{00000000-0005-0000-0000-0000EA380000}"/>
    <cellStyle name="Millares 7 2 10 4 2" xfId="30054" xr:uid="{00000000-0005-0000-0000-0000EB380000}"/>
    <cellStyle name="Millares 7 2 10 5" xfId="18144" xr:uid="{00000000-0005-0000-0000-0000EC380000}"/>
    <cellStyle name="Millares 7 2 10 5 2" xfId="31335" xr:uid="{00000000-0005-0000-0000-0000ED380000}"/>
    <cellStyle name="Millares 7 2 10 6" xfId="19430" xr:uid="{00000000-0005-0000-0000-0000EE380000}"/>
    <cellStyle name="Millares 7 2 10 6 2" xfId="32621" xr:uid="{00000000-0005-0000-0000-0000EF380000}"/>
    <cellStyle name="Millares 7 2 10 7" xfId="20734" xr:uid="{00000000-0005-0000-0000-0000F0380000}"/>
    <cellStyle name="Millares 7 2 10 7 2" xfId="33923" xr:uid="{00000000-0005-0000-0000-0000F1380000}"/>
    <cellStyle name="Millares 7 2 10 8" xfId="35448" xr:uid="{00000000-0005-0000-0000-0000F2380000}"/>
    <cellStyle name="Millares 7 2 10 9" xfId="26893" xr:uid="{00000000-0005-0000-0000-0000F3380000}"/>
    <cellStyle name="Millares 7 2 11" xfId="16985" xr:uid="{00000000-0005-0000-0000-0000F4380000}"/>
    <cellStyle name="Millares 7 2 11 2" xfId="18265" xr:uid="{00000000-0005-0000-0000-0000F5380000}"/>
    <cellStyle name="Millares 7 2 11 2 2" xfId="31456" xr:uid="{00000000-0005-0000-0000-0000F6380000}"/>
    <cellStyle name="Millares 7 2 11 3" xfId="19551" xr:uid="{00000000-0005-0000-0000-0000F7380000}"/>
    <cellStyle name="Millares 7 2 11 3 2" xfId="32742" xr:uid="{00000000-0005-0000-0000-0000F8380000}"/>
    <cellStyle name="Millares 7 2 11 4" xfId="20855" xr:uid="{00000000-0005-0000-0000-0000F9380000}"/>
    <cellStyle name="Millares 7 2 11 4 2" xfId="34044" xr:uid="{00000000-0005-0000-0000-0000FA380000}"/>
    <cellStyle name="Millares 7 2 11 5" xfId="35569" xr:uid="{00000000-0005-0000-0000-0000FB380000}"/>
    <cellStyle name="Millares 7 2 11 6" xfId="30176" xr:uid="{00000000-0005-0000-0000-0000FC380000}"/>
    <cellStyle name="Millares 7 2 11 7" xfId="22381" xr:uid="{00000000-0005-0000-0000-0000FD380000}"/>
    <cellStyle name="Millares 7 2 12" xfId="21100" xr:uid="{00000000-0005-0000-0000-0000FE380000}"/>
    <cellStyle name="Millares 7 2 12 2" xfId="35814" xr:uid="{00000000-0005-0000-0000-0000FF380000}"/>
    <cellStyle name="Millares 7 2 12 3" xfId="34289" xr:uid="{00000000-0005-0000-0000-000000390000}"/>
    <cellStyle name="Millares 7 2 12 4" xfId="22626" xr:uid="{00000000-0005-0000-0000-000001390000}"/>
    <cellStyle name="Millares 7 2 13" xfId="22866" xr:uid="{00000000-0005-0000-0000-000002390000}"/>
    <cellStyle name="Millares 7 2 13 2" xfId="36054" xr:uid="{00000000-0005-0000-0000-000003390000}"/>
    <cellStyle name="Millares 7 2 14" xfId="23096" xr:uid="{00000000-0005-0000-0000-000004390000}"/>
    <cellStyle name="Millares 7 2 14 2" xfId="36284" xr:uid="{00000000-0005-0000-0000-000005390000}"/>
    <cellStyle name="Millares 7 2 15" xfId="23360" xr:uid="{00000000-0005-0000-0000-000006390000}"/>
    <cellStyle name="Millares 7 2 15 2" xfId="36539" xr:uid="{00000000-0005-0000-0000-000007390000}"/>
    <cellStyle name="Millares 7 2 16" xfId="23615" xr:uid="{00000000-0005-0000-0000-000008390000}"/>
    <cellStyle name="Millares 7 2 16 2" xfId="36794" xr:uid="{00000000-0005-0000-0000-000009390000}"/>
    <cellStyle name="Millares 7 2 17" xfId="23844" xr:uid="{00000000-0005-0000-0000-00000A390000}"/>
    <cellStyle name="Millares 7 2 17 2" xfId="37023" xr:uid="{00000000-0005-0000-0000-00000B390000}"/>
    <cellStyle name="Millares 7 2 18" xfId="24073" xr:uid="{00000000-0005-0000-0000-00000C390000}"/>
    <cellStyle name="Millares 7 2 18 2" xfId="37252" xr:uid="{00000000-0005-0000-0000-00000D390000}"/>
    <cellStyle name="Millares 7 2 19" xfId="24302" xr:uid="{00000000-0005-0000-0000-00000E390000}"/>
    <cellStyle name="Millares 7 2 19 2" xfId="37481" xr:uid="{00000000-0005-0000-0000-00000F390000}"/>
    <cellStyle name="Millares 7 2 2" xfId="178" xr:uid="{00000000-0005-0000-0000-000010390000}"/>
    <cellStyle name="Millares 7 2 2 10" xfId="24182" xr:uid="{00000000-0005-0000-0000-000011390000}"/>
    <cellStyle name="Millares 7 2 2 10 2" xfId="37361" xr:uid="{00000000-0005-0000-0000-000012390000}"/>
    <cellStyle name="Millares 7 2 2 11" xfId="24411" xr:uid="{00000000-0005-0000-0000-000013390000}"/>
    <cellStyle name="Millares 7 2 2 11 2" xfId="37590" xr:uid="{00000000-0005-0000-0000-000014390000}"/>
    <cellStyle name="Millares 7 2 2 12" xfId="24662" xr:uid="{00000000-0005-0000-0000-000015390000}"/>
    <cellStyle name="Millares 7 2 2 12 2" xfId="37841" xr:uid="{00000000-0005-0000-0000-000016390000}"/>
    <cellStyle name="Millares 7 2 2 13" xfId="24846" xr:uid="{00000000-0005-0000-0000-000017390000}"/>
    <cellStyle name="Millares 7 2 2 2" xfId="4468" xr:uid="{00000000-0005-0000-0000-000018390000}"/>
    <cellStyle name="Millares 7 2 2 2 2" xfId="24983" xr:uid="{00000000-0005-0000-0000-000019390000}"/>
    <cellStyle name="Millares 7 2 2 3" xfId="17094" xr:uid="{00000000-0005-0000-0000-00001A390000}"/>
    <cellStyle name="Millares 7 2 2 3 2" xfId="18374" xr:uid="{00000000-0005-0000-0000-00001B390000}"/>
    <cellStyle name="Millares 7 2 2 3 2 2" xfId="31565" xr:uid="{00000000-0005-0000-0000-00001C390000}"/>
    <cellStyle name="Millares 7 2 2 3 3" xfId="19660" xr:uid="{00000000-0005-0000-0000-00001D390000}"/>
    <cellStyle name="Millares 7 2 2 3 3 2" xfId="32851" xr:uid="{00000000-0005-0000-0000-00001E390000}"/>
    <cellStyle name="Millares 7 2 2 3 4" xfId="20964" xr:uid="{00000000-0005-0000-0000-00001F390000}"/>
    <cellStyle name="Millares 7 2 2 3 4 2" xfId="34153" xr:uid="{00000000-0005-0000-0000-000020390000}"/>
    <cellStyle name="Millares 7 2 2 3 5" xfId="35678" xr:uid="{00000000-0005-0000-0000-000021390000}"/>
    <cellStyle name="Millares 7 2 2 3 6" xfId="30285" xr:uid="{00000000-0005-0000-0000-000022390000}"/>
    <cellStyle name="Millares 7 2 2 3 7" xfId="22490" xr:uid="{00000000-0005-0000-0000-000023390000}"/>
    <cellStyle name="Millares 7 2 2 4" xfId="21209" xr:uid="{00000000-0005-0000-0000-000024390000}"/>
    <cellStyle name="Millares 7 2 2 4 2" xfId="35923" xr:uid="{00000000-0005-0000-0000-000025390000}"/>
    <cellStyle name="Millares 7 2 2 4 3" xfId="34398" xr:uid="{00000000-0005-0000-0000-000026390000}"/>
    <cellStyle name="Millares 7 2 2 4 4" xfId="22735" xr:uid="{00000000-0005-0000-0000-000027390000}"/>
    <cellStyle name="Millares 7 2 2 5" xfId="22975" xr:uid="{00000000-0005-0000-0000-000028390000}"/>
    <cellStyle name="Millares 7 2 2 5 2" xfId="36163" xr:uid="{00000000-0005-0000-0000-000029390000}"/>
    <cellStyle name="Millares 7 2 2 6" xfId="23205" xr:uid="{00000000-0005-0000-0000-00002A390000}"/>
    <cellStyle name="Millares 7 2 2 6 2" xfId="36393" xr:uid="{00000000-0005-0000-0000-00002B390000}"/>
    <cellStyle name="Millares 7 2 2 7" xfId="23469" xr:uid="{00000000-0005-0000-0000-00002C390000}"/>
    <cellStyle name="Millares 7 2 2 7 2" xfId="36648" xr:uid="{00000000-0005-0000-0000-00002D390000}"/>
    <cellStyle name="Millares 7 2 2 8" xfId="23724" xr:uid="{00000000-0005-0000-0000-00002E390000}"/>
    <cellStyle name="Millares 7 2 2 8 2" xfId="36903" xr:uid="{00000000-0005-0000-0000-00002F390000}"/>
    <cellStyle name="Millares 7 2 2 9" xfId="23953" xr:uid="{00000000-0005-0000-0000-000030390000}"/>
    <cellStyle name="Millares 7 2 2 9 2" xfId="37132" xr:uid="{00000000-0005-0000-0000-000031390000}"/>
    <cellStyle name="Millares 7 2 20" xfId="24553" xr:uid="{00000000-0005-0000-0000-000032390000}"/>
    <cellStyle name="Millares 7 2 20 2" xfId="37732" xr:uid="{00000000-0005-0000-0000-000033390000}"/>
    <cellStyle name="Millares 7 2 21" xfId="24759" xr:uid="{00000000-0005-0000-0000-000034390000}"/>
    <cellStyle name="Millares 7 2 3" xfId="4467" xr:uid="{00000000-0005-0000-0000-000035390000}"/>
    <cellStyle name="Millares 7 2 3 2" xfId="24982" xr:uid="{00000000-0005-0000-0000-000036390000}"/>
    <cellStyle name="Millares 7 2 4" xfId="12028" xr:uid="{00000000-0005-0000-0000-000037390000}"/>
    <cellStyle name="Millares 7 2 4 10" xfId="25220" xr:uid="{00000000-0005-0000-0000-000038390000}"/>
    <cellStyle name="Millares 7 2 4 11" xfId="21527" xr:uid="{00000000-0005-0000-0000-000039390000}"/>
    <cellStyle name="Millares 7 2 4 2" xfId="12969" xr:uid="{00000000-0005-0000-0000-00003A390000}"/>
    <cellStyle name="Millares 7 2 4 2 2" xfId="26160" xr:uid="{00000000-0005-0000-0000-00003B390000}"/>
    <cellStyle name="Millares 7 2 4 3" xfId="14018" xr:uid="{00000000-0005-0000-0000-00003C390000}"/>
    <cellStyle name="Millares 7 2 4 3 2" xfId="27209" xr:uid="{00000000-0005-0000-0000-00003D390000}"/>
    <cellStyle name="Millares 7 2 4 4" xfId="15074" xr:uid="{00000000-0005-0000-0000-00003E390000}"/>
    <cellStyle name="Millares 7 2 4 4 2" xfId="28265" xr:uid="{00000000-0005-0000-0000-00003F390000}"/>
    <cellStyle name="Millares 7 2 4 5" xfId="16130" xr:uid="{00000000-0005-0000-0000-000040390000}"/>
    <cellStyle name="Millares 7 2 4 5 2" xfId="29321" xr:uid="{00000000-0005-0000-0000-000041390000}"/>
    <cellStyle name="Millares 7 2 4 6" xfId="17411" xr:uid="{00000000-0005-0000-0000-000042390000}"/>
    <cellStyle name="Millares 7 2 4 6 2" xfId="30602" xr:uid="{00000000-0005-0000-0000-000043390000}"/>
    <cellStyle name="Millares 7 2 4 7" xfId="18697" xr:uid="{00000000-0005-0000-0000-000044390000}"/>
    <cellStyle name="Millares 7 2 4 7 2" xfId="31888" xr:uid="{00000000-0005-0000-0000-000045390000}"/>
    <cellStyle name="Millares 7 2 4 8" xfId="20001" xr:uid="{00000000-0005-0000-0000-000046390000}"/>
    <cellStyle name="Millares 7 2 4 8 2" xfId="33190" xr:uid="{00000000-0005-0000-0000-000047390000}"/>
    <cellStyle name="Millares 7 2 4 9" xfId="34715" xr:uid="{00000000-0005-0000-0000-000048390000}"/>
    <cellStyle name="Millares 7 2 5" xfId="12135" xr:uid="{00000000-0005-0000-0000-000049390000}"/>
    <cellStyle name="Millares 7 2 5 10" xfId="25327" xr:uid="{00000000-0005-0000-0000-00004A390000}"/>
    <cellStyle name="Millares 7 2 5 11" xfId="21633" xr:uid="{00000000-0005-0000-0000-00004B390000}"/>
    <cellStyle name="Millares 7 2 5 2" xfId="13075" xr:uid="{00000000-0005-0000-0000-00004C390000}"/>
    <cellStyle name="Millares 7 2 5 2 2" xfId="26266" xr:uid="{00000000-0005-0000-0000-00004D390000}"/>
    <cellStyle name="Millares 7 2 5 3" xfId="14124" xr:uid="{00000000-0005-0000-0000-00004E390000}"/>
    <cellStyle name="Millares 7 2 5 3 2" xfId="27315" xr:uid="{00000000-0005-0000-0000-00004F390000}"/>
    <cellStyle name="Millares 7 2 5 4" xfId="15180" xr:uid="{00000000-0005-0000-0000-000050390000}"/>
    <cellStyle name="Millares 7 2 5 4 2" xfId="28371" xr:uid="{00000000-0005-0000-0000-000051390000}"/>
    <cellStyle name="Millares 7 2 5 5" xfId="16236" xr:uid="{00000000-0005-0000-0000-000052390000}"/>
    <cellStyle name="Millares 7 2 5 5 2" xfId="29427" xr:uid="{00000000-0005-0000-0000-000053390000}"/>
    <cellStyle name="Millares 7 2 5 6" xfId="17517" xr:uid="{00000000-0005-0000-0000-000054390000}"/>
    <cellStyle name="Millares 7 2 5 6 2" xfId="30708" xr:uid="{00000000-0005-0000-0000-000055390000}"/>
    <cellStyle name="Millares 7 2 5 7" xfId="18803" xr:uid="{00000000-0005-0000-0000-000056390000}"/>
    <cellStyle name="Millares 7 2 5 7 2" xfId="31994" xr:uid="{00000000-0005-0000-0000-000057390000}"/>
    <cellStyle name="Millares 7 2 5 8" xfId="20107" xr:uid="{00000000-0005-0000-0000-000058390000}"/>
    <cellStyle name="Millares 7 2 5 8 2" xfId="33296" xr:uid="{00000000-0005-0000-0000-000059390000}"/>
    <cellStyle name="Millares 7 2 5 9" xfId="34821" xr:uid="{00000000-0005-0000-0000-00005A390000}"/>
    <cellStyle name="Millares 7 2 6" xfId="12231" xr:uid="{00000000-0005-0000-0000-00005B390000}"/>
    <cellStyle name="Millares 7 2 6 10" xfId="25423" xr:uid="{00000000-0005-0000-0000-00005C390000}"/>
    <cellStyle name="Millares 7 2 6 11" xfId="21729" xr:uid="{00000000-0005-0000-0000-00005D390000}"/>
    <cellStyle name="Millares 7 2 6 2" xfId="13171" xr:uid="{00000000-0005-0000-0000-00005E390000}"/>
    <cellStyle name="Millares 7 2 6 2 2" xfId="26362" xr:uid="{00000000-0005-0000-0000-00005F390000}"/>
    <cellStyle name="Millares 7 2 6 3" xfId="14220" xr:uid="{00000000-0005-0000-0000-000060390000}"/>
    <cellStyle name="Millares 7 2 6 3 2" xfId="27411" xr:uid="{00000000-0005-0000-0000-000061390000}"/>
    <cellStyle name="Millares 7 2 6 4" xfId="15276" xr:uid="{00000000-0005-0000-0000-000062390000}"/>
    <cellStyle name="Millares 7 2 6 4 2" xfId="28467" xr:uid="{00000000-0005-0000-0000-000063390000}"/>
    <cellStyle name="Millares 7 2 6 5" xfId="16332" xr:uid="{00000000-0005-0000-0000-000064390000}"/>
    <cellStyle name="Millares 7 2 6 5 2" xfId="29523" xr:uid="{00000000-0005-0000-0000-000065390000}"/>
    <cellStyle name="Millares 7 2 6 6" xfId="17613" xr:uid="{00000000-0005-0000-0000-000066390000}"/>
    <cellStyle name="Millares 7 2 6 6 2" xfId="30804" xr:uid="{00000000-0005-0000-0000-000067390000}"/>
    <cellStyle name="Millares 7 2 6 7" xfId="18899" xr:uid="{00000000-0005-0000-0000-000068390000}"/>
    <cellStyle name="Millares 7 2 6 7 2" xfId="32090" xr:uid="{00000000-0005-0000-0000-000069390000}"/>
    <cellStyle name="Millares 7 2 6 8" xfId="20203" xr:uid="{00000000-0005-0000-0000-00006A390000}"/>
    <cellStyle name="Millares 7 2 6 8 2" xfId="33392" xr:uid="{00000000-0005-0000-0000-00006B390000}"/>
    <cellStyle name="Millares 7 2 6 9" xfId="34917" xr:uid="{00000000-0005-0000-0000-00006C390000}"/>
    <cellStyle name="Millares 7 2 7" xfId="12336" xr:uid="{00000000-0005-0000-0000-00006D390000}"/>
    <cellStyle name="Millares 7 2 7 10" xfId="25528" xr:uid="{00000000-0005-0000-0000-00006E390000}"/>
    <cellStyle name="Millares 7 2 7 11" xfId="21834" xr:uid="{00000000-0005-0000-0000-00006F390000}"/>
    <cellStyle name="Millares 7 2 7 2" xfId="13276" xr:uid="{00000000-0005-0000-0000-000070390000}"/>
    <cellStyle name="Millares 7 2 7 2 2" xfId="26467" xr:uid="{00000000-0005-0000-0000-000071390000}"/>
    <cellStyle name="Millares 7 2 7 3" xfId="14325" xr:uid="{00000000-0005-0000-0000-000072390000}"/>
    <cellStyle name="Millares 7 2 7 3 2" xfId="27516" xr:uid="{00000000-0005-0000-0000-000073390000}"/>
    <cellStyle name="Millares 7 2 7 4" xfId="15381" xr:uid="{00000000-0005-0000-0000-000074390000}"/>
    <cellStyle name="Millares 7 2 7 4 2" xfId="28572" xr:uid="{00000000-0005-0000-0000-000075390000}"/>
    <cellStyle name="Millares 7 2 7 5" xfId="16437" xr:uid="{00000000-0005-0000-0000-000076390000}"/>
    <cellStyle name="Millares 7 2 7 5 2" xfId="29628" xr:uid="{00000000-0005-0000-0000-000077390000}"/>
    <cellStyle name="Millares 7 2 7 6" xfId="17718" xr:uid="{00000000-0005-0000-0000-000078390000}"/>
    <cellStyle name="Millares 7 2 7 6 2" xfId="30909" xr:uid="{00000000-0005-0000-0000-000079390000}"/>
    <cellStyle name="Millares 7 2 7 7" xfId="19004" xr:uid="{00000000-0005-0000-0000-00007A390000}"/>
    <cellStyle name="Millares 7 2 7 7 2" xfId="32195" xr:uid="{00000000-0005-0000-0000-00007B390000}"/>
    <cellStyle name="Millares 7 2 7 8" xfId="20308" xr:uid="{00000000-0005-0000-0000-00007C390000}"/>
    <cellStyle name="Millares 7 2 7 8 2" xfId="33497" xr:uid="{00000000-0005-0000-0000-00007D390000}"/>
    <cellStyle name="Millares 7 2 7 9" xfId="35022" xr:uid="{00000000-0005-0000-0000-00007E390000}"/>
    <cellStyle name="Millares 7 2 8" xfId="12501" xr:uid="{00000000-0005-0000-0000-00007F390000}"/>
    <cellStyle name="Millares 7 2 8 10" xfId="25693" xr:uid="{00000000-0005-0000-0000-000080390000}"/>
    <cellStyle name="Millares 7 2 8 11" xfId="21995" xr:uid="{00000000-0005-0000-0000-000081390000}"/>
    <cellStyle name="Millares 7 2 8 2" xfId="13437" xr:uid="{00000000-0005-0000-0000-000082390000}"/>
    <cellStyle name="Millares 7 2 8 2 2" xfId="26628" xr:uid="{00000000-0005-0000-0000-000083390000}"/>
    <cellStyle name="Millares 7 2 8 3" xfId="14486" xr:uid="{00000000-0005-0000-0000-000084390000}"/>
    <cellStyle name="Millares 7 2 8 3 2" xfId="27677" xr:uid="{00000000-0005-0000-0000-000085390000}"/>
    <cellStyle name="Millares 7 2 8 4" xfId="15542" xr:uid="{00000000-0005-0000-0000-000086390000}"/>
    <cellStyle name="Millares 7 2 8 4 2" xfId="28733" xr:uid="{00000000-0005-0000-0000-000087390000}"/>
    <cellStyle name="Millares 7 2 8 5" xfId="16598" xr:uid="{00000000-0005-0000-0000-000088390000}"/>
    <cellStyle name="Millares 7 2 8 5 2" xfId="29789" xr:uid="{00000000-0005-0000-0000-000089390000}"/>
    <cellStyle name="Millares 7 2 8 6" xfId="17879" xr:uid="{00000000-0005-0000-0000-00008A390000}"/>
    <cellStyle name="Millares 7 2 8 6 2" xfId="31070" xr:uid="{00000000-0005-0000-0000-00008B390000}"/>
    <cellStyle name="Millares 7 2 8 7" xfId="19165" xr:uid="{00000000-0005-0000-0000-00008C390000}"/>
    <cellStyle name="Millares 7 2 8 7 2" xfId="32356" xr:uid="{00000000-0005-0000-0000-00008D390000}"/>
    <cellStyle name="Millares 7 2 8 8" xfId="20469" xr:uid="{00000000-0005-0000-0000-00008E390000}"/>
    <cellStyle name="Millares 7 2 8 8 2" xfId="33658" xr:uid="{00000000-0005-0000-0000-00008F390000}"/>
    <cellStyle name="Millares 7 2 8 9" xfId="35183" xr:uid="{00000000-0005-0000-0000-000090390000}"/>
    <cellStyle name="Millares 7 2 9" xfId="12615" xr:uid="{00000000-0005-0000-0000-000091390000}"/>
    <cellStyle name="Millares 7 2 9 10" xfId="25807" xr:uid="{00000000-0005-0000-0000-000092390000}"/>
    <cellStyle name="Millares 7 2 9 11" xfId="22109" xr:uid="{00000000-0005-0000-0000-000093390000}"/>
    <cellStyle name="Millares 7 2 9 2" xfId="13551" xr:uid="{00000000-0005-0000-0000-000094390000}"/>
    <cellStyle name="Millares 7 2 9 2 2" xfId="26742" xr:uid="{00000000-0005-0000-0000-000095390000}"/>
    <cellStyle name="Millares 7 2 9 3" xfId="14600" xr:uid="{00000000-0005-0000-0000-000096390000}"/>
    <cellStyle name="Millares 7 2 9 3 2" xfId="27791" xr:uid="{00000000-0005-0000-0000-000097390000}"/>
    <cellStyle name="Millares 7 2 9 4" xfId="15656" xr:uid="{00000000-0005-0000-0000-000098390000}"/>
    <cellStyle name="Millares 7 2 9 4 2" xfId="28847" xr:uid="{00000000-0005-0000-0000-000099390000}"/>
    <cellStyle name="Millares 7 2 9 5" xfId="16712" xr:uid="{00000000-0005-0000-0000-00009A390000}"/>
    <cellStyle name="Millares 7 2 9 5 2" xfId="29903" xr:uid="{00000000-0005-0000-0000-00009B390000}"/>
    <cellStyle name="Millares 7 2 9 6" xfId="17993" xr:uid="{00000000-0005-0000-0000-00009C390000}"/>
    <cellStyle name="Millares 7 2 9 6 2" xfId="31184" xr:uid="{00000000-0005-0000-0000-00009D390000}"/>
    <cellStyle name="Millares 7 2 9 7" xfId="19279" xr:uid="{00000000-0005-0000-0000-00009E390000}"/>
    <cellStyle name="Millares 7 2 9 7 2" xfId="32470" xr:uid="{00000000-0005-0000-0000-00009F390000}"/>
    <cellStyle name="Millares 7 2 9 8" xfId="20583" xr:uid="{00000000-0005-0000-0000-0000A0390000}"/>
    <cellStyle name="Millares 7 2 9 8 2" xfId="33772" xr:uid="{00000000-0005-0000-0000-0000A1390000}"/>
    <cellStyle name="Millares 7 2 9 9" xfId="35297" xr:uid="{00000000-0005-0000-0000-0000A2390000}"/>
    <cellStyle name="Millares 7 20" xfId="23780" xr:uid="{00000000-0005-0000-0000-0000A3390000}"/>
    <cellStyle name="Millares 7 20 2" xfId="36959" xr:uid="{00000000-0005-0000-0000-0000A4390000}"/>
    <cellStyle name="Millares 7 21" xfId="24009" xr:uid="{00000000-0005-0000-0000-0000A5390000}"/>
    <cellStyle name="Millares 7 21 2" xfId="37188" xr:uid="{00000000-0005-0000-0000-0000A6390000}"/>
    <cellStyle name="Millares 7 22" xfId="24238" xr:uid="{00000000-0005-0000-0000-0000A7390000}"/>
    <cellStyle name="Millares 7 22 2" xfId="37417" xr:uid="{00000000-0005-0000-0000-0000A8390000}"/>
    <cellStyle name="Millares 7 23" xfId="24489" xr:uid="{00000000-0005-0000-0000-0000A9390000}"/>
    <cellStyle name="Millares 7 23 2" xfId="37668" xr:uid="{00000000-0005-0000-0000-0000AA390000}"/>
    <cellStyle name="Millares 7 24" xfId="24758" xr:uid="{00000000-0005-0000-0000-0000AB390000}"/>
    <cellStyle name="Millares 7 3" xfId="49" xr:uid="{00000000-0005-0000-0000-0000AC390000}"/>
    <cellStyle name="Millares 7 3 10" xfId="16953" xr:uid="{00000000-0005-0000-0000-0000AD390000}"/>
    <cellStyle name="Millares 7 3 10 2" xfId="18233" xr:uid="{00000000-0005-0000-0000-0000AE390000}"/>
    <cellStyle name="Millares 7 3 10 2 2" xfId="31424" xr:uid="{00000000-0005-0000-0000-0000AF390000}"/>
    <cellStyle name="Millares 7 3 10 3" xfId="19519" xr:uid="{00000000-0005-0000-0000-0000B0390000}"/>
    <cellStyle name="Millares 7 3 10 3 2" xfId="32710" xr:uid="{00000000-0005-0000-0000-0000B1390000}"/>
    <cellStyle name="Millares 7 3 10 4" xfId="20823" xr:uid="{00000000-0005-0000-0000-0000B2390000}"/>
    <cellStyle name="Millares 7 3 10 4 2" xfId="34012" xr:uid="{00000000-0005-0000-0000-0000B3390000}"/>
    <cellStyle name="Millares 7 3 10 5" xfId="35537" xr:uid="{00000000-0005-0000-0000-0000B4390000}"/>
    <cellStyle name="Millares 7 3 10 6" xfId="30144" xr:uid="{00000000-0005-0000-0000-0000B5390000}"/>
    <cellStyle name="Millares 7 3 10 7" xfId="22349" xr:uid="{00000000-0005-0000-0000-0000B6390000}"/>
    <cellStyle name="Millares 7 3 11" xfId="21068" xr:uid="{00000000-0005-0000-0000-0000B7390000}"/>
    <cellStyle name="Millares 7 3 11 2" xfId="35782" xr:uid="{00000000-0005-0000-0000-0000B8390000}"/>
    <cellStyle name="Millares 7 3 11 3" xfId="34257" xr:uid="{00000000-0005-0000-0000-0000B9390000}"/>
    <cellStyle name="Millares 7 3 11 4" xfId="22594" xr:uid="{00000000-0005-0000-0000-0000BA390000}"/>
    <cellStyle name="Millares 7 3 12" xfId="22834" xr:uid="{00000000-0005-0000-0000-0000BB390000}"/>
    <cellStyle name="Millares 7 3 12 2" xfId="36022" xr:uid="{00000000-0005-0000-0000-0000BC390000}"/>
    <cellStyle name="Millares 7 3 13" xfId="23064" xr:uid="{00000000-0005-0000-0000-0000BD390000}"/>
    <cellStyle name="Millares 7 3 13 2" xfId="36252" xr:uid="{00000000-0005-0000-0000-0000BE390000}"/>
    <cellStyle name="Millares 7 3 14" xfId="23328" xr:uid="{00000000-0005-0000-0000-0000BF390000}"/>
    <cellStyle name="Millares 7 3 14 2" xfId="36507" xr:uid="{00000000-0005-0000-0000-0000C0390000}"/>
    <cellStyle name="Millares 7 3 15" xfId="23583" xr:uid="{00000000-0005-0000-0000-0000C1390000}"/>
    <cellStyle name="Millares 7 3 15 2" xfId="36762" xr:uid="{00000000-0005-0000-0000-0000C2390000}"/>
    <cellStyle name="Millares 7 3 16" xfId="23812" xr:uid="{00000000-0005-0000-0000-0000C3390000}"/>
    <cellStyle name="Millares 7 3 16 2" xfId="36991" xr:uid="{00000000-0005-0000-0000-0000C4390000}"/>
    <cellStyle name="Millares 7 3 17" xfId="24041" xr:uid="{00000000-0005-0000-0000-0000C5390000}"/>
    <cellStyle name="Millares 7 3 17 2" xfId="37220" xr:uid="{00000000-0005-0000-0000-0000C6390000}"/>
    <cellStyle name="Millares 7 3 18" xfId="24270" xr:uid="{00000000-0005-0000-0000-0000C7390000}"/>
    <cellStyle name="Millares 7 3 18 2" xfId="37449" xr:uid="{00000000-0005-0000-0000-0000C8390000}"/>
    <cellStyle name="Millares 7 3 19" xfId="24521" xr:uid="{00000000-0005-0000-0000-0000C9390000}"/>
    <cellStyle name="Millares 7 3 19 2" xfId="37700" xr:uid="{00000000-0005-0000-0000-0000CA390000}"/>
    <cellStyle name="Millares 7 3 2" xfId="179" xr:uid="{00000000-0005-0000-0000-0000CB390000}"/>
    <cellStyle name="Millares 7 3 2 10" xfId="24150" xr:uid="{00000000-0005-0000-0000-0000CC390000}"/>
    <cellStyle name="Millares 7 3 2 10 2" xfId="37329" xr:uid="{00000000-0005-0000-0000-0000CD390000}"/>
    <cellStyle name="Millares 7 3 2 11" xfId="24379" xr:uid="{00000000-0005-0000-0000-0000CE390000}"/>
    <cellStyle name="Millares 7 3 2 11 2" xfId="37558" xr:uid="{00000000-0005-0000-0000-0000CF390000}"/>
    <cellStyle name="Millares 7 3 2 12" xfId="24630" xr:uid="{00000000-0005-0000-0000-0000D0390000}"/>
    <cellStyle name="Millares 7 3 2 12 2" xfId="37809" xr:uid="{00000000-0005-0000-0000-0000D1390000}"/>
    <cellStyle name="Millares 7 3 2 13" xfId="24847" xr:uid="{00000000-0005-0000-0000-0000D2390000}"/>
    <cellStyle name="Millares 7 3 2 2" xfId="4470" xr:uid="{00000000-0005-0000-0000-0000D3390000}"/>
    <cellStyle name="Millares 7 3 2 2 2" xfId="24985" xr:uid="{00000000-0005-0000-0000-0000D4390000}"/>
    <cellStyle name="Millares 7 3 2 3" xfId="17062" xr:uid="{00000000-0005-0000-0000-0000D5390000}"/>
    <cellStyle name="Millares 7 3 2 3 2" xfId="18342" xr:uid="{00000000-0005-0000-0000-0000D6390000}"/>
    <cellStyle name="Millares 7 3 2 3 2 2" xfId="31533" xr:uid="{00000000-0005-0000-0000-0000D7390000}"/>
    <cellStyle name="Millares 7 3 2 3 3" xfId="19628" xr:uid="{00000000-0005-0000-0000-0000D8390000}"/>
    <cellStyle name="Millares 7 3 2 3 3 2" xfId="32819" xr:uid="{00000000-0005-0000-0000-0000D9390000}"/>
    <cellStyle name="Millares 7 3 2 3 4" xfId="20932" xr:uid="{00000000-0005-0000-0000-0000DA390000}"/>
    <cellStyle name="Millares 7 3 2 3 4 2" xfId="34121" xr:uid="{00000000-0005-0000-0000-0000DB390000}"/>
    <cellStyle name="Millares 7 3 2 3 5" xfId="35646" xr:uid="{00000000-0005-0000-0000-0000DC390000}"/>
    <cellStyle name="Millares 7 3 2 3 6" xfId="30253" xr:uid="{00000000-0005-0000-0000-0000DD390000}"/>
    <cellStyle name="Millares 7 3 2 3 7" xfId="22458" xr:uid="{00000000-0005-0000-0000-0000DE390000}"/>
    <cellStyle name="Millares 7 3 2 4" xfId="21177" xr:uid="{00000000-0005-0000-0000-0000DF390000}"/>
    <cellStyle name="Millares 7 3 2 4 2" xfId="35891" xr:uid="{00000000-0005-0000-0000-0000E0390000}"/>
    <cellStyle name="Millares 7 3 2 4 3" xfId="34366" xr:uid="{00000000-0005-0000-0000-0000E1390000}"/>
    <cellStyle name="Millares 7 3 2 4 4" xfId="22703" xr:uid="{00000000-0005-0000-0000-0000E2390000}"/>
    <cellStyle name="Millares 7 3 2 5" xfId="22943" xr:uid="{00000000-0005-0000-0000-0000E3390000}"/>
    <cellStyle name="Millares 7 3 2 5 2" xfId="36131" xr:uid="{00000000-0005-0000-0000-0000E4390000}"/>
    <cellStyle name="Millares 7 3 2 6" xfId="23173" xr:uid="{00000000-0005-0000-0000-0000E5390000}"/>
    <cellStyle name="Millares 7 3 2 6 2" xfId="36361" xr:uid="{00000000-0005-0000-0000-0000E6390000}"/>
    <cellStyle name="Millares 7 3 2 7" xfId="23437" xr:uid="{00000000-0005-0000-0000-0000E7390000}"/>
    <cellStyle name="Millares 7 3 2 7 2" xfId="36616" xr:uid="{00000000-0005-0000-0000-0000E8390000}"/>
    <cellStyle name="Millares 7 3 2 8" xfId="23692" xr:uid="{00000000-0005-0000-0000-0000E9390000}"/>
    <cellStyle name="Millares 7 3 2 8 2" xfId="36871" xr:uid="{00000000-0005-0000-0000-0000EA390000}"/>
    <cellStyle name="Millares 7 3 2 9" xfId="23921" xr:uid="{00000000-0005-0000-0000-0000EB390000}"/>
    <cellStyle name="Millares 7 3 2 9 2" xfId="37100" xr:uid="{00000000-0005-0000-0000-0000EC390000}"/>
    <cellStyle name="Millares 7 3 20" xfId="24760" xr:uid="{00000000-0005-0000-0000-0000ED390000}"/>
    <cellStyle name="Millares 7 3 3" xfId="4469" xr:uid="{00000000-0005-0000-0000-0000EE390000}"/>
    <cellStyle name="Millares 7 3 3 2" xfId="24984" xr:uid="{00000000-0005-0000-0000-0000EF390000}"/>
    <cellStyle name="Millares 7 3 4" xfId="12103" xr:uid="{00000000-0005-0000-0000-0000F0390000}"/>
    <cellStyle name="Millares 7 3 4 10" xfId="25295" xr:uid="{00000000-0005-0000-0000-0000F1390000}"/>
    <cellStyle name="Millares 7 3 4 11" xfId="21601" xr:uid="{00000000-0005-0000-0000-0000F2390000}"/>
    <cellStyle name="Millares 7 3 4 2" xfId="13043" xr:uid="{00000000-0005-0000-0000-0000F3390000}"/>
    <cellStyle name="Millares 7 3 4 2 2" xfId="26234" xr:uid="{00000000-0005-0000-0000-0000F4390000}"/>
    <cellStyle name="Millares 7 3 4 3" xfId="14092" xr:uid="{00000000-0005-0000-0000-0000F5390000}"/>
    <cellStyle name="Millares 7 3 4 3 2" xfId="27283" xr:uid="{00000000-0005-0000-0000-0000F6390000}"/>
    <cellStyle name="Millares 7 3 4 4" xfId="15148" xr:uid="{00000000-0005-0000-0000-0000F7390000}"/>
    <cellStyle name="Millares 7 3 4 4 2" xfId="28339" xr:uid="{00000000-0005-0000-0000-0000F8390000}"/>
    <cellStyle name="Millares 7 3 4 5" xfId="16204" xr:uid="{00000000-0005-0000-0000-0000F9390000}"/>
    <cellStyle name="Millares 7 3 4 5 2" xfId="29395" xr:uid="{00000000-0005-0000-0000-0000FA390000}"/>
    <cellStyle name="Millares 7 3 4 6" xfId="17485" xr:uid="{00000000-0005-0000-0000-0000FB390000}"/>
    <cellStyle name="Millares 7 3 4 6 2" xfId="30676" xr:uid="{00000000-0005-0000-0000-0000FC390000}"/>
    <cellStyle name="Millares 7 3 4 7" xfId="18771" xr:uid="{00000000-0005-0000-0000-0000FD390000}"/>
    <cellStyle name="Millares 7 3 4 7 2" xfId="31962" xr:uid="{00000000-0005-0000-0000-0000FE390000}"/>
    <cellStyle name="Millares 7 3 4 8" xfId="20075" xr:uid="{00000000-0005-0000-0000-0000FF390000}"/>
    <cellStyle name="Millares 7 3 4 8 2" xfId="33264" xr:uid="{00000000-0005-0000-0000-0000003A0000}"/>
    <cellStyle name="Millares 7 3 4 9" xfId="34789" xr:uid="{00000000-0005-0000-0000-0000013A0000}"/>
    <cellStyle name="Millares 7 3 5" xfId="12199" xr:uid="{00000000-0005-0000-0000-0000023A0000}"/>
    <cellStyle name="Millares 7 3 5 10" xfId="25391" xr:uid="{00000000-0005-0000-0000-0000033A0000}"/>
    <cellStyle name="Millares 7 3 5 11" xfId="21697" xr:uid="{00000000-0005-0000-0000-0000043A0000}"/>
    <cellStyle name="Millares 7 3 5 2" xfId="13139" xr:uid="{00000000-0005-0000-0000-0000053A0000}"/>
    <cellStyle name="Millares 7 3 5 2 2" xfId="26330" xr:uid="{00000000-0005-0000-0000-0000063A0000}"/>
    <cellStyle name="Millares 7 3 5 3" xfId="14188" xr:uid="{00000000-0005-0000-0000-0000073A0000}"/>
    <cellStyle name="Millares 7 3 5 3 2" xfId="27379" xr:uid="{00000000-0005-0000-0000-0000083A0000}"/>
    <cellStyle name="Millares 7 3 5 4" xfId="15244" xr:uid="{00000000-0005-0000-0000-0000093A0000}"/>
    <cellStyle name="Millares 7 3 5 4 2" xfId="28435" xr:uid="{00000000-0005-0000-0000-00000A3A0000}"/>
    <cellStyle name="Millares 7 3 5 5" xfId="16300" xr:uid="{00000000-0005-0000-0000-00000B3A0000}"/>
    <cellStyle name="Millares 7 3 5 5 2" xfId="29491" xr:uid="{00000000-0005-0000-0000-00000C3A0000}"/>
    <cellStyle name="Millares 7 3 5 6" xfId="17581" xr:uid="{00000000-0005-0000-0000-00000D3A0000}"/>
    <cellStyle name="Millares 7 3 5 6 2" xfId="30772" xr:uid="{00000000-0005-0000-0000-00000E3A0000}"/>
    <cellStyle name="Millares 7 3 5 7" xfId="18867" xr:uid="{00000000-0005-0000-0000-00000F3A0000}"/>
    <cellStyle name="Millares 7 3 5 7 2" xfId="32058" xr:uid="{00000000-0005-0000-0000-0000103A0000}"/>
    <cellStyle name="Millares 7 3 5 8" xfId="20171" xr:uid="{00000000-0005-0000-0000-0000113A0000}"/>
    <cellStyle name="Millares 7 3 5 8 2" xfId="33360" xr:uid="{00000000-0005-0000-0000-0000123A0000}"/>
    <cellStyle name="Millares 7 3 5 9" xfId="34885" xr:uid="{00000000-0005-0000-0000-0000133A0000}"/>
    <cellStyle name="Millares 7 3 6" xfId="12304" xr:uid="{00000000-0005-0000-0000-0000143A0000}"/>
    <cellStyle name="Millares 7 3 6 10" xfId="25496" xr:uid="{00000000-0005-0000-0000-0000153A0000}"/>
    <cellStyle name="Millares 7 3 6 11" xfId="21802" xr:uid="{00000000-0005-0000-0000-0000163A0000}"/>
    <cellStyle name="Millares 7 3 6 2" xfId="13244" xr:uid="{00000000-0005-0000-0000-0000173A0000}"/>
    <cellStyle name="Millares 7 3 6 2 2" xfId="26435" xr:uid="{00000000-0005-0000-0000-0000183A0000}"/>
    <cellStyle name="Millares 7 3 6 3" xfId="14293" xr:uid="{00000000-0005-0000-0000-0000193A0000}"/>
    <cellStyle name="Millares 7 3 6 3 2" xfId="27484" xr:uid="{00000000-0005-0000-0000-00001A3A0000}"/>
    <cellStyle name="Millares 7 3 6 4" xfId="15349" xr:uid="{00000000-0005-0000-0000-00001B3A0000}"/>
    <cellStyle name="Millares 7 3 6 4 2" xfId="28540" xr:uid="{00000000-0005-0000-0000-00001C3A0000}"/>
    <cellStyle name="Millares 7 3 6 5" xfId="16405" xr:uid="{00000000-0005-0000-0000-00001D3A0000}"/>
    <cellStyle name="Millares 7 3 6 5 2" xfId="29596" xr:uid="{00000000-0005-0000-0000-00001E3A0000}"/>
    <cellStyle name="Millares 7 3 6 6" xfId="17686" xr:uid="{00000000-0005-0000-0000-00001F3A0000}"/>
    <cellStyle name="Millares 7 3 6 6 2" xfId="30877" xr:uid="{00000000-0005-0000-0000-0000203A0000}"/>
    <cellStyle name="Millares 7 3 6 7" xfId="18972" xr:uid="{00000000-0005-0000-0000-0000213A0000}"/>
    <cellStyle name="Millares 7 3 6 7 2" xfId="32163" xr:uid="{00000000-0005-0000-0000-0000223A0000}"/>
    <cellStyle name="Millares 7 3 6 8" xfId="20276" xr:uid="{00000000-0005-0000-0000-0000233A0000}"/>
    <cellStyle name="Millares 7 3 6 8 2" xfId="33465" xr:uid="{00000000-0005-0000-0000-0000243A0000}"/>
    <cellStyle name="Millares 7 3 6 9" xfId="34990" xr:uid="{00000000-0005-0000-0000-0000253A0000}"/>
    <cellStyle name="Millares 7 3 7" xfId="12469" xr:uid="{00000000-0005-0000-0000-0000263A0000}"/>
    <cellStyle name="Millares 7 3 7 10" xfId="25661" xr:uid="{00000000-0005-0000-0000-0000273A0000}"/>
    <cellStyle name="Millares 7 3 7 11" xfId="21963" xr:uid="{00000000-0005-0000-0000-0000283A0000}"/>
    <cellStyle name="Millares 7 3 7 2" xfId="13405" xr:uid="{00000000-0005-0000-0000-0000293A0000}"/>
    <cellStyle name="Millares 7 3 7 2 2" xfId="26596" xr:uid="{00000000-0005-0000-0000-00002A3A0000}"/>
    <cellStyle name="Millares 7 3 7 3" xfId="14454" xr:uid="{00000000-0005-0000-0000-00002B3A0000}"/>
    <cellStyle name="Millares 7 3 7 3 2" xfId="27645" xr:uid="{00000000-0005-0000-0000-00002C3A0000}"/>
    <cellStyle name="Millares 7 3 7 4" xfId="15510" xr:uid="{00000000-0005-0000-0000-00002D3A0000}"/>
    <cellStyle name="Millares 7 3 7 4 2" xfId="28701" xr:uid="{00000000-0005-0000-0000-00002E3A0000}"/>
    <cellStyle name="Millares 7 3 7 5" xfId="16566" xr:uid="{00000000-0005-0000-0000-00002F3A0000}"/>
    <cellStyle name="Millares 7 3 7 5 2" xfId="29757" xr:uid="{00000000-0005-0000-0000-0000303A0000}"/>
    <cellStyle name="Millares 7 3 7 6" xfId="17847" xr:uid="{00000000-0005-0000-0000-0000313A0000}"/>
    <cellStyle name="Millares 7 3 7 6 2" xfId="31038" xr:uid="{00000000-0005-0000-0000-0000323A0000}"/>
    <cellStyle name="Millares 7 3 7 7" xfId="19133" xr:uid="{00000000-0005-0000-0000-0000333A0000}"/>
    <cellStyle name="Millares 7 3 7 7 2" xfId="32324" xr:uid="{00000000-0005-0000-0000-0000343A0000}"/>
    <cellStyle name="Millares 7 3 7 8" xfId="20437" xr:uid="{00000000-0005-0000-0000-0000353A0000}"/>
    <cellStyle name="Millares 7 3 7 8 2" xfId="33626" xr:uid="{00000000-0005-0000-0000-0000363A0000}"/>
    <cellStyle name="Millares 7 3 7 9" xfId="35151" xr:uid="{00000000-0005-0000-0000-0000373A0000}"/>
    <cellStyle name="Millares 7 3 8" xfId="12583" xr:uid="{00000000-0005-0000-0000-0000383A0000}"/>
    <cellStyle name="Millares 7 3 8 10" xfId="25775" xr:uid="{00000000-0005-0000-0000-0000393A0000}"/>
    <cellStyle name="Millares 7 3 8 11" xfId="22077" xr:uid="{00000000-0005-0000-0000-00003A3A0000}"/>
    <cellStyle name="Millares 7 3 8 2" xfId="13519" xr:uid="{00000000-0005-0000-0000-00003B3A0000}"/>
    <cellStyle name="Millares 7 3 8 2 2" xfId="26710" xr:uid="{00000000-0005-0000-0000-00003C3A0000}"/>
    <cellStyle name="Millares 7 3 8 3" xfId="14568" xr:uid="{00000000-0005-0000-0000-00003D3A0000}"/>
    <cellStyle name="Millares 7 3 8 3 2" xfId="27759" xr:uid="{00000000-0005-0000-0000-00003E3A0000}"/>
    <cellStyle name="Millares 7 3 8 4" xfId="15624" xr:uid="{00000000-0005-0000-0000-00003F3A0000}"/>
    <cellStyle name="Millares 7 3 8 4 2" xfId="28815" xr:uid="{00000000-0005-0000-0000-0000403A0000}"/>
    <cellStyle name="Millares 7 3 8 5" xfId="16680" xr:uid="{00000000-0005-0000-0000-0000413A0000}"/>
    <cellStyle name="Millares 7 3 8 5 2" xfId="29871" xr:uid="{00000000-0005-0000-0000-0000423A0000}"/>
    <cellStyle name="Millares 7 3 8 6" xfId="17961" xr:uid="{00000000-0005-0000-0000-0000433A0000}"/>
    <cellStyle name="Millares 7 3 8 6 2" xfId="31152" xr:uid="{00000000-0005-0000-0000-0000443A0000}"/>
    <cellStyle name="Millares 7 3 8 7" xfId="19247" xr:uid="{00000000-0005-0000-0000-0000453A0000}"/>
    <cellStyle name="Millares 7 3 8 7 2" xfId="32438" xr:uid="{00000000-0005-0000-0000-0000463A0000}"/>
    <cellStyle name="Millares 7 3 8 8" xfId="20551" xr:uid="{00000000-0005-0000-0000-0000473A0000}"/>
    <cellStyle name="Millares 7 3 8 8 2" xfId="33740" xr:uid="{00000000-0005-0000-0000-0000483A0000}"/>
    <cellStyle name="Millares 7 3 8 9" xfId="35265" xr:uid="{00000000-0005-0000-0000-0000493A0000}"/>
    <cellStyle name="Millares 7 3 9" xfId="13670" xr:uid="{00000000-0005-0000-0000-00004A3A0000}"/>
    <cellStyle name="Millares 7 3 9 10" xfId="22228" xr:uid="{00000000-0005-0000-0000-00004B3A0000}"/>
    <cellStyle name="Millares 7 3 9 2" xfId="14719" xr:uid="{00000000-0005-0000-0000-00004C3A0000}"/>
    <cellStyle name="Millares 7 3 9 2 2" xfId="27910" xr:uid="{00000000-0005-0000-0000-00004D3A0000}"/>
    <cellStyle name="Millares 7 3 9 3" xfId="15775" xr:uid="{00000000-0005-0000-0000-00004E3A0000}"/>
    <cellStyle name="Millares 7 3 9 3 2" xfId="28966" xr:uid="{00000000-0005-0000-0000-00004F3A0000}"/>
    <cellStyle name="Millares 7 3 9 4" xfId="16831" xr:uid="{00000000-0005-0000-0000-0000503A0000}"/>
    <cellStyle name="Millares 7 3 9 4 2" xfId="30022" xr:uid="{00000000-0005-0000-0000-0000513A0000}"/>
    <cellStyle name="Millares 7 3 9 5" xfId="18112" xr:uid="{00000000-0005-0000-0000-0000523A0000}"/>
    <cellStyle name="Millares 7 3 9 5 2" xfId="31303" xr:uid="{00000000-0005-0000-0000-0000533A0000}"/>
    <cellStyle name="Millares 7 3 9 6" xfId="19398" xr:uid="{00000000-0005-0000-0000-0000543A0000}"/>
    <cellStyle name="Millares 7 3 9 6 2" xfId="32589" xr:uid="{00000000-0005-0000-0000-0000553A0000}"/>
    <cellStyle name="Millares 7 3 9 7" xfId="20702" xr:uid="{00000000-0005-0000-0000-0000563A0000}"/>
    <cellStyle name="Millares 7 3 9 7 2" xfId="33891" xr:uid="{00000000-0005-0000-0000-0000573A0000}"/>
    <cellStyle name="Millares 7 3 9 8" xfId="35416" xr:uid="{00000000-0005-0000-0000-0000583A0000}"/>
    <cellStyle name="Millares 7 3 9 9" xfId="26861" xr:uid="{00000000-0005-0000-0000-0000593A0000}"/>
    <cellStyle name="Millares 7 4" xfId="180" xr:uid="{00000000-0005-0000-0000-00005A3A0000}"/>
    <cellStyle name="Millares 7 4 10" xfId="24118" xr:uid="{00000000-0005-0000-0000-00005B3A0000}"/>
    <cellStyle name="Millares 7 4 10 2" xfId="37297" xr:uid="{00000000-0005-0000-0000-00005C3A0000}"/>
    <cellStyle name="Millares 7 4 11" xfId="24347" xr:uid="{00000000-0005-0000-0000-00005D3A0000}"/>
    <cellStyle name="Millares 7 4 11 2" xfId="37526" xr:uid="{00000000-0005-0000-0000-00005E3A0000}"/>
    <cellStyle name="Millares 7 4 12" xfId="24598" xr:uid="{00000000-0005-0000-0000-00005F3A0000}"/>
    <cellStyle name="Millares 7 4 12 2" xfId="37777" xr:uid="{00000000-0005-0000-0000-0000603A0000}"/>
    <cellStyle name="Millares 7 4 13" xfId="24848" xr:uid="{00000000-0005-0000-0000-0000613A0000}"/>
    <cellStyle name="Millares 7 4 2" xfId="4471" xr:uid="{00000000-0005-0000-0000-0000623A0000}"/>
    <cellStyle name="Millares 7 4 2 2" xfId="24986" xr:uid="{00000000-0005-0000-0000-0000633A0000}"/>
    <cellStyle name="Millares 7 4 3" xfId="17030" xr:uid="{00000000-0005-0000-0000-0000643A0000}"/>
    <cellStyle name="Millares 7 4 3 2" xfId="18310" xr:uid="{00000000-0005-0000-0000-0000653A0000}"/>
    <cellStyle name="Millares 7 4 3 2 2" xfId="31501" xr:uid="{00000000-0005-0000-0000-0000663A0000}"/>
    <cellStyle name="Millares 7 4 3 3" xfId="19596" xr:uid="{00000000-0005-0000-0000-0000673A0000}"/>
    <cellStyle name="Millares 7 4 3 3 2" xfId="32787" xr:uid="{00000000-0005-0000-0000-0000683A0000}"/>
    <cellStyle name="Millares 7 4 3 4" xfId="20900" xr:uid="{00000000-0005-0000-0000-0000693A0000}"/>
    <cellStyle name="Millares 7 4 3 4 2" xfId="34089" xr:uid="{00000000-0005-0000-0000-00006A3A0000}"/>
    <cellStyle name="Millares 7 4 3 5" xfId="35614" xr:uid="{00000000-0005-0000-0000-00006B3A0000}"/>
    <cellStyle name="Millares 7 4 3 6" xfId="30221" xr:uid="{00000000-0005-0000-0000-00006C3A0000}"/>
    <cellStyle name="Millares 7 4 3 7" xfId="22426" xr:uid="{00000000-0005-0000-0000-00006D3A0000}"/>
    <cellStyle name="Millares 7 4 4" xfId="21145" xr:uid="{00000000-0005-0000-0000-00006E3A0000}"/>
    <cellStyle name="Millares 7 4 4 2" xfId="35859" xr:uid="{00000000-0005-0000-0000-00006F3A0000}"/>
    <cellStyle name="Millares 7 4 4 3" xfId="34334" xr:uid="{00000000-0005-0000-0000-0000703A0000}"/>
    <cellStyle name="Millares 7 4 4 4" xfId="22671" xr:uid="{00000000-0005-0000-0000-0000713A0000}"/>
    <cellStyle name="Millares 7 4 5" xfId="22911" xr:uid="{00000000-0005-0000-0000-0000723A0000}"/>
    <cellStyle name="Millares 7 4 5 2" xfId="36099" xr:uid="{00000000-0005-0000-0000-0000733A0000}"/>
    <cellStyle name="Millares 7 4 6" xfId="23141" xr:uid="{00000000-0005-0000-0000-0000743A0000}"/>
    <cellStyle name="Millares 7 4 6 2" xfId="36329" xr:uid="{00000000-0005-0000-0000-0000753A0000}"/>
    <cellStyle name="Millares 7 4 7" xfId="23405" xr:uid="{00000000-0005-0000-0000-0000763A0000}"/>
    <cellStyle name="Millares 7 4 7 2" xfId="36584" xr:uid="{00000000-0005-0000-0000-0000773A0000}"/>
    <cellStyle name="Millares 7 4 8" xfId="23660" xr:uid="{00000000-0005-0000-0000-0000783A0000}"/>
    <cellStyle name="Millares 7 4 8 2" xfId="36839" xr:uid="{00000000-0005-0000-0000-0000793A0000}"/>
    <cellStyle name="Millares 7 4 9" xfId="23889" xr:uid="{00000000-0005-0000-0000-00007A3A0000}"/>
    <cellStyle name="Millares 7 4 9 2" xfId="37068" xr:uid="{00000000-0005-0000-0000-00007B3A0000}"/>
    <cellStyle name="Millares 7 5" xfId="181" xr:uid="{00000000-0005-0000-0000-00007C3A0000}"/>
    <cellStyle name="Millares 7 5 10" xfId="34467" xr:uid="{00000000-0005-0000-0000-00007D3A0000}"/>
    <cellStyle name="Millares 7 5 11" xfId="24849" xr:uid="{00000000-0005-0000-0000-00007E3A0000}"/>
    <cellStyle name="Millares 7 5 12" xfId="21279" xr:uid="{00000000-0005-0000-0000-00007F3A0000}"/>
    <cellStyle name="Millares 7 5 13" xfId="37942" xr:uid="{00000000-0005-0000-0000-0000803A0000}"/>
    <cellStyle name="Millares 7 5 14" xfId="37990" xr:uid="{00000000-0005-0000-0000-0000813A0000}"/>
    <cellStyle name="Millares 7 5 2" xfId="4472" xr:uid="{00000000-0005-0000-0000-0000823A0000}"/>
    <cellStyle name="Millares 7 5 2 10" xfId="24987" xr:uid="{00000000-0005-0000-0000-0000833A0000}"/>
    <cellStyle name="Millares 7 5 2 11" xfId="21352" xr:uid="{00000000-0005-0000-0000-0000843A0000}"/>
    <cellStyle name="Millares 7 5 2 2" xfId="12794" xr:uid="{00000000-0005-0000-0000-0000853A0000}"/>
    <cellStyle name="Millares 7 5 2 2 2" xfId="25985" xr:uid="{00000000-0005-0000-0000-0000863A0000}"/>
    <cellStyle name="Millares 7 5 2 3" xfId="13843" xr:uid="{00000000-0005-0000-0000-0000873A0000}"/>
    <cellStyle name="Millares 7 5 2 3 2" xfId="27034" xr:uid="{00000000-0005-0000-0000-0000883A0000}"/>
    <cellStyle name="Millares 7 5 2 4" xfId="14899" xr:uid="{00000000-0005-0000-0000-0000893A0000}"/>
    <cellStyle name="Millares 7 5 2 4 2" xfId="28090" xr:uid="{00000000-0005-0000-0000-00008A3A0000}"/>
    <cellStyle name="Millares 7 5 2 5" xfId="15955" xr:uid="{00000000-0005-0000-0000-00008B3A0000}"/>
    <cellStyle name="Millares 7 5 2 5 2" xfId="29146" xr:uid="{00000000-0005-0000-0000-00008C3A0000}"/>
    <cellStyle name="Millares 7 5 2 6" xfId="17236" xr:uid="{00000000-0005-0000-0000-00008D3A0000}"/>
    <cellStyle name="Millares 7 5 2 6 2" xfId="30427" xr:uid="{00000000-0005-0000-0000-00008E3A0000}"/>
    <cellStyle name="Millares 7 5 2 7" xfId="18522" xr:uid="{00000000-0005-0000-0000-00008F3A0000}"/>
    <cellStyle name="Millares 7 5 2 7 2" xfId="31713" xr:uid="{00000000-0005-0000-0000-0000903A0000}"/>
    <cellStyle name="Millares 7 5 2 8" xfId="19826" xr:uid="{00000000-0005-0000-0000-0000913A0000}"/>
    <cellStyle name="Millares 7 5 2 8 2" xfId="33015" xr:uid="{00000000-0005-0000-0000-0000923A0000}"/>
    <cellStyle name="Millares 7 5 2 9" xfId="34540" xr:uid="{00000000-0005-0000-0000-0000933A0000}"/>
    <cellStyle name="Millares 7 5 3" xfId="12721" xr:uid="{00000000-0005-0000-0000-0000943A0000}"/>
    <cellStyle name="Millares 7 5 3 2" xfId="25912" xr:uid="{00000000-0005-0000-0000-0000953A0000}"/>
    <cellStyle name="Millares 7 5 4" xfId="13770" xr:uid="{00000000-0005-0000-0000-0000963A0000}"/>
    <cellStyle name="Millares 7 5 4 2" xfId="26961" xr:uid="{00000000-0005-0000-0000-0000973A0000}"/>
    <cellStyle name="Millares 7 5 5" xfId="14826" xr:uid="{00000000-0005-0000-0000-0000983A0000}"/>
    <cellStyle name="Millares 7 5 5 2" xfId="28017" xr:uid="{00000000-0005-0000-0000-0000993A0000}"/>
    <cellStyle name="Millares 7 5 6" xfId="15882" xr:uid="{00000000-0005-0000-0000-00009A3A0000}"/>
    <cellStyle name="Millares 7 5 6 2" xfId="29073" xr:uid="{00000000-0005-0000-0000-00009B3A0000}"/>
    <cellStyle name="Millares 7 5 7" xfId="17163" xr:uid="{00000000-0005-0000-0000-00009C3A0000}"/>
    <cellStyle name="Millares 7 5 7 2" xfId="30354" xr:uid="{00000000-0005-0000-0000-00009D3A0000}"/>
    <cellStyle name="Millares 7 5 8" xfId="18449" xr:uid="{00000000-0005-0000-0000-00009E3A0000}"/>
    <cellStyle name="Millares 7 5 8 2" xfId="31640" xr:uid="{00000000-0005-0000-0000-00009F3A0000}"/>
    <cellStyle name="Millares 7 5 9" xfId="19753" xr:uid="{00000000-0005-0000-0000-0000A03A0000}"/>
    <cellStyle name="Millares 7 5 9 2" xfId="32942" xr:uid="{00000000-0005-0000-0000-0000A13A0000}"/>
    <cellStyle name="Millares 7 6" xfId="4466" xr:uid="{00000000-0005-0000-0000-0000A23A0000}"/>
    <cellStyle name="Millares 7 6 2" xfId="24981" xr:uid="{00000000-0005-0000-0000-0000A33A0000}"/>
    <cellStyle name="Millares 7 7" xfId="11996" xr:uid="{00000000-0005-0000-0000-0000A43A0000}"/>
    <cellStyle name="Millares 7 7 10" xfId="25188" xr:uid="{00000000-0005-0000-0000-0000A53A0000}"/>
    <cellStyle name="Millares 7 7 11" xfId="21495" xr:uid="{00000000-0005-0000-0000-0000A63A0000}"/>
    <cellStyle name="Millares 7 7 2" xfId="12937" xr:uid="{00000000-0005-0000-0000-0000A73A0000}"/>
    <cellStyle name="Millares 7 7 2 2" xfId="26128" xr:uid="{00000000-0005-0000-0000-0000A83A0000}"/>
    <cellStyle name="Millares 7 7 3" xfId="13986" xr:uid="{00000000-0005-0000-0000-0000A93A0000}"/>
    <cellStyle name="Millares 7 7 3 2" xfId="27177" xr:uid="{00000000-0005-0000-0000-0000AA3A0000}"/>
    <cellStyle name="Millares 7 7 4" xfId="15042" xr:uid="{00000000-0005-0000-0000-0000AB3A0000}"/>
    <cellStyle name="Millares 7 7 4 2" xfId="28233" xr:uid="{00000000-0005-0000-0000-0000AC3A0000}"/>
    <cellStyle name="Millares 7 7 5" xfId="16098" xr:uid="{00000000-0005-0000-0000-0000AD3A0000}"/>
    <cellStyle name="Millares 7 7 5 2" xfId="29289" xr:uid="{00000000-0005-0000-0000-0000AE3A0000}"/>
    <cellStyle name="Millares 7 7 6" xfId="17379" xr:uid="{00000000-0005-0000-0000-0000AF3A0000}"/>
    <cellStyle name="Millares 7 7 6 2" xfId="30570" xr:uid="{00000000-0005-0000-0000-0000B03A0000}"/>
    <cellStyle name="Millares 7 7 7" xfId="18665" xr:uid="{00000000-0005-0000-0000-0000B13A0000}"/>
    <cellStyle name="Millares 7 7 7 2" xfId="31856" xr:uid="{00000000-0005-0000-0000-0000B23A0000}"/>
    <cellStyle name="Millares 7 7 8" xfId="19969" xr:uid="{00000000-0005-0000-0000-0000B33A0000}"/>
    <cellStyle name="Millares 7 7 8 2" xfId="33158" xr:uid="{00000000-0005-0000-0000-0000B43A0000}"/>
    <cellStyle name="Millares 7 7 9" xfId="34683" xr:uid="{00000000-0005-0000-0000-0000B53A0000}"/>
    <cellStyle name="Millares 7 8" xfId="12071" xr:uid="{00000000-0005-0000-0000-0000B63A0000}"/>
    <cellStyle name="Millares 7 8 10" xfId="25263" xr:uid="{00000000-0005-0000-0000-0000B73A0000}"/>
    <cellStyle name="Millares 7 8 11" xfId="21569" xr:uid="{00000000-0005-0000-0000-0000B83A0000}"/>
    <cellStyle name="Millares 7 8 2" xfId="13011" xr:uid="{00000000-0005-0000-0000-0000B93A0000}"/>
    <cellStyle name="Millares 7 8 2 2" xfId="26202" xr:uid="{00000000-0005-0000-0000-0000BA3A0000}"/>
    <cellStyle name="Millares 7 8 3" xfId="14060" xr:uid="{00000000-0005-0000-0000-0000BB3A0000}"/>
    <cellStyle name="Millares 7 8 3 2" xfId="27251" xr:uid="{00000000-0005-0000-0000-0000BC3A0000}"/>
    <cellStyle name="Millares 7 8 4" xfId="15116" xr:uid="{00000000-0005-0000-0000-0000BD3A0000}"/>
    <cellStyle name="Millares 7 8 4 2" xfId="28307" xr:uid="{00000000-0005-0000-0000-0000BE3A0000}"/>
    <cellStyle name="Millares 7 8 5" xfId="16172" xr:uid="{00000000-0005-0000-0000-0000BF3A0000}"/>
    <cellStyle name="Millares 7 8 5 2" xfId="29363" xr:uid="{00000000-0005-0000-0000-0000C03A0000}"/>
    <cellStyle name="Millares 7 8 6" xfId="17453" xr:uid="{00000000-0005-0000-0000-0000C13A0000}"/>
    <cellStyle name="Millares 7 8 6 2" xfId="30644" xr:uid="{00000000-0005-0000-0000-0000C23A0000}"/>
    <cellStyle name="Millares 7 8 7" xfId="18739" xr:uid="{00000000-0005-0000-0000-0000C33A0000}"/>
    <cellStyle name="Millares 7 8 7 2" xfId="31930" xr:uid="{00000000-0005-0000-0000-0000C43A0000}"/>
    <cellStyle name="Millares 7 8 8" xfId="20043" xr:uid="{00000000-0005-0000-0000-0000C53A0000}"/>
    <cellStyle name="Millares 7 8 8 2" xfId="33232" xr:uid="{00000000-0005-0000-0000-0000C63A0000}"/>
    <cellStyle name="Millares 7 8 9" xfId="34757" xr:uid="{00000000-0005-0000-0000-0000C73A0000}"/>
    <cellStyle name="Millares 7 9" xfId="12167" xr:uid="{00000000-0005-0000-0000-0000C83A0000}"/>
    <cellStyle name="Millares 7 9 10" xfId="25359" xr:uid="{00000000-0005-0000-0000-0000C93A0000}"/>
    <cellStyle name="Millares 7 9 11" xfId="21665" xr:uid="{00000000-0005-0000-0000-0000CA3A0000}"/>
    <cellStyle name="Millares 7 9 2" xfId="13107" xr:uid="{00000000-0005-0000-0000-0000CB3A0000}"/>
    <cellStyle name="Millares 7 9 2 2" xfId="26298" xr:uid="{00000000-0005-0000-0000-0000CC3A0000}"/>
    <cellStyle name="Millares 7 9 3" xfId="14156" xr:uid="{00000000-0005-0000-0000-0000CD3A0000}"/>
    <cellStyle name="Millares 7 9 3 2" xfId="27347" xr:uid="{00000000-0005-0000-0000-0000CE3A0000}"/>
    <cellStyle name="Millares 7 9 4" xfId="15212" xr:uid="{00000000-0005-0000-0000-0000CF3A0000}"/>
    <cellStyle name="Millares 7 9 4 2" xfId="28403" xr:uid="{00000000-0005-0000-0000-0000D03A0000}"/>
    <cellStyle name="Millares 7 9 5" xfId="16268" xr:uid="{00000000-0005-0000-0000-0000D13A0000}"/>
    <cellStyle name="Millares 7 9 5 2" xfId="29459" xr:uid="{00000000-0005-0000-0000-0000D23A0000}"/>
    <cellStyle name="Millares 7 9 6" xfId="17549" xr:uid="{00000000-0005-0000-0000-0000D33A0000}"/>
    <cellStyle name="Millares 7 9 6 2" xfId="30740" xr:uid="{00000000-0005-0000-0000-0000D43A0000}"/>
    <cellStyle name="Millares 7 9 7" xfId="18835" xr:uid="{00000000-0005-0000-0000-0000D53A0000}"/>
    <cellStyle name="Millares 7 9 7 2" xfId="32026" xr:uid="{00000000-0005-0000-0000-0000D63A0000}"/>
    <cellStyle name="Millares 7 9 8" xfId="20139" xr:uid="{00000000-0005-0000-0000-0000D73A0000}"/>
    <cellStyle name="Millares 7 9 8 2" xfId="33328" xr:uid="{00000000-0005-0000-0000-0000D83A0000}"/>
    <cellStyle name="Millares 7 9 9" xfId="34853" xr:uid="{00000000-0005-0000-0000-0000D93A0000}"/>
    <cellStyle name="Millares 70" xfId="12382" xr:uid="{00000000-0005-0000-0000-0000DA3A0000}"/>
    <cellStyle name="Millares 70 10" xfId="25574" xr:uid="{00000000-0005-0000-0000-0000DB3A0000}"/>
    <cellStyle name="Millares 70 11" xfId="21879" xr:uid="{00000000-0005-0000-0000-0000DC3A0000}"/>
    <cellStyle name="Millares 70 2" xfId="13321" xr:uid="{00000000-0005-0000-0000-0000DD3A0000}"/>
    <cellStyle name="Millares 70 2 2" xfId="26512" xr:uid="{00000000-0005-0000-0000-0000DE3A0000}"/>
    <cellStyle name="Millares 70 3" xfId="14370" xr:uid="{00000000-0005-0000-0000-0000DF3A0000}"/>
    <cellStyle name="Millares 70 3 2" xfId="27561" xr:uid="{00000000-0005-0000-0000-0000E03A0000}"/>
    <cellStyle name="Millares 70 4" xfId="15426" xr:uid="{00000000-0005-0000-0000-0000E13A0000}"/>
    <cellStyle name="Millares 70 4 2" xfId="28617" xr:uid="{00000000-0005-0000-0000-0000E23A0000}"/>
    <cellStyle name="Millares 70 5" xfId="16482" xr:uid="{00000000-0005-0000-0000-0000E33A0000}"/>
    <cellStyle name="Millares 70 5 2" xfId="29673" xr:uid="{00000000-0005-0000-0000-0000E43A0000}"/>
    <cellStyle name="Millares 70 6" xfId="17763" xr:uid="{00000000-0005-0000-0000-0000E53A0000}"/>
    <cellStyle name="Millares 70 6 2" xfId="30954" xr:uid="{00000000-0005-0000-0000-0000E63A0000}"/>
    <cellStyle name="Millares 70 7" xfId="19049" xr:uid="{00000000-0005-0000-0000-0000E73A0000}"/>
    <cellStyle name="Millares 70 7 2" xfId="32240" xr:uid="{00000000-0005-0000-0000-0000E83A0000}"/>
    <cellStyle name="Millares 70 8" xfId="20353" xr:uid="{00000000-0005-0000-0000-0000E93A0000}"/>
    <cellStyle name="Millares 70 8 2" xfId="33542" xr:uid="{00000000-0005-0000-0000-0000EA3A0000}"/>
    <cellStyle name="Millares 70 9" xfId="35067" xr:uid="{00000000-0005-0000-0000-0000EB3A0000}"/>
    <cellStyle name="Millares 71" xfId="12384" xr:uid="{00000000-0005-0000-0000-0000EC3A0000}"/>
    <cellStyle name="Millares 71 10" xfId="25576" xr:uid="{00000000-0005-0000-0000-0000ED3A0000}"/>
    <cellStyle name="Millares 71 11" xfId="21881" xr:uid="{00000000-0005-0000-0000-0000EE3A0000}"/>
    <cellStyle name="Millares 71 2" xfId="13323" xr:uid="{00000000-0005-0000-0000-0000EF3A0000}"/>
    <cellStyle name="Millares 71 2 2" xfId="26514" xr:uid="{00000000-0005-0000-0000-0000F03A0000}"/>
    <cellStyle name="Millares 71 3" xfId="14372" xr:uid="{00000000-0005-0000-0000-0000F13A0000}"/>
    <cellStyle name="Millares 71 3 2" xfId="27563" xr:uid="{00000000-0005-0000-0000-0000F23A0000}"/>
    <cellStyle name="Millares 71 4" xfId="15428" xr:uid="{00000000-0005-0000-0000-0000F33A0000}"/>
    <cellStyle name="Millares 71 4 2" xfId="28619" xr:uid="{00000000-0005-0000-0000-0000F43A0000}"/>
    <cellStyle name="Millares 71 5" xfId="16484" xr:uid="{00000000-0005-0000-0000-0000F53A0000}"/>
    <cellStyle name="Millares 71 5 2" xfId="29675" xr:uid="{00000000-0005-0000-0000-0000F63A0000}"/>
    <cellStyle name="Millares 71 6" xfId="17765" xr:uid="{00000000-0005-0000-0000-0000F73A0000}"/>
    <cellStyle name="Millares 71 6 2" xfId="30956" xr:uid="{00000000-0005-0000-0000-0000F83A0000}"/>
    <cellStyle name="Millares 71 7" xfId="19051" xr:uid="{00000000-0005-0000-0000-0000F93A0000}"/>
    <cellStyle name="Millares 71 7 2" xfId="32242" xr:uid="{00000000-0005-0000-0000-0000FA3A0000}"/>
    <cellStyle name="Millares 71 8" xfId="20355" xr:uid="{00000000-0005-0000-0000-0000FB3A0000}"/>
    <cellStyle name="Millares 71 8 2" xfId="33544" xr:uid="{00000000-0005-0000-0000-0000FC3A0000}"/>
    <cellStyle name="Millares 71 9" xfId="35069" xr:uid="{00000000-0005-0000-0000-0000FD3A0000}"/>
    <cellStyle name="Millares 72" xfId="12385" xr:uid="{00000000-0005-0000-0000-0000FE3A0000}"/>
    <cellStyle name="Millares 72 10" xfId="25577" xr:uid="{00000000-0005-0000-0000-0000FF3A0000}"/>
    <cellStyle name="Millares 72 11" xfId="21882" xr:uid="{00000000-0005-0000-0000-0000003B0000}"/>
    <cellStyle name="Millares 72 2" xfId="13324" xr:uid="{00000000-0005-0000-0000-0000013B0000}"/>
    <cellStyle name="Millares 72 2 2" xfId="26515" xr:uid="{00000000-0005-0000-0000-0000023B0000}"/>
    <cellStyle name="Millares 72 3" xfId="14373" xr:uid="{00000000-0005-0000-0000-0000033B0000}"/>
    <cellStyle name="Millares 72 3 2" xfId="27564" xr:uid="{00000000-0005-0000-0000-0000043B0000}"/>
    <cellStyle name="Millares 72 4" xfId="15429" xr:uid="{00000000-0005-0000-0000-0000053B0000}"/>
    <cellStyle name="Millares 72 4 2" xfId="28620" xr:uid="{00000000-0005-0000-0000-0000063B0000}"/>
    <cellStyle name="Millares 72 5" xfId="16485" xr:uid="{00000000-0005-0000-0000-0000073B0000}"/>
    <cellStyle name="Millares 72 5 2" xfId="29676" xr:uid="{00000000-0005-0000-0000-0000083B0000}"/>
    <cellStyle name="Millares 72 6" xfId="17766" xr:uid="{00000000-0005-0000-0000-0000093B0000}"/>
    <cellStyle name="Millares 72 6 2" xfId="30957" xr:uid="{00000000-0005-0000-0000-00000A3B0000}"/>
    <cellStyle name="Millares 72 7" xfId="19052" xr:uid="{00000000-0005-0000-0000-00000B3B0000}"/>
    <cellStyle name="Millares 72 7 2" xfId="32243" xr:uid="{00000000-0005-0000-0000-00000C3B0000}"/>
    <cellStyle name="Millares 72 8" xfId="20356" xr:uid="{00000000-0005-0000-0000-00000D3B0000}"/>
    <cellStyle name="Millares 72 8 2" xfId="33545" xr:uid="{00000000-0005-0000-0000-00000E3B0000}"/>
    <cellStyle name="Millares 72 9" xfId="35070" xr:uid="{00000000-0005-0000-0000-00000F3B0000}"/>
    <cellStyle name="Millares 73" xfId="12386" xr:uid="{00000000-0005-0000-0000-0000103B0000}"/>
    <cellStyle name="Millares 73 10" xfId="25578" xr:uid="{00000000-0005-0000-0000-0000113B0000}"/>
    <cellStyle name="Millares 73 11" xfId="21883" xr:uid="{00000000-0005-0000-0000-0000123B0000}"/>
    <cellStyle name="Millares 73 2" xfId="13325" xr:uid="{00000000-0005-0000-0000-0000133B0000}"/>
    <cellStyle name="Millares 73 2 2" xfId="26516" xr:uid="{00000000-0005-0000-0000-0000143B0000}"/>
    <cellStyle name="Millares 73 3" xfId="14374" xr:uid="{00000000-0005-0000-0000-0000153B0000}"/>
    <cellStyle name="Millares 73 3 2" xfId="27565" xr:uid="{00000000-0005-0000-0000-0000163B0000}"/>
    <cellStyle name="Millares 73 4" xfId="15430" xr:uid="{00000000-0005-0000-0000-0000173B0000}"/>
    <cellStyle name="Millares 73 4 2" xfId="28621" xr:uid="{00000000-0005-0000-0000-0000183B0000}"/>
    <cellStyle name="Millares 73 5" xfId="16486" xr:uid="{00000000-0005-0000-0000-0000193B0000}"/>
    <cellStyle name="Millares 73 5 2" xfId="29677" xr:uid="{00000000-0005-0000-0000-00001A3B0000}"/>
    <cellStyle name="Millares 73 6" xfId="17767" xr:uid="{00000000-0005-0000-0000-00001B3B0000}"/>
    <cellStyle name="Millares 73 6 2" xfId="30958" xr:uid="{00000000-0005-0000-0000-00001C3B0000}"/>
    <cellStyle name="Millares 73 7" xfId="19053" xr:uid="{00000000-0005-0000-0000-00001D3B0000}"/>
    <cellStyle name="Millares 73 7 2" xfId="32244" xr:uid="{00000000-0005-0000-0000-00001E3B0000}"/>
    <cellStyle name="Millares 73 8" xfId="20357" xr:uid="{00000000-0005-0000-0000-00001F3B0000}"/>
    <cellStyle name="Millares 73 8 2" xfId="33546" xr:uid="{00000000-0005-0000-0000-0000203B0000}"/>
    <cellStyle name="Millares 73 9" xfId="35071" xr:uid="{00000000-0005-0000-0000-0000213B0000}"/>
    <cellStyle name="Millares 74" xfId="12387" xr:uid="{00000000-0005-0000-0000-0000223B0000}"/>
    <cellStyle name="Millares 74 10" xfId="25579" xr:uid="{00000000-0005-0000-0000-0000233B0000}"/>
    <cellStyle name="Millares 74 11" xfId="21884" xr:uid="{00000000-0005-0000-0000-0000243B0000}"/>
    <cellStyle name="Millares 74 2" xfId="13326" xr:uid="{00000000-0005-0000-0000-0000253B0000}"/>
    <cellStyle name="Millares 74 2 2" xfId="26517" xr:uid="{00000000-0005-0000-0000-0000263B0000}"/>
    <cellStyle name="Millares 74 3" xfId="14375" xr:uid="{00000000-0005-0000-0000-0000273B0000}"/>
    <cellStyle name="Millares 74 3 2" xfId="27566" xr:uid="{00000000-0005-0000-0000-0000283B0000}"/>
    <cellStyle name="Millares 74 4" xfId="15431" xr:uid="{00000000-0005-0000-0000-0000293B0000}"/>
    <cellStyle name="Millares 74 4 2" xfId="28622" xr:uid="{00000000-0005-0000-0000-00002A3B0000}"/>
    <cellStyle name="Millares 74 5" xfId="16487" xr:uid="{00000000-0005-0000-0000-00002B3B0000}"/>
    <cellStyle name="Millares 74 5 2" xfId="29678" xr:uid="{00000000-0005-0000-0000-00002C3B0000}"/>
    <cellStyle name="Millares 74 6" xfId="17768" xr:uid="{00000000-0005-0000-0000-00002D3B0000}"/>
    <cellStyle name="Millares 74 6 2" xfId="30959" xr:uid="{00000000-0005-0000-0000-00002E3B0000}"/>
    <cellStyle name="Millares 74 7" xfId="19054" xr:uid="{00000000-0005-0000-0000-00002F3B0000}"/>
    <cellStyle name="Millares 74 7 2" xfId="32245" xr:uid="{00000000-0005-0000-0000-0000303B0000}"/>
    <cellStyle name="Millares 74 8" xfId="20358" xr:uid="{00000000-0005-0000-0000-0000313B0000}"/>
    <cellStyle name="Millares 74 8 2" xfId="33547" xr:uid="{00000000-0005-0000-0000-0000323B0000}"/>
    <cellStyle name="Millares 74 9" xfId="35072" xr:uid="{00000000-0005-0000-0000-0000333B0000}"/>
    <cellStyle name="Millares 75" xfId="12388" xr:uid="{00000000-0005-0000-0000-0000343B0000}"/>
    <cellStyle name="Millares 75 10" xfId="25580" xr:uid="{00000000-0005-0000-0000-0000353B0000}"/>
    <cellStyle name="Millares 75 11" xfId="21885" xr:uid="{00000000-0005-0000-0000-0000363B0000}"/>
    <cellStyle name="Millares 75 2" xfId="13327" xr:uid="{00000000-0005-0000-0000-0000373B0000}"/>
    <cellStyle name="Millares 75 2 2" xfId="26518" xr:uid="{00000000-0005-0000-0000-0000383B0000}"/>
    <cellStyle name="Millares 75 3" xfId="14376" xr:uid="{00000000-0005-0000-0000-0000393B0000}"/>
    <cellStyle name="Millares 75 3 2" xfId="27567" xr:uid="{00000000-0005-0000-0000-00003A3B0000}"/>
    <cellStyle name="Millares 75 4" xfId="15432" xr:uid="{00000000-0005-0000-0000-00003B3B0000}"/>
    <cellStyle name="Millares 75 4 2" xfId="28623" xr:uid="{00000000-0005-0000-0000-00003C3B0000}"/>
    <cellStyle name="Millares 75 5" xfId="16488" xr:uid="{00000000-0005-0000-0000-00003D3B0000}"/>
    <cellStyle name="Millares 75 5 2" xfId="29679" xr:uid="{00000000-0005-0000-0000-00003E3B0000}"/>
    <cellStyle name="Millares 75 6" xfId="17769" xr:uid="{00000000-0005-0000-0000-00003F3B0000}"/>
    <cellStyle name="Millares 75 6 2" xfId="30960" xr:uid="{00000000-0005-0000-0000-0000403B0000}"/>
    <cellStyle name="Millares 75 7" xfId="19055" xr:uid="{00000000-0005-0000-0000-0000413B0000}"/>
    <cellStyle name="Millares 75 7 2" xfId="32246" xr:uid="{00000000-0005-0000-0000-0000423B0000}"/>
    <cellStyle name="Millares 75 8" xfId="20359" xr:uid="{00000000-0005-0000-0000-0000433B0000}"/>
    <cellStyle name="Millares 75 8 2" xfId="33548" xr:uid="{00000000-0005-0000-0000-0000443B0000}"/>
    <cellStyle name="Millares 75 9" xfId="35073" xr:uid="{00000000-0005-0000-0000-0000453B0000}"/>
    <cellStyle name="Millares 76" xfId="12389" xr:uid="{00000000-0005-0000-0000-0000463B0000}"/>
    <cellStyle name="Millares 76 10" xfId="25581" xr:uid="{00000000-0005-0000-0000-0000473B0000}"/>
    <cellStyle name="Millares 76 11" xfId="21886" xr:uid="{00000000-0005-0000-0000-0000483B0000}"/>
    <cellStyle name="Millares 76 2" xfId="13328" xr:uid="{00000000-0005-0000-0000-0000493B0000}"/>
    <cellStyle name="Millares 76 2 2" xfId="26519" xr:uid="{00000000-0005-0000-0000-00004A3B0000}"/>
    <cellStyle name="Millares 76 3" xfId="14377" xr:uid="{00000000-0005-0000-0000-00004B3B0000}"/>
    <cellStyle name="Millares 76 3 2" xfId="27568" xr:uid="{00000000-0005-0000-0000-00004C3B0000}"/>
    <cellStyle name="Millares 76 4" xfId="15433" xr:uid="{00000000-0005-0000-0000-00004D3B0000}"/>
    <cellStyle name="Millares 76 4 2" xfId="28624" xr:uid="{00000000-0005-0000-0000-00004E3B0000}"/>
    <cellStyle name="Millares 76 5" xfId="16489" xr:uid="{00000000-0005-0000-0000-00004F3B0000}"/>
    <cellStyle name="Millares 76 5 2" xfId="29680" xr:uid="{00000000-0005-0000-0000-0000503B0000}"/>
    <cellStyle name="Millares 76 6" xfId="17770" xr:uid="{00000000-0005-0000-0000-0000513B0000}"/>
    <cellStyle name="Millares 76 6 2" xfId="30961" xr:uid="{00000000-0005-0000-0000-0000523B0000}"/>
    <cellStyle name="Millares 76 7" xfId="19056" xr:uid="{00000000-0005-0000-0000-0000533B0000}"/>
    <cellStyle name="Millares 76 7 2" xfId="32247" xr:uid="{00000000-0005-0000-0000-0000543B0000}"/>
    <cellStyle name="Millares 76 8" xfId="20360" xr:uid="{00000000-0005-0000-0000-0000553B0000}"/>
    <cellStyle name="Millares 76 8 2" xfId="33549" xr:uid="{00000000-0005-0000-0000-0000563B0000}"/>
    <cellStyle name="Millares 76 9" xfId="35074" xr:uid="{00000000-0005-0000-0000-0000573B0000}"/>
    <cellStyle name="Millares 77" xfId="12391" xr:uid="{00000000-0005-0000-0000-0000583B0000}"/>
    <cellStyle name="Millares 77 10" xfId="25583" xr:uid="{00000000-0005-0000-0000-0000593B0000}"/>
    <cellStyle name="Millares 77 11" xfId="21888" xr:uid="{00000000-0005-0000-0000-00005A3B0000}"/>
    <cellStyle name="Millares 77 2" xfId="13330" xr:uid="{00000000-0005-0000-0000-00005B3B0000}"/>
    <cellStyle name="Millares 77 2 2" xfId="26521" xr:uid="{00000000-0005-0000-0000-00005C3B0000}"/>
    <cellStyle name="Millares 77 3" xfId="14379" xr:uid="{00000000-0005-0000-0000-00005D3B0000}"/>
    <cellStyle name="Millares 77 3 2" xfId="27570" xr:uid="{00000000-0005-0000-0000-00005E3B0000}"/>
    <cellStyle name="Millares 77 4" xfId="15435" xr:uid="{00000000-0005-0000-0000-00005F3B0000}"/>
    <cellStyle name="Millares 77 4 2" xfId="28626" xr:uid="{00000000-0005-0000-0000-0000603B0000}"/>
    <cellStyle name="Millares 77 5" xfId="16491" xr:uid="{00000000-0005-0000-0000-0000613B0000}"/>
    <cellStyle name="Millares 77 5 2" xfId="29682" xr:uid="{00000000-0005-0000-0000-0000623B0000}"/>
    <cellStyle name="Millares 77 6" xfId="17772" xr:uid="{00000000-0005-0000-0000-0000633B0000}"/>
    <cellStyle name="Millares 77 6 2" xfId="30963" xr:uid="{00000000-0005-0000-0000-0000643B0000}"/>
    <cellStyle name="Millares 77 7" xfId="19058" xr:uid="{00000000-0005-0000-0000-0000653B0000}"/>
    <cellStyle name="Millares 77 7 2" xfId="32249" xr:uid="{00000000-0005-0000-0000-0000663B0000}"/>
    <cellStyle name="Millares 77 8" xfId="20362" xr:uid="{00000000-0005-0000-0000-0000673B0000}"/>
    <cellStyle name="Millares 77 8 2" xfId="33551" xr:uid="{00000000-0005-0000-0000-0000683B0000}"/>
    <cellStyle name="Millares 77 9" xfId="35076" xr:uid="{00000000-0005-0000-0000-0000693B0000}"/>
    <cellStyle name="Millares 78" xfId="12392" xr:uid="{00000000-0005-0000-0000-00006A3B0000}"/>
    <cellStyle name="Millares 78 10" xfId="25584" xr:uid="{00000000-0005-0000-0000-00006B3B0000}"/>
    <cellStyle name="Millares 78 11" xfId="21889" xr:uid="{00000000-0005-0000-0000-00006C3B0000}"/>
    <cellStyle name="Millares 78 2" xfId="13331" xr:uid="{00000000-0005-0000-0000-00006D3B0000}"/>
    <cellStyle name="Millares 78 2 2" xfId="26522" xr:uid="{00000000-0005-0000-0000-00006E3B0000}"/>
    <cellStyle name="Millares 78 3" xfId="14380" xr:uid="{00000000-0005-0000-0000-00006F3B0000}"/>
    <cellStyle name="Millares 78 3 2" xfId="27571" xr:uid="{00000000-0005-0000-0000-0000703B0000}"/>
    <cellStyle name="Millares 78 4" xfId="15436" xr:uid="{00000000-0005-0000-0000-0000713B0000}"/>
    <cellStyle name="Millares 78 4 2" xfId="28627" xr:uid="{00000000-0005-0000-0000-0000723B0000}"/>
    <cellStyle name="Millares 78 5" xfId="16492" xr:uid="{00000000-0005-0000-0000-0000733B0000}"/>
    <cellStyle name="Millares 78 5 2" xfId="29683" xr:uid="{00000000-0005-0000-0000-0000743B0000}"/>
    <cellStyle name="Millares 78 6" xfId="17773" xr:uid="{00000000-0005-0000-0000-0000753B0000}"/>
    <cellStyle name="Millares 78 6 2" xfId="30964" xr:uid="{00000000-0005-0000-0000-0000763B0000}"/>
    <cellStyle name="Millares 78 7" xfId="19059" xr:uid="{00000000-0005-0000-0000-0000773B0000}"/>
    <cellStyle name="Millares 78 7 2" xfId="32250" xr:uid="{00000000-0005-0000-0000-0000783B0000}"/>
    <cellStyle name="Millares 78 8" xfId="20363" xr:uid="{00000000-0005-0000-0000-0000793B0000}"/>
    <cellStyle name="Millares 78 8 2" xfId="33552" xr:uid="{00000000-0005-0000-0000-00007A3B0000}"/>
    <cellStyle name="Millares 78 9" xfId="35077" xr:uid="{00000000-0005-0000-0000-00007B3B0000}"/>
    <cellStyle name="Millares 79" xfId="12393" xr:uid="{00000000-0005-0000-0000-00007C3B0000}"/>
    <cellStyle name="Millares 79 10" xfId="25585" xr:uid="{00000000-0005-0000-0000-00007D3B0000}"/>
    <cellStyle name="Millares 79 11" xfId="21890" xr:uid="{00000000-0005-0000-0000-00007E3B0000}"/>
    <cellStyle name="Millares 79 2" xfId="13332" xr:uid="{00000000-0005-0000-0000-00007F3B0000}"/>
    <cellStyle name="Millares 79 2 2" xfId="26523" xr:uid="{00000000-0005-0000-0000-0000803B0000}"/>
    <cellStyle name="Millares 79 3" xfId="14381" xr:uid="{00000000-0005-0000-0000-0000813B0000}"/>
    <cellStyle name="Millares 79 3 2" xfId="27572" xr:uid="{00000000-0005-0000-0000-0000823B0000}"/>
    <cellStyle name="Millares 79 4" xfId="15437" xr:uid="{00000000-0005-0000-0000-0000833B0000}"/>
    <cellStyle name="Millares 79 4 2" xfId="28628" xr:uid="{00000000-0005-0000-0000-0000843B0000}"/>
    <cellStyle name="Millares 79 5" xfId="16493" xr:uid="{00000000-0005-0000-0000-0000853B0000}"/>
    <cellStyle name="Millares 79 5 2" xfId="29684" xr:uid="{00000000-0005-0000-0000-0000863B0000}"/>
    <cellStyle name="Millares 79 6" xfId="17774" xr:uid="{00000000-0005-0000-0000-0000873B0000}"/>
    <cellStyle name="Millares 79 6 2" xfId="30965" xr:uid="{00000000-0005-0000-0000-0000883B0000}"/>
    <cellStyle name="Millares 79 7" xfId="19060" xr:uid="{00000000-0005-0000-0000-0000893B0000}"/>
    <cellStyle name="Millares 79 7 2" xfId="32251" xr:uid="{00000000-0005-0000-0000-00008A3B0000}"/>
    <cellStyle name="Millares 79 8" xfId="20364" xr:uid="{00000000-0005-0000-0000-00008B3B0000}"/>
    <cellStyle name="Millares 79 8 2" xfId="33553" xr:uid="{00000000-0005-0000-0000-00008C3B0000}"/>
    <cellStyle name="Millares 79 9" xfId="35078" xr:uid="{00000000-0005-0000-0000-00008D3B0000}"/>
    <cellStyle name="Millares 8" xfId="50" xr:uid="{00000000-0005-0000-0000-00008E3B0000}"/>
    <cellStyle name="Millares 8 10" xfId="13686" xr:uid="{00000000-0005-0000-0000-00008F3B0000}"/>
    <cellStyle name="Millares 8 10 10" xfId="22244" xr:uid="{00000000-0005-0000-0000-0000903B0000}"/>
    <cellStyle name="Millares 8 10 2" xfId="14735" xr:uid="{00000000-0005-0000-0000-0000913B0000}"/>
    <cellStyle name="Millares 8 10 2 2" xfId="27926" xr:uid="{00000000-0005-0000-0000-0000923B0000}"/>
    <cellStyle name="Millares 8 10 3" xfId="15791" xr:uid="{00000000-0005-0000-0000-0000933B0000}"/>
    <cellStyle name="Millares 8 10 3 2" xfId="28982" xr:uid="{00000000-0005-0000-0000-0000943B0000}"/>
    <cellStyle name="Millares 8 10 4" xfId="16847" xr:uid="{00000000-0005-0000-0000-0000953B0000}"/>
    <cellStyle name="Millares 8 10 4 2" xfId="30038" xr:uid="{00000000-0005-0000-0000-0000963B0000}"/>
    <cellStyle name="Millares 8 10 5" xfId="18128" xr:uid="{00000000-0005-0000-0000-0000973B0000}"/>
    <cellStyle name="Millares 8 10 5 2" xfId="31319" xr:uid="{00000000-0005-0000-0000-0000983B0000}"/>
    <cellStyle name="Millares 8 10 6" xfId="19414" xr:uid="{00000000-0005-0000-0000-0000993B0000}"/>
    <cellStyle name="Millares 8 10 6 2" xfId="32605" xr:uid="{00000000-0005-0000-0000-00009A3B0000}"/>
    <cellStyle name="Millares 8 10 7" xfId="20718" xr:uid="{00000000-0005-0000-0000-00009B3B0000}"/>
    <cellStyle name="Millares 8 10 7 2" xfId="33907" xr:uid="{00000000-0005-0000-0000-00009C3B0000}"/>
    <cellStyle name="Millares 8 10 8" xfId="35432" xr:uid="{00000000-0005-0000-0000-00009D3B0000}"/>
    <cellStyle name="Millares 8 10 9" xfId="26877" xr:uid="{00000000-0005-0000-0000-00009E3B0000}"/>
    <cellStyle name="Millares 8 11" xfId="12687" xr:uid="{00000000-0005-0000-0000-00009F3B0000}"/>
    <cellStyle name="Millares 8 11 2" xfId="16969" xr:uid="{00000000-0005-0000-0000-0000A03B0000}"/>
    <cellStyle name="Millares 8 11 2 2" xfId="30160" xr:uid="{00000000-0005-0000-0000-0000A13B0000}"/>
    <cellStyle name="Millares 8 11 3" xfId="18249" xr:uid="{00000000-0005-0000-0000-0000A23B0000}"/>
    <cellStyle name="Millares 8 11 3 2" xfId="31440" xr:uid="{00000000-0005-0000-0000-0000A33B0000}"/>
    <cellStyle name="Millares 8 11 4" xfId="19535" xr:uid="{00000000-0005-0000-0000-0000A43B0000}"/>
    <cellStyle name="Millares 8 11 4 2" xfId="32726" xr:uid="{00000000-0005-0000-0000-0000A53B0000}"/>
    <cellStyle name="Millares 8 11 5" xfId="20839" xr:uid="{00000000-0005-0000-0000-0000A63B0000}"/>
    <cellStyle name="Millares 8 11 5 2" xfId="34028" xr:uid="{00000000-0005-0000-0000-0000A73B0000}"/>
    <cellStyle name="Millares 8 11 6" xfId="35553" xr:uid="{00000000-0005-0000-0000-0000A83B0000}"/>
    <cellStyle name="Millares 8 11 7" xfId="25878" xr:uid="{00000000-0005-0000-0000-0000A93B0000}"/>
    <cellStyle name="Millares 8 11 8" xfId="22365" xr:uid="{00000000-0005-0000-0000-0000AA3B0000}"/>
    <cellStyle name="Millares 8 12" xfId="13736" xr:uid="{00000000-0005-0000-0000-0000AB3B0000}"/>
    <cellStyle name="Millares 8 12 2" xfId="21084" xr:uid="{00000000-0005-0000-0000-0000AC3B0000}"/>
    <cellStyle name="Millares 8 12 2 2" xfId="34273" xr:uid="{00000000-0005-0000-0000-0000AD3B0000}"/>
    <cellStyle name="Millares 8 12 3" xfId="35798" xr:uid="{00000000-0005-0000-0000-0000AE3B0000}"/>
    <cellStyle name="Millares 8 12 4" xfId="26927" xr:uid="{00000000-0005-0000-0000-0000AF3B0000}"/>
    <cellStyle name="Millares 8 12 5" xfId="22610" xr:uid="{00000000-0005-0000-0000-0000B03B0000}"/>
    <cellStyle name="Millares 8 13" xfId="14792" xr:uid="{00000000-0005-0000-0000-0000B13B0000}"/>
    <cellStyle name="Millares 8 13 2" xfId="36038" xr:uid="{00000000-0005-0000-0000-0000B23B0000}"/>
    <cellStyle name="Millares 8 13 3" xfId="27983" xr:uid="{00000000-0005-0000-0000-0000B33B0000}"/>
    <cellStyle name="Millares 8 13 4" xfId="22850" xr:uid="{00000000-0005-0000-0000-0000B43B0000}"/>
    <cellStyle name="Millares 8 14" xfId="15848" xr:uid="{00000000-0005-0000-0000-0000B53B0000}"/>
    <cellStyle name="Millares 8 14 2" xfId="36268" xr:uid="{00000000-0005-0000-0000-0000B63B0000}"/>
    <cellStyle name="Millares 8 14 3" xfId="29039" xr:uid="{00000000-0005-0000-0000-0000B73B0000}"/>
    <cellStyle name="Millares 8 14 4" xfId="23080" xr:uid="{00000000-0005-0000-0000-0000B83B0000}"/>
    <cellStyle name="Millares 8 15" xfId="17129" xr:uid="{00000000-0005-0000-0000-0000B93B0000}"/>
    <cellStyle name="Millares 8 15 2" xfId="36523" xr:uid="{00000000-0005-0000-0000-0000BA3B0000}"/>
    <cellStyle name="Millares 8 15 3" xfId="30320" xr:uid="{00000000-0005-0000-0000-0000BB3B0000}"/>
    <cellStyle name="Millares 8 15 4" xfId="23344" xr:uid="{00000000-0005-0000-0000-0000BC3B0000}"/>
    <cellStyle name="Millares 8 16" xfId="18415" xr:uid="{00000000-0005-0000-0000-0000BD3B0000}"/>
    <cellStyle name="Millares 8 16 2" xfId="36778" xr:uid="{00000000-0005-0000-0000-0000BE3B0000}"/>
    <cellStyle name="Millares 8 16 3" xfId="31606" xr:uid="{00000000-0005-0000-0000-0000BF3B0000}"/>
    <cellStyle name="Millares 8 16 4" xfId="23599" xr:uid="{00000000-0005-0000-0000-0000C03B0000}"/>
    <cellStyle name="Millares 8 17" xfId="19719" xr:uid="{00000000-0005-0000-0000-0000C13B0000}"/>
    <cellStyle name="Millares 8 17 2" xfId="37007" xr:uid="{00000000-0005-0000-0000-0000C23B0000}"/>
    <cellStyle name="Millares 8 17 3" xfId="32908" xr:uid="{00000000-0005-0000-0000-0000C33B0000}"/>
    <cellStyle name="Millares 8 17 4" xfId="23828" xr:uid="{00000000-0005-0000-0000-0000C43B0000}"/>
    <cellStyle name="Millares 8 18" xfId="24057" xr:uid="{00000000-0005-0000-0000-0000C53B0000}"/>
    <cellStyle name="Millares 8 18 2" xfId="37236" xr:uid="{00000000-0005-0000-0000-0000C63B0000}"/>
    <cellStyle name="Millares 8 19" xfId="24286" xr:uid="{00000000-0005-0000-0000-0000C73B0000}"/>
    <cellStyle name="Millares 8 19 2" xfId="37465" xr:uid="{00000000-0005-0000-0000-0000C83B0000}"/>
    <cellStyle name="Millares 8 2" xfId="182" xr:uid="{00000000-0005-0000-0000-0000C93B0000}"/>
    <cellStyle name="Millares 8 2 10" xfId="24166" xr:uid="{00000000-0005-0000-0000-0000CA3B0000}"/>
    <cellStyle name="Millares 8 2 10 2" xfId="37345" xr:uid="{00000000-0005-0000-0000-0000CB3B0000}"/>
    <cellStyle name="Millares 8 2 11" xfId="24395" xr:uid="{00000000-0005-0000-0000-0000CC3B0000}"/>
    <cellStyle name="Millares 8 2 11 2" xfId="37574" xr:uid="{00000000-0005-0000-0000-0000CD3B0000}"/>
    <cellStyle name="Millares 8 2 12" xfId="24646" xr:uid="{00000000-0005-0000-0000-0000CE3B0000}"/>
    <cellStyle name="Millares 8 2 12 2" xfId="37825" xr:uid="{00000000-0005-0000-0000-0000CF3B0000}"/>
    <cellStyle name="Millares 8 2 13" xfId="34468" xr:uid="{00000000-0005-0000-0000-0000D03B0000}"/>
    <cellStyle name="Millares 8 2 14" xfId="24850" xr:uid="{00000000-0005-0000-0000-0000D13B0000}"/>
    <cellStyle name="Millares 8 2 15" xfId="21280" xr:uid="{00000000-0005-0000-0000-0000D23B0000}"/>
    <cellStyle name="Millares 8 2 16" xfId="37944" xr:uid="{00000000-0005-0000-0000-0000D33B0000}"/>
    <cellStyle name="Millares 8 2 17" xfId="37992" xr:uid="{00000000-0005-0000-0000-0000D43B0000}"/>
    <cellStyle name="Millares 8 2 2" xfId="4474" xr:uid="{00000000-0005-0000-0000-0000D53B0000}"/>
    <cellStyle name="Millares 8 2 2 10" xfId="24989" xr:uid="{00000000-0005-0000-0000-0000D63B0000}"/>
    <cellStyle name="Millares 8 2 2 11" xfId="21354" xr:uid="{00000000-0005-0000-0000-0000D73B0000}"/>
    <cellStyle name="Millares 8 2 2 2" xfId="12796" xr:uid="{00000000-0005-0000-0000-0000D83B0000}"/>
    <cellStyle name="Millares 8 2 2 2 2" xfId="25987" xr:uid="{00000000-0005-0000-0000-0000D93B0000}"/>
    <cellStyle name="Millares 8 2 2 3" xfId="13845" xr:uid="{00000000-0005-0000-0000-0000DA3B0000}"/>
    <cellStyle name="Millares 8 2 2 3 2" xfId="27036" xr:uid="{00000000-0005-0000-0000-0000DB3B0000}"/>
    <cellStyle name="Millares 8 2 2 4" xfId="14901" xr:uid="{00000000-0005-0000-0000-0000DC3B0000}"/>
    <cellStyle name="Millares 8 2 2 4 2" xfId="28092" xr:uid="{00000000-0005-0000-0000-0000DD3B0000}"/>
    <cellStyle name="Millares 8 2 2 5" xfId="15957" xr:uid="{00000000-0005-0000-0000-0000DE3B0000}"/>
    <cellStyle name="Millares 8 2 2 5 2" xfId="29148" xr:uid="{00000000-0005-0000-0000-0000DF3B0000}"/>
    <cellStyle name="Millares 8 2 2 6" xfId="17238" xr:uid="{00000000-0005-0000-0000-0000E03B0000}"/>
    <cellStyle name="Millares 8 2 2 6 2" xfId="30429" xr:uid="{00000000-0005-0000-0000-0000E13B0000}"/>
    <cellStyle name="Millares 8 2 2 7" xfId="18524" xr:uid="{00000000-0005-0000-0000-0000E23B0000}"/>
    <cellStyle name="Millares 8 2 2 7 2" xfId="31715" xr:uid="{00000000-0005-0000-0000-0000E33B0000}"/>
    <cellStyle name="Millares 8 2 2 8" xfId="19828" xr:uid="{00000000-0005-0000-0000-0000E43B0000}"/>
    <cellStyle name="Millares 8 2 2 8 2" xfId="33017" xr:uid="{00000000-0005-0000-0000-0000E53B0000}"/>
    <cellStyle name="Millares 8 2 2 9" xfId="34542" xr:uid="{00000000-0005-0000-0000-0000E63B0000}"/>
    <cellStyle name="Millares 8 2 3" xfId="12722" xr:uid="{00000000-0005-0000-0000-0000E73B0000}"/>
    <cellStyle name="Millares 8 2 3 2" xfId="17078" xr:uid="{00000000-0005-0000-0000-0000E83B0000}"/>
    <cellStyle name="Millares 8 2 3 2 2" xfId="30269" xr:uid="{00000000-0005-0000-0000-0000E93B0000}"/>
    <cellStyle name="Millares 8 2 3 3" xfId="18358" xr:uid="{00000000-0005-0000-0000-0000EA3B0000}"/>
    <cellStyle name="Millares 8 2 3 3 2" xfId="31549" xr:uid="{00000000-0005-0000-0000-0000EB3B0000}"/>
    <cellStyle name="Millares 8 2 3 4" xfId="19644" xr:uid="{00000000-0005-0000-0000-0000EC3B0000}"/>
    <cellStyle name="Millares 8 2 3 4 2" xfId="32835" xr:uid="{00000000-0005-0000-0000-0000ED3B0000}"/>
    <cellStyle name="Millares 8 2 3 5" xfId="20948" xr:uid="{00000000-0005-0000-0000-0000EE3B0000}"/>
    <cellStyle name="Millares 8 2 3 5 2" xfId="34137" xr:uid="{00000000-0005-0000-0000-0000EF3B0000}"/>
    <cellStyle name="Millares 8 2 3 6" xfId="35662" xr:uid="{00000000-0005-0000-0000-0000F03B0000}"/>
    <cellStyle name="Millares 8 2 3 7" xfId="25913" xr:uid="{00000000-0005-0000-0000-0000F13B0000}"/>
    <cellStyle name="Millares 8 2 3 8" xfId="22474" xr:uid="{00000000-0005-0000-0000-0000F23B0000}"/>
    <cellStyle name="Millares 8 2 4" xfId="13771" xr:uid="{00000000-0005-0000-0000-0000F33B0000}"/>
    <cellStyle name="Millares 8 2 4 2" xfId="21193" xr:uid="{00000000-0005-0000-0000-0000F43B0000}"/>
    <cellStyle name="Millares 8 2 4 2 2" xfId="34382" xr:uid="{00000000-0005-0000-0000-0000F53B0000}"/>
    <cellStyle name="Millares 8 2 4 3" xfId="35907" xr:uid="{00000000-0005-0000-0000-0000F63B0000}"/>
    <cellStyle name="Millares 8 2 4 4" xfId="26962" xr:uid="{00000000-0005-0000-0000-0000F73B0000}"/>
    <cellStyle name="Millares 8 2 4 5" xfId="22719" xr:uid="{00000000-0005-0000-0000-0000F83B0000}"/>
    <cellStyle name="Millares 8 2 5" xfId="14827" xr:uid="{00000000-0005-0000-0000-0000F93B0000}"/>
    <cellStyle name="Millares 8 2 5 2" xfId="36147" xr:uid="{00000000-0005-0000-0000-0000FA3B0000}"/>
    <cellStyle name="Millares 8 2 5 3" xfId="28018" xr:uid="{00000000-0005-0000-0000-0000FB3B0000}"/>
    <cellStyle name="Millares 8 2 5 4" xfId="22959" xr:uid="{00000000-0005-0000-0000-0000FC3B0000}"/>
    <cellStyle name="Millares 8 2 6" xfId="15883" xr:uid="{00000000-0005-0000-0000-0000FD3B0000}"/>
    <cellStyle name="Millares 8 2 6 2" xfId="36377" xr:uid="{00000000-0005-0000-0000-0000FE3B0000}"/>
    <cellStyle name="Millares 8 2 6 3" xfId="29074" xr:uid="{00000000-0005-0000-0000-0000FF3B0000}"/>
    <cellStyle name="Millares 8 2 6 4" xfId="23189" xr:uid="{00000000-0005-0000-0000-0000003C0000}"/>
    <cellStyle name="Millares 8 2 7" xfId="17164" xr:uid="{00000000-0005-0000-0000-0000013C0000}"/>
    <cellStyle name="Millares 8 2 7 2" xfId="36632" xr:uid="{00000000-0005-0000-0000-0000023C0000}"/>
    <cellStyle name="Millares 8 2 7 3" xfId="30355" xr:uid="{00000000-0005-0000-0000-0000033C0000}"/>
    <cellStyle name="Millares 8 2 7 4" xfId="23453" xr:uid="{00000000-0005-0000-0000-0000043C0000}"/>
    <cellStyle name="Millares 8 2 8" xfId="18450" xr:uid="{00000000-0005-0000-0000-0000053C0000}"/>
    <cellStyle name="Millares 8 2 8 2" xfId="36887" xr:uid="{00000000-0005-0000-0000-0000063C0000}"/>
    <cellStyle name="Millares 8 2 8 3" xfId="31641" xr:uid="{00000000-0005-0000-0000-0000073C0000}"/>
    <cellStyle name="Millares 8 2 8 4" xfId="23708" xr:uid="{00000000-0005-0000-0000-0000083C0000}"/>
    <cellStyle name="Millares 8 2 9" xfId="19754" xr:uid="{00000000-0005-0000-0000-0000093C0000}"/>
    <cellStyle name="Millares 8 2 9 2" xfId="37116" xr:uid="{00000000-0005-0000-0000-00000A3C0000}"/>
    <cellStyle name="Millares 8 2 9 3" xfId="32943" xr:uid="{00000000-0005-0000-0000-00000B3C0000}"/>
    <cellStyle name="Millares 8 2 9 4" xfId="23937" xr:uid="{00000000-0005-0000-0000-00000C3C0000}"/>
    <cellStyle name="Millares 8 20" xfId="24537" xr:uid="{00000000-0005-0000-0000-00000D3C0000}"/>
    <cellStyle name="Millares 8 20 2" xfId="37716" xr:uid="{00000000-0005-0000-0000-00000E3C0000}"/>
    <cellStyle name="Millares 8 21" xfId="34432" xr:uid="{00000000-0005-0000-0000-00000F3C0000}"/>
    <cellStyle name="Millares 8 22" xfId="24761" xr:uid="{00000000-0005-0000-0000-0000103C0000}"/>
    <cellStyle name="Millares 8 23" xfId="21244" xr:uid="{00000000-0005-0000-0000-0000113C0000}"/>
    <cellStyle name="Millares 8 24" xfId="37943" xr:uid="{00000000-0005-0000-0000-0000123C0000}"/>
    <cellStyle name="Millares 8 25" xfId="37991" xr:uid="{00000000-0005-0000-0000-0000133C0000}"/>
    <cellStyle name="Millares 8 3" xfId="4473" xr:uid="{00000000-0005-0000-0000-0000143C0000}"/>
    <cellStyle name="Millares 8 3 10" xfId="24988" xr:uid="{00000000-0005-0000-0000-0000153C0000}"/>
    <cellStyle name="Millares 8 3 11" xfId="21353" xr:uid="{00000000-0005-0000-0000-0000163C0000}"/>
    <cellStyle name="Millares 8 3 2" xfId="12795" xr:uid="{00000000-0005-0000-0000-0000173C0000}"/>
    <cellStyle name="Millares 8 3 2 2" xfId="25986" xr:uid="{00000000-0005-0000-0000-0000183C0000}"/>
    <cellStyle name="Millares 8 3 3" xfId="13844" xr:uid="{00000000-0005-0000-0000-0000193C0000}"/>
    <cellStyle name="Millares 8 3 3 2" xfId="27035" xr:uid="{00000000-0005-0000-0000-00001A3C0000}"/>
    <cellStyle name="Millares 8 3 4" xfId="14900" xr:uid="{00000000-0005-0000-0000-00001B3C0000}"/>
    <cellStyle name="Millares 8 3 4 2" xfId="28091" xr:uid="{00000000-0005-0000-0000-00001C3C0000}"/>
    <cellStyle name="Millares 8 3 5" xfId="15956" xr:uid="{00000000-0005-0000-0000-00001D3C0000}"/>
    <cellStyle name="Millares 8 3 5 2" xfId="29147" xr:uid="{00000000-0005-0000-0000-00001E3C0000}"/>
    <cellStyle name="Millares 8 3 6" xfId="17237" xr:uid="{00000000-0005-0000-0000-00001F3C0000}"/>
    <cellStyle name="Millares 8 3 6 2" xfId="30428" xr:uid="{00000000-0005-0000-0000-0000203C0000}"/>
    <cellStyle name="Millares 8 3 7" xfId="18523" xr:uid="{00000000-0005-0000-0000-0000213C0000}"/>
    <cellStyle name="Millares 8 3 7 2" xfId="31714" xr:uid="{00000000-0005-0000-0000-0000223C0000}"/>
    <cellStyle name="Millares 8 3 8" xfId="19827" xr:uid="{00000000-0005-0000-0000-0000233C0000}"/>
    <cellStyle name="Millares 8 3 8 2" xfId="33016" xr:uid="{00000000-0005-0000-0000-0000243C0000}"/>
    <cellStyle name="Millares 8 3 9" xfId="34541" xr:uid="{00000000-0005-0000-0000-0000253C0000}"/>
    <cellStyle name="Millares 8 4" xfId="12012" xr:uid="{00000000-0005-0000-0000-0000263C0000}"/>
    <cellStyle name="Millares 8 4 10" xfId="25204" xr:uid="{00000000-0005-0000-0000-0000273C0000}"/>
    <cellStyle name="Millares 8 4 11" xfId="21511" xr:uid="{00000000-0005-0000-0000-0000283C0000}"/>
    <cellStyle name="Millares 8 4 2" xfId="12953" xr:uid="{00000000-0005-0000-0000-0000293C0000}"/>
    <cellStyle name="Millares 8 4 2 2" xfId="26144" xr:uid="{00000000-0005-0000-0000-00002A3C0000}"/>
    <cellStyle name="Millares 8 4 3" xfId="14002" xr:uid="{00000000-0005-0000-0000-00002B3C0000}"/>
    <cellStyle name="Millares 8 4 3 2" xfId="27193" xr:uid="{00000000-0005-0000-0000-00002C3C0000}"/>
    <cellStyle name="Millares 8 4 4" xfId="15058" xr:uid="{00000000-0005-0000-0000-00002D3C0000}"/>
    <cellStyle name="Millares 8 4 4 2" xfId="28249" xr:uid="{00000000-0005-0000-0000-00002E3C0000}"/>
    <cellStyle name="Millares 8 4 5" xfId="16114" xr:uid="{00000000-0005-0000-0000-00002F3C0000}"/>
    <cellStyle name="Millares 8 4 5 2" xfId="29305" xr:uid="{00000000-0005-0000-0000-0000303C0000}"/>
    <cellStyle name="Millares 8 4 6" xfId="17395" xr:uid="{00000000-0005-0000-0000-0000313C0000}"/>
    <cellStyle name="Millares 8 4 6 2" xfId="30586" xr:uid="{00000000-0005-0000-0000-0000323C0000}"/>
    <cellStyle name="Millares 8 4 7" xfId="18681" xr:uid="{00000000-0005-0000-0000-0000333C0000}"/>
    <cellStyle name="Millares 8 4 7 2" xfId="31872" xr:uid="{00000000-0005-0000-0000-0000343C0000}"/>
    <cellStyle name="Millares 8 4 8" xfId="19985" xr:uid="{00000000-0005-0000-0000-0000353C0000}"/>
    <cellStyle name="Millares 8 4 8 2" xfId="33174" xr:uid="{00000000-0005-0000-0000-0000363C0000}"/>
    <cellStyle name="Millares 8 4 9" xfId="34699" xr:uid="{00000000-0005-0000-0000-0000373C0000}"/>
    <cellStyle name="Millares 8 5" xfId="12119" xr:uid="{00000000-0005-0000-0000-0000383C0000}"/>
    <cellStyle name="Millares 8 5 10" xfId="25311" xr:uid="{00000000-0005-0000-0000-0000393C0000}"/>
    <cellStyle name="Millares 8 5 11" xfId="21617" xr:uid="{00000000-0005-0000-0000-00003A3C0000}"/>
    <cellStyle name="Millares 8 5 2" xfId="13059" xr:uid="{00000000-0005-0000-0000-00003B3C0000}"/>
    <cellStyle name="Millares 8 5 2 2" xfId="26250" xr:uid="{00000000-0005-0000-0000-00003C3C0000}"/>
    <cellStyle name="Millares 8 5 3" xfId="14108" xr:uid="{00000000-0005-0000-0000-00003D3C0000}"/>
    <cellStyle name="Millares 8 5 3 2" xfId="27299" xr:uid="{00000000-0005-0000-0000-00003E3C0000}"/>
    <cellStyle name="Millares 8 5 4" xfId="15164" xr:uid="{00000000-0005-0000-0000-00003F3C0000}"/>
    <cellStyle name="Millares 8 5 4 2" xfId="28355" xr:uid="{00000000-0005-0000-0000-0000403C0000}"/>
    <cellStyle name="Millares 8 5 5" xfId="16220" xr:uid="{00000000-0005-0000-0000-0000413C0000}"/>
    <cellStyle name="Millares 8 5 5 2" xfId="29411" xr:uid="{00000000-0005-0000-0000-0000423C0000}"/>
    <cellStyle name="Millares 8 5 6" xfId="17501" xr:uid="{00000000-0005-0000-0000-0000433C0000}"/>
    <cellStyle name="Millares 8 5 6 2" xfId="30692" xr:uid="{00000000-0005-0000-0000-0000443C0000}"/>
    <cellStyle name="Millares 8 5 7" xfId="18787" xr:uid="{00000000-0005-0000-0000-0000453C0000}"/>
    <cellStyle name="Millares 8 5 7 2" xfId="31978" xr:uid="{00000000-0005-0000-0000-0000463C0000}"/>
    <cellStyle name="Millares 8 5 8" xfId="20091" xr:uid="{00000000-0005-0000-0000-0000473C0000}"/>
    <cellStyle name="Millares 8 5 8 2" xfId="33280" xr:uid="{00000000-0005-0000-0000-0000483C0000}"/>
    <cellStyle name="Millares 8 5 9" xfId="34805" xr:uid="{00000000-0005-0000-0000-0000493C0000}"/>
    <cellStyle name="Millares 8 6" xfId="12215" xr:uid="{00000000-0005-0000-0000-00004A3C0000}"/>
    <cellStyle name="Millares 8 6 10" xfId="25407" xr:uid="{00000000-0005-0000-0000-00004B3C0000}"/>
    <cellStyle name="Millares 8 6 11" xfId="21713" xr:uid="{00000000-0005-0000-0000-00004C3C0000}"/>
    <cellStyle name="Millares 8 6 2" xfId="13155" xr:uid="{00000000-0005-0000-0000-00004D3C0000}"/>
    <cellStyle name="Millares 8 6 2 2" xfId="26346" xr:uid="{00000000-0005-0000-0000-00004E3C0000}"/>
    <cellStyle name="Millares 8 6 3" xfId="14204" xr:uid="{00000000-0005-0000-0000-00004F3C0000}"/>
    <cellStyle name="Millares 8 6 3 2" xfId="27395" xr:uid="{00000000-0005-0000-0000-0000503C0000}"/>
    <cellStyle name="Millares 8 6 4" xfId="15260" xr:uid="{00000000-0005-0000-0000-0000513C0000}"/>
    <cellStyle name="Millares 8 6 4 2" xfId="28451" xr:uid="{00000000-0005-0000-0000-0000523C0000}"/>
    <cellStyle name="Millares 8 6 5" xfId="16316" xr:uid="{00000000-0005-0000-0000-0000533C0000}"/>
    <cellStyle name="Millares 8 6 5 2" xfId="29507" xr:uid="{00000000-0005-0000-0000-0000543C0000}"/>
    <cellStyle name="Millares 8 6 6" xfId="17597" xr:uid="{00000000-0005-0000-0000-0000553C0000}"/>
    <cellStyle name="Millares 8 6 6 2" xfId="30788" xr:uid="{00000000-0005-0000-0000-0000563C0000}"/>
    <cellStyle name="Millares 8 6 7" xfId="18883" xr:uid="{00000000-0005-0000-0000-0000573C0000}"/>
    <cellStyle name="Millares 8 6 7 2" xfId="32074" xr:uid="{00000000-0005-0000-0000-0000583C0000}"/>
    <cellStyle name="Millares 8 6 8" xfId="20187" xr:uid="{00000000-0005-0000-0000-0000593C0000}"/>
    <cellStyle name="Millares 8 6 8 2" xfId="33376" xr:uid="{00000000-0005-0000-0000-00005A3C0000}"/>
    <cellStyle name="Millares 8 6 9" xfId="34901" xr:uid="{00000000-0005-0000-0000-00005B3C0000}"/>
    <cellStyle name="Millares 8 7" xfId="12320" xr:uid="{00000000-0005-0000-0000-00005C3C0000}"/>
    <cellStyle name="Millares 8 7 10" xfId="25512" xr:uid="{00000000-0005-0000-0000-00005D3C0000}"/>
    <cellStyle name="Millares 8 7 11" xfId="21818" xr:uid="{00000000-0005-0000-0000-00005E3C0000}"/>
    <cellStyle name="Millares 8 7 2" xfId="13260" xr:uid="{00000000-0005-0000-0000-00005F3C0000}"/>
    <cellStyle name="Millares 8 7 2 2" xfId="26451" xr:uid="{00000000-0005-0000-0000-0000603C0000}"/>
    <cellStyle name="Millares 8 7 3" xfId="14309" xr:uid="{00000000-0005-0000-0000-0000613C0000}"/>
    <cellStyle name="Millares 8 7 3 2" xfId="27500" xr:uid="{00000000-0005-0000-0000-0000623C0000}"/>
    <cellStyle name="Millares 8 7 4" xfId="15365" xr:uid="{00000000-0005-0000-0000-0000633C0000}"/>
    <cellStyle name="Millares 8 7 4 2" xfId="28556" xr:uid="{00000000-0005-0000-0000-0000643C0000}"/>
    <cellStyle name="Millares 8 7 5" xfId="16421" xr:uid="{00000000-0005-0000-0000-0000653C0000}"/>
    <cellStyle name="Millares 8 7 5 2" xfId="29612" xr:uid="{00000000-0005-0000-0000-0000663C0000}"/>
    <cellStyle name="Millares 8 7 6" xfId="17702" xr:uid="{00000000-0005-0000-0000-0000673C0000}"/>
    <cellStyle name="Millares 8 7 6 2" xfId="30893" xr:uid="{00000000-0005-0000-0000-0000683C0000}"/>
    <cellStyle name="Millares 8 7 7" xfId="18988" xr:uid="{00000000-0005-0000-0000-0000693C0000}"/>
    <cellStyle name="Millares 8 7 7 2" xfId="32179" xr:uid="{00000000-0005-0000-0000-00006A3C0000}"/>
    <cellStyle name="Millares 8 7 8" xfId="20292" xr:uid="{00000000-0005-0000-0000-00006B3C0000}"/>
    <cellStyle name="Millares 8 7 8 2" xfId="33481" xr:uid="{00000000-0005-0000-0000-00006C3C0000}"/>
    <cellStyle name="Millares 8 7 9" xfId="35006" xr:uid="{00000000-0005-0000-0000-00006D3C0000}"/>
    <cellStyle name="Millares 8 8" xfId="12485" xr:uid="{00000000-0005-0000-0000-00006E3C0000}"/>
    <cellStyle name="Millares 8 8 10" xfId="25677" xr:uid="{00000000-0005-0000-0000-00006F3C0000}"/>
    <cellStyle name="Millares 8 8 11" xfId="21979" xr:uid="{00000000-0005-0000-0000-0000703C0000}"/>
    <cellStyle name="Millares 8 8 2" xfId="13421" xr:uid="{00000000-0005-0000-0000-0000713C0000}"/>
    <cellStyle name="Millares 8 8 2 2" xfId="26612" xr:uid="{00000000-0005-0000-0000-0000723C0000}"/>
    <cellStyle name="Millares 8 8 3" xfId="14470" xr:uid="{00000000-0005-0000-0000-0000733C0000}"/>
    <cellStyle name="Millares 8 8 3 2" xfId="27661" xr:uid="{00000000-0005-0000-0000-0000743C0000}"/>
    <cellStyle name="Millares 8 8 4" xfId="15526" xr:uid="{00000000-0005-0000-0000-0000753C0000}"/>
    <cellStyle name="Millares 8 8 4 2" xfId="28717" xr:uid="{00000000-0005-0000-0000-0000763C0000}"/>
    <cellStyle name="Millares 8 8 5" xfId="16582" xr:uid="{00000000-0005-0000-0000-0000773C0000}"/>
    <cellStyle name="Millares 8 8 5 2" xfId="29773" xr:uid="{00000000-0005-0000-0000-0000783C0000}"/>
    <cellStyle name="Millares 8 8 6" xfId="17863" xr:uid="{00000000-0005-0000-0000-0000793C0000}"/>
    <cellStyle name="Millares 8 8 6 2" xfId="31054" xr:uid="{00000000-0005-0000-0000-00007A3C0000}"/>
    <cellStyle name="Millares 8 8 7" xfId="19149" xr:uid="{00000000-0005-0000-0000-00007B3C0000}"/>
    <cellStyle name="Millares 8 8 7 2" xfId="32340" xr:uid="{00000000-0005-0000-0000-00007C3C0000}"/>
    <cellStyle name="Millares 8 8 8" xfId="20453" xr:uid="{00000000-0005-0000-0000-00007D3C0000}"/>
    <cellStyle name="Millares 8 8 8 2" xfId="33642" xr:uid="{00000000-0005-0000-0000-00007E3C0000}"/>
    <cellStyle name="Millares 8 8 9" xfId="35167" xr:uid="{00000000-0005-0000-0000-00007F3C0000}"/>
    <cellStyle name="Millares 8 9" xfId="12599" xr:uid="{00000000-0005-0000-0000-0000803C0000}"/>
    <cellStyle name="Millares 8 9 10" xfId="25791" xr:uid="{00000000-0005-0000-0000-0000813C0000}"/>
    <cellStyle name="Millares 8 9 11" xfId="22093" xr:uid="{00000000-0005-0000-0000-0000823C0000}"/>
    <cellStyle name="Millares 8 9 2" xfId="13535" xr:uid="{00000000-0005-0000-0000-0000833C0000}"/>
    <cellStyle name="Millares 8 9 2 2" xfId="26726" xr:uid="{00000000-0005-0000-0000-0000843C0000}"/>
    <cellStyle name="Millares 8 9 3" xfId="14584" xr:uid="{00000000-0005-0000-0000-0000853C0000}"/>
    <cellStyle name="Millares 8 9 3 2" xfId="27775" xr:uid="{00000000-0005-0000-0000-0000863C0000}"/>
    <cellStyle name="Millares 8 9 4" xfId="15640" xr:uid="{00000000-0005-0000-0000-0000873C0000}"/>
    <cellStyle name="Millares 8 9 4 2" xfId="28831" xr:uid="{00000000-0005-0000-0000-0000883C0000}"/>
    <cellStyle name="Millares 8 9 5" xfId="16696" xr:uid="{00000000-0005-0000-0000-0000893C0000}"/>
    <cellStyle name="Millares 8 9 5 2" xfId="29887" xr:uid="{00000000-0005-0000-0000-00008A3C0000}"/>
    <cellStyle name="Millares 8 9 6" xfId="17977" xr:uid="{00000000-0005-0000-0000-00008B3C0000}"/>
    <cellStyle name="Millares 8 9 6 2" xfId="31168" xr:uid="{00000000-0005-0000-0000-00008C3C0000}"/>
    <cellStyle name="Millares 8 9 7" xfId="19263" xr:uid="{00000000-0005-0000-0000-00008D3C0000}"/>
    <cellStyle name="Millares 8 9 7 2" xfId="32454" xr:uid="{00000000-0005-0000-0000-00008E3C0000}"/>
    <cellStyle name="Millares 8 9 8" xfId="20567" xr:uid="{00000000-0005-0000-0000-00008F3C0000}"/>
    <cellStyle name="Millares 8 9 8 2" xfId="33756" xr:uid="{00000000-0005-0000-0000-0000903C0000}"/>
    <cellStyle name="Millares 8 9 9" xfId="35281" xr:uid="{00000000-0005-0000-0000-0000913C0000}"/>
    <cellStyle name="Millares 80" xfId="12396" xr:uid="{00000000-0005-0000-0000-0000923C0000}"/>
    <cellStyle name="Millares 80 10" xfId="25588" xr:uid="{00000000-0005-0000-0000-0000933C0000}"/>
    <cellStyle name="Millares 80 11" xfId="21893" xr:uid="{00000000-0005-0000-0000-0000943C0000}"/>
    <cellStyle name="Millares 80 2" xfId="13335" xr:uid="{00000000-0005-0000-0000-0000953C0000}"/>
    <cellStyle name="Millares 80 2 2" xfId="26526" xr:uid="{00000000-0005-0000-0000-0000963C0000}"/>
    <cellStyle name="Millares 80 3" xfId="14384" xr:uid="{00000000-0005-0000-0000-0000973C0000}"/>
    <cellStyle name="Millares 80 3 2" xfId="27575" xr:uid="{00000000-0005-0000-0000-0000983C0000}"/>
    <cellStyle name="Millares 80 4" xfId="15440" xr:uid="{00000000-0005-0000-0000-0000993C0000}"/>
    <cellStyle name="Millares 80 4 2" xfId="28631" xr:uid="{00000000-0005-0000-0000-00009A3C0000}"/>
    <cellStyle name="Millares 80 5" xfId="16496" xr:uid="{00000000-0005-0000-0000-00009B3C0000}"/>
    <cellStyle name="Millares 80 5 2" xfId="29687" xr:uid="{00000000-0005-0000-0000-00009C3C0000}"/>
    <cellStyle name="Millares 80 6" xfId="17777" xr:uid="{00000000-0005-0000-0000-00009D3C0000}"/>
    <cellStyle name="Millares 80 6 2" xfId="30968" xr:uid="{00000000-0005-0000-0000-00009E3C0000}"/>
    <cellStyle name="Millares 80 7" xfId="19063" xr:uid="{00000000-0005-0000-0000-00009F3C0000}"/>
    <cellStyle name="Millares 80 7 2" xfId="32254" xr:uid="{00000000-0005-0000-0000-0000A03C0000}"/>
    <cellStyle name="Millares 80 8" xfId="20367" xr:uid="{00000000-0005-0000-0000-0000A13C0000}"/>
    <cellStyle name="Millares 80 8 2" xfId="33556" xr:uid="{00000000-0005-0000-0000-0000A23C0000}"/>
    <cellStyle name="Millares 80 9" xfId="35081" xr:uid="{00000000-0005-0000-0000-0000A33C0000}"/>
    <cellStyle name="Millares 81" xfId="12397" xr:uid="{00000000-0005-0000-0000-0000A43C0000}"/>
    <cellStyle name="Millares 81 10" xfId="25589" xr:uid="{00000000-0005-0000-0000-0000A53C0000}"/>
    <cellStyle name="Millares 81 11" xfId="21894" xr:uid="{00000000-0005-0000-0000-0000A63C0000}"/>
    <cellStyle name="Millares 81 2" xfId="13336" xr:uid="{00000000-0005-0000-0000-0000A73C0000}"/>
    <cellStyle name="Millares 81 2 2" xfId="26527" xr:uid="{00000000-0005-0000-0000-0000A83C0000}"/>
    <cellStyle name="Millares 81 3" xfId="14385" xr:uid="{00000000-0005-0000-0000-0000A93C0000}"/>
    <cellStyle name="Millares 81 3 2" xfId="27576" xr:uid="{00000000-0005-0000-0000-0000AA3C0000}"/>
    <cellStyle name="Millares 81 4" xfId="15441" xr:uid="{00000000-0005-0000-0000-0000AB3C0000}"/>
    <cellStyle name="Millares 81 4 2" xfId="28632" xr:uid="{00000000-0005-0000-0000-0000AC3C0000}"/>
    <cellStyle name="Millares 81 5" xfId="16497" xr:uid="{00000000-0005-0000-0000-0000AD3C0000}"/>
    <cellStyle name="Millares 81 5 2" xfId="29688" xr:uid="{00000000-0005-0000-0000-0000AE3C0000}"/>
    <cellStyle name="Millares 81 6" xfId="17778" xr:uid="{00000000-0005-0000-0000-0000AF3C0000}"/>
    <cellStyle name="Millares 81 6 2" xfId="30969" xr:uid="{00000000-0005-0000-0000-0000B03C0000}"/>
    <cellStyle name="Millares 81 7" xfId="19064" xr:uid="{00000000-0005-0000-0000-0000B13C0000}"/>
    <cellStyle name="Millares 81 7 2" xfId="32255" xr:uid="{00000000-0005-0000-0000-0000B23C0000}"/>
    <cellStyle name="Millares 81 8" xfId="20368" xr:uid="{00000000-0005-0000-0000-0000B33C0000}"/>
    <cellStyle name="Millares 81 8 2" xfId="33557" xr:uid="{00000000-0005-0000-0000-0000B43C0000}"/>
    <cellStyle name="Millares 81 9" xfId="35082" xr:uid="{00000000-0005-0000-0000-0000B53C0000}"/>
    <cellStyle name="Millares 82" xfId="12398" xr:uid="{00000000-0005-0000-0000-0000B63C0000}"/>
    <cellStyle name="Millares 82 10" xfId="25590" xr:uid="{00000000-0005-0000-0000-0000B73C0000}"/>
    <cellStyle name="Millares 82 11" xfId="21895" xr:uid="{00000000-0005-0000-0000-0000B83C0000}"/>
    <cellStyle name="Millares 82 2" xfId="13337" xr:uid="{00000000-0005-0000-0000-0000B93C0000}"/>
    <cellStyle name="Millares 82 2 2" xfId="26528" xr:uid="{00000000-0005-0000-0000-0000BA3C0000}"/>
    <cellStyle name="Millares 82 3" xfId="14386" xr:uid="{00000000-0005-0000-0000-0000BB3C0000}"/>
    <cellStyle name="Millares 82 3 2" xfId="27577" xr:uid="{00000000-0005-0000-0000-0000BC3C0000}"/>
    <cellStyle name="Millares 82 4" xfId="15442" xr:uid="{00000000-0005-0000-0000-0000BD3C0000}"/>
    <cellStyle name="Millares 82 4 2" xfId="28633" xr:uid="{00000000-0005-0000-0000-0000BE3C0000}"/>
    <cellStyle name="Millares 82 5" xfId="16498" xr:uid="{00000000-0005-0000-0000-0000BF3C0000}"/>
    <cellStyle name="Millares 82 5 2" xfId="29689" xr:uid="{00000000-0005-0000-0000-0000C03C0000}"/>
    <cellStyle name="Millares 82 6" xfId="17779" xr:uid="{00000000-0005-0000-0000-0000C13C0000}"/>
    <cellStyle name="Millares 82 6 2" xfId="30970" xr:uid="{00000000-0005-0000-0000-0000C23C0000}"/>
    <cellStyle name="Millares 82 7" xfId="19065" xr:uid="{00000000-0005-0000-0000-0000C33C0000}"/>
    <cellStyle name="Millares 82 7 2" xfId="32256" xr:uid="{00000000-0005-0000-0000-0000C43C0000}"/>
    <cellStyle name="Millares 82 8" xfId="20369" xr:uid="{00000000-0005-0000-0000-0000C53C0000}"/>
    <cellStyle name="Millares 82 8 2" xfId="33558" xr:uid="{00000000-0005-0000-0000-0000C63C0000}"/>
    <cellStyle name="Millares 82 9" xfId="35083" xr:uid="{00000000-0005-0000-0000-0000C73C0000}"/>
    <cellStyle name="Millares 83" xfId="12399" xr:uid="{00000000-0005-0000-0000-0000C83C0000}"/>
    <cellStyle name="Millares 83 10" xfId="25591" xr:uid="{00000000-0005-0000-0000-0000C93C0000}"/>
    <cellStyle name="Millares 83 11" xfId="21896" xr:uid="{00000000-0005-0000-0000-0000CA3C0000}"/>
    <cellStyle name="Millares 83 2" xfId="13338" xr:uid="{00000000-0005-0000-0000-0000CB3C0000}"/>
    <cellStyle name="Millares 83 2 2" xfId="26529" xr:uid="{00000000-0005-0000-0000-0000CC3C0000}"/>
    <cellStyle name="Millares 83 3" xfId="14387" xr:uid="{00000000-0005-0000-0000-0000CD3C0000}"/>
    <cellStyle name="Millares 83 3 2" xfId="27578" xr:uid="{00000000-0005-0000-0000-0000CE3C0000}"/>
    <cellStyle name="Millares 83 4" xfId="15443" xr:uid="{00000000-0005-0000-0000-0000CF3C0000}"/>
    <cellStyle name="Millares 83 4 2" xfId="28634" xr:uid="{00000000-0005-0000-0000-0000D03C0000}"/>
    <cellStyle name="Millares 83 5" xfId="16499" xr:uid="{00000000-0005-0000-0000-0000D13C0000}"/>
    <cellStyle name="Millares 83 5 2" xfId="29690" xr:uid="{00000000-0005-0000-0000-0000D23C0000}"/>
    <cellStyle name="Millares 83 6" xfId="17780" xr:uid="{00000000-0005-0000-0000-0000D33C0000}"/>
    <cellStyle name="Millares 83 6 2" xfId="30971" xr:uid="{00000000-0005-0000-0000-0000D43C0000}"/>
    <cellStyle name="Millares 83 7" xfId="19066" xr:uid="{00000000-0005-0000-0000-0000D53C0000}"/>
    <cellStyle name="Millares 83 7 2" xfId="32257" xr:uid="{00000000-0005-0000-0000-0000D63C0000}"/>
    <cellStyle name="Millares 83 8" xfId="20370" xr:uid="{00000000-0005-0000-0000-0000D73C0000}"/>
    <cellStyle name="Millares 83 8 2" xfId="33559" xr:uid="{00000000-0005-0000-0000-0000D83C0000}"/>
    <cellStyle name="Millares 83 9" xfId="35084" xr:uid="{00000000-0005-0000-0000-0000D93C0000}"/>
    <cellStyle name="Millares 84" xfId="12400" xr:uid="{00000000-0005-0000-0000-0000DA3C0000}"/>
    <cellStyle name="Millares 84 10" xfId="25592" xr:uid="{00000000-0005-0000-0000-0000DB3C0000}"/>
    <cellStyle name="Millares 84 11" xfId="21897" xr:uid="{00000000-0005-0000-0000-0000DC3C0000}"/>
    <cellStyle name="Millares 84 2" xfId="13339" xr:uid="{00000000-0005-0000-0000-0000DD3C0000}"/>
    <cellStyle name="Millares 84 2 2" xfId="26530" xr:uid="{00000000-0005-0000-0000-0000DE3C0000}"/>
    <cellStyle name="Millares 84 3" xfId="14388" xr:uid="{00000000-0005-0000-0000-0000DF3C0000}"/>
    <cellStyle name="Millares 84 3 2" xfId="27579" xr:uid="{00000000-0005-0000-0000-0000E03C0000}"/>
    <cellStyle name="Millares 84 4" xfId="15444" xr:uid="{00000000-0005-0000-0000-0000E13C0000}"/>
    <cellStyle name="Millares 84 4 2" xfId="28635" xr:uid="{00000000-0005-0000-0000-0000E23C0000}"/>
    <cellStyle name="Millares 84 5" xfId="16500" xr:uid="{00000000-0005-0000-0000-0000E33C0000}"/>
    <cellStyle name="Millares 84 5 2" xfId="29691" xr:uid="{00000000-0005-0000-0000-0000E43C0000}"/>
    <cellStyle name="Millares 84 6" xfId="17781" xr:uid="{00000000-0005-0000-0000-0000E53C0000}"/>
    <cellStyle name="Millares 84 6 2" xfId="30972" xr:uid="{00000000-0005-0000-0000-0000E63C0000}"/>
    <cellStyle name="Millares 84 7" xfId="19067" xr:uid="{00000000-0005-0000-0000-0000E73C0000}"/>
    <cellStyle name="Millares 84 7 2" xfId="32258" xr:uid="{00000000-0005-0000-0000-0000E83C0000}"/>
    <cellStyle name="Millares 84 8" xfId="20371" xr:uid="{00000000-0005-0000-0000-0000E93C0000}"/>
    <cellStyle name="Millares 84 8 2" xfId="33560" xr:uid="{00000000-0005-0000-0000-0000EA3C0000}"/>
    <cellStyle name="Millares 84 9" xfId="35085" xr:uid="{00000000-0005-0000-0000-0000EB3C0000}"/>
    <cellStyle name="Millares 85" xfId="12401" xr:uid="{00000000-0005-0000-0000-0000EC3C0000}"/>
    <cellStyle name="Millares 85 10" xfId="25593" xr:uid="{00000000-0005-0000-0000-0000ED3C0000}"/>
    <cellStyle name="Millares 85 11" xfId="21898" xr:uid="{00000000-0005-0000-0000-0000EE3C0000}"/>
    <cellStyle name="Millares 85 2" xfId="13340" xr:uid="{00000000-0005-0000-0000-0000EF3C0000}"/>
    <cellStyle name="Millares 85 2 2" xfId="26531" xr:uid="{00000000-0005-0000-0000-0000F03C0000}"/>
    <cellStyle name="Millares 85 3" xfId="14389" xr:uid="{00000000-0005-0000-0000-0000F13C0000}"/>
    <cellStyle name="Millares 85 3 2" xfId="27580" xr:uid="{00000000-0005-0000-0000-0000F23C0000}"/>
    <cellStyle name="Millares 85 4" xfId="15445" xr:uid="{00000000-0005-0000-0000-0000F33C0000}"/>
    <cellStyle name="Millares 85 4 2" xfId="28636" xr:uid="{00000000-0005-0000-0000-0000F43C0000}"/>
    <cellStyle name="Millares 85 5" xfId="16501" xr:uid="{00000000-0005-0000-0000-0000F53C0000}"/>
    <cellStyle name="Millares 85 5 2" xfId="29692" xr:uid="{00000000-0005-0000-0000-0000F63C0000}"/>
    <cellStyle name="Millares 85 6" xfId="17782" xr:uid="{00000000-0005-0000-0000-0000F73C0000}"/>
    <cellStyle name="Millares 85 6 2" xfId="30973" xr:uid="{00000000-0005-0000-0000-0000F83C0000}"/>
    <cellStyle name="Millares 85 7" xfId="19068" xr:uid="{00000000-0005-0000-0000-0000F93C0000}"/>
    <cellStyle name="Millares 85 7 2" xfId="32259" xr:uid="{00000000-0005-0000-0000-0000FA3C0000}"/>
    <cellStyle name="Millares 85 8" xfId="20372" xr:uid="{00000000-0005-0000-0000-0000FB3C0000}"/>
    <cellStyle name="Millares 85 8 2" xfId="33561" xr:uid="{00000000-0005-0000-0000-0000FC3C0000}"/>
    <cellStyle name="Millares 85 9" xfId="35086" xr:uid="{00000000-0005-0000-0000-0000FD3C0000}"/>
    <cellStyle name="Millares 86" xfId="12403" xr:uid="{00000000-0005-0000-0000-0000FE3C0000}"/>
    <cellStyle name="Millares 86 10" xfId="25595" xr:uid="{00000000-0005-0000-0000-0000FF3C0000}"/>
    <cellStyle name="Millares 86 11" xfId="21899" xr:uid="{00000000-0005-0000-0000-0000003D0000}"/>
    <cellStyle name="Millares 86 2" xfId="13341" xr:uid="{00000000-0005-0000-0000-0000013D0000}"/>
    <cellStyle name="Millares 86 2 2" xfId="26532" xr:uid="{00000000-0005-0000-0000-0000023D0000}"/>
    <cellStyle name="Millares 86 3" xfId="14390" xr:uid="{00000000-0005-0000-0000-0000033D0000}"/>
    <cellStyle name="Millares 86 3 2" xfId="27581" xr:uid="{00000000-0005-0000-0000-0000043D0000}"/>
    <cellStyle name="Millares 86 4" xfId="15446" xr:uid="{00000000-0005-0000-0000-0000053D0000}"/>
    <cellStyle name="Millares 86 4 2" xfId="28637" xr:uid="{00000000-0005-0000-0000-0000063D0000}"/>
    <cellStyle name="Millares 86 5" xfId="16502" xr:uid="{00000000-0005-0000-0000-0000073D0000}"/>
    <cellStyle name="Millares 86 5 2" xfId="29693" xr:uid="{00000000-0005-0000-0000-0000083D0000}"/>
    <cellStyle name="Millares 86 6" xfId="17783" xr:uid="{00000000-0005-0000-0000-0000093D0000}"/>
    <cellStyle name="Millares 86 6 2" xfId="30974" xr:uid="{00000000-0005-0000-0000-00000A3D0000}"/>
    <cellStyle name="Millares 86 7" xfId="19069" xr:uid="{00000000-0005-0000-0000-00000B3D0000}"/>
    <cellStyle name="Millares 86 7 2" xfId="32260" xr:uid="{00000000-0005-0000-0000-00000C3D0000}"/>
    <cellStyle name="Millares 86 8" xfId="20373" xr:uid="{00000000-0005-0000-0000-00000D3D0000}"/>
    <cellStyle name="Millares 86 8 2" xfId="33562" xr:uid="{00000000-0005-0000-0000-00000E3D0000}"/>
    <cellStyle name="Millares 86 9" xfId="35087" xr:uid="{00000000-0005-0000-0000-00000F3D0000}"/>
    <cellStyle name="Millares 87" xfId="12404" xr:uid="{00000000-0005-0000-0000-0000103D0000}"/>
    <cellStyle name="Millares 87 10" xfId="25596" xr:uid="{00000000-0005-0000-0000-0000113D0000}"/>
    <cellStyle name="Millares 87 11" xfId="21900" xr:uid="{00000000-0005-0000-0000-0000123D0000}"/>
    <cellStyle name="Millares 87 2" xfId="13342" xr:uid="{00000000-0005-0000-0000-0000133D0000}"/>
    <cellStyle name="Millares 87 2 2" xfId="26533" xr:uid="{00000000-0005-0000-0000-0000143D0000}"/>
    <cellStyle name="Millares 87 3" xfId="14391" xr:uid="{00000000-0005-0000-0000-0000153D0000}"/>
    <cellStyle name="Millares 87 3 2" xfId="27582" xr:uid="{00000000-0005-0000-0000-0000163D0000}"/>
    <cellStyle name="Millares 87 4" xfId="15447" xr:uid="{00000000-0005-0000-0000-0000173D0000}"/>
    <cellStyle name="Millares 87 4 2" xfId="28638" xr:uid="{00000000-0005-0000-0000-0000183D0000}"/>
    <cellStyle name="Millares 87 5" xfId="16503" xr:uid="{00000000-0005-0000-0000-0000193D0000}"/>
    <cellStyle name="Millares 87 5 2" xfId="29694" xr:uid="{00000000-0005-0000-0000-00001A3D0000}"/>
    <cellStyle name="Millares 87 6" xfId="17784" xr:uid="{00000000-0005-0000-0000-00001B3D0000}"/>
    <cellStyle name="Millares 87 6 2" xfId="30975" xr:uid="{00000000-0005-0000-0000-00001C3D0000}"/>
    <cellStyle name="Millares 87 7" xfId="19070" xr:uid="{00000000-0005-0000-0000-00001D3D0000}"/>
    <cellStyle name="Millares 87 7 2" xfId="32261" xr:uid="{00000000-0005-0000-0000-00001E3D0000}"/>
    <cellStyle name="Millares 87 8" xfId="20374" xr:uid="{00000000-0005-0000-0000-00001F3D0000}"/>
    <cellStyle name="Millares 87 8 2" xfId="33563" xr:uid="{00000000-0005-0000-0000-0000203D0000}"/>
    <cellStyle name="Millares 87 9" xfId="35088" xr:uid="{00000000-0005-0000-0000-0000213D0000}"/>
    <cellStyle name="Millares 88" xfId="12405" xr:uid="{00000000-0005-0000-0000-0000223D0000}"/>
    <cellStyle name="Millares 88 10" xfId="25597" xr:uid="{00000000-0005-0000-0000-0000233D0000}"/>
    <cellStyle name="Millares 88 11" xfId="21901" xr:uid="{00000000-0005-0000-0000-0000243D0000}"/>
    <cellStyle name="Millares 88 2" xfId="13343" xr:uid="{00000000-0005-0000-0000-0000253D0000}"/>
    <cellStyle name="Millares 88 2 2" xfId="26534" xr:uid="{00000000-0005-0000-0000-0000263D0000}"/>
    <cellStyle name="Millares 88 3" xfId="14392" xr:uid="{00000000-0005-0000-0000-0000273D0000}"/>
    <cellStyle name="Millares 88 3 2" xfId="27583" xr:uid="{00000000-0005-0000-0000-0000283D0000}"/>
    <cellStyle name="Millares 88 4" xfId="15448" xr:uid="{00000000-0005-0000-0000-0000293D0000}"/>
    <cellStyle name="Millares 88 4 2" xfId="28639" xr:uid="{00000000-0005-0000-0000-00002A3D0000}"/>
    <cellStyle name="Millares 88 5" xfId="16504" xr:uid="{00000000-0005-0000-0000-00002B3D0000}"/>
    <cellStyle name="Millares 88 5 2" xfId="29695" xr:uid="{00000000-0005-0000-0000-00002C3D0000}"/>
    <cellStyle name="Millares 88 6" xfId="17785" xr:uid="{00000000-0005-0000-0000-00002D3D0000}"/>
    <cellStyle name="Millares 88 6 2" xfId="30976" xr:uid="{00000000-0005-0000-0000-00002E3D0000}"/>
    <cellStyle name="Millares 88 7" xfId="19071" xr:uid="{00000000-0005-0000-0000-00002F3D0000}"/>
    <cellStyle name="Millares 88 7 2" xfId="32262" xr:uid="{00000000-0005-0000-0000-0000303D0000}"/>
    <cellStyle name="Millares 88 8" xfId="20375" xr:uid="{00000000-0005-0000-0000-0000313D0000}"/>
    <cellStyle name="Millares 88 8 2" xfId="33564" xr:uid="{00000000-0005-0000-0000-0000323D0000}"/>
    <cellStyle name="Millares 88 9" xfId="35089" xr:uid="{00000000-0005-0000-0000-0000333D0000}"/>
    <cellStyle name="Millares 89" xfId="12406" xr:uid="{00000000-0005-0000-0000-0000343D0000}"/>
    <cellStyle name="Millares 89 10" xfId="25598" xr:uid="{00000000-0005-0000-0000-0000353D0000}"/>
    <cellStyle name="Millares 89 11" xfId="21902" xr:uid="{00000000-0005-0000-0000-0000363D0000}"/>
    <cellStyle name="Millares 89 2" xfId="13344" xr:uid="{00000000-0005-0000-0000-0000373D0000}"/>
    <cellStyle name="Millares 89 2 2" xfId="26535" xr:uid="{00000000-0005-0000-0000-0000383D0000}"/>
    <cellStyle name="Millares 89 3" xfId="14393" xr:uid="{00000000-0005-0000-0000-0000393D0000}"/>
    <cellStyle name="Millares 89 3 2" xfId="27584" xr:uid="{00000000-0005-0000-0000-00003A3D0000}"/>
    <cellStyle name="Millares 89 4" xfId="15449" xr:uid="{00000000-0005-0000-0000-00003B3D0000}"/>
    <cellStyle name="Millares 89 4 2" xfId="28640" xr:uid="{00000000-0005-0000-0000-00003C3D0000}"/>
    <cellStyle name="Millares 89 5" xfId="16505" xr:uid="{00000000-0005-0000-0000-00003D3D0000}"/>
    <cellStyle name="Millares 89 5 2" xfId="29696" xr:uid="{00000000-0005-0000-0000-00003E3D0000}"/>
    <cellStyle name="Millares 89 6" xfId="17786" xr:uid="{00000000-0005-0000-0000-00003F3D0000}"/>
    <cellStyle name="Millares 89 6 2" xfId="30977" xr:uid="{00000000-0005-0000-0000-0000403D0000}"/>
    <cellStyle name="Millares 89 7" xfId="19072" xr:uid="{00000000-0005-0000-0000-0000413D0000}"/>
    <cellStyle name="Millares 89 7 2" xfId="32263" xr:uid="{00000000-0005-0000-0000-0000423D0000}"/>
    <cellStyle name="Millares 89 8" xfId="20376" xr:uid="{00000000-0005-0000-0000-0000433D0000}"/>
    <cellStyle name="Millares 89 8 2" xfId="33565" xr:uid="{00000000-0005-0000-0000-0000443D0000}"/>
    <cellStyle name="Millares 89 9" xfId="35090" xr:uid="{00000000-0005-0000-0000-0000453D0000}"/>
    <cellStyle name="Millares 9" xfId="75" xr:uid="{00000000-0005-0000-0000-0000463D0000}"/>
    <cellStyle name="Millares 9 10" xfId="12688" xr:uid="{00000000-0005-0000-0000-0000473D0000}"/>
    <cellStyle name="Millares 9 10 2" xfId="16937" xr:uid="{00000000-0005-0000-0000-0000483D0000}"/>
    <cellStyle name="Millares 9 10 2 2" xfId="30128" xr:uid="{00000000-0005-0000-0000-0000493D0000}"/>
    <cellStyle name="Millares 9 10 3" xfId="18217" xr:uid="{00000000-0005-0000-0000-00004A3D0000}"/>
    <cellStyle name="Millares 9 10 3 2" xfId="31408" xr:uid="{00000000-0005-0000-0000-00004B3D0000}"/>
    <cellStyle name="Millares 9 10 4" xfId="19503" xr:uid="{00000000-0005-0000-0000-00004C3D0000}"/>
    <cellStyle name="Millares 9 10 4 2" xfId="32694" xr:uid="{00000000-0005-0000-0000-00004D3D0000}"/>
    <cellStyle name="Millares 9 10 5" xfId="20807" xr:uid="{00000000-0005-0000-0000-00004E3D0000}"/>
    <cellStyle name="Millares 9 10 5 2" xfId="33996" xr:uid="{00000000-0005-0000-0000-00004F3D0000}"/>
    <cellStyle name="Millares 9 10 6" xfId="35521" xr:uid="{00000000-0005-0000-0000-0000503D0000}"/>
    <cellStyle name="Millares 9 10 7" xfId="25879" xr:uid="{00000000-0005-0000-0000-0000513D0000}"/>
    <cellStyle name="Millares 9 10 8" xfId="22333" xr:uid="{00000000-0005-0000-0000-0000523D0000}"/>
    <cellStyle name="Millares 9 11" xfId="13737" xr:uid="{00000000-0005-0000-0000-0000533D0000}"/>
    <cellStyle name="Millares 9 11 2" xfId="21052" xr:uid="{00000000-0005-0000-0000-0000543D0000}"/>
    <cellStyle name="Millares 9 11 2 2" xfId="34241" xr:uid="{00000000-0005-0000-0000-0000553D0000}"/>
    <cellStyle name="Millares 9 11 3" xfId="35766" xr:uid="{00000000-0005-0000-0000-0000563D0000}"/>
    <cellStyle name="Millares 9 11 4" xfId="26928" xr:uid="{00000000-0005-0000-0000-0000573D0000}"/>
    <cellStyle name="Millares 9 11 5" xfId="22578" xr:uid="{00000000-0005-0000-0000-0000583D0000}"/>
    <cellStyle name="Millares 9 12" xfId="14793" xr:uid="{00000000-0005-0000-0000-0000593D0000}"/>
    <cellStyle name="Millares 9 12 2" xfId="36006" xr:uid="{00000000-0005-0000-0000-00005A3D0000}"/>
    <cellStyle name="Millares 9 12 3" xfId="27984" xr:uid="{00000000-0005-0000-0000-00005B3D0000}"/>
    <cellStyle name="Millares 9 12 4" xfId="22818" xr:uid="{00000000-0005-0000-0000-00005C3D0000}"/>
    <cellStyle name="Millares 9 13" xfId="15849" xr:uid="{00000000-0005-0000-0000-00005D3D0000}"/>
    <cellStyle name="Millares 9 13 2" xfId="36236" xr:uid="{00000000-0005-0000-0000-00005E3D0000}"/>
    <cellStyle name="Millares 9 13 3" xfId="29040" xr:uid="{00000000-0005-0000-0000-00005F3D0000}"/>
    <cellStyle name="Millares 9 13 4" xfId="23048" xr:uid="{00000000-0005-0000-0000-0000603D0000}"/>
    <cellStyle name="Millares 9 14" xfId="17130" xr:uid="{00000000-0005-0000-0000-0000613D0000}"/>
    <cellStyle name="Millares 9 14 2" xfId="36491" xr:uid="{00000000-0005-0000-0000-0000623D0000}"/>
    <cellStyle name="Millares 9 14 3" xfId="30321" xr:uid="{00000000-0005-0000-0000-0000633D0000}"/>
    <cellStyle name="Millares 9 14 4" xfId="23312" xr:uid="{00000000-0005-0000-0000-0000643D0000}"/>
    <cellStyle name="Millares 9 15" xfId="18416" xr:uid="{00000000-0005-0000-0000-0000653D0000}"/>
    <cellStyle name="Millares 9 15 2" xfId="36746" xr:uid="{00000000-0005-0000-0000-0000663D0000}"/>
    <cellStyle name="Millares 9 15 3" xfId="31607" xr:uid="{00000000-0005-0000-0000-0000673D0000}"/>
    <cellStyle name="Millares 9 15 4" xfId="23567" xr:uid="{00000000-0005-0000-0000-0000683D0000}"/>
    <cellStyle name="Millares 9 16" xfId="19720" xr:uid="{00000000-0005-0000-0000-0000693D0000}"/>
    <cellStyle name="Millares 9 16 2" xfId="36975" xr:uid="{00000000-0005-0000-0000-00006A3D0000}"/>
    <cellStyle name="Millares 9 16 3" xfId="32909" xr:uid="{00000000-0005-0000-0000-00006B3D0000}"/>
    <cellStyle name="Millares 9 16 4" xfId="23796" xr:uid="{00000000-0005-0000-0000-00006C3D0000}"/>
    <cellStyle name="Millares 9 17" xfId="24025" xr:uid="{00000000-0005-0000-0000-00006D3D0000}"/>
    <cellStyle name="Millares 9 17 2" xfId="37204" xr:uid="{00000000-0005-0000-0000-00006E3D0000}"/>
    <cellStyle name="Millares 9 18" xfId="24254" xr:uid="{00000000-0005-0000-0000-00006F3D0000}"/>
    <cellStyle name="Millares 9 18 2" xfId="37433" xr:uid="{00000000-0005-0000-0000-0000703D0000}"/>
    <cellStyle name="Millares 9 19" xfId="24505" xr:uid="{00000000-0005-0000-0000-0000713D0000}"/>
    <cellStyle name="Millares 9 19 2" xfId="37684" xr:uid="{00000000-0005-0000-0000-0000723D0000}"/>
    <cellStyle name="Millares 9 2" xfId="79" xr:uid="{00000000-0005-0000-0000-0000733D0000}"/>
    <cellStyle name="Millares 9 2 10" xfId="24134" xr:uid="{00000000-0005-0000-0000-0000743D0000}"/>
    <cellStyle name="Millares 9 2 10 2" xfId="37313" xr:uid="{00000000-0005-0000-0000-0000753D0000}"/>
    <cellStyle name="Millares 9 2 11" xfId="24363" xr:uid="{00000000-0005-0000-0000-0000763D0000}"/>
    <cellStyle name="Millares 9 2 11 2" xfId="37542" xr:uid="{00000000-0005-0000-0000-0000773D0000}"/>
    <cellStyle name="Millares 9 2 12" xfId="24614" xr:uid="{00000000-0005-0000-0000-0000783D0000}"/>
    <cellStyle name="Millares 9 2 12 2" xfId="37793" xr:uid="{00000000-0005-0000-0000-0000793D0000}"/>
    <cellStyle name="Millares 9 2 13" xfId="34437" xr:uid="{00000000-0005-0000-0000-00007A3D0000}"/>
    <cellStyle name="Millares 9 2 14" xfId="24781" xr:uid="{00000000-0005-0000-0000-00007B3D0000}"/>
    <cellStyle name="Millares 9 2 15" xfId="21249" xr:uid="{00000000-0005-0000-0000-00007C3D0000}"/>
    <cellStyle name="Millares 9 2 16" xfId="37946" xr:uid="{00000000-0005-0000-0000-00007D3D0000}"/>
    <cellStyle name="Millares 9 2 17" xfId="37994" xr:uid="{00000000-0005-0000-0000-00007E3D0000}"/>
    <cellStyle name="Millares 9 2 2" xfId="4476" xr:uid="{00000000-0005-0000-0000-00007F3D0000}"/>
    <cellStyle name="Millares 9 2 2 10" xfId="24991" xr:uid="{00000000-0005-0000-0000-0000803D0000}"/>
    <cellStyle name="Millares 9 2 2 11" xfId="21356" xr:uid="{00000000-0005-0000-0000-0000813D0000}"/>
    <cellStyle name="Millares 9 2 2 2" xfId="12798" xr:uid="{00000000-0005-0000-0000-0000823D0000}"/>
    <cellStyle name="Millares 9 2 2 2 2" xfId="25989" xr:uid="{00000000-0005-0000-0000-0000833D0000}"/>
    <cellStyle name="Millares 9 2 2 3" xfId="13847" xr:uid="{00000000-0005-0000-0000-0000843D0000}"/>
    <cellStyle name="Millares 9 2 2 3 2" xfId="27038" xr:uid="{00000000-0005-0000-0000-0000853D0000}"/>
    <cellStyle name="Millares 9 2 2 4" xfId="14903" xr:uid="{00000000-0005-0000-0000-0000863D0000}"/>
    <cellStyle name="Millares 9 2 2 4 2" xfId="28094" xr:uid="{00000000-0005-0000-0000-0000873D0000}"/>
    <cellStyle name="Millares 9 2 2 5" xfId="15959" xr:uid="{00000000-0005-0000-0000-0000883D0000}"/>
    <cellStyle name="Millares 9 2 2 5 2" xfId="29150" xr:uid="{00000000-0005-0000-0000-0000893D0000}"/>
    <cellStyle name="Millares 9 2 2 6" xfId="17240" xr:uid="{00000000-0005-0000-0000-00008A3D0000}"/>
    <cellStyle name="Millares 9 2 2 6 2" xfId="30431" xr:uid="{00000000-0005-0000-0000-00008B3D0000}"/>
    <cellStyle name="Millares 9 2 2 7" xfId="18526" xr:uid="{00000000-0005-0000-0000-00008C3D0000}"/>
    <cellStyle name="Millares 9 2 2 7 2" xfId="31717" xr:uid="{00000000-0005-0000-0000-00008D3D0000}"/>
    <cellStyle name="Millares 9 2 2 8" xfId="19830" xr:uid="{00000000-0005-0000-0000-00008E3D0000}"/>
    <cellStyle name="Millares 9 2 2 8 2" xfId="33019" xr:uid="{00000000-0005-0000-0000-00008F3D0000}"/>
    <cellStyle name="Millares 9 2 2 9" xfId="34544" xr:uid="{00000000-0005-0000-0000-0000903D0000}"/>
    <cellStyle name="Millares 9 2 3" xfId="12691" xr:uid="{00000000-0005-0000-0000-0000913D0000}"/>
    <cellStyle name="Millares 9 2 3 2" xfId="17046" xr:uid="{00000000-0005-0000-0000-0000923D0000}"/>
    <cellStyle name="Millares 9 2 3 2 2" xfId="30237" xr:uid="{00000000-0005-0000-0000-0000933D0000}"/>
    <cellStyle name="Millares 9 2 3 3" xfId="18326" xr:uid="{00000000-0005-0000-0000-0000943D0000}"/>
    <cellStyle name="Millares 9 2 3 3 2" xfId="31517" xr:uid="{00000000-0005-0000-0000-0000953D0000}"/>
    <cellStyle name="Millares 9 2 3 4" xfId="19612" xr:uid="{00000000-0005-0000-0000-0000963D0000}"/>
    <cellStyle name="Millares 9 2 3 4 2" xfId="32803" xr:uid="{00000000-0005-0000-0000-0000973D0000}"/>
    <cellStyle name="Millares 9 2 3 5" xfId="20916" xr:uid="{00000000-0005-0000-0000-0000983D0000}"/>
    <cellStyle name="Millares 9 2 3 5 2" xfId="34105" xr:uid="{00000000-0005-0000-0000-0000993D0000}"/>
    <cellStyle name="Millares 9 2 3 6" xfId="35630" xr:uid="{00000000-0005-0000-0000-00009A3D0000}"/>
    <cellStyle name="Millares 9 2 3 7" xfId="25882" xr:uid="{00000000-0005-0000-0000-00009B3D0000}"/>
    <cellStyle name="Millares 9 2 3 8" xfId="22442" xr:uid="{00000000-0005-0000-0000-00009C3D0000}"/>
    <cellStyle name="Millares 9 2 4" xfId="13740" xr:uid="{00000000-0005-0000-0000-00009D3D0000}"/>
    <cellStyle name="Millares 9 2 4 2" xfId="21161" xr:uid="{00000000-0005-0000-0000-00009E3D0000}"/>
    <cellStyle name="Millares 9 2 4 2 2" xfId="34350" xr:uid="{00000000-0005-0000-0000-00009F3D0000}"/>
    <cellStyle name="Millares 9 2 4 3" xfId="35875" xr:uid="{00000000-0005-0000-0000-0000A03D0000}"/>
    <cellStyle name="Millares 9 2 4 4" xfId="26931" xr:uid="{00000000-0005-0000-0000-0000A13D0000}"/>
    <cellStyle name="Millares 9 2 4 5" xfId="22687" xr:uid="{00000000-0005-0000-0000-0000A23D0000}"/>
    <cellStyle name="Millares 9 2 5" xfId="14796" xr:uid="{00000000-0005-0000-0000-0000A33D0000}"/>
    <cellStyle name="Millares 9 2 5 2" xfId="36115" xr:uid="{00000000-0005-0000-0000-0000A43D0000}"/>
    <cellStyle name="Millares 9 2 5 3" xfId="27987" xr:uid="{00000000-0005-0000-0000-0000A53D0000}"/>
    <cellStyle name="Millares 9 2 5 4" xfId="22927" xr:uid="{00000000-0005-0000-0000-0000A63D0000}"/>
    <cellStyle name="Millares 9 2 6" xfId="15852" xr:uid="{00000000-0005-0000-0000-0000A73D0000}"/>
    <cellStyle name="Millares 9 2 6 2" xfId="36345" xr:uid="{00000000-0005-0000-0000-0000A83D0000}"/>
    <cellStyle name="Millares 9 2 6 3" xfId="29043" xr:uid="{00000000-0005-0000-0000-0000A93D0000}"/>
    <cellStyle name="Millares 9 2 6 4" xfId="23157" xr:uid="{00000000-0005-0000-0000-0000AA3D0000}"/>
    <cellStyle name="Millares 9 2 7" xfId="17133" xr:uid="{00000000-0005-0000-0000-0000AB3D0000}"/>
    <cellStyle name="Millares 9 2 7 2" xfId="36600" xr:uid="{00000000-0005-0000-0000-0000AC3D0000}"/>
    <cellStyle name="Millares 9 2 7 3" xfId="30324" xr:uid="{00000000-0005-0000-0000-0000AD3D0000}"/>
    <cellStyle name="Millares 9 2 7 4" xfId="23421" xr:uid="{00000000-0005-0000-0000-0000AE3D0000}"/>
    <cellStyle name="Millares 9 2 8" xfId="18419" xr:uid="{00000000-0005-0000-0000-0000AF3D0000}"/>
    <cellStyle name="Millares 9 2 8 2" xfId="36855" xr:uid="{00000000-0005-0000-0000-0000B03D0000}"/>
    <cellStyle name="Millares 9 2 8 3" xfId="31610" xr:uid="{00000000-0005-0000-0000-0000B13D0000}"/>
    <cellStyle name="Millares 9 2 8 4" xfId="23676" xr:uid="{00000000-0005-0000-0000-0000B23D0000}"/>
    <cellStyle name="Millares 9 2 9" xfId="19723" xr:uid="{00000000-0005-0000-0000-0000B33D0000}"/>
    <cellStyle name="Millares 9 2 9 2" xfId="37084" xr:uid="{00000000-0005-0000-0000-0000B43D0000}"/>
    <cellStyle name="Millares 9 2 9 3" xfId="32912" xr:uid="{00000000-0005-0000-0000-0000B53D0000}"/>
    <cellStyle name="Millares 9 2 9 4" xfId="23905" xr:uid="{00000000-0005-0000-0000-0000B63D0000}"/>
    <cellStyle name="Millares 9 20" xfId="34434" xr:uid="{00000000-0005-0000-0000-0000B73D0000}"/>
    <cellStyle name="Millares 9 21" xfId="24777" xr:uid="{00000000-0005-0000-0000-0000B83D0000}"/>
    <cellStyle name="Millares 9 22" xfId="21246" xr:uid="{00000000-0005-0000-0000-0000B93D0000}"/>
    <cellStyle name="Millares 9 23" xfId="37945" xr:uid="{00000000-0005-0000-0000-0000BA3D0000}"/>
    <cellStyle name="Millares 9 24" xfId="37993" xr:uid="{00000000-0005-0000-0000-0000BB3D0000}"/>
    <cellStyle name="Millares 9 3" xfId="4475" xr:uid="{00000000-0005-0000-0000-0000BC3D0000}"/>
    <cellStyle name="Millares 9 3 10" xfId="24990" xr:uid="{00000000-0005-0000-0000-0000BD3D0000}"/>
    <cellStyle name="Millares 9 3 11" xfId="21355" xr:uid="{00000000-0005-0000-0000-0000BE3D0000}"/>
    <cellStyle name="Millares 9 3 2" xfId="12797" xr:uid="{00000000-0005-0000-0000-0000BF3D0000}"/>
    <cellStyle name="Millares 9 3 2 2" xfId="25988" xr:uid="{00000000-0005-0000-0000-0000C03D0000}"/>
    <cellStyle name="Millares 9 3 3" xfId="13846" xr:uid="{00000000-0005-0000-0000-0000C13D0000}"/>
    <cellStyle name="Millares 9 3 3 2" xfId="27037" xr:uid="{00000000-0005-0000-0000-0000C23D0000}"/>
    <cellStyle name="Millares 9 3 4" xfId="14902" xr:uid="{00000000-0005-0000-0000-0000C33D0000}"/>
    <cellStyle name="Millares 9 3 4 2" xfId="28093" xr:uid="{00000000-0005-0000-0000-0000C43D0000}"/>
    <cellStyle name="Millares 9 3 5" xfId="15958" xr:uid="{00000000-0005-0000-0000-0000C53D0000}"/>
    <cellStyle name="Millares 9 3 5 2" xfId="29149" xr:uid="{00000000-0005-0000-0000-0000C63D0000}"/>
    <cellStyle name="Millares 9 3 6" xfId="17239" xr:uid="{00000000-0005-0000-0000-0000C73D0000}"/>
    <cellStyle name="Millares 9 3 6 2" xfId="30430" xr:uid="{00000000-0005-0000-0000-0000C83D0000}"/>
    <cellStyle name="Millares 9 3 7" xfId="18525" xr:uid="{00000000-0005-0000-0000-0000C93D0000}"/>
    <cellStyle name="Millares 9 3 7 2" xfId="31716" xr:uid="{00000000-0005-0000-0000-0000CA3D0000}"/>
    <cellStyle name="Millares 9 3 8" xfId="19829" xr:uid="{00000000-0005-0000-0000-0000CB3D0000}"/>
    <cellStyle name="Millares 9 3 8 2" xfId="33018" xr:uid="{00000000-0005-0000-0000-0000CC3D0000}"/>
    <cellStyle name="Millares 9 3 9" xfId="34543" xr:uid="{00000000-0005-0000-0000-0000CD3D0000}"/>
    <cellStyle name="Millares 9 4" xfId="12087" xr:uid="{00000000-0005-0000-0000-0000CE3D0000}"/>
    <cellStyle name="Millares 9 4 10" xfId="25279" xr:uid="{00000000-0005-0000-0000-0000CF3D0000}"/>
    <cellStyle name="Millares 9 4 11" xfId="21585" xr:uid="{00000000-0005-0000-0000-0000D03D0000}"/>
    <cellStyle name="Millares 9 4 2" xfId="13027" xr:uid="{00000000-0005-0000-0000-0000D13D0000}"/>
    <cellStyle name="Millares 9 4 2 2" xfId="26218" xr:uid="{00000000-0005-0000-0000-0000D23D0000}"/>
    <cellStyle name="Millares 9 4 3" xfId="14076" xr:uid="{00000000-0005-0000-0000-0000D33D0000}"/>
    <cellStyle name="Millares 9 4 3 2" xfId="27267" xr:uid="{00000000-0005-0000-0000-0000D43D0000}"/>
    <cellStyle name="Millares 9 4 4" xfId="15132" xr:uid="{00000000-0005-0000-0000-0000D53D0000}"/>
    <cellStyle name="Millares 9 4 4 2" xfId="28323" xr:uid="{00000000-0005-0000-0000-0000D63D0000}"/>
    <cellStyle name="Millares 9 4 5" xfId="16188" xr:uid="{00000000-0005-0000-0000-0000D73D0000}"/>
    <cellStyle name="Millares 9 4 5 2" xfId="29379" xr:uid="{00000000-0005-0000-0000-0000D83D0000}"/>
    <cellStyle name="Millares 9 4 6" xfId="17469" xr:uid="{00000000-0005-0000-0000-0000D93D0000}"/>
    <cellStyle name="Millares 9 4 6 2" xfId="30660" xr:uid="{00000000-0005-0000-0000-0000DA3D0000}"/>
    <cellStyle name="Millares 9 4 7" xfId="18755" xr:uid="{00000000-0005-0000-0000-0000DB3D0000}"/>
    <cellStyle name="Millares 9 4 7 2" xfId="31946" xr:uid="{00000000-0005-0000-0000-0000DC3D0000}"/>
    <cellStyle name="Millares 9 4 8" xfId="20059" xr:uid="{00000000-0005-0000-0000-0000DD3D0000}"/>
    <cellStyle name="Millares 9 4 8 2" xfId="33248" xr:uid="{00000000-0005-0000-0000-0000DE3D0000}"/>
    <cellStyle name="Millares 9 4 9" xfId="34773" xr:uid="{00000000-0005-0000-0000-0000DF3D0000}"/>
    <cellStyle name="Millares 9 5" xfId="12183" xr:uid="{00000000-0005-0000-0000-0000E03D0000}"/>
    <cellStyle name="Millares 9 5 10" xfId="25375" xr:uid="{00000000-0005-0000-0000-0000E13D0000}"/>
    <cellStyle name="Millares 9 5 11" xfId="21681" xr:uid="{00000000-0005-0000-0000-0000E23D0000}"/>
    <cellStyle name="Millares 9 5 2" xfId="13123" xr:uid="{00000000-0005-0000-0000-0000E33D0000}"/>
    <cellStyle name="Millares 9 5 2 2" xfId="26314" xr:uid="{00000000-0005-0000-0000-0000E43D0000}"/>
    <cellStyle name="Millares 9 5 3" xfId="14172" xr:uid="{00000000-0005-0000-0000-0000E53D0000}"/>
    <cellStyle name="Millares 9 5 3 2" xfId="27363" xr:uid="{00000000-0005-0000-0000-0000E63D0000}"/>
    <cellStyle name="Millares 9 5 4" xfId="15228" xr:uid="{00000000-0005-0000-0000-0000E73D0000}"/>
    <cellStyle name="Millares 9 5 4 2" xfId="28419" xr:uid="{00000000-0005-0000-0000-0000E83D0000}"/>
    <cellStyle name="Millares 9 5 5" xfId="16284" xr:uid="{00000000-0005-0000-0000-0000E93D0000}"/>
    <cellStyle name="Millares 9 5 5 2" xfId="29475" xr:uid="{00000000-0005-0000-0000-0000EA3D0000}"/>
    <cellStyle name="Millares 9 5 6" xfId="17565" xr:uid="{00000000-0005-0000-0000-0000EB3D0000}"/>
    <cellStyle name="Millares 9 5 6 2" xfId="30756" xr:uid="{00000000-0005-0000-0000-0000EC3D0000}"/>
    <cellStyle name="Millares 9 5 7" xfId="18851" xr:uid="{00000000-0005-0000-0000-0000ED3D0000}"/>
    <cellStyle name="Millares 9 5 7 2" xfId="32042" xr:uid="{00000000-0005-0000-0000-0000EE3D0000}"/>
    <cellStyle name="Millares 9 5 8" xfId="20155" xr:uid="{00000000-0005-0000-0000-0000EF3D0000}"/>
    <cellStyle name="Millares 9 5 8 2" xfId="33344" xr:uid="{00000000-0005-0000-0000-0000F03D0000}"/>
    <cellStyle name="Millares 9 5 9" xfId="34869" xr:uid="{00000000-0005-0000-0000-0000F13D0000}"/>
    <cellStyle name="Millares 9 6" xfId="12288" xr:uid="{00000000-0005-0000-0000-0000F23D0000}"/>
    <cellStyle name="Millares 9 6 10" xfId="25480" xr:uid="{00000000-0005-0000-0000-0000F33D0000}"/>
    <cellStyle name="Millares 9 6 11" xfId="21786" xr:uid="{00000000-0005-0000-0000-0000F43D0000}"/>
    <cellStyle name="Millares 9 6 2" xfId="13228" xr:uid="{00000000-0005-0000-0000-0000F53D0000}"/>
    <cellStyle name="Millares 9 6 2 2" xfId="26419" xr:uid="{00000000-0005-0000-0000-0000F63D0000}"/>
    <cellStyle name="Millares 9 6 3" xfId="14277" xr:uid="{00000000-0005-0000-0000-0000F73D0000}"/>
    <cellStyle name="Millares 9 6 3 2" xfId="27468" xr:uid="{00000000-0005-0000-0000-0000F83D0000}"/>
    <cellStyle name="Millares 9 6 4" xfId="15333" xr:uid="{00000000-0005-0000-0000-0000F93D0000}"/>
    <cellStyle name="Millares 9 6 4 2" xfId="28524" xr:uid="{00000000-0005-0000-0000-0000FA3D0000}"/>
    <cellStyle name="Millares 9 6 5" xfId="16389" xr:uid="{00000000-0005-0000-0000-0000FB3D0000}"/>
    <cellStyle name="Millares 9 6 5 2" xfId="29580" xr:uid="{00000000-0005-0000-0000-0000FC3D0000}"/>
    <cellStyle name="Millares 9 6 6" xfId="17670" xr:uid="{00000000-0005-0000-0000-0000FD3D0000}"/>
    <cellStyle name="Millares 9 6 6 2" xfId="30861" xr:uid="{00000000-0005-0000-0000-0000FE3D0000}"/>
    <cellStyle name="Millares 9 6 7" xfId="18956" xr:uid="{00000000-0005-0000-0000-0000FF3D0000}"/>
    <cellStyle name="Millares 9 6 7 2" xfId="32147" xr:uid="{00000000-0005-0000-0000-0000003E0000}"/>
    <cellStyle name="Millares 9 6 8" xfId="20260" xr:uid="{00000000-0005-0000-0000-0000013E0000}"/>
    <cellStyle name="Millares 9 6 8 2" xfId="33449" xr:uid="{00000000-0005-0000-0000-0000023E0000}"/>
    <cellStyle name="Millares 9 6 9" xfId="34974" xr:uid="{00000000-0005-0000-0000-0000033E0000}"/>
    <cellStyle name="Millares 9 7" xfId="12453" xr:uid="{00000000-0005-0000-0000-0000043E0000}"/>
    <cellStyle name="Millares 9 7 10" xfId="25645" xr:uid="{00000000-0005-0000-0000-0000053E0000}"/>
    <cellStyle name="Millares 9 7 11" xfId="21947" xr:uid="{00000000-0005-0000-0000-0000063E0000}"/>
    <cellStyle name="Millares 9 7 2" xfId="13389" xr:uid="{00000000-0005-0000-0000-0000073E0000}"/>
    <cellStyle name="Millares 9 7 2 2" xfId="26580" xr:uid="{00000000-0005-0000-0000-0000083E0000}"/>
    <cellStyle name="Millares 9 7 3" xfId="14438" xr:uid="{00000000-0005-0000-0000-0000093E0000}"/>
    <cellStyle name="Millares 9 7 3 2" xfId="27629" xr:uid="{00000000-0005-0000-0000-00000A3E0000}"/>
    <cellStyle name="Millares 9 7 4" xfId="15494" xr:uid="{00000000-0005-0000-0000-00000B3E0000}"/>
    <cellStyle name="Millares 9 7 4 2" xfId="28685" xr:uid="{00000000-0005-0000-0000-00000C3E0000}"/>
    <cellStyle name="Millares 9 7 5" xfId="16550" xr:uid="{00000000-0005-0000-0000-00000D3E0000}"/>
    <cellStyle name="Millares 9 7 5 2" xfId="29741" xr:uid="{00000000-0005-0000-0000-00000E3E0000}"/>
    <cellStyle name="Millares 9 7 6" xfId="17831" xr:uid="{00000000-0005-0000-0000-00000F3E0000}"/>
    <cellStyle name="Millares 9 7 6 2" xfId="31022" xr:uid="{00000000-0005-0000-0000-0000103E0000}"/>
    <cellStyle name="Millares 9 7 7" xfId="19117" xr:uid="{00000000-0005-0000-0000-0000113E0000}"/>
    <cellStyle name="Millares 9 7 7 2" xfId="32308" xr:uid="{00000000-0005-0000-0000-0000123E0000}"/>
    <cellStyle name="Millares 9 7 8" xfId="20421" xr:uid="{00000000-0005-0000-0000-0000133E0000}"/>
    <cellStyle name="Millares 9 7 8 2" xfId="33610" xr:uid="{00000000-0005-0000-0000-0000143E0000}"/>
    <cellStyle name="Millares 9 7 9" xfId="35135" xr:uid="{00000000-0005-0000-0000-0000153E0000}"/>
    <cellStyle name="Millares 9 8" xfId="12567" xr:uid="{00000000-0005-0000-0000-0000163E0000}"/>
    <cellStyle name="Millares 9 8 10" xfId="25759" xr:uid="{00000000-0005-0000-0000-0000173E0000}"/>
    <cellStyle name="Millares 9 8 11" xfId="22061" xr:uid="{00000000-0005-0000-0000-0000183E0000}"/>
    <cellStyle name="Millares 9 8 2" xfId="13503" xr:uid="{00000000-0005-0000-0000-0000193E0000}"/>
    <cellStyle name="Millares 9 8 2 2" xfId="26694" xr:uid="{00000000-0005-0000-0000-00001A3E0000}"/>
    <cellStyle name="Millares 9 8 3" xfId="14552" xr:uid="{00000000-0005-0000-0000-00001B3E0000}"/>
    <cellStyle name="Millares 9 8 3 2" xfId="27743" xr:uid="{00000000-0005-0000-0000-00001C3E0000}"/>
    <cellStyle name="Millares 9 8 4" xfId="15608" xr:uid="{00000000-0005-0000-0000-00001D3E0000}"/>
    <cellStyle name="Millares 9 8 4 2" xfId="28799" xr:uid="{00000000-0005-0000-0000-00001E3E0000}"/>
    <cellStyle name="Millares 9 8 5" xfId="16664" xr:uid="{00000000-0005-0000-0000-00001F3E0000}"/>
    <cellStyle name="Millares 9 8 5 2" xfId="29855" xr:uid="{00000000-0005-0000-0000-0000203E0000}"/>
    <cellStyle name="Millares 9 8 6" xfId="17945" xr:uid="{00000000-0005-0000-0000-0000213E0000}"/>
    <cellStyle name="Millares 9 8 6 2" xfId="31136" xr:uid="{00000000-0005-0000-0000-0000223E0000}"/>
    <cellStyle name="Millares 9 8 7" xfId="19231" xr:uid="{00000000-0005-0000-0000-0000233E0000}"/>
    <cellStyle name="Millares 9 8 7 2" xfId="32422" xr:uid="{00000000-0005-0000-0000-0000243E0000}"/>
    <cellStyle name="Millares 9 8 8" xfId="20535" xr:uid="{00000000-0005-0000-0000-0000253E0000}"/>
    <cellStyle name="Millares 9 8 8 2" xfId="33724" xr:uid="{00000000-0005-0000-0000-0000263E0000}"/>
    <cellStyle name="Millares 9 8 9" xfId="35249" xr:uid="{00000000-0005-0000-0000-0000273E0000}"/>
    <cellStyle name="Millares 9 9" xfId="13654" xr:uid="{00000000-0005-0000-0000-0000283E0000}"/>
    <cellStyle name="Millares 9 9 10" xfId="22212" xr:uid="{00000000-0005-0000-0000-0000293E0000}"/>
    <cellStyle name="Millares 9 9 2" xfId="14703" xr:uid="{00000000-0005-0000-0000-00002A3E0000}"/>
    <cellStyle name="Millares 9 9 2 2" xfId="27894" xr:uid="{00000000-0005-0000-0000-00002B3E0000}"/>
    <cellStyle name="Millares 9 9 3" xfId="15759" xr:uid="{00000000-0005-0000-0000-00002C3E0000}"/>
    <cellStyle name="Millares 9 9 3 2" xfId="28950" xr:uid="{00000000-0005-0000-0000-00002D3E0000}"/>
    <cellStyle name="Millares 9 9 4" xfId="16815" xr:uid="{00000000-0005-0000-0000-00002E3E0000}"/>
    <cellStyle name="Millares 9 9 4 2" xfId="30006" xr:uid="{00000000-0005-0000-0000-00002F3E0000}"/>
    <cellStyle name="Millares 9 9 5" xfId="18096" xr:uid="{00000000-0005-0000-0000-0000303E0000}"/>
    <cellStyle name="Millares 9 9 5 2" xfId="31287" xr:uid="{00000000-0005-0000-0000-0000313E0000}"/>
    <cellStyle name="Millares 9 9 6" xfId="19382" xr:uid="{00000000-0005-0000-0000-0000323E0000}"/>
    <cellStyle name="Millares 9 9 6 2" xfId="32573" xr:uid="{00000000-0005-0000-0000-0000333E0000}"/>
    <cellStyle name="Millares 9 9 7" xfId="20686" xr:uid="{00000000-0005-0000-0000-0000343E0000}"/>
    <cellStyle name="Millares 9 9 7 2" xfId="33875" xr:uid="{00000000-0005-0000-0000-0000353E0000}"/>
    <cellStyle name="Millares 9 9 8" xfId="35400" xr:uid="{00000000-0005-0000-0000-0000363E0000}"/>
    <cellStyle name="Millares 9 9 9" xfId="26845" xr:uid="{00000000-0005-0000-0000-0000373E0000}"/>
    <cellStyle name="Millares 90" xfId="12407" xr:uid="{00000000-0005-0000-0000-0000383E0000}"/>
    <cellStyle name="Millares 90 10" xfId="25599" xr:uid="{00000000-0005-0000-0000-0000393E0000}"/>
    <cellStyle name="Millares 90 11" xfId="21903" xr:uid="{00000000-0005-0000-0000-00003A3E0000}"/>
    <cellStyle name="Millares 90 2" xfId="13345" xr:uid="{00000000-0005-0000-0000-00003B3E0000}"/>
    <cellStyle name="Millares 90 2 2" xfId="26536" xr:uid="{00000000-0005-0000-0000-00003C3E0000}"/>
    <cellStyle name="Millares 90 3" xfId="14394" xr:uid="{00000000-0005-0000-0000-00003D3E0000}"/>
    <cellStyle name="Millares 90 3 2" xfId="27585" xr:uid="{00000000-0005-0000-0000-00003E3E0000}"/>
    <cellStyle name="Millares 90 4" xfId="15450" xr:uid="{00000000-0005-0000-0000-00003F3E0000}"/>
    <cellStyle name="Millares 90 4 2" xfId="28641" xr:uid="{00000000-0005-0000-0000-0000403E0000}"/>
    <cellStyle name="Millares 90 5" xfId="16506" xr:uid="{00000000-0005-0000-0000-0000413E0000}"/>
    <cellStyle name="Millares 90 5 2" xfId="29697" xr:uid="{00000000-0005-0000-0000-0000423E0000}"/>
    <cellStyle name="Millares 90 6" xfId="17787" xr:uid="{00000000-0005-0000-0000-0000433E0000}"/>
    <cellStyle name="Millares 90 6 2" xfId="30978" xr:uid="{00000000-0005-0000-0000-0000443E0000}"/>
    <cellStyle name="Millares 90 7" xfId="19073" xr:uid="{00000000-0005-0000-0000-0000453E0000}"/>
    <cellStyle name="Millares 90 7 2" xfId="32264" xr:uid="{00000000-0005-0000-0000-0000463E0000}"/>
    <cellStyle name="Millares 90 8" xfId="20377" xr:uid="{00000000-0005-0000-0000-0000473E0000}"/>
    <cellStyle name="Millares 90 8 2" xfId="33566" xr:uid="{00000000-0005-0000-0000-0000483E0000}"/>
    <cellStyle name="Millares 90 9" xfId="35091" xr:uid="{00000000-0005-0000-0000-0000493E0000}"/>
    <cellStyle name="Millares 91" xfId="12408" xr:uid="{00000000-0005-0000-0000-00004A3E0000}"/>
    <cellStyle name="Millares 91 10" xfId="25600" xr:uid="{00000000-0005-0000-0000-00004B3E0000}"/>
    <cellStyle name="Millares 91 11" xfId="21904" xr:uid="{00000000-0005-0000-0000-00004C3E0000}"/>
    <cellStyle name="Millares 91 2" xfId="13346" xr:uid="{00000000-0005-0000-0000-00004D3E0000}"/>
    <cellStyle name="Millares 91 2 2" xfId="26537" xr:uid="{00000000-0005-0000-0000-00004E3E0000}"/>
    <cellStyle name="Millares 91 3" xfId="14395" xr:uid="{00000000-0005-0000-0000-00004F3E0000}"/>
    <cellStyle name="Millares 91 3 2" xfId="27586" xr:uid="{00000000-0005-0000-0000-0000503E0000}"/>
    <cellStyle name="Millares 91 4" xfId="15451" xr:uid="{00000000-0005-0000-0000-0000513E0000}"/>
    <cellStyle name="Millares 91 4 2" xfId="28642" xr:uid="{00000000-0005-0000-0000-0000523E0000}"/>
    <cellStyle name="Millares 91 5" xfId="16507" xr:uid="{00000000-0005-0000-0000-0000533E0000}"/>
    <cellStyle name="Millares 91 5 2" xfId="29698" xr:uid="{00000000-0005-0000-0000-0000543E0000}"/>
    <cellStyle name="Millares 91 6" xfId="17788" xr:uid="{00000000-0005-0000-0000-0000553E0000}"/>
    <cellStyle name="Millares 91 6 2" xfId="30979" xr:uid="{00000000-0005-0000-0000-0000563E0000}"/>
    <cellStyle name="Millares 91 7" xfId="19074" xr:uid="{00000000-0005-0000-0000-0000573E0000}"/>
    <cellStyle name="Millares 91 7 2" xfId="32265" xr:uid="{00000000-0005-0000-0000-0000583E0000}"/>
    <cellStyle name="Millares 91 8" xfId="20378" xr:uid="{00000000-0005-0000-0000-0000593E0000}"/>
    <cellStyle name="Millares 91 8 2" xfId="33567" xr:uid="{00000000-0005-0000-0000-00005A3E0000}"/>
    <cellStyle name="Millares 91 9" xfId="35092" xr:uid="{00000000-0005-0000-0000-00005B3E0000}"/>
    <cellStyle name="Millares 92" xfId="12409" xr:uid="{00000000-0005-0000-0000-00005C3E0000}"/>
    <cellStyle name="Millares 92 10" xfId="25601" xr:uid="{00000000-0005-0000-0000-00005D3E0000}"/>
    <cellStyle name="Millares 92 11" xfId="21905" xr:uid="{00000000-0005-0000-0000-00005E3E0000}"/>
    <cellStyle name="Millares 92 2" xfId="13347" xr:uid="{00000000-0005-0000-0000-00005F3E0000}"/>
    <cellStyle name="Millares 92 2 2" xfId="26538" xr:uid="{00000000-0005-0000-0000-0000603E0000}"/>
    <cellStyle name="Millares 92 3" xfId="14396" xr:uid="{00000000-0005-0000-0000-0000613E0000}"/>
    <cellStyle name="Millares 92 3 2" xfId="27587" xr:uid="{00000000-0005-0000-0000-0000623E0000}"/>
    <cellStyle name="Millares 92 4" xfId="15452" xr:uid="{00000000-0005-0000-0000-0000633E0000}"/>
    <cellStyle name="Millares 92 4 2" xfId="28643" xr:uid="{00000000-0005-0000-0000-0000643E0000}"/>
    <cellStyle name="Millares 92 5" xfId="16508" xr:uid="{00000000-0005-0000-0000-0000653E0000}"/>
    <cellStyle name="Millares 92 5 2" xfId="29699" xr:uid="{00000000-0005-0000-0000-0000663E0000}"/>
    <cellStyle name="Millares 92 6" xfId="17789" xr:uid="{00000000-0005-0000-0000-0000673E0000}"/>
    <cellStyle name="Millares 92 6 2" xfId="30980" xr:uid="{00000000-0005-0000-0000-0000683E0000}"/>
    <cellStyle name="Millares 92 7" xfId="19075" xr:uid="{00000000-0005-0000-0000-0000693E0000}"/>
    <cellStyle name="Millares 92 7 2" xfId="32266" xr:uid="{00000000-0005-0000-0000-00006A3E0000}"/>
    <cellStyle name="Millares 92 8" xfId="20379" xr:uid="{00000000-0005-0000-0000-00006B3E0000}"/>
    <cellStyle name="Millares 92 8 2" xfId="33568" xr:uid="{00000000-0005-0000-0000-00006C3E0000}"/>
    <cellStyle name="Millares 92 9" xfId="35093" xr:uid="{00000000-0005-0000-0000-00006D3E0000}"/>
    <cellStyle name="Millares 93" xfId="12410" xr:uid="{00000000-0005-0000-0000-00006E3E0000}"/>
    <cellStyle name="Millares 93 10" xfId="25602" xr:uid="{00000000-0005-0000-0000-00006F3E0000}"/>
    <cellStyle name="Millares 93 11" xfId="21906" xr:uid="{00000000-0005-0000-0000-0000703E0000}"/>
    <cellStyle name="Millares 93 2" xfId="13348" xr:uid="{00000000-0005-0000-0000-0000713E0000}"/>
    <cellStyle name="Millares 93 2 2" xfId="26539" xr:uid="{00000000-0005-0000-0000-0000723E0000}"/>
    <cellStyle name="Millares 93 3" xfId="14397" xr:uid="{00000000-0005-0000-0000-0000733E0000}"/>
    <cellStyle name="Millares 93 3 2" xfId="27588" xr:uid="{00000000-0005-0000-0000-0000743E0000}"/>
    <cellStyle name="Millares 93 4" xfId="15453" xr:uid="{00000000-0005-0000-0000-0000753E0000}"/>
    <cellStyle name="Millares 93 4 2" xfId="28644" xr:uid="{00000000-0005-0000-0000-0000763E0000}"/>
    <cellStyle name="Millares 93 5" xfId="16509" xr:uid="{00000000-0005-0000-0000-0000773E0000}"/>
    <cellStyle name="Millares 93 5 2" xfId="29700" xr:uid="{00000000-0005-0000-0000-0000783E0000}"/>
    <cellStyle name="Millares 93 6" xfId="17790" xr:uid="{00000000-0005-0000-0000-0000793E0000}"/>
    <cellStyle name="Millares 93 6 2" xfId="30981" xr:uid="{00000000-0005-0000-0000-00007A3E0000}"/>
    <cellStyle name="Millares 93 7" xfId="19076" xr:uid="{00000000-0005-0000-0000-00007B3E0000}"/>
    <cellStyle name="Millares 93 7 2" xfId="32267" xr:uid="{00000000-0005-0000-0000-00007C3E0000}"/>
    <cellStyle name="Millares 93 8" xfId="20380" xr:uid="{00000000-0005-0000-0000-00007D3E0000}"/>
    <cellStyle name="Millares 93 8 2" xfId="33569" xr:uid="{00000000-0005-0000-0000-00007E3E0000}"/>
    <cellStyle name="Millares 93 9" xfId="35094" xr:uid="{00000000-0005-0000-0000-00007F3E0000}"/>
    <cellStyle name="Millares 94" xfId="12411" xr:uid="{00000000-0005-0000-0000-0000803E0000}"/>
    <cellStyle name="Millares 94 10" xfId="25603" xr:uid="{00000000-0005-0000-0000-0000813E0000}"/>
    <cellStyle name="Millares 94 11" xfId="21907" xr:uid="{00000000-0005-0000-0000-0000823E0000}"/>
    <cellStyle name="Millares 94 2" xfId="13349" xr:uid="{00000000-0005-0000-0000-0000833E0000}"/>
    <cellStyle name="Millares 94 2 2" xfId="26540" xr:uid="{00000000-0005-0000-0000-0000843E0000}"/>
    <cellStyle name="Millares 94 3" xfId="14398" xr:uid="{00000000-0005-0000-0000-0000853E0000}"/>
    <cellStyle name="Millares 94 3 2" xfId="27589" xr:uid="{00000000-0005-0000-0000-0000863E0000}"/>
    <cellStyle name="Millares 94 4" xfId="15454" xr:uid="{00000000-0005-0000-0000-0000873E0000}"/>
    <cellStyle name="Millares 94 4 2" xfId="28645" xr:uid="{00000000-0005-0000-0000-0000883E0000}"/>
    <cellStyle name="Millares 94 5" xfId="16510" xr:uid="{00000000-0005-0000-0000-0000893E0000}"/>
    <cellStyle name="Millares 94 5 2" xfId="29701" xr:uid="{00000000-0005-0000-0000-00008A3E0000}"/>
    <cellStyle name="Millares 94 6" xfId="17791" xr:uid="{00000000-0005-0000-0000-00008B3E0000}"/>
    <cellStyle name="Millares 94 6 2" xfId="30982" xr:uid="{00000000-0005-0000-0000-00008C3E0000}"/>
    <cellStyle name="Millares 94 7" xfId="19077" xr:uid="{00000000-0005-0000-0000-00008D3E0000}"/>
    <cellStyle name="Millares 94 7 2" xfId="32268" xr:uid="{00000000-0005-0000-0000-00008E3E0000}"/>
    <cellStyle name="Millares 94 8" xfId="20381" xr:uid="{00000000-0005-0000-0000-00008F3E0000}"/>
    <cellStyle name="Millares 94 8 2" xfId="33570" xr:uid="{00000000-0005-0000-0000-0000903E0000}"/>
    <cellStyle name="Millares 94 9" xfId="35095" xr:uid="{00000000-0005-0000-0000-0000913E0000}"/>
    <cellStyle name="Millares 95" xfId="12412" xr:uid="{00000000-0005-0000-0000-0000923E0000}"/>
    <cellStyle name="Millares 95 10" xfId="25604" xr:uid="{00000000-0005-0000-0000-0000933E0000}"/>
    <cellStyle name="Millares 95 11" xfId="21908" xr:uid="{00000000-0005-0000-0000-0000943E0000}"/>
    <cellStyle name="Millares 95 2" xfId="13350" xr:uid="{00000000-0005-0000-0000-0000953E0000}"/>
    <cellStyle name="Millares 95 2 2" xfId="26541" xr:uid="{00000000-0005-0000-0000-0000963E0000}"/>
    <cellStyle name="Millares 95 3" xfId="14399" xr:uid="{00000000-0005-0000-0000-0000973E0000}"/>
    <cellStyle name="Millares 95 3 2" xfId="27590" xr:uid="{00000000-0005-0000-0000-0000983E0000}"/>
    <cellStyle name="Millares 95 4" xfId="15455" xr:uid="{00000000-0005-0000-0000-0000993E0000}"/>
    <cellStyle name="Millares 95 4 2" xfId="28646" xr:uid="{00000000-0005-0000-0000-00009A3E0000}"/>
    <cellStyle name="Millares 95 5" xfId="16511" xr:uid="{00000000-0005-0000-0000-00009B3E0000}"/>
    <cellStyle name="Millares 95 5 2" xfId="29702" xr:uid="{00000000-0005-0000-0000-00009C3E0000}"/>
    <cellStyle name="Millares 95 6" xfId="17792" xr:uid="{00000000-0005-0000-0000-00009D3E0000}"/>
    <cellStyle name="Millares 95 6 2" xfId="30983" xr:uid="{00000000-0005-0000-0000-00009E3E0000}"/>
    <cellStyle name="Millares 95 7" xfId="19078" xr:uid="{00000000-0005-0000-0000-00009F3E0000}"/>
    <cellStyle name="Millares 95 7 2" xfId="32269" xr:uid="{00000000-0005-0000-0000-0000A03E0000}"/>
    <cellStyle name="Millares 95 8" xfId="20382" xr:uid="{00000000-0005-0000-0000-0000A13E0000}"/>
    <cellStyle name="Millares 95 8 2" xfId="33571" xr:uid="{00000000-0005-0000-0000-0000A23E0000}"/>
    <cellStyle name="Millares 95 9" xfId="35096" xr:uid="{00000000-0005-0000-0000-0000A33E0000}"/>
    <cellStyle name="Millares 96" xfId="12415" xr:uid="{00000000-0005-0000-0000-0000A43E0000}"/>
    <cellStyle name="Millares 96 10" xfId="25607" xr:uid="{00000000-0005-0000-0000-0000A53E0000}"/>
    <cellStyle name="Millares 96 11" xfId="21911" xr:uid="{00000000-0005-0000-0000-0000A63E0000}"/>
    <cellStyle name="Millares 96 2" xfId="13353" xr:uid="{00000000-0005-0000-0000-0000A73E0000}"/>
    <cellStyle name="Millares 96 2 2" xfId="26544" xr:uid="{00000000-0005-0000-0000-0000A83E0000}"/>
    <cellStyle name="Millares 96 3" xfId="14402" xr:uid="{00000000-0005-0000-0000-0000A93E0000}"/>
    <cellStyle name="Millares 96 3 2" xfId="27593" xr:uid="{00000000-0005-0000-0000-0000AA3E0000}"/>
    <cellStyle name="Millares 96 4" xfId="15458" xr:uid="{00000000-0005-0000-0000-0000AB3E0000}"/>
    <cellStyle name="Millares 96 4 2" xfId="28649" xr:uid="{00000000-0005-0000-0000-0000AC3E0000}"/>
    <cellStyle name="Millares 96 5" xfId="16514" xr:uid="{00000000-0005-0000-0000-0000AD3E0000}"/>
    <cellStyle name="Millares 96 5 2" xfId="29705" xr:uid="{00000000-0005-0000-0000-0000AE3E0000}"/>
    <cellStyle name="Millares 96 6" xfId="17795" xr:uid="{00000000-0005-0000-0000-0000AF3E0000}"/>
    <cellStyle name="Millares 96 6 2" xfId="30986" xr:uid="{00000000-0005-0000-0000-0000B03E0000}"/>
    <cellStyle name="Millares 96 7" xfId="19081" xr:uid="{00000000-0005-0000-0000-0000B13E0000}"/>
    <cellStyle name="Millares 96 7 2" xfId="32272" xr:uid="{00000000-0005-0000-0000-0000B23E0000}"/>
    <cellStyle name="Millares 96 8" xfId="20385" xr:uid="{00000000-0005-0000-0000-0000B33E0000}"/>
    <cellStyle name="Millares 96 8 2" xfId="33574" xr:uid="{00000000-0005-0000-0000-0000B43E0000}"/>
    <cellStyle name="Millares 96 9" xfId="35099" xr:uid="{00000000-0005-0000-0000-0000B53E0000}"/>
    <cellStyle name="Millares 97" xfId="12417" xr:uid="{00000000-0005-0000-0000-0000B63E0000}"/>
    <cellStyle name="Millares 97 10" xfId="25609" xr:uid="{00000000-0005-0000-0000-0000B73E0000}"/>
    <cellStyle name="Millares 97 11" xfId="21912" xr:uid="{00000000-0005-0000-0000-0000B83E0000}"/>
    <cellStyle name="Millares 97 2" xfId="13354" xr:uid="{00000000-0005-0000-0000-0000B93E0000}"/>
    <cellStyle name="Millares 97 2 2" xfId="26545" xr:uid="{00000000-0005-0000-0000-0000BA3E0000}"/>
    <cellStyle name="Millares 97 3" xfId="14403" xr:uid="{00000000-0005-0000-0000-0000BB3E0000}"/>
    <cellStyle name="Millares 97 3 2" xfId="27594" xr:uid="{00000000-0005-0000-0000-0000BC3E0000}"/>
    <cellStyle name="Millares 97 4" xfId="15459" xr:uid="{00000000-0005-0000-0000-0000BD3E0000}"/>
    <cellStyle name="Millares 97 4 2" xfId="28650" xr:uid="{00000000-0005-0000-0000-0000BE3E0000}"/>
    <cellStyle name="Millares 97 5" xfId="16515" xr:uid="{00000000-0005-0000-0000-0000BF3E0000}"/>
    <cellStyle name="Millares 97 5 2" xfId="29706" xr:uid="{00000000-0005-0000-0000-0000C03E0000}"/>
    <cellStyle name="Millares 97 6" xfId="17796" xr:uid="{00000000-0005-0000-0000-0000C13E0000}"/>
    <cellStyle name="Millares 97 6 2" xfId="30987" xr:uid="{00000000-0005-0000-0000-0000C23E0000}"/>
    <cellStyle name="Millares 97 7" xfId="19082" xr:uid="{00000000-0005-0000-0000-0000C33E0000}"/>
    <cellStyle name="Millares 97 7 2" xfId="32273" xr:uid="{00000000-0005-0000-0000-0000C43E0000}"/>
    <cellStyle name="Millares 97 8" xfId="20386" xr:uid="{00000000-0005-0000-0000-0000C53E0000}"/>
    <cellStyle name="Millares 97 8 2" xfId="33575" xr:uid="{00000000-0005-0000-0000-0000C63E0000}"/>
    <cellStyle name="Millares 97 9" xfId="35100" xr:uid="{00000000-0005-0000-0000-0000C73E0000}"/>
    <cellStyle name="Millares 98" xfId="12418" xr:uid="{00000000-0005-0000-0000-0000C83E0000}"/>
    <cellStyle name="Millares 98 10" xfId="25610" xr:uid="{00000000-0005-0000-0000-0000C93E0000}"/>
    <cellStyle name="Millares 98 11" xfId="21913" xr:uid="{00000000-0005-0000-0000-0000CA3E0000}"/>
    <cellStyle name="Millares 98 2" xfId="13355" xr:uid="{00000000-0005-0000-0000-0000CB3E0000}"/>
    <cellStyle name="Millares 98 2 2" xfId="26546" xr:uid="{00000000-0005-0000-0000-0000CC3E0000}"/>
    <cellStyle name="Millares 98 3" xfId="14404" xr:uid="{00000000-0005-0000-0000-0000CD3E0000}"/>
    <cellStyle name="Millares 98 3 2" xfId="27595" xr:uid="{00000000-0005-0000-0000-0000CE3E0000}"/>
    <cellStyle name="Millares 98 4" xfId="15460" xr:uid="{00000000-0005-0000-0000-0000CF3E0000}"/>
    <cellStyle name="Millares 98 4 2" xfId="28651" xr:uid="{00000000-0005-0000-0000-0000D03E0000}"/>
    <cellStyle name="Millares 98 5" xfId="16516" xr:uid="{00000000-0005-0000-0000-0000D13E0000}"/>
    <cellStyle name="Millares 98 5 2" xfId="29707" xr:uid="{00000000-0005-0000-0000-0000D23E0000}"/>
    <cellStyle name="Millares 98 6" xfId="17797" xr:uid="{00000000-0005-0000-0000-0000D33E0000}"/>
    <cellStyle name="Millares 98 6 2" xfId="30988" xr:uid="{00000000-0005-0000-0000-0000D43E0000}"/>
    <cellStyle name="Millares 98 7" xfId="19083" xr:uid="{00000000-0005-0000-0000-0000D53E0000}"/>
    <cellStyle name="Millares 98 7 2" xfId="32274" xr:uid="{00000000-0005-0000-0000-0000D63E0000}"/>
    <cellStyle name="Millares 98 8" xfId="20387" xr:uid="{00000000-0005-0000-0000-0000D73E0000}"/>
    <cellStyle name="Millares 98 8 2" xfId="33576" xr:uid="{00000000-0005-0000-0000-0000D83E0000}"/>
    <cellStyle name="Millares 98 9" xfId="35101" xr:uid="{00000000-0005-0000-0000-0000D93E0000}"/>
    <cellStyle name="Millares 99" xfId="12421" xr:uid="{00000000-0005-0000-0000-0000DA3E0000}"/>
    <cellStyle name="Millares 99 10" xfId="25613" xr:uid="{00000000-0005-0000-0000-0000DB3E0000}"/>
    <cellStyle name="Millares 99 11" xfId="21915" xr:uid="{00000000-0005-0000-0000-0000DC3E0000}"/>
    <cellStyle name="Millares 99 2" xfId="13357" xr:uid="{00000000-0005-0000-0000-0000DD3E0000}"/>
    <cellStyle name="Millares 99 2 2" xfId="26548" xr:uid="{00000000-0005-0000-0000-0000DE3E0000}"/>
    <cellStyle name="Millares 99 3" xfId="14406" xr:uid="{00000000-0005-0000-0000-0000DF3E0000}"/>
    <cellStyle name="Millares 99 3 2" xfId="27597" xr:uid="{00000000-0005-0000-0000-0000E03E0000}"/>
    <cellStyle name="Millares 99 4" xfId="15462" xr:uid="{00000000-0005-0000-0000-0000E13E0000}"/>
    <cellStyle name="Millares 99 4 2" xfId="28653" xr:uid="{00000000-0005-0000-0000-0000E23E0000}"/>
    <cellStyle name="Millares 99 5" xfId="16518" xr:uid="{00000000-0005-0000-0000-0000E33E0000}"/>
    <cellStyle name="Millares 99 5 2" xfId="29709" xr:uid="{00000000-0005-0000-0000-0000E43E0000}"/>
    <cellStyle name="Millares 99 6" xfId="17799" xr:uid="{00000000-0005-0000-0000-0000E53E0000}"/>
    <cellStyle name="Millares 99 6 2" xfId="30990" xr:uid="{00000000-0005-0000-0000-0000E63E0000}"/>
    <cellStyle name="Millares 99 7" xfId="19085" xr:uid="{00000000-0005-0000-0000-0000E73E0000}"/>
    <cellStyle name="Millares 99 7 2" xfId="32276" xr:uid="{00000000-0005-0000-0000-0000E83E0000}"/>
    <cellStyle name="Millares 99 8" xfId="20389" xr:uid="{00000000-0005-0000-0000-0000E93E0000}"/>
    <cellStyle name="Millares 99 8 2" xfId="33578" xr:uid="{00000000-0005-0000-0000-0000EA3E0000}"/>
    <cellStyle name="Millares 99 9" xfId="35103" xr:uid="{00000000-0005-0000-0000-0000EB3E0000}"/>
    <cellStyle name="Moneda" xfId="3" builtinId="4"/>
    <cellStyle name="Moneda 10" xfId="12390" xr:uid="{00000000-0005-0000-0000-0000ED3E0000}"/>
    <cellStyle name="Moneda 10 10" xfId="25582" xr:uid="{00000000-0005-0000-0000-0000EE3E0000}"/>
    <cellStyle name="Moneda 10 11" xfId="21887" xr:uid="{00000000-0005-0000-0000-0000EF3E0000}"/>
    <cellStyle name="Moneda 10 2" xfId="13329" xr:uid="{00000000-0005-0000-0000-0000F03E0000}"/>
    <cellStyle name="Moneda 10 2 2" xfId="26520" xr:uid="{00000000-0005-0000-0000-0000F13E0000}"/>
    <cellStyle name="Moneda 10 3" xfId="14378" xr:uid="{00000000-0005-0000-0000-0000F23E0000}"/>
    <cellStyle name="Moneda 10 3 2" xfId="27569" xr:uid="{00000000-0005-0000-0000-0000F33E0000}"/>
    <cellStyle name="Moneda 10 4" xfId="15434" xr:uid="{00000000-0005-0000-0000-0000F43E0000}"/>
    <cellStyle name="Moneda 10 4 2" xfId="28625" xr:uid="{00000000-0005-0000-0000-0000F53E0000}"/>
    <cellStyle name="Moneda 10 5" xfId="16490" xr:uid="{00000000-0005-0000-0000-0000F63E0000}"/>
    <cellStyle name="Moneda 10 5 2" xfId="29681" xr:uid="{00000000-0005-0000-0000-0000F73E0000}"/>
    <cellStyle name="Moneda 10 6" xfId="17771" xr:uid="{00000000-0005-0000-0000-0000F83E0000}"/>
    <cellStyle name="Moneda 10 6 2" xfId="30962" xr:uid="{00000000-0005-0000-0000-0000F93E0000}"/>
    <cellStyle name="Moneda 10 7" xfId="19057" xr:uid="{00000000-0005-0000-0000-0000FA3E0000}"/>
    <cellStyle name="Moneda 10 7 2" xfId="32248" xr:uid="{00000000-0005-0000-0000-0000FB3E0000}"/>
    <cellStyle name="Moneda 10 8" xfId="20361" xr:uid="{00000000-0005-0000-0000-0000FC3E0000}"/>
    <cellStyle name="Moneda 10 8 2" xfId="33550" xr:uid="{00000000-0005-0000-0000-0000FD3E0000}"/>
    <cellStyle name="Moneda 10 9" xfId="35075" xr:uid="{00000000-0005-0000-0000-0000FE3E0000}"/>
    <cellStyle name="Moneda 11" xfId="12394" xr:uid="{00000000-0005-0000-0000-0000FF3E0000}"/>
    <cellStyle name="Moneda 11 10" xfId="25586" xr:uid="{00000000-0005-0000-0000-0000003F0000}"/>
    <cellStyle name="Moneda 11 11" xfId="21891" xr:uid="{00000000-0005-0000-0000-0000013F0000}"/>
    <cellStyle name="Moneda 11 2" xfId="13333" xr:uid="{00000000-0005-0000-0000-0000023F0000}"/>
    <cellStyle name="Moneda 11 2 2" xfId="26524" xr:uid="{00000000-0005-0000-0000-0000033F0000}"/>
    <cellStyle name="Moneda 11 3" xfId="14382" xr:uid="{00000000-0005-0000-0000-0000043F0000}"/>
    <cellStyle name="Moneda 11 3 2" xfId="27573" xr:uid="{00000000-0005-0000-0000-0000053F0000}"/>
    <cellStyle name="Moneda 11 4" xfId="15438" xr:uid="{00000000-0005-0000-0000-0000063F0000}"/>
    <cellStyle name="Moneda 11 4 2" xfId="28629" xr:uid="{00000000-0005-0000-0000-0000073F0000}"/>
    <cellStyle name="Moneda 11 5" xfId="16494" xr:uid="{00000000-0005-0000-0000-0000083F0000}"/>
    <cellStyle name="Moneda 11 5 2" xfId="29685" xr:uid="{00000000-0005-0000-0000-0000093F0000}"/>
    <cellStyle name="Moneda 11 6" xfId="17775" xr:uid="{00000000-0005-0000-0000-00000A3F0000}"/>
    <cellStyle name="Moneda 11 6 2" xfId="30966" xr:uid="{00000000-0005-0000-0000-00000B3F0000}"/>
    <cellStyle name="Moneda 11 7" xfId="19061" xr:uid="{00000000-0005-0000-0000-00000C3F0000}"/>
    <cellStyle name="Moneda 11 7 2" xfId="32252" xr:uid="{00000000-0005-0000-0000-00000D3F0000}"/>
    <cellStyle name="Moneda 11 8" xfId="20365" xr:uid="{00000000-0005-0000-0000-00000E3F0000}"/>
    <cellStyle name="Moneda 11 8 2" xfId="33554" xr:uid="{00000000-0005-0000-0000-00000F3F0000}"/>
    <cellStyle name="Moneda 11 9" xfId="35079" xr:uid="{00000000-0005-0000-0000-0000103F0000}"/>
    <cellStyle name="Moneda 12" xfId="12413" xr:uid="{00000000-0005-0000-0000-0000113F0000}"/>
    <cellStyle name="Moneda 12 10" xfId="25605" xr:uid="{00000000-0005-0000-0000-0000123F0000}"/>
    <cellStyle name="Moneda 12 11" xfId="21909" xr:uid="{00000000-0005-0000-0000-0000133F0000}"/>
    <cellStyle name="Moneda 12 2" xfId="13351" xr:uid="{00000000-0005-0000-0000-0000143F0000}"/>
    <cellStyle name="Moneda 12 2 2" xfId="26542" xr:uid="{00000000-0005-0000-0000-0000153F0000}"/>
    <cellStyle name="Moneda 12 3" xfId="14400" xr:uid="{00000000-0005-0000-0000-0000163F0000}"/>
    <cellStyle name="Moneda 12 3 2" xfId="27591" xr:uid="{00000000-0005-0000-0000-0000173F0000}"/>
    <cellStyle name="Moneda 12 4" xfId="15456" xr:uid="{00000000-0005-0000-0000-0000183F0000}"/>
    <cellStyle name="Moneda 12 4 2" xfId="28647" xr:uid="{00000000-0005-0000-0000-0000193F0000}"/>
    <cellStyle name="Moneda 12 5" xfId="16512" xr:uid="{00000000-0005-0000-0000-00001A3F0000}"/>
    <cellStyle name="Moneda 12 5 2" xfId="29703" xr:uid="{00000000-0005-0000-0000-00001B3F0000}"/>
    <cellStyle name="Moneda 12 6" xfId="17793" xr:uid="{00000000-0005-0000-0000-00001C3F0000}"/>
    <cellStyle name="Moneda 12 6 2" xfId="30984" xr:uid="{00000000-0005-0000-0000-00001D3F0000}"/>
    <cellStyle name="Moneda 12 7" xfId="19079" xr:uid="{00000000-0005-0000-0000-00001E3F0000}"/>
    <cellStyle name="Moneda 12 7 2" xfId="32270" xr:uid="{00000000-0005-0000-0000-00001F3F0000}"/>
    <cellStyle name="Moneda 12 8" xfId="20383" xr:uid="{00000000-0005-0000-0000-0000203F0000}"/>
    <cellStyle name="Moneda 12 8 2" xfId="33572" xr:uid="{00000000-0005-0000-0000-0000213F0000}"/>
    <cellStyle name="Moneda 12 9" xfId="35097" xr:uid="{00000000-0005-0000-0000-0000223F0000}"/>
    <cellStyle name="Moneda 13" xfId="12648" xr:uid="{00000000-0005-0000-0000-0000233F0000}"/>
    <cellStyle name="Moneda 13 10" xfId="25840" xr:uid="{00000000-0005-0000-0000-0000243F0000}"/>
    <cellStyle name="Moneda 13 11" xfId="22142" xr:uid="{00000000-0005-0000-0000-0000253F0000}"/>
    <cellStyle name="Moneda 13 2" xfId="13584" xr:uid="{00000000-0005-0000-0000-0000263F0000}"/>
    <cellStyle name="Moneda 13 2 2" xfId="26775" xr:uid="{00000000-0005-0000-0000-0000273F0000}"/>
    <cellStyle name="Moneda 13 3" xfId="14633" xr:uid="{00000000-0005-0000-0000-0000283F0000}"/>
    <cellStyle name="Moneda 13 3 2" xfId="27824" xr:uid="{00000000-0005-0000-0000-0000293F0000}"/>
    <cellStyle name="Moneda 13 4" xfId="15689" xr:uid="{00000000-0005-0000-0000-00002A3F0000}"/>
    <cellStyle name="Moneda 13 4 2" xfId="28880" xr:uid="{00000000-0005-0000-0000-00002B3F0000}"/>
    <cellStyle name="Moneda 13 5" xfId="16745" xr:uid="{00000000-0005-0000-0000-00002C3F0000}"/>
    <cellStyle name="Moneda 13 5 2" xfId="29936" xr:uid="{00000000-0005-0000-0000-00002D3F0000}"/>
    <cellStyle name="Moneda 13 6" xfId="18026" xr:uid="{00000000-0005-0000-0000-00002E3F0000}"/>
    <cellStyle name="Moneda 13 6 2" xfId="31217" xr:uid="{00000000-0005-0000-0000-00002F3F0000}"/>
    <cellStyle name="Moneda 13 7" xfId="19312" xr:uid="{00000000-0005-0000-0000-0000303F0000}"/>
    <cellStyle name="Moneda 13 7 2" xfId="32503" xr:uid="{00000000-0005-0000-0000-0000313F0000}"/>
    <cellStyle name="Moneda 13 8" xfId="20616" xr:uid="{00000000-0005-0000-0000-0000323F0000}"/>
    <cellStyle name="Moneda 13 8 2" xfId="33805" xr:uid="{00000000-0005-0000-0000-0000333F0000}"/>
    <cellStyle name="Moneda 13 9" xfId="35330" xr:uid="{00000000-0005-0000-0000-0000343F0000}"/>
    <cellStyle name="Moneda 14" xfId="12651" xr:uid="{00000000-0005-0000-0000-0000353F0000}"/>
    <cellStyle name="Moneda 14 10" xfId="25843" xr:uid="{00000000-0005-0000-0000-0000363F0000}"/>
    <cellStyle name="Moneda 14 11" xfId="22145" xr:uid="{00000000-0005-0000-0000-0000373F0000}"/>
    <cellStyle name="Moneda 14 2" xfId="13587" xr:uid="{00000000-0005-0000-0000-0000383F0000}"/>
    <cellStyle name="Moneda 14 2 2" xfId="26778" xr:uid="{00000000-0005-0000-0000-0000393F0000}"/>
    <cellStyle name="Moneda 14 3" xfId="14636" xr:uid="{00000000-0005-0000-0000-00003A3F0000}"/>
    <cellStyle name="Moneda 14 3 2" xfId="27827" xr:uid="{00000000-0005-0000-0000-00003B3F0000}"/>
    <cellStyle name="Moneda 14 4" xfId="15692" xr:uid="{00000000-0005-0000-0000-00003C3F0000}"/>
    <cellStyle name="Moneda 14 4 2" xfId="28883" xr:uid="{00000000-0005-0000-0000-00003D3F0000}"/>
    <cellStyle name="Moneda 14 5" xfId="16748" xr:uid="{00000000-0005-0000-0000-00003E3F0000}"/>
    <cellStyle name="Moneda 14 5 2" xfId="29939" xr:uid="{00000000-0005-0000-0000-00003F3F0000}"/>
    <cellStyle name="Moneda 14 6" xfId="18029" xr:uid="{00000000-0005-0000-0000-0000403F0000}"/>
    <cellStyle name="Moneda 14 6 2" xfId="31220" xr:uid="{00000000-0005-0000-0000-0000413F0000}"/>
    <cellStyle name="Moneda 14 7" xfId="19315" xr:uid="{00000000-0005-0000-0000-0000423F0000}"/>
    <cellStyle name="Moneda 14 7 2" xfId="32506" xr:uid="{00000000-0005-0000-0000-0000433F0000}"/>
    <cellStyle name="Moneda 14 8" xfId="20619" xr:uid="{00000000-0005-0000-0000-0000443F0000}"/>
    <cellStyle name="Moneda 14 8 2" xfId="33808" xr:uid="{00000000-0005-0000-0000-0000453F0000}"/>
    <cellStyle name="Moneda 14 9" xfId="35333" xr:uid="{00000000-0005-0000-0000-0000463F0000}"/>
    <cellStyle name="Moneda 15" xfId="12654" xr:uid="{00000000-0005-0000-0000-0000473F0000}"/>
    <cellStyle name="Moneda 15 10" xfId="25846" xr:uid="{00000000-0005-0000-0000-0000483F0000}"/>
    <cellStyle name="Moneda 15 11" xfId="22148" xr:uid="{00000000-0005-0000-0000-0000493F0000}"/>
    <cellStyle name="Moneda 15 2" xfId="13590" xr:uid="{00000000-0005-0000-0000-00004A3F0000}"/>
    <cellStyle name="Moneda 15 2 2" xfId="26781" xr:uid="{00000000-0005-0000-0000-00004B3F0000}"/>
    <cellStyle name="Moneda 15 3" xfId="14639" xr:uid="{00000000-0005-0000-0000-00004C3F0000}"/>
    <cellStyle name="Moneda 15 3 2" xfId="27830" xr:uid="{00000000-0005-0000-0000-00004D3F0000}"/>
    <cellStyle name="Moneda 15 4" xfId="15695" xr:uid="{00000000-0005-0000-0000-00004E3F0000}"/>
    <cellStyle name="Moneda 15 4 2" xfId="28886" xr:uid="{00000000-0005-0000-0000-00004F3F0000}"/>
    <cellStyle name="Moneda 15 5" xfId="16751" xr:uid="{00000000-0005-0000-0000-0000503F0000}"/>
    <cellStyle name="Moneda 15 5 2" xfId="29942" xr:uid="{00000000-0005-0000-0000-0000513F0000}"/>
    <cellStyle name="Moneda 15 6" xfId="18032" xr:uid="{00000000-0005-0000-0000-0000523F0000}"/>
    <cellStyle name="Moneda 15 6 2" xfId="31223" xr:uid="{00000000-0005-0000-0000-0000533F0000}"/>
    <cellStyle name="Moneda 15 7" xfId="19318" xr:uid="{00000000-0005-0000-0000-0000543F0000}"/>
    <cellStyle name="Moneda 15 7 2" xfId="32509" xr:uid="{00000000-0005-0000-0000-0000553F0000}"/>
    <cellStyle name="Moneda 15 8" xfId="20622" xr:uid="{00000000-0005-0000-0000-0000563F0000}"/>
    <cellStyle name="Moneda 15 8 2" xfId="33811" xr:uid="{00000000-0005-0000-0000-0000573F0000}"/>
    <cellStyle name="Moneda 15 9" xfId="35336" xr:uid="{00000000-0005-0000-0000-0000583F0000}"/>
    <cellStyle name="Moneda 16" xfId="12658" xr:uid="{00000000-0005-0000-0000-0000593F0000}"/>
    <cellStyle name="Moneda 16 10" xfId="25850" xr:uid="{00000000-0005-0000-0000-00005A3F0000}"/>
    <cellStyle name="Moneda 16 11" xfId="22152" xr:uid="{00000000-0005-0000-0000-00005B3F0000}"/>
    <cellStyle name="Moneda 16 2" xfId="13594" xr:uid="{00000000-0005-0000-0000-00005C3F0000}"/>
    <cellStyle name="Moneda 16 2 2" xfId="26785" xr:uid="{00000000-0005-0000-0000-00005D3F0000}"/>
    <cellStyle name="Moneda 16 3" xfId="14643" xr:uid="{00000000-0005-0000-0000-00005E3F0000}"/>
    <cellStyle name="Moneda 16 3 2" xfId="27834" xr:uid="{00000000-0005-0000-0000-00005F3F0000}"/>
    <cellStyle name="Moneda 16 4" xfId="15699" xr:uid="{00000000-0005-0000-0000-0000603F0000}"/>
    <cellStyle name="Moneda 16 4 2" xfId="28890" xr:uid="{00000000-0005-0000-0000-0000613F0000}"/>
    <cellStyle name="Moneda 16 5" xfId="16755" xr:uid="{00000000-0005-0000-0000-0000623F0000}"/>
    <cellStyle name="Moneda 16 5 2" xfId="29946" xr:uid="{00000000-0005-0000-0000-0000633F0000}"/>
    <cellStyle name="Moneda 16 6" xfId="18036" xr:uid="{00000000-0005-0000-0000-0000643F0000}"/>
    <cellStyle name="Moneda 16 6 2" xfId="31227" xr:uid="{00000000-0005-0000-0000-0000653F0000}"/>
    <cellStyle name="Moneda 16 7" xfId="19322" xr:uid="{00000000-0005-0000-0000-0000663F0000}"/>
    <cellStyle name="Moneda 16 7 2" xfId="32513" xr:uid="{00000000-0005-0000-0000-0000673F0000}"/>
    <cellStyle name="Moneda 16 8" xfId="20626" xr:uid="{00000000-0005-0000-0000-0000683F0000}"/>
    <cellStyle name="Moneda 16 8 2" xfId="33815" xr:uid="{00000000-0005-0000-0000-0000693F0000}"/>
    <cellStyle name="Moneda 16 9" xfId="35340" xr:uid="{00000000-0005-0000-0000-00006A3F0000}"/>
    <cellStyle name="Moneda 17" xfId="12664" xr:uid="{00000000-0005-0000-0000-00006B3F0000}"/>
    <cellStyle name="Moneda 17 10" xfId="25856" xr:uid="{00000000-0005-0000-0000-00006C3F0000}"/>
    <cellStyle name="Moneda 17 11" xfId="22158" xr:uid="{00000000-0005-0000-0000-00006D3F0000}"/>
    <cellStyle name="Moneda 17 2" xfId="13600" xr:uid="{00000000-0005-0000-0000-00006E3F0000}"/>
    <cellStyle name="Moneda 17 2 2" xfId="26791" xr:uid="{00000000-0005-0000-0000-00006F3F0000}"/>
    <cellStyle name="Moneda 17 3" xfId="14649" xr:uid="{00000000-0005-0000-0000-0000703F0000}"/>
    <cellStyle name="Moneda 17 3 2" xfId="27840" xr:uid="{00000000-0005-0000-0000-0000713F0000}"/>
    <cellStyle name="Moneda 17 4" xfId="15705" xr:uid="{00000000-0005-0000-0000-0000723F0000}"/>
    <cellStyle name="Moneda 17 4 2" xfId="28896" xr:uid="{00000000-0005-0000-0000-0000733F0000}"/>
    <cellStyle name="Moneda 17 5" xfId="16761" xr:uid="{00000000-0005-0000-0000-0000743F0000}"/>
    <cellStyle name="Moneda 17 5 2" xfId="29952" xr:uid="{00000000-0005-0000-0000-0000753F0000}"/>
    <cellStyle name="Moneda 17 6" xfId="18042" xr:uid="{00000000-0005-0000-0000-0000763F0000}"/>
    <cellStyle name="Moneda 17 6 2" xfId="31233" xr:uid="{00000000-0005-0000-0000-0000773F0000}"/>
    <cellStyle name="Moneda 17 7" xfId="19328" xr:uid="{00000000-0005-0000-0000-0000783F0000}"/>
    <cellStyle name="Moneda 17 7 2" xfId="32519" xr:uid="{00000000-0005-0000-0000-0000793F0000}"/>
    <cellStyle name="Moneda 17 8" xfId="20632" xr:uid="{00000000-0005-0000-0000-00007A3F0000}"/>
    <cellStyle name="Moneda 17 8 2" xfId="33821" xr:uid="{00000000-0005-0000-0000-00007B3F0000}"/>
    <cellStyle name="Moneda 17 9" xfId="35346" xr:uid="{00000000-0005-0000-0000-00007C3F0000}"/>
    <cellStyle name="Moneda 18" xfId="13621" xr:uid="{00000000-0005-0000-0000-00007D3F0000}"/>
    <cellStyle name="Moneda 18 10" xfId="22179" xr:uid="{00000000-0005-0000-0000-00007E3F0000}"/>
    <cellStyle name="Moneda 18 2" xfId="14670" xr:uid="{00000000-0005-0000-0000-00007F3F0000}"/>
    <cellStyle name="Moneda 18 2 2" xfId="27861" xr:uid="{00000000-0005-0000-0000-0000803F0000}"/>
    <cellStyle name="Moneda 18 3" xfId="15726" xr:uid="{00000000-0005-0000-0000-0000813F0000}"/>
    <cellStyle name="Moneda 18 3 2" xfId="28917" xr:uid="{00000000-0005-0000-0000-0000823F0000}"/>
    <cellStyle name="Moneda 18 4" xfId="16782" xr:uid="{00000000-0005-0000-0000-0000833F0000}"/>
    <cellStyle name="Moneda 18 4 2" xfId="29973" xr:uid="{00000000-0005-0000-0000-0000843F0000}"/>
    <cellStyle name="Moneda 18 5" xfId="18063" xr:uid="{00000000-0005-0000-0000-0000853F0000}"/>
    <cellStyle name="Moneda 18 5 2" xfId="31254" xr:uid="{00000000-0005-0000-0000-0000863F0000}"/>
    <cellStyle name="Moneda 18 6" xfId="19349" xr:uid="{00000000-0005-0000-0000-0000873F0000}"/>
    <cellStyle name="Moneda 18 6 2" xfId="32540" xr:uid="{00000000-0005-0000-0000-0000883F0000}"/>
    <cellStyle name="Moneda 18 7" xfId="20653" xr:uid="{00000000-0005-0000-0000-0000893F0000}"/>
    <cellStyle name="Moneda 18 7 2" xfId="33842" xr:uid="{00000000-0005-0000-0000-00008A3F0000}"/>
    <cellStyle name="Moneda 18 8" xfId="35367" xr:uid="{00000000-0005-0000-0000-00008B3F0000}"/>
    <cellStyle name="Moneda 18 9" xfId="26812" xr:uid="{00000000-0005-0000-0000-00008C3F0000}"/>
    <cellStyle name="Moneda 19" xfId="14781" xr:uid="{00000000-0005-0000-0000-00008D3F0000}"/>
    <cellStyle name="Moneda 19 2" xfId="15837" xr:uid="{00000000-0005-0000-0000-00008E3F0000}"/>
    <cellStyle name="Moneda 19 2 2" xfId="29028" xr:uid="{00000000-0005-0000-0000-00008F3F0000}"/>
    <cellStyle name="Moneda 19 3" xfId="16893" xr:uid="{00000000-0005-0000-0000-0000903F0000}"/>
    <cellStyle name="Moneda 19 3 2" xfId="30084" xr:uid="{00000000-0005-0000-0000-0000913F0000}"/>
    <cellStyle name="Moneda 19 4" xfId="18174" xr:uid="{00000000-0005-0000-0000-0000923F0000}"/>
    <cellStyle name="Moneda 19 4 2" xfId="31365" xr:uid="{00000000-0005-0000-0000-0000933F0000}"/>
    <cellStyle name="Moneda 19 5" xfId="19460" xr:uid="{00000000-0005-0000-0000-0000943F0000}"/>
    <cellStyle name="Moneda 19 5 2" xfId="32651" xr:uid="{00000000-0005-0000-0000-0000953F0000}"/>
    <cellStyle name="Moneda 19 6" xfId="20764" xr:uid="{00000000-0005-0000-0000-0000963F0000}"/>
    <cellStyle name="Moneda 19 6 2" xfId="33953" xr:uid="{00000000-0005-0000-0000-0000973F0000}"/>
    <cellStyle name="Moneda 19 7" xfId="35478" xr:uid="{00000000-0005-0000-0000-0000983F0000}"/>
    <cellStyle name="Moneda 19 8" xfId="27972" xr:uid="{00000000-0005-0000-0000-0000993F0000}"/>
    <cellStyle name="Moneda 19 9" xfId="22290" xr:uid="{00000000-0005-0000-0000-00009A3F0000}"/>
    <cellStyle name="Moneda 2" xfId="8" xr:uid="{00000000-0005-0000-0000-00009B3F0000}"/>
    <cellStyle name="Moneda 2 2" xfId="52" xr:uid="{00000000-0005-0000-0000-00009C3F0000}"/>
    <cellStyle name="Moneda 2 2 2" xfId="183" xr:uid="{00000000-0005-0000-0000-00009D3F0000}"/>
    <cellStyle name="Moneda 2 2 2 2" xfId="4479" xr:uid="{00000000-0005-0000-0000-00009E3F0000}"/>
    <cellStyle name="Moneda 2 2 2 2 2" xfId="24994" xr:uid="{00000000-0005-0000-0000-00009F3F0000}"/>
    <cellStyle name="Moneda 2 2 2 3" xfId="24851" xr:uid="{00000000-0005-0000-0000-0000A03F0000}"/>
    <cellStyle name="Moneda 2 2 3" xfId="4478" xr:uid="{00000000-0005-0000-0000-0000A13F0000}"/>
    <cellStyle name="Moneda 2 2 3 2" xfId="24993" xr:uid="{00000000-0005-0000-0000-0000A23F0000}"/>
    <cellStyle name="Moneda 2 2 4" xfId="23246" xr:uid="{00000000-0005-0000-0000-0000A33F0000}"/>
    <cellStyle name="Moneda 2 3" xfId="184" xr:uid="{00000000-0005-0000-0000-0000A43F0000}"/>
    <cellStyle name="Moneda 2 3 2" xfId="4480" xr:uid="{00000000-0005-0000-0000-0000A53F0000}"/>
    <cellStyle name="Moneda 2 3 2 2" xfId="24995" xr:uid="{00000000-0005-0000-0000-0000A63F0000}"/>
    <cellStyle name="Moneda 2 3 3" xfId="23254" xr:uid="{00000000-0005-0000-0000-0000A73F0000}"/>
    <cellStyle name="Moneda 2 4" xfId="4477" xr:uid="{00000000-0005-0000-0000-0000A83F0000}"/>
    <cellStyle name="Moneda 2 4 2" xfId="24992" xr:uid="{00000000-0005-0000-0000-0000A93F0000}"/>
    <cellStyle name="Moneda 2 5" xfId="23238" xr:uid="{00000000-0005-0000-0000-0000AA3F0000}"/>
    <cellStyle name="Moneda 2 6" xfId="51" xr:uid="{00000000-0005-0000-0000-0000AB3F0000}"/>
    <cellStyle name="Moneda 20" xfId="14785" xr:uid="{00000000-0005-0000-0000-0000AC3F0000}"/>
    <cellStyle name="Moneda 20 2" xfId="15841" xr:uid="{00000000-0005-0000-0000-0000AD3F0000}"/>
    <cellStyle name="Moneda 20 2 2" xfId="29032" xr:uid="{00000000-0005-0000-0000-0000AE3F0000}"/>
    <cellStyle name="Moneda 20 3" xfId="16897" xr:uid="{00000000-0005-0000-0000-0000AF3F0000}"/>
    <cellStyle name="Moneda 20 3 2" xfId="30088" xr:uid="{00000000-0005-0000-0000-0000B03F0000}"/>
    <cellStyle name="Moneda 20 4" xfId="18178" xr:uid="{00000000-0005-0000-0000-0000B13F0000}"/>
    <cellStyle name="Moneda 20 4 2" xfId="31369" xr:uid="{00000000-0005-0000-0000-0000B23F0000}"/>
    <cellStyle name="Moneda 20 5" xfId="19464" xr:uid="{00000000-0005-0000-0000-0000B33F0000}"/>
    <cellStyle name="Moneda 20 5 2" xfId="32655" xr:uid="{00000000-0005-0000-0000-0000B43F0000}"/>
    <cellStyle name="Moneda 20 6" xfId="20768" xr:uid="{00000000-0005-0000-0000-0000B53F0000}"/>
    <cellStyle name="Moneda 20 6 2" xfId="33957" xr:uid="{00000000-0005-0000-0000-0000B63F0000}"/>
    <cellStyle name="Moneda 20 7" xfId="35482" xr:uid="{00000000-0005-0000-0000-0000B73F0000}"/>
    <cellStyle name="Moneda 20 8" xfId="27976" xr:uid="{00000000-0005-0000-0000-0000B83F0000}"/>
    <cellStyle name="Moneda 20 9" xfId="22294" xr:uid="{00000000-0005-0000-0000-0000B93F0000}"/>
    <cellStyle name="Moneda 21" xfId="16905" xr:uid="{00000000-0005-0000-0000-0000BA3F0000}"/>
    <cellStyle name="Moneda 21 2" xfId="18185" xr:uid="{00000000-0005-0000-0000-0000BB3F0000}"/>
    <cellStyle name="Moneda 21 2 2" xfId="31376" xr:uid="{00000000-0005-0000-0000-0000BC3F0000}"/>
    <cellStyle name="Moneda 21 3" xfId="19471" xr:uid="{00000000-0005-0000-0000-0000BD3F0000}"/>
    <cellStyle name="Moneda 21 3 2" xfId="32662" xr:uid="{00000000-0005-0000-0000-0000BE3F0000}"/>
    <cellStyle name="Moneda 21 4" xfId="20775" xr:uid="{00000000-0005-0000-0000-0000BF3F0000}"/>
    <cellStyle name="Moneda 21 4 2" xfId="33964" xr:uid="{00000000-0005-0000-0000-0000C03F0000}"/>
    <cellStyle name="Moneda 21 5" xfId="35489" xr:uid="{00000000-0005-0000-0000-0000C13F0000}"/>
    <cellStyle name="Moneda 21 6" xfId="30096" xr:uid="{00000000-0005-0000-0000-0000C23F0000}"/>
    <cellStyle name="Moneda 21 7" xfId="22301" xr:uid="{00000000-0005-0000-0000-0000C33F0000}"/>
    <cellStyle name="Moneda 22" xfId="17124" xr:uid="{00000000-0005-0000-0000-0000C43F0000}"/>
    <cellStyle name="Moneda 22 2" xfId="18404" xr:uid="{00000000-0005-0000-0000-0000C53F0000}"/>
    <cellStyle name="Moneda 22 2 2" xfId="31595" xr:uid="{00000000-0005-0000-0000-0000C63F0000}"/>
    <cellStyle name="Moneda 22 3" xfId="19690" xr:uid="{00000000-0005-0000-0000-0000C73F0000}"/>
    <cellStyle name="Moneda 22 3 2" xfId="32881" xr:uid="{00000000-0005-0000-0000-0000C83F0000}"/>
    <cellStyle name="Moneda 22 4" xfId="20994" xr:uid="{00000000-0005-0000-0000-0000C93F0000}"/>
    <cellStyle name="Moneda 22 4 2" xfId="34183" xr:uid="{00000000-0005-0000-0000-0000CA3F0000}"/>
    <cellStyle name="Moneda 22 5" xfId="35708" xr:uid="{00000000-0005-0000-0000-0000CB3F0000}"/>
    <cellStyle name="Moneda 22 6" xfId="30315" xr:uid="{00000000-0005-0000-0000-0000CC3F0000}"/>
    <cellStyle name="Moneda 22 7" xfId="22520" xr:uid="{00000000-0005-0000-0000-0000CD3F0000}"/>
    <cellStyle name="Moneda 23" xfId="18405" xr:uid="{00000000-0005-0000-0000-0000CE3F0000}"/>
    <cellStyle name="Moneda 23 2" xfId="19691" xr:uid="{00000000-0005-0000-0000-0000CF3F0000}"/>
    <cellStyle name="Moneda 23 2 2" xfId="32882" xr:uid="{00000000-0005-0000-0000-0000D03F0000}"/>
    <cellStyle name="Moneda 23 3" xfId="20995" xr:uid="{00000000-0005-0000-0000-0000D13F0000}"/>
    <cellStyle name="Moneda 23 3 2" xfId="34184" xr:uid="{00000000-0005-0000-0000-0000D23F0000}"/>
    <cellStyle name="Moneda 23 4" xfId="35709" xr:uid="{00000000-0005-0000-0000-0000D33F0000}"/>
    <cellStyle name="Moneda 23 5" xfId="31596" xr:uid="{00000000-0005-0000-0000-0000D43F0000}"/>
    <cellStyle name="Moneda 23 6" xfId="22521" xr:uid="{00000000-0005-0000-0000-0000D53F0000}"/>
    <cellStyle name="Moneda 24" xfId="19711" xr:uid="{00000000-0005-0000-0000-0000D63F0000}"/>
    <cellStyle name="Moneda 24 2" xfId="21014" xr:uid="{00000000-0005-0000-0000-0000D73F0000}"/>
    <cellStyle name="Moneda 24 2 2" xfId="34203" xr:uid="{00000000-0005-0000-0000-0000D83F0000}"/>
    <cellStyle name="Moneda 24 3" xfId="35728" xr:uid="{00000000-0005-0000-0000-0000D93F0000}"/>
    <cellStyle name="Moneda 24 4" xfId="32901" xr:uid="{00000000-0005-0000-0000-0000DA3F0000}"/>
    <cellStyle name="Moneda 24 5" xfId="22540" xr:uid="{00000000-0005-0000-0000-0000DB3F0000}"/>
    <cellStyle name="Moneda 25" xfId="21018" xr:uid="{00000000-0005-0000-0000-0000DC3F0000}"/>
    <cellStyle name="Moneda 25 2" xfId="35732" xr:uid="{00000000-0005-0000-0000-0000DD3F0000}"/>
    <cellStyle name="Moneda 25 3" xfId="34207" xr:uid="{00000000-0005-0000-0000-0000DE3F0000}"/>
    <cellStyle name="Moneda 25 4" xfId="22544" xr:uid="{00000000-0005-0000-0000-0000DF3F0000}"/>
    <cellStyle name="Moneda 26" xfId="22773" xr:uid="{00000000-0005-0000-0000-0000E03F0000}"/>
    <cellStyle name="Moneda 26 2" xfId="35961" xr:uid="{00000000-0005-0000-0000-0000E13F0000}"/>
    <cellStyle name="Moneda 27" xfId="22782" xr:uid="{00000000-0005-0000-0000-0000E23F0000}"/>
    <cellStyle name="Moneda 27 2" xfId="35970" xr:uid="{00000000-0005-0000-0000-0000E33F0000}"/>
    <cellStyle name="Moneda 28" xfId="23006" xr:uid="{00000000-0005-0000-0000-0000E43F0000}"/>
    <cellStyle name="Moneda 28 2" xfId="36194" xr:uid="{00000000-0005-0000-0000-0000E53F0000}"/>
    <cellStyle name="Moneda 29" xfId="23245" xr:uid="{00000000-0005-0000-0000-0000E63F0000}"/>
    <cellStyle name="Moneda 29 2" xfId="36431" xr:uid="{00000000-0005-0000-0000-0000E73F0000}"/>
    <cellStyle name="Moneda 3" xfId="5" xr:uid="{00000000-0005-0000-0000-0000E83F0000}"/>
    <cellStyle name="Moneda 3 10" xfId="12255" xr:uid="{00000000-0005-0000-0000-0000E93F0000}"/>
    <cellStyle name="Moneda 3 10 10" xfId="25447" xr:uid="{00000000-0005-0000-0000-0000EA3F0000}"/>
    <cellStyle name="Moneda 3 10 11" xfId="21753" xr:uid="{00000000-0005-0000-0000-0000EB3F0000}"/>
    <cellStyle name="Moneda 3 10 2" xfId="13195" xr:uid="{00000000-0005-0000-0000-0000EC3F0000}"/>
    <cellStyle name="Moneda 3 10 2 2" xfId="26386" xr:uid="{00000000-0005-0000-0000-0000ED3F0000}"/>
    <cellStyle name="Moneda 3 10 3" xfId="14244" xr:uid="{00000000-0005-0000-0000-0000EE3F0000}"/>
    <cellStyle name="Moneda 3 10 3 2" xfId="27435" xr:uid="{00000000-0005-0000-0000-0000EF3F0000}"/>
    <cellStyle name="Moneda 3 10 4" xfId="15300" xr:uid="{00000000-0005-0000-0000-0000F03F0000}"/>
    <cellStyle name="Moneda 3 10 4 2" xfId="28491" xr:uid="{00000000-0005-0000-0000-0000F13F0000}"/>
    <cellStyle name="Moneda 3 10 5" xfId="16356" xr:uid="{00000000-0005-0000-0000-0000F23F0000}"/>
    <cellStyle name="Moneda 3 10 5 2" xfId="29547" xr:uid="{00000000-0005-0000-0000-0000F33F0000}"/>
    <cellStyle name="Moneda 3 10 6" xfId="17637" xr:uid="{00000000-0005-0000-0000-0000F43F0000}"/>
    <cellStyle name="Moneda 3 10 6 2" xfId="30828" xr:uid="{00000000-0005-0000-0000-0000F53F0000}"/>
    <cellStyle name="Moneda 3 10 7" xfId="18923" xr:uid="{00000000-0005-0000-0000-0000F63F0000}"/>
    <cellStyle name="Moneda 3 10 7 2" xfId="32114" xr:uid="{00000000-0005-0000-0000-0000F73F0000}"/>
    <cellStyle name="Moneda 3 10 8" xfId="20227" xr:uid="{00000000-0005-0000-0000-0000F83F0000}"/>
    <cellStyle name="Moneda 3 10 8 2" xfId="33416" xr:uid="{00000000-0005-0000-0000-0000F93F0000}"/>
    <cellStyle name="Moneda 3 10 9" xfId="34941" xr:uid="{00000000-0005-0000-0000-0000FA3F0000}"/>
    <cellStyle name="Moneda 3 11" xfId="12262" xr:uid="{00000000-0005-0000-0000-0000FB3F0000}"/>
    <cellStyle name="Moneda 3 11 10" xfId="25454" xr:uid="{00000000-0005-0000-0000-0000FC3F0000}"/>
    <cellStyle name="Moneda 3 11 11" xfId="21760" xr:uid="{00000000-0005-0000-0000-0000FD3F0000}"/>
    <cellStyle name="Moneda 3 11 2" xfId="13202" xr:uid="{00000000-0005-0000-0000-0000FE3F0000}"/>
    <cellStyle name="Moneda 3 11 2 2" xfId="26393" xr:uid="{00000000-0005-0000-0000-0000FF3F0000}"/>
    <cellStyle name="Moneda 3 11 3" xfId="14251" xr:uid="{00000000-0005-0000-0000-000000400000}"/>
    <cellStyle name="Moneda 3 11 3 2" xfId="27442" xr:uid="{00000000-0005-0000-0000-000001400000}"/>
    <cellStyle name="Moneda 3 11 4" xfId="15307" xr:uid="{00000000-0005-0000-0000-000002400000}"/>
    <cellStyle name="Moneda 3 11 4 2" xfId="28498" xr:uid="{00000000-0005-0000-0000-000003400000}"/>
    <cellStyle name="Moneda 3 11 5" xfId="16363" xr:uid="{00000000-0005-0000-0000-000004400000}"/>
    <cellStyle name="Moneda 3 11 5 2" xfId="29554" xr:uid="{00000000-0005-0000-0000-000005400000}"/>
    <cellStyle name="Moneda 3 11 6" xfId="17644" xr:uid="{00000000-0005-0000-0000-000006400000}"/>
    <cellStyle name="Moneda 3 11 6 2" xfId="30835" xr:uid="{00000000-0005-0000-0000-000007400000}"/>
    <cellStyle name="Moneda 3 11 7" xfId="18930" xr:uid="{00000000-0005-0000-0000-000008400000}"/>
    <cellStyle name="Moneda 3 11 7 2" xfId="32121" xr:uid="{00000000-0005-0000-0000-000009400000}"/>
    <cellStyle name="Moneda 3 11 8" xfId="20234" xr:uid="{00000000-0005-0000-0000-00000A400000}"/>
    <cellStyle name="Moneda 3 11 8 2" xfId="33423" xr:uid="{00000000-0005-0000-0000-00000B400000}"/>
    <cellStyle name="Moneda 3 11 9" xfId="34948" xr:uid="{00000000-0005-0000-0000-00000C400000}"/>
    <cellStyle name="Moneda 3 12" xfId="12356" xr:uid="{00000000-0005-0000-0000-00000D400000}"/>
    <cellStyle name="Moneda 3 12 10" xfId="25548" xr:uid="{00000000-0005-0000-0000-00000E400000}"/>
    <cellStyle name="Moneda 3 12 11" xfId="21854" xr:uid="{00000000-0005-0000-0000-00000F400000}"/>
    <cellStyle name="Moneda 3 12 2" xfId="13296" xr:uid="{00000000-0005-0000-0000-000010400000}"/>
    <cellStyle name="Moneda 3 12 2 2" xfId="26487" xr:uid="{00000000-0005-0000-0000-000011400000}"/>
    <cellStyle name="Moneda 3 12 3" xfId="14345" xr:uid="{00000000-0005-0000-0000-000012400000}"/>
    <cellStyle name="Moneda 3 12 3 2" xfId="27536" xr:uid="{00000000-0005-0000-0000-000013400000}"/>
    <cellStyle name="Moneda 3 12 4" xfId="15401" xr:uid="{00000000-0005-0000-0000-000014400000}"/>
    <cellStyle name="Moneda 3 12 4 2" xfId="28592" xr:uid="{00000000-0005-0000-0000-000015400000}"/>
    <cellStyle name="Moneda 3 12 5" xfId="16457" xr:uid="{00000000-0005-0000-0000-000016400000}"/>
    <cellStyle name="Moneda 3 12 5 2" xfId="29648" xr:uid="{00000000-0005-0000-0000-000017400000}"/>
    <cellStyle name="Moneda 3 12 6" xfId="17738" xr:uid="{00000000-0005-0000-0000-000018400000}"/>
    <cellStyle name="Moneda 3 12 6 2" xfId="30929" xr:uid="{00000000-0005-0000-0000-000019400000}"/>
    <cellStyle name="Moneda 3 12 7" xfId="19024" xr:uid="{00000000-0005-0000-0000-00001A400000}"/>
    <cellStyle name="Moneda 3 12 7 2" xfId="32215" xr:uid="{00000000-0005-0000-0000-00001B400000}"/>
    <cellStyle name="Moneda 3 12 8" xfId="20328" xr:uid="{00000000-0005-0000-0000-00001C400000}"/>
    <cellStyle name="Moneda 3 12 8 2" xfId="33517" xr:uid="{00000000-0005-0000-0000-00001D400000}"/>
    <cellStyle name="Moneda 3 12 9" xfId="35042" xr:uid="{00000000-0005-0000-0000-00001E400000}"/>
    <cellStyle name="Moneda 3 13" xfId="12363" xr:uid="{00000000-0005-0000-0000-00001F400000}"/>
    <cellStyle name="Moneda 3 13 10" xfId="25555" xr:uid="{00000000-0005-0000-0000-000020400000}"/>
    <cellStyle name="Moneda 3 13 11" xfId="21861" xr:uid="{00000000-0005-0000-0000-000021400000}"/>
    <cellStyle name="Moneda 3 13 2" xfId="13303" xr:uid="{00000000-0005-0000-0000-000022400000}"/>
    <cellStyle name="Moneda 3 13 2 2" xfId="26494" xr:uid="{00000000-0005-0000-0000-000023400000}"/>
    <cellStyle name="Moneda 3 13 3" xfId="14352" xr:uid="{00000000-0005-0000-0000-000024400000}"/>
    <cellStyle name="Moneda 3 13 3 2" xfId="27543" xr:uid="{00000000-0005-0000-0000-000025400000}"/>
    <cellStyle name="Moneda 3 13 4" xfId="15408" xr:uid="{00000000-0005-0000-0000-000026400000}"/>
    <cellStyle name="Moneda 3 13 4 2" xfId="28599" xr:uid="{00000000-0005-0000-0000-000027400000}"/>
    <cellStyle name="Moneda 3 13 5" xfId="16464" xr:uid="{00000000-0005-0000-0000-000028400000}"/>
    <cellStyle name="Moneda 3 13 5 2" xfId="29655" xr:uid="{00000000-0005-0000-0000-000029400000}"/>
    <cellStyle name="Moneda 3 13 6" xfId="17745" xr:uid="{00000000-0005-0000-0000-00002A400000}"/>
    <cellStyle name="Moneda 3 13 6 2" xfId="30936" xr:uid="{00000000-0005-0000-0000-00002B400000}"/>
    <cellStyle name="Moneda 3 13 7" xfId="19031" xr:uid="{00000000-0005-0000-0000-00002C400000}"/>
    <cellStyle name="Moneda 3 13 7 2" xfId="32222" xr:uid="{00000000-0005-0000-0000-00002D400000}"/>
    <cellStyle name="Moneda 3 13 8" xfId="20335" xr:uid="{00000000-0005-0000-0000-00002E400000}"/>
    <cellStyle name="Moneda 3 13 8 2" xfId="33524" xr:uid="{00000000-0005-0000-0000-00002F400000}"/>
    <cellStyle name="Moneda 3 13 9" xfId="35049" xr:uid="{00000000-0005-0000-0000-000030400000}"/>
    <cellStyle name="Moneda 3 14" xfId="12371" xr:uid="{00000000-0005-0000-0000-000031400000}"/>
    <cellStyle name="Moneda 3 14 10" xfId="25563" xr:uid="{00000000-0005-0000-0000-000032400000}"/>
    <cellStyle name="Moneda 3 14 11" xfId="21869" xr:uid="{00000000-0005-0000-0000-000033400000}"/>
    <cellStyle name="Moneda 3 14 2" xfId="13311" xr:uid="{00000000-0005-0000-0000-000034400000}"/>
    <cellStyle name="Moneda 3 14 2 2" xfId="26502" xr:uid="{00000000-0005-0000-0000-000035400000}"/>
    <cellStyle name="Moneda 3 14 3" xfId="14360" xr:uid="{00000000-0005-0000-0000-000036400000}"/>
    <cellStyle name="Moneda 3 14 3 2" xfId="27551" xr:uid="{00000000-0005-0000-0000-000037400000}"/>
    <cellStyle name="Moneda 3 14 4" xfId="15416" xr:uid="{00000000-0005-0000-0000-000038400000}"/>
    <cellStyle name="Moneda 3 14 4 2" xfId="28607" xr:uid="{00000000-0005-0000-0000-000039400000}"/>
    <cellStyle name="Moneda 3 14 5" xfId="16472" xr:uid="{00000000-0005-0000-0000-00003A400000}"/>
    <cellStyle name="Moneda 3 14 5 2" xfId="29663" xr:uid="{00000000-0005-0000-0000-00003B400000}"/>
    <cellStyle name="Moneda 3 14 6" xfId="17753" xr:uid="{00000000-0005-0000-0000-00003C400000}"/>
    <cellStyle name="Moneda 3 14 6 2" xfId="30944" xr:uid="{00000000-0005-0000-0000-00003D400000}"/>
    <cellStyle name="Moneda 3 14 7" xfId="19039" xr:uid="{00000000-0005-0000-0000-00003E400000}"/>
    <cellStyle name="Moneda 3 14 7 2" xfId="32230" xr:uid="{00000000-0005-0000-0000-00003F400000}"/>
    <cellStyle name="Moneda 3 14 8" xfId="20343" xr:uid="{00000000-0005-0000-0000-000040400000}"/>
    <cellStyle name="Moneda 3 14 8 2" xfId="33532" xr:uid="{00000000-0005-0000-0000-000041400000}"/>
    <cellStyle name="Moneda 3 14 9" xfId="35057" xr:uid="{00000000-0005-0000-0000-000042400000}"/>
    <cellStyle name="Moneda 3 15" xfId="12379" xr:uid="{00000000-0005-0000-0000-000043400000}"/>
    <cellStyle name="Moneda 3 15 10" xfId="25571" xr:uid="{00000000-0005-0000-0000-000044400000}"/>
    <cellStyle name="Moneda 3 15 11" xfId="21877" xr:uid="{00000000-0005-0000-0000-000045400000}"/>
    <cellStyle name="Moneda 3 15 2" xfId="13319" xr:uid="{00000000-0005-0000-0000-000046400000}"/>
    <cellStyle name="Moneda 3 15 2 2" xfId="26510" xr:uid="{00000000-0005-0000-0000-000047400000}"/>
    <cellStyle name="Moneda 3 15 3" xfId="14368" xr:uid="{00000000-0005-0000-0000-000048400000}"/>
    <cellStyle name="Moneda 3 15 3 2" xfId="27559" xr:uid="{00000000-0005-0000-0000-000049400000}"/>
    <cellStyle name="Moneda 3 15 4" xfId="15424" xr:uid="{00000000-0005-0000-0000-00004A400000}"/>
    <cellStyle name="Moneda 3 15 4 2" xfId="28615" xr:uid="{00000000-0005-0000-0000-00004B400000}"/>
    <cellStyle name="Moneda 3 15 5" xfId="16480" xr:uid="{00000000-0005-0000-0000-00004C400000}"/>
    <cellStyle name="Moneda 3 15 5 2" xfId="29671" xr:uid="{00000000-0005-0000-0000-00004D400000}"/>
    <cellStyle name="Moneda 3 15 6" xfId="17761" xr:uid="{00000000-0005-0000-0000-00004E400000}"/>
    <cellStyle name="Moneda 3 15 6 2" xfId="30952" xr:uid="{00000000-0005-0000-0000-00004F400000}"/>
    <cellStyle name="Moneda 3 15 7" xfId="19047" xr:uid="{00000000-0005-0000-0000-000050400000}"/>
    <cellStyle name="Moneda 3 15 7 2" xfId="32238" xr:uid="{00000000-0005-0000-0000-000051400000}"/>
    <cellStyle name="Moneda 3 15 8" xfId="20351" xr:uid="{00000000-0005-0000-0000-000052400000}"/>
    <cellStyle name="Moneda 3 15 8 2" xfId="33540" xr:uid="{00000000-0005-0000-0000-000053400000}"/>
    <cellStyle name="Moneda 3 15 9" xfId="35065" xr:uid="{00000000-0005-0000-0000-000054400000}"/>
    <cellStyle name="Moneda 3 16" xfId="12395" xr:uid="{00000000-0005-0000-0000-000055400000}"/>
    <cellStyle name="Moneda 3 16 10" xfId="25587" xr:uid="{00000000-0005-0000-0000-000056400000}"/>
    <cellStyle name="Moneda 3 16 11" xfId="21892" xr:uid="{00000000-0005-0000-0000-000057400000}"/>
    <cellStyle name="Moneda 3 16 2" xfId="13334" xr:uid="{00000000-0005-0000-0000-000058400000}"/>
    <cellStyle name="Moneda 3 16 2 2" xfId="26525" xr:uid="{00000000-0005-0000-0000-000059400000}"/>
    <cellStyle name="Moneda 3 16 3" xfId="14383" xr:uid="{00000000-0005-0000-0000-00005A400000}"/>
    <cellStyle name="Moneda 3 16 3 2" xfId="27574" xr:uid="{00000000-0005-0000-0000-00005B400000}"/>
    <cellStyle name="Moneda 3 16 4" xfId="15439" xr:uid="{00000000-0005-0000-0000-00005C400000}"/>
    <cellStyle name="Moneda 3 16 4 2" xfId="28630" xr:uid="{00000000-0005-0000-0000-00005D400000}"/>
    <cellStyle name="Moneda 3 16 5" xfId="16495" xr:uid="{00000000-0005-0000-0000-00005E400000}"/>
    <cellStyle name="Moneda 3 16 5 2" xfId="29686" xr:uid="{00000000-0005-0000-0000-00005F400000}"/>
    <cellStyle name="Moneda 3 16 6" xfId="17776" xr:uid="{00000000-0005-0000-0000-000060400000}"/>
    <cellStyle name="Moneda 3 16 6 2" xfId="30967" xr:uid="{00000000-0005-0000-0000-000061400000}"/>
    <cellStyle name="Moneda 3 16 7" xfId="19062" xr:uid="{00000000-0005-0000-0000-000062400000}"/>
    <cellStyle name="Moneda 3 16 7 2" xfId="32253" xr:uid="{00000000-0005-0000-0000-000063400000}"/>
    <cellStyle name="Moneda 3 16 8" xfId="20366" xr:uid="{00000000-0005-0000-0000-000064400000}"/>
    <cellStyle name="Moneda 3 16 8 2" xfId="33555" xr:uid="{00000000-0005-0000-0000-000065400000}"/>
    <cellStyle name="Moneda 3 16 9" xfId="35080" xr:uid="{00000000-0005-0000-0000-000066400000}"/>
    <cellStyle name="Moneda 3 17" xfId="12414" xr:uid="{00000000-0005-0000-0000-000067400000}"/>
    <cellStyle name="Moneda 3 17 10" xfId="25606" xr:uid="{00000000-0005-0000-0000-000068400000}"/>
    <cellStyle name="Moneda 3 17 11" xfId="21910" xr:uid="{00000000-0005-0000-0000-000069400000}"/>
    <cellStyle name="Moneda 3 17 2" xfId="13352" xr:uid="{00000000-0005-0000-0000-00006A400000}"/>
    <cellStyle name="Moneda 3 17 2 2" xfId="26543" xr:uid="{00000000-0005-0000-0000-00006B400000}"/>
    <cellStyle name="Moneda 3 17 3" xfId="14401" xr:uid="{00000000-0005-0000-0000-00006C400000}"/>
    <cellStyle name="Moneda 3 17 3 2" xfId="27592" xr:uid="{00000000-0005-0000-0000-00006D400000}"/>
    <cellStyle name="Moneda 3 17 4" xfId="15457" xr:uid="{00000000-0005-0000-0000-00006E400000}"/>
    <cellStyle name="Moneda 3 17 4 2" xfId="28648" xr:uid="{00000000-0005-0000-0000-00006F400000}"/>
    <cellStyle name="Moneda 3 17 5" xfId="16513" xr:uid="{00000000-0005-0000-0000-000070400000}"/>
    <cellStyle name="Moneda 3 17 5 2" xfId="29704" xr:uid="{00000000-0005-0000-0000-000071400000}"/>
    <cellStyle name="Moneda 3 17 6" xfId="17794" xr:uid="{00000000-0005-0000-0000-000072400000}"/>
    <cellStyle name="Moneda 3 17 6 2" xfId="30985" xr:uid="{00000000-0005-0000-0000-000073400000}"/>
    <cellStyle name="Moneda 3 17 7" xfId="19080" xr:uid="{00000000-0005-0000-0000-000074400000}"/>
    <cellStyle name="Moneda 3 17 7 2" xfId="32271" xr:uid="{00000000-0005-0000-0000-000075400000}"/>
    <cellStyle name="Moneda 3 17 8" xfId="20384" xr:uid="{00000000-0005-0000-0000-000076400000}"/>
    <cellStyle name="Moneda 3 17 8 2" xfId="33573" xr:uid="{00000000-0005-0000-0000-000077400000}"/>
    <cellStyle name="Moneda 3 17 9" xfId="35098" xr:uid="{00000000-0005-0000-0000-000078400000}"/>
    <cellStyle name="Moneda 3 18" xfId="12427" xr:uid="{00000000-0005-0000-0000-000079400000}"/>
    <cellStyle name="Moneda 3 18 10" xfId="25619" xr:uid="{00000000-0005-0000-0000-00007A400000}"/>
    <cellStyle name="Moneda 3 18 11" xfId="21921" xr:uid="{00000000-0005-0000-0000-00007B400000}"/>
    <cellStyle name="Moneda 3 18 2" xfId="13363" xr:uid="{00000000-0005-0000-0000-00007C400000}"/>
    <cellStyle name="Moneda 3 18 2 2" xfId="26554" xr:uid="{00000000-0005-0000-0000-00007D400000}"/>
    <cellStyle name="Moneda 3 18 3" xfId="14412" xr:uid="{00000000-0005-0000-0000-00007E400000}"/>
    <cellStyle name="Moneda 3 18 3 2" xfId="27603" xr:uid="{00000000-0005-0000-0000-00007F400000}"/>
    <cellStyle name="Moneda 3 18 4" xfId="15468" xr:uid="{00000000-0005-0000-0000-000080400000}"/>
    <cellStyle name="Moneda 3 18 4 2" xfId="28659" xr:uid="{00000000-0005-0000-0000-000081400000}"/>
    <cellStyle name="Moneda 3 18 5" xfId="16524" xr:uid="{00000000-0005-0000-0000-000082400000}"/>
    <cellStyle name="Moneda 3 18 5 2" xfId="29715" xr:uid="{00000000-0005-0000-0000-000083400000}"/>
    <cellStyle name="Moneda 3 18 6" xfId="17805" xr:uid="{00000000-0005-0000-0000-000084400000}"/>
    <cellStyle name="Moneda 3 18 6 2" xfId="30996" xr:uid="{00000000-0005-0000-0000-000085400000}"/>
    <cellStyle name="Moneda 3 18 7" xfId="19091" xr:uid="{00000000-0005-0000-0000-000086400000}"/>
    <cellStyle name="Moneda 3 18 7 2" xfId="32282" xr:uid="{00000000-0005-0000-0000-000087400000}"/>
    <cellStyle name="Moneda 3 18 8" xfId="20395" xr:uid="{00000000-0005-0000-0000-000088400000}"/>
    <cellStyle name="Moneda 3 18 8 2" xfId="33584" xr:uid="{00000000-0005-0000-0000-000089400000}"/>
    <cellStyle name="Moneda 3 18 9" xfId="35109" xr:uid="{00000000-0005-0000-0000-00008A400000}"/>
    <cellStyle name="Moneda 3 19" xfId="12541" xr:uid="{00000000-0005-0000-0000-00008B400000}"/>
    <cellStyle name="Moneda 3 19 10" xfId="25733" xr:uid="{00000000-0005-0000-0000-00008C400000}"/>
    <cellStyle name="Moneda 3 19 11" xfId="22035" xr:uid="{00000000-0005-0000-0000-00008D400000}"/>
    <cellStyle name="Moneda 3 19 2" xfId="13477" xr:uid="{00000000-0005-0000-0000-00008E400000}"/>
    <cellStyle name="Moneda 3 19 2 2" xfId="26668" xr:uid="{00000000-0005-0000-0000-00008F400000}"/>
    <cellStyle name="Moneda 3 19 3" xfId="14526" xr:uid="{00000000-0005-0000-0000-000090400000}"/>
    <cellStyle name="Moneda 3 19 3 2" xfId="27717" xr:uid="{00000000-0005-0000-0000-000091400000}"/>
    <cellStyle name="Moneda 3 19 4" xfId="15582" xr:uid="{00000000-0005-0000-0000-000092400000}"/>
    <cellStyle name="Moneda 3 19 4 2" xfId="28773" xr:uid="{00000000-0005-0000-0000-000093400000}"/>
    <cellStyle name="Moneda 3 19 5" xfId="16638" xr:uid="{00000000-0005-0000-0000-000094400000}"/>
    <cellStyle name="Moneda 3 19 5 2" xfId="29829" xr:uid="{00000000-0005-0000-0000-000095400000}"/>
    <cellStyle name="Moneda 3 19 6" xfId="17919" xr:uid="{00000000-0005-0000-0000-000096400000}"/>
    <cellStyle name="Moneda 3 19 6 2" xfId="31110" xr:uid="{00000000-0005-0000-0000-000097400000}"/>
    <cellStyle name="Moneda 3 19 7" xfId="19205" xr:uid="{00000000-0005-0000-0000-000098400000}"/>
    <cellStyle name="Moneda 3 19 7 2" xfId="32396" xr:uid="{00000000-0005-0000-0000-000099400000}"/>
    <cellStyle name="Moneda 3 19 8" xfId="20509" xr:uid="{00000000-0005-0000-0000-00009A400000}"/>
    <cellStyle name="Moneda 3 19 8 2" xfId="33698" xr:uid="{00000000-0005-0000-0000-00009B400000}"/>
    <cellStyle name="Moneda 3 19 9" xfId="35223" xr:uid="{00000000-0005-0000-0000-00009C400000}"/>
    <cellStyle name="Moneda 3 2" xfId="9" xr:uid="{00000000-0005-0000-0000-00009D400000}"/>
    <cellStyle name="Moneda 3 2 10" xfId="12549" xr:uid="{00000000-0005-0000-0000-00009E400000}"/>
    <cellStyle name="Moneda 3 2 10 10" xfId="25741" xr:uid="{00000000-0005-0000-0000-00009F400000}"/>
    <cellStyle name="Moneda 3 2 10 11" xfId="22043" xr:uid="{00000000-0005-0000-0000-0000A0400000}"/>
    <cellStyle name="Moneda 3 2 10 2" xfId="13485" xr:uid="{00000000-0005-0000-0000-0000A1400000}"/>
    <cellStyle name="Moneda 3 2 10 2 2" xfId="26676" xr:uid="{00000000-0005-0000-0000-0000A2400000}"/>
    <cellStyle name="Moneda 3 2 10 3" xfId="14534" xr:uid="{00000000-0005-0000-0000-0000A3400000}"/>
    <cellStyle name="Moneda 3 2 10 3 2" xfId="27725" xr:uid="{00000000-0005-0000-0000-0000A4400000}"/>
    <cellStyle name="Moneda 3 2 10 4" xfId="15590" xr:uid="{00000000-0005-0000-0000-0000A5400000}"/>
    <cellStyle name="Moneda 3 2 10 4 2" xfId="28781" xr:uid="{00000000-0005-0000-0000-0000A6400000}"/>
    <cellStyle name="Moneda 3 2 10 5" xfId="16646" xr:uid="{00000000-0005-0000-0000-0000A7400000}"/>
    <cellStyle name="Moneda 3 2 10 5 2" xfId="29837" xr:uid="{00000000-0005-0000-0000-0000A8400000}"/>
    <cellStyle name="Moneda 3 2 10 6" xfId="17927" xr:uid="{00000000-0005-0000-0000-0000A9400000}"/>
    <cellStyle name="Moneda 3 2 10 6 2" xfId="31118" xr:uid="{00000000-0005-0000-0000-0000AA400000}"/>
    <cellStyle name="Moneda 3 2 10 7" xfId="19213" xr:uid="{00000000-0005-0000-0000-0000AB400000}"/>
    <cellStyle name="Moneda 3 2 10 7 2" xfId="32404" xr:uid="{00000000-0005-0000-0000-0000AC400000}"/>
    <cellStyle name="Moneda 3 2 10 8" xfId="20517" xr:uid="{00000000-0005-0000-0000-0000AD400000}"/>
    <cellStyle name="Moneda 3 2 10 8 2" xfId="33706" xr:uid="{00000000-0005-0000-0000-0000AE400000}"/>
    <cellStyle name="Moneda 3 2 10 9" xfId="35231" xr:uid="{00000000-0005-0000-0000-0000AF400000}"/>
    <cellStyle name="Moneda 3 2 11" xfId="13636" xr:uid="{00000000-0005-0000-0000-0000B0400000}"/>
    <cellStyle name="Moneda 3 2 11 10" xfId="22194" xr:uid="{00000000-0005-0000-0000-0000B1400000}"/>
    <cellStyle name="Moneda 3 2 11 2" xfId="14685" xr:uid="{00000000-0005-0000-0000-0000B2400000}"/>
    <cellStyle name="Moneda 3 2 11 2 2" xfId="27876" xr:uid="{00000000-0005-0000-0000-0000B3400000}"/>
    <cellStyle name="Moneda 3 2 11 3" xfId="15741" xr:uid="{00000000-0005-0000-0000-0000B4400000}"/>
    <cellStyle name="Moneda 3 2 11 3 2" xfId="28932" xr:uid="{00000000-0005-0000-0000-0000B5400000}"/>
    <cellStyle name="Moneda 3 2 11 4" xfId="16797" xr:uid="{00000000-0005-0000-0000-0000B6400000}"/>
    <cellStyle name="Moneda 3 2 11 4 2" xfId="29988" xr:uid="{00000000-0005-0000-0000-0000B7400000}"/>
    <cellStyle name="Moneda 3 2 11 5" xfId="18078" xr:uid="{00000000-0005-0000-0000-0000B8400000}"/>
    <cellStyle name="Moneda 3 2 11 5 2" xfId="31269" xr:uid="{00000000-0005-0000-0000-0000B9400000}"/>
    <cellStyle name="Moneda 3 2 11 6" xfId="19364" xr:uid="{00000000-0005-0000-0000-0000BA400000}"/>
    <cellStyle name="Moneda 3 2 11 6 2" xfId="32555" xr:uid="{00000000-0005-0000-0000-0000BB400000}"/>
    <cellStyle name="Moneda 3 2 11 7" xfId="20668" xr:uid="{00000000-0005-0000-0000-0000BC400000}"/>
    <cellStyle name="Moneda 3 2 11 7 2" xfId="33857" xr:uid="{00000000-0005-0000-0000-0000BD400000}"/>
    <cellStyle name="Moneda 3 2 11 8" xfId="35382" xr:uid="{00000000-0005-0000-0000-0000BE400000}"/>
    <cellStyle name="Moneda 3 2 11 9" xfId="26827" xr:uid="{00000000-0005-0000-0000-0000BF400000}"/>
    <cellStyle name="Moneda 3 2 12" xfId="12726" xr:uid="{00000000-0005-0000-0000-0000C0400000}"/>
    <cellStyle name="Moneda 3 2 12 2" xfId="16919" xr:uid="{00000000-0005-0000-0000-0000C1400000}"/>
    <cellStyle name="Moneda 3 2 12 2 2" xfId="30110" xr:uid="{00000000-0005-0000-0000-0000C2400000}"/>
    <cellStyle name="Moneda 3 2 12 3" xfId="18199" xr:uid="{00000000-0005-0000-0000-0000C3400000}"/>
    <cellStyle name="Moneda 3 2 12 3 2" xfId="31390" xr:uid="{00000000-0005-0000-0000-0000C4400000}"/>
    <cellStyle name="Moneda 3 2 12 4" xfId="19485" xr:uid="{00000000-0005-0000-0000-0000C5400000}"/>
    <cellStyle name="Moneda 3 2 12 4 2" xfId="32676" xr:uid="{00000000-0005-0000-0000-0000C6400000}"/>
    <cellStyle name="Moneda 3 2 12 5" xfId="20789" xr:uid="{00000000-0005-0000-0000-0000C7400000}"/>
    <cellStyle name="Moneda 3 2 12 5 2" xfId="33978" xr:uid="{00000000-0005-0000-0000-0000C8400000}"/>
    <cellStyle name="Moneda 3 2 12 6" xfId="35503" xr:uid="{00000000-0005-0000-0000-0000C9400000}"/>
    <cellStyle name="Moneda 3 2 12 7" xfId="25917" xr:uid="{00000000-0005-0000-0000-0000CA400000}"/>
    <cellStyle name="Moneda 3 2 12 8" xfId="22315" xr:uid="{00000000-0005-0000-0000-0000CB400000}"/>
    <cellStyle name="Moneda 3 2 13" xfId="13775" xr:uid="{00000000-0005-0000-0000-0000CC400000}"/>
    <cellStyle name="Moneda 3 2 13 2" xfId="21034" xr:uid="{00000000-0005-0000-0000-0000CD400000}"/>
    <cellStyle name="Moneda 3 2 13 2 2" xfId="34223" xr:uid="{00000000-0005-0000-0000-0000CE400000}"/>
    <cellStyle name="Moneda 3 2 13 3" xfId="35748" xr:uid="{00000000-0005-0000-0000-0000CF400000}"/>
    <cellStyle name="Moneda 3 2 13 4" xfId="26966" xr:uid="{00000000-0005-0000-0000-0000D0400000}"/>
    <cellStyle name="Moneda 3 2 13 5" xfId="22560" xr:uid="{00000000-0005-0000-0000-0000D1400000}"/>
    <cellStyle name="Moneda 3 2 14" xfId="14831" xr:uid="{00000000-0005-0000-0000-0000D2400000}"/>
    <cellStyle name="Moneda 3 2 14 2" xfId="35988" xr:uid="{00000000-0005-0000-0000-0000D3400000}"/>
    <cellStyle name="Moneda 3 2 14 3" xfId="28022" xr:uid="{00000000-0005-0000-0000-0000D4400000}"/>
    <cellStyle name="Moneda 3 2 14 4" xfId="22800" xr:uid="{00000000-0005-0000-0000-0000D5400000}"/>
    <cellStyle name="Moneda 3 2 15" xfId="15887" xr:uid="{00000000-0005-0000-0000-0000D6400000}"/>
    <cellStyle name="Moneda 3 2 15 2" xfId="36218" xr:uid="{00000000-0005-0000-0000-0000D7400000}"/>
    <cellStyle name="Moneda 3 2 15 3" xfId="29078" xr:uid="{00000000-0005-0000-0000-0000D8400000}"/>
    <cellStyle name="Moneda 3 2 15 4" xfId="23030" xr:uid="{00000000-0005-0000-0000-0000D9400000}"/>
    <cellStyle name="Moneda 3 2 16" xfId="17168" xr:uid="{00000000-0005-0000-0000-0000DA400000}"/>
    <cellStyle name="Moneda 3 2 16 2" xfId="36473" xr:uid="{00000000-0005-0000-0000-0000DB400000}"/>
    <cellStyle name="Moneda 3 2 16 3" xfId="30359" xr:uid="{00000000-0005-0000-0000-0000DC400000}"/>
    <cellStyle name="Moneda 3 2 16 4" xfId="23294" xr:uid="{00000000-0005-0000-0000-0000DD400000}"/>
    <cellStyle name="Moneda 3 2 17" xfId="18454" xr:uid="{00000000-0005-0000-0000-0000DE400000}"/>
    <cellStyle name="Moneda 3 2 17 2" xfId="36728" xr:uid="{00000000-0005-0000-0000-0000DF400000}"/>
    <cellStyle name="Moneda 3 2 17 3" xfId="31645" xr:uid="{00000000-0005-0000-0000-0000E0400000}"/>
    <cellStyle name="Moneda 3 2 17 4" xfId="23549" xr:uid="{00000000-0005-0000-0000-0000E1400000}"/>
    <cellStyle name="Moneda 3 2 18" xfId="19758" xr:uid="{00000000-0005-0000-0000-0000E2400000}"/>
    <cellStyle name="Moneda 3 2 18 2" xfId="36957" xr:uid="{00000000-0005-0000-0000-0000E3400000}"/>
    <cellStyle name="Moneda 3 2 18 3" xfId="32947" xr:uid="{00000000-0005-0000-0000-0000E4400000}"/>
    <cellStyle name="Moneda 3 2 18 4" xfId="23778" xr:uid="{00000000-0005-0000-0000-0000E5400000}"/>
    <cellStyle name="Moneda 3 2 19" xfId="24007" xr:uid="{00000000-0005-0000-0000-0000E6400000}"/>
    <cellStyle name="Moneda 3 2 19 2" xfId="37186" xr:uid="{00000000-0005-0000-0000-0000E7400000}"/>
    <cellStyle name="Moneda 3 2 2" xfId="11962" xr:uid="{00000000-0005-0000-0000-0000E8400000}"/>
    <cellStyle name="Moneda 3 2 2 10" xfId="12905" xr:uid="{00000000-0005-0000-0000-0000E9400000}"/>
    <cellStyle name="Moneda 3 2 2 10 2" xfId="16935" xr:uid="{00000000-0005-0000-0000-0000EA400000}"/>
    <cellStyle name="Moneda 3 2 2 10 2 2" xfId="30126" xr:uid="{00000000-0005-0000-0000-0000EB400000}"/>
    <cellStyle name="Moneda 3 2 2 10 3" xfId="18215" xr:uid="{00000000-0005-0000-0000-0000EC400000}"/>
    <cellStyle name="Moneda 3 2 2 10 3 2" xfId="31406" xr:uid="{00000000-0005-0000-0000-0000ED400000}"/>
    <cellStyle name="Moneda 3 2 2 10 4" xfId="19501" xr:uid="{00000000-0005-0000-0000-0000EE400000}"/>
    <cellStyle name="Moneda 3 2 2 10 4 2" xfId="32692" xr:uid="{00000000-0005-0000-0000-0000EF400000}"/>
    <cellStyle name="Moneda 3 2 2 10 5" xfId="20805" xr:uid="{00000000-0005-0000-0000-0000F0400000}"/>
    <cellStyle name="Moneda 3 2 2 10 5 2" xfId="33994" xr:uid="{00000000-0005-0000-0000-0000F1400000}"/>
    <cellStyle name="Moneda 3 2 2 10 6" xfId="35519" xr:uid="{00000000-0005-0000-0000-0000F2400000}"/>
    <cellStyle name="Moneda 3 2 2 10 7" xfId="26096" xr:uid="{00000000-0005-0000-0000-0000F3400000}"/>
    <cellStyle name="Moneda 3 2 2 10 8" xfId="22331" xr:uid="{00000000-0005-0000-0000-0000F4400000}"/>
    <cellStyle name="Moneda 3 2 2 11" xfId="13954" xr:uid="{00000000-0005-0000-0000-0000F5400000}"/>
    <cellStyle name="Moneda 3 2 2 11 2" xfId="21050" xr:uid="{00000000-0005-0000-0000-0000F6400000}"/>
    <cellStyle name="Moneda 3 2 2 11 2 2" xfId="34239" xr:uid="{00000000-0005-0000-0000-0000F7400000}"/>
    <cellStyle name="Moneda 3 2 2 11 3" xfId="35764" xr:uid="{00000000-0005-0000-0000-0000F8400000}"/>
    <cellStyle name="Moneda 3 2 2 11 4" xfId="27145" xr:uid="{00000000-0005-0000-0000-0000F9400000}"/>
    <cellStyle name="Moneda 3 2 2 11 5" xfId="22576" xr:uid="{00000000-0005-0000-0000-0000FA400000}"/>
    <cellStyle name="Moneda 3 2 2 12" xfId="15010" xr:uid="{00000000-0005-0000-0000-0000FB400000}"/>
    <cellStyle name="Moneda 3 2 2 12 2" xfId="36004" xr:uid="{00000000-0005-0000-0000-0000FC400000}"/>
    <cellStyle name="Moneda 3 2 2 12 3" xfId="28201" xr:uid="{00000000-0005-0000-0000-0000FD400000}"/>
    <cellStyle name="Moneda 3 2 2 12 4" xfId="22816" xr:uid="{00000000-0005-0000-0000-0000FE400000}"/>
    <cellStyle name="Moneda 3 2 2 13" xfId="16066" xr:uid="{00000000-0005-0000-0000-0000FF400000}"/>
    <cellStyle name="Moneda 3 2 2 13 2" xfId="36234" xr:uid="{00000000-0005-0000-0000-000000410000}"/>
    <cellStyle name="Moneda 3 2 2 13 3" xfId="29257" xr:uid="{00000000-0005-0000-0000-000001410000}"/>
    <cellStyle name="Moneda 3 2 2 13 4" xfId="23046" xr:uid="{00000000-0005-0000-0000-000002410000}"/>
    <cellStyle name="Moneda 3 2 2 14" xfId="17347" xr:uid="{00000000-0005-0000-0000-000003410000}"/>
    <cellStyle name="Moneda 3 2 2 14 2" xfId="36489" xr:uid="{00000000-0005-0000-0000-000004410000}"/>
    <cellStyle name="Moneda 3 2 2 14 3" xfId="30538" xr:uid="{00000000-0005-0000-0000-000005410000}"/>
    <cellStyle name="Moneda 3 2 2 14 4" xfId="23310" xr:uid="{00000000-0005-0000-0000-000006410000}"/>
    <cellStyle name="Moneda 3 2 2 15" xfId="18633" xr:uid="{00000000-0005-0000-0000-000007410000}"/>
    <cellStyle name="Moneda 3 2 2 15 2" xfId="36744" xr:uid="{00000000-0005-0000-0000-000008410000}"/>
    <cellStyle name="Moneda 3 2 2 15 3" xfId="31824" xr:uid="{00000000-0005-0000-0000-000009410000}"/>
    <cellStyle name="Moneda 3 2 2 15 4" xfId="23565" xr:uid="{00000000-0005-0000-0000-00000A410000}"/>
    <cellStyle name="Moneda 3 2 2 16" xfId="19937" xr:uid="{00000000-0005-0000-0000-00000B410000}"/>
    <cellStyle name="Moneda 3 2 2 16 2" xfId="36973" xr:uid="{00000000-0005-0000-0000-00000C410000}"/>
    <cellStyle name="Moneda 3 2 2 16 3" xfId="33126" xr:uid="{00000000-0005-0000-0000-00000D410000}"/>
    <cellStyle name="Moneda 3 2 2 16 4" xfId="23794" xr:uid="{00000000-0005-0000-0000-00000E410000}"/>
    <cellStyle name="Moneda 3 2 2 17" xfId="24023" xr:uid="{00000000-0005-0000-0000-00000F410000}"/>
    <cellStyle name="Moneda 3 2 2 17 2" xfId="37202" xr:uid="{00000000-0005-0000-0000-000010410000}"/>
    <cellStyle name="Moneda 3 2 2 18" xfId="24252" xr:uid="{00000000-0005-0000-0000-000011410000}"/>
    <cellStyle name="Moneda 3 2 2 18 2" xfId="37431" xr:uid="{00000000-0005-0000-0000-000012410000}"/>
    <cellStyle name="Moneda 3 2 2 19" xfId="24503" xr:uid="{00000000-0005-0000-0000-000013410000}"/>
    <cellStyle name="Moneda 3 2 2 19 2" xfId="37682" xr:uid="{00000000-0005-0000-0000-000014410000}"/>
    <cellStyle name="Moneda 3 2 2 2" xfId="12042" xr:uid="{00000000-0005-0000-0000-000015410000}"/>
    <cellStyle name="Moneda 3 2 2 2 10" xfId="15088" xr:uid="{00000000-0005-0000-0000-000016410000}"/>
    <cellStyle name="Moneda 3 2 2 2 10 2" xfId="36068" xr:uid="{00000000-0005-0000-0000-000017410000}"/>
    <cellStyle name="Moneda 3 2 2 2 10 3" xfId="28279" xr:uid="{00000000-0005-0000-0000-000018410000}"/>
    <cellStyle name="Moneda 3 2 2 2 10 4" xfId="22880" xr:uid="{00000000-0005-0000-0000-000019410000}"/>
    <cellStyle name="Moneda 3 2 2 2 11" xfId="16144" xr:uid="{00000000-0005-0000-0000-00001A410000}"/>
    <cellStyle name="Moneda 3 2 2 2 11 2" xfId="36298" xr:uid="{00000000-0005-0000-0000-00001B410000}"/>
    <cellStyle name="Moneda 3 2 2 2 11 3" xfId="29335" xr:uid="{00000000-0005-0000-0000-00001C410000}"/>
    <cellStyle name="Moneda 3 2 2 2 11 4" xfId="23110" xr:uid="{00000000-0005-0000-0000-00001D410000}"/>
    <cellStyle name="Moneda 3 2 2 2 12" xfId="17425" xr:uid="{00000000-0005-0000-0000-00001E410000}"/>
    <cellStyle name="Moneda 3 2 2 2 12 2" xfId="36553" xr:uid="{00000000-0005-0000-0000-00001F410000}"/>
    <cellStyle name="Moneda 3 2 2 2 12 3" xfId="30616" xr:uid="{00000000-0005-0000-0000-000020410000}"/>
    <cellStyle name="Moneda 3 2 2 2 12 4" xfId="23374" xr:uid="{00000000-0005-0000-0000-000021410000}"/>
    <cellStyle name="Moneda 3 2 2 2 13" xfId="18711" xr:uid="{00000000-0005-0000-0000-000022410000}"/>
    <cellStyle name="Moneda 3 2 2 2 13 2" xfId="36808" xr:uid="{00000000-0005-0000-0000-000023410000}"/>
    <cellStyle name="Moneda 3 2 2 2 13 3" xfId="31902" xr:uid="{00000000-0005-0000-0000-000024410000}"/>
    <cellStyle name="Moneda 3 2 2 2 13 4" xfId="23629" xr:uid="{00000000-0005-0000-0000-000025410000}"/>
    <cellStyle name="Moneda 3 2 2 2 14" xfId="20015" xr:uid="{00000000-0005-0000-0000-000026410000}"/>
    <cellStyle name="Moneda 3 2 2 2 14 2" xfId="37037" xr:uid="{00000000-0005-0000-0000-000027410000}"/>
    <cellStyle name="Moneda 3 2 2 2 14 3" xfId="33204" xr:uid="{00000000-0005-0000-0000-000028410000}"/>
    <cellStyle name="Moneda 3 2 2 2 14 4" xfId="23858" xr:uid="{00000000-0005-0000-0000-000029410000}"/>
    <cellStyle name="Moneda 3 2 2 2 15" xfId="24087" xr:uid="{00000000-0005-0000-0000-00002A410000}"/>
    <cellStyle name="Moneda 3 2 2 2 15 2" xfId="37266" xr:uid="{00000000-0005-0000-0000-00002B410000}"/>
    <cellStyle name="Moneda 3 2 2 2 16" xfId="24316" xr:uid="{00000000-0005-0000-0000-00002C410000}"/>
    <cellStyle name="Moneda 3 2 2 2 16 2" xfId="37495" xr:uid="{00000000-0005-0000-0000-00002D410000}"/>
    <cellStyle name="Moneda 3 2 2 2 17" xfId="24567" xr:uid="{00000000-0005-0000-0000-00002E410000}"/>
    <cellStyle name="Moneda 3 2 2 2 17 2" xfId="37746" xr:uid="{00000000-0005-0000-0000-00002F410000}"/>
    <cellStyle name="Moneda 3 2 2 2 18" xfId="34729" xr:uid="{00000000-0005-0000-0000-000030410000}"/>
    <cellStyle name="Moneda 3 2 2 2 19" xfId="25234" xr:uid="{00000000-0005-0000-0000-000031410000}"/>
    <cellStyle name="Moneda 3 2 2 2 2" xfId="12149" xr:uid="{00000000-0005-0000-0000-000032410000}"/>
    <cellStyle name="Moneda 3 2 2 2 2 10" xfId="24425" xr:uid="{00000000-0005-0000-0000-000033410000}"/>
    <cellStyle name="Moneda 3 2 2 2 2 10 2" xfId="37604" xr:uid="{00000000-0005-0000-0000-000034410000}"/>
    <cellStyle name="Moneda 3 2 2 2 2 11" xfId="24676" xr:uid="{00000000-0005-0000-0000-000035410000}"/>
    <cellStyle name="Moneda 3 2 2 2 2 11 2" xfId="37855" xr:uid="{00000000-0005-0000-0000-000036410000}"/>
    <cellStyle name="Moneda 3 2 2 2 2 12" xfId="34835" xr:uid="{00000000-0005-0000-0000-000037410000}"/>
    <cellStyle name="Moneda 3 2 2 2 2 13" xfId="25341" xr:uid="{00000000-0005-0000-0000-000038410000}"/>
    <cellStyle name="Moneda 3 2 2 2 2 14" xfId="21647" xr:uid="{00000000-0005-0000-0000-000039410000}"/>
    <cellStyle name="Moneda 3 2 2 2 2 2" xfId="13089" xr:uid="{00000000-0005-0000-0000-00003A410000}"/>
    <cellStyle name="Moneda 3 2 2 2 2 2 2" xfId="17108" xr:uid="{00000000-0005-0000-0000-00003B410000}"/>
    <cellStyle name="Moneda 3 2 2 2 2 2 2 2" xfId="30299" xr:uid="{00000000-0005-0000-0000-00003C410000}"/>
    <cellStyle name="Moneda 3 2 2 2 2 2 3" xfId="18388" xr:uid="{00000000-0005-0000-0000-00003D410000}"/>
    <cellStyle name="Moneda 3 2 2 2 2 2 3 2" xfId="31579" xr:uid="{00000000-0005-0000-0000-00003E410000}"/>
    <cellStyle name="Moneda 3 2 2 2 2 2 4" xfId="19674" xr:uid="{00000000-0005-0000-0000-00003F410000}"/>
    <cellStyle name="Moneda 3 2 2 2 2 2 4 2" xfId="32865" xr:uid="{00000000-0005-0000-0000-000040410000}"/>
    <cellStyle name="Moneda 3 2 2 2 2 2 5" xfId="20978" xr:uid="{00000000-0005-0000-0000-000041410000}"/>
    <cellStyle name="Moneda 3 2 2 2 2 2 5 2" xfId="34167" xr:uid="{00000000-0005-0000-0000-000042410000}"/>
    <cellStyle name="Moneda 3 2 2 2 2 2 6" xfId="35692" xr:uid="{00000000-0005-0000-0000-000043410000}"/>
    <cellStyle name="Moneda 3 2 2 2 2 2 7" xfId="26280" xr:uid="{00000000-0005-0000-0000-000044410000}"/>
    <cellStyle name="Moneda 3 2 2 2 2 2 8" xfId="22504" xr:uid="{00000000-0005-0000-0000-000045410000}"/>
    <cellStyle name="Moneda 3 2 2 2 2 3" xfId="14138" xr:uid="{00000000-0005-0000-0000-000046410000}"/>
    <cellStyle name="Moneda 3 2 2 2 2 3 2" xfId="21223" xr:uid="{00000000-0005-0000-0000-000047410000}"/>
    <cellStyle name="Moneda 3 2 2 2 2 3 2 2" xfId="34412" xr:uid="{00000000-0005-0000-0000-000048410000}"/>
    <cellStyle name="Moneda 3 2 2 2 2 3 3" xfId="35937" xr:uid="{00000000-0005-0000-0000-000049410000}"/>
    <cellStyle name="Moneda 3 2 2 2 2 3 4" xfId="27329" xr:uid="{00000000-0005-0000-0000-00004A410000}"/>
    <cellStyle name="Moneda 3 2 2 2 2 3 5" xfId="22749" xr:uid="{00000000-0005-0000-0000-00004B410000}"/>
    <cellStyle name="Moneda 3 2 2 2 2 4" xfId="15194" xr:uid="{00000000-0005-0000-0000-00004C410000}"/>
    <cellStyle name="Moneda 3 2 2 2 2 4 2" xfId="36177" xr:uid="{00000000-0005-0000-0000-00004D410000}"/>
    <cellStyle name="Moneda 3 2 2 2 2 4 3" xfId="28385" xr:uid="{00000000-0005-0000-0000-00004E410000}"/>
    <cellStyle name="Moneda 3 2 2 2 2 4 4" xfId="22989" xr:uid="{00000000-0005-0000-0000-00004F410000}"/>
    <cellStyle name="Moneda 3 2 2 2 2 5" xfId="16250" xr:uid="{00000000-0005-0000-0000-000050410000}"/>
    <cellStyle name="Moneda 3 2 2 2 2 5 2" xfId="36407" xr:uid="{00000000-0005-0000-0000-000051410000}"/>
    <cellStyle name="Moneda 3 2 2 2 2 5 3" xfId="29441" xr:uid="{00000000-0005-0000-0000-000052410000}"/>
    <cellStyle name="Moneda 3 2 2 2 2 5 4" xfId="23219" xr:uid="{00000000-0005-0000-0000-000053410000}"/>
    <cellStyle name="Moneda 3 2 2 2 2 6" xfId="17531" xr:uid="{00000000-0005-0000-0000-000054410000}"/>
    <cellStyle name="Moneda 3 2 2 2 2 6 2" xfId="36662" xr:uid="{00000000-0005-0000-0000-000055410000}"/>
    <cellStyle name="Moneda 3 2 2 2 2 6 3" xfId="30722" xr:uid="{00000000-0005-0000-0000-000056410000}"/>
    <cellStyle name="Moneda 3 2 2 2 2 6 4" xfId="23483" xr:uid="{00000000-0005-0000-0000-000057410000}"/>
    <cellStyle name="Moneda 3 2 2 2 2 7" xfId="18817" xr:uid="{00000000-0005-0000-0000-000058410000}"/>
    <cellStyle name="Moneda 3 2 2 2 2 7 2" xfId="36917" xr:uid="{00000000-0005-0000-0000-000059410000}"/>
    <cellStyle name="Moneda 3 2 2 2 2 7 3" xfId="32008" xr:uid="{00000000-0005-0000-0000-00005A410000}"/>
    <cellStyle name="Moneda 3 2 2 2 2 7 4" xfId="23738" xr:uid="{00000000-0005-0000-0000-00005B410000}"/>
    <cellStyle name="Moneda 3 2 2 2 2 8" xfId="20121" xr:uid="{00000000-0005-0000-0000-00005C410000}"/>
    <cellStyle name="Moneda 3 2 2 2 2 8 2" xfId="37146" xr:uid="{00000000-0005-0000-0000-00005D410000}"/>
    <cellStyle name="Moneda 3 2 2 2 2 8 3" xfId="33310" xr:uid="{00000000-0005-0000-0000-00005E410000}"/>
    <cellStyle name="Moneda 3 2 2 2 2 8 4" xfId="23967" xr:uid="{00000000-0005-0000-0000-00005F410000}"/>
    <cellStyle name="Moneda 3 2 2 2 2 9" xfId="24196" xr:uid="{00000000-0005-0000-0000-000060410000}"/>
    <cellStyle name="Moneda 3 2 2 2 2 9 2" xfId="37375" xr:uid="{00000000-0005-0000-0000-000061410000}"/>
    <cellStyle name="Moneda 3 2 2 2 20" xfId="21541" xr:uid="{00000000-0005-0000-0000-000062410000}"/>
    <cellStyle name="Moneda 3 2 2 2 3" xfId="12245" xr:uid="{00000000-0005-0000-0000-000063410000}"/>
    <cellStyle name="Moneda 3 2 2 2 3 10" xfId="25437" xr:uid="{00000000-0005-0000-0000-000064410000}"/>
    <cellStyle name="Moneda 3 2 2 2 3 11" xfId="21743" xr:uid="{00000000-0005-0000-0000-000065410000}"/>
    <cellStyle name="Moneda 3 2 2 2 3 2" xfId="13185" xr:uid="{00000000-0005-0000-0000-000066410000}"/>
    <cellStyle name="Moneda 3 2 2 2 3 2 2" xfId="26376" xr:uid="{00000000-0005-0000-0000-000067410000}"/>
    <cellStyle name="Moneda 3 2 2 2 3 3" xfId="14234" xr:uid="{00000000-0005-0000-0000-000068410000}"/>
    <cellStyle name="Moneda 3 2 2 2 3 3 2" xfId="27425" xr:uid="{00000000-0005-0000-0000-000069410000}"/>
    <cellStyle name="Moneda 3 2 2 2 3 4" xfId="15290" xr:uid="{00000000-0005-0000-0000-00006A410000}"/>
    <cellStyle name="Moneda 3 2 2 2 3 4 2" xfId="28481" xr:uid="{00000000-0005-0000-0000-00006B410000}"/>
    <cellStyle name="Moneda 3 2 2 2 3 5" xfId="16346" xr:uid="{00000000-0005-0000-0000-00006C410000}"/>
    <cellStyle name="Moneda 3 2 2 2 3 5 2" xfId="29537" xr:uid="{00000000-0005-0000-0000-00006D410000}"/>
    <cellStyle name="Moneda 3 2 2 2 3 6" xfId="17627" xr:uid="{00000000-0005-0000-0000-00006E410000}"/>
    <cellStyle name="Moneda 3 2 2 2 3 6 2" xfId="30818" xr:uid="{00000000-0005-0000-0000-00006F410000}"/>
    <cellStyle name="Moneda 3 2 2 2 3 7" xfId="18913" xr:uid="{00000000-0005-0000-0000-000070410000}"/>
    <cellStyle name="Moneda 3 2 2 2 3 7 2" xfId="32104" xr:uid="{00000000-0005-0000-0000-000071410000}"/>
    <cellStyle name="Moneda 3 2 2 2 3 8" xfId="20217" xr:uid="{00000000-0005-0000-0000-000072410000}"/>
    <cellStyle name="Moneda 3 2 2 2 3 8 2" xfId="33406" xr:uid="{00000000-0005-0000-0000-000073410000}"/>
    <cellStyle name="Moneda 3 2 2 2 3 9" xfId="34931" xr:uid="{00000000-0005-0000-0000-000074410000}"/>
    <cellStyle name="Moneda 3 2 2 2 4" xfId="12350" xr:uid="{00000000-0005-0000-0000-000075410000}"/>
    <cellStyle name="Moneda 3 2 2 2 4 10" xfId="25542" xr:uid="{00000000-0005-0000-0000-000076410000}"/>
    <cellStyle name="Moneda 3 2 2 2 4 11" xfId="21848" xr:uid="{00000000-0005-0000-0000-000077410000}"/>
    <cellStyle name="Moneda 3 2 2 2 4 2" xfId="13290" xr:uid="{00000000-0005-0000-0000-000078410000}"/>
    <cellStyle name="Moneda 3 2 2 2 4 2 2" xfId="26481" xr:uid="{00000000-0005-0000-0000-000079410000}"/>
    <cellStyle name="Moneda 3 2 2 2 4 3" xfId="14339" xr:uid="{00000000-0005-0000-0000-00007A410000}"/>
    <cellStyle name="Moneda 3 2 2 2 4 3 2" xfId="27530" xr:uid="{00000000-0005-0000-0000-00007B410000}"/>
    <cellStyle name="Moneda 3 2 2 2 4 4" xfId="15395" xr:uid="{00000000-0005-0000-0000-00007C410000}"/>
    <cellStyle name="Moneda 3 2 2 2 4 4 2" xfId="28586" xr:uid="{00000000-0005-0000-0000-00007D410000}"/>
    <cellStyle name="Moneda 3 2 2 2 4 5" xfId="16451" xr:uid="{00000000-0005-0000-0000-00007E410000}"/>
    <cellStyle name="Moneda 3 2 2 2 4 5 2" xfId="29642" xr:uid="{00000000-0005-0000-0000-00007F410000}"/>
    <cellStyle name="Moneda 3 2 2 2 4 6" xfId="17732" xr:uid="{00000000-0005-0000-0000-000080410000}"/>
    <cellStyle name="Moneda 3 2 2 2 4 6 2" xfId="30923" xr:uid="{00000000-0005-0000-0000-000081410000}"/>
    <cellStyle name="Moneda 3 2 2 2 4 7" xfId="19018" xr:uid="{00000000-0005-0000-0000-000082410000}"/>
    <cellStyle name="Moneda 3 2 2 2 4 7 2" xfId="32209" xr:uid="{00000000-0005-0000-0000-000083410000}"/>
    <cellStyle name="Moneda 3 2 2 2 4 8" xfId="20322" xr:uid="{00000000-0005-0000-0000-000084410000}"/>
    <cellStyle name="Moneda 3 2 2 2 4 8 2" xfId="33511" xr:uid="{00000000-0005-0000-0000-000085410000}"/>
    <cellStyle name="Moneda 3 2 2 2 4 9" xfId="35036" xr:uid="{00000000-0005-0000-0000-000086410000}"/>
    <cellStyle name="Moneda 3 2 2 2 5" xfId="12515" xr:uid="{00000000-0005-0000-0000-000087410000}"/>
    <cellStyle name="Moneda 3 2 2 2 5 10" xfId="25707" xr:uid="{00000000-0005-0000-0000-000088410000}"/>
    <cellStyle name="Moneda 3 2 2 2 5 11" xfId="22009" xr:uid="{00000000-0005-0000-0000-000089410000}"/>
    <cellStyle name="Moneda 3 2 2 2 5 2" xfId="13451" xr:uid="{00000000-0005-0000-0000-00008A410000}"/>
    <cellStyle name="Moneda 3 2 2 2 5 2 2" xfId="26642" xr:uid="{00000000-0005-0000-0000-00008B410000}"/>
    <cellStyle name="Moneda 3 2 2 2 5 3" xfId="14500" xr:uid="{00000000-0005-0000-0000-00008C410000}"/>
    <cellStyle name="Moneda 3 2 2 2 5 3 2" xfId="27691" xr:uid="{00000000-0005-0000-0000-00008D410000}"/>
    <cellStyle name="Moneda 3 2 2 2 5 4" xfId="15556" xr:uid="{00000000-0005-0000-0000-00008E410000}"/>
    <cellStyle name="Moneda 3 2 2 2 5 4 2" xfId="28747" xr:uid="{00000000-0005-0000-0000-00008F410000}"/>
    <cellStyle name="Moneda 3 2 2 2 5 5" xfId="16612" xr:uid="{00000000-0005-0000-0000-000090410000}"/>
    <cellStyle name="Moneda 3 2 2 2 5 5 2" xfId="29803" xr:uid="{00000000-0005-0000-0000-000091410000}"/>
    <cellStyle name="Moneda 3 2 2 2 5 6" xfId="17893" xr:uid="{00000000-0005-0000-0000-000092410000}"/>
    <cellStyle name="Moneda 3 2 2 2 5 6 2" xfId="31084" xr:uid="{00000000-0005-0000-0000-000093410000}"/>
    <cellStyle name="Moneda 3 2 2 2 5 7" xfId="19179" xr:uid="{00000000-0005-0000-0000-000094410000}"/>
    <cellStyle name="Moneda 3 2 2 2 5 7 2" xfId="32370" xr:uid="{00000000-0005-0000-0000-000095410000}"/>
    <cellStyle name="Moneda 3 2 2 2 5 8" xfId="20483" xr:uid="{00000000-0005-0000-0000-000096410000}"/>
    <cellStyle name="Moneda 3 2 2 2 5 8 2" xfId="33672" xr:uid="{00000000-0005-0000-0000-000097410000}"/>
    <cellStyle name="Moneda 3 2 2 2 5 9" xfId="35197" xr:uid="{00000000-0005-0000-0000-000098410000}"/>
    <cellStyle name="Moneda 3 2 2 2 6" xfId="12629" xr:uid="{00000000-0005-0000-0000-000099410000}"/>
    <cellStyle name="Moneda 3 2 2 2 6 10" xfId="25821" xr:uid="{00000000-0005-0000-0000-00009A410000}"/>
    <cellStyle name="Moneda 3 2 2 2 6 11" xfId="22123" xr:uid="{00000000-0005-0000-0000-00009B410000}"/>
    <cellStyle name="Moneda 3 2 2 2 6 2" xfId="13565" xr:uid="{00000000-0005-0000-0000-00009C410000}"/>
    <cellStyle name="Moneda 3 2 2 2 6 2 2" xfId="26756" xr:uid="{00000000-0005-0000-0000-00009D410000}"/>
    <cellStyle name="Moneda 3 2 2 2 6 3" xfId="14614" xr:uid="{00000000-0005-0000-0000-00009E410000}"/>
    <cellStyle name="Moneda 3 2 2 2 6 3 2" xfId="27805" xr:uid="{00000000-0005-0000-0000-00009F410000}"/>
    <cellStyle name="Moneda 3 2 2 2 6 4" xfId="15670" xr:uid="{00000000-0005-0000-0000-0000A0410000}"/>
    <cellStyle name="Moneda 3 2 2 2 6 4 2" xfId="28861" xr:uid="{00000000-0005-0000-0000-0000A1410000}"/>
    <cellStyle name="Moneda 3 2 2 2 6 5" xfId="16726" xr:uid="{00000000-0005-0000-0000-0000A2410000}"/>
    <cellStyle name="Moneda 3 2 2 2 6 5 2" xfId="29917" xr:uid="{00000000-0005-0000-0000-0000A3410000}"/>
    <cellStyle name="Moneda 3 2 2 2 6 6" xfId="18007" xr:uid="{00000000-0005-0000-0000-0000A4410000}"/>
    <cellStyle name="Moneda 3 2 2 2 6 6 2" xfId="31198" xr:uid="{00000000-0005-0000-0000-0000A5410000}"/>
    <cellStyle name="Moneda 3 2 2 2 6 7" xfId="19293" xr:uid="{00000000-0005-0000-0000-0000A6410000}"/>
    <cellStyle name="Moneda 3 2 2 2 6 7 2" xfId="32484" xr:uid="{00000000-0005-0000-0000-0000A7410000}"/>
    <cellStyle name="Moneda 3 2 2 2 6 8" xfId="20597" xr:uid="{00000000-0005-0000-0000-0000A8410000}"/>
    <cellStyle name="Moneda 3 2 2 2 6 8 2" xfId="33786" xr:uid="{00000000-0005-0000-0000-0000A9410000}"/>
    <cellStyle name="Moneda 3 2 2 2 6 9" xfId="35311" xr:uid="{00000000-0005-0000-0000-0000AA410000}"/>
    <cellStyle name="Moneda 3 2 2 2 7" xfId="13716" xr:uid="{00000000-0005-0000-0000-0000AB410000}"/>
    <cellStyle name="Moneda 3 2 2 2 7 10" xfId="22274" xr:uid="{00000000-0005-0000-0000-0000AC410000}"/>
    <cellStyle name="Moneda 3 2 2 2 7 2" xfId="14765" xr:uid="{00000000-0005-0000-0000-0000AD410000}"/>
    <cellStyle name="Moneda 3 2 2 2 7 2 2" xfId="27956" xr:uid="{00000000-0005-0000-0000-0000AE410000}"/>
    <cellStyle name="Moneda 3 2 2 2 7 3" xfId="15821" xr:uid="{00000000-0005-0000-0000-0000AF410000}"/>
    <cellStyle name="Moneda 3 2 2 2 7 3 2" xfId="29012" xr:uid="{00000000-0005-0000-0000-0000B0410000}"/>
    <cellStyle name="Moneda 3 2 2 2 7 4" xfId="16877" xr:uid="{00000000-0005-0000-0000-0000B1410000}"/>
    <cellStyle name="Moneda 3 2 2 2 7 4 2" xfId="30068" xr:uid="{00000000-0005-0000-0000-0000B2410000}"/>
    <cellStyle name="Moneda 3 2 2 2 7 5" xfId="18158" xr:uid="{00000000-0005-0000-0000-0000B3410000}"/>
    <cellStyle name="Moneda 3 2 2 2 7 5 2" xfId="31349" xr:uid="{00000000-0005-0000-0000-0000B4410000}"/>
    <cellStyle name="Moneda 3 2 2 2 7 6" xfId="19444" xr:uid="{00000000-0005-0000-0000-0000B5410000}"/>
    <cellStyle name="Moneda 3 2 2 2 7 6 2" xfId="32635" xr:uid="{00000000-0005-0000-0000-0000B6410000}"/>
    <cellStyle name="Moneda 3 2 2 2 7 7" xfId="20748" xr:uid="{00000000-0005-0000-0000-0000B7410000}"/>
    <cellStyle name="Moneda 3 2 2 2 7 7 2" xfId="33937" xr:uid="{00000000-0005-0000-0000-0000B8410000}"/>
    <cellStyle name="Moneda 3 2 2 2 7 8" xfId="35462" xr:uid="{00000000-0005-0000-0000-0000B9410000}"/>
    <cellStyle name="Moneda 3 2 2 2 7 9" xfId="26907" xr:uid="{00000000-0005-0000-0000-0000BA410000}"/>
    <cellStyle name="Moneda 3 2 2 2 8" xfId="12983" xr:uid="{00000000-0005-0000-0000-0000BB410000}"/>
    <cellStyle name="Moneda 3 2 2 2 8 2" xfId="16999" xr:uid="{00000000-0005-0000-0000-0000BC410000}"/>
    <cellStyle name="Moneda 3 2 2 2 8 2 2" xfId="30190" xr:uid="{00000000-0005-0000-0000-0000BD410000}"/>
    <cellStyle name="Moneda 3 2 2 2 8 3" xfId="18279" xr:uid="{00000000-0005-0000-0000-0000BE410000}"/>
    <cellStyle name="Moneda 3 2 2 2 8 3 2" xfId="31470" xr:uid="{00000000-0005-0000-0000-0000BF410000}"/>
    <cellStyle name="Moneda 3 2 2 2 8 4" xfId="19565" xr:uid="{00000000-0005-0000-0000-0000C0410000}"/>
    <cellStyle name="Moneda 3 2 2 2 8 4 2" xfId="32756" xr:uid="{00000000-0005-0000-0000-0000C1410000}"/>
    <cellStyle name="Moneda 3 2 2 2 8 5" xfId="20869" xr:uid="{00000000-0005-0000-0000-0000C2410000}"/>
    <cellStyle name="Moneda 3 2 2 2 8 5 2" xfId="34058" xr:uid="{00000000-0005-0000-0000-0000C3410000}"/>
    <cellStyle name="Moneda 3 2 2 2 8 6" xfId="35583" xr:uid="{00000000-0005-0000-0000-0000C4410000}"/>
    <cellStyle name="Moneda 3 2 2 2 8 7" xfId="26174" xr:uid="{00000000-0005-0000-0000-0000C5410000}"/>
    <cellStyle name="Moneda 3 2 2 2 8 8" xfId="22395" xr:uid="{00000000-0005-0000-0000-0000C6410000}"/>
    <cellStyle name="Moneda 3 2 2 2 9" xfId="14032" xr:uid="{00000000-0005-0000-0000-0000C7410000}"/>
    <cellStyle name="Moneda 3 2 2 2 9 2" xfId="21114" xr:uid="{00000000-0005-0000-0000-0000C8410000}"/>
    <cellStyle name="Moneda 3 2 2 2 9 2 2" xfId="34303" xr:uid="{00000000-0005-0000-0000-0000C9410000}"/>
    <cellStyle name="Moneda 3 2 2 2 9 3" xfId="35828" xr:uid="{00000000-0005-0000-0000-0000CA410000}"/>
    <cellStyle name="Moneda 3 2 2 2 9 4" xfId="27223" xr:uid="{00000000-0005-0000-0000-0000CB410000}"/>
    <cellStyle name="Moneda 3 2 2 2 9 5" xfId="22640" xr:uid="{00000000-0005-0000-0000-0000CC410000}"/>
    <cellStyle name="Moneda 3 2 2 20" xfId="34651" xr:uid="{00000000-0005-0000-0000-0000CD410000}"/>
    <cellStyle name="Moneda 3 2 2 21" xfId="25154" xr:uid="{00000000-0005-0000-0000-0000CE410000}"/>
    <cellStyle name="Moneda 3 2 2 22" xfId="21463" xr:uid="{00000000-0005-0000-0000-0000CF410000}"/>
    <cellStyle name="Moneda 3 2 2 3" xfId="12010" xr:uid="{00000000-0005-0000-0000-0000D0410000}"/>
    <cellStyle name="Moneda 3 2 2 3 10" xfId="15056" xr:uid="{00000000-0005-0000-0000-0000D1410000}"/>
    <cellStyle name="Moneda 3 2 2 3 10 2" xfId="36036" xr:uid="{00000000-0005-0000-0000-0000D2410000}"/>
    <cellStyle name="Moneda 3 2 2 3 10 3" xfId="28247" xr:uid="{00000000-0005-0000-0000-0000D3410000}"/>
    <cellStyle name="Moneda 3 2 2 3 10 4" xfId="22848" xr:uid="{00000000-0005-0000-0000-0000D4410000}"/>
    <cellStyle name="Moneda 3 2 2 3 11" xfId="16112" xr:uid="{00000000-0005-0000-0000-0000D5410000}"/>
    <cellStyle name="Moneda 3 2 2 3 11 2" xfId="36266" xr:uid="{00000000-0005-0000-0000-0000D6410000}"/>
    <cellStyle name="Moneda 3 2 2 3 11 3" xfId="29303" xr:uid="{00000000-0005-0000-0000-0000D7410000}"/>
    <cellStyle name="Moneda 3 2 2 3 11 4" xfId="23078" xr:uid="{00000000-0005-0000-0000-0000D8410000}"/>
    <cellStyle name="Moneda 3 2 2 3 12" xfId="17393" xr:uid="{00000000-0005-0000-0000-0000D9410000}"/>
    <cellStyle name="Moneda 3 2 2 3 12 2" xfId="36521" xr:uid="{00000000-0005-0000-0000-0000DA410000}"/>
    <cellStyle name="Moneda 3 2 2 3 12 3" xfId="30584" xr:uid="{00000000-0005-0000-0000-0000DB410000}"/>
    <cellStyle name="Moneda 3 2 2 3 12 4" xfId="23342" xr:uid="{00000000-0005-0000-0000-0000DC410000}"/>
    <cellStyle name="Moneda 3 2 2 3 13" xfId="18679" xr:uid="{00000000-0005-0000-0000-0000DD410000}"/>
    <cellStyle name="Moneda 3 2 2 3 13 2" xfId="36776" xr:uid="{00000000-0005-0000-0000-0000DE410000}"/>
    <cellStyle name="Moneda 3 2 2 3 13 3" xfId="31870" xr:uid="{00000000-0005-0000-0000-0000DF410000}"/>
    <cellStyle name="Moneda 3 2 2 3 13 4" xfId="23597" xr:uid="{00000000-0005-0000-0000-0000E0410000}"/>
    <cellStyle name="Moneda 3 2 2 3 14" xfId="19983" xr:uid="{00000000-0005-0000-0000-0000E1410000}"/>
    <cellStyle name="Moneda 3 2 2 3 14 2" xfId="37005" xr:uid="{00000000-0005-0000-0000-0000E2410000}"/>
    <cellStyle name="Moneda 3 2 2 3 14 3" xfId="33172" xr:uid="{00000000-0005-0000-0000-0000E3410000}"/>
    <cellStyle name="Moneda 3 2 2 3 14 4" xfId="23826" xr:uid="{00000000-0005-0000-0000-0000E4410000}"/>
    <cellStyle name="Moneda 3 2 2 3 15" xfId="24055" xr:uid="{00000000-0005-0000-0000-0000E5410000}"/>
    <cellStyle name="Moneda 3 2 2 3 15 2" xfId="37234" xr:uid="{00000000-0005-0000-0000-0000E6410000}"/>
    <cellStyle name="Moneda 3 2 2 3 16" xfId="24284" xr:uid="{00000000-0005-0000-0000-0000E7410000}"/>
    <cellStyle name="Moneda 3 2 2 3 16 2" xfId="37463" xr:uid="{00000000-0005-0000-0000-0000E8410000}"/>
    <cellStyle name="Moneda 3 2 2 3 17" xfId="24535" xr:uid="{00000000-0005-0000-0000-0000E9410000}"/>
    <cellStyle name="Moneda 3 2 2 3 17 2" xfId="37714" xr:uid="{00000000-0005-0000-0000-0000EA410000}"/>
    <cellStyle name="Moneda 3 2 2 3 18" xfId="34697" xr:uid="{00000000-0005-0000-0000-0000EB410000}"/>
    <cellStyle name="Moneda 3 2 2 3 19" xfId="25202" xr:uid="{00000000-0005-0000-0000-0000EC410000}"/>
    <cellStyle name="Moneda 3 2 2 3 2" xfId="12117" xr:uid="{00000000-0005-0000-0000-0000ED410000}"/>
    <cellStyle name="Moneda 3 2 2 3 2 10" xfId="24393" xr:uid="{00000000-0005-0000-0000-0000EE410000}"/>
    <cellStyle name="Moneda 3 2 2 3 2 10 2" xfId="37572" xr:uid="{00000000-0005-0000-0000-0000EF410000}"/>
    <cellStyle name="Moneda 3 2 2 3 2 11" xfId="24644" xr:uid="{00000000-0005-0000-0000-0000F0410000}"/>
    <cellStyle name="Moneda 3 2 2 3 2 11 2" xfId="37823" xr:uid="{00000000-0005-0000-0000-0000F1410000}"/>
    <cellStyle name="Moneda 3 2 2 3 2 12" xfId="34803" xr:uid="{00000000-0005-0000-0000-0000F2410000}"/>
    <cellStyle name="Moneda 3 2 2 3 2 13" xfId="25309" xr:uid="{00000000-0005-0000-0000-0000F3410000}"/>
    <cellStyle name="Moneda 3 2 2 3 2 14" xfId="21615" xr:uid="{00000000-0005-0000-0000-0000F4410000}"/>
    <cellStyle name="Moneda 3 2 2 3 2 2" xfId="13057" xr:uid="{00000000-0005-0000-0000-0000F5410000}"/>
    <cellStyle name="Moneda 3 2 2 3 2 2 2" xfId="17076" xr:uid="{00000000-0005-0000-0000-0000F6410000}"/>
    <cellStyle name="Moneda 3 2 2 3 2 2 2 2" xfId="30267" xr:uid="{00000000-0005-0000-0000-0000F7410000}"/>
    <cellStyle name="Moneda 3 2 2 3 2 2 3" xfId="18356" xr:uid="{00000000-0005-0000-0000-0000F8410000}"/>
    <cellStyle name="Moneda 3 2 2 3 2 2 3 2" xfId="31547" xr:uid="{00000000-0005-0000-0000-0000F9410000}"/>
    <cellStyle name="Moneda 3 2 2 3 2 2 4" xfId="19642" xr:uid="{00000000-0005-0000-0000-0000FA410000}"/>
    <cellStyle name="Moneda 3 2 2 3 2 2 4 2" xfId="32833" xr:uid="{00000000-0005-0000-0000-0000FB410000}"/>
    <cellStyle name="Moneda 3 2 2 3 2 2 5" xfId="20946" xr:uid="{00000000-0005-0000-0000-0000FC410000}"/>
    <cellStyle name="Moneda 3 2 2 3 2 2 5 2" xfId="34135" xr:uid="{00000000-0005-0000-0000-0000FD410000}"/>
    <cellStyle name="Moneda 3 2 2 3 2 2 6" xfId="35660" xr:uid="{00000000-0005-0000-0000-0000FE410000}"/>
    <cellStyle name="Moneda 3 2 2 3 2 2 7" xfId="26248" xr:uid="{00000000-0005-0000-0000-0000FF410000}"/>
    <cellStyle name="Moneda 3 2 2 3 2 2 8" xfId="22472" xr:uid="{00000000-0005-0000-0000-000000420000}"/>
    <cellStyle name="Moneda 3 2 2 3 2 3" xfId="14106" xr:uid="{00000000-0005-0000-0000-000001420000}"/>
    <cellStyle name="Moneda 3 2 2 3 2 3 2" xfId="21191" xr:uid="{00000000-0005-0000-0000-000002420000}"/>
    <cellStyle name="Moneda 3 2 2 3 2 3 2 2" xfId="34380" xr:uid="{00000000-0005-0000-0000-000003420000}"/>
    <cellStyle name="Moneda 3 2 2 3 2 3 3" xfId="35905" xr:uid="{00000000-0005-0000-0000-000004420000}"/>
    <cellStyle name="Moneda 3 2 2 3 2 3 4" xfId="27297" xr:uid="{00000000-0005-0000-0000-000005420000}"/>
    <cellStyle name="Moneda 3 2 2 3 2 3 5" xfId="22717" xr:uid="{00000000-0005-0000-0000-000006420000}"/>
    <cellStyle name="Moneda 3 2 2 3 2 4" xfId="15162" xr:uid="{00000000-0005-0000-0000-000007420000}"/>
    <cellStyle name="Moneda 3 2 2 3 2 4 2" xfId="36145" xr:uid="{00000000-0005-0000-0000-000008420000}"/>
    <cellStyle name="Moneda 3 2 2 3 2 4 3" xfId="28353" xr:uid="{00000000-0005-0000-0000-000009420000}"/>
    <cellStyle name="Moneda 3 2 2 3 2 4 4" xfId="22957" xr:uid="{00000000-0005-0000-0000-00000A420000}"/>
    <cellStyle name="Moneda 3 2 2 3 2 5" xfId="16218" xr:uid="{00000000-0005-0000-0000-00000B420000}"/>
    <cellStyle name="Moneda 3 2 2 3 2 5 2" xfId="36375" xr:uid="{00000000-0005-0000-0000-00000C420000}"/>
    <cellStyle name="Moneda 3 2 2 3 2 5 3" xfId="29409" xr:uid="{00000000-0005-0000-0000-00000D420000}"/>
    <cellStyle name="Moneda 3 2 2 3 2 5 4" xfId="23187" xr:uid="{00000000-0005-0000-0000-00000E420000}"/>
    <cellStyle name="Moneda 3 2 2 3 2 6" xfId="17499" xr:uid="{00000000-0005-0000-0000-00000F420000}"/>
    <cellStyle name="Moneda 3 2 2 3 2 6 2" xfId="36630" xr:uid="{00000000-0005-0000-0000-000010420000}"/>
    <cellStyle name="Moneda 3 2 2 3 2 6 3" xfId="30690" xr:uid="{00000000-0005-0000-0000-000011420000}"/>
    <cellStyle name="Moneda 3 2 2 3 2 6 4" xfId="23451" xr:uid="{00000000-0005-0000-0000-000012420000}"/>
    <cellStyle name="Moneda 3 2 2 3 2 7" xfId="18785" xr:uid="{00000000-0005-0000-0000-000013420000}"/>
    <cellStyle name="Moneda 3 2 2 3 2 7 2" xfId="36885" xr:uid="{00000000-0005-0000-0000-000014420000}"/>
    <cellStyle name="Moneda 3 2 2 3 2 7 3" xfId="31976" xr:uid="{00000000-0005-0000-0000-000015420000}"/>
    <cellStyle name="Moneda 3 2 2 3 2 7 4" xfId="23706" xr:uid="{00000000-0005-0000-0000-000016420000}"/>
    <cellStyle name="Moneda 3 2 2 3 2 8" xfId="20089" xr:uid="{00000000-0005-0000-0000-000017420000}"/>
    <cellStyle name="Moneda 3 2 2 3 2 8 2" xfId="37114" xr:uid="{00000000-0005-0000-0000-000018420000}"/>
    <cellStyle name="Moneda 3 2 2 3 2 8 3" xfId="33278" xr:uid="{00000000-0005-0000-0000-000019420000}"/>
    <cellStyle name="Moneda 3 2 2 3 2 8 4" xfId="23935" xr:uid="{00000000-0005-0000-0000-00001A420000}"/>
    <cellStyle name="Moneda 3 2 2 3 2 9" xfId="24164" xr:uid="{00000000-0005-0000-0000-00001B420000}"/>
    <cellStyle name="Moneda 3 2 2 3 2 9 2" xfId="37343" xr:uid="{00000000-0005-0000-0000-00001C420000}"/>
    <cellStyle name="Moneda 3 2 2 3 20" xfId="21509" xr:uid="{00000000-0005-0000-0000-00001D420000}"/>
    <cellStyle name="Moneda 3 2 2 3 3" xfId="12213" xr:uid="{00000000-0005-0000-0000-00001E420000}"/>
    <cellStyle name="Moneda 3 2 2 3 3 10" xfId="25405" xr:uid="{00000000-0005-0000-0000-00001F420000}"/>
    <cellStyle name="Moneda 3 2 2 3 3 11" xfId="21711" xr:uid="{00000000-0005-0000-0000-000020420000}"/>
    <cellStyle name="Moneda 3 2 2 3 3 2" xfId="13153" xr:uid="{00000000-0005-0000-0000-000021420000}"/>
    <cellStyle name="Moneda 3 2 2 3 3 2 2" xfId="26344" xr:uid="{00000000-0005-0000-0000-000022420000}"/>
    <cellStyle name="Moneda 3 2 2 3 3 3" xfId="14202" xr:uid="{00000000-0005-0000-0000-000023420000}"/>
    <cellStyle name="Moneda 3 2 2 3 3 3 2" xfId="27393" xr:uid="{00000000-0005-0000-0000-000024420000}"/>
    <cellStyle name="Moneda 3 2 2 3 3 4" xfId="15258" xr:uid="{00000000-0005-0000-0000-000025420000}"/>
    <cellStyle name="Moneda 3 2 2 3 3 4 2" xfId="28449" xr:uid="{00000000-0005-0000-0000-000026420000}"/>
    <cellStyle name="Moneda 3 2 2 3 3 5" xfId="16314" xr:uid="{00000000-0005-0000-0000-000027420000}"/>
    <cellStyle name="Moneda 3 2 2 3 3 5 2" xfId="29505" xr:uid="{00000000-0005-0000-0000-000028420000}"/>
    <cellStyle name="Moneda 3 2 2 3 3 6" xfId="17595" xr:uid="{00000000-0005-0000-0000-000029420000}"/>
    <cellStyle name="Moneda 3 2 2 3 3 6 2" xfId="30786" xr:uid="{00000000-0005-0000-0000-00002A420000}"/>
    <cellStyle name="Moneda 3 2 2 3 3 7" xfId="18881" xr:uid="{00000000-0005-0000-0000-00002B420000}"/>
    <cellStyle name="Moneda 3 2 2 3 3 7 2" xfId="32072" xr:uid="{00000000-0005-0000-0000-00002C420000}"/>
    <cellStyle name="Moneda 3 2 2 3 3 8" xfId="20185" xr:uid="{00000000-0005-0000-0000-00002D420000}"/>
    <cellStyle name="Moneda 3 2 2 3 3 8 2" xfId="33374" xr:uid="{00000000-0005-0000-0000-00002E420000}"/>
    <cellStyle name="Moneda 3 2 2 3 3 9" xfId="34899" xr:uid="{00000000-0005-0000-0000-00002F420000}"/>
    <cellStyle name="Moneda 3 2 2 3 4" xfId="12318" xr:uid="{00000000-0005-0000-0000-000030420000}"/>
    <cellStyle name="Moneda 3 2 2 3 4 10" xfId="25510" xr:uid="{00000000-0005-0000-0000-000031420000}"/>
    <cellStyle name="Moneda 3 2 2 3 4 11" xfId="21816" xr:uid="{00000000-0005-0000-0000-000032420000}"/>
    <cellStyle name="Moneda 3 2 2 3 4 2" xfId="13258" xr:uid="{00000000-0005-0000-0000-000033420000}"/>
    <cellStyle name="Moneda 3 2 2 3 4 2 2" xfId="26449" xr:uid="{00000000-0005-0000-0000-000034420000}"/>
    <cellStyle name="Moneda 3 2 2 3 4 3" xfId="14307" xr:uid="{00000000-0005-0000-0000-000035420000}"/>
    <cellStyle name="Moneda 3 2 2 3 4 3 2" xfId="27498" xr:uid="{00000000-0005-0000-0000-000036420000}"/>
    <cellStyle name="Moneda 3 2 2 3 4 4" xfId="15363" xr:uid="{00000000-0005-0000-0000-000037420000}"/>
    <cellStyle name="Moneda 3 2 2 3 4 4 2" xfId="28554" xr:uid="{00000000-0005-0000-0000-000038420000}"/>
    <cellStyle name="Moneda 3 2 2 3 4 5" xfId="16419" xr:uid="{00000000-0005-0000-0000-000039420000}"/>
    <cellStyle name="Moneda 3 2 2 3 4 5 2" xfId="29610" xr:uid="{00000000-0005-0000-0000-00003A420000}"/>
    <cellStyle name="Moneda 3 2 2 3 4 6" xfId="17700" xr:uid="{00000000-0005-0000-0000-00003B420000}"/>
    <cellStyle name="Moneda 3 2 2 3 4 6 2" xfId="30891" xr:uid="{00000000-0005-0000-0000-00003C420000}"/>
    <cellStyle name="Moneda 3 2 2 3 4 7" xfId="18986" xr:uid="{00000000-0005-0000-0000-00003D420000}"/>
    <cellStyle name="Moneda 3 2 2 3 4 7 2" xfId="32177" xr:uid="{00000000-0005-0000-0000-00003E420000}"/>
    <cellStyle name="Moneda 3 2 2 3 4 8" xfId="20290" xr:uid="{00000000-0005-0000-0000-00003F420000}"/>
    <cellStyle name="Moneda 3 2 2 3 4 8 2" xfId="33479" xr:uid="{00000000-0005-0000-0000-000040420000}"/>
    <cellStyle name="Moneda 3 2 2 3 4 9" xfId="35004" xr:uid="{00000000-0005-0000-0000-000041420000}"/>
    <cellStyle name="Moneda 3 2 2 3 5" xfId="12483" xr:uid="{00000000-0005-0000-0000-000042420000}"/>
    <cellStyle name="Moneda 3 2 2 3 5 10" xfId="25675" xr:uid="{00000000-0005-0000-0000-000043420000}"/>
    <cellStyle name="Moneda 3 2 2 3 5 11" xfId="21977" xr:uid="{00000000-0005-0000-0000-000044420000}"/>
    <cellStyle name="Moneda 3 2 2 3 5 2" xfId="13419" xr:uid="{00000000-0005-0000-0000-000045420000}"/>
    <cellStyle name="Moneda 3 2 2 3 5 2 2" xfId="26610" xr:uid="{00000000-0005-0000-0000-000046420000}"/>
    <cellStyle name="Moneda 3 2 2 3 5 3" xfId="14468" xr:uid="{00000000-0005-0000-0000-000047420000}"/>
    <cellStyle name="Moneda 3 2 2 3 5 3 2" xfId="27659" xr:uid="{00000000-0005-0000-0000-000048420000}"/>
    <cellStyle name="Moneda 3 2 2 3 5 4" xfId="15524" xr:uid="{00000000-0005-0000-0000-000049420000}"/>
    <cellStyle name="Moneda 3 2 2 3 5 4 2" xfId="28715" xr:uid="{00000000-0005-0000-0000-00004A420000}"/>
    <cellStyle name="Moneda 3 2 2 3 5 5" xfId="16580" xr:uid="{00000000-0005-0000-0000-00004B420000}"/>
    <cellStyle name="Moneda 3 2 2 3 5 5 2" xfId="29771" xr:uid="{00000000-0005-0000-0000-00004C420000}"/>
    <cellStyle name="Moneda 3 2 2 3 5 6" xfId="17861" xr:uid="{00000000-0005-0000-0000-00004D420000}"/>
    <cellStyle name="Moneda 3 2 2 3 5 6 2" xfId="31052" xr:uid="{00000000-0005-0000-0000-00004E420000}"/>
    <cellStyle name="Moneda 3 2 2 3 5 7" xfId="19147" xr:uid="{00000000-0005-0000-0000-00004F420000}"/>
    <cellStyle name="Moneda 3 2 2 3 5 7 2" xfId="32338" xr:uid="{00000000-0005-0000-0000-000050420000}"/>
    <cellStyle name="Moneda 3 2 2 3 5 8" xfId="20451" xr:uid="{00000000-0005-0000-0000-000051420000}"/>
    <cellStyle name="Moneda 3 2 2 3 5 8 2" xfId="33640" xr:uid="{00000000-0005-0000-0000-000052420000}"/>
    <cellStyle name="Moneda 3 2 2 3 5 9" xfId="35165" xr:uid="{00000000-0005-0000-0000-000053420000}"/>
    <cellStyle name="Moneda 3 2 2 3 6" xfId="12597" xr:uid="{00000000-0005-0000-0000-000054420000}"/>
    <cellStyle name="Moneda 3 2 2 3 6 10" xfId="25789" xr:uid="{00000000-0005-0000-0000-000055420000}"/>
    <cellStyle name="Moneda 3 2 2 3 6 11" xfId="22091" xr:uid="{00000000-0005-0000-0000-000056420000}"/>
    <cellStyle name="Moneda 3 2 2 3 6 2" xfId="13533" xr:uid="{00000000-0005-0000-0000-000057420000}"/>
    <cellStyle name="Moneda 3 2 2 3 6 2 2" xfId="26724" xr:uid="{00000000-0005-0000-0000-000058420000}"/>
    <cellStyle name="Moneda 3 2 2 3 6 3" xfId="14582" xr:uid="{00000000-0005-0000-0000-000059420000}"/>
    <cellStyle name="Moneda 3 2 2 3 6 3 2" xfId="27773" xr:uid="{00000000-0005-0000-0000-00005A420000}"/>
    <cellStyle name="Moneda 3 2 2 3 6 4" xfId="15638" xr:uid="{00000000-0005-0000-0000-00005B420000}"/>
    <cellStyle name="Moneda 3 2 2 3 6 4 2" xfId="28829" xr:uid="{00000000-0005-0000-0000-00005C420000}"/>
    <cellStyle name="Moneda 3 2 2 3 6 5" xfId="16694" xr:uid="{00000000-0005-0000-0000-00005D420000}"/>
    <cellStyle name="Moneda 3 2 2 3 6 5 2" xfId="29885" xr:uid="{00000000-0005-0000-0000-00005E420000}"/>
    <cellStyle name="Moneda 3 2 2 3 6 6" xfId="17975" xr:uid="{00000000-0005-0000-0000-00005F420000}"/>
    <cellStyle name="Moneda 3 2 2 3 6 6 2" xfId="31166" xr:uid="{00000000-0005-0000-0000-000060420000}"/>
    <cellStyle name="Moneda 3 2 2 3 6 7" xfId="19261" xr:uid="{00000000-0005-0000-0000-000061420000}"/>
    <cellStyle name="Moneda 3 2 2 3 6 7 2" xfId="32452" xr:uid="{00000000-0005-0000-0000-000062420000}"/>
    <cellStyle name="Moneda 3 2 2 3 6 8" xfId="20565" xr:uid="{00000000-0005-0000-0000-000063420000}"/>
    <cellStyle name="Moneda 3 2 2 3 6 8 2" xfId="33754" xr:uid="{00000000-0005-0000-0000-000064420000}"/>
    <cellStyle name="Moneda 3 2 2 3 6 9" xfId="35279" xr:uid="{00000000-0005-0000-0000-000065420000}"/>
    <cellStyle name="Moneda 3 2 2 3 7" xfId="13684" xr:uid="{00000000-0005-0000-0000-000066420000}"/>
    <cellStyle name="Moneda 3 2 2 3 7 10" xfId="22242" xr:uid="{00000000-0005-0000-0000-000067420000}"/>
    <cellStyle name="Moneda 3 2 2 3 7 2" xfId="14733" xr:uid="{00000000-0005-0000-0000-000068420000}"/>
    <cellStyle name="Moneda 3 2 2 3 7 2 2" xfId="27924" xr:uid="{00000000-0005-0000-0000-000069420000}"/>
    <cellStyle name="Moneda 3 2 2 3 7 3" xfId="15789" xr:uid="{00000000-0005-0000-0000-00006A420000}"/>
    <cellStyle name="Moneda 3 2 2 3 7 3 2" xfId="28980" xr:uid="{00000000-0005-0000-0000-00006B420000}"/>
    <cellStyle name="Moneda 3 2 2 3 7 4" xfId="16845" xr:uid="{00000000-0005-0000-0000-00006C420000}"/>
    <cellStyle name="Moneda 3 2 2 3 7 4 2" xfId="30036" xr:uid="{00000000-0005-0000-0000-00006D420000}"/>
    <cellStyle name="Moneda 3 2 2 3 7 5" xfId="18126" xr:uid="{00000000-0005-0000-0000-00006E420000}"/>
    <cellStyle name="Moneda 3 2 2 3 7 5 2" xfId="31317" xr:uid="{00000000-0005-0000-0000-00006F420000}"/>
    <cellStyle name="Moneda 3 2 2 3 7 6" xfId="19412" xr:uid="{00000000-0005-0000-0000-000070420000}"/>
    <cellStyle name="Moneda 3 2 2 3 7 6 2" xfId="32603" xr:uid="{00000000-0005-0000-0000-000071420000}"/>
    <cellStyle name="Moneda 3 2 2 3 7 7" xfId="20716" xr:uid="{00000000-0005-0000-0000-000072420000}"/>
    <cellStyle name="Moneda 3 2 2 3 7 7 2" xfId="33905" xr:uid="{00000000-0005-0000-0000-000073420000}"/>
    <cellStyle name="Moneda 3 2 2 3 7 8" xfId="35430" xr:uid="{00000000-0005-0000-0000-000074420000}"/>
    <cellStyle name="Moneda 3 2 2 3 7 9" xfId="26875" xr:uid="{00000000-0005-0000-0000-000075420000}"/>
    <cellStyle name="Moneda 3 2 2 3 8" xfId="12951" xr:uid="{00000000-0005-0000-0000-000076420000}"/>
    <cellStyle name="Moneda 3 2 2 3 8 2" xfId="16967" xr:uid="{00000000-0005-0000-0000-000077420000}"/>
    <cellStyle name="Moneda 3 2 2 3 8 2 2" xfId="30158" xr:uid="{00000000-0005-0000-0000-000078420000}"/>
    <cellStyle name="Moneda 3 2 2 3 8 3" xfId="18247" xr:uid="{00000000-0005-0000-0000-000079420000}"/>
    <cellStyle name="Moneda 3 2 2 3 8 3 2" xfId="31438" xr:uid="{00000000-0005-0000-0000-00007A420000}"/>
    <cellStyle name="Moneda 3 2 2 3 8 4" xfId="19533" xr:uid="{00000000-0005-0000-0000-00007B420000}"/>
    <cellStyle name="Moneda 3 2 2 3 8 4 2" xfId="32724" xr:uid="{00000000-0005-0000-0000-00007C420000}"/>
    <cellStyle name="Moneda 3 2 2 3 8 5" xfId="20837" xr:uid="{00000000-0005-0000-0000-00007D420000}"/>
    <cellStyle name="Moneda 3 2 2 3 8 5 2" xfId="34026" xr:uid="{00000000-0005-0000-0000-00007E420000}"/>
    <cellStyle name="Moneda 3 2 2 3 8 6" xfId="35551" xr:uid="{00000000-0005-0000-0000-00007F420000}"/>
    <cellStyle name="Moneda 3 2 2 3 8 7" xfId="26142" xr:uid="{00000000-0005-0000-0000-000080420000}"/>
    <cellStyle name="Moneda 3 2 2 3 8 8" xfId="22363" xr:uid="{00000000-0005-0000-0000-000081420000}"/>
    <cellStyle name="Moneda 3 2 2 3 9" xfId="14000" xr:uid="{00000000-0005-0000-0000-000082420000}"/>
    <cellStyle name="Moneda 3 2 2 3 9 2" xfId="21082" xr:uid="{00000000-0005-0000-0000-000083420000}"/>
    <cellStyle name="Moneda 3 2 2 3 9 2 2" xfId="34271" xr:uid="{00000000-0005-0000-0000-000084420000}"/>
    <cellStyle name="Moneda 3 2 2 3 9 3" xfId="35796" xr:uid="{00000000-0005-0000-0000-000085420000}"/>
    <cellStyle name="Moneda 3 2 2 3 9 4" xfId="27191" xr:uid="{00000000-0005-0000-0000-000086420000}"/>
    <cellStyle name="Moneda 3 2 2 3 9 5" xfId="22608" xr:uid="{00000000-0005-0000-0000-000087420000}"/>
    <cellStyle name="Moneda 3 2 2 4" xfId="12085" xr:uid="{00000000-0005-0000-0000-000088420000}"/>
    <cellStyle name="Moneda 3 2 2 4 10" xfId="24361" xr:uid="{00000000-0005-0000-0000-000089420000}"/>
    <cellStyle name="Moneda 3 2 2 4 10 2" xfId="37540" xr:uid="{00000000-0005-0000-0000-00008A420000}"/>
    <cellStyle name="Moneda 3 2 2 4 11" xfId="24612" xr:uid="{00000000-0005-0000-0000-00008B420000}"/>
    <cellStyle name="Moneda 3 2 2 4 11 2" xfId="37791" xr:uid="{00000000-0005-0000-0000-00008C420000}"/>
    <cellStyle name="Moneda 3 2 2 4 12" xfId="34771" xr:uid="{00000000-0005-0000-0000-00008D420000}"/>
    <cellStyle name="Moneda 3 2 2 4 13" xfId="25277" xr:uid="{00000000-0005-0000-0000-00008E420000}"/>
    <cellStyle name="Moneda 3 2 2 4 14" xfId="21583" xr:uid="{00000000-0005-0000-0000-00008F420000}"/>
    <cellStyle name="Moneda 3 2 2 4 2" xfId="13025" xr:uid="{00000000-0005-0000-0000-000090420000}"/>
    <cellStyle name="Moneda 3 2 2 4 2 2" xfId="17044" xr:uid="{00000000-0005-0000-0000-000091420000}"/>
    <cellStyle name="Moneda 3 2 2 4 2 2 2" xfId="30235" xr:uid="{00000000-0005-0000-0000-000092420000}"/>
    <cellStyle name="Moneda 3 2 2 4 2 3" xfId="18324" xr:uid="{00000000-0005-0000-0000-000093420000}"/>
    <cellStyle name="Moneda 3 2 2 4 2 3 2" xfId="31515" xr:uid="{00000000-0005-0000-0000-000094420000}"/>
    <cellStyle name="Moneda 3 2 2 4 2 4" xfId="19610" xr:uid="{00000000-0005-0000-0000-000095420000}"/>
    <cellStyle name="Moneda 3 2 2 4 2 4 2" xfId="32801" xr:uid="{00000000-0005-0000-0000-000096420000}"/>
    <cellStyle name="Moneda 3 2 2 4 2 5" xfId="20914" xr:uid="{00000000-0005-0000-0000-000097420000}"/>
    <cellStyle name="Moneda 3 2 2 4 2 5 2" xfId="34103" xr:uid="{00000000-0005-0000-0000-000098420000}"/>
    <cellStyle name="Moneda 3 2 2 4 2 6" xfId="35628" xr:uid="{00000000-0005-0000-0000-000099420000}"/>
    <cellStyle name="Moneda 3 2 2 4 2 7" xfId="26216" xr:uid="{00000000-0005-0000-0000-00009A420000}"/>
    <cellStyle name="Moneda 3 2 2 4 2 8" xfId="22440" xr:uid="{00000000-0005-0000-0000-00009B420000}"/>
    <cellStyle name="Moneda 3 2 2 4 3" xfId="14074" xr:uid="{00000000-0005-0000-0000-00009C420000}"/>
    <cellStyle name="Moneda 3 2 2 4 3 2" xfId="21159" xr:uid="{00000000-0005-0000-0000-00009D420000}"/>
    <cellStyle name="Moneda 3 2 2 4 3 2 2" xfId="34348" xr:uid="{00000000-0005-0000-0000-00009E420000}"/>
    <cellStyle name="Moneda 3 2 2 4 3 3" xfId="35873" xr:uid="{00000000-0005-0000-0000-00009F420000}"/>
    <cellStyle name="Moneda 3 2 2 4 3 4" xfId="27265" xr:uid="{00000000-0005-0000-0000-0000A0420000}"/>
    <cellStyle name="Moneda 3 2 2 4 3 5" xfId="22685" xr:uid="{00000000-0005-0000-0000-0000A1420000}"/>
    <cellStyle name="Moneda 3 2 2 4 4" xfId="15130" xr:uid="{00000000-0005-0000-0000-0000A2420000}"/>
    <cellStyle name="Moneda 3 2 2 4 4 2" xfId="36113" xr:uid="{00000000-0005-0000-0000-0000A3420000}"/>
    <cellStyle name="Moneda 3 2 2 4 4 3" xfId="28321" xr:uid="{00000000-0005-0000-0000-0000A4420000}"/>
    <cellStyle name="Moneda 3 2 2 4 4 4" xfId="22925" xr:uid="{00000000-0005-0000-0000-0000A5420000}"/>
    <cellStyle name="Moneda 3 2 2 4 5" xfId="16186" xr:uid="{00000000-0005-0000-0000-0000A6420000}"/>
    <cellStyle name="Moneda 3 2 2 4 5 2" xfId="36343" xr:uid="{00000000-0005-0000-0000-0000A7420000}"/>
    <cellStyle name="Moneda 3 2 2 4 5 3" xfId="29377" xr:uid="{00000000-0005-0000-0000-0000A8420000}"/>
    <cellStyle name="Moneda 3 2 2 4 5 4" xfId="23155" xr:uid="{00000000-0005-0000-0000-0000A9420000}"/>
    <cellStyle name="Moneda 3 2 2 4 6" xfId="17467" xr:uid="{00000000-0005-0000-0000-0000AA420000}"/>
    <cellStyle name="Moneda 3 2 2 4 6 2" xfId="36598" xr:uid="{00000000-0005-0000-0000-0000AB420000}"/>
    <cellStyle name="Moneda 3 2 2 4 6 3" xfId="30658" xr:uid="{00000000-0005-0000-0000-0000AC420000}"/>
    <cellStyle name="Moneda 3 2 2 4 6 4" xfId="23419" xr:uid="{00000000-0005-0000-0000-0000AD420000}"/>
    <cellStyle name="Moneda 3 2 2 4 7" xfId="18753" xr:uid="{00000000-0005-0000-0000-0000AE420000}"/>
    <cellStyle name="Moneda 3 2 2 4 7 2" xfId="36853" xr:uid="{00000000-0005-0000-0000-0000AF420000}"/>
    <cellStyle name="Moneda 3 2 2 4 7 3" xfId="31944" xr:uid="{00000000-0005-0000-0000-0000B0420000}"/>
    <cellStyle name="Moneda 3 2 2 4 7 4" xfId="23674" xr:uid="{00000000-0005-0000-0000-0000B1420000}"/>
    <cellStyle name="Moneda 3 2 2 4 8" xfId="20057" xr:uid="{00000000-0005-0000-0000-0000B2420000}"/>
    <cellStyle name="Moneda 3 2 2 4 8 2" xfId="37082" xr:uid="{00000000-0005-0000-0000-0000B3420000}"/>
    <cellStyle name="Moneda 3 2 2 4 8 3" xfId="33246" xr:uid="{00000000-0005-0000-0000-0000B4420000}"/>
    <cellStyle name="Moneda 3 2 2 4 8 4" xfId="23903" xr:uid="{00000000-0005-0000-0000-0000B5420000}"/>
    <cellStyle name="Moneda 3 2 2 4 9" xfId="24132" xr:uid="{00000000-0005-0000-0000-0000B6420000}"/>
    <cellStyle name="Moneda 3 2 2 4 9 2" xfId="37311" xr:uid="{00000000-0005-0000-0000-0000B7420000}"/>
    <cellStyle name="Moneda 3 2 2 5" xfId="12181" xr:uid="{00000000-0005-0000-0000-0000B8420000}"/>
    <cellStyle name="Moneda 3 2 2 5 10" xfId="25373" xr:uid="{00000000-0005-0000-0000-0000B9420000}"/>
    <cellStyle name="Moneda 3 2 2 5 11" xfId="21679" xr:uid="{00000000-0005-0000-0000-0000BA420000}"/>
    <cellStyle name="Moneda 3 2 2 5 2" xfId="13121" xr:uid="{00000000-0005-0000-0000-0000BB420000}"/>
    <cellStyle name="Moneda 3 2 2 5 2 2" xfId="26312" xr:uid="{00000000-0005-0000-0000-0000BC420000}"/>
    <cellStyle name="Moneda 3 2 2 5 3" xfId="14170" xr:uid="{00000000-0005-0000-0000-0000BD420000}"/>
    <cellStyle name="Moneda 3 2 2 5 3 2" xfId="27361" xr:uid="{00000000-0005-0000-0000-0000BE420000}"/>
    <cellStyle name="Moneda 3 2 2 5 4" xfId="15226" xr:uid="{00000000-0005-0000-0000-0000BF420000}"/>
    <cellStyle name="Moneda 3 2 2 5 4 2" xfId="28417" xr:uid="{00000000-0005-0000-0000-0000C0420000}"/>
    <cellStyle name="Moneda 3 2 2 5 5" xfId="16282" xr:uid="{00000000-0005-0000-0000-0000C1420000}"/>
    <cellStyle name="Moneda 3 2 2 5 5 2" xfId="29473" xr:uid="{00000000-0005-0000-0000-0000C2420000}"/>
    <cellStyle name="Moneda 3 2 2 5 6" xfId="17563" xr:uid="{00000000-0005-0000-0000-0000C3420000}"/>
    <cellStyle name="Moneda 3 2 2 5 6 2" xfId="30754" xr:uid="{00000000-0005-0000-0000-0000C4420000}"/>
    <cellStyle name="Moneda 3 2 2 5 7" xfId="18849" xr:uid="{00000000-0005-0000-0000-0000C5420000}"/>
    <cellStyle name="Moneda 3 2 2 5 7 2" xfId="32040" xr:uid="{00000000-0005-0000-0000-0000C6420000}"/>
    <cellStyle name="Moneda 3 2 2 5 8" xfId="20153" xr:uid="{00000000-0005-0000-0000-0000C7420000}"/>
    <cellStyle name="Moneda 3 2 2 5 8 2" xfId="33342" xr:uid="{00000000-0005-0000-0000-0000C8420000}"/>
    <cellStyle name="Moneda 3 2 2 5 9" xfId="34867" xr:uid="{00000000-0005-0000-0000-0000C9420000}"/>
    <cellStyle name="Moneda 3 2 2 6" xfId="12286" xr:uid="{00000000-0005-0000-0000-0000CA420000}"/>
    <cellStyle name="Moneda 3 2 2 6 10" xfId="25478" xr:uid="{00000000-0005-0000-0000-0000CB420000}"/>
    <cellStyle name="Moneda 3 2 2 6 11" xfId="21784" xr:uid="{00000000-0005-0000-0000-0000CC420000}"/>
    <cellStyle name="Moneda 3 2 2 6 2" xfId="13226" xr:uid="{00000000-0005-0000-0000-0000CD420000}"/>
    <cellStyle name="Moneda 3 2 2 6 2 2" xfId="26417" xr:uid="{00000000-0005-0000-0000-0000CE420000}"/>
    <cellStyle name="Moneda 3 2 2 6 3" xfId="14275" xr:uid="{00000000-0005-0000-0000-0000CF420000}"/>
    <cellStyle name="Moneda 3 2 2 6 3 2" xfId="27466" xr:uid="{00000000-0005-0000-0000-0000D0420000}"/>
    <cellStyle name="Moneda 3 2 2 6 4" xfId="15331" xr:uid="{00000000-0005-0000-0000-0000D1420000}"/>
    <cellStyle name="Moneda 3 2 2 6 4 2" xfId="28522" xr:uid="{00000000-0005-0000-0000-0000D2420000}"/>
    <cellStyle name="Moneda 3 2 2 6 5" xfId="16387" xr:uid="{00000000-0005-0000-0000-0000D3420000}"/>
    <cellStyle name="Moneda 3 2 2 6 5 2" xfId="29578" xr:uid="{00000000-0005-0000-0000-0000D4420000}"/>
    <cellStyle name="Moneda 3 2 2 6 6" xfId="17668" xr:uid="{00000000-0005-0000-0000-0000D5420000}"/>
    <cellStyle name="Moneda 3 2 2 6 6 2" xfId="30859" xr:uid="{00000000-0005-0000-0000-0000D6420000}"/>
    <cellStyle name="Moneda 3 2 2 6 7" xfId="18954" xr:uid="{00000000-0005-0000-0000-0000D7420000}"/>
    <cellStyle name="Moneda 3 2 2 6 7 2" xfId="32145" xr:uid="{00000000-0005-0000-0000-0000D8420000}"/>
    <cellStyle name="Moneda 3 2 2 6 8" xfId="20258" xr:uid="{00000000-0005-0000-0000-0000D9420000}"/>
    <cellStyle name="Moneda 3 2 2 6 8 2" xfId="33447" xr:uid="{00000000-0005-0000-0000-0000DA420000}"/>
    <cellStyle name="Moneda 3 2 2 6 9" xfId="34972" xr:uid="{00000000-0005-0000-0000-0000DB420000}"/>
    <cellStyle name="Moneda 3 2 2 7" xfId="12451" xr:uid="{00000000-0005-0000-0000-0000DC420000}"/>
    <cellStyle name="Moneda 3 2 2 7 10" xfId="25643" xr:uid="{00000000-0005-0000-0000-0000DD420000}"/>
    <cellStyle name="Moneda 3 2 2 7 11" xfId="21945" xr:uid="{00000000-0005-0000-0000-0000DE420000}"/>
    <cellStyle name="Moneda 3 2 2 7 2" xfId="13387" xr:uid="{00000000-0005-0000-0000-0000DF420000}"/>
    <cellStyle name="Moneda 3 2 2 7 2 2" xfId="26578" xr:uid="{00000000-0005-0000-0000-0000E0420000}"/>
    <cellStyle name="Moneda 3 2 2 7 3" xfId="14436" xr:uid="{00000000-0005-0000-0000-0000E1420000}"/>
    <cellStyle name="Moneda 3 2 2 7 3 2" xfId="27627" xr:uid="{00000000-0005-0000-0000-0000E2420000}"/>
    <cellStyle name="Moneda 3 2 2 7 4" xfId="15492" xr:uid="{00000000-0005-0000-0000-0000E3420000}"/>
    <cellStyle name="Moneda 3 2 2 7 4 2" xfId="28683" xr:uid="{00000000-0005-0000-0000-0000E4420000}"/>
    <cellStyle name="Moneda 3 2 2 7 5" xfId="16548" xr:uid="{00000000-0005-0000-0000-0000E5420000}"/>
    <cellStyle name="Moneda 3 2 2 7 5 2" xfId="29739" xr:uid="{00000000-0005-0000-0000-0000E6420000}"/>
    <cellStyle name="Moneda 3 2 2 7 6" xfId="17829" xr:uid="{00000000-0005-0000-0000-0000E7420000}"/>
    <cellStyle name="Moneda 3 2 2 7 6 2" xfId="31020" xr:uid="{00000000-0005-0000-0000-0000E8420000}"/>
    <cellStyle name="Moneda 3 2 2 7 7" xfId="19115" xr:uid="{00000000-0005-0000-0000-0000E9420000}"/>
    <cellStyle name="Moneda 3 2 2 7 7 2" xfId="32306" xr:uid="{00000000-0005-0000-0000-0000EA420000}"/>
    <cellStyle name="Moneda 3 2 2 7 8" xfId="20419" xr:uid="{00000000-0005-0000-0000-0000EB420000}"/>
    <cellStyle name="Moneda 3 2 2 7 8 2" xfId="33608" xr:uid="{00000000-0005-0000-0000-0000EC420000}"/>
    <cellStyle name="Moneda 3 2 2 7 9" xfId="35133" xr:uid="{00000000-0005-0000-0000-0000ED420000}"/>
    <cellStyle name="Moneda 3 2 2 8" xfId="12565" xr:uid="{00000000-0005-0000-0000-0000EE420000}"/>
    <cellStyle name="Moneda 3 2 2 8 10" xfId="25757" xr:uid="{00000000-0005-0000-0000-0000EF420000}"/>
    <cellStyle name="Moneda 3 2 2 8 11" xfId="22059" xr:uid="{00000000-0005-0000-0000-0000F0420000}"/>
    <cellStyle name="Moneda 3 2 2 8 2" xfId="13501" xr:uid="{00000000-0005-0000-0000-0000F1420000}"/>
    <cellStyle name="Moneda 3 2 2 8 2 2" xfId="26692" xr:uid="{00000000-0005-0000-0000-0000F2420000}"/>
    <cellStyle name="Moneda 3 2 2 8 3" xfId="14550" xr:uid="{00000000-0005-0000-0000-0000F3420000}"/>
    <cellStyle name="Moneda 3 2 2 8 3 2" xfId="27741" xr:uid="{00000000-0005-0000-0000-0000F4420000}"/>
    <cellStyle name="Moneda 3 2 2 8 4" xfId="15606" xr:uid="{00000000-0005-0000-0000-0000F5420000}"/>
    <cellStyle name="Moneda 3 2 2 8 4 2" xfId="28797" xr:uid="{00000000-0005-0000-0000-0000F6420000}"/>
    <cellStyle name="Moneda 3 2 2 8 5" xfId="16662" xr:uid="{00000000-0005-0000-0000-0000F7420000}"/>
    <cellStyle name="Moneda 3 2 2 8 5 2" xfId="29853" xr:uid="{00000000-0005-0000-0000-0000F8420000}"/>
    <cellStyle name="Moneda 3 2 2 8 6" xfId="17943" xr:uid="{00000000-0005-0000-0000-0000F9420000}"/>
    <cellStyle name="Moneda 3 2 2 8 6 2" xfId="31134" xr:uid="{00000000-0005-0000-0000-0000FA420000}"/>
    <cellStyle name="Moneda 3 2 2 8 7" xfId="19229" xr:uid="{00000000-0005-0000-0000-0000FB420000}"/>
    <cellStyle name="Moneda 3 2 2 8 7 2" xfId="32420" xr:uid="{00000000-0005-0000-0000-0000FC420000}"/>
    <cellStyle name="Moneda 3 2 2 8 8" xfId="20533" xr:uid="{00000000-0005-0000-0000-0000FD420000}"/>
    <cellStyle name="Moneda 3 2 2 8 8 2" xfId="33722" xr:uid="{00000000-0005-0000-0000-0000FE420000}"/>
    <cellStyle name="Moneda 3 2 2 8 9" xfId="35247" xr:uid="{00000000-0005-0000-0000-0000FF420000}"/>
    <cellStyle name="Moneda 3 2 2 9" xfId="13652" xr:uid="{00000000-0005-0000-0000-000000430000}"/>
    <cellStyle name="Moneda 3 2 2 9 10" xfId="22210" xr:uid="{00000000-0005-0000-0000-000001430000}"/>
    <cellStyle name="Moneda 3 2 2 9 2" xfId="14701" xr:uid="{00000000-0005-0000-0000-000002430000}"/>
    <cellStyle name="Moneda 3 2 2 9 2 2" xfId="27892" xr:uid="{00000000-0005-0000-0000-000003430000}"/>
    <cellStyle name="Moneda 3 2 2 9 3" xfId="15757" xr:uid="{00000000-0005-0000-0000-000004430000}"/>
    <cellStyle name="Moneda 3 2 2 9 3 2" xfId="28948" xr:uid="{00000000-0005-0000-0000-000005430000}"/>
    <cellStyle name="Moneda 3 2 2 9 4" xfId="16813" xr:uid="{00000000-0005-0000-0000-000006430000}"/>
    <cellStyle name="Moneda 3 2 2 9 4 2" xfId="30004" xr:uid="{00000000-0005-0000-0000-000007430000}"/>
    <cellStyle name="Moneda 3 2 2 9 5" xfId="18094" xr:uid="{00000000-0005-0000-0000-000008430000}"/>
    <cellStyle name="Moneda 3 2 2 9 5 2" xfId="31285" xr:uid="{00000000-0005-0000-0000-000009430000}"/>
    <cellStyle name="Moneda 3 2 2 9 6" xfId="19380" xr:uid="{00000000-0005-0000-0000-00000A430000}"/>
    <cellStyle name="Moneda 3 2 2 9 6 2" xfId="32571" xr:uid="{00000000-0005-0000-0000-00000B430000}"/>
    <cellStyle name="Moneda 3 2 2 9 7" xfId="20684" xr:uid="{00000000-0005-0000-0000-00000C430000}"/>
    <cellStyle name="Moneda 3 2 2 9 7 2" xfId="33873" xr:uid="{00000000-0005-0000-0000-00000D430000}"/>
    <cellStyle name="Moneda 3 2 2 9 8" xfId="35398" xr:uid="{00000000-0005-0000-0000-00000E430000}"/>
    <cellStyle name="Moneda 3 2 2 9 9" xfId="26843" xr:uid="{00000000-0005-0000-0000-00000F430000}"/>
    <cellStyle name="Moneda 3 2 20" xfId="24236" xr:uid="{00000000-0005-0000-0000-000010430000}"/>
    <cellStyle name="Moneda 3 2 20 2" xfId="37415" xr:uid="{00000000-0005-0000-0000-000011430000}"/>
    <cellStyle name="Moneda 3 2 21" xfId="24487" xr:uid="{00000000-0005-0000-0000-000012430000}"/>
    <cellStyle name="Moneda 3 2 21 2" xfId="37666" xr:uid="{00000000-0005-0000-0000-000013430000}"/>
    <cellStyle name="Moneda 3 2 22" xfId="34472" xr:uid="{00000000-0005-0000-0000-000014430000}"/>
    <cellStyle name="Moneda 3 2 23" xfId="24873" xr:uid="{00000000-0005-0000-0000-000015430000}"/>
    <cellStyle name="Moneda 3 2 24" xfId="21284" xr:uid="{00000000-0005-0000-0000-000016430000}"/>
    <cellStyle name="Moneda 3 2 3" xfId="12026" xr:uid="{00000000-0005-0000-0000-000017430000}"/>
    <cellStyle name="Moneda 3 2 3 10" xfId="15072" xr:uid="{00000000-0005-0000-0000-000018430000}"/>
    <cellStyle name="Moneda 3 2 3 10 2" xfId="36052" xr:uid="{00000000-0005-0000-0000-000019430000}"/>
    <cellStyle name="Moneda 3 2 3 10 3" xfId="28263" xr:uid="{00000000-0005-0000-0000-00001A430000}"/>
    <cellStyle name="Moneda 3 2 3 10 4" xfId="22864" xr:uid="{00000000-0005-0000-0000-00001B430000}"/>
    <cellStyle name="Moneda 3 2 3 11" xfId="16128" xr:uid="{00000000-0005-0000-0000-00001C430000}"/>
    <cellStyle name="Moneda 3 2 3 11 2" xfId="36282" xr:uid="{00000000-0005-0000-0000-00001D430000}"/>
    <cellStyle name="Moneda 3 2 3 11 3" xfId="29319" xr:uid="{00000000-0005-0000-0000-00001E430000}"/>
    <cellStyle name="Moneda 3 2 3 11 4" xfId="23094" xr:uid="{00000000-0005-0000-0000-00001F430000}"/>
    <cellStyle name="Moneda 3 2 3 12" xfId="17409" xr:uid="{00000000-0005-0000-0000-000020430000}"/>
    <cellStyle name="Moneda 3 2 3 12 2" xfId="36537" xr:uid="{00000000-0005-0000-0000-000021430000}"/>
    <cellStyle name="Moneda 3 2 3 12 3" xfId="30600" xr:uid="{00000000-0005-0000-0000-000022430000}"/>
    <cellStyle name="Moneda 3 2 3 12 4" xfId="23358" xr:uid="{00000000-0005-0000-0000-000023430000}"/>
    <cellStyle name="Moneda 3 2 3 13" xfId="18695" xr:uid="{00000000-0005-0000-0000-000024430000}"/>
    <cellStyle name="Moneda 3 2 3 13 2" xfId="36792" xr:uid="{00000000-0005-0000-0000-000025430000}"/>
    <cellStyle name="Moneda 3 2 3 13 3" xfId="31886" xr:uid="{00000000-0005-0000-0000-000026430000}"/>
    <cellStyle name="Moneda 3 2 3 13 4" xfId="23613" xr:uid="{00000000-0005-0000-0000-000027430000}"/>
    <cellStyle name="Moneda 3 2 3 14" xfId="19999" xr:uid="{00000000-0005-0000-0000-000028430000}"/>
    <cellStyle name="Moneda 3 2 3 14 2" xfId="37021" xr:uid="{00000000-0005-0000-0000-000029430000}"/>
    <cellStyle name="Moneda 3 2 3 14 3" xfId="33188" xr:uid="{00000000-0005-0000-0000-00002A430000}"/>
    <cellStyle name="Moneda 3 2 3 14 4" xfId="23842" xr:uid="{00000000-0005-0000-0000-00002B430000}"/>
    <cellStyle name="Moneda 3 2 3 15" xfId="24071" xr:uid="{00000000-0005-0000-0000-00002C430000}"/>
    <cellStyle name="Moneda 3 2 3 15 2" xfId="37250" xr:uid="{00000000-0005-0000-0000-00002D430000}"/>
    <cellStyle name="Moneda 3 2 3 16" xfId="24300" xr:uid="{00000000-0005-0000-0000-00002E430000}"/>
    <cellStyle name="Moneda 3 2 3 16 2" xfId="37479" xr:uid="{00000000-0005-0000-0000-00002F430000}"/>
    <cellStyle name="Moneda 3 2 3 17" xfId="24551" xr:uid="{00000000-0005-0000-0000-000030430000}"/>
    <cellStyle name="Moneda 3 2 3 17 2" xfId="37730" xr:uid="{00000000-0005-0000-0000-000031430000}"/>
    <cellStyle name="Moneda 3 2 3 18" xfId="34713" xr:uid="{00000000-0005-0000-0000-000032430000}"/>
    <cellStyle name="Moneda 3 2 3 19" xfId="25218" xr:uid="{00000000-0005-0000-0000-000033430000}"/>
    <cellStyle name="Moneda 3 2 3 2" xfId="12133" xr:uid="{00000000-0005-0000-0000-000034430000}"/>
    <cellStyle name="Moneda 3 2 3 2 10" xfId="24409" xr:uid="{00000000-0005-0000-0000-000035430000}"/>
    <cellStyle name="Moneda 3 2 3 2 10 2" xfId="37588" xr:uid="{00000000-0005-0000-0000-000036430000}"/>
    <cellStyle name="Moneda 3 2 3 2 11" xfId="24660" xr:uid="{00000000-0005-0000-0000-000037430000}"/>
    <cellStyle name="Moneda 3 2 3 2 11 2" xfId="37839" xr:uid="{00000000-0005-0000-0000-000038430000}"/>
    <cellStyle name="Moneda 3 2 3 2 12" xfId="34819" xr:uid="{00000000-0005-0000-0000-000039430000}"/>
    <cellStyle name="Moneda 3 2 3 2 13" xfId="25325" xr:uid="{00000000-0005-0000-0000-00003A430000}"/>
    <cellStyle name="Moneda 3 2 3 2 14" xfId="21631" xr:uid="{00000000-0005-0000-0000-00003B430000}"/>
    <cellStyle name="Moneda 3 2 3 2 2" xfId="13073" xr:uid="{00000000-0005-0000-0000-00003C430000}"/>
    <cellStyle name="Moneda 3 2 3 2 2 2" xfId="17092" xr:uid="{00000000-0005-0000-0000-00003D430000}"/>
    <cellStyle name="Moneda 3 2 3 2 2 2 2" xfId="30283" xr:uid="{00000000-0005-0000-0000-00003E430000}"/>
    <cellStyle name="Moneda 3 2 3 2 2 3" xfId="18372" xr:uid="{00000000-0005-0000-0000-00003F430000}"/>
    <cellStyle name="Moneda 3 2 3 2 2 3 2" xfId="31563" xr:uid="{00000000-0005-0000-0000-000040430000}"/>
    <cellStyle name="Moneda 3 2 3 2 2 4" xfId="19658" xr:uid="{00000000-0005-0000-0000-000041430000}"/>
    <cellStyle name="Moneda 3 2 3 2 2 4 2" xfId="32849" xr:uid="{00000000-0005-0000-0000-000042430000}"/>
    <cellStyle name="Moneda 3 2 3 2 2 5" xfId="20962" xr:uid="{00000000-0005-0000-0000-000043430000}"/>
    <cellStyle name="Moneda 3 2 3 2 2 5 2" xfId="34151" xr:uid="{00000000-0005-0000-0000-000044430000}"/>
    <cellStyle name="Moneda 3 2 3 2 2 6" xfId="35676" xr:uid="{00000000-0005-0000-0000-000045430000}"/>
    <cellStyle name="Moneda 3 2 3 2 2 7" xfId="26264" xr:uid="{00000000-0005-0000-0000-000046430000}"/>
    <cellStyle name="Moneda 3 2 3 2 2 8" xfId="22488" xr:uid="{00000000-0005-0000-0000-000047430000}"/>
    <cellStyle name="Moneda 3 2 3 2 3" xfId="14122" xr:uid="{00000000-0005-0000-0000-000048430000}"/>
    <cellStyle name="Moneda 3 2 3 2 3 2" xfId="21207" xr:uid="{00000000-0005-0000-0000-000049430000}"/>
    <cellStyle name="Moneda 3 2 3 2 3 2 2" xfId="34396" xr:uid="{00000000-0005-0000-0000-00004A430000}"/>
    <cellStyle name="Moneda 3 2 3 2 3 3" xfId="35921" xr:uid="{00000000-0005-0000-0000-00004B430000}"/>
    <cellStyle name="Moneda 3 2 3 2 3 4" xfId="27313" xr:uid="{00000000-0005-0000-0000-00004C430000}"/>
    <cellStyle name="Moneda 3 2 3 2 3 5" xfId="22733" xr:uid="{00000000-0005-0000-0000-00004D430000}"/>
    <cellStyle name="Moneda 3 2 3 2 4" xfId="15178" xr:uid="{00000000-0005-0000-0000-00004E430000}"/>
    <cellStyle name="Moneda 3 2 3 2 4 2" xfId="36161" xr:uid="{00000000-0005-0000-0000-00004F430000}"/>
    <cellStyle name="Moneda 3 2 3 2 4 3" xfId="28369" xr:uid="{00000000-0005-0000-0000-000050430000}"/>
    <cellStyle name="Moneda 3 2 3 2 4 4" xfId="22973" xr:uid="{00000000-0005-0000-0000-000051430000}"/>
    <cellStyle name="Moneda 3 2 3 2 5" xfId="16234" xr:uid="{00000000-0005-0000-0000-000052430000}"/>
    <cellStyle name="Moneda 3 2 3 2 5 2" xfId="36391" xr:uid="{00000000-0005-0000-0000-000053430000}"/>
    <cellStyle name="Moneda 3 2 3 2 5 3" xfId="29425" xr:uid="{00000000-0005-0000-0000-000054430000}"/>
    <cellStyle name="Moneda 3 2 3 2 5 4" xfId="23203" xr:uid="{00000000-0005-0000-0000-000055430000}"/>
    <cellStyle name="Moneda 3 2 3 2 6" xfId="17515" xr:uid="{00000000-0005-0000-0000-000056430000}"/>
    <cellStyle name="Moneda 3 2 3 2 6 2" xfId="36646" xr:uid="{00000000-0005-0000-0000-000057430000}"/>
    <cellStyle name="Moneda 3 2 3 2 6 3" xfId="30706" xr:uid="{00000000-0005-0000-0000-000058430000}"/>
    <cellStyle name="Moneda 3 2 3 2 6 4" xfId="23467" xr:uid="{00000000-0005-0000-0000-000059430000}"/>
    <cellStyle name="Moneda 3 2 3 2 7" xfId="18801" xr:uid="{00000000-0005-0000-0000-00005A430000}"/>
    <cellStyle name="Moneda 3 2 3 2 7 2" xfId="36901" xr:uid="{00000000-0005-0000-0000-00005B430000}"/>
    <cellStyle name="Moneda 3 2 3 2 7 3" xfId="31992" xr:uid="{00000000-0005-0000-0000-00005C430000}"/>
    <cellStyle name="Moneda 3 2 3 2 7 4" xfId="23722" xr:uid="{00000000-0005-0000-0000-00005D430000}"/>
    <cellStyle name="Moneda 3 2 3 2 8" xfId="20105" xr:uid="{00000000-0005-0000-0000-00005E430000}"/>
    <cellStyle name="Moneda 3 2 3 2 8 2" xfId="37130" xr:uid="{00000000-0005-0000-0000-00005F430000}"/>
    <cellStyle name="Moneda 3 2 3 2 8 3" xfId="33294" xr:uid="{00000000-0005-0000-0000-000060430000}"/>
    <cellStyle name="Moneda 3 2 3 2 8 4" xfId="23951" xr:uid="{00000000-0005-0000-0000-000061430000}"/>
    <cellStyle name="Moneda 3 2 3 2 9" xfId="24180" xr:uid="{00000000-0005-0000-0000-000062430000}"/>
    <cellStyle name="Moneda 3 2 3 2 9 2" xfId="37359" xr:uid="{00000000-0005-0000-0000-000063430000}"/>
    <cellStyle name="Moneda 3 2 3 20" xfId="21525" xr:uid="{00000000-0005-0000-0000-000064430000}"/>
    <cellStyle name="Moneda 3 2 3 3" xfId="12229" xr:uid="{00000000-0005-0000-0000-000065430000}"/>
    <cellStyle name="Moneda 3 2 3 3 10" xfId="25421" xr:uid="{00000000-0005-0000-0000-000066430000}"/>
    <cellStyle name="Moneda 3 2 3 3 11" xfId="21727" xr:uid="{00000000-0005-0000-0000-000067430000}"/>
    <cellStyle name="Moneda 3 2 3 3 2" xfId="13169" xr:uid="{00000000-0005-0000-0000-000068430000}"/>
    <cellStyle name="Moneda 3 2 3 3 2 2" xfId="26360" xr:uid="{00000000-0005-0000-0000-000069430000}"/>
    <cellStyle name="Moneda 3 2 3 3 3" xfId="14218" xr:uid="{00000000-0005-0000-0000-00006A430000}"/>
    <cellStyle name="Moneda 3 2 3 3 3 2" xfId="27409" xr:uid="{00000000-0005-0000-0000-00006B430000}"/>
    <cellStyle name="Moneda 3 2 3 3 4" xfId="15274" xr:uid="{00000000-0005-0000-0000-00006C430000}"/>
    <cellStyle name="Moneda 3 2 3 3 4 2" xfId="28465" xr:uid="{00000000-0005-0000-0000-00006D430000}"/>
    <cellStyle name="Moneda 3 2 3 3 5" xfId="16330" xr:uid="{00000000-0005-0000-0000-00006E430000}"/>
    <cellStyle name="Moneda 3 2 3 3 5 2" xfId="29521" xr:uid="{00000000-0005-0000-0000-00006F430000}"/>
    <cellStyle name="Moneda 3 2 3 3 6" xfId="17611" xr:uid="{00000000-0005-0000-0000-000070430000}"/>
    <cellStyle name="Moneda 3 2 3 3 6 2" xfId="30802" xr:uid="{00000000-0005-0000-0000-000071430000}"/>
    <cellStyle name="Moneda 3 2 3 3 7" xfId="18897" xr:uid="{00000000-0005-0000-0000-000072430000}"/>
    <cellStyle name="Moneda 3 2 3 3 7 2" xfId="32088" xr:uid="{00000000-0005-0000-0000-000073430000}"/>
    <cellStyle name="Moneda 3 2 3 3 8" xfId="20201" xr:uid="{00000000-0005-0000-0000-000074430000}"/>
    <cellStyle name="Moneda 3 2 3 3 8 2" xfId="33390" xr:uid="{00000000-0005-0000-0000-000075430000}"/>
    <cellStyle name="Moneda 3 2 3 3 9" xfId="34915" xr:uid="{00000000-0005-0000-0000-000076430000}"/>
    <cellStyle name="Moneda 3 2 3 4" xfId="12334" xr:uid="{00000000-0005-0000-0000-000077430000}"/>
    <cellStyle name="Moneda 3 2 3 4 10" xfId="25526" xr:uid="{00000000-0005-0000-0000-000078430000}"/>
    <cellStyle name="Moneda 3 2 3 4 11" xfId="21832" xr:uid="{00000000-0005-0000-0000-000079430000}"/>
    <cellStyle name="Moneda 3 2 3 4 2" xfId="13274" xr:uid="{00000000-0005-0000-0000-00007A430000}"/>
    <cellStyle name="Moneda 3 2 3 4 2 2" xfId="26465" xr:uid="{00000000-0005-0000-0000-00007B430000}"/>
    <cellStyle name="Moneda 3 2 3 4 3" xfId="14323" xr:uid="{00000000-0005-0000-0000-00007C430000}"/>
    <cellStyle name="Moneda 3 2 3 4 3 2" xfId="27514" xr:uid="{00000000-0005-0000-0000-00007D430000}"/>
    <cellStyle name="Moneda 3 2 3 4 4" xfId="15379" xr:uid="{00000000-0005-0000-0000-00007E430000}"/>
    <cellStyle name="Moneda 3 2 3 4 4 2" xfId="28570" xr:uid="{00000000-0005-0000-0000-00007F430000}"/>
    <cellStyle name="Moneda 3 2 3 4 5" xfId="16435" xr:uid="{00000000-0005-0000-0000-000080430000}"/>
    <cellStyle name="Moneda 3 2 3 4 5 2" xfId="29626" xr:uid="{00000000-0005-0000-0000-000081430000}"/>
    <cellStyle name="Moneda 3 2 3 4 6" xfId="17716" xr:uid="{00000000-0005-0000-0000-000082430000}"/>
    <cellStyle name="Moneda 3 2 3 4 6 2" xfId="30907" xr:uid="{00000000-0005-0000-0000-000083430000}"/>
    <cellStyle name="Moneda 3 2 3 4 7" xfId="19002" xr:uid="{00000000-0005-0000-0000-000084430000}"/>
    <cellStyle name="Moneda 3 2 3 4 7 2" xfId="32193" xr:uid="{00000000-0005-0000-0000-000085430000}"/>
    <cellStyle name="Moneda 3 2 3 4 8" xfId="20306" xr:uid="{00000000-0005-0000-0000-000086430000}"/>
    <cellStyle name="Moneda 3 2 3 4 8 2" xfId="33495" xr:uid="{00000000-0005-0000-0000-000087430000}"/>
    <cellStyle name="Moneda 3 2 3 4 9" xfId="35020" xr:uid="{00000000-0005-0000-0000-000088430000}"/>
    <cellStyle name="Moneda 3 2 3 5" xfId="12499" xr:uid="{00000000-0005-0000-0000-000089430000}"/>
    <cellStyle name="Moneda 3 2 3 5 10" xfId="25691" xr:uid="{00000000-0005-0000-0000-00008A430000}"/>
    <cellStyle name="Moneda 3 2 3 5 11" xfId="21993" xr:uid="{00000000-0005-0000-0000-00008B430000}"/>
    <cellStyle name="Moneda 3 2 3 5 2" xfId="13435" xr:uid="{00000000-0005-0000-0000-00008C430000}"/>
    <cellStyle name="Moneda 3 2 3 5 2 2" xfId="26626" xr:uid="{00000000-0005-0000-0000-00008D430000}"/>
    <cellStyle name="Moneda 3 2 3 5 3" xfId="14484" xr:uid="{00000000-0005-0000-0000-00008E430000}"/>
    <cellStyle name="Moneda 3 2 3 5 3 2" xfId="27675" xr:uid="{00000000-0005-0000-0000-00008F430000}"/>
    <cellStyle name="Moneda 3 2 3 5 4" xfId="15540" xr:uid="{00000000-0005-0000-0000-000090430000}"/>
    <cellStyle name="Moneda 3 2 3 5 4 2" xfId="28731" xr:uid="{00000000-0005-0000-0000-000091430000}"/>
    <cellStyle name="Moneda 3 2 3 5 5" xfId="16596" xr:uid="{00000000-0005-0000-0000-000092430000}"/>
    <cellStyle name="Moneda 3 2 3 5 5 2" xfId="29787" xr:uid="{00000000-0005-0000-0000-000093430000}"/>
    <cellStyle name="Moneda 3 2 3 5 6" xfId="17877" xr:uid="{00000000-0005-0000-0000-000094430000}"/>
    <cellStyle name="Moneda 3 2 3 5 6 2" xfId="31068" xr:uid="{00000000-0005-0000-0000-000095430000}"/>
    <cellStyle name="Moneda 3 2 3 5 7" xfId="19163" xr:uid="{00000000-0005-0000-0000-000096430000}"/>
    <cellStyle name="Moneda 3 2 3 5 7 2" xfId="32354" xr:uid="{00000000-0005-0000-0000-000097430000}"/>
    <cellStyle name="Moneda 3 2 3 5 8" xfId="20467" xr:uid="{00000000-0005-0000-0000-000098430000}"/>
    <cellStyle name="Moneda 3 2 3 5 8 2" xfId="33656" xr:uid="{00000000-0005-0000-0000-000099430000}"/>
    <cellStyle name="Moneda 3 2 3 5 9" xfId="35181" xr:uid="{00000000-0005-0000-0000-00009A430000}"/>
    <cellStyle name="Moneda 3 2 3 6" xfId="12613" xr:uid="{00000000-0005-0000-0000-00009B430000}"/>
    <cellStyle name="Moneda 3 2 3 6 10" xfId="25805" xr:uid="{00000000-0005-0000-0000-00009C430000}"/>
    <cellStyle name="Moneda 3 2 3 6 11" xfId="22107" xr:uid="{00000000-0005-0000-0000-00009D430000}"/>
    <cellStyle name="Moneda 3 2 3 6 2" xfId="13549" xr:uid="{00000000-0005-0000-0000-00009E430000}"/>
    <cellStyle name="Moneda 3 2 3 6 2 2" xfId="26740" xr:uid="{00000000-0005-0000-0000-00009F430000}"/>
    <cellStyle name="Moneda 3 2 3 6 3" xfId="14598" xr:uid="{00000000-0005-0000-0000-0000A0430000}"/>
    <cellStyle name="Moneda 3 2 3 6 3 2" xfId="27789" xr:uid="{00000000-0005-0000-0000-0000A1430000}"/>
    <cellStyle name="Moneda 3 2 3 6 4" xfId="15654" xr:uid="{00000000-0005-0000-0000-0000A2430000}"/>
    <cellStyle name="Moneda 3 2 3 6 4 2" xfId="28845" xr:uid="{00000000-0005-0000-0000-0000A3430000}"/>
    <cellStyle name="Moneda 3 2 3 6 5" xfId="16710" xr:uid="{00000000-0005-0000-0000-0000A4430000}"/>
    <cellStyle name="Moneda 3 2 3 6 5 2" xfId="29901" xr:uid="{00000000-0005-0000-0000-0000A5430000}"/>
    <cellStyle name="Moneda 3 2 3 6 6" xfId="17991" xr:uid="{00000000-0005-0000-0000-0000A6430000}"/>
    <cellStyle name="Moneda 3 2 3 6 6 2" xfId="31182" xr:uid="{00000000-0005-0000-0000-0000A7430000}"/>
    <cellStyle name="Moneda 3 2 3 6 7" xfId="19277" xr:uid="{00000000-0005-0000-0000-0000A8430000}"/>
    <cellStyle name="Moneda 3 2 3 6 7 2" xfId="32468" xr:uid="{00000000-0005-0000-0000-0000A9430000}"/>
    <cellStyle name="Moneda 3 2 3 6 8" xfId="20581" xr:uid="{00000000-0005-0000-0000-0000AA430000}"/>
    <cellStyle name="Moneda 3 2 3 6 8 2" xfId="33770" xr:uid="{00000000-0005-0000-0000-0000AB430000}"/>
    <cellStyle name="Moneda 3 2 3 6 9" xfId="35295" xr:uid="{00000000-0005-0000-0000-0000AC430000}"/>
    <cellStyle name="Moneda 3 2 3 7" xfId="13700" xr:uid="{00000000-0005-0000-0000-0000AD430000}"/>
    <cellStyle name="Moneda 3 2 3 7 10" xfId="22258" xr:uid="{00000000-0005-0000-0000-0000AE430000}"/>
    <cellStyle name="Moneda 3 2 3 7 2" xfId="14749" xr:uid="{00000000-0005-0000-0000-0000AF430000}"/>
    <cellStyle name="Moneda 3 2 3 7 2 2" xfId="27940" xr:uid="{00000000-0005-0000-0000-0000B0430000}"/>
    <cellStyle name="Moneda 3 2 3 7 3" xfId="15805" xr:uid="{00000000-0005-0000-0000-0000B1430000}"/>
    <cellStyle name="Moneda 3 2 3 7 3 2" xfId="28996" xr:uid="{00000000-0005-0000-0000-0000B2430000}"/>
    <cellStyle name="Moneda 3 2 3 7 4" xfId="16861" xr:uid="{00000000-0005-0000-0000-0000B3430000}"/>
    <cellStyle name="Moneda 3 2 3 7 4 2" xfId="30052" xr:uid="{00000000-0005-0000-0000-0000B4430000}"/>
    <cellStyle name="Moneda 3 2 3 7 5" xfId="18142" xr:uid="{00000000-0005-0000-0000-0000B5430000}"/>
    <cellStyle name="Moneda 3 2 3 7 5 2" xfId="31333" xr:uid="{00000000-0005-0000-0000-0000B6430000}"/>
    <cellStyle name="Moneda 3 2 3 7 6" xfId="19428" xr:uid="{00000000-0005-0000-0000-0000B7430000}"/>
    <cellStyle name="Moneda 3 2 3 7 6 2" xfId="32619" xr:uid="{00000000-0005-0000-0000-0000B8430000}"/>
    <cellStyle name="Moneda 3 2 3 7 7" xfId="20732" xr:uid="{00000000-0005-0000-0000-0000B9430000}"/>
    <cellStyle name="Moneda 3 2 3 7 7 2" xfId="33921" xr:uid="{00000000-0005-0000-0000-0000BA430000}"/>
    <cellStyle name="Moneda 3 2 3 7 8" xfId="35446" xr:uid="{00000000-0005-0000-0000-0000BB430000}"/>
    <cellStyle name="Moneda 3 2 3 7 9" xfId="26891" xr:uid="{00000000-0005-0000-0000-0000BC430000}"/>
    <cellStyle name="Moneda 3 2 3 8" xfId="12967" xr:uid="{00000000-0005-0000-0000-0000BD430000}"/>
    <cellStyle name="Moneda 3 2 3 8 2" xfId="16983" xr:uid="{00000000-0005-0000-0000-0000BE430000}"/>
    <cellStyle name="Moneda 3 2 3 8 2 2" xfId="30174" xr:uid="{00000000-0005-0000-0000-0000BF430000}"/>
    <cellStyle name="Moneda 3 2 3 8 3" xfId="18263" xr:uid="{00000000-0005-0000-0000-0000C0430000}"/>
    <cellStyle name="Moneda 3 2 3 8 3 2" xfId="31454" xr:uid="{00000000-0005-0000-0000-0000C1430000}"/>
    <cellStyle name="Moneda 3 2 3 8 4" xfId="19549" xr:uid="{00000000-0005-0000-0000-0000C2430000}"/>
    <cellStyle name="Moneda 3 2 3 8 4 2" xfId="32740" xr:uid="{00000000-0005-0000-0000-0000C3430000}"/>
    <cellStyle name="Moneda 3 2 3 8 5" xfId="20853" xr:uid="{00000000-0005-0000-0000-0000C4430000}"/>
    <cellStyle name="Moneda 3 2 3 8 5 2" xfId="34042" xr:uid="{00000000-0005-0000-0000-0000C5430000}"/>
    <cellStyle name="Moneda 3 2 3 8 6" xfId="35567" xr:uid="{00000000-0005-0000-0000-0000C6430000}"/>
    <cellStyle name="Moneda 3 2 3 8 7" xfId="26158" xr:uid="{00000000-0005-0000-0000-0000C7430000}"/>
    <cellStyle name="Moneda 3 2 3 8 8" xfId="22379" xr:uid="{00000000-0005-0000-0000-0000C8430000}"/>
    <cellStyle name="Moneda 3 2 3 9" xfId="14016" xr:uid="{00000000-0005-0000-0000-0000C9430000}"/>
    <cellStyle name="Moneda 3 2 3 9 2" xfId="21098" xr:uid="{00000000-0005-0000-0000-0000CA430000}"/>
    <cellStyle name="Moneda 3 2 3 9 2 2" xfId="34287" xr:uid="{00000000-0005-0000-0000-0000CB430000}"/>
    <cellStyle name="Moneda 3 2 3 9 3" xfId="35812" xr:uid="{00000000-0005-0000-0000-0000CC430000}"/>
    <cellStyle name="Moneda 3 2 3 9 4" xfId="27207" xr:uid="{00000000-0005-0000-0000-0000CD430000}"/>
    <cellStyle name="Moneda 3 2 3 9 5" xfId="22624" xr:uid="{00000000-0005-0000-0000-0000CE430000}"/>
    <cellStyle name="Moneda 3 2 4" xfId="11994" xr:uid="{00000000-0005-0000-0000-0000CF430000}"/>
    <cellStyle name="Moneda 3 2 4 10" xfId="15040" xr:uid="{00000000-0005-0000-0000-0000D0430000}"/>
    <cellStyle name="Moneda 3 2 4 10 2" xfId="36020" xr:uid="{00000000-0005-0000-0000-0000D1430000}"/>
    <cellStyle name="Moneda 3 2 4 10 3" xfId="28231" xr:uid="{00000000-0005-0000-0000-0000D2430000}"/>
    <cellStyle name="Moneda 3 2 4 10 4" xfId="22832" xr:uid="{00000000-0005-0000-0000-0000D3430000}"/>
    <cellStyle name="Moneda 3 2 4 11" xfId="16096" xr:uid="{00000000-0005-0000-0000-0000D4430000}"/>
    <cellStyle name="Moneda 3 2 4 11 2" xfId="36250" xr:uid="{00000000-0005-0000-0000-0000D5430000}"/>
    <cellStyle name="Moneda 3 2 4 11 3" xfId="29287" xr:uid="{00000000-0005-0000-0000-0000D6430000}"/>
    <cellStyle name="Moneda 3 2 4 11 4" xfId="23062" xr:uid="{00000000-0005-0000-0000-0000D7430000}"/>
    <cellStyle name="Moneda 3 2 4 12" xfId="17377" xr:uid="{00000000-0005-0000-0000-0000D8430000}"/>
    <cellStyle name="Moneda 3 2 4 12 2" xfId="36505" xr:uid="{00000000-0005-0000-0000-0000D9430000}"/>
    <cellStyle name="Moneda 3 2 4 12 3" xfId="30568" xr:uid="{00000000-0005-0000-0000-0000DA430000}"/>
    <cellStyle name="Moneda 3 2 4 12 4" xfId="23326" xr:uid="{00000000-0005-0000-0000-0000DB430000}"/>
    <cellStyle name="Moneda 3 2 4 13" xfId="18663" xr:uid="{00000000-0005-0000-0000-0000DC430000}"/>
    <cellStyle name="Moneda 3 2 4 13 2" xfId="36760" xr:uid="{00000000-0005-0000-0000-0000DD430000}"/>
    <cellStyle name="Moneda 3 2 4 13 3" xfId="31854" xr:uid="{00000000-0005-0000-0000-0000DE430000}"/>
    <cellStyle name="Moneda 3 2 4 13 4" xfId="23581" xr:uid="{00000000-0005-0000-0000-0000DF430000}"/>
    <cellStyle name="Moneda 3 2 4 14" xfId="19967" xr:uid="{00000000-0005-0000-0000-0000E0430000}"/>
    <cellStyle name="Moneda 3 2 4 14 2" xfId="36989" xr:uid="{00000000-0005-0000-0000-0000E1430000}"/>
    <cellStyle name="Moneda 3 2 4 14 3" xfId="33156" xr:uid="{00000000-0005-0000-0000-0000E2430000}"/>
    <cellStyle name="Moneda 3 2 4 14 4" xfId="23810" xr:uid="{00000000-0005-0000-0000-0000E3430000}"/>
    <cellStyle name="Moneda 3 2 4 15" xfId="24039" xr:uid="{00000000-0005-0000-0000-0000E4430000}"/>
    <cellStyle name="Moneda 3 2 4 15 2" xfId="37218" xr:uid="{00000000-0005-0000-0000-0000E5430000}"/>
    <cellStyle name="Moneda 3 2 4 16" xfId="24268" xr:uid="{00000000-0005-0000-0000-0000E6430000}"/>
    <cellStyle name="Moneda 3 2 4 16 2" xfId="37447" xr:uid="{00000000-0005-0000-0000-0000E7430000}"/>
    <cellStyle name="Moneda 3 2 4 17" xfId="24519" xr:uid="{00000000-0005-0000-0000-0000E8430000}"/>
    <cellStyle name="Moneda 3 2 4 17 2" xfId="37698" xr:uid="{00000000-0005-0000-0000-0000E9430000}"/>
    <cellStyle name="Moneda 3 2 4 18" xfId="34681" xr:uid="{00000000-0005-0000-0000-0000EA430000}"/>
    <cellStyle name="Moneda 3 2 4 19" xfId="25186" xr:uid="{00000000-0005-0000-0000-0000EB430000}"/>
    <cellStyle name="Moneda 3 2 4 2" xfId="12101" xr:uid="{00000000-0005-0000-0000-0000EC430000}"/>
    <cellStyle name="Moneda 3 2 4 2 10" xfId="24377" xr:uid="{00000000-0005-0000-0000-0000ED430000}"/>
    <cellStyle name="Moneda 3 2 4 2 10 2" xfId="37556" xr:uid="{00000000-0005-0000-0000-0000EE430000}"/>
    <cellStyle name="Moneda 3 2 4 2 11" xfId="24628" xr:uid="{00000000-0005-0000-0000-0000EF430000}"/>
    <cellStyle name="Moneda 3 2 4 2 11 2" xfId="37807" xr:uid="{00000000-0005-0000-0000-0000F0430000}"/>
    <cellStyle name="Moneda 3 2 4 2 12" xfId="34787" xr:uid="{00000000-0005-0000-0000-0000F1430000}"/>
    <cellStyle name="Moneda 3 2 4 2 13" xfId="25293" xr:uid="{00000000-0005-0000-0000-0000F2430000}"/>
    <cellStyle name="Moneda 3 2 4 2 14" xfId="21599" xr:uid="{00000000-0005-0000-0000-0000F3430000}"/>
    <cellStyle name="Moneda 3 2 4 2 2" xfId="13041" xr:uid="{00000000-0005-0000-0000-0000F4430000}"/>
    <cellStyle name="Moneda 3 2 4 2 2 2" xfId="17060" xr:uid="{00000000-0005-0000-0000-0000F5430000}"/>
    <cellStyle name="Moneda 3 2 4 2 2 2 2" xfId="30251" xr:uid="{00000000-0005-0000-0000-0000F6430000}"/>
    <cellStyle name="Moneda 3 2 4 2 2 3" xfId="18340" xr:uid="{00000000-0005-0000-0000-0000F7430000}"/>
    <cellStyle name="Moneda 3 2 4 2 2 3 2" xfId="31531" xr:uid="{00000000-0005-0000-0000-0000F8430000}"/>
    <cellStyle name="Moneda 3 2 4 2 2 4" xfId="19626" xr:uid="{00000000-0005-0000-0000-0000F9430000}"/>
    <cellStyle name="Moneda 3 2 4 2 2 4 2" xfId="32817" xr:uid="{00000000-0005-0000-0000-0000FA430000}"/>
    <cellStyle name="Moneda 3 2 4 2 2 5" xfId="20930" xr:uid="{00000000-0005-0000-0000-0000FB430000}"/>
    <cellStyle name="Moneda 3 2 4 2 2 5 2" xfId="34119" xr:uid="{00000000-0005-0000-0000-0000FC430000}"/>
    <cellStyle name="Moneda 3 2 4 2 2 6" xfId="35644" xr:uid="{00000000-0005-0000-0000-0000FD430000}"/>
    <cellStyle name="Moneda 3 2 4 2 2 7" xfId="26232" xr:uid="{00000000-0005-0000-0000-0000FE430000}"/>
    <cellStyle name="Moneda 3 2 4 2 2 8" xfId="22456" xr:uid="{00000000-0005-0000-0000-0000FF430000}"/>
    <cellStyle name="Moneda 3 2 4 2 3" xfId="14090" xr:uid="{00000000-0005-0000-0000-000000440000}"/>
    <cellStyle name="Moneda 3 2 4 2 3 2" xfId="21175" xr:uid="{00000000-0005-0000-0000-000001440000}"/>
    <cellStyle name="Moneda 3 2 4 2 3 2 2" xfId="34364" xr:uid="{00000000-0005-0000-0000-000002440000}"/>
    <cellStyle name="Moneda 3 2 4 2 3 3" xfId="35889" xr:uid="{00000000-0005-0000-0000-000003440000}"/>
    <cellStyle name="Moneda 3 2 4 2 3 4" xfId="27281" xr:uid="{00000000-0005-0000-0000-000004440000}"/>
    <cellStyle name="Moneda 3 2 4 2 3 5" xfId="22701" xr:uid="{00000000-0005-0000-0000-000005440000}"/>
    <cellStyle name="Moneda 3 2 4 2 4" xfId="15146" xr:uid="{00000000-0005-0000-0000-000006440000}"/>
    <cellStyle name="Moneda 3 2 4 2 4 2" xfId="36129" xr:uid="{00000000-0005-0000-0000-000007440000}"/>
    <cellStyle name="Moneda 3 2 4 2 4 3" xfId="28337" xr:uid="{00000000-0005-0000-0000-000008440000}"/>
    <cellStyle name="Moneda 3 2 4 2 4 4" xfId="22941" xr:uid="{00000000-0005-0000-0000-000009440000}"/>
    <cellStyle name="Moneda 3 2 4 2 5" xfId="16202" xr:uid="{00000000-0005-0000-0000-00000A440000}"/>
    <cellStyle name="Moneda 3 2 4 2 5 2" xfId="36359" xr:uid="{00000000-0005-0000-0000-00000B440000}"/>
    <cellStyle name="Moneda 3 2 4 2 5 3" xfId="29393" xr:uid="{00000000-0005-0000-0000-00000C440000}"/>
    <cellStyle name="Moneda 3 2 4 2 5 4" xfId="23171" xr:uid="{00000000-0005-0000-0000-00000D440000}"/>
    <cellStyle name="Moneda 3 2 4 2 6" xfId="17483" xr:uid="{00000000-0005-0000-0000-00000E440000}"/>
    <cellStyle name="Moneda 3 2 4 2 6 2" xfId="36614" xr:uid="{00000000-0005-0000-0000-00000F440000}"/>
    <cellStyle name="Moneda 3 2 4 2 6 3" xfId="30674" xr:uid="{00000000-0005-0000-0000-000010440000}"/>
    <cellStyle name="Moneda 3 2 4 2 6 4" xfId="23435" xr:uid="{00000000-0005-0000-0000-000011440000}"/>
    <cellStyle name="Moneda 3 2 4 2 7" xfId="18769" xr:uid="{00000000-0005-0000-0000-000012440000}"/>
    <cellStyle name="Moneda 3 2 4 2 7 2" xfId="36869" xr:uid="{00000000-0005-0000-0000-000013440000}"/>
    <cellStyle name="Moneda 3 2 4 2 7 3" xfId="31960" xr:uid="{00000000-0005-0000-0000-000014440000}"/>
    <cellStyle name="Moneda 3 2 4 2 7 4" xfId="23690" xr:uid="{00000000-0005-0000-0000-000015440000}"/>
    <cellStyle name="Moneda 3 2 4 2 8" xfId="20073" xr:uid="{00000000-0005-0000-0000-000016440000}"/>
    <cellStyle name="Moneda 3 2 4 2 8 2" xfId="37098" xr:uid="{00000000-0005-0000-0000-000017440000}"/>
    <cellStyle name="Moneda 3 2 4 2 8 3" xfId="33262" xr:uid="{00000000-0005-0000-0000-000018440000}"/>
    <cellStyle name="Moneda 3 2 4 2 8 4" xfId="23919" xr:uid="{00000000-0005-0000-0000-000019440000}"/>
    <cellStyle name="Moneda 3 2 4 2 9" xfId="24148" xr:uid="{00000000-0005-0000-0000-00001A440000}"/>
    <cellStyle name="Moneda 3 2 4 2 9 2" xfId="37327" xr:uid="{00000000-0005-0000-0000-00001B440000}"/>
    <cellStyle name="Moneda 3 2 4 20" xfId="21493" xr:uid="{00000000-0005-0000-0000-00001C440000}"/>
    <cellStyle name="Moneda 3 2 4 3" xfId="12197" xr:uid="{00000000-0005-0000-0000-00001D440000}"/>
    <cellStyle name="Moneda 3 2 4 3 10" xfId="25389" xr:uid="{00000000-0005-0000-0000-00001E440000}"/>
    <cellStyle name="Moneda 3 2 4 3 11" xfId="21695" xr:uid="{00000000-0005-0000-0000-00001F440000}"/>
    <cellStyle name="Moneda 3 2 4 3 2" xfId="13137" xr:uid="{00000000-0005-0000-0000-000020440000}"/>
    <cellStyle name="Moneda 3 2 4 3 2 2" xfId="26328" xr:uid="{00000000-0005-0000-0000-000021440000}"/>
    <cellStyle name="Moneda 3 2 4 3 3" xfId="14186" xr:uid="{00000000-0005-0000-0000-000022440000}"/>
    <cellStyle name="Moneda 3 2 4 3 3 2" xfId="27377" xr:uid="{00000000-0005-0000-0000-000023440000}"/>
    <cellStyle name="Moneda 3 2 4 3 4" xfId="15242" xr:uid="{00000000-0005-0000-0000-000024440000}"/>
    <cellStyle name="Moneda 3 2 4 3 4 2" xfId="28433" xr:uid="{00000000-0005-0000-0000-000025440000}"/>
    <cellStyle name="Moneda 3 2 4 3 5" xfId="16298" xr:uid="{00000000-0005-0000-0000-000026440000}"/>
    <cellStyle name="Moneda 3 2 4 3 5 2" xfId="29489" xr:uid="{00000000-0005-0000-0000-000027440000}"/>
    <cellStyle name="Moneda 3 2 4 3 6" xfId="17579" xr:uid="{00000000-0005-0000-0000-000028440000}"/>
    <cellStyle name="Moneda 3 2 4 3 6 2" xfId="30770" xr:uid="{00000000-0005-0000-0000-000029440000}"/>
    <cellStyle name="Moneda 3 2 4 3 7" xfId="18865" xr:uid="{00000000-0005-0000-0000-00002A440000}"/>
    <cellStyle name="Moneda 3 2 4 3 7 2" xfId="32056" xr:uid="{00000000-0005-0000-0000-00002B440000}"/>
    <cellStyle name="Moneda 3 2 4 3 8" xfId="20169" xr:uid="{00000000-0005-0000-0000-00002C440000}"/>
    <cellStyle name="Moneda 3 2 4 3 8 2" xfId="33358" xr:uid="{00000000-0005-0000-0000-00002D440000}"/>
    <cellStyle name="Moneda 3 2 4 3 9" xfId="34883" xr:uid="{00000000-0005-0000-0000-00002E440000}"/>
    <cellStyle name="Moneda 3 2 4 4" xfId="12302" xr:uid="{00000000-0005-0000-0000-00002F440000}"/>
    <cellStyle name="Moneda 3 2 4 4 10" xfId="25494" xr:uid="{00000000-0005-0000-0000-000030440000}"/>
    <cellStyle name="Moneda 3 2 4 4 11" xfId="21800" xr:uid="{00000000-0005-0000-0000-000031440000}"/>
    <cellStyle name="Moneda 3 2 4 4 2" xfId="13242" xr:uid="{00000000-0005-0000-0000-000032440000}"/>
    <cellStyle name="Moneda 3 2 4 4 2 2" xfId="26433" xr:uid="{00000000-0005-0000-0000-000033440000}"/>
    <cellStyle name="Moneda 3 2 4 4 3" xfId="14291" xr:uid="{00000000-0005-0000-0000-000034440000}"/>
    <cellStyle name="Moneda 3 2 4 4 3 2" xfId="27482" xr:uid="{00000000-0005-0000-0000-000035440000}"/>
    <cellStyle name="Moneda 3 2 4 4 4" xfId="15347" xr:uid="{00000000-0005-0000-0000-000036440000}"/>
    <cellStyle name="Moneda 3 2 4 4 4 2" xfId="28538" xr:uid="{00000000-0005-0000-0000-000037440000}"/>
    <cellStyle name="Moneda 3 2 4 4 5" xfId="16403" xr:uid="{00000000-0005-0000-0000-000038440000}"/>
    <cellStyle name="Moneda 3 2 4 4 5 2" xfId="29594" xr:uid="{00000000-0005-0000-0000-000039440000}"/>
    <cellStyle name="Moneda 3 2 4 4 6" xfId="17684" xr:uid="{00000000-0005-0000-0000-00003A440000}"/>
    <cellStyle name="Moneda 3 2 4 4 6 2" xfId="30875" xr:uid="{00000000-0005-0000-0000-00003B440000}"/>
    <cellStyle name="Moneda 3 2 4 4 7" xfId="18970" xr:uid="{00000000-0005-0000-0000-00003C440000}"/>
    <cellStyle name="Moneda 3 2 4 4 7 2" xfId="32161" xr:uid="{00000000-0005-0000-0000-00003D440000}"/>
    <cellStyle name="Moneda 3 2 4 4 8" xfId="20274" xr:uid="{00000000-0005-0000-0000-00003E440000}"/>
    <cellStyle name="Moneda 3 2 4 4 8 2" xfId="33463" xr:uid="{00000000-0005-0000-0000-00003F440000}"/>
    <cellStyle name="Moneda 3 2 4 4 9" xfId="34988" xr:uid="{00000000-0005-0000-0000-000040440000}"/>
    <cellStyle name="Moneda 3 2 4 5" xfId="12467" xr:uid="{00000000-0005-0000-0000-000041440000}"/>
    <cellStyle name="Moneda 3 2 4 5 10" xfId="25659" xr:uid="{00000000-0005-0000-0000-000042440000}"/>
    <cellStyle name="Moneda 3 2 4 5 11" xfId="21961" xr:uid="{00000000-0005-0000-0000-000043440000}"/>
    <cellStyle name="Moneda 3 2 4 5 2" xfId="13403" xr:uid="{00000000-0005-0000-0000-000044440000}"/>
    <cellStyle name="Moneda 3 2 4 5 2 2" xfId="26594" xr:uid="{00000000-0005-0000-0000-000045440000}"/>
    <cellStyle name="Moneda 3 2 4 5 3" xfId="14452" xr:uid="{00000000-0005-0000-0000-000046440000}"/>
    <cellStyle name="Moneda 3 2 4 5 3 2" xfId="27643" xr:uid="{00000000-0005-0000-0000-000047440000}"/>
    <cellStyle name="Moneda 3 2 4 5 4" xfId="15508" xr:uid="{00000000-0005-0000-0000-000048440000}"/>
    <cellStyle name="Moneda 3 2 4 5 4 2" xfId="28699" xr:uid="{00000000-0005-0000-0000-000049440000}"/>
    <cellStyle name="Moneda 3 2 4 5 5" xfId="16564" xr:uid="{00000000-0005-0000-0000-00004A440000}"/>
    <cellStyle name="Moneda 3 2 4 5 5 2" xfId="29755" xr:uid="{00000000-0005-0000-0000-00004B440000}"/>
    <cellStyle name="Moneda 3 2 4 5 6" xfId="17845" xr:uid="{00000000-0005-0000-0000-00004C440000}"/>
    <cellStyle name="Moneda 3 2 4 5 6 2" xfId="31036" xr:uid="{00000000-0005-0000-0000-00004D440000}"/>
    <cellStyle name="Moneda 3 2 4 5 7" xfId="19131" xr:uid="{00000000-0005-0000-0000-00004E440000}"/>
    <cellStyle name="Moneda 3 2 4 5 7 2" xfId="32322" xr:uid="{00000000-0005-0000-0000-00004F440000}"/>
    <cellStyle name="Moneda 3 2 4 5 8" xfId="20435" xr:uid="{00000000-0005-0000-0000-000050440000}"/>
    <cellStyle name="Moneda 3 2 4 5 8 2" xfId="33624" xr:uid="{00000000-0005-0000-0000-000051440000}"/>
    <cellStyle name="Moneda 3 2 4 5 9" xfId="35149" xr:uid="{00000000-0005-0000-0000-000052440000}"/>
    <cellStyle name="Moneda 3 2 4 6" xfId="12581" xr:uid="{00000000-0005-0000-0000-000053440000}"/>
    <cellStyle name="Moneda 3 2 4 6 10" xfId="25773" xr:uid="{00000000-0005-0000-0000-000054440000}"/>
    <cellStyle name="Moneda 3 2 4 6 11" xfId="22075" xr:uid="{00000000-0005-0000-0000-000055440000}"/>
    <cellStyle name="Moneda 3 2 4 6 2" xfId="13517" xr:uid="{00000000-0005-0000-0000-000056440000}"/>
    <cellStyle name="Moneda 3 2 4 6 2 2" xfId="26708" xr:uid="{00000000-0005-0000-0000-000057440000}"/>
    <cellStyle name="Moneda 3 2 4 6 3" xfId="14566" xr:uid="{00000000-0005-0000-0000-000058440000}"/>
    <cellStyle name="Moneda 3 2 4 6 3 2" xfId="27757" xr:uid="{00000000-0005-0000-0000-000059440000}"/>
    <cellStyle name="Moneda 3 2 4 6 4" xfId="15622" xr:uid="{00000000-0005-0000-0000-00005A440000}"/>
    <cellStyle name="Moneda 3 2 4 6 4 2" xfId="28813" xr:uid="{00000000-0005-0000-0000-00005B440000}"/>
    <cellStyle name="Moneda 3 2 4 6 5" xfId="16678" xr:uid="{00000000-0005-0000-0000-00005C440000}"/>
    <cellStyle name="Moneda 3 2 4 6 5 2" xfId="29869" xr:uid="{00000000-0005-0000-0000-00005D440000}"/>
    <cellStyle name="Moneda 3 2 4 6 6" xfId="17959" xr:uid="{00000000-0005-0000-0000-00005E440000}"/>
    <cellStyle name="Moneda 3 2 4 6 6 2" xfId="31150" xr:uid="{00000000-0005-0000-0000-00005F440000}"/>
    <cellStyle name="Moneda 3 2 4 6 7" xfId="19245" xr:uid="{00000000-0005-0000-0000-000060440000}"/>
    <cellStyle name="Moneda 3 2 4 6 7 2" xfId="32436" xr:uid="{00000000-0005-0000-0000-000061440000}"/>
    <cellStyle name="Moneda 3 2 4 6 8" xfId="20549" xr:uid="{00000000-0005-0000-0000-000062440000}"/>
    <cellStyle name="Moneda 3 2 4 6 8 2" xfId="33738" xr:uid="{00000000-0005-0000-0000-000063440000}"/>
    <cellStyle name="Moneda 3 2 4 6 9" xfId="35263" xr:uid="{00000000-0005-0000-0000-000064440000}"/>
    <cellStyle name="Moneda 3 2 4 7" xfId="13668" xr:uid="{00000000-0005-0000-0000-000065440000}"/>
    <cellStyle name="Moneda 3 2 4 7 10" xfId="22226" xr:uid="{00000000-0005-0000-0000-000066440000}"/>
    <cellStyle name="Moneda 3 2 4 7 2" xfId="14717" xr:uid="{00000000-0005-0000-0000-000067440000}"/>
    <cellStyle name="Moneda 3 2 4 7 2 2" xfId="27908" xr:uid="{00000000-0005-0000-0000-000068440000}"/>
    <cellStyle name="Moneda 3 2 4 7 3" xfId="15773" xr:uid="{00000000-0005-0000-0000-000069440000}"/>
    <cellStyle name="Moneda 3 2 4 7 3 2" xfId="28964" xr:uid="{00000000-0005-0000-0000-00006A440000}"/>
    <cellStyle name="Moneda 3 2 4 7 4" xfId="16829" xr:uid="{00000000-0005-0000-0000-00006B440000}"/>
    <cellStyle name="Moneda 3 2 4 7 4 2" xfId="30020" xr:uid="{00000000-0005-0000-0000-00006C440000}"/>
    <cellStyle name="Moneda 3 2 4 7 5" xfId="18110" xr:uid="{00000000-0005-0000-0000-00006D440000}"/>
    <cellStyle name="Moneda 3 2 4 7 5 2" xfId="31301" xr:uid="{00000000-0005-0000-0000-00006E440000}"/>
    <cellStyle name="Moneda 3 2 4 7 6" xfId="19396" xr:uid="{00000000-0005-0000-0000-00006F440000}"/>
    <cellStyle name="Moneda 3 2 4 7 6 2" xfId="32587" xr:uid="{00000000-0005-0000-0000-000070440000}"/>
    <cellStyle name="Moneda 3 2 4 7 7" xfId="20700" xr:uid="{00000000-0005-0000-0000-000071440000}"/>
    <cellStyle name="Moneda 3 2 4 7 7 2" xfId="33889" xr:uid="{00000000-0005-0000-0000-000072440000}"/>
    <cellStyle name="Moneda 3 2 4 7 8" xfId="35414" xr:uid="{00000000-0005-0000-0000-000073440000}"/>
    <cellStyle name="Moneda 3 2 4 7 9" xfId="26859" xr:uid="{00000000-0005-0000-0000-000074440000}"/>
    <cellStyle name="Moneda 3 2 4 8" xfId="12935" xr:uid="{00000000-0005-0000-0000-000075440000}"/>
    <cellStyle name="Moneda 3 2 4 8 2" xfId="16951" xr:uid="{00000000-0005-0000-0000-000076440000}"/>
    <cellStyle name="Moneda 3 2 4 8 2 2" xfId="30142" xr:uid="{00000000-0005-0000-0000-000077440000}"/>
    <cellStyle name="Moneda 3 2 4 8 3" xfId="18231" xr:uid="{00000000-0005-0000-0000-000078440000}"/>
    <cellStyle name="Moneda 3 2 4 8 3 2" xfId="31422" xr:uid="{00000000-0005-0000-0000-000079440000}"/>
    <cellStyle name="Moneda 3 2 4 8 4" xfId="19517" xr:uid="{00000000-0005-0000-0000-00007A440000}"/>
    <cellStyle name="Moneda 3 2 4 8 4 2" xfId="32708" xr:uid="{00000000-0005-0000-0000-00007B440000}"/>
    <cellStyle name="Moneda 3 2 4 8 5" xfId="20821" xr:uid="{00000000-0005-0000-0000-00007C440000}"/>
    <cellStyle name="Moneda 3 2 4 8 5 2" xfId="34010" xr:uid="{00000000-0005-0000-0000-00007D440000}"/>
    <cellStyle name="Moneda 3 2 4 8 6" xfId="35535" xr:uid="{00000000-0005-0000-0000-00007E440000}"/>
    <cellStyle name="Moneda 3 2 4 8 7" xfId="26126" xr:uid="{00000000-0005-0000-0000-00007F440000}"/>
    <cellStyle name="Moneda 3 2 4 8 8" xfId="22347" xr:uid="{00000000-0005-0000-0000-000080440000}"/>
    <cellStyle name="Moneda 3 2 4 9" xfId="13984" xr:uid="{00000000-0005-0000-0000-000081440000}"/>
    <cellStyle name="Moneda 3 2 4 9 2" xfId="21066" xr:uid="{00000000-0005-0000-0000-000082440000}"/>
    <cellStyle name="Moneda 3 2 4 9 2 2" xfId="34255" xr:uid="{00000000-0005-0000-0000-000083440000}"/>
    <cellStyle name="Moneda 3 2 4 9 3" xfId="35780" xr:uid="{00000000-0005-0000-0000-000084440000}"/>
    <cellStyle name="Moneda 3 2 4 9 4" xfId="27175" xr:uid="{00000000-0005-0000-0000-000085440000}"/>
    <cellStyle name="Moneda 3 2 4 9 5" xfId="22592" xr:uid="{00000000-0005-0000-0000-000086440000}"/>
    <cellStyle name="Moneda 3 2 5" xfId="12069" xr:uid="{00000000-0005-0000-0000-000087440000}"/>
    <cellStyle name="Moneda 3 2 5 10" xfId="24345" xr:uid="{00000000-0005-0000-0000-000088440000}"/>
    <cellStyle name="Moneda 3 2 5 10 2" xfId="37524" xr:uid="{00000000-0005-0000-0000-000089440000}"/>
    <cellStyle name="Moneda 3 2 5 11" xfId="24596" xr:uid="{00000000-0005-0000-0000-00008A440000}"/>
    <cellStyle name="Moneda 3 2 5 11 2" xfId="37775" xr:uid="{00000000-0005-0000-0000-00008B440000}"/>
    <cellStyle name="Moneda 3 2 5 12" xfId="34755" xr:uid="{00000000-0005-0000-0000-00008C440000}"/>
    <cellStyle name="Moneda 3 2 5 13" xfId="25261" xr:uid="{00000000-0005-0000-0000-00008D440000}"/>
    <cellStyle name="Moneda 3 2 5 14" xfId="21567" xr:uid="{00000000-0005-0000-0000-00008E440000}"/>
    <cellStyle name="Moneda 3 2 5 2" xfId="13009" xr:uid="{00000000-0005-0000-0000-00008F440000}"/>
    <cellStyle name="Moneda 3 2 5 2 2" xfId="17028" xr:uid="{00000000-0005-0000-0000-000090440000}"/>
    <cellStyle name="Moneda 3 2 5 2 2 2" xfId="30219" xr:uid="{00000000-0005-0000-0000-000091440000}"/>
    <cellStyle name="Moneda 3 2 5 2 3" xfId="18308" xr:uid="{00000000-0005-0000-0000-000092440000}"/>
    <cellStyle name="Moneda 3 2 5 2 3 2" xfId="31499" xr:uid="{00000000-0005-0000-0000-000093440000}"/>
    <cellStyle name="Moneda 3 2 5 2 4" xfId="19594" xr:uid="{00000000-0005-0000-0000-000094440000}"/>
    <cellStyle name="Moneda 3 2 5 2 4 2" xfId="32785" xr:uid="{00000000-0005-0000-0000-000095440000}"/>
    <cellStyle name="Moneda 3 2 5 2 5" xfId="20898" xr:uid="{00000000-0005-0000-0000-000096440000}"/>
    <cellStyle name="Moneda 3 2 5 2 5 2" xfId="34087" xr:uid="{00000000-0005-0000-0000-000097440000}"/>
    <cellStyle name="Moneda 3 2 5 2 6" xfId="35612" xr:uid="{00000000-0005-0000-0000-000098440000}"/>
    <cellStyle name="Moneda 3 2 5 2 7" xfId="26200" xr:uid="{00000000-0005-0000-0000-000099440000}"/>
    <cellStyle name="Moneda 3 2 5 2 8" xfId="22424" xr:uid="{00000000-0005-0000-0000-00009A440000}"/>
    <cellStyle name="Moneda 3 2 5 3" xfId="14058" xr:uid="{00000000-0005-0000-0000-00009B440000}"/>
    <cellStyle name="Moneda 3 2 5 3 2" xfId="21143" xr:uid="{00000000-0005-0000-0000-00009C440000}"/>
    <cellStyle name="Moneda 3 2 5 3 2 2" xfId="34332" xr:uid="{00000000-0005-0000-0000-00009D440000}"/>
    <cellStyle name="Moneda 3 2 5 3 3" xfId="35857" xr:uid="{00000000-0005-0000-0000-00009E440000}"/>
    <cellStyle name="Moneda 3 2 5 3 4" xfId="27249" xr:uid="{00000000-0005-0000-0000-00009F440000}"/>
    <cellStyle name="Moneda 3 2 5 3 5" xfId="22669" xr:uid="{00000000-0005-0000-0000-0000A0440000}"/>
    <cellStyle name="Moneda 3 2 5 4" xfId="15114" xr:uid="{00000000-0005-0000-0000-0000A1440000}"/>
    <cellStyle name="Moneda 3 2 5 4 2" xfId="36097" xr:uid="{00000000-0005-0000-0000-0000A2440000}"/>
    <cellStyle name="Moneda 3 2 5 4 3" xfId="28305" xr:uid="{00000000-0005-0000-0000-0000A3440000}"/>
    <cellStyle name="Moneda 3 2 5 4 4" xfId="22909" xr:uid="{00000000-0005-0000-0000-0000A4440000}"/>
    <cellStyle name="Moneda 3 2 5 5" xfId="16170" xr:uid="{00000000-0005-0000-0000-0000A5440000}"/>
    <cellStyle name="Moneda 3 2 5 5 2" xfId="36327" xr:uid="{00000000-0005-0000-0000-0000A6440000}"/>
    <cellStyle name="Moneda 3 2 5 5 3" xfId="29361" xr:uid="{00000000-0005-0000-0000-0000A7440000}"/>
    <cellStyle name="Moneda 3 2 5 5 4" xfId="23139" xr:uid="{00000000-0005-0000-0000-0000A8440000}"/>
    <cellStyle name="Moneda 3 2 5 6" xfId="17451" xr:uid="{00000000-0005-0000-0000-0000A9440000}"/>
    <cellStyle name="Moneda 3 2 5 6 2" xfId="36582" xr:uid="{00000000-0005-0000-0000-0000AA440000}"/>
    <cellStyle name="Moneda 3 2 5 6 3" xfId="30642" xr:uid="{00000000-0005-0000-0000-0000AB440000}"/>
    <cellStyle name="Moneda 3 2 5 6 4" xfId="23403" xr:uid="{00000000-0005-0000-0000-0000AC440000}"/>
    <cellStyle name="Moneda 3 2 5 7" xfId="18737" xr:uid="{00000000-0005-0000-0000-0000AD440000}"/>
    <cellStyle name="Moneda 3 2 5 7 2" xfId="36837" xr:uid="{00000000-0005-0000-0000-0000AE440000}"/>
    <cellStyle name="Moneda 3 2 5 7 3" xfId="31928" xr:uid="{00000000-0005-0000-0000-0000AF440000}"/>
    <cellStyle name="Moneda 3 2 5 7 4" xfId="23658" xr:uid="{00000000-0005-0000-0000-0000B0440000}"/>
    <cellStyle name="Moneda 3 2 5 8" xfId="20041" xr:uid="{00000000-0005-0000-0000-0000B1440000}"/>
    <cellStyle name="Moneda 3 2 5 8 2" xfId="37066" xr:uid="{00000000-0005-0000-0000-0000B2440000}"/>
    <cellStyle name="Moneda 3 2 5 8 3" xfId="33230" xr:uid="{00000000-0005-0000-0000-0000B3440000}"/>
    <cellStyle name="Moneda 3 2 5 8 4" xfId="23887" xr:uid="{00000000-0005-0000-0000-0000B4440000}"/>
    <cellStyle name="Moneda 3 2 5 9" xfId="24116" xr:uid="{00000000-0005-0000-0000-0000B5440000}"/>
    <cellStyle name="Moneda 3 2 5 9 2" xfId="37295" xr:uid="{00000000-0005-0000-0000-0000B6440000}"/>
    <cellStyle name="Moneda 3 2 6" xfId="12165" xr:uid="{00000000-0005-0000-0000-0000B7440000}"/>
    <cellStyle name="Moneda 3 2 6 10" xfId="25357" xr:uid="{00000000-0005-0000-0000-0000B8440000}"/>
    <cellStyle name="Moneda 3 2 6 11" xfId="21663" xr:uid="{00000000-0005-0000-0000-0000B9440000}"/>
    <cellStyle name="Moneda 3 2 6 2" xfId="13105" xr:uid="{00000000-0005-0000-0000-0000BA440000}"/>
    <cellStyle name="Moneda 3 2 6 2 2" xfId="26296" xr:uid="{00000000-0005-0000-0000-0000BB440000}"/>
    <cellStyle name="Moneda 3 2 6 3" xfId="14154" xr:uid="{00000000-0005-0000-0000-0000BC440000}"/>
    <cellStyle name="Moneda 3 2 6 3 2" xfId="27345" xr:uid="{00000000-0005-0000-0000-0000BD440000}"/>
    <cellStyle name="Moneda 3 2 6 4" xfId="15210" xr:uid="{00000000-0005-0000-0000-0000BE440000}"/>
    <cellStyle name="Moneda 3 2 6 4 2" xfId="28401" xr:uid="{00000000-0005-0000-0000-0000BF440000}"/>
    <cellStyle name="Moneda 3 2 6 5" xfId="16266" xr:uid="{00000000-0005-0000-0000-0000C0440000}"/>
    <cellStyle name="Moneda 3 2 6 5 2" xfId="29457" xr:uid="{00000000-0005-0000-0000-0000C1440000}"/>
    <cellStyle name="Moneda 3 2 6 6" xfId="17547" xr:uid="{00000000-0005-0000-0000-0000C2440000}"/>
    <cellStyle name="Moneda 3 2 6 6 2" xfId="30738" xr:uid="{00000000-0005-0000-0000-0000C3440000}"/>
    <cellStyle name="Moneda 3 2 6 7" xfId="18833" xr:uid="{00000000-0005-0000-0000-0000C4440000}"/>
    <cellStyle name="Moneda 3 2 6 7 2" xfId="32024" xr:uid="{00000000-0005-0000-0000-0000C5440000}"/>
    <cellStyle name="Moneda 3 2 6 8" xfId="20137" xr:uid="{00000000-0005-0000-0000-0000C6440000}"/>
    <cellStyle name="Moneda 3 2 6 8 2" xfId="33326" xr:uid="{00000000-0005-0000-0000-0000C7440000}"/>
    <cellStyle name="Moneda 3 2 6 9" xfId="34851" xr:uid="{00000000-0005-0000-0000-0000C8440000}"/>
    <cellStyle name="Moneda 3 2 7" xfId="12270" xr:uid="{00000000-0005-0000-0000-0000C9440000}"/>
    <cellStyle name="Moneda 3 2 7 10" xfId="25462" xr:uid="{00000000-0005-0000-0000-0000CA440000}"/>
    <cellStyle name="Moneda 3 2 7 11" xfId="21768" xr:uid="{00000000-0005-0000-0000-0000CB440000}"/>
    <cellStyle name="Moneda 3 2 7 2" xfId="13210" xr:uid="{00000000-0005-0000-0000-0000CC440000}"/>
    <cellStyle name="Moneda 3 2 7 2 2" xfId="26401" xr:uid="{00000000-0005-0000-0000-0000CD440000}"/>
    <cellStyle name="Moneda 3 2 7 3" xfId="14259" xr:uid="{00000000-0005-0000-0000-0000CE440000}"/>
    <cellStyle name="Moneda 3 2 7 3 2" xfId="27450" xr:uid="{00000000-0005-0000-0000-0000CF440000}"/>
    <cellStyle name="Moneda 3 2 7 4" xfId="15315" xr:uid="{00000000-0005-0000-0000-0000D0440000}"/>
    <cellStyle name="Moneda 3 2 7 4 2" xfId="28506" xr:uid="{00000000-0005-0000-0000-0000D1440000}"/>
    <cellStyle name="Moneda 3 2 7 5" xfId="16371" xr:uid="{00000000-0005-0000-0000-0000D2440000}"/>
    <cellStyle name="Moneda 3 2 7 5 2" xfId="29562" xr:uid="{00000000-0005-0000-0000-0000D3440000}"/>
    <cellStyle name="Moneda 3 2 7 6" xfId="17652" xr:uid="{00000000-0005-0000-0000-0000D4440000}"/>
    <cellStyle name="Moneda 3 2 7 6 2" xfId="30843" xr:uid="{00000000-0005-0000-0000-0000D5440000}"/>
    <cellStyle name="Moneda 3 2 7 7" xfId="18938" xr:uid="{00000000-0005-0000-0000-0000D6440000}"/>
    <cellStyle name="Moneda 3 2 7 7 2" xfId="32129" xr:uid="{00000000-0005-0000-0000-0000D7440000}"/>
    <cellStyle name="Moneda 3 2 7 8" xfId="20242" xr:uid="{00000000-0005-0000-0000-0000D8440000}"/>
    <cellStyle name="Moneda 3 2 7 8 2" xfId="33431" xr:uid="{00000000-0005-0000-0000-0000D9440000}"/>
    <cellStyle name="Moneda 3 2 7 9" xfId="34956" xr:uid="{00000000-0005-0000-0000-0000DA440000}"/>
    <cellStyle name="Moneda 3 2 8" xfId="12419" xr:uid="{00000000-0005-0000-0000-0000DB440000}"/>
    <cellStyle name="Moneda 3 2 8 10" xfId="25611" xr:uid="{00000000-0005-0000-0000-0000DC440000}"/>
    <cellStyle name="Moneda 3 2 8 11" xfId="21914" xr:uid="{00000000-0005-0000-0000-0000DD440000}"/>
    <cellStyle name="Moneda 3 2 8 2" xfId="13356" xr:uid="{00000000-0005-0000-0000-0000DE440000}"/>
    <cellStyle name="Moneda 3 2 8 2 2" xfId="26547" xr:uid="{00000000-0005-0000-0000-0000DF440000}"/>
    <cellStyle name="Moneda 3 2 8 3" xfId="14405" xr:uid="{00000000-0005-0000-0000-0000E0440000}"/>
    <cellStyle name="Moneda 3 2 8 3 2" xfId="27596" xr:uid="{00000000-0005-0000-0000-0000E1440000}"/>
    <cellStyle name="Moneda 3 2 8 4" xfId="15461" xr:uid="{00000000-0005-0000-0000-0000E2440000}"/>
    <cellStyle name="Moneda 3 2 8 4 2" xfId="28652" xr:uid="{00000000-0005-0000-0000-0000E3440000}"/>
    <cellStyle name="Moneda 3 2 8 5" xfId="16517" xr:uid="{00000000-0005-0000-0000-0000E4440000}"/>
    <cellStyle name="Moneda 3 2 8 5 2" xfId="29708" xr:uid="{00000000-0005-0000-0000-0000E5440000}"/>
    <cellStyle name="Moneda 3 2 8 6" xfId="17798" xr:uid="{00000000-0005-0000-0000-0000E6440000}"/>
    <cellStyle name="Moneda 3 2 8 6 2" xfId="30989" xr:uid="{00000000-0005-0000-0000-0000E7440000}"/>
    <cellStyle name="Moneda 3 2 8 7" xfId="19084" xr:uid="{00000000-0005-0000-0000-0000E8440000}"/>
    <cellStyle name="Moneda 3 2 8 7 2" xfId="32275" xr:uid="{00000000-0005-0000-0000-0000E9440000}"/>
    <cellStyle name="Moneda 3 2 8 8" xfId="20388" xr:uid="{00000000-0005-0000-0000-0000EA440000}"/>
    <cellStyle name="Moneda 3 2 8 8 2" xfId="33577" xr:uid="{00000000-0005-0000-0000-0000EB440000}"/>
    <cellStyle name="Moneda 3 2 8 9" xfId="35102" xr:uid="{00000000-0005-0000-0000-0000EC440000}"/>
    <cellStyle name="Moneda 3 2 9" xfId="12435" xr:uid="{00000000-0005-0000-0000-0000ED440000}"/>
    <cellStyle name="Moneda 3 2 9 10" xfId="25627" xr:uid="{00000000-0005-0000-0000-0000EE440000}"/>
    <cellStyle name="Moneda 3 2 9 11" xfId="21929" xr:uid="{00000000-0005-0000-0000-0000EF440000}"/>
    <cellStyle name="Moneda 3 2 9 2" xfId="13371" xr:uid="{00000000-0005-0000-0000-0000F0440000}"/>
    <cellStyle name="Moneda 3 2 9 2 2" xfId="26562" xr:uid="{00000000-0005-0000-0000-0000F1440000}"/>
    <cellStyle name="Moneda 3 2 9 3" xfId="14420" xr:uid="{00000000-0005-0000-0000-0000F2440000}"/>
    <cellStyle name="Moneda 3 2 9 3 2" xfId="27611" xr:uid="{00000000-0005-0000-0000-0000F3440000}"/>
    <cellStyle name="Moneda 3 2 9 4" xfId="15476" xr:uid="{00000000-0005-0000-0000-0000F4440000}"/>
    <cellStyle name="Moneda 3 2 9 4 2" xfId="28667" xr:uid="{00000000-0005-0000-0000-0000F5440000}"/>
    <cellStyle name="Moneda 3 2 9 5" xfId="16532" xr:uid="{00000000-0005-0000-0000-0000F6440000}"/>
    <cellStyle name="Moneda 3 2 9 5 2" xfId="29723" xr:uid="{00000000-0005-0000-0000-0000F7440000}"/>
    <cellStyle name="Moneda 3 2 9 6" xfId="17813" xr:uid="{00000000-0005-0000-0000-0000F8440000}"/>
    <cellStyle name="Moneda 3 2 9 6 2" xfId="31004" xr:uid="{00000000-0005-0000-0000-0000F9440000}"/>
    <cellStyle name="Moneda 3 2 9 7" xfId="19099" xr:uid="{00000000-0005-0000-0000-0000FA440000}"/>
    <cellStyle name="Moneda 3 2 9 7 2" xfId="32290" xr:uid="{00000000-0005-0000-0000-0000FB440000}"/>
    <cellStyle name="Moneda 3 2 9 8" xfId="20403" xr:uid="{00000000-0005-0000-0000-0000FC440000}"/>
    <cellStyle name="Moneda 3 2 9 8 2" xfId="33592" xr:uid="{00000000-0005-0000-0000-0000FD440000}"/>
    <cellStyle name="Moneda 3 2 9 9" xfId="35117" xr:uid="{00000000-0005-0000-0000-0000FE440000}"/>
    <cellStyle name="Moneda 3 20" xfId="12655" xr:uid="{00000000-0005-0000-0000-0000FF440000}"/>
    <cellStyle name="Moneda 3 20 10" xfId="25847" xr:uid="{00000000-0005-0000-0000-000000450000}"/>
    <cellStyle name="Moneda 3 20 11" xfId="22149" xr:uid="{00000000-0005-0000-0000-000001450000}"/>
    <cellStyle name="Moneda 3 20 2" xfId="13591" xr:uid="{00000000-0005-0000-0000-000002450000}"/>
    <cellStyle name="Moneda 3 20 2 2" xfId="26782" xr:uid="{00000000-0005-0000-0000-000003450000}"/>
    <cellStyle name="Moneda 3 20 3" xfId="14640" xr:uid="{00000000-0005-0000-0000-000004450000}"/>
    <cellStyle name="Moneda 3 20 3 2" xfId="27831" xr:uid="{00000000-0005-0000-0000-000005450000}"/>
    <cellStyle name="Moneda 3 20 4" xfId="15696" xr:uid="{00000000-0005-0000-0000-000006450000}"/>
    <cellStyle name="Moneda 3 20 4 2" xfId="28887" xr:uid="{00000000-0005-0000-0000-000007450000}"/>
    <cellStyle name="Moneda 3 20 5" xfId="16752" xr:uid="{00000000-0005-0000-0000-000008450000}"/>
    <cellStyle name="Moneda 3 20 5 2" xfId="29943" xr:uid="{00000000-0005-0000-0000-000009450000}"/>
    <cellStyle name="Moneda 3 20 6" xfId="18033" xr:uid="{00000000-0005-0000-0000-00000A450000}"/>
    <cellStyle name="Moneda 3 20 6 2" xfId="31224" xr:uid="{00000000-0005-0000-0000-00000B450000}"/>
    <cellStyle name="Moneda 3 20 7" xfId="19319" xr:uid="{00000000-0005-0000-0000-00000C450000}"/>
    <cellStyle name="Moneda 3 20 7 2" xfId="32510" xr:uid="{00000000-0005-0000-0000-00000D450000}"/>
    <cellStyle name="Moneda 3 20 8" xfId="20623" xr:uid="{00000000-0005-0000-0000-00000E450000}"/>
    <cellStyle name="Moneda 3 20 8 2" xfId="33812" xr:uid="{00000000-0005-0000-0000-00000F450000}"/>
    <cellStyle name="Moneda 3 20 9" xfId="35337" xr:uid="{00000000-0005-0000-0000-000010450000}"/>
    <cellStyle name="Moneda 3 21" xfId="12665" xr:uid="{00000000-0005-0000-0000-000011450000}"/>
    <cellStyle name="Moneda 3 21 10" xfId="25857" xr:uid="{00000000-0005-0000-0000-000012450000}"/>
    <cellStyle name="Moneda 3 21 11" xfId="22159" xr:uid="{00000000-0005-0000-0000-000013450000}"/>
    <cellStyle name="Moneda 3 21 2" xfId="13601" xr:uid="{00000000-0005-0000-0000-000014450000}"/>
    <cellStyle name="Moneda 3 21 2 2" xfId="26792" xr:uid="{00000000-0005-0000-0000-000015450000}"/>
    <cellStyle name="Moneda 3 21 3" xfId="14650" xr:uid="{00000000-0005-0000-0000-000016450000}"/>
    <cellStyle name="Moneda 3 21 3 2" xfId="27841" xr:uid="{00000000-0005-0000-0000-000017450000}"/>
    <cellStyle name="Moneda 3 21 4" xfId="15706" xr:uid="{00000000-0005-0000-0000-000018450000}"/>
    <cellStyle name="Moneda 3 21 4 2" xfId="28897" xr:uid="{00000000-0005-0000-0000-000019450000}"/>
    <cellStyle name="Moneda 3 21 5" xfId="16762" xr:uid="{00000000-0005-0000-0000-00001A450000}"/>
    <cellStyle name="Moneda 3 21 5 2" xfId="29953" xr:uid="{00000000-0005-0000-0000-00001B450000}"/>
    <cellStyle name="Moneda 3 21 6" xfId="18043" xr:uid="{00000000-0005-0000-0000-00001C450000}"/>
    <cellStyle name="Moneda 3 21 6 2" xfId="31234" xr:uid="{00000000-0005-0000-0000-00001D450000}"/>
    <cellStyle name="Moneda 3 21 7" xfId="19329" xr:uid="{00000000-0005-0000-0000-00001E450000}"/>
    <cellStyle name="Moneda 3 21 7 2" xfId="32520" xr:uid="{00000000-0005-0000-0000-00001F450000}"/>
    <cellStyle name="Moneda 3 21 8" xfId="20633" xr:uid="{00000000-0005-0000-0000-000020450000}"/>
    <cellStyle name="Moneda 3 21 8 2" xfId="33822" xr:uid="{00000000-0005-0000-0000-000021450000}"/>
    <cellStyle name="Moneda 3 21 9" xfId="35347" xr:uid="{00000000-0005-0000-0000-000022450000}"/>
    <cellStyle name="Moneda 3 22" xfId="13622" xr:uid="{00000000-0005-0000-0000-000023450000}"/>
    <cellStyle name="Moneda 3 22 10" xfId="22180" xr:uid="{00000000-0005-0000-0000-000024450000}"/>
    <cellStyle name="Moneda 3 22 2" xfId="14671" xr:uid="{00000000-0005-0000-0000-000025450000}"/>
    <cellStyle name="Moneda 3 22 2 2" xfId="27862" xr:uid="{00000000-0005-0000-0000-000026450000}"/>
    <cellStyle name="Moneda 3 22 3" xfId="15727" xr:uid="{00000000-0005-0000-0000-000027450000}"/>
    <cellStyle name="Moneda 3 22 3 2" xfId="28918" xr:uid="{00000000-0005-0000-0000-000028450000}"/>
    <cellStyle name="Moneda 3 22 4" xfId="16783" xr:uid="{00000000-0005-0000-0000-000029450000}"/>
    <cellStyle name="Moneda 3 22 4 2" xfId="29974" xr:uid="{00000000-0005-0000-0000-00002A450000}"/>
    <cellStyle name="Moneda 3 22 5" xfId="18064" xr:uid="{00000000-0005-0000-0000-00002B450000}"/>
    <cellStyle name="Moneda 3 22 5 2" xfId="31255" xr:uid="{00000000-0005-0000-0000-00002C450000}"/>
    <cellStyle name="Moneda 3 22 6" xfId="19350" xr:uid="{00000000-0005-0000-0000-00002D450000}"/>
    <cellStyle name="Moneda 3 22 6 2" xfId="32541" xr:uid="{00000000-0005-0000-0000-00002E450000}"/>
    <cellStyle name="Moneda 3 22 7" xfId="20654" xr:uid="{00000000-0005-0000-0000-00002F450000}"/>
    <cellStyle name="Moneda 3 22 7 2" xfId="33843" xr:uid="{00000000-0005-0000-0000-000030450000}"/>
    <cellStyle name="Moneda 3 22 8" xfId="35368" xr:uid="{00000000-0005-0000-0000-000031450000}"/>
    <cellStyle name="Moneda 3 22 9" xfId="26813" xr:uid="{00000000-0005-0000-0000-000032450000}"/>
    <cellStyle name="Moneda 3 23" xfId="12723" xr:uid="{00000000-0005-0000-0000-000033450000}"/>
    <cellStyle name="Moneda 3 23 10" xfId="22291" xr:uid="{00000000-0005-0000-0000-000034450000}"/>
    <cellStyle name="Moneda 3 23 2" xfId="14782" xr:uid="{00000000-0005-0000-0000-000035450000}"/>
    <cellStyle name="Moneda 3 23 2 2" xfId="27973" xr:uid="{00000000-0005-0000-0000-000036450000}"/>
    <cellStyle name="Moneda 3 23 3" xfId="15838" xr:uid="{00000000-0005-0000-0000-000037450000}"/>
    <cellStyle name="Moneda 3 23 3 2" xfId="29029" xr:uid="{00000000-0005-0000-0000-000038450000}"/>
    <cellStyle name="Moneda 3 23 4" xfId="16894" xr:uid="{00000000-0005-0000-0000-000039450000}"/>
    <cellStyle name="Moneda 3 23 4 2" xfId="30085" xr:uid="{00000000-0005-0000-0000-00003A450000}"/>
    <cellStyle name="Moneda 3 23 5" xfId="18175" xr:uid="{00000000-0005-0000-0000-00003B450000}"/>
    <cellStyle name="Moneda 3 23 5 2" xfId="31366" xr:uid="{00000000-0005-0000-0000-00003C450000}"/>
    <cellStyle name="Moneda 3 23 6" xfId="19461" xr:uid="{00000000-0005-0000-0000-00003D450000}"/>
    <cellStyle name="Moneda 3 23 6 2" xfId="32652" xr:uid="{00000000-0005-0000-0000-00003E450000}"/>
    <cellStyle name="Moneda 3 23 7" xfId="20765" xr:uid="{00000000-0005-0000-0000-00003F450000}"/>
    <cellStyle name="Moneda 3 23 7 2" xfId="33954" xr:uid="{00000000-0005-0000-0000-000040450000}"/>
    <cellStyle name="Moneda 3 23 8" xfId="35479" xr:uid="{00000000-0005-0000-0000-000041450000}"/>
    <cellStyle name="Moneda 3 23 9" xfId="25914" xr:uid="{00000000-0005-0000-0000-000042450000}"/>
    <cellStyle name="Moneda 3 24" xfId="14786" xr:uid="{00000000-0005-0000-0000-000043450000}"/>
    <cellStyle name="Moneda 3 24 2" xfId="15842" xr:uid="{00000000-0005-0000-0000-000044450000}"/>
    <cellStyle name="Moneda 3 24 2 2" xfId="29033" xr:uid="{00000000-0005-0000-0000-000045450000}"/>
    <cellStyle name="Moneda 3 24 3" xfId="16898" xr:uid="{00000000-0005-0000-0000-000046450000}"/>
    <cellStyle name="Moneda 3 24 3 2" xfId="30089" xr:uid="{00000000-0005-0000-0000-000047450000}"/>
    <cellStyle name="Moneda 3 24 4" xfId="18179" xr:uid="{00000000-0005-0000-0000-000048450000}"/>
    <cellStyle name="Moneda 3 24 4 2" xfId="31370" xr:uid="{00000000-0005-0000-0000-000049450000}"/>
    <cellStyle name="Moneda 3 24 5" xfId="19465" xr:uid="{00000000-0005-0000-0000-00004A450000}"/>
    <cellStyle name="Moneda 3 24 5 2" xfId="32656" xr:uid="{00000000-0005-0000-0000-00004B450000}"/>
    <cellStyle name="Moneda 3 24 6" xfId="20769" xr:uid="{00000000-0005-0000-0000-00004C450000}"/>
    <cellStyle name="Moneda 3 24 6 2" xfId="33958" xr:uid="{00000000-0005-0000-0000-00004D450000}"/>
    <cellStyle name="Moneda 3 24 7" xfId="35483" xr:uid="{00000000-0005-0000-0000-00004E450000}"/>
    <cellStyle name="Moneda 3 24 8" xfId="27977" xr:uid="{00000000-0005-0000-0000-00004F450000}"/>
    <cellStyle name="Moneda 3 24 9" xfId="22295" xr:uid="{00000000-0005-0000-0000-000050450000}"/>
    <cellStyle name="Moneda 3 25" xfId="13772" xr:uid="{00000000-0005-0000-0000-000051450000}"/>
    <cellStyle name="Moneda 3 25 2" xfId="16906" xr:uid="{00000000-0005-0000-0000-000052450000}"/>
    <cellStyle name="Moneda 3 25 2 2" xfId="30097" xr:uid="{00000000-0005-0000-0000-000053450000}"/>
    <cellStyle name="Moneda 3 25 3" xfId="18186" xr:uid="{00000000-0005-0000-0000-000054450000}"/>
    <cellStyle name="Moneda 3 25 3 2" xfId="31377" xr:uid="{00000000-0005-0000-0000-000055450000}"/>
    <cellStyle name="Moneda 3 25 4" xfId="19472" xr:uid="{00000000-0005-0000-0000-000056450000}"/>
    <cellStyle name="Moneda 3 25 4 2" xfId="32663" xr:uid="{00000000-0005-0000-0000-000057450000}"/>
    <cellStyle name="Moneda 3 25 5" xfId="20776" xr:uid="{00000000-0005-0000-0000-000058450000}"/>
    <cellStyle name="Moneda 3 25 5 2" xfId="33965" xr:uid="{00000000-0005-0000-0000-000059450000}"/>
    <cellStyle name="Moneda 3 25 6" xfId="35490" xr:uid="{00000000-0005-0000-0000-00005A450000}"/>
    <cellStyle name="Moneda 3 25 7" xfId="26963" xr:uid="{00000000-0005-0000-0000-00005B450000}"/>
    <cellStyle name="Moneda 3 25 8" xfId="22302" xr:uid="{00000000-0005-0000-0000-00005C450000}"/>
    <cellStyle name="Moneda 3 26" xfId="14828" xr:uid="{00000000-0005-0000-0000-00005D450000}"/>
    <cellStyle name="Moneda 3 26 2" xfId="19712" xr:uid="{00000000-0005-0000-0000-00005E450000}"/>
    <cellStyle name="Moneda 3 26 2 2" xfId="32902" xr:uid="{00000000-0005-0000-0000-00005F450000}"/>
    <cellStyle name="Moneda 3 26 3" xfId="21015" xr:uid="{00000000-0005-0000-0000-000060450000}"/>
    <cellStyle name="Moneda 3 26 3 2" xfId="34204" xr:uid="{00000000-0005-0000-0000-000061450000}"/>
    <cellStyle name="Moneda 3 26 4" xfId="35729" xr:uid="{00000000-0005-0000-0000-000062450000}"/>
    <cellStyle name="Moneda 3 26 5" xfId="28019" xr:uid="{00000000-0005-0000-0000-000063450000}"/>
    <cellStyle name="Moneda 3 26 6" xfId="22541" xr:uid="{00000000-0005-0000-0000-000064450000}"/>
    <cellStyle name="Moneda 3 27" xfId="15884" xr:uid="{00000000-0005-0000-0000-000065450000}"/>
    <cellStyle name="Moneda 3 27 2" xfId="21026" xr:uid="{00000000-0005-0000-0000-000066450000}"/>
    <cellStyle name="Moneda 3 27 2 2" xfId="34215" xr:uid="{00000000-0005-0000-0000-000067450000}"/>
    <cellStyle name="Moneda 3 27 3" xfId="35740" xr:uid="{00000000-0005-0000-0000-000068450000}"/>
    <cellStyle name="Moneda 3 27 4" xfId="29075" xr:uid="{00000000-0005-0000-0000-000069450000}"/>
    <cellStyle name="Moneda 3 27 5" xfId="22552" xr:uid="{00000000-0005-0000-0000-00006A450000}"/>
    <cellStyle name="Moneda 3 28" xfId="17165" xr:uid="{00000000-0005-0000-0000-00006B450000}"/>
    <cellStyle name="Moneda 3 28 2" xfId="35962" xr:uid="{00000000-0005-0000-0000-00006C450000}"/>
    <cellStyle name="Moneda 3 28 3" xfId="30356" xr:uid="{00000000-0005-0000-0000-00006D450000}"/>
    <cellStyle name="Moneda 3 28 4" xfId="22774" xr:uid="{00000000-0005-0000-0000-00006E450000}"/>
    <cellStyle name="Moneda 3 29" xfId="18451" xr:uid="{00000000-0005-0000-0000-00006F450000}"/>
    <cellStyle name="Moneda 3 29 2" xfId="35980" xr:uid="{00000000-0005-0000-0000-000070450000}"/>
    <cellStyle name="Moneda 3 29 3" xfId="31642" xr:uid="{00000000-0005-0000-0000-000071450000}"/>
    <cellStyle name="Moneda 3 29 4" xfId="22792" xr:uid="{00000000-0005-0000-0000-000072450000}"/>
    <cellStyle name="Moneda 3 3" xfId="11955" xr:uid="{00000000-0005-0000-0000-000073450000}"/>
    <cellStyle name="Moneda 3 3 10" xfId="12898" xr:uid="{00000000-0005-0000-0000-000074450000}"/>
    <cellStyle name="Moneda 3 3 10 2" xfId="16927" xr:uid="{00000000-0005-0000-0000-000075450000}"/>
    <cellStyle name="Moneda 3 3 10 2 2" xfId="30118" xr:uid="{00000000-0005-0000-0000-000076450000}"/>
    <cellStyle name="Moneda 3 3 10 3" xfId="18207" xr:uid="{00000000-0005-0000-0000-000077450000}"/>
    <cellStyle name="Moneda 3 3 10 3 2" xfId="31398" xr:uid="{00000000-0005-0000-0000-000078450000}"/>
    <cellStyle name="Moneda 3 3 10 4" xfId="19493" xr:uid="{00000000-0005-0000-0000-000079450000}"/>
    <cellStyle name="Moneda 3 3 10 4 2" xfId="32684" xr:uid="{00000000-0005-0000-0000-00007A450000}"/>
    <cellStyle name="Moneda 3 3 10 5" xfId="20797" xr:uid="{00000000-0005-0000-0000-00007B450000}"/>
    <cellStyle name="Moneda 3 3 10 5 2" xfId="33986" xr:uid="{00000000-0005-0000-0000-00007C450000}"/>
    <cellStyle name="Moneda 3 3 10 6" xfId="35511" xr:uid="{00000000-0005-0000-0000-00007D450000}"/>
    <cellStyle name="Moneda 3 3 10 7" xfId="26089" xr:uid="{00000000-0005-0000-0000-00007E450000}"/>
    <cellStyle name="Moneda 3 3 10 8" xfId="22323" xr:uid="{00000000-0005-0000-0000-00007F450000}"/>
    <cellStyle name="Moneda 3 3 11" xfId="13947" xr:uid="{00000000-0005-0000-0000-000080450000}"/>
    <cellStyle name="Moneda 3 3 11 2" xfId="21042" xr:uid="{00000000-0005-0000-0000-000081450000}"/>
    <cellStyle name="Moneda 3 3 11 2 2" xfId="34231" xr:uid="{00000000-0005-0000-0000-000082450000}"/>
    <cellStyle name="Moneda 3 3 11 3" xfId="35756" xr:uid="{00000000-0005-0000-0000-000083450000}"/>
    <cellStyle name="Moneda 3 3 11 4" xfId="27138" xr:uid="{00000000-0005-0000-0000-000084450000}"/>
    <cellStyle name="Moneda 3 3 11 5" xfId="22568" xr:uid="{00000000-0005-0000-0000-000085450000}"/>
    <cellStyle name="Moneda 3 3 12" xfId="15003" xr:uid="{00000000-0005-0000-0000-000086450000}"/>
    <cellStyle name="Moneda 3 3 12 2" xfId="35996" xr:uid="{00000000-0005-0000-0000-000087450000}"/>
    <cellStyle name="Moneda 3 3 12 3" xfId="28194" xr:uid="{00000000-0005-0000-0000-000088450000}"/>
    <cellStyle name="Moneda 3 3 12 4" xfId="22808" xr:uid="{00000000-0005-0000-0000-000089450000}"/>
    <cellStyle name="Moneda 3 3 13" xfId="16059" xr:uid="{00000000-0005-0000-0000-00008A450000}"/>
    <cellStyle name="Moneda 3 3 13 2" xfId="36226" xr:uid="{00000000-0005-0000-0000-00008B450000}"/>
    <cellStyle name="Moneda 3 3 13 3" xfId="29250" xr:uid="{00000000-0005-0000-0000-00008C450000}"/>
    <cellStyle name="Moneda 3 3 13 4" xfId="23038" xr:uid="{00000000-0005-0000-0000-00008D450000}"/>
    <cellStyle name="Moneda 3 3 14" xfId="17340" xr:uid="{00000000-0005-0000-0000-00008E450000}"/>
    <cellStyle name="Moneda 3 3 14 2" xfId="36481" xr:uid="{00000000-0005-0000-0000-00008F450000}"/>
    <cellStyle name="Moneda 3 3 14 3" xfId="30531" xr:uid="{00000000-0005-0000-0000-000090450000}"/>
    <cellStyle name="Moneda 3 3 14 4" xfId="23302" xr:uid="{00000000-0005-0000-0000-000091450000}"/>
    <cellStyle name="Moneda 3 3 15" xfId="18626" xr:uid="{00000000-0005-0000-0000-000092450000}"/>
    <cellStyle name="Moneda 3 3 15 2" xfId="36736" xr:uid="{00000000-0005-0000-0000-000093450000}"/>
    <cellStyle name="Moneda 3 3 15 3" xfId="31817" xr:uid="{00000000-0005-0000-0000-000094450000}"/>
    <cellStyle name="Moneda 3 3 15 4" xfId="23557" xr:uid="{00000000-0005-0000-0000-000095450000}"/>
    <cellStyle name="Moneda 3 3 16" xfId="19930" xr:uid="{00000000-0005-0000-0000-000096450000}"/>
    <cellStyle name="Moneda 3 3 16 2" xfId="36965" xr:uid="{00000000-0005-0000-0000-000097450000}"/>
    <cellStyle name="Moneda 3 3 16 3" xfId="33119" xr:uid="{00000000-0005-0000-0000-000098450000}"/>
    <cellStyle name="Moneda 3 3 16 4" xfId="23786" xr:uid="{00000000-0005-0000-0000-000099450000}"/>
    <cellStyle name="Moneda 3 3 17" xfId="24015" xr:uid="{00000000-0005-0000-0000-00009A450000}"/>
    <cellStyle name="Moneda 3 3 17 2" xfId="37194" xr:uid="{00000000-0005-0000-0000-00009B450000}"/>
    <cellStyle name="Moneda 3 3 18" xfId="24244" xr:uid="{00000000-0005-0000-0000-00009C450000}"/>
    <cellStyle name="Moneda 3 3 18 2" xfId="37423" xr:uid="{00000000-0005-0000-0000-00009D450000}"/>
    <cellStyle name="Moneda 3 3 19" xfId="24495" xr:uid="{00000000-0005-0000-0000-00009E450000}"/>
    <cellStyle name="Moneda 3 3 19 2" xfId="37674" xr:uid="{00000000-0005-0000-0000-00009F450000}"/>
    <cellStyle name="Moneda 3 3 2" xfId="12034" xr:uid="{00000000-0005-0000-0000-0000A0450000}"/>
    <cellStyle name="Moneda 3 3 2 10" xfId="15080" xr:uid="{00000000-0005-0000-0000-0000A1450000}"/>
    <cellStyle name="Moneda 3 3 2 10 2" xfId="36060" xr:uid="{00000000-0005-0000-0000-0000A2450000}"/>
    <cellStyle name="Moneda 3 3 2 10 3" xfId="28271" xr:uid="{00000000-0005-0000-0000-0000A3450000}"/>
    <cellStyle name="Moneda 3 3 2 10 4" xfId="22872" xr:uid="{00000000-0005-0000-0000-0000A4450000}"/>
    <cellStyle name="Moneda 3 3 2 11" xfId="16136" xr:uid="{00000000-0005-0000-0000-0000A5450000}"/>
    <cellStyle name="Moneda 3 3 2 11 2" xfId="36290" xr:uid="{00000000-0005-0000-0000-0000A6450000}"/>
    <cellStyle name="Moneda 3 3 2 11 3" xfId="29327" xr:uid="{00000000-0005-0000-0000-0000A7450000}"/>
    <cellStyle name="Moneda 3 3 2 11 4" xfId="23102" xr:uid="{00000000-0005-0000-0000-0000A8450000}"/>
    <cellStyle name="Moneda 3 3 2 12" xfId="17417" xr:uid="{00000000-0005-0000-0000-0000A9450000}"/>
    <cellStyle name="Moneda 3 3 2 12 2" xfId="36545" xr:uid="{00000000-0005-0000-0000-0000AA450000}"/>
    <cellStyle name="Moneda 3 3 2 12 3" xfId="30608" xr:uid="{00000000-0005-0000-0000-0000AB450000}"/>
    <cellStyle name="Moneda 3 3 2 12 4" xfId="23366" xr:uid="{00000000-0005-0000-0000-0000AC450000}"/>
    <cellStyle name="Moneda 3 3 2 13" xfId="18703" xr:uid="{00000000-0005-0000-0000-0000AD450000}"/>
    <cellStyle name="Moneda 3 3 2 13 2" xfId="36800" xr:uid="{00000000-0005-0000-0000-0000AE450000}"/>
    <cellStyle name="Moneda 3 3 2 13 3" xfId="31894" xr:uid="{00000000-0005-0000-0000-0000AF450000}"/>
    <cellStyle name="Moneda 3 3 2 13 4" xfId="23621" xr:uid="{00000000-0005-0000-0000-0000B0450000}"/>
    <cellStyle name="Moneda 3 3 2 14" xfId="20007" xr:uid="{00000000-0005-0000-0000-0000B1450000}"/>
    <cellStyle name="Moneda 3 3 2 14 2" xfId="37029" xr:uid="{00000000-0005-0000-0000-0000B2450000}"/>
    <cellStyle name="Moneda 3 3 2 14 3" xfId="33196" xr:uid="{00000000-0005-0000-0000-0000B3450000}"/>
    <cellStyle name="Moneda 3 3 2 14 4" xfId="23850" xr:uid="{00000000-0005-0000-0000-0000B4450000}"/>
    <cellStyle name="Moneda 3 3 2 15" xfId="24079" xr:uid="{00000000-0005-0000-0000-0000B5450000}"/>
    <cellStyle name="Moneda 3 3 2 15 2" xfId="37258" xr:uid="{00000000-0005-0000-0000-0000B6450000}"/>
    <cellStyle name="Moneda 3 3 2 16" xfId="24308" xr:uid="{00000000-0005-0000-0000-0000B7450000}"/>
    <cellStyle name="Moneda 3 3 2 16 2" xfId="37487" xr:uid="{00000000-0005-0000-0000-0000B8450000}"/>
    <cellStyle name="Moneda 3 3 2 17" xfId="24559" xr:uid="{00000000-0005-0000-0000-0000B9450000}"/>
    <cellStyle name="Moneda 3 3 2 17 2" xfId="37738" xr:uid="{00000000-0005-0000-0000-0000BA450000}"/>
    <cellStyle name="Moneda 3 3 2 18" xfId="34721" xr:uid="{00000000-0005-0000-0000-0000BB450000}"/>
    <cellStyle name="Moneda 3 3 2 19" xfId="25226" xr:uid="{00000000-0005-0000-0000-0000BC450000}"/>
    <cellStyle name="Moneda 3 3 2 2" xfId="12141" xr:uid="{00000000-0005-0000-0000-0000BD450000}"/>
    <cellStyle name="Moneda 3 3 2 2 10" xfId="24417" xr:uid="{00000000-0005-0000-0000-0000BE450000}"/>
    <cellStyle name="Moneda 3 3 2 2 10 2" xfId="37596" xr:uid="{00000000-0005-0000-0000-0000BF450000}"/>
    <cellStyle name="Moneda 3 3 2 2 11" xfId="24668" xr:uid="{00000000-0005-0000-0000-0000C0450000}"/>
    <cellStyle name="Moneda 3 3 2 2 11 2" xfId="37847" xr:uid="{00000000-0005-0000-0000-0000C1450000}"/>
    <cellStyle name="Moneda 3 3 2 2 12" xfId="34827" xr:uid="{00000000-0005-0000-0000-0000C2450000}"/>
    <cellStyle name="Moneda 3 3 2 2 13" xfId="25333" xr:uid="{00000000-0005-0000-0000-0000C3450000}"/>
    <cellStyle name="Moneda 3 3 2 2 14" xfId="21639" xr:uid="{00000000-0005-0000-0000-0000C4450000}"/>
    <cellStyle name="Moneda 3 3 2 2 2" xfId="13081" xr:uid="{00000000-0005-0000-0000-0000C5450000}"/>
    <cellStyle name="Moneda 3 3 2 2 2 2" xfId="17100" xr:uid="{00000000-0005-0000-0000-0000C6450000}"/>
    <cellStyle name="Moneda 3 3 2 2 2 2 2" xfId="30291" xr:uid="{00000000-0005-0000-0000-0000C7450000}"/>
    <cellStyle name="Moneda 3 3 2 2 2 3" xfId="18380" xr:uid="{00000000-0005-0000-0000-0000C8450000}"/>
    <cellStyle name="Moneda 3 3 2 2 2 3 2" xfId="31571" xr:uid="{00000000-0005-0000-0000-0000C9450000}"/>
    <cellStyle name="Moneda 3 3 2 2 2 4" xfId="19666" xr:uid="{00000000-0005-0000-0000-0000CA450000}"/>
    <cellStyle name="Moneda 3 3 2 2 2 4 2" xfId="32857" xr:uid="{00000000-0005-0000-0000-0000CB450000}"/>
    <cellStyle name="Moneda 3 3 2 2 2 5" xfId="20970" xr:uid="{00000000-0005-0000-0000-0000CC450000}"/>
    <cellStyle name="Moneda 3 3 2 2 2 5 2" xfId="34159" xr:uid="{00000000-0005-0000-0000-0000CD450000}"/>
    <cellStyle name="Moneda 3 3 2 2 2 6" xfId="35684" xr:uid="{00000000-0005-0000-0000-0000CE450000}"/>
    <cellStyle name="Moneda 3 3 2 2 2 7" xfId="26272" xr:uid="{00000000-0005-0000-0000-0000CF450000}"/>
    <cellStyle name="Moneda 3 3 2 2 2 8" xfId="22496" xr:uid="{00000000-0005-0000-0000-0000D0450000}"/>
    <cellStyle name="Moneda 3 3 2 2 3" xfId="14130" xr:uid="{00000000-0005-0000-0000-0000D1450000}"/>
    <cellStyle name="Moneda 3 3 2 2 3 2" xfId="21215" xr:uid="{00000000-0005-0000-0000-0000D2450000}"/>
    <cellStyle name="Moneda 3 3 2 2 3 2 2" xfId="34404" xr:uid="{00000000-0005-0000-0000-0000D3450000}"/>
    <cellStyle name="Moneda 3 3 2 2 3 3" xfId="35929" xr:uid="{00000000-0005-0000-0000-0000D4450000}"/>
    <cellStyle name="Moneda 3 3 2 2 3 4" xfId="27321" xr:uid="{00000000-0005-0000-0000-0000D5450000}"/>
    <cellStyle name="Moneda 3 3 2 2 3 5" xfId="22741" xr:uid="{00000000-0005-0000-0000-0000D6450000}"/>
    <cellStyle name="Moneda 3 3 2 2 4" xfId="15186" xr:uid="{00000000-0005-0000-0000-0000D7450000}"/>
    <cellStyle name="Moneda 3 3 2 2 4 2" xfId="36169" xr:uid="{00000000-0005-0000-0000-0000D8450000}"/>
    <cellStyle name="Moneda 3 3 2 2 4 3" xfId="28377" xr:uid="{00000000-0005-0000-0000-0000D9450000}"/>
    <cellStyle name="Moneda 3 3 2 2 4 4" xfId="22981" xr:uid="{00000000-0005-0000-0000-0000DA450000}"/>
    <cellStyle name="Moneda 3 3 2 2 5" xfId="16242" xr:uid="{00000000-0005-0000-0000-0000DB450000}"/>
    <cellStyle name="Moneda 3 3 2 2 5 2" xfId="36399" xr:uid="{00000000-0005-0000-0000-0000DC450000}"/>
    <cellStyle name="Moneda 3 3 2 2 5 3" xfId="29433" xr:uid="{00000000-0005-0000-0000-0000DD450000}"/>
    <cellStyle name="Moneda 3 3 2 2 5 4" xfId="23211" xr:uid="{00000000-0005-0000-0000-0000DE450000}"/>
    <cellStyle name="Moneda 3 3 2 2 6" xfId="17523" xr:uid="{00000000-0005-0000-0000-0000DF450000}"/>
    <cellStyle name="Moneda 3 3 2 2 6 2" xfId="36654" xr:uid="{00000000-0005-0000-0000-0000E0450000}"/>
    <cellStyle name="Moneda 3 3 2 2 6 3" xfId="30714" xr:uid="{00000000-0005-0000-0000-0000E1450000}"/>
    <cellStyle name="Moneda 3 3 2 2 6 4" xfId="23475" xr:uid="{00000000-0005-0000-0000-0000E2450000}"/>
    <cellStyle name="Moneda 3 3 2 2 7" xfId="18809" xr:uid="{00000000-0005-0000-0000-0000E3450000}"/>
    <cellStyle name="Moneda 3 3 2 2 7 2" xfId="36909" xr:uid="{00000000-0005-0000-0000-0000E4450000}"/>
    <cellStyle name="Moneda 3 3 2 2 7 3" xfId="32000" xr:uid="{00000000-0005-0000-0000-0000E5450000}"/>
    <cellStyle name="Moneda 3 3 2 2 7 4" xfId="23730" xr:uid="{00000000-0005-0000-0000-0000E6450000}"/>
    <cellStyle name="Moneda 3 3 2 2 8" xfId="20113" xr:uid="{00000000-0005-0000-0000-0000E7450000}"/>
    <cellStyle name="Moneda 3 3 2 2 8 2" xfId="37138" xr:uid="{00000000-0005-0000-0000-0000E8450000}"/>
    <cellStyle name="Moneda 3 3 2 2 8 3" xfId="33302" xr:uid="{00000000-0005-0000-0000-0000E9450000}"/>
    <cellStyle name="Moneda 3 3 2 2 8 4" xfId="23959" xr:uid="{00000000-0005-0000-0000-0000EA450000}"/>
    <cellStyle name="Moneda 3 3 2 2 9" xfId="24188" xr:uid="{00000000-0005-0000-0000-0000EB450000}"/>
    <cellStyle name="Moneda 3 3 2 2 9 2" xfId="37367" xr:uid="{00000000-0005-0000-0000-0000EC450000}"/>
    <cellStyle name="Moneda 3 3 2 20" xfId="21533" xr:uid="{00000000-0005-0000-0000-0000ED450000}"/>
    <cellStyle name="Moneda 3 3 2 3" xfId="12237" xr:uid="{00000000-0005-0000-0000-0000EE450000}"/>
    <cellStyle name="Moneda 3 3 2 3 10" xfId="25429" xr:uid="{00000000-0005-0000-0000-0000EF450000}"/>
    <cellStyle name="Moneda 3 3 2 3 11" xfId="21735" xr:uid="{00000000-0005-0000-0000-0000F0450000}"/>
    <cellStyle name="Moneda 3 3 2 3 2" xfId="13177" xr:uid="{00000000-0005-0000-0000-0000F1450000}"/>
    <cellStyle name="Moneda 3 3 2 3 2 2" xfId="26368" xr:uid="{00000000-0005-0000-0000-0000F2450000}"/>
    <cellStyle name="Moneda 3 3 2 3 3" xfId="14226" xr:uid="{00000000-0005-0000-0000-0000F3450000}"/>
    <cellStyle name="Moneda 3 3 2 3 3 2" xfId="27417" xr:uid="{00000000-0005-0000-0000-0000F4450000}"/>
    <cellStyle name="Moneda 3 3 2 3 4" xfId="15282" xr:uid="{00000000-0005-0000-0000-0000F5450000}"/>
    <cellStyle name="Moneda 3 3 2 3 4 2" xfId="28473" xr:uid="{00000000-0005-0000-0000-0000F6450000}"/>
    <cellStyle name="Moneda 3 3 2 3 5" xfId="16338" xr:uid="{00000000-0005-0000-0000-0000F7450000}"/>
    <cellStyle name="Moneda 3 3 2 3 5 2" xfId="29529" xr:uid="{00000000-0005-0000-0000-0000F8450000}"/>
    <cellStyle name="Moneda 3 3 2 3 6" xfId="17619" xr:uid="{00000000-0005-0000-0000-0000F9450000}"/>
    <cellStyle name="Moneda 3 3 2 3 6 2" xfId="30810" xr:uid="{00000000-0005-0000-0000-0000FA450000}"/>
    <cellStyle name="Moneda 3 3 2 3 7" xfId="18905" xr:uid="{00000000-0005-0000-0000-0000FB450000}"/>
    <cellStyle name="Moneda 3 3 2 3 7 2" xfId="32096" xr:uid="{00000000-0005-0000-0000-0000FC450000}"/>
    <cellStyle name="Moneda 3 3 2 3 8" xfId="20209" xr:uid="{00000000-0005-0000-0000-0000FD450000}"/>
    <cellStyle name="Moneda 3 3 2 3 8 2" xfId="33398" xr:uid="{00000000-0005-0000-0000-0000FE450000}"/>
    <cellStyle name="Moneda 3 3 2 3 9" xfId="34923" xr:uid="{00000000-0005-0000-0000-0000FF450000}"/>
    <cellStyle name="Moneda 3 3 2 4" xfId="12342" xr:uid="{00000000-0005-0000-0000-000000460000}"/>
    <cellStyle name="Moneda 3 3 2 4 10" xfId="25534" xr:uid="{00000000-0005-0000-0000-000001460000}"/>
    <cellStyle name="Moneda 3 3 2 4 11" xfId="21840" xr:uid="{00000000-0005-0000-0000-000002460000}"/>
    <cellStyle name="Moneda 3 3 2 4 2" xfId="13282" xr:uid="{00000000-0005-0000-0000-000003460000}"/>
    <cellStyle name="Moneda 3 3 2 4 2 2" xfId="26473" xr:uid="{00000000-0005-0000-0000-000004460000}"/>
    <cellStyle name="Moneda 3 3 2 4 3" xfId="14331" xr:uid="{00000000-0005-0000-0000-000005460000}"/>
    <cellStyle name="Moneda 3 3 2 4 3 2" xfId="27522" xr:uid="{00000000-0005-0000-0000-000006460000}"/>
    <cellStyle name="Moneda 3 3 2 4 4" xfId="15387" xr:uid="{00000000-0005-0000-0000-000007460000}"/>
    <cellStyle name="Moneda 3 3 2 4 4 2" xfId="28578" xr:uid="{00000000-0005-0000-0000-000008460000}"/>
    <cellStyle name="Moneda 3 3 2 4 5" xfId="16443" xr:uid="{00000000-0005-0000-0000-000009460000}"/>
    <cellStyle name="Moneda 3 3 2 4 5 2" xfId="29634" xr:uid="{00000000-0005-0000-0000-00000A460000}"/>
    <cellStyle name="Moneda 3 3 2 4 6" xfId="17724" xr:uid="{00000000-0005-0000-0000-00000B460000}"/>
    <cellStyle name="Moneda 3 3 2 4 6 2" xfId="30915" xr:uid="{00000000-0005-0000-0000-00000C460000}"/>
    <cellStyle name="Moneda 3 3 2 4 7" xfId="19010" xr:uid="{00000000-0005-0000-0000-00000D460000}"/>
    <cellStyle name="Moneda 3 3 2 4 7 2" xfId="32201" xr:uid="{00000000-0005-0000-0000-00000E460000}"/>
    <cellStyle name="Moneda 3 3 2 4 8" xfId="20314" xr:uid="{00000000-0005-0000-0000-00000F460000}"/>
    <cellStyle name="Moneda 3 3 2 4 8 2" xfId="33503" xr:uid="{00000000-0005-0000-0000-000010460000}"/>
    <cellStyle name="Moneda 3 3 2 4 9" xfId="35028" xr:uid="{00000000-0005-0000-0000-000011460000}"/>
    <cellStyle name="Moneda 3 3 2 5" xfId="12507" xr:uid="{00000000-0005-0000-0000-000012460000}"/>
    <cellStyle name="Moneda 3 3 2 5 10" xfId="25699" xr:uid="{00000000-0005-0000-0000-000013460000}"/>
    <cellStyle name="Moneda 3 3 2 5 11" xfId="22001" xr:uid="{00000000-0005-0000-0000-000014460000}"/>
    <cellStyle name="Moneda 3 3 2 5 2" xfId="13443" xr:uid="{00000000-0005-0000-0000-000015460000}"/>
    <cellStyle name="Moneda 3 3 2 5 2 2" xfId="26634" xr:uid="{00000000-0005-0000-0000-000016460000}"/>
    <cellStyle name="Moneda 3 3 2 5 3" xfId="14492" xr:uid="{00000000-0005-0000-0000-000017460000}"/>
    <cellStyle name="Moneda 3 3 2 5 3 2" xfId="27683" xr:uid="{00000000-0005-0000-0000-000018460000}"/>
    <cellStyle name="Moneda 3 3 2 5 4" xfId="15548" xr:uid="{00000000-0005-0000-0000-000019460000}"/>
    <cellStyle name="Moneda 3 3 2 5 4 2" xfId="28739" xr:uid="{00000000-0005-0000-0000-00001A460000}"/>
    <cellStyle name="Moneda 3 3 2 5 5" xfId="16604" xr:uid="{00000000-0005-0000-0000-00001B460000}"/>
    <cellStyle name="Moneda 3 3 2 5 5 2" xfId="29795" xr:uid="{00000000-0005-0000-0000-00001C460000}"/>
    <cellStyle name="Moneda 3 3 2 5 6" xfId="17885" xr:uid="{00000000-0005-0000-0000-00001D460000}"/>
    <cellStyle name="Moneda 3 3 2 5 6 2" xfId="31076" xr:uid="{00000000-0005-0000-0000-00001E460000}"/>
    <cellStyle name="Moneda 3 3 2 5 7" xfId="19171" xr:uid="{00000000-0005-0000-0000-00001F460000}"/>
    <cellStyle name="Moneda 3 3 2 5 7 2" xfId="32362" xr:uid="{00000000-0005-0000-0000-000020460000}"/>
    <cellStyle name="Moneda 3 3 2 5 8" xfId="20475" xr:uid="{00000000-0005-0000-0000-000021460000}"/>
    <cellStyle name="Moneda 3 3 2 5 8 2" xfId="33664" xr:uid="{00000000-0005-0000-0000-000022460000}"/>
    <cellStyle name="Moneda 3 3 2 5 9" xfId="35189" xr:uid="{00000000-0005-0000-0000-000023460000}"/>
    <cellStyle name="Moneda 3 3 2 6" xfId="12621" xr:uid="{00000000-0005-0000-0000-000024460000}"/>
    <cellStyle name="Moneda 3 3 2 6 10" xfId="25813" xr:uid="{00000000-0005-0000-0000-000025460000}"/>
    <cellStyle name="Moneda 3 3 2 6 11" xfId="22115" xr:uid="{00000000-0005-0000-0000-000026460000}"/>
    <cellStyle name="Moneda 3 3 2 6 2" xfId="13557" xr:uid="{00000000-0005-0000-0000-000027460000}"/>
    <cellStyle name="Moneda 3 3 2 6 2 2" xfId="26748" xr:uid="{00000000-0005-0000-0000-000028460000}"/>
    <cellStyle name="Moneda 3 3 2 6 3" xfId="14606" xr:uid="{00000000-0005-0000-0000-000029460000}"/>
    <cellStyle name="Moneda 3 3 2 6 3 2" xfId="27797" xr:uid="{00000000-0005-0000-0000-00002A460000}"/>
    <cellStyle name="Moneda 3 3 2 6 4" xfId="15662" xr:uid="{00000000-0005-0000-0000-00002B460000}"/>
    <cellStyle name="Moneda 3 3 2 6 4 2" xfId="28853" xr:uid="{00000000-0005-0000-0000-00002C460000}"/>
    <cellStyle name="Moneda 3 3 2 6 5" xfId="16718" xr:uid="{00000000-0005-0000-0000-00002D460000}"/>
    <cellStyle name="Moneda 3 3 2 6 5 2" xfId="29909" xr:uid="{00000000-0005-0000-0000-00002E460000}"/>
    <cellStyle name="Moneda 3 3 2 6 6" xfId="17999" xr:uid="{00000000-0005-0000-0000-00002F460000}"/>
    <cellStyle name="Moneda 3 3 2 6 6 2" xfId="31190" xr:uid="{00000000-0005-0000-0000-000030460000}"/>
    <cellStyle name="Moneda 3 3 2 6 7" xfId="19285" xr:uid="{00000000-0005-0000-0000-000031460000}"/>
    <cellStyle name="Moneda 3 3 2 6 7 2" xfId="32476" xr:uid="{00000000-0005-0000-0000-000032460000}"/>
    <cellStyle name="Moneda 3 3 2 6 8" xfId="20589" xr:uid="{00000000-0005-0000-0000-000033460000}"/>
    <cellStyle name="Moneda 3 3 2 6 8 2" xfId="33778" xr:uid="{00000000-0005-0000-0000-000034460000}"/>
    <cellStyle name="Moneda 3 3 2 6 9" xfId="35303" xr:uid="{00000000-0005-0000-0000-000035460000}"/>
    <cellStyle name="Moneda 3 3 2 7" xfId="13708" xr:uid="{00000000-0005-0000-0000-000036460000}"/>
    <cellStyle name="Moneda 3 3 2 7 10" xfId="22266" xr:uid="{00000000-0005-0000-0000-000037460000}"/>
    <cellStyle name="Moneda 3 3 2 7 2" xfId="14757" xr:uid="{00000000-0005-0000-0000-000038460000}"/>
    <cellStyle name="Moneda 3 3 2 7 2 2" xfId="27948" xr:uid="{00000000-0005-0000-0000-000039460000}"/>
    <cellStyle name="Moneda 3 3 2 7 3" xfId="15813" xr:uid="{00000000-0005-0000-0000-00003A460000}"/>
    <cellStyle name="Moneda 3 3 2 7 3 2" xfId="29004" xr:uid="{00000000-0005-0000-0000-00003B460000}"/>
    <cellStyle name="Moneda 3 3 2 7 4" xfId="16869" xr:uid="{00000000-0005-0000-0000-00003C460000}"/>
    <cellStyle name="Moneda 3 3 2 7 4 2" xfId="30060" xr:uid="{00000000-0005-0000-0000-00003D460000}"/>
    <cellStyle name="Moneda 3 3 2 7 5" xfId="18150" xr:uid="{00000000-0005-0000-0000-00003E460000}"/>
    <cellStyle name="Moneda 3 3 2 7 5 2" xfId="31341" xr:uid="{00000000-0005-0000-0000-00003F460000}"/>
    <cellStyle name="Moneda 3 3 2 7 6" xfId="19436" xr:uid="{00000000-0005-0000-0000-000040460000}"/>
    <cellStyle name="Moneda 3 3 2 7 6 2" xfId="32627" xr:uid="{00000000-0005-0000-0000-000041460000}"/>
    <cellStyle name="Moneda 3 3 2 7 7" xfId="20740" xr:uid="{00000000-0005-0000-0000-000042460000}"/>
    <cellStyle name="Moneda 3 3 2 7 7 2" xfId="33929" xr:uid="{00000000-0005-0000-0000-000043460000}"/>
    <cellStyle name="Moneda 3 3 2 7 8" xfId="35454" xr:uid="{00000000-0005-0000-0000-000044460000}"/>
    <cellStyle name="Moneda 3 3 2 7 9" xfId="26899" xr:uid="{00000000-0005-0000-0000-000045460000}"/>
    <cellStyle name="Moneda 3 3 2 8" xfId="12975" xr:uid="{00000000-0005-0000-0000-000046460000}"/>
    <cellStyle name="Moneda 3 3 2 8 2" xfId="16991" xr:uid="{00000000-0005-0000-0000-000047460000}"/>
    <cellStyle name="Moneda 3 3 2 8 2 2" xfId="30182" xr:uid="{00000000-0005-0000-0000-000048460000}"/>
    <cellStyle name="Moneda 3 3 2 8 3" xfId="18271" xr:uid="{00000000-0005-0000-0000-000049460000}"/>
    <cellStyle name="Moneda 3 3 2 8 3 2" xfId="31462" xr:uid="{00000000-0005-0000-0000-00004A460000}"/>
    <cellStyle name="Moneda 3 3 2 8 4" xfId="19557" xr:uid="{00000000-0005-0000-0000-00004B460000}"/>
    <cellStyle name="Moneda 3 3 2 8 4 2" xfId="32748" xr:uid="{00000000-0005-0000-0000-00004C460000}"/>
    <cellStyle name="Moneda 3 3 2 8 5" xfId="20861" xr:uid="{00000000-0005-0000-0000-00004D460000}"/>
    <cellStyle name="Moneda 3 3 2 8 5 2" xfId="34050" xr:uid="{00000000-0005-0000-0000-00004E460000}"/>
    <cellStyle name="Moneda 3 3 2 8 6" xfId="35575" xr:uid="{00000000-0005-0000-0000-00004F460000}"/>
    <cellStyle name="Moneda 3 3 2 8 7" xfId="26166" xr:uid="{00000000-0005-0000-0000-000050460000}"/>
    <cellStyle name="Moneda 3 3 2 8 8" xfId="22387" xr:uid="{00000000-0005-0000-0000-000051460000}"/>
    <cellStyle name="Moneda 3 3 2 9" xfId="14024" xr:uid="{00000000-0005-0000-0000-000052460000}"/>
    <cellStyle name="Moneda 3 3 2 9 2" xfId="21106" xr:uid="{00000000-0005-0000-0000-000053460000}"/>
    <cellStyle name="Moneda 3 3 2 9 2 2" xfId="34295" xr:uid="{00000000-0005-0000-0000-000054460000}"/>
    <cellStyle name="Moneda 3 3 2 9 3" xfId="35820" xr:uid="{00000000-0005-0000-0000-000055460000}"/>
    <cellStyle name="Moneda 3 3 2 9 4" xfId="27215" xr:uid="{00000000-0005-0000-0000-000056460000}"/>
    <cellStyle name="Moneda 3 3 2 9 5" xfId="22632" xr:uid="{00000000-0005-0000-0000-000057460000}"/>
    <cellStyle name="Moneda 3 3 20" xfId="34644" xr:uid="{00000000-0005-0000-0000-000058460000}"/>
    <cellStyle name="Moneda 3 3 21" xfId="25147" xr:uid="{00000000-0005-0000-0000-000059460000}"/>
    <cellStyle name="Moneda 3 3 22" xfId="21456" xr:uid="{00000000-0005-0000-0000-00005A460000}"/>
    <cellStyle name="Moneda 3 3 3" xfId="12002" xr:uid="{00000000-0005-0000-0000-00005B460000}"/>
    <cellStyle name="Moneda 3 3 3 10" xfId="15048" xr:uid="{00000000-0005-0000-0000-00005C460000}"/>
    <cellStyle name="Moneda 3 3 3 10 2" xfId="36028" xr:uid="{00000000-0005-0000-0000-00005D460000}"/>
    <cellStyle name="Moneda 3 3 3 10 3" xfId="28239" xr:uid="{00000000-0005-0000-0000-00005E460000}"/>
    <cellStyle name="Moneda 3 3 3 10 4" xfId="22840" xr:uid="{00000000-0005-0000-0000-00005F460000}"/>
    <cellStyle name="Moneda 3 3 3 11" xfId="16104" xr:uid="{00000000-0005-0000-0000-000060460000}"/>
    <cellStyle name="Moneda 3 3 3 11 2" xfId="36258" xr:uid="{00000000-0005-0000-0000-000061460000}"/>
    <cellStyle name="Moneda 3 3 3 11 3" xfId="29295" xr:uid="{00000000-0005-0000-0000-000062460000}"/>
    <cellStyle name="Moneda 3 3 3 11 4" xfId="23070" xr:uid="{00000000-0005-0000-0000-000063460000}"/>
    <cellStyle name="Moneda 3 3 3 12" xfId="17385" xr:uid="{00000000-0005-0000-0000-000064460000}"/>
    <cellStyle name="Moneda 3 3 3 12 2" xfId="36513" xr:uid="{00000000-0005-0000-0000-000065460000}"/>
    <cellStyle name="Moneda 3 3 3 12 3" xfId="30576" xr:uid="{00000000-0005-0000-0000-000066460000}"/>
    <cellStyle name="Moneda 3 3 3 12 4" xfId="23334" xr:uid="{00000000-0005-0000-0000-000067460000}"/>
    <cellStyle name="Moneda 3 3 3 13" xfId="18671" xr:uid="{00000000-0005-0000-0000-000068460000}"/>
    <cellStyle name="Moneda 3 3 3 13 2" xfId="36768" xr:uid="{00000000-0005-0000-0000-000069460000}"/>
    <cellStyle name="Moneda 3 3 3 13 3" xfId="31862" xr:uid="{00000000-0005-0000-0000-00006A460000}"/>
    <cellStyle name="Moneda 3 3 3 13 4" xfId="23589" xr:uid="{00000000-0005-0000-0000-00006B460000}"/>
    <cellStyle name="Moneda 3 3 3 14" xfId="19975" xr:uid="{00000000-0005-0000-0000-00006C460000}"/>
    <cellStyle name="Moneda 3 3 3 14 2" xfId="36997" xr:uid="{00000000-0005-0000-0000-00006D460000}"/>
    <cellStyle name="Moneda 3 3 3 14 3" xfId="33164" xr:uid="{00000000-0005-0000-0000-00006E460000}"/>
    <cellStyle name="Moneda 3 3 3 14 4" xfId="23818" xr:uid="{00000000-0005-0000-0000-00006F460000}"/>
    <cellStyle name="Moneda 3 3 3 15" xfId="24047" xr:uid="{00000000-0005-0000-0000-000070460000}"/>
    <cellStyle name="Moneda 3 3 3 15 2" xfId="37226" xr:uid="{00000000-0005-0000-0000-000071460000}"/>
    <cellStyle name="Moneda 3 3 3 16" xfId="24276" xr:uid="{00000000-0005-0000-0000-000072460000}"/>
    <cellStyle name="Moneda 3 3 3 16 2" xfId="37455" xr:uid="{00000000-0005-0000-0000-000073460000}"/>
    <cellStyle name="Moneda 3 3 3 17" xfId="24527" xr:uid="{00000000-0005-0000-0000-000074460000}"/>
    <cellStyle name="Moneda 3 3 3 17 2" xfId="37706" xr:uid="{00000000-0005-0000-0000-000075460000}"/>
    <cellStyle name="Moneda 3 3 3 18" xfId="34689" xr:uid="{00000000-0005-0000-0000-000076460000}"/>
    <cellStyle name="Moneda 3 3 3 19" xfId="25194" xr:uid="{00000000-0005-0000-0000-000077460000}"/>
    <cellStyle name="Moneda 3 3 3 2" xfId="12109" xr:uid="{00000000-0005-0000-0000-000078460000}"/>
    <cellStyle name="Moneda 3 3 3 2 10" xfId="24385" xr:uid="{00000000-0005-0000-0000-000079460000}"/>
    <cellStyle name="Moneda 3 3 3 2 10 2" xfId="37564" xr:uid="{00000000-0005-0000-0000-00007A460000}"/>
    <cellStyle name="Moneda 3 3 3 2 11" xfId="24636" xr:uid="{00000000-0005-0000-0000-00007B460000}"/>
    <cellStyle name="Moneda 3 3 3 2 11 2" xfId="37815" xr:uid="{00000000-0005-0000-0000-00007C460000}"/>
    <cellStyle name="Moneda 3 3 3 2 12" xfId="34795" xr:uid="{00000000-0005-0000-0000-00007D460000}"/>
    <cellStyle name="Moneda 3 3 3 2 13" xfId="25301" xr:uid="{00000000-0005-0000-0000-00007E460000}"/>
    <cellStyle name="Moneda 3 3 3 2 14" xfId="21607" xr:uid="{00000000-0005-0000-0000-00007F460000}"/>
    <cellStyle name="Moneda 3 3 3 2 2" xfId="13049" xr:uid="{00000000-0005-0000-0000-000080460000}"/>
    <cellStyle name="Moneda 3 3 3 2 2 2" xfId="17068" xr:uid="{00000000-0005-0000-0000-000081460000}"/>
    <cellStyle name="Moneda 3 3 3 2 2 2 2" xfId="30259" xr:uid="{00000000-0005-0000-0000-000082460000}"/>
    <cellStyle name="Moneda 3 3 3 2 2 3" xfId="18348" xr:uid="{00000000-0005-0000-0000-000083460000}"/>
    <cellStyle name="Moneda 3 3 3 2 2 3 2" xfId="31539" xr:uid="{00000000-0005-0000-0000-000084460000}"/>
    <cellStyle name="Moneda 3 3 3 2 2 4" xfId="19634" xr:uid="{00000000-0005-0000-0000-000085460000}"/>
    <cellStyle name="Moneda 3 3 3 2 2 4 2" xfId="32825" xr:uid="{00000000-0005-0000-0000-000086460000}"/>
    <cellStyle name="Moneda 3 3 3 2 2 5" xfId="20938" xr:uid="{00000000-0005-0000-0000-000087460000}"/>
    <cellStyle name="Moneda 3 3 3 2 2 5 2" xfId="34127" xr:uid="{00000000-0005-0000-0000-000088460000}"/>
    <cellStyle name="Moneda 3 3 3 2 2 6" xfId="35652" xr:uid="{00000000-0005-0000-0000-000089460000}"/>
    <cellStyle name="Moneda 3 3 3 2 2 7" xfId="26240" xr:uid="{00000000-0005-0000-0000-00008A460000}"/>
    <cellStyle name="Moneda 3 3 3 2 2 8" xfId="22464" xr:uid="{00000000-0005-0000-0000-00008B460000}"/>
    <cellStyle name="Moneda 3 3 3 2 3" xfId="14098" xr:uid="{00000000-0005-0000-0000-00008C460000}"/>
    <cellStyle name="Moneda 3 3 3 2 3 2" xfId="21183" xr:uid="{00000000-0005-0000-0000-00008D460000}"/>
    <cellStyle name="Moneda 3 3 3 2 3 2 2" xfId="34372" xr:uid="{00000000-0005-0000-0000-00008E460000}"/>
    <cellStyle name="Moneda 3 3 3 2 3 3" xfId="35897" xr:uid="{00000000-0005-0000-0000-00008F460000}"/>
    <cellStyle name="Moneda 3 3 3 2 3 4" xfId="27289" xr:uid="{00000000-0005-0000-0000-000090460000}"/>
    <cellStyle name="Moneda 3 3 3 2 3 5" xfId="22709" xr:uid="{00000000-0005-0000-0000-000091460000}"/>
    <cellStyle name="Moneda 3 3 3 2 4" xfId="15154" xr:uid="{00000000-0005-0000-0000-000092460000}"/>
    <cellStyle name="Moneda 3 3 3 2 4 2" xfId="36137" xr:uid="{00000000-0005-0000-0000-000093460000}"/>
    <cellStyle name="Moneda 3 3 3 2 4 3" xfId="28345" xr:uid="{00000000-0005-0000-0000-000094460000}"/>
    <cellStyle name="Moneda 3 3 3 2 4 4" xfId="22949" xr:uid="{00000000-0005-0000-0000-000095460000}"/>
    <cellStyle name="Moneda 3 3 3 2 5" xfId="16210" xr:uid="{00000000-0005-0000-0000-000096460000}"/>
    <cellStyle name="Moneda 3 3 3 2 5 2" xfId="36367" xr:uid="{00000000-0005-0000-0000-000097460000}"/>
    <cellStyle name="Moneda 3 3 3 2 5 3" xfId="29401" xr:uid="{00000000-0005-0000-0000-000098460000}"/>
    <cellStyle name="Moneda 3 3 3 2 5 4" xfId="23179" xr:uid="{00000000-0005-0000-0000-000099460000}"/>
    <cellStyle name="Moneda 3 3 3 2 6" xfId="17491" xr:uid="{00000000-0005-0000-0000-00009A460000}"/>
    <cellStyle name="Moneda 3 3 3 2 6 2" xfId="36622" xr:uid="{00000000-0005-0000-0000-00009B460000}"/>
    <cellStyle name="Moneda 3 3 3 2 6 3" xfId="30682" xr:uid="{00000000-0005-0000-0000-00009C460000}"/>
    <cellStyle name="Moneda 3 3 3 2 6 4" xfId="23443" xr:uid="{00000000-0005-0000-0000-00009D460000}"/>
    <cellStyle name="Moneda 3 3 3 2 7" xfId="18777" xr:uid="{00000000-0005-0000-0000-00009E460000}"/>
    <cellStyle name="Moneda 3 3 3 2 7 2" xfId="36877" xr:uid="{00000000-0005-0000-0000-00009F460000}"/>
    <cellStyle name="Moneda 3 3 3 2 7 3" xfId="31968" xr:uid="{00000000-0005-0000-0000-0000A0460000}"/>
    <cellStyle name="Moneda 3 3 3 2 7 4" xfId="23698" xr:uid="{00000000-0005-0000-0000-0000A1460000}"/>
    <cellStyle name="Moneda 3 3 3 2 8" xfId="20081" xr:uid="{00000000-0005-0000-0000-0000A2460000}"/>
    <cellStyle name="Moneda 3 3 3 2 8 2" xfId="37106" xr:uid="{00000000-0005-0000-0000-0000A3460000}"/>
    <cellStyle name="Moneda 3 3 3 2 8 3" xfId="33270" xr:uid="{00000000-0005-0000-0000-0000A4460000}"/>
    <cellStyle name="Moneda 3 3 3 2 8 4" xfId="23927" xr:uid="{00000000-0005-0000-0000-0000A5460000}"/>
    <cellStyle name="Moneda 3 3 3 2 9" xfId="24156" xr:uid="{00000000-0005-0000-0000-0000A6460000}"/>
    <cellStyle name="Moneda 3 3 3 2 9 2" xfId="37335" xr:uid="{00000000-0005-0000-0000-0000A7460000}"/>
    <cellStyle name="Moneda 3 3 3 20" xfId="21501" xr:uid="{00000000-0005-0000-0000-0000A8460000}"/>
    <cellStyle name="Moneda 3 3 3 3" xfId="12205" xr:uid="{00000000-0005-0000-0000-0000A9460000}"/>
    <cellStyle name="Moneda 3 3 3 3 10" xfId="25397" xr:uid="{00000000-0005-0000-0000-0000AA460000}"/>
    <cellStyle name="Moneda 3 3 3 3 11" xfId="21703" xr:uid="{00000000-0005-0000-0000-0000AB460000}"/>
    <cellStyle name="Moneda 3 3 3 3 2" xfId="13145" xr:uid="{00000000-0005-0000-0000-0000AC460000}"/>
    <cellStyle name="Moneda 3 3 3 3 2 2" xfId="26336" xr:uid="{00000000-0005-0000-0000-0000AD460000}"/>
    <cellStyle name="Moneda 3 3 3 3 3" xfId="14194" xr:uid="{00000000-0005-0000-0000-0000AE460000}"/>
    <cellStyle name="Moneda 3 3 3 3 3 2" xfId="27385" xr:uid="{00000000-0005-0000-0000-0000AF460000}"/>
    <cellStyle name="Moneda 3 3 3 3 4" xfId="15250" xr:uid="{00000000-0005-0000-0000-0000B0460000}"/>
    <cellStyle name="Moneda 3 3 3 3 4 2" xfId="28441" xr:uid="{00000000-0005-0000-0000-0000B1460000}"/>
    <cellStyle name="Moneda 3 3 3 3 5" xfId="16306" xr:uid="{00000000-0005-0000-0000-0000B2460000}"/>
    <cellStyle name="Moneda 3 3 3 3 5 2" xfId="29497" xr:uid="{00000000-0005-0000-0000-0000B3460000}"/>
    <cellStyle name="Moneda 3 3 3 3 6" xfId="17587" xr:uid="{00000000-0005-0000-0000-0000B4460000}"/>
    <cellStyle name="Moneda 3 3 3 3 6 2" xfId="30778" xr:uid="{00000000-0005-0000-0000-0000B5460000}"/>
    <cellStyle name="Moneda 3 3 3 3 7" xfId="18873" xr:uid="{00000000-0005-0000-0000-0000B6460000}"/>
    <cellStyle name="Moneda 3 3 3 3 7 2" xfId="32064" xr:uid="{00000000-0005-0000-0000-0000B7460000}"/>
    <cellStyle name="Moneda 3 3 3 3 8" xfId="20177" xr:uid="{00000000-0005-0000-0000-0000B8460000}"/>
    <cellStyle name="Moneda 3 3 3 3 8 2" xfId="33366" xr:uid="{00000000-0005-0000-0000-0000B9460000}"/>
    <cellStyle name="Moneda 3 3 3 3 9" xfId="34891" xr:uid="{00000000-0005-0000-0000-0000BA460000}"/>
    <cellStyle name="Moneda 3 3 3 4" xfId="12310" xr:uid="{00000000-0005-0000-0000-0000BB460000}"/>
    <cellStyle name="Moneda 3 3 3 4 10" xfId="25502" xr:uid="{00000000-0005-0000-0000-0000BC460000}"/>
    <cellStyle name="Moneda 3 3 3 4 11" xfId="21808" xr:uid="{00000000-0005-0000-0000-0000BD460000}"/>
    <cellStyle name="Moneda 3 3 3 4 2" xfId="13250" xr:uid="{00000000-0005-0000-0000-0000BE460000}"/>
    <cellStyle name="Moneda 3 3 3 4 2 2" xfId="26441" xr:uid="{00000000-0005-0000-0000-0000BF460000}"/>
    <cellStyle name="Moneda 3 3 3 4 3" xfId="14299" xr:uid="{00000000-0005-0000-0000-0000C0460000}"/>
    <cellStyle name="Moneda 3 3 3 4 3 2" xfId="27490" xr:uid="{00000000-0005-0000-0000-0000C1460000}"/>
    <cellStyle name="Moneda 3 3 3 4 4" xfId="15355" xr:uid="{00000000-0005-0000-0000-0000C2460000}"/>
    <cellStyle name="Moneda 3 3 3 4 4 2" xfId="28546" xr:uid="{00000000-0005-0000-0000-0000C3460000}"/>
    <cellStyle name="Moneda 3 3 3 4 5" xfId="16411" xr:uid="{00000000-0005-0000-0000-0000C4460000}"/>
    <cellStyle name="Moneda 3 3 3 4 5 2" xfId="29602" xr:uid="{00000000-0005-0000-0000-0000C5460000}"/>
    <cellStyle name="Moneda 3 3 3 4 6" xfId="17692" xr:uid="{00000000-0005-0000-0000-0000C6460000}"/>
    <cellStyle name="Moneda 3 3 3 4 6 2" xfId="30883" xr:uid="{00000000-0005-0000-0000-0000C7460000}"/>
    <cellStyle name="Moneda 3 3 3 4 7" xfId="18978" xr:uid="{00000000-0005-0000-0000-0000C8460000}"/>
    <cellStyle name="Moneda 3 3 3 4 7 2" xfId="32169" xr:uid="{00000000-0005-0000-0000-0000C9460000}"/>
    <cellStyle name="Moneda 3 3 3 4 8" xfId="20282" xr:uid="{00000000-0005-0000-0000-0000CA460000}"/>
    <cellStyle name="Moneda 3 3 3 4 8 2" xfId="33471" xr:uid="{00000000-0005-0000-0000-0000CB460000}"/>
    <cellStyle name="Moneda 3 3 3 4 9" xfId="34996" xr:uid="{00000000-0005-0000-0000-0000CC460000}"/>
    <cellStyle name="Moneda 3 3 3 5" xfId="12475" xr:uid="{00000000-0005-0000-0000-0000CD460000}"/>
    <cellStyle name="Moneda 3 3 3 5 10" xfId="25667" xr:uid="{00000000-0005-0000-0000-0000CE460000}"/>
    <cellStyle name="Moneda 3 3 3 5 11" xfId="21969" xr:uid="{00000000-0005-0000-0000-0000CF460000}"/>
    <cellStyle name="Moneda 3 3 3 5 2" xfId="13411" xr:uid="{00000000-0005-0000-0000-0000D0460000}"/>
    <cellStyle name="Moneda 3 3 3 5 2 2" xfId="26602" xr:uid="{00000000-0005-0000-0000-0000D1460000}"/>
    <cellStyle name="Moneda 3 3 3 5 3" xfId="14460" xr:uid="{00000000-0005-0000-0000-0000D2460000}"/>
    <cellStyle name="Moneda 3 3 3 5 3 2" xfId="27651" xr:uid="{00000000-0005-0000-0000-0000D3460000}"/>
    <cellStyle name="Moneda 3 3 3 5 4" xfId="15516" xr:uid="{00000000-0005-0000-0000-0000D4460000}"/>
    <cellStyle name="Moneda 3 3 3 5 4 2" xfId="28707" xr:uid="{00000000-0005-0000-0000-0000D5460000}"/>
    <cellStyle name="Moneda 3 3 3 5 5" xfId="16572" xr:uid="{00000000-0005-0000-0000-0000D6460000}"/>
    <cellStyle name="Moneda 3 3 3 5 5 2" xfId="29763" xr:uid="{00000000-0005-0000-0000-0000D7460000}"/>
    <cellStyle name="Moneda 3 3 3 5 6" xfId="17853" xr:uid="{00000000-0005-0000-0000-0000D8460000}"/>
    <cellStyle name="Moneda 3 3 3 5 6 2" xfId="31044" xr:uid="{00000000-0005-0000-0000-0000D9460000}"/>
    <cellStyle name="Moneda 3 3 3 5 7" xfId="19139" xr:uid="{00000000-0005-0000-0000-0000DA460000}"/>
    <cellStyle name="Moneda 3 3 3 5 7 2" xfId="32330" xr:uid="{00000000-0005-0000-0000-0000DB460000}"/>
    <cellStyle name="Moneda 3 3 3 5 8" xfId="20443" xr:uid="{00000000-0005-0000-0000-0000DC460000}"/>
    <cellStyle name="Moneda 3 3 3 5 8 2" xfId="33632" xr:uid="{00000000-0005-0000-0000-0000DD460000}"/>
    <cellStyle name="Moneda 3 3 3 5 9" xfId="35157" xr:uid="{00000000-0005-0000-0000-0000DE460000}"/>
    <cellStyle name="Moneda 3 3 3 6" xfId="12589" xr:uid="{00000000-0005-0000-0000-0000DF460000}"/>
    <cellStyle name="Moneda 3 3 3 6 10" xfId="25781" xr:uid="{00000000-0005-0000-0000-0000E0460000}"/>
    <cellStyle name="Moneda 3 3 3 6 11" xfId="22083" xr:uid="{00000000-0005-0000-0000-0000E1460000}"/>
    <cellStyle name="Moneda 3 3 3 6 2" xfId="13525" xr:uid="{00000000-0005-0000-0000-0000E2460000}"/>
    <cellStyle name="Moneda 3 3 3 6 2 2" xfId="26716" xr:uid="{00000000-0005-0000-0000-0000E3460000}"/>
    <cellStyle name="Moneda 3 3 3 6 3" xfId="14574" xr:uid="{00000000-0005-0000-0000-0000E4460000}"/>
    <cellStyle name="Moneda 3 3 3 6 3 2" xfId="27765" xr:uid="{00000000-0005-0000-0000-0000E5460000}"/>
    <cellStyle name="Moneda 3 3 3 6 4" xfId="15630" xr:uid="{00000000-0005-0000-0000-0000E6460000}"/>
    <cellStyle name="Moneda 3 3 3 6 4 2" xfId="28821" xr:uid="{00000000-0005-0000-0000-0000E7460000}"/>
    <cellStyle name="Moneda 3 3 3 6 5" xfId="16686" xr:uid="{00000000-0005-0000-0000-0000E8460000}"/>
    <cellStyle name="Moneda 3 3 3 6 5 2" xfId="29877" xr:uid="{00000000-0005-0000-0000-0000E9460000}"/>
    <cellStyle name="Moneda 3 3 3 6 6" xfId="17967" xr:uid="{00000000-0005-0000-0000-0000EA460000}"/>
    <cellStyle name="Moneda 3 3 3 6 6 2" xfId="31158" xr:uid="{00000000-0005-0000-0000-0000EB460000}"/>
    <cellStyle name="Moneda 3 3 3 6 7" xfId="19253" xr:uid="{00000000-0005-0000-0000-0000EC460000}"/>
    <cellStyle name="Moneda 3 3 3 6 7 2" xfId="32444" xr:uid="{00000000-0005-0000-0000-0000ED460000}"/>
    <cellStyle name="Moneda 3 3 3 6 8" xfId="20557" xr:uid="{00000000-0005-0000-0000-0000EE460000}"/>
    <cellStyle name="Moneda 3 3 3 6 8 2" xfId="33746" xr:uid="{00000000-0005-0000-0000-0000EF460000}"/>
    <cellStyle name="Moneda 3 3 3 6 9" xfId="35271" xr:uid="{00000000-0005-0000-0000-0000F0460000}"/>
    <cellStyle name="Moneda 3 3 3 7" xfId="13676" xr:uid="{00000000-0005-0000-0000-0000F1460000}"/>
    <cellStyle name="Moneda 3 3 3 7 10" xfId="22234" xr:uid="{00000000-0005-0000-0000-0000F2460000}"/>
    <cellStyle name="Moneda 3 3 3 7 2" xfId="14725" xr:uid="{00000000-0005-0000-0000-0000F3460000}"/>
    <cellStyle name="Moneda 3 3 3 7 2 2" xfId="27916" xr:uid="{00000000-0005-0000-0000-0000F4460000}"/>
    <cellStyle name="Moneda 3 3 3 7 3" xfId="15781" xr:uid="{00000000-0005-0000-0000-0000F5460000}"/>
    <cellStyle name="Moneda 3 3 3 7 3 2" xfId="28972" xr:uid="{00000000-0005-0000-0000-0000F6460000}"/>
    <cellStyle name="Moneda 3 3 3 7 4" xfId="16837" xr:uid="{00000000-0005-0000-0000-0000F7460000}"/>
    <cellStyle name="Moneda 3 3 3 7 4 2" xfId="30028" xr:uid="{00000000-0005-0000-0000-0000F8460000}"/>
    <cellStyle name="Moneda 3 3 3 7 5" xfId="18118" xr:uid="{00000000-0005-0000-0000-0000F9460000}"/>
    <cellStyle name="Moneda 3 3 3 7 5 2" xfId="31309" xr:uid="{00000000-0005-0000-0000-0000FA460000}"/>
    <cellStyle name="Moneda 3 3 3 7 6" xfId="19404" xr:uid="{00000000-0005-0000-0000-0000FB460000}"/>
    <cellStyle name="Moneda 3 3 3 7 6 2" xfId="32595" xr:uid="{00000000-0005-0000-0000-0000FC460000}"/>
    <cellStyle name="Moneda 3 3 3 7 7" xfId="20708" xr:uid="{00000000-0005-0000-0000-0000FD460000}"/>
    <cellStyle name="Moneda 3 3 3 7 7 2" xfId="33897" xr:uid="{00000000-0005-0000-0000-0000FE460000}"/>
    <cellStyle name="Moneda 3 3 3 7 8" xfId="35422" xr:uid="{00000000-0005-0000-0000-0000FF460000}"/>
    <cellStyle name="Moneda 3 3 3 7 9" xfId="26867" xr:uid="{00000000-0005-0000-0000-000000470000}"/>
    <cellStyle name="Moneda 3 3 3 8" xfId="12943" xr:uid="{00000000-0005-0000-0000-000001470000}"/>
    <cellStyle name="Moneda 3 3 3 8 2" xfId="16959" xr:uid="{00000000-0005-0000-0000-000002470000}"/>
    <cellStyle name="Moneda 3 3 3 8 2 2" xfId="30150" xr:uid="{00000000-0005-0000-0000-000003470000}"/>
    <cellStyle name="Moneda 3 3 3 8 3" xfId="18239" xr:uid="{00000000-0005-0000-0000-000004470000}"/>
    <cellStyle name="Moneda 3 3 3 8 3 2" xfId="31430" xr:uid="{00000000-0005-0000-0000-000005470000}"/>
    <cellStyle name="Moneda 3 3 3 8 4" xfId="19525" xr:uid="{00000000-0005-0000-0000-000006470000}"/>
    <cellStyle name="Moneda 3 3 3 8 4 2" xfId="32716" xr:uid="{00000000-0005-0000-0000-000007470000}"/>
    <cellStyle name="Moneda 3 3 3 8 5" xfId="20829" xr:uid="{00000000-0005-0000-0000-000008470000}"/>
    <cellStyle name="Moneda 3 3 3 8 5 2" xfId="34018" xr:uid="{00000000-0005-0000-0000-000009470000}"/>
    <cellStyle name="Moneda 3 3 3 8 6" xfId="35543" xr:uid="{00000000-0005-0000-0000-00000A470000}"/>
    <cellStyle name="Moneda 3 3 3 8 7" xfId="26134" xr:uid="{00000000-0005-0000-0000-00000B470000}"/>
    <cellStyle name="Moneda 3 3 3 8 8" xfId="22355" xr:uid="{00000000-0005-0000-0000-00000C470000}"/>
    <cellStyle name="Moneda 3 3 3 9" xfId="13992" xr:uid="{00000000-0005-0000-0000-00000D470000}"/>
    <cellStyle name="Moneda 3 3 3 9 2" xfId="21074" xr:uid="{00000000-0005-0000-0000-00000E470000}"/>
    <cellStyle name="Moneda 3 3 3 9 2 2" xfId="34263" xr:uid="{00000000-0005-0000-0000-00000F470000}"/>
    <cellStyle name="Moneda 3 3 3 9 3" xfId="35788" xr:uid="{00000000-0005-0000-0000-000010470000}"/>
    <cellStyle name="Moneda 3 3 3 9 4" xfId="27183" xr:uid="{00000000-0005-0000-0000-000011470000}"/>
    <cellStyle name="Moneda 3 3 3 9 5" xfId="22600" xr:uid="{00000000-0005-0000-0000-000012470000}"/>
    <cellStyle name="Moneda 3 3 4" xfId="12077" xr:uid="{00000000-0005-0000-0000-000013470000}"/>
    <cellStyle name="Moneda 3 3 4 10" xfId="24353" xr:uid="{00000000-0005-0000-0000-000014470000}"/>
    <cellStyle name="Moneda 3 3 4 10 2" xfId="37532" xr:uid="{00000000-0005-0000-0000-000015470000}"/>
    <cellStyle name="Moneda 3 3 4 11" xfId="24604" xr:uid="{00000000-0005-0000-0000-000016470000}"/>
    <cellStyle name="Moneda 3 3 4 11 2" xfId="37783" xr:uid="{00000000-0005-0000-0000-000017470000}"/>
    <cellStyle name="Moneda 3 3 4 12" xfId="34763" xr:uid="{00000000-0005-0000-0000-000018470000}"/>
    <cellStyle name="Moneda 3 3 4 13" xfId="25269" xr:uid="{00000000-0005-0000-0000-000019470000}"/>
    <cellStyle name="Moneda 3 3 4 14" xfId="21575" xr:uid="{00000000-0005-0000-0000-00001A470000}"/>
    <cellStyle name="Moneda 3 3 4 2" xfId="13017" xr:uid="{00000000-0005-0000-0000-00001B470000}"/>
    <cellStyle name="Moneda 3 3 4 2 2" xfId="17036" xr:uid="{00000000-0005-0000-0000-00001C470000}"/>
    <cellStyle name="Moneda 3 3 4 2 2 2" xfId="30227" xr:uid="{00000000-0005-0000-0000-00001D470000}"/>
    <cellStyle name="Moneda 3 3 4 2 3" xfId="18316" xr:uid="{00000000-0005-0000-0000-00001E470000}"/>
    <cellStyle name="Moneda 3 3 4 2 3 2" xfId="31507" xr:uid="{00000000-0005-0000-0000-00001F470000}"/>
    <cellStyle name="Moneda 3 3 4 2 4" xfId="19602" xr:uid="{00000000-0005-0000-0000-000020470000}"/>
    <cellStyle name="Moneda 3 3 4 2 4 2" xfId="32793" xr:uid="{00000000-0005-0000-0000-000021470000}"/>
    <cellStyle name="Moneda 3 3 4 2 5" xfId="20906" xr:uid="{00000000-0005-0000-0000-000022470000}"/>
    <cellStyle name="Moneda 3 3 4 2 5 2" xfId="34095" xr:uid="{00000000-0005-0000-0000-000023470000}"/>
    <cellStyle name="Moneda 3 3 4 2 6" xfId="35620" xr:uid="{00000000-0005-0000-0000-000024470000}"/>
    <cellStyle name="Moneda 3 3 4 2 7" xfId="26208" xr:uid="{00000000-0005-0000-0000-000025470000}"/>
    <cellStyle name="Moneda 3 3 4 2 8" xfId="22432" xr:uid="{00000000-0005-0000-0000-000026470000}"/>
    <cellStyle name="Moneda 3 3 4 3" xfId="14066" xr:uid="{00000000-0005-0000-0000-000027470000}"/>
    <cellStyle name="Moneda 3 3 4 3 2" xfId="21151" xr:uid="{00000000-0005-0000-0000-000028470000}"/>
    <cellStyle name="Moneda 3 3 4 3 2 2" xfId="34340" xr:uid="{00000000-0005-0000-0000-000029470000}"/>
    <cellStyle name="Moneda 3 3 4 3 3" xfId="35865" xr:uid="{00000000-0005-0000-0000-00002A470000}"/>
    <cellStyle name="Moneda 3 3 4 3 4" xfId="27257" xr:uid="{00000000-0005-0000-0000-00002B470000}"/>
    <cellStyle name="Moneda 3 3 4 3 5" xfId="22677" xr:uid="{00000000-0005-0000-0000-00002C470000}"/>
    <cellStyle name="Moneda 3 3 4 4" xfId="15122" xr:uid="{00000000-0005-0000-0000-00002D470000}"/>
    <cellStyle name="Moneda 3 3 4 4 2" xfId="36105" xr:uid="{00000000-0005-0000-0000-00002E470000}"/>
    <cellStyle name="Moneda 3 3 4 4 3" xfId="28313" xr:uid="{00000000-0005-0000-0000-00002F470000}"/>
    <cellStyle name="Moneda 3 3 4 4 4" xfId="22917" xr:uid="{00000000-0005-0000-0000-000030470000}"/>
    <cellStyle name="Moneda 3 3 4 5" xfId="16178" xr:uid="{00000000-0005-0000-0000-000031470000}"/>
    <cellStyle name="Moneda 3 3 4 5 2" xfId="36335" xr:uid="{00000000-0005-0000-0000-000032470000}"/>
    <cellStyle name="Moneda 3 3 4 5 3" xfId="29369" xr:uid="{00000000-0005-0000-0000-000033470000}"/>
    <cellStyle name="Moneda 3 3 4 5 4" xfId="23147" xr:uid="{00000000-0005-0000-0000-000034470000}"/>
    <cellStyle name="Moneda 3 3 4 6" xfId="17459" xr:uid="{00000000-0005-0000-0000-000035470000}"/>
    <cellStyle name="Moneda 3 3 4 6 2" xfId="36590" xr:uid="{00000000-0005-0000-0000-000036470000}"/>
    <cellStyle name="Moneda 3 3 4 6 3" xfId="30650" xr:uid="{00000000-0005-0000-0000-000037470000}"/>
    <cellStyle name="Moneda 3 3 4 6 4" xfId="23411" xr:uid="{00000000-0005-0000-0000-000038470000}"/>
    <cellStyle name="Moneda 3 3 4 7" xfId="18745" xr:uid="{00000000-0005-0000-0000-000039470000}"/>
    <cellStyle name="Moneda 3 3 4 7 2" xfId="36845" xr:uid="{00000000-0005-0000-0000-00003A470000}"/>
    <cellStyle name="Moneda 3 3 4 7 3" xfId="31936" xr:uid="{00000000-0005-0000-0000-00003B470000}"/>
    <cellStyle name="Moneda 3 3 4 7 4" xfId="23666" xr:uid="{00000000-0005-0000-0000-00003C470000}"/>
    <cellStyle name="Moneda 3 3 4 8" xfId="20049" xr:uid="{00000000-0005-0000-0000-00003D470000}"/>
    <cellStyle name="Moneda 3 3 4 8 2" xfId="37074" xr:uid="{00000000-0005-0000-0000-00003E470000}"/>
    <cellStyle name="Moneda 3 3 4 8 3" xfId="33238" xr:uid="{00000000-0005-0000-0000-00003F470000}"/>
    <cellStyle name="Moneda 3 3 4 8 4" xfId="23895" xr:uid="{00000000-0005-0000-0000-000040470000}"/>
    <cellStyle name="Moneda 3 3 4 9" xfId="24124" xr:uid="{00000000-0005-0000-0000-000041470000}"/>
    <cellStyle name="Moneda 3 3 4 9 2" xfId="37303" xr:uid="{00000000-0005-0000-0000-000042470000}"/>
    <cellStyle name="Moneda 3 3 5" xfId="12173" xr:uid="{00000000-0005-0000-0000-000043470000}"/>
    <cellStyle name="Moneda 3 3 5 10" xfId="25365" xr:uid="{00000000-0005-0000-0000-000044470000}"/>
    <cellStyle name="Moneda 3 3 5 11" xfId="21671" xr:uid="{00000000-0005-0000-0000-000045470000}"/>
    <cellStyle name="Moneda 3 3 5 2" xfId="13113" xr:uid="{00000000-0005-0000-0000-000046470000}"/>
    <cellStyle name="Moneda 3 3 5 2 2" xfId="26304" xr:uid="{00000000-0005-0000-0000-000047470000}"/>
    <cellStyle name="Moneda 3 3 5 3" xfId="14162" xr:uid="{00000000-0005-0000-0000-000048470000}"/>
    <cellStyle name="Moneda 3 3 5 3 2" xfId="27353" xr:uid="{00000000-0005-0000-0000-000049470000}"/>
    <cellStyle name="Moneda 3 3 5 4" xfId="15218" xr:uid="{00000000-0005-0000-0000-00004A470000}"/>
    <cellStyle name="Moneda 3 3 5 4 2" xfId="28409" xr:uid="{00000000-0005-0000-0000-00004B470000}"/>
    <cellStyle name="Moneda 3 3 5 5" xfId="16274" xr:uid="{00000000-0005-0000-0000-00004C470000}"/>
    <cellStyle name="Moneda 3 3 5 5 2" xfId="29465" xr:uid="{00000000-0005-0000-0000-00004D470000}"/>
    <cellStyle name="Moneda 3 3 5 6" xfId="17555" xr:uid="{00000000-0005-0000-0000-00004E470000}"/>
    <cellStyle name="Moneda 3 3 5 6 2" xfId="30746" xr:uid="{00000000-0005-0000-0000-00004F470000}"/>
    <cellStyle name="Moneda 3 3 5 7" xfId="18841" xr:uid="{00000000-0005-0000-0000-000050470000}"/>
    <cellStyle name="Moneda 3 3 5 7 2" xfId="32032" xr:uid="{00000000-0005-0000-0000-000051470000}"/>
    <cellStyle name="Moneda 3 3 5 8" xfId="20145" xr:uid="{00000000-0005-0000-0000-000052470000}"/>
    <cellStyle name="Moneda 3 3 5 8 2" xfId="33334" xr:uid="{00000000-0005-0000-0000-000053470000}"/>
    <cellStyle name="Moneda 3 3 5 9" xfId="34859" xr:uid="{00000000-0005-0000-0000-000054470000}"/>
    <cellStyle name="Moneda 3 3 6" xfId="12278" xr:uid="{00000000-0005-0000-0000-000055470000}"/>
    <cellStyle name="Moneda 3 3 6 10" xfId="25470" xr:uid="{00000000-0005-0000-0000-000056470000}"/>
    <cellStyle name="Moneda 3 3 6 11" xfId="21776" xr:uid="{00000000-0005-0000-0000-000057470000}"/>
    <cellStyle name="Moneda 3 3 6 2" xfId="13218" xr:uid="{00000000-0005-0000-0000-000058470000}"/>
    <cellStyle name="Moneda 3 3 6 2 2" xfId="26409" xr:uid="{00000000-0005-0000-0000-000059470000}"/>
    <cellStyle name="Moneda 3 3 6 3" xfId="14267" xr:uid="{00000000-0005-0000-0000-00005A470000}"/>
    <cellStyle name="Moneda 3 3 6 3 2" xfId="27458" xr:uid="{00000000-0005-0000-0000-00005B470000}"/>
    <cellStyle name="Moneda 3 3 6 4" xfId="15323" xr:uid="{00000000-0005-0000-0000-00005C470000}"/>
    <cellStyle name="Moneda 3 3 6 4 2" xfId="28514" xr:uid="{00000000-0005-0000-0000-00005D470000}"/>
    <cellStyle name="Moneda 3 3 6 5" xfId="16379" xr:uid="{00000000-0005-0000-0000-00005E470000}"/>
    <cellStyle name="Moneda 3 3 6 5 2" xfId="29570" xr:uid="{00000000-0005-0000-0000-00005F470000}"/>
    <cellStyle name="Moneda 3 3 6 6" xfId="17660" xr:uid="{00000000-0005-0000-0000-000060470000}"/>
    <cellStyle name="Moneda 3 3 6 6 2" xfId="30851" xr:uid="{00000000-0005-0000-0000-000061470000}"/>
    <cellStyle name="Moneda 3 3 6 7" xfId="18946" xr:uid="{00000000-0005-0000-0000-000062470000}"/>
    <cellStyle name="Moneda 3 3 6 7 2" xfId="32137" xr:uid="{00000000-0005-0000-0000-000063470000}"/>
    <cellStyle name="Moneda 3 3 6 8" xfId="20250" xr:uid="{00000000-0005-0000-0000-000064470000}"/>
    <cellStyle name="Moneda 3 3 6 8 2" xfId="33439" xr:uid="{00000000-0005-0000-0000-000065470000}"/>
    <cellStyle name="Moneda 3 3 6 9" xfId="34964" xr:uid="{00000000-0005-0000-0000-000066470000}"/>
    <cellStyle name="Moneda 3 3 7" xfId="12443" xr:uid="{00000000-0005-0000-0000-000067470000}"/>
    <cellStyle name="Moneda 3 3 7 10" xfId="25635" xr:uid="{00000000-0005-0000-0000-000068470000}"/>
    <cellStyle name="Moneda 3 3 7 11" xfId="21937" xr:uid="{00000000-0005-0000-0000-000069470000}"/>
    <cellStyle name="Moneda 3 3 7 2" xfId="13379" xr:uid="{00000000-0005-0000-0000-00006A470000}"/>
    <cellStyle name="Moneda 3 3 7 2 2" xfId="26570" xr:uid="{00000000-0005-0000-0000-00006B470000}"/>
    <cellStyle name="Moneda 3 3 7 3" xfId="14428" xr:uid="{00000000-0005-0000-0000-00006C470000}"/>
    <cellStyle name="Moneda 3 3 7 3 2" xfId="27619" xr:uid="{00000000-0005-0000-0000-00006D470000}"/>
    <cellStyle name="Moneda 3 3 7 4" xfId="15484" xr:uid="{00000000-0005-0000-0000-00006E470000}"/>
    <cellStyle name="Moneda 3 3 7 4 2" xfId="28675" xr:uid="{00000000-0005-0000-0000-00006F470000}"/>
    <cellStyle name="Moneda 3 3 7 5" xfId="16540" xr:uid="{00000000-0005-0000-0000-000070470000}"/>
    <cellStyle name="Moneda 3 3 7 5 2" xfId="29731" xr:uid="{00000000-0005-0000-0000-000071470000}"/>
    <cellStyle name="Moneda 3 3 7 6" xfId="17821" xr:uid="{00000000-0005-0000-0000-000072470000}"/>
    <cellStyle name="Moneda 3 3 7 6 2" xfId="31012" xr:uid="{00000000-0005-0000-0000-000073470000}"/>
    <cellStyle name="Moneda 3 3 7 7" xfId="19107" xr:uid="{00000000-0005-0000-0000-000074470000}"/>
    <cellStyle name="Moneda 3 3 7 7 2" xfId="32298" xr:uid="{00000000-0005-0000-0000-000075470000}"/>
    <cellStyle name="Moneda 3 3 7 8" xfId="20411" xr:uid="{00000000-0005-0000-0000-000076470000}"/>
    <cellStyle name="Moneda 3 3 7 8 2" xfId="33600" xr:uid="{00000000-0005-0000-0000-000077470000}"/>
    <cellStyle name="Moneda 3 3 7 9" xfId="35125" xr:uid="{00000000-0005-0000-0000-000078470000}"/>
    <cellStyle name="Moneda 3 3 8" xfId="12557" xr:uid="{00000000-0005-0000-0000-000079470000}"/>
    <cellStyle name="Moneda 3 3 8 10" xfId="25749" xr:uid="{00000000-0005-0000-0000-00007A470000}"/>
    <cellStyle name="Moneda 3 3 8 11" xfId="22051" xr:uid="{00000000-0005-0000-0000-00007B470000}"/>
    <cellStyle name="Moneda 3 3 8 2" xfId="13493" xr:uid="{00000000-0005-0000-0000-00007C470000}"/>
    <cellStyle name="Moneda 3 3 8 2 2" xfId="26684" xr:uid="{00000000-0005-0000-0000-00007D470000}"/>
    <cellStyle name="Moneda 3 3 8 3" xfId="14542" xr:uid="{00000000-0005-0000-0000-00007E470000}"/>
    <cellStyle name="Moneda 3 3 8 3 2" xfId="27733" xr:uid="{00000000-0005-0000-0000-00007F470000}"/>
    <cellStyle name="Moneda 3 3 8 4" xfId="15598" xr:uid="{00000000-0005-0000-0000-000080470000}"/>
    <cellStyle name="Moneda 3 3 8 4 2" xfId="28789" xr:uid="{00000000-0005-0000-0000-000081470000}"/>
    <cellStyle name="Moneda 3 3 8 5" xfId="16654" xr:uid="{00000000-0005-0000-0000-000082470000}"/>
    <cellStyle name="Moneda 3 3 8 5 2" xfId="29845" xr:uid="{00000000-0005-0000-0000-000083470000}"/>
    <cellStyle name="Moneda 3 3 8 6" xfId="17935" xr:uid="{00000000-0005-0000-0000-000084470000}"/>
    <cellStyle name="Moneda 3 3 8 6 2" xfId="31126" xr:uid="{00000000-0005-0000-0000-000085470000}"/>
    <cellStyle name="Moneda 3 3 8 7" xfId="19221" xr:uid="{00000000-0005-0000-0000-000086470000}"/>
    <cellStyle name="Moneda 3 3 8 7 2" xfId="32412" xr:uid="{00000000-0005-0000-0000-000087470000}"/>
    <cellStyle name="Moneda 3 3 8 8" xfId="20525" xr:uid="{00000000-0005-0000-0000-000088470000}"/>
    <cellStyle name="Moneda 3 3 8 8 2" xfId="33714" xr:uid="{00000000-0005-0000-0000-000089470000}"/>
    <cellStyle name="Moneda 3 3 8 9" xfId="35239" xr:uid="{00000000-0005-0000-0000-00008A470000}"/>
    <cellStyle name="Moneda 3 3 9" xfId="13644" xr:uid="{00000000-0005-0000-0000-00008B470000}"/>
    <cellStyle name="Moneda 3 3 9 10" xfId="22202" xr:uid="{00000000-0005-0000-0000-00008C470000}"/>
    <cellStyle name="Moneda 3 3 9 2" xfId="14693" xr:uid="{00000000-0005-0000-0000-00008D470000}"/>
    <cellStyle name="Moneda 3 3 9 2 2" xfId="27884" xr:uid="{00000000-0005-0000-0000-00008E470000}"/>
    <cellStyle name="Moneda 3 3 9 3" xfId="15749" xr:uid="{00000000-0005-0000-0000-00008F470000}"/>
    <cellStyle name="Moneda 3 3 9 3 2" xfId="28940" xr:uid="{00000000-0005-0000-0000-000090470000}"/>
    <cellStyle name="Moneda 3 3 9 4" xfId="16805" xr:uid="{00000000-0005-0000-0000-000091470000}"/>
    <cellStyle name="Moneda 3 3 9 4 2" xfId="29996" xr:uid="{00000000-0005-0000-0000-000092470000}"/>
    <cellStyle name="Moneda 3 3 9 5" xfId="18086" xr:uid="{00000000-0005-0000-0000-000093470000}"/>
    <cellStyle name="Moneda 3 3 9 5 2" xfId="31277" xr:uid="{00000000-0005-0000-0000-000094470000}"/>
    <cellStyle name="Moneda 3 3 9 6" xfId="19372" xr:uid="{00000000-0005-0000-0000-000095470000}"/>
    <cellStyle name="Moneda 3 3 9 6 2" xfId="32563" xr:uid="{00000000-0005-0000-0000-000096470000}"/>
    <cellStyle name="Moneda 3 3 9 7" xfId="20676" xr:uid="{00000000-0005-0000-0000-000097470000}"/>
    <cellStyle name="Moneda 3 3 9 7 2" xfId="33865" xr:uid="{00000000-0005-0000-0000-000098470000}"/>
    <cellStyle name="Moneda 3 3 9 8" xfId="35390" xr:uid="{00000000-0005-0000-0000-000099470000}"/>
    <cellStyle name="Moneda 3 3 9 9" xfId="26835" xr:uid="{00000000-0005-0000-0000-00009A470000}"/>
    <cellStyle name="Moneda 3 30" xfId="19755" xr:uid="{00000000-0005-0000-0000-00009B470000}"/>
    <cellStyle name="Moneda 3 30 2" xfId="36195" xr:uid="{00000000-0005-0000-0000-00009C470000}"/>
    <cellStyle name="Moneda 3 30 3" xfId="32944" xr:uid="{00000000-0005-0000-0000-00009D470000}"/>
    <cellStyle name="Moneda 3 30 4" xfId="23007" xr:uid="{00000000-0005-0000-0000-00009E470000}"/>
    <cellStyle name="Moneda 3 31" xfId="23022" xr:uid="{00000000-0005-0000-0000-00009F470000}"/>
    <cellStyle name="Moneda 3 31 2" xfId="36210" xr:uid="{00000000-0005-0000-0000-0000A0470000}"/>
    <cellStyle name="Moneda 3 32" xfId="23247" xr:uid="{00000000-0005-0000-0000-0000A1470000}"/>
    <cellStyle name="Moneda 3 32 2" xfId="36432" xr:uid="{00000000-0005-0000-0000-0000A2470000}"/>
    <cellStyle name="Moneda 3 33" xfId="23273" xr:uid="{00000000-0005-0000-0000-0000A3470000}"/>
    <cellStyle name="Moneda 3 33 2" xfId="36453" xr:uid="{00000000-0005-0000-0000-0000A4470000}"/>
    <cellStyle name="Moneda 3 34" xfId="23285" xr:uid="{00000000-0005-0000-0000-0000A5470000}"/>
    <cellStyle name="Moneda 3 34 2" xfId="36465" xr:uid="{00000000-0005-0000-0000-0000A6470000}"/>
    <cellStyle name="Moneda 3 35" xfId="23502" xr:uid="{00000000-0005-0000-0000-0000A7470000}"/>
    <cellStyle name="Moneda 3 35 2" xfId="36681" xr:uid="{00000000-0005-0000-0000-0000A8470000}"/>
    <cellStyle name="Moneda 3 36" xfId="23505" xr:uid="{00000000-0005-0000-0000-0000A9470000}"/>
    <cellStyle name="Moneda 3 36 2" xfId="36684" xr:uid="{00000000-0005-0000-0000-0000AA470000}"/>
    <cellStyle name="Moneda 3 37" xfId="23510" xr:uid="{00000000-0005-0000-0000-0000AB470000}"/>
    <cellStyle name="Moneda 3 37 2" xfId="36689" xr:uid="{00000000-0005-0000-0000-0000AC470000}"/>
    <cellStyle name="Moneda 3 38" xfId="23528" xr:uid="{00000000-0005-0000-0000-0000AD470000}"/>
    <cellStyle name="Moneda 3 38 2" xfId="36707" xr:uid="{00000000-0005-0000-0000-0000AE470000}"/>
    <cellStyle name="Moneda 3 39" xfId="23541" xr:uid="{00000000-0005-0000-0000-0000AF470000}"/>
    <cellStyle name="Moneda 3 39 2" xfId="36720" xr:uid="{00000000-0005-0000-0000-0000B0470000}"/>
    <cellStyle name="Moneda 3 4" xfId="12018" xr:uid="{00000000-0005-0000-0000-0000B1470000}"/>
    <cellStyle name="Moneda 3 4 10" xfId="15064" xr:uid="{00000000-0005-0000-0000-0000B2470000}"/>
    <cellStyle name="Moneda 3 4 10 2" xfId="36044" xr:uid="{00000000-0005-0000-0000-0000B3470000}"/>
    <cellStyle name="Moneda 3 4 10 3" xfId="28255" xr:uid="{00000000-0005-0000-0000-0000B4470000}"/>
    <cellStyle name="Moneda 3 4 10 4" xfId="22856" xr:uid="{00000000-0005-0000-0000-0000B5470000}"/>
    <cellStyle name="Moneda 3 4 11" xfId="16120" xr:uid="{00000000-0005-0000-0000-0000B6470000}"/>
    <cellStyle name="Moneda 3 4 11 2" xfId="36274" xr:uid="{00000000-0005-0000-0000-0000B7470000}"/>
    <cellStyle name="Moneda 3 4 11 3" xfId="29311" xr:uid="{00000000-0005-0000-0000-0000B8470000}"/>
    <cellStyle name="Moneda 3 4 11 4" xfId="23086" xr:uid="{00000000-0005-0000-0000-0000B9470000}"/>
    <cellStyle name="Moneda 3 4 12" xfId="17401" xr:uid="{00000000-0005-0000-0000-0000BA470000}"/>
    <cellStyle name="Moneda 3 4 12 2" xfId="36529" xr:uid="{00000000-0005-0000-0000-0000BB470000}"/>
    <cellStyle name="Moneda 3 4 12 3" xfId="30592" xr:uid="{00000000-0005-0000-0000-0000BC470000}"/>
    <cellStyle name="Moneda 3 4 12 4" xfId="23350" xr:uid="{00000000-0005-0000-0000-0000BD470000}"/>
    <cellStyle name="Moneda 3 4 13" xfId="18687" xr:uid="{00000000-0005-0000-0000-0000BE470000}"/>
    <cellStyle name="Moneda 3 4 13 2" xfId="36784" xr:uid="{00000000-0005-0000-0000-0000BF470000}"/>
    <cellStyle name="Moneda 3 4 13 3" xfId="31878" xr:uid="{00000000-0005-0000-0000-0000C0470000}"/>
    <cellStyle name="Moneda 3 4 13 4" xfId="23605" xr:uid="{00000000-0005-0000-0000-0000C1470000}"/>
    <cellStyle name="Moneda 3 4 14" xfId="19991" xr:uid="{00000000-0005-0000-0000-0000C2470000}"/>
    <cellStyle name="Moneda 3 4 14 2" xfId="37013" xr:uid="{00000000-0005-0000-0000-0000C3470000}"/>
    <cellStyle name="Moneda 3 4 14 3" xfId="33180" xr:uid="{00000000-0005-0000-0000-0000C4470000}"/>
    <cellStyle name="Moneda 3 4 14 4" xfId="23834" xr:uid="{00000000-0005-0000-0000-0000C5470000}"/>
    <cellStyle name="Moneda 3 4 15" xfId="24063" xr:uid="{00000000-0005-0000-0000-0000C6470000}"/>
    <cellStyle name="Moneda 3 4 15 2" xfId="37242" xr:uid="{00000000-0005-0000-0000-0000C7470000}"/>
    <cellStyle name="Moneda 3 4 16" xfId="24292" xr:uid="{00000000-0005-0000-0000-0000C8470000}"/>
    <cellStyle name="Moneda 3 4 16 2" xfId="37471" xr:uid="{00000000-0005-0000-0000-0000C9470000}"/>
    <cellStyle name="Moneda 3 4 17" xfId="24543" xr:uid="{00000000-0005-0000-0000-0000CA470000}"/>
    <cellStyle name="Moneda 3 4 17 2" xfId="37722" xr:uid="{00000000-0005-0000-0000-0000CB470000}"/>
    <cellStyle name="Moneda 3 4 18" xfId="34705" xr:uid="{00000000-0005-0000-0000-0000CC470000}"/>
    <cellStyle name="Moneda 3 4 19" xfId="25210" xr:uid="{00000000-0005-0000-0000-0000CD470000}"/>
    <cellStyle name="Moneda 3 4 2" xfId="12125" xr:uid="{00000000-0005-0000-0000-0000CE470000}"/>
    <cellStyle name="Moneda 3 4 2 10" xfId="24401" xr:uid="{00000000-0005-0000-0000-0000CF470000}"/>
    <cellStyle name="Moneda 3 4 2 10 2" xfId="37580" xr:uid="{00000000-0005-0000-0000-0000D0470000}"/>
    <cellStyle name="Moneda 3 4 2 11" xfId="24652" xr:uid="{00000000-0005-0000-0000-0000D1470000}"/>
    <cellStyle name="Moneda 3 4 2 11 2" xfId="37831" xr:uid="{00000000-0005-0000-0000-0000D2470000}"/>
    <cellStyle name="Moneda 3 4 2 12" xfId="34811" xr:uid="{00000000-0005-0000-0000-0000D3470000}"/>
    <cellStyle name="Moneda 3 4 2 13" xfId="25317" xr:uid="{00000000-0005-0000-0000-0000D4470000}"/>
    <cellStyle name="Moneda 3 4 2 14" xfId="21623" xr:uid="{00000000-0005-0000-0000-0000D5470000}"/>
    <cellStyle name="Moneda 3 4 2 2" xfId="13065" xr:uid="{00000000-0005-0000-0000-0000D6470000}"/>
    <cellStyle name="Moneda 3 4 2 2 2" xfId="17084" xr:uid="{00000000-0005-0000-0000-0000D7470000}"/>
    <cellStyle name="Moneda 3 4 2 2 2 2" xfId="30275" xr:uid="{00000000-0005-0000-0000-0000D8470000}"/>
    <cellStyle name="Moneda 3 4 2 2 3" xfId="18364" xr:uid="{00000000-0005-0000-0000-0000D9470000}"/>
    <cellStyle name="Moneda 3 4 2 2 3 2" xfId="31555" xr:uid="{00000000-0005-0000-0000-0000DA470000}"/>
    <cellStyle name="Moneda 3 4 2 2 4" xfId="19650" xr:uid="{00000000-0005-0000-0000-0000DB470000}"/>
    <cellStyle name="Moneda 3 4 2 2 4 2" xfId="32841" xr:uid="{00000000-0005-0000-0000-0000DC470000}"/>
    <cellStyle name="Moneda 3 4 2 2 5" xfId="20954" xr:uid="{00000000-0005-0000-0000-0000DD470000}"/>
    <cellStyle name="Moneda 3 4 2 2 5 2" xfId="34143" xr:uid="{00000000-0005-0000-0000-0000DE470000}"/>
    <cellStyle name="Moneda 3 4 2 2 6" xfId="35668" xr:uid="{00000000-0005-0000-0000-0000DF470000}"/>
    <cellStyle name="Moneda 3 4 2 2 7" xfId="26256" xr:uid="{00000000-0005-0000-0000-0000E0470000}"/>
    <cellStyle name="Moneda 3 4 2 2 8" xfId="22480" xr:uid="{00000000-0005-0000-0000-0000E1470000}"/>
    <cellStyle name="Moneda 3 4 2 3" xfId="14114" xr:uid="{00000000-0005-0000-0000-0000E2470000}"/>
    <cellStyle name="Moneda 3 4 2 3 2" xfId="21199" xr:uid="{00000000-0005-0000-0000-0000E3470000}"/>
    <cellStyle name="Moneda 3 4 2 3 2 2" xfId="34388" xr:uid="{00000000-0005-0000-0000-0000E4470000}"/>
    <cellStyle name="Moneda 3 4 2 3 3" xfId="35913" xr:uid="{00000000-0005-0000-0000-0000E5470000}"/>
    <cellStyle name="Moneda 3 4 2 3 4" xfId="27305" xr:uid="{00000000-0005-0000-0000-0000E6470000}"/>
    <cellStyle name="Moneda 3 4 2 3 5" xfId="22725" xr:uid="{00000000-0005-0000-0000-0000E7470000}"/>
    <cellStyle name="Moneda 3 4 2 4" xfId="15170" xr:uid="{00000000-0005-0000-0000-0000E8470000}"/>
    <cellStyle name="Moneda 3 4 2 4 2" xfId="36153" xr:uid="{00000000-0005-0000-0000-0000E9470000}"/>
    <cellStyle name="Moneda 3 4 2 4 3" xfId="28361" xr:uid="{00000000-0005-0000-0000-0000EA470000}"/>
    <cellStyle name="Moneda 3 4 2 4 4" xfId="22965" xr:uid="{00000000-0005-0000-0000-0000EB470000}"/>
    <cellStyle name="Moneda 3 4 2 5" xfId="16226" xr:uid="{00000000-0005-0000-0000-0000EC470000}"/>
    <cellStyle name="Moneda 3 4 2 5 2" xfId="36383" xr:uid="{00000000-0005-0000-0000-0000ED470000}"/>
    <cellStyle name="Moneda 3 4 2 5 3" xfId="29417" xr:uid="{00000000-0005-0000-0000-0000EE470000}"/>
    <cellStyle name="Moneda 3 4 2 5 4" xfId="23195" xr:uid="{00000000-0005-0000-0000-0000EF470000}"/>
    <cellStyle name="Moneda 3 4 2 6" xfId="17507" xr:uid="{00000000-0005-0000-0000-0000F0470000}"/>
    <cellStyle name="Moneda 3 4 2 6 2" xfId="36638" xr:uid="{00000000-0005-0000-0000-0000F1470000}"/>
    <cellStyle name="Moneda 3 4 2 6 3" xfId="30698" xr:uid="{00000000-0005-0000-0000-0000F2470000}"/>
    <cellStyle name="Moneda 3 4 2 6 4" xfId="23459" xr:uid="{00000000-0005-0000-0000-0000F3470000}"/>
    <cellStyle name="Moneda 3 4 2 7" xfId="18793" xr:uid="{00000000-0005-0000-0000-0000F4470000}"/>
    <cellStyle name="Moneda 3 4 2 7 2" xfId="36893" xr:uid="{00000000-0005-0000-0000-0000F5470000}"/>
    <cellStyle name="Moneda 3 4 2 7 3" xfId="31984" xr:uid="{00000000-0005-0000-0000-0000F6470000}"/>
    <cellStyle name="Moneda 3 4 2 7 4" xfId="23714" xr:uid="{00000000-0005-0000-0000-0000F7470000}"/>
    <cellStyle name="Moneda 3 4 2 8" xfId="20097" xr:uid="{00000000-0005-0000-0000-0000F8470000}"/>
    <cellStyle name="Moneda 3 4 2 8 2" xfId="37122" xr:uid="{00000000-0005-0000-0000-0000F9470000}"/>
    <cellStyle name="Moneda 3 4 2 8 3" xfId="33286" xr:uid="{00000000-0005-0000-0000-0000FA470000}"/>
    <cellStyle name="Moneda 3 4 2 8 4" xfId="23943" xr:uid="{00000000-0005-0000-0000-0000FB470000}"/>
    <cellStyle name="Moneda 3 4 2 9" xfId="24172" xr:uid="{00000000-0005-0000-0000-0000FC470000}"/>
    <cellStyle name="Moneda 3 4 2 9 2" xfId="37351" xr:uid="{00000000-0005-0000-0000-0000FD470000}"/>
    <cellStyle name="Moneda 3 4 20" xfId="21517" xr:uid="{00000000-0005-0000-0000-0000FE470000}"/>
    <cellStyle name="Moneda 3 4 3" xfId="12221" xr:uid="{00000000-0005-0000-0000-0000FF470000}"/>
    <cellStyle name="Moneda 3 4 3 10" xfId="25413" xr:uid="{00000000-0005-0000-0000-000000480000}"/>
    <cellStyle name="Moneda 3 4 3 11" xfId="21719" xr:uid="{00000000-0005-0000-0000-000001480000}"/>
    <cellStyle name="Moneda 3 4 3 2" xfId="13161" xr:uid="{00000000-0005-0000-0000-000002480000}"/>
    <cellStyle name="Moneda 3 4 3 2 2" xfId="26352" xr:uid="{00000000-0005-0000-0000-000003480000}"/>
    <cellStyle name="Moneda 3 4 3 3" xfId="14210" xr:uid="{00000000-0005-0000-0000-000004480000}"/>
    <cellStyle name="Moneda 3 4 3 3 2" xfId="27401" xr:uid="{00000000-0005-0000-0000-000005480000}"/>
    <cellStyle name="Moneda 3 4 3 4" xfId="15266" xr:uid="{00000000-0005-0000-0000-000006480000}"/>
    <cellStyle name="Moneda 3 4 3 4 2" xfId="28457" xr:uid="{00000000-0005-0000-0000-000007480000}"/>
    <cellStyle name="Moneda 3 4 3 5" xfId="16322" xr:uid="{00000000-0005-0000-0000-000008480000}"/>
    <cellStyle name="Moneda 3 4 3 5 2" xfId="29513" xr:uid="{00000000-0005-0000-0000-000009480000}"/>
    <cellStyle name="Moneda 3 4 3 6" xfId="17603" xr:uid="{00000000-0005-0000-0000-00000A480000}"/>
    <cellStyle name="Moneda 3 4 3 6 2" xfId="30794" xr:uid="{00000000-0005-0000-0000-00000B480000}"/>
    <cellStyle name="Moneda 3 4 3 7" xfId="18889" xr:uid="{00000000-0005-0000-0000-00000C480000}"/>
    <cellStyle name="Moneda 3 4 3 7 2" xfId="32080" xr:uid="{00000000-0005-0000-0000-00000D480000}"/>
    <cellStyle name="Moneda 3 4 3 8" xfId="20193" xr:uid="{00000000-0005-0000-0000-00000E480000}"/>
    <cellStyle name="Moneda 3 4 3 8 2" xfId="33382" xr:uid="{00000000-0005-0000-0000-00000F480000}"/>
    <cellStyle name="Moneda 3 4 3 9" xfId="34907" xr:uid="{00000000-0005-0000-0000-000010480000}"/>
    <cellStyle name="Moneda 3 4 4" xfId="12326" xr:uid="{00000000-0005-0000-0000-000011480000}"/>
    <cellStyle name="Moneda 3 4 4 10" xfId="25518" xr:uid="{00000000-0005-0000-0000-000012480000}"/>
    <cellStyle name="Moneda 3 4 4 11" xfId="21824" xr:uid="{00000000-0005-0000-0000-000013480000}"/>
    <cellStyle name="Moneda 3 4 4 2" xfId="13266" xr:uid="{00000000-0005-0000-0000-000014480000}"/>
    <cellStyle name="Moneda 3 4 4 2 2" xfId="26457" xr:uid="{00000000-0005-0000-0000-000015480000}"/>
    <cellStyle name="Moneda 3 4 4 3" xfId="14315" xr:uid="{00000000-0005-0000-0000-000016480000}"/>
    <cellStyle name="Moneda 3 4 4 3 2" xfId="27506" xr:uid="{00000000-0005-0000-0000-000017480000}"/>
    <cellStyle name="Moneda 3 4 4 4" xfId="15371" xr:uid="{00000000-0005-0000-0000-000018480000}"/>
    <cellStyle name="Moneda 3 4 4 4 2" xfId="28562" xr:uid="{00000000-0005-0000-0000-000019480000}"/>
    <cellStyle name="Moneda 3 4 4 5" xfId="16427" xr:uid="{00000000-0005-0000-0000-00001A480000}"/>
    <cellStyle name="Moneda 3 4 4 5 2" xfId="29618" xr:uid="{00000000-0005-0000-0000-00001B480000}"/>
    <cellStyle name="Moneda 3 4 4 6" xfId="17708" xr:uid="{00000000-0005-0000-0000-00001C480000}"/>
    <cellStyle name="Moneda 3 4 4 6 2" xfId="30899" xr:uid="{00000000-0005-0000-0000-00001D480000}"/>
    <cellStyle name="Moneda 3 4 4 7" xfId="18994" xr:uid="{00000000-0005-0000-0000-00001E480000}"/>
    <cellStyle name="Moneda 3 4 4 7 2" xfId="32185" xr:uid="{00000000-0005-0000-0000-00001F480000}"/>
    <cellStyle name="Moneda 3 4 4 8" xfId="20298" xr:uid="{00000000-0005-0000-0000-000020480000}"/>
    <cellStyle name="Moneda 3 4 4 8 2" xfId="33487" xr:uid="{00000000-0005-0000-0000-000021480000}"/>
    <cellStyle name="Moneda 3 4 4 9" xfId="35012" xr:uid="{00000000-0005-0000-0000-000022480000}"/>
    <cellStyle name="Moneda 3 4 5" xfId="12491" xr:uid="{00000000-0005-0000-0000-000023480000}"/>
    <cellStyle name="Moneda 3 4 5 10" xfId="25683" xr:uid="{00000000-0005-0000-0000-000024480000}"/>
    <cellStyle name="Moneda 3 4 5 11" xfId="21985" xr:uid="{00000000-0005-0000-0000-000025480000}"/>
    <cellStyle name="Moneda 3 4 5 2" xfId="13427" xr:uid="{00000000-0005-0000-0000-000026480000}"/>
    <cellStyle name="Moneda 3 4 5 2 2" xfId="26618" xr:uid="{00000000-0005-0000-0000-000027480000}"/>
    <cellStyle name="Moneda 3 4 5 3" xfId="14476" xr:uid="{00000000-0005-0000-0000-000028480000}"/>
    <cellStyle name="Moneda 3 4 5 3 2" xfId="27667" xr:uid="{00000000-0005-0000-0000-000029480000}"/>
    <cellStyle name="Moneda 3 4 5 4" xfId="15532" xr:uid="{00000000-0005-0000-0000-00002A480000}"/>
    <cellStyle name="Moneda 3 4 5 4 2" xfId="28723" xr:uid="{00000000-0005-0000-0000-00002B480000}"/>
    <cellStyle name="Moneda 3 4 5 5" xfId="16588" xr:uid="{00000000-0005-0000-0000-00002C480000}"/>
    <cellStyle name="Moneda 3 4 5 5 2" xfId="29779" xr:uid="{00000000-0005-0000-0000-00002D480000}"/>
    <cellStyle name="Moneda 3 4 5 6" xfId="17869" xr:uid="{00000000-0005-0000-0000-00002E480000}"/>
    <cellStyle name="Moneda 3 4 5 6 2" xfId="31060" xr:uid="{00000000-0005-0000-0000-00002F480000}"/>
    <cellStyle name="Moneda 3 4 5 7" xfId="19155" xr:uid="{00000000-0005-0000-0000-000030480000}"/>
    <cellStyle name="Moneda 3 4 5 7 2" xfId="32346" xr:uid="{00000000-0005-0000-0000-000031480000}"/>
    <cellStyle name="Moneda 3 4 5 8" xfId="20459" xr:uid="{00000000-0005-0000-0000-000032480000}"/>
    <cellStyle name="Moneda 3 4 5 8 2" xfId="33648" xr:uid="{00000000-0005-0000-0000-000033480000}"/>
    <cellStyle name="Moneda 3 4 5 9" xfId="35173" xr:uid="{00000000-0005-0000-0000-000034480000}"/>
    <cellStyle name="Moneda 3 4 6" xfId="12605" xr:uid="{00000000-0005-0000-0000-000035480000}"/>
    <cellStyle name="Moneda 3 4 6 10" xfId="25797" xr:uid="{00000000-0005-0000-0000-000036480000}"/>
    <cellStyle name="Moneda 3 4 6 11" xfId="22099" xr:uid="{00000000-0005-0000-0000-000037480000}"/>
    <cellStyle name="Moneda 3 4 6 2" xfId="13541" xr:uid="{00000000-0005-0000-0000-000038480000}"/>
    <cellStyle name="Moneda 3 4 6 2 2" xfId="26732" xr:uid="{00000000-0005-0000-0000-000039480000}"/>
    <cellStyle name="Moneda 3 4 6 3" xfId="14590" xr:uid="{00000000-0005-0000-0000-00003A480000}"/>
    <cellStyle name="Moneda 3 4 6 3 2" xfId="27781" xr:uid="{00000000-0005-0000-0000-00003B480000}"/>
    <cellStyle name="Moneda 3 4 6 4" xfId="15646" xr:uid="{00000000-0005-0000-0000-00003C480000}"/>
    <cellStyle name="Moneda 3 4 6 4 2" xfId="28837" xr:uid="{00000000-0005-0000-0000-00003D480000}"/>
    <cellStyle name="Moneda 3 4 6 5" xfId="16702" xr:uid="{00000000-0005-0000-0000-00003E480000}"/>
    <cellStyle name="Moneda 3 4 6 5 2" xfId="29893" xr:uid="{00000000-0005-0000-0000-00003F480000}"/>
    <cellStyle name="Moneda 3 4 6 6" xfId="17983" xr:uid="{00000000-0005-0000-0000-000040480000}"/>
    <cellStyle name="Moneda 3 4 6 6 2" xfId="31174" xr:uid="{00000000-0005-0000-0000-000041480000}"/>
    <cellStyle name="Moneda 3 4 6 7" xfId="19269" xr:uid="{00000000-0005-0000-0000-000042480000}"/>
    <cellStyle name="Moneda 3 4 6 7 2" xfId="32460" xr:uid="{00000000-0005-0000-0000-000043480000}"/>
    <cellStyle name="Moneda 3 4 6 8" xfId="20573" xr:uid="{00000000-0005-0000-0000-000044480000}"/>
    <cellStyle name="Moneda 3 4 6 8 2" xfId="33762" xr:uid="{00000000-0005-0000-0000-000045480000}"/>
    <cellStyle name="Moneda 3 4 6 9" xfId="35287" xr:uid="{00000000-0005-0000-0000-000046480000}"/>
    <cellStyle name="Moneda 3 4 7" xfId="13692" xr:uid="{00000000-0005-0000-0000-000047480000}"/>
    <cellStyle name="Moneda 3 4 7 10" xfId="22250" xr:uid="{00000000-0005-0000-0000-000048480000}"/>
    <cellStyle name="Moneda 3 4 7 2" xfId="14741" xr:uid="{00000000-0005-0000-0000-000049480000}"/>
    <cellStyle name="Moneda 3 4 7 2 2" xfId="27932" xr:uid="{00000000-0005-0000-0000-00004A480000}"/>
    <cellStyle name="Moneda 3 4 7 3" xfId="15797" xr:uid="{00000000-0005-0000-0000-00004B480000}"/>
    <cellStyle name="Moneda 3 4 7 3 2" xfId="28988" xr:uid="{00000000-0005-0000-0000-00004C480000}"/>
    <cellStyle name="Moneda 3 4 7 4" xfId="16853" xr:uid="{00000000-0005-0000-0000-00004D480000}"/>
    <cellStyle name="Moneda 3 4 7 4 2" xfId="30044" xr:uid="{00000000-0005-0000-0000-00004E480000}"/>
    <cellStyle name="Moneda 3 4 7 5" xfId="18134" xr:uid="{00000000-0005-0000-0000-00004F480000}"/>
    <cellStyle name="Moneda 3 4 7 5 2" xfId="31325" xr:uid="{00000000-0005-0000-0000-000050480000}"/>
    <cellStyle name="Moneda 3 4 7 6" xfId="19420" xr:uid="{00000000-0005-0000-0000-000051480000}"/>
    <cellStyle name="Moneda 3 4 7 6 2" xfId="32611" xr:uid="{00000000-0005-0000-0000-000052480000}"/>
    <cellStyle name="Moneda 3 4 7 7" xfId="20724" xr:uid="{00000000-0005-0000-0000-000053480000}"/>
    <cellStyle name="Moneda 3 4 7 7 2" xfId="33913" xr:uid="{00000000-0005-0000-0000-000054480000}"/>
    <cellStyle name="Moneda 3 4 7 8" xfId="35438" xr:uid="{00000000-0005-0000-0000-000055480000}"/>
    <cellStyle name="Moneda 3 4 7 9" xfId="26883" xr:uid="{00000000-0005-0000-0000-000056480000}"/>
    <cellStyle name="Moneda 3 4 8" xfId="12959" xr:uid="{00000000-0005-0000-0000-000057480000}"/>
    <cellStyle name="Moneda 3 4 8 2" xfId="16975" xr:uid="{00000000-0005-0000-0000-000058480000}"/>
    <cellStyle name="Moneda 3 4 8 2 2" xfId="30166" xr:uid="{00000000-0005-0000-0000-000059480000}"/>
    <cellStyle name="Moneda 3 4 8 3" xfId="18255" xr:uid="{00000000-0005-0000-0000-00005A480000}"/>
    <cellStyle name="Moneda 3 4 8 3 2" xfId="31446" xr:uid="{00000000-0005-0000-0000-00005B480000}"/>
    <cellStyle name="Moneda 3 4 8 4" xfId="19541" xr:uid="{00000000-0005-0000-0000-00005C480000}"/>
    <cellStyle name="Moneda 3 4 8 4 2" xfId="32732" xr:uid="{00000000-0005-0000-0000-00005D480000}"/>
    <cellStyle name="Moneda 3 4 8 5" xfId="20845" xr:uid="{00000000-0005-0000-0000-00005E480000}"/>
    <cellStyle name="Moneda 3 4 8 5 2" xfId="34034" xr:uid="{00000000-0005-0000-0000-00005F480000}"/>
    <cellStyle name="Moneda 3 4 8 6" xfId="35559" xr:uid="{00000000-0005-0000-0000-000060480000}"/>
    <cellStyle name="Moneda 3 4 8 7" xfId="26150" xr:uid="{00000000-0005-0000-0000-000061480000}"/>
    <cellStyle name="Moneda 3 4 8 8" xfId="22371" xr:uid="{00000000-0005-0000-0000-000062480000}"/>
    <cellStyle name="Moneda 3 4 9" xfId="14008" xr:uid="{00000000-0005-0000-0000-000063480000}"/>
    <cellStyle name="Moneda 3 4 9 2" xfId="21090" xr:uid="{00000000-0005-0000-0000-000064480000}"/>
    <cellStyle name="Moneda 3 4 9 2 2" xfId="34279" xr:uid="{00000000-0005-0000-0000-000065480000}"/>
    <cellStyle name="Moneda 3 4 9 3" xfId="35804" xr:uid="{00000000-0005-0000-0000-000066480000}"/>
    <cellStyle name="Moneda 3 4 9 4" xfId="27199" xr:uid="{00000000-0005-0000-0000-000067480000}"/>
    <cellStyle name="Moneda 3 4 9 5" xfId="22616" xr:uid="{00000000-0005-0000-0000-000068480000}"/>
    <cellStyle name="Moneda 3 40" xfId="23755" xr:uid="{00000000-0005-0000-0000-000069480000}"/>
    <cellStyle name="Moneda 3 40 2" xfId="36934" xr:uid="{00000000-0005-0000-0000-00006A480000}"/>
    <cellStyle name="Moneda 3 41" xfId="23770" xr:uid="{00000000-0005-0000-0000-00006B480000}"/>
    <cellStyle name="Moneda 3 41 2" xfId="36949" xr:uid="{00000000-0005-0000-0000-00006C480000}"/>
    <cellStyle name="Moneda 3 42" xfId="23999" xr:uid="{00000000-0005-0000-0000-00006D480000}"/>
    <cellStyle name="Moneda 3 42 2" xfId="37178" xr:uid="{00000000-0005-0000-0000-00006E480000}"/>
    <cellStyle name="Moneda 3 43" xfId="24214" xr:uid="{00000000-0005-0000-0000-00006F480000}"/>
    <cellStyle name="Moneda 3 43 2" xfId="37393" xr:uid="{00000000-0005-0000-0000-000070480000}"/>
    <cellStyle name="Moneda 3 44" xfId="24223" xr:uid="{00000000-0005-0000-0000-000071480000}"/>
    <cellStyle name="Moneda 3 44 2" xfId="37402" xr:uid="{00000000-0005-0000-0000-000072480000}"/>
    <cellStyle name="Moneda 3 45" xfId="24463" xr:uid="{00000000-0005-0000-0000-000073480000}"/>
    <cellStyle name="Moneda 3 45 2" xfId="37641" xr:uid="{00000000-0005-0000-0000-000074480000}"/>
    <cellStyle name="Moneda 3 46" xfId="24469" xr:uid="{00000000-0005-0000-0000-000075480000}"/>
    <cellStyle name="Moneda 3 46 2" xfId="37647" xr:uid="{00000000-0005-0000-0000-000076480000}"/>
    <cellStyle name="Moneda 3 47" xfId="24479" xr:uid="{00000000-0005-0000-0000-000077480000}"/>
    <cellStyle name="Moneda 3 47 2" xfId="37658" xr:uid="{00000000-0005-0000-0000-000078480000}"/>
    <cellStyle name="Moneda 3 48" xfId="24718" xr:uid="{00000000-0005-0000-0000-000079480000}"/>
    <cellStyle name="Moneda 3 48 2" xfId="37897" xr:uid="{00000000-0005-0000-0000-00007A480000}"/>
    <cellStyle name="Moneda 3 49" xfId="24726" xr:uid="{00000000-0005-0000-0000-00007B480000}"/>
    <cellStyle name="Moneda 3 49 2" xfId="37905" xr:uid="{00000000-0005-0000-0000-00007C480000}"/>
    <cellStyle name="Moneda 3 5" xfId="11986" xr:uid="{00000000-0005-0000-0000-00007D480000}"/>
    <cellStyle name="Moneda 3 5 10" xfId="15032" xr:uid="{00000000-0005-0000-0000-00007E480000}"/>
    <cellStyle name="Moneda 3 5 10 2" xfId="36012" xr:uid="{00000000-0005-0000-0000-00007F480000}"/>
    <cellStyle name="Moneda 3 5 10 3" xfId="28223" xr:uid="{00000000-0005-0000-0000-000080480000}"/>
    <cellStyle name="Moneda 3 5 10 4" xfId="22824" xr:uid="{00000000-0005-0000-0000-000081480000}"/>
    <cellStyle name="Moneda 3 5 11" xfId="16088" xr:uid="{00000000-0005-0000-0000-000082480000}"/>
    <cellStyle name="Moneda 3 5 11 2" xfId="36242" xr:uid="{00000000-0005-0000-0000-000083480000}"/>
    <cellStyle name="Moneda 3 5 11 3" xfId="29279" xr:uid="{00000000-0005-0000-0000-000084480000}"/>
    <cellStyle name="Moneda 3 5 11 4" xfId="23054" xr:uid="{00000000-0005-0000-0000-000085480000}"/>
    <cellStyle name="Moneda 3 5 12" xfId="17369" xr:uid="{00000000-0005-0000-0000-000086480000}"/>
    <cellStyle name="Moneda 3 5 12 2" xfId="36497" xr:uid="{00000000-0005-0000-0000-000087480000}"/>
    <cellStyle name="Moneda 3 5 12 3" xfId="30560" xr:uid="{00000000-0005-0000-0000-000088480000}"/>
    <cellStyle name="Moneda 3 5 12 4" xfId="23318" xr:uid="{00000000-0005-0000-0000-000089480000}"/>
    <cellStyle name="Moneda 3 5 13" xfId="18655" xr:uid="{00000000-0005-0000-0000-00008A480000}"/>
    <cellStyle name="Moneda 3 5 13 2" xfId="36752" xr:uid="{00000000-0005-0000-0000-00008B480000}"/>
    <cellStyle name="Moneda 3 5 13 3" xfId="31846" xr:uid="{00000000-0005-0000-0000-00008C480000}"/>
    <cellStyle name="Moneda 3 5 13 4" xfId="23573" xr:uid="{00000000-0005-0000-0000-00008D480000}"/>
    <cellStyle name="Moneda 3 5 14" xfId="19959" xr:uid="{00000000-0005-0000-0000-00008E480000}"/>
    <cellStyle name="Moneda 3 5 14 2" xfId="36981" xr:uid="{00000000-0005-0000-0000-00008F480000}"/>
    <cellStyle name="Moneda 3 5 14 3" xfId="33148" xr:uid="{00000000-0005-0000-0000-000090480000}"/>
    <cellStyle name="Moneda 3 5 14 4" xfId="23802" xr:uid="{00000000-0005-0000-0000-000091480000}"/>
    <cellStyle name="Moneda 3 5 15" xfId="24031" xr:uid="{00000000-0005-0000-0000-000092480000}"/>
    <cellStyle name="Moneda 3 5 15 2" xfId="37210" xr:uid="{00000000-0005-0000-0000-000093480000}"/>
    <cellStyle name="Moneda 3 5 16" xfId="24260" xr:uid="{00000000-0005-0000-0000-000094480000}"/>
    <cellStyle name="Moneda 3 5 16 2" xfId="37439" xr:uid="{00000000-0005-0000-0000-000095480000}"/>
    <cellStyle name="Moneda 3 5 17" xfId="24511" xr:uid="{00000000-0005-0000-0000-000096480000}"/>
    <cellStyle name="Moneda 3 5 17 2" xfId="37690" xr:uid="{00000000-0005-0000-0000-000097480000}"/>
    <cellStyle name="Moneda 3 5 18" xfId="34673" xr:uid="{00000000-0005-0000-0000-000098480000}"/>
    <cellStyle name="Moneda 3 5 19" xfId="25178" xr:uid="{00000000-0005-0000-0000-000099480000}"/>
    <cellStyle name="Moneda 3 5 2" xfId="12093" xr:uid="{00000000-0005-0000-0000-00009A480000}"/>
    <cellStyle name="Moneda 3 5 2 10" xfId="24369" xr:uid="{00000000-0005-0000-0000-00009B480000}"/>
    <cellStyle name="Moneda 3 5 2 10 2" xfId="37548" xr:uid="{00000000-0005-0000-0000-00009C480000}"/>
    <cellStyle name="Moneda 3 5 2 11" xfId="24620" xr:uid="{00000000-0005-0000-0000-00009D480000}"/>
    <cellStyle name="Moneda 3 5 2 11 2" xfId="37799" xr:uid="{00000000-0005-0000-0000-00009E480000}"/>
    <cellStyle name="Moneda 3 5 2 12" xfId="34779" xr:uid="{00000000-0005-0000-0000-00009F480000}"/>
    <cellStyle name="Moneda 3 5 2 13" xfId="25285" xr:uid="{00000000-0005-0000-0000-0000A0480000}"/>
    <cellStyle name="Moneda 3 5 2 14" xfId="21591" xr:uid="{00000000-0005-0000-0000-0000A1480000}"/>
    <cellStyle name="Moneda 3 5 2 2" xfId="13033" xr:uid="{00000000-0005-0000-0000-0000A2480000}"/>
    <cellStyle name="Moneda 3 5 2 2 2" xfId="17052" xr:uid="{00000000-0005-0000-0000-0000A3480000}"/>
    <cellStyle name="Moneda 3 5 2 2 2 2" xfId="30243" xr:uid="{00000000-0005-0000-0000-0000A4480000}"/>
    <cellStyle name="Moneda 3 5 2 2 3" xfId="18332" xr:uid="{00000000-0005-0000-0000-0000A5480000}"/>
    <cellStyle name="Moneda 3 5 2 2 3 2" xfId="31523" xr:uid="{00000000-0005-0000-0000-0000A6480000}"/>
    <cellStyle name="Moneda 3 5 2 2 4" xfId="19618" xr:uid="{00000000-0005-0000-0000-0000A7480000}"/>
    <cellStyle name="Moneda 3 5 2 2 4 2" xfId="32809" xr:uid="{00000000-0005-0000-0000-0000A8480000}"/>
    <cellStyle name="Moneda 3 5 2 2 5" xfId="20922" xr:uid="{00000000-0005-0000-0000-0000A9480000}"/>
    <cellStyle name="Moneda 3 5 2 2 5 2" xfId="34111" xr:uid="{00000000-0005-0000-0000-0000AA480000}"/>
    <cellStyle name="Moneda 3 5 2 2 6" xfId="35636" xr:uid="{00000000-0005-0000-0000-0000AB480000}"/>
    <cellStyle name="Moneda 3 5 2 2 7" xfId="26224" xr:uid="{00000000-0005-0000-0000-0000AC480000}"/>
    <cellStyle name="Moneda 3 5 2 2 8" xfId="22448" xr:uid="{00000000-0005-0000-0000-0000AD480000}"/>
    <cellStyle name="Moneda 3 5 2 3" xfId="14082" xr:uid="{00000000-0005-0000-0000-0000AE480000}"/>
    <cellStyle name="Moneda 3 5 2 3 2" xfId="21167" xr:uid="{00000000-0005-0000-0000-0000AF480000}"/>
    <cellStyle name="Moneda 3 5 2 3 2 2" xfId="34356" xr:uid="{00000000-0005-0000-0000-0000B0480000}"/>
    <cellStyle name="Moneda 3 5 2 3 3" xfId="35881" xr:uid="{00000000-0005-0000-0000-0000B1480000}"/>
    <cellStyle name="Moneda 3 5 2 3 4" xfId="27273" xr:uid="{00000000-0005-0000-0000-0000B2480000}"/>
    <cellStyle name="Moneda 3 5 2 3 5" xfId="22693" xr:uid="{00000000-0005-0000-0000-0000B3480000}"/>
    <cellStyle name="Moneda 3 5 2 4" xfId="15138" xr:uid="{00000000-0005-0000-0000-0000B4480000}"/>
    <cellStyle name="Moneda 3 5 2 4 2" xfId="36121" xr:uid="{00000000-0005-0000-0000-0000B5480000}"/>
    <cellStyle name="Moneda 3 5 2 4 3" xfId="28329" xr:uid="{00000000-0005-0000-0000-0000B6480000}"/>
    <cellStyle name="Moneda 3 5 2 4 4" xfId="22933" xr:uid="{00000000-0005-0000-0000-0000B7480000}"/>
    <cellStyle name="Moneda 3 5 2 5" xfId="16194" xr:uid="{00000000-0005-0000-0000-0000B8480000}"/>
    <cellStyle name="Moneda 3 5 2 5 2" xfId="36351" xr:uid="{00000000-0005-0000-0000-0000B9480000}"/>
    <cellStyle name="Moneda 3 5 2 5 3" xfId="29385" xr:uid="{00000000-0005-0000-0000-0000BA480000}"/>
    <cellStyle name="Moneda 3 5 2 5 4" xfId="23163" xr:uid="{00000000-0005-0000-0000-0000BB480000}"/>
    <cellStyle name="Moneda 3 5 2 6" xfId="17475" xr:uid="{00000000-0005-0000-0000-0000BC480000}"/>
    <cellStyle name="Moneda 3 5 2 6 2" xfId="36606" xr:uid="{00000000-0005-0000-0000-0000BD480000}"/>
    <cellStyle name="Moneda 3 5 2 6 3" xfId="30666" xr:uid="{00000000-0005-0000-0000-0000BE480000}"/>
    <cellStyle name="Moneda 3 5 2 6 4" xfId="23427" xr:uid="{00000000-0005-0000-0000-0000BF480000}"/>
    <cellStyle name="Moneda 3 5 2 7" xfId="18761" xr:uid="{00000000-0005-0000-0000-0000C0480000}"/>
    <cellStyle name="Moneda 3 5 2 7 2" xfId="36861" xr:uid="{00000000-0005-0000-0000-0000C1480000}"/>
    <cellStyle name="Moneda 3 5 2 7 3" xfId="31952" xr:uid="{00000000-0005-0000-0000-0000C2480000}"/>
    <cellStyle name="Moneda 3 5 2 7 4" xfId="23682" xr:uid="{00000000-0005-0000-0000-0000C3480000}"/>
    <cellStyle name="Moneda 3 5 2 8" xfId="20065" xr:uid="{00000000-0005-0000-0000-0000C4480000}"/>
    <cellStyle name="Moneda 3 5 2 8 2" xfId="37090" xr:uid="{00000000-0005-0000-0000-0000C5480000}"/>
    <cellStyle name="Moneda 3 5 2 8 3" xfId="33254" xr:uid="{00000000-0005-0000-0000-0000C6480000}"/>
    <cellStyle name="Moneda 3 5 2 8 4" xfId="23911" xr:uid="{00000000-0005-0000-0000-0000C7480000}"/>
    <cellStyle name="Moneda 3 5 2 9" xfId="24140" xr:uid="{00000000-0005-0000-0000-0000C8480000}"/>
    <cellStyle name="Moneda 3 5 2 9 2" xfId="37319" xr:uid="{00000000-0005-0000-0000-0000C9480000}"/>
    <cellStyle name="Moneda 3 5 20" xfId="21485" xr:uid="{00000000-0005-0000-0000-0000CA480000}"/>
    <cellStyle name="Moneda 3 5 3" xfId="12189" xr:uid="{00000000-0005-0000-0000-0000CB480000}"/>
    <cellStyle name="Moneda 3 5 3 10" xfId="25381" xr:uid="{00000000-0005-0000-0000-0000CC480000}"/>
    <cellStyle name="Moneda 3 5 3 11" xfId="21687" xr:uid="{00000000-0005-0000-0000-0000CD480000}"/>
    <cellStyle name="Moneda 3 5 3 2" xfId="13129" xr:uid="{00000000-0005-0000-0000-0000CE480000}"/>
    <cellStyle name="Moneda 3 5 3 2 2" xfId="26320" xr:uid="{00000000-0005-0000-0000-0000CF480000}"/>
    <cellStyle name="Moneda 3 5 3 3" xfId="14178" xr:uid="{00000000-0005-0000-0000-0000D0480000}"/>
    <cellStyle name="Moneda 3 5 3 3 2" xfId="27369" xr:uid="{00000000-0005-0000-0000-0000D1480000}"/>
    <cellStyle name="Moneda 3 5 3 4" xfId="15234" xr:uid="{00000000-0005-0000-0000-0000D2480000}"/>
    <cellStyle name="Moneda 3 5 3 4 2" xfId="28425" xr:uid="{00000000-0005-0000-0000-0000D3480000}"/>
    <cellStyle name="Moneda 3 5 3 5" xfId="16290" xr:uid="{00000000-0005-0000-0000-0000D4480000}"/>
    <cellStyle name="Moneda 3 5 3 5 2" xfId="29481" xr:uid="{00000000-0005-0000-0000-0000D5480000}"/>
    <cellStyle name="Moneda 3 5 3 6" xfId="17571" xr:uid="{00000000-0005-0000-0000-0000D6480000}"/>
    <cellStyle name="Moneda 3 5 3 6 2" xfId="30762" xr:uid="{00000000-0005-0000-0000-0000D7480000}"/>
    <cellStyle name="Moneda 3 5 3 7" xfId="18857" xr:uid="{00000000-0005-0000-0000-0000D8480000}"/>
    <cellStyle name="Moneda 3 5 3 7 2" xfId="32048" xr:uid="{00000000-0005-0000-0000-0000D9480000}"/>
    <cellStyle name="Moneda 3 5 3 8" xfId="20161" xr:uid="{00000000-0005-0000-0000-0000DA480000}"/>
    <cellStyle name="Moneda 3 5 3 8 2" xfId="33350" xr:uid="{00000000-0005-0000-0000-0000DB480000}"/>
    <cellStyle name="Moneda 3 5 3 9" xfId="34875" xr:uid="{00000000-0005-0000-0000-0000DC480000}"/>
    <cellStyle name="Moneda 3 5 4" xfId="12294" xr:uid="{00000000-0005-0000-0000-0000DD480000}"/>
    <cellStyle name="Moneda 3 5 4 10" xfId="25486" xr:uid="{00000000-0005-0000-0000-0000DE480000}"/>
    <cellStyle name="Moneda 3 5 4 11" xfId="21792" xr:uid="{00000000-0005-0000-0000-0000DF480000}"/>
    <cellStyle name="Moneda 3 5 4 2" xfId="13234" xr:uid="{00000000-0005-0000-0000-0000E0480000}"/>
    <cellStyle name="Moneda 3 5 4 2 2" xfId="26425" xr:uid="{00000000-0005-0000-0000-0000E1480000}"/>
    <cellStyle name="Moneda 3 5 4 3" xfId="14283" xr:uid="{00000000-0005-0000-0000-0000E2480000}"/>
    <cellStyle name="Moneda 3 5 4 3 2" xfId="27474" xr:uid="{00000000-0005-0000-0000-0000E3480000}"/>
    <cellStyle name="Moneda 3 5 4 4" xfId="15339" xr:uid="{00000000-0005-0000-0000-0000E4480000}"/>
    <cellStyle name="Moneda 3 5 4 4 2" xfId="28530" xr:uid="{00000000-0005-0000-0000-0000E5480000}"/>
    <cellStyle name="Moneda 3 5 4 5" xfId="16395" xr:uid="{00000000-0005-0000-0000-0000E6480000}"/>
    <cellStyle name="Moneda 3 5 4 5 2" xfId="29586" xr:uid="{00000000-0005-0000-0000-0000E7480000}"/>
    <cellStyle name="Moneda 3 5 4 6" xfId="17676" xr:uid="{00000000-0005-0000-0000-0000E8480000}"/>
    <cellStyle name="Moneda 3 5 4 6 2" xfId="30867" xr:uid="{00000000-0005-0000-0000-0000E9480000}"/>
    <cellStyle name="Moneda 3 5 4 7" xfId="18962" xr:uid="{00000000-0005-0000-0000-0000EA480000}"/>
    <cellStyle name="Moneda 3 5 4 7 2" xfId="32153" xr:uid="{00000000-0005-0000-0000-0000EB480000}"/>
    <cellStyle name="Moneda 3 5 4 8" xfId="20266" xr:uid="{00000000-0005-0000-0000-0000EC480000}"/>
    <cellStyle name="Moneda 3 5 4 8 2" xfId="33455" xr:uid="{00000000-0005-0000-0000-0000ED480000}"/>
    <cellStyle name="Moneda 3 5 4 9" xfId="34980" xr:uid="{00000000-0005-0000-0000-0000EE480000}"/>
    <cellStyle name="Moneda 3 5 5" xfId="12459" xr:uid="{00000000-0005-0000-0000-0000EF480000}"/>
    <cellStyle name="Moneda 3 5 5 10" xfId="25651" xr:uid="{00000000-0005-0000-0000-0000F0480000}"/>
    <cellStyle name="Moneda 3 5 5 11" xfId="21953" xr:uid="{00000000-0005-0000-0000-0000F1480000}"/>
    <cellStyle name="Moneda 3 5 5 2" xfId="13395" xr:uid="{00000000-0005-0000-0000-0000F2480000}"/>
    <cellStyle name="Moneda 3 5 5 2 2" xfId="26586" xr:uid="{00000000-0005-0000-0000-0000F3480000}"/>
    <cellStyle name="Moneda 3 5 5 3" xfId="14444" xr:uid="{00000000-0005-0000-0000-0000F4480000}"/>
    <cellStyle name="Moneda 3 5 5 3 2" xfId="27635" xr:uid="{00000000-0005-0000-0000-0000F5480000}"/>
    <cellStyle name="Moneda 3 5 5 4" xfId="15500" xr:uid="{00000000-0005-0000-0000-0000F6480000}"/>
    <cellStyle name="Moneda 3 5 5 4 2" xfId="28691" xr:uid="{00000000-0005-0000-0000-0000F7480000}"/>
    <cellStyle name="Moneda 3 5 5 5" xfId="16556" xr:uid="{00000000-0005-0000-0000-0000F8480000}"/>
    <cellStyle name="Moneda 3 5 5 5 2" xfId="29747" xr:uid="{00000000-0005-0000-0000-0000F9480000}"/>
    <cellStyle name="Moneda 3 5 5 6" xfId="17837" xr:uid="{00000000-0005-0000-0000-0000FA480000}"/>
    <cellStyle name="Moneda 3 5 5 6 2" xfId="31028" xr:uid="{00000000-0005-0000-0000-0000FB480000}"/>
    <cellStyle name="Moneda 3 5 5 7" xfId="19123" xr:uid="{00000000-0005-0000-0000-0000FC480000}"/>
    <cellStyle name="Moneda 3 5 5 7 2" xfId="32314" xr:uid="{00000000-0005-0000-0000-0000FD480000}"/>
    <cellStyle name="Moneda 3 5 5 8" xfId="20427" xr:uid="{00000000-0005-0000-0000-0000FE480000}"/>
    <cellStyle name="Moneda 3 5 5 8 2" xfId="33616" xr:uid="{00000000-0005-0000-0000-0000FF480000}"/>
    <cellStyle name="Moneda 3 5 5 9" xfId="35141" xr:uid="{00000000-0005-0000-0000-000000490000}"/>
    <cellStyle name="Moneda 3 5 6" xfId="12573" xr:uid="{00000000-0005-0000-0000-000001490000}"/>
    <cellStyle name="Moneda 3 5 6 10" xfId="25765" xr:uid="{00000000-0005-0000-0000-000002490000}"/>
    <cellStyle name="Moneda 3 5 6 11" xfId="22067" xr:uid="{00000000-0005-0000-0000-000003490000}"/>
    <cellStyle name="Moneda 3 5 6 2" xfId="13509" xr:uid="{00000000-0005-0000-0000-000004490000}"/>
    <cellStyle name="Moneda 3 5 6 2 2" xfId="26700" xr:uid="{00000000-0005-0000-0000-000005490000}"/>
    <cellStyle name="Moneda 3 5 6 3" xfId="14558" xr:uid="{00000000-0005-0000-0000-000006490000}"/>
    <cellStyle name="Moneda 3 5 6 3 2" xfId="27749" xr:uid="{00000000-0005-0000-0000-000007490000}"/>
    <cellStyle name="Moneda 3 5 6 4" xfId="15614" xr:uid="{00000000-0005-0000-0000-000008490000}"/>
    <cellStyle name="Moneda 3 5 6 4 2" xfId="28805" xr:uid="{00000000-0005-0000-0000-000009490000}"/>
    <cellStyle name="Moneda 3 5 6 5" xfId="16670" xr:uid="{00000000-0005-0000-0000-00000A490000}"/>
    <cellStyle name="Moneda 3 5 6 5 2" xfId="29861" xr:uid="{00000000-0005-0000-0000-00000B490000}"/>
    <cellStyle name="Moneda 3 5 6 6" xfId="17951" xr:uid="{00000000-0005-0000-0000-00000C490000}"/>
    <cellStyle name="Moneda 3 5 6 6 2" xfId="31142" xr:uid="{00000000-0005-0000-0000-00000D490000}"/>
    <cellStyle name="Moneda 3 5 6 7" xfId="19237" xr:uid="{00000000-0005-0000-0000-00000E490000}"/>
    <cellStyle name="Moneda 3 5 6 7 2" xfId="32428" xr:uid="{00000000-0005-0000-0000-00000F490000}"/>
    <cellStyle name="Moneda 3 5 6 8" xfId="20541" xr:uid="{00000000-0005-0000-0000-000010490000}"/>
    <cellStyle name="Moneda 3 5 6 8 2" xfId="33730" xr:uid="{00000000-0005-0000-0000-000011490000}"/>
    <cellStyle name="Moneda 3 5 6 9" xfId="35255" xr:uid="{00000000-0005-0000-0000-000012490000}"/>
    <cellStyle name="Moneda 3 5 7" xfId="13660" xr:uid="{00000000-0005-0000-0000-000013490000}"/>
    <cellStyle name="Moneda 3 5 7 10" xfId="22218" xr:uid="{00000000-0005-0000-0000-000014490000}"/>
    <cellStyle name="Moneda 3 5 7 2" xfId="14709" xr:uid="{00000000-0005-0000-0000-000015490000}"/>
    <cellStyle name="Moneda 3 5 7 2 2" xfId="27900" xr:uid="{00000000-0005-0000-0000-000016490000}"/>
    <cellStyle name="Moneda 3 5 7 3" xfId="15765" xr:uid="{00000000-0005-0000-0000-000017490000}"/>
    <cellStyle name="Moneda 3 5 7 3 2" xfId="28956" xr:uid="{00000000-0005-0000-0000-000018490000}"/>
    <cellStyle name="Moneda 3 5 7 4" xfId="16821" xr:uid="{00000000-0005-0000-0000-000019490000}"/>
    <cellStyle name="Moneda 3 5 7 4 2" xfId="30012" xr:uid="{00000000-0005-0000-0000-00001A490000}"/>
    <cellStyle name="Moneda 3 5 7 5" xfId="18102" xr:uid="{00000000-0005-0000-0000-00001B490000}"/>
    <cellStyle name="Moneda 3 5 7 5 2" xfId="31293" xr:uid="{00000000-0005-0000-0000-00001C490000}"/>
    <cellStyle name="Moneda 3 5 7 6" xfId="19388" xr:uid="{00000000-0005-0000-0000-00001D490000}"/>
    <cellStyle name="Moneda 3 5 7 6 2" xfId="32579" xr:uid="{00000000-0005-0000-0000-00001E490000}"/>
    <cellStyle name="Moneda 3 5 7 7" xfId="20692" xr:uid="{00000000-0005-0000-0000-00001F490000}"/>
    <cellStyle name="Moneda 3 5 7 7 2" xfId="33881" xr:uid="{00000000-0005-0000-0000-000020490000}"/>
    <cellStyle name="Moneda 3 5 7 8" xfId="35406" xr:uid="{00000000-0005-0000-0000-000021490000}"/>
    <cellStyle name="Moneda 3 5 7 9" xfId="26851" xr:uid="{00000000-0005-0000-0000-000022490000}"/>
    <cellStyle name="Moneda 3 5 8" xfId="12927" xr:uid="{00000000-0005-0000-0000-000023490000}"/>
    <cellStyle name="Moneda 3 5 8 2" xfId="16943" xr:uid="{00000000-0005-0000-0000-000024490000}"/>
    <cellStyle name="Moneda 3 5 8 2 2" xfId="30134" xr:uid="{00000000-0005-0000-0000-000025490000}"/>
    <cellStyle name="Moneda 3 5 8 3" xfId="18223" xr:uid="{00000000-0005-0000-0000-000026490000}"/>
    <cellStyle name="Moneda 3 5 8 3 2" xfId="31414" xr:uid="{00000000-0005-0000-0000-000027490000}"/>
    <cellStyle name="Moneda 3 5 8 4" xfId="19509" xr:uid="{00000000-0005-0000-0000-000028490000}"/>
    <cellStyle name="Moneda 3 5 8 4 2" xfId="32700" xr:uid="{00000000-0005-0000-0000-000029490000}"/>
    <cellStyle name="Moneda 3 5 8 5" xfId="20813" xr:uid="{00000000-0005-0000-0000-00002A490000}"/>
    <cellStyle name="Moneda 3 5 8 5 2" xfId="34002" xr:uid="{00000000-0005-0000-0000-00002B490000}"/>
    <cellStyle name="Moneda 3 5 8 6" xfId="35527" xr:uid="{00000000-0005-0000-0000-00002C490000}"/>
    <cellStyle name="Moneda 3 5 8 7" xfId="26118" xr:uid="{00000000-0005-0000-0000-00002D490000}"/>
    <cellStyle name="Moneda 3 5 8 8" xfId="22339" xr:uid="{00000000-0005-0000-0000-00002E490000}"/>
    <cellStyle name="Moneda 3 5 9" xfId="13976" xr:uid="{00000000-0005-0000-0000-00002F490000}"/>
    <cellStyle name="Moneda 3 5 9 2" xfId="21058" xr:uid="{00000000-0005-0000-0000-000030490000}"/>
    <cellStyle name="Moneda 3 5 9 2 2" xfId="34247" xr:uid="{00000000-0005-0000-0000-000031490000}"/>
    <cellStyle name="Moneda 3 5 9 3" xfId="35772" xr:uid="{00000000-0005-0000-0000-000032490000}"/>
    <cellStyle name="Moneda 3 5 9 4" xfId="27167" xr:uid="{00000000-0005-0000-0000-000033490000}"/>
    <cellStyle name="Moneda 3 5 9 5" xfId="22584" xr:uid="{00000000-0005-0000-0000-000034490000}"/>
    <cellStyle name="Moneda 3 50" xfId="24730" xr:uid="{00000000-0005-0000-0000-000035490000}"/>
    <cellStyle name="Moneda 3 50 2" xfId="37909" xr:uid="{00000000-0005-0000-0000-000036490000}"/>
    <cellStyle name="Moneda 3 51" xfId="24735" xr:uid="{00000000-0005-0000-0000-000037490000}"/>
    <cellStyle name="Moneda 3 52" xfId="34469" xr:uid="{00000000-0005-0000-0000-000038490000}"/>
    <cellStyle name="Moneda 3 53" xfId="21281" xr:uid="{00000000-0005-0000-0000-000039490000}"/>
    <cellStyle name="Moneda 3 54" xfId="37947" xr:uid="{00000000-0005-0000-0000-00003A490000}"/>
    <cellStyle name="Moneda 3 55" xfId="37995" xr:uid="{00000000-0005-0000-0000-00003B490000}"/>
    <cellStyle name="Moneda 3 6" xfId="12050" xr:uid="{00000000-0005-0000-0000-00003C490000}"/>
    <cellStyle name="Moneda 3 6 10" xfId="18719" xr:uid="{00000000-0005-0000-0000-00003D490000}"/>
    <cellStyle name="Moneda 3 6 10 2" xfId="36818" xr:uid="{00000000-0005-0000-0000-00003E490000}"/>
    <cellStyle name="Moneda 3 6 10 3" xfId="31910" xr:uid="{00000000-0005-0000-0000-00003F490000}"/>
    <cellStyle name="Moneda 3 6 10 4" xfId="23639" xr:uid="{00000000-0005-0000-0000-000040490000}"/>
    <cellStyle name="Moneda 3 6 11" xfId="20023" xr:uid="{00000000-0005-0000-0000-000041490000}"/>
    <cellStyle name="Moneda 3 6 11 2" xfId="37047" xr:uid="{00000000-0005-0000-0000-000042490000}"/>
    <cellStyle name="Moneda 3 6 11 3" xfId="33212" xr:uid="{00000000-0005-0000-0000-000043490000}"/>
    <cellStyle name="Moneda 3 6 11 4" xfId="23868" xr:uid="{00000000-0005-0000-0000-000044490000}"/>
    <cellStyle name="Moneda 3 6 12" xfId="24097" xr:uid="{00000000-0005-0000-0000-000045490000}"/>
    <cellStyle name="Moneda 3 6 12 2" xfId="37276" xr:uid="{00000000-0005-0000-0000-000046490000}"/>
    <cellStyle name="Moneda 3 6 13" xfId="24326" xr:uid="{00000000-0005-0000-0000-000047490000}"/>
    <cellStyle name="Moneda 3 6 13 2" xfId="37505" xr:uid="{00000000-0005-0000-0000-000048490000}"/>
    <cellStyle name="Moneda 3 6 14" xfId="24577" xr:uid="{00000000-0005-0000-0000-000049490000}"/>
    <cellStyle name="Moneda 3 6 14 2" xfId="37756" xr:uid="{00000000-0005-0000-0000-00004A490000}"/>
    <cellStyle name="Moneda 3 6 15" xfId="34737" xr:uid="{00000000-0005-0000-0000-00004B490000}"/>
    <cellStyle name="Moneda 3 6 16" xfId="25242" xr:uid="{00000000-0005-0000-0000-00004C490000}"/>
    <cellStyle name="Moneda 3 6 17" xfId="21549" xr:uid="{00000000-0005-0000-0000-00004D490000}"/>
    <cellStyle name="Moneda 3 6 2" xfId="12525" xr:uid="{00000000-0005-0000-0000-00004E490000}"/>
    <cellStyle name="Moneda 3 6 2 10" xfId="24435" xr:uid="{00000000-0005-0000-0000-00004F490000}"/>
    <cellStyle name="Moneda 3 6 2 10 2" xfId="37614" xr:uid="{00000000-0005-0000-0000-000050490000}"/>
    <cellStyle name="Moneda 3 6 2 11" xfId="24686" xr:uid="{00000000-0005-0000-0000-000051490000}"/>
    <cellStyle name="Moneda 3 6 2 11 2" xfId="37865" xr:uid="{00000000-0005-0000-0000-000052490000}"/>
    <cellStyle name="Moneda 3 6 2 12" xfId="35207" xr:uid="{00000000-0005-0000-0000-000053490000}"/>
    <cellStyle name="Moneda 3 6 2 13" xfId="25717" xr:uid="{00000000-0005-0000-0000-000054490000}"/>
    <cellStyle name="Moneda 3 6 2 14" xfId="22019" xr:uid="{00000000-0005-0000-0000-000055490000}"/>
    <cellStyle name="Moneda 3 6 2 2" xfId="13461" xr:uid="{00000000-0005-0000-0000-000056490000}"/>
    <cellStyle name="Moneda 3 6 2 2 2" xfId="17118" xr:uid="{00000000-0005-0000-0000-000057490000}"/>
    <cellStyle name="Moneda 3 6 2 2 2 2" xfId="30309" xr:uid="{00000000-0005-0000-0000-000058490000}"/>
    <cellStyle name="Moneda 3 6 2 2 3" xfId="18398" xr:uid="{00000000-0005-0000-0000-000059490000}"/>
    <cellStyle name="Moneda 3 6 2 2 3 2" xfId="31589" xr:uid="{00000000-0005-0000-0000-00005A490000}"/>
    <cellStyle name="Moneda 3 6 2 2 4" xfId="19684" xr:uid="{00000000-0005-0000-0000-00005B490000}"/>
    <cellStyle name="Moneda 3 6 2 2 4 2" xfId="32875" xr:uid="{00000000-0005-0000-0000-00005C490000}"/>
    <cellStyle name="Moneda 3 6 2 2 5" xfId="20988" xr:uid="{00000000-0005-0000-0000-00005D490000}"/>
    <cellStyle name="Moneda 3 6 2 2 5 2" xfId="34177" xr:uid="{00000000-0005-0000-0000-00005E490000}"/>
    <cellStyle name="Moneda 3 6 2 2 6" xfId="35702" xr:uid="{00000000-0005-0000-0000-00005F490000}"/>
    <cellStyle name="Moneda 3 6 2 2 7" xfId="26652" xr:uid="{00000000-0005-0000-0000-000060490000}"/>
    <cellStyle name="Moneda 3 6 2 2 8" xfId="22514" xr:uid="{00000000-0005-0000-0000-000061490000}"/>
    <cellStyle name="Moneda 3 6 2 3" xfId="14510" xr:uid="{00000000-0005-0000-0000-000062490000}"/>
    <cellStyle name="Moneda 3 6 2 3 2" xfId="21233" xr:uid="{00000000-0005-0000-0000-000063490000}"/>
    <cellStyle name="Moneda 3 6 2 3 2 2" xfId="34422" xr:uid="{00000000-0005-0000-0000-000064490000}"/>
    <cellStyle name="Moneda 3 6 2 3 3" xfId="35947" xr:uid="{00000000-0005-0000-0000-000065490000}"/>
    <cellStyle name="Moneda 3 6 2 3 4" xfId="27701" xr:uid="{00000000-0005-0000-0000-000066490000}"/>
    <cellStyle name="Moneda 3 6 2 3 5" xfId="22759" xr:uid="{00000000-0005-0000-0000-000067490000}"/>
    <cellStyle name="Moneda 3 6 2 4" xfId="15566" xr:uid="{00000000-0005-0000-0000-000068490000}"/>
    <cellStyle name="Moneda 3 6 2 4 2" xfId="36187" xr:uid="{00000000-0005-0000-0000-000069490000}"/>
    <cellStyle name="Moneda 3 6 2 4 3" xfId="28757" xr:uid="{00000000-0005-0000-0000-00006A490000}"/>
    <cellStyle name="Moneda 3 6 2 4 4" xfId="22999" xr:uid="{00000000-0005-0000-0000-00006B490000}"/>
    <cellStyle name="Moneda 3 6 2 5" xfId="16622" xr:uid="{00000000-0005-0000-0000-00006C490000}"/>
    <cellStyle name="Moneda 3 6 2 5 2" xfId="36417" xr:uid="{00000000-0005-0000-0000-00006D490000}"/>
    <cellStyle name="Moneda 3 6 2 5 3" xfId="29813" xr:uid="{00000000-0005-0000-0000-00006E490000}"/>
    <cellStyle name="Moneda 3 6 2 5 4" xfId="23229" xr:uid="{00000000-0005-0000-0000-00006F490000}"/>
    <cellStyle name="Moneda 3 6 2 6" xfId="17903" xr:uid="{00000000-0005-0000-0000-000070490000}"/>
    <cellStyle name="Moneda 3 6 2 6 2" xfId="36672" xr:uid="{00000000-0005-0000-0000-000071490000}"/>
    <cellStyle name="Moneda 3 6 2 6 3" xfId="31094" xr:uid="{00000000-0005-0000-0000-000072490000}"/>
    <cellStyle name="Moneda 3 6 2 6 4" xfId="23493" xr:uid="{00000000-0005-0000-0000-000073490000}"/>
    <cellStyle name="Moneda 3 6 2 7" xfId="19189" xr:uid="{00000000-0005-0000-0000-000074490000}"/>
    <cellStyle name="Moneda 3 6 2 7 2" xfId="36927" xr:uid="{00000000-0005-0000-0000-000075490000}"/>
    <cellStyle name="Moneda 3 6 2 7 3" xfId="32380" xr:uid="{00000000-0005-0000-0000-000076490000}"/>
    <cellStyle name="Moneda 3 6 2 7 4" xfId="23748" xr:uid="{00000000-0005-0000-0000-000077490000}"/>
    <cellStyle name="Moneda 3 6 2 8" xfId="20493" xr:uid="{00000000-0005-0000-0000-000078490000}"/>
    <cellStyle name="Moneda 3 6 2 8 2" xfId="37156" xr:uid="{00000000-0005-0000-0000-000079490000}"/>
    <cellStyle name="Moneda 3 6 2 8 3" xfId="33682" xr:uid="{00000000-0005-0000-0000-00007A490000}"/>
    <cellStyle name="Moneda 3 6 2 8 4" xfId="23977" xr:uid="{00000000-0005-0000-0000-00007B490000}"/>
    <cellStyle name="Moneda 3 6 2 9" xfId="24206" xr:uid="{00000000-0005-0000-0000-00007C490000}"/>
    <cellStyle name="Moneda 3 6 2 9 2" xfId="37385" xr:uid="{00000000-0005-0000-0000-00007D490000}"/>
    <cellStyle name="Moneda 3 6 3" xfId="12639" xr:uid="{00000000-0005-0000-0000-00007E490000}"/>
    <cellStyle name="Moneda 3 6 3 10" xfId="25831" xr:uid="{00000000-0005-0000-0000-00007F490000}"/>
    <cellStyle name="Moneda 3 6 3 11" xfId="22133" xr:uid="{00000000-0005-0000-0000-000080490000}"/>
    <cellStyle name="Moneda 3 6 3 2" xfId="13575" xr:uid="{00000000-0005-0000-0000-000081490000}"/>
    <cellStyle name="Moneda 3 6 3 2 2" xfId="26766" xr:uid="{00000000-0005-0000-0000-000082490000}"/>
    <cellStyle name="Moneda 3 6 3 3" xfId="14624" xr:uid="{00000000-0005-0000-0000-000083490000}"/>
    <cellStyle name="Moneda 3 6 3 3 2" xfId="27815" xr:uid="{00000000-0005-0000-0000-000084490000}"/>
    <cellStyle name="Moneda 3 6 3 4" xfId="15680" xr:uid="{00000000-0005-0000-0000-000085490000}"/>
    <cellStyle name="Moneda 3 6 3 4 2" xfId="28871" xr:uid="{00000000-0005-0000-0000-000086490000}"/>
    <cellStyle name="Moneda 3 6 3 5" xfId="16736" xr:uid="{00000000-0005-0000-0000-000087490000}"/>
    <cellStyle name="Moneda 3 6 3 5 2" xfId="29927" xr:uid="{00000000-0005-0000-0000-000088490000}"/>
    <cellStyle name="Moneda 3 6 3 6" xfId="18017" xr:uid="{00000000-0005-0000-0000-000089490000}"/>
    <cellStyle name="Moneda 3 6 3 6 2" xfId="31208" xr:uid="{00000000-0005-0000-0000-00008A490000}"/>
    <cellStyle name="Moneda 3 6 3 7" xfId="19303" xr:uid="{00000000-0005-0000-0000-00008B490000}"/>
    <cellStyle name="Moneda 3 6 3 7 2" xfId="32494" xr:uid="{00000000-0005-0000-0000-00008C490000}"/>
    <cellStyle name="Moneda 3 6 3 8" xfId="20607" xr:uid="{00000000-0005-0000-0000-00008D490000}"/>
    <cellStyle name="Moneda 3 6 3 8 2" xfId="33796" xr:uid="{00000000-0005-0000-0000-00008E490000}"/>
    <cellStyle name="Moneda 3 6 3 9" xfId="35321" xr:uid="{00000000-0005-0000-0000-00008F490000}"/>
    <cellStyle name="Moneda 3 6 4" xfId="13726" xr:uid="{00000000-0005-0000-0000-000090490000}"/>
    <cellStyle name="Moneda 3 6 4 10" xfId="22284" xr:uid="{00000000-0005-0000-0000-000091490000}"/>
    <cellStyle name="Moneda 3 6 4 2" xfId="14775" xr:uid="{00000000-0005-0000-0000-000092490000}"/>
    <cellStyle name="Moneda 3 6 4 2 2" xfId="27966" xr:uid="{00000000-0005-0000-0000-000093490000}"/>
    <cellStyle name="Moneda 3 6 4 3" xfId="15831" xr:uid="{00000000-0005-0000-0000-000094490000}"/>
    <cellStyle name="Moneda 3 6 4 3 2" xfId="29022" xr:uid="{00000000-0005-0000-0000-000095490000}"/>
    <cellStyle name="Moneda 3 6 4 4" xfId="16887" xr:uid="{00000000-0005-0000-0000-000096490000}"/>
    <cellStyle name="Moneda 3 6 4 4 2" xfId="30078" xr:uid="{00000000-0005-0000-0000-000097490000}"/>
    <cellStyle name="Moneda 3 6 4 5" xfId="18168" xr:uid="{00000000-0005-0000-0000-000098490000}"/>
    <cellStyle name="Moneda 3 6 4 5 2" xfId="31359" xr:uid="{00000000-0005-0000-0000-000099490000}"/>
    <cellStyle name="Moneda 3 6 4 6" xfId="19454" xr:uid="{00000000-0005-0000-0000-00009A490000}"/>
    <cellStyle name="Moneda 3 6 4 6 2" xfId="32645" xr:uid="{00000000-0005-0000-0000-00009B490000}"/>
    <cellStyle name="Moneda 3 6 4 7" xfId="20758" xr:uid="{00000000-0005-0000-0000-00009C490000}"/>
    <cellStyle name="Moneda 3 6 4 7 2" xfId="33947" xr:uid="{00000000-0005-0000-0000-00009D490000}"/>
    <cellStyle name="Moneda 3 6 4 8" xfId="35472" xr:uid="{00000000-0005-0000-0000-00009E490000}"/>
    <cellStyle name="Moneda 3 6 4 9" xfId="26917" xr:uid="{00000000-0005-0000-0000-00009F490000}"/>
    <cellStyle name="Moneda 3 6 5" xfId="12991" xr:uid="{00000000-0005-0000-0000-0000A0490000}"/>
    <cellStyle name="Moneda 3 6 5 2" xfId="17009" xr:uid="{00000000-0005-0000-0000-0000A1490000}"/>
    <cellStyle name="Moneda 3 6 5 2 2" xfId="30200" xr:uid="{00000000-0005-0000-0000-0000A2490000}"/>
    <cellStyle name="Moneda 3 6 5 3" xfId="18289" xr:uid="{00000000-0005-0000-0000-0000A3490000}"/>
    <cellStyle name="Moneda 3 6 5 3 2" xfId="31480" xr:uid="{00000000-0005-0000-0000-0000A4490000}"/>
    <cellStyle name="Moneda 3 6 5 4" xfId="19575" xr:uid="{00000000-0005-0000-0000-0000A5490000}"/>
    <cellStyle name="Moneda 3 6 5 4 2" xfId="32766" xr:uid="{00000000-0005-0000-0000-0000A6490000}"/>
    <cellStyle name="Moneda 3 6 5 5" xfId="20879" xr:uid="{00000000-0005-0000-0000-0000A7490000}"/>
    <cellStyle name="Moneda 3 6 5 5 2" xfId="34068" xr:uid="{00000000-0005-0000-0000-0000A8490000}"/>
    <cellStyle name="Moneda 3 6 5 6" xfId="35593" xr:uid="{00000000-0005-0000-0000-0000A9490000}"/>
    <cellStyle name="Moneda 3 6 5 7" xfId="26182" xr:uid="{00000000-0005-0000-0000-0000AA490000}"/>
    <cellStyle name="Moneda 3 6 5 8" xfId="22405" xr:uid="{00000000-0005-0000-0000-0000AB490000}"/>
    <cellStyle name="Moneda 3 6 6" xfId="14040" xr:uid="{00000000-0005-0000-0000-0000AC490000}"/>
    <cellStyle name="Moneda 3 6 6 2" xfId="21124" xr:uid="{00000000-0005-0000-0000-0000AD490000}"/>
    <cellStyle name="Moneda 3 6 6 2 2" xfId="34313" xr:uid="{00000000-0005-0000-0000-0000AE490000}"/>
    <cellStyle name="Moneda 3 6 6 3" xfId="35838" xr:uid="{00000000-0005-0000-0000-0000AF490000}"/>
    <cellStyle name="Moneda 3 6 6 4" xfId="27231" xr:uid="{00000000-0005-0000-0000-0000B0490000}"/>
    <cellStyle name="Moneda 3 6 6 5" xfId="22650" xr:uid="{00000000-0005-0000-0000-0000B1490000}"/>
    <cellStyle name="Moneda 3 6 7" xfId="15096" xr:uid="{00000000-0005-0000-0000-0000B2490000}"/>
    <cellStyle name="Moneda 3 6 7 2" xfId="36078" xr:uid="{00000000-0005-0000-0000-0000B3490000}"/>
    <cellStyle name="Moneda 3 6 7 3" xfId="28287" xr:uid="{00000000-0005-0000-0000-0000B4490000}"/>
    <cellStyle name="Moneda 3 6 7 4" xfId="22890" xr:uid="{00000000-0005-0000-0000-0000B5490000}"/>
    <cellStyle name="Moneda 3 6 8" xfId="16152" xr:uid="{00000000-0005-0000-0000-0000B6490000}"/>
    <cellStyle name="Moneda 3 6 8 2" xfId="36308" xr:uid="{00000000-0005-0000-0000-0000B7490000}"/>
    <cellStyle name="Moneda 3 6 8 3" xfId="29343" xr:uid="{00000000-0005-0000-0000-0000B8490000}"/>
    <cellStyle name="Moneda 3 6 8 4" xfId="23120" xr:uid="{00000000-0005-0000-0000-0000B9490000}"/>
    <cellStyle name="Moneda 3 6 9" xfId="17433" xr:uid="{00000000-0005-0000-0000-0000BA490000}"/>
    <cellStyle name="Moneda 3 6 9 2" xfId="36563" xr:uid="{00000000-0005-0000-0000-0000BB490000}"/>
    <cellStyle name="Moneda 3 6 9 3" xfId="30624" xr:uid="{00000000-0005-0000-0000-0000BC490000}"/>
    <cellStyle name="Moneda 3 6 9 4" xfId="23384" xr:uid="{00000000-0005-0000-0000-0000BD490000}"/>
    <cellStyle name="Moneda 3 7" xfId="12054" xr:uid="{00000000-0005-0000-0000-0000BE490000}"/>
    <cellStyle name="Moneda 3 7 10" xfId="24337" xr:uid="{00000000-0005-0000-0000-0000BF490000}"/>
    <cellStyle name="Moneda 3 7 10 2" xfId="37516" xr:uid="{00000000-0005-0000-0000-0000C0490000}"/>
    <cellStyle name="Moneda 3 7 11" xfId="24588" xr:uid="{00000000-0005-0000-0000-0000C1490000}"/>
    <cellStyle name="Moneda 3 7 11 2" xfId="37767" xr:uid="{00000000-0005-0000-0000-0000C2490000}"/>
    <cellStyle name="Moneda 3 7 12" xfId="34740" xr:uid="{00000000-0005-0000-0000-0000C3490000}"/>
    <cellStyle name="Moneda 3 7 13" xfId="25246" xr:uid="{00000000-0005-0000-0000-0000C4490000}"/>
    <cellStyle name="Moneda 3 7 14" xfId="21552" xr:uid="{00000000-0005-0000-0000-0000C5490000}"/>
    <cellStyle name="Moneda 3 7 2" xfId="12994" xr:uid="{00000000-0005-0000-0000-0000C6490000}"/>
    <cellStyle name="Moneda 3 7 2 2" xfId="17020" xr:uid="{00000000-0005-0000-0000-0000C7490000}"/>
    <cellStyle name="Moneda 3 7 2 2 2" xfId="30211" xr:uid="{00000000-0005-0000-0000-0000C8490000}"/>
    <cellStyle name="Moneda 3 7 2 3" xfId="18300" xr:uid="{00000000-0005-0000-0000-0000C9490000}"/>
    <cellStyle name="Moneda 3 7 2 3 2" xfId="31491" xr:uid="{00000000-0005-0000-0000-0000CA490000}"/>
    <cellStyle name="Moneda 3 7 2 4" xfId="19586" xr:uid="{00000000-0005-0000-0000-0000CB490000}"/>
    <cellStyle name="Moneda 3 7 2 4 2" xfId="32777" xr:uid="{00000000-0005-0000-0000-0000CC490000}"/>
    <cellStyle name="Moneda 3 7 2 5" xfId="20890" xr:uid="{00000000-0005-0000-0000-0000CD490000}"/>
    <cellStyle name="Moneda 3 7 2 5 2" xfId="34079" xr:uid="{00000000-0005-0000-0000-0000CE490000}"/>
    <cellStyle name="Moneda 3 7 2 6" xfId="35604" xr:uid="{00000000-0005-0000-0000-0000CF490000}"/>
    <cellStyle name="Moneda 3 7 2 7" xfId="26185" xr:uid="{00000000-0005-0000-0000-0000D0490000}"/>
    <cellStyle name="Moneda 3 7 2 8" xfId="22416" xr:uid="{00000000-0005-0000-0000-0000D1490000}"/>
    <cellStyle name="Moneda 3 7 3" xfId="14043" xr:uid="{00000000-0005-0000-0000-0000D2490000}"/>
    <cellStyle name="Moneda 3 7 3 2" xfId="21135" xr:uid="{00000000-0005-0000-0000-0000D3490000}"/>
    <cellStyle name="Moneda 3 7 3 2 2" xfId="34324" xr:uid="{00000000-0005-0000-0000-0000D4490000}"/>
    <cellStyle name="Moneda 3 7 3 3" xfId="35849" xr:uid="{00000000-0005-0000-0000-0000D5490000}"/>
    <cellStyle name="Moneda 3 7 3 4" xfId="27234" xr:uid="{00000000-0005-0000-0000-0000D6490000}"/>
    <cellStyle name="Moneda 3 7 3 5" xfId="22661" xr:uid="{00000000-0005-0000-0000-0000D7490000}"/>
    <cellStyle name="Moneda 3 7 4" xfId="15099" xr:uid="{00000000-0005-0000-0000-0000D8490000}"/>
    <cellStyle name="Moneda 3 7 4 2" xfId="36089" xr:uid="{00000000-0005-0000-0000-0000D9490000}"/>
    <cellStyle name="Moneda 3 7 4 3" xfId="28290" xr:uid="{00000000-0005-0000-0000-0000DA490000}"/>
    <cellStyle name="Moneda 3 7 4 4" xfId="22901" xr:uid="{00000000-0005-0000-0000-0000DB490000}"/>
    <cellStyle name="Moneda 3 7 5" xfId="16155" xr:uid="{00000000-0005-0000-0000-0000DC490000}"/>
    <cellStyle name="Moneda 3 7 5 2" xfId="36319" xr:uid="{00000000-0005-0000-0000-0000DD490000}"/>
    <cellStyle name="Moneda 3 7 5 3" xfId="29346" xr:uid="{00000000-0005-0000-0000-0000DE490000}"/>
    <cellStyle name="Moneda 3 7 5 4" xfId="23131" xr:uid="{00000000-0005-0000-0000-0000DF490000}"/>
    <cellStyle name="Moneda 3 7 6" xfId="17436" xr:uid="{00000000-0005-0000-0000-0000E0490000}"/>
    <cellStyle name="Moneda 3 7 6 2" xfId="36574" xr:uid="{00000000-0005-0000-0000-0000E1490000}"/>
    <cellStyle name="Moneda 3 7 6 3" xfId="30627" xr:uid="{00000000-0005-0000-0000-0000E2490000}"/>
    <cellStyle name="Moneda 3 7 6 4" xfId="23395" xr:uid="{00000000-0005-0000-0000-0000E3490000}"/>
    <cellStyle name="Moneda 3 7 7" xfId="18722" xr:uid="{00000000-0005-0000-0000-0000E4490000}"/>
    <cellStyle name="Moneda 3 7 7 2" xfId="36829" xr:uid="{00000000-0005-0000-0000-0000E5490000}"/>
    <cellStyle name="Moneda 3 7 7 3" xfId="31913" xr:uid="{00000000-0005-0000-0000-0000E6490000}"/>
    <cellStyle name="Moneda 3 7 7 4" xfId="23650" xr:uid="{00000000-0005-0000-0000-0000E7490000}"/>
    <cellStyle name="Moneda 3 7 8" xfId="20026" xr:uid="{00000000-0005-0000-0000-0000E8490000}"/>
    <cellStyle name="Moneda 3 7 8 2" xfId="37058" xr:uid="{00000000-0005-0000-0000-0000E9490000}"/>
    <cellStyle name="Moneda 3 7 8 3" xfId="33215" xr:uid="{00000000-0005-0000-0000-0000EA490000}"/>
    <cellStyle name="Moneda 3 7 8 4" xfId="23879" xr:uid="{00000000-0005-0000-0000-0000EB490000}"/>
    <cellStyle name="Moneda 3 7 9" xfId="24108" xr:uid="{00000000-0005-0000-0000-0000EC490000}"/>
    <cellStyle name="Moneda 3 7 9 2" xfId="37287" xr:uid="{00000000-0005-0000-0000-0000ED490000}"/>
    <cellStyle name="Moneda 3 8" xfId="12061" xr:uid="{00000000-0005-0000-0000-0000EE490000}"/>
    <cellStyle name="Moneda 3 8 10" xfId="25253" xr:uid="{00000000-0005-0000-0000-0000EF490000}"/>
    <cellStyle name="Moneda 3 8 11" xfId="21559" xr:uid="{00000000-0005-0000-0000-0000F0490000}"/>
    <cellStyle name="Moneda 3 8 2" xfId="13001" xr:uid="{00000000-0005-0000-0000-0000F1490000}"/>
    <cellStyle name="Moneda 3 8 2 2" xfId="26192" xr:uid="{00000000-0005-0000-0000-0000F2490000}"/>
    <cellStyle name="Moneda 3 8 3" xfId="14050" xr:uid="{00000000-0005-0000-0000-0000F3490000}"/>
    <cellStyle name="Moneda 3 8 3 2" xfId="27241" xr:uid="{00000000-0005-0000-0000-0000F4490000}"/>
    <cellStyle name="Moneda 3 8 4" xfId="15106" xr:uid="{00000000-0005-0000-0000-0000F5490000}"/>
    <cellStyle name="Moneda 3 8 4 2" xfId="28297" xr:uid="{00000000-0005-0000-0000-0000F6490000}"/>
    <cellStyle name="Moneda 3 8 5" xfId="16162" xr:uid="{00000000-0005-0000-0000-0000F7490000}"/>
    <cellStyle name="Moneda 3 8 5 2" xfId="29353" xr:uid="{00000000-0005-0000-0000-0000F8490000}"/>
    <cellStyle name="Moneda 3 8 6" xfId="17443" xr:uid="{00000000-0005-0000-0000-0000F9490000}"/>
    <cellStyle name="Moneda 3 8 6 2" xfId="30634" xr:uid="{00000000-0005-0000-0000-0000FA490000}"/>
    <cellStyle name="Moneda 3 8 7" xfId="18729" xr:uid="{00000000-0005-0000-0000-0000FB490000}"/>
    <cellStyle name="Moneda 3 8 7 2" xfId="31920" xr:uid="{00000000-0005-0000-0000-0000FC490000}"/>
    <cellStyle name="Moneda 3 8 8" xfId="20033" xr:uid="{00000000-0005-0000-0000-0000FD490000}"/>
    <cellStyle name="Moneda 3 8 8 2" xfId="33222" xr:uid="{00000000-0005-0000-0000-0000FE490000}"/>
    <cellStyle name="Moneda 3 8 9" xfId="34747" xr:uid="{00000000-0005-0000-0000-0000FF490000}"/>
    <cellStyle name="Moneda 3 9" xfId="12157" xr:uid="{00000000-0005-0000-0000-0000004A0000}"/>
    <cellStyle name="Moneda 3 9 10" xfId="25349" xr:uid="{00000000-0005-0000-0000-0000014A0000}"/>
    <cellStyle name="Moneda 3 9 11" xfId="21655" xr:uid="{00000000-0005-0000-0000-0000024A0000}"/>
    <cellStyle name="Moneda 3 9 2" xfId="13097" xr:uid="{00000000-0005-0000-0000-0000034A0000}"/>
    <cellStyle name="Moneda 3 9 2 2" xfId="26288" xr:uid="{00000000-0005-0000-0000-0000044A0000}"/>
    <cellStyle name="Moneda 3 9 3" xfId="14146" xr:uid="{00000000-0005-0000-0000-0000054A0000}"/>
    <cellStyle name="Moneda 3 9 3 2" xfId="27337" xr:uid="{00000000-0005-0000-0000-0000064A0000}"/>
    <cellStyle name="Moneda 3 9 4" xfId="15202" xr:uid="{00000000-0005-0000-0000-0000074A0000}"/>
    <cellStyle name="Moneda 3 9 4 2" xfId="28393" xr:uid="{00000000-0005-0000-0000-0000084A0000}"/>
    <cellStyle name="Moneda 3 9 5" xfId="16258" xr:uid="{00000000-0005-0000-0000-0000094A0000}"/>
    <cellStyle name="Moneda 3 9 5 2" xfId="29449" xr:uid="{00000000-0005-0000-0000-00000A4A0000}"/>
    <cellStyle name="Moneda 3 9 6" xfId="17539" xr:uid="{00000000-0005-0000-0000-00000B4A0000}"/>
    <cellStyle name="Moneda 3 9 6 2" xfId="30730" xr:uid="{00000000-0005-0000-0000-00000C4A0000}"/>
    <cellStyle name="Moneda 3 9 7" xfId="18825" xr:uid="{00000000-0005-0000-0000-00000D4A0000}"/>
    <cellStyle name="Moneda 3 9 7 2" xfId="32016" xr:uid="{00000000-0005-0000-0000-00000E4A0000}"/>
    <cellStyle name="Moneda 3 9 8" xfId="20129" xr:uid="{00000000-0005-0000-0000-00000F4A0000}"/>
    <cellStyle name="Moneda 3 9 8 2" xfId="33318" xr:uid="{00000000-0005-0000-0000-0000104A0000}"/>
    <cellStyle name="Moneda 3 9 9" xfId="34843" xr:uid="{00000000-0005-0000-0000-0000114A0000}"/>
    <cellStyle name="Moneda 30" xfId="23249" xr:uid="{00000000-0005-0000-0000-0000124A0000}"/>
    <cellStyle name="Moneda 30 2" xfId="36434" xr:uid="{00000000-0005-0000-0000-0000134A0000}"/>
    <cellStyle name="Moneda 31" xfId="23251" xr:uid="{00000000-0005-0000-0000-0000144A0000}"/>
    <cellStyle name="Moneda 31 2" xfId="36436" xr:uid="{00000000-0005-0000-0000-0000154A0000}"/>
    <cellStyle name="Moneda 32" xfId="23261" xr:uid="{00000000-0005-0000-0000-0000164A0000}"/>
    <cellStyle name="Moneda 32 2" xfId="36441" xr:uid="{00000000-0005-0000-0000-0000174A0000}"/>
    <cellStyle name="Moneda 33" xfId="23272" xr:uid="{00000000-0005-0000-0000-0000184A0000}"/>
    <cellStyle name="Moneda 33 2" xfId="36452" xr:uid="{00000000-0005-0000-0000-0000194A0000}"/>
    <cellStyle name="Moneda 34" xfId="23501" xr:uid="{00000000-0005-0000-0000-00001A4A0000}"/>
    <cellStyle name="Moneda 34 2" xfId="36680" xr:uid="{00000000-0005-0000-0000-00001B4A0000}"/>
    <cellStyle name="Moneda 35" xfId="23504" xr:uid="{00000000-0005-0000-0000-00001C4A0000}"/>
    <cellStyle name="Moneda 35 2" xfId="36683" xr:uid="{00000000-0005-0000-0000-00001D4A0000}"/>
    <cellStyle name="Moneda 36" xfId="23509" xr:uid="{00000000-0005-0000-0000-00001E4A0000}"/>
    <cellStyle name="Moneda 36 2" xfId="36688" xr:uid="{00000000-0005-0000-0000-00001F4A0000}"/>
    <cellStyle name="Moneda 37" xfId="23513" xr:uid="{00000000-0005-0000-0000-0000204A0000}"/>
    <cellStyle name="Moneda 37 2" xfId="36692" xr:uid="{00000000-0005-0000-0000-0000214A0000}"/>
    <cellStyle name="Moneda 38" xfId="23516" xr:uid="{00000000-0005-0000-0000-0000224A0000}"/>
    <cellStyle name="Moneda 38 2" xfId="36695" xr:uid="{00000000-0005-0000-0000-0000234A0000}"/>
    <cellStyle name="Moneda 39" xfId="23527" xr:uid="{00000000-0005-0000-0000-0000244A0000}"/>
    <cellStyle name="Moneda 39 2" xfId="36706" xr:uid="{00000000-0005-0000-0000-0000254A0000}"/>
    <cellStyle name="Moneda 4" xfId="10" xr:uid="{00000000-0005-0000-0000-0000264A0000}"/>
    <cellStyle name="Moneda 4 10" xfId="1600" xr:uid="{00000000-0005-0000-0000-0000274A0000}"/>
    <cellStyle name="Moneda 4 10 10" xfId="18471" xr:uid="{00000000-0005-0000-0000-0000284A0000}"/>
    <cellStyle name="Moneda 4 10 10 2" xfId="31662" xr:uid="{00000000-0005-0000-0000-0000294A0000}"/>
    <cellStyle name="Moneda 4 10 11" xfId="19775" xr:uid="{00000000-0005-0000-0000-00002A4A0000}"/>
    <cellStyle name="Moneda 4 10 11 2" xfId="32964" xr:uid="{00000000-0005-0000-0000-00002B4A0000}"/>
    <cellStyle name="Moneda 4 10 12" xfId="34489" xr:uid="{00000000-0005-0000-0000-00002C4A0000}"/>
    <cellStyle name="Moneda 4 10 13" xfId="24890" xr:uid="{00000000-0005-0000-0000-00002D4A0000}"/>
    <cellStyle name="Moneda 4 10 14" xfId="21301" xr:uid="{00000000-0005-0000-0000-00002E4A0000}"/>
    <cellStyle name="Moneda 4 10 2" xfId="6828" xr:uid="{00000000-0005-0000-0000-00002F4A0000}"/>
    <cellStyle name="Moneda 4 10 2 10" xfId="25074" xr:uid="{00000000-0005-0000-0000-0000304A0000}"/>
    <cellStyle name="Moneda 4 10 2 11" xfId="21387" xr:uid="{00000000-0005-0000-0000-0000314A0000}"/>
    <cellStyle name="Moneda 4 10 2 2" xfId="12829" xr:uid="{00000000-0005-0000-0000-0000324A0000}"/>
    <cellStyle name="Moneda 4 10 2 2 2" xfId="26020" xr:uid="{00000000-0005-0000-0000-0000334A0000}"/>
    <cellStyle name="Moneda 4 10 2 3" xfId="13878" xr:uid="{00000000-0005-0000-0000-0000344A0000}"/>
    <cellStyle name="Moneda 4 10 2 3 2" xfId="27069" xr:uid="{00000000-0005-0000-0000-0000354A0000}"/>
    <cellStyle name="Moneda 4 10 2 4" xfId="14934" xr:uid="{00000000-0005-0000-0000-0000364A0000}"/>
    <cellStyle name="Moneda 4 10 2 4 2" xfId="28125" xr:uid="{00000000-0005-0000-0000-0000374A0000}"/>
    <cellStyle name="Moneda 4 10 2 5" xfId="15990" xr:uid="{00000000-0005-0000-0000-0000384A0000}"/>
    <cellStyle name="Moneda 4 10 2 5 2" xfId="29181" xr:uid="{00000000-0005-0000-0000-0000394A0000}"/>
    <cellStyle name="Moneda 4 10 2 6" xfId="17271" xr:uid="{00000000-0005-0000-0000-00003A4A0000}"/>
    <cellStyle name="Moneda 4 10 2 6 2" xfId="30462" xr:uid="{00000000-0005-0000-0000-00003B4A0000}"/>
    <cellStyle name="Moneda 4 10 2 7" xfId="18557" xr:uid="{00000000-0005-0000-0000-00003C4A0000}"/>
    <cellStyle name="Moneda 4 10 2 7 2" xfId="31748" xr:uid="{00000000-0005-0000-0000-00003D4A0000}"/>
    <cellStyle name="Moneda 4 10 2 8" xfId="19861" xr:uid="{00000000-0005-0000-0000-00003E4A0000}"/>
    <cellStyle name="Moneda 4 10 2 8 2" xfId="33050" xr:uid="{00000000-0005-0000-0000-00003F4A0000}"/>
    <cellStyle name="Moneda 4 10 2 9" xfId="34575" xr:uid="{00000000-0005-0000-0000-0000404A0000}"/>
    <cellStyle name="Moneda 4 10 3" xfId="9296" xr:uid="{00000000-0005-0000-0000-0000414A0000}"/>
    <cellStyle name="Moneda 4 10 3 10" xfId="25102" xr:uid="{00000000-0005-0000-0000-0000424A0000}"/>
    <cellStyle name="Moneda 4 10 3 11" xfId="21415" xr:uid="{00000000-0005-0000-0000-0000434A0000}"/>
    <cellStyle name="Moneda 4 10 3 2" xfId="12857" xr:uid="{00000000-0005-0000-0000-0000444A0000}"/>
    <cellStyle name="Moneda 4 10 3 2 2" xfId="26048" xr:uid="{00000000-0005-0000-0000-0000454A0000}"/>
    <cellStyle name="Moneda 4 10 3 3" xfId="13906" xr:uid="{00000000-0005-0000-0000-0000464A0000}"/>
    <cellStyle name="Moneda 4 10 3 3 2" xfId="27097" xr:uid="{00000000-0005-0000-0000-0000474A0000}"/>
    <cellStyle name="Moneda 4 10 3 4" xfId="14962" xr:uid="{00000000-0005-0000-0000-0000484A0000}"/>
    <cellStyle name="Moneda 4 10 3 4 2" xfId="28153" xr:uid="{00000000-0005-0000-0000-0000494A0000}"/>
    <cellStyle name="Moneda 4 10 3 5" xfId="16018" xr:uid="{00000000-0005-0000-0000-00004A4A0000}"/>
    <cellStyle name="Moneda 4 10 3 5 2" xfId="29209" xr:uid="{00000000-0005-0000-0000-00004B4A0000}"/>
    <cellStyle name="Moneda 4 10 3 6" xfId="17299" xr:uid="{00000000-0005-0000-0000-00004C4A0000}"/>
    <cellStyle name="Moneda 4 10 3 6 2" xfId="30490" xr:uid="{00000000-0005-0000-0000-00004D4A0000}"/>
    <cellStyle name="Moneda 4 10 3 7" xfId="18585" xr:uid="{00000000-0005-0000-0000-00004E4A0000}"/>
    <cellStyle name="Moneda 4 10 3 7 2" xfId="31776" xr:uid="{00000000-0005-0000-0000-00004F4A0000}"/>
    <cellStyle name="Moneda 4 10 3 8" xfId="19889" xr:uid="{00000000-0005-0000-0000-0000504A0000}"/>
    <cellStyle name="Moneda 4 10 3 8 2" xfId="33078" xr:uid="{00000000-0005-0000-0000-0000514A0000}"/>
    <cellStyle name="Moneda 4 10 3 9" xfId="34603" xr:uid="{00000000-0005-0000-0000-0000524A0000}"/>
    <cellStyle name="Moneda 4 10 4" xfId="5778" xr:uid="{00000000-0005-0000-0000-0000534A0000}"/>
    <cellStyle name="Moneda 4 10 4 10" xfId="25057" xr:uid="{00000000-0005-0000-0000-0000544A0000}"/>
    <cellStyle name="Moneda 4 10 4 11" xfId="21371" xr:uid="{00000000-0005-0000-0000-0000554A0000}"/>
    <cellStyle name="Moneda 4 10 4 2" xfId="12813" xr:uid="{00000000-0005-0000-0000-0000564A0000}"/>
    <cellStyle name="Moneda 4 10 4 2 2" xfId="26004" xr:uid="{00000000-0005-0000-0000-0000574A0000}"/>
    <cellStyle name="Moneda 4 10 4 3" xfId="13862" xr:uid="{00000000-0005-0000-0000-0000584A0000}"/>
    <cellStyle name="Moneda 4 10 4 3 2" xfId="27053" xr:uid="{00000000-0005-0000-0000-0000594A0000}"/>
    <cellStyle name="Moneda 4 10 4 4" xfId="14918" xr:uid="{00000000-0005-0000-0000-00005A4A0000}"/>
    <cellStyle name="Moneda 4 10 4 4 2" xfId="28109" xr:uid="{00000000-0005-0000-0000-00005B4A0000}"/>
    <cellStyle name="Moneda 4 10 4 5" xfId="15974" xr:uid="{00000000-0005-0000-0000-00005C4A0000}"/>
    <cellStyle name="Moneda 4 10 4 5 2" xfId="29165" xr:uid="{00000000-0005-0000-0000-00005D4A0000}"/>
    <cellStyle name="Moneda 4 10 4 6" xfId="17255" xr:uid="{00000000-0005-0000-0000-00005E4A0000}"/>
    <cellStyle name="Moneda 4 10 4 6 2" xfId="30446" xr:uid="{00000000-0005-0000-0000-00005F4A0000}"/>
    <cellStyle name="Moneda 4 10 4 7" xfId="18541" xr:uid="{00000000-0005-0000-0000-0000604A0000}"/>
    <cellStyle name="Moneda 4 10 4 7 2" xfId="31732" xr:uid="{00000000-0005-0000-0000-0000614A0000}"/>
    <cellStyle name="Moneda 4 10 4 8" xfId="19845" xr:uid="{00000000-0005-0000-0000-0000624A0000}"/>
    <cellStyle name="Moneda 4 10 4 8 2" xfId="33034" xr:uid="{00000000-0005-0000-0000-0000634A0000}"/>
    <cellStyle name="Moneda 4 10 4 9" xfId="34559" xr:uid="{00000000-0005-0000-0000-0000644A0000}"/>
    <cellStyle name="Moneda 4 10 5" xfId="12743" xr:uid="{00000000-0005-0000-0000-0000654A0000}"/>
    <cellStyle name="Moneda 4 10 5 2" xfId="25934" xr:uid="{00000000-0005-0000-0000-0000664A0000}"/>
    <cellStyle name="Moneda 4 10 6" xfId="13792" xr:uid="{00000000-0005-0000-0000-0000674A0000}"/>
    <cellStyle name="Moneda 4 10 6 2" xfId="26983" xr:uid="{00000000-0005-0000-0000-0000684A0000}"/>
    <cellStyle name="Moneda 4 10 7" xfId="14848" xr:uid="{00000000-0005-0000-0000-0000694A0000}"/>
    <cellStyle name="Moneda 4 10 7 2" xfId="28039" xr:uid="{00000000-0005-0000-0000-00006A4A0000}"/>
    <cellStyle name="Moneda 4 10 8" xfId="15904" xr:uid="{00000000-0005-0000-0000-00006B4A0000}"/>
    <cellStyle name="Moneda 4 10 8 2" xfId="29095" xr:uid="{00000000-0005-0000-0000-00006C4A0000}"/>
    <cellStyle name="Moneda 4 10 9" xfId="17185" xr:uid="{00000000-0005-0000-0000-00006D4A0000}"/>
    <cellStyle name="Moneda 4 10 9 2" xfId="30376" xr:uid="{00000000-0005-0000-0000-00006E4A0000}"/>
    <cellStyle name="Moneda 4 11" xfId="1774" xr:uid="{00000000-0005-0000-0000-00006F4A0000}"/>
    <cellStyle name="Moneda 4 11 10" xfId="18473" xr:uid="{00000000-0005-0000-0000-0000704A0000}"/>
    <cellStyle name="Moneda 4 11 10 2" xfId="31664" xr:uid="{00000000-0005-0000-0000-0000714A0000}"/>
    <cellStyle name="Moneda 4 11 11" xfId="19777" xr:uid="{00000000-0005-0000-0000-0000724A0000}"/>
    <cellStyle name="Moneda 4 11 11 2" xfId="32966" xr:uid="{00000000-0005-0000-0000-0000734A0000}"/>
    <cellStyle name="Moneda 4 11 12" xfId="34491" xr:uid="{00000000-0005-0000-0000-0000744A0000}"/>
    <cellStyle name="Moneda 4 11 13" xfId="24892" xr:uid="{00000000-0005-0000-0000-0000754A0000}"/>
    <cellStyle name="Moneda 4 11 14" xfId="21303" xr:uid="{00000000-0005-0000-0000-0000764A0000}"/>
    <cellStyle name="Moneda 4 11 2" xfId="6829" xr:uid="{00000000-0005-0000-0000-0000774A0000}"/>
    <cellStyle name="Moneda 4 11 2 10" xfId="25075" xr:uid="{00000000-0005-0000-0000-0000784A0000}"/>
    <cellStyle name="Moneda 4 11 2 11" xfId="21388" xr:uid="{00000000-0005-0000-0000-0000794A0000}"/>
    <cellStyle name="Moneda 4 11 2 2" xfId="12830" xr:uid="{00000000-0005-0000-0000-00007A4A0000}"/>
    <cellStyle name="Moneda 4 11 2 2 2" xfId="26021" xr:uid="{00000000-0005-0000-0000-00007B4A0000}"/>
    <cellStyle name="Moneda 4 11 2 3" xfId="13879" xr:uid="{00000000-0005-0000-0000-00007C4A0000}"/>
    <cellStyle name="Moneda 4 11 2 3 2" xfId="27070" xr:uid="{00000000-0005-0000-0000-00007D4A0000}"/>
    <cellStyle name="Moneda 4 11 2 4" xfId="14935" xr:uid="{00000000-0005-0000-0000-00007E4A0000}"/>
    <cellStyle name="Moneda 4 11 2 4 2" xfId="28126" xr:uid="{00000000-0005-0000-0000-00007F4A0000}"/>
    <cellStyle name="Moneda 4 11 2 5" xfId="15991" xr:uid="{00000000-0005-0000-0000-0000804A0000}"/>
    <cellStyle name="Moneda 4 11 2 5 2" xfId="29182" xr:uid="{00000000-0005-0000-0000-0000814A0000}"/>
    <cellStyle name="Moneda 4 11 2 6" xfId="17272" xr:uid="{00000000-0005-0000-0000-0000824A0000}"/>
    <cellStyle name="Moneda 4 11 2 6 2" xfId="30463" xr:uid="{00000000-0005-0000-0000-0000834A0000}"/>
    <cellStyle name="Moneda 4 11 2 7" xfId="18558" xr:uid="{00000000-0005-0000-0000-0000844A0000}"/>
    <cellStyle name="Moneda 4 11 2 7 2" xfId="31749" xr:uid="{00000000-0005-0000-0000-0000854A0000}"/>
    <cellStyle name="Moneda 4 11 2 8" xfId="19862" xr:uid="{00000000-0005-0000-0000-0000864A0000}"/>
    <cellStyle name="Moneda 4 11 2 8 2" xfId="33051" xr:uid="{00000000-0005-0000-0000-0000874A0000}"/>
    <cellStyle name="Moneda 4 11 2 9" xfId="34576" xr:uid="{00000000-0005-0000-0000-0000884A0000}"/>
    <cellStyle name="Moneda 4 11 3" xfId="9297" xr:uid="{00000000-0005-0000-0000-0000894A0000}"/>
    <cellStyle name="Moneda 4 11 3 10" xfId="25103" xr:uid="{00000000-0005-0000-0000-00008A4A0000}"/>
    <cellStyle name="Moneda 4 11 3 11" xfId="21416" xr:uid="{00000000-0005-0000-0000-00008B4A0000}"/>
    <cellStyle name="Moneda 4 11 3 2" xfId="12858" xr:uid="{00000000-0005-0000-0000-00008C4A0000}"/>
    <cellStyle name="Moneda 4 11 3 2 2" xfId="26049" xr:uid="{00000000-0005-0000-0000-00008D4A0000}"/>
    <cellStyle name="Moneda 4 11 3 3" xfId="13907" xr:uid="{00000000-0005-0000-0000-00008E4A0000}"/>
    <cellStyle name="Moneda 4 11 3 3 2" xfId="27098" xr:uid="{00000000-0005-0000-0000-00008F4A0000}"/>
    <cellStyle name="Moneda 4 11 3 4" xfId="14963" xr:uid="{00000000-0005-0000-0000-0000904A0000}"/>
    <cellStyle name="Moneda 4 11 3 4 2" xfId="28154" xr:uid="{00000000-0005-0000-0000-0000914A0000}"/>
    <cellStyle name="Moneda 4 11 3 5" xfId="16019" xr:uid="{00000000-0005-0000-0000-0000924A0000}"/>
    <cellStyle name="Moneda 4 11 3 5 2" xfId="29210" xr:uid="{00000000-0005-0000-0000-0000934A0000}"/>
    <cellStyle name="Moneda 4 11 3 6" xfId="17300" xr:uid="{00000000-0005-0000-0000-0000944A0000}"/>
    <cellStyle name="Moneda 4 11 3 6 2" xfId="30491" xr:uid="{00000000-0005-0000-0000-0000954A0000}"/>
    <cellStyle name="Moneda 4 11 3 7" xfId="18586" xr:uid="{00000000-0005-0000-0000-0000964A0000}"/>
    <cellStyle name="Moneda 4 11 3 7 2" xfId="31777" xr:uid="{00000000-0005-0000-0000-0000974A0000}"/>
    <cellStyle name="Moneda 4 11 3 8" xfId="19890" xr:uid="{00000000-0005-0000-0000-0000984A0000}"/>
    <cellStyle name="Moneda 4 11 3 8 2" xfId="33079" xr:uid="{00000000-0005-0000-0000-0000994A0000}"/>
    <cellStyle name="Moneda 4 11 3 9" xfId="34604" xr:uid="{00000000-0005-0000-0000-00009A4A0000}"/>
    <cellStyle name="Moneda 4 11 4" xfId="5952" xr:uid="{00000000-0005-0000-0000-00009B4A0000}"/>
    <cellStyle name="Moneda 4 11 4 10" xfId="25059" xr:uid="{00000000-0005-0000-0000-00009C4A0000}"/>
    <cellStyle name="Moneda 4 11 4 11" xfId="21373" xr:uid="{00000000-0005-0000-0000-00009D4A0000}"/>
    <cellStyle name="Moneda 4 11 4 2" xfId="12815" xr:uid="{00000000-0005-0000-0000-00009E4A0000}"/>
    <cellStyle name="Moneda 4 11 4 2 2" xfId="26006" xr:uid="{00000000-0005-0000-0000-00009F4A0000}"/>
    <cellStyle name="Moneda 4 11 4 3" xfId="13864" xr:uid="{00000000-0005-0000-0000-0000A04A0000}"/>
    <cellStyle name="Moneda 4 11 4 3 2" xfId="27055" xr:uid="{00000000-0005-0000-0000-0000A14A0000}"/>
    <cellStyle name="Moneda 4 11 4 4" xfId="14920" xr:uid="{00000000-0005-0000-0000-0000A24A0000}"/>
    <cellStyle name="Moneda 4 11 4 4 2" xfId="28111" xr:uid="{00000000-0005-0000-0000-0000A34A0000}"/>
    <cellStyle name="Moneda 4 11 4 5" xfId="15976" xr:uid="{00000000-0005-0000-0000-0000A44A0000}"/>
    <cellStyle name="Moneda 4 11 4 5 2" xfId="29167" xr:uid="{00000000-0005-0000-0000-0000A54A0000}"/>
    <cellStyle name="Moneda 4 11 4 6" xfId="17257" xr:uid="{00000000-0005-0000-0000-0000A64A0000}"/>
    <cellStyle name="Moneda 4 11 4 6 2" xfId="30448" xr:uid="{00000000-0005-0000-0000-0000A74A0000}"/>
    <cellStyle name="Moneda 4 11 4 7" xfId="18543" xr:uid="{00000000-0005-0000-0000-0000A84A0000}"/>
    <cellStyle name="Moneda 4 11 4 7 2" xfId="31734" xr:uid="{00000000-0005-0000-0000-0000A94A0000}"/>
    <cellStyle name="Moneda 4 11 4 8" xfId="19847" xr:uid="{00000000-0005-0000-0000-0000AA4A0000}"/>
    <cellStyle name="Moneda 4 11 4 8 2" xfId="33036" xr:uid="{00000000-0005-0000-0000-0000AB4A0000}"/>
    <cellStyle name="Moneda 4 11 4 9" xfId="34561" xr:uid="{00000000-0005-0000-0000-0000AC4A0000}"/>
    <cellStyle name="Moneda 4 11 5" xfId="12745" xr:uid="{00000000-0005-0000-0000-0000AD4A0000}"/>
    <cellStyle name="Moneda 4 11 5 2" xfId="25936" xr:uid="{00000000-0005-0000-0000-0000AE4A0000}"/>
    <cellStyle name="Moneda 4 11 6" xfId="13794" xr:uid="{00000000-0005-0000-0000-0000AF4A0000}"/>
    <cellStyle name="Moneda 4 11 6 2" xfId="26985" xr:uid="{00000000-0005-0000-0000-0000B04A0000}"/>
    <cellStyle name="Moneda 4 11 7" xfId="14850" xr:uid="{00000000-0005-0000-0000-0000B14A0000}"/>
    <cellStyle name="Moneda 4 11 7 2" xfId="28041" xr:uid="{00000000-0005-0000-0000-0000B24A0000}"/>
    <cellStyle name="Moneda 4 11 8" xfId="15906" xr:uid="{00000000-0005-0000-0000-0000B34A0000}"/>
    <cellStyle name="Moneda 4 11 8 2" xfId="29097" xr:uid="{00000000-0005-0000-0000-0000B44A0000}"/>
    <cellStyle name="Moneda 4 11 9" xfId="17187" xr:uid="{00000000-0005-0000-0000-0000B54A0000}"/>
    <cellStyle name="Moneda 4 11 9 2" xfId="30378" xr:uid="{00000000-0005-0000-0000-0000B64A0000}"/>
    <cellStyle name="Moneda 4 12" xfId="1948" xr:uid="{00000000-0005-0000-0000-0000B74A0000}"/>
    <cellStyle name="Moneda 4 12 10" xfId="18475" xr:uid="{00000000-0005-0000-0000-0000B84A0000}"/>
    <cellStyle name="Moneda 4 12 10 2" xfId="31666" xr:uid="{00000000-0005-0000-0000-0000B94A0000}"/>
    <cellStyle name="Moneda 4 12 11" xfId="19779" xr:uid="{00000000-0005-0000-0000-0000BA4A0000}"/>
    <cellStyle name="Moneda 4 12 11 2" xfId="32968" xr:uid="{00000000-0005-0000-0000-0000BB4A0000}"/>
    <cellStyle name="Moneda 4 12 12" xfId="34493" xr:uid="{00000000-0005-0000-0000-0000BC4A0000}"/>
    <cellStyle name="Moneda 4 12 13" xfId="24894" xr:uid="{00000000-0005-0000-0000-0000BD4A0000}"/>
    <cellStyle name="Moneda 4 12 14" xfId="21305" xr:uid="{00000000-0005-0000-0000-0000BE4A0000}"/>
    <cellStyle name="Moneda 4 12 2" xfId="6830" xr:uid="{00000000-0005-0000-0000-0000BF4A0000}"/>
    <cellStyle name="Moneda 4 12 2 10" xfId="25076" xr:uid="{00000000-0005-0000-0000-0000C04A0000}"/>
    <cellStyle name="Moneda 4 12 2 11" xfId="21389" xr:uid="{00000000-0005-0000-0000-0000C14A0000}"/>
    <cellStyle name="Moneda 4 12 2 2" xfId="12831" xr:uid="{00000000-0005-0000-0000-0000C24A0000}"/>
    <cellStyle name="Moneda 4 12 2 2 2" xfId="26022" xr:uid="{00000000-0005-0000-0000-0000C34A0000}"/>
    <cellStyle name="Moneda 4 12 2 3" xfId="13880" xr:uid="{00000000-0005-0000-0000-0000C44A0000}"/>
    <cellStyle name="Moneda 4 12 2 3 2" xfId="27071" xr:uid="{00000000-0005-0000-0000-0000C54A0000}"/>
    <cellStyle name="Moneda 4 12 2 4" xfId="14936" xr:uid="{00000000-0005-0000-0000-0000C64A0000}"/>
    <cellStyle name="Moneda 4 12 2 4 2" xfId="28127" xr:uid="{00000000-0005-0000-0000-0000C74A0000}"/>
    <cellStyle name="Moneda 4 12 2 5" xfId="15992" xr:uid="{00000000-0005-0000-0000-0000C84A0000}"/>
    <cellStyle name="Moneda 4 12 2 5 2" xfId="29183" xr:uid="{00000000-0005-0000-0000-0000C94A0000}"/>
    <cellStyle name="Moneda 4 12 2 6" xfId="17273" xr:uid="{00000000-0005-0000-0000-0000CA4A0000}"/>
    <cellStyle name="Moneda 4 12 2 6 2" xfId="30464" xr:uid="{00000000-0005-0000-0000-0000CB4A0000}"/>
    <cellStyle name="Moneda 4 12 2 7" xfId="18559" xr:uid="{00000000-0005-0000-0000-0000CC4A0000}"/>
    <cellStyle name="Moneda 4 12 2 7 2" xfId="31750" xr:uid="{00000000-0005-0000-0000-0000CD4A0000}"/>
    <cellStyle name="Moneda 4 12 2 8" xfId="19863" xr:uid="{00000000-0005-0000-0000-0000CE4A0000}"/>
    <cellStyle name="Moneda 4 12 2 8 2" xfId="33052" xr:uid="{00000000-0005-0000-0000-0000CF4A0000}"/>
    <cellStyle name="Moneda 4 12 2 9" xfId="34577" xr:uid="{00000000-0005-0000-0000-0000D04A0000}"/>
    <cellStyle name="Moneda 4 12 3" xfId="9298" xr:uid="{00000000-0005-0000-0000-0000D14A0000}"/>
    <cellStyle name="Moneda 4 12 3 10" xfId="25104" xr:uid="{00000000-0005-0000-0000-0000D24A0000}"/>
    <cellStyle name="Moneda 4 12 3 11" xfId="21417" xr:uid="{00000000-0005-0000-0000-0000D34A0000}"/>
    <cellStyle name="Moneda 4 12 3 2" xfId="12859" xr:uid="{00000000-0005-0000-0000-0000D44A0000}"/>
    <cellStyle name="Moneda 4 12 3 2 2" xfId="26050" xr:uid="{00000000-0005-0000-0000-0000D54A0000}"/>
    <cellStyle name="Moneda 4 12 3 3" xfId="13908" xr:uid="{00000000-0005-0000-0000-0000D64A0000}"/>
    <cellStyle name="Moneda 4 12 3 3 2" xfId="27099" xr:uid="{00000000-0005-0000-0000-0000D74A0000}"/>
    <cellStyle name="Moneda 4 12 3 4" xfId="14964" xr:uid="{00000000-0005-0000-0000-0000D84A0000}"/>
    <cellStyle name="Moneda 4 12 3 4 2" xfId="28155" xr:uid="{00000000-0005-0000-0000-0000D94A0000}"/>
    <cellStyle name="Moneda 4 12 3 5" xfId="16020" xr:uid="{00000000-0005-0000-0000-0000DA4A0000}"/>
    <cellStyle name="Moneda 4 12 3 5 2" xfId="29211" xr:uid="{00000000-0005-0000-0000-0000DB4A0000}"/>
    <cellStyle name="Moneda 4 12 3 6" xfId="17301" xr:uid="{00000000-0005-0000-0000-0000DC4A0000}"/>
    <cellStyle name="Moneda 4 12 3 6 2" xfId="30492" xr:uid="{00000000-0005-0000-0000-0000DD4A0000}"/>
    <cellStyle name="Moneda 4 12 3 7" xfId="18587" xr:uid="{00000000-0005-0000-0000-0000DE4A0000}"/>
    <cellStyle name="Moneda 4 12 3 7 2" xfId="31778" xr:uid="{00000000-0005-0000-0000-0000DF4A0000}"/>
    <cellStyle name="Moneda 4 12 3 8" xfId="19891" xr:uid="{00000000-0005-0000-0000-0000E04A0000}"/>
    <cellStyle name="Moneda 4 12 3 8 2" xfId="33080" xr:uid="{00000000-0005-0000-0000-0000E14A0000}"/>
    <cellStyle name="Moneda 4 12 3 9" xfId="34605" xr:uid="{00000000-0005-0000-0000-0000E24A0000}"/>
    <cellStyle name="Moneda 4 12 4" xfId="6126" xr:uid="{00000000-0005-0000-0000-0000E34A0000}"/>
    <cellStyle name="Moneda 4 12 4 10" xfId="25061" xr:uid="{00000000-0005-0000-0000-0000E44A0000}"/>
    <cellStyle name="Moneda 4 12 4 11" xfId="21375" xr:uid="{00000000-0005-0000-0000-0000E54A0000}"/>
    <cellStyle name="Moneda 4 12 4 2" xfId="12817" xr:uid="{00000000-0005-0000-0000-0000E64A0000}"/>
    <cellStyle name="Moneda 4 12 4 2 2" xfId="26008" xr:uid="{00000000-0005-0000-0000-0000E74A0000}"/>
    <cellStyle name="Moneda 4 12 4 3" xfId="13866" xr:uid="{00000000-0005-0000-0000-0000E84A0000}"/>
    <cellStyle name="Moneda 4 12 4 3 2" xfId="27057" xr:uid="{00000000-0005-0000-0000-0000E94A0000}"/>
    <cellStyle name="Moneda 4 12 4 4" xfId="14922" xr:uid="{00000000-0005-0000-0000-0000EA4A0000}"/>
    <cellStyle name="Moneda 4 12 4 4 2" xfId="28113" xr:uid="{00000000-0005-0000-0000-0000EB4A0000}"/>
    <cellStyle name="Moneda 4 12 4 5" xfId="15978" xr:uid="{00000000-0005-0000-0000-0000EC4A0000}"/>
    <cellStyle name="Moneda 4 12 4 5 2" xfId="29169" xr:uid="{00000000-0005-0000-0000-0000ED4A0000}"/>
    <cellStyle name="Moneda 4 12 4 6" xfId="17259" xr:uid="{00000000-0005-0000-0000-0000EE4A0000}"/>
    <cellStyle name="Moneda 4 12 4 6 2" xfId="30450" xr:uid="{00000000-0005-0000-0000-0000EF4A0000}"/>
    <cellStyle name="Moneda 4 12 4 7" xfId="18545" xr:uid="{00000000-0005-0000-0000-0000F04A0000}"/>
    <cellStyle name="Moneda 4 12 4 7 2" xfId="31736" xr:uid="{00000000-0005-0000-0000-0000F14A0000}"/>
    <cellStyle name="Moneda 4 12 4 8" xfId="19849" xr:uid="{00000000-0005-0000-0000-0000F24A0000}"/>
    <cellStyle name="Moneda 4 12 4 8 2" xfId="33038" xr:uid="{00000000-0005-0000-0000-0000F34A0000}"/>
    <cellStyle name="Moneda 4 12 4 9" xfId="34563" xr:uid="{00000000-0005-0000-0000-0000F44A0000}"/>
    <cellStyle name="Moneda 4 12 5" xfId="12747" xr:uid="{00000000-0005-0000-0000-0000F54A0000}"/>
    <cellStyle name="Moneda 4 12 5 2" xfId="25938" xr:uid="{00000000-0005-0000-0000-0000F64A0000}"/>
    <cellStyle name="Moneda 4 12 6" xfId="13796" xr:uid="{00000000-0005-0000-0000-0000F74A0000}"/>
    <cellStyle name="Moneda 4 12 6 2" xfId="26987" xr:uid="{00000000-0005-0000-0000-0000F84A0000}"/>
    <cellStyle name="Moneda 4 12 7" xfId="14852" xr:uid="{00000000-0005-0000-0000-0000F94A0000}"/>
    <cellStyle name="Moneda 4 12 7 2" xfId="28043" xr:uid="{00000000-0005-0000-0000-0000FA4A0000}"/>
    <cellStyle name="Moneda 4 12 8" xfId="15908" xr:uid="{00000000-0005-0000-0000-0000FB4A0000}"/>
    <cellStyle name="Moneda 4 12 8 2" xfId="29099" xr:uid="{00000000-0005-0000-0000-0000FC4A0000}"/>
    <cellStyle name="Moneda 4 12 9" xfId="17189" xr:uid="{00000000-0005-0000-0000-0000FD4A0000}"/>
    <cellStyle name="Moneda 4 12 9 2" xfId="30380" xr:uid="{00000000-0005-0000-0000-0000FE4A0000}"/>
    <cellStyle name="Moneda 4 13" xfId="2124" xr:uid="{00000000-0005-0000-0000-0000FF4A0000}"/>
    <cellStyle name="Moneda 4 13 10" xfId="18478" xr:uid="{00000000-0005-0000-0000-0000004B0000}"/>
    <cellStyle name="Moneda 4 13 10 2" xfId="31669" xr:uid="{00000000-0005-0000-0000-0000014B0000}"/>
    <cellStyle name="Moneda 4 13 11" xfId="19782" xr:uid="{00000000-0005-0000-0000-0000024B0000}"/>
    <cellStyle name="Moneda 4 13 11 2" xfId="32971" xr:uid="{00000000-0005-0000-0000-0000034B0000}"/>
    <cellStyle name="Moneda 4 13 12" xfId="34496" xr:uid="{00000000-0005-0000-0000-0000044B0000}"/>
    <cellStyle name="Moneda 4 13 13" xfId="24898" xr:uid="{00000000-0005-0000-0000-0000054B0000}"/>
    <cellStyle name="Moneda 4 13 14" xfId="21308" xr:uid="{00000000-0005-0000-0000-0000064B0000}"/>
    <cellStyle name="Moneda 4 13 2" xfId="6831" xr:uid="{00000000-0005-0000-0000-0000074B0000}"/>
    <cellStyle name="Moneda 4 13 2 10" xfId="25077" xr:uid="{00000000-0005-0000-0000-0000084B0000}"/>
    <cellStyle name="Moneda 4 13 2 11" xfId="21390" xr:uid="{00000000-0005-0000-0000-0000094B0000}"/>
    <cellStyle name="Moneda 4 13 2 2" xfId="12832" xr:uid="{00000000-0005-0000-0000-00000A4B0000}"/>
    <cellStyle name="Moneda 4 13 2 2 2" xfId="26023" xr:uid="{00000000-0005-0000-0000-00000B4B0000}"/>
    <cellStyle name="Moneda 4 13 2 3" xfId="13881" xr:uid="{00000000-0005-0000-0000-00000C4B0000}"/>
    <cellStyle name="Moneda 4 13 2 3 2" xfId="27072" xr:uid="{00000000-0005-0000-0000-00000D4B0000}"/>
    <cellStyle name="Moneda 4 13 2 4" xfId="14937" xr:uid="{00000000-0005-0000-0000-00000E4B0000}"/>
    <cellStyle name="Moneda 4 13 2 4 2" xfId="28128" xr:uid="{00000000-0005-0000-0000-00000F4B0000}"/>
    <cellStyle name="Moneda 4 13 2 5" xfId="15993" xr:uid="{00000000-0005-0000-0000-0000104B0000}"/>
    <cellStyle name="Moneda 4 13 2 5 2" xfId="29184" xr:uid="{00000000-0005-0000-0000-0000114B0000}"/>
    <cellStyle name="Moneda 4 13 2 6" xfId="17274" xr:uid="{00000000-0005-0000-0000-0000124B0000}"/>
    <cellStyle name="Moneda 4 13 2 6 2" xfId="30465" xr:uid="{00000000-0005-0000-0000-0000134B0000}"/>
    <cellStyle name="Moneda 4 13 2 7" xfId="18560" xr:uid="{00000000-0005-0000-0000-0000144B0000}"/>
    <cellStyle name="Moneda 4 13 2 7 2" xfId="31751" xr:uid="{00000000-0005-0000-0000-0000154B0000}"/>
    <cellStyle name="Moneda 4 13 2 8" xfId="19864" xr:uid="{00000000-0005-0000-0000-0000164B0000}"/>
    <cellStyle name="Moneda 4 13 2 8 2" xfId="33053" xr:uid="{00000000-0005-0000-0000-0000174B0000}"/>
    <cellStyle name="Moneda 4 13 2 9" xfId="34578" xr:uid="{00000000-0005-0000-0000-0000184B0000}"/>
    <cellStyle name="Moneda 4 13 3" xfId="9299" xr:uid="{00000000-0005-0000-0000-0000194B0000}"/>
    <cellStyle name="Moneda 4 13 3 10" xfId="25105" xr:uid="{00000000-0005-0000-0000-00001A4B0000}"/>
    <cellStyle name="Moneda 4 13 3 11" xfId="21418" xr:uid="{00000000-0005-0000-0000-00001B4B0000}"/>
    <cellStyle name="Moneda 4 13 3 2" xfId="12860" xr:uid="{00000000-0005-0000-0000-00001C4B0000}"/>
    <cellStyle name="Moneda 4 13 3 2 2" xfId="26051" xr:uid="{00000000-0005-0000-0000-00001D4B0000}"/>
    <cellStyle name="Moneda 4 13 3 3" xfId="13909" xr:uid="{00000000-0005-0000-0000-00001E4B0000}"/>
    <cellStyle name="Moneda 4 13 3 3 2" xfId="27100" xr:uid="{00000000-0005-0000-0000-00001F4B0000}"/>
    <cellStyle name="Moneda 4 13 3 4" xfId="14965" xr:uid="{00000000-0005-0000-0000-0000204B0000}"/>
    <cellStyle name="Moneda 4 13 3 4 2" xfId="28156" xr:uid="{00000000-0005-0000-0000-0000214B0000}"/>
    <cellStyle name="Moneda 4 13 3 5" xfId="16021" xr:uid="{00000000-0005-0000-0000-0000224B0000}"/>
    <cellStyle name="Moneda 4 13 3 5 2" xfId="29212" xr:uid="{00000000-0005-0000-0000-0000234B0000}"/>
    <cellStyle name="Moneda 4 13 3 6" xfId="17302" xr:uid="{00000000-0005-0000-0000-0000244B0000}"/>
    <cellStyle name="Moneda 4 13 3 6 2" xfId="30493" xr:uid="{00000000-0005-0000-0000-0000254B0000}"/>
    <cellStyle name="Moneda 4 13 3 7" xfId="18588" xr:uid="{00000000-0005-0000-0000-0000264B0000}"/>
    <cellStyle name="Moneda 4 13 3 7 2" xfId="31779" xr:uid="{00000000-0005-0000-0000-0000274B0000}"/>
    <cellStyle name="Moneda 4 13 3 8" xfId="19892" xr:uid="{00000000-0005-0000-0000-0000284B0000}"/>
    <cellStyle name="Moneda 4 13 3 8 2" xfId="33081" xr:uid="{00000000-0005-0000-0000-0000294B0000}"/>
    <cellStyle name="Moneda 4 13 3 9" xfId="34606" xr:uid="{00000000-0005-0000-0000-00002A4B0000}"/>
    <cellStyle name="Moneda 4 13 4" xfId="6300" xr:uid="{00000000-0005-0000-0000-00002B4B0000}"/>
    <cellStyle name="Moneda 4 13 4 10" xfId="25063" xr:uid="{00000000-0005-0000-0000-00002C4B0000}"/>
    <cellStyle name="Moneda 4 13 4 11" xfId="21377" xr:uid="{00000000-0005-0000-0000-00002D4B0000}"/>
    <cellStyle name="Moneda 4 13 4 2" xfId="12819" xr:uid="{00000000-0005-0000-0000-00002E4B0000}"/>
    <cellStyle name="Moneda 4 13 4 2 2" xfId="26010" xr:uid="{00000000-0005-0000-0000-00002F4B0000}"/>
    <cellStyle name="Moneda 4 13 4 3" xfId="13868" xr:uid="{00000000-0005-0000-0000-0000304B0000}"/>
    <cellStyle name="Moneda 4 13 4 3 2" xfId="27059" xr:uid="{00000000-0005-0000-0000-0000314B0000}"/>
    <cellStyle name="Moneda 4 13 4 4" xfId="14924" xr:uid="{00000000-0005-0000-0000-0000324B0000}"/>
    <cellStyle name="Moneda 4 13 4 4 2" xfId="28115" xr:uid="{00000000-0005-0000-0000-0000334B0000}"/>
    <cellStyle name="Moneda 4 13 4 5" xfId="15980" xr:uid="{00000000-0005-0000-0000-0000344B0000}"/>
    <cellStyle name="Moneda 4 13 4 5 2" xfId="29171" xr:uid="{00000000-0005-0000-0000-0000354B0000}"/>
    <cellStyle name="Moneda 4 13 4 6" xfId="17261" xr:uid="{00000000-0005-0000-0000-0000364B0000}"/>
    <cellStyle name="Moneda 4 13 4 6 2" xfId="30452" xr:uid="{00000000-0005-0000-0000-0000374B0000}"/>
    <cellStyle name="Moneda 4 13 4 7" xfId="18547" xr:uid="{00000000-0005-0000-0000-0000384B0000}"/>
    <cellStyle name="Moneda 4 13 4 7 2" xfId="31738" xr:uid="{00000000-0005-0000-0000-0000394B0000}"/>
    <cellStyle name="Moneda 4 13 4 8" xfId="19851" xr:uid="{00000000-0005-0000-0000-00003A4B0000}"/>
    <cellStyle name="Moneda 4 13 4 8 2" xfId="33040" xr:uid="{00000000-0005-0000-0000-00003B4B0000}"/>
    <cellStyle name="Moneda 4 13 4 9" xfId="34565" xr:uid="{00000000-0005-0000-0000-00003C4B0000}"/>
    <cellStyle name="Moneda 4 13 5" xfId="12750" xr:uid="{00000000-0005-0000-0000-00003D4B0000}"/>
    <cellStyle name="Moneda 4 13 5 2" xfId="25941" xr:uid="{00000000-0005-0000-0000-00003E4B0000}"/>
    <cellStyle name="Moneda 4 13 6" xfId="13799" xr:uid="{00000000-0005-0000-0000-00003F4B0000}"/>
    <cellStyle name="Moneda 4 13 6 2" xfId="26990" xr:uid="{00000000-0005-0000-0000-0000404B0000}"/>
    <cellStyle name="Moneda 4 13 7" xfId="14855" xr:uid="{00000000-0005-0000-0000-0000414B0000}"/>
    <cellStyle name="Moneda 4 13 7 2" xfId="28046" xr:uid="{00000000-0005-0000-0000-0000424B0000}"/>
    <cellStyle name="Moneda 4 13 8" xfId="15911" xr:uid="{00000000-0005-0000-0000-0000434B0000}"/>
    <cellStyle name="Moneda 4 13 8 2" xfId="29102" xr:uid="{00000000-0005-0000-0000-0000444B0000}"/>
    <cellStyle name="Moneda 4 13 9" xfId="17192" xr:uid="{00000000-0005-0000-0000-0000454B0000}"/>
    <cellStyle name="Moneda 4 13 9 2" xfId="30383" xr:uid="{00000000-0005-0000-0000-0000464B0000}"/>
    <cellStyle name="Moneda 4 14" xfId="2298" xr:uid="{00000000-0005-0000-0000-0000474B0000}"/>
    <cellStyle name="Moneda 4 14 10" xfId="34498" xr:uid="{00000000-0005-0000-0000-0000484B0000}"/>
    <cellStyle name="Moneda 4 14 11" xfId="24900" xr:uid="{00000000-0005-0000-0000-0000494B0000}"/>
    <cellStyle name="Moneda 4 14 12" xfId="21310" xr:uid="{00000000-0005-0000-0000-00004A4B0000}"/>
    <cellStyle name="Moneda 4 14 2" xfId="6476" xr:uid="{00000000-0005-0000-0000-00004B4B0000}"/>
    <cellStyle name="Moneda 4 14 2 10" xfId="25066" xr:uid="{00000000-0005-0000-0000-00004C4B0000}"/>
    <cellStyle name="Moneda 4 14 2 11" xfId="21380" xr:uid="{00000000-0005-0000-0000-00004D4B0000}"/>
    <cellStyle name="Moneda 4 14 2 2" xfId="12822" xr:uid="{00000000-0005-0000-0000-00004E4B0000}"/>
    <cellStyle name="Moneda 4 14 2 2 2" xfId="26013" xr:uid="{00000000-0005-0000-0000-00004F4B0000}"/>
    <cellStyle name="Moneda 4 14 2 3" xfId="13871" xr:uid="{00000000-0005-0000-0000-0000504B0000}"/>
    <cellStyle name="Moneda 4 14 2 3 2" xfId="27062" xr:uid="{00000000-0005-0000-0000-0000514B0000}"/>
    <cellStyle name="Moneda 4 14 2 4" xfId="14927" xr:uid="{00000000-0005-0000-0000-0000524B0000}"/>
    <cellStyle name="Moneda 4 14 2 4 2" xfId="28118" xr:uid="{00000000-0005-0000-0000-0000534B0000}"/>
    <cellStyle name="Moneda 4 14 2 5" xfId="15983" xr:uid="{00000000-0005-0000-0000-0000544B0000}"/>
    <cellStyle name="Moneda 4 14 2 5 2" xfId="29174" xr:uid="{00000000-0005-0000-0000-0000554B0000}"/>
    <cellStyle name="Moneda 4 14 2 6" xfId="17264" xr:uid="{00000000-0005-0000-0000-0000564B0000}"/>
    <cellStyle name="Moneda 4 14 2 6 2" xfId="30455" xr:uid="{00000000-0005-0000-0000-0000574B0000}"/>
    <cellStyle name="Moneda 4 14 2 7" xfId="18550" xr:uid="{00000000-0005-0000-0000-0000584B0000}"/>
    <cellStyle name="Moneda 4 14 2 7 2" xfId="31741" xr:uid="{00000000-0005-0000-0000-0000594B0000}"/>
    <cellStyle name="Moneda 4 14 2 8" xfId="19854" xr:uid="{00000000-0005-0000-0000-00005A4B0000}"/>
    <cellStyle name="Moneda 4 14 2 8 2" xfId="33043" xr:uid="{00000000-0005-0000-0000-00005B4B0000}"/>
    <cellStyle name="Moneda 4 14 2 9" xfId="34568" xr:uid="{00000000-0005-0000-0000-00005C4B0000}"/>
    <cellStyle name="Moneda 4 14 3" xfId="12752" xr:uid="{00000000-0005-0000-0000-00005D4B0000}"/>
    <cellStyle name="Moneda 4 14 3 2" xfId="25943" xr:uid="{00000000-0005-0000-0000-00005E4B0000}"/>
    <cellStyle name="Moneda 4 14 4" xfId="13801" xr:uid="{00000000-0005-0000-0000-00005F4B0000}"/>
    <cellStyle name="Moneda 4 14 4 2" xfId="26992" xr:uid="{00000000-0005-0000-0000-0000604B0000}"/>
    <cellStyle name="Moneda 4 14 5" xfId="14857" xr:uid="{00000000-0005-0000-0000-0000614B0000}"/>
    <cellStyle name="Moneda 4 14 5 2" xfId="28048" xr:uid="{00000000-0005-0000-0000-0000624B0000}"/>
    <cellStyle name="Moneda 4 14 6" xfId="15913" xr:uid="{00000000-0005-0000-0000-0000634B0000}"/>
    <cellStyle name="Moneda 4 14 6 2" xfId="29104" xr:uid="{00000000-0005-0000-0000-0000644B0000}"/>
    <cellStyle name="Moneda 4 14 7" xfId="17194" xr:uid="{00000000-0005-0000-0000-0000654B0000}"/>
    <cellStyle name="Moneda 4 14 7 2" xfId="30385" xr:uid="{00000000-0005-0000-0000-0000664B0000}"/>
    <cellStyle name="Moneda 4 14 8" xfId="18480" xr:uid="{00000000-0005-0000-0000-0000674B0000}"/>
    <cellStyle name="Moneda 4 14 8 2" xfId="31671" xr:uid="{00000000-0005-0000-0000-0000684B0000}"/>
    <cellStyle name="Moneda 4 14 9" xfId="19784" xr:uid="{00000000-0005-0000-0000-0000694B0000}"/>
    <cellStyle name="Moneda 4 14 9 2" xfId="32973" xr:uid="{00000000-0005-0000-0000-00006A4B0000}"/>
    <cellStyle name="Moneda 4 15" xfId="3189" xr:uid="{00000000-0005-0000-0000-00006B4B0000}"/>
    <cellStyle name="Moneda 4 15 10" xfId="18485" xr:uid="{00000000-0005-0000-0000-00006C4B0000}"/>
    <cellStyle name="Moneda 4 15 10 2" xfId="31676" xr:uid="{00000000-0005-0000-0000-00006D4B0000}"/>
    <cellStyle name="Moneda 4 15 11" xfId="19789" xr:uid="{00000000-0005-0000-0000-00006E4B0000}"/>
    <cellStyle name="Moneda 4 15 11 2" xfId="32978" xr:uid="{00000000-0005-0000-0000-00006F4B0000}"/>
    <cellStyle name="Moneda 4 15 12" xfId="34503" xr:uid="{00000000-0005-0000-0000-0000704B0000}"/>
    <cellStyle name="Moneda 4 15 13" xfId="24907" xr:uid="{00000000-0005-0000-0000-0000714B0000}"/>
    <cellStyle name="Moneda 4 15 14" xfId="21315" xr:uid="{00000000-0005-0000-0000-0000724B0000}"/>
    <cellStyle name="Moneda 4 15 2" xfId="6832" xr:uid="{00000000-0005-0000-0000-0000734B0000}"/>
    <cellStyle name="Moneda 4 15 2 10" xfId="25078" xr:uid="{00000000-0005-0000-0000-0000744B0000}"/>
    <cellStyle name="Moneda 4 15 2 11" xfId="21391" xr:uid="{00000000-0005-0000-0000-0000754B0000}"/>
    <cellStyle name="Moneda 4 15 2 2" xfId="12833" xr:uid="{00000000-0005-0000-0000-0000764B0000}"/>
    <cellStyle name="Moneda 4 15 2 2 2" xfId="26024" xr:uid="{00000000-0005-0000-0000-0000774B0000}"/>
    <cellStyle name="Moneda 4 15 2 3" xfId="13882" xr:uid="{00000000-0005-0000-0000-0000784B0000}"/>
    <cellStyle name="Moneda 4 15 2 3 2" xfId="27073" xr:uid="{00000000-0005-0000-0000-0000794B0000}"/>
    <cellStyle name="Moneda 4 15 2 4" xfId="14938" xr:uid="{00000000-0005-0000-0000-00007A4B0000}"/>
    <cellStyle name="Moneda 4 15 2 4 2" xfId="28129" xr:uid="{00000000-0005-0000-0000-00007B4B0000}"/>
    <cellStyle name="Moneda 4 15 2 5" xfId="15994" xr:uid="{00000000-0005-0000-0000-00007C4B0000}"/>
    <cellStyle name="Moneda 4 15 2 5 2" xfId="29185" xr:uid="{00000000-0005-0000-0000-00007D4B0000}"/>
    <cellStyle name="Moneda 4 15 2 6" xfId="17275" xr:uid="{00000000-0005-0000-0000-00007E4B0000}"/>
    <cellStyle name="Moneda 4 15 2 6 2" xfId="30466" xr:uid="{00000000-0005-0000-0000-00007F4B0000}"/>
    <cellStyle name="Moneda 4 15 2 7" xfId="18561" xr:uid="{00000000-0005-0000-0000-0000804B0000}"/>
    <cellStyle name="Moneda 4 15 2 7 2" xfId="31752" xr:uid="{00000000-0005-0000-0000-0000814B0000}"/>
    <cellStyle name="Moneda 4 15 2 8" xfId="19865" xr:uid="{00000000-0005-0000-0000-0000824B0000}"/>
    <cellStyle name="Moneda 4 15 2 8 2" xfId="33054" xr:uid="{00000000-0005-0000-0000-0000834B0000}"/>
    <cellStyle name="Moneda 4 15 2 9" xfId="34579" xr:uid="{00000000-0005-0000-0000-0000844B0000}"/>
    <cellStyle name="Moneda 4 15 3" xfId="9300" xr:uid="{00000000-0005-0000-0000-0000854B0000}"/>
    <cellStyle name="Moneda 4 15 3 10" xfId="25106" xr:uid="{00000000-0005-0000-0000-0000864B0000}"/>
    <cellStyle name="Moneda 4 15 3 11" xfId="21419" xr:uid="{00000000-0005-0000-0000-0000874B0000}"/>
    <cellStyle name="Moneda 4 15 3 2" xfId="12861" xr:uid="{00000000-0005-0000-0000-0000884B0000}"/>
    <cellStyle name="Moneda 4 15 3 2 2" xfId="26052" xr:uid="{00000000-0005-0000-0000-0000894B0000}"/>
    <cellStyle name="Moneda 4 15 3 3" xfId="13910" xr:uid="{00000000-0005-0000-0000-00008A4B0000}"/>
    <cellStyle name="Moneda 4 15 3 3 2" xfId="27101" xr:uid="{00000000-0005-0000-0000-00008B4B0000}"/>
    <cellStyle name="Moneda 4 15 3 4" xfId="14966" xr:uid="{00000000-0005-0000-0000-00008C4B0000}"/>
    <cellStyle name="Moneda 4 15 3 4 2" xfId="28157" xr:uid="{00000000-0005-0000-0000-00008D4B0000}"/>
    <cellStyle name="Moneda 4 15 3 5" xfId="16022" xr:uid="{00000000-0005-0000-0000-00008E4B0000}"/>
    <cellStyle name="Moneda 4 15 3 5 2" xfId="29213" xr:uid="{00000000-0005-0000-0000-00008F4B0000}"/>
    <cellStyle name="Moneda 4 15 3 6" xfId="17303" xr:uid="{00000000-0005-0000-0000-0000904B0000}"/>
    <cellStyle name="Moneda 4 15 3 6 2" xfId="30494" xr:uid="{00000000-0005-0000-0000-0000914B0000}"/>
    <cellStyle name="Moneda 4 15 3 7" xfId="18589" xr:uid="{00000000-0005-0000-0000-0000924B0000}"/>
    <cellStyle name="Moneda 4 15 3 7 2" xfId="31780" xr:uid="{00000000-0005-0000-0000-0000934B0000}"/>
    <cellStyle name="Moneda 4 15 3 8" xfId="19893" xr:uid="{00000000-0005-0000-0000-0000944B0000}"/>
    <cellStyle name="Moneda 4 15 3 8 2" xfId="33082" xr:uid="{00000000-0005-0000-0000-0000954B0000}"/>
    <cellStyle name="Moneda 4 15 3 9" xfId="34607" xr:uid="{00000000-0005-0000-0000-0000964B0000}"/>
    <cellStyle name="Moneda 4 15 4" xfId="6478" xr:uid="{00000000-0005-0000-0000-0000974B0000}"/>
    <cellStyle name="Moneda 4 15 4 10" xfId="25068" xr:uid="{00000000-0005-0000-0000-0000984B0000}"/>
    <cellStyle name="Moneda 4 15 4 11" xfId="21381" xr:uid="{00000000-0005-0000-0000-0000994B0000}"/>
    <cellStyle name="Moneda 4 15 4 2" xfId="12823" xr:uid="{00000000-0005-0000-0000-00009A4B0000}"/>
    <cellStyle name="Moneda 4 15 4 2 2" xfId="26014" xr:uid="{00000000-0005-0000-0000-00009B4B0000}"/>
    <cellStyle name="Moneda 4 15 4 3" xfId="13872" xr:uid="{00000000-0005-0000-0000-00009C4B0000}"/>
    <cellStyle name="Moneda 4 15 4 3 2" xfId="27063" xr:uid="{00000000-0005-0000-0000-00009D4B0000}"/>
    <cellStyle name="Moneda 4 15 4 4" xfId="14928" xr:uid="{00000000-0005-0000-0000-00009E4B0000}"/>
    <cellStyle name="Moneda 4 15 4 4 2" xfId="28119" xr:uid="{00000000-0005-0000-0000-00009F4B0000}"/>
    <cellStyle name="Moneda 4 15 4 5" xfId="15984" xr:uid="{00000000-0005-0000-0000-0000A04B0000}"/>
    <cellStyle name="Moneda 4 15 4 5 2" xfId="29175" xr:uid="{00000000-0005-0000-0000-0000A14B0000}"/>
    <cellStyle name="Moneda 4 15 4 6" xfId="17265" xr:uid="{00000000-0005-0000-0000-0000A24B0000}"/>
    <cellStyle name="Moneda 4 15 4 6 2" xfId="30456" xr:uid="{00000000-0005-0000-0000-0000A34B0000}"/>
    <cellStyle name="Moneda 4 15 4 7" xfId="18551" xr:uid="{00000000-0005-0000-0000-0000A44B0000}"/>
    <cellStyle name="Moneda 4 15 4 7 2" xfId="31742" xr:uid="{00000000-0005-0000-0000-0000A54B0000}"/>
    <cellStyle name="Moneda 4 15 4 8" xfId="19855" xr:uid="{00000000-0005-0000-0000-0000A64B0000}"/>
    <cellStyle name="Moneda 4 15 4 8 2" xfId="33044" xr:uid="{00000000-0005-0000-0000-0000A74B0000}"/>
    <cellStyle name="Moneda 4 15 4 9" xfId="34569" xr:uid="{00000000-0005-0000-0000-0000A84B0000}"/>
    <cellStyle name="Moneda 4 15 5" xfId="12757" xr:uid="{00000000-0005-0000-0000-0000A94B0000}"/>
    <cellStyle name="Moneda 4 15 5 2" xfId="25948" xr:uid="{00000000-0005-0000-0000-0000AA4B0000}"/>
    <cellStyle name="Moneda 4 15 6" xfId="13806" xr:uid="{00000000-0005-0000-0000-0000AB4B0000}"/>
    <cellStyle name="Moneda 4 15 6 2" xfId="26997" xr:uid="{00000000-0005-0000-0000-0000AC4B0000}"/>
    <cellStyle name="Moneda 4 15 7" xfId="14862" xr:uid="{00000000-0005-0000-0000-0000AD4B0000}"/>
    <cellStyle name="Moneda 4 15 7 2" xfId="28053" xr:uid="{00000000-0005-0000-0000-0000AE4B0000}"/>
    <cellStyle name="Moneda 4 15 8" xfId="15918" xr:uid="{00000000-0005-0000-0000-0000AF4B0000}"/>
    <cellStyle name="Moneda 4 15 8 2" xfId="29109" xr:uid="{00000000-0005-0000-0000-0000B04B0000}"/>
    <cellStyle name="Moneda 4 15 9" xfId="17199" xr:uid="{00000000-0005-0000-0000-0000B14B0000}"/>
    <cellStyle name="Moneda 4 15 9 2" xfId="30390" xr:uid="{00000000-0005-0000-0000-0000B24B0000}"/>
    <cellStyle name="Moneda 4 16" xfId="6652" xr:uid="{00000000-0005-0000-0000-0000B34B0000}"/>
    <cellStyle name="Moneda 4 16 10" xfId="19857" xr:uid="{00000000-0005-0000-0000-0000B44B0000}"/>
    <cellStyle name="Moneda 4 16 10 2" xfId="33046" xr:uid="{00000000-0005-0000-0000-0000B54B0000}"/>
    <cellStyle name="Moneda 4 16 11" xfId="34571" xr:uid="{00000000-0005-0000-0000-0000B64B0000}"/>
    <cellStyle name="Moneda 4 16 12" xfId="25070" xr:uid="{00000000-0005-0000-0000-0000B74B0000}"/>
    <cellStyle name="Moneda 4 16 13" xfId="21383" xr:uid="{00000000-0005-0000-0000-0000B84B0000}"/>
    <cellStyle name="Moneda 4 16 2" xfId="6833" xr:uid="{00000000-0005-0000-0000-0000B94B0000}"/>
    <cellStyle name="Moneda 4 16 2 10" xfId="25079" xr:uid="{00000000-0005-0000-0000-0000BA4B0000}"/>
    <cellStyle name="Moneda 4 16 2 11" xfId="21392" xr:uid="{00000000-0005-0000-0000-0000BB4B0000}"/>
    <cellStyle name="Moneda 4 16 2 2" xfId="12834" xr:uid="{00000000-0005-0000-0000-0000BC4B0000}"/>
    <cellStyle name="Moneda 4 16 2 2 2" xfId="26025" xr:uid="{00000000-0005-0000-0000-0000BD4B0000}"/>
    <cellStyle name="Moneda 4 16 2 3" xfId="13883" xr:uid="{00000000-0005-0000-0000-0000BE4B0000}"/>
    <cellStyle name="Moneda 4 16 2 3 2" xfId="27074" xr:uid="{00000000-0005-0000-0000-0000BF4B0000}"/>
    <cellStyle name="Moneda 4 16 2 4" xfId="14939" xr:uid="{00000000-0005-0000-0000-0000C04B0000}"/>
    <cellStyle name="Moneda 4 16 2 4 2" xfId="28130" xr:uid="{00000000-0005-0000-0000-0000C14B0000}"/>
    <cellStyle name="Moneda 4 16 2 5" xfId="15995" xr:uid="{00000000-0005-0000-0000-0000C24B0000}"/>
    <cellStyle name="Moneda 4 16 2 5 2" xfId="29186" xr:uid="{00000000-0005-0000-0000-0000C34B0000}"/>
    <cellStyle name="Moneda 4 16 2 6" xfId="17276" xr:uid="{00000000-0005-0000-0000-0000C44B0000}"/>
    <cellStyle name="Moneda 4 16 2 6 2" xfId="30467" xr:uid="{00000000-0005-0000-0000-0000C54B0000}"/>
    <cellStyle name="Moneda 4 16 2 7" xfId="18562" xr:uid="{00000000-0005-0000-0000-0000C64B0000}"/>
    <cellStyle name="Moneda 4 16 2 7 2" xfId="31753" xr:uid="{00000000-0005-0000-0000-0000C74B0000}"/>
    <cellStyle name="Moneda 4 16 2 8" xfId="19866" xr:uid="{00000000-0005-0000-0000-0000C84B0000}"/>
    <cellStyle name="Moneda 4 16 2 8 2" xfId="33055" xr:uid="{00000000-0005-0000-0000-0000C94B0000}"/>
    <cellStyle name="Moneda 4 16 2 9" xfId="34580" xr:uid="{00000000-0005-0000-0000-0000CA4B0000}"/>
    <cellStyle name="Moneda 4 16 3" xfId="9301" xr:uid="{00000000-0005-0000-0000-0000CB4B0000}"/>
    <cellStyle name="Moneda 4 16 3 10" xfId="25107" xr:uid="{00000000-0005-0000-0000-0000CC4B0000}"/>
    <cellStyle name="Moneda 4 16 3 11" xfId="21420" xr:uid="{00000000-0005-0000-0000-0000CD4B0000}"/>
    <cellStyle name="Moneda 4 16 3 2" xfId="12862" xr:uid="{00000000-0005-0000-0000-0000CE4B0000}"/>
    <cellStyle name="Moneda 4 16 3 2 2" xfId="26053" xr:uid="{00000000-0005-0000-0000-0000CF4B0000}"/>
    <cellStyle name="Moneda 4 16 3 3" xfId="13911" xr:uid="{00000000-0005-0000-0000-0000D04B0000}"/>
    <cellStyle name="Moneda 4 16 3 3 2" xfId="27102" xr:uid="{00000000-0005-0000-0000-0000D14B0000}"/>
    <cellStyle name="Moneda 4 16 3 4" xfId="14967" xr:uid="{00000000-0005-0000-0000-0000D24B0000}"/>
    <cellStyle name="Moneda 4 16 3 4 2" xfId="28158" xr:uid="{00000000-0005-0000-0000-0000D34B0000}"/>
    <cellStyle name="Moneda 4 16 3 5" xfId="16023" xr:uid="{00000000-0005-0000-0000-0000D44B0000}"/>
    <cellStyle name="Moneda 4 16 3 5 2" xfId="29214" xr:uid="{00000000-0005-0000-0000-0000D54B0000}"/>
    <cellStyle name="Moneda 4 16 3 6" xfId="17304" xr:uid="{00000000-0005-0000-0000-0000D64B0000}"/>
    <cellStyle name="Moneda 4 16 3 6 2" xfId="30495" xr:uid="{00000000-0005-0000-0000-0000D74B0000}"/>
    <cellStyle name="Moneda 4 16 3 7" xfId="18590" xr:uid="{00000000-0005-0000-0000-0000D84B0000}"/>
    <cellStyle name="Moneda 4 16 3 7 2" xfId="31781" xr:uid="{00000000-0005-0000-0000-0000D94B0000}"/>
    <cellStyle name="Moneda 4 16 3 8" xfId="19894" xr:uid="{00000000-0005-0000-0000-0000DA4B0000}"/>
    <cellStyle name="Moneda 4 16 3 8 2" xfId="33083" xr:uid="{00000000-0005-0000-0000-0000DB4B0000}"/>
    <cellStyle name="Moneda 4 16 3 9" xfId="34608" xr:uid="{00000000-0005-0000-0000-0000DC4B0000}"/>
    <cellStyle name="Moneda 4 16 4" xfId="12825" xr:uid="{00000000-0005-0000-0000-0000DD4B0000}"/>
    <cellStyle name="Moneda 4 16 4 2" xfId="26016" xr:uid="{00000000-0005-0000-0000-0000DE4B0000}"/>
    <cellStyle name="Moneda 4 16 5" xfId="13874" xr:uid="{00000000-0005-0000-0000-0000DF4B0000}"/>
    <cellStyle name="Moneda 4 16 5 2" xfId="27065" xr:uid="{00000000-0005-0000-0000-0000E04B0000}"/>
    <cellStyle name="Moneda 4 16 6" xfId="14930" xr:uid="{00000000-0005-0000-0000-0000E14B0000}"/>
    <cellStyle name="Moneda 4 16 6 2" xfId="28121" xr:uid="{00000000-0005-0000-0000-0000E24B0000}"/>
    <cellStyle name="Moneda 4 16 7" xfId="15986" xr:uid="{00000000-0005-0000-0000-0000E34B0000}"/>
    <cellStyle name="Moneda 4 16 7 2" xfId="29177" xr:uid="{00000000-0005-0000-0000-0000E44B0000}"/>
    <cellStyle name="Moneda 4 16 8" xfId="17267" xr:uid="{00000000-0005-0000-0000-0000E54B0000}"/>
    <cellStyle name="Moneda 4 16 8 2" xfId="30458" xr:uid="{00000000-0005-0000-0000-0000E64B0000}"/>
    <cellStyle name="Moneda 4 16 9" xfId="18553" xr:uid="{00000000-0005-0000-0000-0000E74B0000}"/>
    <cellStyle name="Moneda 4 16 9 2" xfId="31744" xr:uid="{00000000-0005-0000-0000-0000E84B0000}"/>
    <cellStyle name="Moneda 4 17" xfId="6827" xr:uid="{00000000-0005-0000-0000-0000E94B0000}"/>
    <cellStyle name="Moneda 4 17 10" xfId="25073" xr:uid="{00000000-0005-0000-0000-0000EA4B0000}"/>
    <cellStyle name="Moneda 4 17 11" xfId="21386" xr:uid="{00000000-0005-0000-0000-0000EB4B0000}"/>
    <cellStyle name="Moneda 4 17 2" xfId="12828" xr:uid="{00000000-0005-0000-0000-0000EC4B0000}"/>
    <cellStyle name="Moneda 4 17 2 2" xfId="26019" xr:uid="{00000000-0005-0000-0000-0000ED4B0000}"/>
    <cellStyle name="Moneda 4 17 3" xfId="13877" xr:uid="{00000000-0005-0000-0000-0000EE4B0000}"/>
    <cellStyle name="Moneda 4 17 3 2" xfId="27068" xr:uid="{00000000-0005-0000-0000-0000EF4B0000}"/>
    <cellStyle name="Moneda 4 17 4" xfId="14933" xr:uid="{00000000-0005-0000-0000-0000F04B0000}"/>
    <cellStyle name="Moneda 4 17 4 2" xfId="28124" xr:uid="{00000000-0005-0000-0000-0000F14B0000}"/>
    <cellStyle name="Moneda 4 17 5" xfId="15989" xr:uid="{00000000-0005-0000-0000-0000F24B0000}"/>
    <cellStyle name="Moneda 4 17 5 2" xfId="29180" xr:uid="{00000000-0005-0000-0000-0000F34B0000}"/>
    <cellStyle name="Moneda 4 17 6" xfId="17270" xr:uid="{00000000-0005-0000-0000-0000F44B0000}"/>
    <cellStyle name="Moneda 4 17 6 2" xfId="30461" xr:uid="{00000000-0005-0000-0000-0000F54B0000}"/>
    <cellStyle name="Moneda 4 17 7" xfId="18556" xr:uid="{00000000-0005-0000-0000-0000F64B0000}"/>
    <cellStyle name="Moneda 4 17 7 2" xfId="31747" xr:uid="{00000000-0005-0000-0000-0000F74B0000}"/>
    <cellStyle name="Moneda 4 17 8" xfId="19860" xr:uid="{00000000-0005-0000-0000-0000F84B0000}"/>
    <cellStyle name="Moneda 4 17 8 2" xfId="33049" xr:uid="{00000000-0005-0000-0000-0000F94B0000}"/>
    <cellStyle name="Moneda 4 17 9" xfId="34574" xr:uid="{00000000-0005-0000-0000-0000FA4B0000}"/>
    <cellStyle name="Moneda 4 18" xfId="9295" xr:uid="{00000000-0005-0000-0000-0000FB4B0000}"/>
    <cellStyle name="Moneda 4 18 10" xfId="25101" xr:uid="{00000000-0005-0000-0000-0000FC4B0000}"/>
    <cellStyle name="Moneda 4 18 11" xfId="21414" xr:uid="{00000000-0005-0000-0000-0000FD4B0000}"/>
    <cellStyle name="Moneda 4 18 2" xfId="12856" xr:uid="{00000000-0005-0000-0000-0000FE4B0000}"/>
    <cellStyle name="Moneda 4 18 2 2" xfId="26047" xr:uid="{00000000-0005-0000-0000-0000FF4B0000}"/>
    <cellStyle name="Moneda 4 18 3" xfId="13905" xr:uid="{00000000-0005-0000-0000-0000004C0000}"/>
    <cellStyle name="Moneda 4 18 3 2" xfId="27096" xr:uid="{00000000-0005-0000-0000-0000014C0000}"/>
    <cellStyle name="Moneda 4 18 4" xfId="14961" xr:uid="{00000000-0005-0000-0000-0000024C0000}"/>
    <cellStyle name="Moneda 4 18 4 2" xfId="28152" xr:uid="{00000000-0005-0000-0000-0000034C0000}"/>
    <cellStyle name="Moneda 4 18 5" xfId="16017" xr:uid="{00000000-0005-0000-0000-0000044C0000}"/>
    <cellStyle name="Moneda 4 18 5 2" xfId="29208" xr:uid="{00000000-0005-0000-0000-0000054C0000}"/>
    <cellStyle name="Moneda 4 18 6" xfId="17298" xr:uid="{00000000-0005-0000-0000-0000064C0000}"/>
    <cellStyle name="Moneda 4 18 6 2" xfId="30489" xr:uid="{00000000-0005-0000-0000-0000074C0000}"/>
    <cellStyle name="Moneda 4 18 7" xfId="18584" xr:uid="{00000000-0005-0000-0000-0000084C0000}"/>
    <cellStyle name="Moneda 4 18 7 2" xfId="31775" xr:uid="{00000000-0005-0000-0000-0000094C0000}"/>
    <cellStyle name="Moneda 4 18 8" xfId="19888" xr:uid="{00000000-0005-0000-0000-00000A4C0000}"/>
    <cellStyle name="Moneda 4 18 8 2" xfId="33077" xr:uid="{00000000-0005-0000-0000-00000B4C0000}"/>
    <cellStyle name="Moneda 4 18 9" xfId="34602" xr:uid="{00000000-0005-0000-0000-00000C4C0000}"/>
    <cellStyle name="Moneda 4 19" xfId="11764" xr:uid="{00000000-0005-0000-0000-00000D4C0000}"/>
    <cellStyle name="Moneda 4 19 10" xfId="25130" xr:uid="{00000000-0005-0000-0000-00000E4C0000}"/>
    <cellStyle name="Moneda 4 19 11" xfId="21443" xr:uid="{00000000-0005-0000-0000-00000F4C0000}"/>
    <cellStyle name="Moneda 4 19 2" xfId="12885" xr:uid="{00000000-0005-0000-0000-0000104C0000}"/>
    <cellStyle name="Moneda 4 19 2 2" xfId="26076" xr:uid="{00000000-0005-0000-0000-0000114C0000}"/>
    <cellStyle name="Moneda 4 19 3" xfId="13934" xr:uid="{00000000-0005-0000-0000-0000124C0000}"/>
    <cellStyle name="Moneda 4 19 3 2" xfId="27125" xr:uid="{00000000-0005-0000-0000-0000134C0000}"/>
    <cellStyle name="Moneda 4 19 4" xfId="14990" xr:uid="{00000000-0005-0000-0000-0000144C0000}"/>
    <cellStyle name="Moneda 4 19 4 2" xfId="28181" xr:uid="{00000000-0005-0000-0000-0000154C0000}"/>
    <cellStyle name="Moneda 4 19 5" xfId="16046" xr:uid="{00000000-0005-0000-0000-0000164C0000}"/>
    <cellStyle name="Moneda 4 19 5 2" xfId="29237" xr:uid="{00000000-0005-0000-0000-0000174C0000}"/>
    <cellStyle name="Moneda 4 19 6" xfId="17327" xr:uid="{00000000-0005-0000-0000-0000184C0000}"/>
    <cellStyle name="Moneda 4 19 6 2" xfId="30518" xr:uid="{00000000-0005-0000-0000-0000194C0000}"/>
    <cellStyle name="Moneda 4 19 7" xfId="18613" xr:uid="{00000000-0005-0000-0000-00001A4C0000}"/>
    <cellStyle name="Moneda 4 19 7 2" xfId="31804" xr:uid="{00000000-0005-0000-0000-00001B4C0000}"/>
    <cellStyle name="Moneda 4 19 8" xfId="19917" xr:uid="{00000000-0005-0000-0000-00001C4C0000}"/>
    <cellStyle name="Moneda 4 19 8 2" xfId="33106" xr:uid="{00000000-0005-0000-0000-00001D4C0000}"/>
    <cellStyle name="Moneda 4 19 9" xfId="34631" xr:uid="{00000000-0005-0000-0000-00001E4C0000}"/>
    <cellStyle name="Moneda 4 2" xfId="186" xr:uid="{00000000-0005-0000-0000-00001F4C0000}"/>
    <cellStyle name="Moneda 4 2 10" xfId="1775" xr:uid="{00000000-0005-0000-0000-0000204C0000}"/>
    <cellStyle name="Moneda 4 2 10 10" xfId="18474" xr:uid="{00000000-0005-0000-0000-0000214C0000}"/>
    <cellStyle name="Moneda 4 2 10 10 2" xfId="31665" xr:uid="{00000000-0005-0000-0000-0000224C0000}"/>
    <cellStyle name="Moneda 4 2 10 11" xfId="19778" xr:uid="{00000000-0005-0000-0000-0000234C0000}"/>
    <cellStyle name="Moneda 4 2 10 11 2" xfId="32967" xr:uid="{00000000-0005-0000-0000-0000244C0000}"/>
    <cellStyle name="Moneda 4 2 10 12" xfId="34492" xr:uid="{00000000-0005-0000-0000-0000254C0000}"/>
    <cellStyle name="Moneda 4 2 10 13" xfId="24893" xr:uid="{00000000-0005-0000-0000-0000264C0000}"/>
    <cellStyle name="Moneda 4 2 10 14" xfId="21304" xr:uid="{00000000-0005-0000-0000-0000274C0000}"/>
    <cellStyle name="Moneda 4 2 10 2" xfId="6835" xr:uid="{00000000-0005-0000-0000-0000284C0000}"/>
    <cellStyle name="Moneda 4 2 10 2 10" xfId="25081" xr:uid="{00000000-0005-0000-0000-0000294C0000}"/>
    <cellStyle name="Moneda 4 2 10 2 11" xfId="21394" xr:uid="{00000000-0005-0000-0000-00002A4C0000}"/>
    <cellStyle name="Moneda 4 2 10 2 2" xfId="12836" xr:uid="{00000000-0005-0000-0000-00002B4C0000}"/>
    <cellStyle name="Moneda 4 2 10 2 2 2" xfId="26027" xr:uid="{00000000-0005-0000-0000-00002C4C0000}"/>
    <cellStyle name="Moneda 4 2 10 2 3" xfId="13885" xr:uid="{00000000-0005-0000-0000-00002D4C0000}"/>
    <cellStyle name="Moneda 4 2 10 2 3 2" xfId="27076" xr:uid="{00000000-0005-0000-0000-00002E4C0000}"/>
    <cellStyle name="Moneda 4 2 10 2 4" xfId="14941" xr:uid="{00000000-0005-0000-0000-00002F4C0000}"/>
    <cellStyle name="Moneda 4 2 10 2 4 2" xfId="28132" xr:uid="{00000000-0005-0000-0000-0000304C0000}"/>
    <cellStyle name="Moneda 4 2 10 2 5" xfId="15997" xr:uid="{00000000-0005-0000-0000-0000314C0000}"/>
    <cellStyle name="Moneda 4 2 10 2 5 2" xfId="29188" xr:uid="{00000000-0005-0000-0000-0000324C0000}"/>
    <cellStyle name="Moneda 4 2 10 2 6" xfId="17278" xr:uid="{00000000-0005-0000-0000-0000334C0000}"/>
    <cellStyle name="Moneda 4 2 10 2 6 2" xfId="30469" xr:uid="{00000000-0005-0000-0000-0000344C0000}"/>
    <cellStyle name="Moneda 4 2 10 2 7" xfId="18564" xr:uid="{00000000-0005-0000-0000-0000354C0000}"/>
    <cellStyle name="Moneda 4 2 10 2 7 2" xfId="31755" xr:uid="{00000000-0005-0000-0000-0000364C0000}"/>
    <cellStyle name="Moneda 4 2 10 2 8" xfId="19868" xr:uid="{00000000-0005-0000-0000-0000374C0000}"/>
    <cellStyle name="Moneda 4 2 10 2 8 2" xfId="33057" xr:uid="{00000000-0005-0000-0000-0000384C0000}"/>
    <cellStyle name="Moneda 4 2 10 2 9" xfId="34582" xr:uid="{00000000-0005-0000-0000-0000394C0000}"/>
    <cellStyle name="Moneda 4 2 10 3" xfId="9303" xr:uid="{00000000-0005-0000-0000-00003A4C0000}"/>
    <cellStyle name="Moneda 4 2 10 3 10" xfId="25109" xr:uid="{00000000-0005-0000-0000-00003B4C0000}"/>
    <cellStyle name="Moneda 4 2 10 3 11" xfId="21422" xr:uid="{00000000-0005-0000-0000-00003C4C0000}"/>
    <cellStyle name="Moneda 4 2 10 3 2" xfId="12864" xr:uid="{00000000-0005-0000-0000-00003D4C0000}"/>
    <cellStyle name="Moneda 4 2 10 3 2 2" xfId="26055" xr:uid="{00000000-0005-0000-0000-00003E4C0000}"/>
    <cellStyle name="Moneda 4 2 10 3 3" xfId="13913" xr:uid="{00000000-0005-0000-0000-00003F4C0000}"/>
    <cellStyle name="Moneda 4 2 10 3 3 2" xfId="27104" xr:uid="{00000000-0005-0000-0000-0000404C0000}"/>
    <cellStyle name="Moneda 4 2 10 3 4" xfId="14969" xr:uid="{00000000-0005-0000-0000-0000414C0000}"/>
    <cellStyle name="Moneda 4 2 10 3 4 2" xfId="28160" xr:uid="{00000000-0005-0000-0000-0000424C0000}"/>
    <cellStyle name="Moneda 4 2 10 3 5" xfId="16025" xr:uid="{00000000-0005-0000-0000-0000434C0000}"/>
    <cellStyle name="Moneda 4 2 10 3 5 2" xfId="29216" xr:uid="{00000000-0005-0000-0000-0000444C0000}"/>
    <cellStyle name="Moneda 4 2 10 3 6" xfId="17306" xr:uid="{00000000-0005-0000-0000-0000454C0000}"/>
    <cellStyle name="Moneda 4 2 10 3 6 2" xfId="30497" xr:uid="{00000000-0005-0000-0000-0000464C0000}"/>
    <cellStyle name="Moneda 4 2 10 3 7" xfId="18592" xr:uid="{00000000-0005-0000-0000-0000474C0000}"/>
    <cellStyle name="Moneda 4 2 10 3 7 2" xfId="31783" xr:uid="{00000000-0005-0000-0000-0000484C0000}"/>
    <cellStyle name="Moneda 4 2 10 3 8" xfId="19896" xr:uid="{00000000-0005-0000-0000-0000494C0000}"/>
    <cellStyle name="Moneda 4 2 10 3 8 2" xfId="33085" xr:uid="{00000000-0005-0000-0000-00004A4C0000}"/>
    <cellStyle name="Moneda 4 2 10 3 9" xfId="34610" xr:uid="{00000000-0005-0000-0000-00004B4C0000}"/>
    <cellStyle name="Moneda 4 2 10 4" xfId="5953" xr:uid="{00000000-0005-0000-0000-00004C4C0000}"/>
    <cellStyle name="Moneda 4 2 10 4 10" xfId="25060" xr:uid="{00000000-0005-0000-0000-00004D4C0000}"/>
    <cellStyle name="Moneda 4 2 10 4 11" xfId="21374" xr:uid="{00000000-0005-0000-0000-00004E4C0000}"/>
    <cellStyle name="Moneda 4 2 10 4 2" xfId="12816" xr:uid="{00000000-0005-0000-0000-00004F4C0000}"/>
    <cellStyle name="Moneda 4 2 10 4 2 2" xfId="26007" xr:uid="{00000000-0005-0000-0000-0000504C0000}"/>
    <cellStyle name="Moneda 4 2 10 4 3" xfId="13865" xr:uid="{00000000-0005-0000-0000-0000514C0000}"/>
    <cellStyle name="Moneda 4 2 10 4 3 2" xfId="27056" xr:uid="{00000000-0005-0000-0000-0000524C0000}"/>
    <cellStyle name="Moneda 4 2 10 4 4" xfId="14921" xr:uid="{00000000-0005-0000-0000-0000534C0000}"/>
    <cellStyle name="Moneda 4 2 10 4 4 2" xfId="28112" xr:uid="{00000000-0005-0000-0000-0000544C0000}"/>
    <cellStyle name="Moneda 4 2 10 4 5" xfId="15977" xr:uid="{00000000-0005-0000-0000-0000554C0000}"/>
    <cellStyle name="Moneda 4 2 10 4 5 2" xfId="29168" xr:uid="{00000000-0005-0000-0000-0000564C0000}"/>
    <cellStyle name="Moneda 4 2 10 4 6" xfId="17258" xr:uid="{00000000-0005-0000-0000-0000574C0000}"/>
    <cellStyle name="Moneda 4 2 10 4 6 2" xfId="30449" xr:uid="{00000000-0005-0000-0000-0000584C0000}"/>
    <cellStyle name="Moneda 4 2 10 4 7" xfId="18544" xr:uid="{00000000-0005-0000-0000-0000594C0000}"/>
    <cellStyle name="Moneda 4 2 10 4 7 2" xfId="31735" xr:uid="{00000000-0005-0000-0000-00005A4C0000}"/>
    <cellStyle name="Moneda 4 2 10 4 8" xfId="19848" xr:uid="{00000000-0005-0000-0000-00005B4C0000}"/>
    <cellStyle name="Moneda 4 2 10 4 8 2" xfId="33037" xr:uid="{00000000-0005-0000-0000-00005C4C0000}"/>
    <cellStyle name="Moneda 4 2 10 4 9" xfId="34562" xr:uid="{00000000-0005-0000-0000-00005D4C0000}"/>
    <cellStyle name="Moneda 4 2 10 5" xfId="12746" xr:uid="{00000000-0005-0000-0000-00005E4C0000}"/>
    <cellStyle name="Moneda 4 2 10 5 2" xfId="25937" xr:uid="{00000000-0005-0000-0000-00005F4C0000}"/>
    <cellStyle name="Moneda 4 2 10 6" xfId="13795" xr:uid="{00000000-0005-0000-0000-0000604C0000}"/>
    <cellStyle name="Moneda 4 2 10 6 2" xfId="26986" xr:uid="{00000000-0005-0000-0000-0000614C0000}"/>
    <cellStyle name="Moneda 4 2 10 7" xfId="14851" xr:uid="{00000000-0005-0000-0000-0000624C0000}"/>
    <cellStyle name="Moneda 4 2 10 7 2" xfId="28042" xr:uid="{00000000-0005-0000-0000-0000634C0000}"/>
    <cellStyle name="Moneda 4 2 10 8" xfId="15907" xr:uid="{00000000-0005-0000-0000-0000644C0000}"/>
    <cellStyle name="Moneda 4 2 10 8 2" xfId="29098" xr:uid="{00000000-0005-0000-0000-0000654C0000}"/>
    <cellStyle name="Moneda 4 2 10 9" xfId="17188" xr:uid="{00000000-0005-0000-0000-0000664C0000}"/>
    <cellStyle name="Moneda 4 2 10 9 2" xfId="30379" xr:uid="{00000000-0005-0000-0000-0000674C0000}"/>
    <cellStyle name="Moneda 4 2 11" xfId="1949" xr:uid="{00000000-0005-0000-0000-0000684C0000}"/>
    <cellStyle name="Moneda 4 2 11 10" xfId="18476" xr:uid="{00000000-0005-0000-0000-0000694C0000}"/>
    <cellStyle name="Moneda 4 2 11 10 2" xfId="31667" xr:uid="{00000000-0005-0000-0000-00006A4C0000}"/>
    <cellStyle name="Moneda 4 2 11 11" xfId="19780" xr:uid="{00000000-0005-0000-0000-00006B4C0000}"/>
    <cellStyle name="Moneda 4 2 11 11 2" xfId="32969" xr:uid="{00000000-0005-0000-0000-00006C4C0000}"/>
    <cellStyle name="Moneda 4 2 11 12" xfId="34494" xr:uid="{00000000-0005-0000-0000-00006D4C0000}"/>
    <cellStyle name="Moneda 4 2 11 13" xfId="24895" xr:uid="{00000000-0005-0000-0000-00006E4C0000}"/>
    <cellStyle name="Moneda 4 2 11 14" xfId="21306" xr:uid="{00000000-0005-0000-0000-00006F4C0000}"/>
    <cellStyle name="Moneda 4 2 11 2" xfId="6836" xr:uid="{00000000-0005-0000-0000-0000704C0000}"/>
    <cellStyle name="Moneda 4 2 11 2 10" xfId="25082" xr:uid="{00000000-0005-0000-0000-0000714C0000}"/>
    <cellStyle name="Moneda 4 2 11 2 11" xfId="21395" xr:uid="{00000000-0005-0000-0000-0000724C0000}"/>
    <cellStyle name="Moneda 4 2 11 2 2" xfId="12837" xr:uid="{00000000-0005-0000-0000-0000734C0000}"/>
    <cellStyle name="Moneda 4 2 11 2 2 2" xfId="26028" xr:uid="{00000000-0005-0000-0000-0000744C0000}"/>
    <cellStyle name="Moneda 4 2 11 2 3" xfId="13886" xr:uid="{00000000-0005-0000-0000-0000754C0000}"/>
    <cellStyle name="Moneda 4 2 11 2 3 2" xfId="27077" xr:uid="{00000000-0005-0000-0000-0000764C0000}"/>
    <cellStyle name="Moneda 4 2 11 2 4" xfId="14942" xr:uid="{00000000-0005-0000-0000-0000774C0000}"/>
    <cellStyle name="Moneda 4 2 11 2 4 2" xfId="28133" xr:uid="{00000000-0005-0000-0000-0000784C0000}"/>
    <cellStyle name="Moneda 4 2 11 2 5" xfId="15998" xr:uid="{00000000-0005-0000-0000-0000794C0000}"/>
    <cellStyle name="Moneda 4 2 11 2 5 2" xfId="29189" xr:uid="{00000000-0005-0000-0000-00007A4C0000}"/>
    <cellStyle name="Moneda 4 2 11 2 6" xfId="17279" xr:uid="{00000000-0005-0000-0000-00007B4C0000}"/>
    <cellStyle name="Moneda 4 2 11 2 6 2" xfId="30470" xr:uid="{00000000-0005-0000-0000-00007C4C0000}"/>
    <cellStyle name="Moneda 4 2 11 2 7" xfId="18565" xr:uid="{00000000-0005-0000-0000-00007D4C0000}"/>
    <cellStyle name="Moneda 4 2 11 2 7 2" xfId="31756" xr:uid="{00000000-0005-0000-0000-00007E4C0000}"/>
    <cellStyle name="Moneda 4 2 11 2 8" xfId="19869" xr:uid="{00000000-0005-0000-0000-00007F4C0000}"/>
    <cellStyle name="Moneda 4 2 11 2 8 2" xfId="33058" xr:uid="{00000000-0005-0000-0000-0000804C0000}"/>
    <cellStyle name="Moneda 4 2 11 2 9" xfId="34583" xr:uid="{00000000-0005-0000-0000-0000814C0000}"/>
    <cellStyle name="Moneda 4 2 11 3" xfId="9304" xr:uid="{00000000-0005-0000-0000-0000824C0000}"/>
    <cellStyle name="Moneda 4 2 11 3 10" xfId="25110" xr:uid="{00000000-0005-0000-0000-0000834C0000}"/>
    <cellStyle name="Moneda 4 2 11 3 11" xfId="21423" xr:uid="{00000000-0005-0000-0000-0000844C0000}"/>
    <cellStyle name="Moneda 4 2 11 3 2" xfId="12865" xr:uid="{00000000-0005-0000-0000-0000854C0000}"/>
    <cellStyle name="Moneda 4 2 11 3 2 2" xfId="26056" xr:uid="{00000000-0005-0000-0000-0000864C0000}"/>
    <cellStyle name="Moneda 4 2 11 3 3" xfId="13914" xr:uid="{00000000-0005-0000-0000-0000874C0000}"/>
    <cellStyle name="Moneda 4 2 11 3 3 2" xfId="27105" xr:uid="{00000000-0005-0000-0000-0000884C0000}"/>
    <cellStyle name="Moneda 4 2 11 3 4" xfId="14970" xr:uid="{00000000-0005-0000-0000-0000894C0000}"/>
    <cellStyle name="Moneda 4 2 11 3 4 2" xfId="28161" xr:uid="{00000000-0005-0000-0000-00008A4C0000}"/>
    <cellStyle name="Moneda 4 2 11 3 5" xfId="16026" xr:uid="{00000000-0005-0000-0000-00008B4C0000}"/>
    <cellStyle name="Moneda 4 2 11 3 5 2" xfId="29217" xr:uid="{00000000-0005-0000-0000-00008C4C0000}"/>
    <cellStyle name="Moneda 4 2 11 3 6" xfId="17307" xr:uid="{00000000-0005-0000-0000-00008D4C0000}"/>
    <cellStyle name="Moneda 4 2 11 3 6 2" xfId="30498" xr:uid="{00000000-0005-0000-0000-00008E4C0000}"/>
    <cellStyle name="Moneda 4 2 11 3 7" xfId="18593" xr:uid="{00000000-0005-0000-0000-00008F4C0000}"/>
    <cellStyle name="Moneda 4 2 11 3 7 2" xfId="31784" xr:uid="{00000000-0005-0000-0000-0000904C0000}"/>
    <cellStyle name="Moneda 4 2 11 3 8" xfId="19897" xr:uid="{00000000-0005-0000-0000-0000914C0000}"/>
    <cellStyle name="Moneda 4 2 11 3 8 2" xfId="33086" xr:uid="{00000000-0005-0000-0000-0000924C0000}"/>
    <cellStyle name="Moneda 4 2 11 3 9" xfId="34611" xr:uid="{00000000-0005-0000-0000-0000934C0000}"/>
    <cellStyle name="Moneda 4 2 11 4" xfId="6127" xr:uid="{00000000-0005-0000-0000-0000944C0000}"/>
    <cellStyle name="Moneda 4 2 11 4 10" xfId="25062" xr:uid="{00000000-0005-0000-0000-0000954C0000}"/>
    <cellStyle name="Moneda 4 2 11 4 11" xfId="21376" xr:uid="{00000000-0005-0000-0000-0000964C0000}"/>
    <cellStyle name="Moneda 4 2 11 4 2" xfId="12818" xr:uid="{00000000-0005-0000-0000-0000974C0000}"/>
    <cellStyle name="Moneda 4 2 11 4 2 2" xfId="26009" xr:uid="{00000000-0005-0000-0000-0000984C0000}"/>
    <cellStyle name="Moneda 4 2 11 4 3" xfId="13867" xr:uid="{00000000-0005-0000-0000-0000994C0000}"/>
    <cellStyle name="Moneda 4 2 11 4 3 2" xfId="27058" xr:uid="{00000000-0005-0000-0000-00009A4C0000}"/>
    <cellStyle name="Moneda 4 2 11 4 4" xfId="14923" xr:uid="{00000000-0005-0000-0000-00009B4C0000}"/>
    <cellStyle name="Moneda 4 2 11 4 4 2" xfId="28114" xr:uid="{00000000-0005-0000-0000-00009C4C0000}"/>
    <cellStyle name="Moneda 4 2 11 4 5" xfId="15979" xr:uid="{00000000-0005-0000-0000-00009D4C0000}"/>
    <cellStyle name="Moneda 4 2 11 4 5 2" xfId="29170" xr:uid="{00000000-0005-0000-0000-00009E4C0000}"/>
    <cellStyle name="Moneda 4 2 11 4 6" xfId="17260" xr:uid="{00000000-0005-0000-0000-00009F4C0000}"/>
    <cellStyle name="Moneda 4 2 11 4 6 2" xfId="30451" xr:uid="{00000000-0005-0000-0000-0000A04C0000}"/>
    <cellStyle name="Moneda 4 2 11 4 7" xfId="18546" xr:uid="{00000000-0005-0000-0000-0000A14C0000}"/>
    <cellStyle name="Moneda 4 2 11 4 7 2" xfId="31737" xr:uid="{00000000-0005-0000-0000-0000A24C0000}"/>
    <cellStyle name="Moneda 4 2 11 4 8" xfId="19850" xr:uid="{00000000-0005-0000-0000-0000A34C0000}"/>
    <cellStyle name="Moneda 4 2 11 4 8 2" xfId="33039" xr:uid="{00000000-0005-0000-0000-0000A44C0000}"/>
    <cellStyle name="Moneda 4 2 11 4 9" xfId="34564" xr:uid="{00000000-0005-0000-0000-0000A54C0000}"/>
    <cellStyle name="Moneda 4 2 11 5" xfId="12748" xr:uid="{00000000-0005-0000-0000-0000A64C0000}"/>
    <cellStyle name="Moneda 4 2 11 5 2" xfId="25939" xr:uid="{00000000-0005-0000-0000-0000A74C0000}"/>
    <cellStyle name="Moneda 4 2 11 6" xfId="13797" xr:uid="{00000000-0005-0000-0000-0000A84C0000}"/>
    <cellStyle name="Moneda 4 2 11 6 2" xfId="26988" xr:uid="{00000000-0005-0000-0000-0000A94C0000}"/>
    <cellStyle name="Moneda 4 2 11 7" xfId="14853" xr:uid="{00000000-0005-0000-0000-0000AA4C0000}"/>
    <cellStyle name="Moneda 4 2 11 7 2" xfId="28044" xr:uid="{00000000-0005-0000-0000-0000AB4C0000}"/>
    <cellStyle name="Moneda 4 2 11 8" xfId="15909" xr:uid="{00000000-0005-0000-0000-0000AC4C0000}"/>
    <cellStyle name="Moneda 4 2 11 8 2" xfId="29100" xr:uid="{00000000-0005-0000-0000-0000AD4C0000}"/>
    <cellStyle name="Moneda 4 2 11 9" xfId="17190" xr:uid="{00000000-0005-0000-0000-0000AE4C0000}"/>
    <cellStyle name="Moneda 4 2 11 9 2" xfId="30381" xr:uid="{00000000-0005-0000-0000-0000AF4C0000}"/>
    <cellStyle name="Moneda 4 2 12" xfId="2125" xr:uid="{00000000-0005-0000-0000-0000B04C0000}"/>
    <cellStyle name="Moneda 4 2 12 10" xfId="18479" xr:uid="{00000000-0005-0000-0000-0000B14C0000}"/>
    <cellStyle name="Moneda 4 2 12 10 2" xfId="31670" xr:uid="{00000000-0005-0000-0000-0000B24C0000}"/>
    <cellStyle name="Moneda 4 2 12 11" xfId="19783" xr:uid="{00000000-0005-0000-0000-0000B34C0000}"/>
    <cellStyle name="Moneda 4 2 12 11 2" xfId="32972" xr:uid="{00000000-0005-0000-0000-0000B44C0000}"/>
    <cellStyle name="Moneda 4 2 12 12" xfId="34497" xr:uid="{00000000-0005-0000-0000-0000B54C0000}"/>
    <cellStyle name="Moneda 4 2 12 13" xfId="24899" xr:uid="{00000000-0005-0000-0000-0000B64C0000}"/>
    <cellStyle name="Moneda 4 2 12 14" xfId="21309" xr:uid="{00000000-0005-0000-0000-0000B74C0000}"/>
    <cellStyle name="Moneda 4 2 12 2" xfId="6837" xr:uid="{00000000-0005-0000-0000-0000B84C0000}"/>
    <cellStyle name="Moneda 4 2 12 2 10" xfId="25083" xr:uid="{00000000-0005-0000-0000-0000B94C0000}"/>
    <cellStyle name="Moneda 4 2 12 2 11" xfId="21396" xr:uid="{00000000-0005-0000-0000-0000BA4C0000}"/>
    <cellStyle name="Moneda 4 2 12 2 2" xfId="12838" xr:uid="{00000000-0005-0000-0000-0000BB4C0000}"/>
    <cellStyle name="Moneda 4 2 12 2 2 2" xfId="26029" xr:uid="{00000000-0005-0000-0000-0000BC4C0000}"/>
    <cellStyle name="Moneda 4 2 12 2 3" xfId="13887" xr:uid="{00000000-0005-0000-0000-0000BD4C0000}"/>
    <cellStyle name="Moneda 4 2 12 2 3 2" xfId="27078" xr:uid="{00000000-0005-0000-0000-0000BE4C0000}"/>
    <cellStyle name="Moneda 4 2 12 2 4" xfId="14943" xr:uid="{00000000-0005-0000-0000-0000BF4C0000}"/>
    <cellStyle name="Moneda 4 2 12 2 4 2" xfId="28134" xr:uid="{00000000-0005-0000-0000-0000C04C0000}"/>
    <cellStyle name="Moneda 4 2 12 2 5" xfId="15999" xr:uid="{00000000-0005-0000-0000-0000C14C0000}"/>
    <cellStyle name="Moneda 4 2 12 2 5 2" xfId="29190" xr:uid="{00000000-0005-0000-0000-0000C24C0000}"/>
    <cellStyle name="Moneda 4 2 12 2 6" xfId="17280" xr:uid="{00000000-0005-0000-0000-0000C34C0000}"/>
    <cellStyle name="Moneda 4 2 12 2 6 2" xfId="30471" xr:uid="{00000000-0005-0000-0000-0000C44C0000}"/>
    <cellStyle name="Moneda 4 2 12 2 7" xfId="18566" xr:uid="{00000000-0005-0000-0000-0000C54C0000}"/>
    <cellStyle name="Moneda 4 2 12 2 7 2" xfId="31757" xr:uid="{00000000-0005-0000-0000-0000C64C0000}"/>
    <cellStyle name="Moneda 4 2 12 2 8" xfId="19870" xr:uid="{00000000-0005-0000-0000-0000C74C0000}"/>
    <cellStyle name="Moneda 4 2 12 2 8 2" xfId="33059" xr:uid="{00000000-0005-0000-0000-0000C84C0000}"/>
    <cellStyle name="Moneda 4 2 12 2 9" xfId="34584" xr:uid="{00000000-0005-0000-0000-0000C94C0000}"/>
    <cellStyle name="Moneda 4 2 12 3" xfId="9305" xr:uid="{00000000-0005-0000-0000-0000CA4C0000}"/>
    <cellStyle name="Moneda 4 2 12 3 10" xfId="25111" xr:uid="{00000000-0005-0000-0000-0000CB4C0000}"/>
    <cellStyle name="Moneda 4 2 12 3 11" xfId="21424" xr:uid="{00000000-0005-0000-0000-0000CC4C0000}"/>
    <cellStyle name="Moneda 4 2 12 3 2" xfId="12866" xr:uid="{00000000-0005-0000-0000-0000CD4C0000}"/>
    <cellStyle name="Moneda 4 2 12 3 2 2" xfId="26057" xr:uid="{00000000-0005-0000-0000-0000CE4C0000}"/>
    <cellStyle name="Moneda 4 2 12 3 3" xfId="13915" xr:uid="{00000000-0005-0000-0000-0000CF4C0000}"/>
    <cellStyle name="Moneda 4 2 12 3 3 2" xfId="27106" xr:uid="{00000000-0005-0000-0000-0000D04C0000}"/>
    <cellStyle name="Moneda 4 2 12 3 4" xfId="14971" xr:uid="{00000000-0005-0000-0000-0000D14C0000}"/>
    <cellStyle name="Moneda 4 2 12 3 4 2" xfId="28162" xr:uid="{00000000-0005-0000-0000-0000D24C0000}"/>
    <cellStyle name="Moneda 4 2 12 3 5" xfId="16027" xr:uid="{00000000-0005-0000-0000-0000D34C0000}"/>
    <cellStyle name="Moneda 4 2 12 3 5 2" xfId="29218" xr:uid="{00000000-0005-0000-0000-0000D44C0000}"/>
    <cellStyle name="Moneda 4 2 12 3 6" xfId="17308" xr:uid="{00000000-0005-0000-0000-0000D54C0000}"/>
    <cellStyle name="Moneda 4 2 12 3 6 2" xfId="30499" xr:uid="{00000000-0005-0000-0000-0000D64C0000}"/>
    <cellStyle name="Moneda 4 2 12 3 7" xfId="18594" xr:uid="{00000000-0005-0000-0000-0000D74C0000}"/>
    <cellStyle name="Moneda 4 2 12 3 7 2" xfId="31785" xr:uid="{00000000-0005-0000-0000-0000D84C0000}"/>
    <cellStyle name="Moneda 4 2 12 3 8" xfId="19898" xr:uid="{00000000-0005-0000-0000-0000D94C0000}"/>
    <cellStyle name="Moneda 4 2 12 3 8 2" xfId="33087" xr:uid="{00000000-0005-0000-0000-0000DA4C0000}"/>
    <cellStyle name="Moneda 4 2 12 3 9" xfId="34612" xr:uid="{00000000-0005-0000-0000-0000DB4C0000}"/>
    <cellStyle name="Moneda 4 2 12 4" xfId="6301" xr:uid="{00000000-0005-0000-0000-0000DC4C0000}"/>
    <cellStyle name="Moneda 4 2 12 4 10" xfId="25064" xr:uid="{00000000-0005-0000-0000-0000DD4C0000}"/>
    <cellStyle name="Moneda 4 2 12 4 11" xfId="21378" xr:uid="{00000000-0005-0000-0000-0000DE4C0000}"/>
    <cellStyle name="Moneda 4 2 12 4 2" xfId="12820" xr:uid="{00000000-0005-0000-0000-0000DF4C0000}"/>
    <cellStyle name="Moneda 4 2 12 4 2 2" xfId="26011" xr:uid="{00000000-0005-0000-0000-0000E04C0000}"/>
    <cellStyle name="Moneda 4 2 12 4 3" xfId="13869" xr:uid="{00000000-0005-0000-0000-0000E14C0000}"/>
    <cellStyle name="Moneda 4 2 12 4 3 2" xfId="27060" xr:uid="{00000000-0005-0000-0000-0000E24C0000}"/>
    <cellStyle name="Moneda 4 2 12 4 4" xfId="14925" xr:uid="{00000000-0005-0000-0000-0000E34C0000}"/>
    <cellStyle name="Moneda 4 2 12 4 4 2" xfId="28116" xr:uid="{00000000-0005-0000-0000-0000E44C0000}"/>
    <cellStyle name="Moneda 4 2 12 4 5" xfId="15981" xr:uid="{00000000-0005-0000-0000-0000E54C0000}"/>
    <cellStyle name="Moneda 4 2 12 4 5 2" xfId="29172" xr:uid="{00000000-0005-0000-0000-0000E64C0000}"/>
    <cellStyle name="Moneda 4 2 12 4 6" xfId="17262" xr:uid="{00000000-0005-0000-0000-0000E74C0000}"/>
    <cellStyle name="Moneda 4 2 12 4 6 2" xfId="30453" xr:uid="{00000000-0005-0000-0000-0000E84C0000}"/>
    <cellStyle name="Moneda 4 2 12 4 7" xfId="18548" xr:uid="{00000000-0005-0000-0000-0000E94C0000}"/>
    <cellStyle name="Moneda 4 2 12 4 7 2" xfId="31739" xr:uid="{00000000-0005-0000-0000-0000EA4C0000}"/>
    <cellStyle name="Moneda 4 2 12 4 8" xfId="19852" xr:uid="{00000000-0005-0000-0000-0000EB4C0000}"/>
    <cellStyle name="Moneda 4 2 12 4 8 2" xfId="33041" xr:uid="{00000000-0005-0000-0000-0000EC4C0000}"/>
    <cellStyle name="Moneda 4 2 12 4 9" xfId="34566" xr:uid="{00000000-0005-0000-0000-0000ED4C0000}"/>
    <cellStyle name="Moneda 4 2 12 5" xfId="12751" xr:uid="{00000000-0005-0000-0000-0000EE4C0000}"/>
    <cellStyle name="Moneda 4 2 12 5 2" xfId="25942" xr:uid="{00000000-0005-0000-0000-0000EF4C0000}"/>
    <cellStyle name="Moneda 4 2 12 6" xfId="13800" xr:uid="{00000000-0005-0000-0000-0000F04C0000}"/>
    <cellStyle name="Moneda 4 2 12 6 2" xfId="26991" xr:uid="{00000000-0005-0000-0000-0000F14C0000}"/>
    <cellStyle name="Moneda 4 2 12 7" xfId="14856" xr:uid="{00000000-0005-0000-0000-0000F24C0000}"/>
    <cellStyle name="Moneda 4 2 12 7 2" xfId="28047" xr:uid="{00000000-0005-0000-0000-0000F34C0000}"/>
    <cellStyle name="Moneda 4 2 12 8" xfId="15912" xr:uid="{00000000-0005-0000-0000-0000F44C0000}"/>
    <cellStyle name="Moneda 4 2 12 8 2" xfId="29103" xr:uid="{00000000-0005-0000-0000-0000F54C0000}"/>
    <cellStyle name="Moneda 4 2 12 9" xfId="17193" xr:uid="{00000000-0005-0000-0000-0000F64C0000}"/>
    <cellStyle name="Moneda 4 2 12 9 2" xfId="30384" xr:uid="{00000000-0005-0000-0000-0000F74C0000}"/>
    <cellStyle name="Moneda 4 2 13" xfId="2299" xr:uid="{00000000-0005-0000-0000-0000F84C0000}"/>
    <cellStyle name="Moneda 4 2 13 10" xfId="18481" xr:uid="{00000000-0005-0000-0000-0000F94C0000}"/>
    <cellStyle name="Moneda 4 2 13 10 2" xfId="31672" xr:uid="{00000000-0005-0000-0000-0000FA4C0000}"/>
    <cellStyle name="Moneda 4 2 13 11" xfId="19785" xr:uid="{00000000-0005-0000-0000-0000FB4C0000}"/>
    <cellStyle name="Moneda 4 2 13 11 2" xfId="32974" xr:uid="{00000000-0005-0000-0000-0000FC4C0000}"/>
    <cellStyle name="Moneda 4 2 13 12" xfId="34499" xr:uid="{00000000-0005-0000-0000-0000FD4C0000}"/>
    <cellStyle name="Moneda 4 2 13 13" xfId="24901" xr:uid="{00000000-0005-0000-0000-0000FE4C0000}"/>
    <cellStyle name="Moneda 4 2 13 14" xfId="21311" xr:uid="{00000000-0005-0000-0000-0000FF4C0000}"/>
    <cellStyle name="Moneda 4 2 13 2" xfId="6838" xr:uid="{00000000-0005-0000-0000-0000004D0000}"/>
    <cellStyle name="Moneda 4 2 13 2 10" xfId="25084" xr:uid="{00000000-0005-0000-0000-0000014D0000}"/>
    <cellStyle name="Moneda 4 2 13 2 11" xfId="21397" xr:uid="{00000000-0005-0000-0000-0000024D0000}"/>
    <cellStyle name="Moneda 4 2 13 2 2" xfId="12839" xr:uid="{00000000-0005-0000-0000-0000034D0000}"/>
    <cellStyle name="Moneda 4 2 13 2 2 2" xfId="26030" xr:uid="{00000000-0005-0000-0000-0000044D0000}"/>
    <cellStyle name="Moneda 4 2 13 2 3" xfId="13888" xr:uid="{00000000-0005-0000-0000-0000054D0000}"/>
    <cellStyle name="Moneda 4 2 13 2 3 2" xfId="27079" xr:uid="{00000000-0005-0000-0000-0000064D0000}"/>
    <cellStyle name="Moneda 4 2 13 2 4" xfId="14944" xr:uid="{00000000-0005-0000-0000-0000074D0000}"/>
    <cellStyle name="Moneda 4 2 13 2 4 2" xfId="28135" xr:uid="{00000000-0005-0000-0000-0000084D0000}"/>
    <cellStyle name="Moneda 4 2 13 2 5" xfId="16000" xr:uid="{00000000-0005-0000-0000-0000094D0000}"/>
    <cellStyle name="Moneda 4 2 13 2 5 2" xfId="29191" xr:uid="{00000000-0005-0000-0000-00000A4D0000}"/>
    <cellStyle name="Moneda 4 2 13 2 6" xfId="17281" xr:uid="{00000000-0005-0000-0000-00000B4D0000}"/>
    <cellStyle name="Moneda 4 2 13 2 6 2" xfId="30472" xr:uid="{00000000-0005-0000-0000-00000C4D0000}"/>
    <cellStyle name="Moneda 4 2 13 2 7" xfId="18567" xr:uid="{00000000-0005-0000-0000-00000D4D0000}"/>
    <cellStyle name="Moneda 4 2 13 2 7 2" xfId="31758" xr:uid="{00000000-0005-0000-0000-00000E4D0000}"/>
    <cellStyle name="Moneda 4 2 13 2 8" xfId="19871" xr:uid="{00000000-0005-0000-0000-00000F4D0000}"/>
    <cellStyle name="Moneda 4 2 13 2 8 2" xfId="33060" xr:uid="{00000000-0005-0000-0000-0000104D0000}"/>
    <cellStyle name="Moneda 4 2 13 2 9" xfId="34585" xr:uid="{00000000-0005-0000-0000-0000114D0000}"/>
    <cellStyle name="Moneda 4 2 13 3" xfId="9306" xr:uid="{00000000-0005-0000-0000-0000124D0000}"/>
    <cellStyle name="Moneda 4 2 13 3 10" xfId="25112" xr:uid="{00000000-0005-0000-0000-0000134D0000}"/>
    <cellStyle name="Moneda 4 2 13 3 11" xfId="21425" xr:uid="{00000000-0005-0000-0000-0000144D0000}"/>
    <cellStyle name="Moneda 4 2 13 3 2" xfId="12867" xr:uid="{00000000-0005-0000-0000-0000154D0000}"/>
    <cellStyle name="Moneda 4 2 13 3 2 2" xfId="26058" xr:uid="{00000000-0005-0000-0000-0000164D0000}"/>
    <cellStyle name="Moneda 4 2 13 3 3" xfId="13916" xr:uid="{00000000-0005-0000-0000-0000174D0000}"/>
    <cellStyle name="Moneda 4 2 13 3 3 2" xfId="27107" xr:uid="{00000000-0005-0000-0000-0000184D0000}"/>
    <cellStyle name="Moneda 4 2 13 3 4" xfId="14972" xr:uid="{00000000-0005-0000-0000-0000194D0000}"/>
    <cellStyle name="Moneda 4 2 13 3 4 2" xfId="28163" xr:uid="{00000000-0005-0000-0000-00001A4D0000}"/>
    <cellStyle name="Moneda 4 2 13 3 5" xfId="16028" xr:uid="{00000000-0005-0000-0000-00001B4D0000}"/>
    <cellStyle name="Moneda 4 2 13 3 5 2" xfId="29219" xr:uid="{00000000-0005-0000-0000-00001C4D0000}"/>
    <cellStyle name="Moneda 4 2 13 3 6" xfId="17309" xr:uid="{00000000-0005-0000-0000-00001D4D0000}"/>
    <cellStyle name="Moneda 4 2 13 3 6 2" xfId="30500" xr:uid="{00000000-0005-0000-0000-00001E4D0000}"/>
    <cellStyle name="Moneda 4 2 13 3 7" xfId="18595" xr:uid="{00000000-0005-0000-0000-00001F4D0000}"/>
    <cellStyle name="Moneda 4 2 13 3 7 2" xfId="31786" xr:uid="{00000000-0005-0000-0000-0000204D0000}"/>
    <cellStyle name="Moneda 4 2 13 3 8" xfId="19899" xr:uid="{00000000-0005-0000-0000-0000214D0000}"/>
    <cellStyle name="Moneda 4 2 13 3 8 2" xfId="33088" xr:uid="{00000000-0005-0000-0000-0000224D0000}"/>
    <cellStyle name="Moneda 4 2 13 3 9" xfId="34613" xr:uid="{00000000-0005-0000-0000-0000234D0000}"/>
    <cellStyle name="Moneda 4 2 13 4" xfId="6479" xr:uid="{00000000-0005-0000-0000-0000244D0000}"/>
    <cellStyle name="Moneda 4 2 13 4 10" xfId="25069" xr:uid="{00000000-0005-0000-0000-0000254D0000}"/>
    <cellStyle name="Moneda 4 2 13 4 11" xfId="21382" xr:uid="{00000000-0005-0000-0000-0000264D0000}"/>
    <cellStyle name="Moneda 4 2 13 4 2" xfId="12824" xr:uid="{00000000-0005-0000-0000-0000274D0000}"/>
    <cellStyle name="Moneda 4 2 13 4 2 2" xfId="26015" xr:uid="{00000000-0005-0000-0000-0000284D0000}"/>
    <cellStyle name="Moneda 4 2 13 4 3" xfId="13873" xr:uid="{00000000-0005-0000-0000-0000294D0000}"/>
    <cellStyle name="Moneda 4 2 13 4 3 2" xfId="27064" xr:uid="{00000000-0005-0000-0000-00002A4D0000}"/>
    <cellStyle name="Moneda 4 2 13 4 4" xfId="14929" xr:uid="{00000000-0005-0000-0000-00002B4D0000}"/>
    <cellStyle name="Moneda 4 2 13 4 4 2" xfId="28120" xr:uid="{00000000-0005-0000-0000-00002C4D0000}"/>
    <cellStyle name="Moneda 4 2 13 4 5" xfId="15985" xr:uid="{00000000-0005-0000-0000-00002D4D0000}"/>
    <cellStyle name="Moneda 4 2 13 4 5 2" xfId="29176" xr:uid="{00000000-0005-0000-0000-00002E4D0000}"/>
    <cellStyle name="Moneda 4 2 13 4 6" xfId="17266" xr:uid="{00000000-0005-0000-0000-00002F4D0000}"/>
    <cellStyle name="Moneda 4 2 13 4 6 2" xfId="30457" xr:uid="{00000000-0005-0000-0000-0000304D0000}"/>
    <cellStyle name="Moneda 4 2 13 4 7" xfId="18552" xr:uid="{00000000-0005-0000-0000-0000314D0000}"/>
    <cellStyle name="Moneda 4 2 13 4 7 2" xfId="31743" xr:uid="{00000000-0005-0000-0000-0000324D0000}"/>
    <cellStyle name="Moneda 4 2 13 4 8" xfId="19856" xr:uid="{00000000-0005-0000-0000-0000334D0000}"/>
    <cellStyle name="Moneda 4 2 13 4 8 2" xfId="33045" xr:uid="{00000000-0005-0000-0000-0000344D0000}"/>
    <cellStyle name="Moneda 4 2 13 4 9" xfId="34570" xr:uid="{00000000-0005-0000-0000-0000354D0000}"/>
    <cellStyle name="Moneda 4 2 13 5" xfId="12753" xr:uid="{00000000-0005-0000-0000-0000364D0000}"/>
    <cellStyle name="Moneda 4 2 13 5 2" xfId="25944" xr:uid="{00000000-0005-0000-0000-0000374D0000}"/>
    <cellStyle name="Moneda 4 2 13 6" xfId="13802" xr:uid="{00000000-0005-0000-0000-0000384D0000}"/>
    <cellStyle name="Moneda 4 2 13 6 2" xfId="26993" xr:uid="{00000000-0005-0000-0000-0000394D0000}"/>
    <cellStyle name="Moneda 4 2 13 7" xfId="14858" xr:uid="{00000000-0005-0000-0000-00003A4D0000}"/>
    <cellStyle name="Moneda 4 2 13 7 2" xfId="28049" xr:uid="{00000000-0005-0000-0000-00003B4D0000}"/>
    <cellStyle name="Moneda 4 2 13 8" xfId="15914" xr:uid="{00000000-0005-0000-0000-00003C4D0000}"/>
    <cellStyle name="Moneda 4 2 13 8 2" xfId="29105" xr:uid="{00000000-0005-0000-0000-00003D4D0000}"/>
    <cellStyle name="Moneda 4 2 13 9" xfId="17195" xr:uid="{00000000-0005-0000-0000-00003E4D0000}"/>
    <cellStyle name="Moneda 4 2 13 9 2" xfId="30386" xr:uid="{00000000-0005-0000-0000-00003F4D0000}"/>
    <cellStyle name="Moneda 4 2 14" xfId="3190" xr:uid="{00000000-0005-0000-0000-0000404D0000}"/>
    <cellStyle name="Moneda 4 2 14 10" xfId="18486" xr:uid="{00000000-0005-0000-0000-0000414D0000}"/>
    <cellStyle name="Moneda 4 2 14 10 2" xfId="31677" xr:uid="{00000000-0005-0000-0000-0000424D0000}"/>
    <cellStyle name="Moneda 4 2 14 11" xfId="19790" xr:uid="{00000000-0005-0000-0000-0000434D0000}"/>
    <cellStyle name="Moneda 4 2 14 11 2" xfId="32979" xr:uid="{00000000-0005-0000-0000-0000444D0000}"/>
    <cellStyle name="Moneda 4 2 14 12" xfId="34504" xr:uid="{00000000-0005-0000-0000-0000454D0000}"/>
    <cellStyle name="Moneda 4 2 14 13" xfId="24908" xr:uid="{00000000-0005-0000-0000-0000464D0000}"/>
    <cellStyle name="Moneda 4 2 14 14" xfId="21316" xr:uid="{00000000-0005-0000-0000-0000474D0000}"/>
    <cellStyle name="Moneda 4 2 14 2" xfId="6839" xr:uid="{00000000-0005-0000-0000-0000484D0000}"/>
    <cellStyle name="Moneda 4 2 14 2 10" xfId="25085" xr:uid="{00000000-0005-0000-0000-0000494D0000}"/>
    <cellStyle name="Moneda 4 2 14 2 11" xfId="21398" xr:uid="{00000000-0005-0000-0000-00004A4D0000}"/>
    <cellStyle name="Moneda 4 2 14 2 2" xfId="12840" xr:uid="{00000000-0005-0000-0000-00004B4D0000}"/>
    <cellStyle name="Moneda 4 2 14 2 2 2" xfId="26031" xr:uid="{00000000-0005-0000-0000-00004C4D0000}"/>
    <cellStyle name="Moneda 4 2 14 2 3" xfId="13889" xr:uid="{00000000-0005-0000-0000-00004D4D0000}"/>
    <cellStyle name="Moneda 4 2 14 2 3 2" xfId="27080" xr:uid="{00000000-0005-0000-0000-00004E4D0000}"/>
    <cellStyle name="Moneda 4 2 14 2 4" xfId="14945" xr:uid="{00000000-0005-0000-0000-00004F4D0000}"/>
    <cellStyle name="Moneda 4 2 14 2 4 2" xfId="28136" xr:uid="{00000000-0005-0000-0000-0000504D0000}"/>
    <cellStyle name="Moneda 4 2 14 2 5" xfId="16001" xr:uid="{00000000-0005-0000-0000-0000514D0000}"/>
    <cellStyle name="Moneda 4 2 14 2 5 2" xfId="29192" xr:uid="{00000000-0005-0000-0000-0000524D0000}"/>
    <cellStyle name="Moneda 4 2 14 2 6" xfId="17282" xr:uid="{00000000-0005-0000-0000-0000534D0000}"/>
    <cellStyle name="Moneda 4 2 14 2 6 2" xfId="30473" xr:uid="{00000000-0005-0000-0000-0000544D0000}"/>
    <cellStyle name="Moneda 4 2 14 2 7" xfId="18568" xr:uid="{00000000-0005-0000-0000-0000554D0000}"/>
    <cellStyle name="Moneda 4 2 14 2 7 2" xfId="31759" xr:uid="{00000000-0005-0000-0000-0000564D0000}"/>
    <cellStyle name="Moneda 4 2 14 2 8" xfId="19872" xr:uid="{00000000-0005-0000-0000-0000574D0000}"/>
    <cellStyle name="Moneda 4 2 14 2 8 2" xfId="33061" xr:uid="{00000000-0005-0000-0000-0000584D0000}"/>
    <cellStyle name="Moneda 4 2 14 2 9" xfId="34586" xr:uid="{00000000-0005-0000-0000-0000594D0000}"/>
    <cellStyle name="Moneda 4 2 14 3" xfId="9307" xr:uid="{00000000-0005-0000-0000-00005A4D0000}"/>
    <cellStyle name="Moneda 4 2 14 3 10" xfId="25113" xr:uid="{00000000-0005-0000-0000-00005B4D0000}"/>
    <cellStyle name="Moneda 4 2 14 3 11" xfId="21426" xr:uid="{00000000-0005-0000-0000-00005C4D0000}"/>
    <cellStyle name="Moneda 4 2 14 3 2" xfId="12868" xr:uid="{00000000-0005-0000-0000-00005D4D0000}"/>
    <cellStyle name="Moneda 4 2 14 3 2 2" xfId="26059" xr:uid="{00000000-0005-0000-0000-00005E4D0000}"/>
    <cellStyle name="Moneda 4 2 14 3 3" xfId="13917" xr:uid="{00000000-0005-0000-0000-00005F4D0000}"/>
    <cellStyle name="Moneda 4 2 14 3 3 2" xfId="27108" xr:uid="{00000000-0005-0000-0000-0000604D0000}"/>
    <cellStyle name="Moneda 4 2 14 3 4" xfId="14973" xr:uid="{00000000-0005-0000-0000-0000614D0000}"/>
    <cellStyle name="Moneda 4 2 14 3 4 2" xfId="28164" xr:uid="{00000000-0005-0000-0000-0000624D0000}"/>
    <cellStyle name="Moneda 4 2 14 3 5" xfId="16029" xr:uid="{00000000-0005-0000-0000-0000634D0000}"/>
    <cellStyle name="Moneda 4 2 14 3 5 2" xfId="29220" xr:uid="{00000000-0005-0000-0000-0000644D0000}"/>
    <cellStyle name="Moneda 4 2 14 3 6" xfId="17310" xr:uid="{00000000-0005-0000-0000-0000654D0000}"/>
    <cellStyle name="Moneda 4 2 14 3 6 2" xfId="30501" xr:uid="{00000000-0005-0000-0000-0000664D0000}"/>
    <cellStyle name="Moneda 4 2 14 3 7" xfId="18596" xr:uid="{00000000-0005-0000-0000-0000674D0000}"/>
    <cellStyle name="Moneda 4 2 14 3 7 2" xfId="31787" xr:uid="{00000000-0005-0000-0000-0000684D0000}"/>
    <cellStyle name="Moneda 4 2 14 3 8" xfId="19900" xr:uid="{00000000-0005-0000-0000-0000694D0000}"/>
    <cellStyle name="Moneda 4 2 14 3 8 2" xfId="33089" xr:uid="{00000000-0005-0000-0000-00006A4D0000}"/>
    <cellStyle name="Moneda 4 2 14 3 9" xfId="34614" xr:uid="{00000000-0005-0000-0000-00006B4D0000}"/>
    <cellStyle name="Moneda 4 2 14 4" xfId="6653" xr:uid="{00000000-0005-0000-0000-00006C4D0000}"/>
    <cellStyle name="Moneda 4 2 14 4 10" xfId="25071" xr:uid="{00000000-0005-0000-0000-00006D4D0000}"/>
    <cellStyle name="Moneda 4 2 14 4 11" xfId="21384" xr:uid="{00000000-0005-0000-0000-00006E4D0000}"/>
    <cellStyle name="Moneda 4 2 14 4 2" xfId="12826" xr:uid="{00000000-0005-0000-0000-00006F4D0000}"/>
    <cellStyle name="Moneda 4 2 14 4 2 2" xfId="26017" xr:uid="{00000000-0005-0000-0000-0000704D0000}"/>
    <cellStyle name="Moneda 4 2 14 4 3" xfId="13875" xr:uid="{00000000-0005-0000-0000-0000714D0000}"/>
    <cellStyle name="Moneda 4 2 14 4 3 2" xfId="27066" xr:uid="{00000000-0005-0000-0000-0000724D0000}"/>
    <cellStyle name="Moneda 4 2 14 4 4" xfId="14931" xr:uid="{00000000-0005-0000-0000-0000734D0000}"/>
    <cellStyle name="Moneda 4 2 14 4 4 2" xfId="28122" xr:uid="{00000000-0005-0000-0000-0000744D0000}"/>
    <cellStyle name="Moneda 4 2 14 4 5" xfId="15987" xr:uid="{00000000-0005-0000-0000-0000754D0000}"/>
    <cellStyle name="Moneda 4 2 14 4 5 2" xfId="29178" xr:uid="{00000000-0005-0000-0000-0000764D0000}"/>
    <cellStyle name="Moneda 4 2 14 4 6" xfId="17268" xr:uid="{00000000-0005-0000-0000-0000774D0000}"/>
    <cellStyle name="Moneda 4 2 14 4 6 2" xfId="30459" xr:uid="{00000000-0005-0000-0000-0000784D0000}"/>
    <cellStyle name="Moneda 4 2 14 4 7" xfId="18554" xr:uid="{00000000-0005-0000-0000-0000794D0000}"/>
    <cellStyle name="Moneda 4 2 14 4 7 2" xfId="31745" xr:uid="{00000000-0005-0000-0000-00007A4D0000}"/>
    <cellStyle name="Moneda 4 2 14 4 8" xfId="19858" xr:uid="{00000000-0005-0000-0000-00007B4D0000}"/>
    <cellStyle name="Moneda 4 2 14 4 8 2" xfId="33047" xr:uid="{00000000-0005-0000-0000-00007C4D0000}"/>
    <cellStyle name="Moneda 4 2 14 4 9" xfId="34572" xr:uid="{00000000-0005-0000-0000-00007D4D0000}"/>
    <cellStyle name="Moneda 4 2 14 5" xfId="12758" xr:uid="{00000000-0005-0000-0000-00007E4D0000}"/>
    <cellStyle name="Moneda 4 2 14 5 2" xfId="25949" xr:uid="{00000000-0005-0000-0000-00007F4D0000}"/>
    <cellStyle name="Moneda 4 2 14 6" xfId="13807" xr:uid="{00000000-0005-0000-0000-0000804D0000}"/>
    <cellStyle name="Moneda 4 2 14 6 2" xfId="26998" xr:uid="{00000000-0005-0000-0000-0000814D0000}"/>
    <cellStyle name="Moneda 4 2 14 7" xfId="14863" xr:uid="{00000000-0005-0000-0000-0000824D0000}"/>
    <cellStyle name="Moneda 4 2 14 7 2" xfId="28054" xr:uid="{00000000-0005-0000-0000-0000834D0000}"/>
    <cellStyle name="Moneda 4 2 14 8" xfId="15919" xr:uid="{00000000-0005-0000-0000-0000844D0000}"/>
    <cellStyle name="Moneda 4 2 14 8 2" xfId="29110" xr:uid="{00000000-0005-0000-0000-0000854D0000}"/>
    <cellStyle name="Moneda 4 2 14 9" xfId="17200" xr:uid="{00000000-0005-0000-0000-0000864D0000}"/>
    <cellStyle name="Moneda 4 2 14 9 2" xfId="30391" xr:uid="{00000000-0005-0000-0000-0000874D0000}"/>
    <cellStyle name="Moneda 4 2 15" xfId="6834" xr:uid="{00000000-0005-0000-0000-0000884D0000}"/>
    <cellStyle name="Moneda 4 2 15 10" xfId="25080" xr:uid="{00000000-0005-0000-0000-0000894D0000}"/>
    <cellStyle name="Moneda 4 2 15 11" xfId="21393" xr:uid="{00000000-0005-0000-0000-00008A4D0000}"/>
    <cellStyle name="Moneda 4 2 15 2" xfId="12835" xr:uid="{00000000-0005-0000-0000-00008B4D0000}"/>
    <cellStyle name="Moneda 4 2 15 2 2" xfId="26026" xr:uid="{00000000-0005-0000-0000-00008C4D0000}"/>
    <cellStyle name="Moneda 4 2 15 3" xfId="13884" xr:uid="{00000000-0005-0000-0000-00008D4D0000}"/>
    <cellStyle name="Moneda 4 2 15 3 2" xfId="27075" xr:uid="{00000000-0005-0000-0000-00008E4D0000}"/>
    <cellStyle name="Moneda 4 2 15 4" xfId="14940" xr:uid="{00000000-0005-0000-0000-00008F4D0000}"/>
    <cellStyle name="Moneda 4 2 15 4 2" xfId="28131" xr:uid="{00000000-0005-0000-0000-0000904D0000}"/>
    <cellStyle name="Moneda 4 2 15 5" xfId="15996" xr:uid="{00000000-0005-0000-0000-0000914D0000}"/>
    <cellStyle name="Moneda 4 2 15 5 2" xfId="29187" xr:uid="{00000000-0005-0000-0000-0000924D0000}"/>
    <cellStyle name="Moneda 4 2 15 6" xfId="17277" xr:uid="{00000000-0005-0000-0000-0000934D0000}"/>
    <cellStyle name="Moneda 4 2 15 6 2" xfId="30468" xr:uid="{00000000-0005-0000-0000-0000944D0000}"/>
    <cellStyle name="Moneda 4 2 15 7" xfId="18563" xr:uid="{00000000-0005-0000-0000-0000954D0000}"/>
    <cellStyle name="Moneda 4 2 15 7 2" xfId="31754" xr:uid="{00000000-0005-0000-0000-0000964D0000}"/>
    <cellStyle name="Moneda 4 2 15 8" xfId="19867" xr:uid="{00000000-0005-0000-0000-0000974D0000}"/>
    <cellStyle name="Moneda 4 2 15 8 2" xfId="33056" xr:uid="{00000000-0005-0000-0000-0000984D0000}"/>
    <cellStyle name="Moneda 4 2 15 9" xfId="34581" xr:uid="{00000000-0005-0000-0000-0000994D0000}"/>
    <cellStyle name="Moneda 4 2 16" xfId="9302" xr:uid="{00000000-0005-0000-0000-00009A4D0000}"/>
    <cellStyle name="Moneda 4 2 16 10" xfId="25108" xr:uid="{00000000-0005-0000-0000-00009B4D0000}"/>
    <cellStyle name="Moneda 4 2 16 11" xfId="21421" xr:uid="{00000000-0005-0000-0000-00009C4D0000}"/>
    <cellStyle name="Moneda 4 2 16 2" xfId="12863" xr:uid="{00000000-0005-0000-0000-00009D4D0000}"/>
    <cellStyle name="Moneda 4 2 16 2 2" xfId="26054" xr:uid="{00000000-0005-0000-0000-00009E4D0000}"/>
    <cellStyle name="Moneda 4 2 16 3" xfId="13912" xr:uid="{00000000-0005-0000-0000-00009F4D0000}"/>
    <cellStyle name="Moneda 4 2 16 3 2" xfId="27103" xr:uid="{00000000-0005-0000-0000-0000A04D0000}"/>
    <cellStyle name="Moneda 4 2 16 4" xfId="14968" xr:uid="{00000000-0005-0000-0000-0000A14D0000}"/>
    <cellStyle name="Moneda 4 2 16 4 2" xfId="28159" xr:uid="{00000000-0005-0000-0000-0000A24D0000}"/>
    <cellStyle name="Moneda 4 2 16 5" xfId="16024" xr:uid="{00000000-0005-0000-0000-0000A34D0000}"/>
    <cellStyle name="Moneda 4 2 16 5 2" xfId="29215" xr:uid="{00000000-0005-0000-0000-0000A44D0000}"/>
    <cellStyle name="Moneda 4 2 16 6" xfId="17305" xr:uid="{00000000-0005-0000-0000-0000A54D0000}"/>
    <cellStyle name="Moneda 4 2 16 6 2" xfId="30496" xr:uid="{00000000-0005-0000-0000-0000A64D0000}"/>
    <cellStyle name="Moneda 4 2 16 7" xfId="18591" xr:uid="{00000000-0005-0000-0000-0000A74D0000}"/>
    <cellStyle name="Moneda 4 2 16 7 2" xfId="31782" xr:uid="{00000000-0005-0000-0000-0000A84D0000}"/>
    <cellStyle name="Moneda 4 2 16 8" xfId="19895" xr:uid="{00000000-0005-0000-0000-0000A94D0000}"/>
    <cellStyle name="Moneda 4 2 16 8 2" xfId="33084" xr:uid="{00000000-0005-0000-0000-0000AA4D0000}"/>
    <cellStyle name="Moneda 4 2 16 9" xfId="34609" xr:uid="{00000000-0005-0000-0000-0000AB4D0000}"/>
    <cellStyle name="Moneda 4 2 17" xfId="11765" xr:uid="{00000000-0005-0000-0000-0000AC4D0000}"/>
    <cellStyle name="Moneda 4 2 17 10" xfId="25131" xr:uid="{00000000-0005-0000-0000-0000AD4D0000}"/>
    <cellStyle name="Moneda 4 2 17 11" xfId="21444" xr:uid="{00000000-0005-0000-0000-0000AE4D0000}"/>
    <cellStyle name="Moneda 4 2 17 2" xfId="12886" xr:uid="{00000000-0005-0000-0000-0000AF4D0000}"/>
    <cellStyle name="Moneda 4 2 17 2 2" xfId="26077" xr:uid="{00000000-0005-0000-0000-0000B04D0000}"/>
    <cellStyle name="Moneda 4 2 17 3" xfId="13935" xr:uid="{00000000-0005-0000-0000-0000B14D0000}"/>
    <cellStyle name="Moneda 4 2 17 3 2" xfId="27126" xr:uid="{00000000-0005-0000-0000-0000B24D0000}"/>
    <cellStyle name="Moneda 4 2 17 4" xfId="14991" xr:uid="{00000000-0005-0000-0000-0000B34D0000}"/>
    <cellStyle name="Moneda 4 2 17 4 2" xfId="28182" xr:uid="{00000000-0005-0000-0000-0000B44D0000}"/>
    <cellStyle name="Moneda 4 2 17 5" xfId="16047" xr:uid="{00000000-0005-0000-0000-0000B54D0000}"/>
    <cellStyle name="Moneda 4 2 17 5 2" xfId="29238" xr:uid="{00000000-0005-0000-0000-0000B64D0000}"/>
    <cellStyle name="Moneda 4 2 17 6" xfId="17328" xr:uid="{00000000-0005-0000-0000-0000B74D0000}"/>
    <cellStyle name="Moneda 4 2 17 6 2" xfId="30519" xr:uid="{00000000-0005-0000-0000-0000B84D0000}"/>
    <cellStyle name="Moneda 4 2 17 7" xfId="18614" xr:uid="{00000000-0005-0000-0000-0000B94D0000}"/>
    <cellStyle name="Moneda 4 2 17 7 2" xfId="31805" xr:uid="{00000000-0005-0000-0000-0000BA4D0000}"/>
    <cellStyle name="Moneda 4 2 17 8" xfId="19918" xr:uid="{00000000-0005-0000-0000-0000BB4D0000}"/>
    <cellStyle name="Moneda 4 2 17 8 2" xfId="33107" xr:uid="{00000000-0005-0000-0000-0000BC4D0000}"/>
    <cellStyle name="Moneda 4 2 17 9" xfId="34632" xr:uid="{00000000-0005-0000-0000-0000BD4D0000}"/>
    <cellStyle name="Moneda 4 2 18" xfId="4231" xr:uid="{00000000-0005-0000-0000-0000BE4D0000}"/>
    <cellStyle name="Moneda 4 2 18 10" xfId="24919" xr:uid="{00000000-0005-0000-0000-0000BF4D0000}"/>
    <cellStyle name="Moneda 4 2 18 11" xfId="21327" xr:uid="{00000000-0005-0000-0000-0000C04D0000}"/>
    <cellStyle name="Moneda 4 2 18 2" xfId="12769" xr:uid="{00000000-0005-0000-0000-0000C14D0000}"/>
    <cellStyle name="Moneda 4 2 18 2 2" xfId="25960" xr:uid="{00000000-0005-0000-0000-0000C24D0000}"/>
    <cellStyle name="Moneda 4 2 18 3" xfId="13818" xr:uid="{00000000-0005-0000-0000-0000C34D0000}"/>
    <cellStyle name="Moneda 4 2 18 3 2" xfId="27009" xr:uid="{00000000-0005-0000-0000-0000C44D0000}"/>
    <cellStyle name="Moneda 4 2 18 4" xfId="14874" xr:uid="{00000000-0005-0000-0000-0000C54D0000}"/>
    <cellStyle name="Moneda 4 2 18 4 2" xfId="28065" xr:uid="{00000000-0005-0000-0000-0000C64D0000}"/>
    <cellStyle name="Moneda 4 2 18 5" xfId="15930" xr:uid="{00000000-0005-0000-0000-0000C74D0000}"/>
    <cellStyle name="Moneda 4 2 18 5 2" xfId="29121" xr:uid="{00000000-0005-0000-0000-0000C84D0000}"/>
    <cellStyle name="Moneda 4 2 18 6" xfId="17211" xr:uid="{00000000-0005-0000-0000-0000C94D0000}"/>
    <cellStyle name="Moneda 4 2 18 6 2" xfId="30402" xr:uid="{00000000-0005-0000-0000-0000CA4D0000}"/>
    <cellStyle name="Moneda 4 2 18 7" xfId="18497" xr:uid="{00000000-0005-0000-0000-0000CB4D0000}"/>
    <cellStyle name="Moneda 4 2 18 7 2" xfId="31688" xr:uid="{00000000-0005-0000-0000-0000CC4D0000}"/>
    <cellStyle name="Moneda 4 2 18 8" xfId="19801" xr:uid="{00000000-0005-0000-0000-0000CD4D0000}"/>
    <cellStyle name="Moneda 4 2 18 8 2" xfId="32990" xr:uid="{00000000-0005-0000-0000-0000CE4D0000}"/>
    <cellStyle name="Moneda 4 2 18 9" xfId="34515" xr:uid="{00000000-0005-0000-0000-0000CF4D0000}"/>
    <cellStyle name="Moneda 4 2 19" xfId="11944" xr:uid="{00000000-0005-0000-0000-0000D04D0000}"/>
    <cellStyle name="Moneda 4 2 19 10" xfId="25137" xr:uid="{00000000-0005-0000-0000-0000D14D0000}"/>
    <cellStyle name="Moneda 4 2 19 11" xfId="21449" xr:uid="{00000000-0005-0000-0000-0000D24D0000}"/>
    <cellStyle name="Moneda 4 2 19 2" xfId="12891" xr:uid="{00000000-0005-0000-0000-0000D34D0000}"/>
    <cellStyle name="Moneda 4 2 19 2 2" xfId="26082" xr:uid="{00000000-0005-0000-0000-0000D44D0000}"/>
    <cellStyle name="Moneda 4 2 19 3" xfId="13940" xr:uid="{00000000-0005-0000-0000-0000D54D0000}"/>
    <cellStyle name="Moneda 4 2 19 3 2" xfId="27131" xr:uid="{00000000-0005-0000-0000-0000D64D0000}"/>
    <cellStyle name="Moneda 4 2 19 4" xfId="14996" xr:uid="{00000000-0005-0000-0000-0000D74D0000}"/>
    <cellStyle name="Moneda 4 2 19 4 2" xfId="28187" xr:uid="{00000000-0005-0000-0000-0000D84D0000}"/>
    <cellStyle name="Moneda 4 2 19 5" xfId="16052" xr:uid="{00000000-0005-0000-0000-0000D94D0000}"/>
    <cellStyle name="Moneda 4 2 19 5 2" xfId="29243" xr:uid="{00000000-0005-0000-0000-0000DA4D0000}"/>
    <cellStyle name="Moneda 4 2 19 6" xfId="17333" xr:uid="{00000000-0005-0000-0000-0000DB4D0000}"/>
    <cellStyle name="Moneda 4 2 19 6 2" xfId="30524" xr:uid="{00000000-0005-0000-0000-0000DC4D0000}"/>
    <cellStyle name="Moneda 4 2 19 7" xfId="18619" xr:uid="{00000000-0005-0000-0000-0000DD4D0000}"/>
    <cellStyle name="Moneda 4 2 19 7 2" xfId="31810" xr:uid="{00000000-0005-0000-0000-0000DE4D0000}"/>
    <cellStyle name="Moneda 4 2 19 8" xfId="19923" xr:uid="{00000000-0005-0000-0000-0000DF4D0000}"/>
    <cellStyle name="Moneda 4 2 19 8 2" xfId="33112" xr:uid="{00000000-0005-0000-0000-0000E04D0000}"/>
    <cellStyle name="Moneda 4 2 19 9" xfId="34637" xr:uid="{00000000-0005-0000-0000-0000E14D0000}"/>
    <cellStyle name="Moneda 4 2 2" xfId="380" xr:uid="{00000000-0005-0000-0000-0000E24D0000}"/>
    <cellStyle name="Moneda 4 2 2 10" xfId="12452" xr:uid="{00000000-0005-0000-0000-0000E34D0000}"/>
    <cellStyle name="Moneda 4 2 2 10 10" xfId="25644" xr:uid="{00000000-0005-0000-0000-0000E44D0000}"/>
    <cellStyle name="Moneda 4 2 2 10 11" xfId="21946" xr:uid="{00000000-0005-0000-0000-0000E54D0000}"/>
    <cellStyle name="Moneda 4 2 2 10 2" xfId="13388" xr:uid="{00000000-0005-0000-0000-0000E64D0000}"/>
    <cellStyle name="Moneda 4 2 2 10 2 2" xfId="26579" xr:uid="{00000000-0005-0000-0000-0000E74D0000}"/>
    <cellStyle name="Moneda 4 2 2 10 3" xfId="14437" xr:uid="{00000000-0005-0000-0000-0000E84D0000}"/>
    <cellStyle name="Moneda 4 2 2 10 3 2" xfId="27628" xr:uid="{00000000-0005-0000-0000-0000E94D0000}"/>
    <cellStyle name="Moneda 4 2 2 10 4" xfId="15493" xr:uid="{00000000-0005-0000-0000-0000EA4D0000}"/>
    <cellStyle name="Moneda 4 2 2 10 4 2" xfId="28684" xr:uid="{00000000-0005-0000-0000-0000EB4D0000}"/>
    <cellStyle name="Moneda 4 2 2 10 5" xfId="16549" xr:uid="{00000000-0005-0000-0000-0000EC4D0000}"/>
    <cellStyle name="Moneda 4 2 2 10 5 2" xfId="29740" xr:uid="{00000000-0005-0000-0000-0000ED4D0000}"/>
    <cellStyle name="Moneda 4 2 2 10 6" xfId="17830" xr:uid="{00000000-0005-0000-0000-0000EE4D0000}"/>
    <cellStyle name="Moneda 4 2 2 10 6 2" xfId="31021" xr:uid="{00000000-0005-0000-0000-0000EF4D0000}"/>
    <cellStyle name="Moneda 4 2 2 10 7" xfId="19116" xr:uid="{00000000-0005-0000-0000-0000F04D0000}"/>
    <cellStyle name="Moneda 4 2 2 10 7 2" xfId="32307" xr:uid="{00000000-0005-0000-0000-0000F14D0000}"/>
    <cellStyle name="Moneda 4 2 2 10 8" xfId="20420" xr:uid="{00000000-0005-0000-0000-0000F24D0000}"/>
    <cellStyle name="Moneda 4 2 2 10 8 2" xfId="33609" xr:uid="{00000000-0005-0000-0000-0000F34D0000}"/>
    <cellStyle name="Moneda 4 2 2 10 9" xfId="35134" xr:uid="{00000000-0005-0000-0000-0000F44D0000}"/>
    <cellStyle name="Moneda 4 2 2 11" xfId="12566" xr:uid="{00000000-0005-0000-0000-0000F54D0000}"/>
    <cellStyle name="Moneda 4 2 2 11 10" xfId="25758" xr:uid="{00000000-0005-0000-0000-0000F64D0000}"/>
    <cellStyle name="Moneda 4 2 2 11 11" xfId="22060" xr:uid="{00000000-0005-0000-0000-0000F74D0000}"/>
    <cellStyle name="Moneda 4 2 2 11 2" xfId="13502" xr:uid="{00000000-0005-0000-0000-0000F84D0000}"/>
    <cellStyle name="Moneda 4 2 2 11 2 2" xfId="26693" xr:uid="{00000000-0005-0000-0000-0000F94D0000}"/>
    <cellStyle name="Moneda 4 2 2 11 3" xfId="14551" xr:uid="{00000000-0005-0000-0000-0000FA4D0000}"/>
    <cellStyle name="Moneda 4 2 2 11 3 2" xfId="27742" xr:uid="{00000000-0005-0000-0000-0000FB4D0000}"/>
    <cellStyle name="Moneda 4 2 2 11 4" xfId="15607" xr:uid="{00000000-0005-0000-0000-0000FC4D0000}"/>
    <cellStyle name="Moneda 4 2 2 11 4 2" xfId="28798" xr:uid="{00000000-0005-0000-0000-0000FD4D0000}"/>
    <cellStyle name="Moneda 4 2 2 11 5" xfId="16663" xr:uid="{00000000-0005-0000-0000-0000FE4D0000}"/>
    <cellStyle name="Moneda 4 2 2 11 5 2" xfId="29854" xr:uid="{00000000-0005-0000-0000-0000FF4D0000}"/>
    <cellStyle name="Moneda 4 2 2 11 6" xfId="17944" xr:uid="{00000000-0005-0000-0000-0000004E0000}"/>
    <cellStyle name="Moneda 4 2 2 11 6 2" xfId="31135" xr:uid="{00000000-0005-0000-0000-0000014E0000}"/>
    <cellStyle name="Moneda 4 2 2 11 7" xfId="19230" xr:uid="{00000000-0005-0000-0000-0000024E0000}"/>
    <cellStyle name="Moneda 4 2 2 11 7 2" xfId="32421" xr:uid="{00000000-0005-0000-0000-0000034E0000}"/>
    <cellStyle name="Moneda 4 2 2 11 8" xfId="20534" xr:uid="{00000000-0005-0000-0000-0000044E0000}"/>
    <cellStyle name="Moneda 4 2 2 11 8 2" xfId="33723" xr:uid="{00000000-0005-0000-0000-0000054E0000}"/>
    <cellStyle name="Moneda 4 2 2 11 9" xfId="35248" xr:uid="{00000000-0005-0000-0000-0000064E0000}"/>
    <cellStyle name="Moneda 4 2 2 12" xfId="13653" xr:uid="{00000000-0005-0000-0000-0000074E0000}"/>
    <cellStyle name="Moneda 4 2 2 12 10" xfId="22211" xr:uid="{00000000-0005-0000-0000-0000084E0000}"/>
    <cellStyle name="Moneda 4 2 2 12 2" xfId="14702" xr:uid="{00000000-0005-0000-0000-0000094E0000}"/>
    <cellStyle name="Moneda 4 2 2 12 2 2" xfId="27893" xr:uid="{00000000-0005-0000-0000-00000A4E0000}"/>
    <cellStyle name="Moneda 4 2 2 12 3" xfId="15758" xr:uid="{00000000-0005-0000-0000-00000B4E0000}"/>
    <cellStyle name="Moneda 4 2 2 12 3 2" xfId="28949" xr:uid="{00000000-0005-0000-0000-00000C4E0000}"/>
    <cellStyle name="Moneda 4 2 2 12 4" xfId="16814" xr:uid="{00000000-0005-0000-0000-00000D4E0000}"/>
    <cellStyle name="Moneda 4 2 2 12 4 2" xfId="30005" xr:uid="{00000000-0005-0000-0000-00000E4E0000}"/>
    <cellStyle name="Moneda 4 2 2 12 5" xfId="18095" xr:uid="{00000000-0005-0000-0000-00000F4E0000}"/>
    <cellStyle name="Moneda 4 2 2 12 5 2" xfId="31286" xr:uid="{00000000-0005-0000-0000-0000104E0000}"/>
    <cellStyle name="Moneda 4 2 2 12 6" xfId="19381" xr:uid="{00000000-0005-0000-0000-0000114E0000}"/>
    <cellStyle name="Moneda 4 2 2 12 6 2" xfId="32572" xr:uid="{00000000-0005-0000-0000-0000124E0000}"/>
    <cellStyle name="Moneda 4 2 2 12 7" xfId="20685" xr:uid="{00000000-0005-0000-0000-0000134E0000}"/>
    <cellStyle name="Moneda 4 2 2 12 7 2" xfId="33874" xr:uid="{00000000-0005-0000-0000-0000144E0000}"/>
    <cellStyle name="Moneda 4 2 2 12 8" xfId="35399" xr:uid="{00000000-0005-0000-0000-0000154E0000}"/>
    <cellStyle name="Moneda 4 2 2 12 9" xfId="26844" xr:uid="{00000000-0005-0000-0000-0000164E0000}"/>
    <cellStyle name="Moneda 4 2 2 13" xfId="12728" xr:uid="{00000000-0005-0000-0000-0000174E0000}"/>
    <cellStyle name="Moneda 4 2 2 13 2" xfId="16936" xr:uid="{00000000-0005-0000-0000-0000184E0000}"/>
    <cellStyle name="Moneda 4 2 2 13 2 2" xfId="30127" xr:uid="{00000000-0005-0000-0000-0000194E0000}"/>
    <cellStyle name="Moneda 4 2 2 13 3" xfId="18216" xr:uid="{00000000-0005-0000-0000-00001A4E0000}"/>
    <cellStyle name="Moneda 4 2 2 13 3 2" xfId="31407" xr:uid="{00000000-0005-0000-0000-00001B4E0000}"/>
    <cellStyle name="Moneda 4 2 2 13 4" xfId="19502" xr:uid="{00000000-0005-0000-0000-00001C4E0000}"/>
    <cellStyle name="Moneda 4 2 2 13 4 2" xfId="32693" xr:uid="{00000000-0005-0000-0000-00001D4E0000}"/>
    <cellStyle name="Moneda 4 2 2 13 5" xfId="20806" xr:uid="{00000000-0005-0000-0000-00001E4E0000}"/>
    <cellStyle name="Moneda 4 2 2 13 5 2" xfId="33995" xr:uid="{00000000-0005-0000-0000-00001F4E0000}"/>
    <cellStyle name="Moneda 4 2 2 13 6" xfId="35520" xr:uid="{00000000-0005-0000-0000-0000204E0000}"/>
    <cellStyle name="Moneda 4 2 2 13 7" xfId="25919" xr:uid="{00000000-0005-0000-0000-0000214E0000}"/>
    <cellStyle name="Moneda 4 2 2 13 8" xfId="22332" xr:uid="{00000000-0005-0000-0000-0000224E0000}"/>
    <cellStyle name="Moneda 4 2 2 14" xfId="13777" xr:uid="{00000000-0005-0000-0000-0000234E0000}"/>
    <cellStyle name="Moneda 4 2 2 14 2" xfId="21051" xr:uid="{00000000-0005-0000-0000-0000244E0000}"/>
    <cellStyle name="Moneda 4 2 2 14 2 2" xfId="34240" xr:uid="{00000000-0005-0000-0000-0000254E0000}"/>
    <cellStyle name="Moneda 4 2 2 14 3" xfId="35765" xr:uid="{00000000-0005-0000-0000-0000264E0000}"/>
    <cellStyle name="Moneda 4 2 2 14 4" xfId="26968" xr:uid="{00000000-0005-0000-0000-0000274E0000}"/>
    <cellStyle name="Moneda 4 2 2 14 5" xfId="22577" xr:uid="{00000000-0005-0000-0000-0000284E0000}"/>
    <cellStyle name="Moneda 4 2 2 15" xfId="14833" xr:uid="{00000000-0005-0000-0000-0000294E0000}"/>
    <cellStyle name="Moneda 4 2 2 15 2" xfId="36005" xr:uid="{00000000-0005-0000-0000-00002A4E0000}"/>
    <cellStyle name="Moneda 4 2 2 15 3" xfId="28024" xr:uid="{00000000-0005-0000-0000-00002B4E0000}"/>
    <cellStyle name="Moneda 4 2 2 15 4" xfId="22817" xr:uid="{00000000-0005-0000-0000-00002C4E0000}"/>
    <cellStyle name="Moneda 4 2 2 16" xfId="15889" xr:uid="{00000000-0005-0000-0000-00002D4E0000}"/>
    <cellStyle name="Moneda 4 2 2 16 2" xfId="36235" xr:uid="{00000000-0005-0000-0000-00002E4E0000}"/>
    <cellStyle name="Moneda 4 2 2 16 3" xfId="29080" xr:uid="{00000000-0005-0000-0000-00002F4E0000}"/>
    <cellStyle name="Moneda 4 2 2 16 4" xfId="23047" xr:uid="{00000000-0005-0000-0000-0000304E0000}"/>
    <cellStyle name="Moneda 4 2 2 17" xfId="17170" xr:uid="{00000000-0005-0000-0000-0000314E0000}"/>
    <cellStyle name="Moneda 4 2 2 17 2" xfId="36490" xr:uid="{00000000-0005-0000-0000-0000324E0000}"/>
    <cellStyle name="Moneda 4 2 2 17 3" xfId="30361" xr:uid="{00000000-0005-0000-0000-0000334E0000}"/>
    <cellStyle name="Moneda 4 2 2 17 4" xfId="23311" xr:uid="{00000000-0005-0000-0000-0000344E0000}"/>
    <cellStyle name="Moneda 4 2 2 18" xfId="18456" xr:uid="{00000000-0005-0000-0000-0000354E0000}"/>
    <cellStyle name="Moneda 4 2 2 18 2" xfId="36745" xr:uid="{00000000-0005-0000-0000-0000364E0000}"/>
    <cellStyle name="Moneda 4 2 2 18 3" xfId="31647" xr:uid="{00000000-0005-0000-0000-0000374E0000}"/>
    <cellStyle name="Moneda 4 2 2 18 4" xfId="23566" xr:uid="{00000000-0005-0000-0000-0000384E0000}"/>
    <cellStyle name="Moneda 4 2 2 19" xfId="19760" xr:uid="{00000000-0005-0000-0000-0000394E0000}"/>
    <cellStyle name="Moneda 4 2 2 19 2" xfId="36974" xr:uid="{00000000-0005-0000-0000-00003A4E0000}"/>
    <cellStyle name="Moneda 4 2 2 19 3" xfId="32949" xr:uid="{00000000-0005-0000-0000-00003B4E0000}"/>
    <cellStyle name="Moneda 4 2 2 19 4" xfId="23795" xr:uid="{00000000-0005-0000-0000-00003C4E0000}"/>
    <cellStyle name="Moneda 4 2 2 2" xfId="3364" xr:uid="{00000000-0005-0000-0000-00003D4E0000}"/>
    <cellStyle name="Moneda 4 2 2 2 10" xfId="12760" xr:uid="{00000000-0005-0000-0000-00003E4E0000}"/>
    <cellStyle name="Moneda 4 2 2 2 10 2" xfId="17000" xr:uid="{00000000-0005-0000-0000-00003F4E0000}"/>
    <cellStyle name="Moneda 4 2 2 2 10 2 2" xfId="30191" xr:uid="{00000000-0005-0000-0000-0000404E0000}"/>
    <cellStyle name="Moneda 4 2 2 2 10 3" xfId="18280" xr:uid="{00000000-0005-0000-0000-0000414E0000}"/>
    <cellStyle name="Moneda 4 2 2 2 10 3 2" xfId="31471" xr:uid="{00000000-0005-0000-0000-0000424E0000}"/>
    <cellStyle name="Moneda 4 2 2 2 10 4" xfId="19566" xr:uid="{00000000-0005-0000-0000-0000434E0000}"/>
    <cellStyle name="Moneda 4 2 2 2 10 4 2" xfId="32757" xr:uid="{00000000-0005-0000-0000-0000444E0000}"/>
    <cellStyle name="Moneda 4 2 2 2 10 5" xfId="20870" xr:uid="{00000000-0005-0000-0000-0000454E0000}"/>
    <cellStyle name="Moneda 4 2 2 2 10 5 2" xfId="34059" xr:uid="{00000000-0005-0000-0000-0000464E0000}"/>
    <cellStyle name="Moneda 4 2 2 2 10 6" xfId="35584" xr:uid="{00000000-0005-0000-0000-0000474E0000}"/>
    <cellStyle name="Moneda 4 2 2 2 10 7" xfId="25951" xr:uid="{00000000-0005-0000-0000-0000484E0000}"/>
    <cellStyle name="Moneda 4 2 2 2 10 8" xfId="22396" xr:uid="{00000000-0005-0000-0000-0000494E0000}"/>
    <cellStyle name="Moneda 4 2 2 2 11" xfId="13809" xr:uid="{00000000-0005-0000-0000-00004A4E0000}"/>
    <cellStyle name="Moneda 4 2 2 2 11 2" xfId="21115" xr:uid="{00000000-0005-0000-0000-00004B4E0000}"/>
    <cellStyle name="Moneda 4 2 2 2 11 2 2" xfId="34304" xr:uid="{00000000-0005-0000-0000-00004C4E0000}"/>
    <cellStyle name="Moneda 4 2 2 2 11 3" xfId="35829" xr:uid="{00000000-0005-0000-0000-00004D4E0000}"/>
    <cellStyle name="Moneda 4 2 2 2 11 4" xfId="27000" xr:uid="{00000000-0005-0000-0000-00004E4E0000}"/>
    <cellStyle name="Moneda 4 2 2 2 11 5" xfId="22641" xr:uid="{00000000-0005-0000-0000-00004F4E0000}"/>
    <cellStyle name="Moneda 4 2 2 2 12" xfId="14865" xr:uid="{00000000-0005-0000-0000-0000504E0000}"/>
    <cellStyle name="Moneda 4 2 2 2 12 2" xfId="36069" xr:uid="{00000000-0005-0000-0000-0000514E0000}"/>
    <cellStyle name="Moneda 4 2 2 2 12 3" xfId="28056" xr:uid="{00000000-0005-0000-0000-0000524E0000}"/>
    <cellStyle name="Moneda 4 2 2 2 12 4" xfId="22881" xr:uid="{00000000-0005-0000-0000-0000534E0000}"/>
    <cellStyle name="Moneda 4 2 2 2 13" xfId="15921" xr:uid="{00000000-0005-0000-0000-0000544E0000}"/>
    <cellStyle name="Moneda 4 2 2 2 13 2" xfId="36299" xr:uid="{00000000-0005-0000-0000-0000554E0000}"/>
    <cellStyle name="Moneda 4 2 2 2 13 3" xfId="29112" xr:uid="{00000000-0005-0000-0000-0000564E0000}"/>
    <cellStyle name="Moneda 4 2 2 2 13 4" xfId="23111" xr:uid="{00000000-0005-0000-0000-0000574E0000}"/>
    <cellStyle name="Moneda 4 2 2 2 14" xfId="17202" xr:uid="{00000000-0005-0000-0000-0000584E0000}"/>
    <cellStyle name="Moneda 4 2 2 2 14 2" xfId="36554" xr:uid="{00000000-0005-0000-0000-0000594E0000}"/>
    <cellStyle name="Moneda 4 2 2 2 14 3" xfId="30393" xr:uid="{00000000-0005-0000-0000-00005A4E0000}"/>
    <cellStyle name="Moneda 4 2 2 2 14 4" xfId="23375" xr:uid="{00000000-0005-0000-0000-00005B4E0000}"/>
    <cellStyle name="Moneda 4 2 2 2 15" xfId="18488" xr:uid="{00000000-0005-0000-0000-00005C4E0000}"/>
    <cellStyle name="Moneda 4 2 2 2 15 2" xfId="36809" xr:uid="{00000000-0005-0000-0000-00005D4E0000}"/>
    <cellStyle name="Moneda 4 2 2 2 15 3" xfId="31679" xr:uid="{00000000-0005-0000-0000-00005E4E0000}"/>
    <cellStyle name="Moneda 4 2 2 2 15 4" xfId="23630" xr:uid="{00000000-0005-0000-0000-00005F4E0000}"/>
    <cellStyle name="Moneda 4 2 2 2 16" xfId="19792" xr:uid="{00000000-0005-0000-0000-0000604E0000}"/>
    <cellStyle name="Moneda 4 2 2 2 16 2" xfId="37038" xr:uid="{00000000-0005-0000-0000-0000614E0000}"/>
    <cellStyle name="Moneda 4 2 2 2 16 3" xfId="32981" xr:uid="{00000000-0005-0000-0000-0000624E0000}"/>
    <cellStyle name="Moneda 4 2 2 2 16 4" xfId="23859" xr:uid="{00000000-0005-0000-0000-0000634E0000}"/>
    <cellStyle name="Moneda 4 2 2 2 17" xfId="24088" xr:uid="{00000000-0005-0000-0000-0000644E0000}"/>
    <cellStyle name="Moneda 4 2 2 2 17 2" xfId="37267" xr:uid="{00000000-0005-0000-0000-0000654E0000}"/>
    <cellStyle name="Moneda 4 2 2 2 18" xfId="24317" xr:uid="{00000000-0005-0000-0000-0000664E0000}"/>
    <cellStyle name="Moneda 4 2 2 2 18 2" xfId="37496" xr:uid="{00000000-0005-0000-0000-0000674E0000}"/>
    <cellStyle name="Moneda 4 2 2 2 19" xfId="24568" xr:uid="{00000000-0005-0000-0000-0000684E0000}"/>
    <cellStyle name="Moneda 4 2 2 2 19 2" xfId="37747" xr:uid="{00000000-0005-0000-0000-0000694E0000}"/>
    <cellStyle name="Moneda 4 2 2 2 2" xfId="6840" xr:uid="{00000000-0005-0000-0000-00006A4E0000}"/>
    <cellStyle name="Moneda 4 2 2 2 2 10" xfId="24426" xr:uid="{00000000-0005-0000-0000-00006B4E0000}"/>
    <cellStyle name="Moneda 4 2 2 2 2 10 2" xfId="37605" xr:uid="{00000000-0005-0000-0000-00006C4E0000}"/>
    <cellStyle name="Moneda 4 2 2 2 2 11" xfId="24677" xr:uid="{00000000-0005-0000-0000-00006D4E0000}"/>
    <cellStyle name="Moneda 4 2 2 2 2 11 2" xfId="37856" xr:uid="{00000000-0005-0000-0000-00006E4E0000}"/>
    <cellStyle name="Moneda 4 2 2 2 2 12" xfId="34587" xr:uid="{00000000-0005-0000-0000-00006F4E0000}"/>
    <cellStyle name="Moneda 4 2 2 2 2 13" xfId="25086" xr:uid="{00000000-0005-0000-0000-0000704E0000}"/>
    <cellStyle name="Moneda 4 2 2 2 2 14" xfId="21399" xr:uid="{00000000-0005-0000-0000-0000714E0000}"/>
    <cellStyle name="Moneda 4 2 2 2 2 2" xfId="12841" xr:uid="{00000000-0005-0000-0000-0000724E0000}"/>
    <cellStyle name="Moneda 4 2 2 2 2 2 2" xfId="17109" xr:uid="{00000000-0005-0000-0000-0000734E0000}"/>
    <cellStyle name="Moneda 4 2 2 2 2 2 2 2" xfId="30300" xr:uid="{00000000-0005-0000-0000-0000744E0000}"/>
    <cellStyle name="Moneda 4 2 2 2 2 2 3" xfId="18389" xr:uid="{00000000-0005-0000-0000-0000754E0000}"/>
    <cellStyle name="Moneda 4 2 2 2 2 2 3 2" xfId="31580" xr:uid="{00000000-0005-0000-0000-0000764E0000}"/>
    <cellStyle name="Moneda 4 2 2 2 2 2 4" xfId="19675" xr:uid="{00000000-0005-0000-0000-0000774E0000}"/>
    <cellStyle name="Moneda 4 2 2 2 2 2 4 2" xfId="32866" xr:uid="{00000000-0005-0000-0000-0000784E0000}"/>
    <cellStyle name="Moneda 4 2 2 2 2 2 5" xfId="20979" xr:uid="{00000000-0005-0000-0000-0000794E0000}"/>
    <cellStyle name="Moneda 4 2 2 2 2 2 5 2" xfId="34168" xr:uid="{00000000-0005-0000-0000-00007A4E0000}"/>
    <cellStyle name="Moneda 4 2 2 2 2 2 6" xfId="35693" xr:uid="{00000000-0005-0000-0000-00007B4E0000}"/>
    <cellStyle name="Moneda 4 2 2 2 2 2 7" xfId="26032" xr:uid="{00000000-0005-0000-0000-00007C4E0000}"/>
    <cellStyle name="Moneda 4 2 2 2 2 2 8" xfId="22505" xr:uid="{00000000-0005-0000-0000-00007D4E0000}"/>
    <cellStyle name="Moneda 4 2 2 2 2 3" xfId="13890" xr:uid="{00000000-0005-0000-0000-00007E4E0000}"/>
    <cellStyle name="Moneda 4 2 2 2 2 3 2" xfId="21224" xr:uid="{00000000-0005-0000-0000-00007F4E0000}"/>
    <cellStyle name="Moneda 4 2 2 2 2 3 2 2" xfId="34413" xr:uid="{00000000-0005-0000-0000-0000804E0000}"/>
    <cellStyle name="Moneda 4 2 2 2 2 3 3" xfId="35938" xr:uid="{00000000-0005-0000-0000-0000814E0000}"/>
    <cellStyle name="Moneda 4 2 2 2 2 3 4" xfId="27081" xr:uid="{00000000-0005-0000-0000-0000824E0000}"/>
    <cellStyle name="Moneda 4 2 2 2 2 3 5" xfId="22750" xr:uid="{00000000-0005-0000-0000-0000834E0000}"/>
    <cellStyle name="Moneda 4 2 2 2 2 4" xfId="14946" xr:uid="{00000000-0005-0000-0000-0000844E0000}"/>
    <cellStyle name="Moneda 4 2 2 2 2 4 2" xfId="36178" xr:uid="{00000000-0005-0000-0000-0000854E0000}"/>
    <cellStyle name="Moneda 4 2 2 2 2 4 3" xfId="28137" xr:uid="{00000000-0005-0000-0000-0000864E0000}"/>
    <cellStyle name="Moneda 4 2 2 2 2 4 4" xfId="22990" xr:uid="{00000000-0005-0000-0000-0000874E0000}"/>
    <cellStyle name="Moneda 4 2 2 2 2 5" xfId="16002" xr:uid="{00000000-0005-0000-0000-0000884E0000}"/>
    <cellStyle name="Moneda 4 2 2 2 2 5 2" xfId="36408" xr:uid="{00000000-0005-0000-0000-0000894E0000}"/>
    <cellStyle name="Moneda 4 2 2 2 2 5 3" xfId="29193" xr:uid="{00000000-0005-0000-0000-00008A4E0000}"/>
    <cellStyle name="Moneda 4 2 2 2 2 5 4" xfId="23220" xr:uid="{00000000-0005-0000-0000-00008B4E0000}"/>
    <cellStyle name="Moneda 4 2 2 2 2 6" xfId="17283" xr:uid="{00000000-0005-0000-0000-00008C4E0000}"/>
    <cellStyle name="Moneda 4 2 2 2 2 6 2" xfId="36663" xr:uid="{00000000-0005-0000-0000-00008D4E0000}"/>
    <cellStyle name="Moneda 4 2 2 2 2 6 3" xfId="30474" xr:uid="{00000000-0005-0000-0000-00008E4E0000}"/>
    <cellStyle name="Moneda 4 2 2 2 2 6 4" xfId="23484" xr:uid="{00000000-0005-0000-0000-00008F4E0000}"/>
    <cellStyle name="Moneda 4 2 2 2 2 7" xfId="18569" xr:uid="{00000000-0005-0000-0000-0000904E0000}"/>
    <cellStyle name="Moneda 4 2 2 2 2 7 2" xfId="36918" xr:uid="{00000000-0005-0000-0000-0000914E0000}"/>
    <cellStyle name="Moneda 4 2 2 2 2 7 3" xfId="31760" xr:uid="{00000000-0005-0000-0000-0000924E0000}"/>
    <cellStyle name="Moneda 4 2 2 2 2 7 4" xfId="23739" xr:uid="{00000000-0005-0000-0000-0000934E0000}"/>
    <cellStyle name="Moneda 4 2 2 2 2 8" xfId="19873" xr:uid="{00000000-0005-0000-0000-0000944E0000}"/>
    <cellStyle name="Moneda 4 2 2 2 2 8 2" xfId="37147" xr:uid="{00000000-0005-0000-0000-0000954E0000}"/>
    <cellStyle name="Moneda 4 2 2 2 2 8 3" xfId="33062" xr:uid="{00000000-0005-0000-0000-0000964E0000}"/>
    <cellStyle name="Moneda 4 2 2 2 2 8 4" xfId="23968" xr:uid="{00000000-0005-0000-0000-0000974E0000}"/>
    <cellStyle name="Moneda 4 2 2 2 2 9" xfId="24197" xr:uid="{00000000-0005-0000-0000-0000984E0000}"/>
    <cellStyle name="Moneda 4 2 2 2 2 9 2" xfId="37376" xr:uid="{00000000-0005-0000-0000-0000994E0000}"/>
    <cellStyle name="Moneda 4 2 2 2 20" xfId="34506" xr:uid="{00000000-0005-0000-0000-00009A4E0000}"/>
    <cellStyle name="Moneda 4 2 2 2 21" xfId="24910" xr:uid="{00000000-0005-0000-0000-00009B4E0000}"/>
    <cellStyle name="Moneda 4 2 2 2 22" xfId="21318" xr:uid="{00000000-0005-0000-0000-00009C4E0000}"/>
    <cellStyle name="Moneda 4 2 2 2 3" xfId="12043" xr:uid="{00000000-0005-0000-0000-00009D4E0000}"/>
    <cellStyle name="Moneda 4 2 2 2 3 10" xfId="25235" xr:uid="{00000000-0005-0000-0000-00009E4E0000}"/>
    <cellStyle name="Moneda 4 2 2 2 3 11" xfId="21542" xr:uid="{00000000-0005-0000-0000-00009F4E0000}"/>
    <cellStyle name="Moneda 4 2 2 2 3 2" xfId="12984" xr:uid="{00000000-0005-0000-0000-0000A04E0000}"/>
    <cellStyle name="Moneda 4 2 2 2 3 2 2" xfId="26175" xr:uid="{00000000-0005-0000-0000-0000A14E0000}"/>
    <cellStyle name="Moneda 4 2 2 2 3 3" xfId="14033" xr:uid="{00000000-0005-0000-0000-0000A24E0000}"/>
    <cellStyle name="Moneda 4 2 2 2 3 3 2" xfId="27224" xr:uid="{00000000-0005-0000-0000-0000A34E0000}"/>
    <cellStyle name="Moneda 4 2 2 2 3 4" xfId="15089" xr:uid="{00000000-0005-0000-0000-0000A44E0000}"/>
    <cellStyle name="Moneda 4 2 2 2 3 4 2" xfId="28280" xr:uid="{00000000-0005-0000-0000-0000A54E0000}"/>
    <cellStyle name="Moneda 4 2 2 2 3 5" xfId="16145" xr:uid="{00000000-0005-0000-0000-0000A64E0000}"/>
    <cellStyle name="Moneda 4 2 2 2 3 5 2" xfId="29336" xr:uid="{00000000-0005-0000-0000-0000A74E0000}"/>
    <cellStyle name="Moneda 4 2 2 2 3 6" xfId="17426" xr:uid="{00000000-0005-0000-0000-0000A84E0000}"/>
    <cellStyle name="Moneda 4 2 2 2 3 6 2" xfId="30617" xr:uid="{00000000-0005-0000-0000-0000A94E0000}"/>
    <cellStyle name="Moneda 4 2 2 2 3 7" xfId="18712" xr:uid="{00000000-0005-0000-0000-0000AA4E0000}"/>
    <cellStyle name="Moneda 4 2 2 2 3 7 2" xfId="31903" xr:uid="{00000000-0005-0000-0000-0000AB4E0000}"/>
    <cellStyle name="Moneda 4 2 2 2 3 8" xfId="20016" xr:uid="{00000000-0005-0000-0000-0000AC4E0000}"/>
    <cellStyle name="Moneda 4 2 2 2 3 8 2" xfId="33205" xr:uid="{00000000-0005-0000-0000-0000AD4E0000}"/>
    <cellStyle name="Moneda 4 2 2 2 3 9" xfId="34730" xr:uid="{00000000-0005-0000-0000-0000AE4E0000}"/>
    <cellStyle name="Moneda 4 2 2 2 4" xfId="12150" xr:uid="{00000000-0005-0000-0000-0000AF4E0000}"/>
    <cellStyle name="Moneda 4 2 2 2 4 10" xfId="25342" xr:uid="{00000000-0005-0000-0000-0000B04E0000}"/>
    <cellStyle name="Moneda 4 2 2 2 4 11" xfId="21648" xr:uid="{00000000-0005-0000-0000-0000B14E0000}"/>
    <cellStyle name="Moneda 4 2 2 2 4 2" xfId="13090" xr:uid="{00000000-0005-0000-0000-0000B24E0000}"/>
    <cellStyle name="Moneda 4 2 2 2 4 2 2" xfId="26281" xr:uid="{00000000-0005-0000-0000-0000B34E0000}"/>
    <cellStyle name="Moneda 4 2 2 2 4 3" xfId="14139" xr:uid="{00000000-0005-0000-0000-0000B44E0000}"/>
    <cellStyle name="Moneda 4 2 2 2 4 3 2" xfId="27330" xr:uid="{00000000-0005-0000-0000-0000B54E0000}"/>
    <cellStyle name="Moneda 4 2 2 2 4 4" xfId="15195" xr:uid="{00000000-0005-0000-0000-0000B64E0000}"/>
    <cellStyle name="Moneda 4 2 2 2 4 4 2" xfId="28386" xr:uid="{00000000-0005-0000-0000-0000B74E0000}"/>
    <cellStyle name="Moneda 4 2 2 2 4 5" xfId="16251" xr:uid="{00000000-0005-0000-0000-0000B84E0000}"/>
    <cellStyle name="Moneda 4 2 2 2 4 5 2" xfId="29442" xr:uid="{00000000-0005-0000-0000-0000B94E0000}"/>
    <cellStyle name="Moneda 4 2 2 2 4 6" xfId="17532" xr:uid="{00000000-0005-0000-0000-0000BA4E0000}"/>
    <cellStyle name="Moneda 4 2 2 2 4 6 2" xfId="30723" xr:uid="{00000000-0005-0000-0000-0000BB4E0000}"/>
    <cellStyle name="Moneda 4 2 2 2 4 7" xfId="18818" xr:uid="{00000000-0005-0000-0000-0000BC4E0000}"/>
    <cellStyle name="Moneda 4 2 2 2 4 7 2" xfId="32009" xr:uid="{00000000-0005-0000-0000-0000BD4E0000}"/>
    <cellStyle name="Moneda 4 2 2 2 4 8" xfId="20122" xr:uid="{00000000-0005-0000-0000-0000BE4E0000}"/>
    <cellStyle name="Moneda 4 2 2 2 4 8 2" xfId="33311" xr:uid="{00000000-0005-0000-0000-0000BF4E0000}"/>
    <cellStyle name="Moneda 4 2 2 2 4 9" xfId="34836" xr:uid="{00000000-0005-0000-0000-0000C04E0000}"/>
    <cellStyle name="Moneda 4 2 2 2 5" xfId="12246" xr:uid="{00000000-0005-0000-0000-0000C14E0000}"/>
    <cellStyle name="Moneda 4 2 2 2 5 10" xfId="25438" xr:uid="{00000000-0005-0000-0000-0000C24E0000}"/>
    <cellStyle name="Moneda 4 2 2 2 5 11" xfId="21744" xr:uid="{00000000-0005-0000-0000-0000C34E0000}"/>
    <cellStyle name="Moneda 4 2 2 2 5 2" xfId="13186" xr:uid="{00000000-0005-0000-0000-0000C44E0000}"/>
    <cellStyle name="Moneda 4 2 2 2 5 2 2" xfId="26377" xr:uid="{00000000-0005-0000-0000-0000C54E0000}"/>
    <cellStyle name="Moneda 4 2 2 2 5 3" xfId="14235" xr:uid="{00000000-0005-0000-0000-0000C64E0000}"/>
    <cellStyle name="Moneda 4 2 2 2 5 3 2" xfId="27426" xr:uid="{00000000-0005-0000-0000-0000C74E0000}"/>
    <cellStyle name="Moneda 4 2 2 2 5 4" xfId="15291" xr:uid="{00000000-0005-0000-0000-0000C84E0000}"/>
    <cellStyle name="Moneda 4 2 2 2 5 4 2" xfId="28482" xr:uid="{00000000-0005-0000-0000-0000C94E0000}"/>
    <cellStyle name="Moneda 4 2 2 2 5 5" xfId="16347" xr:uid="{00000000-0005-0000-0000-0000CA4E0000}"/>
    <cellStyle name="Moneda 4 2 2 2 5 5 2" xfId="29538" xr:uid="{00000000-0005-0000-0000-0000CB4E0000}"/>
    <cellStyle name="Moneda 4 2 2 2 5 6" xfId="17628" xr:uid="{00000000-0005-0000-0000-0000CC4E0000}"/>
    <cellStyle name="Moneda 4 2 2 2 5 6 2" xfId="30819" xr:uid="{00000000-0005-0000-0000-0000CD4E0000}"/>
    <cellStyle name="Moneda 4 2 2 2 5 7" xfId="18914" xr:uid="{00000000-0005-0000-0000-0000CE4E0000}"/>
    <cellStyle name="Moneda 4 2 2 2 5 7 2" xfId="32105" xr:uid="{00000000-0005-0000-0000-0000CF4E0000}"/>
    <cellStyle name="Moneda 4 2 2 2 5 8" xfId="20218" xr:uid="{00000000-0005-0000-0000-0000D04E0000}"/>
    <cellStyle name="Moneda 4 2 2 2 5 8 2" xfId="33407" xr:uid="{00000000-0005-0000-0000-0000D14E0000}"/>
    <cellStyle name="Moneda 4 2 2 2 5 9" xfId="34932" xr:uid="{00000000-0005-0000-0000-0000D24E0000}"/>
    <cellStyle name="Moneda 4 2 2 2 6" xfId="12351" xr:uid="{00000000-0005-0000-0000-0000D34E0000}"/>
    <cellStyle name="Moneda 4 2 2 2 6 10" xfId="25543" xr:uid="{00000000-0005-0000-0000-0000D44E0000}"/>
    <cellStyle name="Moneda 4 2 2 2 6 11" xfId="21849" xr:uid="{00000000-0005-0000-0000-0000D54E0000}"/>
    <cellStyle name="Moneda 4 2 2 2 6 2" xfId="13291" xr:uid="{00000000-0005-0000-0000-0000D64E0000}"/>
    <cellStyle name="Moneda 4 2 2 2 6 2 2" xfId="26482" xr:uid="{00000000-0005-0000-0000-0000D74E0000}"/>
    <cellStyle name="Moneda 4 2 2 2 6 3" xfId="14340" xr:uid="{00000000-0005-0000-0000-0000D84E0000}"/>
    <cellStyle name="Moneda 4 2 2 2 6 3 2" xfId="27531" xr:uid="{00000000-0005-0000-0000-0000D94E0000}"/>
    <cellStyle name="Moneda 4 2 2 2 6 4" xfId="15396" xr:uid="{00000000-0005-0000-0000-0000DA4E0000}"/>
    <cellStyle name="Moneda 4 2 2 2 6 4 2" xfId="28587" xr:uid="{00000000-0005-0000-0000-0000DB4E0000}"/>
    <cellStyle name="Moneda 4 2 2 2 6 5" xfId="16452" xr:uid="{00000000-0005-0000-0000-0000DC4E0000}"/>
    <cellStyle name="Moneda 4 2 2 2 6 5 2" xfId="29643" xr:uid="{00000000-0005-0000-0000-0000DD4E0000}"/>
    <cellStyle name="Moneda 4 2 2 2 6 6" xfId="17733" xr:uid="{00000000-0005-0000-0000-0000DE4E0000}"/>
    <cellStyle name="Moneda 4 2 2 2 6 6 2" xfId="30924" xr:uid="{00000000-0005-0000-0000-0000DF4E0000}"/>
    <cellStyle name="Moneda 4 2 2 2 6 7" xfId="19019" xr:uid="{00000000-0005-0000-0000-0000E04E0000}"/>
    <cellStyle name="Moneda 4 2 2 2 6 7 2" xfId="32210" xr:uid="{00000000-0005-0000-0000-0000E14E0000}"/>
    <cellStyle name="Moneda 4 2 2 2 6 8" xfId="20323" xr:uid="{00000000-0005-0000-0000-0000E24E0000}"/>
    <cellStyle name="Moneda 4 2 2 2 6 8 2" xfId="33512" xr:uid="{00000000-0005-0000-0000-0000E34E0000}"/>
    <cellStyle name="Moneda 4 2 2 2 6 9" xfId="35037" xr:uid="{00000000-0005-0000-0000-0000E44E0000}"/>
    <cellStyle name="Moneda 4 2 2 2 7" xfId="12516" xr:uid="{00000000-0005-0000-0000-0000E54E0000}"/>
    <cellStyle name="Moneda 4 2 2 2 7 10" xfId="25708" xr:uid="{00000000-0005-0000-0000-0000E64E0000}"/>
    <cellStyle name="Moneda 4 2 2 2 7 11" xfId="22010" xr:uid="{00000000-0005-0000-0000-0000E74E0000}"/>
    <cellStyle name="Moneda 4 2 2 2 7 2" xfId="13452" xr:uid="{00000000-0005-0000-0000-0000E84E0000}"/>
    <cellStyle name="Moneda 4 2 2 2 7 2 2" xfId="26643" xr:uid="{00000000-0005-0000-0000-0000E94E0000}"/>
    <cellStyle name="Moneda 4 2 2 2 7 3" xfId="14501" xr:uid="{00000000-0005-0000-0000-0000EA4E0000}"/>
    <cellStyle name="Moneda 4 2 2 2 7 3 2" xfId="27692" xr:uid="{00000000-0005-0000-0000-0000EB4E0000}"/>
    <cellStyle name="Moneda 4 2 2 2 7 4" xfId="15557" xr:uid="{00000000-0005-0000-0000-0000EC4E0000}"/>
    <cellStyle name="Moneda 4 2 2 2 7 4 2" xfId="28748" xr:uid="{00000000-0005-0000-0000-0000ED4E0000}"/>
    <cellStyle name="Moneda 4 2 2 2 7 5" xfId="16613" xr:uid="{00000000-0005-0000-0000-0000EE4E0000}"/>
    <cellStyle name="Moneda 4 2 2 2 7 5 2" xfId="29804" xr:uid="{00000000-0005-0000-0000-0000EF4E0000}"/>
    <cellStyle name="Moneda 4 2 2 2 7 6" xfId="17894" xr:uid="{00000000-0005-0000-0000-0000F04E0000}"/>
    <cellStyle name="Moneda 4 2 2 2 7 6 2" xfId="31085" xr:uid="{00000000-0005-0000-0000-0000F14E0000}"/>
    <cellStyle name="Moneda 4 2 2 2 7 7" xfId="19180" xr:uid="{00000000-0005-0000-0000-0000F24E0000}"/>
    <cellStyle name="Moneda 4 2 2 2 7 7 2" xfId="32371" xr:uid="{00000000-0005-0000-0000-0000F34E0000}"/>
    <cellStyle name="Moneda 4 2 2 2 7 8" xfId="20484" xr:uid="{00000000-0005-0000-0000-0000F44E0000}"/>
    <cellStyle name="Moneda 4 2 2 2 7 8 2" xfId="33673" xr:uid="{00000000-0005-0000-0000-0000F54E0000}"/>
    <cellStyle name="Moneda 4 2 2 2 7 9" xfId="35198" xr:uid="{00000000-0005-0000-0000-0000F64E0000}"/>
    <cellStyle name="Moneda 4 2 2 2 8" xfId="12630" xr:uid="{00000000-0005-0000-0000-0000F74E0000}"/>
    <cellStyle name="Moneda 4 2 2 2 8 10" xfId="25822" xr:uid="{00000000-0005-0000-0000-0000F84E0000}"/>
    <cellStyle name="Moneda 4 2 2 2 8 11" xfId="22124" xr:uid="{00000000-0005-0000-0000-0000F94E0000}"/>
    <cellStyle name="Moneda 4 2 2 2 8 2" xfId="13566" xr:uid="{00000000-0005-0000-0000-0000FA4E0000}"/>
    <cellStyle name="Moneda 4 2 2 2 8 2 2" xfId="26757" xr:uid="{00000000-0005-0000-0000-0000FB4E0000}"/>
    <cellStyle name="Moneda 4 2 2 2 8 3" xfId="14615" xr:uid="{00000000-0005-0000-0000-0000FC4E0000}"/>
    <cellStyle name="Moneda 4 2 2 2 8 3 2" xfId="27806" xr:uid="{00000000-0005-0000-0000-0000FD4E0000}"/>
    <cellStyle name="Moneda 4 2 2 2 8 4" xfId="15671" xr:uid="{00000000-0005-0000-0000-0000FE4E0000}"/>
    <cellStyle name="Moneda 4 2 2 2 8 4 2" xfId="28862" xr:uid="{00000000-0005-0000-0000-0000FF4E0000}"/>
    <cellStyle name="Moneda 4 2 2 2 8 5" xfId="16727" xr:uid="{00000000-0005-0000-0000-0000004F0000}"/>
    <cellStyle name="Moneda 4 2 2 2 8 5 2" xfId="29918" xr:uid="{00000000-0005-0000-0000-0000014F0000}"/>
    <cellStyle name="Moneda 4 2 2 2 8 6" xfId="18008" xr:uid="{00000000-0005-0000-0000-0000024F0000}"/>
    <cellStyle name="Moneda 4 2 2 2 8 6 2" xfId="31199" xr:uid="{00000000-0005-0000-0000-0000034F0000}"/>
    <cellStyle name="Moneda 4 2 2 2 8 7" xfId="19294" xr:uid="{00000000-0005-0000-0000-0000044F0000}"/>
    <cellStyle name="Moneda 4 2 2 2 8 7 2" xfId="32485" xr:uid="{00000000-0005-0000-0000-0000054F0000}"/>
    <cellStyle name="Moneda 4 2 2 2 8 8" xfId="20598" xr:uid="{00000000-0005-0000-0000-0000064F0000}"/>
    <cellStyle name="Moneda 4 2 2 2 8 8 2" xfId="33787" xr:uid="{00000000-0005-0000-0000-0000074F0000}"/>
    <cellStyle name="Moneda 4 2 2 2 8 9" xfId="35312" xr:uid="{00000000-0005-0000-0000-0000084F0000}"/>
    <cellStyle name="Moneda 4 2 2 2 9" xfId="13717" xr:uid="{00000000-0005-0000-0000-0000094F0000}"/>
    <cellStyle name="Moneda 4 2 2 2 9 10" xfId="22275" xr:uid="{00000000-0005-0000-0000-00000A4F0000}"/>
    <cellStyle name="Moneda 4 2 2 2 9 2" xfId="14766" xr:uid="{00000000-0005-0000-0000-00000B4F0000}"/>
    <cellStyle name="Moneda 4 2 2 2 9 2 2" xfId="27957" xr:uid="{00000000-0005-0000-0000-00000C4F0000}"/>
    <cellStyle name="Moneda 4 2 2 2 9 3" xfId="15822" xr:uid="{00000000-0005-0000-0000-00000D4F0000}"/>
    <cellStyle name="Moneda 4 2 2 2 9 3 2" xfId="29013" xr:uid="{00000000-0005-0000-0000-00000E4F0000}"/>
    <cellStyle name="Moneda 4 2 2 2 9 4" xfId="16878" xr:uid="{00000000-0005-0000-0000-00000F4F0000}"/>
    <cellStyle name="Moneda 4 2 2 2 9 4 2" xfId="30069" xr:uid="{00000000-0005-0000-0000-0000104F0000}"/>
    <cellStyle name="Moneda 4 2 2 2 9 5" xfId="18159" xr:uid="{00000000-0005-0000-0000-0000114F0000}"/>
    <cellStyle name="Moneda 4 2 2 2 9 5 2" xfId="31350" xr:uid="{00000000-0005-0000-0000-0000124F0000}"/>
    <cellStyle name="Moneda 4 2 2 2 9 6" xfId="19445" xr:uid="{00000000-0005-0000-0000-0000134F0000}"/>
    <cellStyle name="Moneda 4 2 2 2 9 6 2" xfId="32636" xr:uid="{00000000-0005-0000-0000-0000144F0000}"/>
    <cellStyle name="Moneda 4 2 2 2 9 7" xfId="20749" xr:uid="{00000000-0005-0000-0000-0000154F0000}"/>
    <cellStyle name="Moneda 4 2 2 2 9 7 2" xfId="33938" xr:uid="{00000000-0005-0000-0000-0000164F0000}"/>
    <cellStyle name="Moneda 4 2 2 2 9 8" xfId="35463" xr:uid="{00000000-0005-0000-0000-0000174F0000}"/>
    <cellStyle name="Moneda 4 2 2 2 9 9" xfId="26908" xr:uid="{00000000-0005-0000-0000-0000184F0000}"/>
    <cellStyle name="Moneda 4 2 2 20" xfId="24024" xr:uid="{00000000-0005-0000-0000-0000194F0000}"/>
    <cellStyle name="Moneda 4 2 2 20 2" xfId="37203" xr:uid="{00000000-0005-0000-0000-00001A4F0000}"/>
    <cellStyle name="Moneda 4 2 2 21" xfId="24253" xr:uid="{00000000-0005-0000-0000-00001B4F0000}"/>
    <cellStyle name="Moneda 4 2 2 21 2" xfId="37432" xr:uid="{00000000-0005-0000-0000-00001C4F0000}"/>
    <cellStyle name="Moneda 4 2 2 22" xfId="24504" xr:uid="{00000000-0005-0000-0000-00001D4F0000}"/>
    <cellStyle name="Moneda 4 2 2 22 2" xfId="37683" xr:uid="{00000000-0005-0000-0000-00001E4F0000}"/>
    <cellStyle name="Moneda 4 2 2 23" xfId="34474" xr:uid="{00000000-0005-0000-0000-00001F4F0000}"/>
    <cellStyle name="Moneda 4 2 2 24" xfId="24875" xr:uid="{00000000-0005-0000-0000-0000204F0000}"/>
    <cellStyle name="Moneda 4 2 2 25" xfId="21286" xr:uid="{00000000-0005-0000-0000-0000214F0000}"/>
    <cellStyle name="Moneda 4 2 2 3" xfId="9308" xr:uid="{00000000-0005-0000-0000-0000224F0000}"/>
    <cellStyle name="Moneda 4 2 2 3 10" xfId="14974" xr:uid="{00000000-0005-0000-0000-0000234F0000}"/>
    <cellStyle name="Moneda 4 2 2 3 10 2" xfId="36037" xr:uid="{00000000-0005-0000-0000-0000244F0000}"/>
    <cellStyle name="Moneda 4 2 2 3 10 3" xfId="28165" xr:uid="{00000000-0005-0000-0000-0000254F0000}"/>
    <cellStyle name="Moneda 4 2 2 3 10 4" xfId="22849" xr:uid="{00000000-0005-0000-0000-0000264F0000}"/>
    <cellStyle name="Moneda 4 2 2 3 11" xfId="16030" xr:uid="{00000000-0005-0000-0000-0000274F0000}"/>
    <cellStyle name="Moneda 4 2 2 3 11 2" xfId="36267" xr:uid="{00000000-0005-0000-0000-0000284F0000}"/>
    <cellStyle name="Moneda 4 2 2 3 11 3" xfId="29221" xr:uid="{00000000-0005-0000-0000-0000294F0000}"/>
    <cellStyle name="Moneda 4 2 2 3 11 4" xfId="23079" xr:uid="{00000000-0005-0000-0000-00002A4F0000}"/>
    <cellStyle name="Moneda 4 2 2 3 12" xfId="17311" xr:uid="{00000000-0005-0000-0000-00002B4F0000}"/>
    <cellStyle name="Moneda 4 2 2 3 12 2" xfId="36522" xr:uid="{00000000-0005-0000-0000-00002C4F0000}"/>
    <cellStyle name="Moneda 4 2 2 3 12 3" xfId="30502" xr:uid="{00000000-0005-0000-0000-00002D4F0000}"/>
    <cellStyle name="Moneda 4 2 2 3 12 4" xfId="23343" xr:uid="{00000000-0005-0000-0000-00002E4F0000}"/>
    <cellStyle name="Moneda 4 2 2 3 13" xfId="18597" xr:uid="{00000000-0005-0000-0000-00002F4F0000}"/>
    <cellStyle name="Moneda 4 2 2 3 13 2" xfId="36777" xr:uid="{00000000-0005-0000-0000-0000304F0000}"/>
    <cellStyle name="Moneda 4 2 2 3 13 3" xfId="31788" xr:uid="{00000000-0005-0000-0000-0000314F0000}"/>
    <cellStyle name="Moneda 4 2 2 3 13 4" xfId="23598" xr:uid="{00000000-0005-0000-0000-0000324F0000}"/>
    <cellStyle name="Moneda 4 2 2 3 14" xfId="19901" xr:uid="{00000000-0005-0000-0000-0000334F0000}"/>
    <cellStyle name="Moneda 4 2 2 3 14 2" xfId="37006" xr:uid="{00000000-0005-0000-0000-0000344F0000}"/>
    <cellStyle name="Moneda 4 2 2 3 14 3" xfId="33090" xr:uid="{00000000-0005-0000-0000-0000354F0000}"/>
    <cellStyle name="Moneda 4 2 2 3 14 4" xfId="23827" xr:uid="{00000000-0005-0000-0000-0000364F0000}"/>
    <cellStyle name="Moneda 4 2 2 3 15" xfId="24056" xr:uid="{00000000-0005-0000-0000-0000374F0000}"/>
    <cellStyle name="Moneda 4 2 2 3 15 2" xfId="37235" xr:uid="{00000000-0005-0000-0000-0000384F0000}"/>
    <cellStyle name="Moneda 4 2 2 3 16" xfId="24285" xr:uid="{00000000-0005-0000-0000-0000394F0000}"/>
    <cellStyle name="Moneda 4 2 2 3 16 2" xfId="37464" xr:uid="{00000000-0005-0000-0000-00003A4F0000}"/>
    <cellStyle name="Moneda 4 2 2 3 17" xfId="24536" xr:uid="{00000000-0005-0000-0000-00003B4F0000}"/>
    <cellStyle name="Moneda 4 2 2 3 17 2" xfId="37715" xr:uid="{00000000-0005-0000-0000-00003C4F0000}"/>
    <cellStyle name="Moneda 4 2 2 3 18" xfId="34615" xr:uid="{00000000-0005-0000-0000-00003D4F0000}"/>
    <cellStyle name="Moneda 4 2 2 3 19" xfId="25114" xr:uid="{00000000-0005-0000-0000-00003E4F0000}"/>
    <cellStyle name="Moneda 4 2 2 3 2" xfId="12118" xr:uid="{00000000-0005-0000-0000-00003F4F0000}"/>
    <cellStyle name="Moneda 4 2 2 3 2 10" xfId="24394" xr:uid="{00000000-0005-0000-0000-0000404F0000}"/>
    <cellStyle name="Moneda 4 2 2 3 2 10 2" xfId="37573" xr:uid="{00000000-0005-0000-0000-0000414F0000}"/>
    <cellStyle name="Moneda 4 2 2 3 2 11" xfId="24645" xr:uid="{00000000-0005-0000-0000-0000424F0000}"/>
    <cellStyle name="Moneda 4 2 2 3 2 11 2" xfId="37824" xr:uid="{00000000-0005-0000-0000-0000434F0000}"/>
    <cellStyle name="Moneda 4 2 2 3 2 12" xfId="34804" xr:uid="{00000000-0005-0000-0000-0000444F0000}"/>
    <cellStyle name="Moneda 4 2 2 3 2 13" xfId="25310" xr:uid="{00000000-0005-0000-0000-0000454F0000}"/>
    <cellStyle name="Moneda 4 2 2 3 2 14" xfId="21616" xr:uid="{00000000-0005-0000-0000-0000464F0000}"/>
    <cellStyle name="Moneda 4 2 2 3 2 2" xfId="13058" xr:uid="{00000000-0005-0000-0000-0000474F0000}"/>
    <cellStyle name="Moneda 4 2 2 3 2 2 2" xfId="17077" xr:uid="{00000000-0005-0000-0000-0000484F0000}"/>
    <cellStyle name="Moneda 4 2 2 3 2 2 2 2" xfId="30268" xr:uid="{00000000-0005-0000-0000-0000494F0000}"/>
    <cellStyle name="Moneda 4 2 2 3 2 2 3" xfId="18357" xr:uid="{00000000-0005-0000-0000-00004A4F0000}"/>
    <cellStyle name="Moneda 4 2 2 3 2 2 3 2" xfId="31548" xr:uid="{00000000-0005-0000-0000-00004B4F0000}"/>
    <cellStyle name="Moneda 4 2 2 3 2 2 4" xfId="19643" xr:uid="{00000000-0005-0000-0000-00004C4F0000}"/>
    <cellStyle name="Moneda 4 2 2 3 2 2 4 2" xfId="32834" xr:uid="{00000000-0005-0000-0000-00004D4F0000}"/>
    <cellStyle name="Moneda 4 2 2 3 2 2 5" xfId="20947" xr:uid="{00000000-0005-0000-0000-00004E4F0000}"/>
    <cellStyle name="Moneda 4 2 2 3 2 2 5 2" xfId="34136" xr:uid="{00000000-0005-0000-0000-00004F4F0000}"/>
    <cellStyle name="Moneda 4 2 2 3 2 2 6" xfId="35661" xr:uid="{00000000-0005-0000-0000-0000504F0000}"/>
    <cellStyle name="Moneda 4 2 2 3 2 2 7" xfId="26249" xr:uid="{00000000-0005-0000-0000-0000514F0000}"/>
    <cellStyle name="Moneda 4 2 2 3 2 2 8" xfId="22473" xr:uid="{00000000-0005-0000-0000-0000524F0000}"/>
    <cellStyle name="Moneda 4 2 2 3 2 3" xfId="14107" xr:uid="{00000000-0005-0000-0000-0000534F0000}"/>
    <cellStyle name="Moneda 4 2 2 3 2 3 2" xfId="21192" xr:uid="{00000000-0005-0000-0000-0000544F0000}"/>
    <cellStyle name="Moneda 4 2 2 3 2 3 2 2" xfId="34381" xr:uid="{00000000-0005-0000-0000-0000554F0000}"/>
    <cellStyle name="Moneda 4 2 2 3 2 3 3" xfId="35906" xr:uid="{00000000-0005-0000-0000-0000564F0000}"/>
    <cellStyle name="Moneda 4 2 2 3 2 3 4" xfId="27298" xr:uid="{00000000-0005-0000-0000-0000574F0000}"/>
    <cellStyle name="Moneda 4 2 2 3 2 3 5" xfId="22718" xr:uid="{00000000-0005-0000-0000-0000584F0000}"/>
    <cellStyle name="Moneda 4 2 2 3 2 4" xfId="15163" xr:uid="{00000000-0005-0000-0000-0000594F0000}"/>
    <cellStyle name="Moneda 4 2 2 3 2 4 2" xfId="36146" xr:uid="{00000000-0005-0000-0000-00005A4F0000}"/>
    <cellStyle name="Moneda 4 2 2 3 2 4 3" xfId="28354" xr:uid="{00000000-0005-0000-0000-00005B4F0000}"/>
    <cellStyle name="Moneda 4 2 2 3 2 4 4" xfId="22958" xr:uid="{00000000-0005-0000-0000-00005C4F0000}"/>
    <cellStyle name="Moneda 4 2 2 3 2 5" xfId="16219" xr:uid="{00000000-0005-0000-0000-00005D4F0000}"/>
    <cellStyle name="Moneda 4 2 2 3 2 5 2" xfId="36376" xr:uid="{00000000-0005-0000-0000-00005E4F0000}"/>
    <cellStyle name="Moneda 4 2 2 3 2 5 3" xfId="29410" xr:uid="{00000000-0005-0000-0000-00005F4F0000}"/>
    <cellStyle name="Moneda 4 2 2 3 2 5 4" xfId="23188" xr:uid="{00000000-0005-0000-0000-0000604F0000}"/>
    <cellStyle name="Moneda 4 2 2 3 2 6" xfId="17500" xr:uid="{00000000-0005-0000-0000-0000614F0000}"/>
    <cellStyle name="Moneda 4 2 2 3 2 6 2" xfId="36631" xr:uid="{00000000-0005-0000-0000-0000624F0000}"/>
    <cellStyle name="Moneda 4 2 2 3 2 6 3" xfId="30691" xr:uid="{00000000-0005-0000-0000-0000634F0000}"/>
    <cellStyle name="Moneda 4 2 2 3 2 6 4" xfId="23452" xr:uid="{00000000-0005-0000-0000-0000644F0000}"/>
    <cellStyle name="Moneda 4 2 2 3 2 7" xfId="18786" xr:uid="{00000000-0005-0000-0000-0000654F0000}"/>
    <cellStyle name="Moneda 4 2 2 3 2 7 2" xfId="36886" xr:uid="{00000000-0005-0000-0000-0000664F0000}"/>
    <cellStyle name="Moneda 4 2 2 3 2 7 3" xfId="31977" xr:uid="{00000000-0005-0000-0000-0000674F0000}"/>
    <cellStyle name="Moneda 4 2 2 3 2 7 4" xfId="23707" xr:uid="{00000000-0005-0000-0000-0000684F0000}"/>
    <cellStyle name="Moneda 4 2 2 3 2 8" xfId="20090" xr:uid="{00000000-0005-0000-0000-0000694F0000}"/>
    <cellStyle name="Moneda 4 2 2 3 2 8 2" xfId="37115" xr:uid="{00000000-0005-0000-0000-00006A4F0000}"/>
    <cellStyle name="Moneda 4 2 2 3 2 8 3" xfId="33279" xr:uid="{00000000-0005-0000-0000-00006B4F0000}"/>
    <cellStyle name="Moneda 4 2 2 3 2 8 4" xfId="23936" xr:uid="{00000000-0005-0000-0000-00006C4F0000}"/>
    <cellStyle name="Moneda 4 2 2 3 2 9" xfId="24165" xr:uid="{00000000-0005-0000-0000-00006D4F0000}"/>
    <cellStyle name="Moneda 4 2 2 3 2 9 2" xfId="37344" xr:uid="{00000000-0005-0000-0000-00006E4F0000}"/>
    <cellStyle name="Moneda 4 2 2 3 20" xfId="21427" xr:uid="{00000000-0005-0000-0000-00006F4F0000}"/>
    <cellStyle name="Moneda 4 2 2 3 3" xfId="12214" xr:uid="{00000000-0005-0000-0000-0000704F0000}"/>
    <cellStyle name="Moneda 4 2 2 3 3 10" xfId="25406" xr:uid="{00000000-0005-0000-0000-0000714F0000}"/>
    <cellStyle name="Moneda 4 2 2 3 3 11" xfId="21712" xr:uid="{00000000-0005-0000-0000-0000724F0000}"/>
    <cellStyle name="Moneda 4 2 2 3 3 2" xfId="13154" xr:uid="{00000000-0005-0000-0000-0000734F0000}"/>
    <cellStyle name="Moneda 4 2 2 3 3 2 2" xfId="26345" xr:uid="{00000000-0005-0000-0000-0000744F0000}"/>
    <cellStyle name="Moneda 4 2 2 3 3 3" xfId="14203" xr:uid="{00000000-0005-0000-0000-0000754F0000}"/>
    <cellStyle name="Moneda 4 2 2 3 3 3 2" xfId="27394" xr:uid="{00000000-0005-0000-0000-0000764F0000}"/>
    <cellStyle name="Moneda 4 2 2 3 3 4" xfId="15259" xr:uid="{00000000-0005-0000-0000-0000774F0000}"/>
    <cellStyle name="Moneda 4 2 2 3 3 4 2" xfId="28450" xr:uid="{00000000-0005-0000-0000-0000784F0000}"/>
    <cellStyle name="Moneda 4 2 2 3 3 5" xfId="16315" xr:uid="{00000000-0005-0000-0000-0000794F0000}"/>
    <cellStyle name="Moneda 4 2 2 3 3 5 2" xfId="29506" xr:uid="{00000000-0005-0000-0000-00007A4F0000}"/>
    <cellStyle name="Moneda 4 2 2 3 3 6" xfId="17596" xr:uid="{00000000-0005-0000-0000-00007B4F0000}"/>
    <cellStyle name="Moneda 4 2 2 3 3 6 2" xfId="30787" xr:uid="{00000000-0005-0000-0000-00007C4F0000}"/>
    <cellStyle name="Moneda 4 2 2 3 3 7" xfId="18882" xr:uid="{00000000-0005-0000-0000-00007D4F0000}"/>
    <cellStyle name="Moneda 4 2 2 3 3 7 2" xfId="32073" xr:uid="{00000000-0005-0000-0000-00007E4F0000}"/>
    <cellStyle name="Moneda 4 2 2 3 3 8" xfId="20186" xr:uid="{00000000-0005-0000-0000-00007F4F0000}"/>
    <cellStyle name="Moneda 4 2 2 3 3 8 2" xfId="33375" xr:uid="{00000000-0005-0000-0000-0000804F0000}"/>
    <cellStyle name="Moneda 4 2 2 3 3 9" xfId="34900" xr:uid="{00000000-0005-0000-0000-0000814F0000}"/>
    <cellStyle name="Moneda 4 2 2 3 4" xfId="12319" xr:uid="{00000000-0005-0000-0000-0000824F0000}"/>
    <cellStyle name="Moneda 4 2 2 3 4 10" xfId="25511" xr:uid="{00000000-0005-0000-0000-0000834F0000}"/>
    <cellStyle name="Moneda 4 2 2 3 4 11" xfId="21817" xr:uid="{00000000-0005-0000-0000-0000844F0000}"/>
    <cellStyle name="Moneda 4 2 2 3 4 2" xfId="13259" xr:uid="{00000000-0005-0000-0000-0000854F0000}"/>
    <cellStyle name="Moneda 4 2 2 3 4 2 2" xfId="26450" xr:uid="{00000000-0005-0000-0000-0000864F0000}"/>
    <cellStyle name="Moneda 4 2 2 3 4 3" xfId="14308" xr:uid="{00000000-0005-0000-0000-0000874F0000}"/>
    <cellStyle name="Moneda 4 2 2 3 4 3 2" xfId="27499" xr:uid="{00000000-0005-0000-0000-0000884F0000}"/>
    <cellStyle name="Moneda 4 2 2 3 4 4" xfId="15364" xr:uid="{00000000-0005-0000-0000-0000894F0000}"/>
    <cellStyle name="Moneda 4 2 2 3 4 4 2" xfId="28555" xr:uid="{00000000-0005-0000-0000-00008A4F0000}"/>
    <cellStyle name="Moneda 4 2 2 3 4 5" xfId="16420" xr:uid="{00000000-0005-0000-0000-00008B4F0000}"/>
    <cellStyle name="Moneda 4 2 2 3 4 5 2" xfId="29611" xr:uid="{00000000-0005-0000-0000-00008C4F0000}"/>
    <cellStyle name="Moneda 4 2 2 3 4 6" xfId="17701" xr:uid="{00000000-0005-0000-0000-00008D4F0000}"/>
    <cellStyle name="Moneda 4 2 2 3 4 6 2" xfId="30892" xr:uid="{00000000-0005-0000-0000-00008E4F0000}"/>
    <cellStyle name="Moneda 4 2 2 3 4 7" xfId="18987" xr:uid="{00000000-0005-0000-0000-00008F4F0000}"/>
    <cellStyle name="Moneda 4 2 2 3 4 7 2" xfId="32178" xr:uid="{00000000-0005-0000-0000-0000904F0000}"/>
    <cellStyle name="Moneda 4 2 2 3 4 8" xfId="20291" xr:uid="{00000000-0005-0000-0000-0000914F0000}"/>
    <cellStyle name="Moneda 4 2 2 3 4 8 2" xfId="33480" xr:uid="{00000000-0005-0000-0000-0000924F0000}"/>
    <cellStyle name="Moneda 4 2 2 3 4 9" xfId="35005" xr:uid="{00000000-0005-0000-0000-0000934F0000}"/>
    <cellStyle name="Moneda 4 2 2 3 5" xfId="12484" xr:uid="{00000000-0005-0000-0000-0000944F0000}"/>
    <cellStyle name="Moneda 4 2 2 3 5 10" xfId="25676" xr:uid="{00000000-0005-0000-0000-0000954F0000}"/>
    <cellStyle name="Moneda 4 2 2 3 5 11" xfId="21978" xr:uid="{00000000-0005-0000-0000-0000964F0000}"/>
    <cellStyle name="Moneda 4 2 2 3 5 2" xfId="13420" xr:uid="{00000000-0005-0000-0000-0000974F0000}"/>
    <cellStyle name="Moneda 4 2 2 3 5 2 2" xfId="26611" xr:uid="{00000000-0005-0000-0000-0000984F0000}"/>
    <cellStyle name="Moneda 4 2 2 3 5 3" xfId="14469" xr:uid="{00000000-0005-0000-0000-0000994F0000}"/>
    <cellStyle name="Moneda 4 2 2 3 5 3 2" xfId="27660" xr:uid="{00000000-0005-0000-0000-00009A4F0000}"/>
    <cellStyle name="Moneda 4 2 2 3 5 4" xfId="15525" xr:uid="{00000000-0005-0000-0000-00009B4F0000}"/>
    <cellStyle name="Moneda 4 2 2 3 5 4 2" xfId="28716" xr:uid="{00000000-0005-0000-0000-00009C4F0000}"/>
    <cellStyle name="Moneda 4 2 2 3 5 5" xfId="16581" xr:uid="{00000000-0005-0000-0000-00009D4F0000}"/>
    <cellStyle name="Moneda 4 2 2 3 5 5 2" xfId="29772" xr:uid="{00000000-0005-0000-0000-00009E4F0000}"/>
    <cellStyle name="Moneda 4 2 2 3 5 6" xfId="17862" xr:uid="{00000000-0005-0000-0000-00009F4F0000}"/>
    <cellStyle name="Moneda 4 2 2 3 5 6 2" xfId="31053" xr:uid="{00000000-0005-0000-0000-0000A04F0000}"/>
    <cellStyle name="Moneda 4 2 2 3 5 7" xfId="19148" xr:uid="{00000000-0005-0000-0000-0000A14F0000}"/>
    <cellStyle name="Moneda 4 2 2 3 5 7 2" xfId="32339" xr:uid="{00000000-0005-0000-0000-0000A24F0000}"/>
    <cellStyle name="Moneda 4 2 2 3 5 8" xfId="20452" xr:uid="{00000000-0005-0000-0000-0000A34F0000}"/>
    <cellStyle name="Moneda 4 2 2 3 5 8 2" xfId="33641" xr:uid="{00000000-0005-0000-0000-0000A44F0000}"/>
    <cellStyle name="Moneda 4 2 2 3 5 9" xfId="35166" xr:uid="{00000000-0005-0000-0000-0000A54F0000}"/>
    <cellStyle name="Moneda 4 2 2 3 6" xfId="12598" xr:uid="{00000000-0005-0000-0000-0000A64F0000}"/>
    <cellStyle name="Moneda 4 2 2 3 6 10" xfId="25790" xr:uid="{00000000-0005-0000-0000-0000A74F0000}"/>
    <cellStyle name="Moneda 4 2 2 3 6 11" xfId="22092" xr:uid="{00000000-0005-0000-0000-0000A84F0000}"/>
    <cellStyle name="Moneda 4 2 2 3 6 2" xfId="13534" xr:uid="{00000000-0005-0000-0000-0000A94F0000}"/>
    <cellStyle name="Moneda 4 2 2 3 6 2 2" xfId="26725" xr:uid="{00000000-0005-0000-0000-0000AA4F0000}"/>
    <cellStyle name="Moneda 4 2 2 3 6 3" xfId="14583" xr:uid="{00000000-0005-0000-0000-0000AB4F0000}"/>
    <cellStyle name="Moneda 4 2 2 3 6 3 2" xfId="27774" xr:uid="{00000000-0005-0000-0000-0000AC4F0000}"/>
    <cellStyle name="Moneda 4 2 2 3 6 4" xfId="15639" xr:uid="{00000000-0005-0000-0000-0000AD4F0000}"/>
    <cellStyle name="Moneda 4 2 2 3 6 4 2" xfId="28830" xr:uid="{00000000-0005-0000-0000-0000AE4F0000}"/>
    <cellStyle name="Moneda 4 2 2 3 6 5" xfId="16695" xr:uid="{00000000-0005-0000-0000-0000AF4F0000}"/>
    <cellStyle name="Moneda 4 2 2 3 6 5 2" xfId="29886" xr:uid="{00000000-0005-0000-0000-0000B04F0000}"/>
    <cellStyle name="Moneda 4 2 2 3 6 6" xfId="17976" xr:uid="{00000000-0005-0000-0000-0000B14F0000}"/>
    <cellStyle name="Moneda 4 2 2 3 6 6 2" xfId="31167" xr:uid="{00000000-0005-0000-0000-0000B24F0000}"/>
    <cellStyle name="Moneda 4 2 2 3 6 7" xfId="19262" xr:uid="{00000000-0005-0000-0000-0000B34F0000}"/>
    <cellStyle name="Moneda 4 2 2 3 6 7 2" xfId="32453" xr:uid="{00000000-0005-0000-0000-0000B44F0000}"/>
    <cellStyle name="Moneda 4 2 2 3 6 8" xfId="20566" xr:uid="{00000000-0005-0000-0000-0000B54F0000}"/>
    <cellStyle name="Moneda 4 2 2 3 6 8 2" xfId="33755" xr:uid="{00000000-0005-0000-0000-0000B64F0000}"/>
    <cellStyle name="Moneda 4 2 2 3 6 9" xfId="35280" xr:uid="{00000000-0005-0000-0000-0000B74F0000}"/>
    <cellStyle name="Moneda 4 2 2 3 7" xfId="13685" xr:uid="{00000000-0005-0000-0000-0000B84F0000}"/>
    <cellStyle name="Moneda 4 2 2 3 7 10" xfId="22243" xr:uid="{00000000-0005-0000-0000-0000B94F0000}"/>
    <cellStyle name="Moneda 4 2 2 3 7 2" xfId="14734" xr:uid="{00000000-0005-0000-0000-0000BA4F0000}"/>
    <cellStyle name="Moneda 4 2 2 3 7 2 2" xfId="27925" xr:uid="{00000000-0005-0000-0000-0000BB4F0000}"/>
    <cellStyle name="Moneda 4 2 2 3 7 3" xfId="15790" xr:uid="{00000000-0005-0000-0000-0000BC4F0000}"/>
    <cellStyle name="Moneda 4 2 2 3 7 3 2" xfId="28981" xr:uid="{00000000-0005-0000-0000-0000BD4F0000}"/>
    <cellStyle name="Moneda 4 2 2 3 7 4" xfId="16846" xr:uid="{00000000-0005-0000-0000-0000BE4F0000}"/>
    <cellStyle name="Moneda 4 2 2 3 7 4 2" xfId="30037" xr:uid="{00000000-0005-0000-0000-0000BF4F0000}"/>
    <cellStyle name="Moneda 4 2 2 3 7 5" xfId="18127" xr:uid="{00000000-0005-0000-0000-0000C04F0000}"/>
    <cellStyle name="Moneda 4 2 2 3 7 5 2" xfId="31318" xr:uid="{00000000-0005-0000-0000-0000C14F0000}"/>
    <cellStyle name="Moneda 4 2 2 3 7 6" xfId="19413" xr:uid="{00000000-0005-0000-0000-0000C24F0000}"/>
    <cellStyle name="Moneda 4 2 2 3 7 6 2" xfId="32604" xr:uid="{00000000-0005-0000-0000-0000C34F0000}"/>
    <cellStyle name="Moneda 4 2 2 3 7 7" xfId="20717" xr:uid="{00000000-0005-0000-0000-0000C44F0000}"/>
    <cellStyle name="Moneda 4 2 2 3 7 7 2" xfId="33906" xr:uid="{00000000-0005-0000-0000-0000C54F0000}"/>
    <cellStyle name="Moneda 4 2 2 3 7 8" xfId="35431" xr:uid="{00000000-0005-0000-0000-0000C64F0000}"/>
    <cellStyle name="Moneda 4 2 2 3 7 9" xfId="26876" xr:uid="{00000000-0005-0000-0000-0000C74F0000}"/>
    <cellStyle name="Moneda 4 2 2 3 8" xfId="12869" xr:uid="{00000000-0005-0000-0000-0000C84F0000}"/>
    <cellStyle name="Moneda 4 2 2 3 8 2" xfId="16968" xr:uid="{00000000-0005-0000-0000-0000C94F0000}"/>
    <cellStyle name="Moneda 4 2 2 3 8 2 2" xfId="30159" xr:uid="{00000000-0005-0000-0000-0000CA4F0000}"/>
    <cellStyle name="Moneda 4 2 2 3 8 3" xfId="18248" xr:uid="{00000000-0005-0000-0000-0000CB4F0000}"/>
    <cellStyle name="Moneda 4 2 2 3 8 3 2" xfId="31439" xr:uid="{00000000-0005-0000-0000-0000CC4F0000}"/>
    <cellStyle name="Moneda 4 2 2 3 8 4" xfId="19534" xr:uid="{00000000-0005-0000-0000-0000CD4F0000}"/>
    <cellStyle name="Moneda 4 2 2 3 8 4 2" xfId="32725" xr:uid="{00000000-0005-0000-0000-0000CE4F0000}"/>
    <cellStyle name="Moneda 4 2 2 3 8 5" xfId="20838" xr:uid="{00000000-0005-0000-0000-0000CF4F0000}"/>
    <cellStyle name="Moneda 4 2 2 3 8 5 2" xfId="34027" xr:uid="{00000000-0005-0000-0000-0000D04F0000}"/>
    <cellStyle name="Moneda 4 2 2 3 8 6" xfId="35552" xr:uid="{00000000-0005-0000-0000-0000D14F0000}"/>
    <cellStyle name="Moneda 4 2 2 3 8 7" xfId="26060" xr:uid="{00000000-0005-0000-0000-0000D24F0000}"/>
    <cellStyle name="Moneda 4 2 2 3 8 8" xfId="22364" xr:uid="{00000000-0005-0000-0000-0000D34F0000}"/>
    <cellStyle name="Moneda 4 2 2 3 9" xfId="13918" xr:uid="{00000000-0005-0000-0000-0000D44F0000}"/>
    <cellStyle name="Moneda 4 2 2 3 9 2" xfId="21083" xr:uid="{00000000-0005-0000-0000-0000D54F0000}"/>
    <cellStyle name="Moneda 4 2 2 3 9 2 2" xfId="34272" xr:uid="{00000000-0005-0000-0000-0000D64F0000}"/>
    <cellStyle name="Moneda 4 2 2 3 9 3" xfId="35797" xr:uid="{00000000-0005-0000-0000-0000D74F0000}"/>
    <cellStyle name="Moneda 4 2 2 3 9 4" xfId="27109" xr:uid="{00000000-0005-0000-0000-0000D84F0000}"/>
    <cellStyle name="Moneda 4 2 2 3 9 5" xfId="22609" xr:uid="{00000000-0005-0000-0000-0000D94F0000}"/>
    <cellStyle name="Moneda 4 2 2 4" xfId="4482" xr:uid="{00000000-0005-0000-0000-0000DA4F0000}"/>
    <cellStyle name="Moneda 4 2 2 4 10" xfId="24362" xr:uid="{00000000-0005-0000-0000-0000DB4F0000}"/>
    <cellStyle name="Moneda 4 2 2 4 10 2" xfId="37541" xr:uid="{00000000-0005-0000-0000-0000DC4F0000}"/>
    <cellStyle name="Moneda 4 2 2 4 11" xfId="24613" xr:uid="{00000000-0005-0000-0000-0000DD4F0000}"/>
    <cellStyle name="Moneda 4 2 2 4 11 2" xfId="37792" xr:uid="{00000000-0005-0000-0000-0000DE4F0000}"/>
    <cellStyle name="Moneda 4 2 2 4 12" xfId="34546" xr:uid="{00000000-0005-0000-0000-0000DF4F0000}"/>
    <cellStyle name="Moneda 4 2 2 4 13" xfId="24997" xr:uid="{00000000-0005-0000-0000-0000E04F0000}"/>
    <cellStyle name="Moneda 4 2 2 4 14" xfId="21358" xr:uid="{00000000-0005-0000-0000-0000E14F0000}"/>
    <cellStyle name="Moneda 4 2 2 4 2" xfId="12800" xr:uid="{00000000-0005-0000-0000-0000E24F0000}"/>
    <cellStyle name="Moneda 4 2 2 4 2 2" xfId="17045" xr:uid="{00000000-0005-0000-0000-0000E34F0000}"/>
    <cellStyle name="Moneda 4 2 2 4 2 2 2" xfId="30236" xr:uid="{00000000-0005-0000-0000-0000E44F0000}"/>
    <cellStyle name="Moneda 4 2 2 4 2 3" xfId="18325" xr:uid="{00000000-0005-0000-0000-0000E54F0000}"/>
    <cellStyle name="Moneda 4 2 2 4 2 3 2" xfId="31516" xr:uid="{00000000-0005-0000-0000-0000E64F0000}"/>
    <cellStyle name="Moneda 4 2 2 4 2 4" xfId="19611" xr:uid="{00000000-0005-0000-0000-0000E74F0000}"/>
    <cellStyle name="Moneda 4 2 2 4 2 4 2" xfId="32802" xr:uid="{00000000-0005-0000-0000-0000E84F0000}"/>
    <cellStyle name="Moneda 4 2 2 4 2 5" xfId="20915" xr:uid="{00000000-0005-0000-0000-0000E94F0000}"/>
    <cellStyle name="Moneda 4 2 2 4 2 5 2" xfId="34104" xr:uid="{00000000-0005-0000-0000-0000EA4F0000}"/>
    <cellStyle name="Moneda 4 2 2 4 2 6" xfId="35629" xr:uid="{00000000-0005-0000-0000-0000EB4F0000}"/>
    <cellStyle name="Moneda 4 2 2 4 2 7" xfId="25991" xr:uid="{00000000-0005-0000-0000-0000EC4F0000}"/>
    <cellStyle name="Moneda 4 2 2 4 2 8" xfId="22441" xr:uid="{00000000-0005-0000-0000-0000ED4F0000}"/>
    <cellStyle name="Moneda 4 2 2 4 3" xfId="13849" xr:uid="{00000000-0005-0000-0000-0000EE4F0000}"/>
    <cellStyle name="Moneda 4 2 2 4 3 2" xfId="21160" xr:uid="{00000000-0005-0000-0000-0000EF4F0000}"/>
    <cellStyle name="Moneda 4 2 2 4 3 2 2" xfId="34349" xr:uid="{00000000-0005-0000-0000-0000F04F0000}"/>
    <cellStyle name="Moneda 4 2 2 4 3 3" xfId="35874" xr:uid="{00000000-0005-0000-0000-0000F14F0000}"/>
    <cellStyle name="Moneda 4 2 2 4 3 4" xfId="27040" xr:uid="{00000000-0005-0000-0000-0000F24F0000}"/>
    <cellStyle name="Moneda 4 2 2 4 3 5" xfId="22686" xr:uid="{00000000-0005-0000-0000-0000F34F0000}"/>
    <cellStyle name="Moneda 4 2 2 4 4" xfId="14905" xr:uid="{00000000-0005-0000-0000-0000F44F0000}"/>
    <cellStyle name="Moneda 4 2 2 4 4 2" xfId="36114" xr:uid="{00000000-0005-0000-0000-0000F54F0000}"/>
    <cellStyle name="Moneda 4 2 2 4 4 3" xfId="28096" xr:uid="{00000000-0005-0000-0000-0000F64F0000}"/>
    <cellStyle name="Moneda 4 2 2 4 4 4" xfId="22926" xr:uid="{00000000-0005-0000-0000-0000F74F0000}"/>
    <cellStyle name="Moneda 4 2 2 4 5" xfId="15961" xr:uid="{00000000-0005-0000-0000-0000F84F0000}"/>
    <cellStyle name="Moneda 4 2 2 4 5 2" xfId="36344" xr:uid="{00000000-0005-0000-0000-0000F94F0000}"/>
    <cellStyle name="Moneda 4 2 2 4 5 3" xfId="29152" xr:uid="{00000000-0005-0000-0000-0000FA4F0000}"/>
    <cellStyle name="Moneda 4 2 2 4 5 4" xfId="23156" xr:uid="{00000000-0005-0000-0000-0000FB4F0000}"/>
    <cellStyle name="Moneda 4 2 2 4 6" xfId="17242" xr:uid="{00000000-0005-0000-0000-0000FC4F0000}"/>
    <cellStyle name="Moneda 4 2 2 4 6 2" xfId="36599" xr:uid="{00000000-0005-0000-0000-0000FD4F0000}"/>
    <cellStyle name="Moneda 4 2 2 4 6 3" xfId="30433" xr:uid="{00000000-0005-0000-0000-0000FE4F0000}"/>
    <cellStyle name="Moneda 4 2 2 4 6 4" xfId="23420" xr:uid="{00000000-0005-0000-0000-0000FF4F0000}"/>
    <cellStyle name="Moneda 4 2 2 4 7" xfId="18528" xr:uid="{00000000-0005-0000-0000-000000500000}"/>
    <cellStyle name="Moneda 4 2 2 4 7 2" xfId="36854" xr:uid="{00000000-0005-0000-0000-000001500000}"/>
    <cellStyle name="Moneda 4 2 2 4 7 3" xfId="31719" xr:uid="{00000000-0005-0000-0000-000002500000}"/>
    <cellStyle name="Moneda 4 2 2 4 7 4" xfId="23675" xr:uid="{00000000-0005-0000-0000-000003500000}"/>
    <cellStyle name="Moneda 4 2 2 4 8" xfId="19832" xr:uid="{00000000-0005-0000-0000-000004500000}"/>
    <cellStyle name="Moneda 4 2 2 4 8 2" xfId="37083" xr:uid="{00000000-0005-0000-0000-000005500000}"/>
    <cellStyle name="Moneda 4 2 2 4 8 3" xfId="33021" xr:uid="{00000000-0005-0000-0000-000006500000}"/>
    <cellStyle name="Moneda 4 2 2 4 8 4" xfId="23904" xr:uid="{00000000-0005-0000-0000-000007500000}"/>
    <cellStyle name="Moneda 4 2 2 4 9" xfId="24133" xr:uid="{00000000-0005-0000-0000-000008500000}"/>
    <cellStyle name="Moneda 4 2 2 4 9 2" xfId="37312" xr:uid="{00000000-0005-0000-0000-000009500000}"/>
    <cellStyle name="Moneda 4 2 2 5" xfId="11963" xr:uid="{00000000-0005-0000-0000-00000A500000}"/>
    <cellStyle name="Moneda 4 2 2 5 10" xfId="25155" xr:uid="{00000000-0005-0000-0000-00000B500000}"/>
    <cellStyle name="Moneda 4 2 2 5 11" xfId="21464" xr:uid="{00000000-0005-0000-0000-00000C500000}"/>
    <cellStyle name="Moneda 4 2 2 5 2" xfId="12906" xr:uid="{00000000-0005-0000-0000-00000D500000}"/>
    <cellStyle name="Moneda 4 2 2 5 2 2" xfId="26097" xr:uid="{00000000-0005-0000-0000-00000E500000}"/>
    <cellStyle name="Moneda 4 2 2 5 3" xfId="13955" xr:uid="{00000000-0005-0000-0000-00000F500000}"/>
    <cellStyle name="Moneda 4 2 2 5 3 2" xfId="27146" xr:uid="{00000000-0005-0000-0000-000010500000}"/>
    <cellStyle name="Moneda 4 2 2 5 4" xfId="15011" xr:uid="{00000000-0005-0000-0000-000011500000}"/>
    <cellStyle name="Moneda 4 2 2 5 4 2" xfId="28202" xr:uid="{00000000-0005-0000-0000-000012500000}"/>
    <cellStyle name="Moneda 4 2 2 5 5" xfId="16067" xr:uid="{00000000-0005-0000-0000-000013500000}"/>
    <cellStyle name="Moneda 4 2 2 5 5 2" xfId="29258" xr:uid="{00000000-0005-0000-0000-000014500000}"/>
    <cellStyle name="Moneda 4 2 2 5 6" xfId="17348" xr:uid="{00000000-0005-0000-0000-000015500000}"/>
    <cellStyle name="Moneda 4 2 2 5 6 2" xfId="30539" xr:uid="{00000000-0005-0000-0000-000016500000}"/>
    <cellStyle name="Moneda 4 2 2 5 7" xfId="18634" xr:uid="{00000000-0005-0000-0000-000017500000}"/>
    <cellStyle name="Moneda 4 2 2 5 7 2" xfId="31825" xr:uid="{00000000-0005-0000-0000-000018500000}"/>
    <cellStyle name="Moneda 4 2 2 5 8" xfId="19938" xr:uid="{00000000-0005-0000-0000-000019500000}"/>
    <cellStyle name="Moneda 4 2 2 5 8 2" xfId="33127" xr:uid="{00000000-0005-0000-0000-00001A500000}"/>
    <cellStyle name="Moneda 4 2 2 5 9" xfId="34652" xr:uid="{00000000-0005-0000-0000-00001B500000}"/>
    <cellStyle name="Moneda 4 2 2 6" xfId="12011" xr:uid="{00000000-0005-0000-0000-00001C500000}"/>
    <cellStyle name="Moneda 4 2 2 6 10" xfId="25203" xr:uid="{00000000-0005-0000-0000-00001D500000}"/>
    <cellStyle name="Moneda 4 2 2 6 11" xfId="21510" xr:uid="{00000000-0005-0000-0000-00001E500000}"/>
    <cellStyle name="Moneda 4 2 2 6 2" xfId="12952" xr:uid="{00000000-0005-0000-0000-00001F500000}"/>
    <cellStyle name="Moneda 4 2 2 6 2 2" xfId="26143" xr:uid="{00000000-0005-0000-0000-000020500000}"/>
    <cellStyle name="Moneda 4 2 2 6 3" xfId="14001" xr:uid="{00000000-0005-0000-0000-000021500000}"/>
    <cellStyle name="Moneda 4 2 2 6 3 2" xfId="27192" xr:uid="{00000000-0005-0000-0000-000022500000}"/>
    <cellStyle name="Moneda 4 2 2 6 4" xfId="15057" xr:uid="{00000000-0005-0000-0000-000023500000}"/>
    <cellStyle name="Moneda 4 2 2 6 4 2" xfId="28248" xr:uid="{00000000-0005-0000-0000-000024500000}"/>
    <cellStyle name="Moneda 4 2 2 6 5" xfId="16113" xr:uid="{00000000-0005-0000-0000-000025500000}"/>
    <cellStyle name="Moneda 4 2 2 6 5 2" xfId="29304" xr:uid="{00000000-0005-0000-0000-000026500000}"/>
    <cellStyle name="Moneda 4 2 2 6 6" xfId="17394" xr:uid="{00000000-0005-0000-0000-000027500000}"/>
    <cellStyle name="Moneda 4 2 2 6 6 2" xfId="30585" xr:uid="{00000000-0005-0000-0000-000028500000}"/>
    <cellStyle name="Moneda 4 2 2 6 7" xfId="18680" xr:uid="{00000000-0005-0000-0000-000029500000}"/>
    <cellStyle name="Moneda 4 2 2 6 7 2" xfId="31871" xr:uid="{00000000-0005-0000-0000-00002A500000}"/>
    <cellStyle name="Moneda 4 2 2 6 8" xfId="19984" xr:uid="{00000000-0005-0000-0000-00002B500000}"/>
    <cellStyle name="Moneda 4 2 2 6 8 2" xfId="33173" xr:uid="{00000000-0005-0000-0000-00002C500000}"/>
    <cellStyle name="Moneda 4 2 2 6 9" xfId="34698" xr:uid="{00000000-0005-0000-0000-00002D500000}"/>
    <cellStyle name="Moneda 4 2 2 7" xfId="12086" xr:uid="{00000000-0005-0000-0000-00002E500000}"/>
    <cellStyle name="Moneda 4 2 2 7 10" xfId="25278" xr:uid="{00000000-0005-0000-0000-00002F500000}"/>
    <cellStyle name="Moneda 4 2 2 7 11" xfId="21584" xr:uid="{00000000-0005-0000-0000-000030500000}"/>
    <cellStyle name="Moneda 4 2 2 7 2" xfId="13026" xr:uid="{00000000-0005-0000-0000-000031500000}"/>
    <cellStyle name="Moneda 4 2 2 7 2 2" xfId="26217" xr:uid="{00000000-0005-0000-0000-000032500000}"/>
    <cellStyle name="Moneda 4 2 2 7 3" xfId="14075" xr:uid="{00000000-0005-0000-0000-000033500000}"/>
    <cellStyle name="Moneda 4 2 2 7 3 2" xfId="27266" xr:uid="{00000000-0005-0000-0000-000034500000}"/>
    <cellStyle name="Moneda 4 2 2 7 4" xfId="15131" xr:uid="{00000000-0005-0000-0000-000035500000}"/>
    <cellStyle name="Moneda 4 2 2 7 4 2" xfId="28322" xr:uid="{00000000-0005-0000-0000-000036500000}"/>
    <cellStyle name="Moneda 4 2 2 7 5" xfId="16187" xr:uid="{00000000-0005-0000-0000-000037500000}"/>
    <cellStyle name="Moneda 4 2 2 7 5 2" xfId="29378" xr:uid="{00000000-0005-0000-0000-000038500000}"/>
    <cellStyle name="Moneda 4 2 2 7 6" xfId="17468" xr:uid="{00000000-0005-0000-0000-000039500000}"/>
    <cellStyle name="Moneda 4 2 2 7 6 2" xfId="30659" xr:uid="{00000000-0005-0000-0000-00003A500000}"/>
    <cellStyle name="Moneda 4 2 2 7 7" xfId="18754" xr:uid="{00000000-0005-0000-0000-00003B500000}"/>
    <cellStyle name="Moneda 4 2 2 7 7 2" xfId="31945" xr:uid="{00000000-0005-0000-0000-00003C500000}"/>
    <cellStyle name="Moneda 4 2 2 7 8" xfId="20058" xr:uid="{00000000-0005-0000-0000-00003D500000}"/>
    <cellStyle name="Moneda 4 2 2 7 8 2" xfId="33247" xr:uid="{00000000-0005-0000-0000-00003E500000}"/>
    <cellStyle name="Moneda 4 2 2 7 9" xfId="34772" xr:uid="{00000000-0005-0000-0000-00003F500000}"/>
    <cellStyle name="Moneda 4 2 2 8" xfId="12182" xr:uid="{00000000-0005-0000-0000-000040500000}"/>
    <cellStyle name="Moneda 4 2 2 8 10" xfId="25374" xr:uid="{00000000-0005-0000-0000-000041500000}"/>
    <cellStyle name="Moneda 4 2 2 8 11" xfId="21680" xr:uid="{00000000-0005-0000-0000-000042500000}"/>
    <cellStyle name="Moneda 4 2 2 8 2" xfId="13122" xr:uid="{00000000-0005-0000-0000-000043500000}"/>
    <cellStyle name="Moneda 4 2 2 8 2 2" xfId="26313" xr:uid="{00000000-0005-0000-0000-000044500000}"/>
    <cellStyle name="Moneda 4 2 2 8 3" xfId="14171" xr:uid="{00000000-0005-0000-0000-000045500000}"/>
    <cellStyle name="Moneda 4 2 2 8 3 2" xfId="27362" xr:uid="{00000000-0005-0000-0000-000046500000}"/>
    <cellStyle name="Moneda 4 2 2 8 4" xfId="15227" xr:uid="{00000000-0005-0000-0000-000047500000}"/>
    <cellStyle name="Moneda 4 2 2 8 4 2" xfId="28418" xr:uid="{00000000-0005-0000-0000-000048500000}"/>
    <cellStyle name="Moneda 4 2 2 8 5" xfId="16283" xr:uid="{00000000-0005-0000-0000-000049500000}"/>
    <cellStyle name="Moneda 4 2 2 8 5 2" xfId="29474" xr:uid="{00000000-0005-0000-0000-00004A500000}"/>
    <cellStyle name="Moneda 4 2 2 8 6" xfId="17564" xr:uid="{00000000-0005-0000-0000-00004B500000}"/>
    <cellStyle name="Moneda 4 2 2 8 6 2" xfId="30755" xr:uid="{00000000-0005-0000-0000-00004C500000}"/>
    <cellStyle name="Moneda 4 2 2 8 7" xfId="18850" xr:uid="{00000000-0005-0000-0000-00004D500000}"/>
    <cellStyle name="Moneda 4 2 2 8 7 2" xfId="32041" xr:uid="{00000000-0005-0000-0000-00004E500000}"/>
    <cellStyle name="Moneda 4 2 2 8 8" xfId="20154" xr:uid="{00000000-0005-0000-0000-00004F500000}"/>
    <cellStyle name="Moneda 4 2 2 8 8 2" xfId="33343" xr:uid="{00000000-0005-0000-0000-000050500000}"/>
    <cellStyle name="Moneda 4 2 2 8 9" xfId="34868" xr:uid="{00000000-0005-0000-0000-000051500000}"/>
    <cellStyle name="Moneda 4 2 2 9" xfId="12287" xr:uid="{00000000-0005-0000-0000-000052500000}"/>
    <cellStyle name="Moneda 4 2 2 9 10" xfId="25479" xr:uid="{00000000-0005-0000-0000-000053500000}"/>
    <cellStyle name="Moneda 4 2 2 9 11" xfId="21785" xr:uid="{00000000-0005-0000-0000-000054500000}"/>
    <cellStyle name="Moneda 4 2 2 9 2" xfId="13227" xr:uid="{00000000-0005-0000-0000-000055500000}"/>
    <cellStyle name="Moneda 4 2 2 9 2 2" xfId="26418" xr:uid="{00000000-0005-0000-0000-000056500000}"/>
    <cellStyle name="Moneda 4 2 2 9 3" xfId="14276" xr:uid="{00000000-0005-0000-0000-000057500000}"/>
    <cellStyle name="Moneda 4 2 2 9 3 2" xfId="27467" xr:uid="{00000000-0005-0000-0000-000058500000}"/>
    <cellStyle name="Moneda 4 2 2 9 4" xfId="15332" xr:uid="{00000000-0005-0000-0000-000059500000}"/>
    <cellStyle name="Moneda 4 2 2 9 4 2" xfId="28523" xr:uid="{00000000-0005-0000-0000-00005A500000}"/>
    <cellStyle name="Moneda 4 2 2 9 5" xfId="16388" xr:uid="{00000000-0005-0000-0000-00005B500000}"/>
    <cellStyle name="Moneda 4 2 2 9 5 2" xfId="29579" xr:uid="{00000000-0005-0000-0000-00005C500000}"/>
    <cellStyle name="Moneda 4 2 2 9 6" xfId="17669" xr:uid="{00000000-0005-0000-0000-00005D500000}"/>
    <cellStyle name="Moneda 4 2 2 9 6 2" xfId="30860" xr:uid="{00000000-0005-0000-0000-00005E500000}"/>
    <cellStyle name="Moneda 4 2 2 9 7" xfId="18955" xr:uid="{00000000-0005-0000-0000-00005F500000}"/>
    <cellStyle name="Moneda 4 2 2 9 7 2" xfId="32146" xr:uid="{00000000-0005-0000-0000-000060500000}"/>
    <cellStyle name="Moneda 4 2 2 9 8" xfId="20259" xr:uid="{00000000-0005-0000-0000-000061500000}"/>
    <cellStyle name="Moneda 4 2 2 9 8 2" xfId="33448" xr:uid="{00000000-0005-0000-0000-000062500000}"/>
    <cellStyle name="Moneda 4 2 2 9 9" xfId="34973" xr:uid="{00000000-0005-0000-0000-000063500000}"/>
    <cellStyle name="Moneda 4 2 20" xfId="11995" xr:uid="{00000000-0005-0000-0000-000064500000}"/>
    <cellStyle name="Moneda 4 2 20 10" xfId="25187" xr:uid="{00000000-0005-0000-0000-000065500000}"/>
    <cellStyle name="Moneda 4 2 20 11" xfId="21494" xr:uid="{00000000-0005-0000-0000-000066500000}"/>
    <cellStyle name="Moneda 4 2 20 2" xfId="12936" xr:uid="{00000000-0005-0000-0000-000067500000}"/>
    <cellStyle name="Moneda 4 2 20 2 2" xfId="26127" xr:uid="{00000000-0005-0000-0000-000068500000}"/>
    <cellStyle name="Moneda 4 2 20 3" xfId="13985" xr:uid="{00000000-0005-0000-0000-000069500000}"/>
    <cellStyle name="Moneda 4 2 20 3 2" xfId="27176" xr:uid="{00000000-0005-0000-0000-00006A500000}"/>
    <cellStyle name="Moneda 4 2 20 4" xfId="15041" xr:uid="{00000000-0005-0000-0000-00006B500000}"/>
    <cellStyle name="Moneda 4 2 20 4 2" xfId="28232" xr:uid="{00000000-0005-0000-0000-00006C500000}"/>
    <cellStyle name="Moneda 4 2 20 5" xfId="16097" xr:uid="{00000000-0005-0000-0000-00006D500000}"/>
    <cellStyle name="Moneda 4 2 20 5 2" xfId="29288" xr:uid="{00000000-0005-0000-0000-00006E500000}"/>
    <cellStyle name="Moneda 4 2 20 6" xfId="17378" xr:uid="{00000000-0005-0000-0000-00006F500000}"/>
    <cellStyle name="Moneda 4 2 20 6 2" xfId="30569" xr:uid="{00000000-0005-0000-0000-000070500000}"/>
    <cellStyle name="Moneda 4 2 20 7" xfId="18664" xr:uid="{00000000-0005-0000-0000-000071500000}"/>
    <cellStyle name="Moneda 4 2 20 7 2" xfId="31855" xr:uid="{00000000-0005-0000-0000-000072500000}"/>
    <cellStyle name="Moneda 4 2 20 8" xfId="19968" xr:uid="{00000000-0005-0000-0000-000073500000}"/>
    <cellStyle name="Moneda 4 2 20 8 2" xfId="33157" xr:uid="{00000000-0005-0000-0000-000074500000}"/>
    <cellStyle name="Moneda 4 2 20 9" xfId="34682" xr:uid="{00000000-0005-0000-0000-000075500000}"/>
    <cellStyle name="Moneda 4 2 21" xfId="12070" xr:uid="{00000000-0005-0000-0000-000076500000}"/>
    <cellStyle name="Moneda 4 2 21 10" xfId="25262" xr:uid="{00000000-0005-0000-0000-000077500000}"/>
    <cellStyle name="Moneda 4 2 21 11" xfId="21568" xr:uid="{00000000-0005-0000-0000-000078500000}"/>
    <cellStyle name="Moneda 4 2 21 2" xfId="13010" xr:uid="{00000000-0005-0000-0000-000079500000}"/>
    <cellStyle name="Moneda 4 2 21 2 2" xfId="26201" xr:uid="{00000000-0005-0000-0000-00007A500000}"/>
    <cellStyle name="Moneda 4 2 21 3" xfId="14059" xr:uid="{00000000-0005-0000-0000-00007B500000}"/>
    <cellStyle name="Moneda 4 2 21 3 2" xfId="27250" xr:uid="{00000000-0005-0000-0000-00007C500000}"/>
    <cellStyle name="Moneda 4 2 21 4" xfId="15115" xr:uid="{00000000-0005-0000-0000-00007D500000}"/>
    <cellStyle name="Moneda 4 2 21 4 2" xfId="28306" xr:uid="{00000000-0005-0000-0000-00007E500000}"/>
    <cellStyle name="Moneda 4 2 21 5" xfId="16171" xr:uid="{00000000-0005-0000-0000-00007F500000}"/>
    <cellStyle name="Moneda 4 2 21 5 2" xfId="29362" xr:uid="{00000000-0005-0000-0000-000080500000}"/>
    <cellStyle name="Moneda 4 2 21 6" xfId="17452" xr:uid="{00000000-0005-0000-0000-000081500000}"/>
    <cellStyle name="Moneda 4 2 21 6 2" xfId="30643" xr:uid="{00000000-0005-0000-0000-000082500000}"/>
    <cellStyle name="Moneda 4 2 21 7" xfId="18738" xr:uid="{00000000-0005-0000-0000-000083500000}"/>
    <cellStyle name="Moneda 4 2 21 7 2" xfId="31929" xr:uid="{00000000-0005-0000-0000-000084500000}"/>
    <cellStyle name="Moneda 4 2 21 8" xfId="20042" xr:uid="{00000000-0005-0000-0000-000085500000}"/>
    <cellStyle name="Moneda 4 2 21 8 2" xfId="33231" xr:uid="{00000000-0005-0000-0000-000086500000}"/>
    <cellStyle name="Moneda 4 2 21 9" xfId="34756" xr:uid="{00000000-0005-0000-0000-000087500000}"/>
    <cellStyle name="Moneda 4 2 22" xfId="12166" xr:uid="{00000000-0005-0000-0000-000088500000}"/>
    <cellStyle name="Moneda 4 2 22 10" xfId="25358" xr:uid="{00000000-0005-0000-0000-000089500000}"/>
    <cellStyle name="Moneda 4 2 22 11" xfId="21664" xr:uid="{00000000-0005-0000-0000-00008A500000}"/>
    <cellStyle name="Moneda 4 2 22 2" xfId="13106" xr:uid="{00000000-0005-0000-0000-00008B500000}"/>
    <cellStyle name="Moneda 4 2 22 2 2" xfId="26297" xr:uid="{00000000-0005-0000-0000-00008C500000}"/>
    <cellStyle name="Moneda 4 2 22 3" xfId="14155" xr:uid="{00000000-0005-0000-0000-00008D500000}"/>
    <cellStyle name="Moneda 4 2 22 3 2" xfId="27346" xr:uid="{00000000-0005-0000-0000-00008E500000}"/>
    <cellStyle name="Moneda 4 2 22 4" xfId="15211" xr:uid="{00000000-0005-0000-0000-00008F500000}"/>
    <cellStyle name="Moneda 4 2 22 4 2" xfId="28402" xr:uid="{00000000-0005-0000-0000-000090500000}"/>
    <cellStyle name="Moneda 4 2 22 5" xfId="16267" xr:uid="{00000000-0005-0000-0000-000091500000}"/>
    <cellStyle name="Moneda 4 2 22 5 2" xfId="29458" xr:uid="{00000000-0005-0000-0000-000092500000}"/>
    <cellStyle name="Moneda 4 2 22 6" xfId="17548" xr:uid="{00000000-0005-0000-0000-000093500000}"/>
    <cellStyle name="Moneda 4 2 22 6 2" xfId="30739" xr:uid="{00000000-0005-0000-0000-000094500000}"/>
    <cellStyle name="Moneda 4 2 22 7" xfId="18834" xr:uid="{00000000-0005-0000-0000-000095500000}"/>
    <cellStyle name="Moneda 4 2 22 7 2" xfId="32025" xr:uid="{00000000-0005-0000-0000-000096500000}"/>
    <cellStyle name="Moneda 4 2 22 8" xfId="20138" xr:uid="{00000000-0005-0000-0000-000097500000}"/>
    <cellStyle name="Moneda 4 2 22 8 2" xfId="33327" xr:uid="{00000000-0005-0000-0000-000098500000}"/>
    <cellStyle name="Moneda 4 2 22 9" xfId="34852" xr:uid="{00000000-0005-0000-0000-000099500000}"/>
    <cellStyle name="Moneda 4 2 23" xfId="12271" xr:uid="{00000000-0005-0000-0000-00009A500000}"/>
    <cellStyle name="Moneda 4 2 23 10" xfId="25463" xr:uid="{00000000-0005-0000-0000-00009B500000}"/>
    <cellStyle name="Moneda 4 2 23 11" xfId="21769" xr:uid="{00000000-0005-0000-0000-00009C500000}"/>
    <cellStyle name="Moneda 4 2 23 2" xfId="13211" xr:uid="{00000000-0005-0000-0000-00009D500000}"/>
    <cellStyle name="Moneda 4 2 23 2 2" xfId="26402" xr:uid="{00000000-0005-0000-0000-00009E500000}"/>
    <cellStyle name="Moneda 4 2 23 3" xfId="14260" xr:uid="{00000000-0005-0000-0000-00009F500000}"/>
    <cellStyle name="Moneda 4 2 23 3 2" xfId="27451" xr:uid="{00000000-0005-0000-0000-0000A0500000}"/>
    <cellStyle name="Moneda 4 2 23 4" xfId="15316" xr:uid="{00000000-0005-0000-0000-0000A1500000}"/>
    <cellStyle name="Moneda 4 2 23 4 2" xfId="28507" xr:uid="{00000000-0005-0000-0000-0000A2500000}"/>
    <cellStyle name="Moneda 4 2 23 5" xfId="16372" xr:uid="{00000000-0005-0000-0000-0000A3500000}"/>
    <cellStyle name="Moneda 4 2 23 5 2" xfId="29563" xr:uid="{00000000-0005-0000-0000-0000A4500000}"/>
    <cellStyle name="Moneda 4 2 23 6" xfId="17653" xr:uid="{00000000-0005-0000-0000-0000A5500000}"/>
    <cellStyle name="Moneda 4 2 23 6 2" xfId="30844" xr:uid="{00000000-0005-0000-0000-0000A6500000}"/>
    <cellStyle name="Moneda 4 2 23 7" xfId="18939" xr:uid="{00000000-0005-0000-0000-0000A7500000}"/>
    <cellStyle name="Moneda 4 2 23 7 2" xfId="32130" xr:uid="{00000000-0005-0000-0000-0000A8500000}"/>
    <cellStyle name="Moneda 4 2 23 8" xfId="20243" xr:uid="{00000000-0005-0000-0000-0000A9500000}"/>
    <cellStyle name="Moneda 4 2 23 8 2" xfId="33432" xr:uid="{00000000-0005-0000-0000-0000AA500000}"/>
    <cellStyle name="Moneda 4 2 23 9" xfId="34957" xr:uid="{00000000-0005-0000-0000-0000AB500000}"/>
    <cellStyle name="Moneda 4 2 24" xfId="12436" xr:uid="{00000000-0005-0000-0000-0000AC500000}"/>
    <cellStyle name="Moneda 4 2 24 10" xfId="25628" xr:uid="{00000000-0005-0000-0000-0000AD500000}"/>
    <cellStyle name="Moneda 4 2 24 11" xfId="21930" xr:uid="{00000000-0005-0000-0000-0000AE500000}"/>
    <cellStyle name="Moneda 4 2 24 2" xfId="13372" xr:uid="{00000000-0005-0000-0000-0000AF500000}"/>
    <cellStyle name="Moneda 4 2 24 2 2" xfId="26563" xr:uid="{00000000-0005-0000-0000-0000B0500000}"/>
    <cellStyle name="Moneda 4 2 24 3" xfId="14421" xr:uid="{00000000-0005-0000-0000-0000B1500000}"/>
    <cellStyle name="Moneda 4 2 24 3 2" xfId="27612" xr:uid="{00000000-0005-0000-0000-0000B2500000}"/>
    <cellStyle name="Moneda 4 2 24 4" xfId="15477" xr:uid="{00000000-0005-0000-0000-0000B3500000}"/>
    <cellStyle name="Moneda 4 2 24 4 2" xfId="28668" xr:uid="{00000000-0005-0000-0000-0000B4500000}"/>
    <cellStyle name="Moneda 4 2 24 5" xfId="16533" xr:uid="{00000000-0005-0000-0000-0000B5500000}"/>
    <cellStyle name="Moneda 4 2 24 5 2" xfId="29724" xr:uid="{00000000-0005-0000-0000-0000B6500000}"/>
    <cellStyle name="Moneda 4 2 24 6" xfId="17814" xr:uid="{00000000-0005-0000-0000-0000B7500000}"/>
    <cellStyle name="Moneda 4 2 24 6 2" xfId="31005" xr:uid="{00000000-0005-0000-0000-0000B8500000}"/>
    <cellStyle name="Moneda 4 2 24 7" xfId="19100" xr:uid="{00000000-0005-0000-0000-0000B9500000}"/>
    <cellStyle name="Moneda 4 2 24 7 2" xfId="32291" xr:uid="{00000000-0005-0000-0000-0000BA500000}"/>
    <cellStyle name="Moneda 4 2 24 8" xfId="20404" xr:uid="{00000000-0005-0000-0000-0000BB500000}"/>
    <cellStyle name="Moneda 4 2 24 8 2" xfId="33593" xr:uid="{00000000-0005-0000-0000-0000BC500000}"/>
    <cellStyle name="Moneda 4 2 24 9" xfId="35118" xr:uid="{00000000-0005-0000-0000-0000BD500000}"/>
    <cellStyle name="Moneda 4 2 25" xfId="12550" xr:uid="{00000000-0005-0000-0000-0000BE500000}"/>
    <cellStyle name="Moneda 4 2 25 10" xfId="25742" xr:uid="{00000000-0005-0000-0000-0000BF500000}"/>
    <cellStyle name="Moneda 4 2 25 11" xfId="22044" xr:uid="{00000000-0005-0000-0000-0000C0500000}"/>
    <cellStyle name="Moneda 4 2 25 2" xfId="13486" xr:uid="{00000000-0005-0000-0000-0000C1500000}"/>
    <cellStyle name="Moneda 4 2 25 2 2" xfId="26677" xr:uid="{00000000-0005-0000-0000-0000C2500000}"/>
    <cellStyle name="Moneda 4 2 25 3" xfId="14535" xr:uid="{00000000-0005-0000-0000-0000C3500000}"/>
    <cellStyle name="Moneda 4 2 25 3 2" xfId="27726" xr:uid="{00000000-0005-0000-0000-0000C4500000}"/>
    <cellStyle name="Moneda 4 2 25 4" xfId="15591" xr:uid="{00000000-0005-0000-0000-0000C5500000}"/>
    <cellStyle name="Moneda 4 2 25 4 2" xfId="28782" xr:uid="{00000000-0005-0000-0000-0000C6500000}"/>
    <cellStyle name="Moneda 4 2 25 5" xfId="16647" xr:uid="{00000000-0005-0000-0000-0000C7500000}"/>
    <cellStyle name="Moneda 4 2 25 5 2" xfId="29838" xr:uid="{00000000-0005-0000-0000-0000C8500000}"/>
    <cellStyle name="Moneda 4 2 25 6" xfId="17928" xr:uid="{00000000-0005-0000-0000-0000C9500000}"/>
    <cellStyle name="Moneda 4 2 25 6 2" xfId="31119" xr:uid="{00000000-0005-0000-0000-0000CA500000}"/>
    <cellStyle name="Moneda 4 2 25 7" xfId="19214" xr:uid="{00000000-0005-0000-0000-0000CB500000}"/>
    <cellStyle name="Moneda 4 2 25 7 2" xfId="32405" xr:uid="{00000000-0005-0000-0000-0000CC500000}"/>
    <cellStyle name="Moneda 4 2 25 8" xfId="20518" xr:uid="{00000000-0005-0000-0000-0000CD500000}"/>
    <cellStyle name="Moneda 4 2 25 8 2" xfId="33707" xr:uid="{00000000-0005-0000-0000-0000CE500000}"/>
    <cellStyle name="Moneda 4 2 25 9" xfId="35232" xr:uid="{00000000-0005-0000-0000-0000CF500000}"/>
    <cellStyle name="Moneda 4 2 26" xfId="13637" xr:uid="{00000000-0005-0000-0000-0000D0500000}"/>
    <cellStyle name="Moneda 4 2 26 10" xfId="22195" xr:uid="{00000000-0005-0000-0000-0000D1500000}"/>
    <cellStyle name="Moneda 4 2 26 2" xfId="14686" xr:uid="{00000000-0005-0000-0000-0000D2500000}"/>
    <cellStyle name="Moneda 4 2 26 2 2" xfId="27877" xr:uid="{00000000-0005-0000-0000-0000D3500000}"/>
    <cellStyle name="Moneda 4 2 26 3" xfId="15742" xr:uid="{00000000-0005-0000-0000-0000D4500000}"/>
    <cellStyle name="Moneda 4 2 26 3 2" xfId="28933" xr:uid="{00000000-0005-0000-0000-0000D5500000}"/>
    <cellStyle name="Moneda 4 2 26 4" xfId="16798" xr:uid="{00000000-0005-0000-0000-0000D6500000}"/>
    <cellStyle name="Moneda 4 2 26 4 2" xfId="29989" xr:uid="{00000000-0005-0000-0000-0000D7500000}"/>
    <cellStyle name="Moneda 4 2 26 5" xfId="18079" xr:uid="{00000000-0005-0000-0000-0000D8500000}"/>
    <cellStyle name="Moneda 4 2 26 5 2" xfId="31270" xr:uid="{00000000-0005-0000-0000-0000D9500000}"/>
    <cellStyle name="Moneda 4 2 26 6" xfId="19365" xr:uid="{00000000-0005-0000-0000-0000DA500000}"/>
    <cellStyle name="Moneda 4 2 26 6 2" xfId="32556" xr:uid="{00000000-0005-0000-0000-0000DB500000}"/>
    <cellStyle name="Moneda 4 2 26 7" xfId="20669" xr:uid="{00000000-0005-0000-0000-0000DC500000}"/>
    <cellStyle name="Moneda 4 2 26 7 2" xfId="33858" xr:uid="{00000000-0005-0000-0000-0000DD500000}"/>
    <cellStyle name="Moneda 4 2 26 8" xfId="35383" xr:uid="{00000000-0005-0000-0000-0000DE500000}"/>
    <cellStyle name="Moneda 4 2 26 9" xfId="26828" xr:uid="{00000000-0005-0000-0000-0000DF500000}"/>
    <cellStyle name="Moneda 4 2 27" xfId="12725" xr:uid="{00000000-0005-0000-0000-0000E0500000}"/>
    <cellStyle name="Moneda 4 2 27 2" xfId="16920" xr:uid="{00000000-0005-0000-0000-0000E1500000}"/>
    <cellStyle name="Moneda 4 2 27 2 2" xfId="30111" xr:uid="{00000000-0005-0000-0000-0000E2500000}"/>
    <cellStyle name="Moneda 4 2 27 3" xfId="18200" xr:uid="{00000000-0005-0000-0000-0000E3500000}"/>
    <cellStyle name="Moneda 4 2 27 3 2" xfId="31391" xr:uid="{00000000-0005-0000-0000-0000E4500000}"/>
    <cellStyle name="Moneda 4 2 27 4" xfId="19486" xr:uid="{00000000-0005-0000-0000-0000E5500000}"/>
    <cellStyle name="Moneda 4 2 27 4 2" xfId="32677" xr:uid="{00000000-0005-0000-0000-0000E6500000}"/>
    <cellStyle name="Moneda 4 2 27 5" xfId="20790" xr:uid="{00000000-0005-0000-0000-0000E7500000}"/>
    <cellStyle name="Moneda 4 2 27 5 2" xfId="33979" xr:uid="{00000000-0005-0000-0000-0000E8500000}"/>
    <cellStyle name="Moneda 4 2 27 6" xfId="35504" xr:uid="{00000000-0005-0000-0000-0000E9500000}"/>
    <cellStyle name="Moneda 4 2 27 7" xfId="25916" xr:uid="{00000000-0005-0000-0000-0000EA500000}"/>
    <cellStyle name="Moneda 4 2 27 8" xfId="22316" xr:uid="{00000000-0005-0000-0000-0000EB500000}"/>
    <cellStyle name="Moneda 4 2 28" xfId="13774" xr:uid="{00000000-0005-0000-0000-0000EC500000}"/>
    <cellStyle name="Moneda 4 2 28 2" xfId="21035" xr:uid="{00000000-0005-0000-0000-0000ED500000}"/>
    <cellStyle name="Moneda 4 2 28 2 2" xfId="34224" xr:uid="{00000000-0005-0000-0000-0000EE500000}"/>
    <cellStyle name="Moneda 4 2 28 3" xfId="35749" xr:uid="{00000000-0005-0000-0000-0000EF500000}"/>
    <cellStyle name="Moneda 4 2 28 4" xfId="26965" xr:uid="{00000000-0005-0000-0000-0000F0500000}"/>
    <cellStyle name="Moneda 4 2 28 5" xfId="22561" xr:uid="{00000000-0005-0000-0000-0000F1500000}"/>
    <cellStyle name="Moneda 4 2 29" xfId="14830" xr:uid="{00000000-0005-0000-0000-0000F2500000}"/>
    <cellStyle name="Moneda 4 2 29 2" xfId="35989" xr:uid="{00000000-0005-0000-0000-0000F3500000}"/>
    <cellStyle name="Moneda 4 2 29 3" xfId="28021" xr:uid="{00000000-0005-0000-0000-0000F4500000}"/>
    <cellStyle name="Moneda 4 2 29 4" xfId="22801" xr:uid="{00000000-0005-0000-0000-0000F5500000}"/>
    <cellStyle name="Moneda 4 2 3" xfId="554" xr:uid="{00000000-0005-0000-0000-0000F6500000}"/>
    <cellStyle name="Moneda 4 2 3 10" xfId="12614" xr:uid="{00000000-0005-0000-0000-0000F7500000}"/>
    <cellStyle name="Moneda 4 2 3 10 10" xfId="25806" xr:uid="{00000000-0005-0000-0000-0000F8500000}"/>
    <cellStyle name="Moneda 4 2 3 10 11" xfId="22108" xr:uid="{00000000-0005-0000-0000-0000F9500000}"/>
    <cellStyle name="Moneda 4 2 3 10 2" xfId="13550" xr:uid="{00000000-0005-0000-0000-0000FA500000}"/>
    <cellStyle name="Moneda 4 2 3 10 2 2" xfId="26741" xr:uid="{00000000-0005-0000-0000-0000FB500000}"/>
    <cellStyle name="Moneda 4 2 3 10 3" xfId="14599" xr:uid="{00000000-0005-0000-0000-0000FC500000}"/>
    <cellStyle name="Moneda 4 2 3 10 3 2" xfId="27790" xr:uid="{00000000-0005-0000-0000-0000FD500000}"/>
    <cellStyle name="Moneda 4 2 3 10 4" xfId="15655" xr:uid="{00000000-0005-0000-0000-0000FE500000}"/>
    <cellStyle name="Moneda 4 2 3 10 4 2" xfId="28846" xr:uid="{00000000-0005-0000-0000-0000FF500000}"/>
    <cellStyle name="Moneda 4 2 3 10 5" xfId="16711" xr:uid="{00000000-0005-0000-0000-000000510000}"/>
    <cellStyle name="Moneda 4 2 3 10 5 2" xfId="29902" xr:uid="{00000000-0005-0000-0000-000001510000}"/>
    <cellStyle name="Moneda 4 2 3 10 6" xfId="17992" xr:uid="{00000000-0005-0000-0000-000002510000}"/>
    <cellStyle name="Moneda 4 2 3 10 6 2" xfId="31183" xr:uid="{00000000-0005-0000-0000-000003510000}"/>
    <cellStyle name="Moneda 4 2 3 10 7" xfId="19278" xr:uid="{00000000-0005-0000-0000-000004510000}"/>
    <cellStyle name="Moneda 4 2 3 10 7 2" xfId="32469" xr:uid="{00000000-0005-0000-0000-000005510000}"/>
    <cellStyle name="Moneda 4 2 3 10 8" xfId="20582" xr:uid="{00000000-0005-0000-0000-000006510000}"/>
    <cellStyle name="Moneda 4 2 3 10 8 2" xfId="33771" xr:uid="{00000000-0005-0000-0000-000007510000}"/>
    <cellStyle name="Moneda 4 2 3 10 9" xfId="35296" xr:uid="{00000000-0005-0000-0000-000008510000}"/>
    <cellStyle name="Moneda 4 2 3 11" xfId="13701" xr:uid="{00000000-0005-0000-0000-000009510000}"/>
    <cellStyle name="Moneda 4 2 3 11 10" xfId="22259" xr:uid="{00000000-0005-0000-0000-00000A510000}"/>
    <cellStyle name="Moneda 4 2 3 11 2" xfId="14750" xr:uid="{00000000-0005-0000-0000-00000B510000}"/>
    <cellStyle name="Moneda 4 2 3 11 2 2" xfId="27941" xr:uid="{00000000-0005-0000-0000-00000C510000}"/>
    <cellStyle name="Moneda 4 2 3 11 3" xfId="15806" xr:uid="{00000000-0005-0000-0000-00000D510000}"/>
    <cellStyle name="Moneda 4 2 3 11 3 2" xfId="28997" xr:uid="{00000000-0005-0000-0000-00000E510000}"/>
    <cellStyle name="Moneda 4 2 3 11 4" xfId="16862" xr:uid="{00000000-0005-0000-0000-00000F510000}"/>
    <cellStyle name="Moneda 4 2 3 11 4 2" xfId="30053" xr:uid="{00000000-0005-0000-0000-000010510000}"/>
    <cellStyle name="Moneda 4 2 3 11 5" xfId="18143" xr:uid="{00000000-0005-0000-0000-000011510000}"/>
    <cellStyle name="Moneda 4 2 3 11 5 2" xfId="31334" xr:uid="{00000000-0005-0000-0000-000012510000}"/>
    <cellStyle name="Moneda 4 2 3 11 6" xfId="19429" xr:uid="{00000000-0005-0000-0000-000013510000}"/>
    <cellStyle name="Moneda 4 2 3 11 6 2" xfId="32620" xr:uid="{00000000-0005-0000-0000-000014510000}"/>
    <cellStyle name="Moneda 4 2 3 11 7" xfId="20733" xr:uid="{00000000-0005-0000-0000-000015510000}"/>
    <cellStyle name="Moneda 4 2 3 11 7 2" xfId="33922" xr:uid="{00000000-0005-0000-0000-000016510000}"/>
    <cellStyle name="Moneda 4 2 3 11 8" xfId="35447" xr:uid="{00000000-0005-0000-0000-000017510000}"/>
    <cellStyle name="Moneda 4 2 3 11 9" xfId="26892" xr:uid="{00000000-0005-0000-0000-000018510000}"/>
    <cellStyle name="Moneda 4 2 3 12" xfId="12730" xr:uid="{00000000-0005-0000-0000-000019510000}"/>
    <cellStyle name="Moneda 4 2 3 12 2" xfId="16984" xr:uid="{00000000-0005-0000-0000-00001A510000}"/>
    <cellStyle name="Moneda 4 2 3 12 2 2" xfId="30175" xr:uid="{00000000-0005-0000-0000-00001B510000}"/>
    <cellStyle name="Moneda 4 2 3 12 3" xfId="18264" xr:uid="{00000000-0005-0000-0000-00001C510000}"/>
    <cellStyle name="Moneda 4 2 3 12 3 2" xfId="31455" xr:uid="{00000000-0005-0000-0000-00001D510000}"/>
    <cellStyle name="Moneda 4 2 3 12 4" xfId="19550" xr:uid="{00000000-0005-0000-0000-00001E510000}"/>
    <cellStyle name="Moneda 4 2 3 12 4 2" xfId="32741" xr:uid="{00000000-0005-0000-0000-00001F510000}"/>
    <cellStyle name="Moneda 4 2 3 12 5" xfId="20854" xr:uid="{00000000-0005-0000-0000-000020510000}"/>
    <cellStyle name="Moneda 4 2 3 12 5 2" xfId="34043" xr:uid="{00000000-0005-0000-0000-000021510000}"/>
    <cellStyle name="Moneda 4 2 3 12 6" xfId="35568" xr:uid="{00000000-0005-0000-0000-000022510000}"/>
    <cellStyle name="Moneda 4 2 3 12 7" xfId="25921" xr:uid="{00000000-0005-0000-0000-000023510000}"/>
    <cellStyle name="Moneda 4 2 3 12 8" xfId="22380" xr:uid="{00000000-0005-0000-0000-000024510000}"/>
    <cellStyle name="Moneda 4 2 3 13" xfId="13779" xr:uid="{00000000-0005-0000-0000-000025510000}"/>
    <cellStyle name="Moneda 4 2 3 13 2" xfId="21099" xr:uid="{00000000-0005-0000-0000-000026510000}"/>
    <cellStyle name="Moneda 4 2 3 13 2 2" xfId="34288" xr:uid="{00000000-0005-0000-0000-000027510000}"/>
    <cellStyle name="Moneda 4 2 3 13 3" xfId="35813" xr:uid="{00000000-0005-0000-0000-000028510000}"/>
    <cellStyle name="Moneda 4 2 3 13 4" xfId="26970" xr:uid="{00000000-0005-0000-0000-000029510000}"/>
    <cellStyle name="Moneda 4 2 3 13 5" xfId="22625" xr:uid="{00000000-0005-0000-0000-00002A510000}"/>
    <cellStyle name="Moneda 4 2 3 14" xfId="14835" xr:uid="{00000000-0005-0000-0000-00002B510000}"/>
    <cellStyle name="Moneda 4 2 3 14 2" xfId="36053" xr:uid="{00000000-0005-0000-0000-00002C510000}"/>
    <cellStyle name="Moneda 4 2 3 14 3" xfId="28026" xr:uid="{00000000-0005-0000-0000-00002D510000}"/>
    <cellStyle name="Moneda 4 2 3 14 4" xfId="22865" xr:uid="{00000000-0005-0000-0000-00002E510000}"/>
    <cellStyle name="Moneda 4 2 3 15" xfId="15891" xr:uid="{00000000-0005-0000-0000-00002F510000}"/>
    <cellStyle name="Moneda 4 2 3 15 2" xfId="36283" xr:uid="{00000000-0005-0000-0000-000030510000}"/>
    <cellStyle name="Moneda 4 2 3 15 3" xfId="29082" xr:uid="{00000000-0005-0000-0000-000031510000}"/>
    <cellStyle name="Moneda 4 2 3 15 4" xfId="23095" xr:uid="{00000000-0005-0000-0000-000032510000}"/>
    <cellStyle name="Moneda 4 2 3 16" xfId="17172" xr:uid="{00000000-0005-0000-0000-000033510000}"/>
    <cellStyle name="Moneda 4 2 3 16 2" xfId="36538" xr:uid="{00000000-0005-0000-0000-000034510000}"/>
    <cellStyle name="Moneda 4 2 3 16 3" xfId="30363" xr:uid="{00000000-0005-0000-0000-000035510000}"/>
    <cellStyle name="Moneda 4 2 3 16 4" xfId="23359" xr:uid="{00000000-0005-0000-0000-000036510000}"/>
    <cellStyle name="Moneda 4 2 3 17" xfId="18458" xr:uid="{00000000-0005-0000-0000-000037510000}"/>
    <cellStyle name="Moneda 4 2 3 17 2" xfId="36793" xr:uid="{00000000-0005-0000-0000-000038510000}"/>
    <cellStyle name="Moneda 4 2 3 17 3" xfId="31649" xr:uid="{00000000-0005-0000-0000-000039510000}"/>
    <cellStyle name="Moneda 4 2 3 17 4" xfId="23614" xr:uid="{00000000-0005-0000-0000-00003A510000}"/>
    <cellStyle name="Moneda 4 2 3 18" xfId="19762" xr:uid="{00000000-0005-0000-0000-00003B510000}"/>
    <cellStyle name="Moneda 4 2 3 18 2" xfId="37022" xr:uid="{00000000-0005-0000-0000-00003C510000}"/>
    <cellStyle name="Moneda 4 2 3 18 3" xfId="32951" xr:uid="{00000000-0005-0000-0000-00003D510000}"/>
    <cellStyle name="Moneda 4 2 3 18 4" xfId="23843" xr:uid="{00000000-0005-0000-0000-00003E510000}"/>
    <cellStyle name="Moneda 4 2 3 19" xfId="24072" xr:uid="{00000000-0005-0000-0000-00003F510000}"/>
    <cellStyle name="Moneda 4 2 3 19 2" xfId="37251" xr:uid="{00000000-0005-0000-0000-000040510000}"/>
    <cellStyle name="Moneda 4 2 3 2" xfId="3538" xr:uid="{00000000-0005-0000-0000-000041510000}"/>
    <cellStyle name="Moneda 4 2 3 2 10" xfId="24181" xr:uid="{00000000-0005-0000-0000-000042510000}"/>
    <cellStyle name="Moneda 4 2 3 2 10 2" xfId="37360" xr:uid="{00000000-0005-0000-0000-000043510000}"/>
    <cellStyle name="Moneda 4 2 3 2 11" xfId="24410" xr:uid="{00000000-0005-0000-0000-000044510000}"/>
    <cellStyle name="Moneda 4 2 3 2 11 2" xfId="37589" xr:uid="{00000000-0005-0000-0000-000045510000}"/>
    <cellStyle name="Moneda 4 2 3 2 12" xfId="24661" xr:uid="{00000000-0005-0000-0000-000046510000}"/>
    <cellStyle name="Moneda 4 2 3 2 12 2" xfId="37840" xr:uid="{00000000-0005-0000-0000-000047510000}"/>
    <cellStyle name="Moneda 4 2 3 2 13" xfId="34508" xr:uid="{00000000-0005-0000-0000-000048510000}"/>
    <cellStyle name="Moneda 4 2 3 2 14" xfId="24912" xr:uid="{00000000-0005-0000-0000-000049510000}"/>
    <cellStyle name="Moneda 4 2 3 2 15" xfId="21320" xr:uid="{00000000-0005-0000-0000-00004A510000}"/>
    <cellStyle name="Moneda 4 2 3 2 2" xfId="6841" xr:uid="{00000000-0005-0000-0000-00004B510000}"/>
    <cellStyle name="Moneda 4 2 3 2 2 10" xfId="25087" xr:uid="{00000000-0005-0000-0000-00004C510000}"/>
    <cellStyle name="Moneda 4 2 3 2 2 11" xfId="21400" xr:uid="{00000000-0005-0000-0000-00004D510000}"/>
    <cellStyle name="Moneda 4 2 3 2 2 2" xfId="12842" xr:uid="{00000000-0005-0000-0000-00004E510000}"/>
    <cellStyle name="Moneda 4 2 3 2 2 2 2" xfId="26033" xr:uid="{00000000-0005-0000-0000-00004F510000}"/>
    <cellStyle name="Moneda 4 2 3 2 2 3" xfId="13891" xr:uid="{00000000-0005-0000-0000-000050510000}"/>
    <cellStyle name="Moneda 4 2 3 2 2 3 2" xfId="27082" xr:uid="{00000000-0005-0000-0000-000051510000}"/>
    <cellStyle name="Moneda 4 2 3 2 2 4" xfId="14947" xr:uid="{00000000-0005-0000-0000-000052510000}"/>
    <cellStyle name="Moneda 4 2 3 2 2 4 2" xfId="28138" xr:uid="{00000000-0005-0000-0000-000053510000}"/>
    <cellStyle name="Moneda 4 2 3 2 2 5" xfId="16003" xr:uid="{00000000-0005-0000-0000-000054510000}"/>
    <cellStyle name="Moneda 4 2 3 2 2 5 2" xfId="29194" xr:uid="{00000000-0005-0000-0000-000055510000}"/>
    <cellStyle name="Moneda 4 2 3 2 2 6" xfId="17284" xr:uid="{00000000-0005-0000-0000-000056510000}"/>
    <cellStyle name="Moneda 4 2 3 2 2 6 2" xfId="30475" xr:uid="{00000000-0005-0000-0000-000057510000}"/>
    <cellStyle name="Moneda 4 2 3 2 2 7" xfId="18570" xr:uid="{00000000-0005-0000-0000-000058510000}"/>
    <cellStyle name="Moneda 4 2 3 2 2 7 2" xfId="31761" xr:uid="{00000000-0005-0000-0000-000059510000}"/>
    <cellStyle name="Moneda 4 2 3 2 2 8" xfId="19874" xr:uid="{00000000-0005-0000-0000-00005A510000}"/>
    <cellStyle name="Moneda 4 2 3 2 2 8 2" xfId="33063" xr:uid="{00000000-0005-0000-0000-00005B510000}"/>
    <cellStyle name="Moneda 4 2 3 2 2 9" xfId="34588" xr:uid="{00000000-0005-0000-0000-00005C510000}"/>
    <cellStyle name="Moneda 4 2 3 2 3" xfId="12762" xr:uid="{00000000-0005-0000-0000-00005D510000}"/>
    <cellStyle name="Moneda 4 2 3 2 3 2" xfId="17093" xr:uid="{00000000-0005-0000-0000-00005E510000}"/>
    <cellStyle name="Moneda 4 2 3 2 3 2 2" xfId="30284" xr:uid="{00000000-0005-0000-0000-00005F510000}"/>
    <cellStyle name="Moneda 4 2 3 2 3 3" xfId="18373" xr:uid="{00000000-0005-0000-0000-000060510000}"/>
    <cellStyle name="Moneda 4 2 3 2 3 3 2" xfId="31564" xr:uid="{00000000-0005-0000-0000-000061510000}"/>
    <cellStyle name="Moneda 4 2 3 2 3 4" xfId="19659" xr:uid="{00000000-0005-0000-0000-000062510000}"/>
    <cellStyle name="Moneda 4 2 3 2 3 4 2" xfId="32850" xr:uid="{00000000-0005-0000-0000-000063510000}"/>
    <cellStyle name="Moneda 4 2 3 2 3 5" xfId="20963" xr:uid="{00000000-0005-0000-0000-000064510000}"/>
    <cellStyle name="Moneda 4 2 3 2 3 5 2" xfId="34152" xr:uid="{00000000-0005-0000-0000-000065510000}"/>
    <cellStyle name="Moneda 4 2 3 2 3 6" xfId="35677" xr:uid="{00000000-0005-0000-0000-000066510000}"/>
    <cellStyle name="Moneda 4 2 3 2 3 7" xfId="25953" xr:uid="{00000000-0005-0000-0000-000067510000}"/>
    <cellStyle name="Moneda 4 2 3 2 3 8" xfId="22489" xr:uid="{00000000-0005-0000-0000-000068510000}"/>
    <cellStyle name="Moneda 4 2 3 2 4" xfId="13811" xr:uid="{00000000-0005-0000-0000-000069510000}"/>
    <cellStyle name="Moneda 4 2 3 2 4 2" xfId="21208" xr:uid="{00000000-0005-0000-0000-00006A510000}"/>
    <cellStyle name="Moneda 4 2 3 2 4 2 2" xfId="34397" xr:uid="{00000000-0005-0000-0000-00006B510000}"/>
    <cellStyle name="Moneda 4 2 3 2 4 3" xfId="35922" xr:uid="{00000000-0005-0000-0000-00006C510000}"/>
    <cellStyle name="Moneda 4 2 3 2 4 4" xfId="27002" xr:uid="{00000000-0005-0000-0000-00006D510000}"/>
    <cellStyle name="Moneda 4 2 3 2 4 5" xfId="22734" xr:uid="{00000000-0005-0000-0000-00006E510000}"/>
    <cellStyle name="Moneda 4 2 3 2 5" xfId="14867" xr:uid="{00000000-0005-0000-0000-00006F510000}"/>
    <cellStyle name="Moneda 4 2 3 2 5 2" xfId="36162" xr:uid="{00000000-0005-0000-0000-000070510000}"/>
    <cellStyle name="Moneda 4 2 3 2 5 3" xfId="28058" xr:uid="{00000000-0005-0000-0000-000071510000}"/>
    <cellStyle name="Moneda 4 2 3 2 5 4" xfId="22974" xr:uid="{00000000-0005-0000-0000-000072510000}"/>
    <cellStyle name="Moneda 4 2 3 2 6" xfId="15923" xr:uid="{00000000-0005-0000-0000-000073510000}"/>
    <cellStyle name="Moneda 4 2 3 2 6 2" xfId="36392" xr:uid="{00000000-0005-0000-0000-000074510000}"/>
    <cellStyle name="Moneda 4 2 3 2 6 3" xfId="29114" xr:uid="{00000000-0005-0000-0000-000075510000}"/>
    <cellStyle name="Moneda 4 2 3 2 6 4" xfId="23204" xr:uid="{00000000-0005-0000-0000-000076510000}"/>
    <cellStyle name="Moneda 4 2 3 2 7" xfId="17204" xr:uid="{00000000-0005-0000-0000-000077510000}"/>
    <cellStyle name="Moneda 4 2 3 2 7 2" xfId="36647" xr:uid="{00000000-0005-0000-0000-000078510000}"/>
    <cellStyle name="Moneda 4 2 3 2 7 3" xfId="30395" xr:uid="{00000000-0005-0000-0000-000079510000}"/>
    <cellStyle name="Moneda 4 2 3 2 7 4" xfId="23468" xr:uid="{00000000-0005-0000-0000-00007A510000}"/>
    <cellStyle name="Moneda 4 2 3 2 8" xfId="18490" xr:uid="{00000000-0005-0000-0000-00007B510000}"/>
    <cellStyle name="Moneda 4 2 3 2 8 2" xfId="36902" xr:uid="{00000000-0005-0000-0000-00007C510000}"/>
    <cellStyle name="Moneda 4 2 3 2 8 3" xfId="31681" xr:uid="{00000000-0005-0000-0000-00007D510000}"/>
    <cellStyle name="Moneda 4 2 3 2 8 4" xfId="23723" xr:uid="{00000000-0005-0000-0000-00007E510000}"/>
    <cellStyle name="Moneda 4 2 3 2 9" xfId="19794" xr:uid="{00000000-0005-0000-0000-00007F510000}"/>
    <cellStyle name="Moneda 4 2 3 2 9 2" xfId="37131" xr:uid="{00000000-0005-0000-0000-000080510000}"/>
    <cellStyle name="Moneda 4 2 3 2 9 3" xfId="32983" xr:uid="{00000000-0005-0000-0000-000081510000}"/>
    <cellStyle name="Moneda 4 2 3 2 9 4" xfId="23952" xr:uid="{00000000-0005-0000-0000-000082510000}"/>
    <cellStyle name="Moneda 4 2 3 20" xfId="24301" xr:uid="{00000000-0005-0000-0000-000083510000}"/>
    <cellStyle name="Moneda 4 2 3 20 2" xfId="37480" xr:uid="{00000000-0005-0000-0000-000084510000}"/>
    <cellStyle name="Moneda 4 2 3 21" xfId="24552" xr:uid="{00000000-0005-0000-0000-000085510000}"/>
    <cellStyle name="Moneda 4 2 3 21 2" xfId="37731" xr:uid="{00000000-0005-0000-0000-000086510000}"/>
    <cellStyle name="Moneda 4 2 3 22" xfId="34476" xr:uid="{00000000-0005-0000-0000-000087510000}"/>
    <cellStyle name="Moneda 4 2 3 23" xfId="24877" xr:uid="{00000000-0005-0000-0000-000088510000}"/>
    <cellStyle name="Moneda 4 2 3 24" xfId="21288" xr:uid="{00000000-0005-0000-0000-000089510000}"/>
    <cellStyle name="Moneda 4 2 3 3" xfId="9309" xr:uid="{00000000-0005-0000-0000-00008A510000}"/>
    <cellStyle name="Moneda 4 2 3 3 10" xfId="25115" xr:uid="{00000000-0005-0000-0000-00008B510000}"/>
    <cellStyle name="Moneda 4 2 3 3 11" xfId="21428" xr:uid="{00000000-0005-0000-0000-00008C510000}"/>
    <cellStyle name="Moneda 4 2 3 3 2" xfId="12870" xr:uid="{00000000-0005-0000-0000-00008D510000}"/>
    <cellStyle name="Moneda 4 2 3 3 2 2" xfId="26061" xr:uid="{00000000-0005-0000-0000-00008E510000}"/>
    <cellStyle name="Moneda 4 2 3 3 3" xfId="13919" xr:uid="{00000000-0005-0000-0000-00008F510000}"/>
    <cellStyle name="Moneda 4 2 3 3 3 2" xfId="27110" xr:uid="{00000000-0005-0000-0000-000090510000}"/>
    <cellStyle name="Moneda 4 2 3 3 4" xfId="14975" xr:uid="{00000000-0005-0000-0000-000091510000}"/>
    <cellStyle name="Moneda 4 2 3 3 4 2" xfId="28166" xr:uid="{00000000-0005-0000-0000-000092510000}"/>
    <cellStyle name="Moneda 4 2 3 3 5" xfId="16031" xr:uid="{00000000-0005-0000-0000-000093510000}"/>
    <cellStyle name="Moneda 4 2 3 3 5 2" xfId="29222" xr:uid="{00000000-0005-0000-0000-000094510000}"/>
    <cellStyle name="Moneda 4 2 3 3 6" xfId="17312" xr:uid="{00000000-0005-0000-0000-000095510000}"/>
    <cellStyle name="Moneda 4 2 3 3 6 2" xfId="30503" xr:uid="{00000000-0005-0000-0000-000096510000}"/>
    <cellStyle name="Moneda 4 2 3 3 7" xfId="18598" xr:uid="{00000000-0005-0000-0000-000097510000}"/>
    <cellStyle name="Moneda 4 2 3 3 7 2" xfId="31789" xr:uid="{00000000-0005-0000-0000-000098510000}"/>
    <cellStyle name="Moneda 4 2 3 3 8" xfId="19902" xr:uid="{00000000-0005-0000-0000-000099510000}"/>
    <cellStyle name="Moneda 4 2 3 3 8 2" xfId="33091" xr:uid="{00000000-0005-0000-0000-00009A510000}"/>
    <cellStyle name="Moneda 4 2 3 3 9" xfId="34616" xr:uid="{00000000-0005-0000-0000-00009B510000}"/>
    <cellStyle name="Moneda 4 2 3 4" xfId="4703" xr:uid="{00000000-0005-0000-0000-00009C510000}"/>
    <cellStyle name="Moneda 4 2 3 4 10" xfId="25046" xr:uid="{00000000-0005-0000-0000-00009D510000}"/>
    <cellStyle name="Moneda 4 2 3 4 11" xfId="21360" xr:uid="{00000000-0005-0000-0000-00009E510000}"/>
    <cellStyle name="Moneda 4 2 3 4 2" xfId="12802" xr:uid="{00000000-0005-0000-0000-00009F510000}"/>
    <cellStyle name="Moneda 4 2 3 4 2 2" xfId="25993" xr:uid="{00000000-0005-0000-0000-0000A0510000}"/>
    <cellStyle name="Moneda 4 2 3 4 3" xfId="13851" xr:uid="{00000000-0005-0000-0000-0000A1510000}"/>
    <cellStyle name="Moneda 4 2 3 4 3 2" xfId="27042" xr:uid="{00000000-0005-0000-0000-0000A2510000}"/>
    <cellStyle name="Moneda 4 2 3 4 4" xfId="14907" xr:uid="{00000000-0005-0000-0000-0000A3510000}"/>
    <cellStyle name="Moneda 4 2 3 4 4 2" xfId="28098" xr:uid="{00000000-0005-0000-0000-0000A4510000}"/>
    <cellStyle name="Moneda 4 2 3 4 5" xfId="15963" xr:uid="{00000000-0005-0000-0000-0000A5510000}"/>
    <cellStyle name="Moneda 4 2 3 4 5 2" xfId="29154" xr:uid="{00000000-0005-0000-0000-0000A6510000}"/>
    <cellStyle name="Moneda 4 2 3 4 6" xfId="17244" xr:uid="{00000000-0005-0000-0000-0000A7510000}"/>
    <cellStyle name="Moneda 4 2 3 4 6 2" xfId="30435" xr:uid="{00000000-0005-0000-0000-0000A8510000}"/>
    <cellStyle name="Moneda 4 2 3 4 7" xfId="18530" xr:uid="{00000000-0005-0000-0000-0000A9510000}"/>
    <cellStyle name="Moneda 4 2 3 4 7 2" xfId="31721" xr:uid="{00000000-0005-0000-0000-0000AA510000}"/>
    <cellStyle name="Moneda 4 2 3 4 8" xfId="19834" xr:uid="{00000000-0005-0000-0000-0000AB510000}"/>
    <cellStyle name="Moneda 4 2 3 4 8 2" xfId="33023" xr:uid="{00000000-0005-0000-0000-0000AC510000}"/>
    <cellStyle name="Moneda 4 2 3 4 9" xfId="34548" xr:uid="{00000000-0005-0000-0000-0000AD510000}"/>
    <cellStyle name="Moneda 4 2 3 5" xfId="12027" xr:uid="{00000000-0005-0000-0000-0000AE510000}"/>
    <cellStyle name="Moneda 4 2 3 5 10" xfId="25219" xr:uid="{00000000-0005-0000-0000-0000AF510000}"/>
    <cellStyle name="Moneda 4 2 3 5 11" xfId="21526" xr:uid="{00000000-0005-0000-0000-0000B0510000}"/>
    <cellStyle name="Moneda 4 2 3 5 2" xfId="12968" xr:uid="{00000000-0005-0000-0000-0000B1510000}"/>
    <cellStyle name="Moneda 4 2 3 5 2 2" xfId="26159" xr:uid="{00000000-0005-0000-0000-0000B2510000}"/>
    <cellStyle name="Moneda 4 2 3 5 3" xfId="14017" xr:uid="{00000000-0005-0000-0000-0000B3510000}"/>
    <cellStyle name="Moneda 4 2 3 5 3 2" xfId="27208" xr:uid="{00000000-0005-0000-0000-0000B4510000}"/>
    <cellStyle name="Moneda 4 2 3 5 4" xfId="15073" xr:uid="{00000000-0005-0000-0000-0000B5510000}"/>
    <cellStyle name="Moneda 4 2 3 5 4 2" xfId="28264" xr:uid="{00000000-0005-0000-0000-0000B6510000}"/>
    <cellStyle name="Moneda 4 2 3 5 5" xfId="16129" xr:uid="{00000000-0005-0000-0000-0000B7510000}"/>
    <cellStyle name="Moneda 4 2 3 5 5 2" xfId="29320" xr:uid="{00000000-0005-0000-0000-0000B8510000}"/>
    <cellStyle name="Moneda 4 2 3 5 6" xfId="17410" xr:uid="{00000000-0005-0000-0000-0000B9510000}"/>
    <cellStyle name="Moneda 4 2 3 5 6 2" xfId="30601" xr:uid="{00000000-0005-0000-0000-0000BA510000}"/>
    <cellStyle name="Moneda 4 2 3 5 7" xfId="18696" xr:uid="{00000000-0005-0000-0000-0000BB510000}"/>
    <cellStyle name="Moneda 4 2 3 5 7 2" xfId="31887" xr:uid="{00000000-0005-0000-0000-0000BC510000}"/>
    <cellStyle name="Moneda 4 2 3 5 8" xfId="20000" xr:uid="{00000000-0005-0000-0000-0000BD510000}"/>
    <cellStyle name="Moneda 4 2 3 5 8 2" xfId="33189" xr:uid="{00000000-0005-0000-0000-0000BE510000}"/>
    <cellStyle name="Moneda 4 2 3 5 9" xfId="34714" xr:uid="{00000000-0005-0000-0000-0000BF510000}"/>
    <cellStyle name="Moneda 4 2 3 6" xfId="12134" xr:uid="{00000000-0005-0000-0000-0000C0510000}"/>
    <cellStyle name="Moneda 4 2 3 6 10" xfId="25326" xr:uid="{00000000-0005-0000-0000-0000C1510000}"/>
    <cellStyle name="Moneda 4 2 3 6 11" xfId="21632" xr:uid="{00000000-0005-0000-0000-0000C2510000}"/>
    <cellStyle name="Moneda 4 2 3 6 2" xfId="13074" xr:uid="{00000000-0005-0000-0000-0000C3510000}"/>
    <cellStyle name="Moneda 4 2 3 6 2 2" xfId="26265" xr:uid="{00000000-0005-0000-0000-0000C4510000}"/>
    <cellStyle name="Moneda 4 2 3 6 3" xfId="14123" xr:uid="{00000000-0005-0000-0000-0000C5510000}"/>
    <cellStyle name="Moneda 4 2 3 6 3 2" xfId="27314" xr:uid="{00000000-0005-0000-0000-0000C6510000}"/>
    <cellStyle name="Moneda 4 2 3 6 4" xfId="15179" xr:uid="{00000000-0005-0000-0000-0000C7510000}"/>
    <cellStyle name="Moneda 4 2 3 6 4 2" xfId="28370" xr:uid="{00000000-0005-0000-0000-0000C8510000}"/>
    <cellStyle name="Moneda 4 2 3 6 5" xfId="16235" xr:uid="{00000000-0005-0000-0000-0000C9510000}"/>
    <cellStyle name="Moneda 4 2 3 6 5 2" xfId="29426" xr:uid="{00000000-0005-0000-0000-0000CA510000}"/>
    <cellStyle name="Moneda 4 2 3 6 6" xfId="17516" xr:uid="{00000000-0005-0000-0000-0000CB510000}"/>
    <cellStyle name="Moneda 4 2 3 6 6 2" xfId="30707" xr:uid="{00000000-0005-0000-0000-0000CC510000}"/>
    <cellStyle name="Moneda 4 2 3 6 7" xfId="18802" xr:uid="{00000000-0005-0000-0000-0000CD510000}"/>
    <cellStyle name="Moneda 4 2 3 6 7 2" xfId="31993" xr:uid="{00000000-0005-0000-0000-0000CE510000}"/>
    <cellStyle name="Moneda 4 2 3 6 8" xfId="20106" xr:uid="{00000000-0005-0000-0000-0000CF510000}"/>
    <cellStyle name="Moneda 4 2 3 6 8 2" xfId="33295" xr:uid="{00000000-0005-0000-0000-0000D0510000}"/>
    <cellStyle name="Moneda 4 2 3 6 9" xfId="34820" xr:uid="{00000000-0005-0000-0000-0000D1510000}"/>
    <cellStyle name="Moneda 4 2 3 7" xfId="12230" xr:uid="{00000000-0005-0000-0000-0000D2510000}"/>
    <cellStyle name="Moneda 4 2 3 7 10" xfId="25422" xr:uid="{00000000-0005-0000-0000-0000D3510000}"/>
    <cellStyle name="Moneda 4 2 3 7 11" xfId="21728" xr:uid="{00000000-0005-0000-0000-0000D4510000}"/>
    <cellStyle name="Moneda 4 2 3 7 2" xfId="13170" xr:uid="{00000000-0005-0000-0000-0000D5510000}"/>
    <cellStyle name="Moneda 4 2 3 7 2 2" xfId="26361" xr:uid="{00000000-0005-0000-0000-0000D6510000}"/>
    <cellStyle name="Moneda 4 2 3 7 3" xfId="14219" xr:uid="{00000000-0005-0000-0000-0000D7510000}"/>
    <cellStyle name="Moneda 4 2 3 7 3 2" xfId="27410" xr:uid="{00000000-0005-0000-0000-0000D8510000}"/>
    <cellStyle name="Moneda 4 2 3 7 4" xfId="15275" xr:uid="{00000000-0005-0000-0000-0000D9510000}"/>
    <cellStyle name="Moneda 4 2 3 7 4 2" xfId="28466" xr:uid="{00000000-0005-0000-0000-0000DA510000}"/>
    <cellStyle name="Moneda 4 2 3 7 5" xfId="16331" xr:uid="{00000000-0005-0000-0000-0000DB510000}"/>
    <cellStyle name="Moneda 4 2 3 7 5 2" xfId="29522" xr:uid="{00000000-0005-0000-0000-0000DC510000}"/>
    <cellStyle name="Moneda 4 2 3 7 6" xfId="17612" xr:uid="{00000000-0005-0000-0000-0000DD510000}"/>
    <cellStyle name="Moneda 4 2 3 7 6 2" xfId="30803" xr:uid="{00000000-0005-0000-0000-0000DE510000}"/>
    <cellStyle name="Moneda 4 2 3 7 7" xfId="18898" xr:uid="{00000000-0005-0000-0000-0000DF510000}"/>
    <cellStyle name="Moneda 4 2 3 7 7 2" xfId="32089" xr:uid="{00000000-0005-0000-0000-0000E0510000}"/>
    <cellStyle name="Moneda 4 2 3 7 8" xfId="20202" xr:uid="{00000000-0005-0000-0000-0000E1510000}"/>
    <cellStyle name="Moneda 4 2 3 7 8 2" xfId="33391" xr:uid="{00000000-0005-0000-0000-0000E2510000}"/>
    <cellStyle name="Moneda 4 2 3 7 9" xfId="34916" xr:uid="{00000000-0005-0000-0000-0000E3510000}"/>
    <cellStyle name="Moneda 4 2 3 8" xfId="12335" xr:uid="{00000000-0005-0000-0000-0000E4510000}"/>
    <cellStyle name="Moneda 4 2 3 8 10" xfId="25527" xr:uid="{00000000-0005-0000-0000-0000E5510000}"/>
    <cellStyle name="Moneda 4 2 3 8 11" xfId="21833" xr:uid="{00000000-0005-0000-0000-0000E6510000}"/>
    <cellStyle name="Moneda 4 2 3 8 2" xfId="13275" xr:uid="{00000000-0005-0000-0000-0000E7510000}"/>
    <cellStyle name="Moneda 4 2 3 8 2 2" xfId="26466" xr:uid="{00000000-0005-0000-0000-0000E8510000}"/>
    <cellStyle name="Moneda 4 2 3 8 3" xfId="14324" xr:uid="{00000000-0005-0000-0000-0000E9510000}"/>
    <cellStyle name="Moneda 4 2 3 8 3 2" xfId="27515" xr:uid="{00000000-0005-0000-0000-0000EA510000}"/>
    <cellStyle name="Moneda 4 2 3 8 4" xfId="15380" xr:uid="{00000000-0005-0000-0000-0000EB510000}"/>
    <cellStyle name="Moneda 4 2 3 8 4 2" xfId="28571" xr:uid="{00000000-0005-0000-0000-0000EC510000}"/>
    <cellStyle name="Moneda 4 2 3 8 5" xfId="16436" xr:uid="{00000000-0005-0000-0000-0000ED510000}"/>
    <cellStyle name="Moneda 4 2 3 8 5 2" xfId="29627" xr:uid="{00000000-0005-0000-0000-0000EE510000}"/>
    <cellStyle name="Moneda 4 2 3 8 6" xfId="17717" xr:uid="{00000000-0005-0000-0000-0000EF510000}"/>
    <cellStyle name="Moneda 4 2 3 8 6 2" xfId="30908" xr:uid="{00000000-0005-0000-0000-0000F0510000}"/>
    <cellStyle name="Moneda 4 2 3 8 7" xfId="19003" xr:uid="{00000000-0005-0000-0000-0000F1510000}"/>
    <cellStyle name="Moneda 4 2 3 8 7 2" xfId="32194" xr:uid="{00000000-0005-0000-0000-0000F2510000}"/>
    <cellStyle name="Moneda 4 2 3 8 8" xfId="20307" xr:uid="{00000000-0005-0000-0000-0000F3510000}"/>
    <cellStyle name="Moneda 4 2 3 8 8 2" xfId="33496" xr:uid="{00000000-0005-0000-0000-0000F4510000}"/>
    <cellStyle name="Moneda 4 2 3 8 9" xfId="35021" xr:uid="{00000000-0005-0000-0000-0000F5510000}"/>
    <cellStyle name="Moneda 4 2 3 9" xfId="12500" xr:uid="{00000000-0005-0000-0000-0000F6510000}"/>
    <cellStyle name="Moneda 4 2 3 9 10" xfId="25692" xr:uid="{00000000-0005-0000-0000-0000F7510000}"/>
    <cellStyle name="Moneda 4 2 3 9 11" xfId="21994" xr:uid="{00000000-0005-0000-0000-0000F8510000}"/>
    <cellStyle name="Moneda 4 2 3 9 2" xfId="13436" xr:uid="{00000000-0005-0000-0000-0000F9510000}"/>
    <cellStyle name="Moneda 4 2 3 9 2 2" xfId="26627" xr:uid="{00000000-0005-0000-0000-0000FA510000}"/>
    <cellStyle name="Moneda 4 2 3 9 3" xfId="14485" xr:uid="{00000000-0005-0000-0000-0000FB510000}"/>
    <cellStyle name="Moneda 4 2 3 9 3 2" xfId="27676" xr:uid="{00000000-0005-0000-0000-0000FC510000}"/>
    <cellStyle name="Moneda 4 2 3 9 4" xfId="15541" xr:uid="{00000000-0005-0000-0000-0000FD510000}"/>
    <cellStyle name="Moneda 4 2 3 9 4 2" xfId="28732" xr:uid="{00000000-0005-0000-0000-0000FE510000}"/>
    <cellStyle name="Moneda 4 2 3 9 5" xfId="16597" xr:uid="{00000000-0005-0000-0000-0000FF510000}"/>
    <cellStyle name="Moneda 4 2 3 9 5 2" xfId="29788" xr:uid="{00000000-0005-0000-0000-000000520000}"/>
    <cellStyle name="Moneda 4 2 3 9 6" xfId="17878" xr:uid="{00000000-0005-0000-0000-000001520000}"/>
    <cellStyle name="Moneda 4 2 3 9 6 2" xfId="31069" xr:uid="{00000000-0005-0000-0000-000002520000}"/>
    <cellStyle name="Moneda 4 2 3 9 7" xfId="19164" xr:uid="{00000000-0005-0000-0000-000003520000}"/>
    <cellStyle name="Moneda 4 2 3 9 7 2" xfId="32355" xr:uid="{00000000-0005-0000-0000-000004520000}"/>
    <cellStyle name="Moneda 4 2 3 9 8" xfId="20468" xr:uid="{00000000-0005-0000-0000-000005520000}"/>
    <cellStyle name="Moneda 4 2 3 9 8 2" xfId="33657" xr:uid="{00000000-0005-0000-0000-000006520000}"/>
    <cellStyle name="Moneda 4 2 3 9 9" xfId="35182" xr:uid="{00000000-0005-0000-0000-000007520000}"/>
    <cellStyle name="Moneda 4 2 30" xfId="15886" xr:uid="{00000000-0005-0000-0000-000008520000}"/>
    <cellStyle name="Moneda 4 2 30 2" xfId="36219" xr:uid="{00000000-0005-0000-0000-000009520000}"/>
    <cellStyle name="Moneda 4 2 30 3" xfId="29077" xr:uid="{00000000-0005-0000-0000-00000A520000}"/>
    <cellStyle name="Moneda 4 2 30 4" xfId="23031" xr:uid="{00000000-0005-0000-0000-00000B520000}"/>
    <cellStyle name="Moneda 4 2 31" xfId="17167" xr:uid="{00000000-0005-0000-0000-00000C520000}"/>
    <cellStyle name="Moneda 4 2 31 2" xfId="36474" xr:uid="{00000000-0005-0000-0000-00000D520000}"/>
    <cellStyle name="Moneda 4 2 31 3" xfId="30358" xr:uid="{00000000-0005-0000-0000-00000E520000}"/>
    <cellStyle name="Moneda 4 2 31 4" xfId="23295" xr:uid="{00000000-0005-0000-0000-00000F520000}"/>
    <cellStyle name="Moneda 4 2 32" xfId="18453" xr:uid="{00000000-0005-0000-0000-000010520000}"/>
    <cellStyle name="Moneda 4 2 32 2" xfId="36729" xr:uid="{00000000-0005-0000-0000-000011520000}"/>
    <cellStyle name="Moneda 4 2 32 3" xfId="31644" xr:uid="{00000000-0005-0000-0000-000012520000}"/>
    <cellStyle name="Moneda 4 2 32 4" xfId="23550" xr:uid="{00000000-0005-0000-0000-000013520000}"/>
    <cellStyle name="Moneda 4 2 33" xfId="19757" xr:uid="{00000000-0005-0000-0000-000014520000}"/>
    <cellStyle name="Moneda 4 2 33 2" xfId="36958" xr:uid="{00000000-0005-0000-0000-000015520000}"/>
    <cellStyle name="Moneda 4 2 33 3" xfId="32946" xr:uid="{00000000-0005-0000-0000-000016520000}"/>
    <cellStyle name="Moneda 4 2 33 4" xfId="23779" xr:uid="{00000000-0005-0000-0000-000017520000}"/>
    <cellStyle name="Moneda 4 2 34" xfId="24008" xr:uid="{00000000-0005-0000-0000-000018520000}"/>
    <cellStyle name="Moneda 4 2 34 2" xfId="37187" xr:uid="{00000000-0005-0000-0000-000019520000}"/>
    <cellStyle name="Moneda 4 2 35" xfId="24237" xr:uid="{00000000-0005-0000-0000-00001A520000}"/>
    <cellStyle name="Moneda 4 2 35 2" xfId="37416" xr:uid="{00000000-0005-0000-0000-00001B520000}"/>
    <cellStyle name="Moneda 4 2 36" xfId="24488" xr:uid="{00000000-0005-0000-0000-00001C520000}"/>
    <cellStyle name="Moneda 4 2 36 2" xfId="37667" xr:uid="{00000000-0005-0000-0000-00001D520000}"/>
    <cellStyle name="Moneda 4 2 37" xfId="34471" xr:uid="{00000000-0005-0000-0000-00001E520000}"/>
    <cellStyle name="Moneda 4 2 38" xfId="24853" xr:uid="{00000000-0005-0000-0000-00001F520000}"/>
    <cellStyle name="Moneda 4 2 39" xfId="21283" xr:uid="{00000000-0005-0000-0000-000020520000}"/>
    <cellStyle name="Moneda 4 2 4" xfId="728" xr:uid="{00000000-0005-0000-0000-000021520000}"/>
    <cellStyle name="Moneda 4 2 4 10" xfId="13669" xr:uid="{00000000-0005-0000-0000-000022520000}"/>
    <cellStyle name="Moneda 4 2 4 10 10" xfId="22227" xr:uid="{00000000-0005-0000-0000-000023520000}"/>
    <cellStyle name="Moneda 4 2 4 10 2" xfId="14718" xr:uid="{00000000-0005-0000-0000-000024520000}"/>
    <cellStyle name="Moneda 4 2 4 10 2 2" xfId="27909" xr:uid="{00000000-0005-0000-0000-000025520000}"/>
    <cellStyle name="Moneda 4 2 4 10 3" xfId="15774" xr:uid="{00000000-0005-0000-0000-000026520000}"/>
    <cellStyle name="Moneda 4 2 4 10 3 2" xfId="28965" xr:uid="{00000000-0005-0000-0000-000027520000}"/>
    <cellStyle name="Moneda 4 2 4 10 4" xfId="16830" xr:uid="{00000000-0005-0000-0000-000028520000}"/>
    <cellStyle name="Moneda 4 2 4 10 4 2" xfId="30021" xr:uid="{00000000-0005-0000-0000-000029520000}"/>
    <cellStyle name="Moneda 4 2 4 10 5" xfId="18111" xr:uid="{00000000-0005-0000-0000-00002A520000}"/>
    <cellStyle name="Moneda 4 2 4 10 5 2" xfId="31302" xr:uid="{00000000-0005-0000-0000-00002B520000}"/>
    <cellStyle name="Moneda 4 2 4 10 6" xfId="19397" xr:uid="{00000000-0005-0000-0000-00002C520000}"/>
    <cellStyle name="Moneda 4 2 4 10 6 2" xfId="32588" xr:uid="{00000000-0005-0000-0000-00002D520000}"/>
    <cellStyle name="Moneda 4 2 4 10 7" xfId="20701" xr:uid="{00000000-0005-0000-0000-00002E520000}"/>
    <cellStyle name="Moneda 4 2 4 10 7 2" xfId="33890" xr:uid="{00000000-0005-0000-0000-00002F520000}"/>
    <cellStyle name="Moneda 4 2 4 10 8" xfId="35415" xr:uid="{00000000-0005-0000-0000-000030520000}"/>
    <cellStyle name="Moneda 4 2 4 10 9" xfId="26860" xr:uid="{00000000-0005-0000-0000-000031520000}"/>
    <cellStyle name="Moneda 4 2 4 11" xfId="12732" xr:uid="{00000000-0005-0000-0000-000032520000}"/>
    <cellStyle name="Moneda 4 2 4 11 2" xfId="16952" xr:uid="{00000000-0005-0000-0000-000033520000}"/>
    <cellStyle name="Moneda 4 2 4 11 2 2" xfId="30143" xr:uid="{00000000-0005-0000-0000-000034520000}"/>
    <cellStyle name="Moneda 4 2 4 11 3" xfId="18232" xr:uid="{00000000-0005-0000-0000-000035520000}"/>
    <cellStyle name="Moneda 4 2 4 11 3 2" xfId="31423" xr:uid="{00000000-0005-0000-0000-000036520000}"/>
    <cellStyle name="Moneda 4 2 4 11 4" xfId="19518" xr:uid="{00000000-0005-0000-0000-000037520000}"/>
    <cellStyle name="Moneda 4 2 4 11 4 2" xfId="32709" xr:uid="{00000000-0005-0000-0000-000038520000}"/>
    <cellStyle name="Moneda 4 2 4 11 5" xfId="20822" xr:uid="{00000000-0005-0000-0000-000039520000}"/>
    <cellStyle name="Moneda 4 2 4 11 5 2" xfId="34011" xr:uid="{00000000-0005-0000-0000-00003A520000}"/>
    <cellStyle name="Moneda 4 2 4 11 6" xfId="35536" xr:uid="{00000000-0005-0000-0000-00003B520000}"/>
    <cellStyle name="Moneda 4 2 4 11 7" xfId="25923" xr:uid="{00000000-0005-0000-0000-00003C520000}"/>
    <cellStyle name="Moneda 4 2 4 11 8" xfId="22348" xr:uid="{00000000-0005-0000-0000-00003D520000}"/>
    <cellStyle name="Moneda 4 2 4 12" xfId="13781" xr:uid="{00000000-0005-0000-0000-00003E520000}"/>
    <cellStyle name="Moneda 4 2 4 12 2" xfId="21067" xr:uid="{00000000-0005-0000-0000-00003F520000}"/>
    <cellStyle name="Moneda 4 2 4 12 2 2" xfId="34256" xr:uid="{00000000-0005-0000-0000-000040520000}"/>
    <cellStyle name="Moneda 4 2 4 12 3" xfId="35781" xr:uid="{00000000-0005-0000-0000-000041520000}"/>
    <cellStyle name="Moneda 4 2 4 12 4" xfId="26972" xr:uid="{00000000-0005-0000-0000-000042520000}"/>
    <cellStyle name="Moneda 4 2 4 12 5" xfId="22593" xr:uid="{00000000-0005-0000-0000-000043520000}"/>
    <cellStyle name="Moneda 4 2 4 13" xfId="14837" xr:uid="{00000000-0005-0000-0000-000044520000}"/>
    <cellStyle name="Moneda 4 2 4 13 2" xfId="36021" xr:uid="{00000000-0005-0000-0000-000045520000}"/>
    <cellStyle name="Moneda 4 2 4 13 3" xfId="28028" xr:uid="{00000000-0005-0000-0000-000046520000}"/>
    <cellStyle name="Moneda 4 2 4 13 4" xfId="22833" xr:uid="{00000000-0005-0000-0000-000047520000}"/>
    <cellStyle name="Moneda 4 2 4 14" xfId="15893" xr:uid="{00000000-0005-0000-0000-000048520000}"/>
    <cellStyle name="Moneda 4 2 4 14 2" xfId="36251" xr:uid="{00000000-0005-0000-0000-000049520000}"/>
    <cellStyle name="Moneda 4 2 4 14 3" xfId="29084" xr:uid="{00000000-0005-0000-0000-00004A520000}"/>
    <cellStyle name="Moneda 4 2 4 14 4" xfId="23063" xr:uid="{00000000-0005-0000-0000-00004B520000}"/>
    <cellStyle name="Moneda 4 2 4 15" xfId="17174" xr:uid="{00000000-0005-0000-0000-00004C520000}"/>
    <cellStyle name="Moneda 4 2 4 15 2" xfId="36506" xr:uid="{00000000-0005-0000-0000-00004D520000}"/>
    <cellStyle name="Moneda 4 2 4 15 3" xfId="30365" xr:uid="{00000000-0005-0000-0000-00004E520000}"/>
    <cellStyle name="Moneda 4 2 4 15 4" xfId="23327" xr:uid="{00000000-0005-0000-0000-00004F520000}"/>
    <cellStyle name="Moneda 4 2 4 16" xfId="18460" xr:uid="{00000000-0005-0000-0000-000050520000}"/>
    <cellStyle name="Moneda 4 2 4 16 2" xfId="36761" xr:uid="{00000000-0005-0000-0000-000051520000}"/>
    <cellStyle name="Moneda 4 2 4 16 3" xfId="31651" xr:uid="{00000000-0005-0000-0000-000052520000}"/>
    <cellStyle name="Moneda 4 2 4 16 4" xfId="23582" xr:uid="{00000000-0005-0000-0000-000053520000}"/>
    <cellStyle name="Moneda 4 2 4 17" xfId="19764" xr:uid="{00000000-0005-0000-0000-000054520000}"/>
    <cellStyle name="Moneda 4 2 4 17 2" xfId="36990" xr:uid="{00000000-0005-0000-0000-000055520000}"/>
    <cellStyle name="Moneda 4 2 4 17 3" xfId="32953" xr:uid="{00000000-0005-0000-0000-000056520000}"/>
    <cellStyle name="Moneda 4 2 4 17 4" xfId="23811" xr:uid="{00000000-0005-0000-0000-000057520000}"/>
    <cellStyle name="Moneda 4 2 4 18" xfId="24040" xr:uid="{00000000-0005-0000-0000-000058520000}"/>
    <cellStyle name="Moneda 4 2 4 18 2" xfId="37219" xr:uid="{00000000-0005-0000-0000-000059520000}"/>
    <cellStyle name="Moneda 4 2 4 19" xfId="24269" xr:uid="{00000000-0005-0000-0000-00005A520000}"/>
    <cellStyle name="Moneda 4 2 4 19 2" xfId="37448" xr:uid="{00000000-0005-0000-0000-00005B520000}"/>
    <cellStyle name="Moneda 4 2 4 2" xfId="3712" xr:uid="{00000000-0005-0000-0000-00005C520000}"/>
    <cellStyle name="Moneda 4 2 4 2 10" xfId="24149" xr:uid="{00000000-0005-0000-0000-00005D520000}"/>
    <cellStyle name="Moneda 4 2 4 2 10 2" xfId="37328" xr:uid="{00000000-0005-0000-0000-00005E520000}"/>
    <cellStyle name="Moneda 4 2 4 2 11" xfId="24378" xr:uid="{00000000-0005-0000-0000-00005F520000}"/>
    <cellStyle name="Moneda 4 2 4 2 11 2" xfId="37557" xr:uid="{00000000-0005-0000-0000-000060520000}"/>
    <cellStyle name="Moneda 4 2 4 2 12" xfId="24629" xr:uid="{00000000-0005-0000-0000-000061520000}"/>
    <cellStyle name="Moneda 4 2 4 2 12 2" xfId="37808" xr:uid="{00000000-0005-0000-0000-000062520000}"/>
    <cellStyle name="Moneda 4 2 4 2 13" xfId="34510" xr:uid="{00000000-0005-0000-0000-000063520000}"/>
    <cellStyle name="Moneda 4 2 4 2 14" xfId="24914" xr:uid="{00000000-0005-0000-0000-000064520000}"/>
    <cellStyle name="Moneda 4 2 4 2 15" xfId="21322" xr:uid="{00000000-0005-0000-0000-000065520000}"/>
    <cellStyle name="Moneda 4 2 4 2 2" xfId="6842" xr:uid="{00000000-0005-0000-0000-000066520000}"/>
    <cellStyle name="Moneda 4 2 4 2 2 10" xfId="25088" xr:uid="{00000000-0005-0000-0000-000067520000}"/>
    <cellStyle name="Moneda 4 2 4 2 2 11" xfId="21401" xr:uid="{00000000-0005-0000-0000-000068520000}"/>
    <cellStyle name="Moneda 4 2 4 2 2 2" xfId="12843" xr:uid="{00000000-0005-0000-0000-000069520000}"/>
    <cellStyle name="Moneda 4 2 4 2 2 2 2" xfId="26034" xr:uid="{00000000-0005-0000-0000-00006A520000}"/>
    <cellStyle name="Moneda 4 2 4 2 2 3" xfId="13892" xr:uid="{00000000-0005-0000-0000-00006B520000}"/>
    <cellStyle name="Moneda 4 2 4 2 2 3 2" xfId="27083" xr:uid="{00000000-0005-0000-0000-00006C520000}"/>
    <cellStyle name="Moneda 4 2 4 2 2 4" xfId="14948" xr:uid="{00000000-0005-0000-0000-00006D520000}"/>
    <cellStyle name="Moneda 4 2 4 2 2 4 2" xfId="28139" xr:uid="{00000000-0005-0000-0000-00006E520000}"/>
    <cellStyle name="Moneda 4 2 4 2 2 5" xfId="16004" xr:uid="{00000000-0005-0000-0000-00006F520000}"/>
    <cellStyle name="Moneda 4 2 4 2 2 5 2" xfId="29195" xr:uid="{00000000-0005-0000-0000-000070520000}"/>
    <cellStyle name="Moneda 4 2 4 2 2 6" xfId="17285" xr:uid="{00000000-0005-0000-0000-000071520000}"/>
    <cellStyle name="Moneda 4 2 4 2 2 6 2" xfId="30476" xr:uid="{00000000-0005-0000-0000-000072520000}"/>
    <cellStyle name="Moneda 4 2 4 2 2 7" xfId="18571" xr:uid="{00000000-0005-0000-0000-000073520000}"/>
    <cellStyle name="Moneda 4 2 4 2 2 7 2" xfId="31762" xr:uid="{00000000-0005-0000-0000-000074520000}"/>
    <cellStyle name="Moneda 4 2 4 2 2 8" xfId="19875" xr:uid="{00000000-0005-0000-0000-000075520000}"/>
    <cellStyle name="Moneda 4 2 4 2 2 8 2" xfId="33064" xr:uid="{00000000-0005-0000-0000-000076520000}"/>
    <cellStyle name="Moneda 4 2 4 2 2 9" xfId="34589" xr:uid="{00000000-0005-0000-0000-000077520000}"/>
    <cellStyle name="Moneda 4 2 4 2 3" xfId="12764" xr:uid="{00000000-0005-0000-0000-000078520000}"/>
    <cellStyle name="Moneda 4 2 4 2 3 2" xfId="17061" xr:uid="{00000000-0005-0000-0000-000079520000}"/>
    <cellStyle name="Moneda 4 2 4 2 3 2 2" xfId="30252" xr:uid="{00000000-0005-0000-0000-00007A520000}"/>
    <cellStyle name="Moneda 4 2 4 2 3 3" xfId="18341" xr:uid="{00000000-0005-0000-0000-00007B520000}"/>
    <cellStyle name="Moneda 4 2 4 2 3 3 2" xfId="31532" xr:uid="{00000000-0005-0000-0000-00007C520000}"/>
    <cellStyle name="Moneda 4 2 4 2 3 4" xfId="19627" xr:uid="{00000000-0005-0000-0000-00007D520000}"/>
    <cellStyle name="Moneda 4 2 4 2 3 4 2" xfId="32818" xr:uid="{00000000-0005-0000-0000-00007E520000}"/>
    <cellStyle name="Moneda 4 2 4 2 3 5" xfId="20931" xr:uid="{00000000-0005-0000-0000-00007F520000}"/>
    <cellStyle name="Moneda 4 2 4 2 3 5 2" xfId="34120" xr:uid="{00000000-0005-0000-0000-000080520000}"/>
    <cellStyle name="Moneda 4 2 4 2 3 6" xfId="35645" xr:uid="{00000000-0005-0000-0000-000081520000}"/>
    <cellStyle name="Moneda 4 2 4 2 3 7" xfId="25955" xr:uid="{00000000-0005-0000-0000-000082520000}"/>
    <cellStyle name="Moneda 4 2 4 2 3 8" xfId="22457" xr:uid="{00000000-0005-0000-0000-000083520000}"/>
    <cellStyle name="Moneda 4 2 4 2 4" xfId="13813" xr:uid="{00000000-0005-0000-0000-000084520000}"/>
    <cellStyle name="Moneda 4 2 4 2 4 2" xfId="21176" xr:uid="{00000000-0005-0000-0000-000085520000}"/>
    <cellStyle name="Moneda 4 2 4 2 4 2 2" xfId="34365" xr:uid="{00000000-0005-0000-0000-000086520000}"/>
    <cellStyle name="Moneda 4 2 4 2 4 3" xfId="35890" xr:uid="{00000000-0005-0000-0000-000087520000}"/>
    <cellStyle name="Moneda 4 2 4 2 4 4" xfId="27004" xr:uid="{00000000-0005-0000-0000-000088520000}"/>
    <cellStyle name="Moneda 4 2 4 2 4 5" xfId="22702" xr:uid="{00000000-0005-0000-0000-000089520000}"/>
    <cellStyle name="Moneda 4 2 4 2 5" xfId="14869" xr:uid="{00000000-0005-0000-0000-00008A520000}"/>
    <cellStyle name="Moneda 4 2 4 2 5 2" xfId="36130" xr:uid="{00000000-0005-0000-0000-00008B520000}"/>
    <cellStyle name="Moneda 4 2 4 2 5 3" xfId="28060" xr:uid="{00000000-0005-0000-0000-00008C520000}"/>
    <cellStyle name="Moneda 4 2 4 2 5 4" xfId="22942" xr:uid="{00000000-0005-0000-0000-00008D520000}"/>
    <cellStyle name="Moneda 4 2 4 2 6" xfId="15925" xr:uid="{00000000-0005-0000-0000-00008E520000}"/>
    <cellStyle name="Moneda 4 2 4 2 6 2" xfId="36360" xr:uid="{00000000-0005-0000-0000-00008F520000}"/>
    <cellStyle name="Moneda 4 2 4 2 6 3" xfId="29116" xr:uid="{00000000-0005-0000-0000-000090520000}"/>
    <cellStyle name="Moneda 4 2 4 2 6 4" xfId="23172" xr:uid="{00000000-0005-0000-0000-000091520000}"/>
    <cellStyle name="Moneda 4 2 4 2 7" xfId="17206" xr:uid="{00000000-0005-0000-0000-000092520000}"/>
    <cellStyle name="Moneda 4 2 4 2 7 2" xfId="36615" xr:uid="{00000000-0005-0000-0000-000093520000}"/>
    <cellStyle name="Moneda 4 2 4 2 7 3" xfId="30397" xr:uid="{00000000-0005-0000-0000-000094520000}"/>
    <cellStyle name="Moneda 4 2 4 2 7 4" xfId="23436" xr:uid="{00000000-0005-0000-0000-000095520000}"/>
    <cellStyle name="Moneda 4 2 4 2 8" xfId="18492" xr:uid="{00000000-0005-0000-0000-000096520000}"/>
    <cellStyle name="Moneda 4 2 4 2 8 2" xfId="36870" xr:uid="{00000000-0005-0000-0000-000097520000}"/>
    <cellStyle name="Moneda 4 2 4 2 8 3" xfId="31683" xr:uid="{00000000-0005-0000-0000-000098520000}"/>
    <cellStyle name="Moneda 4 2 4 2 8 4" xfId="23691" xr:uid="{00000000-0005-0000-0000-000099520000}"/>
    <cellStyle name="Moneda 4 2 4 2 9" xfId="19796" xr:uid="{00000000-0005-0000-0000-00009A520000}"/>
    <cellStyle name="Moneda 4 2 4 2 9 2" xfId="37099" xr:uid="{00000000-0005-0000-0000-00009B520000}"/>
    <cellStyle name="Moneda 4 2 4 2 9 3" xfId="32985" xr:uid="{00000000-0005-0000-0000-00009C520000}"/>
    <cellStyle name="Moneda 4 2 4 2 9 4" xfId="23920" xr:uid="{00000000-0005-0000-0000-00009D520000}"/>
    <cellStyle name="Moneda 4 2 4 20" xfId="24520" xr:uid="{00000000-0005-0000-0000-00009E520000}"/>
    <cellStyle name="Moneda 4 2 4 20 2" xfId="37699" xr:uid="{00000000-0005-0000-0000-00009F520000}"/>
    <cellStyle name="Moneda 4 2 4 21" xfId="34478" xr:uid="{00000000-0005-0000-0000-0000A0520000}"/>
    <cellStyle name="Moneda 4 2 4 22" xfId="24879" xr:uid="{00000000-0005-0000-0000-0000A1520000}"/>
    <cellStyle name="Moneda 4 2 4 23" xfId="21290" xr:uid="{00000000-0005-0000-0000-0000A2520000}"/>
    <cellStyle name="Moneda 4 2 4 3" xfId="9310" xr:uid="{00000000-0005-0000-0000-0000A3520000}"/>
    <cellStyle name="Moneda 4 2 4 3 10" xfId="25116" xr:uid="{00000000-0005-0000-0000-0000A4520000}"/>
    <cellStyle name="Moneda 4 2 4 3 11" xfId="21429" xr:uid="{00000000-0005-0000-0000-0000A5520000}"/>
    <cellStyle name="Moneda 4 2 4 3 2" xfId="12871" xr:uid="{00000000-0005-0000-0000-0000A6520000}"/>
    <cellStyle name="Moneda 4 2 4 3 2 2" xfId="26062" xr:uid="{00000000-0005-0000-0000-0000A7520000}"/>
    <cellStyle name="Moneda 4 2 4 3 3" xfId="13920" xr:uid="{00000000-0005-0000-0000-0000A8520000}"/>
    <cellStyle name="Moneda 4 2 4 3 3 2" xfId="27111" xr:uid="{00000000-0005-0000-0000-0000A9520000}"/>
    <cellStyle name="Moneda 4 2 4 3 4" xfId="14976" xr:uid="{00000000-0005-0000-0000-0000AA520000}"/>
    <cellStyle name="Moneda 4 2 4 3 4 2" xfId="28167" xr:uid="{00000000-0005-0000-0000-0000AB520000}"/>
    <cellStyle name="Moneda 4 2 4 3 5" xfId="16032" xr:uid="{00000000-0005-0000-0000-0000AC520000}"/>
    <cellStyle name="Moneda 4 2 4 3 5 2" xfId="29223" xr:uid="{00000000-0005-0000-0000-0000AD520000}"/>
    <cellStyle name="Moneda 4 2 4 3 6" xfId="17313" xr:uid="{00000000-0005-0000-0000-0000AE520000}"/>
    <cellStyle name="Moneda 4 2 4 3 6 2" xfId="30504" xr:uid="{00000000-0005-0000-0000-0000AF520000}"/>
    <cellStyle name="Moneda 4 2 4 3 7" xfId="18599" xr:uid="{00000000-0005-0000-0000-0000B0520000}"/>
    <cellStyle name="Moneda 4 2 4 3 7 2" xfId="31790" xr:uid="{00000000-0005-0000-0000-0000B1520000}"/>
    <cellStyle name="Moneda 4 2 4 3 8" xfId="19903" xr:uid="{00000000-0005-0000-0000-0000B2520000}"/>
    <cellStyle name="Moneda 4 2 4 3 8 2" xfId="33092" xr:uid="{00000000-0005-0000-0000-0000B3520000}"/>
    <cellStyle name="Moneda 4 2 4 3 9" xfId="34617" xr:uid="{00000000-0005-0000-0000-0000B4520000}"/>
    <cellStyle name="Moneda 4 2 4 4" xfId="4877" xr:uid="{00000000-0005-0000-0000-0000B5520000}"/>
    <cellStyle name="Moneda 4 2 4 4 10" xfId="25048" xr:uid="{00000000-0005-0000-0000-0000B6520000}"/>
    <cellStyle name="Moneda 4 2 4 4 11" xfId="21362" xr:uid="{00000000-0005-0000-0000-0000B7520000}"/>
    <cellStyle name="Moneda 4 2 4 4 2" xfId="12804" xr:uid="{00000000-0005-0000-0000-0000B8520000}"/>
    <cellStyle name="Moneda 4 2 4 4 2 2" xfId="25995" xr:uid="{00000000-0005-0000-0000-0000B9520000}"/>
    <cellStyle name="Moneda 4 2 4 4 3" xfId="13853" xr:uid="{00000000-0005-0000-0000-0000BA520000}"/>
    <cellStyle name="Moneda 4 2 4 4 3 2" xfId="27044" xr:uid="{00000000-0005-0000-0000-0000BB520000}"/>
    <cellStyle name="Moneda 4 2 4 4 4" xfId="14909" xr:uid="{00000000-0005-0000-0000-0000BC520000}"/>
    <cellStyle name="Moneda 4 2 4 4 4 2" xfId="28100" xr:uid="{00000000-0005-0000-0000-0000BD520000}"/>
    <cellStyle name="Moneda 4 2 4 4 5" xfId="15965" xr:uid="{00000000-0005-0000-0000-0000BE520000}"/>
    <cellStyle name="Moneda 4 2 4 4 5 2" xfId="29156" xr:uid="{00000000-0005-0000-0000-0000BF520000}"/>
    <cellStyle name="Moneda 4 2 4 4 6" xfId="17246" xr:uid="{00000000-0005-0000-0000-0000C0520000}"/>
    <cellStyle name="Moneda 4 2 4 4 6 2" xfId="30437" xr:uid="{00000000-0005-0000-0000-0000C1520000}"/>
    <cellStyle name="Moneda 4 2 4 4 7" xfId="18532" xr:uid="{00000000-0005-0000-0000-0000C2520000}"/>
    <cellStyle name="Moneda 4 2 4 4 7 2" xfId="31723" xr:uid="{00000000-0005-0000-0000-0000C3520000}"/>
    <cellStyle name="Moneda 4 2 4 4 8" xfId="19836" xr:uid="{00000000-0005-0000-0000-0000C4520000}"/>
    <cellStyle name="Moneda 4 2 4 4 8 2" xfId="33025" xr:uid="{00000000-0005-0000-0000-0000C5520000}"/>
    <cellStyle name="Moneda 4 2 4 4 9" xfId="34550" xr:uid="{00000000-0005-0000-0000-0000C6520000}"/>
    <cellStyle name="Moneda 4 2 4 5" xfId="12102" xr:uid="{00000000-0005-0000-0000-0000C7520000}"/>
    <cellStyle name="Moneda 4 2 4 5 10" xfId="25294" xr:uid="{00000000-0005-0000-0000-0000C8520000}"/>
    <cellStyle name="Moneda 4 2 4 5 11" xfId="21600" xr:uid="{00000000-0005-0000-0000-0000C9520000}"/>
    <cellStyle name="Moneda 4 2 4 5 2" xfId="13042" xr:uid="{00000000-0005-0000-0000-0000CA520000}"/>
    <cellStyle name="Moneda 4 2 4 5 2 2" xfId="26233" xr:uid="{00000000-0005-0000-0000-0000CB520000}"/>
    <cellStyle name="Moneda 4 2 4 5 3" xfId="14091" xr:uid="{00000000-0005-0000-0000-0000CC520000}"/>
    <cellStyle name="Moneda 4 2 4 5 3 2" xfId="27282" xr:uid="{00000000-0005-0000-0000-0000CD520000}"/>
    <cellStyle name="Moneda 4 2 4 5 4" xfId="15147" xr:uid="{00000000-0005-0000-0000-0000CE520000}"/>
    <cellStyle name="Moneda 4 2 4 5 4 2" xfId="28338" xr:uid="{00000000-0005-0000-0000-0000CF520000}"/>
    <cellStyle name="Moneda 4 2 4 5 5" xfId="16203" xr:uid="{00000000-0005-0000-0000-0000D0520000}"/>
    <cellStyle name="Moneda 4 2 4 5 5 2" xfId="29394" xr:uid="{00000000-0005-0000-0000-0000D1520000}"/>
    <cellStyle name="Moneda 4 2 4 5 6" xfId="17484" xr:uid="{00000000-0005-0000-0000-0000D2520000}"/>
    <cellStyle name="Moneda 4 2 4 5 6 2" xfId="30675" xr:uid="{00000000-0005-0000-0000-0000D3520000}"/>
    <cellStyle name="Moneda 4 2 4 5 7" xfId="18770" xr:uid="{00000000-0005-0000-0000-0000D4520000}"/>
    <cellStyle name="Moneda 4 2 4 5 7 2" xfId="31961" xr:uid="{00000000-0005-0000-0000-0000D5520000}"/>
    <cellStyle name="Moneda 4 2 4 5 8" xfId="20074" xr:uid="{00000000-0005-0000-0000-0000D6520000}"/>
    <cellStyle name="Moneda 4 2 4 5 8 2" xfId="33263" xr:uid="{00000000-0005-0000-0000-0000D7520000}"/>
    <cellStyle name="Moneda 4 2 4 5 9" xfId="34788" xr:uid="{00000000-0005-0000-0000-0000D8520000}"/>
    <cellStyle name="Moneda 4 2 4 6" xfId="12198" xr:uid="{00000000-0005-0000-0000-0000D9520000}"/>
    <cellStyle name="Moneda 4 2 4 6 10" xfId="25390" xr:uid="{00000000-0005-0000-0000-0000DA520000}"/>
    <cellStyle name="Moneda 4 2 4 6 11" xfId="21696" xr:uid="{00000000-0005-0000-0000-0000DB520000}"/>
    <cellStyle name="Moneda 4 2 4 6 2" xfId="13138" xr:uid="{00000000-0005-0000-0000-0000DC520000}"/>
    <cellStyle name="Moneda 4 2 4 6 2 2" xfId="26329" xr:uid="{00000000-0005-0000-0000-0000DD520000}"/>
    <cellStyle name="Moneda 4 2 4 6 3" xfId="14187" xr:uid="{00000000-0005-0000-0000-0000DE520000}"/>
    <cellStyle name="Moneda 4 2 4 6 3 2" xfId="27378" xr:uid="{00000000-0005-0000-0000-0000DF520000}"/>
    <cellStyle name="Moneda 4 2 4 6 4" xfId="15243" xr:uid="{00000000-0005-0000-0000-0000E0520000}"/>
    <cellStyle name="Moneda 4 2 4 6 4 2" xfId="28434" xr:uid="{00000000-0005-0000-0000-0000E1520000}"/>
    <cellStyle name="Moneda 4 2 4 6 5" xfId="16299" xr:uid="{00000000-0005-0000-0000-0000E2520000}"/>
    <cellStyle name="Moneda 4 2 4 6 5 2" xfId="29490" xr:uid="{00000000-0005-0000-0000-0000E3520000}"/>
    <cellStyle name="Moneda 4 2 4 6 6" xfId="17580" xr:uid="{00000000-0005-0000-0000-0000E4520000}"/>
    <cellStyle name="Moneda 4 2 4 6 6 2" xfId="30771" xr:uid="{00000000-0005-0000-0000-0000E5520000}"/>
    <cellStyle name="Moneda 4 2 4 6 7" xfId="18866" xr:uid="{00000000-0005-0000-0000-0000E6520000}"/>
    <cellStyle name="Moneda 4 2 4 6 7 2" xfId="32057" xr:uid="{00000000-0005-0000-0000-0000E7520000}"/>
    <cellStyle name="Moneda 4 2 4 6 8" xfId="20170" xr:uid="{00000000-0005-0000-0000-0000E8520000}"/>
    <cellStyle name="Moneda 4 2 4 6 8 2" xfId="33359" xr:uid="{00000000-0005-0000-0000-0000E9520000}"/>
    <cellStyle name="Moneda 4 2 4 6 9" xfId="34884" xr:uid="{00000000-0005-0000-0000-0000EA520000}"/>
    <cellStyle name="Moneda 4 2 4 7" xfId="12303" xr:uid="{00000000-0005-0000-0000-0000EB520000}"/>
    <cellStyle name="Moneda 4 2 4 7 10" xfId="25495" xr:uid="{00000000-0005-0000-0000-0000EC520000}"/>
    <cellStyle name="Moneda 4 2 4 7 11" xfId="21801" xr:uid="{00000000-0005-0000-0000-0000ED520000}"/>
    <cellStyle name="Moneda 4 2 4 7 2" xfId="13243" xr:uid="{00000000-0005-0000-0000-0000EE520000}"/>
    <cellStyle name="Moneda 4 2 4 7 2 2" xfId="26434" xr:uid="{00000000-0005-0000-0000-0000EF520000}"/>
    <cellStyle name="Moneda 4 2 4 7 3" xfId="14292" xr:uid="{00000000-0005-0000-0000-0000F0520000}"/>
    <cellStyle name="Moneda 4 2 4 7 3 2" xfId="27483" xr:uid="{00000000-0005-0000-0000-0000F1520000}"/>
    <cellStyle name="Moneda 4 2 4 7 4" xfId="15348" xr:uid="{00000000-0005-0000-0000-0000F2520000}"/>
    <cellStyle name="Moneda 4 2 4 7 4 2" xfId="28539" xr:uid="{00000000-0005-0000-0000-0000F3520000}"/>
    <cellStyle name="Moneda 4 2 4 7 5" xfId="16404" xr:uid="{00000000-0005-0000-0000-0000F4520000}"/>
    <cellStyle name="Moneda 4 2 4 7 5 2" xfId="29595" xr:uid="{00000000-0005-0000-0000-0000F5520000}"/>
    <cellStyle name="Moneda 4 2 4 7 6" xfId="17685" xr:uid="{00000000-0005-0000-0000-0000F6520000}"/>
    <cellStyle name="Moneda 4 2 4 7 6 2" xfId="30876" xr:uid="{00000000-0005-0000-0000-0000F7520000}"/>
    <cellStyle name="Moneda 4 2 4 7 7" xfId="18971" xr:uid="{00000000-0005-0000-0000-0000F8520000}"/>
    <cellStyle name="Moneda 4 2 4 7 7 2" xfId="32162" xr:uid="{00000000-0005-0000-0000-0000F9520000}"/>
    <cellStyle name="Moneda 4 2 4 7 8" xfId="20275" xr:uid="{00000000-0005-0000-0000-0000FA520000}"/>
    <cellStyle name="Moneda 4 2 4 7 8 2" xfId="33464" xr:uid="{00000000-0005-0000-0000-0000FB520000}"/>
    <cellStyle name="Moneda 4 2 4 7 9" xfId="34989" xr:uid="{00000000-0005-0000-0000-0000FC520000}"/>
    <cellStyle name="Moneda 4 2 4 8" xfId="12468" xr:uid="{00000000-0005-0000-0000-0000FD520000}"/>
    <cellStyle name="Moneda 4 2 4 8 10" xfId="25660" xr:uid="{00000000-0005-0000-0000-0000FE520000}"/>
    <cellStyle name="Moneda 4 2 4 8 11" xfId="21962" xr:uid="{00000000-0005-0000-0000-0000FF520000}"/>
    <cellStyle name="Moneda 4 2 4 8 2" xfId="13404" xr:uid="{00000000-0005-0000-0000-000000530000}"/>
    <cellStyle name="Moneda 4 2 4 8 2 2" xfId="26595" xr:uid="{00000000-0005-0000-0000-000001530000}"/>
    <cellStyle name="Moneda 4 2 4 8 3" xfId="14453" xr:uid="{00000000-0005-0000-0000-000002530000}"/>
    <cellStyle name="Moneda 4 2 4 8 3 2" xfId="27644" xr:uid="{00000000-0005-0000-0000-000003530000}"/>
    <cellStyle name="Moneda 4 2 4 8 4" xfId="15509" xr:uid="{00000000-0005-0000-0000-000004530000}"/>
    <cellStyle name="Moneda 4 2 4 8 4 2" xfId="28700" xr:uid="{00000000-0005-0000-0000-000005530000}"/>
    <cellStyle name="Moneda 4 2 4 8 5" xfId="16565" xr:uid="{00000000-0005-0000-0000-000006530000}"/>
    <cellStyle name="Moneda 4 2 4 8 5 2" xfId="29756" xr:uid="{00000000-0005-0000-0000-000007530000}"/>
    <cellStyle name="Moneda 4 2 4 8 6" xfId="17846" xr:uid="{00000000-0005-0000-0000-000008530000}"/>
    <cellStyle name="Moneda 4 2 4 8 6 2" xfId="31037" xr:uid="{00000000-0005-0000-0000-000009530000}"/>
    <cellStyle name="Moneda 4 2 4 8 7" xfId="19132" xr:uid="{00000000-0005-0000-0000-00000A530000}"/>
    <cellStyle name="Moneda 4 2 4 8 7 2" xfId="32323" xr:uid="{00000000-0005-0000-0000-00000B530000}"/>
    <cellStyle name="Moneda 4 2 4 8 8" xfId="20436" xr:uid="{00000000-0005-0000-0000-00000C530000}"/>
    <cellStyle name="Moneda 4 2 4 8 8 2" xfId="33625" xr:uid="{00000000-0005-0000-0000-00000D530000}"/>
    <cellStyle name="Moneda 4 2 4 8 9" xfId="35150" xr:uid="{00000000-0005-0000-0000-00000E530000}"/>
    <cellStyle name="Moneda 4 2 4 9" xfId="12582" xr:uid="{00000000-0005-0000-0000-00000F530000}"/>
    <cellStyle name="Moneda 4 2 4 9 10" xfId="25774" xr:uid="{00000000-0005-0000-0000-000010530000}"/>
    <cellStyle name="Moneda 4 2 4 9 11" xfId="22076" xr:uid="{00000000-0005-0000-0000-000011530000}"/>
    <cellStyle name="Moneda 4 2 4 9 2" xfId="13518" xr:uid="{00000000-0005-0000-0000-000012530000}"/>
    <cellStyle name="Moneda 4 2 4 9 2 2" xfId="26709" xr:uid="{00000000-0005-0000-0000-000013530000}"/>
    <cellStyle name="Moneda 4 2 4 9 3" xfId="14567" xr:uid="{00000000-0005-0000-0000-000014530000}"/>
    <cellStyle name="Moneda 4 2 4 9 3 2" xfId="27758" xr:uid="{00000000-0005-0000-0000-000015530000}"/>
    <cellStyle name="Moneda 4 2 4 9 4" xfId="15623" xr:uid="{00000000-0005-0000-0000-000016530000}"/>
    <cellStyle name="Moneda 4 2 4 9 4 2" xfId="28814" xr:uid="{00000000-0005-0000-0000-000017530000}"/>
    <cellStyle name="Moneda 4 2 4 9 5" xfId="16679" xr:uid="{00000000-0005-0000-0000-000018530000}"/>
    <cellStyle name="Moneda 4 2 4 9 5 2" xfId="29870" xr:uid="{00000000-0005-0000-0000-000019530000}"/>
    <cellStyle name="Moneda 4 2 4 9 6" xfId="17960" xr:uid="{00000000-0005-0000-0000-00001A530000}"/>
    <cellStyle name="Moneda 4 2 4 9 6 2" xfId="31151" xr:uid="{00000000-0005-0000-0000-00001B530000}"/>
    <cellStyle name="Moneda 4 2 4 9 7" xfId="19246" xr:uid="{00000000-0005-0000-0000-00001C530000}"/>
    <cellStyle name="Moneda 4 2 4 9 7 2" xfId="32437" xr:uid="{00000000-0005-0000-0000-00001D530000}"/>
    <cellStyle name="Moneda 4 2 4 9 8" xfId="20550" xr:uid="{00000000-0005-0000-0000-00001E530000}"/>
    <cellStyle name="Moneda 4 2 4 9 8 2" xfId="33739" xr:uid="{00000000-0005-0000-0000-00001F530000}"/>
    <cellStyle name="Moneda 4 2 4 9 9" xfId="35264" xr:uid="{00000000-0005-0000-0000-000020530000}"/>
    <cellStyle name="Moneda 4 2 40" xfId="37949" xr:uid="{00000000-0005-0000-0000-000021530000}"/>
    <cellStyle name="Moneda 4 2 41" xfId="37997" xr:uid="{00000000-0005-0000-0000-000022530000}"/>
    <cellStyle name="Moneda 4 2 5" xfId="903" xr:uid="{00000000-0005-0000-0000-000023530000}"/>
    <cellStyle name="Moneda 4 2 5 10" xfId="14840" xr:uid="{00000000-0005-0000-0000-000024530000}"/>
    <cellStyle name="Moneda 4 2 5 10 2" xfId="36080" xr:uid="{00000000-0005-0000-0000-000025530000}"/>
    <cellStyle name="Moneda 4 2 5 10 3" xfId="28031" xr:uid="{00000000-0005-0000-0000-000026530000}"/>
    <cellStyle name="Moneda 4 2 5 10 4" xfId="22892" xr:uid="{00000000-0005-0000-0000-000027530000}"/>
    <cellStyle name="Moneda 4 2 5 11" xfId="15896" xr:uid="{00000000-0005-0000-0000-000028530000}"/>
    <cellStyle name="Moneda 4 2 5 11 2" xfId="36310" xr:uid="{00000000-0005-0000-0000-000029530000}"/>
    <cellStyle name="Moneda 4 2 5 11 3" xfId="29087" xr:uid="{00000000-0005-0000-0000-00002A530000}"/>
    <cellStyle name="Moneda 4 2 5 11 4" xfId="23122" xr:uid="{00000000-0005-0000-0000-00002B530000}"/>
    <cellStyle name="Moneda 4 2 5 12" xfId="17177" xr:uid="{00000000-0005-0000-0000-00002C530000}"/>
    <cellStyle name="Moneda 4 2 5 12 2" xfId="36565" xr:uid="{00000000-0005-0000-0000-00002D530000}"/>
    <cellStyle name="Moneda 4 2 5 12 3" xfId="30368" xr:uid="{00000000-0005-0000-0000-00002E530000}"/>
    <cellStyle name="Moneda 4 2 5 12 4" xfId="23386" xr:uid="{00000000-0005-0000-0000-00002F530000}"/>
    <cellStyle name="Moneda 4 2 5 13" xfId="18463" xr:uid="{00000000-0005-0000-0000-000030530000}"/>
    <cellStyle name="Moneda 4 2 5 13 2" xfId="36820" xr:uid="{00000000-0005-0000-0000-000031530000}"/>
    <cellStyle name="Moneda 4 2 5 13 3" xfId="31654" xr:uid="{00000000-0005-0000-0000-000032530000}"/>
    <cellStyle name="Moneda 4 2 5 13 4" xfId="23641" xr:uid="{00000000-0005-0000-0000-000033530000}"/>
    <cellStyle name="Moneda 4 2 5 14" xfId="19767" xr:uid="{00000000-0005-0000-0000-000034530000}"/>
    <cellStyle name="Moneda 4 2 5 14 2" xfId="37049" xr:uid="{00000000-0005-0000-0000-000035530000}"/>
    <cellStyle name="Moneda 4 2 5 14 3" xfId="32956" xr:uid="{00000000-0005-0000-0000-000036530000}"/>
    <cellStyle name="Moneda 4 2 5 14 4" xfId="23870" xr:uid="{00000000-0005-0000-0000-000037530000}"/>
    <cellStyle name="Moneda 4 2 5 15" xfId="24099" xr:uid="{00000000-0005-0000-0000-000038530000}"/>
    <cellStyle name="Moneda 4 2 5 15 2" xfId="37278" xr:uid="{00000000-0005-0000-0000-000039530000}"/>
    <cellStyle name="Moneda 4 2 5 16" xfId="24328" xr:uid="{00000000-0005-0000-0000-00003A530000}"/>
    <cellStyle name="Moneda 4 2 5 16 2" xfId="37507" xr:uid="{00000000-0005-0000-0000-00003B530000}"/>
    <cellStyle name="Moneda 4 2 5 17" xfId="24579" xr:uid="{00000000-0005-0000-0000-00003C530000}"/>
    <cellStyle name="Moneda 4 2 5 17 2" xfId="37758" xr:uid="{00000000-0005-0000-0000-00003D530000}"/>
    <cellStyle name="Moneda 4 2 5 18" xfId="34481" xr:uid="{00000000-0005-0000-0000-00003E530000}"/>
    <cellStyle name="Moneda 4 2 5 19" xfId="24882" xr:uid="{00000000-0005-0000-0000-00003F530000}"/>
    <cellStyle name="Moneda 4 2 5 2" xfId="3887" xr:uid="{00000000-0005-0000-0000-000040530000}"/>
    <cellStyle name="Moneda 4 2 5 2 10" xfId="24208" xr:uid="{00000000-0005-0000-0000-000041530000}"/>
    <cellStyle name="Moneda 4 2 5 2 10 2" xfId="37387" xr:uid="{00000000-0005-0000-0000-000042530000}"/>
    <cellStyle name="Moneda 4 2 5 2 11" xfId="24437" xr:uid="{00000000-0005-0000-0000-000043530000}"/>
    <cellStyle name="Moneda 4 2 5 2 11 2" xfId="37616" xr:uid="{00000000-0005-0000-0000-000044530000}"/>
    <cellStyle name="Moneda 4 2 5 2 12" xfId="24688" xr:uid="{00000000-0005-0000-0000-000045530000}"/>
    <cellStyle name="Moneda 4 2 5 2 12 2" xfId="37867" xr:uid="{00000000-0005-0000-0000-000046530000}"/>
    <cellStyle name="Moneda 4 2 5 2 13" xfId="34513" xr:uid="{00000000-0005-0000-0000-000047530000}"/>
    <cellStyle name="Moneda 4 2 5 2 14" xfId="24917" xr:uid="{00000000-0005-0000-0000-000048530000}"/>
    <cellStyle name="Moneda 4 2 5 2 15" xfId="21325" xr:uid="{00000000-0005-0000-0000-000049530000}"/>
    <cellStyle name="Moneda 4 2 5 2 2" xfId="6843" xr:uid="{00000000-0005-0000-0000-00004A530000}"/>
    <cellStyle name="Moneda 4 2 5 2 2 10" xfId="25089" xr:uid="{00000000-0005-0000-0000-00004B530000}"/>
    <cellStyle name="Moneda 4 2 5 2 2 11" xfId="21402" xr:uid="{00000000-0005-0000-0000-00004C530000}"/>
    <cellStyle name="Moneda 4 2 5 2 2 2" xfId="12844" xr:uid="{00000000-0005-0000-0000-00004D530000}"/>
    <cellStyle name="Moneda 4 2 5 2 2 2 2" xfId="26035" xr:uid="{00000000-0005-0000-0000-00004E530000}"/>
    <cellStyle name="Moneda 4 2 5 2 2 3" xfId="13893" xr:uid="{00000000-0005-0000-0000-00004F530000}"/>
    <cellStyle name="Moneda 4 2 5 2 2 3 2" xfId="27084" xr:uid="{00000000-0005-0000-0000-000050530000}"/>
    <cellStyle name="Moneda 4 2 5 2 2 4" xfId="14949" xr:uid="{00000000-0005-0000-0000-000051530000}"/>
    <cellStyle name="Moneda 4 2 5 2 2 4 2" xfId="28140" xr:uid="{00000000-0005-0000-0000-000052530000}"/>
    <cellStyle name="Moneda 4 2 5 2 2 5" xfId="16005" xr:uid="{00000000-0005-0000-0000-000053530000}"/>
    <cellStyle name="Moneda 4 2 5 2 2 5 2" xfId="29196" xr:uid="{00000000-0005-0000-0000-000054530000}"/>
    <cellStyle name="Moneda 4 2 5 2 2 6" xfId="17286" xr:uid="{00000000-0005-0000-0000-000055530000}"/>
    <cellStyle name="Moneda 4 2 5 2 2 6 2" xfId="30477" xr:uid="{00000000-0005-0000-0000-000056530000}"/>
    <cellStyle name="Moneda 4 2 5 2 2 7" xfId="18572" xr:uid="{00000000-0005-0000-0000-000057530000}"/>
    <cellStyle name="Moneda 4 2 5 2 2 7 2" xfId="31763" xr:uid="{00000000-0005-0000-0000-000058530000}"/>
    <cellStyle name="Moneda 4 2 5 2 2 8" xfId="19876" xr:uid="{00000000-0005-0000-0000-000059530000}"/>
    <cellStyle name="Moneda 4 2 5 2 2 8 2" xfId="33065" xr:uid="{00000000-0005-0000-0000-00005A530000}"/>
    <cellStyle name="Moneda 4 2 5 2 2 9" xfId="34590" xr:uid="{00000000-0005-0000-0000-00005B530000}"/>
    <cellStyle name="Moneda 4 2 5 2 3" xfId="12767" xr:uid="{00000000-0005-0000-0000-00005C530000}"/>
    <cellStyle name="Moneda 4 2 5 2 3 2" xfId="17120" xr:uid="{00000000-0005-0000-0000-00005D530000}"/>
    <cellStyle name="Moneda 4 2 5 2 3 2 2" xfId="30311" xr:uid="{00000000-0005-0000-0000-00005E530000}"/>
    <cellStyle name="Moneda 4 2 5 2 3 3" xfId="18400" xr:uid="{00000000-0005-0000-0000-00005F530000}"/>
    <cellStyle name="Moneda 4 2 5 2 3 3 2" xfId="31591" xr:uid="{00000000-0005-0000-0000-000060530000}"/>
    <cellStyle name="Moneda 4 2 5 2 3 4" xfId="19686" xr:uid="{00000000-0005-0000-0000-000061530000}"/>
    <cellStyle name="Moneda 4 2 5 2 3 4 2" xfId="32877" xr:uid="{00000000-0005-0000-0000-000062530000}"/>
    <cellStyle name="Moneda 4 2 5 2 3 5" xfId="20990" xr:uid="{00000000-0005-0000-0000-000063530000}"/>
    <cellStyle name="Moneda 4 2 5 2 3 5 2" xfId="34179" xr:uid="{00000000-0005-0000-0000-000064530000}"/>
    <cellStyle name="Moneda 4 2 5 2 3 6" xfId="35704" xr:uid="{00000000-0005-0000-0000-000065530000}"/>
    <cellStyle name="Moneda 4 2 5 2 3 7" xfId="25958" xr:uid="{00000000-0005-0000-0000-000066530000}"/>
    <cellStyle name="Moneda 4 2 5 2 3 8" xfId="22516" xr:uid="{00000000-0005-0000-0000-000067530000}"/>
    <cellStyle name="Moneda 4 2 5 2 4" xfId="13816" xr:uid="{00000000-0005-0000-0000-000068530000}"/>
    <cellStyle name="Moneda 4 2 5 2 4 2" xfId="21235" xr:uid="{00000000-0005-0000-0000-000069530000}"/>
    <cellStyle name="Moneda 4 2 5 2 4 2 2" xfId="34424" xr:uid="{00000000-0005-0000-0000-00006A530000}"/>
    <cellStyle name="Moneda 4 2 5 2 4 3" xfId="35949" xr:uid="{00000000-0005-0000-0000-00006B530000}"/>
    <cellStyle name="Moneda 4 2 5 2 4 4" xfId="27007" xr:uid="{00000000-0005-0000-0000-00006C530000}"/>
    <cellStyle name="Moneda 4 2 5 2 4 5" xfId="22761" xr:uid="{00000000-0005-0000-0000-00006D530000}"/>
    <cellStyle name="Moneda 4 2 5 2 5" xfId="14872" xr:uid="{00000000-0005-0000-0000-00006E530000}"/>
    <cellStyle name="Moneda 4 2 5 2 5 2" xfId="36189" xr:uid="{00000000-0005-0000-0000-00006F530000}"/>
    <cellStyle name="Moneda 4 2 5 2 5 3" xfId="28063" xr:uid="{00000000-0005-0000-0000-000070530000}"/>
    <cellStyle name="Moneda 4 2 5 2 5 4" xfId="23001" xr:uid="{00000000-0005-0000-0000-000071530000}"/>
    <cellStyle name="Moneda 4 2 5 2 6" xfId="15928" xr:uid="{00000000-0005-0000-0000-000072530000}"/>
    <cellStyle name="Moneda 4 2 5 2 6 2" xfId="36419" xr:uid="{00000000-0005-0000-0000-000073530000}"/>
    <cellStyle name="Moneda 4 2 5 2 6 3" xfId="29119" xr:uid="{00000000-0005-0000-0000-000074530000}"/>
    <cellStyle name="Moneda 4 2 5 2 6 4" xfId="23231" xr:uid="{00000000-0005-0000-0000-000075530000}"/>
    <cellStyle name="Moneda 4 2 5 2 7" xfId="17209" xr:uid="{00000000-0005-0000-0000-000076530000}"/>
    <cellStyle name="Moneda 4 2 5 2 7 2" xfId="36674" xr:uid="{00000000-0005-0000-0000-000077530000}"/>
    <cellStyle name="Moneda 4 2 5 2 7 3" xfId="30400" xr:uid="{00000000-0005-0000-0000-000078530000}"/>
    <cellStyle name="Moneda 4 2 5 2 7 4" xfId="23495" xr:uid="{00000000-0005-0000-0000-000079530000}"/>
    <cellStyle name="Moneda 4 2 5 2 8" xfId="18495" xr:uid="{00000000-0005-0000-0000-00007A530000}"/>
    <cellStyle name="Moneda 4 2 5 2 8 2" xfId="36929" xr:uid="{00000000-0005-0000-0000-00007B530000}"/>
    <cellStyle name="Moneda 4 2 5 2 8 3" xfId="31686" xr:uid="{00000000-0005-0000-0000-00007C530000}"/>
    <cellStyle name="Moneda 4 2 5 2 8 4" xfId="23750" xr:uid="{00000000-0005-0000-0000-00007D530000}"/>
    <cellStyle name="Moneda 4 2 5 2 9" xfId="19799" xr:uid="{00000000-0005-0000-0000-00007E530000}"/>
    <cellStyle name="Moneda 4 2 5 2 9 2" xfId="37158" xr:uid="{00000000-0005-0000-0000-00007F530000}"/>
    <cellStyle name="Moneda 4 2 5 2 9 3" xfId="32988" xr:uid="{00000000-0005-0000-0000-000080530000}"/>
    <cellStyle name="Moneda 4 2 5 2 9 4" xfId="23979" xr:uid="{00000000-0005-0000-0000-000081530000}"/>
    <cellStyle name="Moneda 4 2 5 20" xfId="21293" xr:uid="{00000000-0005-0000-0000-000082530000}"/>
    <cellStyle name="Moneda 4 2 5 3" xfId="9311" xr:uid="{00000000-0005-0000-0000-000083530000}"/>
    <cellStyle name="Moneda 4 2 5 3 10" xfId="25117" xr:uid="{00000000-0005-0000-0000-000084530000}"/>
    <cellStyle name="Moneda 4 2 5 3 11" xfId="21430" xr:uid="{00000000-0005-0000-0000-000085530000}"/>
    <cellStyle name="Moneda 4 2 5 3 2" xfId="12872" xr:uid="{00000000-0005-0000-0000-000086530000}"/>
    <cellStyle name="Moneda 4 2 5 3 2 2" xfId="26063" xr:uid="{00000000-0005-0000-0000-000087530000}"/>
    <cellStyle name="Moneda 4 2 5 3 3" xfId="13921" xr:uid="{00000000-0005-0000-0000-000088530000}"/>
    <cellStyle name="Moneda 4 2 5 3 3 2" xfId="27112" xr:uid="{00000000-0005-0000-0000-000089530000}"/>
    <cellStyle name="Moneda 4 2 5 3 4" xfId="14977" xr:uid="{00000000-0005-0000-0000-00008A530000}"/>
    <cellStyle name="Moneda 4 2 5 3 4 2" xfId="28168" xr:uid="{00000000-0005-0000-0000-00008B530000}"/>
    <cellStyle name="Moneda 4 2 5 3 5" xfId="16033" xr:uid="{00000000-0005-0000-0000-00008C530000}"/>
    <cellStyle name="Moneda 4 2 5 3 5 2" xfId="29224" xr:uid="{00000000-0005-0000-0000-00008D530000}"/>
    <cellStyle name="Moneda 4 2 5 3 6" xfId="17314" xr:uid="{00000000-0005-0000-0000-00008E530000}"/>
    <cellStyle name="Moneda 4 2 5 3 6 2" xfId="30505" xr:uid="{00000000-0005-0000-0000-00008F530000}"/>
    <cellStyle name="Moneda 4 2 5 3 7" xfId="18600" xr:uid="{00000000-0005-0000-0000-000090530000}"/>
    <cellStyle name="Moneda 4 2 5 3 7 2" xfId="31791" xr:uid="{00000000-0005-0000-0000-000091530000}"/>
    <cellStyle name="Moneda 4 2 5 3 8" xfId="19904" xr:uid="{00000000-0005-0000-0000-000092530000}"/>
    <cellStyle name="Moneda 4 2 5 3 8 2" xfId="33093" xr:uid="{00000000-0005-0000-0000-000093530000}"/>
    <cellStyle name="Moneda 4 2 5 3 9" xfId="34618" xr:uid="{00000000-0005-0000-0000-000094530000}"/>
    <cellStyle name="Moneda 4 2 5 4" xfId="5051" xr:uid="{00000000-0005-0000-0000-000095530000}"/>
    <cellStyle name="Moneda 4 2 5 4 10" xfId="25050" xr:uid="{00000000-0005-0000-0000-000096530000}"/>
    <cellStyle name="Moneda 4 2 5 4 11" xfId="21364" xr:uid="{00000000-0005-0000-0000-000097530000}"/>
    <cellStyle name="Moneda 4 2 5 4 2" xfId="12806" xr:uid="{00000000-0005-0000-0000-000098530000}"/>
    <cellStyle name="Moneda 4 2 5 4 2 2" xfId="25997" xr:uid="{00000000-0005-0000-0000-000099530000}"/>
    <cellStyle name="Moneda 4 2 5 4 3" xfId="13855" xr:uid="{00000000-0005-0000-0000-00009A530000}"/>
    <cellStyle name="Moneda 4 2 5 4 3 2" xfId="27046" xr:uid="{00000000-0005-0000-0000-00009B530000}"/>
    <cellStyle name="Moneda 4 2 5 4 4" xfId="14911" xr:uid="{00000000-0005-0000-0000-00009C530000}"/>
    <cellStyle name="Moneda 4 2 5 4 4 2" xfId="28102" xr:uid="{00000000-0005-0000-0000-00009D530000}"/>
    <cellStyle name="Moneda 4 2 5 4 5" xfId="15967" xr:uid="{00000000-0005-0000-0000-00009E530000}"/>
    <cellStyle name="Moneda 4 2 5 4 5 2" xfId="29158" xr:uid="{00000000-0005-0000-0000-00009F530000}"/>
    <cellStyle name="Moneda 4 2 5 4 6" xfId="17248" xr:uid="{00000000-0005-0000-0000-0000A0530000}"/>
    <cellStyle name="Moneda 4 2 5 4 6 2" xfId="30439" xr:uid="{00000000-0005-0000-0000-0000A1530000}"/>
    <cellStyle name="Moneda 4 2 5 4 7" xfId="18534" xr:uid="{00000000-0005-0000-0000-0000A2530000}"/>
    <cellStyle name="Moneda 4 2 5 4 7 2" xfId="31725" xr:uid="{00000000-0005-0000-0000-0000A3530000}"/>
    <cellStyle name="Moneda 4 2 5 4 8" xfId="19838" xr:uid="{00000000-0005-0000-0000-0000A4530000}"/>
    <cellStyle name="Moneda 4 2 5 4 8 2" xfId="33027" xr:uid="{00000000-0005-0000-0000-0000A5530000}"/>
    <cellStyle name="Moneda 4 2 5 4 9" xfId="34552" xr:uid="{00000000-0005-0000-0000-0000A6530000}"/>
    <cellStyle name="Moneda 4 2 5 5" xfId="12527" xr:uid="{00000000-0005-0000-0000-0000A7530000}"/>
    <cellStyle name="Moneda 4 2 5 5 10" xfId="25719" xr:uid="{00000000-0005-0000-0000-0000A8530000}"/>
    <cellStyle name="Moneda 4 2 5 5 11" xfId="22021" xr:uid="{00000000-0005-0000-0000-0000A9530000}"/>
    <cellStyle name="Moneda 4 2 5 5 2" xfId="13463" xr:uid="{00000000-0005-0000-0000-0000AA530000}"/>
    <cellStyle name="Moneda 4 2 5 5 2 2" xfId="26654" xr:uid="{00000000-0005-0000-0000-0000AB530000}"/>
    <cellStyle name="Moneda 4 2 5 5 3" xfId="14512" xr:uid="{00000000-0005-0000-0000-0000AC530000}"/>
    <cellStyle name="Moneda 4 2 5 5 3 2" xfId="27703" xr:uid="{00000000-0005-0000-0000-0000AD530000}"/>
    <cellStyle name="Moneda 4 2 5 5 4" xfId="15568" xr:uid="{00000000-0005-0000-0000-0000AE530000}"/>
    <cellStyle name="Moneda 4 2 5 5 4 2" xfId="28759" xr:uid="{00000000-0005-0000-0000-0000AF530000}"/>
    <cellStyle name="Moneda 4 2 5 5 5" xfId="16624" xr:uid="{00000000-0005-0000-0000-0000B0530000}"/>
    <cellStyle name="Moneda 4 2 5 5 5 2" xfId="29815" xr:uid="{00000000-0005-0000-0000-0000B1530000}"/>
    <cellStyle name="Moneda 4 2 5 5 6" xfId="17905" xr:uid="{00000000-0005-0000-0000-0000B2530000}"/>
    <cellStyle name="Moneda 4 2 5 5 6 2" xfId="31096" xr:uid="{00000000-0005-0000-0000-0000B3530000}"/>
    <cellStyle name="Moneda 4 2 5 5 7" xfId="19191" xr:uid="{00000000-0005-0000-0000-0000B4530000}"/>
    <cellStyle name="Moneda 4 2 5 5 7 2" xfId="32382" xr:uid="{00000000-0005-0000-0000-0000B5530000}"/>
    <cellStyle name="Moneda 4 2 5 5 8" xfId="20495" xr:uid="{00000000-0005-0000-0000-0000B6530000}"/>
    <cellStyle name="Moneda 4 2 5 5 8 2" xfId="33684" xr:uid="{00000000-0005-0000-0000-0000B7530000}"/>
    <cellStyle name="Moneda 4 2 5 5 9" xfId="35209" xr:uid="{00000000-0005-0000-0000-0000B8530000}"/>
    <cellStyle name="Moneda 4 2 5 6" xfId="12641" xr:uid="{00000000-0005-0000-0000-0000B9530000}"/>
    <cellStyle name="Moneda 4 2 5 6 10" xfId="25833" xr:uid="{00000000-0005-0000-0000-0000BA530000}"/>
    <cellStyle name="Moneda 4 2 5 6 11" xfId="22135" xr:uid="{00000000-0005-0000-0000-0000BB530000}"/>
    <cellStyle name="Moneda 4 2 5 6 2" xfId="13577" xr:uid="{00000000-0005-0000-0000-0000BC530000}"/>
    <cellStyle name="Moneda 4 2 5 6 2 2" xfId="26768" xr:uid="{00000000-0005-0000-0000-0000BD530000}"/>
    <cellStyle name="Moneda 4 2 5 6 3" xfId="14626" xr:uid="{00000000-0005-0000-0000-0000BE530000}"/>
    <cellStyle name="Moneda 4 2 5 6 3 2" xfId="27817" xr:uid="{00000000-0005-0000-0000-0000BF530000}"/>
    <cellStyle name="Moneda 4 2 5 6 4" xfId="15682" xr:uid="{00000000-0005-0000-0000-0000C0530000}"/>
    <cellStyle name="Moneda 4 2 5 6 4 2" xfId="28873" xr:uid="{00000000-0005-0000-0000-0000C1530000}"/>
    <cellStyle name="Moneda 4 2 5 6 5" xfId="16738" xr:uid="{00000000-0005-0000-0000-0000C2530000}"/>
    <cellStyle name="Moneda 4 2 5 6 5 2" xfId="29929" xr:uid="{00000000-0005-0000-0000-0000C3530000}"/>
    <cellStyle name="Moneda 4 2 5 6 6" xfId="18019" xr:uid="{00000000-0005-0000-0000-0000C4530000}"/>
    <cellStyle name="Moneda 4 2 5 6 6 2" xfId="31210" xr:uid="{00000000-0005-0000-0000-0000C5530000}"/>
    <cellStyle name="Moneda 4 2 5 6 7" xfId="19305" xr:uid="{00000000-0005-0000-0000-0000C6530000}"/>
    <cellStyle name="Moneda 4 2 5 6 7 2" xfId="32496" xr:uid="{00000000-0005-0000-0000-0000C7530000}"/>
    <cellStyle name="Moneda 4 2 5 6 8" xfId="20609" xr:uid="{00000000-0005-0000-0000-0000C8530000}"/>
    <cellStyle name="Moneda 4 2 5 6 8 2" xfId="33798" xr:uid="{00000000-0005-0000-0000-0000C9530000}"/>
    <cellStyle name="Moneda 4 2 5 6 9" xfId="35323" xr:uid="{00000000-0005-0000-0000-0000CA530000}"/>
    <cellStyle name="Moneda 4 2 5 7" xfId="13728" xr:uid="{00000000-0005-0000-0000-0000CB530000}"/>
    <cellStyle name="Moneda 4 2 5 7 10" xfId="22286" xr:uid="{00000000-0005-0000-0000-0000CC530000}"/>
    <cellStyle name="Moneda 4 2 5 7 2" xfId="14777" xr:uid="{00000000-0005-0000-0000-0000CD530000}"/>
    <cellStyle name="Moneda 4 2 5 7 2 2" xfId="27968" xr:uid="{00000000-0005-0000-0000-0000CE530000}"/>
    <cellStyle name="Moneda 4 2 5 7 3" xfId="15833" xr:uid="{00000000-0005-0000-0000-0000CF530000}"/>
    <cellStyle name="Moneda 4 2 5 7 3 2" xfId="29024" xr:uid="{00000000-0005-0000-0000-0000D0530000}"/>
    <cellStyle name="Moneda 4 2 5 7 4" xfId="16889" xr:uid="{00000000-0005-0000-0000-0000D1530000}"/>
    <cellStyle name="Moneda 4 2 5 7 4 2" xfId="30080" xr:uid="{00000000-0005-0000-0000-0000D2530000}"/>
    <cellStyle name="Moneda 4 2 5 7 5" xfId="18170" xr:uid="{00000000-0005-0000-0000-0000D3530000}"/>
    <cellStyle name="Moneda 4 2 5 7 5 2" xfId="31361" xr:uid="{00000000-0005-0000-0000-0000D4530000}"/>
    <cellStyle name="Moneda 4 2 5 7 6" xfId="19456" xr:uid="{00000000-0005-0000-0000-0000D5530000}"/>
    <cellStyle name="Moneda 4 2 5 7 6 2" xfId="32647" xr:uid="{00000000-0005-0000-0000-0000D6530000}"/>
    <cellStyle name="Moneda 4 2 5 7 7" xfId="20760" xr:uid="{00000000-0005-0000-0000-0000D7530000}"/>
    <cellStyle name="Moneda 4 2 5 7 7 2" xfId="33949" xr:uid="{00000000-0005-0000-0000-0000D8530000}"/>
    <cellStyle name="Moneda 4 2 5 7 8" xfId="35474" xr:uid="{00000000-0005-0000-0000-0000D9530000}"/>
    <cellStyle name="Moneda 4 2 5 7 9" xfId="26919" xr:uid="{00000000-0005-0000-0000-0000DA530000}"/>
    <cellStyle name="Moneda 4 2 5 8" xfId="12735" xr:uid="{00000000-0005-0000-0000-0000DB530000}"/>
    <cellStyle name="Moneda 4 2 5 8 2" xfId="17011" xr:uid="{00000000-0005-0000-0000-0000DC530000}"/>
    <cellStyle name="Moneda 4 2 5 8 2 2" xfId="30202" xr:uid="{00000000-0005-0000-0000-0000DD530000}"/>
    <cellStyle name="Moneda 4 2 5 8 3" xfId="18291" xr:uid="{00000000-0005-0000-0000-0000DE530000}"/>
    <cellStyle name="Moneda 4 2 5 8 3 2" xfId="31482" xr:uid="{00000000-0005-0000-0000-0000DF530000}"/>
    <cellStyle name="Moneda 4 2 5 8 4" xfId="19577" xr:uid="{00000000-0005-0000-0000-0000E0530000}"/>
    <cellStyle name="Moneda 4 2 5 8 4 2" xfId="32768" xr:uid="{00000000-0005-0000-0000-0000E1530000}"/>
    <cellStyle name="Moneda 4 2 5 8 5" xfId="20881" xr:uid="{00000000-0005-0000-0000-0000E2530000}"/>
    <cellStyle name="Moneda 4 2 5 8 5 2" xfId="34070" xr:uid="{00000000-0005-0000-0000-0000E3530000}"/>
    <cellStyle name="Moneda 4 2 5 8 6" xfId="35595" xr:uid="{00000000-0005-0000-0000-0000E4530000}"/>
    <cellStyle name="Moneda 4 2 5 8 7" xfId="25926" xr:uid="{00000000-0005-0000-0000-0000E5530000}"/>
    <cellStyle name="Moneda 4 2 5 8 8" xfId="22407" xr:uid="{00000000-0005-0000-0000-0000E6530000}"/>
    <cellStyle name="Moneda 4 2 5 9" xfId="13784" xr:uid="{00000000-0005-0000-0000-0000E7530000}"/>
    <cellStyle name="Moneda 4 2 5 9 2" xfId="21126" xr:uid="{00000000-0005-0000-0000-0000E8530000}"/>
    <cellStyle name="Moneda 4 2 5 9 2 2" xfId="34315" xr:uid="{00000000-0005-0000-0000-0000E9530000}"/>
    <cellStyle name="Moneda 4 2 5 9 3" xfId="35840" xr:uid="{00000000-0005-0000-0000-0000EA530000}"/>
    <cellStyle name="Moneda 4 2 5 9 4" xfId="26975" xr:uid="{00000000-0005-0000-0000-0000EB530000}"/>
    <cellStyle name="Moneda 4 2 5 9 5" xfId="22652" xr:uid="{00000000-0005-0000-0000-0000EC530000}"/>
    <cellStyle name="Moneda 4 2 6" xfId="1079" xr:uid="{00000000-0005-0000-0000-0000ED530000}"/>
    <cellStyle name="Moneda 4 2 6 10" xfId="18466" xr:uid="{00000000-0005-0000-0000-0000EE530000}"/>
    <cellStyle name="Moneda 4 2 6 10 2" xfId="36838" xr:uid="{00000000-0005-0000-0000-0000EF530000}"/>
    <cellStyle name="Moneda 4 2 6 10 3" xfId="31657" xr:uid="{00000000-0005-0000-0000-0000F0530000}"/>
    <cellStyle name="Moneda 4 2 6 10 4" xfId="23659" xr:uid="{00000000-0005-0000-0000-0000F1530000}"/>
    <cellStyle name="Moneda 4 2 6 11" xfId="19770" xr:uid="{00000000-0005-0000-0000-0000F2530000}"/>
    <cellStyle name="Moneda 4 2 6 11 2" xfId="37067" xr:uid="{00000000-0005-0000-0000-0000F3530000}"/>
    <cellStyle name="Moneda 4 2 6 11 3" xfId="32959" xr:uid="{00000000-0005-0000-0000-0000F4530000}"/>
    <cellStyle name="Moneda 4 2 6 11 4" xfId="23888" xr:uid="{00000000-0005-0000-0000-0000F5530000}"/>
    <cellStyle name="Moneda 4 2 6 12" xfId="24117" xr:uid="{00000000-0005-0000-0000-0000F6530000}"/>
    <cellStyle name="Moneda 4 2 6 12 2" xfId="37296" xr:uid="{00000000-0005-0000-0000-0000F7530000}"/>
    <cellStyle name="Moneda 4 2 6 13" xfId="24346" xr:uid="{00000000-0005-0000-0000-0000F8530000}"/>
    <cellStyle name="Moneda 4 2 6 13 2" xfId="37525" xr:uid="{00000000-0005-0000-0000-0000F9530000}"/>
    <cellStyle name="Moneda 4 2 6 14" xfId="24597" xr:uid="{00000000-0005-0000-0000-0000FA530000}"/>
    <cellStyle name="Moneda 4 2 6 14 2" xfId="37776" xr:uid="{00000000-0005-0000-0000-0000FB530000}"/>
    <cellStyle name="Moneda 4 2 6 15" xfId="34484" xr:uid="{00000000-0005-0000-0000-0000FC530000}"/>
    <cellStyle name="Moneda 4 2 6 16" xfId="24885" xr:uid="{00000000-0005-0000-0000-0000FD530000}"/>
    <cellStyle name="Moneda 4 2 6 17" xfId="21296" xr:uid="{00000000-0005-0000-0000-0000FE530000}"/>
    <cellStyle name="Moneda 4 2 6 2" xfId="6844" xr:uid="{00000000-0005-0000-0000-0000FF530000}"/>
    <cellStyle name="Moneda 4 2 6 2 10" xfId="25090" xr:uid="{00000000-0005-0000-0000-000000540000}"/>
    <cellStyle name="Moneda 4 2 6 2 11" xfId="21403" xr:uid="{00000000-0005-0000-0000-000001540000}"/>
    <cellStyle name="Moneda 4 2 6 2 2" xfId="12845" xr:uid="{00000000-0005-0000-0000-000002540000}"/>
    <cellStyle name="Moneda 4 2 6 2 2 2" xfId="26036" xr:uid="{00000000-0005-0000-0000-000003540000}"/>
    <cellStyle name="Moneda 4 2 6 2 3" xfId="13894" xr:uid="{00000000-0005-0000-0000-000004540000}"/>
    <cellStyle name="Moneda 4 2 6 2 3 2" xfId="27085" xr:uid="{00000000-0005-0000-0000-000005540000}"/>
    <cellStyle name="Moneda 4 2 6 2 4" xfId="14950" xr:uid="{00000000-0005-0000-0000-000006540000}"/>
    <cellStyle name="Moneda 4 2 6 2 4 2" xfId="28141" xr:uid="{00000000-0005-0000-0000-000007540000}"/>
    <cellStyle name="Moneda 4 2 6 2 5" xfId="16006" xr:uid="{00000000-0005-0000-0000-000008540000}"/>
    <cellStyle name="Moneda 4 2 6 2 5 2" xfId="29197" xr:uid="{00000000-0005-0000-0000-000009540000}"/>
    <cellStyle name="Moneda 4 2 6 2 6" xfId="17287" xr:uid="{00000000-0005-0000-0000-00000A540000}"/>
    <cellStyle name="Moneda 4 2 6 2 6 2" xfId="30478" xr:uid="{00000000-0005-0000-0000-00000B540000}"/>
    <cellStyle name="Moneda 4 2 6 2 7" xfId="18573" xr:uid="{00000000-0005-0000-0000-00000C540000}"/>
    <cellStyle name="Moneda 4 2 6 2 7 2" xfId="31764" xr:uid="{00000000-0005-0000-0000-00000D540000}"/>
    <cellStyle name="Moneda 4 2 6 2 8" xfId="19877" xr:uid="{00000000-0005-0000-0000-00000E540000}"/>
    <cellStyle name="Moneda 4 2 6 2 8 2" xfId="33066" xr:uid="{00000000-0005-0000-0000-00000F540000}"/>
    <cellStyle name="Moneda 4 2 6 2 9" xfId="34591" xr:uid="{00000000-0005-0000-0000-000010540000}"/>
    <cellStyle name="Moneda 4 2 6 3" xfId="9312" xr:uid="{00000000-0005-0000-0000-000011540000}"/>
    <cellStyle name="Moneda 4 2 6 3 10" xfId="25118" xr:uid="{00000000-0005-0000-0000-000012540000}"/>
    <cellStyle name="Moneda 4 2 6 3 11" xfId="21431" xr:uid="{00000000-0005-0000-0000-000013540000}"/>
    <cellStyle name="Moneda 4 2 6 3 2" xfId="12873" xr:uid="{00000000-0005-0000-0000-000014540000}"/>
    <cellStyle name="Moneda 4 2 6 3 2 2" xfId="26064" xr:uid="{00000000-0005-0000-0000-000015540000}"/>
    <cellStyle name="Moneda 4 2 6 3 3" xfId="13922" xr:uid="{00000000-0005-0000-0000-000016540000}"/>
    <cellStyle name="Moneda 4 2 6 3 3 2" xfId="27113" xr:uid="{00000000-0005-0000-0000-000017540000}"/>
    <cellStyle name="Moneda 4 2 6 3 4" xfId="14978" xr:uid="{00000000-0005-0000-0000-000018540000}"/>
    <cellStyle name="Moneda 4 2 6 3 4 2" xfId="28169" xr:uid="{00000000-0005-0000-0000-000019540000}"/>
    <cellStyle name="Moneda 4 2 6 3 5" xfId="16034" xr:uid="{00000000-0005-0000-0000-00001A540000}"/>
    <cellStyle name="Moneda 4 2 6 3 5 2" xfId="29225" xr:uid="{00000000-0005-0000-0000-00001B540000}"/>
    <cellStyle name="Moneda 4 2 6 3 6" xfId="17315" xr:uid="{00000000-0005-0000-0000-00001C540000}"/>
    <cellStyle name="Moneda 4 2 6 3 6 2" xfId="30506" xr:uid="{00000000-0005-0000-0000-00001D540000}"/>
    <cellStyle name="Moneda 4 2 6 3 7" xfId="18601" xr:uid="{00000000-0005-0000-0000-00001E540000}"/>
    <cellStyle name="Moneda 4 2 6 3 7 2" xfId="31792" xr:uid="{00000000-0005-0000-0000-00001F540000}"/>
    <cellStyle name="Moneda 4 2 6 3 8" xfId="19905" xr:uid="{00000000-0005-0000-0000-000020540000}"/>
    <cellStyle name="Moneda 4 2 6 3 8 2" xfId="33094" xr:uid="{00000000-0005-0000-0000-000021540000}"/>
    <cellStyle name="Moneda 4 2 6 3 9" xfId="34619" xr:uid="{00000000-0005-0000-0000-000022540000}"/>
    <cellStyle name="Moneda 4 2 6 4" xfId="5225" xr:uid="{00000000-0005-0000-0000-000023540000}"/>
    <cellStyle name="Moneda 4 2 6 4 10" xfId="25052" xr:uid="{00000000-0005-0000-0000-000024540000}"/>
    <cellStyle name="Moneda 4 2 6 4 11" xfId="21366" xr:uid="{00000000-0005-0000-0000-000025540000}"/>
    <cellStyle name="Moneda 4 2 6 4 2" xfId="12808" xr:uid="{00000000-0005-0000-0000-000026540000}"/>
    <cellStyle name="Moneda 4 2 6 4 2 2" xfId="25999" xr:uid="{00000000-0005-0000-0000-000027540000}"/>
    <cellStyle name="Moneda 4 2 6 4 3" xfId="13857" xr:uid="{00000000-0005-0000-0000-000028540000}"/>
    <cellStyle name="Moneda 4 2 6 4 3 2" xfId="27048" xr:uid="{00000000-0005-0000-0000-000029540000}"/>
    <cellStyle name="Moneda 4 2 6 4 4" xfId="14913" xr:uid="{00000000-0005-0000-0000-00002A540000}"/>
    <cellStyle name="Moneda 4 2 6 4 4 2" xfId="28104" xr:uid="{00000000-0005-0000-0000-00002B540000}"/>
    <cellStyle name="Moneda 4 2 6 4 5" xfId="15969" xr:uid="{00000000-0005-0000-0000-00002C540000}"/>
    <cellStyle name="Moneda 4 2 6 4 5 2" xfId="29160" xr:uid="{00000000-0005-0000-0000-00002D540000}"/>
    <cellStyle name="Moneda 4 2 6 4 6" xfId="17250" xr:uid="{00000000-0005-0000-0000-00002E540000}"/>
    <cellStyle name="Moneda 4 2 6 4 6 2" xfId="30441" xr:uid="{00000000-0005-0000-0000-00002F540000}"/>
    <cellStyle name="Moneda 4 2 6 4 7" xfId="18536" xr:uid="{00000000-0005-0000-0000-000030540000}"/>
    <cellStyle name="Moneda 4 2 6 4 7 2" xfId="31727" xr:uid="{00000000-0005-0000-0000-000031540000}"/>
    <cellStyle name="Moneda 4 2 6 4 8" xfId="19840" xr:uid="{00000000-0005-0000-0000-000032540000}"/>
    <cellStyle name="Moneda 4 2 6 4 8 2" xfId="33029" xr:uid="{00000000-0005-0000-0000-000033540000}"/>
    <cellStyle name="Moneda 4 2 6 4 9" xfId="34554" xr:uid="{00000000-0005-0000-0000-000034540000}"/>
    <cellStyle name="Moneda 4 2 6 5" xfId="12738" xr:uid="{00000000-0005-0000-0000-000035540000}"/>
    <cellStyle name="Moneda 4 2 6 5 2" xfId="17029" xr:uid="{00000000-0005-0000-0000-000036540000}"/>
    <cellStyle name="Moneda 4 2 6 5 2 2" xfId="30220" xr:uid="{00000000-0005-0000-0000-000037540000}"/>
    <cellStyle name="Moneda 4 2 6 5 3" xfId="18309" xr:uid="{00000000-0005-0000-0000-000038540000}"/>
    <cellStyle name="Moneda 4 2 6 5 3 2" xfId="31500" xr:uid="{00000000-0005-0000-0000-000039540000}"/>
    <cellStyle name="Moneda 4 2 6 5 4" xfId="19595" xr:uid="{00000000-0005-0000-0000-00003A540000}"/>
    <cellStyle name="Moneda 4 2 6 5 4 2" xfId="32786" xr:uid="{00000000-0005-0000-0000-00003B540000}"/>
    <cellStyle name="Moneda 4 2 6 5 5" xfId="20899" xr:uid="{00000000-0005-0000-0000-00003C540000}"/>
    <cellStyle name="Moneda 4 2 6 5 5 2" xfId="34088" xr:uid="{00000000-0005-0000-0000-00003D540000}"/>
    <cellStyle name="Moneda 4 2 6 5 6" xfId="35613" xr:uid="{00000000-0005-0000-0000-00003E540000}"/>
    <cellStyle name="Moneda 4 2 6 5 7" xfId="25929" xr:uid="{00000000-0005-0000-0000-00003F540000}"/>
    <cellStyle name="Moneda 4 2 6 5 8" xfId="22425" xr:uid="{00000000-0005-0000-0000-000040540000}"/>
    <cellStyle name="Moneda 4 2 6 6" xfId="13787" xr:uid="{00000000-0005-0000-0000-000041540000}"/>
    <cellStyle name="Moneda 4 2 6 6 2" xfId="21144" xr:uid="{00000000-0005-0000-0000-000042540000}"/>
    <cellStyle name="Moneda 4 2 6 6 2 2" xfId="34333" xr:uid="{00000000-0005-0000-0000-000043540000}"/>
    <cellStyle name="Moneda 4 2 6 6 3" xfId="35858" xr:uid="{00000000-0005-0000-0000-000044540000}"/>
    <cellStyle name="Moneda 4 2 6 6 4" xfId="26978" xr:uid="{00000000-0005-0000-0000-000045540000}"/>
    <cellStyle name="Moneda 4 2 6 6 5" xfId="22670" xr:uid="{00000000-0005-0000-0000-000046540000}"/>
    <cellStyle name="Moneda 4 2 6 7" xfId="14843" xr:uid="{00000000-0005-0000-0000-000047540000}"/>
    <cellStyle name="Moneda 4 2 6 7 2" xfId="36098" xr:uid="{00000000-0005-0000-0000-000048540000}"/>
    <cellStyle name="Moneda 4 2 6 7 3" xfId="28034" xr:uid="{00000000-0005-0000-0000-000049540000}"/>
    <cellStyle name="Moneda 4 2 6 7 4" xfId="22910" xr:uid="{00000000-0005-0000-0000-00004A540000}"/>
    <cellStyle name="Moneda 4 2 6 8" xfId="15899" xr:uid="{00000000-0005-0000-0000-00004B540000}"/>
    <cellStyle name="Moneda 4 2 6 8 2" xfId="36328" xr:uid="{00000000-0005-0000-0000-00004C540000}"/>
    <cellStyle name="Moneda 4 2 6 8 3" xfId="29090" xr:uid="{00000000-0005-0000-0000-00004D540000}"/>
    <cellStyle name="Moneda 4 2 6 8 4" xfId="23140" xr:uid="{00000000-0005-0000-0000-00004E540000}"/>
    <cellStyle name="Moneda 4 2 6 9" xfId="17180" xr:uid="{00000000-0005-0000-0000-00004F540000}"/>
    <cellStyle name="Moneda 4 2 6 9 2" xfId="36583" xr:uid="{00000000-0005-0000-0000-000050540000}"/>
    <cellStyle name="Moneda 4 2 6 9 3" xfId="30371" xr:uid="{00000000-0005-0000-0000-000051540000}"/>
    <cellStyle name="Moneda 4 2 6 9 4" xfId="23404" xr:uid="{00000000-0005-0000-0000-000052540000}"/>
    <cellStyle name="Moneda 4 2 7" xfId="1253" xr:uid="{00000000-0005-0000-0000-000053540000}"/>
    <cellStyle name="Moneda 4 2 7 10" xfId="18468" xr:uid="{00000000-0005-0000-0000-000054540000}"/>
    <cellStyle name="Moneda 4 2 7 10 2" xfId="31659" xr:uid="{00000000-0005-0000-0000-000055540000}"/>
    <cellStyle name="Moneda 4 2 7 11" xfId="19772" xr:uid="{00000000-0005-0000-0000-000056540000}"/>
    <cellStyle name="Moneda 4 2 7 11 2" xfId="32961" xr:uid="{00000000-0005-0000-0000-000057540000}"/>
    <cellStyle name="Moneda 4 2 7 12" xfId="34486" xr:uid="{00000000-0005-0000-0000-000058540000}"/>
    <cellStyle name="Moneda 4 2 7 13" xfId="24887" xr:uid="{00000000-0005-0000-0000-000059540000}"/>
    <cellStyle name="Moneda 4 2 7 14" xfId="21298" xr:uid="{00000000-0005-0000-0000-00005A540000}"/>
    <cellStyle name="Moneda 4 2 7 2" xfId="6845" xr:uid="{00000000-0005-0000-0000-00005B540000}"/>
    <cellStyle name="Moneda 4 2 7 2 10" xfId="25091" xr:uid="{00000000-0005-0000-0000-00005C540000}"/>
    <cellStyle name="Moneda 4 2 7 2 11" xfId="21404" xr:uid="{00000000-0005-0000-0000-00005D540000}"/>
    <cellStyle name="Moneda 4 2 7 2 2" xfId="12846" xr:uid="{00000000-0005-0000-0000-00005E540000}"/>
    <cellStyle name="Moneda 4 2 7 2 2 2" xfId="26037" xr:uid="{00000000-0005-0000-0000-00005F540000}"/>
    <cellStyle name="Moneda 4 2 7 2 3" xfId="13895" xr:uid="{00000000-0005-0000-0000-000060540000}"/>
    <cellStyle name="Moneda 4 2 7 2 3 2" xfId="27086" xr:uid="{00000000-0005-0000-0000-000061540000}"/>
    <cellStyle name="Moneda 4 2 7 2 4" xfId="14951" xr:uid="{00000000-0005-0000-0000-000062540000}"/>
    <cellStyle name="Moneda 4 2 7 2 4 2" xfId="28142" xr:uid="{00000000-0005-0000-0000-000063540000}"/>
    <cellStyle name="Moneda 4 2 7 2 5" xfId="16007" xr:uid="{00000000-0005-0000-0000-000064540000}"/>
    <cellStyle name="Moneda 4 2 7 2 5 2" xfId="29198" xr:uid="{00000000-0005-0000-0000-000065540000}"/>
    <cellStyle name="Moneda 4 2 7 2 6" xfId="17288" xr:uid="{00000000-0005-0000-0000-000066540000}"/>
    <cellStyle name="Moneda 4 2 7 2 6 2" xfId="30479" xr:uid="{00000000-0005-0000-0000-000067540000}"/>
    <cellStyle name="Moneda 4 2 7 2 7" xfId="18574" xr:uid="{00000000-0005-0000-0000-000068540000}"/>
    <cellStyle name="Moneda 4 2 7 2 7 2" xfId="31765" xr:uid="{00000000-0005-0000-0000-000069540000}"/>
    <cellStyle name="Moneda 4 2 7 2 8" xfId="19878" xr:uid="{00000000-0005-0000-0000-00006A540000}"/>
    <cellStyle name="Moneda 4 2 7 2 8 2" xfId="33067" xr:uid="{00000000-0005-0000-0000-00006B540000}"/>
    <cellStyle name="Moneda 4 2 7 2 9" xfId="34592" xr:uid="{00000000-0005-0000-0000-00006C540000}"/>
    <cellStyle name="Moneda 4 2 7 3" xfId="9313" xr:uid="{00000000-0005-0000-0000-00006D540000}"/>
    <cellStyle name="Moneda 4 2 7 3 10" xfId="25119" xr:uid="{00000000-0005-0000-0000-00006E540000}"/>
    <cellStyle name="Moneda 4 2 7 3 11" xfId="21432" xr:uid="{00000000-0005-0000-0000-00006F540000}"/>
    <cellStyle name="Moneda 4 2 7 3 2" xfId="12874" xr:uid="{00000000-0005-0000-0000-000070540000}"/>
    <cellStyle name="Moneda 4 2 7 3 2 2" xfId="26065" xr:uid="{00000000-0005-0000-0000-000071540000}"/>
    <cellStyle name="Moneda 4 2 7 3 3" xfId="13923" xr:uid="{00000000-0005-0000-0000-000072540000}"/>
    <cellStyle name="Moneda 4 2 7 3 3 2" xfId="27114" xr:uid="{00000000-0005-0000-0000-000073540000}"/>
    <cellStyle name="Moneda 4 2 7 3 4" xfId="14979" xr:uid="{00000000-0005-0000-0000-000074540000}"/>
    <cellStyle name="Moneda 4 2 7 3 4 2" xfId="28170" xr:uid="{00000000-0005-0000-0000-000075540000}"/>
    <cellStyle name="Moneda 4 2 7 3 5" xfId="16035" xr:uid="{00000000-0005-0000-0000-000076540000}"/>
    <cellStyle name="Moneda 4 2 7 3 5 2" xfId="29226" xr:uid="{00000000-0005-0000-0000-000077540000}"/>
    <cellStyle name="Moneda 4 2 7 3 6" xfId="17316" xr:uid="{00000000-0005-0000-0000-000078540000}"/>
    <cellStyle name="Moneda 4 2 7 3 6 2" xfId="30507" xr:uid="{00000000-0005-0000-0000-000079540000}"/>
    <cellStyle name="Moneda 4 2 7 3 7" xfId="18602" xr:uid="{00000000-0005-0000-0000-00007A540000}"/>
    <cellStyle name="Moneda 4 2 7 3 7 2" xfId="31793" xr:uid="{00000000-0005-0000-0000-00007B540000}"/>
    <cellStyle name="Moneda 4 2 7 3 8" xfId="19906" xr:uid="{00000000-0005-0000-0000-00007C540000}"/>
    <cellStyle name="Moneda 4 2 7 3 8 2" xfId="33095" xr:uid="{00000000-0005-0000-0000-00007D540000}"/>
    <cellStyle name="Moneda 4 2 7 3 9" xfId="34620" xr:uid="{00000000-0005-0000-0000-00007E540000}"/>
    <cellStyle name="Moneda 4 2 7 4" xfId="5431" xr:uid="{00000000-0005-0000-0000-00007F540000}"/>
    <cellStyle name="Moneda 4 2 7 4 10" xfId="25054" xr:uid="{00000000-0005-0000-0000-000080540000}"/>
    <cellStyle name="Moneda 4 2 7 4 11" xfId="21368" xr:uid="{00000000-0005-0000-0000-000081540000}"/>
    <cellStyle name="Moneda 4 2 7 4 2" xfId="12810" xr:uid="{00000000-0005-0000-0000-000082540000}"/>
    <cellStyle name="Moneda 4 2 7 4 2 2" xfId="26001" xr:uid="{00000000-0005-0000-0000-000083540000}"/>
    <cellStyle name="Moneda 4 2 7 4 3" xfId="13859" xr:uid="{00000000-0005-0000-0000-000084540000}"/>
    <cellStyle name="Moneda 4 2 7 4 3 2" xfId="27050" xr:uid="{00000000-0005-0000-0000-000085540000}"/>
    <cellStyle name="Moneda 4 2 7 4 4" xfId="14915" xr:uid="{00000000-0005-0000-0000-000086540000}"/>
    <cellStyle name="Moneda 4 2 7 4 4 2" xfId="28106" xr:uid="{00000000-0005-0000-0000-000087540000}"/>
    <cellStyle name="Moneda 4 2 7 4 5" xfId="15971" xr:uid="{00000000-0005-0000-0000-000088540000}"/>
    <cellStyle name="Moneda 4 2 7 4 5 2" xfId="29162" xr:uid="{00000000-0005-0000-0000-000089540000}"/>
    <cellStyle name="Moneda 4 2 7 4 6" xfId="17252" xr:uid="{00000000-0005-0000-0000-00008A540000}"/>
    <cellStyle name="Moneda 4 2 7 4 6 2" xfId="30443" xr:uid="{00000000-0005-0000-0000-00008B540000}"/>
    <cellStyle name="Moneda 4 2 7 4 7" xfId="18538" xr:uid="{00000000-0005-0000-0000-00008C540000}"/>
    <cellStyle name="Moneda 4 2 7 4 7 2" xfId="31729" xr:uid="{00000000-0005-0000-0000-00008D540000}"/>
    <cellStyle name="Moneda 4 2 7 4 8" xfId="19842" xr:uid="{00000000-0005-0000-0000-00008E540000}"/>
    <cellStyle name="Moneda 4 2 7 4 8 2" xfId="33031" xr:uid="{00000000-0005-0000-0000-00008F540000}"/>
    <cellStyle name="Moneda 4 2 7 4 9" xfId="34556" xr:uid="{00000000-0005-0000-0000-000090540000}"/>
    <cellStyle name="Moneda 4 2 7 5" xfId="12740" xr:uid="{00000000-0005-0000-0000-000091540000}"/>
    <cellStyle name="Moneda 4 2 7 5 2" xfId="25931" xr:uid="{00000000-0005-0000-0000-000092540000}"/>
    <cellStyle name="Moneda 4 2 7 6" xfId="13789" xr:uid="{00000000-0005-0000-0000-000093540000}"/>
    <cellStyle name="Moneda 4 2 7 6 2" xfId="26980" xr:uid="{00000000-0005-0000-0000-000094540000}"/>
    <cellStyle name="Moneda 4 2 7 7" xfId="14845" xr:uid="{00000000-0005-0000-0000-000095540000}"/>
    <cellStyle name="Moneda 4 2 7 7 2" xfId="28036" xr:uid="{00000000-0005-0000-0000-000096540000}"/>
    <cellStyle name="Moneda 4 2 7 8" xfId="15901" xr:uid="{00000000-0005-0000-0000-000097540000}"/>
    <cellStyle name="Moneda 4 2 7 8 2" xfId="29092" xr:uid="{00000000-0005-0000-0000-000098540000}"/>
    <cellStyle name="Moneda 4 2 7 9" xfId="17182" xr:uid="{00000000-0005-0000-0000-000099540000}"/>
    <cellStyle name="Moneda 4 2 7 9 2" xfId="30373" xr:uid="{00000000-0005-0000-0000-00009A540000}"/>
    <cellStyle name="Moneda 4 2 8" xfId="1427" xr:uid="{00000000-0005-0000-0000-00009B540000}"/>
    <cellStyle name="Moneda 4 2 8 10" xfId="18470" xr:uid="{00000000-0005-0000-0000-00009C540000}"/>
    <cellStyle name="Moneda 4 2 8 10 2" xfId="31661" xr:uid="{00000000-0005-0000-0000-00009D540000}"/>
    <cellStyle name="Moneda 4 2 8 11" xfId="19774" xr:uid="{00000000-0005-0000-0000-00009E540000}"/>
    <cellStyle name="Moneda 4 2 8 11 2" xfId="32963" xr:uid="{00000000-0005-0000-0000-00009F540000}"/>
    <cellStyle name="Moneda 4 2 8 12" xfId="34488" xr:uid="{00000000-0005-0000-0000-0000A0540000}"/>
    <cellStyle name="Moneda 4 2 8 13" xfId="24889" xr:uid="{00000000-0005-0000-0000-0000A1540000}"/>
    <cellStyle name="Moneda 4 2 8 14" xfId="21300" xr:uid="{00000000-0005-0000-0000-0000A2540000}"/>
    <cellStyle name="Moneda 4 2 8 2" xfId="6846" xr:uid="{00000000-0005-0000-0000-0000A3540000}"/>
    <cellStyle name="Moneda 4 2 8 2 10" xfId="25092" xr:uid="{00000000-0005-0000-0000-0000A4540000}"/>
    <cellStyle name="Moneda 4 2 8 2 11" xfId="21405" xr:uid="{00000000-0005-0000-0000-0000A5540000}"/>
    <cellStyle name="Moneda 4 2 8 2 2" xfId="12847" xr:uid="{00000000-0005-0000-0000-0000A6540000}"/>
    <cellStyle name="Moneda 4 2 8 2 2 2" xfId="26038" xr:uid="{00000000-0005-0000-0000-0000A7540000}"/>
    <cellStyle name="Moneda 4 2 8 2 3" xfId="13896" xr:uid="{00000000-0005-0000-0000-0000A8540000}"/>
    <cellStyle name="Moneda 4 2 8 2 3 2" xfId="27087" xr:uid="{00000000-0005-0000-0000-0000A9540000}"/>
    <cellStyle name="Moneda 4 2 8 2 4" xfId="14952" xr:uid="{00000000-0005-0000-0000-0000AA540000}"/>
    <cellStyle name="Moneda 4 2 8 2 4 2" xfId="28143" xr:uid="{00000000-0005-0000-0000-0000AB540000}"/>
    <cellStyle name="Moneda 4 2 8 2 5" xfId="16008" xr:uid="{00000000-0005-0000-0000-0000AC540000}"/>
    <cellStyle name="Moneda 4 2 8 2 5 2" xfId="29199" xr:uid="{00000000-0005-0000-0000-0000AD540000}"/>
    <cellStyle name="Moneda 4 2 8 2 6" xfId="17289" xr:uid="{00000000-0005-0000-0000-0000AE540000}"/>
    <cellStyle name="Moneda 4 2 8 2 6 2" xfId="30480" xr:uid="{00000000-0005-0000-0000-0000AF540000}"/>
    <cellStyle name="Moneda 4 2 8 2 7" xfId="18575" xr:uid="{00000000-0005-0000-0000-0000B0540000}"/>
    <cellStyle name="Moneda 4 2 8 2 7 2" xfId="31766" xr:uid="{00000000-0005-0000-0000-0000B1540000}"/>
    <cellStyle name="Moneda 4 2 8 2 8" xfId="19879" xr:uid="{00000000-0005-0000-0000-0000B2540000}"/>
    <cellStyle name="Moneda 4 2 8 2 8 2" xfId="33068" xr:uid="{00000000-0005-0000-0000-0000B3540000}"/>
    <cellStyle name="Moneda 4 2 8 2 9" xfId="34593" xr:uid="{00000000-0005-0000-0000-0000B4540000}"/>
    <cellStyle name="Moneda 4 2 8 3" xfId="9314" xr:uid="{00000000-0005-0000-0000-0000B5540000}"/>
    <cellStyle name="Moneda 4 2 8 3 10" xfId="25120" xr:uid="{00000000-0005-0000-0000-0000B6540000}"/>
    <cellStyle name="Moneda 4 2 8 3 11" xfId="21433" xr:uid="{00000000-0005-0000-0000-0000B7540000}"/>
    <cellStyle name="Moneda 4 2 8 3 2" xfId="12875" xr:uid="{00000000-0005-0000-0000-0000B8540000}"/>
    <cellStyle name="Moneda 4 2 8 3 2 2" xfId="26066" xr:uid="{00000000-0005-0000-0000-0000B9540000}"/>
    <cellStyle name="Moneda 4 2 8 3 3" xfId="13924" xr:uid="{00000000-0005-0000-0000-0000BA540000}"/>
    <cellStyle name="Moneda 4 2 8 3 3 2" xfId="27115" xr:uid="{00000000-0005-0000-0000-0000BB540000}"/>
    <cellStyle name="Moneda 4 2 8 3 4" xfId="14980" xr:uid="{00000000-0005-0000-0000-0000BC540000}"/>
    <cellStyle name="Moneda 4 2 8 3 4 2" xfId="28171" xr:uid="{00000000-0005-0000-0000-0000BD540000}"/>
    <cellStyle name="Moneda 4 2 8 3 5" xfId="16036" xr:uid="{00000000-0005-0000-0000-0000BE540000}"/>
    <cellStyle name="Moneda 4 2 8 3 5 2" xfId="29227" xr:uid="{00000000-0005-0000-0000-0000BF540000}"/>
    <cellStyle name="Moneda 4 2 8 3 6" xfId="17317" xr:uid="{00000000-0005-0000-0000-0000C0540000}"/>
    <cellStyle name="Moneda 4 2 8 3 6 2" xfId="30508" xr:uid="{00000000-0005-0000-0000-0000C1540000}"/>
    <cellStyle name="Moneda 4 2 8 3 7" xfId="18603" xr:uid="{00000000-0005-0000-0000-0000C2540000}"/>
    <cellStyle name="Moneda 4 2 8 3 7 2" xfId="31794" xr:uid="{00000000-0005-0000-0000-0000C3540000}"/>
    <cellStyle name="Moneda 4 2 8 3 8" xfId="19907" xr:uid="{00000000-0005-0000-0000-0000C4540000}"/>
    <cellStyle name="Moneda 4 2 8 3 8 2" xfId="33096" xr:uid="{00000000-0005-0000-0000-0000C5540000}"/>
    <cellStyle name="Moneda 4 2 8 3 9" xfId="34621" xr:uid="{00000000-0005-0000-0000-0000C6540000}"/>
    <cellStyle name="Moneda 4 2 8 4" xfId="5605" xr:uid="{00000000-0005-0000-0000-0000C7540000}"/>
    <cellStyle name="Moneda 4 2 8 4 10" xfId="25056" xr:uid="{00000000-0005-0000-0000-0000C8540000}"/>
    <cellStyle name="Moneda 4 2 8 4 11" xfId="21370" xr:uid="{00000000-0005-0000-0000-0000C9540000}"/>
    <cellStyle name="Moneda 4 2 8 4 2" xfId="12812" xr:uid="{00000000-0005-0000-0000-0000CA540000}"/>
    <cellStyle name="Moneda 4 2 8 4 2 2" xfId="26003" xr:uid="{00000000-0005-0000-0000-0000CB540000}"/>
    <cellStyle name="Moneda 4 2 8 4 3" xfId="13861" xr:uid="{00000000-0005-0000-0000-0000CC540000}"/>
    <cellStyle name="Moneda 4 2 8 4 3 2" xfId="27052" xr:uid="{00000000-0005-0000-0000-0000CD540000}"/>
    <cellStyle name="Moneda 4 2 8 4 4" xfId="14917" xr:uid="{00000000-0005-0000-0000-0000CE540000}"/>
    <cellStyle name="Moneda 4 2 8 4 4 2" xfId="28108" xr:uid="{00000000-0005-0000-0000-0000CF540000}"/>
    <cellStyle name="Moneda 4 2 8 4 5" xfId="15973" xr:uid="{00000000-0005-0000-0000-0000D0540000}"/>
    <cellStyle name="Moneda 4 2 8 4 5 2" xfId="29164" xr:uid="{00000000-0005-0000-0000-0000D1540000}"/>
    <cellStyle name="Moneda 4 2 8 4 6" xfId="17254" xr:uid="{00000000-0005-0000-0000-0000D2540000}"/>
    <cellStyle name="Moneda 4 2 8 4 6 2" xfId="30445" xr:uid="{00000000-0005-0000-0000-0000D3540000}"/>
    <cellStyle name="Moneda 4 2 8 4 7" xfId="18540" xr:uid="{00000000-0005-0000-0000-0000D4540000}"/>
    <cellStyle name="Moneda 4 2 8 4 7 2" xfId="31731" xr:uid="{00000000-0005-0000-0000-0000D5540000}"/>
    <cellStyle name="Moneda 4 2 8 4 8" xfId="19844" xr:uid="{00000000-0005-0000-0000-0000D6540000}"/>
    <cellStyle name="Moneda 4 2 8 4 8 2" xfId="33033" xr:uid="{00000000-0005-0000-0000-0000D7540000}"/>
    <cellStyle name="Moneda 4 2 8 4 9" xfId="34558" xr:uid="{00000000-0005-0000-0000-0000D8540000}"/>
    <cellStyle name="Moneda 4 2 8 5" xfId="12742" xr:uid="{00000000-0005-0000-0000-0000D9540000}"/>
    <cellStyle name="Moneda 4 2 8 5 2" xfId="25933" xr:uid="{00000000-0005-0000-0000-0000DA540000}"/>
    <cellStyle name="Moneda 4 2 8 6" xfId="13791" xr:uid="{00000000-0005-0000-0000-0000DB540000}"/>
    <cellStyle name="Moneda 4 2 8 6 2" xfId="26982" xr:uid="{00000000-0005-0000-0000-0000DC540000}"/>
    <cellStyle name="Moneda 4 2 8 7" xfId="14847" xr:uid="{00000000-0005-0000-0000-0000DD540000}"/>
    <cellStyle name="Moneda 4 2 8 7 2" xfId="28038" xr:uid="{00000000-0005-0000-0000-0000DE540000}"/>
    <cellStyle name="Moneda 4 2 8 8" xfId="15903" xr:uid="{00000000-0005-0000-0000-0000DF540000}"/>
    <cellStyle name="Moneda 4 2 8 8 2" xfId="29094" xr:uid="{00000000-0005-0000-0000-0000E0540000}"/>
    <cellStyle name="Moneda 4 2 8 9" xfId="17184" xr:uid="{00000000-0005-0000-0000-0000E1540000}"/>
    <cellStyle name="Moneda 4 2 8 9 2" xfId="30375" xr:uid="{00000000-0005-0000-0000-0000E2540000}"/>
    <cellStyle name="Moneda 4 2 9" xfId="1601" xr:uid="{00000000-0005-0000-0000-0000E3540000}"/>
    <cellStyle name="Moneda 4 2 9 10" xfId="18472" xr:uid="{00000000-0005-0000-0000-0000E4540000}"/>
    <cellStyle name="Moneda 4 2 9 10 2" xfId="31663" xr:uid="{00000000-0005-0000-0000-0000E5540000}"/>
    <cellStyle name="Moneda 4 2 9 11" xfId="19776" xr:uid="{00000000-0005-0000-0000-0000E6540000}"/>
    <cellStyle name="Moneda 4 2 9 11 2" xfId="32965" xr:uid="{00000000-0005-0000-0000-0000E7540000}"/>
    <cellStyle name="Moneda 4 2 9 12" xfId="34490" xr:uid="{00000000-0005-0000-0000-0000E8540000}"/>
    <cellStyle name="Moneda 4 2 9 13" xfId="24891" xr:uid="{00000000-0005-0000-0000-0000E9540000}"/>
    <cellStyle name="Moneda 4 2 9 14" xfId="21302" xr:uid="{00000000-0005-0000-0000-0000EA540000}"/>
    <cellStyle name="Moneda 4 2 9 2" xfId="6847" xr:uid="{00000000-0005-0000-0000-0000EB540000}"/>
    <cellStyle name="Moneda 4 2 9 2 10" xfId="25093" xr:uid="{00000000-0005-0000-0000-0000EC540000}"/>
    <cellStyle name="Moneda 4 2 9 2 11" xfId="21406" xr:uid="{00000000-0005-0000-0000-0000ED540000}"/>
    <cellStyle name="Moneda 4 2 9 2 2" xfId="12848" xr:uid="{00000000-0005-0000-0000-0000EE540000}"/>
    <cellStyle name="Moneda 4 2 9 2 2 2" xfId="26039" xr:uid="{00000000-0005-0000-0000-0000EF540000}"/>
    <cellStyle name="Moneda 4 2 9 2 3" xfId="13897" xr:uid="{00000000-0005-0000-0000-0000F0540000}"/>
    <cellStyle name="Moneda 4 2 9 2 3 2" xfId="27088" xr:uid="{00000000-0005-0000-0000-0000F1540000}"/>
    <cellStyle name="Moneda 4 2 9 2 4" xfId="14953" xr:uid="{00000000-0005-0000-0000-0000F2540000}"/>
    <cellStyle name="Moneda 4 2 9 2 4 2" xfId="28144" xr:uid="{00000000-0005-0000-0000-0000F3540000}"/>
    <cellStyle name="Moneda 4 2 9 2 5" xfId="16009" xr:uid="{00000000-0005-0000-0000-0000F4540000}"/>
    <cellStyle name="Moneda 4 2 9 2 5 2" xfId="29200" xr:uid="{00000000-0005-0000-0000-0000F5540000}"/>
    <cellStyle name="Moneda 4 2 9 2 6" xfId="17290" xr:uid="{00000000-0005-0000-0000-0000F6540000}"/>
    <cellStyle name="Moneda 4 2 9 2 6 2" xfId="30481" xr:uid="{00000000-0005-0000-0000-0000F7540000}"/>
    <cellStyle name="Moneda 4 2 9 2 7" xfId="18576" xr:uid="{00000000-0005-0000-0000-0000F8540000}"/>
    <cellStyle name="Moneda 4 2 9 2 7 2" xfId="31767" xr:uid="{00000000-0005-0000-0000-0000F9540000}"/>
    <cellStyle name="Moneda 4 2 9 2 8" xfId="19880" xr:uid="{00000000-0005-0000-0000-0000FA540000}"/>
    <cellStyle name="Moneda 4 2 9 2 8 2" xfId="33069" xr:uid="{00000000-0005-0000-0000-0000FB540000}"/>
    <cellStyle name="Moneda 4 2 9 2 9" xfId="34594" xr:uid="{00000000-0005-0000-0000-0000FC540000}"/>
    <cellStyle name="Moneda 4 2 9 3" xfId="9315" xr:uid="{00000000-0005-0000-0000-0000FD540000}"/>
    <cellStyle name="Moneda 4 2 9 3 10" xfId="25121" xr:uid="{00000000-0005-0000-0000-0000FE540000}"/>
    <cellStyle name="Moneda 4 2 9 3 11" xfId="21434" xr:uid="{00000000-0005-0000-0000-0000FF540000}"/>
    <cellStyle name="Moneda 4 2 9 3 2" xfId="12876" xr:uid="{00000000-0005-0000-0000-000000550000}"/>
    <cellStyle name="Moneda 4 2 9 3 2 2" xfId="26067" xr:uid="{00000000-0005-0000-0000-000001550000}"/>
    <cellStyle name="Moneda 4 2 9 3 3" xfId="13925" xr:uid="{00000000-0005-0000-0000-000002550000}"/>
    <cellStyle name="Moneda 4 2 9 3 3 2" xfId="27116" xr:uid="{00000000-0005-0000-0000-000003550000}"/>
    <cellStyle name="Moneda 4 2 9 3 4" xfId="14981" xr:uid="{00000000-0005-0000-0000-000004550000}"/>
    <cellStyle name="Moneda 4 2 9 3 4 2" xfId="28172" xr:uid="{00000000-0005-0000-0000-000005550000}"/>
    <cellStyle name="Moneda 4 2 9 3 5" xfId="16037" xr:uid="{00000000-0005-0000-0000-000006550000}"/>
    <cellStyle name="Moneda 4 2 9 3 5 2" xfId="29228" xr:uid="{00000000-0005-0000-0000-000007550000}"/>
    <cellStyle name="Moneda 4 2 9 3 6" xfId="17318" xr:uid="{00000000-0005-0000-0000-000008550000}"/>
    <cellStyle name="Moneda 4 2 9 3 6 2" xfId="30509" xr:uid="{00000000-0005-0000-0000-000009550000}"/>
    <cellStyle name="Moneda 4 2 9 3 7" xfId="18604" xr:uid="{00000000-0005-0000-0000-00000A550000}"/>
    <cellStyle name="Moneda 4 2 9 3 7 2" xfId="31795" xr:uid="{00000000-0005-0000-0000-00000B550000}"/>
    <cellStyle name="Moneda 4 2 9 3 8" xfId="19908" xr:uid="{00000000-0005-0000-0000-00000C550000}"/>
    <cellStyle name="Moneda 4 2 9 3 8 2" xfId="33097" xr:uid="{00000000-0005-0000-0000-00000D550000}"/>
    <cellStyle name="Moneda 4 2 9 3 9" xfId="34622" xr:uid="{00000000-0005-0000-0000-00000E550000}"/>
    <cellStyle name="Moneda 4 2 9 4" xfId="5779" xr:uid="{00000000-0005-0000-0000-00000F550000}"/>
    <cellStyle name="Moneda 4 2 9 4 10" xfId="25058" xr:uid="{00000000-0005-0000-0000-000010550000}"/>
    <cellStyle name="Moneda 4 2 9 4 11" xfId="21372" xr:uid="{00000000-0005-0000-0000-000011550000}"/>
    <cellStyle name="Moneda 4 2 9 4 2" xfId="12814" xr:uid="{00000000-0005-0000-0000-000012550000}"/>
    <cellStyle name="Moneda 4 2 9 4 2 2" xfId="26005" xr:uid="{00000000-0005-0000-0000-000013550000}"/>
    <cellStyle name="Moneda 4 2 9 4 3" xfId="13863" xr:uid="{00000000-0005-0000-0000-000014550000}"/>
    <cellStyle name="Moneda 4 2 9 4 3 2" xfId="27054" xr:uid="{00000000-0005-0000-0000-000015550000}"/>
    <cellStyle name="Moneda 4 2 9 4 4" xfId="14919" xr:uid="{00000000-0005-0000-0000-000016550000}"/>
    <cellStyle name="Moneda 4 2 9 4 4 2" xfId="28110" xr:uid="{00000000-0005-0000-0000-000017550000}"/>
    <cellStyle name="Moneda 4 2 9 4 5" xfId="15975" xr:uid="{00000000-0005-0000-0000-000018550000}"/>
    <cellStyle name="Moneda 4 2 9 4 5 2" xfId="29166" xr:uid="{00000000-0005-0000-0000-000019550000}"/>
    <cellStyle name="Moneda 4 2 9 4 6" xfId="17256" xr:uid="{00000000-0005-0000-0000-00001A550000}"/>
    <cellStyle name="Moneda 4 2 9 4 6 2" xfId="30447" xr:uid="{00000000-0005-0000-0000-00001B550000}"/>
    <cellStyle name="Moneda 4 2 9 4 7" xfId="18542" xr:uid="{00000000-0005-0000-0000-00001C550000}"/>
    <cellStyle name="Moneda 4 2 9 4 7 2" xfId="31733" xr:uid="{00000000-0005-0000-0000-00001D550000}"/>
    <cellStyle name="Moneda 4 2 9 4 8" xfId="19846" xr:uid="{00000000-0005-0000-0000-00001E550000}"/>
    <cellStyle name="Moneda 4 2 9 4 8 2" xfId="33035" xr:uid="{00000000-0005-0000-0000-00001F550000}"/>
    <cellStyle name="Moneda 4 2 9 4 9" xfId="34560" xr:uid="{00000000-0005-0000-0000-000020550000}"/>
    <cellStyle name="Moneda 4 2 9 5" xfId="12744" xr:uid="{00000000-0005-0000-0000-000021550000}"/>
    <cellStyle name="Moneda 4 2 9 5 2" xfId="25935" xr:uid="{00000000-0005-0000-0000-000022550000}"/>
    <cellStyle name="Moneda 4 2 9 6" xfId="13793" xr:uid="{00000000-0005-0000-0000-000023550000}"/>
    <cellStyle name="Moneda 4 2 9 6 2" xfId="26984" xr:uid="{00000000-0005-0000-0000-000024550000}"/>
    <cellStyle name="Moneda 4 2 9 7" xfId="14849" xr:uid="{00000000-0005-0000-0000-000025550000}"/>
    <cellStyle name="Moneda 4 2 9 7 2" xfId="28040" xr:uid="{00000000-0005-0000-0000-000026550000}"/>
    <cellStyle name="Moneda 4 2 9 8" xfId="15905" xr:uid="{00000000-0005-0000-0000-000027550000}"/>
    <cellStyle name="Moneda 4 2 9 8 2" xfId="29096" xr:uid="{00000000-0005-0000-0000-000028550000}"/>
    <cellStyle name="Moneda 4 2 9 9" xfId="17186" xr:uid="{00000000-0005-0000-0000-000029550000}"/>
    <cellStyle name="Moneda 4 2 9 9 2" xfId="30377" xr:uid="{00000000-0005-0000-0000-00002A550000}"/>
    <cellStyle name="Moneda 4 20" xfId="4230" xr:uid="{00000000-0005-0000-0000-00002B550000}"/>
    <cellStyle name="Moneda 4 20 10" xfId="24918" xr:uid="{00000000-0005-0000-0000-00002C550000}"/>
    <cellStyle name="Moneda 4 20 11" xfId="21326" xr:uid="{00000000-0005-0000-0000-00002D550000}"/>
    <cellStyle name="Moneda 4 20 2" xfId="12768" xr:uid="{00000000-0005-0000-0000-00002E550000}"/>
    <cellStyle name="Moneda 4 20 2 2" xfId="25959" xr:uid="{00000000-0005-0000-0000-00002F550000}"/>
    <cellStyle name="Moneda 4 20 3" xfId="13817" xr:uid="{00000000-0005-0000-0000-000030550000}"/>
    <cellStyle name="Moneda 4 20 3 2" xfId="27008" xr:uid="{00000000-0005-0000-0000-000031550000}"/>
    <cellStyle name="Moneda 4 20 4" xfId="14873" xr:uid="{00000000-0005-0000-0000-000032550000}"/>
    <cellStyle name="Moneda 4 20 4 2" xfId="28064" xr:uid="{00000000-0005-0000-0000-000033550000}"/>
    <cellStyle name="Moneda 4 20 5" xfId="15929" xr:uid="{00000000-0005-0000-0000-000034550000}"/>
    <cellStyle name="Moneda 4 20 5 2" xfId="29120" xr:uid="{00000000-0005-0000-0000-000035550000}"/>
    <cellStyle name="Moneda 4 20 6" xfId="17210" xr:uid="{00000000-0005-0000-0000-000036550000}"/>
    <cellStyle name="Moneda 4 20 6 2" xfId="30401" xr:uid="{00000000-0005-0000-0000-000037550000}"/>
    <cellStyle name="Moneda 4 20 7" xfId="18496" xr:uid="{00000000-0005-0000-0000-000038550000}"/>
    <cellStyle name="Moneda 4 20 7 2" xfId="31687" xr:uid="{00000000-0005-0000-0000-000039550000}"/>
    <cellStyle name="Moneda 4 20 8" xfId="19800" xr:uid="{00000000-0005-0000-0000-00003A550000}"/>
    <cellStyle name="Moneda 4 20 8 2" xfId="32989" xr:uid="{00000000-0005-0000-0000-00003B550000}"/>
    <cellStyle name="Moneda 4 20 9" xfId="34514" xr:uid="{00000000-0005-0000-0000-00003C550000}"/>
    <cellStyle name="Moneda 4 21" xfId="11987" xr:uid="{00000000-0005-0000-0000-00003D550000}"/>
    <cellStyle name="Moneda 4 21 10" xfId="25179" xr:uid="{00000000-0005-0000-0000-00003E550000}"/>
    <cellStyle name="Moneda 4 21 11" xfId="21486" xr:uid="{00000000-0005-0000-0000-00003F550000}"/>
    <cellStyle name="Moneda 4 21 2" xfId="12928" xr:uid="{00000000-0005-0000-0000-000040550000}"/>
    <cellStyle name="Moneda 4 21 2 2" xfId="26119" xr:uid="{00000000-0005-0000-0000-000041550000}"/>
    <cellStyle name="Moneda 4 21 3" xfId="13977" xr:uid="{00000000-0005-0000-0000-000042550000}"/>
    <cellStyle name="Moneda 4 21 3 2" xfId="27168" xr:uid="{00000000-0005-0000-0000-000043550000}"/>
    <cellStyle name="Moneda 4 21 4" xfId="15033" xr:uid="{00000000-0005-0000-0000-000044550000}"/>
    <cellStyle name="Moneda 4 21 4 2" xfId="28224" xr:uid="{00000000-0005-0000-0000-000045550000}"/>
    <cellStyle name="Moneda 4 21 5" xfId="16089" xr:uid="{00000000-0005-0000-0000-000046550000}"/>
    <cellStyle name="Moneda 4 21 5 2" xfId="29280" xr:uid="{00000000-0005-0000-0000-000047550000}"/>
    <cellStyle name="Moneda 4 21 6" xfId="17370" xr:uid="{00000000-0005-0000-0000-000048550000}"/>
    <cellStyle name="Moneda 4 21 6 2" xfId="30561" xr:uid="{00000000-0005-0000-0000-000049550000}"/>
    <cellStyle name="Moneda 4 21 7" xfId="18656" xr:uid="{00000000-0005-0000-0000-00004A550000}"/>
    <cellStyle name="Moneda 4 21 7 2" xfId="31847" xr:uid="{00000000-0005-0000-0000-00004B550000}"/>
    <cellStyle name="Moneda 4 21 8" xfId="19960" xr:uid="{00000000-0005-0000-0000-00004C550000}"/>
    <cellStyle name="Moneda 4 21 8 2" xfId="33149" xr:uid="{00000000-0005-0000-0000-00004D550000}"/>
    <cellStyle name="Moneda 4 21 9" xfId="34674" xr:uid="{00000000-0005-0000-0000-00004E550000}"/>
    <cellStyle name="Moneda 4 22" xfId="12062" xr:uid="{00000000-0005-0000-0000-00004F550000}"/>
    <cellStyle name="Moneda 4 22 10" xfId="25254" xr:uid="{00000000-0005-0000-0000-000050550000}"/>
    <cellStyle name="Moneda 4 22 11" xfId="21560" xr:uid="{00000000-0005-0000-0000-000051550000}"/>
    <cellStyle name="Moneda 4 22 2" xfId="13002" xr:uid="{00000000-0005-0000-0000-000052550000}"/>
    <cellStyle name="Moneda 4 22 2 2" xfId="26193" xr:uid="{00000000-0005-0000-0000-000053550000}"/>
    <cellStyle name="Moneda 4 22 3" xfId="14051" xr:uid="{00000000-0005-0000-0000-000054550000}"/>
    <cellStyle name="Moneda 4 22 3 2" xfId="27242" xr:uid="{00000000-0005-0000-0000-000055550000}"/>
    <cellStyle name="Moneda 4 22 4" xfId="15107" xr:uid="{00000000-0005-0000-0000-000056550000}"/>
    <cellStyle name="Moneda 4 22 4 2" xfId="28298" xr:uid="{00000000-0005-0000-0000-000057550000}"/>
    <cellStyle name="Moneda 4 22 5" xfId="16163" xr:uid="{00000000-0005-0000-0000-000058550000}"/>
    <cellStyle name="Moneda 4 22 5 2" xfId="29354" xr:uid="{00000000-0005-0000-0000-000059550000}"/>
    <cellStyle name="Moneda 4 22 6" xfId="17444" xr:uid="{00000000-0005-0000-0000-00005A550000}"/>
    <cellStyle name="Moneda 4 22 6 2" xfId="30635" xr:uid="{00000000-0005-0000-0000-00005B550000}"/>
    <cellStyle name="Moneda 4 22 7" xfId="18730" xr:uid="{00000000-0005-0000-0000-00005C550000}"/>
    <cellStyle name="Moneda 4 22 7 2" xfId="31921" xr:uid="{00000000-0005-0000-0000-00005D550000}"/>
    <cellStyle name="Moneda 4 22 8" xfId="20034" xr:uid="{00000000-0005-0000-0000-00005E550000}"/>
    <cellStyle name="Moneda 4 22 8 2" xfId="33223" xr:uid="{00000000-0005-0000-0000-00005F550000}"/>
    <cellStyle name="Moneda 4 22 9" xfId="34748" xr:uid="{00000000-0005-0000-0000-000060550000}"/>
    <cellStyle name="Moneda 4 23" xfId="12158" xr:uid="{00000000-0005-0000-0000-000061550000}"/>
    <cellStyle name="Moneda 4 23 10" xfId="25350" xr:uid="{00000000-0005-0000-0000-000062550000}"/>
    <cellStyle name="Moneda 4 23 11" xfId="21656" xr:uid="{00000000-0005-0000-0000-000063550000}"/>
    <cellStyle name="Moneda 4 23 2" xfId="13098" xr:uid="{00000000-0005-0000-0000-000064550000}"/>
    <cellStyle name="Moneda 4 23 2 2" xfId="26289" xr:uid="{00000000-0005-0000-0000-000065550000}"/>
    <cellStyle name="Moneda 4 23 3" xfId="14147" xr:uid="{00000000-0005-0000-0000-000066550000}"/>
    <cellStyle name="Moneda 4 23 3 2" xfId="27338" xr:uid="{00000000-0005-0000-0000-000067550000}"/>
    <cellStyle name="Moneda 4 23 4" xfId="15203" xr:uid="{00000000-0005-0000-0000-000068550000}"/>
    <cellStyle name="Moneda 4 23 4 2" xfId="28394" xr:uid="{00000000-0005-0000-0000-000069550000}"/>
    <cellStyle name="Moneda 4 23 5" xfId="16259" xr:uid="{00000000-0005-0000-0000-00006A550000}"/>
    <cellStyle name="Moneda 4 23 5 2" xfId="29450" xr:uid="{00000000-0005-0000-0000-00006B550000}"/>
    <cellStyle name="Moneda 4 23 6" xfId="17540" xr:uid="{00000000-0005-0000-0000-00006C550000}"/>
    <cellStyle name="Moneda 4 23 6 2" xfId="30731" xr:uid="{00000000-0005-0000-0000-00006D550000}"/>
    <cellStyle name="Moneda 4 23 7" xfId="18826" xr:uid="{00000000-0005-0000-0000-00006E550000}"/>
    <cellStyle name="Moneda 4 23 7 2" xfId="32017" xr:uid="{00000000-0005-0000-0000-00006F550000}"/>
    <cellStyle name="Moneda 4 23 8" xfId="20130" xr:uid="{00000000-0005-0000-0000-000070550000}"/>
    <cellStyle name="Moneda 4 23 8 2" xfId="33319" xr:uid="{00000000-0005-0000-0000-000071550000}"/>
    <cellStyle name="Moneda 4 23 9" xfId="34844" xr:uid="{00000000-0005-0000-0000-000072550000}"/>
    <cellStyle name="Moneda 4 24" xfId="12263" xr:uid="{00000000-0005-0000-0000-000073550000}"/>
    <cellStyle name="Moneda 4 24 10" xfId="25455" xr:uid="{00000000-0005-0000-0000-000074550000}"/>
    <cellStyle name="Moneda 4 24 11" xfId="21761" xr:uid="{00000000-0005-0000-0000-000075550000}"/>
    <cellStyle name="Moneda 4 24 2" xfId="13203" xr:uid="{00000000-0005-0000-0000-000076550000}"/>
    <cellStyle name="Moneda 4 24 2 2" xfId="26394" xr:uid="{00000000-0005-0000-0000-000077550000}"/>
    <cellStyle name="Moneda 4 24 3" xfId="14252" xr:uid="{00000000-0005-0000-0000-000078550000}"/>
    <cellStyle name="Moneda 4 24 3 2" xfId="27443" xr:uid="{00000000-0005-0000-0000-000079550000}"/>
    <cellStyle name="Moneda 4 24 4" xfId="15308" xr:uid="{00000000-0005-0000-0000-00007A550000}"/>
    <cellStyle name="Moneda 4 24 4 2" xfId="28499" xr:uid="{00000000-0005-0000-0000-00007B550000}"/>
    <cellStyle name="Moneda 4 24 5" xfId="16364" xr:uid="{00000000-0005-0000-0000-00007C550000}"/>
    <cellStyle name="Moneda 4 24 5 2" xfId="29555" xr:uid="{00000000-0005-0000-0000-00007D550000}"/>
    <cellStyle name="Moneda 4 24 6" xfId="17645" xr:uid="{00000000-0005-0000-0000-00007E550000}"/>
    <cellStyle name="Moneda 4 24 6 2" xfId="30836" xr:uid="{00000000-0005-0000-0000-00007F550000}"/>
    <cellStyle name="Moneda 4 24 7" xfId="18931" xr:uid="{00000000-0005-0000-0000-000080550000}"/>
    <cellStyle name="Moneda 4 24 7 2" xfId="32122" xr:uid="{00000000-0005-0000-0000-000081550000}"/>
    <cellStyle name="Moneda 4 24 8" xfId="20235" xr:uid="{00000000-0005-0000-0000-000082550000}"/>
    <cellStyle name="Moneda 4 24 8 2" xfId="33424" xr:uid="{00000000-0005-0000-0000-000083550000}"/>
    <cellStyle name="Moneda 4 24 9" xfId="34949" xr:uid="{00000000-0005-0000-0000-000084550000}"/>
    <cellStyle name="Moneda 4 25" xfId="12428" xr:uid="{00000000-0005-0000-0000-000085550000}"/>
    <cellStyle name="Moneda 4 25 10" xfId="25620" xr:uid="{00000000-0005-0000-0000-000086550000}"/>
    <cellStyle name="Moneda 4 25 11" xfId="21922" xr:uid="{00000000-0005-0000-0000-000087550000}"/>
    <cellStyle name="Moneda 4 25 2" xfId="13364" xr:uid="{00000000-0005-0000-0000-000088550000}"/>
    <cellStyle name="Moneda 4 25 2 2" xfId="26555" xr:uid="{00000000-0005-0000-0000-000089550000}"/>
    <cellStyle name="Moneda 4 25 3" xfId="14413" xr:uid="{00000000-0005-0000-0000-00008A550000}"/>
    <cellStyle name="Moneda 4 25 3 2" xfId="27604" xr:uid="{00000000-0005-0000-0000-00008B550000}"/>
    <cellStyle name="Moneda 4 25 4" xfId="15469" xr:uid="{00000000-0005-0000-0000-00008C550000}"/>
    <cellStyle name="Moneda 4 25 4 2" xfId="28660" xr:uid="{00000000-0005-0000-0000-00008D550000}"/>
    <cellStyle name="Moneda 4 25 5" xfId="16525" xr:uid="{00000000-0005-0000-0000-00008E550000}"/>
    <cellStyle name="Moneda 4 25 5 2" xfId="29716" xr:uid="{00000000-0005-0000-0000-00008F550000}"/>
    <cellStyle name="Moneda 4 25 6" xfId="17806" xr:uid="{00000000-0005-0000-0000-000090550000}"/>
    <cellStyle name="Moneda 4 25 6 2" xfId="30997" xr:uid="{00000000-0005-0000-0000-000091550000}"/>
    <cellStyle name="Moneda 4 25 7" xfId="19092" xr:uid="{00000000-0005-0000-0000-000092550000}"/>
    <cellStyle name="Moneda 4 25 7 2" xfId="32283" xr:uid="{00000000-0005-0000-0000-000093550000}"/>
    <cellStyle name="Moneda 4 25 8" xfId="20396" xr:uid="{00000000-0005-0000-0000-000094550000}"/>
    <cellStyle name="Moneda 4 25 8 2" xfId="33585" xr:uid="{00000000-0005-0000-0000-000095550000}"/>
    <cellStyle name="Moneda 4 25 9" xfId="35110" xr:uid="{00000000-0005-0000-0000-000096550000}"/>
    <cellStyle name="Moneda 4 26" xfId="12542" xr:uid="{00000000-0005-0000-0000-000097550000}"/>
    <cellStyle name="Moneda 4 26 10" xfId="25734" xr:uid="{00000000-0005-0000-0000-000098550000}"/>
    <cellStyle name="Moneda 4 26 11" xfId="22036" xr:uid="{00000000-0005-0000-0000-000099550000}"/>
    <cellStyle name="Moneda 4 26 2" xfId="13478" xr:uid="{00000000-0005-0000-0000-00009A550000}"/>
    <cellStyle name="Moneda 4 26 2 2" xfId="26669" xr:uid="{00000000-0005-0000-0000-00009B550000}"/>
    <cellStyle name="Moneda 4 26 3" xfId="14527" xr:uid="{00000000-0005-0000-0000-00009C550000}"/>
    <cellStyle name="Moneda 4 26 3 2" xfId="27718" xr:uid="{00000000-0005-0000-0000-00009D550000}"/>
    <cellStyle name="Moneda 4 26 4" xfId="15583" xr:uid="{00000000-0005-0000-0000-00009E550000}"/>
    <cellStyle name="Moneda 4 26 4 2" xfId="28774" xr:uid="{00000000-0005-0000-0000-00009F550000}"/>
    <cellStyle name="Moneda 4 26 5" xfId="16639" xr:uid="{00000000-0005-0000-0000-0000A0550000}"/>
    <cellStyle name="Moneda 4 26 5 2" xfId="29830" xr:uid="{00000000-0005-0000-0000-0000A1550000}"/>
    <cellStyle name="Moneda 4 26 6" xfId="17920" xr:uid="{00000000-0005-0000-0000-0000A2550000}"/>
    <cellStyle name="Moneda 4 26 6 2" xfId="31111" xr:uid="{00000000-0005-0000-0000-0000A3550000}"/>
    <cellStyle name="Moneda 4 26 7" xfId="19206" xr:uid="{00000000-0005-0000-0000-0000A4550000}"/>
    <cellStyle name="Moneda 4 26 7 2" xfId="32397" xr:uid="{00000000-0005-0000-0000-0000A5550000}"/>
    <cellStyle name="Moneda 4 26 8" xfId="20510" xr:uid="{00000000-0005-0000-0000-0000A6550000}"/>
    <cellStyle name="Moneda 4 26 8 2" xfId="33699" xr:uid="{00000000-0005-0000-0000-0000A7550000}"/>
    <cellStyle name="Moneda 4 26 9" xfId="35224" xr:uid="{00000000-0005-0000-0000-0000A8550000}"/>
    <cellStyle name="Moneda 4 27" xfId="13628" xr:uid="{00000000-0005-0000-0000-0000A9550000}"/>
    <cellStyle name="Moneda 4 27 10" xfId="22186" xr:uid="{00000000-0005-0000-0000-0000AA550000}"/>
    <cellStyle name="Moneda 4 27 2" xfId="14677" xr:uid="{00000000-0005-0000-0000-0000AB550000}"/>
    <cellStyle name="Moneda 4 27 2 2" xfId="27868" xr:uid="{00000000-0005-0000-0000-0000AC550000}"/>
    <cellStyle name="Moneda 4 27 3" xfId="15733" xr:uid="{00000000-0005-0000-0000-0000AD550000}"/>
    <cellStyle name="Moneda 4 27 3 2" xfId="28924" xr:uid="{00000000-0005-0000-0000-0000AE550000}"/>
    <cellStyle name="Moneda 4 27 4" xfId="16789" xr:uid="{00000000-0005-0000-0000-0000AF550000}"/>
    <cellStyle name="Moneda 4 27 4 2" xfId="29980" xr:uid="{00000000-0005-0000-0000-0000B0550000}"/>
    <cellStyle name="Moneda 4 27 5" xfId="18070" xr:uid="{00000000-0005-0000-0000-0000B1550000}"/>
    <cellStyle name="Moneda 4 27 5 2" xfId="31261" xr:uid="{00000000-0005-0000-0000-0000B2550000}"/>
    <cellStyle name="Moneda 4 27 6" xfId="19356" xr:uid="{00000000-0005-0000-0000-0000B3550000}"/>
    <cellStyle name="Moneda 4 27 6 2" xfId="32547" xr:uid="{00000000-0005-0000-0000-0000B4550000}"/>
    <cellStyle name="Moneda 4 27 7" xfId="20660" xr:uid="{00000000-0005-0000-0000-0000B5550000}"/>
    <cellStyle name="Moneda 4 27 7 2" xfId="33849" xr:uid="{00000000-0005-0000-0000-0000B6550000}"/>
    <cellStyle name="Moneda 4 27 8" xfId="35374" xr:uid="{00000000-0005-0000-0000-0000B7550000}"/>
    <cellStyle name="Moneda 4 27 9" xfId="26819" xr:uid="{00000000-0005-0000-0000-0000B8550000}"/>
    <cellStyle name="Moneda 4 28" xfId="12724" xr:uid="{00000000-0005-0000-0000-0000B9550000}"/>
    <cellStyle name="Moneda 4 28 2" xfId="16912" xr:uid="{00000000-0005-0000-0000-0000BA550000}"/>
    <cellStyle name="Moneda 4 28 2 2" xfId="30103" xr:uid="{00000000-0005-0000-0000-0000BB550000}"/>
    <cellStyle name="Moneda 4 28 3" xfId="18192" xr:uid="{00000000-0005-0000-0000-0000BC550000}"/>
    <cellStyle name="Moneda 4 28 3 2" xfId="31383" xr:uid="{00000000-0005-0000-0000-0000BD550000}"/>
    <cellStyle name="Moneda 4 28 4" xfId="19478" xr:uid="{00000000-0005-0000-0000-0000BE550000}"/>
    <cellStyle name="Moneda 4 28 4 2" xfId="32669" xr:uid="{00000000-0005-0000-0000-0000BF550000}"/>
    <cellStyle name="Moneda 4 28 5" xfId="20782" xr:uid="{00000000-0005-0000-0000-0000C0550000}"/>
    <cellStyle name="Moneda 4 28 5 2" xfId="33971" xr:uid="{00000000-0005-0000-0000-0000C1550000}"/>
    <cellStyle name="Moneda 4 28 6" xfId="35496" xr:uid="{00000000-0005-0000-0000-0000C2550000}"/>
    <cellStyle name="Moneda 4 28 7" xfId="25915" xr:uid="{00000000-0005-0000-0000-0000C3550000}"/>
    <cellStyle name="Moneda 4 28 8" xfId="22308" xr:uid="{00000000-0005-0000-0000-0000C4550000}"/>
    <cellStyle name="Moneda 4 29" xfId="13773" xr:uid="{00000000-0005-0000-0000-0000C5550000}"/>
    <cellStyle name="Moneda 4 29 2" xfId="21027" xr:uid="{00000000-0005-0000-0000-0000C6550000}"/>
    <cellStyle name="Moneda 4 29 2 2" xfId="34216" xr:uid="{00000000-0005-0000-0000-0000C7550000}"/>
    <cellStyle name="Moneda 4 29 3" xfId="35741" xr:uid="{00000000-0005-0000-0000-0000C8550000}"/>
    <cellStyle name="Moneda 4 29 4" xfId="26964" xr:uid="{00000000-0005-0000-0000-0000C9550000}"/>
    <cellStyle name="Moneda 4 29 5" xfId="22553" xr:uid="{00000000-0005-0000-0000-0000CA550000}"/>
    <cellStyle name="Moneda 4 3" xfId="379" xr:uid="{00000000-0005-0000-0000-0000CB550000}"/>
    <cellStyle name="Moneda 4 3 10" xfId="12444" xr:uid="{00000000-0005-0000-0000-0000CC550000}"/>
    <cellStyle name="Moneda 4 3 10 10" xfId="25636" xr:uid="{00000000-0005-0000-0000-0000CD550000}"/>
    <cellStyle name="Moneda 4 3 10 11" xfId="21938" xr:uid="{00000000-0005-0000-0000-0000CE550000}"/>
    <cellStyle name="Moneda 4 3 10 2" xfId="13380" xr:uid="{00000000-0005-0000-0000-0000CF550000}"/>
    <cellStyle name="Moneda 4 3 10 2 2" xfId="26571" xr:uid="{00000000-0005-0000-0000-0000D0550000}"/>
    <cellStyle name="Moneda 4 3 10 3" xfId="14429" xr:uid="{00000000-0005-0000-0000-0000D1550000}"/>
    <cellStyle name="Moneda 4 3 10 3 2" xfId="27620" xr:uid="{00000000-0005-0000-0000-0000D2550000}"/>
    <cellStyle name="Moneda 4 3 10 4" xfId="15485" xr:uid="{00000000-0005-0000-0000-0000D3550000}"/>
    <cellStyle name="Moneda 4 3 10 4 2" xfId="28676" xr:uid="{00000000-0005-0000-0000-0000D4550000}"/>
    <cellStyle name="Moneda 4 3 10 5" xfId="16541" xr:uid="{00000000-0005-0000-0000-0000D5550000}"/>
    <cellStyle name="Moneda 4 3 10 5 2" xfId="29732" xr:uid="{00000000-0005-0000-0000-0000D6550000}"/>
    <cellStyle name="Moneda 4 3 10 6" xfId="17822" xr:uid="{00000000-0005-0000-0000-0000D7550000}"/>
    <cellStyle name="Moneda 4 3 10 6 2" xfId="31013" xr:uid="{00000000-0005-0000-0000-0000D8550000}"/>
    <cellStyle name="Moneda 4 3 10 7" xfId="19108" xr:uid="{00000000-0005-0000-0000-0000D9550000}"/>
    <cellStyle name="Moneda 4 3 10 7 2" xfId="32299" xr:uid="{00000000-0005-0000-0000-0000DA550000}"/>
    <cellStyle name="Moneda 4 3 10 8" xfId="20412" xr:uid="{00000000-0005-0000-0000-0000DB550000}"/>
    <cellStyle name="Moneda 4 3 10 8 2" xfId="33601" xr:uid="{00000000-0005-0000-0000-0000DC550000}"/>
    <cellStyle name="Moneda 4 3 10 9" xfId="35126" xr:uid="{00000000-0005-0000-0000-0000DD550000}"/>
    <cellStyle name="Moneda 4 3 11" xfId="12558" xr:uid="{00000000-0005-0000-0000-0000DE550000}"/>
    <cellStyle name="Moneda 4 3 11 10" xfId="25750" xr:uid="{00000000-0005-0000-0000-0000DF550000}"/>
    <cellStyle name="Moneda 4 3 11 11" xfId="22052" xr:uid="{00000000-0005-0000-0000-0000E0550000}"/>
    <cellStyle name="Moneda 4 3 11 2" xfId="13494" xr:uid="{00000000-0005-0000-0000-0000E1550000}"/>
    <cellStyle name="Moneda 4 3 11 2 2" xfId="26685" xr:uid="{00000000-0005-0000-0000-0000E2550000}"/>
    <cellStyle name="Moneda 4 3 11 3" xfId="14543" xr:uid="{00000000-0005-0000-0000-0000E3550000}"/>
    <cellStyle name="Moneda 4 3 11 3 2" xfId="27734" xr:uid="{00000000-0005-0000-0000-0000E4550000}"/>
    <cellStyle name="Moneda 4 3 11 4" xfId="15599" xr:uid="{00000000-0005-0000-0000-0000E5550000}"/>
    <cellStyle name="Moneda 4 3 11 4 2" xfId="28790" xr:uid="{00000000-0005-0000-0000-0000E6550000}"/>
    <cellStyle name="Moneda 4 3 11 5" xfId="16655" xr:uid="{00000000-0005-0000-0000-0000E7550000}"/>
    <cellStyle name="Moneda 4 3 11 5 2" xfId="29846" xr:uid="{00000000-0005-0000-0000-0000E8550000}"/>
    <cellStyle name="Moneda 4 3 11 6" xfId="17936" xr:uid="{00000000-0005-0000-0000-0000E9550000}"/>
    <cellStyle name="Moneda 4 3 11 6 2" xfId="31127" xr:uid="{00000000-0005-0000-0000-0000EA550000}"/>
    <cellStyle name="Moneda 4 3 11 7" xfId="19222" xr:uid="{00000000-0005-0000-0000-0000EB550000}"/>
    <cellStyle name="Moneda 4 3 11 7 2" xfId="32413" xr:uid="{00000000-0005-0000-0000-0000EC550000}"/>
    <cellStyle name="Moneda 4 3 11 8" xfId="20526" xr:uid="{00000000-0005-0000-0000-0000ED550000}"/>
    <cellStyle name="Moneda 4 3 11 8 2" xfId="33715" xr:uid="{00000000-0005-0000-0000-0000EE550000}"/>
    <cellStyle name="Moneda 4 3 11 9" xfId="35240" xr:uid="{00000000-0005-0000-0000-0000EF550000}"/>
    <cellStyle name="Moneda 4 3 12" xfId="13645" xr:uid="{00000000-0005-0000-0000-0000F0550000}"/>
    <cellStyle name="Moneda 4 3 12 10" xfId="22203" xr:uid="{00000000-0005-0000-0000-0000F1550000}"/>
    <cellStyle name="Moneda 4 3 12 2" xfId="14694" xr:uid="{00000000-0005-0000-0000-0000F2550000}"/>
    <cellStyle name="Moneda 4 3 12 2 2" xfId="27885" xr:uid="{00000000-0005-0000-0000-0000F3550000}"/>
    <cellStyle name="Moneda 4 3 12 3" xfId="15750" xr:uid="{00000000-0005-0000-0000-0000F4550000}"/>
    <cellStyle name="Moneda 4 3 12 3 2" xfId="28941" xr:uid="{00000000-0005-0000-0000-0000F5550000}"/>
    <cellStyle name="Moneda 4 3 12 4" xfId="16806" xr:uid="{00000000-0005-0000-0000-0000F6550000}"/>
    <cellStyle name="Moneda 4 3 12 4 2" xfId="29997" xr:uid="{00000000-0005-0000-0000-0000F7550000}"/>
    <cellStyle name="Moneda 4 3 12 5" xfId="18087" xr:uid="{00000000-0005-0000-0000-0000F8550000}"/>
    <cellStyle name="Moneda 4 3 12 5 2" xfId="31278" xr:uid="{00000000-0005-0000-0000-0000F9550000}"/>
    <cellStyle name="Moneda 4 3 12 6" xfId="19373" xr:uid="{00000000-0005-0000-0000-0000FA550000}"/>
    <cellStyle name="Moneda 4 3 12 6 2" xfId="32564" xr:uid="{00000000-0005-0000-0000-0000FB550000}"/>
    <cellStyle name="Moneda 4 3 12 7" xfId="20677" xr:uid="{00000000-0005-0000-0000-0000FC550000}"/>
    <cellStyle name="Moneda 4 3 12 7 2" xfId="33866" xr:uid="{00000000-0005-0000-0000-0000FD550000}"/>
    <cellStyle name="Moneda 4 3 12 8" xfId="35391" xr:uid="{00000000-0005-0000-0000-0000FE550000}"/>
    <cellStyle name="Moneda 4 3 12 9" xfId="26836" xr:uid="{00000000-0005-0000-0000-0000FF550000}"/>
    <cellStyle name="Moneda 4 3 13" xfId="12727" xr:uid="{00000000-0005-0000-0000-000000560000}"/>
    <cellStyle name="Moneda 4 3 13 2" xfId="16928" xr:uid="{00000000-0005-0000-0000-000001560000}"/>
    <cellStyle name="Moneda 4 3 13 2 2" xfId="30119" xr:uid="{00000000-0005-0000-0000-000002560000}"/>
    <cellStyle name="Moneda 4 3 13 3" xfId="18208" xr:uid="{00000000-0005-0000-0000-000003560000}"/>
    <cellStyle name="Moneda 4 3 13 3 2" xfId="31399" xr:uid="{00000000-0005-0000-0000-000004560000}"/>
    <cellStyle name="Moneda 4 3 13 4" xfId="19494" xr:uid="{00000000-0005-0000-0000-000005560000}"/>
    <cellStyle name="Moneda 4 3 13 4 2" xfId="32685" xr:uid="{00000000-0005-0000-0000-000006560000}"/>
    <cellStyle name="Moneda 4 3 13 5" xfId="20798" xr:uid="{00000000-0005-0000-0000-000007560000}"/>
    <cellStyle name="Moneda 4 3 13 5 2" xfId="33987" xr:uid="{00000000-0005-0000-0000-000008560000}"/>
    <cellStyle name="Moneda 4 3 13 6" xfId="35512" xr:uid="{00000000-0005-0000-0000-000009560000}"/>
    <cellStyle name="Moneda 4 3 13 7" xfId="25918" xr:uid="{00000000-0005-0000-0000-00000A560000}"/>
    <cellStyle name="Moneda 4 3 13 8" xfId="22324" xr:uid="{00000000-0005-0000-0000-00000B560000}"/>
    <cellStyle name="Moneda 4 3 14" xfId="13776" xr:uid="{00000000-0005-0000-0000-00000C560000}"/>
    <cellStyle name="Moneda 4 3 14 2" xfId="21043" xr:uid="{00000000-0005-0000-0000-00000D560000}"/>
    <cellStyle name="Moneda 4 3 14 2 2" xfId="34232" xr:uid="{00000000-0005-0000-0000-00000E560000}"/>
    <cellStyle name="Moneda 4 3 14 3" xfId="35757" xr:uid="{00000000-0005-0000-0000-00000F560000}"/>
    <cellStyle name="Moneda 4 3 14 4" xfId="26967" xr:uid="{00000000-0005-0000-0000-000010560000}"/>
    <cellStyle name="Moneda 4 3 14 5" xfId="22569" xr:uid="{00000000-0005-0000-0000-000011560000}"/>
    <cellStyle name="Moneda 4 3 15" xfId="14832" xr:uid="{00000000-0005-0000-0000-000012560000}"/>
    <cellStyle name="Moneda 4 3 15 2" xfId="35997" xr:uid="{00000000-0005-0000-0000-000013560000}"/>
    <cellStyle name="Moneda 4 3 15 3" xfId="28023" xr:uid="{00000000-0005-0000-0000-000014560000}"/>
    <cellStyle name="Moneda 4 3 15 4" xfId="22809" xr:uid="{00000000-0005-0000-0000-000015560000}"/>
    <cellStyle name="Moneda 4 3 16" xfId="15888" xr:uid="{00000000-0005-0000-0000-000016560000}"/>
    <cellStyle name="Moneda 4 3 16 2" xfId="36227" xr:uid="{00000000-0005-0000-0000-000017560000}"/>
    <cellStyle name="Moneda 4 3 16 3" xfId="29079" xr:uid="{00000000-0005-0000-0000-000018560000}"/>
    <cellStyle name="Moneda 4 3 16 4" xfId="23039" xr:uid="{00000000-0005-0000-0000-000019560000}"/>
    <cellStyle name="Moneda 4 3 17" xfId="17169" xr:uid="{00000000-0005-0000-0000-00001A560000}"/>
    <cellStyle name="Moneda 4 3 17 2" xfId="36482" xr:uid="{00000000-0005-0000-0000-00001B560000}"/>
    <cellStyle name="Moneda 4 3 17 3" xfId="30360" xr:uid="{00000000-0005-0000-0000-00001C560000}"/>
    <cellStyle name="Moneda 4 3 17 4" xfId="23303" xr:uid="{00000000-0005-0000-0000-00001D560000}"/>
    <cellStyle name="Moneda 4 3 18" xfId="18455" xr:uid="{00000000-0005-0000-0000-00001E560000}"/>
    <cellStyle name="Moneda 4 3 18 2" xfId="36737" xr:uid="{00000000-0005-0000-0000-00001F560000}"/>
    <cellStyle name="Moneda 4 3 18 3" xfId="31646" xr:uid="{00000000-0005-0000-0000-000020560000}"/>
    <cellStyle name="Moneda 4 3 18 4" xfId="23558" xr:uid="{00000000-0005-0000-0000-000021560000}"/>
    <cellStyle name="Moneda 4 3 19" xfId="19759" xr:uid="{00000000-0005-0000-0000-000022560000}"/>
    <cellStyle name="Moneda 4 3 19 2" xfId="36966" xr:uid="{00000000-0005-0000-0000-000023560000}"/>
    <cellStyle name="Moneda 4 3 19 3" xfId="32948" xr:uid="{00000000-0005-0000-0000-000024560000}"/>
    <cellStyle name="Moneda 4 3 19 4" xfId="23787" xr:uid="{00000000-0005-0000-0000-000025560000}"/>
    <cellStyle name="Moneda 4 3 2" xfId="3363" xr:uid="{00000000-0005-0000-0000-000026560000}"/>
    <cellStyle name="Moneda 4 3 2 10" xfId="12759" xr:uid="{00000000-0005-0000-0000-000027560000}"/>
    <cellStyle name="Moneda 4 3 2 10 2" xfId="16992" xr:uid="{00000000-0005-0000-0000-000028560000}"/>
    <cellStyle name="Moneda 4 3 2 10 2 2" xfId="30183" xr:uid="{00000000-0005-0000-0000-000029560000}"/>
    <cellStyle name="Moneda 4 3 2 10 3" xfId="18272" xr:uid="{00000000-0005-0000-0000-00002A560000}"/>
    <cellStyle name="Moneda 4 3 2 10 3 2" xfId="31463" xr:uid="{00000000-0005-0000-0000-00002B560000}"/>
    <cellStyle name="Moneda 4 3 2 10 4" xfId="19558" xr:uid="{00000000-0005-0000-0000-00002C560000}"/>
    <cellStyle name="Moneda 4 3 2 10 4 2" xfId="32749" xr:uid="{00000000-0005-0000-0000-00002D560000}"/>
    <cellStyle name="Moneda 4 3 2 10 5" xfId="20862" xr:uid="{00000000-0005-0000-0000-00002E560000}"/>
    <cellStyle name="Moneda 4 3 2 10 5 2" xfId="34051" xr:uid="{00000000-0005-0000-0000-00002F560000}"/>
    <cellStyle name="Moneda 4 3 2 10 6" xfId="35576" xr:uid="{00000000-0005-0000-0000-000030560000}"/>
    <cellStyle name="Moneda 4 3 2 10 7" xfId="25950" xr:uid="{00000000-0005-0000-0000-000031560000}"/>
    <cellStyle name="Moneda 4 3 2 10 8" xfId="22388" xr:uid="{00000000-0005-0000-0000-000032560000}"/>
    <cellStyle name="Moneda 4 3 2 11" xfId="13808" xr:uid="{00000000-0005-0000-0000-000033560000}"/>
    <cellStyle name="Moneda 4 3 2 11 2" xfId="21107" xr:uid="{00000000-0005-0000-0000-000034560000}"/>
    <cellStyle name="Moneda 4 3 2 11 2 2" xfId="34296" xr:uid="{00000000-0005-0000-0000-000035560000}"/>
    <cellStyle name="Moneda 4 3 2 11 3" xfId="35821" xr:uid="{00000000-0005-0000-0000-000036560000}"/>
    <cellStyle name="Moneda 4 3 2 11 4" xfId="26999" xr:uid="{00000000-0005-0000-0000-000037560000}"/>
    <cellStyle name="Moneda 4 3 2 11 5" xfId="22633" xr:uid="{00000000-0005-0000-0000-000038560000}"/>
    <cellStyle name="Moneda 4 3 2 12" xfId="14864" xr:uid="{00000000-0005-0000-0000-000039560000}"/>
    <cellStyle name="Moneda 4 3 2 12 2" xfId="36061" xr:uid="{00000000-0005-0000-0000-00003A560000}"/>
    <cellStyle name="Moneda 4 3 2 12 3" xfId="28055" xr:uid="{00000000-0005-0000-0000-00003B560000}"/>
    <cellStyle name="Moneda 4 3 2 12 4" xfId="22873" xr:uid="{00000000-0005-0000-0000-00003C560000}"/>
    <cellStyle name="Moneda 4 3 2 13" xfId="15920" xr:uid="{00000000-0005-0000-0000-00003D560000}"/>
    <cellStyle name="Moneda 4 3 2 13 2" xfId="36291" xr:uid="{00000000-0005-0000-0000-00003E560000}"/>
    <cellStyle name="Moneda 4 3 2 13 3" xfId="29111" xr:uid="{00000000-0005-0000-0000-00003F560000}"/>
    <cellStyle name="Moneda 4 3 2 13 4" xfId="23103" xr:uid="{00000000-0005-0000-0000-000040560000}"/>
    <cellStyle name="Moneda 4 3 2 14" xfId="17201" xr:uid="{00000000-0005-0000-0000-000041560000}"/>
    <cellStyle name="Moneda 4 3 2 14 2" xfId="36546" xr:uid="{00000000-0005-0000-0000-000042560000}"/>
    <cellStyle name="Moneda 4 3 2 14 3" xfId="30392" xr:uid="{00000000-0005-0000-0000-000043560000}"/>
    <cellStyle name="Moneda 4 3 2 14 4" xfId="23367" xr:uid="{00000000-0005-0000-0000-000044560000}"/>
    <cellStyle name="Moneda 4 3 2 15" xfId="18487" xr:uid="{00000000-0005-0000-0000-000045560000}"/>
    <cellStyle name="Moneda 4 3 2 15 2" xfId="36801" xr:uid="{00000000-0005-0000-0000-000046560000}"/>
    <cellStyle name="Moneda 4 3 2 15 3" xfId="31678" xr:uid="{00000000-0005-0000-0000-000047560000}"/>
    <cellStyle name="Moneda 4 3 2 15 4" xfId="23622" xr:uid="{00000000-0005-0000-0000-000048560000}"/>
    <cellStyle name="Moneda 4 3 2 16" xfId="19791" xr:uid="{00000000-0005-0000-0000-000049560000}"/>
    <cellStyle name="Moneda 4 3 2 16 2" xfId="37030" xr:uid="{00000000-0005-0000-0000-00004A560000}"/>
    <cellStyle name="Moneda 4 3 2 16 3" xfId="32980" xr:uid="{00000000-0005-0000-0000-00004B560000}"/>
    <cellStyle name="Moneda 4 3 2 16 4" xfId="23851" xr:uid="{00000000-0005-0000-0000-00004C560000}"/>
    <cellStyle name="Moneda 4 3 2 17" xfId="24080" xr:uid="{00000000-0005-0000-0000-00004D560000}"/>
    <cellStyle name="Moneda 4 3 2 17 2" xfId="37259" xr:uid="{00000000-0005-0000-0000-00004E560000}"/>
    <cellStyle name="Moneda 4 3 2 18" xfId="24309" xr:uid="{00000000-0005-0000-0000-00004F560000}"/>
    <cellStyle name="Moneda 4 3 2 18 2" xfId="37488" xr:uid="{00000000-0005-0000-0000-000050560000}"/>
    <cellStyle name="Moneda 4 3 2 19" xfId="24560" xr:uid="{00000000-0005-0000-0000-000051560000}"/>
    <cellStyle name="Moneda 4 3 2 19 2" xfId="37739" xr:uid="{00000000-0005-0000-0000-000052560000}"/>
    <cellStyle name="Moneda 4 3 2 2" xfId="6848" xr:uid="{00000000-0005-0000-0000-000053560000}"/>
    <cellStyle name="Moneda 4 3 2 2 10" xfId="24418" xr:uid="{00000000-0005-0000-0000-000054560000}"/>
    <cellStyle name="Moneda 4 3 2 2 10 2" xfId="37597" xr:uid="{00000000-0005-0000-0000-000055560000}"/>
    <cellStyle name="Moneda 4 3 2 2 11" xfId="24669" xr:uid="{00000000-0005-0000-0000-000056560000}"/>
    <cellStyle name="Moneda 4 3 2 2 11 2" xfId="37848" xr:uid="{00000000-0005-0000-0000-000057560000}"/>
    <cellStyle name="Moneda 4 3 2 2 12" xfId="34595" xr:uid="{00000000-0005-0000-0000-000058560000}"/>
    <cellStyle name="Moneda 4 3 2 2 13" xfId="25094" xr:uid="{00000000-0005-0000-0000-000059560000}"/>
    <cellStyle name="Moneda 4 3 2 2 14" xfId="21407" xr:uid="{00000000-0005-0000-0000-00005A560000}"/>
    <cellStyle name="Moneda 4 3 2 2 2" xfId="12849" xr:uid="{00000000-0005-0000-0000-00005B560000}"/>
    <cellStyle name="Moneda 4 3 2 2 2 2" xfId="17101" xr:uid="{00000000-0005-0000-0000-00005C560000}"/>
    <cellStyle name="Moneda 4 3 2 2 2 2 2" xfId="30292" xr:uid="{00000000-0005-0000-0000-00005D560000}"/>
    <cellStyle name="Moneda 4 3 2 2 2 3" xfId="18381" xr:uid="{00000000-0005-0000-0000-00005E560000}"/>
    <cellStyle name="Moneda 4 3 2 2 2 3 2" xfId="31572" xr:uid="{00000000-0005-0000-0000-00005F560000}"/>
    <cellStyle name="Moneda 4 3 2 2 2 4" xfId="19667" xr:uid="{00000000-0005-0000-0000-000060560000}"/>
    <cellStyle name="Moneda 4 3 2 2 2 4 2" xfId="32858" xr:uid="{00000000-0005-0000-0000-000061560000}"/>
    <cellStyle name="Moneda 4 3 2 2 2 5" xfId="20971" xr:uid="{00000000-0005-0000-0000-000062560000}"/>
    <cellStyle name="Moneda 4 3 2 2 2 5 2" xfId="34160" xr:uid="{00000000-0005-0000-0000-000063560000}"/>
    <cellStyle name="Moneda 4 3 2 2 2 6" xfId="35685" xr:uid="{00000000-0005-0000-0000-000064560000}"/>
    <cellStyle name="Moneda 4 3 2 2 2 7" xfId="26040" xr:uid="{00000000-0005-0000-0000-000065560000}"/>
    <cellStyle name="Moneda 4 3 2 2 2 8" xfId="22497" xr:uid="{00000000-0005-0000-0000-000066560000}"/>
    <cellStyle name="Moneda 4 3 2 2 3" xfId="13898" xr:uid="{00000000-0005-0000-0000-000067560000}"/>
    <cellStyle name="Moneda 4 3 2 2 3 2" xfId="21216" xr:uid="{00000000-0005-0000-0000-000068560000}"/>
    <cellStyle name="Moneda 4 3 2 2 3 2 2" xfId="34405" xr:uid="{00000000-0005-0000-0000-000069560000}"/>
    <cellStyle name="Moneda 4 3 2 2 3 3" xfId="35930" xr:uid="{00000000-0005-0000-0000-00006A560000}"/>
    <cellStyle name="Moneda 4 3 2 2 3 4" xfId="27089" xr:uid="{00000000-0005-0000-0000-00006B560000}"/>
    <cellStyle name="Moneda 4 3 2 2 3 5" xfId="22742" xr:uid="{00000000-0005-0000-0000-00006C560000}"/>
    <cellStyle name="Moneda 4 3 2 2 4" xfId="14954" xr:uid="{00000000-0005-0000-0000-00006D560000}"/>
    <cellStyle name="Moneda 4 3 2 2 4 2" xfId="36170" xr:uid="{00000000-0005-0000-0000-00006E560000}"/>
    <cellStyle name="Moneda 4 3 2 2 4 3" xfId="28145" xr:uid="{00000000-0005-0000-0000-00006F560000}"/>
    <cellStyle name="Moneda 4 3 2 2 4 4" xfId="22982" xr:uid="{00000000-0005-0000-0000-000070560000}"/>
    <cellStyle name="Moneda 4 3 2 2 5" xfId="16010" xr:uid="{00000000-0005-0000-0000-000071560000}"/>
    <cellStyle name="Moneda 4 3 2 2 5 2" xfId="36400" xr:uid="{00000000-0005-0000-0000-000072560000}"/>
    <cellStyle name="Moneda 4 3 2 2 5 3" xfId="29201" xr:uid="{00000000-0005-0000-0000-000073560000}"/>
    <cellStyle name="Moneda 4 3 2 2 5 4" xfId="23212" xr:uid="{00000000-0005-0000-0000-000074560000}"/>
    <cellStyle name="Moneda 4 3 2 2 6" xfId="17291" xr:uid="{00000000-0005-0000-0000-000075560000}"/>
    <cellStyle name="Moneda 4 3 2 2 6 2" xfId="36655" xr:uid="{00000000-0005-0000-0000-000076560000}"/>
    <cellStyle name="Moneda 4 3 2 2 6 3" xfId="30482" xr:uid="{00000000-0005-0000-0000-000077560000}"/>
    <cellStyle name="Moneda 4 3 2 2 6 4" xfId="23476" xr:uid="{00000000-0005-0000-0000-000078560000}"/>
    <cellStyle name="Moneda 4 3 2 2 7" xfId="18577" xr:uid="{00000000-0005-0000-0000-000079560000}"/>
    <cellStyle name="Moneda 4 3 2 2 7 2" xfId="36910" xr:uid="{00000000-0005-0000-0000-00007A560000}"/>
    <cellStyle name="Moneda 4 3 2 2 7 3" xfId="31768" xr:uid="{00000000-0005-0000-0000-00007B560000}"/>
    <cellStyle name="Moneda 4 3 2 2 7 4" xfId="23731" xr:uid="{00000000-0005-0000-0000-00007C560000}"/>
    <cellStyle name="Moneda 4 3 2 2 8" xfId="19881" xr:uid="{00000000-0005-0000-0000-00007D560000}"/>
    <cellStyle name="Moneda 4 3 2 2 8 2" xfId="37139" xr:uid="{00000000-0005-0000-0000-00007E560000}"/>
    <cellStyle name="Moneda 4 3 2 2 8 3" xfId="33070" xr:uid="{00000000-0005-0000-0000-00007F560000}"/>
    <cellStyle name="Moneda 4 3 2 2 8 4" xfId="23960" xr:uid="{00000000-0005-0000-0000-000080560000}"/>
    <cellStyle name="Moneda 4 3 2 2 9" xfId="24189" xr:uid="{00000000-0005-0000-0000-000081560000}"/>
    <cellStyle name="Moneda 4 3 2 2 9 2" xfId="37368" xr:uid="{00000000-0005-0000-0000-000082560000}"/>
    <cellStyle name="Moneda 4 3 2 20" xfId="34505" xr:uid="{00000000-0005-0000-0000-000083560000}"/>
    <cellStyle name="Moneda 4 3 2 21" xfId="24909" xr:uid="{00000000-0005-0000-0000-000084560000}"/>
    <cellStyle name="Moneda 4 3 2 22" xfId="21317" xr:uid="{00000000-0005-0000-0000-000085560000}"/>
    <cellStyle name="Moneda 4 3 2 3" xfId="12035" xr:uid="{00000000-0005-0000-0000-000086560000}"/>
    <cellStyle name="Moneda 4 3 2 3 10" xfId="25227" xr:uid="{00000000-0005-0000-0000-000087560000}"/>
    <cellStyle name="Moneda 4 3 2 3 11" xfId="21534" xr:uid="{00000000-0005-0000-0000-000088560000}"/>
    <cellStyle name="Moneda 4 3 2 3 2" xfId="12976" xr:uid="{00000000-0005-0000-0000-000089560000}"/>
    <cellStyle name="Moneda 4 3 2 3 2 2" xfId="26167" xr:uid="{00000000-0005-0000-0000-00008A560000}"/>
    <cellStyle name="Moneda 4 3 2 3 3" xfId="14025" xr:uid="{00000000-0005-0000-0000-00008B560000}"/>
    <cellStyle name="Moneda 4 3 2 3 3 2" xfId="27216" xr:uid="{00000000-0005-0000-0000-00008C560000}"/>
    <cellStyle name="Moneda 4 3 2 3 4" xfId="15081" xr:uid="{00000000-0005-0000-0000-00008D560000}"/>
    <cellStyle name="Moneda 4 3 2 3 4 2" xfId="28272" xr:uid="{00000000-0005-0000-0000-00008E560000}"/>
    <cellStyle name="Moneda 4 3 2 3 5" xfId="16137" xr:uid="{00000000-0005-0000-0000-00008F560000}"/>
    <cellStyle name="Moneda 4 3 2 3 5 2" xfId="29328" xr:uid="{00000000-0005-0000-0000-000090560000}"/>
    <cellStyle name="Moneda 4 3 2 3 6" xfId="17418" xr:uid="{00000000-0005-0000-0000-000091560000}"/>
    <cellStyle name="Moneda 4 3 2 3 6 2" xfId="30609" xr:uid="{00000000-0005-0000-0000-000092560000}"/>
    <cellStyle name="Moneda 4 3 2 3 7" xfId="18704" xr:uid="{00000000-0005-0000-0000-000093560000}"/>
    <cellStyle name="Moneda 4 3 2 3 7 2" xfId="31895" xr:uid="{00000000-0005-0000-0000-000094560000}"/>
    <cellStyle name="Moneda 4 3 2 3 8" xfId="20008" xr:uid="{00000000-0005-0000-0000-000095560000}"/>
    <cellStyle name="Moneda 4 3 2 3 8 2" xfId="33197" xr:uid="{00000000-0005-0000-0000-000096560000}"/>
    <cellStyle name="Moneda 4 3 2 3 9" xfId="34722" xr:uid="{00000000-0005-0000-0000-000097560000}"/>
    <cellStyle name="Moneda 4 3 2 4" xfId="12142" xr:uid="{00000000-0005-0000-0000-000098560000}"/>
    <cellStyle name="Moneda 4 3 2 4 10" xfId="25334" xr:uid="{00000000-0005-0000-0000-000099560000}"/>
    <cellStyle name="Moneda 4 3 2 4 11" xfId="21640" xr:uid="{00000000-0005-0000-0000-00009A560000}"/>
    <cellStyle name="Moneda 4 3 2 4 2" xfId="13082" xr:uid="{00000000-0005-0000-0000-00009B560000}"/>
    <cellStyle name="Moneda 4 3 2 4 2 2" xfId="26273" xr:uid="{00000000-0005-0000-0000-00009C560000}"/>
    <cellStyle name="Moneda 4 3 2 4 3" xfId="14131" xr:uid="{00000000-0005-0000-0000-00009D560000}"/>
    <cellStyle name="Moneda 4 3 2 4 3 2" xfId="27322" xr:uid="{00000000-0005-0000-0000-00009E560000}"/>
    <cellStyle name="Moneda 4 3 2 4 4" xfId="15187" xr:uid="{00000000-0005-0000-0000-00009F560000}"/>
    <cellStyle name="Moneda 4 3 2 4 4 2" xfId="28378" xr:uid="{00000000-0005-0000-0000-0000A0560000}"/>
    <cellStyle name="Moneda 4 3 2 4 5" xfId="16243" xr:uid="{00000000-0005-0000-0000-0000A1560000}"/>
    <cellStyle name="Moneda 4 3 2 4 5 2" xfId="29434" xr:uid="{00000000-0005-0000-0000-0000A2560000}"/>
    <cellStyle name="Moneda 4 3 2 4 6" xfId="17524" xr:uid="{00000000-0005-0000-0000-0000A3560000}"/>
    <cellStyle name="Moneda 4 3 2 4 6 2" xfId="30715" xr:uid="{00000000-0005-0000-0000-0000A4560000}"/>
    <cellStyle name="Moneda 4 3 2 4 7" xfId="18810" xr:uid="{00000000-0005-0000-0000-0000A5560000}"/>
    <cellStyle name="Moneda 4 3 2 4 7 2" xfId="32001" xr:uid="{00000000-0005-0000-0000-0000A6560000}"/>
    <cellStyle name="Moneda 4 3 2 4 8" xfId="20114" xr:uid="{00000000-0005-0000-0000-0000A7560000}"/>
    <cellStyle name="Moneda 4 3 2 4 8 2" xfId="33303" xr:uid="{00000000-0005-0000-0000-0000A8560000}"/>
    <cellStyle name="Moneda 4 3 2 4 9" xfId="34828" xr:uid="{00000000-0005-0000-0000-0000A9560000}"/>
    <cellStyle name="Moneda 4 3 2 5" xfId="12238" xr:uid="{00000000-0005-0000-0000-0000AA560000}"/>
    <cellStyle name="Moneda 4 3 2 5 10" xfId="25430" xr:uid="{00000000-0005-0000-0000-0000AB560000}"/>
    <cellStyle name="Moneda 4 3 2 5 11" xfId="21736" xr:uid="{00000000-0005-0000-0000-0000AC560000}"/>
    <cellStyle name="Moneda 4 3 2 5 2" xfId="13178" xr:uid="{00000000-0005-0000-0000-0000AD560000}"/>
    <cellStyle name="Moneda 4 3 2 5 2 2" xfId="26369" xr:uid="{00000000-0005-0000-0000-0000AE560000}"/>
    <cellStyle name="Moneda 4 3 2 5 3" xfId="14227" xr:uid="{00000000-0005-0000-0000-0000AF560000}"/>
    <cellStyle name="Moneda 4 3 2 5 3 2" xfId="27418" xr:uid="{00000000-0005-0000-0000-0000B0560000}"/>
    <cellStyle name="Moneda 4 3 2 5 4" xfId="15283" xr:uid="{00000000-0005-0000-0000-0000B1560000}"/>
    <cellStyle name="Moneda 4 3 2 5 4 2" xfId="28474" xr:uid="{00000000-0005-0000-0000-0000B2560000}"/>
    <cellStyle name="Moneda 4 3 2 5 5" xfId="16339" xr:uid="{00000000-0005-0000-0000-0000B3560000}"/>
    <cellStyle name="Moneda 4 3 2 5 5 2" xfId="29530" xr:uid="{00000000-0005-0000-0000-0000B4560000}"/>
    <cellStyle name="Moneda 4 3 2 5 6" xfId="17620" xr:uid="{00000000-0005-0000-0000-0000B5560000}"/>
    <cellStyle name="Moneda 4 3 2 5 6 2" xfId="30811" xr:uid="{00000000-0005-0000-0000-0000B6560000}"/>
    <cellStyle name="Moneda 4 3 2 5 7" xfId="18906" xr:uid="{00000000-0005-0000-0000-0000B7560000}"/>
    <cellStyle name="Moneda 4 3 2 5 7 2" xfId="32097" xr:uid="{00000000-0005-0000-0000-0000B8560000}"/>
    <cellStyle name="Moneda 4 3 2 5 8" xfId="20210" xr:uid="{00000000-0005-0000-0000-0000B9560000}"/>
    <cellStyle name="Moneda 4 3 2 5 8 2" xfId="33399" xr:uid="{00000000-0005-0000-0000-0000BA560000}"/>
    <cellStyle name="Moneda 4 3 2 5 9" xfId="34924" xr:uid="{00000000-0005-0000-0000-0000BB560000}"/>
    <cellStyle name="Moneda 4 3 2 6" xfId="12343" xr:uid="{00000000-0005-0000-0000-0000BC560000}"/>
    <cellStyle name="Moneda 4 3 2 6 10" xfId="25535" xr:uid="{00000000-0005-0000-0000-0000BD560000}"/>
    <cellStyle name="Moneda 4 3 2 6 11" xfId="21841" xr:uid="{00000000-0005-0000-0000-0000BE560000}"/>
    <cellStyle name="Moneda 4 3 2 6 2" xfId="13283" xr:uid="{00000000-0005-0000-0000-0000BF560000}"/>
    <cellStyle name="Moneda 4 3 2 6 2 2" xfId="26474" xr:uid="{00000000-0005-0000-0000-0000C0560000}"/>
    <cellStyle name="Moneda 4 3 2 6 3" xfId="14332" xr:uid="{00000000-0005-0000-0000-0000C1560000}"/>
    <cellStyle name="Moneda 4 3 2 6 3 2" xfId="27523" xr:uid="{00000000-0005-0000-0000-0000C2560000}"/>
    <cellStyle name="Moneda 4 3 2 6 4" xfId="15388" xr:uid="{00000000-0005-0000-0000-0000C3560000}"/>
    <cellStyle name="Moneda 4 3 2 6 4 2" xfId="28579" xr:uid="{00000000-0005-0000-0000-0000C4560000}"/>
    <cellStyle name="Moneda 4 3 2 6 5" xfId="16444" xr:uid="{00000000-0005-0000-0000-0000C5560000}"/>
    <cellStyle name="Moneda 4 3 2 6 5 2" xfId="29635" xr:uid="{00000000-0005-0000-0000-0000C6560000}"/>
    <cellStyle name="Moneda 4 3 2 6 6" xfId="17725" xr:uid="{00000000-0005-0000-0000-0000C7560000}"/>
    <cellStyle name="Moneda 4 3 2 6 6 2" xfId="30916" xr:uid="{00000000-0005-0000-0000-0000C8560000}"/>
    <cellStyle name="Moneda 4 3 2 6 7" xfId="19011" xr:uid="{00000000-0005-0000-0000-0000C9560000}"/>
    <cellStyle name="Moneda 4 3 2 6 7 2" xfId="32202" xr:uid="{00000000-0005-0000-0000-0000CA560000}"/>
    <cellStyle name="Moneda 4 3 2 6 8" xfId="20315" xr:uid="{00000000-0005-0000-0000-0000CB560000}"/>
    <cellStyle name="Moneda 4 3 2 6 8 2" xfId="33504" xr:uid="{00000000-0005-0000-0000-0000CC560000}"/>
    <cellStyle name="Moneda 4 3 2 6 9" xfId="35029" xr:uid="{00000000-0005-0000-0000-0000CD560000}"/>
    <cellStyle name="Moneda 4 3 2 7" xfId="12508" xr:uid="{00000000-0005-0000-0000-0000CE560000}"/>
    <cellStyle name="Moneda 4 3 2 7 10" xfId="25700" xr:uid="{00000000-0005-0000-0000-0000CF560000}"/>
    <cellStyle name="Moneda 4 3 2 7 11" xfId="22002" xr:uid="{00000000-0005-0000-0000-0000D0560000}"/>
    <cellStyle name="Moneda 4 3 2 7 2" xfId="13444" xr:uid="{00000000-0005-0000-0000-0000D1560000}"/>
    <cellStyle name="Moneda 4 3 2 7 2 2" xfId="26635" xr:uid="{00000000-0005-0000-0000-0000D2560000}"/>
    <cellStyle name="Moneda 4 3 2 7 3" xfId="14493" xr:uid="{00000000-0005-0000-0000-0000D3560000}"/>
    <cellStyle name="Moneda 4 3 2 7 3 2" xfId="27684" xr:uid="{00000000-0005-0000-0000-0000D4560000}"/>
    <cellStyle name="Moneda 4 3 2 7 4" xfId="15549" xr:uid="{00000000-0005-0000-0000-0000D5560000}"/>
    <cellStyle name="Moneda 4 3 2 7 4 2" xfId="28740" xr:uid="{00000000-0005-0000-0000-0000D6560000}"/>
    <cellStyle name="Moneda 4 3 2 7 5" xfId="16605" xr:uid="{00000000-0005-0000-0000-0000D7560000}"/>
    <cellStyle name="Moneda 4 3 2 7 5 2" xfId="29796" xr:uid="{00000000-0005-0000-0000-0000D8560000}"/>
    <cellStyle name="Moneda 4 3 2 7 6" xfId="17886" xr:uid="{00000000-0005-0000-0000-0000D9560000}"/>
    <cellStyle name="Moneda 4 3 2 7 6 2" xfId="31077" xr:uid="{00000000-0005-0000-0000-0000DA560000}"/>
    <cellStyle name="Moneda 4 3 2 7 7" xfId="19172" xr:uid="{00000000-0005-0000-0000-0000DB560000}"/>
    <cellStyle name="Moneda 4 3 2 7 7 2" xfId="32363" xr:uid="{00000000-0005-0000-0000-0000DC560000}"/>
    <cellStyle name="Moneda 4 3 2 7 8" xfId="20476" xr:uid="{00000000-0005-0000-0000-0000DD560000}"/>
    <cellStyle name="Moneda 4 3 2 7 8 2" xfId="33665" xr:uid="{00000000-0005-0000-0000-0000DE560000}"/>
    <cellStyle name="Moneda 4 3 2 7 9" xfId="35190" xr:uid="{00000000-0005-0000-0000-0000DF560000}"/>
    <cellStyle name="Moneda 4 3 2 8" xfId="12622" xr:uid="{00000000-0005-0000-0000-0000E0560000}"/>
    <cellStyle name="Moneda 4 3 2 8 10" xfId="25814" xr:uid="{00000000-0005-0000-0000-0000E1560000}"/>
    <cellStyle name="Moneda 4 3 2 8 11" xfId="22116" xr:uid="{00000000-0005-0000-0000-0000E2560000}"/>
    <cellStyle name="Moneda 4 3 2 8 2" xfId="13558" xr:uid="{00000000-0005-0000-0000-0000E3560000}"/>
    <cellStyle name="Moneda 4 3 2 8 2 2" xfId="26749" xr:uid="{00000000-0005-0000-0000-0000E4560000}"/>
    <cellStyle name="Moneda 4 3 2 8 3" xfId="14607" xr:uid="{00000000-0005-0000-0000-0000E5560000}"/>
    <cellStyle name="Moneda 4 3 2 8 3 2" xfId="27798" xr:uid="{00000000-0005-0000-0000-0000E6560000}"/>
    <cellStyle name="Moneda 4 3 2 8 4" xfId="15663" xr:uid="{00000000-0005-0000-0000-0000E7560000}"/>
    <cellStyle name="Moneda 4 3 2 8 4 2" xfId="28854" xr:uid="{00000000-0005-0000-0000-0000E8560000}"/>
    <cellStyle name="Moneda 4 3 2 8 5" xfId="16719" xr:uid="{00000000-0005-0000-0000-0000E9560000}"/>
    <cellStyle name="Moneda 4 3 2 8 5 2" xfId="29910" xr:uid="{00000000-0005-0000-0000-0000EA560000}"/>
    <cellStyle name="Moneda 4 3 2 8 6" xfId="18000" xr:uid="{00000000-0005-0000-0000-0000EB560000}"/>
    <cellStyle name="Moneda 4 3 2 8 6 2" xfId="31191" xr:uid="{00000000-0005-0000-0000-0000EC560000}"/>
    <cellStyle name="Moneda 4 3 2 8 7" xfId="19286" xr:uid="{00000000-0005-0000-0000-0000ED560000}"/>
    <cellStyle name="Moneda 4 3 2 8 7 2" xfId="32477" xr:uid="{00000000-0005-0000-0000-0000EE560000}"/>
    <cellStyle name="Moneda 4 3 2 8 8" xfId="20590" xr:uid="{00000000-0005-0000-0000-0000EF560000}"/>
    <cellStyle name="Moneda 4 3 2 8 8 2" xfId="33779" xr:uid="{00000000-0005-0000-0000-0000F0560000}"/>
    <cellStyle name="Moneda 4 3 2 8 9" xfId="35304" xr:uid="{00000000-0005-0000-0000-0000F1560000}"/>
    <cellStyle name="Moneda 4 3 2 9" xfId="13709" xr:uid="{00000000-0005-0000-0000-0000F2560000}"/>
    <cellStyle name="Moneda 4 3 2 9 10" xfId="22267" xr:uid="{00000000-0005-0000-0000-0000F3560000}"/>
    <cellStyle name="Moneda 4 3 2 9 2" xfId="14758" xr:uid="{00000000-0005-0000-0000-0000F4560000}"/>
    <cellStyle name="Moneda 4 3 2 9 2 2" xfId="27949" xr:uid="{00000000-0005-0000-0000-0000F5560000}"/>
    <cellStyle name="Moneda 4 3 2 9 3" xfId="15814" xr:uid="{00000000-0005-0000-0000-0000F6560000}"/>
    <cellStyle name="Moneda 4 3 2 9 3 2" xfId="29005" xr:uid="{00000000-0005-0000-0000-0000F7560000}"/>
    <cellStyle name="Moneda 4 3 2 9 4" xfId="16870" xr:uid="{00000000-0005-0000-0000-0000F8560000}"/>
    <cellStyle name="Moneda 4 3 2 9 4 2" xfId="30061" xr:uid="{00000000-0005-0000-0000-0000F9560000}"/>
    <cellStyle name="Moneda 4 3 2 9 5" xfId="18151" xr:uid="{00000000-0005-0000-0000-0000FA560000}"/>
    <cellStyle name="Moneda 4 3 2 9 5 2" xfId="31342" xr:uid="{00000000-0005-0000-0000-0000FB560000}"/>
    <cellStyle name="Moneda 4 3 2 9 6" xfId="19437" xr:uid="{00000000-0005-0000-0000-0000FC560000}"/>
    <cellStyle name="Moneda 4 3 2 9 6 2" xfId="32628" xr:uid="{00000000-0005-0000-0000-0000FD560000}"/>
    <cellStyle name="Moneda 4 3 2 9 7" xfId="20741" xr:uid="{00000000-0005-0000-0000-0000FE560000}"/>
    <cellStyle name="Moneda 4 3 2 9 7 2" xfId="33930" xr:uid="{00000000-0005-0000-0000-0000FF560000}"/>
    <cellStyle name="Moneda 4 3 2 9 8" xfId="35455" xr:uid="{00000000-0005-0000-0000-000000570000}"/>
    <cellStyle name="Moneda 4 3 2 9 9" xfId="26900" xr:uid="{00000000-0005-0000-0000-000001570000}"/>
    <cellStyle name="Moneda 4 3 20" xfId="24016" xr:uid="{00000000-0005-0000-0000-000002570000}"/>
    <cellStyle name="Moneda 4 3 20 2" xfId="37195" xr:uid="{00000000-0005-0000-0000-000003570000}"/>
    <cellStyle name="Moneda 4 3 21" xfId="24245" xr:uid="{00000000-0005-0000-0000-000004570000}"/>
    <cellStyle name="Moneda 4 3 21 2" xfId="37424" xr:uid="{00000000-0005-0000-0000-000005570000}"/>
    <cellStyle name="Moneda 4 3 22" xfId="24496" xr:uid="{00000000-0005-0000-0000-000006570000}"/>
    <cellStyle name="Moneda 4 3 22 2" xfId="37675" xr:uid="{00000000-0005-0000-0000-000007570000}"/>
    <cellStyle name="Moneda 4 3 23" xfId="34473" xr:uid="{00000000-0005-0000-0000-000008570000}"/>
    <cellStyle name="Moneda 4 3 24" xfId="24874" xr:uid="{00000000-0005-0000-0000-000009570000}"/>
    <cellStyle name="Moneda 4 3 25" xfId="21285" xr:uid="{00000000-0005-0000-0000-00000A570000}"/>
    <cellStyle name="Moneda 4 3 3" xfId="9316" xr:uid="{00000000-0005-0000-0000-00000B570000}"/>
    <cellStyle name="Moneda 4 3 3 10" xfId="14982" xr:uid="{00000000-0005-0000-0000-00000C570000}"/>
    <cellStyle name="Moneda 4 3 3 10 2" xfId="36029" xr:uid="{00000000-0005-0000-0000-00000D570000}"/>
    <cellStyle name="Moneda 4 3 3 10 3" xfId="28173" xr:uid="{00000000-0005-0000-0000-00000E570000}"/>
    <cellStyle name="Moneda 4 3 3 10 4" xfId="22841" xr:uid="{00000000-0005-0000-0000-00000F570000}"/>
    <cellStyle name="Moneda 4 3 3 11" xfId="16038" xr:uid="{00000000-0005-0000-0000-000010570000}"/>
    <cellStyle name="Moneda 4 3 3 11 2" xfId="36259" xr:uid="{00000000-0005-0000-0000-000011570000}"/>
    <cellStyle name="Moneda 4 3 3 11 3" xfId="29229" xr:uid="{00000000-0005-0000-0000-000012570000}"/>
    <cellStyle name="Moneda 4 3 3 11 4" xfId="23071" xr:uid="{00000000-0005-0000-0000-000013570000}"/>
    <cellStyle name="Moneda 4 3 3 12" xfId="17319" xr:uid="{00000000-0005-0000-0000-000014570000}"/>
    <cellStyle name="Moneda 4 3 3 12 2" xfId="36514" xr:uid="{00000000-0005-0000-0000-000015570000}"/>
    <cellStyle name="Moneda 4 3 3 12 3" xfId="30510" xr:uid="{00000000-0005-0000-0000-000016570000}"/>
    <cellStyle name="Moneda 4 3 3 12 4" xfId="23335" xr:uid="{00000000-0005-0000-0000-000017570000}"/>
    <cellStyle name="Moneda 4 3 3 13" xfId="18605" xr:uid="{00000000-0005-0000-0000-000018570000}"/>
    <cellStyle name="Moneda 4 3 3 13 2" xfId="36769" xr:uid="{00000000-0005-0000-0000-000019570000}"/>
    <cellStyle name="Moneda 4 3 3 13 3" xfId="31796" xr:uid="{00000000-0005-0000-0000-00001A570000}"/>
    <cellStyle name="Moneda 4 3 3 13 4" xfId="23590" xr:uid="{00000000-0005-0000-0000-00001B570000}"/>
    <cellStyle name="Moneda 4 3 3 14" xfId="19909" xr:uid="{00000000-0005-0000-0000-00001C570000}"/>
    <cellStyle name="Moneda 4 3 3 14 2" xfId="36998" xr:uid="{00000000-0005-0000-0000-00001D570000}"/>
    <cellStyle name="Moneda 4 3 3 14 3" xfId="33098" xr:uid="{00000000-0005-0000-0000-00001E570000}"/>
    <cellStyle name="Moneda 4 3 3 14 4" xfId="23819" xr:uid="{00000000-0005-0000-0000-00001F570000}"/>
    <cellStyle name="Moneda 4 3 3 15" xfId="24048" xr:uid="{00000000-0005-0000-0000-000020570000}"/>
    <cellStyle name="Moneda 4 3 3 15 2" xfId="37227" xr:uid="{00000000-0005-0000-0000-000021570000}"/>
    <cellStyle name="Moneda 4 3 3 16" xfId="24277" xr:uid="{00000000-0005-0000-0000-000022570000}"/>
    <cellStyle name="Moneda 4 3 3 16 2" xfId="37456" xr:uid="{00000000-0005-0000-0000-000023570000}"/>
    <cellStyle name="Moneda 4 3 3 17" xfId="24528" xr:uid="{00000000-0005-0000-0000-000024570000}"/>
    <cellStyle name="Moneda 4 3 3 17 2" xfId="37707" xr:uid="{00000000-0005-0000-0000-000025570000}"/>
    <cellStyle name="Moneda 4 3 3 18" xfId="34623" xr:uid="{00000000-0005-0000-0000-000026570000}"/>
    <cellStyle name="Moneda 4 3 3 19" xfId="25122" xr:uid="{00000000-0005-0000-0000-000027570000}"/>
    <cellStyle name="Moneda 4 3 3 2" xfId="12110" xr:uid="{00000000-0005-0000-0000-000028570000}"/>
    <cellStyle name="Moneda 4 3 3 2 10" xfId="24386" xr:uid="{00000000-0005-0000-0000-000029570000}"/>
    <cellStyle name="Moneda 4 3 3 2 10 2" xfId="37565" xr:uid="{00000000-0005-0000-0000-00002A570000}"/>
    <cellStyle name="Moneda 4 3 3 2 11" xfId="24637" xr:uid="{00000000-0005-0000-0000-00002B570000}"/>
    <cellStyle name="Moneda 4 3 3 2 11 2" xfId="37816" xr:uid="{00000000-0005-0000-0000-00002C570000}"/>
    <cellStyle name="Moneda 4 3 3 2 12" xfId="34796" xr:uid="{00000000-0005-0000-0000-00002D570000}"/>
    <cellStyle name="Moneda 4 3 3 2 13" xfId="25302" xr:uid="{00000000-0005-0000-0000-00002E570000}"/>
    <cellStyle name="Moneda 4 3 3 2 14" xfId="21608" xr:uid="{00000000-0005-0000-0000-00002F570000}"/>
    <cellStyle name="Moneda 4 3 3 2 2" xfId="13050" xr:uid="{00000000-0005-0000-0000-000030570000}"/>
    <cellStyle name="Moneda 4 3 3 2 2 2" xfId="17069" xr:uid="{00000000-0005-0000-0000-000031570000}"/>
    <cellStyle name="Moneda 4 3 3 2 2 2 2" xfId="30260" xr:uid="{00000000-0005-0000-0000-000032570000}"/>
    <cellStyle name="Moneda 4 3 3 2 2 3" xfId="18349" xr:uid="{00000000-0005-0000-0000-000033570000}"/>
    <cellStyle name="Moneda 4 3 3 2 2 3 2" xfId="31540" xr:uid="{00000000-0005-0000-0000-000034570000}"/>
    <cellStyle name="Moneda 4 3 3 2 2 4" xfId="19635" xr:uid="{00000000-0005-0000-0000-000035570000}"/>
    <cellStyle name="Moneda 4 3 3 2 2 4 2" xfId="32826" xr:uid="{00000000-0005-0000-0000-000036570000}"/>
    <cellStyle name="Moneda 4 3 3 2 2 5" xfId="20939" xr:uid="{00000000-0005-0000-0000-000037570000}"/>
    <cellStyle name="Moneda 4 3 3 2 2 5 2" xfId="34128" xr:uid="{00000000-0005-0000-0000-000038570000}"/>
    <cellStyle name="Moneda 4 3 3 2 2 6" xfId="35653" xr:uid="{00000000-0005-0000-0000-000039570000}"/>
    <cellStyle name="Moneda 4 3 3 2 2 7" xfId="26241" xr:uid="{00000000-0005-0000-0000-00003A570000}"/>
    <cellStyle name="Moneda 4 3 3 2 2 8" xfId="22465" xr:uid="{00000000-0005-0000-0000-00003B570000}"/>
    <cellStyle name="Moneda 4 3 3 2 3" xfId="14099" xr:uid="{00000000-0005-0000-0000-00003C570000}"/>
    <cellStyle name="Moneda 4 3 3 2 3 2" xfId="21184" xr:uid="{00000000-0005-0000-0000-00003D570000}"/>
    <cellStyle name="Moneda 4 3 3 2 3 2 2" xfId="34373" xr:uid="{00000000-0005-0000-0000-00003E570000}"/>
    <cellStyle name="Moneda 4 3 3 2 3 3" xfId="35898" xr:uid="{00000000-0005-0000-0000-00003F570000}"/>
    <cellStyle name="Moneda 4 3 3 2 3 4" xfId="27290" xr:uid="{00000000-0005-0000-0000-000040570000}"/>
    <cellStyle name="Moneda 4 3 3 2 3 5" xfId="22710" xr:uid="{00000000-0005-0000-0000-000041570000}"/>
    <cellStyle name="Moneda 4 3 3 2 4" xfId="15155" xr:uid="{00000000-0005-0000-0000-000042570000}"/>
    <cellStyle name="Moneda 4 3 3 2 4 2" xfId="36138" xr:uid="{00000000-0005-0000-0000-000043570000}"/>
    <cellStyle name="Moneda 4 3 3 2 4 3" xfId="28346" xr:uid="{00000000-0005-0000-0000-000044570000}"/>
    <cellStyle name="Moneda 4 3 3 2 4 4" xfId="22950" xr:uid="{00000000-0005-0000-0000-000045570000}"/>
    <cellStyle name="Moneda 4 3 3 2 5" xfId="16211" xr:uid="{00000000-0005-0000-0000-000046570000}"/>
    <cellStyle name="Moneda 4 3 3 2 5 2" xfId="36368" xr:uid="{00000000-0005-0000-0000-000047570000}"/>
    <cellStyle name="Moneda 4 3 3 2 5 3" xfId="29402" xr:uid="{00000000-0005-0000-0000-000048570000}"/>
    <cellStyle name="Moneda 4 3 3 2 5 4" xfId="23180" xr:uid="{00000000-0005-0000-0000-000049570000}"/>
    <cellStyle name="Moneda 4 3 3 2 6" xfId="17492" xr:uid="{00000000-0005-0000-0000-00004A570000}"/>
    <cellStyle name="Moneda 4 3 3 2 6 2" xfId="36623" xr:uid="{00000000-0005-0000-0000-00004B570000}"/>
    <cellStyle name="Moneda 4 3 3 2 6 3" xfId="30683" xr:uid="{00000000-0005-0000-0000-00004C570000}"/>
    <cellStyle name="Moneda 4 3 3 2 6 4" xfId="23444" xr:uid="{00000000-0005-0000-0000-00004D570000}"/>
    <cellStyle name="Moneda 4 3 3 2 7" xfId="18778" xr:uid="{00000000-0005-0000-0000-00004E570000}"/>
    <cellStyle name="Moneda 4 3 3 2 7 2" xfId="36878" xr:uid="{00000000-0005-0000-0000-00004F570000}"/>
    <cellStyle name="Moneda 4 3 3 2 7 3" xfId="31969" xr:uid="{00000000-0005-0000-0000-000050570000}"/>
    <cellStyle name="Moneda 4 3 3 2 7 4" xfId="23699" xr:uid="{00000000-0005-0000-0000-000051570000}"/>
    <cellStyle name="Moneda 4 3 3 2 8" xfId="20082" xr:uid="{00000000-0005-0000-0000-000052570000}"/>
    <cellStyle name="Moneda 4 3 3 2 8 2" xfId="37107" xr:uid="{00000000-0005-0000-0000-000053570000}"/>
    <cellStyle name="Moneda 4 3 3 2 8 3" xfId="33271" xr:uid="{00000000-0005-0000-0000-000054570000}"/>
    <cellStyle name="Moneda 4 3 3 2 8 4" xfId="23928" xr:uid="{00000000-0005-0000-0000-000055570000}"/>
    <cellStyle name="Moneda 4 3 3 2 9" xfId="24157" xr:uid="{00000000-0005-0000-0000-000056570000}"/>
    <cellStyle name="Moneda 4 3 3 2 9 2" xfId="37336" xr:uid="{00000000-0005-0000-0000-000057570000}"/>
    <cellStyle name="Moneda 4 3 3 20" xfId="21435" xr:uid="{00000000-0005-0000-0000-000058570000}"/>
    <cellStyle name="Moneda 4 3 3 3" xfId="12206" xr:uid="{00000000-0005-0000-0000-000059570000}"/>
    <cellStyle name="Moneda 4 3 3 3 10" xfId="25398" xr:uid="{00000000-0005-0000-0000-00005A570000}"/>
    <cellStyle name="Moneda 4 3 3 3 11" xfId="21704" xr:uid="{00000000-0005-0000-0000-00005B570000}"/>
    <cellStyle name="Moneda 4 3 3 3 2" xfId="13146" xr:uid="{00000000-0005-0000-0000-00005C570000}"/>
    <cellStyle name="Moneda 4 3 3 3 2 2" xfId="26337" xr:uid="{00000000-0005-0000-0000-00005D570000}"/>
    <cellStyle name="Moneda 4 3 3 3 3" xfId="14195" xr:uid="{00000000-0005-0000-0000-00005E570000}"/>
    <cellStyle name="Moneda 4 3 3 3 3 2" xfId="27386" xr:uid="{00000000-0005-0000-0000-00005F570000}"/>
    <cellStyle name="Moneda 4 3 3 3 4" xfId="15251" xr:uid="{00000000-0005-0000-0000-000060570000}"/>
    <cellStyle name="Moneda 4 3 3 3 4 2" xfId="28442" xr:uid="{00000000-0005-0000-0000-000061570000}"/>
    <cellStyle name="Moneda 4 3 3 3 5" xfId="16307" xr:uid="{00000000-0005-0000-0000-000062570000}"/>
    <cellStyle name="Moneda 4 3 3 3 5 2" xfId="29498" xr:uid="{00000000-0005-0000-0000-000063570000}"/>
    <cellStyle name="Moneda 4 3 3 3 6" xfId="17588" xr:uid="{00000000-0005-0000-0000-000064570000}"/>
    <cellStyle name="Moneda 4 3 3 3 6 2" xfId="30779" xr:uid="{00000000-0005-0000-0000-000065570000}"/>
    <cellStyle name="Moneda 4 3 3 3 7" xfId="18874" xr:uid="{00000000-0005-0000-0000-000066570000}"/>
    <cellStyle name="Moneda 4 3 3 3 7 2" xfId="32065" xr:uid="{00000000-0005-0000-0000-000067570000}"/>
    <cellStyle name="Moneda 4 3 3 3 8" xfId="20178" xr:uid="{00000000-0005-0000-0000-000068570000}"/>
    <cellStyle name="Moneda 4 3 3 3 8 2" xfId="33367" xr:uid="{00000000-0005-0000-0000-000069570000}"/>
    <cellStyle name="Moneda 4 3 3 3 9" xfId="34892" xr:uid="{00000000-0005-0000-0000-00006A570000}"/>
    <cellStyle name="Moneda 4 3 3 4" xfId="12311" xr:uid="{00000000-0005-0000-0000-00006B570000}"/>
    <cellStyle name="Moneda 4 3 3 4 10" xfId="25503" xr:uid="{00000000-0005-0000-0000-00006C570000}"/>
    <cellStyle name="Moneda 4 3 3 4 11" xfId="21809" xr:uid="{00000000-0005-0000-0000-00006D570000}"/>
    <cellStyle name="Moneda 4 3 3 4 2" xfId="13251" xr:uid="{00000000-0005-0000-0000-00006E570000}"/>
    <cellStyle name="Moneda 4 3 3 4 2 2" xfId="26442" xr:uid="{00000000-0005-0000-0000-00006F570000}"/>
    <cellStyle name="Moneda 4 3 3 4 3" xfId="14300" xr:uid="{00000000-0005-0000-0000-000070570000}"/>
    <cellStyle name="Moneda 4 3 3 4 3 2" xfId="27491" xr:uid="{00000000-0005-0000-0000-000071570000}"/>
    <cellStyle name="Moneda 4 3 3 4 4" xfId="15356" xr:uid="{00000000-0005-0000-0000-000072570000}"/>
    <cellStyle name="Moneda 4 3 3 4 4 2" xfId="28547" xr:uid="{00000000-0005-0000-0000-000073570000}"/>
    <cellStyle name="Moneda 4 3 3 4 5" xfId="16412" xr:uid="{00000000-0005-0000-0000-000074570000}"/>
    <cellStyle name="Moneda 4 3 3 4 5 2" xfId="29603" xr:uid="{00000000-0005-0000-0000-000075570000}"/>
    <cellStyle name="Moneda 4 3 3 4 6" xfId="17693" xr:uid="{00000000-0005-0000-0000-000076570000}"/>
    <cellStyle name="Moneda 4 3 3 4 6 2" xfId="30884" xr:uid="{00000000-0005-0000-0000-000077570000}"/>
    <cellStyle name="Moneda 4 3 3 4 7" xfId="18979" xr:uid="{00000000-0005-0000-0000-000078570000}"/>
    <cellStyle name="Moneda 4 3 3 4 7 2" xfId="32170" xr:uid="{00000000-0005-0000-0000-000079570000}"/>
    <cellStyle name="Moneda 4 3 3 4 8" xfId="20283" xr:uid="{00000000-0005-0000-0000-00007A570000}"/>
    <cellStyle name="Moneda 4 3 3 4 8 2" xfId="33472" xr:uid="{00000000-0005-0000-0000-00007B570000}"/>
    <cellStyle name="Moneda 4 3 3 4 9" xfId="34997" xr:uid="{00000000-0005-0000-0000-00007C570000}"/>
    <cellStyle name="Moneda 4 3 3 5" xfId="12476" xr:uid="{00000000-0005-0000-0000-00007D570000}"/>
    <cellStyle name="Moneda 4 3 3 5 10" xfId="25668" xr:uid="{00000000-0005-0000-0000-00007E570000}"/>
    <cellStyle name="Moneda 4 3 3 5 11" xfId="21970" xr:uid="{00000000-0005-0000-0000-00007F570000}"/>
    <cellStyle name="Moneda 4 3 3 5 2" xfId="13412" xr:uid="{00000000-0005-0000-0000-000080570000}"/>
    <cellStyle name="Moneda 4 3 3 5 2 2" xfId="26603" xr:uid="{00000000-0005-0000-0000-000081570000}"/>
    <cellStyle name="Moneda 4 3 3 5 3" xfId="14461" xr:uid="{00000000-0005-0000-0000-000082570000}"/>
    <cellStyle name="Moneda 4 3 3 5 3 2" xfId="27652" xr:uid="{00000000-0005-0000-0000-000083570000}"/>
    <cellStyle name="Moneda 4 3 3 5 4" xfId="15517" xr:uid="{00000000-0005-0000-0000-000084570000}"/>
    <cellStyle name="Moneda 4 3 3 5 4 2" xfId="28708" xr:uid="{00000000-0005-0000-0000-000085570000}"/>
    <cellStyle name="Moneda 4 3 3 5 5" xfId="16573" xr:uid="{00000000-0005-0000-0000-000086570000}"/>
    <cellStyle name="Moneda 4 3 3 5 5 2" xfId="29764" xr:uid="{00000000-0005-0000-0000-000087570000}"/>
    <cellStyle name="Moneda 4 3 3 5 6" xfId="17854" xr:uid="{00000000-0005-0000-0000-000088570000}"/>
    <cellStyle name="Moneda 4 3 3 5 6 2" xfId="31045" xr:uid="{00000000-0005-0000-0000-000089570000}"/>
    <cellStyle name="Moneda 4 3 3 5 7" xfId="19140" xr:uid="{00000000-0005-0000-0000-00008A570000}"/>
    <cellStyle name="Moneda 4 3 3 5 7 2" xfId="32331" xr:uid="{00000000-0005-0000-0000-00008B570000}"/>
    <cellStyle name="Moneda 4 3 3 5 8" xfId="20444" xr:uid="{00000000-0005-0000-0000-00008C570000}"/>
    <cellStyle name="Moneda 4 3 3 5 8 2" xfId="33633" xr:uid="{00000000-0005-0000-0000-00008D570000}"/>
    <cellStyle name="Moneda 4 3 3 5 9" xfId="35158" xr:uid="{00000000-0005-0000-0000-00008E570000}"/>
    <cellStyle name="Moneda 4 3 3 6" xfId="12590" xr:uid="{00000000-0005-0000-0000-00008F570000}"/>
    <cellStyle name="Moneda 4 3 3 6 10" xfId="25782" xr:uid="{00000000-0005-0000-0000-000090570000}"/>
    <cellStyle name="Moneda 4 3 3 6 11" xfId="22084" xr:uid="{00000000-0005-0000-0000-000091570000}"/>
    <cellStyle name="Moneda 4 3 3 6 2" xfId="13526" xr:uid="{00000000-0005-0000-0000-000092570000}"/>
    <cellStyle name="Moneda 4 3 3 6 2 2" xfId="26717" xr:uid="{00000000-0005-0000-0000-000093570000}"/>
    <cellStyle name="Moneda 4 3 3 6 3" xfId="14575" xr:uid="{00000000-0005-0000-0000-000094570000}"/>
    <cellStyle name="Moneda 4 3 3 6 3 2" xfId="27766" xr:uid="{00000000-0005-0000-0000-000095570000}"/>
    <cellStyle name="Moneda 4 3 3 6 4" xfId="15631" xr:uid="{00000000-0005-0000-0000-000096570000}"/>
    <cellStyle name="Moneda 4 3 3 6 4 2" xfId="28822" xr:uid="{00000000-0005-0000-0000-000097570000}"/>
    <cellStyle name="Moneda 4 3 3 6 5" xfId="16687" xr:uid="{00000000-0005-0000-0000-000098570000}"/>
    <cellStyle name="Moneda 4 3 3 6 5 2" xfId="29878" xr:uid="{00000000-0005-0000-0000-000099570000}"/>
    <cellStyle name="Moneda 4 3 3 6 6" xfId="17968" xr:uid="{00000000-0005-0000-0000-00009A570000}"/>
    <cellStyle name="Moneda 4 3 3 6 6 2" xfId="31159" xr:uid="{00000000-0005-0000-0000-00009B570000}"/>
    <cellStyle name="Moneda 4 3 3 6 7" xfId="19254" xr:uid="{00000000-0005-0000-0000-00009C570000}"/>
    <cellStyle name="Moneda 4 3 3 6 7 2" xfId="32445" xr:uid="{00000000-0005-0000-0000-00009D570000}"/>
    <cellStyle name="Moneda 4 3 3 6 8" xfId="20558" xr:uid="{00000000-0005-0000-0000-00009E570000}"/>
    <cellStyle name="Moneda 4 3 3 6 8 2" xfId="33747" xr:uid="{00000000-0005-0000-0000-00009F570000}"/>
    <cellStyle name="Moneda 4 3 3 6 9" xfId="35272" xr:uid="{00000000-0005-0000-0000-0000A0570000}"/>
    <cellStyle name="Moneda 4 3 3 7" xfId="13677" xr:uid="{00000000-0005-0000-0000-0000A1570000}"/>
    <cellStyle name="Moneda 4 3 3 7 10" xfId="22235" xr:uid="{00000000-0005-0000-0000-0000A2570000}"/>
    <cellStyle name="Moneda 4 3 3 7 2" xfId="14726" xr:uid="{00000000-0005-0000-0000-0000A3570000}"/>
    <cellStyle name="Moneda 4 3 3 7 2 2" xfId="27917" xr:uid="{00000000-0005-0000-0000-0000A4570000}"/>
    <cellStyle name="Moneda 4 3 3 7 3" xfId="15782" xr:uid="{00000000-0005-0000-0000-0000A5570000}"/>
    <cellStyle name="Moneda 4 3 3 7 3 2" xfId="28973" xr:uid="{00000000-0005-0000-0000-0000A6570000}"/>
    <cellStyle name="Moneda 4 3 3 7 4" xfId="16838" xr:uid="{00000000-0005-0000-0000-0000A7570000}"/>
    <cellStyle name="Moneda 4 3 3 7 4 2" xfId="30029" xr:uid="{00000000-0005-0000-0000-0000A8570000}"/>
    <cellStyle name="Moneda 4 3 3 7 5" xfId="18119" xr:uid="{00000000-0005-0000-0000-0000A9570000}"/>
    <cellStyle name="Moneda 4 3 3 7 5 2" xfId="31310" xr:uid="{00000000-0005-0000-0000-0000AA570000}"/>
    <cellStyle name="Moneda 4 3 3 7 6" xfId="19405" xr:uid="{00000000-0005-0000-0000-0000AB570000}"/>
    <cellStyle name="Moneda 4 3 3 7 6 2" xfId="32596" xr:uid="{00000000-0005-0000-0000-0000AC570000}"/>
    <cellStyle name="Moneda 4 3 3 7 7" xfId="20709" xr:uid="{00000000-0005-0000-0000-0000AD570000}"/>
    <cellStyle name="Moneda 4 3 3 7 7 2" xfId="33898" xr:uid="{00000000-0005-0000-0000-0000AE570000}"/>
    <cellStyle name="Moneda 4 3 3 7 8" xfId="35423" xr:uid="{00000000-0005-0000-0000-0000AF570000}"/>
    <cellStyle name="Moneda 4 3 3 7 9" xfId="26868" xr:uid="{00000000-0005-0000-0000-0000B0570000}"/>
    <cellStyle name="Moneda 4 3 3 8" xfId="12877" xr:uid="{00000000-0005-0000-0000-0000B1570000}"/>
    <cellStyle name="Moneda 4 3 3 8 2" xfId="16960" xr:uid="{00000000-0005-0000-0000-0000B2570000}"/>
    <cellStyle name="Moneda 4 3 3 8 2 2" xfId="30151" xr:uid="{00000000-0005-0000-0000-0000B3570000}"/>
    <cellStyle name="Moneda 4 3 3 8 3" xfId="18240" xr:uid="{00000000-0005-0000-0000-0000B4570000}"/>
    <cellStyle name="Moneda 4 3 3 8 3 2" xfId="31431" xr:uid="{00000000-0005-0000-0000-0000B5570000}"/>
    <cellStyle name="Moneda 4 3 3 8 4" xfId="19526" xr:uid="{00000000-0005-0000-0000-0000B6570000}"/>
    <cellStyle name="Moneda 4 3 3 8 4 2" xfId="32717" xr:uid="{00000000-0005-0000-0000-0000B7570000}"/>
    <cellStyle name="Moneda 4 3 3 8 5" xfId="20830" xr:uid="{00000000-0005-0000-0000-0000B8570000}"/>
    <cellStyle name="Moneda 4 3 3 8 5 2" xfId="34019" xr:uid="{00000000-0005-0000-0000-0000B9570000}"/>
    <cellStyle name="Moneda 4 3 3 8 6" xfId="35544" xr:uid="{00000000-0005-0000-0000-0000BA570000}"/>
    <cellStyle name="Moneda 4 3 3 8 7" xfId="26068" xr:uid="{00000000-0005-0000-0000-0000BB570000}"/>
    <cellStyle name="Moneda 4 3 3 8 8" xfId="22356" xr:uid="{00000000-0005-0000-0000-0000BC570000}"/>
    <cellStyle name="Moneda 4 3 3 9" xfId="13926" xr:uid="{00000000-0005-0000-0000-0000BD570000}"/>
    <cellStyle name="Moneda 4 3 3 9 2" xfId="21075" xr:uid="{00000000-0005-0000-0000-0000BE570000}"/>
    <cellStyle name="Moneda 4 3 3 9 2 2" xfId="34264" xr:uid="{00000000-0005-0000-0000-0000BF570000}"/>
    <cellStyle name="Moneda 4 3 3 9 3" xfId="35789" xr:uid="{00000000-0005-0000-0000-0000C0570000}"/>
    <cellStyle name="Moneda 4 3 3 9 4" xfId="27117" xr:uid="{00000000-0005-0000-0000-0000C1570000}"/>
    <cellStyle name="Moneda 4 3 3 9 5" xfId="22601" xr:uid="{00000000-0005-0000-0000-0000C2570000}"/>
    <cellStyle name="Moneda 4 3 4" xfId="4481" xr:uid="{00000000-0005-0000-0000-0000C3570000}"/>
    <cellStyle name="Moneda 4 3 4 10" xfId="24354" xr:uid="{00000000-0005-0000-0000-0000C4570000}"/>
    <cellStyle name="Moneda 4 3 4 10 2" xfId="37533" xr:uid="{00000000-0005-0000-0000-0000C5570000}"/>
    <cellStyle name="Moneda 4 3 4 11" xfId="24605" xr:uid="{00000000-0005-0000-0000-0000C6570000}"/>
    <cellStyle name="Moneda 4 3 4 11 2" xfId="37784" xr:uid="{00000000-0005-0000-0000-0000C7570000}"/>
    <cellStyle name="Moneda 4 3 4 12" xfId="34545" xr:uid="{00000000-0005-0000-0000-0000C8570000}"/>
    <cellStyle name="Moneda 4 3 4 13" xfId="24996" xr:uid="{00000000-0005-0000-0000-0000C9570000}"/>
    <cellStyle name="Moneda 4 3 4 14" xfId="21357" xr:uid="{00000000-0005-0000-0000-0000CA570000}"/>
    <cellStyle name="Moneda 4 3 4 2" xfId="12799" xr:uid="{00000000-0005-0000-0000-0000CB570000}"/>
    <cellStyle name="Moneda 4 3 4 2 2" xfId="17037" xr:uid="{00000000-0005-0000-0000-0000CC570000}"/>
    <cellStyle name="Moneda 4 3 4 2 2 2" xfId="30228" xr:uid="{00000000-0005-0000-0000-0000CD570000}"/>
    <cellStyle name="Moneda 4 3 4 2 3" xfId="18317" xr:uid="{00000000-0005-0000-0000-0000CE570000}"/>
    <cellStyle name="Moneda 4 3 4 2 3 2" xfId="31508" xr:uid="{00000000-0005-0000-0000-0000CF570000}"/>
    <cellStyle name="Moneda 4 3 4 2 4" xfId="19603" xr:uid="{00000000-0005-0000-0000-0000D0570000}"/>
    <cellStyle name="Moneda 4 3 4 2 4 2" xfId="32794" xr:uid="{00000000-0005-0000-0000-0000D1570000}"/>
    <cellStyle name="Moneda 4 3 4 2 5" xfId="20907" xr:uid="{00000000-0005-0000-0000-0000D2570000}"/>
    <cellStyle name="Moneda 4 3 4 2 5 2" xfId="34096" xr:uid="{00000000-0005-0000-0000-0000D3570000}"/>
    <cellStyle name="Moneda 4 3 4 2 6" xfId="35621" xr:uid="{00000000-0005-0000-0000-0000D4570000}"/>
    <cellStyle name="Moneda 4 3 4 2 7" xfId="25990" xr:uid="{00000000-0005-0000-0000-0000D5570000}"/>
    <cellStyle name="Moneda 4 3 4 2 8" xfId="22433" xr:uid="{00000000-0005-0000-0000-0000D6570000}"/>
    <cellStyle name="Moneda 4 3 4 3" xfId="13848" xr:uid="{00000000-0005-0000-0000-0000D7570000}"/>
    <cellStyle name="Moneda 4 3 4 3 2" xfId="21152" xr:uid="{00000000-0005-0000-0000-0000D8570000}"/>
    <cellStyle name="Moneda 4 3 4 3 2 2" xfId="34341" xr:uid="{00000000-0005-0000-0000-0000D9570000}"/>
    <cellStyle name="Moneda 4 3 4 3 3" xfId="35866" xr:uid="{00000000-0005-0000-0000-0000DA570000}"/>
    <cellStyle name="Moneda 4 3 4 3 4" xfId="27039" xr:uid="{00000000-0005-0000-0000-0000DB570000}"/>
    <cellStyle name="Moneda 4 3 4 3 5" xfId="22678" xr:uid="{00000000-0005-0000-0000-0000DC570000}"/>
    <cellStyle name="Moneda 4 3 4 4" xfId="14904" xr:uid="{00000000-0005-0000-0000-0000DD570000}"/>
    <cellStyle name="Moneda 4 3 4 4 2" xfId="36106" xr:uid="{00000000-0005-0000-0000-0000DE570000}"/>
    <cellStyle name="Moneda 4 3 4 4 3" xfId="28095" xr:uid="{00000000-0005-0000-0000-0000DF570000}"/>
    <cellStyle name="Moneda 4 3 4 4 4" xfId="22918" xr:uid="{00000000-0005-0000-0000-0000E0570000}"/>
    <cellStyle name="Moneda 4 3 4 5" xfId="15960" xr:uid="{00000000-0005-0000-0000-0000E1570000}"/>
    <cellStyle name="Moneda 4 3 4 5 2" xfId="36336" xr:uid="{00000000-0005-0000-0000-0000E2570000}"/>
    <cellStyle name="Moneda 4 3 4 5 3" xfId="29151" xr:uid="{00000000-0005-0000-0000-0000E3570000}"/>
    <cellStyle name="Moneda 4 3 4 5 4" xfId="23148" xr:uid="{00000000-0005-0000-0000-0000E4570000}"/>
    <cellStyle name="Moneda 4 3 4 6" xfId="17241" xr:uid="{00000000-0005-0000-0000-0000E5570000}"/>
    <cellStyle name="Moneda 4 3 4 6 2" xfId="36591" xr:uid="{00000000-0005-0000-0000-0000E6570000}"/>
    <cellStyle name="Moneda 4 3 4 6 3" xfId="30432" xr:uid="{00000000-0005-0000-0000-0000E7570000}"/>
    <cellStyle name="Moneda 4 3 4 6 4" xfId="23412" xr:uid="{00000000-0005-0000-0000-0000E8570000}"/>
    <cellStyle name="Moneda 4 3 4 7" xfId="18527" xr:uid="{00000000-0005-0000-0000-0000E9570000}"/>
    <cellStyle name="Moneda 4 3 4 7 2" xfId="36846" xr:uid="{00000000-0005-0000-0000-0000EA570000}"/>
    <cellStyle name="Moneda 4 3 4 7 3" xfId="31718" xr:uid="{00000000-0005-0000-0000-0000EB570000}"/>
    <cellStyle name="Moneda 4 3 4 7 4" xfId="23667" xr:uid="{00000000-0005-0000-0000-0000EC570000}"/>
    <cellStyle name="Moneda 4 3 4 8" xfId="19831" xr:uid="{00000000-0005-0000-0000-0000ED570000}"/>
    <cellStyle name="Moneda 4 3 4 8 2" xfId="37075" xr:uid="{00000000-0005-0000-0000-0000EE570000}"/>
    <cellStyle name="Moneda 4 3 4 8 3" xfId="33020" xr:uid="{00000000-0005-0000-0000-0000EF570000}"/>
    <cellStyle name="Moneda 4 3 4 8 4" xfId="23896" xr:uid="{00000000-0005-0000-0000-0000F0570000}"/>
    <cellStyle name="Moneda 4 3 4 9" xfId="24125" xr:uid="{00000000-0005-0000-0000-0000F1570000}"/>
    <cellStyle name="Moneda 4 3 4 9 2" xfId="37304" xr:uid="{00000000-0005-0000-0000-0000F2570000}"/>
    <cellStyle name="Moneda 4 3 5" xfId="11956" xr:uid="{00000000-0005-0000-0000-0000F3570000}"/>
    <cellStyle name="Moneda 4 3 5 10" xfId="25148" xr:uid="{00000000-0005-0000-0000-0000F4570000}"/>
    <cellStyle name="Moneda 4 3 5 11" xfId="21457" xr:uid="{00000000-0005-0000-0000-0000F5570000}"/>
    <cellStyle name="Moneda 4 3 5 2" xfId="12899" xr:uid="{00000000-0005-0000-0000-0000F6570000}"/>
    <cellStyle name="Moneda 4 3 5 2 2" xfId="26090" xr:uid="{00000000-0005-0000-0000-0000F7570000}"/>
    <cellStyle name="Moneda 4 3 5 3" xfId="13948" xr:uid="{00000000-0005-0000-0000-0000F8570000}"/>
    <cellStyle name="Moneda 4 3 5 3 2" xfId="27139" xr:uid="{00000000-0005-0000-0000-0000F9570000}"/>
    <cellStyle name="Moneda 4 3 5 4" xfId="15004" xr:uid="{00000000-0005-0000-0000-0000FA570000}"/>
    <cellStyle name="Moneda 4 3 5 4 2" xfId="28195" xr:uid="{00000000-0005-0000-0000-0000FB570000}"/>
    <cellStyle name="Moneda 4 3 5 5" xfId="16060" xr:uid="{00000000-0005-0000-0000-0000FC570000}"/>
    <cellStyle name="Moneda 4 3 5 5 2" xfId="29251" xr:uid="{00000000-0005-0000-0000-0000FD570000}"/>
    <cellStyle name="Moneda 4 3 5 6" xfId="17341" xr:uid="{00000000-0005-0000-0000-0000FE570000}"/>
    <cellStyle name="Moneda 4 3 5 6 2" xfId="30532" xr:uid="{00000000-0005-0000-0000-0000FF570000}"/>
    <cellStyle name="Moneda 4 3 5 7" xfId="18627" xr:uid="{00000000-0005-0000-0000-000000580000}"/>
    <cellStyle name="Moneda 4 3 5 7 2" xfId="31818" xr:uid="{00000000-0005-0000-0000-000001580000}"/>
    <cellStyle name="Moneda 4 3 5 8" xfId="19931" xr:uid="{00000000-0005-0000-0000-000002580000}"/>
    <cellStyle name="Moneda 4 3 5 8 2" xfId="33120" xr:uid="{00000000-0005-0000-0000-000003580000}"/>
    <cellStyle name="Moneda 4 3 5 9" xfId="34645" xr:uid="{00000000-0005-0000-0000-000004580000}"/>
    <cellStyle name="Moneda 4 3 6" xfId="12003" xr:uid="{00000000-0005-0000-0000-000005580000}"/>
    <cellStyle name="Moneda 4 3 6 10" xfId="25195" xr:uid="{00000000-0005-0000-0000-000006580000}"/>
    <cellStyle name="Moneda 4 3 6 11" xfId="21502" xr:uid="{00000000-0005-0000-0000-000007580000}"/>
    <cellStyle name="Moneda 4 3 6 2" xfId="12944" xr:uid="{00000000-0005-0000-0000-000008580000}"/>
    <cellStyle name="Moneda 4 3 6 2 2" xfId="26135" xr:uid="{00000000-0005-0000-0000-000009580000}"/>
    <cellStyle name="Moneda 4 3 6 3" xfId="13993" xr:uid="{00000000-0005-0000-0000-00000A580000}"/>
    <cellStyle name="Moneda 4 3 6 3 2" xfId="27184" xr:uid="{00000000-0005-0000-0000-00000B580000}"/>
    <cellStyle name="Moneda 4 3 6 4" xfId="15049" xr:uid="{00000000-0005-0000-0000-00000C580000}"/>
    <cellStyle name="Moneda 4 3 6 4 2" xfId="28240" xr:uid="{00000000-0005-0000-0000-00000D580000}"/>
    <cellStyle name="Moneda 4 3 6 5" xfId="16105" xr:uid="{00000000-0005-0000-0000-00000E580000}"/>
    <cellStyle name="Moneda 4 3 6 5 2" xfId="29296" xr:uid="{00000000-0005-0000-0000-00000F580000}"/>
    <cellStyle name="Moneda 4 3 6 6" xfId="17386" xr:uid="{00000000-0005-0000-0000-000010580000}"/>
    <cellStyle name="Moneda 4 3 6 6 2" xfId="30577" xr:uid="{00000000-0005-0000-0000-000011580000}"/>
    <cellStyle name="Moneda 4 3 6 7" xfId="18672" xr:uid="{00000000-0005-0000-0000-000012580000}"/>
    <cellStyle name="Moneda 4 3 6 7 2" xfId="31863" xr:uid="{00000000-0005-0000-0000-000013580000}"/>
    <cellStyle name="Moneda 4 3 6 8" xfId="19976" xr:uid="{00000000-0005-0000-0000-000014580000}"/>
    <cellStyle name="Moneda 4 3 6 8 2" xfId="33165" xr:uid="{00000000-0005-0000-0000-000015580000}"/>
    <cellStyle name="Moneda 4 3 6 9" xfId="34690" xr:uid="{00000000-0005-0000-0000-000016580000}"/>
    <cellStyle name="Moneda 4 3 7" xfId="12078" xr:uid="{00000000-0005-0000-0000-000017580000}"/>
    <cellStyle name="Moneda 4 3 7 10" xfId="25270" xr:uid="{00000000-0005-0000-0000-000018580000}"/>
    <cellStyle name="Moneda 4 3 7 11" xfId="21576" xr:uid="{00000000-0005-0000-0000-000019580000}"/>
    <cellStyle name="Moneda 4 3 7 2" xfId="13018" xr:uid="{00000000-0005-0000-0000-00001A580000}"/>
    <cellStyle name="Moneda 4 3 7 2 2" xfId="26209" xr:uid="{00000000-0005-0000-0000-00001B580000}"/>
    <cellStyle name="Moneda 4 3 7 3" xfId="14067" xr:uid="{00000000-0005-0000-0000-00001C580000}"/>
    <cellStyle name="Moneda 4 3 7 3 2" xfId="27258" xr:uid="{00000000-0005-0000-0000-00001D580000}"/>
    <cellStyle name="Moneda 4 3 7 4" xfId="15123" xr:uid="{00000000-0005-0000-0000-00001E580000}"/>
    <cellStyle name="Moneda 4 3 7 4 2" xfId="28314" xr:uid="{00000000-0005-0000-0000-00001F580000}"/>
    <cellStyle name="Moneda 4 3 7 5" xfId="16179" xr:uid="{00000000-0005-0000-0000-000020580000}"/>
    <cellStyle name="Moneda 4 3 7 5 2" xfId="29370" xr:uid="{00000000-0005-0000-0000-000021580000}"/>
    <cellStyle name="Moneda 4 3 7 6" xfId="17460" xr:uid="{00000000-0005-0000-0000-000022580000}"/>
    <cellStyle name="Moneda 4 3 7 6 2" xfId="30651" xr:uid="{00000000-0005-0000-0000-000023580000}"/>
    <cellStyle name="Moneda 4 3 7 7" xfId="18746" xr:uid="{00000000-0005-0000-0000-000024580000}"/>
    <cellStyle name="Moneda 4 3 7 7 2" xfId="31937" xr:uid="{00000000-0005-0000-0000-000025580000}"/>
    <cellStyle name="Moneda 4 3 7 8" xfId="20050" xr:uid="{00000000-0005-0000-0000-000026580000}"/>
    <cellStyle name="Moneda 4 3 7 8 2" xfId="33239" xr:uid="{00000000-0005-0000-0000-000027580000}"/>
    <cellStyle name="Moneda 4 3 7 9" xfId="34764" xr:uid="{00000000-0005-0000-0000-000028580000}"/>
    <cellStyle name="Moneda 4 3 8" xfId="12174" xr:uid="{00000000-0005-0000-0000-000029580000}"/>
    <cellStyle name="Moneda 4 3 8 10" xfId="25366" xr:uid="{00000000-0005-0000-0000-00002A580000}"/>
    <cellStyle name="Moneda 4 3 8 11" xfId="21672" xr:uid="{00000000-0005-0000-0000-00002B580000}"/>
    <cellStyle name="Moneda 4 3 8 2" xfId="13114" xr:uid="{00000000-0005-0000-0000-00002C580000}"/>
    <cellStyle name="Moneda 4 3 8 2 2" xfId="26305" xr:uid="{00000000-0005-0000-0000-00002D580000}"/>
    <cellStyle name="Moneda 4 3 8 3" xfId="14163" xr:uid="{00000000-0005-0000-0000-00002E580000}"/>
    <cellStyle name="Moneda 4 3 8 3 2" xfId="27354" xr:uid="{00000000-0005-0000-0000-00002F580000}"/>
    <cellStyle name="Moneda 4 3 8 4" xfId="15219" xr:uid="{00000000-0005-0000-0000-000030580000}"/>
    <cellStyle name="Moneda 4 3 8 4 2" xfId="28410" xr:uid="{00000000-0005-0000-0000-000031580000}"/>
    <cellStyle name="Moneda 4 3 8 5" xfId="16275" xr:uid="{00000000-0005-0000-0000-000032580000}"/>
    <cellStyle name="Moneda 4 3 8 5 2" xfId="29466" xr:uid="{00000000-0005-0000-0000-000033580000}"/>
    <cellStyle name="Moneda 4 3 8 6" xfId="17556" xr:uid="{00000000-0005-0000-0000-000034580000}"/>
    <cellStyle name="Moneda 4 3 8 6 2" xfId="30747" xr:uid="{00000000-0005-0000-0000-000035580000}"/>
    <cellStyle name="Moneda 4 3 8 7" xfId="18842" xr:uid="{00000000-0005-0000-0000-000036580000}"/>
    <cellStyle name="Moneda 4 3 8 7 2" xfId="32033" xr:uid="{00000000-0005-0000-0000-000037580000}"/>
    <cellStyle name="Moneda 4 3 8 8" xfId="20146" xr:uid="{00000000-0005-0000-0000-000038580000}"/>
    <cellStyle name="Moneda 4 3 8 8 2" xfId="33335" xr:uid="{00000000-0005-0000-0000-000039580000}"/>
    <cellStyle name="Moneda 4 3 8 9" xfId="34860" xr:uid="{00000000-0005-0000-0000-00003A580000}"/>
    <cellStyle name="Moneda 4 3 9" xfId="12279" xr:uid="{00000000-0005-0000-0000-00003B580000}"/>
    <cellStyle name="Moneda 4 3 9 10" xfId="25471" xr:uid="{00000000-0005-0000-0000-00003C580000}"/>
    <cellStyle name="Moneda 4 3 9 11" xfId="21777" xr:uid="{00000000-0005-0000-0000-00003D580000}"/>
    <cellStyle name="Moneda 4 3 9 2" xfId="13219" xr:uid="{00000000-0005-0000-0000-00003E580000}"/>
    <cellStyle name="Moneda 4 3 9 2 2" xfId="26410" xr:uid="{00000000-0005-0000-0000-00003F580000}"/>
    <cellStyle name="Moneda 4 3 9 3" xfId="14268" xr:uid="{00000000-0005-0000-0000-000040580000}"/>
    <cellStyle name="Moneda 4 3 9 3 2" xfId="27459" xr:uid="{00000000-0005-0000-0000-000041580000}"/>
    <cellStyle name="Moneda 4 3 9 4" xfId="15324" xr:uid="{00000000-0005-0000-0000-000042580000}"/>
    <cellStyle name="Moneda 4 3 9 4 2" xfId="28515" xr:uid="{00000000-0005-0000-0000-000043580000}"/>
    <cellStyle name="Moneda 4 3 9 5" xfId="16380" xr:uid="{00000000-0005-0000-0000-000044580000}"/>
    <cellStyle name="Moneda 4 3 9 5 2" xfId="29571" xr:uid="{00000000-0005-0000-0000-000045580000}"/>
    <cellStyle name="Moneda 4 3 9 6" xfId="17661" xr:uid="{00000000-0005-0000-0000-000046580000}"/>
    <cellStyle name="Moneda 4 3 9 6 2" xfId="30852" xr:uid="{00000000-0005-0000-0000-000047580000}"/>
    <cellStyle name="Moneda 4 3 9 7" xfId="18947" xr:uid="{00000000-0005-0000-0000-000048580000}"/>
    <cellStyle name="Moneda 4 3 9 7 2" xfId="32138" xr:uid="{00000000-0005-0000-0000-000049580000}"/>
    <cellStyle name="Moneda 4 3 9 8" xfId="20251" xr:uid="{00000000-0005-0000-0000-00004A580000}"/>
    <cellStyle name="Moneda 4 3 9 8 2" xfId="33440" xr:uid="{00000000-0005-0000-0000-00004B580000}"/>
    <cellStyle name="Moneda 4 3 9 9" xfId="34965" xr:uid="{00000000-0005-0000-0000-00004C580000}"/>
    <cellStyle name="Moneda 4 30" xfId="14829" xr:uid="{00000000-0005-0000-0000-00004D580000}"/>
    <cellStyle name="Moneda 4 30 2" xfId="35981" xr:uid="{00000000-0005-0000-0000-00004E580000}"/>
    <cellStyle name="Moneda 4 30 3" xfId="28020" xr:uid="{00000000-0005-0000-0000-00004F580000}"/>
    <cellStyle name="Moneda 4 30 4" xfId="22793" xr:uid="{00000000-0005-0000-0000-000050580000}"/>
    <cellStyle name="Moneda 4 31" xfId="15885" xr:uid="{00000000-0005-0000-0000-000051580000}"/>
    <cellStyle name="Moneda 4 31 2" xfId="36211" xr:uid="{00000000-0005-0000-0000-000052580000}"/>
    <cellStyle name="Moneda 4 31 3" xfId="29076" xr:uid="{00000000-0005-0000-0000-000053580000}"/>
    <cellStyle name="Moneda 4 31 4" xfId="23023" xr:uid="{00000000-0005-0000-0000-000054580000}"/>
    <cellStyle name="Moneda 4 32" xfId="17166" xr:uid="{00000000-0005-0000-0000-000055580000}"/>
    <cellStyle name="Moneda 4 32 2" xfId="36466" xr:uid="{00000000-0005-0000-0000-000056580000}"/>
    <cellStyle name="Moneda 4 32 3" xfId="30357" xr:uid="{00000000-0005-0000-0000-000057580000}"/>
    <cellStyle name="Moneda 4 32 4" xfId="23286" xr:uid="{00000000-0005-0000-0000-000058580000}"/>
    <cellStyle name="Moneda 4 33" xfId="18452" xr:uid="{00000000-0005-0000-0000-000059580000}"/>
    <cellStyle name="Moneda 4 33 2" xfId="36721" xr:uid="{00000000-0005-0000-0000-00005A580000}"/>
    <cellStyle name="Moneda 4 33 3" xfId="31643" xr:uid="{00000000-0005-0000-0000-00005B580000}"/>
    <cellStyle name="Moneda 4 33 4" xfId="23542" xr:uid="{00000000-0005-0000-0000-00005C580000}"/>
    <cellStyle name="Moneda 4 34" xfId="19756" xr:uid="{00000000-0005-0000-0000-00005D580000}"/>
    <cellStyle name="Moneda 4 34 2" xfId="36950" xr:uid="{00000000-0005-0000-0000-00005E580000}"/>
    <cellStyle name="Moneda 4 34 3" xfId="32945" xr:uid="{00000000-0005-0000-0000-00005F580000}"/>
    <cellStyle name="Moneda 4 34 4" xfId="23771" xr:uid="{00000000-0005-0000-0000-000060580000}"/>
    <cellStyle name="Moneda 4 35" xfId="24000" xr:uid="{00000000-0005-0000-0000-000061580000}"/>
    <cellStyle name="Moneda 4 35 2" xfId="37179" xr:uid="{00000000-0005-0000-0000-000062580000}"/>
    <cellStyle name="Moneda 4 36" xfId="24229" xr:uid="{00000000-0005-0000-0000-000063580000}"/>
    <cellStyle name="Moneda 4 36 2" xfId="37408" xr:uid="{00000000-0005-0000-0000-000064580000}"/>
    <cellStyle name="Moneda 4 37" xfId="24480" xr:uid="{00000000-0005-0000-0000-000065580000}"/>
    <cellStyle name="Moneda 4 37 2" xfId="37659" xr:uid="{00000000-0005-0000-0000-000066580000}"/>
    <cellStyle name="Moneda 4 38" xfId="34470" xr:uid="{00000000-0005-0000-0000-000067580000}"/>
    <cellStyle name="Moneda 4 39" xfId="24852" xr:uid="{00000000-0005-0000-0000-000068580000}"/>
    <cellStyle name="Moneda 4 4" xfId="553" xr:uid="{00000000-0005-0000-0000-000069580000}"/>
    <cellStyle name="Moneda 4 4 10" xfId="12606" xr:uid="{00000000-0005-0000-0000-00006A580000}"/>
    <cellStyle name="Moneda 4 4 10 10" xfId="25798" xr:uid="{00000000-0005-0000-0000-00006B580000}"/>
    <cellStyle name="Moneda 4 4 10 11" xfId="22100" xr:uid="{00000000-0005-0000-0000-00006C580000}"/>
    <cellStyle name="Moneda 4 4 10 2" xfId="13542" xr:uid="{00000000-0005-0000-0000-00006D580000}"/>
    <cellStyle name="Moneda 4 4 10 2 2" xfId="26733" xr:uid="{00000000-0005-0000-0000-00006E580000}"/>
    <cellStyle name="Moneda 4 4 10 3" xfId="14591" xr:uid="{00000000-0005-0000-0000-00006F580000}"/>
    <cellStyle name="Moneda 4 4 10 3 2" xfId="27782" xr:uid="{00000000-0005-0000-0000-000070580000}"/>
    <cellStyle name="Moneda 4 4 10 4" xfId="15647" xr:uid="{00000000-0005-0000-0000-000071580000}"/>
    <cellStyle name="Moneda 4 4 10 4 2" xfId="28838" xr:uid="{00000000-0005-0000-0000-000072580000}"/>
    <cellStyle name="Moneda 4 4 10 5" xfId="16703" xr:uid="{00000000-0005-0000-0000-000073580000}"/>
    <cellStyle name="Moneda 4 4 10 5 2" xfId="29894" xr:uid="{00000000-0005-0000-0000-000074580000}"/>
    <cellStyle name="Moneda 4 4 10 6" xfId="17984" xr:uid="{00000000-0005-0000-0000-000075580000}"/>
    <cellStyle name="Moneda 4 4 10 6 2" xfId="31175" xr:uid="{00000000-0005-0000-0000-000076580000}"/>
    <cellStyle name="Moneda 4 4 10 7" xfId="19270" xr:uid="{00000000-0005-0000-0000-000077580000}"/>
    <cellStyle name="Moneda 4 4 10 7 2" xfId="32461" xr:uid="{00000000-0005-0000-0000-000078580000}"/>
    <cellStyle name="Moneda 4 4 10 8" xfId="20574" xr:uid="{00000000-0005-0000-0000-000079580000}"/>
    <cellStyle name="Moneda 4 4 10 8 2" xfId="33763" xr:uid="{00000000-0005-0000-0000-00007A580000}"/>
    <cellStyle name="Moneda 4 4 10 9" xfId="35288" xr:uid="{00000000-0005-0000-0000-00007B580000}"/>
    <cellStyle name="Moneda 4 4 11" xfId="13693" xr:uid="{00000000-0005-0000-0000-00007C580000}"/>
    <cellStyle name="Moneda 4 4 11 10" xfId="22251" xr:uid="{00000000-0005-0000-0000-00007D580000}"/>
    <cellStyle name="Moneda 4 4 11 2" xfId="14742" xr:uid="{00000000-0005-0000-0000-00007E580000}"/>
    <cellStyle name="Moneda 4 4 11 2 2" xfId="27933" xr:uid="{00000000-0005-0000-0000-00007F580000}"/>
    <cellStyle name="Moneda 4 4 11 3" xfId="15798" xr:uid="{00000000-0005-0000-0000-000080580000}"/>
    <cellStyle name="Moneda 4 4 11 3 2" xfId="28989" xr:uid="{00000000-0005-0000-0000-000081580000}"/>
    <cellStyle name="Moneda 4 4 11 4" xfId="16854" xr:uid="{00000000-0005-0000-0000-000082580000}"/>
    <cellStyle name="Moneda 4 4 11 4 2" xfId="30045" xr:uid="{00000000-0005-0000-0000-000083580000}"/>
    <cellStyle name="Moneda 4 4 11 5" xfId="18135" xr:uid="{00000000-0005-0000-0000-000084580000}"/>
    <cellStyle name="Moneda 4 4 11 5 2" xfId="31326" xr:uid="{00000000-0005-0000-0000-000085580000}"/>
    <cellStyle name="Moneda 4 4 11 6" xfId="19421" xr:uid="{00000000-0005-0000-0000-000086580000}"/>
    <cellStyle name="Moneda 4 4 11 6 2" xfId="32612" xr:uid="{00000000-0005-0000-0000-000087580000}"/>
    <cellStyle name="Moneda 4 4 11 7" xfId="20725" xr:uid="{00000000-0005-0000-0000-000088580000}"/>
    <cellStyle name="Moneda 4 4 11 7 2" xfId="33914" xr:uid="{00000000-0005-0000-0000-000089580000}"/>
    <cellStyle name="Moneda 4 4 11 8" xfId="35439" xr:uid="{00000000-0005-0000-0000-00008A580000}"/>
    <cellStyle name="Moneda 4 4 11 9" xfId="26884" xr:uid="{00000000-0005-0000-0000-00008B580000}"/>
    <cellStyle name="Moneda 4 4 12" xfId="12729" xr:uid="{00000000-0005-0000-0000-00008C580000}"/>
    <cellStyle name="Moneda 4 4 12 2" xfId="16976" xr:uid="{00000000-0005-0000-0000-00008D580000}"/>
    <cellStyle name="Moneda 4 4 12 2 2" xfId="30167" xr:uid="{00000000-0005-0000-0000-00008E580000}"/>
    <cellStyle name="Moneda 4 4 12 3" xfId="18256" xr:uid="{00000000-0005-0000-0000-00008F580000}"/>
    <cellStyle name="Moneda 4 4 12 3 2" xfId="31447" xr:uid="{00000000-0005-0000-0000-000090580000}"/>
    <cellStyle name="Moneda 4 4 12 4" xfId="19542" xr:uid="{00000000-0005-0000-0000-000091580000}"/>
    <cellStyle name="Moneda 4 4 12 4 2" xfId="32733" xr:uid="{00000000-0005-0000-0000-000092580000}"/>
    <cellStyle name="Moneda 4 4 12 5" xfId="20846" xr:uid="{00000000-0005-0000-0000-000093580000}"/>
    <cellStyle name="Moneda 4 4 12 5 2" xfId="34035" xr:uid="{00000000-0005-0000-0000-000094580000}"/>
    <cellStyle name="Moneda 4 4 12 6" xfId="35560" xr:uid="{00000000-0005-0000-0000-000095580000}"/>
    <cellStyle name="Moneda 4 4 12 7" xfId="25920" xr:uid="{00000000-0005-0000-0000-000096580000}"/>
    <cellStyle name="Moneda 4 4 12 8" xfId="22372" xr:uid="{00000000-0005-0000-0000-000097580000}"/>
    <cellStyle name="Moneda 4 4 13" xfId="13778" xr:uid="{00000000-0005-0000-0000-000098580000}"/>
    <cellStyle name="Moneda 4 4 13 2" xfId="21091" xr:uid="{00000000-0005-0000-0000-000099580000}"/>
    <cellStyle name="Moneda 4 4 13 2 2" xfId="34280" xr:uid="{00000000-0005-0000-0000-00009A580000}"/>
    <cellStyle name="Moneda 4 4 13 3" xfId="35805" xr:uid="{00000000-0005-0000-0000-00009B580000}"/>
    <cellStyle name="Moneda 4 4 13 4" xfId="26969" xr:uid="{00000000-0005-0000-0000-00009C580000}"/>
    <cellStyle name="Moneda 4 4 13 5" xfId="22617" xr:uid="{00000000-0005-0000-0000-00009D580000}"/>
    <cellStyle name="Moneda 4 4 14" xfId="14834" xr:uid="{00000000-0005-0000-0000-00009E580000}"/>
    <cellStyle name="Moneda 4 4 14 2" xfId="36045" xr:uid="{00000000-0005-0000-0000-00009F580000}"/>
    <cellStyle name="Moneda 4 4 14 3" xfId="28025" xr:uid="{00000000-0005-0000-0000-0000A0580000}"/>
    <cellStyle name="Moneda 4 4 14 4" xfId="22857" xr:uid="{00000000-0005-0000-0000-0000A1580000}"/>
    <cellStyle name="Moneda 4 4 15" xfId="15890" xr:uid="{00000000-0005-0000-0000-0000A2580000}"/>
    <cellStyle name="Moneda 4 4 15 2" xfId="36275" xr:uid="{00000000-0005-0000-0000-0000A3580000}"/>
    <cellStyle name="Moneda 4 4 15 3" xfId="29081" xr:uid="{00000000-0005-0000-0000-0000A4580000}"/>
    <cellStyle name="Moneda 4 4 15 4" xfId="23087" xr:uid="{00000000-0005-0000-0000-0000A5580000}"/>
    <cellStyle name="Moneda 4 4 16" xfId="17171" xr:uid="{00000000-0005-0000-0000-0000A6580000}"/>
    <cellStyle name="Moneda 4 4 16 2" xfId="36530" xr:uid="{00000000-0005-0000-0000-0000A7580000}"/>
    <cellStyle name="Moneda 4 4 16 3" xfId="30362" xr:uid="{00000000-0005-0000-0000-0000A8580000}"/>
    <cellStyle name="Moneda 4 4 16 4" xfId="23351" xr:uid="{00000000-0005-0000-0000-0000A9580000}"/>
    <cellStyle name="Moneda 4 4 17" xfId="18457" xr:uid="{00000000-0005-0000-0000-0000AA580000}"/>
    <cellStyle name="Moneda 4 4 17 2" xfId="36785" xr:uid="{00000000-0005-0000-0000-0000AB580000}"/>
    <cellStyle name="Moneda 4 4 17 3" xfId="31648" xr:uid="{00000000-0005-0000-0000-0000AC580000}"/>
    <cellStyle name="Moneda 4 4 17 4" xfId="23606" xr:uid="{00000000-0005-0000-0000-0000AD580000}"/>
    <cellStyle name="Moneda 4 4 18" xfId="19761" xr:uid="{00000000-0005-0000-0000-0000AE580000}"/>
    <cellStyle name="Moneda 4 4 18 2" xfId="37014" xr:uid="{00000000-0005-0000-0000-0000AF580000}"/>
    <cellStyle name="Moneda 4 4 18 3" xfId="32950" xr:uid="{00000000-0005-0000-0000-0000B0580000}"/>
    <cellStyle name="Moneda 4 4 18 4" xfId="23835" xr:uid="{00000000-0005-0000-0000-0000B1580000}"/>
    <cellStyle name="Moneda 4 4 19" xfId="24064" xr:uid="{00000000-0005-0000-0000-0000B2580000}"/>
    <cellStyle name="Moneda 4 4 19 2" xfId="37243" xr:uid="{00000000-0005-0000-0000-0000B3580000}"/>
    <cellStyle name="Moneda 4 4 2" xfId="3537" xr:uid="{00000000-0005-0000-0000-0000B4580000}"/>
    <cellStyle name="Moneda 4 4 2 10" xfId="24173" xr:uid="{00000000-0005-0000-0000-0000B5580000}"/>
    <cellStyle name="Moneda 4 4 2 10 2" xfId="37352" xr:uid="{00000000-0005-0000-0000-0000B6580000}"/>
    <cellStyle name="Moneda 4 4 2 11" xfId="24402" xr:uid="{00000000-0005-0000-0000-0000B7580000}"/>
    <cellStyle name="Moneda 4 4 2 11 2" xfId="37581" xr:uid="{00000000-0005-0000-0000-0000B8580000}"/>
    <cellStyle name="Moneda 4 4 2 12" xfId="24653" xr:uid="{00000000-0005-0000-0000-0000B9580000}"/>
    <cellStyle name="Moneda 4 4 2 12 2" xfId="37832" xr:uid="{00000000-0005-0000-0000-0000BA580000}"/>
    <cellStyle name="Moneda 4 4 2 13" xfId="34507" xr:uid="{00000000-0005-0000-0000-0000BB580000}"/>
    <cellStyle name="Moneda 4 4 2 14" xfId="24911" xr:uid="{00000000-0005-0000-0000-0000BC580000}"/>
    <cellStyle name="Moneda 4 4 2 15" xfId="21319" xr:uid="{00000000-0005-0000-0000-0000BD580000}"/>
    <cellStyle name="Moneda 4 4 2 2" xfId="6849" xr:uid="{00000000-0005-0000-0000-0000BE580000}"/>
    <cellStyle name="Moneda 4 4 2 2 10" xfId="25095" xr:uid="{00000000-0005-0000-0000-0000BF580000}"/>
    <cellStyle name="Moneda 4 4 2 2 11" xfId="21408" xr:uid="{00000000-0005-0000-0000-0000C0580000}"/>
    <cellStyle name="Moneda 4 4 2 2 2" xfId="12850" xr:uid="{00000000-0005-0000-0000-0000C1580000}"/>
    <cellStyle name="Moneda 4 4 2 2 2 2" xfId="26041" xr:uid="{00000000-0005-0000-0000-0000C2580000}"/>
    <cellStyle name="Moneda 4 4 2 2 3" xfId="13899" xr:uid="{00000000-0005-0000-0000-0000C3580000}"/>
    <cellStyle name="Moneda 4 4 2 2 3 2" xfId="27090" xr:uid="{00000000-0005-0000-0000-0000C4580000}"/>
    <cellStyle name="Moneda 4 4 2 2 4" xfId="14955" xr:uid="{00000000-0005-0000-0000-0000C5580000}"/>
    <cellStyle name="Moneda 4 4 2 2 4 2" xfId="28146" xr:uid="{00000000-0005-0000-0000-0000C6580000}"/>
    <cellStyle name="Moneda 4 4 2 2 5" xfId="16011" xr:uid="{00000000-0005-0000-0000-0000C7580000}"/>
    <cellStyle name="Moneda 4 4 2 2 5 2" xfId="29202" xr:uid="{00000000-0005-0000-0000-0000C8580000}"/>
    <cellStyle name="Moneda 4 4 2 2 6" xfId="17292" xr:uid="{00000000-0005-0000-0000-0000C9580000}"/>
    <cellStyle name="Moneda 4 4 2 2 6 2" xfId="30483" xr:uid="{00000000-0005-0000-0000-0000CA580000}"/>
    <cellStyle name="Moneda 4 4 2 2 7" xfId="18578" xr:uid="{00000000-0005-0000-0000-0000CB580000}"/>
    <cellStyle name="Moneda 4 4 2 2 7 2" xfId="31769" xr:uid="{00000000-0005-0000-0000-0000CC580000}"/>
    <cellStyle name="Moneda 4 4 2 2 8" xfId="19882" xr:uid="{00000000-0005-0000-0000-0000CD580000}"/>
    <cellStyle name="Moneda 4 4 2 2 8 2" xfId="33071" xr:uid="{00000000-0005-0000-0000-0000CE580000}"/>
    <cellStyle name="Moneda 4 4 2 2 9" xfId="34596" xr:uid="{00000000-0005-0000-0000-0000CF580000}"/>
    <cellStyle name="Moneda 4 4 2 3" xfId="12761" xr:uid="{00000000-0005-0000-0000-0000D0580000}"/>
    <cellStyle name="Moneda 4 4 2 3 2" xfId="17085" xr:uid="{00000000-0005-0000-0000-0000D1580000}"/>
    <cellStyle name="Moneda 4 4 2 3 2 2" xfId="30276" xr:uid="{00000000-0005-0000-0000-0000D2580000}"/>
    <cellStyle name="Moneda 4 4 2 3 3" xfId="18365" xr:uid="{00000000-0005-0000-0000-0000D3580000}"/>
    <cellStyle name="Moneda 4 4 2 3 3 2" xfId="31556" xr:uid="{00000000-0005-0000-0000-0000D4580000}"/>
    <cellStyle name="Moneda 4 4 2 3 4" xfId="19651" xr:uid="{00000000-0005-0000-0000-0000D5580000}"/>
    <cellStyle name="Moneda 4 4 2 3 4 2" xfId="32842" xr:uid="{00000000-0005-0000-0000-0000D6580000}"/>
    <cellStyle name="Moneda 4 4 2 3 5" xfId="20955" xr:uid="{00000000-0005-0000-0000-0000D7580000}"/>
    <cellStyle name="Moneda 4 4 2 3 5 2" xfId="34144" xr:uid="{00000000-0005-0000-0000-0000D8580000}"/>
    <cellStyle name="Moneda 4 4 2 3 6" xfId="35669" xr:uid="{00000000-0005-0000-0000-0000D9580000}"/>
    <cellStyle name="Moneda 4 4 2 3 7" xfId="25952" xr:uid="{00000000-0005-0000-0000-0000DA580000}"/>
    <cellStyle name="Moneda 4 4 2 3 8" xfId="22481" xr:uid="{00000000-0005-0000-0000-0000DB580000}"/>
    <cellStyle name="Moneda 4 4 2 4" xfId="13810" xr:uid="{00000000-0005-0000-0000-0000DC580000}"/>
    <cellStyle name="Moneda 4 4 2 4 2" xfId="21200" xr:uid="{00000000-0005-0000-0000-0000DD580000}"/>
    <cellStyle name="Moneda 4 4 2 4 2 2" xfId="34389" xr:uid="{00000000-0005-0000-0000-0000DE580000}"/>
    <cellStyle name="Moneda 4 4 2 4 3" xfId="35914" xr:uid="{00000000-0005-0000-0000-0000DF580000}"/>
    <cellStyle name="Moneda 4 4 2 4 4" xfId="27001" xr:uid="{00000000-0005-0000-0000-0000E0580000}"/>
    <cellStyle name="Moneda 4 4 2 4 5" xfId="22726" xr:uid="{00000000-0005-0000-0000-0000E1580000}"/>
    <cellStyle name="Moneda 4 4 2 5" xfId="14866" xr:uid="{00000000-0005-0000-0000-0000E2580000}"/>
    <cellStyle name="Moneda 4 4 2 5 2" xfId="36154" xr:uid="{00000000-0005-0000-0000-0000E3580000}"/>
    <cellStyle name="Moneda 4 4 2 5 3" xfId="28057" xr:uid="{00000000-0005-0000-0000-0000E4580000}"/>
    <cellStyle name="Moneda 4 4 2 5 4" xfId="22966" xr:uid="{00000000-0005-0000-0000-0000E5580000}"/>
    <cellStyle name="Moneda 4 4 2 6" xfId="15922" xr:uid="{00000000-0005-0000-0000-0000E6580000}"/>
    <cellStyle name="Moneda 4 4 2 6 2" xfId="36384" xr:uid="{00000000-0005-0000-0000-0000E7580000}"/>
    <cellStyle name="Moneda 4 4 2 6 3" xfId="29113" xr:uid="{00000000-0005-0000-0000-0000E8580000}"/>
    <cellStyle name="Moneda 4 4 2 6 4" xfId="23196" xr:uid="{00000000-0005-0000-0000-0000E9580000}"/>
    <cellStyle name="Moneda 4 4 2 7" xfId="17203" xr:uid="{00000000-0005-0000-0000-0000EA580000}"/>
    <cellStyle name="Moneda 4 4 2 7 2" xfId="36639" xr:uid="{00000000-0005-0000-0000-0000EB580000}"/>
    <cellStyle name="Moneda 4 4 2 7 3" xfId="30394" xr:uid="{00000000-0005-0000-0000-0000EC580000}"/>
    <cellStyle name="Moneda 4 4 2 7 4" xfId="23460" xr:uid="{00000000-0005-0000-0000-0000ED580000}"/>
    <cellStyle name="Moneda 4 4 2 8" xfId="18489" xr:uid="{00000000-0005-0000-0000-0000EE580000}"/>
    <cellStyle name="Moneda 4 4 2 8 2" xfId="36894" xr:uid="{00000000-0005-0000-0000-0000EF580000}"/>
    <cellStyle name="Moneda 4 4 2 8 3" xfId="31680" xr:uid="{00000000-0005-0000-0000-0000F0580000}"/>
    <cellStyle name="Moneda 4 4 2 8 4" xfId="23715" xr:uid="{00000000-0005-0000-0000-0000F1580000}"/>
    <cellStyle name="Moneda 4 4 2 9" xfId="19793" xr:uid="{00000000-0005-0000-0000-0000F2580000}"/>
    <cellStyle name="Moneda 4 4 2 9 2" xfId="37123" xr:uid="{00000000-0005-0000-0000-0000F3580000}"/>
    <cellStyle name="Moneda 4 4 2 9 3" xfId="32982" xr:uid="{00000000-0005-0000-0000-0000F4580000}"/>
    <cellStyle name="Moneda 4 4 2 9 4" xfId="23944" xr:uid="{00000000-0005-0000-0000-0000F5580000}"/>
    <cellStyle name="Moneda 4 4 20" xfId="24293" xr:uid="{00000000-0005-0000-0000-0000F6580000}"/>
    <cellStyle name="Moneda 4 4 20 2" xfId="37472" xr:uid="{00000000-0005-0000-0000-0000F7580000}"/>
    <cellStyle name="Moneda 4 4 21" xfId="24544" xr:uid="{00000000-0005-0000-0000-0000F8580000}"/>
    <cellStyle name="Moneda 4 4 21 2" xfId="37723" xr:uid="{00000000-0005-0000-0000-0000F9580000}"/>
    <cellStyle name="Moneda 4 4 22" xfId="34475" xr:uid="{00000000-0005-0000-0000-0000FA580000}"/>
    <cellStyle name="Moneda 4 4 23" xfId="24876" xr:uid="{00000000-0005-0000-0000-0000FB580000}"/>
    <cellStyle name="Moneda 4 4 24" xfId="21287" xr:uid="{00000000-0005-0000-0000-0000FC580000}"/>
    <cellStyle name="Moneda 4 4 3" xfId="9317" xr:uid="{00000000-0005-0000-0000-0000FD580000}"/>
    <cellStyle name="Moneda 4 4 3 10" xfId="25123" xr:uid="{00000000-0005-0000-0000-0000FE580000}"/>
    <cellStyle name="Moneda 4 4 3 11" xfId="21436" xr:uid="{00000000-0005-0000-0000-0000FF580000}"/>
    <cellStyle name="Moneda 4 4 3 2" xfId="12878" xr:uid="{00000000-0005-0000-0000-000000590000}"/>
    <cellStyle name="Moneda 4 4 3 2 2" xfId="26069" xr:uid="{00000000-0005-0000-0000-000001590000}"/>
    <cellStyle name="Moneda 4 4 3 3" xfId="13927" xr:uid="{00000000-0005-0000-0000-000002590000}"/>
    <cellStyle name="Moneda 4 4 3 3 2" xfId="27118" xr:uid="{00000000-0005-0000-0000-000003590000}"/>
    <cellStyle name="Moneda 4 4 3 4" xfId="14983" xr:uid="{00000000-0005-0000-0000-000004590000}"/>
    <cellStyle name="Moneda 4 4 3 4 2" xfId="28174" xr:uid="{00000000-0005-0000-0000-000005590000}"/>
    <cellStyle name="Moneda 4 4 3 5" xfId="16039" xr:uid="{00000000-0005-0000-0000-000006590000}"/>
    <cellStyle name="Moneda 4 4 3 5 2" xfId="29230" xr:uid="{00000000-0005-0000-0000-000007590000}"/>
    <cellStyle name="Moneda 4 4 3 6" xfId="17320" xr:uid="{00000000-0005-0000-0000-000008590000}"/>
    <cellStyle name="Moneda 4 4 3 6 2" xfId="30511" xr:uid="{00000000-0005-0000-0000-000009590000}"/>
    <cellStyle name="Moneda 4 4 3 7" xfId="18606" xr:uid="{00000000-0005-0000-0000-00000A590000}"/>
    <cellStyle name="Moneda 4 4 3 7 2" xfId="31797" xr:uid="{00000000-0005-0000-0000-00000B590000}"/>
    <cellStyle name="Moneda 4 4 3 8" xfId="19910" xr:uid="{00000000-0005-0000-0000-00000C590000}"/>
    <cellStyle name="Moneda 4 4 3 8 2" xfId="33099" xr:uid="{00000000-0005-0000-0000-00000D590000}"/>
    <cellStyle name="Moneda 4 4 3 9" xfId="34624" xr:uid="{00000000-0005-0000-0000-00000E590000}"/>
    <cellStyle name="Moneda 4 4 4" xfId="4702" xr:uid="{00000000-0005-0000-0000-00000F590000}"/>
    <cellStyle name="Moneda 4 4 4 10" xfId="25045" xr:uid="{00000000-0005-0000-0000-000010590000}"/>
    <cellStyle name="Moneda 4 4 4 11" xfId="21359" xr:uid="{00000000-0005-0000-0000-000011590000}"/>
    <cellStyle name="Moneda 4 4 4 2" xfId="12801" xr:uid="{00000000-0005-0000-0000-000012590000}"/>
    <cellStyle name="Moneda 4 4 4 2 2" xfId="25992" xr:uid="{00000000-0005-0000-0000-000013590000}"/>
    <cellStyle name="Moneda 4 4 4 3" xfId="13850" xr:uid="{00000000-0005-0000-0000-000014590000}"/>
    <cellStyle name="Moneda 4 4 4 3 2" xfId="27041" xr:uid="{00000000-0005-0000-0000-000015590000}"/>
    <cellStyle name="Moneda 4 4 4 4" xfId="14906" xr:uid="{00000000-0005-0000-0000-000016590000}"/>
    <cellStyle name="Moneda 4 4 4 4 2" xfId="28097" xr:uid="{00000000-0005-0000-0000-000017590000}"/>
    <cellStyle name="Moneda 4 4 4 5" xfId="15962" xr:uid="{00000000-0005-0000-0000-000018590000}"/>
    <cellStyle name="Moneda 4 4 4 5 2" xfId="29153" xr:uid="{00000000-0005-0000-0000-000019590000}"/>
    <cellStyle name="Moneda 4 4 4 6" xfId="17243" xr:uid="{00000000-0005-0000-0000-00001A590000}"/>
    <cellStyle name="Moneda 4 4 4 6 2" xfId="30434" xr:uid="{00000000-0005-0000-0000-00001B590000}"/>
    <cellStyle name="Moneda 4 4 4 7" xfId="18529" xr:uid="{00000000-0005-0000-0000-00001C590000}"/>
    <cellStyle name="Moneda 4 4 4 7 2" xfId="31720" xr:uid="{00000000-0005-0000-0000-00001D590000}"/>
    <cellStyle name="Moneda 4 4 4 8" xfId="19833" xr:uid="{00000000-0005-0000-0000-00001E590000}"/>
    <cellStyle name="Moneda 4 4 4 8 2" xfId="33022" xr:uid="{00000000-0005-0000-0000-00001F590000}"/>
    <cellStyle name="Moneda 4 4 4 9" xfId="34547" xr:uid="{00000000-0005-0000-0000-000020590000}"/>
    <cellStyle name="Moneda 4 4 5" xfId="12019" xr:uid="{00000000-0005-0000-0000-000021590000}"/>
    <cellStyle name="Moneda 4 4 5 10" xfId="25211" xr:uid="{00000000-0005-0000-0000-000022590000}"/>
    <cellStyle name="Moneda 4 4 5 11" xfId="21518" xr:uid="{00000000-0005-0000-0000-000023590000}"/>
    <cellStyle name="Moneda 4 4 5 2" xfId="12960" xr:uid="{00000000-0005-0000-0000-000024590000}"/>
    <cellStyle name="Moneda 4 4 5 2 2" xfId="26151" xr:uid="{00000000-0005-0000-0000-000025590000}"/>
    <cellStyle name="Moneda 4 4 5 3" xfId="14009" xr:uid="{00000000-0005-0000-0000-000026590000}"/>
    <cellStyle name="Moneda 4 4 5 3 2" xfId="27200" xr:uid="{00000000-0005-0000-0000-000027590000}"/>
    <cellStyle name="Moneda 4 4 5 4" xfId="15065" xr:uid="{00000000-0005-0000-0000-000028590000}"/>
    <cellStyle name="Moneda 4 4 5 4 2" xfId="28256" xr:uid="{00000000-0005-0000-0000-000029590000}"/>
    <cellStyle name="Moneda 4 4 5 5" xfId="16121" xr:uid="{00000000-0005-0000-0000-00002A590000}"/>
    <cellStyle name="Moneda 4 4 5 5 2" xfId="29312" xr:uid="{00000000-0005-0000-0000-00002B590000}"/>
    <cellStyle name="Moneda 4 4 5 6" xfId="17402" xr:uid="{00000000-0005-0000-0000-00002C590000}"/>
    <cellStyle name="Moneda 4 4 5 6 2" xfId="30593" xr:uid="{00000000-0005-0000-0000-00002D590000}"/>
    <cellStyle name="Moneda 4 4 5 7" xfId="18688" xr:uid="{00000000-0005-0000-0000-00002E590000}"/>
    <cellStyle name="Moneda 4 4 5 7 2" xfId="31879" xr:uid="{00000000-0005-0000-0000-00002F590000}"/>
    <cellStyle name="Moneda 4 4 5 8" xfId="19992" xr:uid="{00000000-0005-0000-0000-000030590000}"/>
    <cellStyle name="Moneda 4 4 5 8 2" xfId="33181" xr:uid="{00000000-0005-0000-0000-000031590000}"/>
    <cellStyle name="Moneda 4 4 5 9" xfId="34706" xr:uid="{00000000-0005-0000-0000-000032590000}"/>
    <cellStyle name="Moneda 4 4 6" xfId="12126" xr:uid="{00000000-0005-0000-0000-000033590000}"/>
    <cellStyle name="Moneda 4 4 6 10" xfId="25318" xr:uid="{00000000-0005-0000-0000-000034590000}"/>
    <cellStyle name="Moneda 4 4 6 11" xfId="21624" xr:uid="{00000000-0005-0000-0000-000035590000}"/>
    <cellStyle name="Moneda 4 4 6 2" xfId="13066" xr:uid="{00000000-0005-0000-0000-000036590000}"/>
    <cellStyle name="Moneda 4 4 6 2 2" xfId="26257" xr:uid="{00000000-0005-0000-0000-000037590000}"/>
    <cellStyle name="Moneda 4 4 6 3" xfId="14115" xr:uid="{00000000-0005-0000-0000-000038590000}"/>
    <cellStyle name="Moneda 4 4 6 3 2" xfId="27306" xr:uid="{00000000-0005-0000-0000-000039590000}"/>
    <cellStyle name="Moneda 4 4 6 4" xfId="15171" xr:uid="{00000000-0005-0000-0000-00003A590000}"/>
    <cellStyle name="Moneda 4 4 6 4 2" xfId="28362" xr:uid="{00000000-0005-0000-0000-00003B590000}"/>
    <cellStyle name="Moneda 4 4 6 5" xfId="16227" xr:uid="{00000000-0005-0000-0000-00003C590000}"/>
    <cellStyle name="Moneda 4 4 6 5 2" xfId="29418" xr:uid="{00000000-0005-0000-0000-00003D590000}"/>
    <cellStyle name="Moneda 4 4 6 6" xfId="17508" xr:uid="{00000000-0005-0000-0000-00003E590000}"/>
    <cellStyle name="Moneda 4 4 6 6 2" xfId="30699" xr:uid="{00000000-0005-0000-0000-00003F590000}"/>
    <cellStyle name="Moneda 4 4 6 7" xfId="18794" xr:uid="{00000000-0005-0000-0000-000040590000}"/>
    <cellStyle name="Moneda 4 4 6 7 2" xfId="31985" xr:uid="{00000000-0005-0000-0000-000041590000}"/>
    <cellStyle name="Moneda 4 4 6 8" xfId="20098" xr:uid="{00000000-0005-0000-0000-000042590000}"/>
    <cellStyle name="Moneda 4 4 6 8 2" xfId="33287" xr:uid="{00000000-0005-0000-0000-000043590000}"/>
    <cellStyle name="Moneda 4 4 6 9" xfId="34812" xr:uid="{00000000-0005-0000-0000-000044590000}"/>
    <cellStyle name="Moneda 4 4 7" xfId="12222" xr:uid="{00000000-0005-0000-0000-000045590000}"/>
    <cellStyle name="Moneda 4 4 7 10" xfId="25414" xr:uid="{00000000-0005-0000-0000-000046590000}"/>
    <cellStyle name="Moneda 4 4 7 11" xfId="21720" xr:uid="{00000000-0005-0000-0000-000047590000}"/>
    <cellStyle name="Moneda 4 4 7 2" xfId="13162" xr:uid="{00000000-0005-0000-0000-000048590000}"/>
    <cellStyle name="Moneda 4 4 7 2 2" xfId="26353" xr:uid="{00000000-0005-0000-0000-000049590000}"/>
    <cellStyle name="Moneda 4 4 7 3" xfId="14211" xr:uid="{00000000-0005-0000-0000-00004A590000}"/>
    <cellStyle name="Moneda 4 4 7 3 2" xfId="27402" xr:uid="{00000000-0005-0000-0000-00004B590000}"/>
    <cellStyle name="Moneda 4 4 7 4" xfId="15267" xr:uid="{00000000-0005-0000-0000-00004C590000}"/>
    <cellStyle name="Moneda 4 4 7 4 2" xfId="28458" xr:uid="{00000000-0005-0000-0000-00004D590000}"/>
    <cellStyle name="Moneda 4 4 7 5" xfId="16323" xr:uid="{00000000-0005-0000-0000-00004E590000}"/>
    <cellStyle name="Moneda 4 4 7 5 2" xfId="29514" xr:uid="{00000000-0005-0000-0000-00004F590000}"/>
    <cellStyle name="Moneda 4 4 7 6" xfId="17604" xr:uid="{00000000-0005-0000-0000-000050590000}"/>
    <cellStyle name="Moneda 4 4 7 6 2" xfId="30795" xr:uid="{00000000-0005-0000-0000-000051590000}"/>
    <cellStyle name="Moneda 4 4 7 7" xfId="18890" xr:uid="{00000000-0005-0000-0000-000052590000}"/>
    <cellStyle name="Moneda 4 4 7 7 2" xfId="32081" xr:uid="{00000000-0005-0000-0000-000053590000}"/>
    <cellStyle name="Moneda 4 4 7 8" xfId="20194" xr:uid="{00000000-0005-0000-0000-000054590000}"/>
    <cellStyle name="Moneda 4 4 7 8 2" xfId="33383" xr:uid="{00000000-0005-0000-0000-000055590000}"/>
    <cellStyle name="Moneda 4 4 7 9" xfId="34908" xr:uid="{00000000-0005-0000-0000-000056590000}"/>
    <cellStyle name="Moneda 4 4 8" xfId="12327" xr:uid="{00000000-0005-0000-0000-000057590000}"/>
    <cellStyle name="Moneda 4 4 8 10" xfId="25519" xr:uid="{00000000-0005-0000-0000-000058590000}"/>
    <cellStyle name="Moneda 4 4 8 11" xfId="21825" xr:uid="{00000000-0005-0000-0000-000059590000}"/>
    <cellStyle name="Moneda 4 4 8 2" xfId="13267" xr:uid="{00000000-0005-0000-0000-00005A590000}"/>
    <cellStyle name="Moneda 4 4 8 2 2" xfId="26458" xr:uid="{00000000-0005-0000-0000-00005B590000}"/>
    <cellStyle name="Moneda 4 4 8 3" xfId="14316" xr:uid="{00000000-0005-0000-0000-00005C590000}"/>
    <cellStyle name="Moneda 4 4 8 3 2" xfId="27507" xr:uid="{00000000-0005-0000-0000-00005D590000}"/>
    <cellStyle name="Moneda 4 4 8 4" xfId="15372" xr:uid="{00000000-0005-0000-0000-00005E590000}"/>
    <cellStyle name="Moneda 4 4 8 4 2" xfId="28563" xr:uid="{00000000-0005-0000-0000-00005F590000}"/>
    <cellStyle name="Moneda 4 4 8 5" xfId="16428" xr:uid="{00000000-0005-0000-0000-000060590000}"/>
    <cellStyle name="Moneda 4 4 8 5 2" xfId="29619" xr:uid="{00000000-0005-0000-0000-000061590000}"/>
    <cellStyle name="Moneda 4 4 8 6" xfId="17709" xr:uid="{00000000-0005-0000-0000-000062590000}"/>
    <cellStyle name="Moneda 4 4 8 6 2" xfId="30900" xr:uid="{00000000-0005-0000-0000-000063590000}"/>
    <cellStyle name="Moneda 4 4 8 7" xfId="18995" xr:uid="{00000000-0005-0000-0000-000064590000}"/>
    <cellStyle name="Moneda 4 4 8 7 2" xfId="32186" xr:uid="{00000000-0005-0000-0000-000065590000}"/>
    <cellStyle name="Moneda 4 4 8 8" xfId="20299" xr:uid="{00000000-0005-0000-0000-000066590000}"/>
    <cellStyle name="Moneda 4 4 8 8 2" xfId="33488" xr:uid="{00000000-0005-0000-0000-000067590000}"/>
    <cellStyle name="Moneda 4 4 8 9" xfId="35013" xr:uid="{00000000-0005-0000-0000-000068590000}"/>
    <cellStyle name="Moneda 4 4 9" xfId="12492" xr:uid="{00000000-0005-0000-0000-000069590000}"/>
    <cellStyle name="Moneda 4 4 9 10" xfId="25684" xr:uid="{00000000-0005-0000-0000-00006A590000}"/>
    <cellStyle name="Moneda 4 4 9 11" xfId="21986" xr:uid="{00000000-0005-0000-0000-00006B590000}"/>
    <cellStyle name="Moneda 4 4 9 2" xfId="13428" xr:uid="{00000000-0005-0000-0000-00006C590000}"/>
    <cellStyle name="Moneda 4 4 9 2 2" xfId="26619" xr:uid="{00000000-0005-0000-0000-00006D590000}"/>
    <cellStyle name="Moneda 4 4 9 3" xfId="14477" xr:uid="{00000000-0005-0000-0000-00006E590000}"/>
    <cellStyle name="Moneda 4 4 9 3 2" xfId="27668" xr:uid="{00000000-0005-0000-0000-00006F590000}"/>
    <cellStyle name="Moneda 4 4 9 4" xfId="15533" xr:uid="{00000000-0005-0000-0000-000070590000}"/>
    <cellStyle name="Moneda 4 4 9 4 2" xfId="28724" xr:uid="{00000000-0005-0000-0000-000071590000}"/>
    <cellStyle name="Moneda 4 4 9 5" xfId="16589" xr:uid="{00000000-0005-0000-0000-000072590000}"/>
    <cellStyle name="Moneda 4 4 9 5 2" xfId="29780" xr:uid="{00000000-0005-0000-0000-000073590000}"/>
    <cellStyle name="Moneda 4 4 9 6" xfId="17870" xr:uid="{00000000-0005-0000-0000-000074590000}"/>
    <cellStyle name="Moneda 4 4 9 6 2" xfId="31061" xr:uid="{00000000-0005-0000-0000-000075590000}"/>
    <cellStyle name="Moneda 4 4 9 7" xfId="19156" xr:uid="{00000000-0005-0000-0000-000076590000}"/>
    <cellStyle name="Moneda 4 4 9 7 2" xfId="32347" xr:uid="{00000000-0005-0000-0000-000077590000}"/>
    <cellStyle name="Moneda 4 4 9 8" xfId="20460" xr:uid="{00000000-0005-0000-0000-000078590000}"/>
    <cellStyle name="Moneda 4 4 9 8 2" xfId="33649" xr:uid="{00000000-0005-0000-0000-000079590000}"/>
    <cellStyle name="Moneda 4 4 9 9" xfId="35174" xr:uid="{00000000-0005-0000-0000-00007A590000}"/>
    <cellStyle name="Moneda 4 40" xfId="21282" xr:uid="{00000000-0005-0000-0000-00007B590000}"/>
    <cellStyle name="Moneda 4 41" xfId="37948" xr:uid="{00000000-0005-0000-0000-00007C590000}"/>
    <cellStyle name="Moneda 4 42" xfId="37996" xr:uid="{00000000-0005-0000-0000-00007D590000}"/>
    <cellStyle name="Moneda 4 43" xfId="185" xr:uid="{00000000-0005-0000-0000-00007E590000}"/>
    <cellStyle name="Moneda 4 5" xfId="727" xr:uid="{00000000-0005-0000-0000-00007F590000}"/>
    <cellStyle name="Moneda 4 5 10" xfId="13661" xr:uid="{00000000-0005-0000-0000-000080590000}"/>
    <cellStyle name="Moneda 4 5 10 10" xfId="22219" xr:uid="{00000000-0005-0000-0000-000081590000}"/>
    <cellStyle name="Moneda 4 5 10 2" xfId="14710" xr:uid="{00000000-0005-0000-0000-000082590000}"/>
    <cellStyle name="Moneda 4 5 10 2 2" xfId="27901" xr:uid="{00000000-0005-0000-0000-000083590000}"/>
    <cellStyle name="Moneda 4 5 10 3" xfId="15766" xr:uid="{00000000-0005-0000-0000-000084590000}"/>
    <cellStyle name="Moneda 4 5 10 3 2" xfId="28957" xr:uid="{00000000-0005-0000-0000-000085590000}"/>
    <cellStyle name="Moneda 4 5 10 4" xfId="16822" xr:uid="{00000000-0005-0000-0000-000086590000}"/>
    <cellStyle name="Moneda 4 5 10 4 2" xfId="30013" xr:uid="{00000000-0005-0000-0000-000087590000}"/>
    <cellStyle name="Moneda 4 5 10 5" xfId="18103" xr:uid="{00000000-0005-0000-0000-000088590000}"/>
    <cellStyle name="Moneda 4 5 10 5 2" xfId="31294" xr:uid="{00000000-0005-0000-0000-000089590000}"/>
    <cellStyle name="Moneda 4 5 10 6" xfId="19389" xr:uid="{00000000-0005-0000-0000-00008A590000}"/>
    <cellStyle name="Moneda 4 5 10 6 2" xfId="32580" xr:uid="{00000000-0005-0000-0000-00008B590000}"/>
    <cellStyle name="Moneda 4 5 10 7" xfId="20693" xr:uid="{00000000-0005-0000-0000-00008C590000}"/>
    <cellStyle name="Moneda 4 5 10 7 2" xfId="33882" xr:uid="{00000000-0005-0000-0000-00008D590000}"/>
    <cellStyle name="Moneda 4 5 10 8" xfId="35407" xr:uid="{00000000-0005-0000-0000-00008E590000}"/>
    <cellStyle name="Moneda 4 5 10 9" xfId="26852" xr:uid="{00000000-0005-0000-0000-00008F590000}"/>
    <cellStyle name="Moneda 4 5 11" xfId="12731" xr:uid="{00000000-0005-0000-0000-000090590000}"/>
    <cellStyle name="Moneda 4 5 11 2" xfId="16944" xr:uid="{00000000-0005-0000-0000-000091590000}"/>
    <cellStyle name="Moneda 4 5 11 2 2" xfId="30135" xr:uid="{00000000-0005-0000-0000-000092590000}"/>
    <cellStyle name="Moneda 4 5 11 3" xfId="18224" xr:uid="{00000000-0005-0000-0000-000093590000}"/>
    <cellStyle name="Moneda 4 5 11 3 2" xfId="31415" xr:uid="{00000000-0005-0000-0000-000094590000}"/>
    <cellStyle name="Moneda 4 5 11 4" xfId="19510" xr:uid="{00000000-0005-0000-0000-000095590000}"/>
    <cellStyle name="Moneda 4 5 11 4 2" xfId="32701" xr:uid="{00000000-0005-0000-0000-000096590000}"/>
    <cellStyle name="Moneda 4 5 11 5" xfId="20814" xr:uid="{00000000-0005-0000-0000-000097590000}"/>
    <cellStyle name="Moneda 4 5 11 5 2" xfId="34003" xr:uid="{00000000-0005-0000-0000-000098590000}"/>
    <cellStyle name="Moneda 4 5 11 6" xfId="35528" xr:uid="{00000000-0005-0000-0000-000099590000}"/>
    <cellStyle name="Moneda 4 5 11 7" xfId="25922" xr:uid="{00000000-0005-0000-0000-00009A590000}"/>
    <cellStyle name="Moneda 4 5 11 8" xfId="22340" xr:uid="{00000000-0005-0000-0000-00009B590000}"/>
    <cellStyle name="Moneda 4 5 12" xfId="13780" xr:uid="{00000000-0005-0000-0000-00009C590000}"/>
    <cellStyle name="Moneda 4 5 12 2" xfId="21059" xr:uid="{00000000-0005-0000-0000-00009D590000}"/>
    <cellStyle name="Moneda 4 5 12 2 2" xfId="34248" xr:uid="{00000000-0005-0000-0000-00009E590000}"/>
    <cellStyle name="Moneda 4 5 12 3" xfId="35773" xr:uid="{00000000-0005-0000-0000-00009F590000}"/>
    <cellStyle name="Moneda 4 5 12 4" xfId="26971" xr:uid="{00000000-0005-0000-0000-0000A0590000}"/>
    <cellStyle name="Moneda 4 5 12 5" xfId="22585" xr:uid="{00000000-0005-0000-0000-0000A1590000}"/>
    <cellStyle name="Moneda 4 5 13" xfId="14836" xr:uid="{00000000-0005-0000-0000-0000A2590000}"/>
    <cellStyle name="Moneda 4 5 13 2" xfId="36013" xr:uid="{00000000-0005-0000-0000-0000A3590000}"/>
    <cellStyle name="Moneda 4 5 13 3" xfId="28027" xr:uid="{00000000-0005-0000-0000-0000A4590000}"/>
    <cellStyle name="Moneda 4 5 13 4" xfId="22825" xr:uid="{00000000-0005-0000-0000-0000A5590000}"/>
    <cellStyle name="Moneda 4 5 14" xfId="15892" xr:uid="{00000000-0005-0000-0000-0000A6590000}"/>
    <cellStyle name="Moneda 4 5 14 2" xfId="36243" xr:uid="{00000000-0005-0000-0000-0000A7590000}"/>
    <cellStyle name="Moneda 4 5 14 3" xfId="29083" xr:uid="{00000000-0005-0000-0000-0000A8590000}"/>
    <cellStyle name="Moneda 4 5 14 4" xfId="23055" xr:uid="{00000000-0005-0000-0000-0000A9590000}"/>
    <cellStyle name="Moneda 4 5 15" xfId="17173" xr:uid="{00000000-0005-0000-0000-0000AA590000}"/>
    <cellStyle name="Moneda 4 5 15 2" xfId="36498" xr:uid="{00000000-0005-0000-0000-0000AB590000}"/>
    <cellStyle name="Moneda 4 5 15 3" xfId="30364" xr:uid="{00000000-0005-0000-0000-0000AC590000}"/>
    <cellStyle name="Moneda 4 5 15 4" xfId="23319" xr:uid="{00000000-0005-0000-0000-0000AD590000}"/>
    <cellStyle name="Moneda 4 5 16" xfId="18459" xr:uid="{00000000-0005-0000-0000-0000AE590000}"/>
    <cellStyle name="Moneda 4 5 16 2" xfId="36753" xr:uid="{00000000-0005-0000-0000-0000AF590000}"/>
    <cellStyle name="Moneda 4 5 16 3" xfId="31650" xr:uid="{00000000-0005-0000-0000-0000B0590000}"/>
    <cellStyle name="Moneda 4 5 16 4" xfId="23574" xr:uid="{00000000-0005-0000-0000-0000B1590000}"/>
    <cellStyle name="Moneda 4 5 17" xfId="19763" xr:uid="{00000000-0005-0000-0000-0000B2590000}"/>
    <cellStyle name="Moneda 4 5 17 2" xfId="36982" xr:uid="{00000000-0005-0000-0000-0000B3590000}"/>
    <cellStyle name="Moneda 4 5 17 3" xfId="32952" xr:uid="{00000000-0005-0000-0000-0000B4590000}"/>
    <cellStyle name="Moneda 4 5 17 4" xfId="23803" xr:uid="{00000000-0005-0000-0000-0000B5590000}"/>
    <cellStyle name="Moneda 4 5 18" xfId="24032" xr:uid="{00000000-0005-0000-0000-0000B6590000}"/>
    <cellStyle name="Moneda 4 5 18 2" xfId="37211" xr:uid="{00000000-0005-0000-0000-0000B7590000}"/>
    <cellStyle name="Moneda 4 5 19" xfId="24261" xr:uid="{00000000-0005-0000-0000-0000B8590000}"/>
    <cellStyle name="Moneda 4 5 19 2" xfId="37440" xr:uid="{00000000-0005-0000-0000-0000B9590000}"/>
    <cellStyle name="Moneda 4 5 2" xfId="3711" xr:uid="{00000000-0005-0000-0000-0000BA590000}"/>
    <cellStyle name="Moneda 4 5 2 10" xfId="24141" xr:uid="{00000000-0005-0000-0000-0000BB590000}"/>
    <cellStyle name="Moneda 4 5 2 10 2" xfId="37320" xr:uid="{00000000-0005-0000-0000-0000BC590000}"/>
    <cellStyle name="Moneda 4 5 2 11" xfId="24370" xr:uid="{00000000-0005-0000-0000-0000BD590000}"/>
    <cellStyle name="Moneda 4 5 2 11 2" xfId="37549" xr:uid="{00000000-0005-0000-0000-0000BE590000}"/>
    <cellStyle name="Moneda 4 5 2 12" xfId="24621" xr:uid="{00000000-0005-0000-0000-0000BF590000}"/>
    <cellStyle name="Moneda 4 5 2 12 2" xfId="37800" xr:uid="{00000000-0005-0000-0000-0000C0590000}"/>
    <cellStyle name="Moneda 4 5 2 13" xfId="34509" xr:uid="{00000000-0005-0000-0000-0000C1590000}"/>
    <cellStyle name="Moneda 4 5 2 14" xfId="24913" xr:uid="{00000000-0005-0000-0000-0000C2590000}"/>
    <cellStyle name="Moneda 4 5 2 15" xfId="21321" xr:uid="{00000000-0005-0000-0000-0000C3590000}"/>
    <cellStyle name="Moneda 4 5 2 2" xfId="6850" xr:uid="{00000000-0005-0000-0000-0000C4590000}"/>
    <cellStyle name="Moneda 4 5 2 2 10" xfId="25096" xr:uid="{00000000-0005-0000-0000-0000C5590000}"/>
    <cellStyle name="Moneda 4 5 2 2 11" xfId="21409" xr:uid="{00000000-0005-0000-0000-0000C6590000}"/>
    <cellStyle name="Moneda 4 5 2 2 2" xfId="12851" xr:uid="{00000000-0005-0000-0000-0000C7590000}"/>
    <cellStyle name="Moneda 4 5 2 2 2 2" xfId="26042" xr:uid="{00000000-0005-0000-0000-0000C8590000}"/>
    <cellStyle name="Moneda 4 5 2 2 3" xfId="13900" xr:uid="{00000000-0005-0000-0000-0000C9590000}"/>
    <cellStyle name="Moneda 4 5 2 2 3 2" xfId="27091" xr:uid="{00000000-0005-0000-0000-0000CA590000}"/>
    <cellStyle name="Moneda 4 5 2 2 4" xfId="14956" xr:uid="{00000000-0005-0000-0000-0000CB590000}"/>
    <cellStyle name="Moneda 4 5 2 2 4 2" xfId="28147" xr:uid="{00000000-0005-0000-0000-0000CC590000}"/>
    <cellStyle name="Moneda 4 5 2 2 5" xfId="16012" xr:uid="{00000000-0005-0000-0000-0000CD590000}"/>
    <cellStyle name="Moneda 4 5 2 2 5 2" xfId="29203" xr:uid="{00000000-0005-0000-0000-0000CE590000}"/>
    <cellStyle name="Moneda 4 5 2 2 6" xfId="17293" xr:uid="{00000000-0005-0000-0000-0000CF590000}"/>
    <cellStyle name="Moneda 4 5 2 2 6 2" xfId="30484" xr:uid="{00000000-0005-0000-0000-0000D0590000}"/>
    <cellStyle name="Moneda 4 5 2 2 7" xfId="18579" xr:uid="{00000000-0005-0000-0000-0000D1590000}"/>
    <cellStyle name="Moneda 4 5 2 2 7 2" xfId="31770" xr:uid="{00000000-0005-0000-0000-0000D2590000}"/>
    <cellStyle name="Moneda 4 5 2 2 8" xfId="19883" xr:uid="{00000000-0005-0000-0000-0000D3590000}"/>
    <cellStyle name="Moneda 4 5 2 2 8 2" xfId="33072" xr:uid="{00000000-0005-0000-0000-0000D4590000}"/>
    <cellStyle name="Moneda 4 5 2 2 9" xfId="34597" xr:uid="{00000000-0005-0000-0000-0000D5590000}"/>
    <cellStyle name="Moneda 4 5 2 3" xfId="12763" xr:uid="{00000000-0005-0000-0000-0000D6590000}"/>
    <cellStyle name="Moneda 4 5 2 3 2" xfId="17053" xr:uid="{00000000-0005-0000-0000-0000D7590000}"/>
    <cellStyle name="Moneda 4 5 2 3 2 2" xfId="30244" xr:uid="{00000000-0005-0000-0000-0000D8590000}"/>
    <cellStyle name="Moneda 4 5 2 3 3" xfId="18333" xr:uid="{00000000-0005-0000-0000-0000D9590000}"/>
    <cellStyle name="Moneda 4 5 2 3 3 2" xfId="31524" xr:uid="{00000000-0005-0000-0000-0000DA590000}"/>
    <cellStyle name="Moneda 4 5 2 3 4" xfId="19619" xr:uid="{00000000-0005-0000-0000-0000DB590000}"/>
    <cellStyle name="Moneda 4 5 2 3 4 2" xfId="32810" xr:uid="{00000000-0005-0000-0000-0000DC590000}"/>
    <cellStyle name="Moneda 4 5 2 3 5" xfId="20923" xr:uid="{00000000-0005-0000-0000-0000DD590000}"/>
    <cellStyle name="Moneda 4 5 2 3 5 2" xfId="34112" xr:uid="{00000000-0005-0000-0000-0000DE590000}"/>
    <cellStyle name="Moneda 4 5 2 3 6" xfId="35637" xr:uid="{00000000-0005-0000-0000-0000DF590000}"/>
    <cellStyle name="Moneda 4 5 2 3 7" xfId="25954" xr:uid="{00000000-0005-0000-0000-0000E0590000}"/>
    <cellStyle name="Moneda 4 5 2 3 8" xfId="22449" xr:uid="{00000000-0005-0000-0000-0000E1590000}"/>
    <cellStyle name="Moneda 4 5 2 4" xfId="13812" xr:uid="{00000000-0005-0000-0000-0000E2590000}"/>
    <cellStyle name="Moneda 4 5 2 4 2" xfId="21168" xr:uid="{00000000-0005-0000-0000-0000E3590000}"/>
    <cellStyle name="Moneda 4 5 2 4 2 2" xfId="34357" xr:uid="{00000000-0005-0000-0000-0000E4590000}"/>
    <cellStyle name="Moneda 4 5 2 4 3" xfId="35882" xr:uid="{00000000-0005-0000-0000-0000E5590000}"/>
    <cellStyle name="Moneda 4 5 2 4 4" xfId="27003" xr:uid="{00000000-0005-0000-0000-0000E6590000}"/>
    <cellStyle name="Moneda 4 5 2 4 5" xfId="22694" xr:uid="{00000000-0005-0000-0000-0000E7590000}"/>
    <cellStyle name="Moneda 4 5 2 5" xfId="14868" xr:uid="{00000000-0005-0000-0000-0000E8590000}"/>
    <cellStyle name="Moneda 4 5 2 5 2" xfId="36122" xr:uid="{00000000-0005-0000-0000-0000E9590000}"/>
    <cellStyle name="Moneda 4 5 2 5 3" xfId="28059" xr:uid="{00000000-0005-0000-0000-0000EA590000}"/>
    <cellStyle name="Moneda 4 5 2 5 4" xfId="22934" xr:uid="{00000000-0005-0000-0000-0000EB590000}"/>
    <cellStyle name="Moneda 4 5 2 6" xfId="15924" xr:uid="{00000000-0005-0000-0000-0000EC590000}"/>
    <cellStyle name="Moneda 4 5 2 6 2" xfId="36352" xr:uid="{00000000-0005-0000-0000-0000ED590000}"/>
    <cellStyle name="Moneda 4 5 2 6 3" xfId="29115" xr:uid="{00000000-0005-0000-0000-0000EE590000}"/>
    <cellStyle name="Moneda 4 5 2 6 4" xfId="23164" xr:uid="{00000000-0005-0000-0000-0000EF590000}"/>
    <cellStyle name="Moneda 4 5 2 7" xfId="17205" xr:uid="{00000000-0005-0000-0000-0000F0590000}"/>
    <cellStyle name="Moneda 4 5 2 7 2" xfId="36607" xr:uid="{00000000-0005-0000-0000-0000F1590000}"/>
    <cellStyle name="Moneda 4 5 2 7 3" xfId="30396" xr:uid="{00000000-0005-0000-0000-0000F2590000}"/>
    <cellStyle name="Moneda 4 5 2 7 4" xfId="23428" xr:uid="{00000000-0005-0000-0000-0000F3590000}"/>
    <cellStyle name="Moneda 4 5 2 8" xfId="18491" xr:uid="{00000000-0005-0000-0000-0000F4590000}"/>
    <cellStyle name="Moneda 4 5 2 8 2" xfId="36862" xr:uid="{00000000-0005-0000-0000-0000F5590000}"/>
    <cellStyle name="Moneda 4 5 2 8 3" xfId="31682" xr:uid="{00000000-0005-0000-0000-0000F6590000}"/>
    <cellStyle name="Moneda 4 5 2 8 4" xfId="23683" xr:uid="{00000000-0005-0000-0000-0000F7590000}"/>
    <cellStyle name="Moneda 4 5 2 9" xfId="19795" xr:uid="{00000000-0005-0000-0000-0000F8590000}"/>
    <cellStyle name="Moneda 4 5 2 9 2" xfId="37091" xr:uid="{00000000-0005-0000-0000-0000F9590000}"/>
    <cellStyle name="Moneda 4 5 2 9 3" xfId="32984" xr:uid="{00000000-0005-0000-0000-0000FA590000}"/>
    <cellStyle name="Moneda 4 5 2 9 4" xfId="23912" xr:uid="{00000000-0005-0000-0000-0000FB590000}"/>
    <cellStyle name="Moneda 4 5 20" xfId="24512" xr:uid="{00000000-0005-0000-0000-0000FC590000}"/>
    <cellStyle name="Moneda 4 5 20 2" xfId="37691" xr:uid="{00000000-0005-0000-0000-0000FD590000}"/>
    <cellStyle name="Moneda 4 5 21" xfId="34477" xr:uid="{00000000-0005-0000-0000-0000FE590000}"/>
    <cellStyle name="Moneda 4 5 22" xfId="24878" xr:uid="{00000000-0005-0000-0000-0000FF590000}"/>
    <cellStyle name="Moneda 4 5 23" xfId="21289" xr:uid="{00000000-0005-0000-0000-0000005A0000}"/>
    <cellStyle name="Moneda 4 5 3" xfId="9318" xr:uid="{00000000-0005-0000-0000-0000015A0000}"/>
    <cellStyle name="Moneda 4 5 3 10" xfId="25124" xr:uid="{00000000-0005-0000-0000-0000025A0000}"/>
    <cellStyle name="Moneda 4 5 3 11" xfId="21437" xr:uid="{00000000-0005-0000-0000-0000035A0000}"/>
    <cellStyle name="Moneda 4 5 3 2" xfId="12879" xr:uid="{00000000-0005-0000-0000-0000045A0000}"/>
    <cellStyle name="Moneda 4 5 3 2 2" xfId="26070" xr:uid="{00000000-0005-0000-0000-0000055A0000}"/>
    <cellStyle name="Moneda 4 5 3 3" xfId="13928" xr:uid="{00000000-0005-0000-0000-0000065A0000}"/>
    <cellStyle name="Moneda 4 5 3 3 2" xfId="27119" xr:uid="{00000000-0005-0000-0000-0000075A0000}"/>
    <cellStyle name="Moneda 4 5 3 4" xfId="14984" xr:uid="{00000000-0005-0000-0000-0000085A0000}"/>
    <cellStyle name="Moneda 4 5 3 4 2" xfId="28175" xr:uid="{00000000-0005-0000-0000-0000095A0000}"/>
    <cellStyle name="Moneda 4 5 3 5" xfId="16040" xr:uid="{00000000-0005-0000-0000-00000A5A0000}"/>
    <cellStyle name="Moneda 4 5 3 5 2" xfId="29231" xr:uid="{00000000-0005-0000-0000-00000B5A0000}"/>
    <cellStyle name="Moneda 4 5 3 6" xfId="17321" xr:uid="{00000000-0005-0000-0000-00000C5A0000}"/>
    <cellStyle name="Moneda 4 5 3 6 2" xfId="30512" xr:uid="{00000000-0005-0000-0000-00000D5A0000}"/>
    <cellStyle name="Moneda 4 5 3 7" xfId="18607" xr:uid="{00000000-0005-0000-0000-00000E5A0000}"/>
    <cellStyle name="Moneda 4 5 3 7 2" xfId="31798" xr:uid="{00000000-0005-0000-0000-00000F5A0000}"/>
    <cellStyle name="Moneda 4 5 3 8" xfId="19911" xr:uid="{00000000-0005-0000-0000-0000105A0000}"/>
    <cellStyle name="Moneda 4 5 3 8 2" xfId="33100" xr:uid="{00000000-0005-0000-0000-0000115A0000}"/>
    <cellStyle name="Moneda 4 5 3 9" xfId="34625" xr:uid="{00000000-0005-0000-0000-0000125A0000}"/>
    <cellStyle name="Moneda 4 5 4" xfId="4876" xr:uid="{00000000-0005-0000-0000-0000135A0000}"/>
    <cellStyle name="Moneda 4 5 4 10" xfId="25047" xr:uid="{00000000-0005-0000-0000-0000145A0000}"/>
    <cellStyle name="Moneda 4 5 4 11" xfId="21361" xr:uid="{00000000-0005-0000-0000-0000155A0000}"/>
    <cellStyle name="Moneda 4 5 4 2" xfId="12803" xr:uid="{00000000-0005-0000-0000-0000165A0000}"/>
    <cellStyle name="Moneda 4 5 4 2 2" xfId="25994" xr:uid="{00000000-0005-0000-0000-0000175A0000}"/>
    <cellStyle name="Moneda 4 5 4 3" xfId="13852" xr:uid="{00000000-0005-0000-0000-0000185A0000}"/>
    <cellStyle name="Moneda 4 5 4 3 2" xfId="27043" xr:uid="{00000000-0005-0000-0000-0000195A0000}"/>
    <cellStyle name="Moneda 4 5 4 4" xfId="14908" xr:uid="{00000000-0005-0000-0000-00001A5A0000}"/>
    <cellStyle name="Moneda 4 5 4 4 2" xfId="28099" xr:uid="{00000000-0005-0000-0000-00001B5A0000}"/>
    <cellStyle name="Moneda 4 5 4 5" xfId="15964" xr:uid="{00000000-0005-0000-0000-00001C5A0000}"/>
    <cellStyle name="Moneda 4 5 4 5 2" xfId="29155" xr:uid="{00000000-0005-0000-0000-00001D5A0000}"/>
    <cellStyle name="Moneda 4 5 4 6" xfId="17245" xr:uid="{00000000-0005-0000-0000-00001E5A0000}"/>
    <cellStyle name="Moneda 4 5 4 6 2" xfId="30436" xr:uid="{00000000-0005-0000-0000-00001F5A0000}"/>
    <cellStyle name="Moneda 4 5 4 7" xfId="18531" xr:uid="{00000000-0005-0000-0000-0000205A0000}"/>
    <cellStyle name="Moneda 4 5 4 7 2" xfId="31722" xr:uid="{00000000-0005-0000-0000-0000215A0000}"/>
    <cellStyle name="Moneda 4 5 4 8" xfId="19835" xr:uid="{00000000-0005-0000-0000-0000225A0000}"/>
    <cellStyle name="Moneda 4 5 4 8 2" xfId="33024" xr:uid="{00000000-0005-0000-0000-0000235A0000}"/>
    <cellStyle name="Moneda 4 5 4 9" xfId="34549" xr:uid="{00000000-0005-0000-0000-0000245A0000}"/>
    <cellStyle name="Moneda 4 5 5" xfId="12094" xr:uid="{00000000-0005-0000-0000-0000255A0000}"/>
    <cellStyle name="Moneda 4 5 5 10" xfId="25286" xr:uid="{00000000-0005-0000-0000-0000265A0000}"/>
    <cellStyle name="Moneda 4 5 5 11" xfId="21592" xr:uid="{00000000-0005-0000-0000-0000275A0000}"/>
    <cellStyle name="Moneda 4 5 5 2" xfId="13034" xr:uid="{00000000-0005-0000-0000-0000285A0000}"/>
    <cellStyle name="Moneda 4 5 5 2 2" xfId="26225" xr:uid="{00000000-0005-0000-0000-0000295A0000}"/>
    <cellStyle name="Moneda 4 5 5 3" xfId="14083" xr:uid="{00000000-0005-0000-0000-00002A5A0000}"/>
    <cellStyle name="Moneda 4 5 5 3 2" xfId="27274" xr:uid="{00000000-0005-0000-0000-00002B5A0000}"/>
    <cellStyle name="Moneda 4 5 5 4" xfId="15139" xr:uid="{00000000-0005-0000-0000-00002C5A0000}"/>
    <cellStyle name="Moneda 4 5 5 4 2" xfId="28330" xr:uid="{00000000-0005-0000-0000-00002D5A0000}"/>
    <cellStyle name="Moneda 4 5 5 5" xfId="16195" xr:uid="{00000000-0005-0000-0000-00002E5A0000}"/>
    <cellStyle name="Moneda 4 5 5 5 2" xfId="29386" xr:uid="{00000000-0005-0000-0000-00002F5A0000}"/>
    <cellStyle name="Moneda 4 5 5 6" xfId="17476" xr:uid="{00000000-0005-0000-0000-0000305A0000}"/>
    <cellStyle name="Moneda 4 5 5 6 2" xfId="30667" xr:uid="{00000000-0005-0000-0000-0000315A0000}"/>
    <cellStyle name="Moneda 4 5 5 7" xfId="18762" xr:uid="{00000000-0005-0000-0000-0000325A0000}"/>
    <cellStyle name="Moneda 4 5 5 7 2" xfId="31953" xr:uid="{00000000-0005-0000-0000-0000335A0000}"/>
    <cellStyle name="Moneda 4 5 5 8" xfId="20066" xr:uid="{00000000-0005-0000-0000-0000345A0000}"/>
    <cellStyle name="Moneda 4 5 5 8 2" xfId="33255" xr:uid="{00000000-0005-0000-0000-0000355A0000}"/>
    <cellStyle name="Moneda 4 5 5 9" xfId="34780" xr:uid="{00000000-0005-0000-0000-0000365A0000}"/>
    <cellStyle name="Moneda 4 5 6" xfId="12190" xr:uid="{00000000-0005-0000-0000-0000375A0000}"/>
    <cellStyle name="Moneda 4 5 6 10" xfId="25382" xr:uid="{00000000-0005-0000-0000-0000385A0000}"/>
    <cellStyle name="Moneda 4 5 6 11" xfId="21688" xr:uid="{00000000-0005-0000-0000-0000395A0000}"/>
    <cellStyle name="Moneda 4 5 6 2" xfId="13130" xr:uid="{00000000-0005-0000-0000-00003A5A0000}"/>
    <cellStyle name="Moneda 4 5 6 2 2" xfId="26321" xr:uid="{00000000-0005-0000-0000-00003B5A0000}"/>
    <cellStyle name="Moneda 4 5 6 3" xfId="14179" xr:uid="{00000000-0005-0000-0000-00003C5A0000}"/>
    <cellStyle name="Moneda 4 5 6 3 2" xfId="27370" xr:uid="{00000000-0005-0000-0000-00003D5A0000}"/>
    <cellStyle name="Moneda 4 5 6 4" xfId="15235" xr:uid="{00000000-0005-0000-0000-00003E5A0000}"/>
    <cellStyle name="Moneda 4 5 6 4 2" xfId="28426" xr:uid="{00000000-0005-0000-0000-00003F5A0000}"/>
    <cellStyle name="Moneda 4 5 6 5" xfId="16291" xr:uid="{00000000-0005-0000-0000-0000405A0000}"/>
    <cellStyle name="Moneda 4 5 6 5 2" xfId="29482" xr:uid="{00000000-0005-0000-0000-0000415A0000}"/>
    <cellStyle name="Moneda 4 5 6 6" xfId="17572" xr:uid="{00000000-0005-0000-0000-0000425A0000}"/>
    <cellStyle name="Moneda 4 5 6 6 2" xfId="30763" xr:uid="{00000000-0005-0000-0000-0000435A0000}"/>
    <cellStyle name="Moneda 4 5 6 7" xfId="18858" xr:uid="{00000000-0005-0000-0000-0000445A0000}"/>
    <cellStyle name="Moneda 4 5 6 7 2" xfId="32049" xr:uid="{00000000-0005-0000-0000-0000455A0000}"/>
    <cellStyle name="Moneda 4 5 6 8" xfId="20162" xr:uid="{00000000-0005-0000-0000-0000465A0000}"/>
    <cellStyle name="Moneda 4 5 6 8 2" xfId="33351" xr:uid="{00000000-0005-0000-0000-0000475A0000}"/>
    <cellStyle name="Moneda 4 5 6 9" xfId="34876" xr:uid="{00000000-0005-0000-0000-0000485A0000}"/>
    <cellStyle name="Moneda 4 5 7" xfId="12295" xr:uid="{00000000-0005-0000-0000-0000495A0000}"/>
    <cellStyle name="Moneda 4 5 7 10" xfId="25487" xr:uid="{00000000-0005-0000-0000-00004A5A0000}"/>
    <cellStyle name="Moneda 4 5 7 11" xfId="21793" xr:uid="{00000000-0005-0000-0000-00004B5A0000}"/>
    <cellStyle name="Moneda 4 5 7 2" xfId="13235" xr:uid="{00000000-0005-0000-0000-00004C5A0000}"/>
    <cellStyle name="Moneda 4 5 7 2 2" xfId="26426" xr:uid="{00000000-0005-0000-0000-00004D5A0000}"/>
    <cellStyle name="Moneda 4 5 7 3" xfId="14284" xr:uid="{00000000-0005-0000-0000-00004E5A0000}"/>
    <cellStyle name="Moneda 4 5 7 3 2" xfId="27475" xr:uid="{00000000-0005-0000-0000-00004F5A0000}"/>
    <cellStyle name="Moneda 4 5 7 4" xfId="15340" xr:uid="{00000000-0005-0000-0000-0000505A0000}"/>
    <cellStyle name="Moneda 4 5 7 4 2" xfId="28531" xr:uid="{00000000-0005-0000-0000-0000515A0000}"/>
    <cellStyle name="Moneda 4 5 7 5" xfId="16396" xr:uid="{00000000-0005-0000-0000-0000525A0000}"/>
    <cellStyle name="Moneda 4 5 7 5 2" xfId="29587" xr:uid="{00000000-0005-0000-0000-0000535A0000}"/>
    <cellStyle name="Moneda 4 5 7 6" xfId="17677" xr:uid="{00000000-0005-0000-0000-0000545A0000}"/>
    <cellStyle name="Moneda 4 5 7 6 2" xfId="30868" xr:uid="{00000000-0005-0000-0000-0000555A0000}"/>
    <cellStyle name="Moneda 4 5 7 7" xfId="18963" xr:uid="{00000000-0005-0000-0000-0000565A0000}"/>
    <cellStyle name="Moneda 4 5 7 7 2" xfId="32154" xr:uid="{00000000-0005-0000-0000-0000575A0000}"/>
    <cellStyle name="Moneda 4 5 7 8" xfId="20267" xr:uid="{00000000-0005-0000-0000-0000585A0000}"/>
    <cellStyle name="Moneda 4 5 7 8 2" xfId="33456" xr:uid="{00000000-0005-0000-0000-0000595A0000}"/>
    <cellStyle name="Moneda 4 5 7 9" xfId="34981" xr:uid="{00000000-0005-0000-0000-00005A5A0000}"/>
    <cellStyle name="Moneda 4 5 8" xfId="12460" xr:uid="{00000000-0005-0000-0000-00005B5A0000}"/>
    <cellStyle name="Moneda 4 5 8 10" xfId="25652" xr:uid="{00000000-0005-0000-0000-00005C5A0000}"/>
    <cellStyle name="Moneda 4 5 8 11" xfId="21954" xr:uid="{00000000-0005-0000-0000-00005D5A0000}"/>
    <cellStyle name="Moneda 4 5 8 2" xfId="13396" xr:uid="{00000000-0005-0000-0000-00005E5A0000}"/>
    <cellStyle name="Moneda 4 5 8 2 2" xfId="26587" xr:uid="{00000000-0005-0000-0000-00005F5A0000}"/>
    <cellStyle name="Moneda 4 5 8 3" xfId="14445" xr:uid="{00000000-0005-0000-0000-0000605A0000}"/>
    <cellStyle name="Moneda 4 5 8 3 2" xfId="27636" xr:uid="{00000000-0005-0000-0000-0000615A0000}"/>
    <cellStyle name="Moneda 4 5 8 4" xfId="15501" xr:uid="{00000000-0005-0000-0000-0000625A0000}"/>
    <cellStyle name="Moneda 4 5 8 4 2" xfId="28692" xr:uid="{00000000-0005-0000-0000-0000635A0000}"/>
    <cellStyle name="Moneda 4 5 8 5" xfId="16557" xr:uid="{00000000-0005-0000-0000-0000645A0000}"/>
    <cellStyle name="Moneda 4 5 8 5 2" xfId="29748" xr:uid="{00000000-0005-0000-0000-0000655A0000}"/>
    <cellStyle name="Moneda 4 5 8 6" xfId="17838" xr:uid="{00000000-0005-0000-0000-0000665A0000}"/>
    <cellStyle name="Moneda 4 5 8 6 2" xfId="31029" xr:uid="{00000000-0005-0000-0000-0000675A0000}"/>
    <cellStyle name="Moneda 4 5 8 7" xfId="19124" xr:uid="{00000000-0005-0000-0000-0000685A0000}"/>
    <cellStyle name="Moneda 4 5 8 7 2" xfId="32315" xr:uid="{00000000-0005-0000-0000-0000695A0000}"/>
    <cellStyle name="Moneda 4 5 8 8" xfId="20428" xr:uid="{00000000-0005-0000-0000-00006A5A0000}"/>
    <cellStyle name="Moneda 4 5 8 8 2" xfId="33617" xr:uid="{00000000-0005-0000-0000-00006B5A0000}"/>
    <cellStyle name="Moneda 4 5 8 9" xfId="35142" xr:uid="{00000000-0005-0000-0000-00006C5A0000}"/>
    <cellStyle name="Moneda 4 5 9" xfId="12574" xr:uid="{00000000-0005-0000-0000-00006D5A0000}"/>
    <cellStyle name="Moneda 4 5 9 10" xfId="25766" xr:uid="{00000000-0005-0000-0000-00006E5A0000}"/>
    <cellStyle name="Moneda 4 5 9 11" xfId="22068" xr:uid="{00000000-0005-0000-0000-00006F5A0000}"/>
    <cellStyle name="Moneda 4 5 9 2" xfId="13510" xr:uid="{00000000-0005-0000-0000-0000705A0000}"/>
    <cellStyle name="Moneda 4 5 9 2 2" xfId="26701" xr:uid="{00000000-0005-0000-0000-0000715A0000}"/>
    <cellStyle name="Moneda 4 5 9 3" xfId="14559" xr:uid="{00000000-0005-0000-0000-0000725A0000}"/>
    <cellStyle name="Moneda 4 5 9 3 2" xfId="27750" xr:uid="{00000000-0005-0000-0000-0000735A0000}"/>
    <cellStyle name="Moneda 4 5 9 4" xfId="15615" xr:uid="{00000000-0005-0000-0000-0000745A0000}"/>
    <cellStyle name="Moneda 4 5 9 4 2" xfId="28806" xr:uid="{00000000-0005-0000-0000-0000755A0000}"/>
    <cellStyle name="Moneda 4 5 9 5" xfId="16671" xr:uid="{00000000-0005-0000-0000-0000765A0000}"/>
    <cellStyle name="Moneda 4 5 9 5 2" xfId="29862" xr:uid="{00000000-0005-0000-0000-0000775A0000}"/>
    <cellStyle name="Moneda 4 5 9 6" xfId="17952" xr:uid="{00000000-0005-0000-0000-0000785A0000}"/>
    <cellStyle name="Moneda 4 5 9 6 2" xfId="31143" xr:uid="{00000000-0005-0000-0000-0000795A0000}"/>
    <cellStyle name="Moneda 4 5 9 7" xfId="19238" xr:uid="{00000000-0005-0000-0000-00007A5A0000}"/>
    <cellStyle name="Moneda 4 5 9 7 2" xfId="32429" xr:uid="{00000000-0005-0000-0000-00007B5A0000}"/>
    <cellStyle name="Moneda 4 5 9 8" xfId="20542" xr:uid="{00000000-0005-0000-0000-00007C5A0000}"/>
    <cellStyle name="Moneda 4 5 9 8 2" xfId="33731" xr:uid="{00000000-0005-0000-0000-00007D5A0000}"/>
    <cellStyle name="Moneda 4 5 9 9" xfId="35256" xr:uid="{00000000-0005-0000-0000-00007E5A0000}"/>
    <cellStyle name="Moneda 4 6" xfId="902" xr:uid="{00000000-0005-0000-0000-00007F5A0000}"/>
    <cellStyle name="Moneda 4 6 10" xfId="14839" xr:uid="{00000000-0005-0000-0000-0000805A0000}"/>
    <cellStyle name="Moneda 4 6 10 2" xfId="36079" xr:uid="{00000000-0005-0000-0000-0000815A0000}"/>
    <cellStyle name="Moneda 4 6 10 3" xfId="28030" xr:uid="{00000000-0005-0000-0000-0000825A0000}"/>
    <cellStyle name="Moneda 4 6 10 4" xfId="22891" xr:uid="{00000000-0005-0000-0000-0000835A0000}"/>
    <cellStyle name="Moneda 4 6 11" xfId="15895" xr:uid="{00000000-0005-0000-0000-0000845A0000}"/>
    <cellStyle name="Moneda 4 6 11 2" xfId="36309" xr:uid="{00000000-0005-0000-0000-0000855A0000}"/>
    <cellStyle name="Moneda 4 6 11 3" xfId="29086" xr:uid="{00000000-0005-0000-0000-0000865A0000}"/>
    <cellStyle name="Moneda 4 6 11 4" xfId="23121" xr:uid="{00000000-0005-0000-0000-0000875A0000}"/>
    <cellStyle name="Moneda 4 6 12" xfId="17176" xr:uid="{00000000-0005-0000-0000-0000885A0000}"/>
    <cellStyle name="Moneda 4 6 12 2" xfId="36564" xr:uid="{00000000-0005-0000-0000-0000895A0000}"/>
    <cellStyle name="Moneda 4 6 12 3" xfId="30367" xr:uid="{00000000-0005-0000-0000-00008A5A0000}"/>
    <cellStyle name="Moneda 4 6 12 4" xfId="23385" xr:uid="{00000000-0005-0000-0000-00008B5A0000}"/>
    <cellStyle name="Moneda 4 6 13" xfId="18462" xr:uid="{00000000-0005-0000-0000-00008C5A0000}"/>
    <cellStyle name="Moneda 4 6 13 2" xfId="36819" xr:uid="{00000000-0005-0000-0000-00008D5A0000}"/>
    <cellStyle name="Moneda 4 6 13 3" xfId="31653" xr:uid="{00000000-0005-0000-0000-00008E5A0000}"/>
    <cellStyle name="Moneda 4 6 13 4" xfId="23640" xr:uid="{00000000-0005-0000-0000-00008F5A0000}"/>
    <cellStyle name="Moneda 4 6 14" xfId="19766" xr:uid="{00000000-0005-0000-0000-0000905A0000}"/>
    <cellStyle name="Moneda 4 6 14 2" xfId="37048" xr:uid="{00000000-0005-0000-0000-0000915A0000}"/>
    <cellStyle name="Moneda 4 6 14 3" xfId="32955" xr:uid="{00000000-0005-0000-0000-0000925A0000}"/>
    <cellStyle name="Moneda 4 6 14 4" xfId="23869" xr:uid="{00000000-0005-0000-0000-0000935A0000}"/>
    <cellStyle name="Moneda 4 6 15" xfId="24098" xr:uid="{00000000-0005-0000-0000-0000945A0000}"/>
    <cellStyle name="Moneda 4 6 15 2" xfId="37277" xr:uid="{00000000-0005-0000-0000-0000955A0000}"/>
    <cellStyle name="Moneda 4 6 16" xfId="24327" xr:uid="{00000000-0005-0000-0000-0000965A0000}"/>
    <cellStyle name="Moneda 4 6 16 2" xfId="37506" xr:uid="{00000000-0005-0000-0000-0000975A0000}"/>
    <cellStyle name="Moneda 4 6 17" xfId="24578" xr:uid="{00000000-0005-0000-0000-0000985A0000}"/>
    <cellStyle name="Moneda 4 6 17 2" xfId="37757" xr:uid="{00000000-0005-0000-0000-0000995A0000}"/>
    <cellStyle name="Moneda 4 6 18" xfId="34480" xr:uid="{00000000-0005-0000-0000-00009A5A0000}"/>
    <cellStyle name="Moneda 4 6 19" xfId="24881" xr:uid="{00000000-0005-0000-0000-00009B5A0000}"/>
    <cellStyle name="Moneda 4 6 2" xfId="3886" xr:uid="{00000000-0005-0000-0000-00009C5A0000}"/>
    <cellStyle name="Moneda 4 6 2 10" xfId="24207" xr:uid="{00000000-0005-0000-0000-00009D5A0000}"/>
    <cellStyle name="Moneda 4 6 2 10 2" xfId="37386" xr:uid="{00000000-0005-0000-0000-00009E5A0000}"/>
    <cellStyle name="Moneda 4 6 2 11" xfId="24436" xr:uid="{00000000-0005-0000-0000-00009F5A0000}"/>
    <cellStyle name="Moneda 4 6 2 11 2" xfId="37615" xr:uid="{00000000-0005-0000-0000-0000A05A0000}"/>
    <cellStyle name="Moneda 4 6 2 12" xfId="24687" xr:uid="{00000000-0005-0000-0000-0000A15A0000}"/>
    <cellStyle name="Moneda 4 6 2 12 2" xfId="37866" xr:uid="{00000000-0005-0000-0000-0000A25A0000}"/>
    <cellStyle name="Moneda 4 6 2 13" xfId="34512" xr:uid="{00000000-0005-0000-0000-0000A35A0000}"/>
    <cellStyle name="Moneda 4 6 2 14" xfId="24916" xr:uid="{00000000-0005-0000-0000-0000A45A0000}"/>
    <cellStyle name="Moneda 4 6 2 15" xfId="21324" xr:uid="{00000000-0005-0000-0000-0000A55A0000}"/>
    <cellStyle name="Moneda 4 6 2 2" xfId="6851" xr:uid="{00000000-0005-0000-0000-0000A65A0000}"/>
    <cellStyle name="Moneda 4 6 2 2 10" xfId="25097" xr:uid="{00000000-0005-0000-0000-0000A75A0000}"/>
    <cellStyle name="Moneda 4 6 2 2 11" xfId="21410" xr:uid="{00000000-0005-0000-0000-0000A85A0000}"/>
    <cellStyle name="Moneda 4 6 2 2 2" xfId="12852" xr:uid="{00000000-0005-0000-0000-0000A95A0000}"/>
    <cellStyle name="Moneda 4 6 2 2 2 2" xfId="26043" xr:uid="{00000000-0005-0000-0000-0000AA5A0000}"/>
    <cellStyle name="Moneda 4 6 2 2 3" xfId="13901" xr:uid="{00000000-0005-0000-0000-0000AB5A0000}"/>
    <cellStyle name="Moneda 4 6 2 2 3 2" xfId="27092" xr:uid="{00000000-0005-0000-0000-0000AC5A0000}"/>
    <cellStyle name="Moneda 4 6 2 2 4" xfId="14957" xr:uid="{00000000-0005-0000-0000-0000AD5A0000}"/>
    <cellStyle name="Moneda 4 6 2 2 4 2" xfId="28148" xr:uid="{00000000-0005-0000-0000-0000AE5A0000}"/>
    <cellStyle name="Moneda 4 6 2 2 5" xfId="16013" xr:uid="{00000000-0005-0000-0000-0000AF5A0000}"/>
    <cellStyle name="Moneda 4 6 2 2 5 2" xfId="29204" xr:uid="{00000000-0005-0000-0000-0000B05A0000}"/>
    <cellStyle name="Moneda 4 6 2 2 6" xfId="17294" xr:uid="{00000000-0005-0000-0000-0000B15A0000}"/>
    <cellStyle name="Moneda 4 6 2 2 6 2" xfId="30485" xr:uid="{00000000-0005-0000-0000-0000B25A0000}"/>
    <cellStyle name="Moneda 4 6 2 2 7" xfId="18580" xr:uid="{00000000-0005-0000-0000-0000B35A0000}"/>
    <cellStyle name="Moneda 4 6 2 2 7 2" xfId="31771" xr:uid="{00000000-0005-0000-0000-0000B45A0000}"/>
    <cellStyle name="Moneda 4 6 2 2 8" xfId="19884" xr:uid="{00000000-0005-0000-0000-0000B55A0000}"/>
    <cellStyle name="Moneda 4 6 2 2 8 2" xfId="33073" xr:uid="{00000000-0005-0000-0000-0000B65A0000}"/>
    <cellStyle name="Moneda 4 6 2 2 9" xfId="34598" xr:uid="{00000000-0005-0000-0000-0000B75A0000}"/>
    <cellStyle name="Moneda 4 6 2 3" xfId="12766" xr:uid="{00000000-0005-0000-0000-0000B85A0000}"/>
    <cellStyle name="Moneda 4 6 2 3 2" xfId="17119" xr:uid="{00000000-0005-0000-0000-0000B95A0000}"/>
    <cellStyle name="Moneda 4 6 2 3 2 2" xfId="30310" xr:uid="{00000000-0005-0000-0000-0000BA5A0000}"/>
    <cellStyle name="Moneda 4 6 2 3 3" xfId="18399" xr:uid="{00000000-0005-0000-0000-0000BB5A0000}"/>
    <cellStyle name="Moneda 4 6 2 3 3 2" xfId="31590" xr:uid="{00000000-0005-0000-0000-0000BC5A0000}"/>
    <cellStyle name="Moneda 4 6 2 3 4" xfId="19685" xr:uid="{00000000-0005-0000-0000-0000BD5A0000}"/>
    <cellStyle name="Moneda 4 6 2 3 4 2" xfId="32876" xr:uid="{00000000-0005-0000-0000-0000BE5A0000}"/>
    <cellStyle name="Moneda 4 6 2 3 5" xfId="20989" xr:uid="{00000000-0005-0000-0000-0000BF5A0000}"/>
    <cellStyle name="Moneda 4 6 2 3 5 2" xfId="34178" xr:uid="{00000000-0005-0000-0000-0000C05A0000}"/>
    <cellStyle name="Moneda 4 6 2 3 6" xfId="35703" xr:uid="{00000000-0005-0000-0000-0000C15A0000}"/>
    <cellStyle name="Moneda 4 6 2 3 7" xfId="25957" xr:uid="{00000000-0005-0000-0000-0000C25A0000}"/>
    <cellStyle name="Moneda 4 6 2 3 8" xfId="22515" xr:uid="{00000000-0005-0000-0000-0000C35A0000}"/>
    <cellStyle name="Moneda 4 6 2 4" xfId="13815" xr:uid="{00000000-0005-0000-0000-0000C45A0000}"/>
    <cellStyle name="Moneda 4 6 2 4 2" xfId="21234" xr:uid="{00000000-0005-0000-0000-0000C55A0000}"/>
    <cellStyle name="Moneda 4 6 2 4 2 2" xfId="34423" xr:uid="{00000000-0005-0000-0000-0000C65A0000}"/>
    <cellStyle name="Moneda 4 6 2 4 3" xfId="35948" xr:uid="{00000000-0005-0000-0000-0000C75A0000}"/>
    <cellStyle name="Moneda 4 6 2 4 4" xfId="27006" xr:uid="{00000000-0005-0000-0000-0000C85A0000}"/>
    <cellStyle name="Moneda 4 6 2 4 5" xfId="22760" xr:uid="{00000000-0005-0000-0000-0000C95A0000}"/>
    <cellStyle name="Moneda 4 6 2 5" xfId="14871" xr:uid="{00000000-0005-0000-0000-0000CA5A0000}"/>
    <cellStyle name="Moneda 4 6 2 5 2" xfId="36188" xr:uid="{00000000-0005-0000-0000-0000CB5A0000}"/>
    <cellStyle name="Moneda 4 6 2 5 3" xfId="28062" xr:uid="{00000000-0005-0000-0000-0000CC5A0000}"/>
    <cellStyle name="Moneda 4 6 2 5 4" xfId="23000" xr:uid="{00000000-0005-0000-0000-0000CD5A0000}"/>
    <cellStyle name="Moneda 4 6 2 6" xfId="15927" xr:uid="{00000000-0005-0000-0000-0000CE5A0000}"/>
    <cellStyle name="Moneda 4 6 2 6 2" xfId="36418" xr:uid="{00000000-0005-0000-0000-0000CF5A0000}"/>
    <cellStyle name="Moneda 4 6 2 6 3" xfId="29118" xr:uid="{00000000-0005-0000-0000-0000D05A0000}"/>
    <cellStyle name="Moneda 4 6 2 6 4" xfId="23230" xr:uid="{00000000-0005-0000-0000-0000D15A0000}"/>
    <cellStyle name="Moneda 4 6 2 7" xfId="17208" xr:uid="{00000000-0005-0000-0000-0000D25A0000}"/>
    <cellStyle name="Moneda 4 6 2 7 2" xfId="36673" xr:uid="{00000000-0005-0000-0000-0000D35A0000}"/>
    <cellStyle name="Moneda 4 6 2 7 3" xfId="30399" xr:uid="{00000000-0005-0000-0000-0000D45A0000}"/>
    <cellStyle name="Moneda 4 6 2 7 4" xfId="23494" xr:uid="{00000000-0005-0000-0000-0000D55A0000}"/>
    <cellStyle name="Moneda 4 6 2 8" xfId="18494" xr:uid="{00000000-0005-0000-0000-0000D65A0000}"/>
    <cellStyle name="Moneda 4 6 2 8 2" xfId="36928" xr:uid="{00000000-0005-0000-0000-0000D75A0000}"/>
    <cellStyle name="Moneda 4 6 2 8 3" xfId="31685" xr:uid="{00000000-0005-0000-0000-0000D85A0000}"/>
    <cellStyle name="Moneda 4 6 2 8 4" xfId="23749" xr:uid="{00000000-0005-0000-0000-0000D95A0000}"/>
    <cellStyle name="Moneda 4 6 2 9" xfId="19798" xr:uid="{00000000-0005-0000-0000-0000DA5A0000}"/>
    <cellStyle name="Moneda 4 6 2 9 2" xfId="37157" xr:uid="{00000000-0005-0000-0000-0000DB5A0000}"/>
    <cellStyle name="Moneda 4 6 2 9 3" xfId="32987" xr:uid="{00000000-0005-0000-0000-0000DC5A0000}"/>
    <cellStyle name="Moneda 4 6 2 9 4" xfId="23978" xr:uid="{00000000-0005-0000-0000-0000DD5A0000}"/>
    <cellStyle name="Moneda 4 6 20" xfId="21292" xr:uid="{00000000-0005-0000-0000-0000DE5A0000}"/>
    <cellStyle name="Moneda 4 6 3" xfId="9319" xr:uid="{00000000-0005-0000-0000-0000DF5A0000}"/>
    <cellStyle name="Moneda 4 6 3 10" xfId="25125" xr:uid="{00000000-0005-0000-0000-0000E05A0000}"/>
    <cellStyle name="Moneda 4 6 3 11" xfId="21438" xr:uid="{00000000-0005-0000-0000-0000E15A0000}"/>
    <cellStyle name="Moneda 4 6 3 2" xfId="12880" xr:uid="{00000000-0005-0000-0000-0000E25A0000}"/>
    <cellStyle name="Moneda 4 6 3 2 2" xfId="26071" xr:uid="{00000000-0005-0000-0000-0000E35A0000}"/>
    <cellStyle name="Moneda 4 6 3 3" xfId="13929" xr:uid="{00000000-0005-0000-0000-0000E45A0000}"/>
    <cellStyle name="Moneda 4 6 3 3 2" xfId="27120" xr:uid="{00000000-0005-0000-0000-0000E55A0000}"/>
    <cellStyle name="Moneda 4 6 3 4" xfId="14985" xr:uid="{00000000-0005-0000-0000-0000E65A0000}"/>
    <cellStyle name="Moneda 4 6 3 4 2" xfId="28176" xr:uid="{00000000-0005-0000-0000-0000E75A0000}"/>
    <cellStyle name="Moneda 4 6 3 5" xfId="16041" xr:uid="{00000000-0005-0000-0000-0000E85A0000}"/>
    <cellStyle name="Moneda 4 6 3 5 2" xfId="29232" xr:uid="{00000000-0005-0000-0000-0000E95A0000}"/>
    <cellStyle name="Moneda 4 6 3 6" xfId="17322" xr:uid="{00000000-0005-0000-0000-0000EA5A0000}"/>
    <cellStyle name="Moneda 4 6 3 6 2" xfId="30513" xr:uid="{00000000-0005-0000-0000-0000EB5A0000}"/>
    <cellStyle name="Moneda 4 6 3 7" xfId="18608" xr:uid="{00000000-0005-0000-0000-0000EC5A0000}"/>
    <cellStyle name="Moneda 4 6 3 7 2" xfId="31799" xr:uid="{00000000-0005-0000-0000-0000ED5A0000}"/>
    <cellStyle name="Moneda 4 6 3 8" xfId="19912" xr:uid="{00000000-0005-0000-0000-0000EE5A0000}"/>
    <cellStyle name="Moneda 4 6 3 8 2" xfId="33101" xr:uid="{00000000-0005-0000-0000-0000EF5A0000}"/>
    <cellStyle name="Moneda 4 6 3 9" xfId="34626" xr:uid="{00000000-0005-0000-0000-0000F05A0000}"/>
    <cellStyle name="Moneda 4 6 4" xfId="5050" xr:uid="{00000000-0005-0000-0000-0000F15A0000}"/>
    <cellStyle name="Moneda 4 6 4 10" xfId="25049" xr:uid="{00000000-0005-0000-0000-0000F25A0000}"/>
    <cellStyle name="Moneda 4 6 4 11" xfId="21363" xr:uid="{00000000-0005-0000-0000-0000F35A0000}"/>
    <cellStyle name="Moneda 4 6 4 2" xfId="12805" xr:uid="{00000000-0005-0000-0000-0000F45A0000}"/>
    <cellStyle name="Moneda 4 6 4 2 2" xfId="25996" xr:uid="{00000000-0005-0000-0000-0000F55A0000}"/>
    <cellStyle name="Moneda 4 6 4 3" xfId="13854" xr:uid="{00000000-0005-0000-0000-0000F65A0000}"/>
    <cellStyle name="Moneda 4 6 4 3 2" xfId="27045" xr:uid="{00000000-0005-0000-0000-0000F75A0000}"/>
    <cellStyle name="Moneda 4 6 4 4" xfId="14910" xr:uid="{00000000-0005-0000-0000-0000F85A0000}"/>
    <cellStyle name="Moneda 4 6 4 4 2" xfId="28101" xr:uid="{00000000-0005-0000-0000-0000F95A0000}"/>
    <cellStyle name="Moneda 4 6 4 5" xfId="15966" xr:uid="{00000000-0005-0000-0000-0000FA5A0000}"/>
    <cellStyle name="Moneda 4 6 4 5 2" xfId="29157" xr:uid="{00000000-0005-0000-0000-0000FB5A0000}"/>
    <cellStyle name="Moneda 4 6 4 6" xfId="17247" xr:uid="{00000000-0005-0000-0000-0000FC5A0000}"/>
    <cellStyle name="Moneda 4 6 4 6 2" xfId="30438" xr:uid="{00000000-0005-0000-0000-0000FD5A0000}"/>
    <cellStyle name="Moneda 4 6 4 7" xfId="18533" xr:uid="{00000000-0005-0000-0000-0000FE5A0000}"/>
    <cellStyle name="Moneda 4 6 4 7 2" xfId="31724" xr:uid="{00000000-0005-0000-0000-0000FF5A0000}"/>
    <cellStyle name="Moneda 4 6 4 8" xfId="19837" xr:uid="{00000000-0005-0000-0000-0000005B0000}"/>
    <cellStyle name="Moneda 4 6 4 8 2" xfId="33026" xr:uid="{00000000-0005-0000-0000-0000015B0000}"/>
    <cellStyle name="Moneda 4 6 4 9" xfId="34551" xr:uid="{00000000-0005-0000-0000-0000025B0000}"/>
    <cellStyle name="Moneda 4 6 5" xfId="12526" xr:uid="{00000000-0005-0000-0000-0000035B0000}"/>
    <cellStyle name="Moneda 4 6 5 10" xfId="25718" xr:uid="{00000000-0005-0000-0000-0000045B0000}"/>
    <cellStyle name="Moneda 4 6 5 11" xfId="22020" xr:uid="{00000000-0005-0000-0000-0000055B0000}"/>
    <cellStyle name="Moneda 4 6 5 2" xfId="13462" xr:uid="{00000000-0005-0000-0000-0000065B0000}"/>
    <cellStyle name="Moneda 4 6 5 2 2" xfId="26653" xr:uid="{00000000-0005-0000-0000-0000075B0000}"/>
    <cellStyle name="Moneda 4 6 5 3" xfId="14511" xr:uid="{00000000-0005-0000-0000-0000085B0000}"/>
    <cellStyle name="Moneda 4 6 5 3 2" xfId="27702" xr:uid="{00000000-0005-0000-0000-0000095B0000}"/>
    <cellStyle name="Moneda 4 6 5 4" xfId="15567" xr:uid="{00000000-0005-0000-0000-00000A5B0000}"/>
    <cellStyle name="Moneda 4 6 5 4 2" xfId="28758" xr:uid="{00000000-0005-0000-0000-00000B5B0000}"/>
    <cellStyle name="Moneda 4 6 5 5" xfId="16623" xr:uid="{00000000-0005-0000-0000-00000C5B0000}"/>
    <cellStyle name="Moneda 4 6 5 5 2" xfId="29814" xr:uid="{00000000-0005-0000-0000-00000D5B0000}"/>
    <cellStyle name="Moneda 4 6 5 6" xfId="17904" xr:uid="{00000000-0005-0000-0000-00000E5B0000}"/>
    <cellStyle name="Moneda 4 6 5 6 2" xfId="31095" xr:uid="{00000000-0005-0000-0000-00000F5B0000}"/>
    <cellStyle name="Moneda 4 6 5 7" xfId="19190" xr:uid="{00000000-0005-0000-0000-0000105B0000}"/>
    <cellStyle name="Moneda 4 6 5 7 2" xfId="32381" xr:uid="{00000000-0005-0000-0000-0000115B0000}"/>
    <cellStyle name="Moneda 4 6 5 8" xfId="20494" xr:uid="{00000000-0005-0000-0000-0000125B0000}"/>
    <cellStyle name="Moneda 4 6 5 8 2" xfId="33683" xr:uid="{00000000-0005-0000-0000-0000135B0000}"/>
    <cellStyle name="Moneda 4 6 5 9" xfId="35208" xr:uid="{00000000-0005-0000-0000-0000145B0000}"/>
    <cellStyle name="Moneda 4 6 6" xfId="12640" xr:uid="{00000000-0005-0000-0000-0000155B0000}"/>
    <cellStyle name="Moneda 4 6 6 10" xfId="25832" xr:uid="{00000000-0005-0000-0000-0000165B0000}"/>
    <cellStyle name="Moneda 4 6 6 11" xfId="22134" xr:uid="{00000000-0005-0000-0000-0000175B0000}"/>
    <cellStyle name="Moneda 4 6 6 2" xfId="13576" xr:uid="{00000000-0005-0000-0000-0000185B0000}"/>
    <cellStyle name="Moneda 4 6 6 2 2" xfId="26767" xr:uid="{00000000-0005-0000-0000-0000195B0000}"/>
    <cellStyle name="Moneda 4 6 6 3" xfId="14625" xr:uid="{00000000-0005-0000-0000-00001A5B0000}"/>
    <cellStyle name="Moneda 4 6 6 3 2" xfId="27816" xr:uid="{00000000-0005-0000-0000-00001B5B0000}"/>
    <cellStyle name="Moneda 4 6 6 4" xfId="15681" xr:uid="{00000000-0005-0000-0000-00001C5B0000}"/>
    <cellStyle name="Moneda 4 6 6 4 2" xfId="28872" xr:uid="{00000000-0005-0000-0000-00001D5B0000}"/>
    <cellStyle name="Moneda 4 6 6 5" xfId="16737" xr:uid="{00000000-0005-0000-0000-00001E5B0000}"/>
    <cellStyle name="Moneda 4 6 6 5 2" xfId="29928" xr:uid="{00000000-0005-0000-0000-00001F5B0000}"/>
    <cellStyle name="Moneda 4 6 6 6" xfId="18018" xr:uid="{00000000-0005-0000-0000-0000205B0000}"/>
    <cellStyle name="Moneda 4 6 6 6 2" xfId="31209" xr:uid="{00000000-0005-0000-0000-0000215B0000}"/>
    <cellStyle name="Moneda 4 6 6 7" xfId="19304" xr:uid="{00000000-0005-0000-0000-0000225B0000}"/>
    <cellStyle name="Moneda 4 6 6 7 2" xfId="32495" xr:uid="{00000000-0005-0000-0000-0000235B0000}"/>
    <cellStyle name="Moneda 4 6 6 8" xfId="20608" xr:uid="{00000000-0005-0000-0000-0000245B0000}"/>
    <cellStyle name="Moneda 4 6 6 8 2" xfId="33797" xr:uid="{00000000-0005-0000-0000-0000255B0000}"/>
    <cellStyle name="Moneda 4 6 6 9" xfId="35322" xr:uid="{00000000-0005-0000-0000-0000265B0000}"/>
    <cellStyle name="Moneda 4 6 7" xfId="13727" xr:uid="{00000000-0005-0000-0000-0000275B0000}"/>
    <cellStyle name="Moneda 4 6 7 10" xfId="22285" xr:uid="{00000000-0005-0000-0000-0000285B0000}"/>
    <cellStyle name="Moneda 4 6 7 2" xfId="14776" xr:uid="{00000000-0005-0000-0000-0000295B0000}"/>
    <cellStyle name="Moneda 4 6 7 2 2" xfId="27967" xr:uid="{00000000-0005-0000-0000-00002A5B0000}"/>
    <cellStyle name="Moneda 4 6 7 3" xfId="15832" xr:uid="{00000000-0005-0000-0000-00002B5B0000}"/>
    <cellStyle name="Moneda 4 6 7 3 2" xfId="29023" xr:uid="{00000000-0005-0000-0000-00002C5B0000}"/>
    <cellStyle name="Moneda 4 6 7 4" xfId="16888" xr:uid="{00000000-0005-0000-0000-00002D5B0000}"/>
    <cellStyle name="Moneda 4 6 7 4 2" xfId="30079" xr:uid="{00000000-0005-0000-0000-00002E5B0000}"/>
    <cellStyle name="Moneda 4 6 7 5" xfId="18169" xr:uid="{00000000-0005-0000-0000-00002F5B0000}"/>
    <cellStyle name="Moneda 4 6 7 5 2" xfId="31360" xr:uid="{00000000-0005-0000-0000-0000305B0000}"/>
    <cellStyle name="Moneda 4 6 7 6" xfId="19455" xr:uid="{00000000-0005-0000-0000-0000315B0000}"/>
    <cellStyle name="Moneda 4 6 7 6 2" xfId="32646" xr:uid="{00000000-0005-0000-0000-0000325B0000}"/>
    <cellStyle name="Moneda 4 6 7 7" xfId="20759" xr:uid="{00000000-0005-0000-0000-0000335B0000}"/>
    <cellStyle name="Moneda 4 6 7 7 2" xfId="33948" xr:uid="{00000000-0005-0000-0000-0000345B0000}"/>
    <cellStyle name="Moneda 4 6 7 8" xfId="35473" xr:uid="{00000000-0005-0000-0000-0000355B0000}"/>
    <cellStyle name="Moneda 4 6 7 9" xfId="26918" xr:uid="{00000000-0005-0000-0000-0000365B0000}"/>
    <cellStyle name="Moneda 4 6 8" xfId="12734" xr:uid="{00000000-0005-0000-0000-0000375B0000}"/>
    <cellStyle name="Moneda 4 6 8 2" xfId="17010" xr:uid="{00000000-0005-0000-0000-0000385B0000}"/>
    <cellStyle name="Moneda 4 6 8 2 2" xfId="30201" xr:uid="{00000000-0005-0000-0000-0000395B0000}"/>
    <cellStyle name="Moneda 4 6 8 3" xfId="18290" xr:uid="{00000000-0005-0000-0000-00003A5B0000}"/>
    <cellStyle name="Moneda 4 6 8 3 2" xfId="31481" xr:uid="{00000000-0005-0000-0000-00003B5B0000}"/>
    <cellStyle name="Moneda 4 6 8 4" xfId="19576" xr:uid="{00000000-0005-0000-0000-00003C5B0000}"/>
    <cellStyle name="Moneda 4 6 8 4 2" xfId="32767" xr:uid="{00000000-0005-0000-0000-00003D5B0000}"/>
    <cellStyle name="Moneda 4 6 8 5" xfId="20880" xr:uid="{00000000-0005-0000-0000-00003E5B0000}"/>
    <cellStyle name="Moneda 4 6 8 5 2" xfId="34069" xr:uid="{00000000-0005-0000-0000-00003F5B0000}"/>
    <cellStyle name="Moneda 4 6 8 6" xfId="35594" xr:uid="{00000000-0005-0000-0000-0000405B0000}"/>
    <cellStyle name="Moneda 4 6 8 7" xfId="25925" xr:uid="{00000000-0005-0000-0000-0000415B0000}"/>
    <cellStyle name="Moneda 4 6 8 8" xfId="22406" xr:uid="{00000000-0005-0000-0000-0000425B0000}"/>
    <cellStyle name="Moneda 4 6 9" xfId="13783" xr:uid="{00000000-0005-0000-0000-0000435B0000}"/>
    <cellStyle name="Moneda 4 6 9 2" xfId="21125" xr:uid="{00000000-0005-0000-0000-0000445B0000}"/>
    <cellStyle name="Moneda 4 6 9 2 2" xfId="34314" xr:uid="{00000000-0005-0000-0000-0000455B0000}"/>
    <cellStyle name="Moneda 4 6 9 3" xfId="35839" xr:uid="{00000000-0005-0000-0000-0000465B0000}"/>
    <cellStyle name="Moneda 4 6 9 4" xfId="26974" xr:uid="{00000000-0005-0000-0000-0000475B0000}"/>
    <cellStyle name="Moneda 4 6 9 5" xfId="22651" xr:uid="{00000000-0005-0000-0000-0000485B0000}"/>
    <cellStyle name="Moneda 4 7" xfId="1078" xr:uid="{00000000-0005-0000-0000-0000495B0000}"/>
    <cellStyle name="Moneda 4 7 10" xfId="18465" xr:uid="{00000000-0005-0000-0000-00004A5B0000}"/>
    <cellStyle name="Moneda 4 7 10 2" xfId="36830" xr:uid="{00000000-0005-0000-0000-00004B5B0000}"/>
    <cellStyle name="Moneda 4 7 10 3" xfId="31656" xr:uid="{00000000-0005-0000-0000-00004C5B0000}"/>
    <cellStyle name="Moneda 4 7 10 4" xfId="23651" xr:uid="{00000000-0005-0000-0000-00004D5B0000}"/>
    <cellStyle name="Moneda 4 7 11" xfId="19769" xr:uid="{00000000-0005-0000-0000-00004E5B0000}"/>
    <cellStyle name="Moneda 4 7 11 2" xfId="37059" xr:uid="{00000000-0005-0000-0000-00004F5B0000}"/>
    <cellStyle name="Moneda 4 7 11 3" xfId="32958" xr:uid="{00000000-0005-0000-0000-0000505B0000}"/>
    <cellStyle name="Moneda 4 7 11 4" xfId="23880" xr:uid="{00000000-0005-0000-0000-0000515B0000}"/>
    <cellStyle name="Moneda 4 7 12" xfId="24109" xr:uid="{00000000-0005-0000-0000-0000525B0000}"/>
    <cellStyle name="Moneda 4 7 12 2" xfId="37288" xr:uid="{00000000-0005-0000-0000-0000535B0000}"/>
    <cellStyle name="Moneda 4 7 13" xfId="24338" xr:uid="{00000000-0005-0000-0000-0000545B0000}"/>
    <cellStyle name="Moneda 4 7 13 2" xfId="37517" xr:uid="{00000000-0005-0000-0000-0000555B0000}"/>
    <cellStyle name="Moneda 4 7 14" xfId="24589" xr:uid="{00000000-0005-0000-0000-0000565B0000}"/>
    <cellStyle name="Moneda 4 7 14 2" xfId="37768" xr:uid="{00000000-0005-0000-0000-0000575B0000}"/>
    <cellStyle name="Moneda 4 7 15" xfId="34483" xr:uid="{00000000-0005-0000-0000-0000585B0000}"/>
    <cellStyle name="Moneda 4 7 16" xfId="24884" xr:uid="{00000000-0005-0000-0000-0000595B0000}"/>
    <cellStyle name="Moneda 4 7 17" xfId="21295" xr:uid="{00000000-0005-0000-0000-00005A5B0000}"/>
    <cellStyle name="Moneda 4 7 2" xfId="6852" xr:uid="{00000000-0005-0000-0000-00005B5B0000}"/>
    <cellStyle name="Moneda 4 7 2 10" xfId="25098" xr:uid="{00000000-0005-0000-0000-00005C5B0000}"/>
    <cellStyle name="Moneda 4 7 2 11" xfId="21411" xr:uid="{00000000-0005-0000-0000-00005D5B0000}"/>
    <cellStyle name="Moneda 4 7 2 2" xfId="12853" xr:uid="{00000000-0005-0000-0000-00005E5B0000}"/>
    <cellStyle name="Moneda 4 7 2 2 2" xfId="26044" xr:uid="{00000000-0005-0000-0000-00005F5B0000}"/>
    <cellStyle name="Moneda 4 7 2 3" xfId="13902" xr:uid="{00000000-0005-0000-0000-0000605B0000}"/>
    <cellStyle name="Moneda 4 7 2 3 2" xfId="27093" xr:uid="{00000000-0005-0000-0000-0000615B0000}"/>
    <cellStyle name="Moneda 4 7 2 4" xfId="14958" xr:uid="{00000000-0005-0000-0000-0000625B0000}"/>
    <cellStyle name="Moneda 4 7 2 4 2" xfId="28149" xr:uid="{00000000-0005-0000-0000-0000635B0000}"/>
    <cellStyle name="Moneda 4 7 2 5" xfId="16014" xr:uid="{00000000-0005-0000-0000-0000645B0000}"/>
    <cellStyle name="Moneda 4 7 2 5 2" xfId="29205" xr:uid="{00000000-0005-0000-0000-0000655B0000}"/>
    <cellStyle name="Moneda 4 7 2 6" xfId="17295" xr:uid="{00000000-0005-0000-0000-0000665B0000}"/>
    <cellStyle name="Moneda 4 7 2 6 2" xfId="30486" xr:uid="{00000000-0005-0000-0000-0000675B0000}"/>
    <cellStyle name="Moneda 4 7 2 7" xfId="18581" xr:uid="{00000000-0005-0000-0000-0000685B0000}"/>
    <cellStyle name="Moneda 4 7 2 7 2" xfId="31772" xr:uid="{00000000-0005-0000-0000-0000695B0000}"/>
    <cellStyle name="Moneda 4 7 2 8" xfId="19885" xr:uid="{00000000-0005-0000-0000-00006A5B0000}"/>
    <cellStyle name="Moneda 4 7 2 8 2" xfId="33074" xr:uid="{00000000-0005-0000-0000-00006B5B0000}"/>
    <cellStyle name="Moneda 4 7 2 9" xfId="34599" xr:uid="{00000000-0005-0000-0000-00006C5B0000}"/>
    <cellStyle name="Moneda 4 7 3" xfId="9320" xr:uid="{00000000-0005-0000-0000-00006D5B0000}"/>
    <cellStyle name="Moneda 4 7 3 10" xfId="25126" xr:uid="{00000000-0005-0000-0000-00006E5B0000}"/>
    <cellStyle name="Moneda 4 7 3 11" xfId="21439" xr:uid="{00000000-0005-0000-0000-00006F5B0000}"/>
    <cellStyle name="Moneda 4 7 3 2" xfId="12881" xr:uid="{00000000-0005-0000-0000-0000705B0000}"/>
    <cellStyle name="Moneda 4 7 3 2 2" xfId="26072" xr:uid="{00000000-0005-0000-0000-0000715B0000}"/>
    <cellStyle name="Moneda 4 7 3 3" xfId="13930" xr:uid="{00000000-0005-0000-0000-0000725B0000}"/>
    <cellStyle name="Moneda 4 7 3 3 2" xfId="27121" xr:uid="{00000000-0005-0000-0000-0000735B0000}"/>
    <cellStyle name="Moneda 4 7 3 4" xfId="14986" xr:uid="{00000000-0005-0000-0000-0000745B0000}"/>
    <cellStyle name="Moneda 4 7 3 4 2" xfId="28177" xr:uid="{00000000-0005-0000-0000-0000755B0000}"/>
    <cellStyle name="Moneda 4 7 3 5" xfId="16042" xr:uid="{00000000-0005-0000-0000-0000765B0000}"/>
    <cellStyle name="Moneda 4 7 3 5 2" xfId="29233" xr:uid="{00000000-0005-0000-0000-0000775B0000}"/>
    <cellStyle name="Moneda 4 7 3 6" xfId="17323" xr:uid="{00000000-0005-0000-0000-0000785B0000}"/>
    <cellStyle name="Moneda 4 7 3 6 2" xfId="30514" xr:uid="{00000000-0005-0000-0000-0000795B0000}"/>
    <cellStyle name="Moneda 4 7 3 7" xfId="18609" xr:uid="{00000000-0005-0000-0000-00007A5B0000}"/>
    <cellStyle name="Moneda 4 7 3 7 2" xfId="31800" xr:uid="{00000000-0005-0000-0000-00007B5B0000}"/>
    <cellStyle name="Moneda 4 7 3 8" xfId="19913" xr:uid="{00000000-0005-0000-0000-00007C5B0000}"/>
    <cellStyle name="Moneda 4 7 3 8 2" xfId="33102" xr:uid="{00000000-0005-0000-0000-00007D5B0000}"/>
    <cellStyle name="Moneda 4 7 3 9" xfId="34627" xr:uid="{00000000-0005-0000-0000-00007E5B0000}"/>
    <cellStyle name="Moneda 4 7 4" xfId="5224" xr:uid="{00000000-0005-0000-0000-00007F5B0000}"/>
    <cellStyle name="Moneda 4 7 4 10" xfId="25051" xr:uid="{00000000-0005-0000-0000-0000805B0000}"/>
    <cellStyle name="Moneda 4 7 4 11" xfId="21365" xr:uid="{00000000-0005-0000-0000-0000815B0000}"/>
    <cellStyle name="Moneda 4 7 4 2" xfId="12807" xr:uid="{00000000-0005-0000-0000-0000825B0000}"/>
    <cellStyle name="Moneda 4 7 4 2 2" xfId="25998" xr:uid="{00000000-0005-0000-0000-0000835B0000}"/>
    <cellStyle name="Moneda 4 7 4 3" xfId="13856" xr:uid="{00000000-0005-0000-0000-0000845B0000}"/>
    <cellStyle name="Moneda 4 7 4 3 2" xfId="27047" xr:uid="{00000000-0005-0000-0000-0000855B0000}"/>
    <cellStyle name="Moneda 4 7 4 4" xfId="14912" xr:uid="{00000000-0005-0000-0000-0000865B0000}"/>
    <cellStyle name="Moneda 4 7 4 4 2" xfId="28103" xr:uid="{00000000-0005-0000-0000-0000875B0000}"/>
    <cellStyle name="Moneda 4 7 4 5" xfId="15968" xr:uid="{00000000-0005-0000-0000-0000885B0000}"/>
    <cellStyle name="Moneda 4 7 4 5 2" xfId="29159" xr:uid="{00000000-0005-0000-0000-0000895B0000}"/>
    <cellStyle name="Moneda 4 7 4 6" xfId="17249" xr:uid="{00000000-0005-0000-0000-00008A5B0000}"/>
    <cellStyle name="Moneda 4 7 4 6 2" xfId="30440" xr:uid="{00000000-0005-0000-0000-00008B5B0000}"/>
    <cellStyle name="Moneda 4 7 4 7" xfId="18535" xr:uid="{00000000-0005-0000-0000-00008C5B0000}"/>
    <cellStyle name="Moneda 4 7 4 7 2" xfId="31726" xr:uid="{00000000-0005-0000-0000-00008D5B0000}"/>
    <cellStyle name="Moneda 4 7 4 8" xfId="19839" xr:uid="{00000000-0005-0000-0000-00008E5B0000}"/>
    <cellStyle name="Moneda 4 7 4 8 2" xfId="33028" xr:uid="{00000000-0005-0000-0000-00008F5B0000}"/>
    <cellStyle name="Moneda 4 7 4 9" xfId="34553" xr:uid="{00000000-0005-0000-0000-0000905B0000}"/>
    <cellStyle name="Moneda 4 7 5" xfId="12737" xr:uid="{00000000-0005-0000-0000-0000915B0000}"/>
    <cellStyle name="Moneda 4 7 5 2" xfId="17021" xr:uid="{00000000-0005-0000-0000-0000925B0000}"/>
    <cellStyle name="Moneda 4 7 5 2 2" xfId="30212" xr:uid="{00000000-0005-0000-0000-0000935B0000}"/>
    <cellStyle name="Moneda 4 7 5 3" xfId="18301" xr:uid="{00000000-0005-0000-0000-0000945B0000}"/>
    <cellStyle name="Moneda 4 7 5 3 2" xfId="31492" xr:uid="{00000000-0005-0000-0000-0000955B0000}"/>
    <cellStyle name="Moneda 4 7 5 4" xfId="19587" xr:uid="{00000000-0005-0000-0000-0000965B0000}"/>
    <cellStyle name="Moneda 4 7 5 4 2" xfId="32778" xr:uid="{00000000-0005-0000-0000-0000975B0000}"/>
    <cellStyle name="Moneda 4 7 5 5" xfId="20891" xr:uid="{00000000-0005-0000-0000-0000985B0000}"/>
    <cellStyle name="Moneda 4 7 5 5 2" xfId="34080" xr:uid="{00000000-0005-0000-0000-0000995B0000}"/>
    <cellStyle name="Moneda 4 7 5 6" xfId="35605" xr:uid="{00000000-0005-0000-0000-00009A5B0000}"/>
    <cellStyle name="Moneda 4 7 5 7" xfId="25928" xr:uid="{00000000-0005-0000-0000-00009B5B0000}"/>
    <cellStyle name="Moneda 4 7 5 8" xfId="22417" xr:uid="{00000000-0005-0000-0000-00009C5B0000}"/>
    <cellStyle name="Moneda 4 7 6" xfId="13786" xr:uid="{00000000-0005-0000-0000-00009D5B0000}"/>
    <cellStyle name="Moneda 4 7 6 2" xfId="21136" xr:uid="{00000000-0005-0000-0000-00009E5B0000}"/>
    <cellStyle name="Moneda 4 7 6 2 2" xfId="34325" xr:uid="{00000000-0005-0000-0000-00009F5B0000}"/>
    <cellStyle name="Moneda 4 7 6 3" xfId="35850" xr:uid="{00000000-0005-0000-0000-0000A05B0000}"/>
    <cellStyle name="Moneda 4 7 6 4" xfId="26977" xr:uid="{00000000-0005-0000-0000-0000A15B0000}"/>
    <cellStyle name="Moneda 4 7 6 5" xfId="22662" xr:uid="{00000000-0005-0000-0000-0000A25B0000}"/>
    <cellStyle name="Moneda 4 7 7" xfId="14842" xr:uid="{00000000-0005-0000-0000-0000A35B0000}"/>
    <cellStyle name="Moneda 4 7 7 2" xfId="36090" xr:uid="{00000000-0005-0000-0000-0000A45B0000}"/>
    <cellStyle name="Moneda 4 7 7 3" xfId="28033" xr:uid="{00000000-0005-0000-0000-0000A55B0000}"/>
    <cellStyle name="Moneda 4 7 7 4" xfId="22902" xr:uid="{00000000-0005-0000-0000-0000A65B0000}"/>
    <cellStyle name="Moneda 4 7 8" xfId="15898" xr:uid="{00000000-0005-0000-0000-0000A75B0000}"/>
    <cellStyle name="Moneda 4 7 8 2" xfId="36320" xr:uid="{00000000-0005-0000-0000-0000A85B0000}"/>
    <cellStyle name="Moneda 4 7 8 3" xfId="29089" xr:uid="{00000000-0005-0000-0000-0000A95B0000}"/>
    <cellStyle name="Moneda 4 7 8 4" xfId="23132" xr:uid="{00000000-0005-0000-0000-0000AA5B0000}"/>
    <cellStyle name="Moneda 4 7 9" xfId="17179" xr:uid="{00000000-0005-0000-0000-0000AB5B0000}"/>
    <cellStyle name="Moneda 4 7 9 2" xfId="36575" xr:uid="{00000000-0005-0000-0000-0000AC5B0000}"/>
    <cellStyle name="Moneda 4 7 9 3" xfId="30370" xr:uid="{00000000-0005-0000-0000-0000AD5B0000}"/>
    <cellStyle name="Moneda 4 7 9 4" xfId="23396" xr:uid="{00000000-0005-0000-0000-0000AE5B0000}"/>
    <cellStyle name="Moneda 4 8" xfId="1252" xr:uid="{00000000-0005-0000-0000-0000AF5B0000}"/>
    <cellStyle name="Moneda 4 8 10" xfId="18467" xr:uid="{00000000-0005-0000-0000-0000B05B0000}"/>
    <cellStyle name="Moneda 4 8 10 2" xfId="31658" xr:uid="{00000000-0005-0000-0000-0000B15B0000}"/>
    <cellStyle name="Moneda 4 8 11" xfId="19771" xr:uid="{00000000-0005-0000-0000-0000B25B0000}"/>
    <cellStyle name="Moneda 4 8 11 2" xfId="32960" xr:uid="{00000000-0005-0000-0000-0000B35B0000}"/>
    <cellStyle name="Moneda 4 8 12" xfId="34485" xr:uid="{00000000-0005-0000-0000-0000B45B0000}"/>
    <cellStyle name="Moneda 4 8 13" xfId="24886" xr:uid="{00000000-0005-0000-0000-0000B55B0000}"/>
    <cellStyle name="Moneda 4 8 14" xfId="21297" xr:uid="{00000000-0005-0000-0000-0000B65B0000}"/>
    <cellStyle name="Moneda 4 8 2" xfId="6853" xr:uid="{00000000-0005-0000-0000-0000B75B0000}"/>
    <cellStyle name="Moneda 4 8 2 10" xfId="25099" xr:uid="{00000000-0005-0000-0000-0000B85B0000}"/>
    <cellStyle name="Moneda 4 8 2 11" xfId="21412" xr:uid="{00000000-0005-0000-0000-0000B95B0000}"/>
    <cellStyle name="Moneda 4 8 2 2" xfId="12854" xr:uid="{00000000-0005-0000-0000-0000BA5B0000}"/>
    <cellStyle name="Moneda 4 8 2 2 2" xfId="26045" xr:uid="{00000000-0005-0000-0000-0000BB5B0000}"/>
    <cellStyle name="Moneda 4 8 2 3" xfId="13903" xr:uid="{00000000-0005-0000-0000-0000BC5B0000}"/>
    <cellStyle name="Moneda 4 8 2 3 2" xfId="27094" xr:uid="{00000000-0005-0000-0000-0000BD5B0000}"/>
    <cellStyle name="Moneda 4 8 2 4" xfId="14959" xr:uid="{00000000-0005-0000-0000-0000BE5B0000}"/>
    <cellStyle name="Moneda 4 8 2 4 2" xfId="28150" xr:uid="{00000000-0005-0000-0000-0000BF5B0000}"/>
    <cellStyle name="Moneda 4 8 2 5" xfId="16015" xr:uid="{00000000-0005-0000-0000-0000C05B0000}"/>
    <cellStyle name="Moneda 4 8 2 5 2" xfId="29206" xr:uid="{00000000-0005-0000-0000-0000C15B0000}"/>
    <cellStyle name="Moneda 4 8 2 6" xfId="17296" xr:uid="{00000000-0005-0000-0000-0000C25B0000}"/>
    <cellStyle name="Moneda 4 8 2 6 2" xfId="30487" xr:uid="{00000000-0005-0000-0000-0000C35B0000}"/>
    <cellStyle name="Moneda 4 8 2 7" xfId="18582" xr:uid="{00000000-0005-0000-0000-0000C45B0000}"/>
    <cellStyle name="Moneda 4 8 2 7 2" xfId="31773" xr:uid="{00000000-0005-0000-0000-0000C55B0000}"/>
    <cellStyle name="Moneda 4 8 2 8" xfId="19886" xr:uid="{00000000-0005-0000-0000-0000C65B0000}"/>
    <cellStyle name="Moneda 4 8 2 8 2" xfId="33075" xr:uid="{00000000-0005-0000-0000-0000C75B0000}"/>
    <cellStyle name="Moneda 4 8 2 9" xfId="34600" xr:uid="{00000000-0005-0000-0000-0000C85B0000}"/>
    <cellStyle name="Moneda 4 8 3" xfId="9321" xr:uid="{00000000-0005-0000-0000-0000C95B0000}"/>
    <cellStyle name="Moneda 4 8 3 10" xfId="25127" xr:uid="{00000000-0005-0000-0000-0000CA5B0000}"/>
    <cellStyle name="Moneda 4 8 3 11" xfId="21440" xr:uid="{00000000-0005-0000-0000-0000CB5B0000}"/>
    <cellStyle name="Moneda 4 8 3 2" xfId="12882" xr:uid="{00000000-0005-0000-0000-0000CC5B0000}"/>
    <cellStyle name="Moneda 4 8 3 2 2" xfId="26073" xr:uid="{00000000-0005-0000-0000-0000CD5B0000}"/>
    <cellStyle name="Moneda 4 8 3 3" xfId="13931" xr:uid="{00000000-0005-0000-0000-0000CE5B0000}"/>
    <cellStyle name="Moneda 4 8 3 3 2" xfId="27122" xr:uid="{00000000-0005-0000-0000-0000CF5B0000}"/>
    <cellStyle name="Moneda 4 8 3 4" xfId="14987" xr:uid="{00000000-0005-0000-0000-0000D05B0000}"/>
    <cellStyle name="Moneda 4 8 3 4 2" xfId="28178" xr:uid="{00000000-0005-0000-0000-0000D15B0000}"/>
    <cellStyle name="Moneda 4 8 3 5" xfId="16043" xr:uid="{00000000-0005-0000-0000-0000D25B0000}"/>
    <cellStyle name="Moneda 4 8 3 5 2" xfId="29234" xr:uid="{00000000-0005-0000-0000-0000D35B0000}"/>
    <cellStyle name="Moneda 4 8 3 6" xfId="17324" xr:uid="{00000000-0005-0000-0000-0000D45B0000}"/>
    <cellStyle name="Moneda 4 8 3 6 2" xfId="30515" xr:uid="{00000000-0005-0000-0000-0000D55B0000}"/>
    <cellStyle name="Moneda 4 8 3 7" xfId="18610" xr:uid="{00000000-0005-0000-0000-0000D65B0000}"/>
    <cellStyle name="Moneda 4 8 3 7 2" xfId="31801" xr:uid="{00000000-0005-0000-0000-0000D75B0000}"/>
    <cellStyle name="Moneda 4 8 3 8" xfId="19914" xr:uid="{00000000-0005-0000-0000-0000D85B0000}"/>
    <cellStyle name="Moneda 4 8 3 8 2" xfId="33103" xr:uid="{00000000-0005-0000-0000-0000D95B0000}"/>
    <cellStyle name="Moneda 4 8 3 9" xfId="34628" xr:uid="{00000000-0005-0000-0000-0000DA5B0000}"/>
    <cellStyle name="Moneda 4 8 4" xfId="5430" xr:uid="{00000000-0005-0000-0000-0000DB5B0000}"/>
    <cellStyle name="Moneda 4 8 4 10" xfId="25053" xr:uid="{00000000-0005-0000-0000-0000DC5B0000}"/>
    <cellStyle name="Moneda 4 8 4 11" xfId="21367" xr:uid="{00000000-0005-0000-0000-0000DD5B0000}"/>
    <cellStyle name="Moneda 4 8 4 2" xfId="12809" xr:uid="{00000000-0005-0000-0000-0000DE5B0000}"/>
    <cellStyle name="Moneda 4 8 4 2 2" xfId="26000" xr:uid="{00000000-0005-0000-0000-0000DF5B0000}"/>
    <cellStyle name="Moneda 4 8 4 3" xfId="13858" xr:uid="{00000000-0005-0000-0000-0000E05B0000}"/>
    <cellStyle name="Moneda 4 8 4 3 2" xfId="27049" xr:uid="{00000000-0005-0000-0000-0000E15B0000}"/>
    <cellStyle name="Moneda 4 8 4 4" xfId="14914" xr:uid="{00000000-0005-0000-0000-0000E25B0000}"/>
    <cellStyle name="Moneda 4 8 4 4 2" xfId="28105" xr:uid="{00000000-0005-0000-0000-0000E35B0000}"/>
    <cellStyle name="Moneda 4 8 4 5" xfId="15970" xr:uid="{00000000-0005-0000-0000-0000E45B0000}"/>
    <cellStyle name="Moneda 4 8 4 5 2" xfId="29161" xr:uid="{00000000-0005-0000-0000-0000E55B0000}"/>
    <cellStyle name="Moneda 4 8 4 6" xfId="17251" xr:uid="{00000000-0005-0000-0000-0000E65B0000}"/>
    <cellStyle name="Moneda 4 8 4 6 2" xfId="30442" xr:uid="{00000000-0005-0000-0000-0000E75B0000}"/>
    <cellStyle name="Moneda 4 8 4 7" xfId="18537" xr:uid="{00000000-0005-0000-0000-0000E85B0000}"/>
    <cellStyle name="Moneda 4 8 4 7 2" xfId="31728" xr:uid="{00000000-0005-0000-0000-0000E95B0000}"/>
    <cellStyle name="Moneda 4 8 4 8" xfId="19841" xr:uid="{00000000-0005-0000-0000-0000EA5B0000}"/>
    <cellStyle name="Moneda 4 8 4 8 2" xfId="33030" xr:uid="{00000000-0005-0000-0000-0000EB5B0000}"/>
    <cellStyle name="Moneda 4 8 4 9" xfId="34555" xr:uid="{00000000-0005-0000-0000-0000EC5B0000}"/>
    <cellStyle name="Moneda 4 8 5" xfId="12739" xr:uid="{00000000-0005-0000-0000-0000ED5B0000}"/>
    <cellStyle name="Moneda 4 8 5 2" xfId="25930" xr:uid="{00000000-0005-0000-0000-0000EE5B0000}"/>
    <cellStyle name="Moneda 4 8 6" xfId="13788" xr:uid="{00000000-0005-0000-0000-0000EF5B0000}"/>
    <cellStyle name="Moneda 4 8 6 2" xfId="26979" xr:uid="{00000000-0005-0000-0000-0000F05B0000}"/>
    <cellStyle name="Moneda 4 8 7" xfId="14844" xr:uid="{00000000-0005-0000-0000-0000F15B0000}"/>
    <cellStyle name="Moneda 4 8 7 2" xfId="28035" xr:uid="{00000000-0005-0000-0000-0000F25B0000}"/>
    <cellStyle name="Moneda 4 8 8" xfId="15900" xr:uid="{00000000-0005-0000-0000-0000F35B0000}"/>
    <cellStyle name="Moneda 4 8 8 2" xfId="29091" xr:uid="{00000000-0005-0000-0000-0000F45B0000}"/>
    <cellStyle name="Moneda 4 8 9" xfId="17181" xr:uid="{00000000-0005-0000-0000-0000F55B0000}"/>
    <cellStyle name="Moneda 4 8 9 2" xfId="30372" xr:uid="{00000000-0005-0000-0000-0000F65B0000}"/>
    <cellStyle name="Moneda 4 9" xfId="1426" xr:uid="{00000000-0005-0000-0000-0000F75B0000}"/>
    <cellStyle name="Moneda 4 9 10" xfId="18469" xr:uid="{00000000-0005-0000-0000-0000F85B0000}"/>
    <cellStyle name="Moneda 4 9 10 2" xfId="31660" xr:uid="{00000000-0005-0000-0000-0000F95B0000}"/>
    <cellStyle name="Moneda 4 9 11" xfId="19773" xr:uid="{00000000-0005-0000-0000-0000FA5B0000}"/>
    <cellStyle name="Moneda 4 9 11 2" xfId="32962" xr:uid="{00000000-0005-0000-0000-0000FB5B0000}"/>
    <cellStyle name="Moneda 4 9 12" xfId="34487" xr:uid="{00000000-0005-0000-0000-0000FC5B0000}"/>
    <cellStyle name="Moneda 4 9 13" xfId="24888" xr:uid="{00000000-0005-0000-0000-0000FD5B0000}"/>
    <cellStyle name="Moneda 4 9 14" xfId="21299" xr:uid="{00000000-0005-0000-0000-0000FE5B0000}"/>
    <cellStyle name="Moneda 4 9 2" xfId="6854" xr:uid="{00000000-0005-0000-0000-0000FF5B0000}"/>
    <cellStyle name="Moneda 4 9 2 10" xfId="25100" xr:uid="{00000000-0005-0000-0000-0000005C0000}"/>
    <cellStyle name="Moneda 4 9 2 11" xfId="21413" xr:uid="{00000000-0005-0000-0000-0000015C0000}"/>
    <cellStyle name="Moneda 4 9 2 2" xfId="12855" xr:uid="{00000000-0005-0000-0000-0000025C0000}"/>
    <cellStyle name="Moneda 4 9 2 2 2" xfId="26046" xr:uid="{00000000-0005-0000-0000-0000035C0000}"/>
    <cellStyle name="Moneda 4 9 2 3" xfId="13904" xr:uid="{00000000-0005-0000-0000-0000045C0000}"/>
    <cellStyle name="Moneda 4 9 2 3 2" xfId="27095" xr:uid="{00000000-0005-0000-0000-0000055C0000}"/>
    <cellStyle name="Moneda 4 9 2 4" xfId="14960" xr:uid="{00000000-0005-0000-0000-0000065C0000}"/>
    <cellStyle name="Moneda 4 9 2 4 2" xfId="28151" xr:uid="{00000000-0005-0000-0000-0000075C0000}"/>
    <cellStyle name="Moneda 4 9 2 5" xfId="16016" xr:uid="{00000000-0005-0000-0000-0000085C0000}"/>
    <cellStyle name="Moneda 4 9 2 5 2" xfId="29207" xr:uid="{00000000-0005-0000-0000-0000095C0000}"/>
    <cellStyle name="Moneda 4 9 2 6" xfId="17297" xr:uid="{00000000-0005-0000-0000-00000A5C0000}"/>
    <cellStyle name="Moneda 4 9 2 6 2" xfId="30488" xr:uid="{00000000-0005-0000-0000-00000B5C0000}"/>
    <cellStyle name="Moneda 4 9 2 7" xfId="18583" xr:uid="{00000000-0005-0000-0000-00000C5C0000}"/>
    <cellStyle name="Moneda 4 9 2 7 2" xfId="31774" xr:uid="{00000000-0005-0000-0000-00000D5C0000}"/>
    <cellStyle name="Moneda 4 9 2 8" xfId="19887" xr:uid="{00000000-0005-0000-0000-00000E5C0000}"/>
    <cellStyle name="Moneda 4 9 2 8 2" xfId="33076" xr:uid="{00000000-0005-0000-0000-00000F5C0000}"/>
    <cellStyle name="Moneda 4 9 2 9" xfId="34601" xr:uid="{00000000-0005-0000-0000-0000105C0000}"/>
    <cellStyle name="Moneda 4 9 3" xfId="9322" xr:uid="{00000000-0005-0000-0000-0000115C0000}"/>
    <cellStyle name="Moneda 4 9 3 10" xfId="25128" xr:uid="{00000000-0005-0000-0000-0000125C0000}"/>
    <cellStyle name="Moneda 4 9 3 11" xfId="21441" xr:uid="{00000000-0005-0000-0000-0000135C0000}"/>
    <cellStyle name="Moneda 4 9 3 2" xfId="12883" xr:uid="{00000000-0005-0000-0000-0000145C0000}"/>
    <cellStyle name="Moneda 4 9 3 2 2" xfId="26074" xr:uid="{00000000-0005-0000-0000-0000155C0000}"/>
    <cellStyle name="Moneda 4 9 3 3" xfId="13932" xr:uid="{00000000-0005-0000-0000-0000165C0000}"/>
    <cellStyle name="Moneda 4 9 3 3 2" xfId="27123" xr:uid="{00000000-0005-0000-0000-0000175C0000}"/>
    <cellStyle name="Moneda 4 9 3 4" xfId="14988" xr:uid="{00000000-0005-0000-0000-0000185C0000}"/>
    <cellStyle name="Moneda 4 9 3 4 2" xfId="28179" xr:uid="{00000000-0005-0000-0000-0000195C0000}"/>
    <cellStyle name="Moneda 4 9 3 5" xfId="16044" xr:uid="{00000000-0005-0000-0000-00001A5C0000}"/>
    <cellStyle name="Moneda 4 9 3 5 2" xfId="29235" xr:uid="{00000000-0005-0000-0000-00001B5C0000}"/>
    <cellStyle name="Moneda 4 9 3 6" xfId="17325" xr:uid="{00000000-0005-0000-0000-00001C5C0000}"/>
    <cellStyle name="Moneda 4 9 3 6 2" xfId="30516" xr:uid="{00000000-0005-0000-0000-00001D5C0000}"/>
    <cellStyle name="Moneda 4 9 3 7" xfId="18611" xr:uid="{00000000-0005-0000-0000-00001E5C0000}"/>
    <cellStyle name="Moneda 4 9 3 7 2" xfId="31802" xr:uid="{00000000-0005-0000-0000-00001F5C0000}"/>
    <cellStyle name="Moneda 4 9 3 8" xfId="19915" xr:uid="{00000000-0005-0000-0000-0000205C0000}"/>
    <cellStyle name="Moneda 4 9 3 8 2" xfId="33104" xr:uid="{00000000-0005-0000-0000-0000215C0000}"/>
    <cellStyle name="Moneda 4 9 3 9" xfId="34629" xr:uid="{00000000-0005-0000-0000-0000225C0000}"/>
    <cellStyle name="Moneda 4 9 4" xfId="5604" xr:uid="{00000000-0005-0000-0000-0000235C0000}"/>
    <cellStyle name="Moneda 4 9 4 10" xfId="25055" xr:uid="{00000000-0005-0000-0000-0000245C0000}"/>
    <cellStyle name="Moneda 4 9 4 11" xfId="21369" xr:uid="{00000000-0005-0000-0000-0000255C0000}"/>
    <cellStyle name="Moneda 4 9 4 2" xfId="12811" xr:uid="{00000000-0005-0000-0000-0000265C0000}"/>
    <cellStyle name="Moneda 4 9 4 2 2" xfId="26002" xr:uid="{00000000-0005-0000-0000-0000275C0000}"/>
    <cellStyle name="Moneda 4 9 4 3" xfId="13860" xr:uid="{00000000-0005-0000-0000-0000285C0000}"/>
    <cellStyle name="Moneda 4 9 4 3 2" xfId="27051" xr:uid="{00000000-0005-0000-0000-0000295C0000}"/>
    <cellStyle name="Moneda 4 9 4 4" xfId="14916" xr:uid="{00000000-0005-0000-0000-00002A5C0000}"/>
    <cellStyle name="Moneda 4 9 4 4 2" xfId="28107" xr:uid="{00000000-0005-0000-0000-00002B5C0000}"/>
    <cellStyle name="Moneda 4 9 4 5" xfId="15972" xr:uid="{00000000-0005-0000-0000-00002C5C0000}"/>
    <cellStyle name="Moneda 4 9 4 5 2" xfId="29163" xr:uid="{00000000-0005-0000-0000-00002D5C0000}"/>
    <cellStyle name="Moneda 4 9 4 6" xfId="17253" xr:uid="{00000000-0005-0000-0000-00002E5C0000}"/>
    <cellStyle name="Moneda 4 9 4 6 2" xfId="30444" xr:uid="{00000000-0005-0000-0000-00002F5C0000}"/>
    <cellStyle name="Moneda 4 9 4 7" xfId="18539" xr:uid="{00000000-0005-0000-0000-0000305C0000}"/>
    <cellStyle name="Moneda 4 9 4 7 2" xfId="31730" xr:uid="{00000000-0005-0000-0000-0000315C0000}"/>
    <cellStyle name="Moneda 4 9 4 8" xfId="19843" xr:uid="{00000000-0005-0000-0000-0000325C0000}"/>
    <cellStyle name="Moneda 4 9 4 8 2" xfId="33032" xr:uid="{00000000-0005-0000-0000-0000335C0000}"/>
    <cellStyle name="Moneda 4 9 4 9" xfId="34557" xr:uid="{00000000-0005-0000-0000-0000345C0000}"/>
    <cellStyle name="Moneda 4 9 5" xfId="12741" xr:uid="{00000000-0005-0000-0000-0000355C0000}"/>
    <cellStyle name="Moneda 4 9 5 2" xfId="25932" xr:uid="{00000000-0005-0000-0000-0000365C0000}"/>
    <cellStyle name="Moneda 4 9 6" xfId="13790" xr:uid="{00000000-0005-0000-0000-0000375C0000}"/>
    <cellStyle name="Moneda 4 9 6 2" xfId="26981" xr:uid="{00000000-0005-0000-0000-0000385C0000}"/>
    <cellStyle name="Moneda 4 9 7" xfId="14846" xr:uid="{00000000-0005-0000-0000-0000395C0000}"/>
    <cellStyle name="Moneda 4 9 7 2" xfId="28037" xr:uid="{00000000-0005-0000-0000-00003A5C0000}"/>
    <cellStyle name="Moneda 4 9 8" xfId="15902" xr:uid="{00000000-0005-0000-0000-00003B5C0000}"/>
    <cellStyle name="Moneda 4 9 8 2" xfId="29093" xr:uid="{00000000-0005-0000-0000-00003C5C0000}"/>
    <cellStyle name="Moneda 4 9 9" xfId="17183" xr:uid="{00000000-0005-0000-0000-00003D5C0000}"/>
    <cellStyle name="Moneda 4 9 9 2" xfId="30374" xr:uid="{00000000-0005-0000-0000-00003E5C0000}"/>
    <cellStyle name="Moneda 40" xfId="23754" xr:uid="{00000000-0005-0000-0000-00003F5C0000}"/>
    <cellStyle name="Moneda 40 2" xfId="36933" xr:uid="{00000000-0005-0000-0000-0000405C0000}"/>
    <cellStyle name="Moneda 41" xfId="24213" xr:uid="{00000000-0005-0000-0000-0000415C0000}"/>
    <cellStyle name="Moneda 41 2" xfId="37392" xr:uid="{00000000-0005-0000-0000-0000425C0000}"/>
    <cellStyle name="Moneda 42" xfId="24222" xr:uid="{00000000-0005-0000-0000-0000435C0000}"/>
    <cellStyle name="Moneda 42 2" xfId="37401" xr:uid="{00000000-0005-0000-0000-0000445C0000}"/>
    <cellStyle name="Moneda 43" xfId="24462" xr:uid="{00000000-0005-0000-0000-0000455C0000}"/>
    <cellStyle name="Moneda 43 2" xfId="37640" xr:uid="{00000000-0005-0000-0000-0000465C0000}"/>
    <cellStyle name="Moneda 44" xfId="24468" xr:uid="{00000000-0005-0000-0000-0000475C0000}"/>
    <cellStyle name="Moneda 44 2" xfId="37646" xr:uid="{00000000-0005-0000-0000-0000485C0000}"/>
    <cellStyle name="Moneda 45" xfId="24717" xr:uid="{00000000-0005-0000-0000-0000495C0000}"/>
    <cellStyle name="Moneda 45 2" xfId="37896" xr:uid="{00000000-0005-0000-0000-00004A5C0000}"/>
    <cellStyle name="Moneda 46" xfId="24725" xr:uid="{00000000-0005-0000-0000-00004B5C0000}"/>
    <cellStyle name="Moneda 46 2" xfId="37904" xr:uid="{00000000-0005-0000-0000-00004C5C0000}"/>
    <cellStyle name="Moneda 47" xfId="24729" xr:uid="{00000000-0005-0000-0000-00004D5C0000}"/>
    <cellStyle name="Moneda 47 2" xfId="37908" xr:uid="{00000000-0005-0000-0000-00004E5C0000}"/>
    <cellStyle name="Moneda 48" xfId="24734" xr:uid="{00000000-0005-0000-0000-00004F5C0000}"/>
    <cellStyle name="Moneda 5" xfId="15" xr:uid="{00000000-0005-0000-0000-0000505C0000}"/>
    <cellStyle name="Moneda 5 10" xfId="12540" xr:uid="{00000000-0005-0000-0000-0000515C0000}"/>
    <cellStyle name="Moneda 5 10 10" xfId="25732" xr:uid="{00000000-0005-0000-0000-0000525C0000}"/>
    <cellStyle name="Moneda 5 10 11" xfId="22034" xr:uid="{00000000-0005-0000-0000-0000535C0000}"/>
    <cellStyle name="Moneda 5 10 2" xfId="13476" xr:uid="{00000000-0005-0000-0000-0000545C0000}"/>
    <cellStyle name="Moneda 5 10 2 2" xfId="26667" xr:uid="{00000000-0005-0000-0000-0000555C0000}"/>
    <cellStyle name="Moneda 5 10 3" xfId="14525" xr:uid="{00000000-0005-0000-0000-0000565C0000}"/>
    <cellStyle name="Moneda 5 10 3 2" xfId="27716" xr:uid="{00000000-0005-0000-0000-0000575C0000}"/>
    <cellStyle name="Moneda 5 10 4" xfId="15581" xr:uid="{00000000-0005-0000-0000-0000585C0000}"/>
    <cellStyle name="Moneda 5 10 4 2" xfId="28772" xr:uid="{00000000-0005-0000-0000-0000595C0000}"/>
    <cellStyle name="Moneda 5 10 5" xfId="16637" xr:uid="{00000000-0005-0000-0000-00005A5C0000}"/>
    <cellStyle name="Moneda 5 10 5 2" xfId="29828" xr:uid="{00000000-0005-0000-0000-00005B5C0000}"/>
    <cellStyle name="Moneda 5 10 6" xfId="17918" xr:uid="{00000000-0005-0000-0000-00005C5C0000}"/>
    <cellStyle name="Moneda 5 10 6 2" xfId="31109" xr:uid="{00000000-0005-0000-0000-00005D5C0000}"/>
    <cellStyle name="Moneda 5 10 7" xfId="19204" xr:uid="{00000000-0005-0000-0000-00005E5C0000}"/>
    <cellStyle name="Moneda 5 10 7 2" xfId="32395" xr:uid="{00000000-0005-0000-0000-00005F5C0000}"/>
    <cellStyle name="Moneda 5 10 8" xfId="20508" xr:uid="{00000000-0005-0000-0000-0000605C0000}"/>
    <cellStyle name="Moneda 5 10 8 2" xfId="33697" xr:uid="{00000000-0005-0000-0000-0000615C0000}"/>
    <cellStyle name="Moneda 5 10 9" xfId="35222" xr:uid="{00000000-0005-0000-0000-0000625C0000}"/>
    <cellStyle name="Moneda 5 11" xfId="13627" xr:uid="{00000000-0005-0000-0000-0000635C0000}"/>
    <cellStyle name="Moneda 5 11 10" xfId="22185" xr:uid="{00000000-0005-0000-0000-0000645C0000}"/>
    <cellStyle name="Moneda 5 11 2" xfId="14676" xr:uid="{00000000-0005-0000-0000-0000655C0000}"/>
    <cellStyle name="Moneda 5 11 2 2" xfId="27867" xr:uid="{00000000-0005-0000-0000-0000665C0000}"/>
    <cellStyle name="Moneda 5 11 3" xfId="15732" xr:uid="{00000000-0005-0000-0000-0000675C0000}"/>
    <cellStyle name="Moneda 5 11 3 2" xfId="28923" xr:uid="{00000000-0005-0000-0000-0000685C0000}"/>
    <cellStyle name="Moneda 5 11 4" xfId="16788" xr:uid="{00000000-0005-0000-0000-0000695C0000}"/>
    <cellStyle name="Moneda 5 11 4 2" xfId="29979" xr:uid="{00000000-0005-0000-0000-00006A5C0000}"/>
    <cellStyle name="Moneda 5 11 5" xfId="18069" xr:uid="{00000000-0005-0000-0000-00006B5C0000}"/>
    <cellStyle name="Moneda 5 11 5 2" xfId="31260" xr:uid="{00000000-0005-0000-0000-00006C5C0000}"/>
    <cellStyle name="Moneda 5 11 6" xfId="19355" xr:uid="{00000000-0005-0000-0000-00006D5C0000}"/>
    <cellStyle name="Moneda 5 11 6 2" xfId="32546" xr:uid="{00000000-0005-0000-0000-00006E5C0000}"/>
    <cellStyle name="Moneda 5 11 7" xfId="20659" xr:uid="{00000000-0005-0000-0000-00006F5C0000}"/>
    <cellStyle name="Moneda 5 11 7 2" xfId="33848" xr:uid="{00000000-0005-0000-0000-0000705C0000}"/>
    <cellStyle name="Moneda 5 11 8" xfId="35373" xr:uid="{00000000-0005-0000-0000-0000715C0000}"/>
    <cellStyle name="Moneda 5 11 9" xfId="26818" xr:uid="{00000000-0005-0000-0000-0000725C0000}"/>
    <cellStyle name="Moneda 5 12" xfId="12821" xr:uid="{00000000-0005-0000-0000-0000735C0000}"/>
    <cellStyle name="Moneda 5 12 2" xfId="16911" xr:uid="{00000000-0005-0000-0000-0000745C0000}"/>
    <cellStyle name="Moneda 5 12 2 2" xfId="30102" xr:uid="{00000000-0005-0000-0000-0000755C0000}"/>
    <cellStyle name="Moneda 5 12 3" xfId="18191" xr:uid="{00000000-0005-0000-0000-0000765C0000}"/>
    <cellStyle name="Moneda 5 12 3 2" xfId="31382" xr:uid="{00000000-0005-0000-0000-0000775C0000}"/>
    <cellStyle name="Moneda 5 12 4" xfId="19477" xr:uid="{00000000-0005-0000-0000-0000785C0000}"/>
    <cellStyle name="Moneda 5 12 4 2" xfId="32668" xr:uid="{00000000-0005-0000-0000-0000795C0000}"/>
    <cellStyle name="Moneda 5 12 5" xfId="20781" xr:uid="{00000000-0005-0000-0000-00007A5C0000}"/>
    <cellStyle name="Moneda 5 12 5 2" xfId="33970" xr:uid="{00000000-0005-0000-0000-00007B5C0000}"/>
    <cellStyle name="Moneda 5 12 6" xfId="35495" xr:uid="{00000000-0005-0000-0000-00007C5C0000}"/>
    <cellStyle name="Moneda 5 12 7" xfId="26012" xr:uid="{00000000-0005-0000-0000-00007D5C0000}"/>
    <cellStyle name="Moneda 5 12 8" xfId="22307" xr:uid="{00000000-0005-0000-0000-00007E5C0000}"/>
    <cellStyle name="Moneda 5 13" xfId="13870" xr:uid="{00000000-0005-0000-0000-00007F5C0000}"/>
    <cellStyle name="Moneda 5 13 2" xfId="21025" xr:uid="{00000000-0005-0000-0000-0000805C0000}"/>
    <cellStyle name="Moneda 5 13 2 2" xfId="34214" xr:uid="{00000000-0005-0000-0000-0000815C0000}"/>
    <cellStyle name="Moneda 5 13 3" xfId="35739" xr:uid="{00000000-0005-0000-0000-0000825C0000}"/>
    <cellStyle name="Moneda 5 13 4" xfId="27061" xr:uid="{00000000-0005-0000-0000-0000835C0000}"/>
    <cellStyle name="Moneda 5 13 5" xfId="22551" xr:uid="{00000000-0005-0000-0000-0000845C0000}"/>
    <cellStyle name="Moneda 5 14" xfId="14926" xr:uid="{00000000-0005-0000-0000-0000855C0000}"/>
    <cellStyle name="Moneda 5 14 2" xfId="35979" xr:uid="{00000000-0005-0000-0000-0000865C0000}"/>
    <cellStyle name="Moneda 5 14 3" xfId="28117" xr:uid="{00000000-0005-0000-0000-0000875C0000}"/>
    <cellStyle name="Moneda 5 14 4" xfId="22791" xr:uid="{00000000-0005-0000-0000-0000885C0000}"/>
    <cellStyle name="Moneda 5 15" xfId="15982" xr:uid="{00000000-0005-0000-0000-0000895C0000}"/>
    <cellStyle name="Moneda 5 15 2" xfId="36209" xr:uid="{00000000-0005-0000-0000-00008A5C0000}"/>
    <cellStyle name="Moneda 5 15 3" xfId="29173" xr:uid="{00000000-0005-0000-0000-00008B5C0000}"/>
    <cellStyle name="Moneda 5 15 4" xfId="23021" xr:uid="{00000000-0005-0000-0000-00008C5C0000}"/>
    <cellStyle name="Moneda 5 16" xfId="17263" xr:uid="{00000000-0005-0000-0000-00008D5C0000}"/>
    <cellStyle name="Moneda 5 16 2" xfId="36464" xr:uid="{00000000-0005-0000-0000-00008E5C0000}"/>
    <cellStyle name="Moneda 5 16 3" xfId="30454" xr:uid="{00000000-0005-0000-0000-00008F5C0000}"/>
    <cellStyle name="Moneda 5 16 4" xfId="23284" xr:uid="{00000000-0005-0000-0000-0000905C0000}"/>
    <cellStyle name="Moneda 5 17" xfId="18549" xr:uid="{00000000-0005-0000-0000-0000915C0000}"/>
    <cellStyle name="Moneda 5 17 2" xfId="36719" xr:uid="{00000000-0005-0000-0000-0000925C0000}"/>
    <cellStyle name="Moneda 5 17 3" xfId="31740" xr:uid="{00000000-0005-0000-0000-0000935C0000}"/>
    <cellStyle name="Moneda 5 17 4" xfId="23540" xr:uid="{00000000-0005-0000-0000-0000945C0000}"/>
    <cellStyle name="Moneda 5 18" xfId="19853" xr:uid="{00000000-0005-0000-0000-0000955C0000}"/>
    <cellStyle name="Moneda 5 18 2" xfId="36948" xr:uid="{00000000-0005-0000-0000-0000965C0000}"/>
    <cellStyle name="Moneda 5 18 3" xfId="33042" xr:uid="{00000000-0005-0000-0000-0000975C0000}"/>
    <cellStyle name="Moneda 5 18 4" xfId="23769" xr:uid="{00000000-0005-0000-0000-0000985C0000}"/>
    <cellStyle name="Moneda 5 19" xfId="23998" xr:uid="{00000000-0005-0000-0000-0000995C0000}"/>
    <cellStyle name="Moneda 5 19 2" xfId="37177" xr:uid="{00000000-0005-0000-0000-00009A5C0000}"/>
    <cellStyle name="Moneda 5 2" xfId="11943" xr:uid="{00000000-0005-0000-0000-00009B5C0000}"/>
    <cellStyle name="Moneda 5 2 10" xfId="13635" xr:uid="{00000000-0005-0000-0000-00009C5C0000}"/>
    <cellStyle name="Moneda 5 2 10 10" xfId="22193" xr:uid="{00000000-0005-0000-0000-00009D5C0000}"/>
    <cellStyle name="Moneda 5 2 10 2" xfId="14684" xr:uid="{00000000-0005-0000-0000-00009E5C0000}"/>
    <cellStyle name="Moneda 5 2 10 2 2" xfId="27875" xr:uid="{00000000-0005-0000-0000-00009F5C0000}"/>
    <cellStyle name="Moneda 5 2 10 3" xfId="15740" xr:uid="{00000000-0005-0000-0000-0000A05C0000}"/>
    <cellStyle name="Moneda 5 2 10 3 2" xfId="28931" xr:uid="{00000000-0005-0000-0000-0000A15C0000}"/>
    <cellStyle name="Moneda 5 2 10 4" xfId="16796" xr:uid="{00000000-0005-0000-0000-0000A25C0000}"/>
    <cellStyle name="Moneda 5 2 10 4 2" xfId="29987" xr:uid="{00000000-0005-0000-0000-0000A35C0000}"/>
    <cellStyle name="Moneda 5 2 10 5" xfId="18077" xr:uid="{00000000-0005-0000-0000-0000A45C0000}"/>
    <cellStyle name="Moneda 5 2 10 5 2" xfId="31268" xr:uid="{00000000-0005-0000-0000-0000A55C0000}"/>
    <cellStyle name="Moneda 5 2 10 6" xfId="19363" xr:uid="{00000000-0005-0000-0000-0000A65C0000}"/>
    <cellStyle name="Moneda 5 2 10 6 2" xfId="32554" xr:uid="{00000000-0005-0000-0000-0000A75C0000}"/>
    <cellStyle name="Moneda 5 2 10 7" xfId="20667" xr:uid="{00000000-0005-0000-0000-0000A85C0000}"/>
    <cellStyle name="Moneda 5 2 10 7 2" xfId="33856" xr:uid="{00000000-0005-0000-0000-0000A95C0000}"/>
    <cellStyle name="Moneda 5 2 10 8" xfId="35381" xr:uid="{00000000-0005-0000-0000-0000AA5C0000}"/>
    <cellStyle name="Moneda 5 2 10 9" xfId="26826" xr:uid="{00000000-0005-0000-0000-0000AB5C0000}"/>
    <cellStyle name="Moneda 5 2 11" xfId="12890" xr:uid="{00000000-0005-0000-0000-0000AC5C0000}"/>
    <cellStyle name="Moneda 5 2 11 2" xfId="16918" xr:uid="{00000000-0005-0000-0000-0000AD5C0000}"/>
    <cellStyle name="Moneda 5 2 11 2 2" xfId="30109" xr:uid="{00000000-0005-0000-0000-0000AE5C0000}"/>
    <cellStyle name="Moneda 5 2 11 3" xfId="18198" xr:uid="{00000000-0005-0000-0000-0000AF5C0000}"/>
    <cellStyle name="Moneda 5 2 11 3 2" xfId="31389" xr:uid="{00000000-0005-0000-0000-0000B05C0000}"/>
    <cellStyle name="Moneda 5 2 11 4" xfId="19484" xr:uid="{00000000-0005-0000-0000-0000B15C0000}"/>
    <cellStyle name="Moneda 5 2 11 4 2" xfId="32675" xr:uid="{00000000-0005-0000-0000-0000B25C0000}"/>
    <cellStyle name="Moneda 5 2 11 5" xfId="20788" xr:uid="{00000000-0005-0000-0000-0000B35C0000}"/>
    <cellStyle name="Moneda 5 2 11 5 2" xfId="33977" xr:uid="{00000000-0005-0000-0000-0000B45C0000}"/>
    <cellStyle name="Moneda 5 2 11 6" xfId="35502" xr:uid="{00000000-0005-0000-0000-0000B55C0000}"/>
    <cellStyle name="Moneda 5 2 11 7" xfId="26081" xr:uid="{00000000-0005-0000-0000-0000B65C0000}"/>
    <cellStyle name="Moneda 5 2 11 8" xfId="22314" xr:uid="{00000000-0005-0000-0000-0000B75C0000}"/>
    <cellStyle name="Moneda 5 2 12" xfId="13939" xr:uid="{00000000-0005-0000-0000-0000B85C0000}"/>
    <cellStyle name="Moneda 5 2 12 2" xfId="21033" xr:uid="{00000000-0005-0000-0000-0000B95C0000}"/>
    <cellStyle name="Moneda 5 2 12 2 2" xfId="34222" xr:uid="{00000000-0005-0000-0000-0000BA5C0000}"/>
    <cellStyle name="Moneda 5 2 12 3" xfId="35747" xr:uid="{00000000-0005-0000-0000-0000BB5C0000}"/>
    <cellStyle name="Moneda 5 2 12 4" xfId="27130" xr:uid="{00000000-0005-0000-0000-0000BC5C0000}"/>
    <cellStyle name="Moneda 5 2 12 5" xfId="22559" xr:uid="{00000000-0005-0000-0000-0000BD5C0000}"/>
    <cellStyle name="Moneda 5 2 13" xfId="14995" xr:uid="{00000000-0005-0000-0000-0000BE5C0000}"/>
    <cellStyle name="Moneda 5 2 13 2" xfId="35987" xr:uid="{00000000-0005-0000-0000-0000BF5C0000}"/>
    <cellStyle name="Moneda 5 2 13 3" xfId="28186" xr:uid="{00000000-0005-0000-0000-0000C05C0000}"/>
    <cellStyle name="Moneda 5 2 13 4" xfId="22799" xr:uid="{00000000-0005-0000-0000-0000C15C0000}"/>
    <cellStyle name="Moneda 5 2 14" xfId="16051" xr:uid="{00000000-0005-0000-0000-0000C25C0000}"/>
    <cellStyle name="Moneda 5 2 14 2" xfId="36217" xr:uid="{00000000-0005-0000-0000-0000C35C0000}"/>
    <cellStyle name="Moneda 5 2 14 3" xfId="29242" xr:uid="{00000000-0005-0000-0000-0000C45C0000}"/>
    <cellStyle name="Moneda 5 2 14 4" xfId="23029" xr:uid="{00000000-0005-0000-0000-0000C55C0000}"/>
    <cellStyle name="Moneda 5 2 15" xfId="17332" xr:uid="{00000000-0005-0000-0000-0000C65C0000}"/>
    <cellStyle name="Moneda 5 2 15 2" xfId="36472" xr:uid="{00000000-0005-0000-0000-0000C75C0000}"/>
    <cellStyle name="Moneda 5 2 15 3" xfId="30523" xr:uid="{00000000-0005-0000-0000-0000C85C0000}"/>
    <cellStyle name="Moneda 5 2 15 4" xfId="23293" xr:uid="{00000000-0005-0000-0000-0000C95C0000}"/>
    <cellStyle name="Moneda 5 2 16" xfId="18618" xr:uid="{00000000-0005-0000-0000-0000CA5C0000}"/>
    <cellStyle name="Moneda 5 2 16 2" xfId="36727" xr:uid="{00000000-0005-0000-0000-0000CB5C0000}"/>
    <cellStyle name="Moneda 5 2 16 3" xfId="31809" xr:uid="{00000000-0005-0000-0000-0000CC5C0000}"/>
    <cellStyle name="Moneda 5 2 16 4" xfId="23548" xr:uid="{00000000-0005-0000-0000-0000CD5C0000}"/>
    <cellStyle name="Moneda 5 2 17" xfId="19922" xr:uid="{00000000-0005-0000-0000-0000CE5C0000}"/>
    <cellStyle name="Moneda 5 2 17 2" xfId="36956" xr:uid="{00000000-0005-0000-0000-0000CF5C0000}"/>
    <cellStyle name="Moneda 5 2 17 3" xfId="33111" xr:uid="{00000000-0005-0000-0000-0000D05C0000}"/>
    <cellStyle name="Moneda 5 2 17 4" xfId="23777" xr:uid="{00000000-0005-0000-0000-0000D15C0000}"/>
    <cellStyle name="Moneda 5 2 18" xfId="24006" xr:uid="{00000000-0005-0000-0000-0000D25C0000}"/>
    <cellStyle name="Moneda 5 2 18 2" xfId="37185" xr:uid="{00000000-0005-0000-0000-0000D35C0000}"/>
    <cellStyle name="Moneda 5 2 19" xfId="24235" xr:uid="{00000000-0005-0000-0000-0000D45C0000}"/>
    <cellStyle name="Moneda 5 2 19 2" xfId="37414" xr:uid="{00000000-0005-0000-0000-0000D55C0000}"/>
    <cellStyle name="Moneda 5 2 2" xfId="11961" xr:uid="{00000000-0005-0000-0000-0000D65C0000}"/>
    <cellStyle name="Moneda 5 2 2 10" xfId="12904" xr:uid="{00000000-0005-0000-0000-0000D75C0000}"/>
    <cellStyle name="Moneda 5 2 2 10 2" xfId="16934" xr:uid="{00000000-0005-0000-0000-0000D85C0000}"/>
    <cellStyle name="Moneda 5 2 2 10 2 2" xfId="30125" xr:uid="{00000000-0005-0000-0000-0000D95C0000}"/>
    <cellStyle name="Moneda 5 2 2 10 3" xfId="18214" xr:uid="{00000000-0005-0000-0000-0000DA5C0000}"/>
    <cellStyle name="Moneda 5 2 2 10 3 2" xfId="31405" xr:uid="{00000000-0005-0000-0000-0000DB5C0000}"/>
    <cellStyle name="Moneda 5 2 2 10 4" xfId="19500" xr:uid="{00000000-0005-0000-0000-0000DC5C0000}"/>
    <cellStyle name="Moneda 5 2 2 10 4 2" xfId="32691" xr:uid="{00000000-0005-0000-0000-0000DD5C0000}"/>
    <cellStyle name="Moneda 5 2 2 10 5" xfId="20804" xr:uid="{00000000-0005-0000-0000-0000DE5C0000}"/>
    <cellStyle name="Moneda 5 2 2 10 5 2" xfId="33993" xr:uid="{00000000-0005-0000-0000-0000DF5C0000}"/>
    <cellStyle name="Moneda 5 2 2 10 6" xfId="35518" xr:uid="{00000000-0005-0000-0000-0000E05C0000}"/>
    <cellStyle name="Moneda 5 2 2 10 7" xfId="26095" xr:uid="{00000000-0005-0000-0000-0000E15C0000}"/>
    <cellStyle name="Moneda 5 2 2 10 8" xfId="22330" xr:uid="{00000000-0005-0000-0000-0000E25C0000}"/>
    <cellStyle name="Moneda 5 2 2 11" xfId="13953" xr:uid="{00000000-0005-0000-0000-0000E35C0000}"/>
    <cellStyle name="Moneda 5 2 2 11 2" xfId="21049" xr:uid="{00000000-0005-0000-0000-0000E45C0000}"/>
    <cellStyle name="Moneda 5 2 2 11 2 2" xfId="34238" xr:uid="{00000000-0005-0000-0000-0000E55C0000}"/>
    <cellStyle name="Moneda 5 2 2 11 3" xfId="35763" xr:uid="{00000000-0005-0000-0000-0000E65C0000}"/>
    <cellStyle name="Moneda 5 2 2 11 4" xfId="27144" xr:uid="{00000000-0005-0000-0000-0000E75C0000}"/>
    <cellStyle name="Moneda 5 2 2 11 5" xfId="22575" xr:uid="{00000000-0005-0000-0000-0000E85C0000}"/>
    <cellStyle name="Moneda 5 2 2 12" xfId="15009" xr:uid="{00000000-0005-0000-0000-0000E95C0000}"/>
    <cellStyle name="Moneda 5 2 2 12 2" xfId="36003" xr:uid="{00000000-0005-0000-0000-0000EA5C0000}"/>
    <cellStyle name="Moneda 5 2 2 12 3" xfId="28200" xr:uid="{00000000-0005-0000-0000-0000EB5C0000}"/>
    <cellStyle name="Moneda 5 2 2 12 4" xfId="22815" xr:uid="{00000000-0005-0000-0000-0000EC5C0000}"/>
    <cellStyle name="Moneda 5 2 2 13" xfId="16065" xr:uid="{00000000-0005-0000-0000-0000ED5C0000}"/>
    <cellStyle name="Moneda 5 2 2 13 2" xfId="36233" xr:uid="{00000000-0005-0000-0000-0000EE5C0000}"/>
    <cellStyle name="Moneda 5 2 2 13 3" xfId="29256" xr:uid="{00000000-0005-0000-0000-0000EF5C0000}"/>
    <cellStyle name="Moneda 5 2 2 13 4" xfId="23045" xr:uid="{00000000-0005-0000-0000-0000F05C0000}"/>
    <cellStyle name="Moneda 5 2 2 14" xfId="17346" xr:uid="{00000000-0005-0000-0000-0000F15C0000}"/>
    <cellStyle name="Moneda 5 2 2 14 2" xfId="36488" xr:uid="{00000000-0005-0000-0000-0000F25C0000}"/>
    <cellStyle name="Moneda 5 2 2 14 3" xfId="30537" xr:uid="{00000000-0005-0000-0000-0000F35C0000}"/>
    <cellStyle name="Moneda 5 2 2 14 4" xfId="23309" xr:uid="{00000000-0005-0000-0000-0000F45C0000}"/>
    <cellStyle name="Moneda 5 2 2 15" xfId="18632" xr:uid="{00000000-0005-0000-0000-0000F55C0000}"/>
    <cellStyle name="Moneda 5 2 2 15 2" xfId="36743" xr:uid="{00000000-0005-0000-0000-0000F65C0000}"/>
    <cellStyle name="Moneda 5 2 2 15 3" xfId="31823" xr:uid="{00000000-0005-0000-0000-0000F75C0000}"/>
    <cellStyle name="Moneda 5 2 2 15 4" xfId="23564" xr:uid="{00000000-0005-0000-0000-0000F85C0000}"/>
    <cellStyle name="Moneda 5 2 2 16" xfId="19936" xr:uid="{00000000-0005-0000-0000-0000F95C0000}"/>
    <cellStyle name="Moneda 5 2 2 16 2" xfId="36972" xr:uid="{00000000-0005-0000-0000-0000FA5C0000}"/>
    <cellStyle name="Moneda 5 2 2 16 3" xfId="33125" xr:uid="{00000000-0005-0000-0000-0000FB5C0000}"/>
    <cellStyle name="Moneda 5 2 2 16 4" xfId="23793" xr:uid="{00000000-0005-0000-0000-0000FC5C0000}"/>
    <cellStyle name="Moneda 5 2 2 17" xfId="24022" xr:uid="{00000000-0005-0000-0000-0000FD5C0000}"/>
    <cellStyle name="Moneda 5 2 2 17 2" xfId="37201" xr:uid="{00000000-0005-0000-0000-0000FE5C0000}"/>
    <cellStyle name="Moneda 5 2 2 18" xfId="24251" xr:uid="{00000000-0005-0000-0000-0000FF5C0000}"/>
    <cellStyle name="Moneda 5 2 2 18 2" xfId="37430" xr:uid="{00000000-0005-0000-0000-0000005D0000}"/>
    <cellStyle name="Moneda 5 2 2 19" xfId="24502" xr:uid="{00000000-0005-0000-0000-0000015D0000}"/>
    <cellStyle name="Moneda 5 2 2 19 2" xfId="37681" xr:uid="{00000000-0005-0000-0000-0000025D0000}"/>
    <cellStyle name="Moneda 5 2 2 2" xfId="12041" xr:uid="{00000000-0005-0000-0000-0000035D0000}"/>
    <cellStyle name="Moneda 5 2 2 2 10" xfId="15087" xr:uid="{00000000-0005-0000-0000-0000045D0000}"/>
    <cellStyle name="Moneda 5 2 2 2 10 2" xfId="36067" xr:uid="{00000000-0005-0000-0000-0000055D0000}"/>
    <cellStyle name="Moneda 5 2 2 2 10 3" xfId="28278" xr:uid="{00000000-0005-0000-0000-0000065D0000}"/>
    <cellStyle name="Moneda 5 2 2 2 10 4" xfId="22879" xr:uid="{00000000-0005-0000-0000-0000075D0000}"/>
    <cellStyle name="Moneda 5 2 2 2 11" xfId="16143" xr:uid="{00000000-0005-0000-0000-0000085D0000}"/>
    <cellStyle name="Moneda 5 2 2 2 11 2" xfId="36297" xr:uid="{00000000-0005-0000-0000-0000095D0000}"/>
    <cellStyle name="Moneda 5 2 2 2 11 3" xfId="29334" xr:uid="{00000000-0005-0000-0000-00000A5D0000}"/>
    <cellStyle name="Moneda 5 2 2 2 11 4" xfId="23109" xr:uid="{00000000-0005-0000-0000-00000B5D0000}"/>
    <cellStyle name="Moneda 5 2 2 2 12" xfId="17424" xr:uid="{00000000-0005-0000-0000-00000C5D0000}"/>
    <cellStyle name="Moneda 5 2 2 2 12 2" xfId="36552" xr:uid="{00000000-0005-0000-0000-00000D5D0000}"/>
    <cellStyle name="Moneda 5 2 2 2 12 3" xfId="30615" xr:uid="{00000000-0005-0000-0000-00000E5D0000}"/>
    <cellStyle name="Moneda 5 2 2 2 12 4" xfId="23373" xr:uid="{00000000-0005-0000-0000-00000F5D0000}"/>
    <cellStyle name="Moneda 5 2 2 2 13" xfId="18710" xr:uid="{00000000-0005-0000-0000-0000105D0000}"/>
    <cellStyle name="Moneda 5 2 2 2 13 2" xfId="36807" xr:uid="{00000000-0005-0000-0000-0000115D0000}"/>
    <cellStyle name="Moneda 5 2 2 2 13 3" xfId="31901" xr:uid="{00000000-0005-0000-0000-0000125D0000}"/>
    <cellStyle name="Moneda 5 2 2 2 13 4" xfId="23628" xr:uid="{00000000-0005-0000-0000-0000135D0000}"/>
    <cellStyle name="Moneda 5 2 2 2 14" xfId="20014" xr:uid="{00000000-0005-0000-0000-0000145D0000}"/>
    <cellStyle name="Moneda 5 2 2 2 14 2" xfId="37036" xr:uid="{00000000-0005-0000-0000-0000155D0000}"/>
    <cellStyle name="Moneda 5 2 2 2 14 3" xfId="33203" xr:uid="{00000000-0005-0000-0000-0000165D0000}"/>
    <cellStyle name="Moneda 5 2 2 2 14 4" xfId="23857" xr:uid="{00000000-0005-0000-0000-0000175D0000}"/>
    <cellStyle name="Moneda 5 2 2 2 15" xfId="24086" xr:uid="{00000000-0005-0000-0000-0000185D0000}"/>
    <cellStyle name="Moneda 5 2 2 2 15 2" xfId="37265" xr:uid="{00000000-0005-0000-0000-0000195D0000}"/>
    <cellStyle name="Moneda 5 2 2 2 16" xfId="24315" xr:uid="{00000000-0005-0000-0000-00001A5D0000}"/>
    <cellStyle name="Moneda 5 2 2 2 16 2" xfId="37494" xr:uid="{00000000-0005-0000-0000-00001B5D0000}"/>
    <cellStyle name="Moneda 5 2 2 2 17" xfId="24566" xr:uid="{00000000-0005-0000-0000-00001C5D0000}"/>
    <cellStyle name="Moneda 5 2 2 2 17 2" xfId="37745" xr:uid="{00000000-0005-0000-0000-00001D5D0000}"/>
    <cellStyle name="Moneda 5 2 2 2 18" xfId="34728" xr:uid="{00000000-0005-0000-0000-00001E5D0000}"/>
    <cellStyle name="Moneda 5 2 2 2 19" xfId="25233" xr:uid="{00000000-0005-0000-0000-00001F5D0000}"/>
    <cellStyle name="Moneda 5 2 2 2 2" xfId="12148" xr:uid="{00000000-0005-0000-0000-0000205D0000}"/>
    <cellStyle name="Moneda 5 2 2 2 2 10" xfId="24424" xr:uid="{00000000-0005-0000-0000-0000215D0000}"/>
    <cellStyle name="Moneda 5 2 2 2 2 10 2" xfId="37603" xr:uid="{00000000-0005-0000-0000-0000225D0000}"/>
    <cellStyle name="Moneda 5 2 2 2 2 11" xfId="24675" xr:uid="{00000000-0005-0000-0000-0000235D0000}"/>
    <cellStyle name="Moneda 5 2 2 2 2 11 2" xfId="37854" xr:uid="{00000000-0005-0000-0000-0000245D0000}"/>
    <cellStyle name="Moneda 5 2 2 2 2 12" xfId="34834" xr:uid="{00000000-0005-0000-0000-0000255D0000}"/>
    <cellStyle name="Moneda 5 2 2 2 2 13" xfId="25340" xr:uid="{00000000-0005-0000-0000-0000265D0000}"/>
    <cellStyle name="Moneda 5 2 2 2 2 14" xfId="21646" xr:uid="{00000000-0005-0000-0000-0000275D0000}"/>
    <cellStyle name="Moneda 5 2 2 2 2 2" xfId="13088" xr:uid="{00000000-0005-0000-0000-0000285D0000}"/>
    <cellStyle name="Moneda 5 2 2 2 2 2 2" xfId="17107" xr:uid="{00000000-0005-0000-0000-0000295D0000}"/>
    <cellStyle name="Moneda 5 2 2 2 2 2 2 2" xfId="30298" xr:uid="{00000000-0005-0000-0000-00002A5D0000}"/>
    <cellStyle name="Moneda 5 2 2 2 2 2 3" xfId="18387" xr:uid="{00000000-0005-0000-0000-00002B5D0000}"/>
    <cellStyle name="Moneda 5 2 2 2 2 2 3 2" xfId="31578" xr:uid="{00000000-0005-0000-0000-00002C5D0000}"/>
    <cellStyle name="Moneda 5 2 2 2 2 2 4" xfId="19673" xr:uid="{00000000-0005-0000-0000-00002D5D0000}"/>
    <cellStyle name="Moneda 5 2 2 2 2 2 4 2" xfId="32864" xr:uid="{00000000-0005-0000-0000-00002E5D0000}"/>
    <cellStyle name="Moneda 5 2 2 2 2 2 5" xfId="20977" xr:uid="{00000000-0005-0000-0000-00002F5D0000}"/>
    <cellStyle name="Moneda 5 2 2 2 2 2 5 2" xfId="34166" xr:uid="{00000000-0005-0000-0000-0000305D0000}"/>
    <cellStyle name="Moneda 5 2 2 2 2 2 6" xfId="35691" xr:uid="{00000000-0005-0000-0000-0000315D0000}"/>
    <cellStyle name="Moneda 5 2 2 2 2 2 7" xfId="26279" xr:uid="{00000000-0005-0000-0000-0000325D0000}"/>
    <cellStyle name="Moneda 5 2 2 2 2 2 8" xfId="22503" xr:uid="{00000000-0005-0000-0000-0000335D0000}"/>
    <cellStyle name="Moneda 5 2 2 2 2 3" xfId="14137" xr:uid="{00000000-0005-0000-0000-0000345D0000}"/>
    <cellStyle name="Moneda 5 2 2 2 2 3 2" xfId="21222" xr:uid="{00000000-0005-0000-0000-0000355D0000}"/>
    <cellStyle name="Moneda 5 2 2 2 2 3 2 2" xfId="34411" xr:uid="{00000000-0005-0000-0000-0000365D0000}"/>
    <cellStyle name="Moneda 5 2 2 2 2 3 3" xfId="35936" xr:uid="{00000000-0005-0000-0000-0000375D0000}"/>
    <cellStyle name="Moneda 5 2 2 2 2 3 4" xfId="27328" xr:uid="{00000000-0005-0000-0000-0000385D0000}"/>
    <cellStyle name="Moneda 5 2 2 2 2 3 5" xfId="22748" xr:uid="{00000000-0005-0000-0000-0000395D0000}"/>
    <cellStyle name="Moneda 5 2 2 2 2 4" xfId="15193" xr:uid="{00000000-0005-0000-0000-00003A5D0000}"/>
    <cellStyle name="Moneda 5 2 2 2 2 4 2" xfId="36176" xr:uid="{00000000-0005-0000-0000-00003B5D0000}"/>
    <cellStyle name="Moneda 5 2 2 2 2 4 3" xfId="28384" xr:uid="{00000000-0005-0000-0000-00003C5D0000}"/>
    <cellStyle name="Moneda 5 2 2 2 2 4 4" xfId="22988" xr:uid="{00000000-0005-0000-0000-00003D5D0000}"/>
    <cellStyle name="Moneda 5 2 2 2 2 5" xfId="16249" xr:uid="{00000000-0005-0000-0000-00003E5D0000}"/>
    <cellStyle name="Moneda 5 2 2 2 2 5 2" xfId="36406" xr:uid="{00000000-0005-0000-0000-00003F5D0000}"/>
    <cellStyle name="Moneda 5 2 2 2 2 5 3" xfId="29440" xr:uid="{00000000-0005-0000-0000-0000405D0000}"/>
    <cellStyle name="Moneda 5 2 2 2 2 5 4" xfId="23218" xr:uid="{00000000-0005-0000-0000-0000415D0000}"/>
    <cellStyle name="Moneda 5 2 2 2 2 6" xfId="17530" xr:uid="{00000000-0005-0000-0000-0000425D0000}"/>
    <cellStyle name="Moneda 5 2 2 2 2 6 2" xfId="36661" xr:uid="{00000000-0005-0000-0000-0000435D0000}"/>
    <cellStyle name="Moneda 5 2 2 2 2 6 3" xfId="30721" xr:uid="{00000000-0005-0000-0000-0000445D0000}"/>
    <cellStyle name="Moneda 5 2 2 2 2 6 4" xfId="23482" xr:uid="{00000000-0005-0000-0000-0000455D0000}"/>
    <cellStyle name="Moneda 5 2 2 2 2 7" xfId="18816" xr:uid="{00000000-0005-0000-0000-0000465D0000}"/>
    <cellStyle name="Moneda 5 2 2 2 2 7 2" xfId="36916" xr:uid="{00000000-0005-0000-0000-0000475D0000}"/>
    <cellStyle name="Moneda 5 2 2 2 2 7 3" xfId="32007" xr:uid="{00000000-0005-0000-0000-0000485D0000}"/>
    <cellStyle name="Moneda 5 2 2 2 2 7 4" xfId="23737" xr:uid="{00000000-0005-0000-0000-0000495D0000}"/>
    <cellStyle name="Moneda 5 2 2 2 2 8" xfId="20120" xr:uid="{00000000-0005-0000-0000-00004A5D0000}"/>
    <cellStyle name="Moneda 5 2 2 2 2 8 2" xfId="37145" xr:uid="{00000000-0005-0000-0000-00004B5D0000}"/>
    <cellStyle name="Moneda 5 2 2 2 2 8 3" xfId="33309" xr:uid="{00000000-0005-0000-0000-00004C5D0000}"/>
    <cellStyle name="Moneda 5 2 2 2 2 8 4" xfId="23966" xr:uid="{00000000-0005-0000-0000-00004D5D0000}"/>
    <cellStyle name="Moneda 5 2 2 2 2 9" xfId="24195" xr:uid="{00000000-0005-0000-0000-00004E5D0000}"/>
    <cellStyle name="Moneda 5 2 2 2 2 9 2" xfId="37374" xr:uid="{00000000-0005-0000-0000-00004F5D0000}"/>
    <cellStyle name="Moneda 5 2 2 2 20" xfId="21540" xr:uid="{00000000-0005-0000-0000-0000505D0000}"/>
    <cellStyle name="Moneda 5 2 2 2 3" xfId="12244" xr:uid="{00000000-0005-0000-0000-0000515D0000}"/>
    <cellStyle name="Moneda 5 2 2 2 3 10" xfId="25436" xr:uid="{00000000-0005-0000-0000-0000525D0000}"/>
    <cellStyle name="Moneda 5 2 2 2 3 11" xfId="21742" xr:uid="{00000000-0005-0000-0000-0000535D0000}"/>
    <cellStyle name="Moneda 5 2 2 2 3 2" xfId="13184" xr:uid="{00000000-0005-0000-0000-0000545D0000}"/>
    <cellStyle name="Moneda 5 2 2 2 3 2 2" xfId="26375" xr:uid="{00000000-0005-0000-0000-0000555D0000}"/>
    <cellStyle name="Moneda 5 2 2 2 3 3" xfId="14233" xr:uid="{00000000-0005-0000-0000-0000565D0000}"/>
    <cellStyle name="Moneda 5 2 2 2 3 3 2" xfId="27424" xr:uid="{00000000-0005-0000-0000-0000575D0000}"/>
    <cellStyle name="Moneda 5 2 2 2 3 4" xfId="15289" xr:uid="{00000000-0005-0000-0000-0000585D0000}"/>
    <cellStyle name="Moneda 5 2 2 2 3 4 2" xfId="28480" xr:uid="{00000000-0005-0000-0000-0000595D0000}"/>
    <cellStyle name="Moneda 5 2 2 2 3 5" xfId="16345" xr:uid="{00000000-0005-0000-0000-00005A5D0000}"/>
    <cellStyle name="Moneda 5 2 2 2 3 5 2" xfId="29536" xr:uid="{00000000-0005-0000-0000-00005B5D0000}"/>
    <cellStyle name="Moneda 5 2 2 2 3 6" xfId="17626" xr:uid="{00000000-0005-0000-0000-00005C5D0000}"/>
    <cellStyle name="Moneda 5 2 2 2 3 6 2" xfId="30817" xr:uid="{00000000-0005-0000-0000-00005D5D0000}"/>
    <cellStyle name="Moneda 5 2 2 2 3 7" xfId="18912" xr:uid="{00000000-0005-0000-0000-00005E5D0000}"/>
    <cellStyle name="Moneda 5 2 2 2 3 7 2" xfId="32103" xr:uid="{00000000-0005-0000-0000-00005F5D0000}"/>
    <cellStyle name="Moneda 5 2 2 2 3 8" xfId="20216" xr:uid="{00000000-0005-0000-0000-0000605D0000}"/>
    <cellStyle name="Moneda 5 2 2 2 3 8 2" xfId="33405" xr:uid="{00000000-0005-0000-0000-0000615D0000}"/>
    <cellStyle name="Moneda 5 2 2 2 3 9" xfId="34930" xr:uid="{00000000-0005-0000-0000-0000625D0000}"/>
    <cellStyle name="Moneda 5 2 2 2 4" xfId="12349" xr:uid="{00000000-0005-0000-0000-0000635D0000}"/>
    <cellStyle name="Moneda 5 2 2 2 4 10" xfId="25541" xr:uid="{00000000-0005-0000-0000-0000645D0000}"/>
    <cellStyle name="Moneda 5 2 2 2 4 11" xfId="21847" xr:uid="{00000000-0005-0000-0000-0000655D0000}"/>
    <cellStyle name="Moneda 5 2 2 2 4 2" xfId="13289" xr:uid="{00000000-0005-0000-0000-0000665D0000}"/>
    <cellStyle name="Moneda 5 2 2 2 4 2 2" xfId="26480" xr:uid="{00000000-0005-0000-0000-0000675D0000}"/>
    <cellStyle name="Moneda 5 2 2 2 4 3" xfId="14338" xr:uid="{00000000-0005-0000-0000-0000685D0000}"/>
    <cellStyle name="Moneda 5 2 2 2 4 3 2" xfId="27529" xr:uid="{00000000-0005-0000-0000-0000695D0000}"/>
    <cellStyle name="Moneda 5 2 2 2 4 4" xfId="15394" xr:uid="{00000000-0005-0000-0000-00006A5D0000}"/>
    <cellStyle name="Moneda 5 2 2 2 4 4 2" xfId="28585" xr:uid="{00000000-0005-0000-0000-00006B5D0000}"/>
    <cellStyle name="Moneda 5 2 2 2 4 5" xfId="16450" xr:uid="{00000000-0005-0000-0000-00006C5D0000}"/>
    <cellStyle name="Moneda 5 2 2 2 4 5 2" xfId="29641" xr:uid="{00000000-0005-0000-0000-00006D5D0000}"/>
    <cellStyle name="Moneda 5 2 2 2 4 6" xfId="17731" xr:uid="{00000000-0005-0000-0000-00006E5D0000}"/>
    <cellStyle name="Moneda 5 2 2 2 4 6 2" xfId="30922" xr:uid="{00000000-0005-0000-0000-00006F5D0000}"/>
    <cellStyle name="Moneda 5 2 2 2 4 7" xfId="19017" xr:uid="{00000000-0005-0000-0000-0000705D0000}"/>
    <cellStyle name="Moneda 5 2 2 2 4 7 2" xfId="32208" xr:uid="{00000000-0005-0000-0000-0000715D0000}"/>
    <cellStyle name="Moneda 5 2 2 2 4 8" xfId="20321" xr:uid="{00000000-0005-0000-0000-0000725D0000}"/>
    <cellStyle name="Moneda 5 2 2 2 4 8 2" xfId="33510" xr:uid="{00000000-0005-0000-0000-0000735D0000}"/>
    <cellStyle name="Moneda 5 2 2 2 4 9" xfId="35035" xr:uid="{00000000-0005-0000-0000-0000745D0000}"/>
    <cellStyle name="Moneda 5 2 2 2 5" xfId="12514" xr:uid="{00000000-0005-0000-0000-0000755D0000}"/>
    <cellStyle name="Moneda 5 2 2 2 5 10" xfId="25706" xr:uid="{00000000-0005-0000-0000-0000765D0000}"/>
    <cellStyle name="Moneda 5 2 2 2 5 11" xfId="22008" xr:uid="{00000000-0005-0000-0000-0000775D0000}"/>
    <cellStyle name="Moneda 5 2 2 2 5 2" xfId="13450" xr:uid="{00000000-0005-0000-0000-0000785D0000}"/>
    <cellStyle name="Moneda 5 2 2 2 5 2 2" xfId="26641" xr:uid="{00000000-0005-0000-0000-0000795D0000}"/>
    <cellStyle name="Moneda 5 2 2 2 5 3" xfId="14499" xr:uid="{00000000-0005-0000-0000-00007A5D0000}"/>
    <cellStyle name="Moneda 5 2 2 2 5 3 2" xfId="27690" xr:uid="{00000000-0005-0000-0000-00007B5D0000}"/>
    <cellStyle name="Moneda 5 2 2 2 5 4" xfId="15555" xr:uid="{00000000-0005-0000-0000-00007C5D0000}"/>
    <cellStyle name="Moneda 5 2 2 2 5 4 2" xfId="28746" xr:uid="{00000000-0005-0000-0000-00007D5D0000}"/>
    <cellStyle name="Moneda 5 2 2 2 5 5" xfId="16611" xr:uid="{00000000-0005-0000-0000-00007E5D0000}"/>
    <cellStyle name="Moneda 5 2 2 2 5 5 2" xfId="29802" xr:uid="{00000000-0005-0000-0000-00007F5D0000}"/>
    <cellStyle name="Moneda 5 2 2 2 5 6" xfId="17892" xr:uid="{00000000-0005-0000-0000-0000805D0000}"/>
    <cellStyle name="Moneda 5 2 2 2 5 6 2" xfId="31083" xr:uid="{00000000-0005-0000-0000-0000815D0000}"/>
    <cellStyle name="Moneda 5 2 2 2 5 7" xfId="19178" xr:uid="{00000000-0005-0000-0000-0000825D0000}"/>
    <cellStyle name="Moneda 5 2 2 2 5 7 2" xfId="32369" xr:uid="{00000000-0005-0000-0000-0000835D0000}"/>
    <cellStyle name="Moneda 5 2 2 2 5 8" xfId="20482" xr:uid="{00000000-0005-0000-0000-0000845D0000}"/>
    <cellStyle name="Moneda 5 2 2 2 5 8 2" xfId="33671" xr:uid="{00000000-0005-0000-0000-0000855D0000}"/>
    <cellStyle name="Moneda 5 2 2 2 5 9" xfId="35196" xr:uid="{00000000-0005-0000-0000-0000865D0000}"/>
    <cellStyle name="Moneda 5 2 2 2 6" xfId="12628" xr:uid="{00000000-0005-0000-0000-0000875D0000}"/>
    <cellStyle name="Moneda 5 2 2 2 6 10" xfId="25820" xr:uid="{00000000-0005-0000-0000-0000885D0000}"/>
    <cellStyle name="Moneda 5 2 2 2 6 11" xfId="22122" xr:uid="{00000000-0005-0000-0000-0000895D0000}"/>
    <cellStyle name="Moneda 5 2 2 2 6 2" xfId="13564" xr:uid="{00000000-0005-0000-0000-00008A5D0000}"/>
    <cellStyle name="Moneda 5 2 2 2 6 2 2" xfId="26755" xr:uid="{00000000-0005-0000-0000-00008B5D0000}"/>
    <cellStyle name="Moneda 5 2 2 2 6 3" xfId="14613" xr:uid="{00000000-0005-0000-0000-00008C5D0000}"/>
    <cellStyle name="Moneda 5 2 2 2 6 3 2" xfId="27804" xr:uid="{00000000-0005-0000-0000-00008D5D0000}"/>
    <cellStyle name="Moneda 5 2 2 2 6 4" xfId="15669" xr:uid="{00000000-0005-0000-0000-00008E5D0000}"/>
    <cellStyle name="Moneda 5 2 2 2 6 4 2" xfId="28860" xr:uid="{00000000-0005-0000-0000-00008F5D0000}"/>
    <cellStyle name="Moneda 5 2 2 2 6 5" xfId="16725" xr:uid="{00000000-0005-0000-0000-0000905D0000}"/>
    <cellStyle name="Moneda 5 2 2 2 6 5 2" xfId="29916" xr:uid="{00000000-0005-0000-0000-0000915D0000}"/>
    <cellStyle name="Moneda 5 2 2 2 6 6" xfId="18006" xr:uid="{00000000-0005-0000-0000-0000925D0000}"/>
    <cellStyle name="Moneda 5 2 2 2 6 6 2" xfId="31197" xr:uid="{00000000-0005-0000-0000-0000935D0000}"/>
    <cellStyle name="Moneda 5 2 2 2 6 7" xfId="19292" xr:uid="{00000000-0005-0000-0000-0000945D0000}"/>
    <cellStyle name="Moneda 5 2 2 2 6 7 2" xfId="32483" xr:uid="{00000000-0005-0000-0000-0000955D0000}"/>
    <cellStyle name="Moneda 5 2 2 2 6 8" xfId="20596" xr:uid="{00000000-0005-0000-0000-0000965D0000}"/>
    <cellStyle name="Moneda 5 2 2 2 6 8 2" xfId="33785" xr:uid="{00000000-0005-0000-0000-0000975D0000}"/>
    <cellStyle name="Moneda 5 2 2 2 6 9" xfId="35310" xr:uid="{00000000-0005-0000-0000-0000985D0000}"/>
    <cellStyle name="Moneda 5 2 2 2 7" xfId="13715" xr:uid="{00000000-0005-0000-0000-0000995D0000}"/>
    <cellStyle name="Moneda 5 2 2 2 7 10" xfId="22273" xr:uid="{00000000-0005-0000-0000-00009A5D0000}"/>
    <cellStyle name="Moneda 5 2 2 2 7 2" xfId="14764" xr:uid="{00000000-0005-0000-0000-00009B5D0000}"/>
    <cellStyle name="Moneda 5 2 2 2 7 2 2" xfId="27955" xr:uid="{00000000-0005-0000-0000-00009C5D0000}"/>
    <cellStyle name="Moneda 5 2 2 2 7 3" xfId="15820" xr:uid="{00000000-0005-0000-0000-00009D5D0000}"/>
    <cellStyle name="Moneda 5 2 2 2 7 3 2" xfId="29011" xr:uid="{00000000-0005-0000-0000-00009E5D0000}"/>
    <cellStyle name="Moneda 5 2 2 2 7 4" xfId="16876" xr:uid="{00000000-0005-0000-0000-00009F5D0000}"/>
    <cellStyle name="Moneda 5 2 2 2 7 4 2" xfId="30067" xr:uid="{00000000-0005-0000-0000-0000A05D0000}"/>
    <cellStyle name="Moneda 5 2 2 2 7 5" xfId="18157" xr:uid="{00000000-0005-0000-0000-0000A15D0000}"/>
    <cellStyle name="Moneda 5 2 2 2 7 5 2" xfId="31348" xr:uid="{00000000-0005-0000-0000-0000A25D0000}"/>
    <cellStyle name="Moneda 5 2 2 2 7 6" xfId="19443" xr:uid="{00000000-0005-0000-0000-0000A35D0000}"/>
    <cellStyle name="Moneda 5 2 2 2 7 6 2" xfId="32634" xr:uid="{00000000-0005-0000-0000-0000A45D0000}"/>
    <cellStyle name="Moneda 5 2 2 2 7 7" xfId="20747" xr:uid="{00000000-0005-0000-0000-0000A55D0000}"/>
    <cellStyle name="Moneda 5 2 2 2 7 7 2" xfId="33936" xr:uid="{00000000-0005-0000-0000-0000A65D0000}"/>
    <cellStyle name="Moneda 5 2 2 2 7 8" xfId="35461" xr:uid="{00000000-0005-0000-0000-0000A75D0000}"/>
    <cellStyle name="Moneda 5 2 2 2 7 9" xfId="26906" xr:uid="{00000000-0005-0000-0000-0000A85D0000}"/>
    <cellStyle name="Moneda 5 2 2 2 8" xfId="12982" xr:uid="{00000000-0005-0000-0000-0000A95D0000}"/>
    <cellStyle name="Moneda 5 2 2 2 8 2" xfId="16998" xr:uid="{00000000-0005-0000-0000-0000AA5D0000}"/>
    <cellStyle name="Moneda 5 2 2 2 8 2 2" xfId="30189" xr:uid="{00000000-0005-0000-0000-0000AB5D0000}"/>
    <cellStyle name="Moneda 5 2 2 2 8 3" xfId="18278" xr:uid="{00000000-0005-0000-0000-0000AC5D0000}"/>
    <cellStyle name="Moneda 5 2 2 2 8 3 2" xfId="31469" xr:uid="{00000000-0005-0000-0000-0000AD5D0000}"/>
    <cellStyle name="Moneda 5 2 2 2 8 4" xfId="19564" xr:uid="{00000000-0005-0000-0000-0000AE5D0000}"/>
    <cellStyle name="Moneda 5 2 2 2 8 4 2" xfId="32755" xr:uid="{00000000-0005-0000-0000-0000AF5D0000}"/>
    <cellStyle name="Moneda 5 2 2 2 8 5" xfId="20868" xr:uid="{00000000-0005-0000-0000-0000B05D0000}"/>
    <cellStyle name="Moneda 5 2 2 2 8 5 2" xfId="34057" xr:uid="{00000000-0005-0000-0000-0000B15D0000}"/>
    <cellStyle name="Moneda 5 2 2 2 8 6" xfId="35582" xr:uid="{00000000-0005-0000-0000-0000B25D0000}"/>
    <cellStyle name="Moneda 5 2 2 2 8 7" xfId="26173" xr:uid="{00000000-0005-0000-0000-0000B35D0000}"/>
    <cellStyle name="Moneda 5 2 2 2 8 8" xfId="22394" xr:uid="{00000000-0005-0000-0000-0000B45D0000}"/>
    <cellStyle name="Moneda 5 2 2 2 9" xfId="14031" xr:uid="{00000000-0005-0000-0000-0000B55D0000}"/>
    <cellStyle name="Moneda 5 2 2 2 9 2" xfId="21113" xr:uid="{00000000-0005-0000-0000-0000B65D0000}"/>
    <cellStyle name="Moneda 5 2 2 2 9 2 2" xfId="34302" xr:uid="{00000000-0005-0000-0000-0000B75D0000}"/>
    <cellStyle name="Moneda 5 2 2 2 9 3" xfId="35827" xr:uid="{00000000-0005-0000-0000-0000B85D0000}"/>
    <cellStyle name="Moneda 5 2 2 2 9 4" xfId="27222" xr:uid="{00000000-0005-0000-0000-0000B95D0000}"/>
    <cellStyle name="Moneda 5 2 2 2 9 5" xfId="22639" xr:uid="{00000000-0005-0000-0000-0000BA5D0000}"/>
    <cellStyle name="Moneda 5 2 2 20" xfId="34650" xr:uid="{00000000-0005-0000-0000-0000BB5D0000}"/>
    <cellStyle name="Moneda 5 2 2 21" xfId="25153" xr:uid="{00000000-0005-0000-0000-0000BC5D0000}"/>
    <cellStyle name="Moneda 5 2 2 22" xfId="21462" xr:uid="{00000000-0005-0000-0000-0000BD5D0000}"/>
    <cellStyle name="Moneda 5 2 2 3" xfId="12009" xr:uid="{00000000-0005-0000-0000-0000BE5D0000}"/>
    <cellStyle name="Moneda 5 2 2 3 10" xfId="15055" xr:uid="{00000000-0005-0000-0000-0000BF5D0000}"/>
    <cellStyle name="Moneda 5 2 2 3 10 2" xfId="36035" xr:uid="{00000000-0005-0000-0000-0000C05D0000}"/>
    <cellStyle name="Moneda 5 2 2 3 10 3" xfId="28246" xr:uid="{00000000-0005-0000-0000-0000C15D0000}"/>
    <cellStyle name="Moneda 5 2 2 3 10 4" xfId="22847" xr:uid="{00000000-0005-0000-0000-0000C25D0000}"/>
    <cellStyle name="Moneda 5 2 2 3 11" xfId="16111" xr:uid="{00000000-0005-0000-0000-0000C35D0000}"/>
    <cellStyle name="Moneda 5 2 2 3 11 2" xfId="36265" xr:uid="{00000000-0005-0000-0000-0000C45D0000}"/>
    <cellStyle name="Moneda 5 2 2 3 11 3" xfId="29302" xr:uid="{00000000-0005-0000-0000-0000C55D0000}"/>
    <cellStyle name="Moneda 5 2 2 3 11 4" xfId="23077" xr:uid="{00000000-0005-0000-0000-0000C65D0000}"/>
    <cellStyle name="Moneda 5 2 2 3 12" xfId="17392" xr:uid="{00000000-0005-0000-0000-0000C75D0000}"/>
    <cellStyle name="Moneda 5 2 2 3 12 2" xfId="36520" xr:uid="{00000000-0005-0000-0000-0000C85D0000}"/>
    <cellStyle name="Moneda 5 2 2 3 12 3" xfId="30583" xr:uid="{00000000-0005-0000-0000-0000C95D0000}"/>
    <cellStyle name="Moneda 5 2 2 3 12 4" xfId="23341" xr:uid="{00000000-0005-0000-0000-0000CA5D0000}"/>
    <cellStyle name="Moneda 5 2 2 3 13" xfId="18678" xr:uid="{00000000-0005-0000-0000-0000CB5D0000}"/>
    <cellStyle name="Moneda 5 2 2 3 13 2" xfId="36775" xr:uid="{00000000-0005-0000-0000-0000CC5D0000}"/>
    <cellStyle name="Moneda 5 2 2 3 13 3" xfId="31869" xr:uid="{00000000-0005-0000-0000-0000CD5D0000}"/>
    <cellStyle name="Moneda 5 2 2 3 13 4" xfId="23596" xr:uid="{00000000-0005-0000-0000-0000CE5D0000}"/>
    <cellStyle name="Moneda 5 2 2 3 14" xfId="19982" xr:uid="{00000000-0005-0000-0000-0000CF5D0000}"/>
    <cellStyle name="Moneda 5 2 2 3 14 2" xfId="37004" xr:uid="{00000000-0005-0000-0000-0000D05D0000}"/>
    <cellStyle name="Moneda 5 2 2 3 14 3" xfId="33171" xr:uid="{00000000-0005-0000-0000-0000D15D0000}"/>
    <cellStyle name="Moneda 5 2 2 3 14 4" xfId="23825" xr:uid="{00000000-0005-0000-0000-0000D25D0000}"/>
    <cellStyle name="Moneda 5 2 2 3 15" xfId="24054" xr:uid="{00000000-0005-0000-0000-0000D35D0000}"/>
    <cellStyle name="Moneda 5 2 2 3 15 2" xfId="37233" xr:uid="{00000000-0005-0000-0000-0000D45D0000}"/>
    <cellStyle name="Moneda 5 2 2 3 16" xfId="24283" xr:uid="{00000000-0005-0000-0000-0000D55D0000}"/>
    <cellStyle name="Moneda 5 2 2 3 16 2" xfId="37462" xr:uid="{00000000-0005-0000-0000-0000D65D0000}"/>
    <cellStyle name="Moneda 5 2 2 3 17" xfId="24534" xr:uid="{00000000-0005-0000-0000-0000D75D0000}"/>
    <cellStyle name="Moneda 5 2 2 3 17 2" xfId="37713" xr:uid="{00000000-0005-0000-0000-0000D85D0000}"/>
    <cellStyle name="Moneda 5 2 2 3 18" xfId="34696" xr:uid="{00000000-0005-0000-0000-0000D95D0000}"/>
    <cellStyle name="Moneda 5 2 2 3 19" xfId="25201" xr:uid="{00000000-0005-0000-0000-0000DA5D0000}"/>
    <cellStyle name="Moneda 5 2 2 3 2" xfId="12116" xr:uid="{00000000-0005-0000-0000-0000DB5D0000}"/>
    <cellStyle name="Moneda 5 2 2 3 2 10" xfId="24392" xr:uid="{00000000-0005-0000-0000-0000DC5D0000}"/>
    <cellStyle name="Moneda 5 2 2 3 2 10 2" xfId="37571" xr:uid="{00000000-0005-0000-0000-0000DD5D0000}"/>
    <cellStyle name="Moneda 5 2 2 3 2 11" xfId="24643" xr:uid="{00000000-0005-0000-0000-0000DE5D0000}"/>
    <cellStyle name="Moneda 5 2 2 3 2 11 2" xfId="37822" xr:uid="{00000000-0005-0000-0000-0000DF5D0000}"/>
    <cellStyle name="Moneda 5 2 2 3 2 12" xfId="34802" xr:uid="{00000000-0005-0000-0000-0000E05D0000}"/>
    <cellStyle name="Moneda 5 2 2 3 2 13" xfId="25308" xr:uid="{00000000-0005-0000-0000-0000E15D0000}"/>
    <cellStyle name="Moneda 5 2 2 3 2 14" xfId="21614" xr:uid="{00000000-0005-0000-0000-0000E25D0000}"/>
    <cellStyle name="Moneda 5 2 2 3 2 2" xfId="13056" xr:uid="{00000000-0005-0000-0000-0000E35D0000}"/>
    <cellStyle name="Moneda 5 2 2 3 2 2 2" xfId="17075" xr:uid="{00000000-0005-0000-0000-0000E45D0000}"/>
    <cellStyle name="Moneda 5 2 2 3 2 2 2 2" xfId="30266" xr:uid="{00000000-0005-0000-0000-0000E55D0000}"/>
    <cellStyle name="Moneda 5 2 2 3 2 2 3" xfId="18355" xr:uid="{00000000-0005-0000-0000-0000E65D0000}"/>
    <cellStyle name="Moneda 5 2 2 3 2 2 3 2" xfId="31546" xr:uid="{00000000-0005-0000-0000-0000E75D0000}"/>
    <cellStyle name="Moneda 5 2 2 3 2 2 4" xfId="19641" xr:uid="{00000000-0005-0000-0000-0000E85D0000}"/>
    <cellStyle name="Moneda 5 2 2 3 2 2 4 2" xfId="32832" xr:uid="{00000000-0005-0000-0000-0000E95D0000}"/>
    <cellStyle name="Moneda 5 2 2 3 2 2 5" xfId="20945" xr:uid="{00000000-0005-0000-0000-0000EA5D0000}"/>
    <cellStyle name="Moneda 5 2 2 3 2 2 5 2" xfId="34134" xr:uid="{00000000-0005-0000-0000-0000EB5D0000}"/>
    <cellStyle name="Moneda 5 2 2 3 2 2 6" xfId="35659" xr:uid="{00000000-0005-0000-0000-0000EC5D0000}"/>
    <cellStyle name="Moneda 5 2 2 3 2 2 7" xfId="26247" xr:uid="{00000000-0005-0000-0000-0000ED5D0000}"/>
    <cellStyle name="Moneda 5 2 2 3 2 2 8" xfId="22471" xr:uid="{00000000-0005-0000-0000-0000EE5D0000}"/>
    <cellStyle name="Moneda 5 2 2 3 2 3" xfId="14105" xr:uid="{00000000-0005-0000-0000-0000EF5D0000}"/>
    <cellStyle name="Moneda 5 2 2 3 2 3 2" xfId="21190" xr:uid="{00000000-0005-0000-0000-0000F05D0000}"/>
    <cellStyle name="Moneda 5 2 2 3 2 3 2 2" xfId="34379" xr:uid="{00000000-0005-0000-0000-0000F15D0000}"/>
    <cellStyle name="Moneda 5 2 2 3 2 3 3" xfId="35904" xr:uid="{00000000-0005-0000-0000-0000F25D0000}"/>
    <cellStyle name="Moneda 5 2 2 3 2 3 4" xfId="27296" xr:uid="{00000000-0005-0000-0000-0000F35D0000}"/>
    <cellStyle name="Moneda 5 2 2 3 2 3 5" xfId="22716" xr:uid="{00000000-0005-0000-0000-0000F45D0000}"/>
    <cellStyle name="Moneda 5 2 2 3 2 4" xfId="15161" xr:uid="{00000000-0005-0000-0000-0000F55D0000}"/>
    <cellStyle name="Moneda 5 2 2 3 2 4 2" xfId="36144" xr:uid="{00000000-0005-0000-0000-0000F65D0000}"/>
    <cellStyle name="Moneda 5 2 2 3 2 4 3" xfId="28352" xr:uid="{00000000-0005-0000-0000-0000F75D0000}"/>
    <cellStyle name="Moneda 5 2 2 3 2 4 4" xfId="22956" xr:uid="{00000000-0005-0000-0000-0000F85D0000}"/>
    <cellStyle name="Moneda 5 2 2 3 2 5" xfId="16217" xr:uid="{00000000-0005-0000-0000-0000F95D0000}"/>
    <cellStyle name="Moneda 5 2 2 3 2 5 2" xfId="36374" xr:uid="{00000000-0005-0000-0000-0000FA5D0000}"/>
    <cellStyle name="Moneda 5 2 2 3 2 5 3" xfId="29408" xr:uid="{00000000-0005-0000-0000-0000FB5D0000}"/>
    <cellStyle name="Moneda 5 2 2 3 2 5 4" xfId="23186" xr:uid="{00000000-0005-0000-0000-0000FC5D0000}"/>
    <cellStyle name="Moneda 5 2 2 3 2 6" xfId="17498" xr:uid="{00000000-0005-0000-0000-0000FD5D0000}"/>
    <cellStyle name="Moneda 5 2 2 3 2 6 2" xfId="36629" xr:uid="{00000000-0005-0000-0000-0000FE5D0000}"/>
    <cellStyle name="Moneda 5 2 2 3 2 6 3" xfId="30689" xr:uid="{00000000-0005-0000-0000-0000FF5D0000}"/>
    <cellStyle name="Moneda 5 2 2 3 2 6 4" xfId="23450" xr:uid="{00000000-0005-0000-0000-0000005E0000}"/>
    <cellStyle name="Moneda 5 2 2 3 2 7" xfId="18784" xr:uid="{00000000-0005-0000-0000-0000015E0000}"/>
    <cellStyle name="Moneda 5 2 2 3 2 7 2" xfId="36884" xr:uid="{00000000-0005-0000-0000-0000025E0000}"/>
    <cellStyle name="Moneda 5 2 2 3 2 7 3" xfId="31975" xr:uid="{00000000-0005-0000-0000-0000035E0000}"/>
    <cellStyle name="Moneda 5 2 2 3 2 7 4" xfId="23705" xr:uid="{00000000-0005-0000-0000-0000045E0000}"/>
    <cellStyle name="Moneda 5 2 2 3 2 8" xfId="20088" xr:uid="{00000000-0005-0000-0000-0000055E0000}"/>
    <cellStyle name="Moneda 5 2 2 3 2 8 2" xfId="37113" xr:uid="{00000000-0005-0000-0000-0000065E0000}"/>
    <cellStyle name="Moneda 5 2 2 3 2 8 3" xfId="33277" xr:uid="{00000000-0005-0000-0000-0000075E0000}"/>
    <cellStyle name="Moneda 5 2 2 3 2 8 4" xfId="23934" xr:uid="{00000000-0005-0000-0000-0000085E0000}"/>
    <cellStyle name="Moneda 5 2 2 3 2 9" xfId="24163" xr:uid="{00000000-0005-0000-0000-0000095E0000}"/>
    <cellStyle name="Moneda 5 2 2 3 2 9 2" xfId="37342" xr:uid="{00000000-0005-0000-0000-00000A5E0000}"/>
    <cellStyle name="Moneda 5 2 2 3 20" xfId="21508" xr:uid="{00000000-0005-0000-0000-00000B5E0000}"/>
    <cellStyle name="Moneda 5 2 2 3 3" xfId="12212" xr:uid="{00000000-0005-0000-0000-00000C5E0000}"/>
    <cellStyle name="Moneda 5 2 2 3 3 10" xfId="25404" xr:uid="{00000000-0005-0000-0000-00000D5E0000}"/>
    <cellStyle name="Moneda 5 2 2 3 3 11" xfId="21710" xr:uid="{00000000-0005-0000-0000-00000E5E0000}"/>
    <cellStyle name="Moneda 5 2 2 3 3 2" xfId="13152" xr:uid="{00000000-0005-0000-0000-00000F5E0000}"/>
    <cellStyle name="Moneda 5 2 2 3 3 2 2" xfId="26343" xr:uid="{00000000-0005-0000-0000-0000105E0000}"/>
    <cellStyle name="Moneda 5 2 2 3 3 3" xfId="14201" xr:uid="{00000000-0005-0000-0000-0000115E0000}"/>
    <cellStyle name="Moneda 5 2 2 3 3 3 2" xfId="27392" xr:uid="{00000000-0005-0000-0000-0000125E0000}"/>
    <cellStyle name="Moneda 5 2 2 3 3 4" xfId="15257" xr:uid="{00000000-0005-0000-0000-0000135E0000}"/>
    <cellStyle name="Moneda 5 2 2 3 3 4 2" xfId="28448" xr:uid="{00000000-0005-0000-0000-0000145E0000}"/>
    <cellStyle name="Moneda 5 2 2 3 3 5" xfId="16313" xr:uid="{00000000-0005-0000-0000-0000155E0000}"/>
    <cellStyle name="Moneda 5 2 2 3 3 5 2" xfId="29504" xr:uid="{00000000-0005-0000-0000-0000165E0000}"/>
    <cellStyle name="Moneda 5 2 2 3 3 6" xfId="17594" xr:uid="{00000000-0005-0000-0000-0000175E0000}"/>
    <cellStyle name="Moneda 5 2 2 3 3 6 2" xfId="30785" xr:uid="{00000000-0005-0000-0000-0000185E0000}"/>
    <cellStyle name="Moneda 5 2 2 3 3 7" xfId="18880" xr:uid="{00000000-0005-0000-0000-0000195E0000}"/>
    <cellStyle name="Moneda 5 2 2 3 3 7 2" xfId="32071" xr:uid="{00000000-0005-0000-0000-00001A5E0000}"/>
    <cellStyle name="Moneda 5 2 2 3 3 8" xfId="20184" xr:uid="{00000000-0005-0000-0000-00001B5E0000}"/>
    <cellStyle name="Moneda 5 2 2 3 3 8 2" xfId="33373" xr:uid="{00000000-0005-0000-0000-00001C5E0000}"/>
    <cellStyle name="Moneda 5 2 2 3 3 9" xfId="34898" xr:uid="{00000000-0005-0000-0000-00001D5E0000}"/>
    <cellStyle name="Moneda 5 2 2 3 4" xfId="12317" xr:uid="{00000000-0005-0000-0000-00001E5E0000}"/>
    <cellStyle name="Moneda 5 2 2 3 4 10" xfId="25509" xr:uid="{00000000-0005-0000-0000-00001F5E0000}"/>
    <cellStyle name="Moneda 5 2 2 3 4 11" xfId="21815" xr:uid="{00000000-0005-0000-0000-0000205E0000}"/>
    <cellStyle name="Moneda 5 2 2 3 4 2" xfId="13257" xr:uid="{00000000-0005-0000-0000-0000215E0000}"/>
    <cellStyle name="Moneda 5 2 2 3 4 2 2" xfId="26448" xr:uid="{00000000-0005-0000-0000-0000225E0000}"/>
    <cellStyle name="Moneda 5 2 2 3 4 3" xfId="14306" xr:uid="{00000000-0005-0000-0000-0000235E0000}"/>
    <cellStyle name="Moneda 5 2 2 3 4 3 2" xfId="27497" xr:uid="{00000000-0005-0000-0000-0000245E0000}"/>
    <cellStyle name="Moneda 5 2 2 3 4 4" xfId="15362" xr:uid="{00000000-0005-0000-0000-0000255E0000}"/>
    <cellStyle name="Moneda 5 2 2 3 4 4 2" xfId="28553" xr:uid="{00000000-0005-0000-0000-0000265E0000}"/>
    <cellStyle name="Moneda 5 2 2 3 4 5" xfId="16418" xr:uid="{00000000-0005-0000-0000-0000275E0000}"/>
    <cellStyle name="Moneda 5 2 2 3 4 5 2" xfId="29609" xr:uid="{00000000-0005-0000-0000-0000285E0000}"/>
    <cellStyle name="Moneda 5 2 2 3 4 6" xfId="17699" xr:uid="{00000000-0005-0000-0000-0000295E0000}"/>
    <cellStyle name="Moneda 5 2 2 3 4 6 2" xfId="30890" xr:uid="{00000000-0005-0000-0000-00002A5E0000}"/>
    <cellStyle name="Moneda 5 2 2 3 4 7" xfId="18985" xr:uid="{00000000-0005-0000-0000-00002B5E0000}"/>
    <cellStyle name="Moneda 5 2 2 3 4 7 2" xfId="32176" xr:uid="{00000000-0005-0000-0000-00002C5E0000}"/>
    <cellStyle name="Moneda 5 2 2 3 4 8" xfId="20289" xr:uid="{00000000-0005-0000-0000-00002D5E0000}"/>
    <cellStyle name="Moneda 5 2 2 3 4 8 2" xfId="33478" xr:uid="{00000000-0005-0000-0000-00002E5E0000}"/>
    <cellStyle name="Moneda 5 2 2 3 4 9" xfId="35003" xr:uid="{00000000-0005-0000-0000-00002F5E0000}"/>
    <cellStyle name="Moneda 5 2 2 3 5" xfId="12482" xr:uid="{00000000-0005-0000-0000-0000305E0000}"/>
    <cellStyle name="Moneda 5 2 2 3 5 10" xfId="25674" xr:uid="{00000000-0005-0000-0000-0000315E0000}"/>
    <cellStyle name="Moneda 5 2 2 3 5 11" xfId="21976" xr:uid="{00000000-0005-0000-0000-0000325E0000}"/>
    <cellStyle name="Moneda 5 2 2 3 5 2" xfId="13418" xr:uid="{00000000-0005-0000-0000-0000335E0000}"/>
    <cellStyle name="Moneda 5 2 2 3 5 2 2" xfId="26609" xr:uid="{00000000-0005-0000-0000-0000345E0000}"/>
    <cellStyle name="Moneda 5 2 2 3 5 3" xfId="14467" xr:uid="{00000000-0005-0000-0000-0000355E0000}"/>
    <cellStyle name="Moneda 5 2 2 3 5 3 2" xfId="27658" xr:uid="{00000000-0005-0000-0000-0000365E0000}"/>
    <cellStyle name="Moneda 5 2 2 3 5 4" xfId="15523" xr:uid="{00000000-0005-0000-0000-0000375E0000}"/>
    <cellStyle name="Moneda 5 2 2 3 5 4 2" xfId="28714" xr:uid="{00000000-0005-0000-0000-0000385E0000}"/>
    <cellStyle name="Moneda 5 2 2 3 5 5" xfId="16579" xr:uid="{00000000-0005-0000-0000-0000395E0000}"/>
    <cellStyle name="Moneda 5 2 2 3 5 5 2" xfId="29770" xr:uid="{00000000-0005-0000-0000-00003A5E0000}"/>
    <cellStyle name="Moneda 5 2 2 3 5 6" xfId="17860" xr:uid="{00000000-0005-0000-0000-00003B5E0000}"/>
    <cellStyle name="Moneda 5 2 2 3 5 6 2" xfId="31051" xr:uid="{00000000-0005-0000-0000-00003C5E0000}"/>
    <cellStyle name="Moneda 5 2 2 3 5 7" xfId="19146" xr:uid="{00000000-0005-0000-0000-00003D5E0000}"/>
    <cellStyle name="Moneda 5 2 2 3 5 7 2" xfId="32337" xr:uid="{00000000-0005-0000-0000-00003E5E0000}"/>
    <cellStyle name="Moneda 5 2 2 3 5 8" xfId="20450" xr:uid="{00000000-0005-0000-0000-00003F5E0000}"/>
    <cellStyle name="Moneda 5 2 2 3 5 8 2" xfId="33639" xr:uid="{00000000-0005-0000-0000-0000405E0000}"/>
    <cellStyle name="Moneda 5 2 2 3 5 9" xfId="35164" xr:uid="{00000000-0005-0000-0000-0000415E0000}"/>
    <cellStyle name="Moneda 5 2 2 3 6" xfId="12596" xr:uid="{00000000-0005-0000-0000-0000425E0000}"/>
    <cellStyle name="Moneda 5 2 2 3 6 10" xfId="25788" xr:uid="{00000000-0005-0000-0000-0000435E0000}"/>
    <cellStyle name="Moneda 5 2 2 3 6 11" xfId="22090" xr:uid="{00000000-0005-0000-0000-0000445E0000}"/>
    <cellStyle name="Moneda 5 2 2 3 6 2" xfId="13532" xr:uid="{00000000-0005-0000-0000-0000455E0000}"/>
    <cellStyle name="Moneda 5 2 2 3 6 2 2" xfId="26723" xr:uid="{00000000-0005-0000-0000-0000465E0000}"/>
    <cellStyle name="Moneda 5 2 2 3 6 3" xfId="14581" xr:uid="{00000000-0005-0000-0000-0000475E0000}"/>
    <cellStyle name="Moneda 5 2 2 3 6 3 2" xfId="27772" xr:uid="{00000000-0005-0000-0000-0000485E0000}"/>
    <cellStyle name="Moneda 5 2 2 3 6 4" xfId="15637" xr:uid="{00000000-0005-0000-0000-0000495E0000}"/>
    <cellStyle name="Moneda 5 2 2 3 6 4 2" xfId="28828" xr:uid="{00000000-0005-0000-0000-00004A5E0000}"/>
    <cellStyle name="Moneda 5 2 2 3 6 5" xfId="16693" xr:uid="{00000000-0005-0000-0000-00004B5E0000}"/>
    <cellStyle name="Moneda 5 2 2 3 6 5 2" xfId="29884" xr:uid="{00000000-0005-0000-0000-00004C5E0000}"/>
    <cellStyle name="Moneda 5 2 2 3 6 6" xfId="17974" xr:uid="{00000000-0005-0000-0000-00004D5E0000}"/>
    <cellStyle name="Moneda 5 2 2 3 6 6 2" xfId="31165" xr:uid="{00000000-0005-0000-0000-00004E5E0000}"/>
    <cellStyle name="Moneda 5 2 2 3 6 7" xfId="19260" xr:uid="{00000000-0005-0000-0000-00004F5E0000}"/>
    <cellStyle name="Moneda 5 2 2 3 6 7 2" xfId="32451" xr:uid="{00000000-0005-0000-0000-0000505E0000}"/>
    <cellStyle name="Moneda 5 2 2 3 6 8" xfId="20564" xr:uid="{00000000-0005-0000-0000-0000515E0000}"/>
    <cellStyle name="Moneda 5 2 2 3 6 8 2" xfId="33753" xr:uid="{00000000-0005-0000-0000-0000525E0000}"/>
    <cellStyle name="Moneda 5 2 2 3 6 9" xfId="35278" xr:uid="{00000000-0005-0000-0000-0000535E0000}"/>
    <cellStyle name="Moneda 5 2 2 3 7" xfId="13683" xr:uid="{00000000-0005-0000-0000-0000545E0000}"/>
    <cellStyle name="Moneda 5 2 2 3 7 10" xfId="22241" xr:uid="{00000000-0005-0000-0000-0000555E0000}"/>
    <cellStyle name="Moneda 5 2 2 3 7 2" xfId="14732" xr:uid="{00000000-0005-0000-0000-0000565E0000}"/>
    <cellStyle name="Moneda 5 2 2 3 7 2 2" xfId="27923" xr:uid="{00000000-0005-0000-0000-0000575E0000}"/>
    <cellStyle name="Moneda 5 2 2 3 7 3" xfId="15788" xr:uid="{00000000-0005-0000-0000-0000585E0000}"/>
    <cellStyle name="Moneda 5 2 2 3 7 3 2" xfId="28979" xr:uid="{00000000-0005-0000-0000-0000595E0000}"/>
    <cellStyle name="Moneda 5 2 2 3 7 4" xfId="16844" xr:uid="{00000000-0005-0000-0000-00005A5E0000}"/>
    <cellStyle name="Moneda 5 2 2 3 7 4 2" xfId="30035" xr:uid="{00000000-0005-0000-0000-00005B5E0000}"/>
    <cellStyle name="Moneda 5 2 2 3 7 5" xfId="18125" xr:uid="{00000000-0005-0000-0000-00005C5E0000}"/>
    <cellStyle name="Moneda 5 2 2 3 7 5 2" xfId="31316" xr:uid="{00000000-0005-0000-0000-00005D5E0000}"/>
    <cellStyle name="Moneda 5 2 2 3 7 6" xfId="19411" xr:uid="{00000000-0005-0000-0000-00005E5E0000}"/>
    <cellStyle name="Moneda 5 2 2 3 7 6 2" xfId="32602" xr:uid="{00000000-0005-0000-0000-00005F5E0000}"/>
    <cellStyle name="Moneda 5 2 2 3 7 7" xfId="20715" xr:uid="{00000000-0005-0000-0000-0000605E0000}"/>
    <cellStyle name="Moneda 5 2 2 3 7 7 2" xfId="33904" xr:uid="{00000000-0005-0000-0000-0000615E0000}"/>
    <cellStyle name="Moneda 5 2 2 3 7 8" xfId="35429" xr:uid="{00000000-0005-0000-0000-0000625E0000}"/>
    <cellStyle name="Moneda 5 2 2 3 7 9" xfId="26874" xr:uid="{00000000-0005-0000-0000-0000635E0000}"/>
    <cellStyle name="Moneda 5 2 2 3 8" xfId="12950" xr:uid="{00000000-0005-0000-0000-0000645E0000}"/>
    <cellStyle name="Moneda 5 2 2 3 8 2" xfId="16966" xr:uid="{00000000-0005-0000-0000-0000655E0000}"/>
    <cellStyle name="Moneda 5 2 2 3 8 2 2" xfId="30157" xr:uid="{00000000-0005-0000-0000-0000665E0000}"/>
    <cellStyle name="Moneda 5 2 2 3 8 3" xfId="18246" xr:uid="{00000000-0005-0000-0000-0000675E0000}"/>
    <cellStyle name="Moneda 5 2 2 3 8 3 2" xfId="31437" xr:uid="{00000000-0005-0000-0000-0000685E0000}"/>
    <cellStyle name="Moneda 5 2 2 3 8 4" xfId="19532" xr:uid="{00000000-0005-0000-0000-0000695E0000}"/>
    <cellStyle name="Moneda 5 2 2 3 8 4 2" xfId="32723" xr:uid="{00000000-0005-0000-0000-00006A5E0000}"/>
    <cellStyle name="Moneda 5 2 2 3 8 5" xfId="20836" xr:uid="{00000000-0005-0000-0000-00006B5E0000}"/>
    <cellStyle name="Moneda 5 2 2 3 8 5 2" xfId="34025" xr:uid="{00000000-0005-0000-0000-00006C5E0000}"/>
    <cellStyle name="Moneda 5 2 2 3 8 6" xfId="35550" xr:uid="{00000000-0005-0000-0000-00006D5E0000}"/>
    <cellStyle name="Moneda 5 2 2 3 8 7" xfId="26141" xr:uid="{00000000-0005-0000-0000-00006E5E0000}"/>
    <cellStyle name="Moneda 5 2 2 3 8 8" xfId="22362" xr:uid="{00000000-0005-0000-0000-00006F5E0000}"/>
    <cellStyle name="Moneda 5 2 2 3 9" xfId="13999" xr:uid="{00000000-0005-0000-0000-0000705E0000}"/>
    <cellStyle name="Moneda 5 2 2 3 9 2" xfId="21081" xr:uid="{00000000-0005-0000-0000-0000715E0000}"/>
    <cellStyle name="Moneda 5 2 2 3 9 2 2" xfId="34270" xr:uid="{00000000-0005-0000-0000-0000725E0000}"/>
    <cellStyle name="Moneda 5 2 2 3 9 3" xfId="35795" xr:uid="{00000000-0005-0000-0000-0000735E0000}"/>
    <cellStyle name="Moneda 5 2 2 3 9 4" xfId="27190" xr:uid="{00000000-0005-0000-0000-0000745E0000}"/>
    <cellStyle name="Moneda 5 2 2 3 9 5" xfId="22607" xr:uid="{00000000-0005-0000-0000-0000755E0000}"/>
    <cellStyle name="Moneda 5 2 2 4" xfId="12084" xr:uid="{00000000-0005-0000-0000-0000765E0000}"/>
    <cellStyle name="Moneda 5 2 2 4 10" xfId="24360" xr:uid="{00000000-0005-0000-0000-0000775E0000}"/>
    <cellStyle name="Moneda 5 2 2 4 10 2" xfId="37539" xr:uid="{00000000-0005-0000-0000-0000785E0000}"/>
    <cellStyle name="Moneda 5 2 2 4 11" xfId="24611" xr:uid="{00000000-0005-0000-0000-0000795E0000}"/>
    <cellStyle name="Moneda 5 2 2 4 11 2" xfId="37790" xr:uid="{00000000-0005-0000-0000-00007A5E0000}"/>
    <cellStyle name="Moneda 5 2 2 4 12" xfId="34770" xr:uid="{00000000-0005-0000-0000-00007B5E0000}"/>
    <cellStyle name="Moneda 5 2 2 4 13" xfId="25276" xr:uid="{00000000-0005-0000-0000-00007C5E0000}"/>
    <cellStyle name="Moneda 5 2 2 4 14" xfId="21582" xr:uid="{00000000-0005-0000-0000-00007D5E0000}"/>
    <cellStyle name="Moneda 5 2 2 4 2" xfId="13024" xr:uid="{00000000-0005-0000-0000-00007E5E0000}"/>
    <cellStyle name="Moneda 5 2 2 4 2 2" xfId="17043" xr:uid="{00000000-0005-0000-0000-00007F5E0000}"/>
    <cellStyle name="Moneda 5 2 2 4 2 2 2" xfId="30234" xr:uid="{00000000-0005-0000-0000-0000805E0000}"/>
    <cellStyle name="Moneda 5 2 2 4 2 3" xfId="18323" xr:uid="{00000000-0005-0000-0000-0000815E0000}"/>
    <cellStyle name="Moneda 5 2 2 4 2 3 2" xfId="31514" xr:uid="{00000000-0005-0000-0000-0000825E0000}"/>
    <cellStyle name="Moneda 5 2 2 4 2 4" xfId="19609" xr:uid="{00000000-0005-0000-0000-0000835E0000}"/>
    <cellStyle name="Moneda 5 2 2 4 2 4 2" xfId="32800" xr:uid="{00000000-0005-0000-0000-0000845E0000}"/>
    <cellStyle name="Moneda 5 2 2 4 2 5" xfId="20913" xr:uid="{00000000-0005-0000-0000-0000855E0000}"/>
    <cellStyle name="Moneda 5 2 2 4 2 5 2" xfId="34102" xr:uid="{00000000-0005-0000-0000-0000865E0000}"/>
    <cellStyle name="Moneda 5 2 2 4 2 6" xfId="35627" xr:uid="{00000000-0005-0000-0000-0000875E0000}"/>
    <cellStyle name="Moneda 5 2 2 4 2 7" xfId="26215" xr:uid="{00000000-0005-0000-0000-0000885E0000}"/>
    <cellStyle name="Moneda 5 2 2 4 2 8" xfId="22439" xr:uid="{00000000-0005-0000-0000-0000895E0000}"/>
    <cellStyle name="Moneda 5 2 2 4 3" xfId="14073" xr:uid="{00000000-0005-0000-0000-00008A5E0000}"/>
    <cellStyle name="Moneda 5 2 2 4 3 2" xfId="21158" xr:uid="{00000000-0005-0000-0000-00008B5E0000}"/>
    <cellStyle name="Moneda 5 2 2 4 3 2 2" xfId="34347" xr:uid="{00000000-0005-0000-0000-00008C5E0000}"/>
    <cellStyle name="Moneda 5 2 2 4 3 3" xfId="35872" xr:uid="{00000000-0005-0000-0000-00008D5E0000}"/>
    <cellStyle name="Moneda 5 2 2 4 3 4" xfId="27264" xr:uid="{00000000-0005-0000-0000-00008E5E0000}"/>
    <cellStyle name="Moneda 5 2 2 4 3 5" xfId="22684" xr:uid="{00000000-0005-0000-0000-00008F5E0000}"/>
    <cellStyle name="Moneda 5 2 2 4 4" xfId="15129" xr:uid="{00000000-0005-0000-0000-0000905E0000}"/>
    <cellStyle name="Moneda 5 2 2 4 4 2" xfId="36112" xr:uid="{00000000-0005-0000-0000-0000915E0000}"/>
    <cellStyle name="Moneda 5 2 2 4 4 3" xfId="28320" xr:uid="{00000000-0005-0000-0000-0000925E0000}"/>
    <cellStyle name="Moneda 5 2 2 4 4 4" xfId="22924" xr:uid="{00000000-0005-0000-0000-0000935E0000}"/>
    <cellStyle name="Moneda 5 2 2 4 5" xfId="16185" xr:uid="{00000000-0005-0000-0000-0000945E0000}"/>
    <cellStyle name="Moneda 5 2 2 4 5 2" xfId="36342" xr:uid="{00000000-0005-0000-0000-0000955E0000}"/>
    <cellStyle name="Moneda 5 2 2 4 5 3" xfId="29376" xr:uid="{00000000-0005-0000-0000-0000965E0000}"/>
    <cellStyle name="Moneda 5 2 2 4 5 4" xfId="23154" xr:uid="{00000000-0005-0000-0000-0000975E0000}"/>
    <cellStyle name="Moneda 5 2 2 4 6" xfId="17466" xr:uid="{00000000-0005-0000-0000-0000985E0000}"/>
    <cellStyle name="Moneda 5 2 2 4 6 2" xfId="36597" xr:uid="{00000000-0005-0000-0000-0000995E0000}"/>
    <cellStyle name="Moneda 5 2 2 4 6 3" xfId="30657" xr:uid="{00000000-0005-0000-0000-00009A5E0000}"/>
    <cellStyle name="Moneda 5 2 2 4 6 4" xfId="23418" xr:uid="{00000000-0005-0000-0000-00009B5E0000}"/>
    <cellStyle name="Moneda 5 2 2 4 7" xfId="18752" xr:uid="{00000000-0005-0000-0000-00009C5E0000}"/>
    <cellStyle name="Moneda 5 2 2 4 7 2" xfId="36852" xr:uid="{00000000-0005-0000-0000-00009D5E0000}"/>
    <cellStyle name="Moneda 5 2 2 4 7 3" xfId="31943" xr:uid="{00000000-0005-0000-0000-00009E5E0000}"/>
    <cellStyle name="Moneda 5 2 2 4 7 4" xfId="23673" xr:uid="{00000000-0005-0000-0000-00009F5E0000}"/>
    <cellStyle name="Moneda 5 2 2 4 8" xfId="20056" xr:uid="{00000000-0005-0000-0000-0000A05E0000}"/>
    <cellStyle name="Moneda 5 2 2 4 8 2" xfId="37081" xr:uid="{00000000-0005-0000-0000-0000A15E0000}"/>
    <cellStyle name="Moneda 5 2 2 4 8 3" xfId="33245" xr:uid="{00000000-0005-0000-0000-0000A25E0000}"/>
    <cellStyle name="Moneda 5 2 2 4 8 4" xfId="23902" xr:uid="{00000000-0005-0000-0000-0000A35E0000}"/>
    <cellStyle name="Moneda 5 2 2 4 9" xfId="24131" xr:uid="{00000000-0005-0000-0000-0000A45E0000}"/>
    <cellStyle name="Moneda 5 2 2 4 9 2" xfId="37310" xr:uid="{00000000-0005-0000-0000-0000A55E0000}"/>
    <cellStyle name="Moneda 5 2 2 5" xfId="12180" xr:uid="{00000000-0005-0000-0000-0000A65E0000}"/>
    <cellStyle name="Moneda 5 2 2 5 10" xfId="25372" xr:uid="{00000000-0005-0000-0000-0000A75E0000}"/>
    <cellStyle name="Moneda 5 2 2 5 11" xfId="21678" xr:uid="{00000000-0005-0000-0000-0000A85E0000}"/>
    <cellStyle name="Moneda 5 2 2 5 2" xfId="13120" xr:uid="{00000000-0005-0000-0000-0000A95E0000}"/>
    <cellStyle name="Moneda 5 2 2 5 2 2" xfId="26311" xr:uid="{00000000-0005-0000-0000-0000AA5E0000}"/>
    <cellStyle name="Moneda 5 2 2 5 3" xfId="14169" xr:uid="{00000000-0005-0000-0000-0000AB5E0000}"/>
    <cellStyle name="Moneda 5 2 2 5 3 2" xfId="27360" xr:uid="{00000000-0005-0000-0000-0000AC5E0000}"/>
    <cellStyle name="Moneda 5 2 2 5 4" xfId="15225" xr:uid="{00000000-0005-0000-0000-0000AD5E0000}"/>
    <cellStyle name="Moneda 5 2 2 5 4 2" xfId="28416" xr:uid="{00000000-0005-0000-0000-0000AE5E0000}"/>
    <cellStyle name="Moneda 5 2 2 5 5" xfId="16281" xr:uid="{00000000-0005-0000-0000-0000AF5E0000}"/>
    <cellStyle name="Moneda 5 2 2 5 5 2" xfId="29472" xr:uid="{00000000-0005-0000-0000-0000B05E0000}"/>
    <cellStyle name="Moneda 5 2 2 5 6" xfId="17562" xr:uid="{00000000-0005-0000-0000-0000B15E0000}"/>
    <cellStyle name="Moneda 5 2 2 5 6 2" xfId="30753" xr:uid="{00000000-0005-0000-0000-0000B25E0000}"/>
    <cellStyle name="Moneda 5 2 2 5 7" xfId="18848" xr:uid="{00000000-0005-0000-0000-0000B35E0000}"/>
    <cellStyle name="Moneda 5 2 2 5 7 2" xfId="32039" xr:uid="{00000000-0005-0000-0000-0000B45E0000}"/>
    <cellStyle name="Moneda 5 2 2 5 8" xfId="20152" xr:uid="{00000000-0005-0000-0000-0000B55E0000}"/>
    <cellStyle name="Moneda 5 2 2 5 8 2" xfId="33341" xr:uid="{00000000-0005-0000-0000-0000B65E0000}"/>
    <cellStyle name="Moneda 5 2 2 5 9" xfId="34866" xr:uid="{00000000-0005-0000-0000-0000B75E0000}"/>
    <cellStyle name="Moneda 5 2 2 6" xfId="12285" xr:uid="{00000000-0005-0000-0000-0000B85E0000}"/>
    <cellStyle name="Moneda 5 2 2 6 10" xfId="25477" xr:uid="{00000000-0005-0000-0000-0000B95E0000}"/>
    <cellStyle name="Moneda 5 2 2 6 11" xfId="21783" xr:uid="{00000000-0005-0000-0000-0000BA5E0000}"/>
    <cellStyle name="Moneda 5 2 2 6 2" xfId="13225" xr:uid="{00000000-0005-0000-0000-0000BB5E0000}"/>
    <cellStyle name="Moneda 5 2 2 6 2 2" xfId="26416" xr:uid="{00000000-0005-0000-0000-0000BC5E0000}"/>
    <cellStyle name="Moneda 5 2 2 6 3" xfId="14274" xr:uid="{00000000-0005-0000-0000-0000BD5E0000}"/>
    <cellStyle name="Moneda 5 2 2 6 3 2" xfId="27465" xr:uid="{00000000-0005-0000-0000-0000BE5E0000}"/>
    <cellStyle name="Moneda 5 2 2 6 4" xfId="15330" xr:uid="{00000000-0005-0000-0000-0000BF5E0000}"/>
    <cellStyle name="Moneda 5 2 2 6 4 2" xfId="28521" xr:uid="{00000000-0005-0000-0000-0000C05E0000}"/>
    <cellStyle name="Moneda 5 2 2 6 5" xfId="16386" xr:uid="{00000000-0005-0000-0000-0000C15E0000}"/>
    <cellStyle name="Moneda 5 2 2 6 5 2" xfId="29577" xr:uid="{00000000-0005-0000-0000-0000C25E0000}"/>
    <cellStyle name="Moneda 5 2 2 6 6" xfId="17667" xr:uid="{00000000-0005-0000-0000-0000C35E0000}"/>
    <cellStyle name="Moneda 5 2 2 6 6 2" xfId="30858" xr:uid="{00000000-0005-0000-0000-0000C45E0000}"/>
    <cellStyle name="Moneda 5 2 2 6 7" xfId="18953" xr:uid="{00000000-0005-0000-0000-0000C55E0000}"/>
    <cellStyle name="Moneda 5 2 2 6 7 2" xfId="32144" xr:uid="{00000000-0005-0000-0000-0000C65E0000}"/>
    <cellStyle name="Moneda 5 2 2 6 8" xfId="20257" xr:uid="{00000000-0005-0000-0000-0000C75E0000}"/>
    <cellStyle name="Moneda 5 2 2 6 8 2" xfId="33446" xr:uid="{00000000-0005-0000-0000-0000C85E0000}"/>
    <cellStyle name="Moneda 5 2 2 6 9" xfId="34971" xr:uid="{00000000-0005-0000-0000-0000C95E0000}"/>
    <cellStyle name="Moneda 5 2 2 7" xfId="12450" xr:uid="{00000000-0005-0000-0000-0000CA5E0000}"/>
    <cellStyle name="Moneda 5 2 2 7 10" xfId="25642" xr:uid="{00000000-0005-0000-0000-0000CB5E0000}"/>
    <cellStyle name="Moneda 5 2 2 7 11" xfId="21944" xr:uid="{00000000-0005-0000-0000-0000CC5E0000}"/>
    <cellStyle name="Moneda 5 2 2 7 2" xfId="13386" xr:uid="{00000000-0005-0000-0000-0000CD5E0000}"/>
    <cellStyle name="Moneda 5 2 2 7 2 2" xfId="26577" xr:uid="{00000000-0005-0000-0000-0000CE5E0000}"/>
    <cellStyle name="Moneda 5 2 2 7 3" xfId="14435" xr:uid="{00000000-0005-0000-0000-0000CF5E0000}"/>
    <cellStyle name="Moneda 5 2 2 7 3 2" xfId="27626" xr:uid="{00000000-0005-0000-0000-0000D05E0000}"/>
    <cellStyle name="Moneda 5 2 2 7 4" xfId="15491" xr:uid="{00000000-0005-0000-0000-0000D15E0000}"/>
    <cellStyle name="Moneda 5 2 2 7 4 2" xfId="28682" xr:uid="{00000000-0005-0000-0000-0000D25E0000}"/>
    <cellStyle name="Moneda 5 2 2 7 5" xfId="16547" xr:uid="{00000000-0005-0000-0000-0000D35E0000}"/>
    <cellStyle name="Moneda 5 2 2 7 5 2" xfId="29738" xr:uid="{00000000-0005-0000-0000-0000D45E0000}"/>
    <cellStyle name="Moneda 5 2 2 7 6" xfId="17828" xr:uid="{00000000-0005-0000-0000-0000D55E0000}"/>
    <cellStyle name="Moneda 5 2 2 7 6 2" xfId="31019" xr:uid="{00000000-0005-0000-0000-0000D65E0000}"/>
    <cellStyle name="Moneda 5 2 2 7 7" xfId="19114" xr:uid="{00000000-0005-0000-0000-0000D75E0000}"/>
    <cellStyle name="Moneda 5 2 2 7 7 2" xfId="32305" xr:uid="{00000000-0005-0000-0000-0000D85E0000}"/>
    <cellStyle name="Moneda 5 2 2 7 8" xfId="20418" xr:uid="{00000000-0005-0000-0000-0000D95E0000}"/>
    <cellStyle name="Moneda 5 2 2 7 8 2" xfId="33607" xr:uid="{00000000-0005-0000-0000-0000DA5E0000}"/>
    <cellStyle name="Moneda 5 2 2 7 9" xfId="35132" xr:uid="{00000000-0005-0000-0000-0000DB5E0000}"/>
    <cellStyle name="Moneda 5 2 2 8" xfId="12564" xr:uid="{00000000-0005-0000-0000-0000DC5E0000}"/>
    <cellStyle name="Moneda 5 2 2 8 10" xfId="25756" xr:uid="{00000000-0005-0000-0000-0000DD5E0000}"/>
    <cellStyle name="Moneda 5 2 2 8 11" xfId="22058" xr:uid="{00000000-0005-0000-0000-0000DE5E0000}"/>
    <cellStyle name="Moneda 5 2 2 8 2" xfId="13500" xr:uid="{00000000-0005-0000-0000-0000DF5E0000}"/>
    <cellStyle name="Moneda 5 2 2 8 2 2" xfId="26691" xr:uid="{00000000-0005-0000-0000-0000E05E0000}"/>
    <cellStyle name="Moneda 5 2 2 8 3" xfId="14549" xr:uid="{00000000-0005-0000-0000-0000E15E0000}"/>
    <cellStyle name="Moneda 5 2 2 8 3 2" xfId="27740" xr:uid="{00000000-0005-0000-0000-0000E25E0000}"/>
    <cellStyle name="Moneda 5 2 2 8 4" xfId="15605" xr:uid="{00000000-0005-0000-0000-0000E35E0000}"/>
    <cellStyle name="Moneda 5 2 2 8 4 2" xfId="28796" xr:uid="{00000000-0005-0000-0000-0000E45E0000}"/>
    <cellStyle name="Moneda 5 2 2 8 5" xfId="16661" xr:uid="{00000000-0005-0000-0000-0000E55E0000}"/>
    <cellStyle name="Moneda 5 2 2 8 5 2" xfId="29852" xr:uid="{00000000-0005-0000-0000-0000E65E0000}"/>
    <cellStyle name="Moneda 5 2 2 8 6" xfId="17942" xr:uid="{00000000-0005-0000-0000-0000E75E0000}"/>
    <cellStyle name="Moneda 5 2 2 8 6 2" xfId="31133" xr:uid="{00000000-0005-0000-0000-0000E85E0000}"/>
    <cellStyle name="Moneda 5 2 2 8 7" xfId="19228" xr:uid="{00000000-0005-0000-0000-0000E95E0000}"/>
    <cellStyle name="Moneda 5 2 2 8 7 2" xfId="32419" xr:uid="{00000000-0005-0000-0000-0000EA5E0000}"/>
    <cellStyle name="Moneda 5 2 2 8 8" xfId="20532" xr:uid="{00000000-0005-0000-0000-0000EB5E0000}"/>
    <cellStyle name="Moneda 5 2 2 8 8 2" xfId="33721" xr:uid="{00000000-0005-0000-0000-0000EC5E0000}"/>
    <cellStyle name="Moneda 5 2 2 8 9" xfId="35246" xr:uid="{00000000-0005-0000-0000-0000ED5E0000}"/>
    <cellStyle name="Moneda 5 2 2 9" xfId="13651" xr:uid="{00000000-0005-0000-0000-0000EE5E0000}"/>
    <cellStyle name="Moneda 5 2 2 9 10" xfId="22209" xr:uid="{00000000-0005-0000-0000-0000EF5E0000}"/>
    <cellStyle name="Moneda 5 2 2 9 2" xfId="14700" xr:uid="{00000000-0005-0000-0000-0000F05E0000}"/>
    <cellStyle name="Moneda 5 2 2 9 2 2" xfId="27891" xr:uid="{00000000-0005-0000-0000-0000F15E0000}"/>
    <cellStyle name="Moneda 5 2 2 9 3" xfId="15756" xr:uid="{00000000-0005-0000-0000-0000F25E0000}"/>
    <cellStyle name="Moneda 5 2 2 9 3 2" xfId="28947" xr:uid="{00000000-0005-0000-0000-0000F35E0000}"/>
    <cellStyle name="Moneda 5 2 2 9 4" xfId="16812" xr:uid="{00000000-0005-0000-0000-0000F45E0000}"/>
    <cellStyle name="Moneda 5 2 2 9 4 2" xfId="30003" xr:uid="{00000000-0005-0000-0000-0000F55E0000}"/>
    <cellStyle name="Moneda 5 2 2 9 5" xfId="18093" xr:uid="{00000000-0005-0000-0000-0000F65E0000}"/>
    <cellStyle name="Moneda 5 2 2 9 5 2" xfId="31284" xr:uid="{00000000-0005-0000-0000-0000F75E0000}"/>
    <cellStyle name="Moneda 5 2 2 9 6" xfId="19379" xr:uid="{00000000-0005-0000-0000-0000F85E0000}"/>
    <cellStyle name="Moneda 5 2 2 9 6 2" xfId="32570" xr:uid="{00000000-0005-0000-0000-0000F95E0000}"/>
    <cellStyle name="Moneda 5 2 2 9 7" xfId="20683" xr:uid="{00000000-0005-0000-0000-0000FA5E0000}"/>
    <cellStyle name="Moneda 5 2 2 9 7 2" xfId="33872" xr:uid="{00000000-0005-0000-0000-0000FB5E0000}"/>
    <cellStyle name="Moneda 5 2 2 9 8" xfId="35397" xr:uid="{00000000-0005-0000-0000-0000FC5E0000}"/>
    <cellStyle name="Moneda 5 2 2 9 9" xfId="26842" xr:uid="{00000000-0005-0000-0000-0000FD5E0000}"/>
    <cellStyle name="Moneda 5 2 20" xfId="24486" xr:uid="{00000000-0005-0000-0000-0000FE5E0000}"/>
    <cellStyle name="Moneda 5 2 20 2" xfId="37665" xr:uid="{00000000-0005-0000-0000-0000FF5E0000}"/>
    <cellStyle name="Moneda 5 2 21" xfId="34636" xr:uid="{00000000-0005-0000-0000-0000005F0000}"/>
    <cellStyle name="Moneda 5 2 22" xfId="25136" xr:uid="{00000000-0005-0000-0000-0000015F0000}"/>
    <cellStyle name="Moneda 5 2 23" xfId="21448" xr:uid="{00000000-0005-0000-0000-0000025F0000}"/>
    <cellStyle name="Moneda 5 2 3" xfId="12025" xr:uid="{00000000-0005-0000-0000-0000035F0000}"/>
    <cellStyle name="Moneda 5 2 3 10" xfId="15071" xr:uid="{00000000-0005-0000-0000-0000045F0000}"/>
    <cellStyle name="Moneda 5 2 3 10 2" xfId="36051" xr:uid="{00000000-0005-0000-0000-0000055F0000}"/>
    <cellStyle name="Moneda 5 2 3 10 3" xfId="28262" xr:uid="{00000000-0005-0000-0000-0000065F0000}"/>
    <cellStyle name="Moneda 5 2 3 10 4" xfId="22863" xr:uid="{00000000-0005-0000-0000-0000075F0000}"/>
    <cellStyle name="Moneda 5 2 3 11" xfId="16127" xr:uid="{00000000-0005-0000-0000-0000085F0000}"/>
    <cellStyle name="Moneda 5 2 3 11 2" xfId="36281" xr:uid="{00000000-0005-0000-0000-0000095F0000}"/>
    <cellStyle name="Moneda 5 2 3 11 3" xfId="29318" xr:uid="{00000000-0005-0000-0000-00000A5F0000}"/>
    <cellStyle name="Moneda 5 2 3 11 4" xfId="23093" xr:uid="{00000000-0005-0000-0000-00000B5F0000}"/>
    <cellStyle name="Moneda 5 2 3 12" xfId="17408" xr:uid="{00000000-0005-0000-0000-00000C5F0000}"/>
    <cellStyle name="Moneda 5 2 3 12 2" xfId="36536" xr:uid="{00000000-0005-0000-0000-00000D5F0000}"/>
    <cellStyle name="Moneda 5 2 3 12 3" xfId="30599" xr:uid="{00000000-0005-0000-0000-00000E5F0000}"/>
    <cellStyle name="Moneda 5 2 3 12 4" xfId="23357" xr:uid="{00000000-0005-0000-0000-00000F5F0000}"/>
    <cellStyle name="Moneda 5 2 3 13" xfId="18694" xr:uid="{00000000-0005-0000-0000-0000105F0000}"/>
    <cellStyle name="Moneda 5 2 3 13 2" xfId="36791" xr:uid="{00000000-0005-0000-0000-0000115F0000}"/>
    <cellStyle name="Moneda 5 2 3 13 3" xfId="31885" xr:uid="{00000000-0005-0000-0000-0000125F0000}"/>
    <cellStyle name="Moneda 5 2 3 13 4" xfId="23612" xr:uid="{00000000-0005-0000-0000-0000135F0000}"/>
    <cellStyle name="Moneda 5 2 3 14" xfId="19998" xr:uid="{00000000-0005-0000-0000-0000145F0000}"/>
    <cellStyle name="Moneda 5 2 3 14 2" xfId="37020" xr:uid="{00000000-0005-0000-0000-0000155F0000}"/>
    <cellStyle name="Moneda 5 2 3 14 3" xfId="33187" xr:uid="{00000000-0005-0000-0000-0000165F0000}"/>
    <cellStyle name="Moneda 5 2 3 14 4" xfId="23841" xr:uid="{00000000-0005-0000-0000-0000175F0000}"/>
    <cellStyle name="Moneda 5 2 3 15" xfId="24070" xr:uid="{00000000-0005-0000-0000-0000185F0000}"/>
    <cellStyle name="Moneda 5 2 3 15 2" xfId="37249" xr:uid="{00000000-0005-0000-0000-0000195F0000}"/>
    <cellStyle name="Moneda 5 2 3 16" xfId="24299" xr:uid="{00000000-0005-0000-0000-00001A5F0000}"/>
    <cellStyle name="Moneda 5 2 3 16 2" xfId="37478" xr:uid="{00000000-0005-0000-0000-00001B5F0000}"/>
    <cellStyle name="Moneda 5 2 3 17" xfId="24550" xr:uid="{00000000-0005-0000-0000-00001C5F0000}"/>
    <cellStyle name="Moneda 5 2 3 17 2" xfId="37729" xr:uid="{00000000-0005-0000-0000-00001D5F0000}"/>
    <cellStyle name="Moneda 5 2 3 18" xfId="34712" xr:uid="{00000000-0005-0000-0000-00001E5F0000}"/>
    <cellStyle name="Moneda 5 2 3 19" xfId="25217" xr:uid="{00000000-0005-0000-0000-00001F5F0000}"/>
    <cellStyle name="Moneda 5 2 3 2" xfId="12132" xr:uid="{00000000-0005-0000-0000-0000205F0000}"/>
    <cellStyle name="Moneda 5 2 3 2 10" xfId="24408" xr:uid="{00000000-0005-0000-0000-0000215F0000}"/>
    <cellStyle name="Moneda 5 2 3 2 10 2" xfId="37587" xr:uid="{00000000-0005-0000-0000-0000225F0000}"/>
    <cellStyle name="Moneda 5 2 3 2 11" xfId="24659" xr:uid="{00000000-0005-0000-0000-0000235F0000}"/>
    <cellStyle name="Moneda 5 2 3 2 11 2" xfId="37838" xr:uid="{00000000-0005-0000-0000-0000245F0000}"/>
    <cellStyle name="Moneda 5 2 3 2 12" xfId="34818" xr:uid="{00000000-0005-0000-0000-0000255F0000}"/>
    <cellStyle name="Moneda 5 2 3 2 13" xfId="25324" xr:uid="{00000000-0005-0000-0000-0000265F0000}"/>
    <cellStyle name="Moneda 5 2 3 2 14" xfId="21630" xr:uid="{00000000-0005-0000-0000-0000275F0000}"/>
    <cellStyle name="Moneda 5 2 3 2 2" xfId="13072" xr:uid="{00000000-0005-0000-0000-0000285F0000}"/>
    <cellStyle name="Moneda 5 2 3 2 2 2" xfId="17091" xr:uid="{00000000-0005-0000-0000-0000295F0000}"/>
    <cellStyle name="Moneda 5 2 3 2 2 2 2" xfId="30282" xr:uid="{00000000-0005-0000-0000-00002A5F0000}"/>
    <cellStyle name="Moneda 5 2 3 2 2 3" xfId="18371" xr:uid="{00000000-0005-0000-0000-00002B5F0000}"/>
    <cellStyle name="Moneda 5 2 3 2 2 3 2" xfId="31562" xr:uid="{00000000-0005-0000-0000-00002C5F0000}"/>
    <cellStyle name="Moneda 5 2 3 2 2 4" xfId="19657" xr:uid="{00000000-0005-0000-0000-00002D5F0000}"/>
    <cellStyle name="Moneda 5 2 3 2 2 4 2" xfId="32848" xr:uid="{00000000-0005-0000-0000-00002E5F0000}"/>
    <cellStyle name="Moneda 5 2 3 2 2 5" xfId="20961" xr:uid="{00000000-0005-0000-0000-00002F5F0000}"/>
    <cellStyle name="Moneda 5 2 3 2 2 5 2" xfId="34150" xr:uid="{00000000-0005-0000-0000-0000305F0000}"/>
    <cellStyle name="Moneda 5 2 3 2 2 6" xfId="35675" xr:uid="{00000000-0005-0000-0000-0000315F0000}"/>
    <cellStyle name="Moneda 5 2 3 2 2 7" xfId="26263" xr:uid="{00000000-0005-0000-0000-0000325F0000}"/>
    <cellStyle name="Moneda 5 2 3 2 2 8" xfId="22487" xr:uid="{00000000-0005-0000-0000-0000335F0000}"/>
    <cellStyle name="Moneda 5 2 3 2 3" xfId="14121" xr:uid="{00000000-0005-0000-0000-0000345F0000}"/>
    <cellStyle name="Moneda 5 2 3 2 3 2" xfId="21206" xr:uid="{00000000-0005-0000-0000-0000355F0000}"/>
    <cellStyle name="Moneda 5 2 3 2 3 2 2" xfId="34395" xr:uid="{00000000-0005-0000-0000-0000365F0000}"/>
    <cellStyle name="Moneda 5 2 3 2 3 3" xfId="35920" xr:uid="{00000000-0005-0000-0000-0000375F0000}"/>
    <cellStyle name="Moneda 5 2 3 2 3 4" xfId="27312" xr:uid="{00000000-0005-0000-0000-0000385F0000}"/>
    <cellStyle name="Moneda 5 2 3 2 3 5" xfId="22732" xr:uid="{00000000-0005-0000-0000-0000395F0000}"/>
    <cellStyle name="Moneda 5 2 3 2 4" xfId="15177" xr:uid="{00000000-0005-0000-0000-00003A5F0000}"/>
    <cellStyle name="Moneda 5 2 3 2 4 2" xfId="36160" xr:uid="{00000000-0005-0000-0000-00003B5F0000}"/>
    <cellStyle name="Moneda 5 2 3 2 4 3" xfId="28368" xr:uid="{00000000-0005-0000-0000-00003C5F0000}"/>
    <cellStyle name="Moneda 5 2 3 2 4 4" xfId="22972" xr:uid="{00000000-0005-0000-0000-00003D5F0000}"/>
    <cellStyle name="Moneda 5 2 3 2 5" xfId="16233" xr:uid="{00000000-0005-0000-0000-00003E5F0000}"/>
    <cellStyle name="Moneda 5 2 3 2 5 2" xfId="36390" xr:uid="{00000000-0005-0000-0000-00003F5F0000}"/>
    <cellStyle name="Moneda 5 2 3 2 5 3" xfId="29424" xr:uid="{00000000-0005-0000-0000-0000405F0000}"/>
    <cellStyle name="Moneda 5 2 3 2 5 4" xfId="23202" xr:uid="{00000000-0005-0000-0000-0000415F0000}"/>
    <cellStyle name="Moneda 5 2 3 2 6" xfId="17514" xr:uid="{00000000-0005-0000-0000-0000425F0000}"/>
    <cellStyle name="Moneda 5 2 3 2 6 2" xfId="36645" xr:uid="{00000000-0005-0000-0000-0000435F0000}"/>
    <cellStyle name="Moneda 5 2 3 2 6 3" xfId="30705" xr:uid="{00000000-0005-0000-0000-0000445F0000}"/>
    <cellStyle name="Moneda 5 2 3 2 6 4" xfId="23466" xr:uid="{00000000-0005-0000-0000-0000455F0000}"/>
    <cellStyle name="Moneda 5 2 3 2 7" xfId="18800" xr:uid="{00000000-0005-0000-0000-0000465F0000}"/>
    <cellStyle name="Moneda 5 2 3 2 7 2" xfId="36900" xr:uid="{00000000-0005-0000-0000-0000475F0000}"/>
    <cellStyle name="Moneda 5 2 3 2 7 3" xfId="31991" xr:uid="{00000000-0005-0000-0000-0000485F0000}"/>
    <cellStyle name="Moneda 5 2 3 2 7 4" xfId="23721" xr:uid="{00000000-0005-0000-0000-0000495F0000}"/>
    <cellStyle name="Moneda 5 2 3 2 8" xfId="20104" xr:uid="{00000000-0005-0000-0000-00004A5F0000}"/>
    <cellStyle name="Moneda 5 2 3 2 8 2" xfId="37129" xr:uid="{00000000-0005-0000-0000-00004B5F0000}"/>
    <cellStyle name="Moneda 5 2 3 2 8 3" xfId="33293" xr:uid="{00000000-0005-0000-0000-00004C5F0000}"/>
    <cellStyle name="Moneda 5 2 3 2 8 4" xfId="23950" xr:uid="{00000000-0005-0000-0000-00004D5F0000}"/>
    <cellStyle name="Moneda 5 2 3 2 9" xfId="24179" xr:uid="{00000000-0005-0000-0000-00004E5F0000}"/>
    <cellStyle name="Moneda 5 2 3 2 9 2" xfId="37358" xr:uid="{00000000-0005-0000-0000-00004F5F0000}"/>
    <cellStyle name="Moneda 5 2 3 20" xfId="21524" xr:uid="{00000000-0005-0000-0000-0000505F0000}"/>
    <cellStyle name="Moneda 5 2 3 3" xfId="12228" xr:uid="{00000000-0005-0000-0000-0000515F0000}"/>
    <cellStyle name="Moneda 5 2 3 3 10" xfId="25420" xr:uid="{00000000-0005-0000-0000-0000525F0000}"/>
    <cellStyle name="Moneda 5 2 3 3 11" xfId="21726" xr:uid="{00000000-0005-0000-0000-0000535F0000}"/>
    <cellStyle name="Moneda 5 2 3 3 2" xfId="13168" xr:uid="{00000000-0005-0000-0000-0000545F0000}"/>
    <cellStyle name="Moneda 5 2 3 3 2 2" xfId="26359" xr:uid="{00000000-0005-0000-0000-0000555F0000}"/>
    <cellStyle name="Moneda 5 2 3 3 3" xfId="14217" xr:uid="{00000000-0005-0000-0000-0000565F0000}"/>
    <cellStyle name="Moneda 5 2 3 3 3 2" xfId="27408" xr:uid="{00000000-0005-0000-0000-0000575F0000}"/>
    <cellStyle name="Moneda 5 2 3 3 4" xfId="15273" xr:uid="{00000000-0005-0000-0000-0000585F0000}"/>
    <cellStyle name="Moneda 5 2 3 3 4 2" xfId="28464" xr:uid="{00000000-0005-0000-0000-0000595F0000}"/>
    <cellStyle name="Moneda 5 2 3 3 5" xfId="16329" xr:uid="{00000000-0005-0000-0000-00005A5F0000}"/>
    <cellStyle name="Moneda 5 2 3 3 5 2" xfId="29520" xr:uid="{00000000-0005-0000-0000-00005B5F0000}"/>
    <cellStyle name="Moneda 5 2 3 3 6" xfId="17610" xr:uid="{00000000-0005-0000-0000-00005C5F0000}"/>
    <cellStyle name="Moneda 5 2 3 3 6 2" xfId="30801" xr:uid="{00000000-0005-0000-0000-00005D5F0000}"/>
    <cellStyle name="Moneda 5 2 3 3 7" xfId="18896" xr:uid="{00000000-0005-0000-0000-00005E5F0000}"/>
    <cellStyle name="Moneda 5 2 3 3 7 2" xfId="32087" xr:uid="{00000000-0005-0000-0000-00005F5F0000}"/>
    <cellStyle name="Moneda 5 2 3 3 8" xfId="20200" xr:uid="{00000000-0005-0000-0000-0000605F0000}"/>
    <cellStyle name="Moneda 5 2 3 3 8 2" xfId="33389" xr:uid="{00000000-0005-0000-0000-0000615F0000}"/>
    <cellStyle name="Moneda 5 2 3 3 9" xfId="34914" xr:uid="{00000000-0005-0000-0000-0000625F0000}"/>
    <cellStyle name="Moneda 5 2 3 4" xfId="12333" xr:uid="{00000000-0005-0000-0000-0000635F0000}"/>
    <cellStyle name="Moneda 5 2 3 4 10" xfId="25525" xr:uid="{00000000-0005-0000-0000-0000645F0000}"/>
    <cellStyle name="Moneda 5 2 3 4 11" xfId="21831" xr:uid="{00000000-0005-0000-0000-0000655F0000}"/>
    <cellStyle name="Moneda 5 2 3 4 2" xfId="13273" xr:uid="{00000000-0005-0000-0000-0000665F0000}"/>
    <cellStyle name="Moneda 5 2 3 4 2 2" xfId="26464" xr:uid="{00000000-0005-0000-0000-0000675F0000}"/>
    <cellStyle name="Moneda 5 2 3 4 3" xfId="14322" xr:uid="{00000000-0005-0000-0000-0000685F0000}"/>
    <cellStyle name="Moneda 5 2 3 4 3 2" xfId="27513" xr:uid="{00000000-0005-0000-0000-0000695F0000}"/>
    <cellStyle name="Moneda 5 2 3 4 4" xfId="15378" xr:uid="{00000000-0005-0000-0000-00006A5F0000}"/>
    <cellStyle name="Moneda 5 2 3 4 4 2" xfId="28569" xr:uid="{00000000-0005-0000-0000-00006B5F0000}"/>
    <cellStyle name="Moneda 5 2 3 4 5" xfId="16434" xr:uid="{00000000-0005-0000-0000-00006C5F0000}"/>
    <cellStyle name="Moneda 5 2 3 4 5 2" xfId="29625" xr:uid="{00000000-0005-0000-0000-00006D5F0000}"/>
    <cellStyle name="Moneda 5 2 3 4 6" xfId="17715" xr:uid="{00000000-0005-0000-0000-00006E5F0000}"/>
    <cellStyle name="Moneda 5 2 3 4 6 2" xfId="30906" xr:uid="{00000000-0005-0000-0000-00006F5F0000}"/>
    <cellStyle name="Moneda 5 2 3 4 7" xfId="19001" xr:uid="{00000000-0005-0000-0000-0000705F0000}"/>
    <cellStyle name="Moneda 5 2 3 4 7 2" xfId="32192" xr:uid="{00000000-0005-0000-0000-0000715F0000}"/>
    <cellStyle name="Moneda 5 2 3 4 8" xfId="20305" xr:uid="{00000000-0005-0000-0000-0000725F0000}"/>
    <cellStyle name="Moneda 5 2 3 4 8 2" xfId="33494" xr:uid="{00000000-0005-0000-0000-0000735F0000}"/>
    <cellStyle name="Moneda 5 2 3 4 9" xfId="35019" xr:uid="{00000000-0005-0000-0000-0000745F0000}"/>
    <cellStyle name="Moneda 5 2 3 5" xfId="12498" xr:uid="{00000000-0005-0000-0000-0000755F0000}"/>
    <cellStyle name="Moneda 5 2 3 5 10" xfId="25690" xr:uid="{00000000-0005-0000-0000-0000765F0000}"/>
    <cellStyle name="Moneda 5 2 3 5 11" xfId="21992" xr:uid="{00000000-0005-0000-0000-0000775F0000}"/>
    <cellStyle name="Moneda 5 2 3 5 2" xfId="13434" xr:uid="{00000000-0005-0000-0000-0000785F0000}"/>
    <cellStyle name="Moneda 5 2 3 5 2 2" xfId="26625" xr:uid="{00000000-0005-0000-0000-0000795F0000}"/>
    <cellStyle name="Moneda 5 2 3 5 3" xfId="14483" xr:uid="{00000000-0005-0000-0000-00007A5F0000}"/>
    <cellStyle name="Moneda 5 2 3 5 3 2" xfId="27674" xr:uid="{00000000-0005-0000-0000-00007B5F0000}"/>
    <cellStyle name="Moneda 5 2 3 5 4" xfId="15539" xr:uid="{00000000-0005-0000-0000-00007C5F0000}"/>
    <cellStyle name="Moneda 5 2 3 5 4 2" xfId="28730" xr:uid="{00000000-0005-0000-0000-00007D5F0000}"/>
    <cellStyle name="Moneda 5 2 3 5 5" xfId="16595" xr:uid="{00000000-0005-0000-0000-00007E5F0000}"/>
    <cellStyle name="Moneda 5 2 3 5 5 2" xfId="29786" xr:uid="{00000000-0005-0000-0000-00007F5F0000}"/>
    <cellStyle name="Moneda 5 2 3 5 6" xfId="17876" xr:uid="{00000000-0005-0000-0000-0000805F0000}"/>
    <cellStyle name="Moneda 5 2 3 5 6 2" xfId="31067" xr:uid="{00000000-0005-0000-0000-0000815F0000}"/>
    <cellStyle name="Moneda 5 2 3 5 7" xfId="19162" xr:uid="{00000000-0005-0000-0000-0000825F0000}"/>
    <cellStyle name="Moneda 5 2 3 5 7 2" xfId="32353" xr:uid="{00000000-0005-0000-0000-0000835F0000}"/>
    <cellStyle name="Moneda 5 2 3 5 8" xfId="20466" xr:uid="{00000000-0005-0000-0000-0000845F0000}"/>
    <cellStyle name="Moneda 5 2 3 5 8 2" xfId="33655" xr:uid="{00000000-0005-0000-0000-0000855F0000}"/>
    <cellStyle name="Moneda 5 2 3 5 9" xfId="35180" xr:uid="{00000000-0005-0000-0000-0000865F0000}"/>
    <cellStyle name="Moneda 5 2 3 6" xfId="12612" xr:uid="{00000000-0005-0000-0000-0000875F0000}"/>
    <cellStyle name="Moneda 5 2 3 6 10" xfId="25804" xr:uid="{00000000-0005-0000-0000-0000885F0000}"/>
    <cellStyle name="Moneda 5 2 3 6 11" xfId="22106" xr:uid="{00000000-0005-0000-0000-0000895F0000}"/>
    <cellStyle name="Moneda 5 2 3 6 2" xfId="13548" xr:uid="{00000000-0005-0000-0000-00008A5F0000}"/>
    <cellStyle name="Moneda 5 2 3 6 2 2" xfId="26739" xr:uid="{00000000-0005-0000-0000-00008B5F0000}"/>
    <cellStyle name="Moneda 5 2 3 6 3" xfId="14597" xr:uid="{00000000-0005-0000-0000-00008C5F0000}"/>
    <cellStyle name="Moneda 5 2 3 6 3 2" xfId="27788" xr:uid="{00000000-0005-0000-0000-00008D5F0000}"/>
    <cellStyle name="Moneda 5 2 3 6 4" xfId="15653" xr:uid="{00000000-0005-0000-0000-00008E5F0000}"/>
    <cellStyle name="Moneda 5 2 3 6 4 2" xfId="28844" xr:uid="{00000000-0005-0000-0000-00008F5F0000}"/>
    <cellStyle name="Moneda 5 2 3 6 5" xfId="16709" xr:uid="{00000000-0005-0000-0000-0000905F0000}"/>
    <cellStyle name="Moneda 5 2 3 6 5 2" xfId="29900" xr:uid="{00000000-0005-0000-0000-0000915F0000}"/>
    <cellStyle name="Moneda 5 2 3 6 6" xfId="17990" xr:uid="{00000000-0005-0000-0000-0000925F0000}"/>
    <cellStyle name="Moneda 5 2 3 6 6 2" xfId="31181" xr:uid="{00000000-0005-0000-0000-0000935F0000}"/>
    <cellStyle name="Moneda 5 2 3 6 7" xfId="19276" xr:uid="{00000000-0005-0000-0000-0000945F0000}"/>
    <cellStyle name="Moneda 5 2 3 6 7 2" xfId="32467" xr:uid="{00000000-0005-0000-0000-0000955F0000}"/>
    <cellStyle name="Moneda 5 2 3 6 8" xfId="20580" xr:uid="{00000000-0005-0000-0000-0000965F0000}"/>
    <cellStyle name="Moneda 5 2 3 6 8 2" xfId="33769" xr:uid="{00000000-0005-0000-0000-0000975F0000}"/>
    <cellStyle name="Moneda 5 2 3 6 9" xfId="35294" xr:uid="{00000000-0005-0000-0000-0000985F0000}"/>
    <cellStyle name="Moneda 5 2 3 7" xfId="13699" xr:uid="{00000000-0005-0000-0000-0000995F0000}"/>
    <cellStyle name="Moneda 5 2 3 7 10" xfId="22257" xr:uid="{00000000-0005-0000-0000-00009A5F0000}"/>
    <cellStyle name="Moneda 5 2 3 7 2" xfId="14748" xr:uid="{00000000-0005-0000-0000-00009B5F0000}"/>
    <cellStyle name="Moneda 5 2 3 7 2 2" xfId="27939" xr:uid="{00000000-0005-0000-0000-00009C5F0000}"/>
    <cellStyle name="Moneda 5 2 3 7 3" xfId="15804" xr:uid="{00000000-0005-0000-0000-00009D5F0000}"/>
    <cellStyle name="Moneda 5 2 3 7 3 2" xfId="28995" xr:uid="{00000000-0005-0000-0000-00009E5F0000}"/>
    <cellStyle name="Moneda 5 2 3 7 4" xfId="16860" xr:uid="{00000000-0005-0000-0000-00009F5F0000}"/>
    <cellStyle name="Moneda 5 2 3 7 4 2" xfId="30051" xr:uid="{00000000-0005-0000-0000-0000A05F0000}"/>
    <cellStyle name="Moneda 5 2 3 7 5" xfId="18141" xr:uid="{00000000-0005-0000-0000-0000A15F0000}"/>
    <cellStyle name="Moneda 5 2 3 7 5 2" xfId="31332" xr:uid="{00000000-0005-0000-0000-0000A25F0000}"/>
    <cellStyle name="Moneda 5 2 3 7 6" xfId="19427" xr:uid="{00000000-0005-0000-0000-0000A35F0000}"/>
    <cellStyle name="Moneda 5 2 3 7 6 2" xfId="32618" xr:uid="{00000000-0005-0000-0000-0000A45F0000}"/>
    <cellStyle name="Moneda 5 2 3 7 7" xfId="20731" xr:uid="{00000000-0005-0000-0000-0000A55F0000}"/>
    <cellStyle name="Moneda 5 2 3 7 7 2" xfId="33920" xr:uid="{00000000-0005-0000-0000-0000A65F0000}"/>
    <cellStyle name="Moneda 5 2 3 7 8" xfId="35445" xr:uid="{00000000-0005-0000-0000-0000A75F0000}"/>
    <cellStyle name="Moneda 5 2 3 7 9" xfId="26890" xr:uid="{00000000-0005-0000-0000-0000A85F0000}"/>
    <cellStyle name="Moneda 5 2 3 8" xfId="12966" xr:uid="{00000000-0005-0000-0000-0000A95F0000}"/>
    <cellStyle name="Moneda 5 2 3 8 2" xfId="16982" xr:uid="{00000000-0005-0000-0000-0000AA5F0000}"/>
    <cellStyle name="Moneda 5 2 3 8 2 2" xfId="30173" xr:uid="{00000000-0005-0000-0000-0000AB5F0000}"/>
    <cellStyle name="Moneda 5 2 3 8 3" xfId="18262" xr:uid="{00000000-0005-0000-0000-0000AC5F0000}"/>
    <cellStyle name="Moneda 5 2 3 8 3 2" xfId="31453" xr:uid="{00000000-0005-0000-0000-0000AD5F0000}"/>
    <cellStyle name="Moneda 5 2 3 8 4" xfId="19548" xr:uid="{00000000-0005-0000-0000-0000AE5F0000}"/>
    <cellStyle name="Moneda 5 2 3 8 4 2" xfId="32739" xr:uid="{00000000-0005-0000-0000-0000AF5F0000}"/>
    <cellStyle name="Moneda 5 2 3 8 5" xfId="20852" xr:uid="{00000000-0005-0000-0000-0000B05F0000}"/>
    <cellStyle name="Moneda 5 2 3 8 5 2" xfId="34041" xr:uid="{00000000-0005-0000-0000-0000B15F0000}"/>
    <cellStyle name="Moneda 5 2 3 8 6" xfId="35566" xr:uid="{00000000-0005-0000-0000-0000B25F0000}"/>
    <cellStyle name="Moneda 5 2 3 8 7" xfId="26157" xr:uid="{00000000-0005-0000-0000-0000B35F0000}"/>
    <cellStyle name="Moneda 5 2 3 8 8" xfId="22378" xr:uid="{00000000-0005-0000-0000-0000B45F0000}"/>
    <cellStyle name="Moneda 5 2 3 9" xfId="14015" xr:uid="{00000000-0005-0000-0000-0000B55F0000}"/>
    <cellStyle name="Moneda 5 2 3 9 2" xfId="21097" xr:uid="{00000000-0005-0000-0000-0000B65F0000}"/>
    <cellStyle name="Moneda 5 2 3 9 2 2" xfId="34286" xr:uid="{00000000-0005-0000-0000-0000B75F0000}"/>
    <cellStyle name="Moneda 5 2 3 9 3" xfId="35811" xr:uid="{00000000-0005-0000-0000-0000B85F0000}"/>
    <cellStyle name="Moneda 5 2 3 9 4" xfId="27206" xr:uid="{00000000-0005-0000-0000-0000B95F0000}"/>
    <cellStyle name="Moneda 5 2 3 9 5" xfId="22623" xr:uid="{00000000-0005-0000-0000-0000BA5F0000}"/>
    <cellStyle name="Moneda 5 2 4" xfId="11993" xr:uid="{00000000-0005-0000-0000-0000BB5F0000}"/>
    <cellStyle name="Moneda 5 2 4 10" xfId="15039" xr:uid="{00000000-0005-0000-0000-0000BC5F0000}"/>
    <cellStyle name="Moneda 5 2 4 10 2" xfId="36019" xr:uid="{00000000-0005-0000-0000-0000BD5F0000}"/>
    <cellStyle name="Moneda 5 2 4 10 3" xfId="28230" xr:uid="{00000000-0005-0000-0000-0000BE5F0000}"/>
    <cellStyle name="Moneda 5 2 4 10 4" xfId="22831" xr:uid="{00000000-0005-0000-0000-0000BF5F0000}"/>
    <cellStyle name="Moneda 5 2 4 11" xfId="16095" xr:uid="{00000000-0005-0000-0000-0000C05F0000}"/>
    <cellStyle name="Moneda 5 2 4 11 2" xfId="36249" xr:uid="{00000000-0005-0000-0000-0000C15F0000}"/>
    <cellStyle name="Moneda 5 2 4 11 3" xfId="29286" xr:uid="{00000000-0005-0000-0000-0000C25F0000}"/>
    <cellStyle name="Moneda 5 2 4 11 4" xfId="23061" xr:uid="{00000000-0005-0000-0000-0000C35F0000}"/>
    <cellStyle name="Moneda 5 2 4 12" xfId="17376" xr:uid="{00000000-0005-0000-0000-0000C45F0000}"/>
    <cellStyle name="Moneda 5 2 4 12 2" xfId="36504" xr:uid="{00000000-0005-0000-0000-0000C55F0000}"/>
    <cellStyle name="Moneda 5 2 4 12 3" xfId="30567" xr:uid="{00000000-0005-0000-0000-0000C65F0000}"/>
    <cellStyle name="Moneda 5 2 4 12 4" xfId="23325" xr:uid="{00000000-0005-0000-0000-0000C75F0000}"/>
    <cellStyle name="Moneda 5 2 4 13" xfId="18662" xr:uid="{00000000-0005-0000-0000-0000C85F0000}"/>
    <cellStyle name="Moneda 5 2 4 13 2" xfId="36759" xr:uid="{00000000-0005-0000-0000-0000C95F0000}"/>
    <cellStyle name="Moneda 5 2 4 13 3" xfId="31853" xr:uid="{00000000-0005-0000-0000-0000CA5F0000}"/>
    <cellStyle name="Moneda 5 2 4 13 4" xfId="23580" xr:uid="{00000000-0005-0000-0000-0000CB5F0000}"/>
    <cellStyle name="Moneda 5 2 4 14" xfId="19966" xr:uid="{00000000-0005-0000-0000-0000CC5F0000}"/>
    <cellStyle name="Moneda 5 2 4 14 2" xfId="36988" xr:uid="{00000000-0005-0000-0000-0000CD5F0000}"/>
    <cellStyle name="Moneda 5 2 4 14 3" xfId="33155" xr:uid="{00000000-0005-0000-0000-0000CE5F0000}"/>
    <cellStyle name="Moneda 5 2 4 14 4" xfId="23809" xr:uid="{00000000-0005-0000-0000-0000CF5F0000}"/>
    <cellStyle name="Moneda 5 2 4 15" xfId="24038" xr:uid="{00000000-0005-0000-0000-0000D05F0000}"/>
    <cellStyle name="Moneda 5 2 4 15 2" xfId="37217" xr:uid="{00000000-0005-0000-0000-0000D15F0000}"/>
    <cellStyle name="Moneda 5 2 4 16" xfId="24267" xr:uid="{00000000-0005-0000-0000-0000D25F0000}"/>
    <cellStyle name="Moneda 5 2 4 16 2" xfId="37446" xr:uid="{00000000-0005-0000-0000-0000D35F0000}"/>
    <cellStyle name="Moneda 5 2 4 17" xfId="24518" xr:uid="{00000000-0005-0000-0000-0000D45F0000}"/>
    <cellStyle name="Moneda 5 2 4 17 2" xfId="37697" xr:uid="{00000000-0005-0000-0000-0000D55F0000}"/>
    <cellStyle name="Moneda 5 2 4 18" xfId="34680" xr:uid="{00000000-0005-0000-0000-0000D65F0000}"/>
    <cellStyle name="Moneda 5 2 4 19" xfId="25185" xr:uid="{00000000-0005-0000-0000-0000D75F0000}"/>
    <cellStyle name="Moneda 5 2 4 2" xfId="12100" xr:uid="{00000000-0005-0000-0000-0000D85F0000}"/>
    <cellStyle name="Moneda 5 2 4 2 10" xfId="24376" xr:uid="{00000000-0005-0000-0000-0000D95F0000}"/>
    <cellStyle name="Moneda 5 2 4 2 10 2" xfId="37555" xr:uid="{00000000-0005-0000-0000-0000DA5F0000}"/>
    <cellStyle name="Moneda 5 2 4 2 11" xfId="24627" xr:uid="{00000000-0005-0000-0000-0000DB5F0000}"/>
    <cellStyle name="Moneda 5 2 4 2 11 2" xfId="37806" xr:uid="{00000000-0005-0000-0000-0000DC5F0000}"/>
    <cellStyle name="Moneda 5 2 4 2 12" xfId="34786" xr:uid="{00000000-0005-0000-0000-0000DD5F0000}"/>
    <cellStyle name="Moneda 5 2 4 2 13" xfId="25292" xr:uid="{00000000-0005-0000-0000-0000DE5F0000}"/>
    <cellStyle name="Moneda 5 2 4 2 14" xfId="21598" xr:uid="{00000000-0005-0000-0000-0000DF5F0000}"/>
    <cellStyle name="Moneda 5 2 4 2 2" xfId="13040" xr:uid="{00000000-0005-0000-0000-0000E05F0000}"/>
    <cellStyle name="Moneda 5 2 4 2 2 2" xfId="17059" xr:uid="{00000000-0005-0000-0000-0000E15F0000}"/>
    <cellStyle name="Moneda 5 2 4 2 2 2 2" xfId="30250" xr:uid="{00000000-0005-0000-0000-0000E25F0000}"/>
    <cellStyle name="Moneda 5 2 4 2 2 3" xfId="18339" xr:uid="{00000000-0005-0000-0000-0000E35F0000}"/>
    <cellStyle name="Moneda 5 2 4 2 2 3 2" xfId="31530" xr:uid="{00000000-0005-0000-0000-0000E45F0000}"/>
    <cellStyle name="Moneda 5 2 4 2 2 4" xfId="19625" xr:uid="{00000000-0005-0000-0000-0000E55F0000}"/>
    <cellStyle name="Moneda 5 2 4 2 2 4 2" xfId="32816" xr:uid="{00000000-0005-0000-0000-0000E65F0000}"/>
    <cellStyle name="Moneda 5 2 4 2 2 5" xfId="20929" xr:uid="{00000000-0005-0000-0000-0000E75F0000}"/>
    <cellStyle name="Moneda 5 2 4 2 2 5 2" xfId="34118" xr:uid="{00000000-0005-0000-0000-0000E85F0000}"/>
    <cellStyle name="Moneda 5 2 4 2 2 6" xfId="35643" xr:uid="{00000000-0005-0000-0000-0000E95F0000}"/>
    <cellStyle name="Moneda 5 2 4 2 2 7" xfId="26231" xr:uid="{00000000-0005-0000-0000-0000EA5F0000}"/>
    <cellStyle name="Moneda 5 2 4 2 2 8" xfId="22455" xr:uid="{00000000-0005-0000-0000-0000EB5F0000}"/>
    <cellStyle name="Moneda 5 2 4 2 3" xfId="14089" xr:uid="{00000000-0005-0000-0000-0000EC5F0000}"/>
    <cellStyle name="Moneda 5 2 4 2 3 2" xfId="21174" xr:uid="{00000000-0005-0000-0000-0000ED5F0000}"/>
    <cellStyle name="Moneda 5 2 4 2 3 2 2" xfId="34363" xr:uid="{00000000-0005-0000-0000-0000EE5F0000}"/>
    <cellStyle name="Moneda 5 2 4 2 3 3" xfId="35888" xr:uid="{00000000-0005-0000-0000-0000EF5F0000}"/>
    <cellStyle name="Moneda 5 2 4 2 3 4" xfId="27280" xr:uid="{00000000-0005-0000-0000-0000F05F0000}"/>
    <cellStyle name="Moneda 5 2 4 2 3 5" xfId="22700" xr:uid="{00000000-0005-0000-0000-0000F15F0000}"/>
    <cellStyle name="Moneda 5 2 4 2 4" xfId="15145" xr:uid="{00000000-0005-0000-0000-0000F25F0000}"/>
    <cellStyle name="Moneda 5 2 4 2 4 2" xfId="36128" xr:uid="{00000000-0005-0000-0000-0000F35F0000}"/>
    <cellStyle name="Moneda 5 2 4 2 4 3" xfId="28336" xr:uid="{00000000-0005-0000-0000-0000F45F0000}"/>
    <cellStyle name="Moneda 5 2 4 2 4 4" xfId="22940" xr:uid="{00000000-0005-0000-0000-0000F55F0000}"/>
    <cellStyle name="Moneda 5 2 4 2 5" xfId="16201" xr:uid="{00000000-0005-0000-0000-0000F65F0000}"/>
    <cellStyle name="Moneda 5 2 4 2 5 2" xfId="36358" xr:uid="{00000000-0005-0000-0000-0000F75F0000}"/>
    <cellStyle name="Moneda 5 2 4 2 5 3" xfId="29392" xr:uid="{00000000-0005-0000-0000-0000F85F0000}"/>
    <cellStyle name="Moneda 5 2 4 2 5 4" xfId="23170" xr:uid="{00000000-0005-0000-0000-0000F95F0000}"/>
    <cellStyle name="Moneda 5 2 4 2 6" xfId="17482" xr:uid="{00000000-0005-0000-0000-0000FA5F0000}"/>
    <cellStyle name="Moneda 5 2 4 2 6 2" xfId="36613" xr:uid="{00000000-0005-0000-0000-0000FB5F0000}"/>
    <cellStyle name="Moneda 5 2 4 2 6 3" xfId="30673" xr:uid="{00000000-0005-0000-0000-0000FC5F0000}"/>
    <cellStyle name="Moneda 5 2 4 2 6 4" xfId="23434" xr:uid="{00000000-0005-0000-0000-0000FD5F0000}"/>
    <cellStyle name="Moneda 5 2 4 2 7" xfId="18768" xr:uid="{00000000-0005-0000-0000-0000FE5F0000}"/>
    <cellStyle name="Moneda 5 2 4 2 7 2" xfId="36868" xr:uid="{00000000-0005-0000-0000-0000FF5F0000}"/>
    <cellStyle name="Moneda 5 2 4 2 7 3" xfId="31959" xr:uid="{00000000-0005-0000-0000-000000600000}"/>
    <cellStyle name="Moneda 5 2 4 2 7 4" xfId="23689" xr:uid="{00000000-0005-0000-0000-000001600000}"/>
    <cellStyle name="Moneda 5 2 4 2 8" xfId="20072" xr:uid="{00000000-0005-0000-0000-000002600000}"/>
    <cellStyle name="Moneda 5 2 4 2 8 2" xfId="37097" xr:uid="{00000000-0005-0000-0000-000003600000}"/>
    <cellStyle name="Moneda 5 2 4 2 8 3" xfId="33261" xr:uid="{00000000-0005-0000-0000-000004600000}"/>
    <cellStyle name="Moneda 5 2 4 2 8 4" xfId="23918" xr:uid="{00000000-0005-0000-0000-000005600000}"/>
    <cellStyle name="Moneda 5 2 4 2 9" xfId="24147" xr:uid="{00000000-0005-0000-0000-000006600000}"/>
    <cellStyle name="Moneda 5 2 4 2 9 2" xfId="37326" xr:uid="{00000000-0005-0000-0000-000007600000}"/>
    <cellStyle name="Moneda 5 2 4 20" xfId="21492" xr:uid="{00000000-0005-0000-0000-000008600000}"/>
    <cellStyle name="Moneda 5 2 4 3" xfId="12196" xr:uid="{00000000-0005-0000-0000-000009600000}"/>
    <cellStyle name="Moneda 5 2 4 3 10" xfId="25388" xr:uid="{00000000-0005-0000-0000-00000A600000}"/>
    <cellStyle name="Moneda 5 2 4 3 11" xfId="21694" xr:uid="{00000000-0005-0000-0000-00000B600000}"/>
    <cellStyle name="Moneda 5 2 4 3 2" xfId="13136" xr:uid="{00000000-0005-0000-0000-00000C600000}"/>
    <cellStyle name="Moneda 5 2 4 3 2 2" xfId="26327" xr:uid="{00000000-0005-0000-0000-00000D600000}"/>
    <cellStyle name="Moneda 5 2 4 3 3" xfId="14185" xr:uid="{00000000-0005-0000-0000-00000E600000}"/>
    <cellStyle name="Moneda 5 2 4 3 3 2" xfId="27376" xr:uid="{00000000-0005-0000-0000-00000F600000}"/>
    <cellStyle name="Moneda 5 2 4 3 4" xfId="15241" xr:uid="{00000000-0005-0000-0000-000010600000}"/>
    <cellStyle name="Moneda 5 2 4 3 4 2" xfId="28432" xr:uid="{00000000-0005-0000-0000-000011600000}"/>
    <cellStyle name="Moneda 5 2 4 3 5" xfId="16297" xr:uid="{00000000-0005-0000-0000-000012600000}"/>
    <cellStyle name="Moneda 5 2 4 3 5 2" xfId="29488" xr:uid="{00000000-0005-0000-0000-000013600000}"/>
    <cellStyle name="Moneda 5 2 4 3 6" xfId="17578" xr:uid="{00000000-0005-0000-0000-000014600000}"/>
    <cellStyle name="Moneda 5 2 4 3 6 2" xfId="30769" xr:uid="{00000000-0005-0000-0000-000015600000}"/>
    <cellStyle name="Moneda 5 2 4 3 7" xfId="18864" xr:uid="{00000000-0005-0000-0000-000016600000}"/>
    <cellStyle name="Moneda 5 2 4 3 7 2" xfId="32055" xr:uid="{00000000-0005-0000-0000-000017600000}"/>
    <cellStyle name="Moneda 5 2 4 3 8" xfId="20168" xr:uid="{00000000-0005-0000-0000-000018600000}"/>
    <cellStyle name="Moneda 5 2 4 3 8 2" xfId="33357" xr:uid="{00000000-0005-0000-0000-000019600000}"/>
    <cellStyle name="Moneda 5 2 4 3 9" xfId="34882" xr:uid="{00000000-0005-0000-0000-00001A600000}"/>
    <cellStyle name="Moneda 5 2 4 4" xfId="12301" xr:uid="{00000000-0005-0000-0000-00001B600000}"/>
    <cellStyle name="Moneda 5 2 4 4 10" xfId="25493" xr:uid="{00000000-0005-0000-0000-00001C600000}"/>
    <cellStyle name="Moneda 5 2 4 4 11" xfId="21799" xr:uid="{00000000-0005-0000-0000-00001D600000}"/>
    <cellStyle name="Moneda 5 2 4 4 2" xfId="13241" xr:uid="{00000000-0005-0000-0000-00001E600000}"/>
    <cellStyle name="Moneda 5 2 4 4 2 2" xfId="26432" xr:uid="{00000000-0005-0000-0000-00001F600000}"/>
    <cellStyle name="Moneda 5 2 4 4 3" xfId="14290" xr:uid="{00000000-0005-0000-0000-000020600000}"/>
    <cellStyle name="Moneda 5 2 4 4 3 2" xfId="27481" xr:uid="{00000000-0005-0000-0000-000021600000}"/>
    <cellStyle name="Moneda 5 2 4 4 4" xfId="15346" xr:uid="{00000000-0005-0000-0000-000022600000}"/>
    <cellStyle name="Moneda 5 2 4 4 4 2" xfId="28537" xr:uid="{00000000-0005-0000-0000-000023600000}"/>
    <cellStyle name="Moneda 5 2 4 4 5" xfId="16402" xr:uid="{00000000-0005-0000-0000-000024600000}"/>
    <cellStyle name="Moneda 5 2 4 4 5 2" xfId="29593" xr:uid="{00000000-0005-0000-0000-000025600000}"/>
    <cellStyle name="Moneda 5 2 4 4 6" xfId="17683" xr:uid="{00000000-0005-0000-0000-000026600000}"/>
    <cellStyle name="Moneda 5 2 4 4 6 2" xfId="30874" xr:uid="{00000000-0005-0000-0000-000027600000}"/>
    <cellStyle name="Moneda 5 2 4 4 7" xfId="18969" xr:uid="{00000000-0005-0000-0000-000028600000}"/>
    <cellStyle name="Moneda 5 2 4 4 7 2" xfId="32160" xr:uid="{00000000-0005-0000-0000-000029600000}"/>
    <cellStyle name="Moneda 5 2 4 4 8" xfId="20273" xr:uid="{00000000-0005-0000-0000-00002A600000}"/>
    <cellStyle name="Moneda 5 2 4 4 8 2" xfId="33462" xr:uid="{00000000-0005-0000-0000-00002B600000}"/>
    <cellStyle name="Moneda 5 2 4 4 9" xfId="34987" xr:uid="{00000000-0005-0000-0000-00002C600000}"/>
    <cellStyle name="Moneda 5 2 4 5" xfId="12466" xr:uid="{00000000-0005-0000-0000-00002D600000}"/>
    <cellStyle name="Moneda 5 2 4 5 10" xfId="25658" xr:uid="{00000000-0005-0000-0000-00002E600000}"/>
    <cellStyle name="Moneda 5 2 4 5 11" xfId="21960" xr:uid="{00000000-0005-0000-0000-00002F600000}"/>
    <cellStyle name="Moneda 5 2 4 5 2" xfId="13402" xr:uid="{00000000-0005-0000-0000-000030600000}"/>
    <cellStyle name="Moneda 5 2 4 5 2 2" xfId="26593" xr:uid="{00000000-0005-0000-0000-000031600000}"/>
    <cellStyle name="Moneda 5 2 4 5 3" xfId="14451" xr:uid="{00000000-0005-0000-0000-000032600000}"/>
    <cellStyle name="Moneda 5 2 4 5 3 2" xfId="27642" xr:uid="{00000000-0005-0000-0000-000033600000}"/>
    <cellStyle name="Moneda 5 2 4 5 4" xfId="15507" xr:uid="{00000000-0005-0000-0000-000034600000}"/>
    <cellStyle name="Moneda 5 2 4 5 4 2" xfId="28698" xr:uid="{00000000-0005-0000-0000-000035600000}"/>
    <cellStyle name="Moneda 5 2 4 5 5" xfId="16563" xr:uid="{00000000-0005-0000-0000-000036600000}"/>
    <cellStyle name="Moneda 5 2 4 5 5 2" xfId="29754" xr:uid="{00000000-0005-0000-0000-000037600000}"/>
    <cellStyle name="Moneda 5 2 4 5 6" xfId="17844" xr:uid="{00000000-0005-0000-0000-000038600000}"/>
    <cellStyle name="Moneda 5 2 4 5 6 2" xfId="31035" xr:uid="{00000000-0005-0000-0000-000039600000}"/>
    <cellStyle name="Moneda 5 2 4 5 7" xfId="19130" xr:uid="{00000000-0005-0000-0000-00003A600000}"/>
    <cellStyle name="Moneda 5 2 4 5 7 2" xfId="32321" xr:uid="{00000000-0005-0000-0000-00003B600000}"/>
    <cellStyle name="Moneda 5 2 4 5 8" xfId="20434" xr:uid="{00000000-0005-0000-0000-00003C600000}"/>
    <cellStyle name="Moneda 5 2 4 5 8 2" xfId="33623" xr:uid="{00000000-0005-0000-0000-00003D600000}"/>
    <cellStyle name="Moneda 5 2 4 5 9" xfId="35148" xr:uid="{00000000-0005-0000-0000-00003E600000}"/>
    <cellStyle name="Moneda 5 2 4 6" xfId="12580" xr:uid="{00000000-0005-0000-0000-00003F600000}"/>
    <cellStyle name="Moneda 5 2 4 6 10" xfId="25772" xr:uid="{00000000-0005-0000-0000-000040600000}"/>
    <cellStyle name="Moneda 5 2 4 6 11" xfId="22074" xr:uid="{00000000-0005-0000-0000-000041600000}"/>
    <cellStyle name="Moneda 5 2 4 6 2" xfId="13516" xr:uid="{00000000-0005-0000-0000-000042600000}"/>
    <cellStyle name="Moneda 5 2 4 6 2 2" xfId="26707" xr:uid="{00000000-0005-0000-0000-000043600000}"/>
    <cellStyle name="Moneda 5 2 4 6 3" xfId="14565" xr:uid="{00000000-0005-0000-0000-000044600000}"/>
    <cellStyle name="Moneda 5 2 4 6 3 2" xfId="27756" xr:uid="{00000000-0005-0000-0000-000045600000}"/>
    <cellStyle name="Moneda 5 2 4 6 4" xfId="15621" xr:uid="{00000000-0005-0000-0000-000046600000}"/>
    <cellStyle name="Moneda 5 2 4 6 4 2" xfId="28812" xr:uid="{00000000-0005-0000-0000-000047600000}"/>
    <cellStyle name="Moneda 5 2 4 6 5" xfId="16677" xr:uid="{00000000-0005-0000-0000-000048600000}"/>
    <cellStyle name="Moneda 5 2 4 6 5 2" xfId="29868" xr:uid="{00000000-0005-0000-0000-000049600000}"/>
    <cellStyle name="Moneda 5 2 4 6 6" xfId="17958" xr:uid="{00000000-0005-0000-0000-00004A600000}"/>
    <cellStyle name="Moneda 5 2 4 6 6 2" xfId="31149" xr:uid="{00000000-0005-0000-0000-00004B600000}"/>
    <cellStyle name="Moneda 5 2 4 6 7" xfId="19244" xr:uid="{00000000-0005-0000-0000-00004C600000}"/>
    <cellStyle name="Moneda 5 2 4 6 7 2" xfId="32435" xr:uid="{00000000-0005-0000-0000-00004D600000}"/>
    <cellStyle name="Moneda 5 2 4 6 8" xfId="20548" xr:uid="{00000000-0005-0000-0000-00004E600000}"/>
    <cellStyle name="Moneda 5 2 4 6 8 2" xfId="33737" xr:uid="{00000000-0005-0000-0000-00004F600000}"/>
    <cellStyle name="Moneda 5 2 4 6 9" xfId="35262" xr:uid="{00000000-0005-0000-0000-000050600000}"/>
    <cellStyle name="Moneda 5 2 4 7" xfId="13667" xr:uid="{00000000-0005-0000-0000-000051600000}"/>
    <cellStyle name="Moneda 5 2 4 7 10" xfId="22225" xr:uid="{00000000-0005-0000-0000-000052600000}"/>
    <cellStyle name="Moneda 5 2 4 7 2" xfId="14716" xr:uid="{00000000-0005-0000-0000-000053600000}"/>
    <cellStyle name="Moneda 5 2 4 7 2 2" xfId="27907" xr:uid="{00000000-0005-0000-0000-000054600000}"/>
    <cellStyle name="Moneda 5 2 4 7 3" xfId="15772" xr:uid="{00000000-0005-0000-0000-000055600000}"/>
    <cellStyle name="Moneda 5 2 4 7 3 2" xfId="28963" xr:uid="{00000000-0005-0000-0000-000056600000}"/>
    <cellStyle name="Moneda 5 2 4 7 4" xfId="16828" xr:uid="{00000000-0005-0000-0000-000057600000}"/>
    <cellStyle name="Moneda 5 2 4 7 4 2" xfId="30019" xr:uid="{00000000-0005-0000-0000-000058600000}"/>
    <cellStyle name="Moneda 5 2 4 7 5" xfId="18109" xr:uid="{00000000-0005-0000-0000-000059600000}"/>
    <cellStyle name="Moneda 5 2 4 7 5 2" xfId="31300" xr:uid="{00000000-0005-0000-0000-00005A600000}"/>
    <cellStyle name="Moneda 5 2 4 7 6" xfId="19395" xr:uid="{00000000-0005-0000-0000-00005B600000}"/>
    <cellStyle name="Moneda 5 2 4 7 6 2" xfId="32586" xr:uid="{00000000-0005-0000-0000-00005C600000}"/>
    <cellStyle name="Moneda 5 2 4 7 7" xfId="20699" xr:uid="{00000000-0005-0000-0000-00005D600000}"/>
    <cellStyle name="Moneda 5 2 4 7 7 2" xfId="33888" xr:uid="{00000000-0005-0000-0000-00005E600000}"/>
    <cellStyle name="Moneda 5 2 4 7 8" xfId="35413" xr:uid="{00000000-0005-0000-0000-00005F600000}"/>
    <cellStyle name="Moneda 5 2 4 7 9" xfId="26858" xr:uid="{00000000-0005-0000-0000-000060600000}"/>
    <cellStyle name="Moneda 5 2 4 8" xfId="12934" xr:uid="{00000000-0005-0000-0000-000061600000}"/>
    <cellStyle name="Moneda 5 2 4 8 2" xfId="16950" xr:uid="{00000000-0005-0000-0000-000062600000}"/>
    <cellStyle name="Moneda 5 2 4 8 2 2" xfId="30141" xr:uid="{00000000-0005-0000-0000-000063600000}"/>
    <cellStyle name="Moneda 5 2 4 8 3" xfId="18230" xr:uid="{00000000-0005-0000-0000-000064600000}"/>
    <cellStyle name="Moneda 5 2 4 8 3 2" xfId="31421" xr:uid="{00000000-0005-0000-0000-000065600000}"/>
    <cellStyle name="Moneda 5 2 4 8 4" xfId="19516" xr:uid="{00000000-0005-0000-0000-000066600000}"/>
    <cellStyle name="Moneda 5 2 4 8 4 2" xfId="32707" xr:uid="{00000000-0005-0000-0000-000067600000}"/>
    <cellStyle name="Moneda 5 2 4 8 5" xfId="20820" xr:uid="{00000000-0005-0000-0000-000068600000}"/>
    <cellStyle name="Moneda 5 2 4 8 5 2" xfId="34009" xr:uid="{00000000-0005-0000-0000-000069600000}"/>
    <cellStyle name="Moneda 5 2 4 8 6" xfId="35534" xr:uid="{00000000-0005-0000-0000-00006A600000}"/>
    <cellStyle name="Moneda 5 2 4 8 7" xfId="26125" xr:uid="{00000000-0005-0000-0000-00006B600000}"/>
    <cellStyle name="Moneda 5 2 4 8 8" xfId="22346" xr:uid="{00000000-0005-0000-0000-00006C600000}"/>
    <cellStyle name="Moneda 5 2 4 9" xfId="13983" xr:uid="{00000000-0005-0000-0000-00006D600000}"/>
    <cellStyle name="Moneda 5 2 4 9 2" xfId="21065" xr:uid="{00000000-0005-0000-0000-00006E600000}"/>
    <cellStyle name="Moneda 5 2 4 9 2 2" xfId="34254" xr:uid="{00000000-0005-0000-0000-00006F600000}"/>
    <cellStyle name="Moneda 5 2 4 9 3" xfId="35779" xr:uid="{00000000-0005-0000-0000-000070600000}"/>
    <cellStyle name="Moneda 5 2 4 9 4" xfId="27174" xr:uid="{00000000-0005-0000-0000-000071600000}"/>
    <cellStyle name="Moneda 5 2 4 9 5" xfId="22591" xr:uid="{00000000-0005-0000-0000-000072600000}"/>
    <cellStyle name="Moneda 5 2 5" xfId="12068" xr:uid="{00000000-0005-0000-0000-000073600000}"/>
    <cellStyle name="Moneda 5 2 5 10" xfId="18736" xr:uid="{00000000-0005-0000-0000-000074600000}"/>
    <cellStyle name="Moneda 5 2 5 10 2" xfId="36822" xr:uid="{00000000-0005-0000-0000-000075600000}"/>
    <cellStyle name="Moneda 5 2 5 10 3" xfId="31927" xr:uid="{00000000-0005-0000-0000-000076600000}"/>
    <cellStyle name="Moneda 5 2 5 10 4" xfId="23643" xr:uid="{00000000-0005-0000-0000-000077600000}"/>
    <cellStyle name="Moneda 5 2 5 11" xfId="20040" xr:uid="{00000000-0005-0000-0000-000078600000}"/>
    <cellStyle name="Moneda 5 2 5 11 2" xfId="37051" xr:uid="{00000000-0005-0000-0000-000079600000}"/>
    <cellStyle name="Moneda 5 2 5 11 3" xfId="33229" xr:uid="{00000000-0005-0000-0000-00007A600000}"/>
    <cellStyle name="Moneda 5 2 5 11 4" xfId="23872" xr:uid="{00000000-0005-0000-0000-00007B600000}"/>
    <cellStyle name="Moneda 5 2 5 12" xfId="24101" xr:uid="{00000000-0005-0000-0000-00007C600000}"/>
    <cellStyle name="Moneda 5 2 5 12 2" xfId="37280" xr:uid="{00000000-0005-0000-0000-00007D600000}"/>
    <cellStyle name="Moneda 5 2 5 13" xfId="24330" xr:uid="{00000000-0005-0000-0000-00007E600000}"/>
    <cellStyle name="Moneda 5 2 5 13 2" xfId="37509" xr:uid="{00000000-0005-0000-0000-00007F600000}"/>
    <cellStyle name="Moneda 5 2 5 14" xfId="24581" xr:uid="{00000000-0005-0000-0000-000080600000}"/>
    <cellStyle name="Moneda 5 2 5 14 2" xfId="37760" xr:uid="{00000000-0005-0000-0000-000081600000}"/>
    <cellStyle name="Moneda 5 2 5 15" xfId="34754" xr:uid="{00000000-0005-0000-0000-000082600000}"/>
    <cellStyle name="Moneda 5 2 5 16" xfId="25260" xr:uid="{00000000-0005-0000-0000-000083600000}"/>
    <cellStyle name="Moneda 5 2 5 17" xfId="21566" xr:uid="{00000000-0005-0000-0000-000084600000}"/>
    <cellStyle name="Moneda 5 2 5 2" xfId="12529" xr:uid="{00000000-0005-0000-0000-000085600000}"/>
    <cellStyle name="Moneda 5 2 5 2 10" xfId="24439" xr:uid="{00000000-0005-0000-0000-000086600000}"/>
    <cellStyle name="Moneda 5 2 5 2 10 2" xfId="37618" xr:uid="{00000000-0005-0000-0000-000087600000}"/>
    <cellStyle name="Moneda 5 2 5 2 11" xfId="24690" xr:uid="{00000000-0005-0000-0000-000088600000}"/>
    <cellStyle name="Moneda 5 2 5 2 11 2" xfId="37869" xr:uid="{00000000-0005-0000-0000-000089600000}"/>
    <cellStyle name="Moneda 5 2 5 2 12" xfId="35211" xr:uid="{00000000-0005-0000-0000-00008A600000}"/>
    <cellStyle name="Moneda 5 2 5 2 13" xfId="25721" xr:uid="{00000000-0005-0000-0000-00008B600000}"/>
    <cellStyle name="Moneda 5 2 5 2 14" xfId="22023" xr:uid="{00000000-0005-0000-0000-00008C600000}"/>
    <cellStyle name="Moneda 5 2 5 2 2" xfId="13465" xr:uid="{00000000-0005-0000-0000-00008D600000}"/>
    <cellStyle name="Moneda 5 2 5 2 2 2" xfId="17122" xr:uid="{00000000-0005-0000-0000-00008E600000}"/>
    <cellStyle name="Moneda 5 2 5 2 2 2 2" xfId="30313" xr:uid="{00000000-0005-0000-0000-00008F600000}"/>
    <cellStyle name="Moneda 5 2 5 2 2 3" xfId="18402" xr:uid="{00000000-0005-0000-0000-000090600000}"/>
    <cellStyle name="Moneda 5 2 5 2 2 3 2" xfId="31593" xr:uid="{00000000-0005-0000-0000-000091600000}"/>
    <cellStyle name="Moneda 5 2 5 2 2 4" xfId="19688" xr:uid="{00000000-0005-0000-0000-000092600000}"/>
    <cellStyle name="Moneda 5 2 5 2 2 4 2" xfId="32879" xr:uid="{00000000-0005-0000-0000-000093600000}"/>
    <cellStyle name="Moneda 5 2 5 2 2 5" xfId="20992" xr:uid="{00000000-0005-0000-0000-000094600000}"/>
    <cellStyle name="Moneda 5 2 5 2 2 5 2" xfId="34181" xr:uid="{00000000-0005-0000-0000-000095600000}"/>
    <cellStyle name="Moneda 5 2 5 2 2 6" xfId="35706" xr:uid="{00000000-0005-0000-0000-000096600000}"/>
    <cellStyle name="Moneda 5 2 5 2 2 7" xfId="26656" xr:uid="{00000000-0005-0000-0000-000097600000}"/>
    <cellStyle name="Moneda 5 2 5 2 2 8" xfId="22518" xr:uid="{00000000-0005-0000-0000-000098600000}"/>
    <cellStyle name="Moneda 5 2 5 2 3" xfId="14514" xr:uid="{00000000-0005-0000-0000-000099600000}"/>
    <cellStyle name="Moneda 5 2 5 2 3 2" xfId="21237" xr:uid="{00000000-0005-0000-0000-00009A600000}"/>
    <cellStyle name="Moneda 5 2 5 2 3 2 2" xfId="34426" xr:uid="{00000000-0005-0000-0000-00009B600000}"/>
    <cellStyle name="Moneda 5 2 5 2 3 3" xfId="35951" xr:uid="{00000000-0005-0000-0000-00009C600000}"/>
    <cellStyle name="Moneda 5 2 5 2 3 4" xfId="27705" xr:uid="{00000000-0005-0000-0000-00009D600000}"/>
    <cellStyle name="Moneda 5 2 5 2 3 5" xfId="22763" xr:uid="{00000000-0005-0000-0000-00009E600000}"/>
    <cellStyle name="Moneda 5 2 5 2 4" xfId="15570" xr:uid="{00000000-0005-0000-0000-00009F600000}"/>
    <cellStyle name="Moneda 5 2 5 2 4 2" xfId="36191" xr:uid="{00000000-0005-0000-0000-0000A0600000}"/>
    <cellStyle name="Moneda 5 2 5 2 4 3" xfId="28761" xr:uid="{00000000-0005-0000-0000-0000A1600000}"/>
    <cellStyle name="Moneda 5 2 5 2 4 4" xfId="23003" xr:uid="{00000000-0005-0000-0000-0000A2600000}"/>
    <cellStyle name="Moneda 5 2 5 2 5" xfId="16626" xr:uid="{00000000-0005-0000-0000-0000A3600000}"/>
    <cellStyle name="Moneda 5 2 5 2 5 2" xfId="36421" xr:uid="{00000000-0005-0000-0000-0000A4600000}"/>
    <cellStyle name="Moneda 5 2 5 2 5 3" xfId="29817" xr:uid="{00000000-0005-0000-0000-0000A5600000}"/>
    <cellStyle name="Moneda 5 2 5 2 5 4" xfId="23233" xr:uid="{00000000-0005-0000-0000-0000A6600000}"/>
    <cellStyle name="Moneda 5 2 5 2 6" xfId="17907" xr:uid="{00000000-0005-0000-0000-0000A7600000}"/>
    <cellStyle name="Moneda 5 2 5 2 6 2" xfId="36676" xr:uid="{00000000-0005-0000-0000-0000A8600000}"/>
    <cellStyle name="Moneda 5 2 5 2 6 3" xfId="31098" xr:uid="{00000000-0005-0000-0000-0000A9600000}"/>
    <cellStyle name="Moneda 5 2 5 2 6 4" xfId="23497" xr:uid="{00000000-0005-0000-0000-0000AA600000}"/>
    <cellStyle name="Moneda 5 2 5 2 7" xfId="19193" xr:uid="{00000000-0005-0000-0000-0000AB600000}"/>
    <cellStyle name="Moneda 5 2 5 2 7 2" xfId="36931" xr:uid="{00000000-0005-0000-0000-0000AC600000}"/>
    <cellStyle name="Moneda 5 2 5 2 7 3" xfId="32384" xr:uid="{00000000-0005-0000-0000-0000AD600000}"/>
    <cellStyle name="Moneda 5 2 5 2 7 4" xfId="23752" xr:uid="{00000000-0005-0000-0000-0000AE600000}"/>
    <cellStyle name="Moneda 5 2 5 2 8" xfId="20497" xr:uid="{00000000-0005-0000-0000-0000AF600000}"/>
    <cellStyle name="Moneda 5 2 5 2 8 2" xfId="37160" xr:uid="{00000000-0005-0000-0000-0000B0600000}"/>
    <cellStyle name="Moneda 5 2 5 2 8 3" xfId="33686" xr:uid="{00000000-0005-0000-0000-0000B1600000}"/>
    <cellStyle name="Moneda 5 2 5 2 8 4" xfId="23981" xr:uid="{00000000-0005-0000-0000-0000B2600000}"/>
    <cellStyle name="Moneda 5 2 5 2 9" xfId="24210" xr:uid="{00000000-0005-0000-0000-0000B3600000}"/>
    <cellStyle name="Moneda 5 2 5 2 9 2" xfId="37389" xr:uid="{00000000-0005-0000-0000-0000B4600000}"/>
    <cellStyle name="Moneda 5 2 5 3" xfId="12643" xr:uid="{00000000-0005-0000-0000-0000B5600000}"/>
    <cellStyle name="Moneda 5 2 5 3 10" xfId="25835" xr:uid="{00000000-0005-0000-0000-0000B6600000}"/>
    <cellStyle name="Moneda 5 2 5 3 11" xfId="22137" xr:uid="{00000000-0005-0000-0000-0000B7600000}"/>
    <cellStyle name="Moneda 5 2 5 3 2" xfId="13579" xr:uid="{00000000-0005-0000-0000-0000B8600000}"/>
    <cellStyle name="Moneda 5 2 5 3 2 2" xfId="26770" xr:uid="{00000000-0005-0000-0000-0000B9600000}"/>
    <cellStyle name="Moneda 5 2 5 3 3" xfId="14628" xr:uid="{00000000-0005-0000-0000-0000BA600000}"/>
    <cellStyle name="Moneda 5 2 5 3 3 2" xfId="27819" xr:uid="{00000000-0005-0000-0000-0000BB600000}"/>
    <cellStyle name="Moneda 5 2 5 3 4" xfId="15684" xr:uid="{00000000-0005-0000-0000-0000BC600000}"/>
    <cellStyle name="Moneda 5 2 5 3 4 2" xfId="28875" xr:uid="{00000000-0005-0000-0000-0000BD600000}"/>
    <cellStyle name="Moneda 5 2 5 3 5" xfId="16740" xr:uid="{00000000-0005-0000-0000-0000BE600000}"/>
    <cellStyle name="Moneda 5 2 5 3 5 2" xfId="29931" xr:uid="{00000000-0005-0000-0000-0000BF600000}"/>
    <cellStyle name="Moneda 5 2 5 3 6" xfId="18021" xr:uid="{00000000-0005-0000-0000-0000C0600000}"/>
    <cellStyle name="Moneda 5 2 5 3 6 2" xfId="31212" xr:uid="{00000000-0005-0000-0000-0000C1600000}"/>
    <cellStyle name="Moneda 5 2 5 3 7" xfId="19307" xr:uid="{00000000-0005-0000-0000-0000C2600000}"/>
    <cellStyle name="Moneda 5 2 5 3 7 2" xfId="32498" xr:uid="{00000000-0005-0000-0000-0000C3600000}"/>
    <cellStyle name="Moneda 5 2 5 3 8" xfId="20611" xr:uid="{00000000-0005-0000-0000-0000C4600000}"/>
    <cellStyle name="Moneda 5 2 5 3 8 2" xfId="33800" xr:uid="{00000000-0005-0000-0000-0000C5600000}"/>
    <cellStyle name="Moneda 5 2 5 3 9" xfId="35325" xr:uid="{00000000-0005-0000-0000-0000C6600000}"/>
    <cellStyle name="Moneda 5 2 5 4" xfId="13730" xr:uid="{00000000-0005-0000-0000-0000C7600000}"/>
    <cellStyle name="Moneda 5 2 5 4 10" xfId="22288" xr:uid="{00000000-0005-0000-0000-0000C8600000}"/>
    <cellStyle name="Moneda 5 2 5 4 2" xfId="14779" xr:uid="{00000000-0005-0000-0000-0000C9600000}"/>
    <cellStyle name="Moneda 5 2 5 4 2 2" xfId="27970" xr:uid="{00000000-0005-0000-0000-0000CA600000}"/>
    <cellStyle name="Moneda 5 2 5 4 3" xfId="15835" xr:uid="{00000000-0005-0000-0000-0000CB600000}"/>
    <cellStyle name="Moneda 5 2 5 4 3 2" xfId="29026" xr:uid="{00000000-0005-0000-0000-0000CC600000}"/>
    <cellStyle name="Moneda 5 2 5 4 4" xfId="16891" xr:uid="{00000000-0005-0000-0000-0000CD600000}"/>
    <cellStyle name="Moneda 5 2 5 4 4 2" xfId="30082" xr:uid="{00000000-0005-0000-0000-0000CE600000}"/>
    <cellStyle name="Moneda 5 2 5 4 5" xfId="18172" xr:uid="{00000000-0005-0000-0000-0000CF600000}"/>
    <cellStyle name="Moneda 5 2 5 4 5 2" xfId="31363" xr:uid="{00000000-0005-0000-0000-0000D0600000}"/>
    <cellStyle name="Moneda 5 2 5 4 6" xfId="19458" xr:uid="{00000000-0005-0000-0000-0000D1600000}"/>
    <cellStyle name="Moneda 5 2 5 4 6 2" xfId="32649" xr:uid="{00000000-0005-0000-0000-0000D2600000}"/>
    <cellStyle name="Moneda 5 2 5 4 7" xfId="20762" xr:uid="{00000000-0005-0000-0000-0000D3600000}"/>
    <cellStyle name="Moneda 5 2 5 4 7 2" xfId="33951" xr:uid="{00000000-0005-0000-0000-0000D4600000}"/>
    <cellStyle name="Moneda 5 2 5 4 8" xfId="35476" xr:uid="{00000000-0005-0000-0000-0000D5600000}"/>
    <cellStyle name="Moneda 5 2 5 4 9" xfId="26921" xr:uid="{00000000-0005-0000-0000-0000D6600000}"/>
    <cellStyle name="Moneda 5 2 5 5" xfId="13008" xr:uid="{00000000-0005-0000-0000-0000D7600000}"/>
    <cellStyle name="Moneda 5 2 5 5 2" xfId="17013" xr:uid="{00000000-0005-0000-0000-0000D8600000}"/>
    <cellStyle name="Moneda 5 2 5 5 2 2" xfId="30204" xr:uid="{00000000-0005-0000-0000-0000D9600000}"/>
    <cellStyle name="Moneda 5 2 5 5 3" xfId="18293" xr:uid="{00000000-0005-0000-0000-0000DA600000}"/>
    <cellStyle name="Moneda 5 2 5 5 3 2" xfId="31484" xr:uid="{00000000-0005-0000-0000-0000DB600000}"/>
    <cellStyle name="Moneda 5 2 5 5 4" xfId="19579" xr:uid="{00000000-0005-0000-0000-0000DC600000}"/>
    <cellStyle name="Moneda 5 2 5 5 4 2" xfId="32770" xr:uid="{00000000-0005-0000-0000-0000DD600000}"/>
    <cellStyle name="Moneda 5 2 5 5 5" xfId="20883" xr:uid="{00000000-0005-0000-0000-0000DE600000}"/>
    <cellStyle name="Moneda 5 2 5 5 5 2" xfId="34072" xr:uid="{00000000-0005-0000-0000-0000DF600000}"/>
    <cellStyle name="Moneda 5 2 5 5 6" xfId="35597" xr:uid="{00000000-0005-0000-0000-0000E0600000}"/>
    <cellStyle name="Moneda 5 2 5 5 7" xfId="26199" xr:uid="{00000000-0005-0000-0000-0000E1600000}"/>
    <cellStyle name="Moneda 5 2 5 5 8" xfId="22409" xr:uid="{00000000-0005-0000-0000-0000E2600000}"/>
    <cellStyle name="Moneda 5 2 5 6" xfId="14057" xr:uid="{00000000-0005-0000-0000-0000E3600000}"/>
    <cellStyle name="Moneda 5 2 5 6 2" xfId="21128" xr:uid="{00000000-0005-0000-0000-0000E4600000}"/>
    <cellStyle name="Moneda 5 2 5 6 2 2" xfId="34317" xr:uid="{00000000-0005-0000-0000-0000E5600000}"/>
    <cellStyle name="Moneda 5 2 5 6 3" xfId="35842" xr:uid="{00000000-0005-0000-0000-0000E6600000}"/>
    <cellStyle name="Moneda 5 2 5 6 4" xfId="27248" xr:uid="{00000000-0005-0000-0000-0000E7600000}"/>
    <cellStyle name="Moneda 5 2 5 6 5" xfId="22654" xr:uid="{00000000-0005-0000-0000-0000E8600000}"/>
    <cellStyle name="Moneda 5 2 5 7" xfId="15113" xr:uid="{00000000-0005-0000-0000-0000E9600000}"/>
    <cellStyle name="Moneda 5 2 5 7 2" xfId="36082" xr:uid="{00000000-0005-0000-0000-0000EA600000}"/>
    <cellStyle name="Moneda 5 2 5 7 3" xfId="28304" xr:uid="{00000000-0005-0000-0000-0000EB600000}"/>
    <cellStyle name="Moneda 5 2 5 7 4" xfId="22894" xr:uid="{00000000-0005-0000-0000-0000EC600000}"/>
    <cellStyle name="Moneda 5 2 5 8" xfId="16169" xr:uid="{00000000-0005-0000-0000-0000ED600000}"/>
    <cellStyle name="Moneda 5 2 5 8 2" xfId="36312" xr:uid="{00000000-0005-0000-0000-0000EE600000}"/>
    <cellStyle name="Moneda 5 2 5 8 3" xfId="29360" xr:uid="{00000000-0005-0000-0000-0000EF600000}"/>
    <cellStyle name="Moneda 5 2 5 8 4" xfId="23124" xr:uid="{00000000-0005-0000-0000-0000F0600000}"/>
    <cellStyle name="Moneda 5 2 5 9" xfId="17450" xr:uid="{00000000-0005-0000-0000-0000F1600000}"/>
    <cellStyle name="Moneda 5 2 5 9 2" xfId="36567" xr:uid="{00000000-0005-0000-0000-0000F2600000}"/>
    <cellStyle name="Moneda 5 2 5 9 3" xfId="30641" xr:uid="{00000000-0005-0000-0000-0000F3600000}"/>
    <cellStyle name="Moneda 5 2 5 9 4" xfId="23388" xr:uid="{00000000-0005-0000-0000-0000F4600000}"/>
    <cellStyle name="Moneda 5 2 6" xfId="12164" xr:uid="{00000000-0005-0000-0000-0000F5600000}"/>
    <cellStyle name="Moneda 5 2 6 10" xfId="24344" xr:uid="{00000000-0005-0000-0000-0000F6600000}"/>
    <cellStyle name="Moneda 5 2 6 10 2" xfId="37523" xr:uid="{00000000-0005-0000-0000-0000F7600000}"/>
    <cellStyle name="Moneda 5 2 6 11" xfId="24595" xr:uid="{00000000-0005-0000-0000-0000F8600000}"/>
    <cellStyle name="Moneda 5 2 6 11 2" xfId="37774" xr:uid="{00000000-0005-0000-0000-0000F9600000}"/>
    <cellStyle name="Moneda 5 2 6 12" xfId="34850" xr:uid="{00000000-0005-0000-0000-0000FA600000}"/>
    <cellStyle name="Moneda 5 2 6 13" xfId="25356" xr:uid="{00000000-0005-0000-0000-0000FB600000}"/>
    <cellStyle name="Moneda 5 2 6 14" xfId="21662" xr:uid="{00000000-0005-0000-0000-0000FC600000}"/>
    <cellStyle name="Moneda 5 2 6 2" xfId="13104" xr:uid="{00000000-0005-0000-0000-0000FD600000}"/>
    <cellStyle name="Moneda 5 2 6 2 2" xfId="17027" xr:uid="{00000000-0005-0000-0000-0000FE600000}"/>
    <cellStyle name="Moneda 5 2 6 2 2 2" xfId="30218" xr:uid="{00000000-0005-0000-0000-0000FF600000}"/>
    <cellStyle name="Moneda 5 2 6 2 3" xfId="18307" xr:uid="{00000000-0005-0000-0000-000000610000}"/>
    <cellStyle name="Moneda 5 2 6 2 3 2" xfId="31498" xr:uid="{00000000-0005-0000-0000-000001610000}"/>
    <cellStyle name="Moneda 5 2 6 2 4" xfId="19593" xr:uid="{00000000-0005-0000-0000-000002610000}"/>
    <cellStyle name="Moneda 5 2 6 2 4 2" xfId="32784" xr:uid="{00000000-0005-0000-0000-000003610000}"/>
    <cellStyle name="Moneda 5 2 6 2 5" xfId="20897" xr:uid="{00000000-0005-0000-0000-000004610000}"/>
    <cellStyle name="Moneda 5 2 6 2 5 2" xfId="34086" xr:uid="{00000000-0005-0000-0000-000005610000}"/>
    <cellStyle name="Moneda 5 2 6 2 6" xfId="35611" xr:uid="{00000000-0005-0000-0000-000006610000}"/>
    <cellStyle name="Moneda 5 2 6 2 7" xfId="26295" xr:uid="{00000000-0005-0000-0000-000007610000}"/>
    <cellStyle name="Moneda 5 2 6 2 8" xfId="22423" xr:uid="{00000000-0005-0000-0000-000008610000}"/>
    <cellStyle name="Moneda 5 2 6 3" xfId="14153" xr:uid="{00000000-0005-0000-0000-000009610000}"/>
    <cellStyle name="Moneda 5 2 6 3 2" xfId="21142" xr:uid="{00000000-0005-0000-0000-00000A610000}"/>
    <cellStyle name="Moneda 5 2 6 3 2 2" xfId="34331" xr:uid="{00000000-0005-0000-0000-00000B610000}"/>
    <cellStyle name="Moneda 5 2 6 3 3" xfId="35856" xr:uid="{00000000-0005-0000-0000-00000C610000}"/>
    <cellStyle name="Moneda 5 2 6 3 4" xfId="27344" xr:uid="{00000000-0005-0000-0000-00000D610000}"/>
    <cellStyle name="Moneda 5 2 6 3 5" xfId="22668" xr:uid="{00000000-0005-0000-0000-00000E610000}"/>
    <cellStyle name="Moneda 5 2 6 4" xfId="15209" xr:uid="{00000000-0005-0000-0000-00000F610000}"/>
    <cellStyle name="Moneda 5 2 6 4 2" xfId="36096" xr:uid="{00000000-0005-0000-0000-000010610000}"/>
    <cellStyle name="Moneda 5 2 6 4 3" xfId="28400" xr:uid="{00000000-0005-0000-0000-000011610000}"/>
    <cellStyle name="Moneda 5 2 6 4 4" xfId="22908" xr:uid="{00000000-0005-0000-0000-000012610000}"/>
    <cellStyle name="Moneda 5 2 6 5" xfId="16265" xr:uid="{00000000-0005-0000-0000-000013610000}"/>
    <cellStyle name="Moneda 5 2 6 5 2" xfId="36326" xr:uid="{00000000-0005-0000-0000-000014610000}"/>
    <cellStyle name="Moneda 5 2 6 5 3" xfId="29456" xr:uid="{00000000-0005-0000-0000-000015610000}"/>
    <cellStyle name="Moneda 5 2 6 5 4" xfId="23138" xr:uid="{00000000-0005-0000-0000-000016610000}"/>
    <cellStyle name="Moneda 5 2 6 6" xfId="17546" xr:uid="{00000000-0005-0000-0000-000017610000}"/>
    <cellStyle name="Moneda 5 2 6 6 2" xfId="36581" xr:uid="{00000000-0005-0000-0000-000018610000}"/>
    <cellStyle name="Moneda 5 2 6 6 3" xfId="30737" xr:uid="{00000000-0005-0000-0000-000019610000}"/>
    <cellStyle name="Moneda 5 2 6 6 4" xfId="23402" xr:uid="{00000000-0005-0000-0000-00001A610000}"/>
    <cellStyle name="Moneda 5 2 6 7" xfId="18832" xr:uid="{00000000-0005-0000-0000-00001B610000}"/>
    <cellStyle name="Moneda 5 2 6 7 2" xfId="36836" xr:uid="{00000000-0005-0000-0000-00001C610000}"/>
    <cellStyle name="Moneda 5 2 6 7 3" xfId="32023" xr:uid="{00000000-0005-0000-0000-00001D610000}"/>
    <cellStyle name="Moneda 5 2 6 7 4" xfId="23657" xr:uid="{00000000-0005-0000-0000-00001E610000}"/>
    <cellStyle name="Moneda 5 2 6 8" xfId="20136" xr:uid="{00000000-0005-0000-0000-00001F610000}"/>
    <cellStyle name="Moneda 5 2 6 8 2" xfId="37065" xr:uid="{00000000-0005-0000-0000-000020610000}"/>
    <cellStyle name="Moneda 5 2 6 8 3" xfId="33325" xr:uid="{00000000-0005-0000-0000-000021610000}"/>
    <cellStyle name="Moneda 5 2 6 8 4" xfId="23886" xr:uid="{00000000-0005-0000-0000-000022610000}"/>
    <cellStyle name="Moneda 5 2 6 9" xfId="24115" xr:uid="{00000000-0005-0000-0000-000023610000}"/>
    <cellStyle name="Moneda 5 2 6 9 2" xfId="37294" xr:uid="{00000000-0005-0000-0000-000024610000}"/>
    <cellStyle name="Moneda 5 2 7" xfId="12269" xr:uid="{00000000-0005-0000-0000-000025610000}"/>
    <cellStyle name="Moneda 5 2 7 10" xfId="25461" xr:uid="{00000000-0005-0000-0000-000026610000}"/>
    <cellStyle name="Moneda 5 2 7 11" xfId="21767" xr:uid="{00000000-0005-0000-0000-000027610000}"/>
    <cellStyle name="Moneda 5 2 7 2" xfId="13209" xr:uid="{00000000-0005-0000-0000-000028610000}"/>
    <cellStyle name="Moneda 5 2 7 2 2" xfId="26400" xr:uid="{00000000-0005-0000-0000-000029610000}"/>
    <cellStyle name="Moneda 5 2 7 3" xfId="14258" xr:uid="{00000000-0005-0000-0000-00002A610000}"/>
    <cellStyle name="Moneda 5 2 7 3 2" xfId="27449" xr:uid="{00000000-0005-0000-0000-00002B610000}"/>
    <cellStyle name="Moneda 5 2 7 4" xfId="15314" xr:uid="{00000000-0005-0000-0000-00002C610000}"/>
    <cellStyle name="Moneda 5 2 7 4 2" xfId="28505" xr:uid="{00000000-0005-0000-0000-00002D610000}"/>
    <cellStyle name="Moneda 5 2 7 5" xfId="16370" xr:uid="{00000000-0005-0000-0000-00002E610000}"/>
    <cellStyle name="Moneda 5 2 7 5 2" xfId="29561" xr:uid="{00000000-0005-0000-0000-00002F610000}"/>
    <cellStyle name="Moneda 5 2 7 6" xfId="17651" xr:uid="{00000000-0005-0000-0000-000030610000}"/>
    <cellStyle name="Moneda 5 2 7 6 2" xfId="30842" xr:uid="{00000000-0005-0000-0000-000031610000}"/>
    <cellStyle name="Moneda 5 2 7 7" xfId="18937" xr:uid="{00000000-0005-0000-0000-000032610000}"/>
    <cellStyle name="Moneda 5 2 7 7 2" xfId="32128" xr:uid="{00000000-0005-0000-0000-000033610000}"/>
    <cellStyle name="Moneda 5 2 7 8" xfId="20241" xr:uid="{00000000-0005-0000-0000-000034610000}"/>
    <cellStyle name="Moneda 5 2 7 8 2" xfId="33430" xr:uid="{00000000-0005-0000-0000-000035610000}"/>
    <cellStyle name="Moneda 5 2 7 9" xfId="34955" xr:uid="{00000000-0005-0000-0000-000036610000}"/>
    <cellStyle name="Moneda 5 2 8" xfId="12434" xr:uid="{00000000-0005-0000-0000-000037610000}"/>
    <cellStyle name="Moneda 5 2 8 10" xfId="25626" xr:uid="{00000000-0005-0000-0000-000038610000}"/>
    <cellStyle name="Moneda 5 2 8 11" xfId="21928" xr:uid="{00000000-0005-0000-0000-000039610000}"/>
    <cellStyle name="Moneda 5 2 8 2" xfId="13370" xr:uid="{00000000-0005-0000-0000-00003A610000}"/>
    <cellStyle name="Moneda 5 2 8 2 2" xfId="26561" xr:uid="{00000000-0005-0000-0000-00003B610000}"/>
    <cellStyle name="Moneda 5 2 8 3" xfId="14419" xr:uid="{00000000-0005-0000-0000-00003C610000}"/>
    <cellStyle name="Moneda 5 2 8 3 2" xfId="27610" xr:uid="{00000000-0005-0000-0000-00003D610000}"/>
    <cellStyle name="Moneda 5 2 8 4" xfId="15475" xr:uid="{00000000-0005-0000-0000-00003E610000}"/>
    <cellStyle name="Moneda 5 2 8 4 2" xfId="28666" xr:uid="{00000000-0005-0000-0000-00003F610000}"/>
    <cellStyle name="Moneda 5 2 8 5" xfId="16531" xr:uid="{00000000-0005-0000-0000-000040610000}"/>
    <cellStyle name="Moneda 5 2 8 5 2" xfId="29722" xr:uid="{00000000-0005-0000-0000-000041610000}"/>
    <cellStyle name="Moneda 5 2 8 6" xfId="17812" xr:uid="{00000000-0005-0000-0000-000042610000}"/>
    <cellStyle name="Moneda 5 2 8 6 2" xfId="31003" xr:uid="{00000000-0005-0000-0000-000043610000}"/>
    <cellStyle name="Moneda 5 2 8 7" xfId="19098" xr:uid="{00000000-0005-0000-0000-000044610000}"/>
    <cellStyle name="Moneda 5 2 8 7 2" xfId="32289" xr:uid="{00000000-0005-0000-0000-000045610000}"/>
    <cellStyle name="Moneda 5 2 8 8" xfId="20402" xr:uid="{00000000-0005-0000-0000-000046610000}"/>
    <cellStyle name="Moneda 5 2 8 8 2" xfId="33591" xr:uid="{00000000-0005-0000-0000-000047610000}"/>
    <cellStyle name="Moneda 5 2 8 9" xfId="35116" xr:uid="{00000000-0005-0000-0000-000048610000}"/>
    <cellStyle name="Moneda 5 2 9" xfId="12548" xr:uid="{00000000-0005-0000-0000-000049610000}"/>
    <cellStyle name="Moneda 5 2 9 10" xfId="25740" xr:uid="{00000000-0005-0000-0000-00004A610000}"/>
    <cellStyle name="Moneda 5 2 9 11" xfId="22042" xr:uid="{00000000-0005-0000-0000-00004B610000}"/>
    <cellStyle name="Moneda 5 2 9 2" xfId="13484" xr:uid="{00000000-0005-0000-0000-00004C610000}"/>
    <cellStyle name="Moneda 5 2 9 2 2" xfId="26675" xr:uid="{00000000-0005-0000-0000-00004D610000}"/>
    <cellStyle name="Moneda 5 2 9 3" xfId="14533" xr:uid="{00000000-0005-0000-0000-00004E610000}"/>
    <cellStyle name="Moneda 5 2 9 3 2" xfId="27724" xr:uid="{00000000-0005-0000-0000-00004F610000}"/>
    <cellStyle name="Moneda 5 2 9 4" xfId="15589" xr:uid="{00000000-0005-0000-0000-000050610000}"/>
    <cellStyle name="Moneda 5 2 9 4 2" xfId="28780" xr:uid="{00000000-0005-0000-0000-000051610000}"/>
    <cellStyle name="Moneda 5 2 9 5" xfId="16645" xr:uid="{00000000-0005-0000-0000-000052610000}"/>
    <cellStyle name="Moneda 5 2 9 5 2" xfId="29836" xr:uid="{00000000-0005-0000-0000-000053610000}"/>
    <cellStyle name="Moneda 5 2 9 6" xfId="17926" xr:uid="{00000000-0005-0000-0000-000054610000}"/>
    <cellStyle name="Moneda 5 2 9 6 2" xfId="31117" xr:uid="{00000000-0005-0000-0000-000055610000}"/>
    <cellStyle name="Moneda 5 2 9 7" xfId="19212" xr:uid="{00000000-0005-0000-0000-000056610000}"/>
    <cellStyle name="Moneda 5 2 9 7 2" xfId="32403" xr:uid="{00000000-0005-0000-0000-000057610000}"/>
    <cellStyle name="Moneda 5 2 9 8" xfId="20516" xr:uid="{00000000-0005-0000-0000-000058610000}"/>
    <cellStyle name="Moneda 5 2 9 8 2" xfId="33705" xr:uid="{00000000-0005-0000-0000-000059610000}"/>
    <cellStyle name="Moneda 5 2 9 9" xfId="35230" xr:uid="{00000000-0005-0000-0000-00005A610000}"/>
    <cellStyle name="Moneda 5 20" xfId="24228" xr:uid="{00000000-0005-0000-0000-00005B610000}"/>
    <cellStyle name="Moneda 5 20 2" xfId="37407" xr:uid="{00000000-0005-0000-0000-00005C610000}"/>
    <cellStyle name="Moneda 5 21" xfId="24478" xr:uid="{00000000-0005-0000-0000-00005D610000}"/>
    <cellStyle name="Moneda 5 21 2" xfId="37657" xr:uid="{00000000-0005-0000-0000-00005E610000}"/>
    <cellStyle name="Moneda 5 22" xfId="34567" xr:uid="{00000000-0005-0000-0000-00005F610000}"/>
    <cellStyle name="Moneda 5 23" xfId="25065" xr:uid="{00000000-0005-0000-0000-000060610000}"/>
    <cellStyle name="Moneda 5 24" xfId="21379" xr:uid="{00000000-0005-0000-0000-000061610000}"/>
    <cellStyle name="Moneda 5 3" xfId="11954" xr:uid="{00000000-0005-0000-0000-000062610000}"/>
    <cellStyle name="Moneda 5 3 10" xfId="12897" xr:uid="{00000000-0005-0000-0000-000063610000}"/>
    <cellStyle name="Moneda 5 3 10 2" xfId="16926" xr:uid="{00000000-0005-0000-0000-000064610000}"/>
    <cellStyle name="Moneda 5 3 10 2 2" xfId="30117" xr:uid="{00000000-0005-0000-0000-000065610000}"/>
    <cellStyle name="Moneda 5 3 10 3" xfId="18206" xr:uid="{00000000-0005-0000-0000-000066610000}"/>
    <cellStyle name="Moneda 5 3 10 3 2" xfId="31397" xr:uid="{00000000-0005-0000-0000-000067610000}"/>
    <cellStyle name="Moneda 5 3 10 4" xfId="19492" xr:uid="{00000000-0005-0000-0000-000068610000}"/>
    <cellStyle name="Moneda 5 3 10 4 2" xfId="32683" xr:uid="{00000000-0005-0000-0000-000069610000}"/>
    <cellStyle name="Moneda 5 3 10 5" xfId="20796" xr:uid="{00000000-0005-0000-0000-00006A610000}"/>
    <cellStyle name="Moneda 5 3 10 5 2" xfId="33985" xr:uid="{00000000-0005-0000-0000-00006B610000}"/>
    <cellStyle name="Moneda 5 3 10 6" xfId="35510" xr:uid="{00000000-0005-0000-0000-00006C610000}"/>
    <cellStyle name="Moneda 5 3 10 7" xfId="26088" xr:uid="{00000000-0005-0000-0000-00006D610000}"/>
    <cellStyle name="Moneda 5 3 10 8" xfId="22322" xr:uid="{00000000-0005-0000-0000-00006E610000}"/>
    <cellStyle name="Moneda 5 3 11" xfId="13946" xr:uid="{00000000-0005-0000-0000-00006F610000}"/>
    <cellStyle name="Moneda 5 3 11 2" xfId="21041" xr:uid="{00000000-0005-0000-0000-000070610000}"/>
    <cellStyle name="Moneda 5 3 11 2 2" xfId="34230" xr:uid="{00000000-0005-0000-0000-000071610000}"/>
    <cellStyle name="Moneda 5 3 11 3" xfId="35755" xr:uid="{00000000-0005-0000-0000-000072610000}"/>
    <cellStyle name="Moneda 5 3 11 4" xfId="27137" xr:uid="{00000000-0005-0000-0000-000073610000}"/>
    <cellStyle name="Moneda 5 3 11 5" xfId="22567" xr:uid="{00000000-0005-0000-0000-000074610000}"/>
    <cellStyle name="Moneda 5 3 12" xfId="15002" xr:uid="{00000000-0005-0000-0000-000075610000}"/>
    <cellStyle name="Moneda 5 3 12 2" xfId="35995" xr:uid="{00000000-0005-0000-0000-000076610000}"/>
    <cellStyle name="Moneda 5 3 12 3" xfId="28193" xr:uid="{00000000-0005-0000-0000-000077610000}"/>
    <cellStyle name="Moneda 5 3 12 4" xfId="22807" xr:uid="{00000000-0005-0000-0000-000078610000}"/>
    <cellStyle name="Moneda 5 3 13" xfId="16058" xr:uid="{00000000-0005-0000-0000-000079610000}"/>
    <cellStyle name="Moneda 5 3 13 2" xfId="36225" xr:uid="{00000000-0005-0000-0000-00007A610000}"/>
    <cellStyle name="Moneda 5 3 13 3" xfId="29249" xr:uid="{00000000-0005-0000-0000-00007B610000}"/>
    <cellStyle name="Moneda 5 3 13 4" xfId="23037" xr:uid="{00000000-0005-0000-0000-00007C610000}"/>
    <cellStyle name="Moneda 5 3 14" xfId="17339" xr:uid="{00000000-0005-0000-0000-00007D610000}"/>
    <cellStyle name="Moneda 5 3 14 2" xfId="36480" xr:uid="{00000000-0005-0000-0000-00007E610000}"/>
    <cellStyle name="Moneda 5 3 14 3" xfId="30530" xr:uid="{00000000-0005-0000-0000-00007F610000}"/>
    <cellStyle name="Moneda 5 3 14 4" xfId="23301" xr:uid="{00000000-0005-0000-0000-000080610000}"/>
    <cellStyle name="Moneda 5 3 15" xfId="18625" xr:uid="{00000000-0005-0000-0000-000081610000}"/>
    <cellStyle name="Moneda 5 3 15 2" xfId="36735" xr:uid="{00000000-0005-0000-0000-000082610000}"/>
    <cellStyle name="Moneda 5 3 15 3" xfId="31816" xr:uid="{00000000-0005-0000-0000-000083610000}"/>
    <cellStyle name="Moneda 5 3 15 4" xfId="23556" xr:uid="{00000000-0005-0000-0000-000084610000}"/>
    <cellStyle name="Moneda 5 3 16" xfId="19929" xr:uid="{00000000-0005-0000-0000-000085610000}"/>
    <cellStyle name="Moneda 5 3 16 2" xfId="36964" xr:uid="{00000000-0005-0000-0000-000086610000}"/>
    <cellStyle name="Moneda 5 3 16 3" xfId="33118" xr:uid="{00000000-0005-0000-0000-000087610000}"/>
    <cellStyle name="Moneda 5 3 16 4" xfId="23785" xr:uid="{00000000-0005-0000-0000-000088610000}"/>
    <cellStyle name="Moneda 5 3 17" xfId="24014" xr:uid="{00000000-0005-0000-0000-000089610000}"/>
    <cellStyle name="Moneda 5 3 17 2" xfId="37193" xr:uid="{00000000-0005-0000-0000-00008A610000}"/>
    <cellStyle name="Moneda 5 3 18" xfId="24243" xr:uid="{00000000-0005-0000-0000-00008B610000}"/>
    <cellStyle name="Moneda 5 3 18 2" xfId="37422" xr:uid="{00000000-0005-0000-0000-00008C610000}"/>
    <cellStyle name="Moneda 5 3 19" xfId="24494" xr:uid="{00000000-0005-0000-0000-00008D610000}"/>
    <cellStyle name="Moneda 5 3 19 2" xfId="37673" xr:uid="{00000000-0005-0000-0000-00008E610000}"/>
    <cellStyle name="Moneda 5 3 2" xfId="12033" xr:uid="{00000000-0005-0000-0000-00008F610000}"/>
    <cellStyle name="Moneda 5 3 2 10" xfId="15079" xr:uid="{00000000-0005-0000-0000-000090610000}"/>
    <cellStyle name="Moneda 5 3 2 10 2" xfId="36059" xr:uid="{00000000-0005-0000-0000-000091610000}"/>
    <cellStyle name="Moneda 5 3 2 10 3" xfId="28270" xr:uid="{00000000-0005-0000-0000-000092610000}"/>
    <cellStyle name="Moneda 5 3 2 10 4" xfId="22871" xr:uid="{00000000-0005-0000-0000-000093610000}"/>
    <cellStyle name="Moneda 5 3 2 11" xfId="16135" xr:uid="{00000000-0005-0000-0000-000094610000}"/>
    <cellStyle name="Moneda 5 3 2 11 2" xfId="36289" xr:uid="{00000000-0005-0000-0000-000095610000}"/>
    <cellStyle name="Moneda 5 3 2 11 3" xfId="29326" xr:uid="{00000000-0005-0000-0000-000096610000}"/>
    <cellStyle name="Moneda 5 3 2 11 4" xfId="23101" xr:uid="{00000000-0005-0000-0000-000097610000}"/>
    <cellStyle name="Moneda 5 3 2 12" xfId="17416" xr:uid="{00000000-0005-0000-0000-000098610000}"/>
    <cellStyle name="Moneda 5 3 2 12 2" xfId="36544" xr:uid="{00000000-0005-0000-0000-000099610000}"/>
    <cellStyle name="Moneda 5 3 2 12 3" xfId="30607" xr:uid="{00000000-0005-0000-0000-00009A610000}"/>
    <cellStyle name="Moneda 5 3 2 12 4" xfId="23365" xr:uid="{00000000-0005-0000-0000-00009B610000}"/>
    <cellStyle name="Moneda 5 3 2 13" xfId="18702" xr:uid="{00000000-0005-0000-0000-00009C610000}"/>
    <cellStyle name="Moneda 5 3 2 13 2" xfId="36799" xr:uid="{00000000-0005-0000-0000-00009D610000}"/>
    <cellStyle name="Moneda 5 3 2 13 3" xfId="31893" xr:uid="{00000000-0005-0000-0000-00009E610000}"/>
    <cellStyle name="Moneda 5 3 2 13 4" xfId="23620" xr:uid="{00000000-0005-0000-0000-00009F610000}"/>
    <cellStyle name="Moneda 5 3 2 14" xfId="20006" xr:uid="{00000000-0005-0000-0000-0000A0610000}"/>
    <cellStyle name="Moneda 5 3 2 14 2" xfId="37028" xr:uid="{00000000-0005-0000-0000-0000A1610000}"/>
    <cellStyle name="Moneda 5 3 2 14 3" xfId="33195" xr:uid="{00000000-0005-0000-0000-0000A2610000}"/>
    <cellStyle name="Moneda 5 3 2 14 4" xfId="23849" xr:uid="{00000000-0005-0000-0000-0000A3610000}"/>
    <cellStyle name="Moneda 5 3 2 15" xfId="24078" xr:uid="{00000000-0005-0000-0000-0000A4610000}"/>
    <cellStyle name="Moneda 5 3 2 15 2" xfId="37257" xr:uid="{00000000-0005-0000-0000-0000A5610000}"/>
    <cellStyle name="Moneda 5 3 2 16" xfId="24307" xr:uid="{00000000-0005-0000-0000-0000A6610000}"/>
    <cellStyle name="Moneda 5 3 2 16 2" xfId="37486" xr:uid="{00000000-0005-0000-0000-0000A7610000}"/>
    <cellStyle name="Moneda 5 3 2 17" xfId="24558" xr:uid="{00000000-0005-0000-0000-0000A8610000}"/>
    <cellStyle name="Moneda 5 3 2 17 2" xfId="37737" xr:uid="{00000000-0005-0000-0000-0000A9610000}"/>
    <cellStyle name="Moneda 5 3 2 18" xfId="34720" xr:uid="{00000000-0005-0000-0000-0000AA610000}"/>
    <cellStyle name="Moneda 5 3 2 19" xfId="25225" xr:uid="{00000000-0005-0000-0000-0000AB610000}"/>
    <cellStyle name="Moneda 5 3 2 2" xfId="12140" xr:uid="{00000000-0005-0000-0000-0000AC610000}"/>
    <cellStyle name="Moneda 5 3 2 2 10" xfId="24416" xr:uid="{00000000-0005-0000-0000-0000AD610000}"/>
    <cellStyle name="Moneda 5 3 2 2 10 2" xfId="37595" xr:uid="{00000000-0005-0000-0000-0000AE610000}"/>
    <cellStyle name="Moneda 5 3 2 2 11" xfId="24667" xr:uid="{00000000-0005-0000-0000-0000AF610000}"/>
    <cellStyle name="Moneda 5 3 2 2 11 2" xfId="37846" xr:uid="{00000000-0005-0000-0000-0000B0610000}"/>
    <cellStyle name="Moneda 5 3 2 2 12" xfId="34826" xr:uid="{00000000-0005-0000-0000-0000B1610000}"/>
    <cellStyle name="Moneda 5 3 2 2 13" xfId="25332" xr:uid="{00000000-0005-0000-0000-0000B2610000}"/>
    <cellStyle name="Moneda 5 3 2 2 14" xfId="21638" xr:uid="{00000000-0005-0000-0000-0000B3610000}"/>
    <cellStyle name="Moneda 5 3 2 2 2" xfId="13080" xr:uid="{00000000-0005-0000-0000-0000B4610000}"/>
    <cellStyle name="Moneda 5 3 2 2 2 2" xfId="17099" xr:uid="{00000000-0005-0000-0000-0000B5610000}"/>
    <cellStyle name="Moneda 5 3 2 2 2 2 2" xfId="30290" xr:uid="{00000000-0005-0000-0000-0000B6610000}"/>
    <cellStyle name="Moneda 5 3 2 2 2 3" xfId="18379" xr:uid="{00000000-0005-0000-0000-0000B7610000}"/>
    <cellStyle name="Moneda 5 3 2 2 2 3 2" xfId="31570" xr:uid="{00000000-0005-0000-0000-0000B8610000}"/>
    <cellStyle name="Moneda 5 3 2 2 2 4" xfId="19665" xr:uid="{00000000-0005-0000-0000-0000B9610000}"/>
    <cellStyle name="Moneda 5 3 2 2 2 4 2" xfId="32856" xr:uid="{00000000-0005-0000-0000-0000BA610000}"/>
    <cellStyle name="Moneda 5 3 2 2 2 5" xfId="20969" xr:uid="{00000000-0005-0000-0000-0000BB610000}"/>
    <cellStyle name="Moneda 5 3 2 2 2 5 2" xfId="34158" xr:uid="{00000000-0005-0000-0000-0000BC610000}"/>
    <cellStyle name="Moneda 5 3 2 2 2 6" xfId="35683" xr:uid="{00000000-0005-0000-0000-0000BD610000}"/>
    <cellStyle name="Moneda 5 3 2 2 2 7" xfId="26271" xr:uid="{00000000-0005-0000-0000-0000BE610000}"/>
    <cellStyle name="Moneda 5 3 2 2 2 8" xfId="22495" xr:uid="{00000000-0005-0000-0000-0000BF610000}"/>
    <cellStyle name="Moneda 5 3 2 2 3" xfId="14129" xr:uid="{00000000-0005-0000-0000-0000C0610000}"/>
    <cellStyle name="Moneda 5 3 2 2 3 2" xfId="21214" xr:uid="{00000000-0005-0000-0000-0000C1610000}"/>
    <cellStyle name="Moneda 5 3 2 2 3 2 2" xfId="34403" xr:uid="{00000000-0005-0000-0000-0000C2610000}"/>
    <cellStyle name="Moneda 5 3 2 2 3 3" xfId="35928" xr:uid="{00000000-0005-0000-0000-0000C3610000}"/>
    <cellStyle name="Moneda 5 3 2 2 3 4" xfId="27320" xr:uid="{00000000-0005-0000-0000-0000C4610000}"/>
    <cellStyle name="Moneda 5 3 2 2 3 5" xfId="22740" xr:uid="{00000000-0005-0000-0000-0000C5610000}"/>
    <cellStyle name="Moneda 5 3 2 2 4" xfId="15185" xr:uid="{00000000-0005-0000-0000-0000C6610000}"/>
    <cellStyle name="Moneda 5 3 2 2 4 2" xfId="36168" xr:uid="{00000000-0005-0000-0000-0000C7610000}"/>
    <cellStyle name="Moneda 5 3 2 2 4 3" xfId="28376" xr:uid="{00000000-0005-0000-0000-0000C8610000}"/>
    <cellStyle name="Moneda 5 3 2 2 4 4" xfId="22980" xr:uid="{00000000-0005-0000-0000-0000C9610000}"/>
    <cellStyle name="Moneda 5 3 2 2 5" xfId="16241" xr:uid="{00000000-0005-0000-0000-0000CA610000}"/>
    <cellStyle name="Moneda 5 3 2 2 5 2" xfId="36398" xr:uid="{00000000-0005-0000-0000-0000CB610000}"/>
    <cellStyle name="Moneda 5 3 2 2 5 3" xfId="29432" xr:uid="{00000000-0005-0000-0000-0000CC610000}"/>
    <cellStyle name="Moneda 5 3 2 2 5 4" xfId="23210" xr:uid="{00000000-0005-0000-0000-0000CD610000}"/>
    <cellStyle name="Moneda 5 3 2 2 6" xfId="17522" xr:uid="{00000000-0005-0000-0000-0000CE610000}"/>
    <cellStyle name="Moneda 5 3 2 2 6 2" xfId="36653" xr:uid="{00000000-0005-0000-0000-0000CF610000}"/>
    <cellStyle name="Moneda 5 3 2 2 6 3" xfId="30713" xr:uid="{00000000-0005-0000-0000-0000D0610000}"/>
    <cellStyle name="Moneda 5 3 2 2 6 4" xfId="23474" xr:uid="{00000000-0005-0000-0000-0000D1610000}"/>
    <cellStyle name="Moneda 5 3 2 2 7" xfId="18808" xr:uid="{00000000-0005-0000-0000-0000D2610000}"/>
    <cellStyle name="Moneda 5 3 2 2 7 2" xfId="36908" xr:uid="{00000000-0005-0000-0000-0000D3610000}"/>
    <cellStyle name="Moneda 5 3 2 2 7 3" xfId="31999" xr:uid="{00000000-0005-0000-0000-0000D4610000}"/>
    <cellStyle name="Moneda 5 3 2 2 7 4" xfId="23729" xr:uid="{00000000-0005-0000-0000-0000D5610000}"/>
    <cellStyle name="Moneda 5 3 2 2 8" xfId="20112" xr:uid="{00000000-0005-0000-0000-0000D6610000}"/>
    <cellStyle name="Moneda 5 3 2 2 8 2" xfId="37137" xr:uid="{00000000-0005-0000-0000-0000D7610000}"/>
    <cellStyle name="Moneda 5 3 2 2 8 3" xfId="33301" xr:uid="{00000000-0005-0000-0000-0000D8610000}"/>
    <cellStyle name="Moneda 5 3 2 2 8 4" xfId="23958" xr:uid="{00000000-0005-0000-0000-0000D9610000}"/>
    <cellStyle name="Moneda 5 3 2 2 9" xfId="24187" xr:uid="{00000000-0005-0000-0000-0000DA610000}"/>
    <cellStyle name="Moneda 5 3 2 2 9 2" xfId="37366" xr:uid="{00000000-0005-0000-0000-0000DB610000}"/>
    <cellStyle name="Moneda 5 3 2 20" xfId="21532" xr:uid="{00000000-0005-0000-0000-0000DC610000}"/>
    <cellStyle name="Moneda 5 3 2 3" xfId="12236" xr:uid="{00000000-0005-0000-0000-0000DD610000}"/>
    <cellStyle name="Moneda 5 3 2 3 10" xfId="25428" xr:uid="{00000000-0005-0000-0000-0000DE610000}"/>
    <cellStyle name="Moneda 5 3 2 3 11" xfId="21734" xr:uid="{00000000-0005-0000-0000-0000DF610000}"/>
    <cellStyle name="Moneda 5 3 2 3 2" xfId="13176" xr:uid="{00000000-0005-0000-0000-0000E0610000}"/>
    <cellStyle name="Moneda 5 3 2 3 2 2" xfId="26367" xr:uid="{00000000-0005-0000-0000-0000E1610000}"/>
    <cellStyle name="Moneda 5 3 2 3 3" xfId="14225" xr:uid="{00000000-0005-0000-0000-0000E2610000}"/>
    <cellStyle name="Moneda 5 3 2 3 3 2" xfId="27416" xr:uid="{00000000-0005-0000-0000-0000E3610000}"/>
    <cellStyle name="Moneda 5 3 2 3 4" xfId="15281" xr:uid="{00000000-0005-0000-0000-0000E4610000}"/>
    <cellStyle name="Moneda 5 3 2 3 4 2" xfId="28472" xr:uid="{00000000-0005-0000-0000-0000E5610000}"/>
    <cellStyle name="Moneda 5 3 2 3 5" xfId="16337" xr:uid="{00000000-0005-0000-0000-0000E6610000}"/>
    <cellStyle name="Moneda 5 3 2 3 5 2" xfId="29528" xr:uid="{00000000-0005-0000-0000-0000E7610000}"/>
    <cellStyle name="Moneda 5 3 2 3 6" xfId="17618" xr:uid="{00000000-0005-0000-0000-0000E8610000}"/>
    <cellStyle name="Moneda 5 3 2 3 6 2" xfId="30809" xr:uid="{00000000-0005-0000-0000-0000E9610000}"/>
    <cellStyle name="Moneda 5 3 2 3 7" xfId="18904" xr:uid="{00000000-0005-0000-0000-0000EA610000}"/>
    <cellStyle name="Moneda 5 3 2 3 7 2" xfId="32095" xr:uid="{00000000-0005-0000-0000-0000EB610000}"/>
    <cellStyle name="Moneda 5 3 2 3 8" xfId="20208" xr:uid="{00000000-0005-0000-0000-0000EC610000}"/>
    <cellStyle name="Moneda 5 3 2 3 8 2" xfId="33397" xr:uid="{00000000-0005-0000-0000-0000ED610000}"/>
    <cellStyle name="Moneda 5 3 2 3 9" xfId="34922" xr:uid="{00000000-0005-0000-0000-0000EE610000}"/>
    <cellStyle name="Moneda 5 3 2 4" xfId="12341" xr:uid="{00000000-0005-0000-0000-0000EF610000}"/>
    <cellStyle name="Moneda 5 3 2 4 10" xfId="25533" xr:uid="{00000000-0005-0000-0000-0000F0610000}"/>
    <cellStyle name="Moneda 5 3 2 4 11" xfId="21839" xr:uid="{00000000-0005-0000-0000-0000F1610000}"/>
    <cellStyle name="Moneda 5 3 2 4 2" xfId="13281" xr:uid="{00000000-0005-0000-0000-0000F2610000}"/>
    <cellStyle name="Moneda 5 3 2 4 2 2" xfId="26472" xr:uid="{00000000-0005-0000-0000-0000F3610000}"/>
    <cellStyle name="Moneda 5 3 2 4 3" xfId="14330" xr:uid="{00000000-0005-0000-0000-0000F4610000}"/>
    <cellStyle name="Moneda 5 3 2 4 3 2" xfId="27521" xr:uid="{00000000-0005-0000-0000-0000F5610000}"/>
    <cellStyle name="Moneda 5 3 2 4 4" xfId="15386" xr:uid="{00000000-0005-0000-0000-0000F6610000}"/>
    <cellStyle name="Moneda 5 3 2 4 4 2" xfId="28577" xr:uid="{00000000-0005-0000-0000-0000F7610000}"/>
    <cellStyle name="Moneda 5 3 2 4 5" xfId="16442" xr:uid="{00000000-0005-0000-0000-0000F8610000}"/>
    <cellStyle name="Moneda 5 3 2 4 5 2" xfId="29633" xr:uid="{00000000-0005-0000-0000-0000F9610000}"/>
    <cellStyle name="Moneda 5 3 2 4 6" xfId="17723" xr:uid="{00000000-0005-0000-0000-0000FA610000}"/>
    <cellStyle name="Moneda 5 3 2 4 6 2" xfId="30914" xr:uid="{00000000-0005-0000-0000-0000FB610000}"/>
    <cellStyle name="Moneda 5 3 2 4 7" xfId="19009" xr:uid="{00000000-0005-0000-0000-0000FC610000}"/>
    <cellStyle name="Moneda 5 3 2 4 7 2" xfId="32200" xr:uid="{00000000-0005-0000-0000-0000FD610000}"/>
    <cellStyle name="Moneda 5 3 2 4 8" xfId="20313" xr:uid="{00000000-0005-0000-0000-0000FE610000}"/>
    <cellStyle name="Moneda 5 3 2 4 8 2" xfId="33502" xr:uid="{00000000-0005-0000-0000-0000FF610000}"/>
    <cellStyle name="Moneda 5 3 2 4 9" xfId="35027" xr:uid="{00000000-0005-0000-0000-000000620000}"/>
    <cellStyle name="Moneda 5 3 2 5" xfId="12506" xr:uid="{00000000-0005-0000-0000-000001620000}"/>
    <cellStyle name="Moneda 5 3 2 5 10" xfId="25698" xr:uid="{00000000-0005-0000-0000-000002620000}"/>
    <cellStyle name="Moneda 5 3 2 5 11" xfId="22000" xr:uid="{00000000-0005-0000-0000-000003620000}"/>
    <cellStyle name="Moneda 5 3 2 5 2" xfId="13442" xr:uid="{00000000-0005-0000-0000-000004620000}"/>
    <cellStyle name="Moneda 5 3 2 5 2 2" xfId="26633" xr:uid="{00000000-0005-0000-0000-000005620000}"/>
    <cellStyle name="Moneda 5 3 2 5 3" xfId="14491" xr:uid="{00000000-0005-0000-0000-000006620000}"/>
    <cellStyle name="Moneda 5 3 2 5 3 2" xfId="27682" xr:uid="{00000000-0005-0000-0000-000007620000}"/>
    <cellStyle name="Moneda 5 3 2 5 4" xfId="15547" xr:uid="{00000000-0005-0000-0000-000008620000}"/>
    <cellStyle name="Moneda 5 3 2 5 4 2" xfId="28738" xr:uid="{00000000-0005-0000-0000-000009620000}"/>
    <cellStyle name="Moneda 5 3 2 5 5" xfId="16603" xr:uid="{00000000-0005-0000-0000-00000A620000}"/>
    <cellStyle name="Moneda 5 3 2 5 5 2" xfId="29794" xr:uid="{00000000-0005-0000-0000-00000B620000}"/>
    <cellStyle name="Moneda 5 3 2 5 6" xfId="17884" xr:uid="{00000000-0005-0000-0000-00000C620000}"/>
    <cellStyle name="Moneda 5 3 2 5 6 2" xfId="31075" xr:uid="{00000000-0005-0000-0000-00000D620000}"/>
    <cellStyle name="Moneda 5 3 2 5 7" xfId="19170" xr:uid="{00000000-0005-0000-0000-00000E620000}"/>
    <cellStyle name="Moneda 5 3 2 5 7 2" xfId="32361" xr:uid="{00000000-0005-0000-0000-00000F620000}"/>
    <cellStyle name="Moneda 5 3 2 5 8" xfId="20474" xr:uid="{00000000-0005-0000-0000-000010620000}"/>
    <cellStyle name="Moneda 5 3 2 5 8 2" xfId="33663" xr:uid="{00000000-0005-0000-0000-000011620000}"/>
    <cellStyle name="Moneda 5 3 2 5 9" xfId="35188" xr:uid="{00000000-0005-0000-0000-000012620000}"/>
    <cellStyle name="Moneda 5 3 2 6" xfId="12620" xr:uid="{00000000-0005-0000-0000-000013620000}"/>
    <cellStyle name="Moneda 5 3 2 6 10" xfId="25812" xr:uid="{00000000-0005-0000-0000-000014620000}"/>
    <cellStyle name="Moneda 5 3 2 6 11" xfId="22114" xr:uid="{00000000-0005-0000-0000-000015620000}"/>
    <cellStyle name="Moneda 5 3 2 6 2" xfId="13556" xr:uid="{00000000-0005-0000-0000-000016620000}"/>
    <cellStyle name="Moneda 5 3 2 6 2 2" xfId="26747" xr:uid="{00000000-0005-0000-0000-000017620000}"/>
    <cellStyle name="Moneda 5 3 2 6 3" xfId="14605" xr:uid="{00000000-0005-0000-0000-000018620000}"/>
    <cellStyle name="Moneda 5 3 2 6 3 2" xfId="27796" xr:uid="{00000000-0005-0000-0000-000019620000}"/>
    <cellStyle name="Moneda 5 3 2 6 4" xfId="15661" xr:uid="{00000000-0005-0000-0000-00001A620000}"/>
    <cellStyle name="Moneda 5 3 2 6 4 2" xfId="28852" xr:uid="{00000000-0005-0000-0000-00001B620000}"/>
    <cellStyle name="Moneda 5 3 2 6 5" xfId="16717" xr:uid="{00000000-0005-0000-0000-00001C620000}"/>
    <cellStyle name="Moneda 5 3 2 6 5 2" xfId="29908" xr:uid="{00000000-0005-0000-0000-00001D620000}"/>
    <cellStyle name="Moneda 5 3 2 6 6" xfId="17998" xr:uid="{00000000-0005-0000-0000-00001E620000}"/>
    <cellStyle name="Moneda 5 3 2 6 6 2" xfId="31189" xr:uid="{00000000-0005-0000-0000-00001F620000}"/>
    <cellStyle name="Moneda 5 3 2 6 7" xfId="19284" xr:uid="{00000000-0005-0000-0000-000020620000}"/>
    <cellStyle name="Moneda 5 3 2 6 7 2" xfId="32475" xr:uid="{00000000-0005-0000-0000-000021620000}"/>
    <cellStyle name="Moneda 5 3 2 6 8" xfId="20588" xr:uid="{00000000-0005-0000-0000-000022620000}"/>
    <cellStyle name="Moneda 5 3 2 6 8 2" xfId="33777" xr:uid="{00000000-0005-0000-0000-000023620000}"/>
    <cellStyle name="Moneda 5 3 2 6 9" xfId="35302" xr:uid="{00000000-0005-0000-0000-000024620000}"/>
    <cellStyle name="Moneda 5 3 2 7" xfId="13707" xr:uid="{00000000-0005-0000-0000-000025620000}"/>
    <cellStyle name="Moneda 5 3 2 7 10" xfId="22265" xr:uid="{00000000-0005-0000-0000-000026620000}"/>
    <cellStyle name="Moneda 5 3 2 7 2" xfId="14756" xr:uid="{00000000-0005-0000-0000-000027620000}"/>
    <cellStyle name="Moneda 5 3 2 7 2 2" xfId="27947" xr:uid="{00000000-0005-0000-0000-000028620000}"/>
    <cellStyle name="Moneda 5 3 2 7 3" xfId="15812" xr:uid="{00000000-0005-0000-0000-000029620000}"/>
    <cellStyle name="Moneda 5 3 2 7 3 2" xfId="29003" xr:uid="{00000000-0005-0000-0000-00002A620000}"/>
    <cellStyle name="Moneda 5 3 2 7 4" xfId="16868" xr:uid="{00000000-0005-0000-0000-00002B620000}"/>
    <cellStyle name="Moneda 5 3 2 7 4 2" xfId="30059" xr:uid="{00000000-0005-0000-0000-00002C620000}"/>
    <cellStyle name="Moneda 5 3 2 7 5" xfId="18149" xr:uid="{00000000-0005-0000-0000-00002D620000}"/>
    <cellStyle name="Moneda 5 3 2 7 5 2" xfId="31340" xr:uid="{00000000-0005-0000-0000-00002E620000}"/>
    <cellStyle name="Moneda 5 3 2 7 6" xfId="19435" xr:uid="{00000000-0005-0000-0000-00002F620000}"/>
    <cellStyle name="Moneda 5 3 2 7 6 2" xfId="32626" xr:uid="{00000000-0005-0000-0000-000030620000}"/>
    <cellStyle name="Moneda 5 3 2 7 7" xfId="20739" xr:uid="{00000000-0005-0000-0000-000031620000}"/>
    <cellStyle name="Moneda 5 3 2 7 7 2" xfId="33928" xr:uid="{00000000-0005-0000-0000-000032620000}"/>
    <cellStyle name="Moneda 5 3 2 7 8" xfId="35453" xr:uid="{00000000-0005-0000-0000-000033620000}"/>
    <cellStyle name="Moneda 5 3 2 7 9" xfId="26898" xr:uid="{00000000-0005-0000-0000-000034620000}"/>
    <cellStyle name="Moneda 5 3 2 8" xfId="12974" xr:uid="{00000000-0005-0000-0000-000035620000}"/>
    <cellStyle name="Moneda 5 3 2 8 2" xfId="16990" xr:uid="{00000000-0005-0000-0000-000036620000}"/>
    <cellStyle name="Moneda 5 3 2 8 2 2" xfId="30181" xr:uid="{00000000-0005-0000-0000-000037620000}"/>
    <cellStyle name="Moneda 5 3 2 8 3" xfId="18270" xr:uid="{00000000-0005-0000-0000-000038620000}"/>
    <cellStyle name="Moneda 5 3 2 8 3 2" xfId="31461" xr:uid="{00000000-0005-0000-0000-000039620000}"/>
    <cellStyle name="Moneda 5 3 2 8 4" xfId="19556" xr:uid="{00000000-0005-0000-0000-00003A620000}"/>
    <cellStyle name="Moneda 5 3 2 8 4 2" xfId="32747" xr:uid="{00000000-0005-0000-0000-00003B620000}"/>
    <cellStyle name="Moneda 5 3 2 8 5" xfId="20860" xr:uid="{00000000-0005-0000-0000-00003C620000}"/>
    <cellStyle name="Moneda 5 3 2 8 5 2" xfId="34049" xr:uid="{00000000-0005-0000-0000-00003D620000}"/>
    <cellStyle name="Moneda 5 3 2 8 6" xfId="35574" xr:uid="{00000000-0005-0000-0000-00003E620000}"/>
    <cellStyle name="Moneda 5 3 2 8 7" xfId="26165" xr:uid="{00000000-0005-0000-0000-00003F620000}"/>
    <cellStyle name="Moneda 5 3 2 8 8" xfId="22386" xr:uid="{00000000-0005-0000-0000-000040620000}"/>
    <cellStyle name="Moneda 5 3 2 9" xfId="14023" xr:uid="{00000000-0005-0000-0000-000041620000}"/>
    <cellStyle name="Moneda 5 3 2 9 2" xfId="21105" xr:uid="{00000000-0005-0000-0000-000042620000}"/>
    <cellStyle name="Moneda 5 3 2 9 2 2" xfId="34294" xr:uid="{00000000-0005-0000-0000-000043620000}"/>
    <cellStyle name="Moneda 5 3 2 9 3" xfId="35819" xr:uid="{00000000-0005-0000-0000-000044620000}"/>
    <cellStyle name="Moneda 5 3 2 9 4" xfId="27214" xr:uid="{00000000-0005-0000-0000-000045620000}"/>
    <cellStyle name="Moneda 5 3 2 9 5" xfId="22631" xr:uid="{00000000-0005-0000-0000-000046620000}"/>
    <cellStyle name="Moneda 5 3 20" xfId="34643" xr:uid="{00000000-0005-0000-0000-000047620000}"/>
    <cellStyle name="Moneda 5 3 21" xfId="25146" xr:uid="{00000000-0005-0000-0000-000048620000}"/>
    <cellStyle name="Moneda 5 3 22" xfId="21455" xr:uid="{00000000-0005-0000-0000-000049620000}"/>
    <cellStyle name="Moneda 5 3 3" xfId="12001" xr:uid="{00000000-0005-0000-0000-00004A620000}"/>
    <cellStyle name="Moneda 5 3 3 10" xfId="15047" xr:uid="{00000000-0005-0000-0000-00004B620000}"/>
    <cellStyle name="Moneda 5 3 3 10 2" xfId="36027" xr:uid="{00000000-0005-0000-0000-00004C620000}"/>
    <cellStyle name="Moneda 5 3 3 10 3" xfId="28238" xr:uid="{00000000-0005-0000-0000-00004D620000}"/>
    <cellStyle name="Moneda 5 3 3 10 4" xfId="22839" xr:uid="{00000000-0005-0000-0000-00004E620000}"/>
    <cellStyle name="Moneda 5 3 3 11" xfId="16103" xr:uid="{00000000-0005-0000-0000-00004F620000}"/>
    <cellStyle name="Moneda 5 3 3 11 2" xfId="36257" xr:uid="{00000000-0005-0000-0000-000050620000}"/>
    <cellStyle name="Moneda 5 3 3 11 3" xfId="29294" xr:uid="{00000000-0005-0000-0000-000051620000}"/>
    <cellStyle name="Moneda 5 3 3 11 4" xfId="23069" xr:uid="{00000000-0005-0000-0000-000052620000}"/>
    <cellStyle name="Moneda 5 3 3 12" xfId="17384" xr:uid="{00000000-0005-0000-0000-000053620000}"/>
    <cellStyle name="Moneda 5 3 3 12 2" xfId="36512" xr:uid="{00000000-0005-0000-0000-000054620000}"/>
    <cellStyle name="Moneda 5 3 3 12 3" xfId="30575" xr:uid="{00000000-0005-0000-0000-000055620000}"/>
    <cellStyle name="Moneda 5 3 3 12 4" xfId="23333" xr:uid="{00000000-0005-0000-0000-000056620000}"/>
    <cellStyle name="Moneda 5 3 3 13" xfId="18670" xr:uid="{00000000-0005-0000-0000-000057620000}"/>
    <cellStyle name="Moneda 5 3 3 13 2" xfId="36767" xr:uid="{00000000-0005-0000-0000-000058620000}"/>
    <cellStyle name="Moneda 5 3 3 13 3" xfId="31861" xr:uid="{00000000-0005-0000-0000-000059620000}"/>
    <cellStyle name="Moneda 5 3 3 13 4" xfId="23588" xr:uid="{00000000-0005-0000-0000-00005A620000}"/>
    <cellStyle name="Moneda 5 3 3 14" xfId="19974" xr:uid="{00000000-0005-0000-0000-00005B620000}"/>
    <cellStyle name="Moneda 5 3 3 14 2" xfId="36996" xr:uid="{00000000-0005-0000-0000-00005C620000}"/>
    <cellStyle name="Moneda 5 3 3 14 3" xfId="33163" xr:uid="{00000000-0005-0000-0000-00005D620000}"/>
    <cellStyle name="Moneda 5 3 3 14 4" xfId="23817" xr:uid="{00000000-0005-0000-0000-00005E620000}"/>
    <cellStyle name="Moneda 5 3 3 15" xfId="24046" xr:uid="{00000000-0005-0000-0000-00005F620000}"/>
    <cellStyle name="Moneda 5 3 3 15 2" xfId="37225" xr:uid="{00000000-0005-0000-0000-000060620000}"/>
    <cellStyle name="Moneda 5 3 3 16" xfId="24275" xr:uid="{00000000-0005-0000-0000-000061620000}"/>
    <cellStyle name="Moneda 5 3 3 16 2" xfId="37454" xr:uid="{00000000-0005-0000-0000-000062620000}"/>
    <cellStyle name="Moneda 5 3 3 17" xfId="24526" xr:uid="{00000000-0005-0000-0000-000063620000}"/>
    <cellStyle name="Moneda 5 3 3 17 2" xfId="37705" xr:uid="{00000000-0005-0000-0000-000064620000}"/>
    <cellStyle name="Moneda 5 3 3 18" xfId="34688" xr:uid="{00000000-0005-0000-0000-000065620000}"/>
    <cellStyle name="Moneda 5 3 3 19" xfId="25193" xr:uid="{00000000-0005-0000-0000-000066620000}"/>
    <cellStyle name="Moneda 5 3 3 2" xfId="12108" xr:uid="{00000000-0005-0000-0000-000067620000}"/>
    <cellStyle name="Moneda 5 3 3 2 10" xfId="24384" xr:uid="{00000000-0005-0000-0000-000068620000}"/>
    <cellStyle name="Moneda 5 3 3 2 10 2" xfId="37563" xr:uid="{00000000-0005-0000-0000-000069620000}"/>
    <cellStyle name="Moneda 5 3 3 2 11" xfId="24635" xr:uid="{00000000-0005-0000-0000-00006A620000}"/>
    <cellStyle name="Moneda 5 3 3 2 11 2" xfId="37814" xr:uid="{00000000-0005-0000-0000-00006B620000}"/>
    <cellStyle name="Moneda 5 3 3 2 12" xfId="34794" xr:uid="{00000000-0005-0000-0000-00006C620000}"/>
    <cellStyle name="Moneda 5 3 3 2 13" xfId="25300" xr:uid="{00000000-0005-0000-0000-00006D620000}"/>
    <cellStyle name="Moneda 5 3 3 2 14" xfId="21606" xr:uid="{00000000-0005-0000-0000-00006E620000}"/>
    <cellStyle name="Moneda 5 3 3 2 2" xfId="13048" xr:uid="{00000000-0005-0000-0000-00006F620000}"/>
    <cellStyle name="Moneda 5 3 3 2 2 2" xfId="17067" xr:uid="{00000000-0005-0000-0000-000070620000}"/>
    <cellStyle name="Moneda 5 3 3 2 2 2 2" xfId="30258" xr:uid="{00000000-0005-0000-0000-000071620000}"/>
    <cellStyle name="Moneda 5 3 3 2 2 3" xfId="18347" xr:uid="{00000000-0005-0000-0000-000072620000}"/>
    <cellStyle name="Moneda 5 3 3 2 2 3 2" xfId="31538" xr:uid="{00000000-0005-0000-0000-000073620000}"/>
    <cellStyle name="Moneda 5 3 3 2 2 4" xfId="19633" xr:uid="{00000000-0005-0000-0000-000074620000}"/>
    <cellStyle name="Moneda 5 3 3 2 2 4 2" xfId="32824" xr:uid="{00000000-0005-0000-0000-000075620000}"/>
    <cellStyle name="Moneda 5 3 3 2 2 5" xfId="20937" xr:uid="{00000000-0005-0000-0000-000076620000}"/>
    <cellStyle name="Moneda 5 3 3 2 2 5 2" xfId="34126" xr:uid="{00000000-0005-0000-0000-000077620000}"/>
    <cellStyle name="Moneda 5 3 3 2 2 6" xfId="35651" xr:uid="{00000000-0005-0000-0000-000078620000}"/>
    <cellStyle name="Moneda 5 3 3 2 2 7" xfId="26239" xr:uid="{00000000-0005-0000-0000-000079620000}"/>
    <cellStyle name="Moneda 5 3 3 2 2 8" xfId="22463" xr:uid="{00000000-0005-0000-0000-00007A620000}"/>
    <cellStyle name="Moneda 5 3 3 2 3" xfId="14097" xr:uid="{00000000-0005-0000-0000-00007B620000}"/>
    <cellStyle name="Moneda 5 3 3 2 3 2" xfId="21182" xr:uid="{00000000-0005-0000-0000-00007C620000}"/>
    <cellStyle name="Moneda 5 3 3 2 3 2 2" xfId="34371" xr:uid="{00000000-0005-0000-0000-00007D620000}"/>
    <cellStyle name="Moneda 5 3 3 2 3 3" xfId="35896" xr:uid="{00000000-0005-0000-0000-00007E620000}"/>
    <cellStyle name="Moneda 5 3 3 2 3 4" xfId="27288" xr:uid="{00000000-0005-0000-0000-00007F620000}"/>
    <cellStyle name="Moneda 5 3 3 2 3 5" xfId="22708" xr:uid="{00000000-0005-0000-0000-000080620000}"/>
    <cellStyle name="Moneda 5 3 3 2 4" xfId="15153" xr:uid="{00000000-0005-0000-0000-000081620000}"/>
    <cellStyle name="Moneda 5 3 3 2 4 2" xfId="36136" xr:uid="{00000000-0005-0000-0000-000082620000}"/>
    <cellStyle name="Moneda 5 3 3 2 4 3" xfId="28344" xr:uid="{00000000-0005-0000-0000-000083620000}"/>
    <cellStyle name="Moneda 5 3 3 2 4 4" xfId="22948" xr:uid="{00000000-0005-0000-0000-000084620000}"/>
    <cellStyle name="Moneda 5 3 3 2 5" xfId="16209" xr:uid="{00000000-0005-0000-0000-000085620000}"/>
    <cellStyle name="Moneda 5 3 3 2 5 2" xfId="36366" xr:uid="{00000000-0005-0000-0000-000086620000}"/>
    <cellStyle name="Moneda 5 3 3 2 5 3" xfId="29400" xr:uid="{00000000-0005-0000-0000-000087620000}"/>
    <cellStyle name="Moneda 5 3 3 2 5 4" xfId="23178" xr:uid="{00000000-0005-0000-0000-000088620000}"/>
    <cellStyle name="Moneda 5 3 3 2 6" xfId="17490" xr:uid="{00000000-0005-0000-0000-000089620000}"/>
    <cellStyle name="Moneda 5 3 3 2 6 2" xfId="36621" xr:uid="{00000000-0005-0000-0000-00008A620000}"/>
    <cellStyle name="Moneda 5 3 3 2 6 3" xfId="30681" xr:uid="{00000000-0005-0000-0000-00008B620000}"/>
    <cellStyle name="Moneda 5 3 3 2 6 4" xfId="23442" xr:uid="{00000000-0005-0000-0000-00008C620000}"/>
    <cellStyle name="Moneda 5 3 3 2 7" xfId="18776" xr:uid="{00000000-0005-0000-0000-00008D620000}"/>
    <cellStyle name="Moneda 5 3 3 2 7 2" xfId="36876" xr:uid="{00000000-0005-0000-0000-00008E620000}"/>
    <cellStyle name="Moneda 5 3 3 2 7 3" xfId="31967" xr:uid="{00000000-0005-0000-0000-00008F620000}"/>
    <cellStyle name="Moneda 5 3 3 2 7 4" xfId="23697" xr:uid="{00000000-0005-0000-0000-000090620000}"/>
    <cellStyle name="Moneda 5 3 3 2 8" xfId="20080" xr:uid="{00000000-0005-0000-0000-000091620000}"/>
    <cellStyle name="Moneda 5 3 3 2 8 2" xfId="37105" xr:uid="{00000000-0005-0000-0000-000092620000}"/>
    <cellStyle name="Moneda 5 3 3 2 8 3" xfId="33269" xr:uid="{00000000-0005-0000-0000-000093620000}"/>
    <cellStyle name="Moneda 5 3 3 2 8 4" xfId="23926" xr:uid="{00000000-0005-0000-0000-000094620000}"/>
    <cellStyle name="Moneda 5 3 3 2 9" xfId="24155" xr:uid="{00000000-0005-0000-0000-000095620000}"/>
    <cellStyle name="Moneda 5 3 3 2 9 2" xfId="37334" xr:uid="{00000000-0005-0000-0000-000096620000}"/>
    <cellStyle name="Moneda 5 3 3 20" xfId="21500" xr:uid="{00000000-0005-0000-0000-000097620000}"/>
    <cellStyle name="Moneda 5 3 3 3" xfId="12204" xr:uid="{00000000-0005-0000-0000-000098620000}"/>
    <cellStyle name="Moneda 5 3 3 3 10" xfId="25396" xr:uid="{00000000-0005-0000-0000-000099620000}"/>
    <cellStyle name="Moneda 5 3 3 3 11" xfId="21702" xr:uid="{00000000-0005-0000-0000-00009A620000}"/>
    <cellStyle name="Moneda 5 3 3 3 2" xfId="13144" xr:uid="{00000000-0005-0000-0000-00009B620000}"/>
    <cellStyle name="Moneda 5 3 3 3 2 2" xfId="26335" xr:uid="{00000000-0005-0000-0000-00009C620000}"/>
    <cellStyle name="Moneda 5 3 3 3 3" xfId="14193" xr:uid="{00000000-0005-0000-0000-00009D620000}"/>
    <cellStyle name="Moneda 5 3 3 3 3 2" xfId="27384" xr:uid="{00000000-0005-0000-0000-00009E620000}"/>
    <cellStyle name="Moneda 5 3 3 3 4" xfId="15249" xr:uid="{00000000-0005-0000-0000-00009F620000}"/>
    <cellStyle name="Moneda 5 3 3 3 4 2" xfId="28440" xr:uid="{00000000-0005-0000-0000-0000A0620000}"/>
    <cellStyle name="Moneda 5 3 3 3 5" xfId="16305" xr:uid="{00000000-0005-0000-0000-0000A1620000}"/>
    <cellStyle name="Moneda 5 3 3 3 5 2" xfId="29496" xr:uid="{00000000-0005-0000-0000-0000A2620000}"/>
    <cellStyle name="Moneda 5 3 3 3 6" xfId="17586" xr:uid="{00000000-0005-0000-0000-0000A3620000}"/>
    <cellStyle name="Moneda 5 3 3 3 6 2" xfId="30777" xr:uid="{00000000-0005-0000-0000-0000A4620000}"/>
    <cellStyle name="Moneda 5 3 3 3 7" xfId="18872" xr:uid="{00000000-0005-0000-0000-0000A5620000}"/>
    <cellStyle name="Moneda 5 3 3 3 7 2" xfId="32063" xr:uid="{00000000-0005-0000-0000-0000A6620000}"/>
    <cellStyle name="Moneda 5 3 3 3 8" xfId="20176" xr:uid="{00000000-0005-0000-0000-0000A7620000}"/>
    <cellStyle name="Moneda 5 3 3 3 8 2" xfId="33365" xr:uid="{00000000-0005-0000-0000-0000A8620000}"/>
    <cellStyle name="Moneda 5 3 3 3 9" xfId="34890" xr:uid="{00000000-0005-0000-0000-0000A9620000}"/>
    <cellStyle name="Moneda 5 3 3 4" xfId="12309" xr:uid="{00000000-0005-0000-0000-0000AA620000}"/>
    <cellStyle name="Moneda 5 3 3 4 10" xfId="25501" xr:uid="{00000000-0005-0000-0000-0000AB620000}"/>
    <cellStyle name="Moneda 5 3 3 4 11" xfId="21807" xr:uid="{00000000-0005-0000-0000-0000AC620000}"/>
    <cellStyle name="Moneda 5 3 3 4 2" xfId="13249" xr:uid="{00000000-0005-0000-0000-0000AD620000}"/>
    <cellStyle name="Moneda 5 3 3 4 2 2" xfId="26440" xr:uid="{00000000-0005-0000-0000-0000AE620000}"/>
    <cellStyle name="Moneda 5 3 3 4 3" xfId="14298" xr:uid="{00000000-0005-0000-0000-0000AF620000}"/>
    <cellStyle name="Moneda 5 3 3 4 3 2" xfId="27489" xr:uid="{00000000-0005-0000-0000-0000B0620000}"/>
    <cellStyle name="Moneda 5 3 3 4 4" xfId="15354" xr:uid="{00000000-0005-0000-0000-0000B1620000}"/>
    <cellStyle name="Moneda 5 3 3 4 4 2" xfId="28545" xr:uid="{00000000-0005-0000-0000-0000B2620000}"/>
    <cellStyle name="Moneda 5 3 3 4 5" xfId="16410" xr:uid="{00000000-0005-0000-0000-0000B3620000}"/>
    <cellStyle name="Moneda 5 3 3 4 5 2" xfId="29601" xr:uid="{00000000-0005-0000-0000-0000B4620000}"/>
    <cellStyle name="Moneda 5 3 3 4 6" xfId="17691" xr:uid="{00000000-0005-0000-0000-0000B5620000}"/>
    <cellStyle name="Moneda 5 3 3 4 6 2" xfId="30882" xr:uid="{00000000-0005-0000-0000-0000B6620000}"/>
    <cellStyle name="Moneda 5 3 3 4 7" xfId="18977" xr:uid="{00000000-0005-0000-0000-0000B7620000}"/>
    <cellStyle name="Moneda 5 3 3 4 7 2" xfId="32168" xr:uid="{00000000-0005-0000-0000-0000B8620000}"/>
    <cellStyle name="Moneda 5 3 3 4 8" xfId="20281" xr:uid="{00000000-0005-0000-0000-0000B9620000}"/>
    <cellStyle name="Moneda 5 3 3 4 8 2" xfId="33470" xr:uid="{00000000-0005-0000-0000-0000BA620000}"/>
    <cellStyle name="Moneda 5 3 3 4 9" xfId="34995" xr:uid="{00000000-0005-0000-0000-0000BB620000}"/>
    <cellStyle name="Moneda 5 3 3 5" xfId="12474" xr:uid="{00000000-0005-0000-0000-0000BC620000}"/>
    <cellStyle name="Moneda 5 3 3 5 10" xfId="25666" xr:uid="{00000000-0005-0000-0000-0000BD620000}"/>
    <cellStyle name="Moneda 5 3 3 5 11" xfId="21968" xr:uid="{00000000-0005-0000-0000-0000BE620000}"/>
    <cellStyle name="Moneda 5 3 3 5 2" xfId="13410" xr:uid="{00000000-0005-0000-0000-0000BF620000}"/>
    <cellStyle name="Moneda 5 3 3 5 2 2" xfId="26601" xr:uid="{00000000-0005-0000-0000-0000C0620000}"/>
    <cellStyle name="Moneda 5 3 3 5 3" xfId="14459" xr:uid="{00000000-0005-0000-0000-0000C1620000}"/>
    <cellStyle name="Moneda 5 3 3 5 3 2" xfId="27650" xr:uid="{00000000-0005-0000-0000-0000C2620000}"/>
    <cellStyle name="Moneda 5 3 3 5 4" xfId="15515" xr:uid="{00000000-0005-0000-0000-0000C3620000}"/>
    <cellStyle name="Moneda 5 3 3 5 4 2" xfId="28706" xr:uid="{00000000-0005-0000-0000-0000C4620000}"/>
    <cellStyle name="Moneda 5 3 3 5 5" xfId="16571" xr:uid="{00000000-0005-0000-0000-0000C5620000}"/>
    <cellStyle name="Moneda 5 3 3 5 5 2" xfId="29762" xr:uid="{00000000-0005-0000-0000-0000C6620000}"/>
    <cellStyle name="Moneda 5 3 3 5 6" xfId="17852" xr:uid="{00000000-0005-0000-0000-0000C7620000}"/>
    <cellStyle name="Moneda 5 3 3 5 6 2" xfId="31043" xr:uid="{00000000-0005-0000-0000-0000C8620000}"/>
    <cellStyle name="Moneda 5 3 3 5 7" xfId="19138" xr:uid="{00000000-0005-0000-0000-0000C9620000}"/>
    <cellStyle name="Moneda 5 3 3 5 7 2" xfId="32329" xr:uid="{00000000-0005-0000-0000-0000CA620000}"/>
    <cellStyle name="Moneda 5 3 3 5 8" xfId="20442" xr:uid="{00000000-0005-0000-0000-0000CB620000}"/>
    <cellStyle name="Moneda 5 3 3 5 8 2" xfId="33631" xr:uid="{00000000-0005-0000-0000-0000CC620000}"/>
    <cellStyle name="Moneda 5 3 3 5 9" xfId="35156" xr:uid="{00000000-0005-0000-0000-0000CD620000}"/>
    <cellStyle name="Moneda 5 3 3 6" xfId="12588" xr:uid="{00000000-0005-0000-0000-0000CE620000}"/>
    <cellStyle name="Moneda 5 3 3 6 10" xfId="25780" xr:uid="{00000000-0005-0000-0000-0000CF620000}"/>
    <cellStyle name="Moneda 5 3 3 6 11" xfId="22082" xr:uid="{00000000-0005-0000-0000-0000D0620000}"/>
    <cellStyle name="Moneda 5 3 3 6 2" xfId="13524" xr:uid="{00000000-0005-0000-0000-0000D1620000}"/>
    <cellStyle name="Moneda 5 3 3 6 2 2" xfId="26715" xr:uid="{00000000-0005-0000-0000-0000D2620000}"/>
    <cellStyle name="Moneda 5 3 3 6 3" xfId="14573" xr:uid="{00000000-0005-0000-0000-0000D3620000}"/>
    <cellStyle name="Moneda 5 3 3 6 3 2" xfId="27764" xr:uid="{00000000-0005-0000-0000-0000D4620000}"/>
    <cellStyle name="Moneda 5 3 3 6 4" xfId="15629" xr:uid="{00000000-0005-0000-0000-0000D5620000}"/>
    <cellStyle name="Moneda 5 3 3 6 4 2" xfId="28820" xr:uid="{00000000-0005-0000-0000-0000D6620000}"/>
    <cellStyle name="Moneda 5 3 3 6 5" xfId="16685" xr:uid="{00000000-0005-0000-0000-0000D7620000}"/>
    <cellStyle name="Moneda 5 3 3 6 5 2" xfId="29876" xr:uid="{00000000-0005-0000-0000-0000D8620000}"/>
    <cellStyle name="Moneda 5 3 3 6 6" xfId="17966" xr:uid="{00000000-0005-0000-0000-0000D9620000}"/>
    <cellStyle name="Moneda 5 3 3 6 6 2" xfId="31157" xr:uid="{00000000-0005-0000-0000-0000DA620000}"/>
    <cellStyle name="Moneda 5 3 3 6 7" xfId="19252" xr:uid="{00000000-0005-0000-0000-0000DB620000}"/>
    <cellStyle name="Moneda 5 3 3 6 7 2" xfId="32443" xr:uid="{00000000-0005-0000-0000-0000DC620000}"/>
    <cellStyle name="Moneda 5 3 3 6 8" xfId="20556" xr:uid="{00000000-0005-0000-0000-0000DD620000}"/>
    <cellStyle name="Moneda 5 3 3 6 8 2" xfId="33745" xr:uid="{00000000-0005-0000-0000-0000DE620000}"/>
    <cellStyle name="Moneda 5 3 3 6 9" xfId="35270" xr:uid="{00000000-0005-0000-0000-0000DF620000}"/>
    <cellStyle name="Moneda 5 3 3 7" xfId="13675" xr:uid="{00000000-0005-0000-0000-0000E0620000}"/>
    <cellStyle name="Moneda 5 3 3 7 10" xfId="22233" xr:uid="{00000000-0005-0000-0000-0000E1620000}"/>
    <cellStyle name="Moneda 5 3 3 7 2" xfId="14724" xr:uid="{00000000-0005-0000-0000-0000E2620000}"/>
    <cellStyle name="Moneda 5 3 3 7 2 2" xfId="27915" xr:uid="{00000000-0005-0000-0000-0000E3620000}"/>
    <cellStyle name="Moneda 5 3 3 7 3" xfId="15780" xr:uid="{00000000-0005-0000-0000-0000E4620000}"/>
    <cellStyle name="Moneda 5 3 3 7 3 2" xfId="28971" xr:uid="{00000000-0005-0000-0000-0000E5620000}"/>
    <cellStyle name="Moneda 5 3 3 7 4" xfId="16836" xr:uid="{00000000-0005-0000-0000-0000E6620000}"/>
    <cellStyle name="Moneda 5 3 3 7 4 2" xfId="30027" xr:uid="{00000000-0005-0000-0000-0000E7620000}"/>
    <cellStyle name="Moneda 5 3 3 7 5" xfId="18117" xr:uid="{00000000-0005-0000-0000-0000E8620000}"/>
    <cellStyle name="Moneda 5 3 3 7 5 2" xfId="31308" xr:uid="{00000000-0005-0000-0000-0000E9620000}"/>
    <cellStyle name="Moneda 5 3 3 7 6" xfId="19403" xr:uid="{00000000-0005-0000-0000-0000EA620000}"/>
    <cellStyle name="Moneda 5 3 3 7 6 2" xfId="32594" xr:uid="{00000000-0005-0000-0000-0000EB620000}"/>
    <cellStyle name="Moneda 5 3 3 7 7" xfId="20707" xr:uid="{00000000-0005-0000-0000-0000EC620000}"/>
    <cellStyle name="Moneda 5 3 3 7 7 2" xfId="33896" xr:uid="{00000000-0005-0000-0000-0000ED620000}"/>
    <cellStyle name="Moneda 5 3 3 7 8" xfId="35421" xr:uid="{00000000-0005-0000-0000-0000EE620000}"/>
    <cellStyle name="Moneda 5 3 3 7 9" xfId="26866" xr:uid="{00000000-0005-0000-0000-0000EF620000}"/>
    <cellStyle name="Moneda 5 3 3 8" xfId="12942" xr:uid="{00000000-0005-0000-0000-0000F0620000}"/>
    <cellStyle name="Moneda 5 3 3 8 2" xfId="16958" xr:uid="{00000000-0005-0000-0000-0000F1620000}"/>
    <cellStyle name="Moneda 5 3 3 8 2 2" xfId="30149" xr:uid="{00000000-0005-0000-0000-0000F2620000}"/>
    <cellStyle name="Moneda 5 3 3 8 3" xfId="18238" xr:uid="{00000000-0005-0000-0000-0000F3620000}"/>
    <cellStyle name="Moneda 5 3 3 8 3 2" xfId="31429" xr:uid="{00000000-0005-0000-0000-0000F4620000}"/>
    <cellStyle name="Moneda 5 3 3 8 4" xfId="19524" xr:uid="{00000000-0005-0000-0000-0000F5620000}"/>
    <cellStyle name="Moneda 5 3 3 8 4 2" xfId="32715" xr:uid="{00000000-0005-0000-0000-0000F6620000}"/>
    <cellStyle name="Moneda 5 3 3 8 5" xfId="20828" xr:uid="{00000000-0005-0000-0000-0000F7620000}"/>
    <cellStyle name="Moneda 5 3 3 8 5 2" xfId="34017" xr:uid="{00000000-0005-0000-0000-0000F8620000}"/>
    <cellStyle name="Moneda 5 3 3 8 6" xfId="35542" xr:uid="{00000000-0005-0000-0000-0000F9620000}"/>
    <cellStyle name="Moneda 5 3 3 8 7" xfId="26133" xr:uid="{00000000-0005-0000-0000-0000FA620000}"/>
    <cellStyle name="Moneda 5 3 3 8 8" xfId="22354" xr:uid="{00000000-0005-0000-0000-0000FB620000}"/>
    <cellStyle name="Moneda 5 3 3 9" xfId="13991" xr:uid="{00000000-0005-0000-0000-0000FC620000}"/>
    <cellStyle name="Moneda 5 3 3 9 2" xfId="21073" xr:uid="{00000000-0005-0000-0000-0000FD620000}"/>
    <cellStyle name="Moneda 5 3 3 9 2 2" xfId="34262" xr:uid="{00000000-0005-0000-0000-0000FE620000}"/>
    <cellStyle name="Moneda 5 3 3 9 3" xfId="35787" xr:uid="{00000000-0005-0000-0000-0000FF620000}"/>
    <cellStyle name="Moneda 5 3 3 9 4" xfId="27182" xr:uid="{00000000-0005-0000-0000-000000630000}"/>
    <cellStyle name="Moneda 5 3 3 9 5" xfId="22599" xr:uid="{00000000-0005-0000-0000-000001630000}"/>
    <cellStyle name="Moneda 5 3 4" xfId="12076" xr:uid="{00000000-0005-0000-0000-000002630000}"/>
    <cellStyle name="Moneda 5 3 4 10" xfId="24352" xr:uid="{00000000-0005-0000-0000-000003630000}"/>
    <cellStyle name="Moneda 5 3 4 10 2" xfId="37531" xr:uid="{00000000-0005-0000-0000-000004630000}"/>
    <cellStyle name="Moneda 5 3 4 11" xfId="24603" xr:uid="{00000000-0005-0000-0000-000005630000}"/>
    <cellStyle name="Moneda 5 3 4 11 2" xfId="37782" xr:uid="{00000000-0005-0000-0000-000006630000}"/>
    <cellStyle name="Moneda 5 3 4 12" xfId="34762" xr:uid="{00000000-0005-0000-0000-000007630000}"/>
    <cellStyle name="Moneda 5 3 4 13" xfId="25268" xr:uid="{00000000-0005-0000-0000-000008630000}"/>
    <cellStyle name="Moneda 5 3 4 14" xfId="21574" xr:uid="{00000000-0005-0000-0000-000009630000}"/>
    <cellStyle name="Moneda 5 3 4 2" xfId="13016" xr:uid="{00000000-0005-0000-0000-00000A630000}"/>
    <cellStyle name="Moneda 5 3 4 2 2" xfId="17035" xr:uid="{00000000-0005-0000-0000-00000B630000}"/>
    <cellStyle name="Moneda 5 3 4 2 2 2" xfId="30226" xr:uid="{00000000-0005-0000-0000-00000C630000}"/>
    <cellStyle name="Moneda 5 3 4 2 3" xfId="18315" xr:uid="{00000000-0005-0000-0000-00000D630000}"/>
    <cellStyle name="Moneda 5 3 4 2 3 2" xfId="31506" xr:uid="{00000000-0005-0000-0000-00000E630000}"/>
    <cellStyle name="Moneda 5 3 4 2 4" xfId="19601" xr:uid="{00000000-0005-0000-0000-00000F630000}"/>
    <cellStyle name="Moneda 5 3 4 2 4 2" xfId="32792" xr:uid="{00000000-0005-0000-0000-000010630000}"/>
    <cellStyle name="Moneda 5 3 4 2 5" xfId="20905" xr:uid="{00000000-0005-0000-0000-000011630000}"/>
    <cellStyle name="Moneda 5 3 4 2 5 2" xfId="34094" xr:uid="{00000000-0005-0000-0000-000012630000}"/>
    <cellStyle name="Moneda 5 3 4 2 6" xfId="35619" xr:uid="{00000000-0005-0000-0000-000013630000}"/>
    <cellStyle name="Moneda 5 3 4 2 7" xfId="26207" xr:uid="{00000000-0005-0000-0000-000014630000}"/>
    <cellStyle name="Moneda 5 3 4 2 8" xfId="22431" xr:uid="{00000000-0005-0000-0000-000015630000}"/>
    <cellStyle name="Moneda 5 3 4 3" xfId="14065" xr:uid="{00000000-0005-0000-0000-000016630000}"/>
    <cellStyle name="Moneda 5 3 4 3 2" xfId="21150" xr:uid="{00000000-0005-0000-0000-000017630000}"/>
    <cellStyle name="Moneda 5 3 4 3 2 2" xfId="34339" xr:uid="{00000000-0005-0000-0000-000018630000}"/>
    <cellStyle name="Moneda 5 3 4 3 3" xfId="35864" xr:uid="{00000000-0005-0000-0000-000019630000}"/>
    <cellStyle name="Moneda 5 3 4 3 4" xfId="27256" xr:uid="{00000000-0005-0000-0000-00001A630000}"/>
    <cellStyle name="Moneda 5 3 4 3 5" xfId="22676" xr:uid="{00000000-0005-0000-0000-00001B630000}"/>
    <cellStyle name="Moneda 5 3 4 4" xfId="15121" xr:uid="{00000000-0005-0000-0000-00001C630000}"/>
    <cellStyle name="Moneda 5 3 4 4 2" xfId="36104" xr:uid="{00000000-0005-0000-0000-00001D630000}"/>
    <cellStyle name="Moneda 5 3 4 4 3" xfId="28312" xr:uid="{00000000-0005-0000-0000-00001E630000}"/>
    <cellStyle name="Moneda 5 3 4 4 4" xfId="22916" xr:uid="{00000000-0005-0000-0000-00001F630000}"/>
    <cellStyle name="Moneda 5 3 4 5" xfId="16177" xr:uid="{00000000-0005-0000-0000-000020630000}"/>
    <cellStyle name="Moneda 5 3 4 5 2" xfId="36334" xr:uid="{00000000-0005-0000-0000-000021630000}"/>
    <cellStyle name="Moneda 5 3 4 5 3" xfId="29368" xr:uid="{00000000-0005-0000-0000-000022630000}"/>
    <cellStyle name="Moneda 5 3 4 5 4" xfId="23146" xr:uid="{00000000-0005-0000-0000-000023630000}"/>
    <cellStyle name="Moneda 5 3 4 6" xfId="17458" xr:uid="{00000000-0005-0000-0000-000024630000}"/>
    <cellStyle name="Moneda 5 3 4 6 2" xfId="36589" xr:uid="{00000000-0005-0000-0000-000025630000}"/>
    <cellStyle name="Moneda 5 3 4 6 3" xfId="30649" xr:uid="{00000000-0005-0000-0000-000026630000}"/>
    <cellStyle name="Moneda 5 3 4 6 4" xfId="23410" xr:uid="{00000000-0005-0000-0000-000027630000}"/>
    <cellStyle name="Moneda 5 3 4 7" xfId="18744" xr:uid="{00000000-0005-0000-0000-000028630000}"/>
    <cellStyle name="Moneda 5 3 4 7 2" xfId="36844" xr:uid="{00000000-0005-0000-0000-000029630000}"/>
    <cellStyle name="Moneda 5 3 4 7 3" xfId="31935" xr:uid="{00000000-0005-0000-0000-00002A630000}"/>
    <cellStyle name="Moneda 5 3 4 7 4" xfId="23665" xr:uid="{00000000-0005-0000-0000-00002B630000}"/>
    <cellStyle name="Moneda 5 3 4 8" xfId="20048" xr:uid="{00000000-0005-0000-0000-00002C630000}"/>
    <cellStyle name="Moneda 5 3 4 8 2" xfId="37073" xr:uid="{00000000-0005-0000-0000-00002D630000}"/>
    <cellStyle name="Moneda 5 3 4 8 3" xfId="33237" xr:uid="{00000000-0005-0000-0000-00002E630000}"/>
    <cellStyle name="Moneda 5 3 4 8 4" xfId="23894" xr:uid="{00000000-0005-0000-0000-00002F630000}"/>
    <cellStyle name="Moneda 5 3 4 9" xfId="24123" xr:uid="{00000000-0005-0000-0000-000030630000}"/>
    <cellStyle name="Moneda 5 3 4 9 2" xfId="37302" xr:uid="{00000000-0005-0000-0000-000031630000}"/>
    <cellStyle name="Moneda 5 3 5" xfId="12172" xr:uid="{00000000-0005-0000-0000-000032630000}"/>
    <cellStyle name="Moneda 5 3 5 10" xfId="25364" xr:uid="{00000000-0005-0000-0000-000033630000}"/>
    <cellStyle name="Moneda 5 3 5 11" xfId="21670" xr:uid="{00000000-0005-0000-0000-000034630000}"/>
    <cellStyle name="Moneda 5 3 5 2" xfId="13112" xr:uid="{00000000-0005-0000-0000-000035630000}"/>
    <cellStyle name="Moneda 5 3 5 2 2" xfId="26303" xr:uid="{00000000-0005-0000-0000-000036630000}"/>
    <cellStyle name="Moneda 5 3 5 3" xfId="14161" xr:uid="{00000000-0005-0000-0000-000037630000}"/>
    <cellStyle name="Moneda 5 3 5 3 2" xfId="27352" xr:uid="{00000000-0005-0000-0000-000038630000}"/>
    <cellStyle name="Moneda 5 3 5 4" xfId="15217" xr:uid="{00000000-0005-0000-0000-000039630000}"/>
    <cellStyle name="Moneda 5 3 5 4 2" xfId="28408" xr:uid="{00000000-0005-0000-0000-00003A630000}"/>
    <cellStyle name="Moneda 5 3 5 5" xfId="16273" xr:uid="{00000000-0005-0000-0000-00003B630000}"/>
    <cellStyle name="Moneda 5 3 5 5 2" xfId="29464" xr:uid="{00000000-0005-0000-0000-00003C630000}"/>
    <cellStyle name="Moneda 5 3 5 6" xfId="17554" xr:uid="{00000000-0005-0000-0000-00003D630000}"/>
    <cellStyle name="Moneda 5 3 5 6 2" xfId="30745" xr:uid="{00000000-0005-0000-0000-00003E630000}"/>
    <cellStyle name="Moneda 5 3 5 7" xfId="18840" xr:uid="{00000000-0005-0000-0000-00003F630000}"/>
    <cellStyle name="Moneda 5 3 5 7 2" xfId="32031" xr:uid="{00000000-0005-0000-0000-000040630000}"/>
    <cellStyle name="Moneda 5 3 5 8" xfId="20144" xr:uid="{00000000-0005-0000-0000-000041630000}"/>
    <cellStyle name="Moneda 5 3 5 8 2" xfId="33333" xr:uid="{00000000-0005-0000-0000-000042630000}"/>
    <cellStyle name="Moneda 5 3 5 9" xfId="34858" xr:uid="{00000000-0005-0000-0000-000043630000}"/>
    <cellStyle name="Moneda 5 3 6" xfId="12277" xr:uid="{00000000-0005-0000-0000-000044630000}"/>
    <cellStyle name="Moneda 5 3 6 10" xfId="25469" xr:uid="{00000000-0005-0000-0000-000045630000}"/>
    <cellStyle name="Moneda 5 3 6 11" xfId="21775" xr:uid="{00000000-0005-0000-0000-000046630000}"/>
    <cellStyle name="Moneda 5 3 6 2" xfId="13217" xr:uid="{00000000-0005-0000-0000-000047630000}"/>
    <cellStyle name="Moneda 5 3 6 2 2" xfId="26408" xr:uid="{00000000-0005-0000-0000-000048630000}"/>
    <cellStyle name="Moneda 5 3 6 3" xfId="14266" xr:uid="{00000000-0005-0000-0000-000049630000}"/>
    <cellStyle name="Moneda 5 3 6 3 2" xfId="27457" xr:uid="{00000000-0005-0000-0000-00004A630000}"/>
    <cellStyle name="Moneda 5 3 6 4" xfId="15322" xr:uid="{00000000-0005-0000-0000-00004B630000}"/>
    <cellStyle name="Moneda 5 3 6 4 2" xfId="28513" xr:uid="{00000000-0005-0000-0000-00004C630000}"/>
    <cellStyle name="Moneda 5 3 6 5" xfId="16378" xr:uid="{00000000-0005-0000-0000-00004D630000}"/>
    <cellStyle name="Moneda 5 3 6 5 2" xfId="29569" xr:uid="{00000000-0005-0000-0000-00004E630000}"/>
    <cellStyle name="Moneda 5 3 6 6" xfId="17659" xr:uid="{00000000-0005-0000-0000-00004F630000}"/>
    <cellStyle name="Moneda 5 3 6 6 2" xfId="30850" xr:uid="{00000000-0005-0000-0000-000050630000}"/>
    <cellStyle name="Moneda 5 3 6 7" xfId="18945" xr:uid="{00000000-0005-0000-0000-000051630000}"/>
    <cellStyle name="Moneda 5 3 6 7 2" xfId="32136" xr:uid="{00000000-0005-0000-0000-000052630000}"/>
    <cellStyle name="Moneda 5 3 6 8" xfId="20249" xr:uid="{00000000-0005-0000-0000-000053630000}"/>
    <cellStyle name="Moneda 5 3 6 8 2" xfId="33438" xr:uid="{00000000-0005-0000-0000-000054630000}"/>
    <cellStyle name="Moneda 5 3 6 9" xfId="34963" xr:uid="{00000000-0005-0000-0000-000055630000}"/>
    <cellStyle name="Moneda 5 3 7" xfId="12442" xr:uid="{00000000-0005-0000-0000-000056630000}"/>
    <cellStyle name="Moneda 5 3 7 10" xfId="25634" xr:uid="{00000000-0005-0000-0000-000057630000}"/>
    <cellStyle name="Moneda 5 3 7 11" xfId="21936" xr:uid="{00000000-0005-0000-0000-000058630000}"/>
    <cellStyle name="Moneda 5 3 7 2" xfId="13378" xr:uid="{00000000-0005-0000-0000-000059630000}"/>
    <cellStyle name="Moneda 5 3 7 2 2" xfId="26569" xr:uid="{00000000-0005-0000-0000-00005A630000}"/>
    <cellStyle name="Moneda 5 3 7 3" xfId="14427" xr:uid="{00000000-0005-0000-0000-00005B630000}"/>
    <cellStyle name="Moneda 5 3 7 3 2" xfId="27618" xr:uid="{00000000-0005-0000-0000-00005C630000}"/>
    <cellStyle name="Moneda 5 3 7 4" xfId="15483" xr:uid="{00000000-0005-0000-0000-00005D630000}"/>
    <cellStyle name="Moneda 5 3 7 4 2" xfId="28674" xr:uid="{00000000-0005-0000-0000-00005E630000}"/>
    <cellStyle name="Moneda 5 3 7 5" xfId="16539" xr:uid="{00000000-0005-0000-0000-00005F630000}"/>
    <cellStyle name="Moneda 5 3 7 5 2" xfId="29730" xr:uid="{00000000-0005-0000-0000-000060630000}"/>
    <cellStyle name="Moneda 5 3 7 6" xfId="17820" xr:uid="{00000000-0005-0000-0000-000061630000}"/>
    <cellStyle name="Moneda 5 3 7 6 2" xfId="31011" xr:uid="{00000000-0005-0000-0000-000062630000}"/>
    <cellStyle name="Moneda 5 3 7 7" xfId="19106" xr:uid="{00000000-0005-0000-0000-000063630000}"/>
    <cellStyle name="Moneda 5 3 7 7 2" xfId="32297" xr:uid="{00000000-0005-0000-0000-000064630000}"/>
    <cellStyle name="Moneda 5 3 7 8" xfId="20410" xr:uid="{00000000-0005-0000-0000-000065630000}"/>
    <cellStyle name="Moneda 5 3 7 8 2" xfId="33599" xr:uid="{00000000-0005-0000-0000-000066630000}"/>
    <cellStyle name="Moneda 5 3 7 9" xfId="35124" xr:uid="{00000000-0005-0000-0000-000067630000}"/>
    <cellStyle name="Moneda 5 3 8" xfId="12556" xr:uid="{00000000-0005-0000-0000-000068630000}"/>
    <cellStyle name="Moneda 5 3 8 10" xfId="25748" xr:uid="{00000000-0005-0000-0000-000069630000}"/>
    <cellStyle name="Moneda 5 3 8 11" xfId="22050" xr:uid="{00000000-0005-0000-0000-00006A630000}"/>
    <cellStyle name="Moneda 5 3 8 2" xfId="13492" xr:uid="{00000000-0005-0000-0000-00006B630000}"/>
    <cellStyle name="Moneda 5 3 8 2 2" xfId="26683" xr:uid="{00000000-0005-0000-0000-00006C630000}"/>
    <cellStyle name="Moneda 5 3 8 3" xfId="14541" xr:uid="{00000000-0005-0000-0000-00006D630000}"/>
    <cellStyle name="Moneda 5 3 8 3 2" xfId="27732" xr:uid="{00000000-0005-0000-0000-00006E630000}"/>
    <cellStyle name="Moneda 5 3 8 4" xfId="15597" xr:uid="{00000000-0005-0000-0000-00006F630000}"/>
    <cellStyle name="Moneda 5 3 8 4 2" xfId="28788" xr:uid="{00000000-0005-0000-0000-000070630000}"/>
    <cellStyle name="Moneda 5 3 8 5" xfId="16653" xr:uid="{00000000-0005-0000-0000-000071630000}"/>
    <cellStyle name="Moneda 5 3 8 5 2" xfId="29844" xr:uid="{00000000-0005-0000-0000-000072630000}"/>
    <cellStyle name="Moneda 5 3 8 6" xfId="17934" xr:uid="{00000000-0005-0000-0000-000073630000}"/>
    <cellStyle name="Moneda 5 3 8 6 2" xfId="31125" xr:uid="{00000000-0005-0000-0000-000074630000}"/>
    <cellStyle name="Moneda 5 3 8 7" xfId="19220" xr:uid="{00000000-0005-0000-0000-000075630000}"/>
    <cellStyle name="Moneda 5 3 8 7 2" xfId="32411" xr:uid="{00000000-0005-0000-0000-000076630000}"/>
    <cellStyle name="Moneda 5 3 8 8" xfId="20524" xr:uid="{00000000-0005-0000-0000-000077630000}"/>
    <cellStyle name="Moneda 5 3 8 8 2" xfId="33713" xr:uid="{00000000-0005-0000-0000-000078630000}"/>
    <cellStyle name="Moneda 5 3 8 9" xfId="35238" xr:uid="{00000000-0005-0000-0000-000079630000}"/>
    <cellStyle name="Moneda 5 3 9" xfId="13643" xr:uid="{00000000-0005-0000-0000-00007A630000}"/>
    <cellStyle name="Moneda 5 3 9 10" xfId="22201" xr:uid="{00000000-0005-0000-0000-00007B630000}"/>
    <cellStyle name="Moneda 5 3 9 2" xfId="14692" xr:uid="{00000000-0005-0000-0000-00007C630000}"/>
    <cellStyle name="Moneda 5 3 9 2 2" xfId="27883" xr:uid="{00000000-0005-0000-0000-00007D630000}"/>
    <cellStyle name="Moneda 5 3 9 3" xfId="15748" xr:uid="{00000000-0005-0000-0000-00007E630000}"/>
    <cellStyle name="Moneda 5 3 9 3 2" xfId="28939" xr:uid="{00000000-0005-0000-0000-00007F630000}"/>
    <cellStyle name="Moneda 5 3 9 4" xfId="16804" xr:uid="{00000000-0005-0000-0000-000080630000}"/>
    <cellStyle name="Moneda 5 3 9 4 2" xfId="29995" xr:uid="{00000000-0005-0000-0000-000081630000}"/>
    <cellStyle name="Moneda 5 3 9 5" xfId="18085" xr:uid="{00000000-0005-0000-0000-000082630000}"/>
    <cellStyle name="Moneda 5 3 9 5 2" xfId="31276" xr:uid="{00000000-0005-0000-0000-000083630000}"/>
    <cellStyle name="Moneda 5 3 9 6" xfId="19371" xr:uid="{00000000-0005-0000-0000-000084630000}"/>
    <cellStyle name="Moneda 5 3 9 6 2" xfId="32562" xr:uid="{00000000-0005-0000-0000-000085630000}"/>
    <cellStyle name="Moneda 5 3 9 7" xfId="20675" xr:uid="{00000000-0005-0000-0000-000086630000}"/>
    <cellStyle name="Moneda 5 3 9 7 2" xfId="33864" xr:uid="{00000000-0005-0000-0000-000087630000}"/>
    <cellStyle name="Moneda 5 3 9 8" xfId="35389" xr:uid="{00000000-0005-0000-0000-000088630000}"/>
    <cellStyle name="Moneda 5 3 9 9" xfId="26834" xr:uid="{00000000-0005-0000-0000-000089630000}"/>
    <cellStyle name="Moneda 5 4" xfId="12017" xr:uid="{00000000-0005-0000-0000-00008A630000}"/>
    <cellStyle name="Moneda 5 4 10" xfId="15063" xr:uid="{00000000-0005-0000-0000-00008B630000}"/>
    <cellStyle name="Moneda 5 4 10 2" xfId="36043" xr:uid="{00000000-0005-0000-0000-00008C630000}"/>
    <cellStyle name="Moneda 5 4 10 3" xfId="28254" xr:uid="{00000000-0005-0000-0000-00008D630000}"/>
    <cellStyle name="Moneda 5 4 10 4" xfId="22855" xr:uid="{00000000-0005-0000-0000-00008E630000}"/>
    <cellStyle name="Moneda 5 4 11" xfId="16119" xr:uid="{00000000-0005-0000-0000-00008F630000}"/>
    <cellStyle name="Moneda 5 4 11 2" xfId="36273" xr:uid="{00000000-0005-0000-0000-000090630000}"/>
    <cellStyle name="Moneda 5 4 11 3" xfId="29310" xr:uid="{00000000-0005-0000-0000-000091630000}"/>
    <cellStyle name="Moneda 5 4 11 4" xfId="23085" xr:uid="{00000000-0005-0000-0000-000092630000}"/>
    <cellStyle name="Moneda 5 4 12" xfId="17400" xr:uid="{00000000-0005-0000-0000-000093630000}"/>
    <cellStyle name="Moneda 5 4 12 2" xfId="36528" xr:uid="{00000000-0005-0000-0000-000094630000}"/>
    <cellStyle name="Moneda 5 4 12 3" xfId="30591" xr:uid="{00000000-0005-0000-0000-000095630000}"/>
    <cellStyle name="Moneda 5 4 12 4" xfId="23349" xr:uid="{00000000-0005-0000-0000-000096630000}"/>
    <cellStyle name="Moneda 5 4 13" xfId="18686" xr:uid="{00000000-0005-0000-0000-000097630000}"/>
    <cellStyle name="Moneda 5 4 13 2" xfId="36783" xr:uid="{00000000-0005-0000-0000-000098630000}"/>
    <cellStyle name="Moneda 5 4 13 3" xfId="31877" xr:uid="{00000000-0005-0000-0000-000099630000}"/>
    <cellStyle name="Moneda 5 4 13 4" xfId="23604" xr:uid="{00000000-0005-0000-0000-00009A630000}"/>
    <cellStyle name="Moneda 5 4 14" xfId="19990" xr:uid="{00000000-0005-0000-0000-00009B630000}"/>
    <cellStyle name="Moneda 5 4 14 2" xfId="37012" xr:uid="{00000000-0005-0000-0000-00009C630000}"/>
    <cellStyle name="Moneda 5 4 14 3" xfId="33179" xr:uid="{00000000-0005-0000-0000-00009D630000}"/>
    <cellStyle name="Moneda 5 4 14 4" xfId="23833" xr:uid="{00000000-0005-0000-0000-00009E630000}"/>
    <cellStyle name="Moneda 5 4 15" xfId="24062" xr:uid="{00000000-0005-0000-0000-00009F630000}"/>
    <cellStyle name="Moneda 5 4 15 2" xfId="37241" xr:uid="{00000000-0005-0000-0000-0000A0630000}"/>
    <cellStyle name="Moneda 5 4 16" xfId="24291" xr:uid="{00000000-0005-0000-0000-0000A1630000}"/>
    <cellStyle name="Moneda 5 4 16 2" xfId="37470" xr:uid="{00000000-0005-0000-0000-0000A2630000}"/>
    <cellStyle name="Moneda 5 4 17" xfId="24542" xr:uid="{00000000-0005-0000-0000-0000A3630000}"/>
    <cellStyle name="Moneda 5 4 17 2" xfId="37721" xr:uid="{00000000-0005-0000-0000-0000A4630000}"/>
    <cellStyle name="Moneda 5 4 18" xfId="34704" xr:uid="{00000000-0005-0000-0000-0000A5630000}"/>
    <cellStyle name="Moneda 5 4 19" xfId="25209" xr:uid="{00000000-0005-0000-0000-0000A6630000}"/>
    <cellStyle name="Moneda 5 4 2" xfId="12124" xr:uid="{00000000-0005-0000-0000-0000A7630000}"/>
    <cellStyle name="Moneda 5 4 2 10" xfId="24400" xr:uid="{00000000-0005-0000-0000-0000A8630000}"/>
    <cellStyle name="Moneda 5 4 2 10 2" xfId="37579" xr:uid="{00000000-0005-0000-0000-0000A9630000}"/>
    <cellStyle name="Moneda 5 4 2 11" xfId="24651" xr:uid="{00000000-0005-0000-0000-0000AA630000}"/>
    <cellStyle name="Moneda 5 4 2 11 2" xfId="37830" xr:uid="{00000000-0005-0000-0000-0000AB630000}"/>
    <cellStyle name="Moneda 5 4 2 12" xfId="34810" xr:uid="{00000000-0005-0000-0000-0000AC630000}"/>
    <cellStyle name="Moneda 5 4 2 13" xfId="25316" xr:uid="{00000000-0005-0000-0000-0000AD630000}"/>
    <cellStyle name="Moneda 5 4 2 14" xfId="21622" xr:uid="{00000000-0005-0000-0000-0000AE630000}"/>
    <cellStyle name="Moneda 5 4 2 2" xfId="13064" xr:uid="{00000000-0005-0000-0000-0000AF630000}"/>
    <cellStyle name="Moneda 5 4 2 2 2" xfId="17083" xr:uid="{00000000-0005-0000-0000-0000B0630000}"/>
    <cellStyle name="Moneda 5 4 2 2 2 2" xfId="30274" xr:uid="{00000000-0005-0000-0000-0000B1630000}"/>
    <cellStyle name="Moneda 5 4 2 2 3" xfId="18363" xr:uid="{00000000-0005-0000-0000-0000B2630000}"/>
    <cellStyle name="Moneda 5 4 2 2 3 2" xfId="31554" xr:uid="{00000000-0005-0000-0000-0000B3630000}"/>
    <cellStyle name="Moneda 5 4 2 2 4" xfId="19649" xr:uid="{00000000-0005-0000-0000-0000B4630000}"/>
    <cellStyle name="Moneda 5 4 2 2 4 2" xfId="32840" xr:uid="{00000000-0005-0000-0000-0000B5630000}"/>
    <cellStyle name="Moneda 5 4 2 2 5" xfId="20953" xr:uid="{00000000-0005-0000-0000-0000B6630000}"/>
    <cellStyle name="Moneda 5 4 2 2 5 2" xfId="34142" xr:uid="{00000000-0005-0000-0000-0000B7630000}"/>
    <cellStyle name="Moneda 5 4 2 2 6" xfId="35667" xr:uid="{00000000-0005-0000-0000-0000B8630000}"/>
    <cellStyle name="Moneda 5 4 2 2 7" xfId="26255" xr:uid="{00000000-0005-0000-0000-0000B9630000}"/>
    <cellStyle name="Moneda 5 4 2 2 8" xfId="22479" xr:uid="{00000000-0005-0000-0000-0000BA630000}"/>
    <cellStyle name="Moneda 5 4 2 3" xfId="14113" xr:uid="{00000000-0005-0000-0000-0000BB630000}"/>
    <cellStyle name="Moneda 5 4 2 3 2" xfId="21198" xr:uid="{00000000-0005-0000-0000-0000BC630000}"/>
    <cellStyle name="Moneda 5 4 2 3 2 2" xfId="34387" xr:uid="{00000000-0005-0000-0000-0000BD630000}"/>
    <cellStyle name="Moneda 5 4 2 3 3" xfId="35912" xr:uid="{00000000-0005-0000-0000-0000BE630000}"/>
    <cellStyle name="Moneda 5 4 2 3 4" xfId="27304" xr:uid="{00000000-0005-0000-0000-0000BF630000}"/>
    <cellStyle name="Moneda 5 4 2 3 5" xfId="22724" xr:uid="{00000000-0005-0000-0000-0000C0630000}"/>
    <cellStyle name="Moneda 5 4 2 4" xfId="15169" xr:uid="{00000000-0005-0000-0000-0000C1630000}"/>
    <cellStyle name="Moneda 5 4 2 4 2" xfId="36152" xr:uid="{00000000-0005-0000-0000-0000C2630000}"/>
    <cellStyle name="Moneda 5 4 2 4 3" xfId="28360" xr:uid="{00000000-0005-0000-0000-0000C3630000}"/>
    <cellStyle name="Moneda 5 4 2 4 4" xfId="22964" xr:uid="{00000000-0005-0000-0000-0000C4630000}"/>
    <cellStyle name="Moneda 5 4 2 5" xfId="16225" xr:uid="{00000000-0005-0000-0000-0000C5630000}"/>
    <cellStyle name="Moneda 5 4 2 5 2" xfId="36382" xr:uid="{00000000-0005-0000-0000-0000C6630000}"/>
    <cellStyle name="Moneda 5 4 2 5 3" xfId="29416" xr:uid="{00000000-0005-0000-0000-0000C7630000}"/>
    <cellStyle name="Moneda 5 4 2 5 4" xfId="23194" xr:uid="{00000000-0005-0000-0000-0000C8630000}"/>
    <cellStyle name="Moneda 5 4 2 6" xfId="17506" xr:uid="{00000000-0005-0000-0000-0000C9630000}"/>
    <cellStyle name="Moneda 5 4 2 6 2" xfId="36637" xr:uid="{00000000-0005-0000-0000-0000CA630000}"/>
    <cellStyle name="Moneda 5 4 2 6 3" xfId="30697" xr:uid="{00000000-0005-0000-0000-0000CB630000}"/>
    <cellStyle name="Moneda 5 4 2 6 4" xfId="23458" xr:uid="{00000000-0005-0000-0000-0000CC630000}"/>
    <cellStyle name="Moneda 5 4 2 7" xfId="18792" xr:uid="{00000000-0005-0000-0000-0000CD630000}"/>
    <cellStyle name="Moneda 5 4 2 7 2" xfId="36892" xr:uid="{00000000-0005-0000-0000-0000CE630000}"/>
    <cellStyle name="Moneda 5 4 2 7 3" xfId="31983" xr:uid="{00000000-0005-0000-0000-0000CF630000}"/>
    <cellStyle name="Moneda 5 4 2 7 4" xfId="23713" xr:uid="{00000000-0005-0000-0000-0000D0630000}"/>
    <cellStyle name="Moneda 5 4 2 8" xfId="20096" xr:uid="{00000000-0005-0000-0000-0000D1630000}"/>
    <cellStyle name="Moneda 5 4 2 8 2" xfId="37121" xr:uid="{00000000-0005-0000-0000-0000D2630000}"/>
    <cellStyle name="Moneda 5 4 2 8 3" xfId="33285" xr:uid="{00000000-0005-0000-0000-0000D3630000}"/>
    <cellStyle name="Moneda 5 4 2 8 4" xfId="23942" xr:uid="{00000000-0005-0000-0000-0000D4630000}"/>
    <cellStyle name="Moneda 5 4 2 9" xfId="24171" xr:uid="{00000000-0005-0000-0000-0000D5630000}"/>
    <cellStyle name="Moneda 5 4 2 9 2" xfId="37350" xr:uid="{00000000-0005-0000-0000-0000D6630000}"/>
    <cellStyle name="Moneda 5 4 20" xfId="21516" xr:uid="{00000000-0005-0000-0000-0000D7630000}"/>
    <cellStyle name="Moneda 5 4 3" xfId="12220" xr:uid="{00000000-0005-0000-0000-0000D8630000}"/>
    <cellStyle name="Moneda 5 4 3 10" xfId="25412" xr:uid="{00000000-0005-0000-0000-0000D9630000}"/>
    <cellStyle name="Moneda 5 4 3 11" xfId="21718" xr:uid="{00000000-0005-0000-0000-0000DA630000}"/>
    <cellStyle name="Moneda 5 4 3 2" xfId="13160" xr:uid="{00000000-0005-0000-0000-0000DB630000}"/>
    <cellStyle name="Moneda 5 4 3 2 2" xfId="26351" xr:uid="{00000000-0005-0000-0000-0000DC630000}"/>
    <cellStyle name="Moneda 5 4 3 3" xfId="14209" xr:uid="{00000000-0005-0000-0000-0000DD630000}"/>
    <cellStyle name="Moneda 5 4 3 3 2" xfId="27400" xr:uid="{00000000-0005-0000-0000-0000DE630000}"/>
    <cellStyle name="Moneda 5 4 3 4" xfId="15265" xr:uid="{00000000-0005-0000-0000-0000DF630000}"/>
    <cellStyle name="Moneda 5 4 3 4 2" xfId="28456" xr:uid="{00000000-0005-0000-0000-0000E0630000}"/>
    <cellStyle name="Moneda 5 4 3 5" xfId="16321" xr:uid="{00000000-0005-0000-0000-0000E1630000}"/>
    <cellStyle name="Moneda 5 4 3 5 2" xfId="29512" xr:uid="{00000000-0005-0000-0000-0000E2630000}"/>
    <cellStyle name="Moneda 5 4 3 6" xfId="17602" xr:uid="{00000000-0005-0000-0000-0000E3630000}"/>
    <cellStyle name="Moneda 5 4 3 6 2" xfId="30793" xr:uid="{00000000-0005-0000-0000-0000E4630000}"/>
    <cellStyle name="Moneda 5 4 3 7" xfId="18888" xr:uid="{00000000-0005-0000-0000-0000E5630000}"/>
    <cellStyle name="Moneda 5 4 3 7 2" xfId="32079" xr:uid="{00000000-0005-0000-0000-0000E6630000}"/>
    <cellStyle name="Moneda 5 4 3 8" xfId="20192" xr:uid="{00000000-0005-0000-0000-0000E7630000}"/>
    <cellStyle name="Moneda 5 4 3 8 2" xfId="33381" xr:uid="{00000000-0005-0000-0000-0000E8630000}"/>
    <cellStyle name="Moneda 5 4 3 9" xfId="34906" xr:uid="{00000000-0005-0000-0000-0000E9630000}"/>
    <cellStyle name="Moneda 5 4 4" xfId="12325" xr:uid="{00000000-0005-0000-0000-0000EA630000}"/>
    <cellStyle name="Moneda 5 4 4 10" xfId="25517" xr:uid="{00000000-0005-0000-0000-0000EB630000}"/>
    <cellStyle name="Moneda 5 4 4 11" xfId="21823" xr:uid="{00000000-0005-0000-0000-0000EC630000}"/>
    <cellStyle name="Moneda 5 4 4 2" xfId="13265" xr:uid="{00000000-0005-0000-0000-0000ED630000}"/>
    <cellStyle name="Moneda 5 4 4 2 2" xfId="26456" xr:uid="{00000000-0005-0000-0000-0000EE630000}"/>
    <cellStyle name="Moneda 5 4 4 3" xfId="14314" xr:uid="{00000000-0005-0000-0000-0000EF630000}"/>
    <cellStyle name="Moneda 5 4 4 3 2" xfId="27505" xr:uid="{00000000-0005-0000-0000-0000F0630000}"/>
    <cellStyle name="Moneda 5 4 4 4" xfId="15370" xr:uid="{00000000-0005-0000-0000-0000F1630000}"/>
    <cellStyle name="Moneda 5 4 4 4 2" xfId="28561" xr:uid="{00000000-0005-0000-0000-0000F2630000}"/>
    <cellStyle name="Moneda 5 4 4 5" xfId="16426" xr:uid="{00000000-0005-0000-0000-0000F3630000}"/>
    <cellStyle name="Moneda 5 4 4 5 2" xfId="29617" xr:uid="{00000000-0005-0000-0000-0000F4630000}"/>
    <cellStyle name="Moneda 5 4 4 6" xfId="17707" xr:uid="{00000000-0005-0000-0000-0000F5630000}"/>
    <cellStyle name="Moneda 5 4 4 6 2" xfId="30898" xr:uid="{00000000-0005-0000-0000-0000F6630000}"/>
    <cellStyle name="Moneda 5 4 4 7" xfId="18993" xr:uid="{00000000-0005-0000-0000-0000F7630000}"/>
    <cellStyle name="Moneda 5 4 4 7 2" xfId="32184" xr:uid="{00000000-0005-0000-0000-0000F8630000}"/>
    <cellStyle name="Moneda 5 4 4 8" xfId="20297" xr:uid="{00000000-0005-0000-0000-0000F9630000}"/>
    <cellStyle name="Moneda 5 4 4 8 2" xfId="33486" xr:uid="{00000000-0005-0000-0000-0000FA630000}"/>
    <cellStyle name="Moneda 5 4 4 9" xfId="35011" xr:uid="{00000000-0005-0000-0000-0000FB630000}"/>
    <cellStyle name="Moneda 5 4 5" xfId="12490" xr:uid="{00000000-0005-0000-0000-0000FC630000}"/>
    <cellStyle name="Moneda 5 4 5 10" xfId="25682" xr:uid="{00000000-0005-0000-0000-0000FD630000}"/>
    <cellStyle name="Moneda 5 4 5 11" xfId="21984" xr:uid="{00000000-0005-0000-0000-0000FE630000}"/>
    <cellStyle name="Moneda 5 4 5 2" xfId="13426" xr:uid="{00000000-0005-0000-0000-0000FF630000}"/>
    <cellStyle name="Moneda 5 4 5 2 2" xfId="26617" xr:uid="{00000000-0005-0000-0000-000000640000}"/>
    <cellStyle name="Moneda 5 4 5 3" xfId="14475" xr:uid="{00000000-0005-0000-0000-000001640000}"/>
    <cellStyle name="Moneda 5 4 5 3 2" xfId="27666" xr:uid="{00000000-0005-0000-0000-000002640000}"/>
    <cellStyle name="Moneda 5 4 5 4" xfId="15531" xr:uid="{00000000-0005-0000-0000-000003640000}"/>
    <cellStyle name="Moneda 5 4 5 4 2" xfId="28722" xr:uid="{00000000-0005-0000-0000-000004640000}"/>
    <cellStyle name="Moneda 5 4 5 5" xfId="16587" xr:uid="{00000000-0005-0000-0000-000005640000}"/>
    <cellStyle name="Moneda 5 4 5 5 2" xfId="29778" xr:uid="{00000000-0005-0000-0000-000006640000}"/>
    <cellStyle name="Moneda 5 4 5 6" xfId="17868" xr:uid="{00000000-0005-0000-0000-000007640000}"/>
    <cellStyle name="Moneda 5 4 5 6 2" xfId="31059" xr:uid="{00000000-0005-0000-0000-000008640000}"/>
    <cellStyle name="Moneda 5 4 5 7" xfId="19154" xr:uid="{00000000-0005-0000-0000-000009640000}"/>
    <cellStyle name="Moneda 5 4 5 7 2" xfId="32345" xr:uid="{00000000-0005-0000-0000-00000A640000}"/>
    <cellStyle name="Moneda 5 4 5 8" xfId="20458" xr:uid="{00000000-0005-0000-0000-00000B640000}"/>
    <cellStyle name="Moneda 5 4 5 8 2" xfId="33647" xr:uid="{00000000-0005-0000-0000-00000C640000}"/>
    <cellStyle name="Moneda 5 4 5 9" xfId="35172" xr:uid="{00000000-0005-0000-0000-00000D640000}"/>
    <cellStyle name="Moneda 5 4 6" xfId="12604" xr:uid="{00000000-0005-0000-0000-00000E640000}"/>
    <cellStyle name="Moneda 5 4 6 10" xfId="25796" xr:uid="{00000000-0005-0000-0000-00000F640000}"/>
    <cellStyle name="Moneda 5 4 6 11" xfId="22098" xr:uid="{00000000-0005-0000-0000-000010640000}"/>
    <cellStyle name="Moneda 5 4 6 2" xfId="13540" xr:uid="{00000000-0005-0000-0000-000011640000}"/>
    <cellStyle name="Moneda 5 4 6 2 2" xfId="26731" xr:uid="{00000000-0005-0000-0000-000012640000}"/>
    <cellStyle name="Moneda 5 4 6 3" xfId="14589" xr:uid="{00000000-0005-0000-0000-000013640000}"/>
    <cellStyle name="Moneda 5 4 6 3 2" xfId="27780" xr:uid="{00000000-0005-0000-0000-000014640000}"/>
    <cellStyle name="Moneda 5 4 6 4" xfId="15645" xr:uid="{00000000-0005-0000-0000-000015640000}"/>
    <cellStyle name="Moneda 5 4 6 4 2" xfId="28836" xr:uid="{00000000-0005-0000-0000-000016640000}"/>
    <cellStyle name="Moneda 5 4 6 5" xfId="16701" xr:uid="{00000000-0005-0000-0000-000017640000}"/>
    <cellStyle name="Moneda 5 4 6 5 2" xfId="29892" xr:uid="{00000000-0005-0000-0000-000018640000}"/>
    <cellStyle name="Moneda 5 4 6 6" xfId="17982" xr:uid="{00000000-0005-0000-0000-000019640000}"/>
    <cellStyle name="Moneda 5 4 6 6 2" xfId="31173" xr:uid="{00000000-0005-0000-0000-00001A640000}"/>
    <cellStyle name="Moneda 5 4 6 7" xfId="19268" xr:uid="{00000000-0005-0000-0000-00001B640000}"/>
    <cellStyle name="Moneda 5 4 6 7 2" xfId="32459" xr:uid="{00000000-0005-0000-0000-00001C640000}"/>
    <cellStyle name="Moneda 5 4 6 8" xfId="20572" xr:uid="{00000000-0005-0000-0000-00001D640000}"/>
    <cellStyle name="Moneda 5 4 6 8 2" xfId="33761" xr:uid="{00000000-0005-0000-0000-00001E640000}"/>
    <cellStyle name="Moneda 5 4 6 9" xfId="35286" xr:uid="{00000000-0005-0000-0000-00001F640000}"/>
    <cellStyle name="Moneda 5 4 7" xfId="13691" xr:uid="{00000000-0005-0000-0000-000020640000}"/>
    <cellStyle name="Moneda 5 4 7 10" xfId="22249" xr:uid="{00000000-0005-0000-0000-000021640000}"/>
    <cellStyle name="Moneda 5 4 7 2" xfId="14740" xr:uid="{00000000-0005-0000-0000-000022640000}"/>
    <cellStyle name="Moneda 5 4 7 2 2" xfId="27931" xr:uid="{00000000-0005-0000-0000-000023640000}"/>
    <cellStyle name="Moneda 5 4 7 3" xfId="15796" xr:uid="{00000000-0005-0000-0000-000024640000}"/>
    <cellStyle name="Moneda 5 4 7 3 2" xfId="28987" xr:uid="{00000000-0005-0000-0000-000025640000}"/>
    <cellStyle name="Moneda 5 4 7 4" xfId="16852" xr:uid="{00000000-0005-0000-0000-000026640000}"/>
    <cellStyle name="Moneda 5 4 7 4 2" xfId="30043" xr:uid="{00000000-0005-0000-0000-000027640000}"/>
    <cellStyle name="Moneda 5 4 7 5" xfId="18133" xr:uid="{00000000-0005-0000-0000-000028640000}"/>
    <cellStyle name="Moneda 5 4 7 5 2" xfId="31324" xr:uid="{00000000-0005-0000-0000-000029640000}"/>
    <cellStyle name="Moneda 5 4 7 6" xfId="19419" xr:uid="{00000000-0005-0000-0000-00002A640000}"/>
    <cellStyle name="Moneda 5 4 7 6 2" xfId="32610" xr:uid="{00000000-0005-0000-0000-00002B640000}"/>
    <cellStyle name="Moneda 5 4 7 7" xfId="20723" xr:uid="{00000000-0005-0000-0000-00002C640000}"/>
    <cellStyle name="Moneda 5 4 7 7 2" xfId="33912" xr:uid="{00000000-0005-0000-0000-00002D640000}"/>
    <cellStyle name="Moneda 5 4 7 8" xfId="35437" xr:uid="{00000000-0005-0000-0000-00002E640000}"/>
    <cellStyle name="Moneda 5 4 7 9" xfId="26882" xr:uid="{00000000-0005-0000-0000-00002F640000}"/>
    <cellStyle name="Moneda 5 4 8" xfId="12958" xr:uid="{00000000-0005-0000-0000-000030640000}"/>
    <cellStyle name="Moneda 5 4 8 2" xfId="16974" xr:uid="{00000000-0005-0000-0000-000031640000}"/>
    <cellStyle name="Moneda 5 4 8 2 2" xfId="30165" xr:uid="{00000000-0005-0000-0000-000032640000}"/>
    <cellStyle name="Moneda 5 4 8 3" xfId="18254" xr:uid="{00000000-0005-0000-0000-000033640000}"/>
    <cellStyle name="Moneda 5 4 8 3 2" xfId="31445" xr:uid="{00000000-0005-0000-0000-000034640000}"/>
    <cellStyle name="Moneda 5 4 8 4" xfId="19540" xr:uid="{00000000-0005-0000-0000-000035640000}"/>
    <cellStyle name="Moneda 5 4 8 4 2" xfId="32731" xr:uid="{00000000-0005-0000-0000-000036640000}"/>
    <cellStyle name="Moneda 5 4 8 5" xfId="20844" xr:uid="{00000000-0005-0000-0000-000037640000}"/>
    <cellStyle name="Moneda 5 4 8 5 2" xfId="34033" xr:uid="{00000000-0005-0000-0000-000038640000}"/>
    <cellStyle name="Moneda 5 4 8 6" xfId="35558" xr:uid="{00000000-0005-0000-0000-000039640000}"/>
    <cellStyle name="Moneda 5 4 8 7" xfId="26149" xr:uid="{00000000-0005-0000-0000-00003A640000}"/>
    <cellStyle name="Moneda 5 4 8 8" xfId="22370" xr:uid="{00000000-0005-0000-0000-00003B640000}"/>
    <cellStyle name="Moneda 5 4 9" xfId="14007" xr:uid="{00000000-0005-0000-0000-00003C640000}"/>
    <cellStyle name="Moneda 5 4 9 2" xfId="21089" xr:uid="{00000000-0005-0000-0000-00003D640000}"/>
    <cellStyle name="Moneda 5 4 9 2 2" xfId="34278" xr:uid="{00000000-0005-0000-0000-00003E640000}"/>
    <cellStyle name="Moneda 5 4 9 3" xfId="35803" xr:uid="{00000000-0005-0000-0000-00003F640000}"/>
    <cellStyle name="Moneda 5 4 9 4" xfId="27198" xr:uid="{00000000-0005-0000-0000-000040640000}"/>
    <cellStyle name="Moneda 5 4 9 5" xfId="22615" xr:uid="{00000000-0005-0000-0000-000041640000}"/>
    <cellStyle name="Moneda 5 5" xfId="11985" xr:uid="{00000000-0005-0000-0000-000042640000}"/>
    <cellStyle name="Moneda 5 5 10" xfId="15031" xr:uid="{00000000-0005-0000-0000-000043640000}"/>
    <cellStyle name="Moneda 5 5 10 2" xfId="36011" xr:uid="{00000000-0005-0000-0000-000044640000}"/>
    <cellStyle name="Moneda 5 5 10 3" xfId="28222" xr:uid="{00000000-0005-0000-0000-000045640000}"/>
    <cellStyle name="Moneda 5 5 10 4" xfId="22823" xr:uid="{00000000-0005-0000-0000-000046640000}"/>
    <cellStyle name="Moneda 5 5 11" xfId="16087" xr:uid="{00000000-0005-0000-0000-000047640000}"/>
    <cellStyle name="Moneda 5 5 11 2" xfId="36241" xr:uid="{00000000-0005-0000-0000-000048640000}"/>
    <cellStyle name="Moneda 5 5 11 3" xfId="29278" xr:uid="{00000000-0005-0000-0000-000049640000}"/>
    <cellStyle name="Moneda 5 5 11 4" xfId="23053" xr:uid="{00000000-0005-0000-0000-00004A640000}"/>
    <cellStyle name="Moneda 5 5 12" xfId="17368" xr:uid="{00000000-0005-0000-0000-00004B640000}"/>
    <cellStyle name="Moneda 5 5 12 2" xfId="36496" xr:uid="{00000000-0005-0000-0000-00004C640000}"/>
    <cellStyle name="Moneda 5 5 12 3" xfId="30559" xr:uid="{00000000-0005-0000-0000-00004D640000}"/>
    <cellStyle name="Moneda 5 5 12 4" xfId="23317" xr:uid="{00000000-0005-0000-0000-00004E640000}"/>
    <cellStyle name="Moneda 5 5 13" xfId="18654" xr:uid="{00000000-0005-0000-0000-00004F640000}"/>
    <cellStyle name="Moneda 5 5 13 2" xfId="36751" xr:uid="{00000000-0005-0000-0000-000050640000}"/>
    <cellStyle name="Moneda 5 5 13 3" xfId="31845" xr:uid="{00000000-0005-0000-0000-000051640000}"/>
    <cellStyle name="Moneda 5 5 13 4" xfId="23572" xr:uid="{00000000-0005-0000-0000-000052640000}"/>
    <cellStyle name="Moneda 5 5 14" xfId="19958" xr:uid="{00000000-0005-0000-0000-000053640000}"/>
    <cellStyle name="Moneda 5 5 14 2" xfId="36980" xr:uid="{00000000-0005-0000-0000-000054640000}"/>
    <cellStyle name="Moneda 5 5 14 3" xfId="33147" xr:uid="{00000000-0005-0000-0000-000055640000}"/>
    <cellStyle name="Moneda 5 5 14 4" xfId="23801" xr:uid="{00000000-0005-0000-0000-000056640000}"/>
    <cellStyle name="Moneda 5 5 15" xfId="24030" xr:uid="{00000000-0005-0000-0000-000057640000}"/>
    <cellStyle name="Moneda 5 5 15 2" xfId="37209" xr:uid="{00000000-0005-0000-0000-000058640000}"/>
    <cellStyle name="Moneda 5 5 16" xfId="24259" xr:uid="{00000000-0005-0000-0000-000059640000}"/>
    <cellStyle name="Moneda 5 5 16 2" xfId="37438" xr:uid="{00000000-0005-0000-0000-00005A640000}"/>
    <cellStyle name="Moneda 5 5 17" xfId="24510" xr:uid="{00000000-0005-0000-0000-00005B640000}"/>
    <cellStyle name="Moneda 5 5 17 2" xfId="37689" xr:uid="{00000000-0005-0000-0000-00005C640000}"/>
    <cellStyle name="Moneda 5 5 18" xfId="34672" xr:uid="{00000000-0005-0000-0000-00005D640000}"/>
    <cellStyle name="Moneda 5 5 19" xfId="25177" xr:uid="{00000000-0005-0000-0000-00005E640000}"/>
    <cellStyle name="Moneda 5 5 2" xfId="12092" xr:uid="{00000000-0005-0000-0000-00005F640000}"/>
    <cellStyle name="Moneda 5 5 2 10" xfId="24368" xr:uid="{00000000-0005-0000-0000-000060640000}"/>
    <cellStyle name="Moneda 5 5 2 10 2" xfId="37547" xr:uid="{00000000-0005-0000-0000-000061640000}"/>
    <cellStyle name="Moneda 5 5 2 11" xfId="24619" xr:uid="{00000000-0005-0000-0000-000062640000}"/>
    <cellStyle name="Moneda 5 5 2 11 2" xfId="37798" xr:uid="{00000000-0005-0000-0000-000063640000}"/>
    <cellStyle name="Moneda 5 5 2 12" xfId="34778" xr:uid="{00000000-0005-0000-0000-000064640000}"/>
    <cellStyle name="Moneda 5 5 2 13" xfId="25284" xr:uid="{00000000-0005-0000-0000-000065640000}"/>
    <cellStyle name="Moneda 5 5 2 14" xfId="21590" xr:uid="{00000000-0005-0000-0000-000066640000}"/>
    <cellStyle name="Moneda 5 5 2 2" xfId="13032" xr:uid="{00000000-0005-0000-0000-000067640000}"/>
    <cellStyle name="Moneda 5 5 2 2 2" xfId="17051" xr:uid="{00000000-0005-0000-0000-000068640000}"/>
    <cellStyle name="Moneda 5 5 2 2 2 2" xfId="30242" xr:uid="{00000000-0005-0000-0000-000069640000}"/>
    <cellStyle name="Moneda 5 5 2 2 3" xfId="18331" xr:uid="{00000000-0005-0000-0000-00006A640000}"/>
    <cellStyle name="Moneda 5 5 2 2 3 2" xfId="31522" xr:uid="{00000000-0005-0000-0000-00006B640000}"/>
    <cellStyle name="Moneda 5 5 2 2 4" xfId="19617" xr:uid="{00000000-0005-0000-0000-00006C640000}"/>
    <cellStyle name="Moneda 5 5 2 2 4 2" xfId="32808" xr:uid="{00000000-0005-0000-0000-00006D640000}"/>
    <cellStyle name="Moneda 5 5 2 2 5" xfId="20921" xr:uid="{00000000-0005-0000-0000-00006E640000}"/>
    <cellStyle name="Moneda 5 5 2 2 5 2" xfId="34110" xr:uid="{00000000-0005-0000-0000-00006F640000}"/>
    <cellStyle name="Moneda 5 5 2 2 6" xfId="35635" xr:uid="{00000000-0005-0000-0000-000070640000}"/>
    <cellStyle name="Moneda 5 5 2 2 7" xfId="26223" xr:uid="{00000000-0005-0000-0000-000071640000}"/>
    <cellStyle name="Moneda 5 5 2 2 8" xfId="22447" xr:uid="{00000000-0005-0000-0000-000072640000}"/>
    <cellStyle name="Moneda 5 5 2 3" xfId="14081" xr:uid="{00000000-0005-0000-0000-000073640000}"/>
    <cellStyle name="Moneda 5 5 2 3 2" xfId="21166" xr:uid="{00000000-0005-0000-0000-000074640000}"/>
    <cellStyle name="Moneda 5 5 2 3 2 2" xfId="34355" xr:uid="{00000000-0005-0000-0000-000075640000}"/>
    <cellStyle name="Moneda 5 5 2 3 3" xfId="35880" xr:uid="{00000000-0005-0000-0000-000076640000}"/>
    <cellStyle name="Moneda 5 5 2 3 4" xfId="27272" xr:uid="{00000000-0005-0000-0000-000077640000}"/>
    <cellStyle name="Moneda 5 5 2 3 5" xfId="22692" xr:uid="{00000000-0005-0000-0000-000078640000}"/>
    <cellStyle name="Moneda 5 5 2 4" xfId="15137" xr:uid="{00000000-0005-0000-0000-000079640000}"/>
    <cellStyle name="Moneda 5 5 2 4 2" xfId="36120" xr:uid="{00000000-0005-0000-0000-00007A640000}"/>
    <cellStyle name="Moneda 5 5 2 4 3" xfId="28328" xr:uid="{00000000-0005-0000-0000-00007B640000}"/>
    <cellStyle name="Moneda 5 5 2 4 4" xfId="22932" xr:uid="{00000000-0005-0000-0000-00007C640000}"/>
    <cellStyle name="Moneda 5 5 2 5" xfId="16193" xr:uid="{00000000-0005-0000-0000-00007D640000}"/>
    <cellStyle name="Moneda 5 5 2 5 2" xfId="36350" xr:uid="{00000000-0005-0000-0000-00007E640000}"/>
    <cellStyle name="Moneda 5 5 2 5 3" xfId="29384" xr:uid="{00000000-0005-0000-0000-00007F640000}"/>
    <cellStyle name="Moneda 5 5 2 5 4" xfId="23162" xr:uid="{00000000-0005-0000-0000-000080640000}"/>
    <cellStyle name="Moneda 5 5 2 6" xfId="17474" xr:uid="{00000000-0005-0000-0000-000081640000}"/>
    <cellStyle name="Moneda 5 5 2 6 2" xfId="36605" xr:uid="{00000000-0005-0000-0000-000082640000}"/>
    <cellStyle name="Moneda 5 5 2 6 3" xfId="30665" xr:uid="{00000000-0005-0000-0000-000083640000}"/>
    <cellStyle name="Moneda 5 5 2 6 4" xfId="23426" xr:uid="{00000000-0005-0000-0000-000084640000}"/>
    <cellStyle name="Moneda 5 5 2 7" xfId="18760" xr:uid="{00000000-0005-0000-0000-000085640000}"/>
    <cellStyle name="Moneda 5 5 2 7 2" xfId="36860" xr:uid="{00000000-0005-0000-0000-000086640000}"/>
    <cellStyle name="Moneda 5 5 2 7 3" xfId="31951" xr:uid="{00000000-0005-0000-0000-000087640000}"/>
    <cellStyle name="Moneda 5 5 2 7 4" xfId="23681" xr:uid="{00000000-0005-0000-0000-000088640000}"/>
    <cellStyle name="Moneda 5 5 2 8" xfId="20064" xr:uid="{00000000-0005-0000-0000-000089640000}"/>
    <cellStyle name="Moneda 5 5 2 8 2" xfId="37089" xr:uid="{00000000-0005-0000-0000-00008A640000}"/>
    <cellStyle name="Moneda 5 5 2 8 3" xfId="33253" xr:uid="{00000000-0005-0000-0000-00008B640000}"/>
    <cellStyle name="Moneda 5 5 2 8 4" xfId="23910" xr:uid="{00000000-0005-0000-0000-00008C640000}"/>
    <cellStyle name="Moneda 5 5 2 9" xfId="24139" xr:uid="{00000000-0005-0000-0000-00008D640000}"/>
    <cellStyle name="Moneda 5 5 2 9 2" xfId="37318" xr:uid="{00000000-0005-0000-0000-00008E640000}"/>
    <cellStyle name="Moneda 5 5 20" xfId="21484" xr:uid="{00000000-0005-0000-0000-00008F640000}"/>
    <cellStyle name="Moneda 5 5 3" xfId="12188" xr:uid="{00000000-0005-0000-0000-000090640000}"/>
    <cellStyle name="Moneda 5 5 3 10" xfId="25380" xr:uid="{00000000-0005-0000-0000-000091640000}"/>
    <cellStyle name="Moneda 5 5 3 11" xfId="21686" xr:uid="{00000000-0005-0000-0000-000092640000}"/>
    <cellStyle name="Moneda 5 5 3 2" xfId="13128" xr:uid="{00000000-0005-0000-0000-000093640000}"/>
    <cellStyle name="Moneda 5 5 3 2 2" xfId="26319" xr:uid="{00000000-0005-0000-0000-000094640000}"/>
    <cellStyle name="Moneda 5 5 3 3" xfId="14177" xr:uid="{00000000-0005-0000-0000-000095640000}"/>
    <cellStyle name="Moneda 5 5 3 3 2" xfId="27368" xr:uid="{00000000-0005-0000-0000-000096640000}"/>
    <cellStyle name="Moneda 5 5 3 4" xfId="15233" xr:uid="{00000000-0005-0000-0000-000097640000}"/>
    <cellStyle name="Moneda 5 5 3 4 2" xfId="28424" xr:uid="{00000000-0005-0000-0000-000098640000}"/>
    <cellStyle name="Moneda 5 5 3 5" xfId="16289" xr:uid="{00000000-0005-0000-0000-000099640000}"/>
    <cellStyle name="Moneda 5 5 3 5 2" xfId="29480" xr:uid="{00000000-0005-0000-0000-00009A640000}"/>
    <cellStyle name="Moneda 5 5 3 6" xfId="17570" xr:uid="{00000000-0005-0000-0000-00009B640000}"/>
    <cellStyle name="Moneda 5 5 3 6 2" xfId="30761" xr:uid="{00000000-0005-0000-0000-00009C640000}"/>
    <cellStyle name="Moneda 5 5 3 7" xfId="18856" xr:uid="{00000000-0005-0000-0000-00009D640000}"/>
    <cellStyle name="Moneda 5 5 3 7 2" xfId="32047" xr:uid="{00000000-0005-0000-0000-00009E640000}"/>
    <cellStyle name="Moneda 5 5 3 8" xfId="20160" xr:uid="{00000000-0005-0000-0000-00009F640000}"/>
    <cellStyle name="Moneda 5 5 3 8 2" xfId="33349" xr:uid="{00000000-0005-0000-0000-0000A0640000}"/>
    <cellStyle name="Moneda 5 5 3 9" xfId="34874" xr:uid="{00000000-0005-0000-0000-0000A1640000}"/>
    <cellStyle name="Moneda 5 5 4" xfId="12293" xr:uid="{00000000-0005-0000-0000-0000A2640000}"/>
    <cellStyle name="Moneda 5 5 4 10" xfId="25485" xr:uid="{00000000-0005-0000-0000-0000A3640000}"/>
    <cellStyle name="Moneda 5 5 4 11" xfId="21791" xr:uid="{00000000-0005-0000-0000-0000A4640000}"/>
    <cellStyle name="Moneda 5 5 4 2" xfId="13233" xr:uid="{00000000-0005-0000-0000-0000A5640000}"/>
    <cellStyle name="Moneda 5 5 4 2 2" xfId="26424" xr:uid="{00000000-0005-0000-0000-0000A6640000}"/>
    <cellStyle name="Moneda 5 5 4 3" xfId="14282" xr:uid="{00000000-0005-0000-0000-0000A7640000}"/>
    <cellStyle name="Moneda 5 5 4 3 2" xfId="27473" xr:uid="{00000000-0005-0000-0000-0000A8640000}"/>
    <cellStyle name="Moneda 5 5 4 4" xfId="15338" xr:uid="{00000000-0005-0000-0000-0000A9640000}"/>
    <cellStyle name="Moneda 5 5 4 4 2" xfId="28529" xr:uid="{00000000-0005-0000-0000-0000AA640000}"/>
    <cellStyle name="Moneda 5 5 4 5" xfId="16394" xr:uid="{00000000-0005-0000-0000-0000AB640000}"/>
    <cellStyle name="Moneda 5 5 4 5 2" xfId="29585" xr:uid="{00000000-0005-0000-0000-0000AC640000}"/>
    <cellStyle name="Moneda 5 5 4 6" xfId="17675" xr:uid="{00000000-0005-0000-0000-0000AD640000}"/>
    <cellStyle name="Moneda 5 5 4 6 2" xfId="30866" xr:uid="{00000000-0005-0000-0000-0000AE640000}"/>
    <cellStyle name="Moneda 5 5 4 7" xfId="18961" xr:uid="{00000000-0005-0000-0000-0000AF640000}"/>
    <cellStyle name="Moneda 5 5 4 7 2" xfId="32152" xr:uid="{00000000-0005-0000-0000-0000B0640000}"/>
    <cellStyle name="Moneda 5 5 4 8" xfId="20265" xr:uid="{00000000-0005-0000-0000-0000B1640000}"/>
    <cellStyle name="Moneda 5 5 4 8 2" xfId="33454" xr:uid="{00000000-0005-0000-0000-0000B2640000}"/>
    <cellStyle name="Moneda 5 5 4 9" xfId="34979" xr:uid="{00000000-0005-0000-0000-0000B3640000}"/>
    <cellStyle name="Moneda 5 5 5" xfId="12458" xr:uid="{00000000-0005-0000-0000-0000B4640000}"/>
    <cellStyle name="Moneda 5 5 5 10" xfId="25650" xr:uid="{00000000-0005-0000-0000-0000B5640000}"/>
    <cellStyle name="Moneda 5 5 5 11" xfId="21952" xr:uid="{00000000-0005-0000-0000-0000B6640000}"/>
    <cellStyle name="Moneda 5 5 5 2" xfId="13394" xr:uid="{00000000-0005-0000-0000-0000B7640000}"/>
    <cellStyle name="Moneda 5 5 5 2 2" xfId="26585" xr:uid="{00000000-0005-0000-0000-0000B8640000}"/>
    <cellStyle name="Moneda 5 5 5 3" xfId="14443" xr:uid="{00000000-0005-0000-0000-0000B9640000}"/>
    <cellStyle name="Moneda 5 5 5 3 2" xfId="27634" xr:uid="{00000000-0005-0000-0000-0000BA640000}"/>
    <cellStyle name="Moneda 5 5 5 4" xfId="15499" xr:uid="{00000000-0005-0000-0000-0000BB640000}"/>
    <cellStyle name="Moneda 5 5 5 4 2" xfId="28690" xr:uid="{00000000-0005-0000-0000-0000BC640000}"/>
    <cellStyle name="Moneda 5 5 5 5" xfId="16555" xr:uid="{00000000-0005-0000-0000-0000BD640000}"/>
    <cellStyle name="Moneda 5 5 5 5 2" xfId="29746" xr:uid="{00000000-0005-0000-0000-0000BE640000}"/>
    <cellStyle name="Moneda 5 5 5 6" xfId="17836" xr:uid="{00000000-0005-0000-0000-0000BF640000}"/>
    <cellStyle name="Moneda 5 5 5 6 2" xfId="31027" xr:uid="{00000000-0005-0000-0000-0000C0640000}"/>
    <cellStyle name="Moneda 5 5 5 7" xfId="19122" xr:uid="{00000000-0005-0000-0000-0000C1640000}"/>
    <cellStyle name="Moneda 5 5 5 7 2" xfId="32313" xr:uid="{00000000-0005-0000-0000-0000C2640000}"/>
    <cellStyle name="Moneda 5 5 5 8" xfId="20426" xr:uid="{00000000-0005-0000-0000-0000C3640000}"/>
    <cellStyle name="Moneda 5 5 5 8 2" xfId="33615" xr:uid="{00000000-0005-0000-0000-0000C4640000}"/>
    <cellStyle name="Moneda 5 5 5 9" xfId="35140" xr:uid="{00000000-0005-0000-0000-0000C5640000}"/>
    <cellStyle name="Moneda 5 5 6" xfId="12572" xr:uid="{00000000-0005-0000-0000-0000C6640000}"/>
    <cellStyle name="Moneda 5 5 6 10" xfId="25764" xr:uid="{00000000-0005-0000-0000-0000C7640000}"/>
    <cellStyle name="Moneda 5 5 6 11" xfId="22066" xr:uid="{00000000-0005-0000-0000-0000C8640000}"/>
    <cellStyle name="Moneda 5 5 6 2" xfId="13508" xr:uid="{00000000-0005-0000-0000-0000C9640000}"/>
    <cellStyle name="Moneda 5 5 6 2 2" xfId="26699" xr:uid="{00000000-0005-0000-0000-0000CA640000}"/>
    <cellStyle name="Moneda 5 5 6 3" xfId="14557" xr:uid="{00000000-0005-0000-0000-0000CB640000}"/>
    <cellStyle name="Moneda 5 5 6 3 2" xfId="27748" xr:uid="{00000000-0005-0000-0000-0000CC640000}"/>
    <cellStyle name="Moneda 5 5 6 4" xfId="15613" xr:uid="{00000000-0005-0000-0000-0000CD640000}"/>
    <cellStyle name="Moneda 5 5 6 4 2" xfId="28804" xr:uid="{00000000-0005-0000-0000-0000CE640000}"/>
    <cellStyle name="Moneda 5 5 6 5" xfId="16669" xr:uid="{00000000-0005-0000-0000-0000CF640000}"/>
    <cellStyle name="Moneda 5 5 6 5 2" xfId="29860" xr:uid="{00000000-0005-0000-0000-0000D0640000}"/>
    <cellStyle name="Moneda 5 5 6 6" xfId="17950" xr:uid="{00000000-0005-0000-0000-0000D1640000}"/>
    <cellStyle name="Moneda 5 5 6 6 2" xfId="31141" xr:uid="{00000000-0005-0000-0000-0000D2640000}"/>
    <cellStyle name="Moneda 5 5 6 7" xfId="19236" xr:uid="{00000000-0005-0000-0000-0000D3640000}"/>
    <cellStyle name="Moneda 5 5 6 7 2" xfId="32427" xr:uid="{00000000-0005-0000-0000-0000D4640000}"/>
    <cellStyle name="Moneda 5 5 6 8" xfId="20540" xr:uid="{00000000-0005-0000-0000-0000D5640000}"/>
    <cellStyle name="Moneda 5 5 6 8 2" xfId="33729" xr:uid="{00000000-0005-0000-0000-0000D6640000}"/>
    <cellStyle name="Moneda 5 5 6 9" xfId="35254" xr:uid="{00000000-0005-0000-0000-0000D7640000}"/>
    <cellStyle name="Moneda 5 5 7" xfId="13659" xr:uid="{00000000-0005-0000-0000-0000D8640000}"/>
    <cellStyle name="Moneda 5 5 7 10" xfId="22217" xr:uid="{00000000-0005-0000-0000-0000D9640000}"/>
    <cellStyle name="Moneda 5 5 7 2" xfId="14708" xr:uid="{00000000-0005-0000-0000-0000DA640000}"/>
    <cellStyle name="Moneda 5 5 7 2 2" xfId="27899" xr:uid="{00000000-0005-0000-0000-0000DB640000}"/>
    <cellStyle name="Moneda 5 5 7 3" xfId="15764" xr:uid="{00000000-0005-0000-0000-0000DC640000}"/>
    <cellStyle name="Moneda 5 5 7 3 2" xfId="28955" xr:uid="{00000000-0005-0000-0000-0000DD640000}"/>
    <cellStyle name="Moneda 5 5 7 4" xfId="16820" xr:uid="{00000000-0005-0000-0000-0000DE640000}"/>
    <cellStyle name="Moneda 5 5 7 4 2" xfId="30011" xr:uid="{00000000-0005-0000-0000-0000DF640000}"/>
    <cellStyle name="Moneda 5 5 7 5" xfId="18101" xr:uid="{00000000-0005-0000-0000-0000E0640000}"/>
    <cellStyle name="Moneda 5 5 7 5 2" xfId="31292" xr:uid="{00000000-0005-0000-0000-0000E1640000}"/>
    <cellStyle name="Moneda 5 5 7 6" xfId="19387" xr:uid="{00000000-0005-0000-0000-0000E2640000}"/>
    <cellStyle name="Moneda 5 5 7 6 2" xfId="32578" xr:uid="{00000000-0005-0000-0000-0000E3640000}"/>
    <cellStyle name="Moneda 5 5 7 7" xfId="20691" xr:uid="{00000000-0005-0000-0000-0000E4640000}"/>
    <cellStyle name="Moneda 5 5 7 7 2" xfId="33880" xr:uid="{00000000-0005-0000-0000-0000E5640000}"/>
    <cellStyle name="Moneda 5 5 7 8" xfId="35405" xr:uid="{00000000-0005-0000-0000-0000E6640000}"/>
    <cellStyle name="Moneda 5 5 7 9" xfId="26850" xr:uid="{00000000-0005-0000-0000-0000E7640000}"/>
    <cellStyle name="Moneda 5 5 8" xfId="12926" xr:uid="{00000000-0005-0000-0000-0000E8640000}"/>
    <cellStyle name="Moneda 5 5 8 2" xfId="16942" xr:uid="{00000000-0005-0000-0000-0000E9640000}"/>
    <cellStyle name="Moneda 5 5 8 2 2" xfId="30133" xr:uid="{00000000-0005-0000-0000-0000EA640000}"/>
    <cellStyle name="Moneda 5 5 8 3" xfId="18222" xr:uid="{00000000-0005-0000-0000-0000EB640000}"/>
    <cellStyle name="Moneda 5 5 8 3 2" xfId="31413" xr:uid="{00000000-0005-0000-0000-0000EC640000}"/>
    <cellStyle name="Moneda 5 5 8 4" xfId="19508" xr:uid="{00000000-0005-0000-0000-0000ED640000}"/>
    <cellStyle name="Moneda 5 5 8 4 2" xfId="32699" xr:uid="{00000000-0005-0000-0000-0000EE640000}"/>
    <cellStyle name="Moneda 5 5 8 5" xfId="20812" xr:uid="{00000000-0005-0000-0000-0000EF640000}"/>
    <cellStyle name="Moneda 5 5 8 5 2" xfId="34001" xr:uid="{00000000-0005-0000-0000-0000F0640000}"/>
    <cellStyle name="Moneda 5 5 8 6" xfId="35526" xr:uid="{00000000-0005-0000-0000-0000F1640000}"/>
    <cellStyle name="Moneda 5 5 8 7" xfId="26117" xr:uid="{00000000-0005-0000-0000-0000F2640000}"/>
    <cellStyle name="Moneda 5 5 8 8" xfId="22338" xr:uid="{00000000-0005-0000-0000-0000F3640000}"/>
    <cellStyle name="Moneda 5 5 9" xfId="13975" xr:uid="{00000000-0005-0000-0000-0000F4640000}"/>
    <cellStyle name="Moneda 5 5 9 2" xfId="21057" xr:uid="{00000000-0005-0000-0000-0000F5640000}"/>
    <cellStyle name="Moneda 5 5 9 2 2" xfId="34246" xr:uid="{00000000-0005-0000-0000-0000F6640000}"/>
    <cellStyle name="Moneda 5 5 9 3" xfId="35771" xr:uid="{00000000-0005-0000-0000-0000F7640000}"/>
    <cellStyle name="Moneda 5 5 9 4" xfId="27166" xr:uid="{00000000-0005-0000-0000-0000F8640000}"/>
    <cellStyle name="Moneda 5 5 9 5" xfId="22583" xr:uid="{00000000-0005-0000-0000-0000F9640000}"/>
    <cellStyle name="Moneda 5 6" xfId="12060" xr:uid="{00000000-0005-0000-0000-0000FA640000}"/>
    <cellStyle name="Moneda 5 6 10" xfId="18728" xr:uid="{00000000-0005-0000-0000-0000FB640000}"/>
    <cellStyle name="Moneda 5 6 10 2" xfId="36821" xr:uid="{00000000-0005-0000-0000-0000FC640000}"/>
    <cellStyle name="Moneda 5 6 10 3" xfId="31919" xr:uid="{00000000-0005-0000-0000-0000FD640000}"/>
    <cellStyle name="Moneda 5 6 10 4" xfId="23642" xr:uid="{00000000-0005-0000-0000-0000FE640000}"/>
    <cellStyle name="Moneda 5 6 11" xfId="20032" xr:uid="{00000000-0005-0000-0000-0000FF640000}"/>
    <cellStyle name="Moneda 5 6 11 2" xfId="37050" xr:uid="{00000000-0005-0000-0000-000000650000}"/>
    <cellStyle name="Moneda 5 6 11 3" xfId="33221" xr:uid="{00000000-0005-0000-0000-000001650000}"/>
    <cellStyle name="Moneda 5 6 11 4" xfId="23871" xr:uid="{00000000-0005-0000-0000-000002650000}"/>
    <cellStyle name="Moneda 5 6 12" xfId="24100" xr:uid="{00000000-0005-0000-0000-000003650000}"/>
    <cellStyle name="Moneda 5 6 12 2" xfId="37279" xr:uid="{00000000-0005-0000-0000-000004650000}"/>
    <cellStyle name="Moneda 5 6 13" xfId="24329" xr:uid="{00000000-0005-0000-0000-000005650000}"/>
    <cellStyle name="Moneda 5 6 13 2" xfId="37508" xr:uid="{00000000-0005-0000-0000-000006650000}"/>
    <cellStyle name="Moneda 5 6 14" xfId="24580" xr:uid="{00000000-0005-0000-0000-000007650000}"/>
    <cellStyle name="Moneda 5 6 14 2" xfId="37759" xr:uid="{00000000-0005-0000-0000-000008650000}"/>
    <cellStyle name="Moneda 5 6 15" xfId="34746" xr:uid="{00000000-0005-0000-0000-000009650000}"/>
    <cellStyle name="Moneda 5 6 16" xfId="25252" xr:uid="{00000000-0005-0000-0000-00000A650000}"/>
    <cellStyle name="Moneda 5 6 17" xfId="21558" xr:uid="{00000000-0005-0000-0000-00000B650000}"/>
    <cellStyle name="Moneda 5 6 2" xfId="12528" xr:uid="{00000000-0005-0000-0000-00000C650000}"/>
    <cellStyle name="Moneda 5 6 2 10" xfId="24438" xr:uid="{00000000-0005-0000-0000-00000D650000}"/>
    <cellStyle name="Moneda 5 6 2 10 2" xfId="37617" xr:uid="{00000000-0005-0000-0000-00000E650000}"/>
    <cellStyle name="Moneda 5 6 2 11" xfId="24689" xr:uid="{00000000-0005-0000-0000-00000F650000}"/>
    <cellStyle name="Moneda 5 6 2 11 2" xfId="37868" xr:uid="{00000000-0005-0000-0000-000010650000}"/>
    <cellStyle name="Moneda 5 6 2 12" xfId="35210" xr:uid="{00000000-0005-0000-0000-000011650000}"/>
    <cellStyle name="Moneda 5 6 2 13" xfId="25720" xr:uid="{00000000-0005-0000-0000-000012650000}"/>
    <cellStyle name="Moneda 5 6 2 14" xfId="22022" xr:uid="{00000000-0005-0000-0000-000013650000}"/>
    <cellStyle name="Moneda 5 6 2 2" xfId="13464" xr:uid="{00000000-0005-0000-0000-000014650000}"/>
    <cellStyle name="Moneda 5 6 2 2 2" xfId="17121" xr:uid="{00000000-0005-0000-0000-000015650000}"/>
    <cellStyle name="Moneda 5 6 2 2 2 2" xfId="30312" xr:uid="{00000000-0005-0000-0000-000016650000}"/>
    <cellStyle name="Moneda 5 6 2 2 3" xfId="18401" xr:uid="{00000000-0005-0000-0000-000017650000}"/>
    <cellStyle name="Moneda 5 6 2 2 3 2" xfId="31592" xr:uid="{00000000-0005-0000-0000-000018650000}"/>
    <cellStyle name="Moneda 5 6 2 2 4" xfId="19687" xr:uid="{00000000-0005-0000-0000-000019650000}"/>
    <cellStyle name="Moneda 5 6 2 2 4 2" xfId="32878" xr:uid="{00000000-0005-0000-0000-00001A650000}"/>
    <cellStyle name="Moneda 5 6 2 2 5" xfId="20991" xr:uid="{00000000-0005-0000-0000-00001B650000}"/>
    <cellStyle name="Moneda 5 6 2 2 5 2" xfId="34180" xr:uid="{00000000-0005-0000-0000-00001C650000}"/>
    <cellStyle name="Moneda 5 6 2 2 6" xfId="35705" xr:uid="{00000000-0005-0000-0000-00001D650000}"/>
    <cellStyle name="Moneda 5 6 2 2 7" xfId="26655" xr:uid="{00000000-0005-0000-0000-00001E650000}"/>
    <cellStyle name="Moneda 5 6 2 2 8" xfId="22517" xr:uid="{00000000-0005-0000-0000-00001F650000}"/>
    <cellStyle name="Moneda 5 6 2 3" xfId="14513" xr:uid="{00000000-0005-0000-0000-000020650000}"/>
    <cellStyle name="Moneda 5 6 2 3 2" xfId="21236" xr:uid="{00000000-0005-0000-0000-000021650000}"/>
    <cellStyle name="Moneda 5 6 2 3 2 2" xfId="34425" xr:uid="{00000000-0005-0000-0000-000022650000}"/>
    <cellStyle name="Moneda 5 6 2 3 3" xfId="35950" xr:uid="{00000000-0005-0000-0000-000023650000}"/>
    <cellStyle name="Moneda 5 6 2 3 4" xfId="27704" xr:uid="{00000000-0005-0000-0000-000024650000}"/>
    <cellStyle name="Moneda 5 6 2 3 5" xfId="22762" xr:uid="{00000000-0005-0000-0000-000025650000}"/>
    <cellStyle name="Moneda 5 6 2 4" xfId="15569" xr:uid="{00000000-0005-0000-0000-000026650000}"/>
    <cellStyle name="Moneda 5 6 2 4 2" xfId="36190" xr:uid="{00000000-0005-0000-0000-000027650000}"/>
    <cellStyle name="Moneda 5 6 2 4 3" xfId="28760" xr:uid="{00000000-0005-0000-0000-000028650000}"/>
    <cellStyle name="Moneda 5 6 2 4 4" xfId="23002" xr:uid="{00000000-0005-0000-0000-000029650000}"/>
    <cellStyle name="Moneda 5 6 2 5" xfId="16625" xr:uid="{00000000-0005-0000-0000-00002A650000}"/>
    <cellStyle name="Moneda 5 6 2 5 2" xfId="36420" xr:uid="{00000000-0005-0000-0000-00002B650000}"/>
    <cellStyle name="Moneda 5 6 2 5 3" xfId="29816" xr:uid="{00000000-0005-0000-0000-00002C650000}"/>
    <cellStyle name="Moneda 5 6 2 5 4" xfId="23232" xr:uid="{00000000-0005-0000-0000-00002D650000}"/>
    <cellStyle name="Moneda 5 6 2 6" xfId="17906" xr:uid="{00000000-0005-0000-0000-00002E650000}"/>
    <cellStyle name="Moneda 5 6 2 6 2" xfId="36675" xr:uid="{00000000-0005-0000-0000-00002F650000}"/>
    <cellStyle name="Moneda 5 6 2 6 3" xfId="31097" xr:uid="{00000000-0005-0000-0000-000030650000}"/>
    <cellStyle name="Moneda 5 6 2 6 4" xfId="23496" xr:uid="{00000000-0005-0000-0000-000031650000}"/>
    <cellStyle name="Moneda 5 6 2 7" xfId="19192" xr:uid="{00000000-0005-0000-0000-000032650000}"/>
    <cellStyle name="Moneda 5 6 2 7 2" xfId="36930" xr:uid="{00000000-0005-0000-0000-000033650000}"/>
    <cellStyle name="Moneda 5 6 2 7 3" xfId="32383" xr:uid="{00000000-0005-0000-0000-000034650000}"/>
    <cellStyle name="Moneda 5 6 2 7 4" xfId="23751" xr:uid="{00000000-0005-0000-0000-000035650000}"/>
    <cellStyle name="Moneda 5 6 2 8" xfId="20496" xr:uid="{00000000-0005-0000-0000-000036650000}"/>
    <cellStyle name="Moneda 5 6 2 8 2" xfId="37159" xr:uid="{00000000-0005-0000-0000-000037650000}"/>
    <cellStyle name="Moneda 5 6 2 8 3" xfId="33685" xr:uid="{00000000-0005-0000-0000-000038650000}"/>
    <cellStyle name="Moneda 5 6 2 8 4" xfId="23980" xr:uid="{00000000-0005-0000-0000-000039650000}"/>
    <cellStyle name="Moneda 5 6 2 9" xfId="24209" xr:uid="{00000000-0005-0000-0000-00003A650000}"/>
    <cellStyle name="Moneda 5 6 2 9 2" xfId="37388" xr:uid="{00000000-0005-0000-0000-00003B650000}"/>
    <cellStyle name="Moneda 5 6 3" xfId="12642" xr:uid="{00000000-0005-0000-0000-00003C650000}"/>
    <cellStyle name="Moneda 5 6 3 10" xfId="25834" xr:uid="{00000000-0005-0000-0000-00003D650000}"/>
    <cellStyle name="Moneda 5 6 3 11" xfId="22136" xr:uid="{00000000-0005-0000-0000-00003E650000}"/>
    <cellStyle name="Moneda 5 6 3 2" xfId="13578" xr:uid="{00000000-0005-0000-0000-00003F650000}"/>
    <cellStyle name="Moneda 5 6 3 2 2" xfId="26769" xr:uid="{00000000-0005-0000-0000-000040650000}"/>
    <cellStyle name="Moneda 5 6 3 3" xfId="14627" xr:uid="{00000000-0005-0000-0000-000041650000}"/>
    <cellStyle name="Moneda 5 6 3 3 2" xfId="27818" xr:uid="{00000000-0005-0000-0000-000042650000}"/>
    <cellStyle name="Moneda 5 6 3 4" xfId="15683" xr:uid="{00000000-0005-0000-0000-000043650000}"/>
    <cellStyle name="Moneda 5 6 3 4 2" xfId="28874" xr:uid="{00000000-0005-0000-0000-000044650000}"/>
    <cellStyle name="Moneda 5 6 3 5" xfId="16739" xr:uid="{00000000-0005-0000-0000-000045650000}"/>
    <cellStyle name="Moneda 5 6 3 5 2" xfId="29930" xr:uid="{00000000-0005-0000-0000-000046650000}"/>
    <cellStyle name="Moneda 5 6 3 6" xfId="18020" xr:uid="{00000000-0005-0000-0000-000047650000}"/>
    <cellStyle name="Moneda 5 6 3 6 2" xfId="31211" xr:uid="{00000000-0005-0000-0000-000048650000}"/>
    <cellStyle name="Moneda 5 6 3 7" xfId="19306" xr:uid="{00000000-0005-0000-0000-000049650000}"/>
    <cellStyle name="Moneda 5 6 3 7 2" xfId="32497" xr:uid="{00000000-0005-0000-0000-00004A650000}"/>
    <cellStyle name="Moneda 5 6 3 8" xfId="20610" xr:uid="{00000000-0005-0000-0000-00004B650000}"/>
    <cellStyle name="Moneda 5 6 3 8 2" xfId="33799" xr:uid="{00000000-0005-0000-0000-00004C650000}"/>
    <cellStyle name="Moneda 5 6 3 9" xfId="35324" xr:uid="{00000000-0005-0000-0000-00004D650000}"/>
    <cellStyle name="Moneda 5 6 4" xfId="13729" xr:uid="{00000000-0005-0000-0000-00004E650000}"/>
    <cellStyle name="Moneda 5 6 4 10" xfId="22287" xr:uid="{00000000-0005-0000-0000-00004F650000}"/>
    <cellStyle name="Moneda 5 6 4 2" xfId="14778" xr:uid="{00000000-0005-0000-0000-000050650000}"/>
    <cellStyle name="Moneda 5 6 4 2 2" xfId="27969" xr:uid="{00000000-0005-0000-0000-000051650000}"/>
    <cellStyle name="Moneda 5 6 4 3" xfId="15834" xr:uid="{00000000-0005-0000-0000-000052650000}"/>
    <cellStyle name="Moneda 5 6 4 3 2" xfId="29025" xr:uid="{00000000-0005-0000-0000-000053650000}"/>
    <cellStyle name="Moneda 5 6 4 4" xfId="16890" xr:uid="{00000000-0005-0000-0000-000054650000}"/>
    <cellStyle name="Moneda 5 6 4 4 2" xfId="30081" xr:uid="{00000000-0005-0000-0000-000055650000}"/>
    <cellStyle name="Moneda 5 6 4 5" xfId="18171" xr:uid="{00000000-0005-0000-0000-000056650000}"/>
    <cellStyle name="Moneda 5 6 4 5 2" xfId="31362" xr:uid="{00000000-0005-0000-0000-000057650000}"/>
    <cellStyle name="Moneda 5 6 4 6" xfId="19457" xr:uid="{00000000-0005-0000-0000-000058650000}"/>
    <cellStyle name="Moneda 5 6 4 6 2" xfId="32648" xr:uid="{00000000-0005-0000-0000-000059650000}"/>
    <cellStyle name="Moneda 5 6 4 7" xfId="20761" xr:uid="{00000000-0005-0000-0000-00005A650000}"/>
    <cellStyle name="Moneda 5 6 4 7 2" xfId="33950" xr:uid="{00000000-0005-0000-0000-00005B650000}"/>
    <cellStyle name="Moneda 5 6 4 8" xfId="35475" xr:uid="{00000000-0005-0000-0000-00005C650000}"/>
    <cellStyle name="Moneda 5 6 4 9" xfId="26920" xr:uid="{00000000-0005-0000-0000-00005D650000}"/>
    <cellStyle name="Moneda 5 6 5" xfId="13000" xr:uid="{00000000-0005-0000-0000-00005E650000}"/>
    <cellStyle name="Moneda 5 6 5 2" xfId="17012" xr:uid="{00000000-0005-0000-0000-00005F650000}"/>
    <cellStyle name="Moneda 5 6 5 2 2" xfId="30203" xr:uid="{00000000-0005-0000-0000-000060650000}"/>
    <cellStyle name="Moneda 5 6 5 3" xfId="18292" xr:uid="{00000000-0005-0000-0000-000061650000}"/>
    <cellStyle name="Moneda 5 6 5 3 2" xfId="31483" xr:uid="{00000000-0005-0000-0000-000062650000}"/>
    <cellStyle name="Moneda 5 6 5 4" xfId="19578" xr:uid="{00000000-0005-0000-0000-000063650000}"/>
    <cellStyle name="Moneda 5 6 5 4 2" xfId="32769" xr:uid="{00000000-0005-0000-0000-000064650000}"/>
    <cellStyle name="Moneda 5 6 5 5" xfId="20882" xr:uid="{00000000-0005-0000-0000-000065650000}"/>
    <cellStyle name="Moneda 5 6 5 5 2" xfId="34071" xr:uid="{00000000-0005-0000-0000-000066650000}"/>
    <cellStyle name="Moneda 5 6 5 6" xfId="35596" xr:uid="{00000000-0005-0000-0000-000067650000}"/>
    <cellStyle name="Moneda 5 6 5 7" xfId="26191" xr:uid="{00000000-0005-0000-0000-000068650000}"/>
    <cellStyle name="Moneda 5 6 5 8" xfId="22408" xr:uid="{00000000-0005-0000-0000-000069650000}"/>
    <cellStyle name="Moneda 5 6 6" xfId="14049" xr:uid="{00000000-0005-0000-0000-00006A650000}"/>
    <cellStyle name="Moneda 5 6 6 2" xfId="21127" xr:uid="{00000000-0005-0000-0000-00006B650000}"/>
    <cellStyle name="Moneda 5 6 6 2 2" xfId="34316" xr:uid="{00000000-0005-0000-0000-00006C650000}"/>
    <cellStyle name="Moneda 5 6 6 3" xfId="35841" xr:uid="{00000000-0005-0000-0000-00006D650000}"/>
    <cellStyle name="Moneda 5 6 6 4" xfId="27240" xr:uid="{00000000-0005-0000-0000-00006E650000}"/>
    <cellStyle name="Moneda 5 6 6 5" xfId="22653" xr:uid="{00000000-0005-0000-0000-00006F650000}"/>
    <cellStyle name="Moneda 5 6 7" xfId="15105" xr:uid="{00000000-0005-0000-0000-000070650000}"/>
    <cellStyle name="Moneda 5 6 7 2" xfId="36081" xr:uid="{00000000-0005-0000-0000-000071650000}"/>
    <cellStyle name="Moneda 5 6 7 3" xfId="28296" xr:uid="{00000000-0005-0000-0000-000072650000}"/>
    <cellStyle name="Moneda 5 6 7 4" xfId="22893" xr:uid="{00000000-0005-0000-0000-000073650000}"/>
    <cellStyle name="Moneda 5 6 8" xfId="16161" xr:uid="{00000000-0005-0000-0000-000074650000}"/>
    <cellStyle name="Moneda 5 6 8 2" xfId="36311" xr:uid="{00000000-0005-0000-0000-000075650000}"/>
    <cellStyle name="Moneda 5 6 8 3" xfId="29352" xr:uid="{00000000-0005-0000-0000-000076650000}"/>
    <cellStyle name="Moneda 5 6 8 4" xfId="23123" xr:uid="{00000000-0005-0000-0000-000077650000}"/>
    <cellStyle name="Moneda 5 6 9" xfId="17442" xr:uid="{00000000-0005-0000-0000-000078650000}"/>
    <cellStyle name="Moneda 5 6 9 2" xfId="36566" xr:uid="{00000000-0005-0000-0000-000079650000}"/>
    <cellStyle name="Moneda 5 6 9 3" xfId="30633" xr:uid="{00000000-0005-0000-0000-00007A650000}"/>
    <cellStyle name="Moneda 5 6 9 4" xfId="23387" xr:uid="{00000000-0005-0000-0000-00007B650000}"/>
    <cellStyle name="Moneda 5 7" xfId="12156" xr:uid="{00000000-0005-0000-0000-00007C650000}"/>
    <cellStyle name="Moneda 5 7 10" xfId="24336" xr:uid="{00000000-0005-0000-0000-00007D650000}"/>
    <cellStyle name="Moneda 5 7 10 2" xfId="37515" xr:uid="{00000000-0005-0000-0000-00007E650000}"/>
    <cellStyle name="Moneda 5 7 11" xfId="24587" xr:uid="{00000000-0005-0000-0000-00007F650000}"/>
    <cellStyle name="Moneda 5 7 11 2" xfId="37766" xr:uid="{00000000-0005-0000-0000-000080650000}"/>
    <cellStyle name="Moneda 5 7 12" xfId="34842" xr:uid="{00000000-0005-0000-0000-000081650000}"/>
    <cellStyle name="Moneda 5 7 13" xfId="25348" xr:uid="{00000000-0005-0000-0000-000082650000}"/>
    <cellStyle name="Moneda 5 7 14" xfId="21654" xr:uid="{00000000-0005-0000-0000-000083650000}"/>
    <cellStyle name="Moneda 5 7 2" xfId="13096" xr:uid="{00000000-0005-0000-0000-000084650000}"/>
    <cellStyle name="Moneda 5 7 2 2" xfId="17019" xr:uid="{00000000-0005-0000-0000-000085650000}"/>
    <cellStyle name="Moneda 5 7 2 2 2" xfId="30210" xr:uid="{00000000-0005-0000-0000-000086650000}"/>
    <cellStyle name="Moneda 5 7 2 3" xfId="18299" xr:uid="{00000000-0005-0000-0000-000087650000}"/>
    <cellStyle name="Moneda 5 7 2 3 2" xfId="31490" xr:uid="{00000000-0005-0000-0000-000088650000}"/>
    <cellStyle name="Moneda 5 7 2 4" xfId="19585" xr:uid="{00000000-0005-0000-0000-000089650000}"/>
    <cellStyle name="Moneda 5 7 2 4 2" xfId="32776" xr:uid="{00000000-0005-0000-0000-00008A650000}"/>
    <cellStyle name="Moneda 5 7 2 5" xfId="20889" xr:uid="{00000000-0005-0000-0000-00008B650000}"/>
    <cellStyle name="Moneda 5 7 2 5 2" xfId="34078" xr:uid="{00000000-0005-0000-0000-00008C650000}"/>
    <cellStyle name="Moneda 5 7 2 6" xfId="35603" xr:uid="{00000000-0005-0000-0000-00008D650000}"/>
    <cellStyle name="Moneda 5 7 2 7" xfId="26287" xr:uid="{00000000-0005-0000-0000-00008E650000}"/>
    <cellStyle name="Moneda 5 7 2 8" xfId="22415" xr:uid="{00000000-0005-0000-0000-00008F650000}"/>
    <cellStyle name="Moneda 5 7 3" xfId="14145" xr:uid="{00000000-0005-0000-0000-000090650000}"/>
    <cellStyle name="Moneda 5 7 3 2" xfId="21134" xr:uid="{00000000-0005-0000-0000-000091650000}"/>
    <cellStyle name="Moneda 5 7 3 2 2" xfId="34323" xr:uid="{00000000-0005-0000-0000-000092650000}"/>
    <cellStyle name="Moneda 5 7 3 3" xfId="35848" xr:uid="{00000000-0005-0000-0000-000093650000}"/>
    <cellStyle name="Moneda 5 7 3 4" xfId="27336" xr:uid="{00000000-0005-0000-0000-000094650000}"/>
    <cellStyle name="Moneda 5 7 3 5" xfId="22660" xr:uid="{00000000-0005-0000-0000-000095650000}"/>
    <cellStyle name="Moneda 5 7 4" xfId="15201" xr:uid="{00000000-0005-0000-0000-000096650000}"/>
    <cellStyle name="Moneda 5 7 4 2" xfId="36088" xr:uid="{00000000-0005-0000-0000-000097650000}"/>
    <cellStyle name="Moneda 5 7 4 3" xfId="28392" xr:uid="{00000000-0005-0000-0000-000098650000}"/>
    <cellStyle name="Moneda 5 7 4 4" xfId="22900" xr:uid="{00000000-0005-0000-0000-000099650000}"/>
    <cellStyle name="Moneda 5 7 5" xfId="16257" xr:uid="{00000000-0005-0000-0000-00009A650000}"/>
    <cellStyle name="Moneda 5 7 5 2" xfId="36318" xr:uid="{00000000-0005-0000-0000-00009B650000}"/>
    <cellStyle name="Moneda 5 7 5 3" xfId="29448" xr:uid="{00000000-0005-0000-0000-00009C650000}"/>
    <cellStyle name="Moneda 5 7 5 4" xfId="23130" xr:uid="{00000000-0005-0000-0000-00009D650000}"/>
    <cellStyle name="Moneda 5 7 6" xfId="17538" xr:uid="{00000000-0005-0000-0000-00009E650000}"/>
    <cellStyle name="Moneda 5 7 6 2" xfId="36573" xr:uid="{00000000-0005-0000-0000-00009F650000}"/>
    <cellStyle name="Moneda 5 7 6 3" xfId="30729" xr:uid="{00000000-0005-0000-0000-0000A0650000}"/>
    <cellStyle name="Moneda 5 7 6 4" xfId="23394" xr:uid="{00000000-0005-0000-0000-0000A1650000}"/>
    <cellStyle name="Moneda 5 7 7" xfId="18824" xr:uid="{00000000-0005-0000-0000-0000A2650000}"/>
    <cellStyle name="Moneda 5 7 7 2" xfId="36828" xr:uid="{00000000-0005-0000-0000-0000A3650000}"/>
    <cellStyle name="Moneda 5 7 7 3" xfId="32015" xr:uid="{00000000-0005-0000-0000-0000A4650000}"/>
    <cellStyle name="Moneda 5 7 7 4" xfId="23649" xr:uid="{00000000-0005-0000-0000-0000A5650000}"/>
    <cellStyle name="Moneda 5 7 8" xfId="20128" xr:uid="{00000000-0005-0000-0000-0000A6650000}"/>
    <cellStyle name="Moneda 5 7 8 2" xfId="37057" xr:uid="{00000000-0005-0000-0000-0000A7650000}"/>
    <cellStyle name="Moneda 5 7 8 3" xfId="33317" xr:uid="{00000000-0005-0000-0000-0000A8650000}"/>
    <cellStyle name="Moneda 5 7 8 4" xfId="23878" xr:uid="{00000000-0005-0000-0000-0000A9650000}"/>
    <cellStyle name="Moneda 5 7 9" xfId="24107" xr:uid="{00000000-0005-0000-0000-0000AA650000}"/>
    <cellStyle name="Moneda 5 7 9 2" xfId="37286" xr:uid="{00000000-0005-0000-0000-0000AB650000}"/>
    <cellStyle name="Moneda 5 8" xfId="12261" xr:uid="{00000000-0005-0000-0000-0000AC650000}"/>
    <cellStyle name="Moneda 5 8 10" xfId="25453" xr:uid="{00000000-0005-0000-0000-0000AD650000}"/>
    <cellStyle name="Moneda 5 8 11" xfId="21759" xr:uid="{00000000-0005-0000-0000-0000AE650000}"/>
    <cellStyle name="Moneda 5 8 2" xfId="13201" xr:uid="{00000000-0005-0000-0000-0000AF650000}"/>
    <cellStyle name="Moneda 5 8 2 2" xfId="26392" xr:uid="{00000000-0005-0000-0000-0000B0650000}"/>
    <cellStyle name="Moneda 5 8 3" xfId="14250" xr:uid="{00000000-0005-0000-0000-0000B1650000}"/>
    <cellStyle name="Moneda 5 8 3 2" xfId="27441" xr:uid="{00000000-0005-0000-0000-0000B2650000}"/>
    <cellStyle name="Moneda 5 8 4" xfId="15306" xr:uid="{00000000-0005-0000-0000-0000B3650000}"/>
    <cellStyle name="Moneda 5 8 4 2" xfId="28497" xr:uid="{00000000-0005-0000-0000-0000B4650000}"/>
    <cellStyle name="Moneda 5 8 5" xfId="16362" xr:uid="{00000000-0005-0000-0000-0000B5650000}"/>
    <cellStyle name="Moneda 5 8 5 2" xfId="29553" xr:uid="{00000000-0005-0000-0000-0000B6650000}"/>
    <cellStyle name="Moneda 5 8 6" xfId="17643" xr:uid="{00000000-0005-0000-0000-0000B7650000}"/>
    <cellStyle name="Moneda 5 8 6 2" xfId="30834" xr:uid="{00000000-0005-0000-0000-0000B8650000}"/>
    <cellStyle name="Moneda 5 8 7" xfId="18929" xr:uid="{00000000-0005-0000-0000-0000B9650000}"/>
    <cellStyle name="Moneda 5 8 7 2" xfId="32120" xr:uid="{00000000-0005-0000-0000-0000BA650000}"/>
    <cellStyle name="Moneda 5 8 8" xfId="20233" xr:uid="{00000000-0005-0000-0000-0000BB650000}"/>
    <cellStyle name="Moneda 5 8 8 2" xfId="33422" xr:uid="{00000000-0005-0000-0000-0000BC650000}"/>
    <cellStyle name="Moneda 5 8 9" xfId="34947" xr:uid="{00000000-0005-0000-0000-0000BD650000}"/>
    <cellStyle name="Moneda 5 9" xfId="12426" xr:uid="{00000000-0005-0000-0000-0000BE650000}"/>
    <cellStyle name="Moneda 5 9 10" xfId="25618" xr:uid="{00000000-0005-0000-0000-0000BF650000}"/>
    <cellStyle name="Moneda 5 9 11" xfId="21920" xr:uid="{00000000-0005-0000-0000-0000C0650000}"/>
    <cellStyle name="Moneda 5 9 2" xfId="13362" xr:uid="{00000000-0005-0000-0000-0000C1650000}"/>
    <cellStyle name="Moneda 5 9 2 2" xfId="26553" xr:uid="{00000000-0005-0000-0000-0000C2650000}"/>
    <cellStyle name="Moneda 5 9 3" xfId="14411" xr:uid="{00000000-0005-0000-0000-0000C3650000}"/>
    <cellStyle name="Moneda 5 9 3 2" xfId="27602" xr:uid="{00000000-0005-0000-0000-0000C4650000}"/>
    <cellStyle name="Moneda 5 9 4" xfId="15467" xr:uid="{00000000-0005-0000-0000-0000C5650000}"/>
    <cellStyle name="Moneda 5 9 4 2" xfId="28658" xr:uid="{00000000-0005-0000-0000-0000C6650000}"/>
    <cellStyle name="Moneda 5 9 5" xfId="16523" xr:uid="{00000000-0005-0000-0000-0000C7650000}"/>
    <cellStyle name="Moneda 5 9 5 2" xfId="29714" xr:uid="{00000000-0005-0000-0000-0000C8650000}"/>
    <cellStyle name="Moneda 5 9 6" xfId="17804" xr:uid="{00000000-0005-0000-0000-0000C9650000}"/>
    <cellStyle name="Moneda 5 9 6 2" xfId="30995" xr:uid="{00000000-0005-0000-0000-0000CA650000}"/>
    <cellStyle name="Moneda 5 9 7" xfId="19090" xr:uid="{00000000-0005-0000-0000-0000CB650000}"/>
    <cellStyle name="Moneda 5 9 7 2" xfId="32281" xr:uid="{00000000-0005-0000-0000-0000CC650000}"/>
    <cellStyle name="Moneda 5 9 8" xfId="20394" xr:uid="{00000000-0005-0000-0000-0000CD650000}"/>
    <cellStyle name="Moneda 5 9 8 2" xfId="33583" xr:uid="{00000000-0005-0000-0000-0000CE650000}"/>
    <cellStyle name="Moneda 5 9 9" xfId="35108" xr:uid="{00000000-0005-0000-0000-0000CF650000}"/>
    <cellStyle name="Moneda 6" xfId="12049" xr:uid="{00000000-0005-0000-0000-0000D0650000}"/>
    <cellStyle name="Moneda 6 10" xfId="17432" xr:uid="{00000000-0005-0000-0000-0000D1650000}"/>
    <cellStyle name="Moneda 6 10 2" xfId="36562" xr:uid="{00000000-0005-0000-0000-0000D2650000}"/>
    <cellStyle name="Moneda 6 10 3" xfId="30623" xr:uid="{00000000-0005-0000-0000-0000D3650000}"/>
    <cellStyle name="Moneda 6 10 4" xfId="23383" xr:uid="{00000000-0005-0000-0000-0000D4650000}"/>
    <cellStyle name="Moneda 6 11" xfId="18718" xr:uid="{00000000-0005-0000-0000-0000D5650000}"/>
    <cellStyle name="Moneda 6 11 2" xfId="36817" xr:uid="{00000000-0005-0000-0000-0000D6650000}"/>
    <cellStyle name="Moneda 6 11 3" xfId="31909" xr:uid="{00000000-0005-0000-0000-0000D7650000}"/>
    <cellStyle name="Moneda 6 11 4" xfId="23638" xr:uid="{00000000-0005-0000-0000-0000D8650000}"/>
    <cellStyle name="Moneda 6 12" xfId="20022" xr:uid="{00000000-0005-0000-0000-0000D9650000}"/>
    <cellStyle name="Moneda 6 12 2" xfId="37046" xr:uid="{00000000-0005-0000-0000-0000DA650000}"/>
    <cellStyle name="Moneda 6 12 3" xfId="33211" xr:uid="{00000000-0005-0000-0000-0000DB650000}"/>
    <cellStyle name="Moneda 6 12 4" xfId="23867" xr:uid="{00000000-0005-0000-0000-0000DC650000}"/>
    <cellStyle name="Moneda 6 13" xfId="24096" xr:uid="{00000000-0005-0000-0000-0000DD650000}"/>
    <cellStyle name="Moneda 6 13 2" xfId="37275" xr:uid="{00000000-0005-0000-0000-0000DE650000}"/>
    <cellStyle name="Moneda 6 14" xfId="24325" xr:uid="{00000000-0005-0000-0000-0000DF650000}"/>
    <cellStyle name="Moneda 6 14 2" xfId="37504" xr:uid="{00000000-0005-0000-0000-0000E0650000}"/>
    <cellStyle name="Moneda 6 15" xfId="24576" xr:uid="{00000000-0005-0000-0000-0000E1650000}"/>
    <cellStyle name="Moneda 6 15 2" xfId="37755" xr:uid="{00000000-0005-0000-0000-0000E2650000}"/>
    <cellStyle name="Moneda 6 16" xfId="34736" xr:uid="{00000000-0005-0000-0000-0000E3650000}"/>
    <cellStyle name="Moneda 6 17" xfId="25241" xr:uid="{00000000-0005-0000-0000-0000E4650000}"/>
    <cellStyle name="Moneda 6 18" xfId="21548" xr:uid="{00000000-0005-0000-0000-0000E5650000}"/>
    <cellStyle name="Moneda 6 2" xfId="12524" xr:uid="{00000000-0005-0000-0000-0000E6650000}"/>
    <cellStyle name="Moneda 6 2 10" xfId="24434" xr:uid="{00000000-0005-0000-0000-0000E7650000}"/>
    <cellStyle name="Moneda 6 2 10 2" xfId="37613" xr:uid="{00000000-0005-0000-0000-0000E8650000}"/>
    <cellStyle name="Moneda 6 2 11" xfId="24685" xr:uid="{00000000-0005-0000-0000-0000E9650000}"/>
    <cellStyle name="Moneda 6 2 11 2" xfId="37864" xr:uid="{00000000-0005-0000-0000-0000EA650000}"/>
    <cellStyle name="Moneda 6 2 12" xfId="35206" xr:uid="{00000000-0005-0000-0000-0000EB650000}"/>
    <cellStyle name="Moneda 6 2 13" xfId="25716" xr:uid="{00000000-0005-0000-0000-0000EC650000}"/>
    <cellStyle name="Moneda 6 2 14" xfId="22018" xr:uid="{00000000-0005-0000-0000-0000ED650000}"/>
    <cellStyle name="Moneda 6 2 2" xfId="13460" xr:uid="{00000000-0005-0000-0000-0000EE650000}"/>
    <cellStyle name="Moneda 6 2 2 2" xfId="17117" xr:uid="{00000000-0005-0000-0000-0000EF650000}"/>
    <cellStyle name="Moneda 6 2 2 2 2" xfId="30308" xr:uid="{00000000-0005-0000-0000-0000F0650000}"/>
    <cellStyle name="Moneda 6 2 2 3" xfId="18397" xr:uid="{00000000-0005-0000-0000-0000F1650000}"/>
    <cellStyle name="Moneda 6 2 2 3 2" xfId="31588" xr:uid="{00000000-0005-0000-0000-0000F2650000}"/>
    <cellStyle name="Moneda 6 2 2 4" xfId="19683" xr:uid="{00000000-0005-0000-0000-0000F3650000}"/>
    <cellStyle name="Moneda 6 2 2 4 2" xfId="32874" xr:uid="{00000000-0005-0000-0000-0000F4650000}"/>
    <cellStyle name="Moneda 6 2 2 5" xfId="20987" xr:uid="{00000000-0005-0000-0000-0000F5650000}"/>
    <cellStyle name="Moneda 6 2 2 5 2" xfId="34176" xr:uid="{00000000-0005-0000-0000-0000F6650000}"/>
    <cellStyle name="Moneda 6 2 2 6" xfId="35701" xr:uid="{00000000-0005-0000-0000-0000F7650000}"/>
    <cellStyle name="Moneda 6 2 2 7" xfId="26651" xr:uid="{00000000-0005-0000-0000-0000F8650000}"/>
    <cellStyle name="Moneda 6 2 2 8" xfId="22513" xr:uid="{00000000-0005-0000-0000-0000F9650000}"/>
    <cellStyle name="Moneda 6 2 3" xfId="14509" xr:uid="{00000000-0005-0000-0000-0000FA650000}"/>
    <cellStyle name="Moneda 6 2 3 2" xfId="21232" xr:uid="{00000000-0005-0000-0000-0000FB650000}"/>
    <cellStyle name="Moneda 6 2 3 2 2" xfId="34421" xr:uid="{00000000-0005-0000-0000-0000FC650000}"/>
    <cellStyle name="Moneda 6 2 3 3" xfId="35946" xr:uid="{00000000-0005-0000-0000-0000FD650000}"/>
    <cellStyle name="Moneda 6 2 3 4" xfId="27700" xr:uid="{00000000-0005-0000-0000-0000FE650000}"/>
    <cellStyle name="Moneda 6 2 3 5" xfId="22758" xr:uid="{00000000-0005-0000-0000-0000FF650000}"/>
    <cellStyle name="Moneda 6 2 4" xfId="15565" xr:uid="{00000000-0005-0000-0000-000000660000}"/>
    <cellStyle name="Moneda 6 2 4 2" xfId="36186" xr:uid="{00000000-0005-0000-0000-000001660000}"/>
    <cellStyle name="Moneda 6 2 4 3" xfId="28756" xr:uid="{00000000-0005-0000-0000-000002660000}"/>
    <cellStyle name="Moneda 6 2 4 4" xfId="22998" xr:uid="{00000000-0005-0000-0000-000003660000}"/>
    <cellStyle name="Moneda 6 2 5" xfId="16621" xr:uid="{00000000-0005-0000-0000-000004660000}"/>
    <cellStyle name="Moneda 6 2 5 2" xfId="36416" xr:uid="{00000000-0005-0000-0000-000005660000}"/>
    <cellStyle name="Moneda 6 2 5 3" xfId="29812" xr:uid="{00000000-0005-0000-0000-000006660000}"/>
    <cellStyle name="Moneda 6 2 5 4" xfId="23228" xr:uid="{00000000-0005-0000-0000-000007660000}"/>
    <cellStyle name="Moneda 6 2 6" xfId="17902" xr:uid="{00000000-0005-0000-0000-000008660000}"/>
    <cellStyle name="Moneda 6 2 6 2" xfId="36671" xr:uid="{00000000-0005-0000-0000-000009660000}"/>
    <cellStyle name="Moneda 6 2 6 3" xfId="31093" xr:uid="{00000000-0005-0000-0000-00000A660000}"/>
    <cellStyle name="Moneda 6 2 6 4" xfId="23492" xr:uid="{00000000-0005-0000-0000-00000B660000}"/>
    <cellStyle name="Moneda 6 2 7" xfId="19188" xr:uid="{00000000-0005-0000-0000-00000C660000}"/>
    <cellStyle name="Moneda 6 2 7 2" xfId="36926" xr:uid="{00000000-0005-0000-0000-00000D660000}"/>
    <cellStyle name="Moneda 6 2 7 3" xfId="32379" xr:uid="{00000000-0005-0000-0000-00000E660000}"/>
    <cellStyle name="Moneda 6 2 7 4" xfId="23747" xr:uid="{00000000-0005-0000-0000-00000F660000}"/>
    <cellStyle name="Moneda 6 2 8" xfId="20492" xr:uid="{00000000-0005-0000-0000-000010660000}"/>
    <cellStyle name="Moneda 6 2 8 2" xfId="37155" xr:uid="{00000000-0005-0000-0000-000011660000}"/>
    <cellStyle name="Moneda 6 2 8 3" xfId="33681" xr:uid="{00000000-0005-0000-0000-000012660000}"/>
    <cellStyle name="Moneda 6 2 8 4" xfId="23976" xr:uid="{00000000-0005-0000-0000-000013660000}"/>
    <cellStyle name="Moneda 6 2 9" xfId="24205" xr:uid="{00000000-0005-0000-0000-000014660000}"/>
    <cellStyle name="Moneda 6 2 9 2" xfId="37384" xr:uid="{00000000-0005-0000-0000-000015660000}"/>
    <cellStyle name="Moneda 6 3" xfId="12531" xr:uid="{00000000-0005-0000-0000-000016660000}"/>
    <cellStyle name="Moneda 6 3 10" xfId="25723" xr:uid="{00000000-0005-0000-0000-000017660000}"/>
    <cellStyle name="Moneda 6 3 11" xfId="22025" xr:uid="{00000000-0005-0000-0000-000018660000}"/>
    <cellStyle name="Moneda 6 3 2" xfId="13467" xr:uid="{00000000-0005-0000-0000-000019660000}"/>
    <cellStyle name="Moneda 6 3 2 2" xfId="26658" xr:uid="{00000000-0005-0000-0000-00001A660000}"/>
    <cellStyle name="Moneda 6 3 3" xfId="14516" xr:uid="{00000000-0005-0000-0000-00001B660000}"/>
    <cellStyle name="Moneda 6 3 3 2" xfId="27707" xr:uid="{00000000-0005-0000-0000-00001C660000}"/>
    <cellStyle name="Moneda 6 3 4" xfId="15572" xr:uid="{00000000-0005-0000-0000-00001D660000}"/>
    <cellStyle name="Moneda 6 3 4 2" xfId="28763" xr:uid="{00000000-0005-0000-0000-00001E660000}"/>
    <cellStyle name="Moneda 6 3 5" xfId="16628" xr:uid="{00000000-0005-0000-0000-00001F660000}"/>
    <cellStyle name="Moneda 6 3 5 2" xfId="29819" xr:uid="{00000000-0005-0000-0000-000020660000}"/>
    <cellStyle name="Moneda 6 3 6" xfId="17909" xr:uid="{00000000-0005-0000-0000-000021660000}"/>
    <cellStyle name="Moneda 6 3 6 2" xfId="31100" xr:uid="{00000000-0005-0000-0000-000022660000}"/>
    <cellStyle name="Moneda 6 3 7" xfId="19195" xr:uid="{00000000-0005-0000-0000-000023660000}"/>
    <cellStyle name="Moneda 6 3 7 2" xfId="32386" xr:uid="{00000000-0005-0000-0000-000024660000}"/>
    <cellStyle name="Moneda 6 3 8" xfId="20499" xr:uid="{00000000-0005-0000-0000-000025660000}"/>
    <cellStyle name="Moneda 6 3 8 2" xfId="33688" xr:uid="{00000000-0005-0000-0000-000026660000}"/>
    <cellStyle name="Moneda 6 3 9" xfId="35213" xr:uid="{00000000-0005-0000-0000-000027660000}"/>
    <cellStyle name="Moneda 6 4" xfId="12638" xr:uid="{00000000-0005-0000-0000-000028660000}"/>
    <cellStyle name="Moneda 6 4 10" xfId="25830" xr:uid="{00000000-0005-0000-0000-000029660000}"/>
    <cellStyle name="Moneda 6 4 11" xfId="22132" xr:uid="{00000000-0005-0000-0000-00002A660000}"/>
    <cellStyle name="Moneda 6 4 2" xfId="13574" xr:uid="{00000000-0005-0000-0000-00002B660000}"/>
    <cellStyle name="Moneda 6 4 2 2" xfId="26765" xr:uid="{00000000-0005-0000-0000-00002C660000}"/>
    <cellStyle name="Moneda 6 4 3" xfId="14623" xr:uid="{00000000-0005-0000-0000-00002D660000}"/>
    <cellStyle name="Moneda 6 4 3 2" xfId="27814" xr:uid="{00000000-0005-0000-0000-00002E660000}"/>
    <cellStyle name="Moneda 6 4 4" xfId="15679" xr:uid="{00000000-0005-0000-0000-00002F660000}"/>
    <cellStyle name="Moneda 6 4 4 2" xfId="28870" xr:uid="{00000000-0005-0000-0000-000030660000}"/>
    <cellStyle name="Moneda 6 4 5" xfId="16735" xr:uid="{00000000-0005-0000-0000-000031660000}"/>
    <cellStyle name="Moneda 6 4 5 2" xfId="29926" xr:uid="{00000000-0005-0000-0000-000032660000}"/>
    <cellStyle name="Moneda 6 4 6" xfId="18016" xr:uid="{00000000-0005-0000-0000-000033660000}"/>
    <cellStyle name="Moneda 6 4 6 2" xfId="31207" xr:uid="{00000000-0005-0000-0000-000034660000}"/>
    <cellStyle name="Moneda 6 4 7" xfId="19302" xr:uid="{00000000-0005-0000-0000-000035660000}"/>
    <cellStyle name="Moneda 6 4 7 2" xfId="32493" xr:uid="{00000000-0005-0000-0000-000036660000}"/>
    <cellStyle name="Moneda 6 4 8" xfId="20606" xr:uid="{00000000-0005-0000-0000-000037660000}"/>
    <cellStyle name="Moneda 6 4 8 2" xfId="33795" xr:uid="{00000000-0005-0000-0000-000038660000}"/>
    <cellStyle name="Moneda 6 4 9" xfId="35320" xr:uid="{00000000-0005-0000-0000-000039660000}"/>
    <cellStyle name="Moneda 6 5" xfId="13725" xr:uid="{00000000-0005-0000-0000-00003A660000}"/>
    <cellStyle name="Moneda 6 5 10" xfId="22283" xr:uid="{00000000-0005-0000-0000-00003B660000}"/>
    <cellStyle name="Moneda 6 5 2" xfId="14774" xr:uid="{00000000-0005-0000-0000-00003C660000}"/>
    <cellStyle name="Moneda 6 5 2 2" xfId="27965" xr:uid="{00000000-0005-0000-0000-00003D660000}"/>
    <cellStyle name="Moneda 6 5 3" xfId="15830" xr:uid="{00000000-0005-0000-0000-00003E660000}"/>
    <cellStyle name="Moneda 6 5 3 2" xfId="29021" xr:uid="{00000000-0005-0000-0000-00003F660000}"/>
    <cellStyle name="Moneda 6 5 4" xfId="16886" xr:uid="{00000000-0005-0000-0000-000040660000}"/>
    <cellStyle name="Moneda 6 5 4 2" xfId="30077" xr:uid="{00000000-0005-0000-0000-000041660000}"/>
    <cellStyle name="Moneda 6 5 5" xfId="18167" xr:uid="{00000000-0005-0000-0000-000042660000}"/>
    <cellStyle name="Moneda 6 5 5 2" xfId="31358" xr:uid="{00000000-0005-0000-0000-000043660000}"/>
    <cellStyle name="Moneda 6 5 6" xfId="19453" xr:uid="{00000000-0005-0000-0000-000044660000}"/>
    <cellStyle name="Moneda 6 5 6 2" xfId="32644" xr:uid="{00000000-0005-0000-0000-000045660000}"/>
    <cellStyle name="Moneda 6 5 7" xfId="20757" xr:uid="{00000000-0005-0000-0000-000046660000}"/>
    <cellStyle name="Moneda 6 5 7 2" xfId="33946" xr:uid="{00000000-0005-0000-0000-000047660000}"/>
    <cellStyle name="Moneda 6 5 8" xfId="35471" xr:uid="{00000000-0005-0000-0000-000048660000}"/>
    <cellStyle name="Moneda 6 5 9" xfId="26916" xr:uid="{00000000-0005-0000-0000-000049660000}"/>
    <cellStyle name="Moneda 6 6" xfId="12990" xr:uid="{00000000-0005-0000-0000-00004A660000}"/>
    <cellStyle name="Moneda 6 6 2" xfId="17008" xr:uid="{00000000-0005-0000-0000-00004B660000}"/>
    <cellStyle name="Moneda 6 6 2 2" xfId="30199" xr:uid="{00000000-0005-0000-0000-00004C660000}"/>
    <cellStyle name="Moneda 6 6 3" xfId="18288" xr:uid="{00000000-0005-0000-0000-00004D660000}"/>
    <cellStyle name="Moneda 6 6 3 2" xfId="31479" xr:uid="{00000000-0005-0000-0000-00004E660000}"/>
    <cellStyle name="Moneda 6 6 4" xfId="19574" xr:uid="{00000000-0005-0000-0000-00004F660000}"/>
    <cellStyle name="Moneda 6 6 4 2" xfId="32765" xr:uid="{00000000-0005-0000-0000-000050660000}"/>
    <cellStyle name="Moneda 6 6 5" xfId="20878" xr:uid="{00000000-0005-0000-0000-000051660000}"/>
    <cellStyle name="Moneda 6 6 5 2" xfId="34067" xr:uid="{00000000-0005-0000-0000-000052660000}"/>
    <cellStyle name="Moneda 6 6 6" xfId="35592" xr:uid="{00000000-0005-0000-0000-000053660000}"/>
    <cellStyle name="Moneda 6 6 7" xfId="26181" xr:uid="{00000000-0005-0000-0000-000054660000}"/>
    <cellStyle name="Moneda 6 6 8" xfId="22404" xr:uid="{00000000-0005-0000-0000-000055660000}"/>
    <cellStyle name="Moneda 6 7" xfId="14039" xr:uid="{00000000-0005-0000-0000-000056660000}"/>
    <cellStyle name="Moneda 6 7 2" xfId="21123" xr:uid="{00000000-0005-0000-0000-000057660000}"/>
    <cellStyle name="Moneda 6 7 2 2" xfId="34312" xr:uid="{00000000-0005-0000-0000-000058660000}"/>
    <cellStyle name="Moneda 6 7 3" xfId="35837" xr:uid="{00000000-0005-0000-0000-000059660000}"/>
    <cellStyle name="Moneda 6 7 4" xfId="27230" xr:uid="{00000000-0005-0000-0000-00005A660000}"/>
    <cellStyle name="Moneda 6 7 5" xfId="22649" xr:uid="{00000000-0005-0000-0000-00005B660000}"/>
    <cellStyle name="Moneda 6 8" xfId="15095" xr:uid="{00000000-0005-0000-0000-00005C660000}"/>
    <cellStyle name="Moneda 6 8 2" xfId="36077" xr:uid="{00000000-0005-0000-0000-00005D660000}"/>
    <cellStyle name="Moneda 6 8 3" xfId="28286" xr:uid="{00000000-0005-0000-0000-00005E660000}"/>
    <cellStyle name="Moneda 6 8 4" xfId="22889" xr:uid="{00000000-0005-0000-0000-00005F660000}"/>
    <cellStyle name="Moneda 6 9" xfId="16151" xr:uid="{00000000-0005-0000-0000-000060660000}"/>
    <cellStyle name="Moneda 6 9 2" xfId="36307" xr:uid="{00000000-0005-0000-0000-000061660000}"/>
    <cellStyle name="Moneda 6 9 3" xfId="29342" xr:uid="{00000000-0005-0000-0000-000062660000}"/>
    <cellStyle name="Moneda 6 9 4" xfId="23119" xr:uid="{00000000-0005-0000-0000-000063660000}"/>
    <cellStyle name="Moneda 7" xfId="12355" xr:uid="{00000000-0005-0000-0000-000064660000}"/>
    <cellStyle name="Moneda 7 10" xfId="25547" xr:uid="{00000000-0005-0000-0000-000065660000}"/>
    <cellStyle name="Moneda 7 11" xfId="21853" xr:uid="{00000000-0005-0000-0000-000066660000}"/>
    <cellStyle name="Moneda 7 2" xfId="13295" xr:uid="{00000000-0005-0000-0000-000067660000}"/>
    <cellStyle name="Moneda 7 2 2" xfId="26486" xr:uid="{00000000-0005-0000-0000-000068660000}"/>
    <cellStyle name="Moneda 7 3" xfId="14344" xr:uid="{00000000-0005-0000-0000-000069660000}"/>
    <cellStyle name="Moneda 7 3 2" xfId="27535" xr:uid="{00000000-0005-0000-0000-00006A660000}"/>
    <cellStyle name="Moneda 7 4" xfId="15400" xr:uid="{00000000-0005-0000-0000-00006B660000}"/>
    <cellStyle name="Moneda 7 4 2" xfId="28591" xr:uid="{00000000-0005-0000-0000-00006C660000}"/>
    <cellStyle name="Moneda 7 5" xfId="16456" xr:uid="{00000000-0005-0000-0000-00006D660000}"/>
    <cellStyle name="Moneda 7 5 2" xfId="29647" xr:uid="{00000000-0005-0000-0000-00006E660000}"/>
    <cellStyle name="Moneda 7 6" xfId="17737" xr:uid="{00000000-0005-0000-0000-00006F660000}"/>
    <cellStyle name="Moneda 7 6 2" xfId="30928" xr:uid="{00000000-0005-0000-0000-000070660000}"/>
    <cellStyle name="Moneda 7 7" xfId="19023" xr:uid="{00000000-0005-0000-0000-000071660000}"/>
    <cellStyle name="Moneda 7 7 2" xfId="32214" xr:uid="{00000000-0005-0000-0000-000072660000}"/>
    <cellStyle name="Moneda 7 8" xfId="20327" xr:uid="{00000000-0005-0000-0000-000073660000}"/>
    <cellStyle name="Moneda 7 8 2" xfId="33516" xr:uid="{00000000-0005-0000-0000-000074660000}"/>
    <cellStyle name="Moneda 7 9" xfId="35041" xr:uid="{00000000-0005-0000-0000-000075660000}"/>
    <cellStyle name="Moneda 8" xfId="12362" xr:uid="{00000000-0005-0000-0000-000076660000}"/>
    <cellStyle name="Moneda 8 10" xfId="25554" xr:uid="{00000000-0005-0000-0000-000077660000}"/>
    <cellStyle name="Moneda 8 11" xfId="21860" xr:uid="{00000000-0005-0000-0000-000078660000}"/>
    <cellStyle name="Moneda 8 2" xfId="13302" xr:uid="{00000000-0005-0000-0000-000079660000}"/>
    <cellStyle name="Moneda 8 2 2" xfId="26493" xr:uid="{00000000-0005-0000-0000-00007A660000}"/>
    <cellStyle name="Moneda 8 3" xfId="14351" xr:uid="{00000000-0005-0000-0000-00007B660000}"/>
    <cellStyle name="Moneda 8 3 2" xfId="27542" xr:uid="{00000000-0005-0000-0000-00007C660000}"/>
    <cellStyle name="Moneda 8 4" xfId="15407" xr:uid="{00000000-0005-0000-0000-00007D660000}"/>
    <cellStyle name="Moneda 8 4 2" xfId="28598" xr:uid="{00000000-0005-0000-0000-00007E660000}"/>
    <cellStyle name="Moneda 8 5" xfId="16463" xr:uid="{00000000-0005-0000-0000-00007F660000}"/>
    <cellStyle name="Moneda 8 5 2" xfId="29654" xr:uid="{00000000-0005-0000-0000-000080660000}"/>
    <cellStyle name="Moneda 8 6" xfId="17744" xr:uid="{00000000-0005-0000-0000-000081660000}"/>
    <cellStyle name="Moneda 8 6 2" xfId="30935" xr:uid="{00000000-0005-0000-0000-000082660000}"/>
    <cellStyle name="Moneda 8 7" xfId="19030" xr:uid="{00000000-0005-0000-0000-000083660000}"/>
    <cellStyle name="Moneda 8 7 2" xfId="32221" xr:uid="{00000000-0005-0000-0000-000084660000}"/>
    <cellStyle name="Moneda 8 8" xfId="20334" xr:uid="{00000000-0005-0000-0000-000085660000}"/>
    <cellStyle name="Moneda 8 8 2" xfId="33523" xr:uid="{00000000-0005-0000-0000-000086660000}"/>
    <cellStyle name="Moneda 8 9" xfId="35048" xr:uid="{00000000-0005-0000-0000-000087660000}"/>
    <cellStyle name="Moneda 9" xfId="12370" xr:uid="{00000000-0005-0000-0000-000088660000}"/>
    <cellStyle name="Moneda 9 10" xfId="25562" xr:uid="{00000000-0005-0000-0000-000089660000}"/>
    <cellStyle name="Moneda 9 11" xfId="21868" xr:uid="{00000000-0005-0000-0000-00008A660000}"/>
    <cellStyle name="Moneda 9 2" xfId="13310" xr:uid="{00000000-0005-0000-0000-00008B660000}"/>
    <cellStyle name="Moneda 9 2 2" xfId="26501" xr:uid="{00000000-0005-0000-0000-00008C660000}"/>
    <cellStyle name="Moneda 9 3" xfId="14359" xr:uid="{00000000-0005-0000-0000-00008D660000}"/>
    <cellStyle name="Moneda 9 3 2" xfId="27550" xr:uid="{00000000-0005-0000-0000-00008E660000}"/>
    <cellStyle name="Moneda 9 4" xfId="15415" xr:uid="{00000000-0005-0000-0000-00008F660000}"/>
    <cellStyle name="Moneda 9 4 2" xfId="28606" xr:uid="{00000000-0005-0000-0000-000090660000}"/>
    <cellStyle name="Moneda 9 5" xfId="16471" xr:uid="{00000000-0005-0000-0000-000091660000}"/>
    <cellStyle name="Moneda 9 5 2" xfId="29662" xr:uid="{00000000-0005-0000-0000-000092660000}"/>
    <cellStyle name="Moneda 9 6" xfId="17752" xr:uid="{00000000-0005-0000-0000-000093660000}"/>
    <cellStyle name="Moneda 9 6 2" xfId="30943" xr:uid="{00000000-0005-0000-0000-000094660000}"/>
    <cellStyle name="Moneda 9 7" xfId="19038" xr:uid="{00000000-0005-0000-0000-000095660000}"/>
    <cellStyle name="Moneda 9 7 2" xfId="32229" xr:uid="{00000000-0005-0000-0000-000096660000}"/>
    <cellStyle name="Moneda 9 8" xfId="20342" xr:uid="{00000000-0005-0000-0000-000097660000}"/>
    <cellStyle name="Moneda 9 8 2" xfId="33531" xr:uid="{00000000-0005-0000-0000-000098660000}"/>
    <cellStyle name="Moneda 9 9" xfId="35056" xr:uid="{00000000-0005-0000-0000-000099660000}"/>
    <cellStyle name="Normal" xfId="0" builtinId="0"/>
    <cellStyle name="Normal 10" xfId="23241" xr:uid="{00000000-0005-0000-0000-00009C660000}"/>
    <cellStyle name="Normal 10 2" xfId="36426" xr:uid="{00000000-0005-0000-0000-00009D660000}"/>
    <cellStyle name="Normal 11" xfId="23" xr:uid="{00000000-0005-0000-0000-00009E660000}"/>
    <cellStyle name="Normal 11 2" xfId="36429" xr:uid="{00000000-0005-0000-0000-00009F660000}"/>
    <cellStyle name="Normal 12" xfId="23259" xr:uid="{00000000-0005-0000-0000-0000A0660000}"/>
    <cellStyle name="Normal 12 2" xfId="36439" xr:uid="{00000000-0005-0000-0000-0000A1660000}"/>
    <cellStyle name="Normal 13" xfId="23277" xr:uid="{00000000-0005-0000-0000-0000A2660000}"/>
    <cellStyle name="Normal 13 2" xfId="36457" xr:uid="{00000000-0005-0000-0000-0000A3660000}"/>
    <cellStyle name="Normal 14" xfId="23521" xr:uid="{00000000-0005-0000-0000-0000A4660000}"/>
    <cellStyle name="Normal 14 2" xfId="36700" xr:uid="{00000000-0005-0000-0000-0000A5660000}"/>
    <cellStyle name="Normal 15" xfId="23760" xr:uid="{00000000-0005-0000-0000-0000A6660000}"/>
    <cellStyle name="Normal 15 2" xfId="36939" xr:uid="{00000000-0005-0000-0000-0000A7660000}"/>
    <cellStyle name="Normal 16" xfId="23987" xr:uid="{00000000-0005-0000-0000-0000A8660000}"/>
    <cellStyle name="Normal 16 2" xfId="37166" xr:uid="{00000000-0005-0000-0000-0000A9660000}"/>
    <cellStyle name="Normal 17" xfId="23992" xr:uid="{00000000-0005-0000-0000-0000AA660000}"/>
    <cellStyle name="Normal 17 2" xfId="37171" xr:uid="{00000000-0005-0000-0000-0000AB660000}"/>
    <cellStyle name="Normal 18" xfId="24218" xr:uid="{00000000-0005-0000-0000-0000AC660000}"/>
    <cellStyle name="Normal 18 2" xfId="37397" xr:uid="{00000000-0005-0000-0000-0000AD660000}"/>
    <cellStyle name="Normal 19" xfId="24446" xr:uid="{00000000-0005-0000-0000-0000AE660000}"/>
    <cellStyle name="Normal 19 2" xfId="37624" xr:uid="{00000000-0005-0000-0000-0000AF660000}"/>
    <cellStyle name="Normal 2" xfId="6" xr:uid="{00000000-0005-0000-0000-0000B0660000}"/>
    <cellStyle name="Normal 2 2" xfId="53" xr:uid="{00000000-0005-0000-0000-0000B1660000}"/>
    <cellStyle name="Normal 2 2 2" xfId="187" xr:uid="{00000000-0005-0000-0000-0000B2660000}"/>
    <cellStyle name="Normal 2 2 2 2" xfId="20" xr:uid="{00000000-0005-0000-0000-0000B3660000}"/>
    <cellStyle name="Normal 2 2 2 2 2" xfId="24738" xr:uid="{00000000-0005-0000-0000-0000B4660000}"/>
    <cellStyle name="Normal 2 2 2 3" xfId="24854" xr:uid="{00000000-0005-0000-0000-0000B5660000}"/>
    <cellStyle name="Normal 2 2 3" xfId="4484" xr:uid="{00000000-0005-0000-0000-0000B6660000}"/>
    <cellStyle name="Normal 2 2 3 2" xfId="24999" xr:uid="{00000000-0005-0000-0000-0000B7660000}"/>
    <cellStyle name="Normal 2 2 4" xfId="26" xr:uid="{00000000-0005-0000-0000-0000B8660000}"/>
    <cellStyle name="Normal 2 3" xfId="95" xr:uid="{00000000-0005-0000-0000-0000B9660000}"/>
    <cellStyle name="Normal 2 3 2" xfId="111" xr:uid="{00000000-0005-0000-0000-0000BA660000}"/>
    <cellStyle name="Normal 2 3 2 2" xfId="4486" xr:uid="{00000000-0005-0000-0000-0000BB660000}"/>
    <cellStyle name="Normal 2 3 2 2 2" xfId="25001" xr:uid="{00000000-0005-0000-0000-0000BC660000}"/>
    <cellStyle name="Normal 2 3 2 3" xfId="24799" xr:uid="{00000000-0005-0000-0000-0000BD660000}"/>
    <cellStyle name="Normal 2 3 3" xfId="4485" xr:uid="{00000000-0005-0000-0000-0000BE660000}"/>
    <cellStyle name="Normal 2 3 3 2" xfId="25000" xr:uid="{00000000-0005-0000-0000-0000BF660000}"/>
    <cellStyle name="Normal 2 3 4" xfId="23255" xr:uid="{00000000-0005-0000-0000-0000C0660000}"/>
    <cellStyle name="Normal 2 4" xfId="4483" xr:uid="{00000000-0005-0000-0000-0000C1660000}"/>
    <cellStyle name="Normal 2 4 2" xfId="24998" xr:uid="{00000000-0005-0000-0000-0000C2660000}"/>
    <cellStyle name="Normal 2 5" xfId="23239" xr:uid="{00000000-0005-0000-0000-0000C3660000}"/>
    <cellStyle name="Normal 2 6" xfId="37958" xr:uid="{00000000-0005-0000-0000-0000C4660000}"/>
    <cellStyle name="Normal 20" xfId="24450" xr:uid="{00000000-0005-0000-0000-0000C5660000}"/>
    <cellStyle name="Normal 20 2" xfId="37628" xr:uid="{00000000-0005-0000-0000-0000C6660000}"/>
    <cellStyle name="Normal 21" xfId="24456" xr:uid="{00000000-0005-0000-0000-0000C7660000}"/>
    <cellStyle name="Normal 21 2" xfId="37634" xr:uid="{00000000-0005-0000-0000-0000C8660000}"/>
    <cellStyle name="Normal 22" xfId="19" xr:uid="{00000000-0005-0000-0000-0000C9660000}"/>
    <cellStyle name="Normal 22 2" xfId="37638" xr:uid="{00000000-0005-0000-0000-0000CA660000}"/>
    <cellStyle name="Normal 23" xfId="24" xr:uid="{00000000-0005-0000-0000-0000CB660000}"/>
    <cellStyle name="Normal 23 2" xfId="37651" xr:uid="{00000000-0005-0000-0000-0000CC660000}"/>
    <cellStyle name="Normal 24" xfId="24693" xr:uid="{00000000-0005-0000-0000-0000CD660000}"/>
    <cellStyle name="Normal 24 2" xfId="37872" xr:uid="{00000000-0005-0000-0000-0000CE660000}"/>
    <cellStyle name="Normal 25" xfId="24698" xr:uid="{00000000-0005-0000-0000-0000CF660000}"/>
    <cellStyle name="Normal 25 2" xfId="37877" xr:uid="{00000000-0005-0000-0000-0000D0660000}"/>
    <cellStyle name="Normal 26" xfId="25" xr:uid="{00000000-0005-0000-0000-0000D1660000}"/>
    <cellStyle name="Normal 26 2" xfId="37882" xr:uid="{00000000-0005-0000-0000-0000D2660000}"/>
    <cellStyle name="Normal 26 3" xfId="24703" xr:uid="{00000000-0005-0000-0000-0000D3660000}"/>
    <cellStyle name="Normal 27" xfId="24732" xr:uid="{00000000-0005-0000-0000-0000D4660000}"/>
    <cellStyle name="Normal 27 2" xfId="37911" xr:uid="{00000000-0005-0000-0000-0000D5660000}"/>
    <cellStyle name="Normal 28" xfId="37912" xr:uid="{00000000-0005-0000-0000-0000D6660000}"/>
    <cellStyle name="Normal 29" xfId="37955" xr:uid="{00000000-0005-0000-0000-0000D7660000}"/>
    <cellStyle name="Normal 3" xfId="12" xr:uid="{00000000-0005-0000-0000-0000D8660000}"/>
    <cellStyle name="Normal 3 2" xfId="55" xr:uid="{00000000-0005-0000-0000-0000D9660000}"/>
    <cellStyle name="Normal 3 2 10" xfId="188" xr:uid="{00000000-0005-0000-0000-0000DA660000}"/>
    <cellStyle name="Normal 3 2 10 2" xfId="3191" xr:uid="{00000000-0005-0000-0000-0000DB660000}"/>
    <cellStyle name="Normal 3 2 10 2 2" xfId="6857" xr:uid="{00000000-0005-0000-0000-0000DC660000}"/>
    <cellStyle name="Normal 3 2 10 2 3" xfId="9325" xr:uid="{00000000-0005-0000-0000-0000DD660000}"/>
    <cellStyle name="Normal 3 2 10 2 4" xfId="5432" xr:uid="{00000000-0005-0000-0000-0000DE660000}"/>
    <cellStyle name="Normal 3 2 10 3" xfId="6856" xr:uid="{00000000-0005-0000-0000-0000DF660000}"/>
    <cellStyle name="Normal 3 2 10 4" xfId="9324" xr:uid="{00000000-0005-0000-0000-0000E0660000}"/>
    <cellStyle name="Normal 3 2 10 5" xfId="4487" xr:uid="{00000000-0005-0000-0000-0000E1660000}"/>
    <cellStyle name="Normal 3 2 11" xfId="381" xr:uid="{00000000-0005-0000-0000-0000E2660000}"/>
    <cellStyle name="Normal 3 2 11 2" xfId="3365" xr:uid="{00000000-0005-0000-0000-0000E3660000}"/>
    <cellStyle name="Normal 3 2 11 2 2" xfId="6858" xr:uid="{00000000-0005-0000-0000-0000E4660000}"/>
    <cellStyle name="Normal 3 2 11 3" xfId="9326" xr:uid="{00000000-0005-0000-0000-0000E5660000}"/>
    <cellStyle name="Normal 3 2 11 4" xfId="4704" xr:uid="{00000000-0005-0000-0000-0000E6660000}"/>
    <cellStyle name="Normal 3 2 12" xfId="555" xr:uid="{00000000-0005-0000-0000-0000E7660000}"/>
    <cellStyle name="Normal 3 2 12 2" xfId="3539" xr:uid="{00000000-0005-0000-0000-0000E8660000}"/>
    <cellStyle name="Normal 3 2 12 2 2" xfId="6859" xr:uid="{00000000-0005-0000-0000-0000E9660000}"/>
    <cellStyle name="Normal 3 2 12 3" xfId="9327" xr:uid="{00000000-0005-0000-0000-0000EA660000}"/>
    <cellStyle name="Normal 3 2 12 4" xfId="4878" xr:uid="{00000000-0005-0000-0000-0000EB660000}"/>
    <cellStyle name="Normal 3 2 13" xfId="729" xr:uid="{00000000-0005-0000-0000-0000EC660000}"/>
    <cellStyle name="Normal 3 2 13 2" xfId="3713" xr:uid="{00000000-0005-0000-0000-0000ED660000}"/>
    <cellStyle name="Normal 3 2 13 2 2" xfId="6860" xr:uid="{00000000-0005-0000-0000-0000EE660000}"/>
    <cellStyle name="Normal 3 2 13 3" xfId="9328" xr:uid="{00000000-0005-0000-0000-0000EF660000}"/>
    <cellStyle name="Normal 3 2 13 4" xfId="5052" xr:uid="{00000000-0005-0000-0000-0000F0660000}"/>
    <cellStyle name="Normal 3 2 14" xfId="904" xr:uid="{00000000-0005-0000-0000-0000F1660000}"/>
    <cellStyle name="Normal 3 2 14 2" xfId="3888" xr:uid="{00000000-0005-0000-0000-0000F2660000}"/>
    <cellStyle name="Normal 3 2 14 2 2" xfId="6861" xr:uid="{00000000-0005-0000-0000-0000F3660000}"/>
    <cellStyle name="Normal 3 2 14 3" xfId="9329" xr:uid="{00000000-0005-0000-0000-0000F4660000}"/>
    <cellStyle name="Normal 3 2 14 4" xfId="5226" xr:uid="{00000000-0005-0000-0000-0000F5660000}"/>
    <cellStyle name="Normal 3 2 15" xfId="1080" xr:uid="{00000000-0005-0000-0000-0000F6660000}"/>
    <cellStyle name="Normal 3 2 15 2" xfId="6862" xr:uid="{00000000-0005-0000-0000-0000F7660000}"/>
    <cellStyle name="Normal 3 2 15 3" xfId="9330" xr:uid="{00000000-0005-0000-0000-0000F8660000}"/>
    <cellStyle name="Normal 3 2 15 4" xfId="5398" xr:uid="{00000000-0005-0000-0000-0000F9660000}"/>
    <cellStyle name="Normal 3 2 16" xfId="1254" xr:uid="{00000000-0005-0000-0000-0000FA660000}"/>
    <cellStyle name="Normal 3 2 16 2" xfId="6863" xr:uid="{00000000-0005-0000-0000-0000FB660000}"/>
    <cellStyle name="Normal 3 2 16 3" xfId="9331" xr:uid="{00000000-0005-0000-0000-0000FC660000}"/>
    <cellStyle name="Normal 3 2 16 4" xfId="5606" xr:uid="{00000000-0005-0000-0000-0000FD660000}"/>
    <cellStyle name="Normal 3 2 17" xfId="1428" xr:uid="{00000000-0005-0000-0000-0000FE660000}"/>
    <cellStyle name="Normal 3 2 17 2" xfId="6864" xr:uid="{00000000-0005-0000-0000-0000FF660000}"/>
    <cellStyle name="Normal 3 2 17 3" xfId="9332" xr:uid="{00000000-0005-0000-0000-000000670000}"/>
    <cellStyle name="Normal 3 2 17 4" xfId="5780" xr:uid="{00000000-0005-0000-0000-000001670000}"/>
    <cellStyle name="Normal 3 2 18" xfId="1602" xr:uid="{00000000-0005-0000-0000-000002670000}"/>
    <cellStyle name="Normal 3 2 18 2" xfId="6865" xr:uid="{00000000-0005-0000-0000-000003670000}"/>
    <cellStyle name="Normal 3 2 18 3" xfId="9333" xr:uid="{00000000-0005-0000-0000-000004670000}"/>
    <cellStyle name="Normal 3 2 18 4" xfId="5954" xr:uid="{00000000-0005-0000-0000-000005670000}"/>
    <cellStyle name="Normal 3 2 19" xfId="1776" xr:uid="{00000000-0005-0000-0000-000006670000}"/>
    <cellStyle name="Normal 3 2 19 2" xfId="6866" xr:uid="{00000000-0005-0000-0000-000007670000}"/>
    <cellStyle name="Normal 3 2 19 3" xfId="9334" xr:uid="{00000000-0005-0000-0000-000008670000}"/>
    <cellStyle name="Normal 3 2 19 4" xfId="6128" xr:uid="{00000000-0005-0000-0000-000009670000}"/>
    <cellStyle name="Normal 3 2 2" xfId="56" xr:uid="{00000000-0005-0000-0000-00000A670000}"/>
    <cellStyle name="Normal 3 2 2 10" xfId="382" xr:uid="{00000000-0005-0000-0000-00000B670000}"/>
    <cellStyle name="Normal 3 2 2 10 2" xfId="3366" xr:uid="{00000000-0005-0000-0000-00000C670000}"/>
    <cellStyle name="Normal 3 2 2 10 2 2" xfId="6868" xr:uid="{00000000-0005-0000-0000-00000D670000}"/>
    <cellStyle name="Normal 3 2 2 10 3" xfId="9336" xr:uid="{00000000-0005-0000-0000-00000E670000}"/>
    <cellStyle name="Normal 3 2 2 10 4" xfId="4705" xr:uid="{00000000-0005-0000-0000-00000F670000}"/>
    <cellStyle name="Normal 3 2 2 11" xfId="556" xr:uid="{00000000-0005-0000-0000-000010670000}"/>
    <cellStyle name="Normal 3 2 2 11 2" xfId="3540" xr:uid="{00000000-0005-0000-0000-000011670000}"/>
    <cellStyle name="Normal 3 2 2 11 2 2" xfId="6869" xr:uid="{00000000-0005-0000-0000-000012670000}"/>
    <cellStyle name="Normal 3 2 2 11 3" xfId="9337" xr:uid="{00000000-0005-0000-0000-000013670000}"/>
    <cellStyle name="Normal 3 2 2 11 4" xfId="4879" xr:uid="{00000000-0005-0000-0000-000014670000}"/>
    <cellStyle name="Normal 3 2 2 12" xfId="730" xr:uid="{00000000-0005-0000-0000-000015670000}"/>
    <cellStyle name="Normal 3 2 2 12 2" xfId="3714" xr:uid="{00000000-0005-0000-0000-000016670000}"/>
    <cellStyle name="Normal 3 2 2 12 2 2" xfId="6870" xr:uid="{00000000-0005-0000-0000-000017670000}"/>
    <cellStyle name="Normal 3 2 2 12 3" xfId="9338" xr:uid="{00000000-0005-0000-0000-000018670000}"/>
    <cellStyle name="Normal 3 2 2 12 4" xfId="5053" xr:uid="{00000000-0005-0000-0000-000019670000}"/>
    <cellStyle name="Normal 3 2 2 13" xfId="905" xr:uid="{00000000-0005-0000-0000-00001A670000}"/>
    <cellStyle name="Normal 3 2 2 13 2" xfId="3889" xr:uid="{00000000-0005-0000-0000-00001B670000}"/>
    <cellStyle name="Normal 3 2 2 13 2 2" xfId="6871" xr:uid="{00000000-0005-0000-0000-00001C670000}"/>
    <cellStyle name="Normal 3 2 2 13 3" xfId="9339" xr:uid="{00000000-0005-0000-0000-00001D670000}"/>
    <cellStyle name="Normal 3 2 2 13 4" xfId="5227" xr:uid="{00000000-0005-0000-0000-00001E670000}"/>
    <cellStyle name="Normal 3 2 2 14" xfId="1081" xr:uid="{00000000-0005-0000-0000-00001F670000}"/>
    <cellStyle name="Normal 3 2 2 14 2" xfId="6872" xr:uid="{00000000-0005-0000-0000-000020670000}"/>
    <cellStyle name="Normal 3 2 2 14 3" xfId="9340" xr:uid="{00000000-0005-0000-0000-000021670000}"/>
    <cellStyle name="Normal 3 2 2 14 4" xfId="5399" xr:uid="{00000000-0005-0000-0000-000022670000}"/>
    <cellStyle name="Normal 3 2 2 15" xfId="1255" xr:uid="{00000000-0005-0000-0000-000023670000}"/>
    <cellStyle name="Normal 3 2 2 15 2" xfId="6873" xr:uid="{00000000-0005-0000-0000-000024670000}"/>
    <cellStyle name="Normal 3 2 2 15 3" xfId="9341" xr:uid="{00000000-0005-0000-0000-000025670000}"/>
    <cellStyle name="Normal 3 2 2 15 4" xfId="5607" xr:uid="{00000000-0005-0000-0000-000026670000}"/>
    <cellStyle name="Normal 3 2 2 16" xfId="1429" xr:uid="{00000000-0005-0000-0000-000027670000}"/>
    <cellStyle name="Normal 3 2 2 16 2" xfId="6874" xr:uid="{00000000-0005-0000-0000-000028670000}"/>
    <cellStyle name="Normal 3 2 2 16 3" xfId="9342" xr:uid="{00000000-0005-0000-0000-000029670000}"/>
    <cellStyle name="Normal 3 2 2 16 4" xfId="5781" xr:uid="{00000000-0005-0000-0000-00002A670000}"/>
    <cellStyle name="Normal 3 2 2 17" xfId="1603" xr:uid="{00000000-0005-0000-0000-00002B670000}"/>
    <cellStyle name="Normal 3 2 2 17 2" xfId="6875" xr:uid="{00000000-0005-0000-0000-00002C670000}"/>
    <cellStyle name="Normal 3 2 2 17 3" xfId="9343" xr:uid="{00000000-0005-0000-0000-00002D670000}"/>
    <cellStyle name="Normal 3 2 2 17 4" xfId="5955" xr:uid="{00000000-0005-0000-0000-00002E670000}"/>
    <cellStyle name="Normal 3 2 2 18" xfId="1777" xr:uid="{00000000-0005-0000-0000-00002F670000}"/>
    <cellStyle name="Normal 3 2 2 18 2" xfId="6876" xr:uid="{00000000-0005-0000-0000-000030670000}"/>
    <cellStyle name="Normal 3 2 2 18 3" xfId="9344" xr:uid="{00000000-0005-0000-0000-000031670000}"/>
    <cellStyle name="Normal 3 2 2 18 4" xfId="6129" xr:uid="{00000000-0005-0000-0000-000032670000}"/>
    <cellStyle name="Normal 3 2 2 19" xfId="1951" xr:uid="{00000000-0005-0000-0000-000033670000}"/>
    <cellStyle name="Normal 3 2 2 19 2" xfId="6877" xr:uid="{00000000-0005-0000-0000-000034670000}"/>
    <cellStyle name="Normal 3 2 2 19 3" xfId="9345" xr:uid="{00000000-0005-0000-0000-000035670000}"/>
    <cellStyle name="Normal 3 2 2 19 4" xfId="6303" xr:uid="{00000000-0005-0000-0000-000036670000}"/>
    <cellStyle name="Normal 3 2 2 2" xfId="73" xr:uid="{00000000-0005-0000-0000-000037670000}"/>
    <cellStyle name="Normal 3 2 2 2 10" xfId="557" xr:uid="{00000000-0005-0000-0000-000038670000}"/>
    <cellStyle name="Normal 3 2 2 2 10 2" xfId="3541" xr:uid="{00000000-0005-0000-0000-000039670000}"/>
    <cellStyle name="Normal 3 2 2 2 10 2 2" xfId="6879" xr:uid="{00000000-0005-0000-0000-00003A670000}"/>
    <cellStyle name="Normal 3 2 2 2 10 3" xfId="9347" xr:uid="{00000000-0005-0000-0000-00003B670000}"/>
    <cellStyle name="Normal 3 2 2 2 10 4" xfId="4880" xr:uid="{00000000-0005-0000-0000-00003C670000}"/>
    <cellStyle name="Normal 3 2 2 2 11" xfId="731" xr:uid="{00000000-0005-0000-0000-00003D670000}"/>
    <cellStyle name="Normal 3 2 2 2 11 2" xfId="3715" xr:uid="{00000000-0005-0000-0000-00003E670000}"/>
    <cellStyle name="Normal 3 2 2 2 11 2 2" xfId="6880" xr:uid="{00000000-0005-0000-0000-00003F670000}"/>
    <cellStyle name="Normal 3 2 2 2 11 3" xfId="9348" xr:uid="{00000000-0005-0000-0000-000040670000}"/>
    <cellStyle name="Normal 3 2 2 2 11 4" xfId="5054" xr:uid="{00000000-0005-0000-0000-000041670000}"/>
    <cellStyle name="Normal 3 2 2 2 12" xfId="906" xr:uid="{00000000-0005-0000-0000-000042670000}"/>
    <cellStyle name="Normal 3 2 2 2 12 2" xfId="3890" xr:uid="{00000000-0005-0000-0000-000043670000}"/>
    <cellStyle name="Normal 3 2 2 2 12 2 2" xfId="6881" xr:uid="{00000000-0005-0000-0000-000044670000}"/>
    <cellStyle name="Normal 3 2 2 2 12 3" xfId="9349" xr:uid="{00000000-0005-0000-0000-000045670000}"/>
    <cellStyle name="Normal 3 2 2 2 12 4" xfId="5228" xr:uid="{00000000-0005-0000-0000-000046670000}"/>
    <cellStyle name="Normal 3 2 2 2 13" xfId="1082" xr:uid="{00000000-0005-0000-0000-000047670000}"/>
    <cellStyle name="Normal 3 2 2 2 13 2" xfId="6882" xr:uid="{00000000-0005-0000-0000-000048670000}"/>
    <cellStyle name="Normal 3 2 2 2 13 3" xfId="9350" xr:uid="{00000000-0005-0000-0000-000049670000}"/>
    <cellStyle name="Normal 3 2 2 2 13 4" xfId="5401" xr:uid="{00000000-0005-0000-0000-00004A670000}"/>
    <cellStyle name="Normal 3 2 2 2 14" xfId="1256" xr:uid="{00000000-0005-0000-0000-00004B670000}"/>
    <cellStyle name="Normal 3 2 2 2 14 2" xfId="6883" xr:uid="{00000000-0005-0000-0000-00004C670000}"/>
    <cellStyle name="Normal 3 2 2 2 14 3" xfId="9351" xr:uid="{00000000-0005-0000-0000-00004D670000}"/>
    <cellStyle name="Normal 3 2 2 2 14 4" xfId="5608" xr:uid="{00000000-0005-0000-0000-00004E670000}"/>
    <cellStyle name="Normal 3 2 2 2 15" xfId="1430" xr:uid="{00000000-0005-0000-0000-00004F670000}"/>
    <cellStyle name="Normal 3 2 2 2 15 2" xfId="6884" xr:uid="{00000000-0005-0000-0000-000050670000}"/>
    <cellStyle name="Normal 3 2 2 2 15 3" xfId="9352" xr:uid="{00000000-0005-0000-0000-000051670000}"/>
    <cellStyle name="Normal 3 2 2 2 15 4" xfId="5782" xr:uid="{00000000-0005-0000-0000-000052670000}"/>
    <cellStyle name="Normal 3 2 2 2 16" xfId="1604" xr:uid="{00000000-0005-0000-0000-000053670000}"/>
    <cellStyle name="Normal 3 2 2 2 16 2" xfId="6885" xr:uid="{00000000-0005-0000-0000-000054670000}"/>
    <cellStyle name="Normal 3 2 2 2 16 3" xfId="9353" xr:uid="{00000000-0005-0000-0000-000055670000}"/>
    <cellStyle name="Normal 3 2 2 2 16 4" xfId="5956" xr:uid="{00000000-0005-0000-0000-000056670000}"/>
    <cellStyle name="Normal 3 2 2 2 17" xfId="1778" xr:uid="{00000000-0005-0000-0000-000057670000}"/>
    <cellStyle name="Normal 3 2 2 2 17 2" xfId="6886" xr:uid="{00000000-0005-0000-0000-000058670000}"/>
    <cellStyle name="Normal 3 2 2 2 17 3" xfId="9354" xr:uid="{00000000-0005-0000-0000-000059670000}"/>
    <cellStyle name="Normal 3 2 2 2 17 4" xfId="6130" xr:uid="{00000000-0005-0000-0000-00005A670000}"/>
    <cellStyle name="Normal 3 2 2 2 18" xfId="1952" xr:uid="{00000000-0005-0000-0000-00005B670000}"/>
    <cellStyle name="Normal 3 2 2 2 18 2" xfId="6887" xr:uid="{00000000-0005-0000-0000-00005C670000}"/>
    <cellStyle name="Normal 3 2 2 2 18 3" xfId="9355" xr:uid="{00000000-0005-0000-0000-00005D670000}"/>
    <cellStyle name="Normal 3 2 2 2 18 4" xfId="6304" xr:uid="{00000000-0005-0000-0000-00005E670000}"/>
    <cellStyle name="Normal 3 2 2 2 19" xfId="2128" xr:uid="{00000000-0005-0000-0000-00005F670000}"/>
    <cellStyle name="Normal 3 2 2 2 19 2" xfId="6888" xr:uid="{00000000-0005-0000-0000-000060670000}"/>
    <cellStyle name="Normal 3 2 2 2 19 3" xfId="9356" xr:uid="{00000000-0005-0000-0000-000061670000}"/>
    <cellStyle name="Normal 3 2 2 2 19 4" xfId="6482" xr:uid="{00000000-0005-0000-0000-000062670000}"/>
    <cellStyle name="Normal 3 2 2 2 2" xfId="83" xr:uid="{00000000-0005-0000-0000-000063670000}"/>
    <cellStyle name="Normal 3 2 2 2 2 10" xfId="732" xr:uid="{00000000-0005-0000-0000-000064670000}"/>
    <cellStyle name="Normal 3 2 2 2 2 10 2" xfId="3716" xr:uid="{00000000-0005-0000-0000-000065670000}"/>
    <cellStyle name="Normal 3 2 2 2 2 10 2 2" xfId="6890" xr:uid="{00000000-0005-0000-0000-000066670000}"/>
    <cellStyle name="Normal 3 2 2 2 2 10 3" xfId="9358" xr:uid="{00000000-0005-0000-0000-000067670000}"/>
    <cellStyle name="Normal 3 2 2 2 2 10 4" xfId="5055" xr:uid="{00000000-0005-0000-0000-000068670000}"/>
    <cellStyle name="Normal 3 2 2 2 2 11" xfId="907" xr:uid="{00000000-0005-0000-0000-000069670000}"/>
    <cellStyle name="Normal 3 2 2 2 2 11 2" xfId="3891" xr:uid="{00000000-0005-0000-0000-00006A670000}"/>
    <cellStyle name="Normal 3 2 2 2 2 11 2 2" xfId="6891" xr:uid="{00000000-0005-0000-0000-00006B670000}"/>
    <cellStyle name="Normal 3 2 2 2 2 11 3" xfId="9359" xr:uid="{00000000-0005-0000-0000-00006C670000}"/>
    <cellStyle name="Normal 3 2 2 2 2 11 4" xfId="5229" xr:uid="{00000000-0005-0000-0000-00006D670000}"/>
    <cellStyle name="Normal 3 2 2 2 2 12" xfId="1083" xr:uid="{00000000-0005-0000-0000-00006E670000}"/>
    <cellStyle name="Normal 3 2 2 2 2 12 2" xfId="6892" xr:uid="{00000000-0005-0000-0000-00006F670000}"/>
    <cellStyle name="Normal 3 2 2 2 2 12 3" xfId="9360" xr:uid="{00000000-0005-0000-0000-000070670000}"/>
    <cellStyle name="Normal 3 2 2 2 2 12 4" xfId="5404" xr:uid="{00000000-0005-0000-0000-000071670000}"/>
    <cellStyle name="Normal 3 2 2 2 2 13" xfId="1257" xr:uid="{00000000-0005-0000-0000-000072670000}"/>
    <cellStyle name="Normal 3 2 2 2 2 13 2" xfId="6893" xr:uid="{00000000-0005-0000-0000-000073670000}"/>
    <cellStyle name="Normal 3 2 2 2 2 13 3" xfId="9361" xr:uid="{00000000-0005-0000-0000-000074670000}"/>
    <cellStyle name="Normal 3 2 2 2 2 13 4" xfId="5609" xr:uid="{00000000-0005-0000-0000-000075670000}"/>
    <cellStyle name="Normal 3 2 2 2 2 14" xfId="1431" xr:uid="{00000000-0005-0000-0000-000076670000}"/>
    <cellStyle name="Normal 3 2 2 2 2 14 2" xfId="6894" xr:uid="{00000000-0005-0000-0000-000077670000}"/>
    <cellStyle name="Normal 3 2 2 2 2 14 3" xfId="9362" xr:uid="{00000000-0005-0000-0000-000078670000}"/>
    <cellStyle name="Normal 3 2 2 2 2 14 4" xfId="5783" xr:uid="{00000000-0005-0000-0000-000079670000}"/>
    <cellStyle name="Normal 3 2 2 2 2 15" xfId="1605" xr:uid="{00000000-0005-0000-0000-00007A670000}"/>
    <cellStyle name="Normal 3 2 2 2 2 15 2" xfId="6895" xr:uid="{00000000-0005-0000-0000-00007B670000}"/>
    <cellStyle name="Normal 3 2 2 2 2 15 3" xfId="9363" xr:uid="{00000000-0005-0000-0000-00007C670000}"/>
    <cellStyle name="Normal 3 2 2 2 2 15 4" xfId="5957" xr:uid="{00000000-0005-0000-0000-00007D670000}"/>
    <cellStyle name="Normal 3 2 2 2 2 16" xfId="1779" xr:uid="{00000000-0005-0000-0000-00007E670000}"/>
    <cellStyle name="Normal 3 2 2 2 2 16 2" xfId="6896" xr:uid="{00000000-0005-0000-0000-00007F670000}"/>
    <cellStyle name="Normal 3 2 2 2 2 16 3" xfId="9364" xr:uid="{00000000-0005-0000-0000-000080670000}"/>
    <cellStyle name="Normal 3 2 2 2 2 16 4" xfId="6131" xr:uid="{00000000-0005-0000-0000-000081670000}"/>
    <cellStyle name="Normal 3 2 2 2 2 17" xfId="1953" xr:uid="{00000000-0005-0000-0000-000082670000}"/>
    <cellStyle name="Normal 3 2 2 2 2 17 2" xfId="6897" xr:uid="{00000000-0005-0000-0000-000083670000}"/>
    <cellStyle name="Normal 3 2 2 2 2 17 3" xfId="9365" xr:uid="{00000000-0005-0000-0000-000084670000}"/>
    <cellStyle name="Normal 3 2 2 2 2 17 4" xfId="6305" xr:uid="{00000000-0005-0000-0000-000085670000}"/>
    <cellStyle name="Normal 3 2 2 2 2 18" xfId="2129" xr:uid="{00000000-0005-0000-0000-000086670000}"/>
    <cellStyle name="Normal 3 2 2 2 2 18 2" xfId="6898" xr:uid="{00000000-0005-0000-0000-000087670000}"/>
    <cellStyle name="Normal 3 2 2 2 2 18 3" xfId="9366" xr:uid="{00000000-0005-0000-0000-000088670000}"/>
    <cellStyle name="Normal 3 2 2 2 2 18 4" xfId="6483" xr:uid="{00000000-0005-0000-0000-000089670000}"/>
    <cellStyle name="Normal 3 2 2 2 2 19" xfId="2303" xr:uid="{00000000-0005-0000-0000-00008A670000}"/>
    <cellStyle name="Normal 3 2 2 2 2 19 2" xfId="6899" xr:uid="{00000000-0005-0000-0000-00008B670000}"/>
    <cellStyle name="Normal 3 2 2 2 2 19 3" xfId="9367" xr:uid="{00000000-0005-0000-0000-00008C670000}"/>
    <cellStyle name="Normal 3 2 2 2 2 19 4" xfId="6657" xr:uid="{00000000-0005-0000-0000-00008D670000}"/>
    <cellStyle name="Normal 3 2 2 2 2 2" xfId="99" xr:uid="{00000000-0005-0000-0000-00008E670000}"/>
    <cellStyle name="Normal 3 2 2 2 2 2 10" xfId="1084" xr:uid="{00000000-0005-0000-0000-00008F670000}"/>
    <cellStyle name="Normal 3 2 2 2 2 2 10 2" xfId="6901" xr:uid="{00000000-0005-0000-0000-000090670000}"/>
    <cellStyle name="Normal 3 2 2 2 2 2 10 3" xfId="9369" xr:uid="{00000000-0005-0000-0000-000091670000}"/>
    <cellStyle name="Normal 3 2 2 2 2 2 10 4" xfId="5409" xr:uid="{00000000-0005-0000-0000-000092670000}"/>
    <cellStyle name="Normal 3 2 2 2 2 2 11" xfId="1258" xr:uid="{00000000-0005-0000-0000-000093670000}"/>
    <cellStyle name="Normal 3 2 2 2 2 2 11 2" xfId="6902" xr:uid="{00000000-0005-0000-0000-000094670000}"/>
    <cellStyle name="Normal 3 2 2 2 2 2 11 3" xfId="9370" xr:uid="{00000000-0005-0000-0000-000095670000}"/>
    <cellStyle name="Normal 3 2 2 2 2 2 11 4" xfId="5610" xr:uid="{00000000-0005-0000-0000-000096670000}"/>
    <cellStyle name="Normal 3 2 2 2 2 2 12" xfId="1432" xr:uid="{00000000-0005-0000-0000-000097670000}"/>
    <cellStyle name="Normal 3 2 2 2 2 2 12 2" xfId="6903" xr:uid="{00000000-0005-0000-0000-000098670000}"/>
    <cellStyle name="Normal 3 2 2 2 2 2 12 3" xfId="9371" xr:uid="{00000000-0005-0000-0000-000099670000}"/>
    <cellStyle name="Normal 3 2 2 2 2 2 12 4" xfId="5784" xr:uid="{00000000-0005-0000-0000-00009A670000}"/>
    <cellStyle name="Normal 3 2 2 2 2 2 13" xfId="1606" xr:uid="{00000000-0005-0000-0000-00009B670000}"/>
    <cellStyle name="Normal 3 2 2 2 2 2 13 2" xfId="6904" xr:uid="{00000000-0005-0000-0000-00009C670000}"/>
    <cellStyle name="Normal 3 2 2 2 2 2 13 3" xfId="9372" xr:uid="{00000000-0005-0000-0000-00009D670000}"/>
    <cellStyle name="Normal 3 2 2 2 2 2 13 4" xfId="5958" xr:uid="{00000000-0005-0000-0000-00009E670000}"/>
    <cellStyle name="Normal 3 2 2 2 2 2 14" xfId="1780" xr:uid="{00000000-0005-0000-0000-00009F670000}"/>
    <cellStyle name="Normal 3 2 2 2 2 2 14 2" xfId="6905" xr:uid="{00000000-0005-0000-0000-0000A0670000}"/>
    <cellStyle name="Normal 3 2 2 2 2 2 14 3" xfId="9373" xr:uid="{00000000-0005-0000-0000-0000A1670000}"/>
    <cellStyle name="Normal 3 2 2 2 2 2 14 4" xfId="6132" xr:uid="{00000000-0005-0000-0000-0000A2670000}"/>
    <cellStyle name="Normal 3 2 2 2 2 2 15" xfId="1954" xr:uid="{00000000-0005-0000-0000-0000A3670000}"/>
    <cellStyle name="Normal 3 2 2 2 2 2 15 2" xfId="6906" xr:uid="{00000000-0005-0000-0000-0000A4670000}"/>
    <cellStyle name="Normal 3 2 2 2 2 2 15 3" xfId="9374" xr:uid="{00000000-0005-0000-0000-0000A5670000}"/>
    <cellStyle name="Normal 3 2 2 2 2 2 15 4" xfId="6306" xr:uid="{00000000-0005-0000-0000-0000A6670000}"/>
    <cellStyle name="Normal 3 2 2 2 2 2 16" xfId="2130" xr:uid="{00000000-0005-0000-0000-0000A7670000}"/>
    <cellStyle name="Normal 3 2 2 2 2 2 16 2" xfId="6907" xr:uid="{00000000-0005-0000-0000-0000A8670000}"/>
    <cellStyle name="Normal 3 2 2 2 2 2 16 3" xfId="9375" xr:uid="{00000000-0005-0000-0000-0000A9670000}"/>
    <cellStyle name="Normal 3 2 2 2 2 2 16 4" xfId="6484" xr:uid="{00000000-0005-0000-0000-0000AA670000}"/>
    <cellStyle name="Normal 3 2 2 2 2 2 17" xfId="2304" xr:uid="{00000000-0005-0000-0000-0000AB670000}"/>
    <cellStyle name="Normal 3 2 2 2 2 2 17 2" xfId="6908" xr:uid="{00000000-0005-0000-0000-0000AC670000}"/>
    <cellStyle name="Normal 3 2 2 2 2 2 17 3" xfId="9376" xr:uid="{00000000-0005-0000-0000-0000AD670000}"/>
    <cellStyle name="Normal 3 2 2 2 2 2 17 4" xfId="6658" xr:uid="{00000000-0005-0000-0000-0000AE670000}"/>
    <cellStyle name="Normal 3 2 2 2 2 2 18" xfId="2476" xr:uid="{00000000-0005-0000-0000-0000AF670000}"/>
    <cellStyle name="Normal 3 2 2 2 2 2 18 2" xfId="6900" xr:uid="{00000000-0005-0000-0000-0000B0670000}"/>
    <cellStyle name="Normal 3 2 2 2 2 2 19" xfId="2646" xr:uid="{00000000-0005-0000-0000-0000B1670000}"/>
    <cellStyle name="Normal 3 2 2 2 2 2 19 2" xfId="9368" xr:uid="{00000000-0005-0000-0000-0000B2670000}"/>
    <cellStyle name="Normal 3 2 2 2 2 2 2" xfId="116" xr:uid="{00000000-0005-0000-0000-0000B3670000}"/>
    <cellStyle name="Normal 3 2 2 2 2 2 2 10" xfId="1259" xr:uid="{00000000-0005-0000-0000-0000B4670000}"/>
    <cellStyle name="Normal 3 2 2 2 2 2 2 10 2" xfId="6910" xr:uid="{00000000-0005-0000-0000-0000B5670000}"/>
    <cellStyle name="Normal 3 2 2 2 2 2 2 10 3" xfId="9378" xr:uid="{00000000-0005-0000-0000-0000B6670000}"/>
    <cellStyle name="Normal 3 2 2 2 2 2 2 10 4" xfId="5611" xr:uid="{00000000-0005-0000-0000-0000B7670000}"/>
    <cellStyle name="Normal 3 2 2 2 2 2 2 11" xfId="1433" xr:uid="{00000000-0005-0000-0000-0000B8670000}"/>
    <cellStyle name="Normal 3 2 2 2 2 2 2 11 2" xfId="6911" xr:uid="{00000000-0005-0000-0000-0000B9670000}"/>
    <cellStyle name="Normal 3 2 2 2 2 2 2 11 3" xfId="9379" xr:uid="{00000000-0005-0000-0000-0000BA670000}"/>
    <cellStyle name="Normal 3 2 2 2 2 2 2 11 4" xfId="5785" xr:uid="{00000000-0005-0000-0000-0000BB670000}"/>
    <cellStyle name="Normal 3 2 2 2 2 2 2 12" xfId="1607" xr:uid="{00000000-0005-0000-0000-0000BC670000}"/>
    <cellStyle name="Normal 3 2 2 2 2 2 2 12 2" xfId="6912" xr:uid="{00000000-0005-0000-0000-0000BD670000}"/>
    <cellStyle name="Normal 3 2 2 2 2 2 2 12 3" xfId="9380" xr:uid="{00000000-0005-0000-0000-0000BE670000}"/>
    <cellStyle name="Normal 3 2 2 2 2 2 2 12 4" xfId="5959" xr:uid="{00000000-0005-0000-0000-0000BF670000}"/>
    <cellStyle name="Normal 3 2 2 2 2 2 2 13" xfId="1781" xr:uid="{00000000-0005-0000-0000-0000C0670000}"/>
    <cellStyle name="Normal 3 2 2 2 2 2 2 13 2" xfId="6913" xr:uid="{00000000-0005-0000-0000-0000C1670000}"/>
    <cellStyle name="Normal 3 2 2 2 2 2 2 13 3" xfId="9381" xr:uid="{00000000-0005-0000-0000-0000C2670000}"/>
    <cellStyle name="Normal 3 2 2 2 2 2 2 13 4" xfId="6133" xr:uid="{00000000-0005-0000-0000-0000C3670000}"/>
    <cellStyle name="Normal 3 2 2 2 2 2 2 14" xfId="1955" xr:uid="{00000000-0005-0000-0000-0000C4670000}"/>
    <cellStyle name="Normal 3 2 2 2 2 2 2 14 2" xfId="6914" xr:uid="{00000000-0005-0000-0000-0000C5670000}"/>
    <cellStyle name="Normal 3 2 2 2 2 2 2 14 3" xfId="9382" xr:uid="{00000000-0005-0000-0000-0000C6670000}"/>
    <cellStyle name="Normal 3 2 2 2 2 2 2 14 4" xfId="6307" xr:uid="{00000000-0005-0000-0000-0000C7670000}"/>
    <cellStyle name="Normal 3 2 2 2 2 2 2 15" xfId="2131" xr:uid="{00000000-0005-0000-0000-0000C8670000}"/>
    <cellStyle name="Normal 3 2 2 2 2 2 2 15 2" xfId="6915" xr:uid="{00000000-0005-0000-0000-0000C9670000}"/>
    <cellStyle name="Normal 3 2 2 2 2 2 2 15 3" xfId="9383" xr:uid="{00000000-0005-0000-0000-0000CA670000}"/>
    <cellStyle name="Normal 3 2 2 2 2 2 2 15 4" xfId="6485" xr:uid="{00000000-0005-0000-0000-0000CB670000}"/>
    <cellStyle name="Normal 3 2 2 2 2 2 2 16" xfId="2305" xr:uid="{00000000-0005-0000-0000-0000CC670000}"/>
    <cellStyle name="Normal 3 2 2 2 2 2 2 16 2" xfId="6916" xr:uid="{00000000-0005-0000-0000-0000CD670000}"/>
    <cellStyle name="Normal 3 2 2 2 2 2 2 16 3" xfId="9384" xr:uid="{00000000-0005-0000-0000-0000CE670000}"/>
    <cellStyle name="Normal 3 2 2 2 2 2 2 16 4" xfId="6659" xr:uid="{00000000-0005-0000-0000-0000CF670000}"/>
    <cellStyle name="Normal 3 2 2 2 2 2 2 17" xfId="2477" xr:uid="{00000000-0005-0000-0000-0000D0670000}"/>
    <cellStyle name="Normal 3 2 2 2 2 2 2 17 2" xfId="6909" xr:uid="{00000000-0005-0000-0000-0000D1670000}"/>
    <cellStyle name="Normal 3 2 2 2 2 2 2 18" xfId="2647" xr:uid="{00000000-0005-0000-0000-0000D2670000}"/>
    <cellStyle name="Normal 3 2 2 2 2 2 2 18 2" xfId="9377" xr:uid="{00000000-0005-0000-0000-0000D3670000}"/>
    <cellStyle name="Normal 3 2 2 2 2 2 2 19" xfId="2817" xr:uid="{00000000-0005-0000-0000-0000D4670000}"/>
    <cellStyle name="Normal 3 2 2 2 2 2 2 19 2" xfId="11771" xr:uid="{00000000-0005-0000-0000-0000D5670000}"/>
    <cellStyle name="Normal 3 2 2 2 2 2 2 2" xfId="194" xr:uid="{00000000-0005-0000-0000-0000D6670000}"/>
    <cellStyle name="Normal 3 2 2 2 2 2 2 2 10" xfId="1608" xr:uid="{00000000-0005-0000-0000-0000D7670000}"/>
    <cellStyle name="Normal 3 2 2 2 2 2 2 2 10 2" xfId="6918" xr:uid="{00000000-0005-0000-0000-0000D8670000}"/>
    <cellStyle name="Normal 3 2 2 2 2 2 2 2 10 3" xfId="9386" xr:uid="{00000000-0005-0000-0000-0000D9670000}"/>
    <cellStyle name="Normal 3 2 2 2 2 2 2 2 10 4" xfId="5786" xr:uid="{00000000-0005-0000-0000-0000DA670000}"/>
    <cellStyle name="Normal 3 2 2 2 2 2 2 2 11" xfId="1782" xr:uid="{00000000-0005-0000-0000-0000DB670000}"/>
    <cellStyle name="Normal 3 2 2 2 2 2 2 2 11 2" xfId="6919" xr:uid="{00000000-0005-0000-0000-0000DC670000}"/>
    <cellStyle name="Normal 3 2 2 2 2 2 2 2 11 3" xfId="9387" xr:uid="{00000000-0005-0000-0000-0000DD670000}"/>
    <cellStyle name="Normal 3 2 2 2 2 2 2 2 11 4" xfId="5960" xr:uid="{00000000-0005-0000-0000-0000DE670000}"/>
    <cellStyle name="Normal 3 2 2 2 2 2 2 2 12" xfId="1956" xr:uid="{00000000-0005-0000-0000-0000DF670000}"/>
    <cellStyle name="Normal 3 2 2 2 2 2 2 2 12 2" xfId="6920" xr:uid="{00000000-0005-0000-0000-0000E0670000}"/>
    <cellStyle name="Normal 3 2 2 2 2 2 2 2 12 3" xfId="9388" xr:uid="{00000000-0005-0000-0000-0000E1670000}"/>
    <cellStyle name="Normal 3 2 2 2 2 2 2 2 12 4" xfId="6134" xr:uid="{00000000-0005-0000-0000-0000E2670000}"/>
    <cellStyle name="Normal 3 2 2 2 2 2 2 2 13" xfId="2132" xr:uid="{00000000-0005-0000-0000-0000E3670000}"/>
    <cellStyle name="Normal 3 2 2 2 2 2 2 2 13 2" xfId="6921" xr:uid="{00000000-0005-0000-0000-0000E4670000}"/>
    <cellStyle name="Normal 3 2 2 2 2 2 2 2 13 3" xfId="9389" xr:uid="{00000000-0005-0000-0000-0000E5670000}"/>
    <cellStyle name="Normal 3 2 2 2 2 2 2 2 13 4" xfId="6308" xr:uid="{00000000-0005-0000-0000-0000E6670000}"/>
    <cellStyle name="Normal 3 2 2 2 2 2 2 2 14" xfId="2306" xr:uid="{00000000-0005-0000-0000-0000E7670000}"/>
    <cellStyle name="Normal 3 2 2 2 2 2 2 2 14 2" xfId="6922" xr:uid="{00000000-0005-0000-0000-0000E8670000}"/>
    <cellStyle name="Normal 3 2 2 2 2 2 2 2 14 3" xfId="9390" xr:uid="{00000000-0005-0000-0000-0000E9670000}"/>
    <cellStyle name="Normal 3 2 2 2 2 2 2 2 14 4" xfId="6486" xr:uid="{00000000-0005-0000-0000-0000EA670000}"/>
    <cellStyle name="Normal 3 2 2 2 2 2 2 2 15" xfId="2478" xr:uid="{00000000-0005-0000-0000-0000EB670000}"/>
    <cellStyle name="Normal 3 2 2 2 2 2 2 2 15 2" xfId="6923" xr:uid="{00000000-0005-0000-0000-0000EC670000}"/>
    <cellStyle name="Normal 3 2 2 2 2 2 2 2 15 3" xfId="9391" xr:uid="{00000000-0005-0000-0000-0000ED670000}"/>
    <cellStyle name="Normal 3 2 2 2 2 2 2 2 15 4" xfId="6660" xr:uid="{00000000-0005-0000-0000-0000EE670000}"/>
    <cellStyle name="Normal 3 2 2 2 2 2 2 2 16" xfId="2648" xr:uid="{00000000-0005-0000-0000-0000EF670000}"/>
    <cellStyle name="Normal 3 2 2 2 2 2 2 2 16 2" xfId="6917" xr:uid="{00000000-0005-0000-0000-0000F0670000}"/>
    <cellStyle name="Normal 3 2 2 2 2 2 2 2 17" xfId="2818" xr:uid="{00000000-0005-0000-0000-0000F1670000}"/>
    <cellStyle name="Normal 3 2 2 2 2 2 2 2 17 2" xfId="9385" xr:uid="{00000000-0005-0000-0000-0000F2670000}"/>
    <cellStyle name="Normal 3 2 2 2 2 2 2 2 18" xfId="2989" xr:uid="{00000000-0005-0000-0000-0000F3670000}"/>
    <cellStyle name="Normal 3 2 2 2 2 2 2 2 18 2" xfId="11772" xr:uid="{00000000-0005-0000-0000-0000F4670000}"/>
    <cellStyle name="Normal 3 2 2 2 2 2 2 2 19" xfId="3197" xr:uid="{00000000-0005-0000-0000-0000F5670000}"/>
    <cellStyle name="Normal 3 2 2 2 2 2 2 2 2" xfId="195" xr:uid="{00000000-0005-0000-0000-0000F6670000}"/>
    <cellStyle name="Normal 3 2 2 2 2 2 2 2 2 10" xfId="1783" xr:uid="{00000000-0005-0000-0000-0000F7670000}"/>
    <cellStyle name="Normal 3 2 2 2 2 2 2 2 2 10 2" xfId="6925" xr:uid="{00000000-0005-0000-0000-0000F8670000}"/>
    <cellStyle name="Normal 3 2 2 2 2 2 2 2 2 10 3" xfId="9393" xr:uid="{00000000-0005-0000-0000-0000F9670000}"/>
    <cellStyle name="Normal 3 2 2 2 2 2 2 2 2 10 4" xfId="5961" xr:uid="{00000000-0005-0000-0000-0000FA670000}"/>
    <cellStyle name="Normal 3 2 2 2 2 2 2 2 2 11" xfId="1957" xr:uid="{00000000-0005-0000-0000-0000FB670000}"/>
    <cellStyle name="Normal 3 2 2 2 2 2 2 2 2 11 2" xfId="6926" xr:uid="{00000000-0005-0000-0000-0000FC670000}"/>
    <cellStyle name="Normal 3 2 2 2 2 2 2 2 2 11 3" xfId="9394" xr:uid="{00000000-0005-0000-0000-0000FD670000}"/>
    <cellStyle name="Normal 3 2 2 2 2 2 2 2 2 11 4" xfId="6135" xr:uid="{00000000-0005-0000-0000-0000FE670000}"/>
    <cellStyle name="Normal 3 2 2 2 2 2 2 2 2 12" xfId="2133" xr:uid="{00000000-0005-0000-0000-0000FF670000}"/>
    <cellStyle name="Normal 3 2 2 2 2 2 2 2 2 12 2" xfId="6927" xr:uid="{00000000-0005-0000-0000-000000680000}"/>
    <cellStyle name="Normal 3 2 2 2 2 2 2 2 2 12 3" xfId="9395" xr:uid="{00000000-0005-0000-0000-000001680000}"/>
    <cellStyle name="Normal 3 2 2 2 2 2 2 2 2 12 4" xfId="6309" xr:uid="{00000000-0005-0000-0000-000002680000}"/>
    <cellStyle name="Normal 3 2 2 2 2 2 2 2 2 13" xfId="2307" xr:uid="{00000000-0005-0000-0000-000003680000}"/>
    <cellStyle name="Normal 3 2 2 2 2 2 2 2 2 13 2" xfId="6928" xr:uid="{00000000-0005-0000-0000-000004680000}"/>
    <cellStyle name="Normal 3 2 2 2 2 2 2 2 2 13 3" xfId="9396" xr:uid="{00000000-0005-0000-0000-000005680000}"/>
    <cellStyle name="Normal 3 2 2 2 2 2 2 2 2 13 4" xfId="6487" xr:uid="{00000000-0005-0000-0000-000006680000}"/>
    <cellStyle name="Normal 3 2 2 2 2 2 2 2 2 14" xfId="2479" xr:uid="{00000000-0005-0000-0000-000007680000}"/>
    <cellStyle name="Normal 3 2 2 2 2 2 2 2 2 14 2" xfId="6929" xr:uid="{00000000-0005-0000-0000-000008680000}"/>
    <cellStyle name="Normal 3 2 2 2 2 2 2 2 2 14 3" xfId="9397" xr:uid="{00000000-0005-0000-0000-000009680000}"/>
    <cellStyle name="Normal 3 2 2 2 2 2 2 2 2 14 4" xfId="6661" xr:uid="{00000000-0005-0000-0000-00000A680000}"/>
    <cellStyle name="Normal 3 2 2 2 2 2 2 2 2 15" xfId="2649" xr:uid="{00000000-0005-0000-0000-00000B680000}"/>
    <cellStyle name="Normal 3 2 2 2 2 2 2 2 2 15 2" xfId="6924" xr:uid="{00000000-0005-0000-0000-00000C680000}"/>
    <cellStyle name="Normal 3 2 2 2 2 2 2 2 2 16" xfId="2819" xr:uid="{00000000-0005-0000-0000-00000D680000}"/>
    <cellStyle name="Normal 3 2 2 2 2 2 2 2 2 16 2" xfId="9392" xr:uid="{00000000-0005-0000-0000-00000E680000}"/>
    <cellStyle name="Normal 3 2 2 2 2 2 2 2 2 17" xfId="2990" xr:uid="{00000000-0005-0000-0000-00000F680000}"/>
    <cellStyle name="Normal 3 2 2 2 2 2 2 2 2 17 2" xfId="11773" xr:uid="{00000000-0005-0000-0000-000010680000}"/>
    <cellStyle name="Normal 3 2 2 2 2 2 2 2 2 18" xfId="3198" xr:uid="{00000000-0005-0000-0000-000011680000}"/>
    <cellStyle name="Normal 3 2 2 2 2 2 2 2 2 19" xfId="4067" xr:uid="{00000000-0005-0000-0000-000012680000}"/>
    <cellStyle name="Normal 3 2 2 2 2 2 2 2 2 2" xfId="388" xr:uid="{00000000-0005-0000-0000-000013680000}"/>
    <cellStyle name="Normal 3 2 2 2 2 2 2 2 2 2 2" xfId="3372" xr:uid="{00000000-0005-0000-0000-000014680000}"/>
    <cellStyle name="Normal 3 2 2 2 2 2 2 2 2 2 2 2" xfId="6930" xr:uid="{00000000-0005-0000-0000-000015680000}"/>
    <cellStyle name="Normal 3 2 2 2 2 2 2 2 2 2 3" xfId="9398" xr:uid="{00000000-0005-0000-0000-000016680000}"/>
    <cellStyle name="Normal 3 2 2 2 2 2 2 2 2 2 4" xfId="4494" xr:uid="{00000000-0005-0000-0000-000017680000}"/>
    <cellStyle name="Normal 3 2 2 2 2 2 2 2 2 20" xfId="4239" xr:uid="{00000000-0005-0000-0000-000018680000}"/>
    <cellStyle name="Normal 3 2 2 2 2 2 2 2 2 3" xfId="562" xr:uid="{00000000-0005-0000-0000-000019680000}"/>
    <cellStyle name="Normal 3 2 2 2 2 2 2 2 2 3 2" xfId="3546" xr:uid="{00000000-0005-0000-0000-00001A680000}"/>
    <cellStyle name="Normal 3 2 2 2 2 2 2 2 2 3 2 2" xfId="6931" xr:uid="{00000000-0005-0000-0000-00001B680000}"/>
    <cellStyle name="Normal 3 2 2 2 2 2 2 2 2 3 3" xfId="9399" xr:uid="{00000000-0005-0000-0000-00001C680000}"/>
    <cellStyle name="Normal 3 2 2 2 2 2 2 2 2 3 4" xfId="4711" xr:uid="{00000000-0005-0000-0000-00001D680000}"/>
    <cellStyle name="Normal 3 2 2 2 2 2 2 2 2 4" xfId="736" xr:uid="{00000000-0005-0000-0000-00001E680000}"/>
    <cellStyle name="Normal 3 2 2 2 2 2 2 2 2 4 2" xfId="3720" xr:uid="{00000000-0005-0000-0000-00001F680000}"/>
    <cellStyle name="Normal 3 2 2 2 2 2 2 2 2 4 2 2" xfId="6932" xr:uid="{00000000-0005-0000-0000-000020680000}"/>
    <cellStyle name="Normal 3 2 2 2 2 2 2 2 2 4 3" xfId="9400" xr:uid="{00000000-0005-0000-0000-000021680000}"/>
    <cellStyle name="Normal 3 2 2 2 2 2 2 2 2 4 4" xfId="4885" xr:uid="{00000000-0005-0000-0000-000022680000}"/>
    <cellStyle name="Normal 3 2 2 2 2 2 2 2 2 5" xfId="911" xr:uid="{00000000-0005-0000-0000-000023680000}"/>
    <cellStyle name="Normal 3 2 2 2 2 2 2 2 2 5 2" xfId="3895" xr:uid="{00000000-0005-0000-0000-000024680000}"/>
    <cellStyle name="Normal 3 2 2 2 2 2 2 2 2 5 2 2" xfId="6933" xr:uid="{00000000-0005-0000-0000-000025680000}"/>
    <cellStyle name="Normal 3 2 2 2 2 2 2 2 2 5 3" xfId="9401" xr:uid="{00000000-0005-0000-0000-000026680000}"/>
    <cellStyle name="Normal 3 2 2 2 2 2 2 2 2 5 4" xfId="5059" xr:uid="{00000000-0005-0000-0000-000027680000}"/>
    <cellStyle name="Normal 3 2 2 2 2 2 2 2 2 6" xfId="1087" xr:uid="{00000000-0005-0000-0000-000028680000}"/>
    <cellStyle name="Normal 3 2 2 2 2 2 2 2 2 6 2" xfId="6934" xr:uid="{00000000-0005-0000-0000-000029680000}"/>
    <cellStyle name="Normal 3 2 2 2 2 2 2 2 2 6 3" xfId="9402" xr:uid="{00000000-0005-0000-0000-00002A680000}"/>
    <cellStyle name="Normal 3 2 2 2 2 2 2 2 2 6 4" xfId="5233" xr:uid="{00000000-0005-0000-0000-00002B680000}"/>
    <cellStyle name="Normal 3 2 2 2 2 2 2 2 2 7" xfId="1261" xr:uid="{00000000-0005-0000-0000-00002C680000}"/>
    <cellStyle name="Normal 3 2 2 2 2 2 2 2 2 7 2" xfId="6935" xr:uid="{00000000-0005-0000-0000-00002D680000}"/>
    <cellStyle name="Normal 3 2 2 2 2 2 2 2 2 7 3" xfId="9403" xr:uid="{00000000-0005-0000-0000-00002E680000}"/>
    <cellStyle name="Normal 3 2 2 2 2 2 2 2 2 7 4" xfId="5439" xr:uid="{00000000-0005-0000-0000-00002F680000}"/>
    <cellStyle name="Normal 3 2 2 2 2 2 2 2 2 8" xfId="1435" xr:uid="{00000000-0005-0000-0000-000030680000}"/>
    <cellStyle name="Normal 3 2 2 2 2 2 2 2 2 8 2" xfId="6936" xr:uid="{00000000-0005-0000-0000-000031680000}"/>
    <cellStyle name="Normal 3 2 2 2 2 2 2 2 2 8 3" xfId="9404" xr:uid="{00000000-0005-0000-0000-000032680000}"/>
    <cellStyle name="Normal 3 2 2 2 2 2 2 2 2 8 4" xfId="5613" xr:uid="{00000000-0005-0000-0000-000033680000}"/>
    <cellStyle name="Normal 3 2 2 2 2 2 2 2 2 9" xfId="1609" xr:uid="{00000000-0005-0000-0000-000034680000}"/>
    <cellStyle name="Normal 3 2 2 2 2 2 2 2 2 9 2" xfId="6937" xr:uid="{00000000-0005-0000-0000-000035680000}"/>
    <cellStyle name="Normal 3 2 2 2 2 2 2 2 2 9 3" xfId="9405" xr:uid="{00000000-0005-0000-0000-000036680000}"/>
    <cellStyle name="Normal 3 2 2 2 2 2 2 2 2 9 4" xfId="5787" xr:uid="{00000000-0005-0000-0000-000037680000}"/>
    <cellStyle name="Normal 3 2 2 2 2 2 2 2 20" xfId="4066" xr:uid="{00000000-0005-0000-0000-000038680000}"/>
    <cellStyle name="Normal 3 2 2 2 2 2 2 2 21" xfId="4238" xr:uid="{00000000-0005-0000-0000-000039680000}"/>
    <cellStyle name="Normal 3 2 2 2 2 2 2 2 3" xfId="387" xr:uid="{00000000-0005-0000-0000-00003A680000}"/>
    <cellStyle name="Normal 3 2 2 2 2 2 2 2 3 2" xfId="3371" xr:uid="{00000000-0005-0000-0000-00003B680000}"/>
    <cellStyle name="Normal 3 2 2 2 2 2 2 2 3 2 2" xfId="6938" xr:uid="{00000000-0005-0000-0000-00003C680000}"/>
    <cellStyle name="Normal 3 2 2 2 2 2 2 2 3 3" xfId="9406" xr:uid="{00000000-0005-0000-0000-00003D680000}"/>
    <cellStyle name="Normal 3 2 2 2 2 2 2 2 3 4" xfId="4493" xr:uid="{00000000-0005-0000-0000-00003E680000}"/>
    <cellStyle name="Normal 3 2 2 2 2 2 2 2 4" xfId="561" xr:uid="{00000000-0005-0000-0000-00003F680000}"/>
    <cellStyle name="Normal 3 2 2 2 2 2 2 2 4 2" xfId="3545" xr:uid="{00000000-0005-0000-0000-000040680000}"/>
    <cellStyle name="Normal 3 2 2 2 2 2 2 2 4 2 2" xfId="6939" xr:uid="{00000000-0005-0000-0000-000041680000}"/>
    <cellStyle name="Normal 3 2 2 2 2 2 2 2 4 3" xfId="9407" xr:uid="{00000000-0005-0000-0000-000042680000}"/>
    <cellStyle name="Normal 3 2 2 2 2 2 2 2 4 4" xfId="4710" xr:uid="{00000000-0005-0000-0000-000043680000}"/>
    <cellStyle name="Normal 3 2 2 2 2 2 2 2 5" xfId="735" xr:uid="{00000000-0005-0000-0000-000044680000}"/>
    <cellStyle name="Normal 3 2 2 2 2 2 2 2 5 2" xfId="3719" xr:uid="{00000000-0005-0000-0000-000045680000}"/>
    <cellStyle name="Normal 3 2 2 2 2 2 2 2 5 2 2" xfId="6940" xr:uid="{00000000-0005-0000-0000-000046680000}"/>
    <cellStyle name="Normal 3 2 2 2 2 2 2 2 5 3" xfId="9408" xr:uid="{00000000-0005-0000-0000-000047680000}"/>
    <cellStyle name="Normal 3 2 2 2 2 2 2 2 5 4" xfId="4884" xr:uid="{00000000-0005-0000-0000-000048680000}"/>
    <cellStyle name="Normal 3 2 2 2 2 2 2 2 6" xfId="910" xr:uid="{00000000-0005-0000-0000-000049680000}"/>
    <cellStyle name="Normal 3 2 2 2 2 2 2 2 6 2" xfId="3894" xr:uid="{00000000-0005-0000-0000-00004A680000}"/>
    <cellStyle name="Normal 3 2 2 2 2 2 2 2 6 2 2" xfId="6941" xr:uid="{00000000-0005-0000-0000-00004B680000}"/>
    <cellStyle name="Normal 3 2 2 2 2 2 2 2 6 3" xfId="9409" xr:uid="{00000000-0005-0000-0000-00004C680000}"/>
    <cellStyle name="Normal 3 2 2 2 2 2 2 2 6 4" xfId="5058" xr:uid="{00000000-0005-0000-0000-00004D680000}"/>
    <cellStyle name="Normal 3 2 2 2 2 2 2 2 7" xfId="1086" xr:uid="{00000000-0005-0000-0000-00004E680000}"/>
    <cellStyle name="Normal 3 2 2 2 2 2 2 2 7 2" xfId="6942" xr:uid="{00000000-0005-0000-0000-00004F680000}"/>
    <cellStyle name="Normal 3 2 2 2 2 2 2 2 7 3" xfId="9410" xr:uid="{00000000-0005-0000-0000-000050680000}"/>
    <cellStyle name="Normal 3 2 2 2 2 2 2 2 7 4" xfId="5232" xr:uid="{00000000-0005-0000-0000-000051680000}"/>
    <cellStyle name="Normal 3 2 2 2 2 2 2 2 8" xfId="1260" xr:uid="{00000000-0005-0000-0000-000052680000}"/>
    <cellStyle name="Normal 3 2 2 2 2 2 2 2 8 2" xfId="6943" xr:uid="{00000000-0005-0000-0000-000053680000}"/>
    <cellStyle name="Normal 3 2 2 2 2 2 2 2 8 3" xfId="9411" xr:uid="{00000000-0005-0000-0000-000054680000}"/>
    <cellStyle name="Normal 3 2 2 2 2 2 2 2 8 4" xfId="5438" xr:uid="{00000000-0005-0000-0000-000055680000}"/>
    <cellStyle name="Normal 3 2 2 2 2 2 2 2 9" xfId="1434" xr:uid="{00000000-0005-0000-0000-000056680000}"/>
    <cellStyle name="Normal 3 2 2 2 2 2 2 2 9 2" xfId="6944" xr:uid="{00000000-0005-0000-0000-000057680000}"/>
    <cellStyle name="Normal 3 2 2 2 2 2 2 2 9 3" xfId="9412" xr:uid="{00000000-0005-0000-0000-000058680000}"/>
    <cellStyle name="Normal 3 2 2 2 2 2 2 2 9 4" xfId="5612" xr:uid="{00000000-0005-0000-0000-000059680000}"/>
    <cellStyle name="Normal 3 2 2 2 2 2 2 20" xfId="2988" xr:uid="{00000000-0005-0000-0000-00005A680000}"/>
    <cellStyle name="Normal 3 2 2 2 2 2 2 21" xfId="3173" xr:uid="{00000000-0005-0000-0000-00005B680000}"/>
    <cellStyle name="Normal 3 2 2 2 2 2 2 22" xfId="4065" xr:uid="{00000000-0005-0000-0000-00005C680000}"/>
    <cellStyle name="Normal 3 2 2 2 2 2 2 23" xfId="4237" xr:uid="{00000000-0005-0000-0000-00005D680000}"/>
    <cellStyle name="Normal 3 2 2 2 2 2 2 3" xfId="196" xr:uid="{00000000-0005-0000-0000-00005E680000}"/>
    <cellStyle name="Normal 3 2 2 2 2 2 2 3 10" xfId="1784" xr:uid="{00000000-0005-0000-0000-00005F680000}"/>
    <cellStyle name="Normal 3 2 2 2 2 2 2 3 10 2" xfId="6946" xr:uid="{00000000-0005-0000-0000-000060680000}"/>
    <cellStyle name="Normal 3 2 2 2 2 2 2 3 10 3" xfId="9414" xr:uid="{00000000-0005-0000-0000-000061680000}"/>
    <cellStyle name="Normal 3 2 2 2 2 2 2 3 10 4" xfId="5962" xr:uid="{00000000-0005-0000-0000-000062680000}"/>
    <cellStyle name="Normal 3 2 2 2 2 2 2 3 11" xfId="1958" xr:uid="{00000000-0005-0000-0000-000063680000}"/>
    <cellStyle name="Normal 3 2 2 2 2 2 2 3 11 2" xfId="6947" xr:uid="{00000000-0005-0000-0000-000064680000}"/>
    <cellStyle name="Normal 3 2 2 2 2 2 2 3 11 3" xfId="9415" xr:uid="{00000000-0005-0000-0000-000065680000}"/>
    <cellStyle name="Normal 3 2 2 2 2 2 2 3 11 4" xfId="6136" xr:uid="{00000000-0005-0000-0000-000066680000}"/>
    <cellStyle name="Normal 3 2 2 2 2 2 2 3 12" xfId="2134" xr:uid="{00000000-0005-0000-0000-000067680000}"/>
    <cellStyle name="Normal 3 2 2 2 2 2 2 3 12 2" xfId="6948" xr:uid="{00000000-0005-0000-0000-000068680000}"/>
    <cellStyle name="Normal 3 2 2 2 2 2 2 3 12 3" xfId="9416" xr:uid="{00000000-0005-0000-0000-000069680000}"/>
    <cellStyle name="Normal 3 2 2 2 2 2 2 3 12 4" xfId="6310" xr:uid="{00000000-0005-0000-0000-00006A680000}"/>
    <cellStyle name="Normal 3 2 2 2 2 2 2 3 13" xfId="2308" xr:uid="{00000000-0005-0000-0000-00006B680000}"/>
    <cellStyle name="Normal 3 2 2 2 2 2 2 3 13 2" xfId="6949" xr:uid="{00000000-0005-0000-0000-00006C680000}"/>
    <cellStyle name="Normal 3 2 2 2 2 2 2 3 13 3" xfId="9417" xr:uid="{00000000-0005-0000-0000-00006D680000}"/>
    <cellStyle name="Normal 3 2 2 2 2 2 2 3 13 4" xfId="6488" xr:uid="{00000000-0005-0000-0000-00006E680000}"/>
    <cellStyle name="Normal 3 2 2 2 2 2 2 3 14" xfId="2480" xr:uid="{00000000-0005-0000-0000-00006F680000}"/>
    <cellStyle name="Normal 3 2 2 2 2 2 2 3 14 2" xfId="6950" xr:uid="{00000000-0005-0000-0000-000070680000}"/>
    <cellStyle name="Normal 3 2 2 2 2 2 2 3 14 3" xfId="9418" xr:uid="{00000000-0005-0000-0000-000071680000}"/>
    <cellStyle name="Normal 3 2 2 2 2 2 2 3 14 4" xfId="6662" xr:uid="{00000000-0005-0000-0000-000072680000}"/>
    <cellStyle name="Normal 3 2 2 2 2 2 2 3 15" xfId="2650" xr:uid="{00000000-0005-0000-0000-000073680000}"/>
    <cellStyle name="Normal 3 2 2 2 2 2 2 3 15 2" xfId="6945" xr:uid="{00000000-0005-0000-0000-000074680000}"/>
    <cellStyle name="Normal 3 2 2 2 2 2 2 3 16" xfId="2820" xr:uid="{00000000-0005-0000-0000-000075680000}"/>
    <cellStyle name="Normal 3 2 2 2 2 2 2 3 16 2" xfId="9413" xr:uid="{00000000-0005-0000-0000-000076680000}"/>
    <cellStyle name="Normal 3 2 2 2 2 2 2 3 17" xfId="2991" xr:uid="{00000000-0005-0000-0000-000077680000}"/>
    <cellStyle name="Normal 3 2 2 2 2 2 2 3 17 2" xfId="11774" xr:uid="{00000000-0005-0000-0000-000078680000}"/>
    <cellStyle name="Normal 3 2 2 2 2 2 2 3 18" xfId="3199" xr:uid="{00000000-0005-0000-0000-000079680000}"/>
    <cellStyle name="Normal 3 2 2 2 2 2 2 3 19" xfId="4068" xr:uid="{00000000-0005-0000-0000-00007A680000}"/>
    <cellStyle name="Normal 3 2 2 2 2 2 2 3 2" xfId="389" xr:uid="{00000000-0005-0000-0000-00007B680000}"/>
    <cellStyle name="Normal 3 2 2 2 2 2 2 3 2 2" xfId="3373" xr:uid="{00000000-0005-0000-0000-00007C680000}"/>
    <cellStyle name="Normal 3 2 2 2 2 2 2 3 2 2 2" xfId="6951" xr:uid="{00000000-0005-0000-0000-00007D680000}"/>
    <cellStyle name="Normal 3 2 2 2 2 2 2 3 2 3" xfId="9419" xr:uid="{00000000-0005-0000-0000-00007E680000}"/>
    <cellStyle name="Normal 3 2 2 2 2 2 2 3 2 4" xfId="4495" xr:uid="{00000000-0005-0000-0000-00007F680000}"/>
    <cellStyle name="Normal 3 2 2 2 2 2 2 3 20" xfId="4240" xr:uid="{00000000-0005-0000-0000-000080680000}"/>
    <cellStyle name="Normal 3 2 2 2 2 2 2 3 3" xfId="563" xr:uid="{00000000-0005-0000-0000-000081680000}"/>
    <cellStyle name="Normal 3 2 2 2 2 2 2 3 3 2" xfId="3547" xr:uid="{00000000-0005-0000-0000-000082680000}"/>
    <cellStyle name="Normal 3 2 2 2 2 2 2 3 3 2 2" xfId="6952" xr:uid="{00000000-0005-0000-0000-000083680000}"/>
    <cellStyle name="Normal 3 2 2 2 2 2 2 3 3 3" xfId="9420" xr:uid="{00000000-0005-0000-0000-000084680000}"/>
    <cellStyle name="Normal 3 2 2 2 2 2 2 3 3 4" xfId="4712" xr:uid="{00000000-0005-0000-0000-000085680000}"/>
    <cellStyle name="Normal 3 2 2 2 2 2 2 3 4" xfId="737" xr:uid="{00000000-0005-0000-0000-000086680000}"/>
    <cellStyle name="Normal 3 2 2 2 2 2 2 3 4 2" xfId="3721" xr:uid="{00000000-0005-0000-0000-000087680000}"/>
    <cellStyle name="Normal 3 2 2 2 2 2 2 3 4 2 2" xfId="6953" xr:uid="{00000000-0005-0000-0000-000088680000}"/>
    <cellStyle name="Normal 3 2 2 2 2 2 2 3 4 3" xfId="9421" xr:uid="{00000000-0005-0000-0000-000089680000}"/>
    <cellStyle name="Normal 3 2 2 2 2 2 2 3 4 4" xfId="4886" xr:uid="{00000000-0005-0000-0000-00008A680000}"/>
    <cellStyle name="Normal 3 2 2 2 2 2 2 3 5" xfId="912" xr:uid="{00000000-0005-0000-0000-00008B680000}"/>
    <cellStyle name="Normal 3 2 2 2 2 2 2 3 5 2" xfId="3896" xr:uid="{00000000-0005-0000-0000-00008C680000}"/>
    <cellStyle name="Normal 3 2 2 2 2 2 2 3 5 2 2" xfId="6954" xr:uid="{00000000-0005-0000-0000-00008D680000}"/>
    <cellStyle name="Normal 3 2 2 2 2 2 2 3 5 3" xfId="9422" xr:uid="{00000000-0005-0000-0000-00008E680000}"/>
    <cellStyle name="Normal 3 2 2 2 2 2 2 3 5 4" xfId="5060" xr:uid="{00000000-0005-0000-0000-00008F680000}"/>
    <cellStyle name="Normal 3 2 2 2 2 2 2 3 6" xfId="1088" xr:uid="{00000000-0005-0000-0000-000090680000}"/>
    <cellStyle name="Normal 3 2 2 2 2 2 2 3 6 2" xfId="6955" xr:uid="{00000000-0005-0000-0000-000091680000}"/>
    <cellStyle name="Normal 3 2 2 2 2 2 2 3 6 3" xfId="9423" xr:uid="{00000000-0005-0000-0000-000092680000}"/>
    <cellStyle name="Normal 3 2 2 2 2 2 2 3 6 4" xfId="5234" xr:uid="{00000000-0005-0000-0000-000093680000}"/>
    <cellStyle name="Normal 3 2 2 2 2 2 2 3 7" xfId="1262" xr:uid="{00000000-0005-0000-0000-000094680000}"/>
    <cellStyle name="Normal 3 2 2 2 2 2 2 3 7 2" xfId="6956" xr:uid="{00000000-0005-0000-0000-000095680000}"/>
    <cellStyle name="Normal 3 2 2 2 2 2 2 3 7 3" xfId="9424" xr:uid="{00000000-0005-0000-0000-000096680000}"/>
    <cellStyle name="Normal 3 2 2 2 2 2 2 3 7 4" xfId="5440" xr:uid="{00000000-0005-0000-0000-000097680000}"/>
    <cellStyle name="Normal 3 2 2 2 2 2 2 3 8" xfId="1436" xr:uid="{00000000-0005-0000-0000-000098680000}"/>
    <cellStyle name="Normal 3 2 2 2 2 2 2 3 8 2" xfId="6957" xr:uid="{00000000-0005-0000-0000-000099680000}"/>
    <cellStyle name="Normal 3 2 2 2 2 2 2 3 8 3" xfId="9425" xr:uid="{00000000-0005-0000-0000-00009A680000}"/>
    <cellStyle name="Normal 3 2 2 2 2 2 2 3 8 4" xfId="5614" xr:uid="{00000000-0005-0000-0000-00009B680000}"/>
    <cellStyle name="Normal 3 2 2 2 2 2 2 3 9" xfId="1610" xr:uid="{00000000-0005-0000-0000-00009C680000}"/>
    <cellStyle name="Normal 3 2 2 2 2 2 2 3 9 2" xfId="6958" xr:uid="{00000000-0005-0000-0000-00009D680000}"/>
    <cellStyle name="Normal 3 2 2 2 2 2 2 3 9 3" xfId="9426" xr:uid="{00000000-0005-0000-0000-00009E680000}"/>
    <cellStyle name="Normal 3 2 2 2 2 2 2 3 9 4" xfId="5788" xr:uid="{00000000-0005-0000-0000-00009F680000}"/>
    <cellStyle name="Normal 3 2 2 2 2 2 2 4" xfId="193" xr:uid="{00000000-0005-0000-0000-0000A0680000}"/>
    <cellStyle name="Normal 3 2 2 2 2 2 2 4 2" xfId="3196" xr:uid="{00000000-0005-0000-0000-0000A1680000}"/>
    <cellStyle name="Normal 3 2 2 2 2 2 2 4 2 2" xfId="6960" xr:uid="{00000000-0005-0000-0000-0000A2680000}"/>
    <cellStyle name="Normal 3 2 2 2 2 2 2 4 2 3" xfId="9428" xr:uid="{00000000-0005-0000-0000-0000A3680000}"/>
    <cellStyle name="Normal 3 2 2 2 2 2 2 4 2 4" xfId="5437" xr:uid="{00000000-0005-0000-0000-0000A4680000}"/>
    <cellStyle name="Normal 3 2 2 2 2 2 2 4 3" xfId="6959" xr:uid="{00000000-0005-0000-0000-0000A5680000}"/>
    <cellStyle name="Normal 3 2 2 2 2 2 2 4 4" xfId="9427" xr:uid="{00000000-0005-0000-0000-0000A6680000}"/>
    <cellStyle name="Normal 3 2 2 2 2 2 2 4 5" xfId="4492" xr:uid="{00000000-0005-0000-0000-0000A7680000}"/>
    <cellStyle name="Normal 3 2 2 2 2 2 2 5" xfId="386" xr:uid="{00000000-0005-0000-0000-0000A8680000}"/>
    <cellStyle name="Normal 3 2 2 2 2 2 2 5 2" xfId="3370" xr:uid="{00000000-0005-0000-0000-0000A9680000}"/>
    <cellStyle name="Normal 3 2 2 2 2 2 2 5 2 2" xfId="6961" xr:uid="{00000000-0005-0000-0000-0000AA680000}"/>
    <cellStyle name="Normal 3 2 2 2 2 2 2 5 3" xfId="9429" xr:uid="{00000000-0005-0000-0000-0000AB680000}"/>
    <cellStyle name="Normal 3 2 2 2 2 2 2 5 4" xfId="4709" xr:uid="{00000000-0005-0000-0000-0000AC680000}"/>
    <cellStyle name="Normal 3 2 2 2 2 2 2 6" xfId="560" xr:uid="{00000000-0005-0000-0000-0000AD680000}"/>
    <cellStyle name="Normal 3 2 2 2 2 2 2 6 2" xfId="3544" xr:uid="{00000000-0005-0000-0000-0000AE680000}"/>
    <cellStyle name="Normal 3 2 2 2 2 2 2 6 2 2" xfId="6962" xr:uid="{00000000-0005-0000-0000-0000AF680000}"/>
    <cellStyle name="Normal 3 2 2 2 2 2 2 6 3" xfId="9430" xr:uid="{00000000-0005-0000-0000-0000B0680000}"/>
    <cellStyle name="Normal 3 2 2 2 2 2 2 6 4" xfId="4883" xr:uid="{00000000-0005-0000-0000-0000B1680000}"/>
    <cellStyle name="Normal 3 2 2 2 2 2 2 7" xfId="734" xr:uid="{00000000-0005-0000-0000-0000B2680000}"/>
    <cellStyle name="Normal 3 2 2 2 2 2 2 7 2" xfId="3718" xr:uid="{00000000-0005-0000-0000-0000B3680000}"/>
    <cellStyle name="Normal 3 2 2 2 2 2 2 7 2 2" xfId="6963" xr:uid="{00000000-0005-0000-0000-0000B4680000}"/>
    <cellStyle name="Normal 3 2 2 2 2 2 2 7 3" xfId="9431" xr:uid="{00000000-0005-0000-0000-0000B5680000}"/>
    <cellStyle name="Normal 3 2 2 2 2 2 2 7 4" xfId="5057" xr:uid="{00000000-0005-0000-0000-0000B6680000}"/>
    <cellStyle name="Normal 3 2 2 2 2 2 2 8" xfId="909" xr:uid="{00000000-0005-0000-0000-0000B7680000}"/>
    <cellStyle name="Normal 3 2 2 2 2 2 2 8 2" xfId="3893" xr:uid="{00000000-0005-0000-0000-0000B8680000}"/>
    <cellStyle name="Normal 3 2 2 2 2 2 2 8 2 2" xfId="6964" xr:uid="{00000000-0005-0000-0000-0000B9680000}"/>
    <cellStyle name="Normal 3 2 2 2 2 2 2 8 3" xfId="9432" xr:uid="{00000000-0005-0000-0000-0000BA680000}"/>
    <cellStyle name="Normal 3 2 2 2 2 2 2 8 4" xfId="5231" xr:uid="{00000000-0005-0000-0000-0000BB680000}"/>
    <cellStyle name="Normal 3 2 2 2 2 2 2 9" xfId="1085" xr:uid="{00000000-0005-0000-0000-0000BC680000}"/>
    <cellStyle name="Normal 3 2 2 2 2 2 2 9 2" xfId="6965" xr:uid="{00000000-0005-0000-0000-0000BD680000}"/>
    <cellStyle name="Normal 3 2 2 2 2 2 2 9 3" xfId="9433" xr:uid="{00000000-0005-0000-0000-0000BE680000}"/>
    <cellStyle name="Normal 3 2 2 2 2 2 2 9 4" xfId="5418" xr:uid="{00000000-0005-0000-0000-0000BF680000}"/>
    <cellStyle name="Normal 3 2 2 2 2 2 20" xfId="2816" xr:uid="{00000000-0005-0000-0000-0000C0680000}"/>
    <cellStyle name="Normal 3 2 2 2 2 2 20 2" xfId="11770" xr:uid="{00000000-0005-0000-0000-0000C1680000}"/>
    <cellStyle name="Normal 3 2 2 2 2 2 21" xfId="2987" xr:uid="{00000000-0005-0000-0000-0000C2680000}"/>
    <cellStyle name="Normal 3 2 2 2 2 2 22" xfId="3164" xr:uid="{00000000-0005-0000-0000-0000C3680000}"/>
    <cellStyle name="Normal 3 2 2 2 2 2 23" xfId="4064" xr:uid="{00000000-0005-0000-0000-0000C4680000}"/>
    <cellStyle name="Normal 3 2 2 2 2 2 24" xfId="4236" xr:uid="{00000000-0005-0000-0000-0000C5680000}"/>
    <cellStyle name="Normal 3 2 2 2 2 2 3" xfId="197" xr:uid="{00000000-0005-0000-0000-0000C6680000}"/>
    <cellStyle name="Normal 3 2 2 2 2 2 3 10" xfId="1611" xr:uid="{00000000-0005-0000-0000-0000C7680000}"/>
    <cellStyle name="Normal 3 2 2 2 2 2 3 10 2" xfId="6967" xr:uid="{00000000-0005-0000-0000-0000C8680000}"/>
    <cellStyle name="Normal 3 2 2 2 2 2 3 10 3" xfId="9435" xr:uid="{00000000-0005-0000-0000-0000C9680000}"/>
    <cellStyle name="Normal 3 2 2 2 2 2 3 10 4" xfId="5789" xr:uid="{00000000-0005-0000-0000-0000CA680000}"/>
    <cellStyle name="Normal 3 2 2 2 2 2 3 11" xfId="1785" xr:uid="{00000000-0005-0000-0000-0000CB680000}"/>
    <cellStyle name="Normal 3 2 2 2 2 2 3 11 2" xfId="6968" xr:uid="{00000000-0005-0000-0000-0000CC680000}"/>
    <cellStyle name="Normal 3 2 2 2 2 2 3 11 3" xfId="9436" xr:uid="{00000000-0005-0000-0000-0000CD680000}"/>
    <cellStyle name="Normal 3 2 2 2 2 2 3 11 4" xfId="5963" xr:uid="{00000000-0005-0000-0000-0000CE680000}"/>
    <cellStyle name="Normal 3 2 2 2 2 2 3 12" xfId="1959" xr:uid="{00000000-0005-0000-0000-0000CF680000}"/>
    <cellStyle name="Normal 3 2 2 2 2 2 3 12 2" xfId="6969" xr:uid="{00000000-0005-0000-0000-0000D0680000}"/>
    <cellStyle name="Normal 3 2 2 2 2 2 3 12 3" xfId="9437" xr:uid="{00000000-0005-0000-0000-0000D1680000}"/>
    <cellStyle name="Normal 3 2 2 2 2 2 3 12 4" xfId="6137" xr:uid="{00000000-0005-0000-0000-0000D2680000}"/>
    <cellStyle name="Normal 3 2 2 2 2 2 3 13" xfId="2135" xr:uid="{00000000-0005-0000-0000-0000D3680000}"/>
    <cellStyle name="Normal 3 2 2 2 2 2 3 13 2" xfId="6970" xr:uid="{00000000-0005-0000-0000-0000D4680000}"/>
    <cellStyle name="Normal 3 2 2 2 2 2 3 13 3" xfId="9438" xr:uid="{00000000-0005-0000-0000-0000D5680000}"/>
    <cellStyle name="Normal 3 2 2 2 2 2 3 13 4" xfId="6311" xr:uid="{00000000-0005-0000-0000-0000D6680000}"/>
    <cellStyle name="Normal 3 2 2 2 2 2 3 14" xfId="2309" xr:uid="{00000000-0005-0000-0000-0000D7680000}"/>
    <cellStyle name="Normal 3 2 2 2 2 2 3 14 2" xfId="6971" xr:uid="{00000000-0005-0000-0000-0000D8680000}"/>
    <cellStyle name="Normal 3 2 2 2 2 2 3 14 3" xfId="9439" xr:uid="{00000000-0005-0000-0000-0000D9680000}"/>
    <cellStyle name="Normal 3 2 2 2 2 2 3 14 4" xfId="6489" xr:uid="{00000000-0005-0000-0000-0000DA680000}"/>
    <cellStyle name="Normal 3 2 2 2 2 2 3 15" xfId="2481" xr:uid="{00000000-0005-0000-0000-0000DB680000}"/>
    <cellStyle name="Normal 3 2 2 2 2 2 3 15 2" xfId="6972" xr:uid="{00000000-0005-0000-0000-0000DC680000}"/>
    <cellStyle name="Normal 3 2 2 2 2 2 3 15 3" xfId="9440" xr:uid="{00000000-0005-0000-0000-0000DD680000}"/>
    <cellStyle name="Normal 3 2 2 2 2 2 3 15 4" xfId="6663" xr:uid="{00000000-0005-0000-0000-0000DE680000}"/>
    <cellStyle name="Normal 3 2 2 2 2 2 3 16" xfId="2651" xr:uid="{00000000-0005-0000-0000-0000DF680000}"/>
    <cellStyle name="Normal 3 2 2 2 2 2 3 16 2" xfId="6966" xr:uid="{00000000-0005-0000-0000-0000E0680000}"/>
    <cellStyle name="Normal 3 2 2 2 2 2 3 17" xfId="2821" xr:uid="{00000000-0005-0000-0000-0000E1680000}"/>
    <cellStyle name="Normal 3 2 2 2 2 2 3 17 2" xfId="9434" xr:uid="{00000000-0005-0000-0000-0000E2680000}"/>
    <cellStyle name="Normal 3 2 2 2 2 2 3 18" xfId="2992" xr:uid="{00000000-0005-0000-0000-0000E3680000}"/>
    <cellStyle name="Normal 3 2 2 2 2 2 3 18 2" xfId="11775" xr:uid="{00000000-0005-0000-0000-0000E4680000}"/>
    <cellStyle name="Normal 3 2 2 2 2 2 3 19" xfId="3200" xr:uid="{00000000-0005-0000-0000-0000E5680000}"/>
    <cellStyle name="Normal 3 2 2 2 2 2 3 2" xfId="198" xr:uid="{00000000-0005-0000-0000-0000E6680000}"/>
    <cellStyle name="Normal 3 2 2 2 2 2 3 2 10" xfId="1786" xr:uid="{00000000-0005-0000-0000-0000E7680000}"/>
    <cellStyle name="Normal 3 2 2 2 2 2 3 2 10 2" xfId="6974" xr:uid="{00000000-0005-0000-0000-0000E8680000}"/>
    <cellStyle name="Normal 3 2 2 2 2 2 3 2 10 3" xfId="9442" xr:uid="{00000000-0005-0000-0000-0000E9680000}"/>
    <cellStyle name="Normal 3 2 2 2 2 2 3 2 10 4" xfId="5964" xr:uid="{00000000-0005-0000-0000-0000EA680000}"/>
    <cellStyle name="Normal 3 2 2 2 2 2 3 2 11" xfId="1960" xr:uid="{00000000-0005-0000-0000-0000EB680000}"/>
    <cellStyle name="Normal 3 2 2 2 2 2 3 2 11 2" xfId="6975" xr:uid="{00000000-0005-0000-0000-0000EC680000}"/>
    <cellStyle name="Normal 3 2 2 2 2 2 3 2 11 3" xfId="9443" xr:uid="{00000000-0005-0000-0000-0000ED680000}"/>
    <cellStyle name="Normal 3 2 2 2 2 2 3 2 11 4" xfId="6138" xr:uid="{00000000-0005-0000-0000-0000EE680000}"/>
    <cellStyle name="Normal 3 2 2 2 2 2 3 2 12" xfId="2136" xr:uid="{00000000-0005-0000-0000-0000EF680000}"/>
    <cellStyle name="Normal 3 2 2 2 2 2 3 2 12 2" xfId="6976" xr:uid="{00000000-0005-0000-0000-0000F0680000}"/>
    <cellStyle name="Normal 3 2 2 2 2 2 3 2 12 3" xfId="9444" xr:uid="{00000000-0005-0000-0000-0000F1680000}"/>
    <cellStyle name="Normal 3 2 2 2 2 2 3 2 12 4" xfId="6312" xr:uid="{00000000-0005-0000-0000-0000F2680000}"/>
    <cellStyle name="Normal 3 2 2 2 2 2 3 2 13" xfId="2310" xr:uid="{00000000-0005-0000-0000-0000F3680000}"/>
    <cellStyle name="Normal 3 2 2 2 2 2 3 2 13 2" xfId="6977" xr:uid="{00000000-0005-0000-0000-0000F4680000}"/>
    <cellStyle name="Normal 3 2 2 2 2 2 3 2 13 3" xfId="9445" xr:uid="{00000000-0005-0000-0000-0000F5680000}"/>
    <cellStyle name="Normal 3 2 2 2 2 2 3 2 13 4" xfId="6490" xr:uid="{00000000-0005-0000-0000-0000F6680000}"/>
    <cellStyle name="Normal 3 2 2 2 2 2 3 2 14" xfId="2482" xr:uid="{00000000-0005-0000-0000-0000F7680000}"/>
    <cellStyle name="Normal 3 2 2 2 2 2 3 2 14 2" xfId="6978" xr:uid="{00000000-0005-0000-0000-0000F8680000}"/>
    <cellStyle name="Normal 3 2 2 2 2 2 3 2 14 3" xfId="9446" xr:uid="{00000000-0005-0000-0000-0000F9680000}"/>
    <cellStyle name="Normal 3 2 2 2 2 2 3 2 14 4" xfId="6664" xr:uid="{00000000-0005-0000-0000-0000FA680000}"/>
    <cellStyle name="Normal 3 2 2 2 2 2 3 2 15" xfId="2652" xr:uid="{00000000-0005-0000-0000-0000FB680000}"/>
    <cellStyle name="Normal 3 2 2 2 2 2 3 2 15 2" xfId="6973" xr:uid="{00000000-0005-0000-0000-0000FC680000}"/>
    <cellStyle name="Normal 3 2 2 2 2 2 3 2 16" xfId="2822" xr:uid="{00000000-0005-0000-0000-0000FD680000}"/>
    <cellStyle name="Normal 3 2 2 2 2 2 3 2 16 2" xfId="9441" xr:uid="{00000000-0005-0000-0000-0000FE680000}"/>
    <cellStyle name="Normal 3 2 2 2 2 2 3 2 17" xfId="2993" xr:uid="{00000000-0005-0000-0000-0000FF680000}"/>
    <cellStyle name="Normal 3 2 2 2 2 2 3 2 17 2" xfId="11776" xr:uid="{00000000-0005-0000-0000-000000690000}"/>
    <cellStyle name="Normal 3 2 2 2 2 2 3 2 18" xfId="3201" xr:uid="{00000000-0005-0000-0000-000001690000}"/>
    <cellStyle name="Normal 3 2 2 2 2 2 3 2 19" xfId="4070" xr:uid="{00000000-0005-0000-0000-000002690000}"/>
    <cellStyle name="Normal 3 2 2 2 2 2 3 2 2" xfId="391" xr:uid="{00000000-0005-0000-0000-000003690000}"/>
    <cellStyle name="Normal 3 2 2 2 2 2 3 2 2 2" xfId="3375" xr:uid="{00000000-0005-0000-0000-000004690000}"/>
    <cellStyle name="Normal 3 2 2 2 2 2 3 2 2 2 2" xfId="6979" xr:uid="{00000000-0005-0000-0000-000005690000}"/>
    <cellStyle name="Normal 3 2 2 2 2 2 3 2 2 3" xfId="9447" xr:uid="{00000000-0005-0000-0000-000006690000}"/>
    <cellStyle name="Normal 3 2 2 2 2 2 3 2 2 4" xfId="4497" xr:uid="{00000000-0005-0000-0000-000007690000}"/>
    <cellStyle name="Normal 3 2 2 2 2 2 3 2 20" xfId="4242" xr:uid="{00000000-0005-0000-0000-000008690000}"/>
    <cellStyle name="Normal 3 2 2 2 2 2 3 2 3" xfId="565" xr:uid="{00000000-0005-0000-0000-000009690000}"/>
    <cellStyle name="Normal 3 2 2 2 2 2 3 2 3 2" xfId="3549" xr:uid="{00000000-0005-0000-0000-00000A690000}"/>
    <cellStyle name="Normal 3 2 2 2 2 2 3 2 3 2 2" xfId="6980" xr:uid="{00000000-0005-0000-0000-00000B690000}"/>
    <cellStyle name="Normal 3 2 2 2 2 2 3 2 3 3" xfId="9448" xr:uid="{00000000-0005-0000-0000-00000C690000}"/>
    <cellStyle name="Normal 3 2 2 2 2 2 3 2 3 4" xfId="4714" xr:uid="{00000000-0005-0000-0000-00000D690000}"/>
    <cellStyle name="Normal 3 2 2 2 2 2 3 2 4" xfId="739" xr:uid="{00000000-0005-0000-0000-00000E690000}"/>
    <cellStyle name="Normal 3 2 2 2 2 2 3 2 4 2" xfId="3723" xr:uid="{00000000-0005-0000-0000-00000F690000}"/>
    <cellStyle name="Normal 3 2 2 2 2 2 3 2 4 2 2" xfId="6981" xr:uid="{00000000-0005-0000-0000-000010690000}"/>
    <cellStyle name="Normal 3 2 2 2 2 2 3 2 4 3" xfId="9449" xr:uid="{00000000-0005-0000-0000-000011690000}"/>
    <cellStyle name="Normal 3 2 2 2 2 2 3 2 4 4" xfId="4888" xr:uid="{00000000-0005-0000-0000-000012690000}"/>
    <cellStyle name="Normal 3 2 2 2 2 2 3 2 5" xfId="914" xr:uid="{00000000-0005-0000-0000-000013690000}"/>
    <cellStyle name="Normal 3 2 2 2 2 2 3 2 5 2" xfId="3898" xr:uid="{00000000-0005-0000-0000-000014690000}"/>
    <cellStyle name="Normal 3 2 2 2 2 2 3 2 5 2 2" xfId="6982" xr:uid="{00000000-0005-0000-0000-000015690000}"/>
    <cellStyle name="Normal 3 2 2 2 2 2 3 2 5 3" xfId="9450" xr:uid="{00000000-0005-0000-0000-000016690000}"/>
    <cellStyle name="Normal 3 2 2 2 2 2 3 2 5 4" xfId="5062" xr:uid="{00000000-0005-0000-0000-000017690000}"/>
    <cellStyle name="Normal 3 2 2 2 2 2 3 2 6" xfId="1090" xr:uid="{00000000-0005-0000-0000-000018690000}"/>
    <cellStyle name="Normal 3 2 2 2 2 2 3 2 6 2" xfId="6983" xr:uid="{00000000-0005-0000-0000-000019690000}"/>
    <cellStyle name="Normal 3 2 2 2 2 2 3 2 6 3" xfId="9451" xr:uid="{00000000-0005-0000-0000-00001A690000}"/>
    <cellStyle name="Normal 3 2 2 2 2 2 3 2 6 4" xfId="5236" xr:uid="{00000000-0005-0000-0000-00001B690000}"/>
    <cellStyle name="Normal 3 2 2 2 2 2 3 2 7" xfId="1264" xr:uid="{00000000-0005-0000-0000-00001C690000}"/>
    <cellStyle name="Normal 3 2 2 2 2 2 3 2 7 2" xfId="6984" xr:uid="{00000000-0005-0000-0000-00001D690000}"/>
    <cellStyle name="Normal 3 2 2 2 2 2 3 2 7 3" xfId="9452" xr:uid="{00000000-0005-0000-0000-00001E690000}"/>
    <cellStyle name="Normal 3 2 2 2 2 2 3 2 7 4" xfId="5442" xr:uid="{00000000-0005-0000-0000-00001F690000}"/>
    <cellStyle name="Normal 3 2 2 2 2 2 3 2 8" xfId="1438" xr:uid="{00000000-0005-0000-0000-000020690000}"/>
    <cellStyle name="Normal 3 2 2 2 2 2 3 2 8 2" xfId="6985" xr:uid="{00000000-0005-0000-0000-000021690000}"/>
    <cellStyle name="Normal 3 2 2 2 2 2 3 2 8 3" xfId="9453" xr:uid="{00000000-0005-0000-0000-000022690000}"/>
    <cellStyle name="Normal 3 2 2 2 2 2 3 2 8 4" xfId="5616" xr:uid="{00000000-0005-0000-0000-000023690000}"/>
    <cellStyle name="Normal 3 2 2 2 2 2 3 2 9" xfId="1612" xr:uid="{00000000-0005-0000-0000-000024690000}"/>
    <cellStyle name="Normal 3 2 2 2 2 2 3 2 9 2" xfId="6986" xr:uid="{00000000-0005-0000-0000-000025690000}"/>
    <cellStyle name="Normal 3 2 2 2 2 2 3 2 9 3" xfId="9454" xr:uid="{00000000-0005-0000-0000-000026690000}"/>
    <cellStyle name="Normal 3 2 2 2 2 2 3 2 9 4" xfId="5790" xr:uid="{00000000-0005-0000-0000-000027690000}"/>
    <cellStyle name="Normal 3 2 2 2 2 2 3 20" xfId="4069" xr:uid="{00000000-0005-0000-0000-000028690000}"/>
    <cellStyle name="Normal 3 2 2 2 2 2 3 21" xfId="4241" xr:uid="{00000000-0005-0000-0000-000029690000}"/>
    <cellStyle name="Normal 3 2 2 2 2 2 3 3" xfId="390" xr:uid="{00000000-0005-0000-0000-00002A690000}"/>
    <cellStyle name="Normal 3 2 2 2 2 2 3 3 2" xfId="3374" xr:uid="{00000000-0005-0000-0000-00002B690000}"/>
    <cellStyle name="Normal 3 2 2 2 2 2 3 3 2 2" xfId="6987" xr:uid="{00000000-0005-0000-0000-00002C690000}"/>
    <cellStyle name="Normal 3 2 2 2 2 2 3 3 3" xfId="9455" xr:uid="{00000000-0005-0000-0000-00002D690000}"/>
    <cellStyle name="Normal 3 2 2 2 2 2 3 3 4" xfId="4496" xr:uid="{00000000-0005-0000-0000-00002E690000}"/>
    <cellStyle name="Normal 3 2 2 2 2 2 3 4" xfId="564" xr:uid="{00000000-0005-0000-0000-00002F690000}"/>
    <cellStyle name="Normal 3 2 2 2 2 2 3 4 2" xfId="3548" xr:uid="{00000000-0005-0000-0000-000030690000}"/>
    <cellStyle name="Normal 3 2 2 2 2 2 3 4 2 2" xfId="6988" xr:uid="{00000000-0005-0000-0000-000031690000}"/>
    <cellStyle name="Normal 3 2 2 2 2 2 3 4 3" xfId="9456" xr:uid="{00000000-0005-0000-0000-000032690000}"/>
    <cellStyle name="Normal 3 2 2 2 2 2 3 4 4" xfId="4713" xr:uid="{00000000-0005-0000-0000-000033690000}"/>
    <cellStyle name="Normal 3 2 2 2 2 2 3 5" xfId="738" xr:uid="{00000000-0005-0000-0000-000034690000}"/>
    <cellStyle name="Normal 3 2 2 2 2 2 3 5 2" xfId="3722" xr:uid="{00000000-0005-0000-0000-000035690000}"/>
    <cellStyle name="Normal 3 2 2 2 2 2 3 5 2 2" xfId="6989" xr:uid="{00000000-0005-0000-0000-000036690000}"/>
    <cellStyle name="Normal 3 2 2 2 2 2 3 5 3" xfId="9457" xr:uid="{00000000-0005-0000-0000-000037690000}"/>
    <cellStyle name="Normal 3 2 2 2 2 2 3 5 4" xfId="4887" xr:uid="{00000000-0005-0000-0000-000038690000}"/>
    <cellStyle name="Normal 3 2 2 2 2 2 3 6" xfId="913" xr:uid="{00000000-0005-0000-0000-000039690000}"/>
    <cellStyle name="Normal 3 2 2 2 2 2 3 6 2" xfId="3897" xr:uid="{00000000-0005-0000-0000-00003A690000}"/>
    <cellStyle name="Normal 3 2 2 2 2 2 3 6 2 2" xfId="6990" xr:uid="{00000000-0005-0000-0000-00003B690000}"/>
    <cellStyle name="Normal 3 2 2 2 2 2 3 6 3" xfId="9458" xr:uid="{00000000-0005-0000-0000-00003C690000}"/>
    <cellStyle name="Normal 3 2 2 2 2 2 3 6 4" xfId="5061" xr:uid="{00000000-0005-0000-0000-00003D690000}"/>
    <cellStyle name="Normal 3 2 2 2 2 2 3 7" xfId="1089" xr:uid="{00000000-0005-0000-0000-00003E690000}"/>
    <cellStyle name="Normal 3 2 2 2 2 2 3 7 2" xfId="6991" xr:uid="{00000000-0005-0000-0000-00003F690000}"/>
    <cellStyle name="Normal 3 2 2 2 2 2 3 7 3" xfId="9459" xr:uid="{00000000-0005-0000-0000-000040690000}"/>
    <cellStyle name="Normal 3 2 2 2 2 2 3 7 4" xfId="5235" xr:uid="{00000000-0005-0000-0000-000041690000}"/>
    <cellStyle name="Normal 3 2 2 2 2 2 3 8" xfId="1263" xr:uid="{00000000-0005-0000-0000-000042690000}"/>
    <cellStyle name="Normal 3 2 2 2 2 2 3 8 2" xfId="6992" xr:uid="{00000000-0005-0000-0000-000043690000}"/>
    <cellStyle name="Normal 3 2 2 2 2 2 3 8 3" xfId="9460" xr:uid="{00000000-0005-0000-0000-000044690000}"/>
    <cellStyle name="Normal 3 2 2 2 2 2 3 8 4" xfId="5441" xr:uid="{00000000-0005-0000-0000-000045690000}"/>
    <cellStyle name="Normal 3 2 2 2 2 2 3 9" xfId="1437" xr:uid="{00000000-0005-0000-0000-000046690000}"/>
    <cellStyle name="Normal 3 2 2 2 2 2 3 9 2" xfId="6993" xr:uid="{00000000-0005-0000-0000-000047690000}"/>
    <cellStyle name="Normal 3 2 2 2 2 2 3 9 3" xfId="9461" xr:uid="{00000000-0005-0000-0000-000048690000}"/>
    <cellStyle name="Normal 3 2 2 2 2 2 3 9 4" xfId="5615" xr:uid="{00000000-0005-0000-0000-000049690000}"/>
    <cellStyle name="Normal 3 2 2 2 2 2 4" xfId="199" xr:uid="{00000000-0005-0000-0000-00004A690000}"/>
    <cellStyle name="Normal 3 2 2 2 2 2 4 10" xfId="1787" xr:uid="{00000000-0005-0000-0000-00004B690000}"/>
    <cellStyle name="Normal 3 2 2 2 2 2 4 10 2" xfId="6995" xr:uid="{00000000-0005-0000-0000-00004C690000}"/>
    <cellStyle name="Normal 3 2 2 2 2 2 4 10 3" xfId="9463" xr:uid="{00000000-0005-0000-0000-00004D690000}"/>
    <cellStyle name="Normal 3 2 2 2 2 2 4 10 4" xfId="5965" xr:uid="{00000000-0005-0000-0000-00004E690000}"/>
    <cellStyle name="Normal 3 2 2 2 2 2 4 11" xfId="1961" xr:uid="{00000000-0005-0000-0000-00004F690000}"/>
    <cellStyle name="Normal 3 2 2 2 2 2 4 11 2" xfId="6996" xr:uid="{00000000-0005-0000-0000-000050690000}"/>
    <cellStyle name="Normal 3 2 2 2 2 2 4 11 3" xfId="9464" xr:uid="{00000000-0005-0000-0000-000051690000}"/>
    <cellStyle name="Normal 3 2 2 2 2 2 4 11 4" xfId="6139" xr:uid="{00000000-0005-0000-0000-000052690000}"/>
    <cellStyle name="Normal 3 2 2 2 2 2 4 12" xfId="2137" xr:uid="{00000000-0005-0000-0000-000053690000}"/>
    <cellStyle name="Normal 3 2 2 2 2 2 4 12 2" xfId="6997" xr:uid="{00000000-0005-0000-0000-000054690000}"/>
    <cellStyle name="Normal 3 2 2 2 2 2 4 12 3" xfId="9465" xr:uid="{00000000-0005-0000-0000-000055690000}"/>
    <cellStyle name="Normal 3 2 2 2 2 2 4 12 4" xfId="6313" xr:uid="{00000000-0005-0000-0000-000056690000}"/>
    <cellStyle name="Normal 3 2 2 2 2 2 4 13" xfId="2311" xr:uid="{00000000-0005-0000-0000-000057690000}"/>
    <cellStyle name="Normal 3 2 2 2 2 2 4 13 2" xfId="6998" xr:uid="{00000000-0005-0000-0000-000058690000}"/>
    <cellStyle name="Normal 3 2 2 2 2 2 4 13 3" xfId="9466" xr:uid="{00000000-0005-0000-0000-000059690000}"/>
    <cellStyle name="Normal 3 2 2 2 2 2 4 13 4" xfId="6491" xr:uid="{00000000-0005-0000-0000-00005A690000}"/>
    <cellStyle name="Normal 3 2 2 2 2 2 4 14" xfId="2483" xr:uid="{00000000-0005-0000-0000-00005B690000}"/>
    <cellStyle name="Normal 3 2 2 2 2 2 4 14 2" xfId="6999" xr:uid="{00000000-0005-0000-0000-00005C690000}"/>
    <cellStyle name="Normal 3 2 2 2 2 2 4 14 3" xfId="9467" xr:uid="{00000000-0005-0000-0000-00005D690000}"/>
    <cellStyle name="Normal 3 2 2 2 2 2 4 14 4" xfId="6665" xr:uid="{00000000-0005-0000-0000-00005E690000}"/>
    <cellStyle name="Normal 3 2 2 2 2 2 4 15" xfId="2653" xr:uid="{00000000-0005-0000-0000-00005F690000}"/>
    <cellStyle name="Normal 3 2 2 2 2 2 4 15 2" xfId="6994" xr:uid="{00000000-0005-0000-0000-000060690000}"/>
    <cellStyle name="Normal 3 2 2 2 2 2 4 16" xfId="2823" xr:uid="{00000000-0005-0000-0000-000061690000}"/>
    <cellStyle name="Normal 3 2 2 2 2 2 4 16 2" xfId="9462" xr:uid="{00000000-0005-0000-0000-000062690000}"/>
    <cellStyle name="Normal 3 2 2 2 2 2 4 17" xfId="2994" xr:uid="{00000000-0005-0000-0000-000063690000}"/>
    <cellStyle name="Normal 3 2 2 2 2 2 4 17 2" xfId="11777" xr:uid="{00000000-0005-0000-0000-000064690000}"/>
    <cellStyle name="Normal 3 2 2 2 2 2 4 18" xfId="3202" xr:uid="{00000000-0005-0000-0000-000065690000}"/>
    <cellStyle name="Normal 3 2 2 2 2 2 4 19" xfId="4071" xr:uid="{00000000-0005-0000-0000-000066690000}"/>
    <cellStyle name="Normal 3 2 2 2 2 2 4 2" xfId="392" xr:uid="{00000000-0005-0000-0000-000067690000}"/>
    <cellStyle name="Normal 3 2 2 2 2 2 4 2 2" xfId="3376" xr:uid="{00000000-0005-0000-0000-000068690000}"/>
    <cellStyle name="Normal 3 2 2 2 2 2 4 2 2 2" xfId="7000" xr:uid="{00000000-0005-0000-0000-000069690000}"/>
    <cellStyle name="Normal 3 2 2 2 2 2 4 2 3" xfId="9468" xr:uid="{00000000-0005-0000-0000-00006A690000}"/>
    <cellStyle name="Normal 3 2 2 2 2 2 4 2 4" xfId="4498" xr:uid="{00000000-0005-0000-0000-00006B690000}"/>
    <cellStyle name="Normal 3 2 2 2 2 2 4 20" xfId="4243" xr:uid="{00000000-0005-0000-0000-00006C690000}"/>
    <cellStyle name="Normal 3 2 2 2 2 2 4 3" xfId="566" xr:uid="{00000000-0005-0000-0000-00006D690000}"/>
    <cellStyle name="Normal 3 2 2 2 2 2 4 3 2" xfId="3550" xr:uid="{00000000-0005-0000-0000-00006E690000}"/>
    <cellStyle name="Normal 3 2 2 2 2 2 4 3 2 2" xfId="7001" xr:uid="{00000000-0005-0000-0000-00006F690000}"/>
    <cellStyle name="Normal 3 2 2 2 2 2 4 3 3" xfId="9469" xr:uid="{00000000-0005-0000-0000-000070690000}"/>
    <cellStyle name="Normal 3 2 2 2 2 2 4 3 4" xfId="4715" xr:uid="{00000000-0005-0000-0000-000071690000}"/>
    <cellStyle name="Normal 3 2 2 2 2 2 4 4" xfId="740" xr:uid="{00000000-0005-0000-0000-000072690000}"/>
    <cellStyle name="Normal 3 2 2 2 2 2 4 4 2" xfId="3724" xr:uid="{00000000-0005-0000-0000-000073690000}"/>
    <cellStyle name="Normal 3 2 2 2 2 2 4 4 2 2" xfId="7002" xr:uid="{00000000-0005-0000-0000-000074690000}"/>
    <cellStyle name="Normal 3 2 2 2 2 2 4 4 3" xfId="9470" xr:uid="{00000000-0005-0000-0000-000075690000}"/>
    <cellStyle name="Normal 3 2 2 2 2 2 4 4 4" xfId="4889" xr:uid="{00000000-0005-0000-0000-000076690000}"/>
    <cellStyle name="Normal 3 2 2 2 2 2 4 5" xfId="915" xr:uid="{00000000-0005-0000-0000-000077690000}"/>
    <cellStyle name="Normal 3 2 2 2 2 2 4 5 2" xfId="3899" xr:uid="{00000000-0005-0000-0000-000078690000}"/>
    <cellStyle name="Normal 3 2 2 2 2 2 4 5 2 2" xfId="7003" xr:uid="{00000000-0005-0000-0000-000079690000}"/>
    <cellStyle name="Normal 3 2 2 2 2 2 4 5 3" xfId="9471" xr:uid="{00000000-0005-0000-0000-00007A690000}"/>
    <cellStyle name="Normal 3 2 2 2 2 2 4 5 4" xfId="5063" xr:uid="{00000000-0005-0000-0000-00007B690000}"/>
    <cellStyle name="Normal 3 2 2 2 2 2 4 6" xfId="1091" xr:uid="{00000000-0005-0000-0000-00007C690000}"/>
    <cellStyle name="Normal 3 2 2 2 2 2 4 6 2" xfId="7004" xr:uid="{00000000-0005-0000-0000-00007D690000}"/>
    <cellStyle name="Normal 3 2 2 2 2 2 4 6 3" xfId="9472" xr:uid="{00000000-0005-0000-0000-00007E690000}"/>
    <cellStyle name="Normal 3 2 2 2 2 2 4 6 4" xfId="5237" xr:uid="{00000000-0005-0000-0000-00007F690000}"/>
    <cellStyle name="Normal 3 2 2 2 2 2 4 7" xfId="1265" xr:uid="{00000000-0005-0000-0000-000080690000}"/>
    <cellStyle name="Normal 3 2 2 2 2 2 4 7 2" xfId="7005" xr:uid="{00000000-0005-0000-0000-000081690000}"/>
    <cellStyle name="Normal 3 2 2 2 2 2 4 7 3" xfId="9473" xr:uid="{00000000-0005-0000-0000-000082690000}"/>
    <cellStyle name="Normal 3 2 2 2 2 2 4 7 4" xfId="5443" xr:uid="{00000000-0005-0000-0000-000083690000}"/>
    <cellStyle name="Normal 3 2 2 2 2 2 4 8" xfId="1439" xr:uid="{00000000-0005-0000-0000-000084690000}"/>
    <cellStyle name="Normal 3 2 2 2 2 2 4 8 2" xfId="7006" xr:uid="{00000000-0005-0000-0000-000085690000}"/>
    <cellStyle name="Normal 3 2 2 2 2 2 4 8 3" xfId="9474" xr:uid="{00000000-0005-0000-0000-000086690000}"/>
    <cellStyle name="Normal 3 2 2 2 2 2 4 8 4" xfId="5617" xr:uid="{00000000-0005-0000-0000-000087690000}"/>
    <cellStyle name="Normal 3 2 2 2 2 2 4 9" xfId="1613" xr:uid="{00000000-0005-0000-0000-000088690000}"/>
    <cellStyle name="Normal 3 2 2 2 2 2 4 9 2" xfId="7007" xr:uid="{00000000-0005-0000-0000-000089690000}"/>
    <cellStyle name="Normal 3 2 2 2 2 2 4 9 3" xfId="9475" xr:uid="{00000000-0005-0000-0000-00008A690000}"/>
    <cellStyle name="Normal 3 2 2 2 2 2 4 9 4" xfId="5791" xr:uid="{00000000-0005-0000-0000-00008B690000}"/>
    <cellStyle name="Normal 3 2 2 2 2 2 5" xfId="192" xr:uid="{00000000-0005-0000-0000-00008C690000}"/>
    <cellStyle name="Normal 3 2 2 2 2 2 5 2" xfId="3195" xr:uid="{00000000-0005-0000-0000-00008D690000}"/>
    <cellStyle name="Normal 3 2 2 2 2 2 5 2 2" xfId="7009" xr:uid="{00000000-0005-0000-0000-00008E690000}"/>
    <cellStyle name="Normal 3 2 2 2 2 2 5 2 3" xfId="9477" xr:uid="{00000000-0005-0000-0000-00008F690000}"/>
    <cellStyle name="Normal 3 2 2 2 2 2 5 2 4" xfId="5436" xr:uid="{00000000-0005-0000-0000-000090690000}"/>
    <cellStyle name="Normal 3 2 2 2 2 2 5 3" xfId="7008" xr:uid="{00000000-0005-0000-0000-000091690000}"/>
    <cellStyle name="Normal 3 2 2 2 2 2 5 4" xfId="9476" xr:uid="{00000000-0005-0000-0000-000092690000}"/>
    <cellStyle name="Normal 3 2 2 2 2 2 5 5" xfId="4491" xr:uid="{00000000-0005-0000-0000-000093690000}"/>
    <cellStyle name="Normal 3 2 2 2 2 2 6" xfId="385" xr:uid="{00000000-0005-0000-0000-000094690000}"/>
    <cellStyle name="Normal 3 2 2 2 2 2 6 2" xfId="3369" xr:uid="{00000000-0005-0000-0000-000095690000}"/>
    <cellStyle name="Normal 3 2 2 2 2 2 6 2 2" xfId="7010" xr:uid="{00000000-0005-0000-0000-000096690000}"/>
    <cellStyle name="Normal 3 2 2 2 2 2 6 3" xfId="9478" xr:uid="{00000000-0005-0000-0000-000097690000}"/>
    <cellStyle name="Normal 3 2 2 2 2 2 6 4" xfId="4708" xr:uid="{00000000-0005-0000-0000-000098690000}"/>
    <cellStyle name="Normal 3 2 2 2 2 2 7" xfId="559" xr:uid="{00000000-0005-0000-0000-000099690000}"/>
    <cellStyle name="Normal 3 2 2 2 2 2 7 2" xfId="3543" xr:uid="{00000000-0005-0000-0000-00009A690000}"/>
    <cellStyle name="Normal 3 2 2 2 2 2 7 2 2" xfId="7011" xr:uid="{00000000-0005-0000-0000-00009B690000}"/>
    <cellStyle name="Normal 3 2 2 2 2 2 7 3" xfId="9479" xr:uid="{00000000-0005-0000-0000-00009C690000}"/>
    <cellStyle name="Normal 3 2 2 2 2 2 7 4" xfId="4882" xr:uid="{00000000-0005-0000-0000-00009D690000}"/>
    <cellStyle name="Normal 3 2 2 2 2 2 8" xfId="733" xr:uid="{00000000-0005-0000-0000-00009E690000}"/>
    <cellStyle name="Normal 3 2 2 2 2 2 8 2" xfId="3717" xr:uid="{00000000-0005-0000-0000-00009F690000}"/>
    <cellStyle name="Normal 3 2 2 2 2 2 8 2 2" xfId="7012" xr:uid="{00000000-0005-0000-0000-0000A0690000}"/>
    <cellStyle name="Normal 3 2 2 2 2 2 8 3" xfId="9480" xr:uid="{00000000-0005-0000-0000-0000A1690000}"/>
    <cellStyle name="Normal 3 2 2 2 2 2 8 4" xfId="5056" xr:uid="{00000000-0005-0000-0000-0000A2690000}"/>
    <cellStyle name="Normal 3 2 2 2 2 2 9" xfId="908" xr:uid="{00000000-0005-0000-0000-0000A3690000}"/>
    <cellStyle name="Normal 3 2 2 2 2 2 9 2" xfId="3892" xr:uid="{00000000-0005-0000-0000-0000A4690000}"/>
    <cellStyle name="Normal 3 2 2 2 2 2 9 2 2" xfId="7013" xr:uid="{00000000-0005-0000-0000-0000A5690000}"/>
    <cellStyle name="Normal 3 2 2 2 2 2 9 3" xfId="9481" xr:uid="{00000000-0005-0000-0000-0000A6690000}"/>
    <cellStyle name="Normal 3 2 2 2 2 2 9 4" xfId="5230" xr:uid="{00000000-0005-0000-0000-0000A7690000}"/>
    <cellStyle name="Normal 3 2 2 2 2 20" xfId="2475" xr:uid="{00000000-0005-0000-0000-0000A8690000}"/>
    <cellStyle name="Normal 3 2 2 2 2 20 2" xfId="6889" xr:uid="{00000000-0005-0000-0000-0000A9690000}"/>
    <cellStyle name="Normal 3 2 2 2 2 21" xfId="2645" xr:uid="{00000000-0005-0000-0000-0000AA690000}"/>
    <cellStyle name="Normal 3 2 2 2 2 21 2" xfId="9357" xr:uid="{00000000-0005-0000-0000-0000AB690000}"/>
    <cellStyle name="Normal 3 2 2 2 2 22" xfId="2815" xr:uid="{00000000-0005-0000-0000-0000AC690000}"/>
    <cellStyle name="Normal 3 2 2 2 2 22 2" xfId="11769" xr:uid="{00000000-0005-0000-0000-0000AD690000}"/>
    <cellStyle name="Normal 3 2 2 2 2 23" xfId="2986" xr:uid="{00000000-0005-0000-0000-0000AE690000}"/>
    <cellStyle name="Normal 3 2 2 2 2 24" xfId="3159" xr:uid="{00000000-0005-0000-0000-0000AF690000}"/>
    <cellStyle name="Normal 3 2 2 2 2 25" xfId="4063" xr:uid="{00000000-0005-0000-0000-0000B0690000}"/>
    <cellStyle name="Normal 3 2 2 2 2 26" xfId="4235" xr:uid="{00000000-0005-0000-0000-0000B1690000}"/>
    <cellStyle name="Normal 3 2 2 2 2 3" xfId="115" xr:uid="{00000000-0005-0000-0000-0000B2690000}"/>
    <cellStyle name="Normal 3 2 2 2 2 3 10" xfId="1266" xr:uid="{00000000-0005-0000-0000-0000B3690000}"/>
    <cellStyle name="Normal 3 2 2 2 2 3 10 2" xfId="7015" xr:uid="{00000000-0005-0000-0000-0000B4690000}"/>
    <cellStyle name="Normal 3 2 2 2 2 3 10 3" xfId="9483" xr:uid="{00000000-0005-0000-0000-0000B5690000}"/>
    <cellStyle name="Normal 3 2 2 2 2 3 10 4" xfId="5618" xr:uid="{00000000-0005-0000-0000-0000B6690000}"/>
    <cellStyle name="Normal 3 2 2 2 2 3 11" xfId="1440" xr:uid="{00000000-0005-0000-0000-0000B7690000}"/>
    <cellStyle name="Normal 3 2 2 2 2 3 11 2" xfId="7016" xr:uid="{00000000-0005-0000-0000-0000B8690000}"/>
    <cellStyle name="Normal 3 2 2 2 2 3 11 3" xfId="9484" xr:uid="{00000000-0005-0000-0000-0000B9690000}"/>
    <cellStyle name="Normal 3 2 2 2 2 3 11 4" xfId="5792" xr:uid="{00000000-0005-0000-0000-0000BA690000}"/>
    <cellStyle name="Normal 3 2 2 2 2 3 12" xfId="1614" xr:uid="{00000000-0005-0000-0000-0000BB690000}"/>
    <cellStyle name="Normal 3 2 2 2 2 3 12 2" xfId="7017" xr:uid="{00000000-0005-0000-0000-0000BC690000}"/>
    <cellStyle name="Normal 3 2 2 2 2 3 12 3" xfId="9485" xr:uid="{00000000-0005-0000-0000-0000BD690000}"/>
    <cellStyle name="Normal 3 2 2 2 2 3 12 4" xfId="5966" xr:uid="{00000000-0005-0000-0000-0000BE690000}"/>
    <cellStyle name="Normal 3 2 2 2 2 3 13" xfId="1788" xr:uid="{00000000-0005-0000-0000-0000BF690000}"/>
    <cellStyle name="Normal 3 2 2 2 2 3 13 2" xfId="7018" xr:uid="{00000000-0005-0000-0000-0000C0690000}"/>
    <cellStyle name="Normal 3 2 2 2 2 3 13 3" xfId="9486" xr:uid="{00000000-0005-0000-0000-0000C1690000}"/>
    <cellStyle name="Normal 3 2 2 2 2 3 13 4" xfId="6140" xr:uid="{00000000-0005-0000-0000-0000C2690000}"/>
    <cellStyle name="Normal 3 2 2 2 2 3 14" xfId="1962" xr:uid="{00000000-0005-0000-0000-0000C3690000}"/>
    <cellStyle name="Normal 3 2 2 2 2 3 14 2" xfId="7019" xr:uid="{00000000-0005-0000-0000-0000C4690000}"/>
    <cellStyle name="Normal 3 2 2 2 2 3 14 3" xfId="9487" xr:uid="{00000000-0005-0000-0000-0000C5690000}"/>
    <cellStyle name="Normal 3 2 2 2 2 3 14 4" xfId="6314" xr:uid="{00000000-0005-0000-0000-0000C6690000}"/>
    <cellStyle name="Normal 3 2 2 2 2 3 15" xfId="2138" xr:uid="{00000000-0005-0000-0000-0000C7690000}"/>
    <cellStyle name="Normal 3 2 2 2 2 3 15 2" xfId="7020" xr:uid="{00000000-0005-0000-0000-0000C8690000}"/>
    <cellStyle name="Normal 3 2 2 2 2 3 15 3" xfId="9488" xr:uid="{00000000-0005-0000-0000-0000C9690000}"/>
    <cellStyle name="Normal 3 2 2 2 2 3 15 4" xfId="6492" xr:uid="{00000000-0005-0000-0000-0000CA690000}"/>
    <cellStyle name="Normal 3 2 2 2 2 3 16" xfId="2312" xr:uid="{00000000-0005-0000-0000-0000CB690000}"/>
    <cellStyle name="Normal 3 2 2 2 2 3 16 2" xfId="7021" xr:uid="{00000000-0005-0000-0000-0000CC690000}"/>
    <cellStyle name="Normal 3 2 2 2 2 3 16 3" xfId="9489" xr:uid="{00000000-0005-0000-0000-0000CD690000}"/>
    <cellStyle name="Normal 3 2 2 2 2 3 16 4" xfId="6666" xr:uid="{00000000-0005-0000-0000-0000CE690000}"/>
    <cellStyle name="Normal 3 2 2 2 2 3 17" xfId="2484" xr:uid="{00000000-0005-0000-0000-0000CF690000}"/>
    <cellStyle name="Normal 3 2 2 2 2 3 17 2" xfId="7014" xr:uid="{00000000-0005-0000-0000-0000D0690000}"/>
    <cellStyle name="Normal 3 2 2 2 2 3 18" xfId="2654" xr:uid="{00000000-0005-0000-0000-0000D1690000}"/>
    <cellStyle name="Normal 3 2 2 2 2 3 18 2" xfId="9482" xr:uid="{00000000-0005-0000-0000-0000D2690000}"/>
    <cellStyle name="Normal 3 2 2 2 2 3 19" xfId="2824" xr:uid="{00000000-0005-0000-0000-0000D3690000}"/>
    <cellStyle name="Normal 3 2 2 2 2 3 19 2" xfId="11778" xr:uid="{00000000-0005-0000-0000-0000D4690000}"/>
    <cellStyle name="Normal 3 2 2 2 2 3 2" xfId="201" xr:uid="{00000000-0005-0000-0000-0000D5690000}"/>
    <cellStyle name="Normal 3 2 2 2 2 3 2 10" xfId="1615" xr:uid="{00000000-0005-0000-0000-0000D6690000}"/>
    <cellStyle name="Normal 3 2 2 2 2 3 2 10 2" xfId="7023" xr:uid="{00000000-0005-0000-0000-0000D7690000}"/>
    <cellStyle name="Normal 3 2 2 2 2 3 2 10 3" xfId="9491" xr:uid="{00000000-0005-0000-0000-0000D8690000}"/>
    <cellStyle name="Normal 3 2 2 2 2 3 2 10 4" xfId="5793" xr:uid="{00000000-0005-0000-0000-0000D9690000}"/>
    <cellStyle name="Normal 3 2 2 2 2 3 2 11" xfId="1789" xr:uid="{00000000-0005-0000-0000-0000DA690000}"/>
    <cellStyle name="Normal 3 2 2 2 2 3 2 11 2" xfId="7024" xr:uid="{00000000-0005-0000-0000-0000DB690000}"/>
    <cellStyle name="Normal 3 2 2 2 2 3 2 11 3" xfId="9492" xr:uid="{00000000-0005-0000-0000-0000DC690000}"/>
    <cellStyle name="Normal 3 2 2 2 2 3 2 11 4" xfId="5967" xr:uid="{00000000-0005-0000-0000-0000DD690000}"/>
    <cellStyle name="Normal 3 2 2 2 2 3 2 12" xfId="1963" xr:uid="{00000000-0005-0000-0000-0000DE690000}"/>
    <cellStyle name="Normal 3 2 2 2 2 3 2 12 2" xfId="7025" xr:uid="{00000000-0005-0000-0000-0000DF690000}"/>
    <cellStyle name="Normal 3 2 2 2 2 3 2 12 3" xfId="9493" xr:uid="{00000000-0005-0000-0000-0000E0690000}"/>
    <cellStyle name="Normal 3 2 2 2 2 3 2 12 4" xfId="6141" xr:uid="{00000000-0005-0000-0000-0000E1690000}"/>
    <cellStyle name="Normal 3 2 2 2 2 3 2 13" xfId="2139" xr:uid="{00000000-0005-0000-0000-0000E2690000}"/>
    <cellStyle name="Normal 3 2 2 2 2 3 2 13 2" xfId="7026" xr:uid="{00000000-0005-0000-0000-0000E3690000}"/>
    <cellStyle name="Normal 3 2 2 2 2 3 2 13 3" xfId="9494" xr:uid="{00000000-0005-0000-0000-0000E4690000}"/>
    <cellStyle name="Normal 3 2 2 2 2 3 2 13 4" xfId="6315" xr:uid="{00000000-0005-0000-0000-0000E5690000}"/>
    <cellStyle name="Normal 3 2 2 2 2 3 2 14" xfId="2313" xr:uid="{00000000-0005-0000-0000-0000E6690000}"/>
    <cellStyle name="Normal 3 2 2 2 2 3 2 14 2" xfId="7027" xr:uid="{00000000-0005-0000-0000-0000E7690000}"/>
    <cellStyle name="Normal 3 2 2 2 2 3 2 14 3" xfId="9495" xr:uid="{00000000-0005-0000-0000-0000E8690000}"/>
    <cellStyle name="Normal 3 2 2 2 2 3 2 14 4" xfId="6493" xr:uid="{00000000-0005-0000-0000-0000E9690000}"/>
    <cellStyle name="Normal 3 2 2 2 2 3 2 15" xfId="2485" xr:uid="{00000000-0005-0000-0000-0000EA690000}"/>
    <cellStyle name="Normal 3 2 2 2 2 3 2 15 2" xfId="7028" xr:uid="{00000000-0005-0000-0000-0000EB690000}"/>
    <cellStyle name="Normal 3 2 2 2 2 3 2 15 3" xfId="9496" xr:uid="{00000000-0005-0000-0000-0000EC690000}"/>
    <cellStyle name="Normal 3 2 2 2 2 3 2 15 4" xfId="6667" xr:uid="{00000000-0005-0000-0000-0000ED690000}"/>
    <cellStyle name="Normal 3 2 2 2 2 3 2 16" xfId="2655" xr:uid="{00000000-0005-0000-0000-0000EE690000}"/>
    <cellStyle name="Normal 3 2 2 2 2 3 2 16 2" xfId="7022" xr:uid="{00000000-0005-0000-0000-0000EF690000}"/>
    <cellStyle name="Normal 3 2 2 2 2 3 2 17" xfId="2825" xr:uid="{00000000-0005-0000-0000-0000F0690000}"/>
    <cellStyle name="Normal 3 2 2 2 2 3 2 17 2" xfId="9490" xr:uid="{00000000-0005-0000-0000-0000F1690000}"/>
    <cellStyle name="Normal 3 2 2 2 2 3 2 18" xfId="2996" xr:uid="{00000000-0005-0000-0000-0000F2690000}"/>
    <cellStyle name="Normal 3 2 2 2 2 3 2 18 2" xfId="11779" xr:uid="{00000000-0005-0000-0000-0000F3690000}"/>
    <cellStyle name="Normal 3 2 2 2 2 3 2 19" xfId="3204" xr:uid="{00000000-0005-0000-0000-0000F4690000}"/>
    <cellStyle name="Normal 3 2 2 2 2 3 2 2" xfId="202" xr:uid="{00000000-0005-0000-0000-0000F5690000}"/>
    <cellStyle name="Normal 3 2 2 2 2 3 2 2 10" xfId="1790" xr:uid="{00000000-0005-0000-0000-0000F6690000}"/>
    <cellStyle name="Normal 3 2 2 2 2 3 2 2 10 2" xfId="7030" xr:uid="{00000000-0005-0000-0000-0000F7690000}"/>
    <cellStyle name="Normal 3 2 2 2 2 3 2 2 10 3" xfId="9498" xr:uid="{00000000-0005-0000-0000-0000F8690000}"/>
    <cellStyle name="Normal 3 2 2 2 2 3 2 2 10 4" xfId="5968" xr:uid="{00000000-0005-0000-0000-0000F9690000}"/>
    <cellStyle name="Normal 3 2 2 2 2 3 2 2 11" xfId="1964" xr:uid="{00000000-0005-0000-0000-0000FA690000}"/>
    <cellStyle name="Normal 3 2 2 2 2 3 2 2 11 2" xfId="7031" xr:uid="{00000000-0005-0000-0000-0000FB690000}"/>
    <cellStyle name="Normal 3 2 2 2 2 3 2 2 11 3" xfId="9499" xr:uid="{00000000-0005-0000-0000-0000FC690000}"/>
    <cellStyle name="Normal 3 2 2 2 2 3 2 2 11 4" xfId="6142" xr:uid="{00000000-0005-0000-0000-0000FD690000}"/>
    <cellStyle name="Normal 3 2 2 2 2 3 2 2 12" xfId="2140" xr:uid="{00000000-0005-0000-0000-0000FE690000}"/>
    <cellStyle name="Normal 3 2 2 2 2 3 2 2 12 2" xfId="7032" xr:uid="{00000000-0005-0000-0000-0000FF690000}"/>
    <cellStyle name="Normal 3 2 2 2 2 3 2 2 12 3" xfId="9500" xr:uid="{00000000-0005-0000-0000-0000006A0000}"/>
    <cellStyle name="Normal 3 2 2 2 2 3 2 2 12 4" xfId="6316" xr:uid="{00000000-0005-0000-0000-0000016A0000}"/>
    <cellStyle name="Normal 3 2 2 2 2 3 2 2 13" xfId="2314" xr:uid="{00000000-0005-0000-0000-0000026A0000}"/>
    <cellStyle name="Normal 3 2 2 2 2 3 2 2 13 2" xfId="7033" xr:uid="{00000000-0005-0000-0000-0000036A0000}"/>
    <cellStyle name="Normal 3 2 2 2 2 3 2 2 13 3" xfId="9501" xr:uid="{00000000-0005-0000-0000-0000046A0000}"/>
    <cellStyle name="Normal 3 2 2 2 2 3 2 2 13 4" xfId="6494" xr:uid="{00000000-0005-0000-0000-0000056A0000}"/>
    <cellStyle name="Normal 3 2 2 2 2 3 2 2 14" xfId="2486" xr:uid="{00000000-0005-0000-0000-0000066A0000}"/>
    <cellStyle name="Normal 3 2 2 2 2 3 2 2 14 2" xfId="7034" xr:uid="{00000000-0005-0000-0000-0000076A0000}"/>
    <cellStyle name="Normal 3 2 2 2 2 3 2 2 14 3" xfId="9502" xr:uid="{00000000-0005-0000-0000-0000086A0000}"/>
    <cellStyle name="Normal 3 2 2 2 2 3 2 2 14 4" xfId="6668" xr:uid="{00000000-0005-0000-0000-0000096A0000}"/>
    <cellStyle name="Normal 3 2 2 2 2 3 2 2 15" xfId="2656" xr:uid="{00000000-0005-0000-0000-00000A6A0000}"/>
    <cellStyle name="Normal 3 2 2 2 2 3 2 2 15 2" xfId="7029" xr:uid="{00000000-0005-0000-0000-00000B6A0000}"/>
    <cellStyle name="Normal 3 2 2 2 2 3 2 2 16" xfId="2826" xr:uid="{00000000-0005-0000-0000-00000C6A0000}"/>
    <cellStyle name="Normal 3 2 2 2 2 3 2 2 16 2" xfId="9497" xr:uid="{00000000-0005-0000-0000-00000D6A0000}"/>
    <cellStyle name="Normal 3 2 2 2 2 3 2 2 17" xfId="2997" xr:uid="{00000000-0005-0000-0000-00000E6A0000}"/>
    <cellStyle name="Normal 3 2 2 2 2 3 2 2 17 2" xfId="11780" xr:uid="{00000000-0005-0000-0000-00000F6A0000}"/>
    <cellStyle name="Normal 3 2 2 2 2 3 2 2 18" xfId="3205" xr:uid="{00000000-0005-0000-0000-0000106A0000}"/>
    <cellStyle name="Normal 3 2 2 2 2 3 2 2 19" xfId="4074" xr:uid="{00000000-0005-0000-0000-0000116A0000}"/>
    <cellStyle name="Normal 3 2 2 2 2 3 2 2 2" xfId="395" xr:uid="{00000000-0005-0000-0000-0000126A0000}"/>
    <cellStyle name="Normal 3 2 2 2 2 3 2 2 2 2" xfId="3379" xr:uid="{00000000-0005-0000-0000-0000136A0000}"/>
    <cellStyle name="Normal 3 2 2 2 2 3 2 2 2 2 2" xfId="7035" xr:uid="{00000000-0005-0000-0000-0000146A0000}"/>
    <cellStyle name="Normal 3 2 2 2 2 3 2 2 2 3" xfId="9503" xr:uid="{00000000-0005-0000-0000-0000156A0000}"/>
    <cellStyle name="Normal 3 2 2 2 2 3 2 2 2 4" xfId="4501" xr:uid="{00000000-0005-0000-0000-0000166A0000}"/>
    <cellStyle name="Normal 3 2 2 2 2 3 2 2 20" xfId="4246" xr:uid="{00000000-0005-0000-0000-0000176A0000}"/>
    <cellStyle name="Normal 3 2 2 2 2 3 2 2 3" xfId="569" xr:uid="{00000000-0005-0000-0000-0000186A0000}"/>
    <cellStyle name="Normal 3 2 2 2 2 3 2 2 3 2" xfId="3553" xr:uid="{00000000-0005-0000-0000-0000196A0000}"/>
    <cellStyle name="Normal 3 2 2 2 2 3 2 2 3 2 2" xfId="7036" xr:uid="{00000000-0005-0000-0000-00001A6A0000}"/>
    <cellStyle name="Normal 3 2 2 2 2 3 2 2 3 3" xfId="9504" xr:uid="{00000000-0005-0000-0000-00001B6A0000}"/>
    <cellStyle name="Normal 3 2 2 2 2 3 2 2 3 4" xfId="4718" xr:uid="{00000000-0005-0000-0000-00001C6A0000}"/>
    <cellStyle name="Normal 3 2 2 2 2 3 2 2 4" xfId="743" xr:uid="{00000000-0005-0000-0000-00001D6A0000}"/>
    <cellStyle name="Normal 3 2 2 2 2 3 2 2 4 2" xfId="3727" xr:uid="{00000000-0005-0000-0000-00001E6A0000}"/>
    <cellStyle name="Normal 3 2 2 2 2 3 2 2 4 2 2" xfId="7037" xr:uid="{00000000-0005-0000-0000-00001F6A0000}"/>
    <cellStyle name="Normal 3 2 2 2 2 3 2 2 4 3" xfId="9505" xr:uid="{00000000-0005-0000-0000-0000206A0000}"/>
    <cellStyle name="Normal 3 2 2 2 2 3 2 2 4 4" xfId="4892" xr:uid="{00000000-0005-0000-0000-0000216A0000}"/>
    <cellStyle name="Normal 3 2 2 2 2 3 2 2 5" xfId="918" xr:uid="{00000000-0005-0000-0000-0000226A0000}"/>
    <cellStyle name="Normal 3 2 2 2 2 3 2 2 5 2" xfId="3902" xr:uid="{00000000-0005-0000-0000-0000236A0000}"/>
    <cellStyle name="Normal 3 2 2 2 2 3 2 2 5 2 2" xfId="7038" xr:uid="{00000000-0005-0000-0000-0000246A0000}"/>
    <cellStyle name="Normal 3 2 2 2 2 3 2 2 5 3" xfId="9506" xr:uid="{00000000-0005-0000-0000-0000256A0000}"/>
    <cellStyle name="Normal 3 2 2 2 2 3 2 2 5 4" xfId="5066" xr:uid="{00000000-0005-0000-0000-0000266A0000}"/>
    <cellStyle name="Normal 3 2 2 2 2 3 2 2 6" xfId="1094" xr:uid="{00000000-0005-0000-0000-0000276A0000}"/>
    <cellStyle name="Normal 3 2 2 2 2 3 2 2 6 2" xfId="7039" xr:uid="{00000000-0005-0000-0000-0000286A0000}"/>
    <cellStyle name="Normal 3 2 2 2 2 3 2 2 6 3" xfId="9507" xr:uid="{00000000-0005-0000-0000-0000296A0000}"/>
    <cellStyle name="Normal 3 2 2 2 2 3 2 2 6 4" xfId="5240" xr:uid="{00000000-0005-0000-0000-00002A6A0000}"/>
    <cellStyle name="Normal 3 2 2 2 2 3 2 2 7" xfId="1268" xr:uid="{00000000-0005-0000-0000-00002B6A0000}"/>
    <cellStyle name="Normal 3 2 2 2 2 3 2 2 7 2" xfId="7040" xr:uid="{00000000-0005-0000-0000-00002C6A0000}"/>
    <cellStyle name="Normal 3 2 2 2 2 3 2 2 7 3" xfId="9508" xr:uid="{00000000-0005-0000-0000-00002D6A0000}"/>
    <cellStyle name="Normal 3 2 2 2 2 3 2 2 7 4" xfId="5446" xr:uid="{00000000-0005-0000-0000-00002E6A0000}"/>
    <cellStyle name="Normal 3 2 2 2 2 3 2 2 8" xfId="1442" xr:uid="{00000000-0005-0000-0000-00002F6A0000}"/>
    <cellStyle name="Normal 3 2 2 2 2 3 2 2 8 2" xfId="7041" xr:uid="{00000000-0005-0000-0000-0000306A0000}"/>
    <cellStyle name="Normal 3 2 2 2 2 3 2 2 8 3" xfId="9509" xr:uid="{00000000-0005-0000-0000-0000316A0000}"/>
    <cellStyle name="Normal 3 2 2 2 2 3 2 2 8 4" xfId="5620" xr:uid="{00000000-0005-0000-0000-0000326A0000}"/>
    <cellStyle name="Normal 3 2 2 2 2 3 2 2 9" xfId="1616" xr:uid="{00000000-0005-0000-0000-0000336A0000}"/>
    <cellStyle name="Normal 3 2 2 2 2 3 2 2 9 2" xfId="7042" xr:uid="{00000000-0005-0000-0000-0000346A0000}"/>
    <cellStyle name="Normal 3 2 2 2 2 3 2 2 9 3" xfId="9510" xr:uid="{00000000-0005-0000-0000-0000356A0000}"/>
    <cellStyle name="Normal 3 2 2 2 2 3 2 2 9 4" xfId="5794" xr:uid="{00000000-0005-0000-0000-0000366A0000}"/>
    <cellStyle name="Normal 3 2 2 2 2 3 2 20" xfId="4073" xr:uid="{00000000-0005-0000-0000-0000376A0000}"/>
    <cellStyle name="Normal 3 2 2 2 2 3 2 21" xfId="4245" xr:uid="{00000000-0005-0000-0000-0000386A0000}"/>
    <cellStyle name="Normal 3 2 2 2 2 3 2 3" xfId="394" xr:uid="{00000000-0005-0000-0000-0000396A0000}"/>
    <cellStyle name="Normal 3 2 2 2 2 3 2 3 2" xfId="3378" xr:uid="{00000000-0005-0000-0000-00003A6A0000}"/>
    <cellStyle name="Normal 3 2 2 2 2 3 2 3 2 2" xfId="7043" xr:uid="{00000000-0005-0000-0000-00003B6A0000}"/>
    <cellStyle name="Normal 3 2 2 2 2 3 2 3 3" xfId="9511" xr:uid="{00000000-0005-0000-0000-00003C6A0000}"/>
    <cellStyle name="Normal 3 2 2 2 2 3 2 3 4" xfId="4500" xr:uid="{00000000-0005-0000-0000-00003D6A0000}"/>
    <cellStyle name="Normal 3 2 2 2 2 3 2 4" xfId="568" xr:uid="{00000000-0005-0000-0000-00003E6A0000}"/>
    <cellStyle name="Normal 3 2 2 2 2 3 2 4 2" xfId="3552" xr:uid="{00000000-0005-0000-0000-00003F6A0000}"/>
    <cellStyle name="Normal 3 2 2 2 2 3 2 4 2 2" xfId="7044" xr:uid="{00000000-0005-0000-0000-0000406A0000}"/>
    <cellStyle name="Normal 3 2 2 2 2 3 2 4 3" xfId="9512" xr:uid="{00000000-0005-0000-0000-0000416A0000}"/>
    <cellStyle name="Normal 3 2 2 2 2 3 2 4 4" xfId="4717" xr:uid="{00000000-0005-0000-0000-0000426A0000}"/>
    <cellStyle name="Normal 3 2 2 2 2 3 2 5" xfId="742" xr:uid="{00000000-0005-0000-0000-0000436A0000}"/>
    <cellStyle name="Normal 3 2 2 2 2 3 2 5 2" xfId="3726" xr:uid="{00000000-0005-0000-0000-0000446A0000}"/>
    <cellStyle name="Normal 3 2 2 2 2 3 2 5 2 2" xfId="7045" xr:uid="{00000000-0005-0000-0000-0000456A0000}"/>
    <cellStyle name="Normal 3 2 2 2 2 3 2 5 3" xfId="9513" xr:uid="{00000000-0005-0000-0000-0000466A0000}"/>
    <cellStyle name="Normal 3 2 2 2 2 3 2 5 4" xfId="4891" xr:uid="{00000000-0005-0000-0000-0000476A0000}"/>
    <cellStyle name="Normal 3 2 2 2 2 3 2 6" xfId="917" xr:uid="{00000000-0005-0000-0000-0000486A0000}"/>
    <cellStyle name="Normal 3 2 2 2 2 3 2 6 2" xfId="3901" xr:uid="{00000000-0005-0000-0000-0000496A0000}"/>
    <cellStyle name="Normal 3 2 2 2 2 3 2 6 2 2" xfId="7046" xr:uid="{00000000-0005-0000-0000-00004A6A0000}"/>
    <cellStyle name="Normal 3 2 2 2 2 3 2 6 3" xfId="9514" xr:uid="{00000000-0005-0000-0000-00004B6A0000}"/>
    <cellStyle name="Normal 3 2 2 2 2 3 2 6 4" xfId="5065" xr:uid="{00000000-0005-0000-0000-00004C6A0000}"/>
    <cellStyle name="Normal 3 2 2 2 2 3 2 7" xfId="1093" xr:uid="{00000000-0005-0000-0000-00004D6A0000}"/>
    <cellStyle name="Normal 3 2 2 2 2 3 2 7 2" xfId="7047" xr:uid="{00000000-0005-0000-0000-00004E6A0000}"/>
    <cellStyle name="Normal 3 2 2 2 2 3 2 7 3" xfId="9515" xr:uid="{00000000-0005-0000-0000-00004F6A0000}"/>
    <cellStyle name="Normal 3 2 2 2 2 3 2 7 4" xfId="5239" xr:uid="{00000000-0005-0000-0000-0000506A0000}"/>
    <cellStyle name="Normal 3 2 2 2 2 3 2 8" xfId="1267" xr:uid="{00000000-0005-0000-0000-0000516A0000}"/>
    <cellStyle name="Normal 3 2 2 2 2 3 2 8 2" xfId="7048" xr:uid="{00000000-0005-0000-0000-0000526A0000}"/>
    <cellStyle name="Normal 3 2 2 2 2 3 2 8 3" xfId="9516" xr:uid="{00000000-0005-0000-0000-0000536A0000}"/>
    <cellStyle name="Normal 3 2 2 2 2 3 2 8 4" xfId="5445" xr:uid="{00000000-0005-0000-0000-0000546A0000}"/>
    <cellStyle name="Normal 3 2 2 2 2 3 2 9" xfId="1441" xr:uid="{00000000-0005-0000-0000-0000556A0000}"/>
    <cellStyle name="Normal 3 2 2 2 2 3 2 9 2" xfId="7049" xr:uid="{00000000-0005-0000-0000-0000566A0000}"/>
    <cellStyle name="Normal 3 2 2 2 2 3 2 9 3" xfId="9517" xr:uid="{00000000-0005-0000-0000-0000576A0000}"/>
    <cellStyle name="Normal 3 2 2 2 2 3 2 9 4" xfId="5619" xr:uid="{00000000-0005-0000-0000-0000586A0000}"/>
    <cellStyle name="Normal 3 2 2 2 2 3 20" xfId="2995" xr:uid="{00000000-0005-0000-0000-0000596A0000}"/>
    <cellStyle name="Normal 3 2 2 2 2 3 21" xfId="3172" xr:uid="{00000000-0005-0000-0000-00005A6A0000}"/>
    <cellStyle name="Normal 3 2 2 2 2 3 22" xfId="4072" xr:uid="{00000000-0005-0000-0000-00005B6A0000}"/>
    <cellStyle name="Normal 3 2 2 2 2 3 23" xfId="4244" xr:uid="{00000000-0005-0000-0000-00005C6A0000}"/>
    <cellStyle name="Normal 3 2 2 2 2 3 3" xfId="203" xr:uid="{00000000-0005-0000-0000-00005D6A0000}"/>
    <cellStyle name="Normal 3 2 2 2 2 3 3 10" xfId="1791" xr:uid="{00000000-0005-0000-0000-00005E6A0000}"/>
    <cellStyle name="Normal 3 2 2 2 2 3 3 10 2" xfId="7051" xr:uid="{00000000-0005-0000-0000-00005F6A0000}"/>
    <cellStyle name="Normal 3 2 2 2 2 3 3 10 3" xfId="9519" xr:uid="{00000000-0005-0000-0000-0000606A0000}"/>
    <cellStyle name="Normal 3 2 2 2 2 3 3 10 4" xfId="5969" xr:uid="{00000000-0005-0000-0000-0000616A0000}"/>
    <cellStyle name="Normal 3 2 2 2 2 3 3 11" xfId="1965" xr:uid="{00000000-0005-0000-0000-0000626A0000}"/>
    <cellStyle name="Normal 3 2 2 2 2 3 3 11 2" xfId="7052" xr:uid="{00000000-0005-0000-0000-0000636A0000}"/>
    <cellStyle name="Normal 3 2 2 2 2 3 3 11 3" xfId="9520" xr:uid="{00000000-0005-0000-0000-0000646A0000}"/>
    <cellStyle name="Normal 3 2 2 2 2 3 3 11 4" xfId="6143" xr:uid="{00000000-0005-0000-0000-0000656A0000}"/>
    <cellStyle name="Normal 3 2 2 2 2 3 3 12" xfId="2141" xr:uid="{00000000-0005-0000-0000-0000666A0000}"/>
    <cellStyle name="Normal 3 2 2 2 2 3 3 12 2" xfId="7053" xr:uid="{00000000-0005-0000-0000-0000676A0000}"/>
    <cellStyle name="Normal 3 2 2 2 2 3 3 12 3" xfId="9521" xr:uid="{00000000-0005-0000-0000-0000686A0000}"/>
    <cellStyle name="Normal 3 2 2 2 2 3 3 12 4" xfId="6317" xr:uid="{00000000-0005-0000-0000-0000696A0000}"/>
    <cellStyle name="Normal 3 2 2 2 2 3 3 13" xfId="2315" xr:uid="{00000000-0005-0000-0000-00006A6A0000}"/>
    <cellStyle name="Normal 3 2 2 2 2 3 3 13 2" xfId="7054" xr:uid="{00000000-0005-0000-0000-00006B6A0000}"/>
    <cellStyle name="Normal 3 2 2 2 2 3 3 13 3" xfId="9522" xr:uid="{00000000-0005-0000-0000-00006C6A0000}"/>
    <cellStyle name="Normal 3 2 2 2 2 3 3 13 4" xfId="6495" xr:uid="{00000000-0005-0000-0000-00006D6A0000}"/>
    <cellStyle name="Normal 3 2 2 2 2 3 3 14" xfId="2487" xr:uid="{00000000-0005-0000-0000-00006E6A0000}"/>
    <cellStyle name="Normal 3 2 2 2 2 3 3 14 2" xfId="7055" xr:uid="{00000000-0005-0000-0000-00006F6A0000}"/>
    <cellStyle name="Normal 3 2 2 2 2 3 3 14 3" xfId="9523" xr:uid="{00000000-0005-0000-0000-0000706A0000}"/>
    <cellStyle name="Normal 3 2 2 2 2 3 3 14 4" xfId="6669" xr:uid="{00000000-0005-0000-0000-0000716A0000}"/>
    <cellStyle name="Normal 3 2 2 2 2 3 3 15" xfId="2657" xr:uid="{00000000-0005-0000-0000-0000726A0000}"/>
    <cellStyle name="Normal 3 2 2 2 2 3 3 15 2" xfId="7050" xr:uid="{00000000-0005-0000-0000-0000736A0000}"/>
    <cellStyle name="Normal 3 2 2 2 2 3 3 16" xfId="2827" xr:uid="{00000000-0005-0000-0000-0000746A0000}"/>
    <cellStyle name="Normal 3 2 2 2 2 3 3 16 2" xfId="9518" xr:uid="{00000000-0005-0000-0000-0000756A0000}"/>
    <cellStyle name="Normal 3 2 2 2 2 3 3 17" xfId="2998" xr:uid="{00000000-0005-0000-0000-0000766A0000}"/>
    <cellStyle name="Normal 3 2 2 2 2 3 3 17 2" xfId="11781" xr:uid="{00000000-0005-0000-0000-0000776A0000}"/>
    <cellStyle name="Normal 3 2 2 2 2 3 3 18" xfId="3206" xr:uid="{00000000-0005-0000-0000-0000786A0000}"/>
    <cellStyle name="Normal 3 2 2 2 2 3 3 19" xfId="4075" xr:uid="{00000000-0005-0000-0000-0000796A0000}"/>
    <cellStyle name="Normal 3 2 2 2 2 3 3 2" xfId="396" xr:uid="{00000000-0005-0000-0000-00007A6A0000}"/>
    <cellStyle name="Normal 3 2 2 2 2 3 3 2 2" xfId="3380" xr:uid="{00000000-0005-0000-0000-00007B6A0000}"/>
    <cellStyle name="Normal 3 2 2 2 2 3 3 2 2 2" xfId="7056" xr:uid="{00000000-0005-0000-0000-00007C6A0000}"/>
    <cellStyle name="Normal 3 2 2 2 2 3 3 2 3" xfId="9524" xr:uid="{00000000-0005-0000-0000-00007D6A0000}"/>
    <cellStyle name="Normal 3 2 2 2 2 3 3 2 4" xfId="4502" xr:uid="{00000000-0005-0000-0000-00007E6A0000}"/>
    <cellStyle name="Normal 3 2 2 2 2 3 3 20" xfId="4247" xr:uid="{00000000-0005-0000-0000-00007F6A0000}"/>
    <cellStyle name="Normal 3 2 2 2 2 3 3 3" xfId="570" xr:uid="{00000000-0005-0000-0000-0000806A0000}"/>
    <cellStyle name="Normal 3 2 2 2 2 3 3 3 2" xfId="3554" xr:uid="{00000000-0005-0000-0000-0000816A0000}"/>
    <cellStyle name="Normal 3 2 2 2 2 3 3 3 2 2" xfId="7057" xr:uid="{00000000-0005-0000-0000-0000826A0000}"/>
    <cellStyle name="Normal 3 2 2 2 2 3 3 3 3" xfId="9525" xr:uid="{00000000-0005-0000-0000-0000836A0000}"/>
    <cellStyle name="Normal 3 2 2 2 2 3 3 3 4" xfId="4719" xr:uid="{00000000-0005-0000-0000-0000846A0000}"/>
    <cellStyle name="Normal 3 2 2 2 2 3 3 4" xfId="744" xr:uid="{00000000-0005-0000-0000-0000856A0000}"/>
    <cellStyle name="Normal 3 2 2 2 2 3 3 4 2" xfId="3728" xr:uid="{00000000-0005-0000-0000-0000866A0000}"/>
    <cellStyle name="Normal 3 2 2 2 2 3 3 4 2 2" xfId="7058" xr:uid="{00000000-0005-0000-0000-0000876A0000}"/>
    <cellStyle name="Normal 3 2 2 2 2 3 3 4 3" xfId="9526" xr:uid="{00000000-0005-0000-0000-0000886A0000}"/>
    <cellStyle name="Normal 3 2 2 2 2 3 3 4 4" xfId="4893" xr:uid="{00000000-0005-0000-0000-0000896A0000}"/>
    <cellStyle name="Normal 3 2 2 2 2 3 3 5" xfId="919" xr:uid="{00000000-0005-0000-0000-00008A6A0000}"/>
    <cellStyle name="Normal 3 2 2 2 2 3 3 5 2" xfId="3903" xr:uid="{00000000-0005-0000-0000-00008B6A0000}"/>
    <cellStyle name="Normal 3 2 2 2 2 3 3 5 2 2" xfId="7059" xr:uid="{00000000-0005-0000-0000-00008C6A0000}"/>
    <cellStyle name="Normal 3 2 2 2 2 3 3 5 3" xfId="9527" xr:uid="{00000000-0005-0000-0000-00008D6A0000}"/>
    <cellStyle name="Normal 3 2 2 2 2 3 3 5 4" xfId="5067" xr:uid="{00000000-0005-0000-0000-00008E6A0000}"/>
    <cellStyle name="Normal 3 2 2 2 2 3 3 6" xfId="1095" xr:uid="{00000000-0005-0000-0000-00008F6A0000}"/>
    <cellStyle name="Normal 3 2 2 2 2 3 3 6 2" xfId="7060" xr:uid="{00000000-0005-0000-0000-0000906A0000}"/>
    <cellStyle name="Normal 3 2 2 2 2 3 3 6 3" xfId="9528" xr:uid="{00000000-0005-0000-0000-0000916A0000}"/>
    <cellStyle name="Normal 3 2 2 2 2 3 3 6 4" xfId="5241" xr:uid="{00000000-0005-0000-0000-0000926A0000}"/>
    <cellStyle name="Normal 3 2 2 2 2 3 3 7" xfId="1269" xr:uid="{00000000-0005-0000-0000-0000936A0000}"/>
    <cellStyle name="Normal 3 2 2 2 2 3 3 7 2" xfId="7061" xr:uid="{00000000-0005-0000-0000-0000946A0000}"/>
    <cellStyle name="Normal 3 2 2 2 2 3 3 7 3" xfId="9529" xr:uid="{00000000-0005-0000-0000-0000956A0000}"/>
    <cellStyle name="Normal 3 2 2 2 2 3 3 7 4" xfId="5447" xr:uid="{00000000-0005-0000-0000-0000966A0000}"/>
    <cellStyle name="Normal 3 2 2 2 2 3 3 8" xfId="1443" xr:uid="{00000000-0005-0000-0000-0000976A0000}"/>
    <cellStyle name="Normal 3 2 2 2 2 3 3 8 2" xfId="7062" xr:uid="{00000000-0005-0000-0000-0000986A0000}"/>
    <cellStyle name="Normal 3 2 2 2 2 3 3 8 3" xfId="9530" xr:uid="{00000000-0005-0000-0000-0000996A0000}"/>
    <cellStyle name="Normal 3 2 2 2 2 3 3 8 4" xfId="5621" xr:uid="{00000000-0005-0000-0000-00009A6A0000}"/>
    <cellStyle name="Normal 3 2 2 2 2 3 3 9" xfId="1617" xr:uid="{00000000-0005-0000-0000-00009B6A0000}"/>
    <cellStyle name="Normal 3 2 2 2 2 3 3 9 2" xfId="7063" xr:uid="{00000000-0005-0000-0000-00009C6A0000}"/>
    <cellStyle name="Normal 3 2 2 2 2 3 3 9 3" xfId="9531" xr:uid="{00000000-0005-0000-0000-00009D6A0000}"/>
    <cellStyle name="Normal 3 2 2 2 2 3 3 9 4" xfId="5795" xr:uid="{00000000-0005-0000-0000-00009E6A0000}"/>
    <cellStyle name="Normal 3 2 2 2 2 3 4" xfId="200" xr:uid="{00000000-0005-0000-0000-00009F6A0000}"/>
    <cellStyle name="Normal 3 2 2 2 2 3 4 2" xfId="3203" xr:uid="{00000000-0005-0000-0000-0000A06A0000}"/>
    <cellStyle name="Normal 3 2 2 2 2 3 4 2 2" xfId="7065" xr:uid="{00000000-0005-0000-0000-0000A16A0000}"/>
    <cellStyle name="Normal 3 2 2 2 2 3 4 2 3" xfId="9533" xr:uid="{00000000-0005-0000-0000-0000A26A0000}"/>
    <cellStyle name="Normal 3 2 2 2 2 3 4 2 4" xfId="5444" xr:uid="{00000000-0005-0000-0000-0000A36A0000}"/>
    <cellStyle name="Normal 3 2 2 2 2 3 4 3" xfId="7064" xr:uid="{00000000-0005-0000-0000-0000A46A0000}"/>
    <cellStyle name="Normal 3 2 2 2 2 3 4 4" xfId="9532" xr:uid="{00000000-0005-0000-0000-0000A56A0000}"/>
    <cellStyle name="Normal 3 2 2 2 2 3 4 5" xfId="4499" xr:uid="{00000000-0005-0000-0000-0000A66A0000}"/>
    <cellStyle name="Normal 3 2 2 2 2 3 5" xfId="393" xr:uid="{00000000-0005-0000-0000-0000A76A0000}"/>
    <cellStyle name="Normal 3 2 2 2 2 3 5 2" xfId="3377" xr:uid="{00000000-0005-0000-0000-0000A86A0000}"/>
    <cellStyle name="Normal 3 2 2 2 2 3 5 2 2" xfId="7066" xr:uid="{00000000-0005-0000-0000-0000A96A0000}"/>
    <cellStyle name="Normal 3 2 2 2 2 3 5 3" xfId="9534" xr:uid="{00000000-0005-0000-0000-0000AA6A0000}"/>
    <cellStyle name="Normal 3 2 2 2 2 3 5 4" xfId="4716" xr:uid="{00000000-0005-0000-0000-0000AB6A0000}"/>
    <cellStyle name="Normal 3 2 2 2 2 3 6" xfId="567" xr:uid="{00000000-0005-0000-0000-0000AC6A0000}"/>
    <cellStyle name="Normal 3 2 2 2 2 3 6 2" xfId="3551" xr:uid="{00000000-0005-0000-0000-0000AD6A0000}"/>
    <cellStyle name="Normal 3 2 2 2 2 3 6 2 2" xfId="7067" xr:uid="{00000000-0005-0000-0000-0000AE6A0000}"/>
    <cellStyle name="Normal 3 2 2 2 2 3 6 3" xfId="9535" xr:uid="{00000000-0005-0000-0000-0000AF6A0000}"/>
    <cellStyle name="Normal 3 2 2 2 2 3 6 4" xfId="4890" xr:uid="{00000000-0005-0000-0000-0000B06A0000}"/>
    <cellStyle name="Normal 3 2 2 2 2 3 7" xfId="741" xr:uid="{00000000-0005-0000-0000-0000B16A0000}"/>
    <cellStyle name="Normal 3 2 2 2 2 3 7 2" xfId="3725" xr:uid="{00000000-0005-0000-0000-0000B26A0000}"/>
    <cellStyle name="Normal 3 2 2 2 2 3 7 2 2" xfId="7068" xr:uid="{00000000-0005-0000-0000-0000B36A0000}"/>
    <cellStyle name="Normal 3 2 2 2 2 3 7 3" xfId="9536" xr:uid="{00000000-0005-0000-0000-0000B46A0000}"/>
    <cellStyle name="Normal 3 2 2 2 2 3 7 4" xfId="5064" xr:uid="{00000000-0005-0000-0000-0000B56A0000}"/>
    <cellStyle name="Normal 3 2 2 2 2 3 8" xfId="916" xr:uid="{00000000-0005-0000-0000-0000B66A0000}"/>
    <cellStyle name="Normal 3 2 2 2 2 3 8 2" xfId="3900" xr:uid="{00000000-0005-0000-0000-0000B76A0000}"/>
    <cellStyle name="Normal 3 2 2 2 2 3 8 2 2" xfId="7069" xr:uid="{00000000-0005-0000-0000-0000B86A0000}"/>
    <cellStyle name="Normal 3 2 2 2 2 3 8 3" xfId="9537" xr:uid="{00000000-0005-0000-0000-0000B96A0000}"/>
    <cellStyle name="Normal 3 2 2 2 2 3 8 4" xfId="5238" xr:uid="{00000000-0005-0000-0000-0000BA6A0000}"/>
    <cellStyle name="Normal 3 2 2 2 2 3 9" xfId="1092" xr:uid="{00000000-0005-0000-0000-0000BB6A0000}"/>
    <cellStyle name="Normal 3 2 2 2 2 3 9 2" xfId="7070" xr:uid="{00000000-0005-0000-0000-0000BC6A0000}"/>
    <cellStyle name="Normal 3 2 2 2 2 3 9 3" xfId="9538" xr:uid="{00000000-0005-0000-0000-0000BD6A0000}"/>
    <cellStyle name="Normal 3 2 2 2 2 3 9 4" xfId="5417" xr:uid="{00000000-0005-0000-0000-0000BE6A0000}"/>
    <cellStyle name="Normal 3 2 2 2 2 4" xfId="204" xr:uid="{00000000-0005-0000-0000-0000BF6A0000}"/>
    <cellStyle name="Normal 3 2 2 2 2 4 10" xfId="1444" xr:uid="{00000000-0005-0000-0000-0000C06A0000}"/>
    <cellStyle name="Normal 3 2 2 2 2 4 10 2" xfId="7072" xr:uid="{00000000-0005-0000-0000-0000C16A0000}"/>
    <cellStyle name="Normal 3 2 2 2 2 4 10 3" xfId="9540" xr:uid="{00000000-0005-0000-0000-0000C26A0000}"/>
    <cellStyle name="Normal 3 2 2 2 2 4 10 4" xfId="5622" xr:uid="{00000000-0005-0000-0000-0000C36A0000}"/>
    <cellStyle name="Normal 3 2 2 2 2 4 11" xfId="1618" xr:uid="{00000000-0005-0000-0000-0000C46A0000}"/>
    <cellStyle name="Normal 3 2 2 2 2 4 11 2" xfId="7073" xr:uid="{00000000-0005-0000-0000-0000C56A0000}"/>
    <cellStyle name="Normal 3 2 2 2 2 4 11 3" xfId="9541" xr:uid="{00000000-0005-0000-0000-0000C66A0000}"/>
    <cellStyle name="Normal 3 2 2 2 2 4 11 4" xfId="5796" xr:uid="{00000000-0005-0000-0000-0000C76A0000}"/>
    <cellStyle name="Normal 3 2 2 2 2 4 12" xfId="1792" xr:uid="{00000000-0005-0000-0000-0000C86A0000}"/>
    <cellStyle name="Normal 3 2 2 2 2 4 12 2" xfId="7074" xr:uid="{00000000-0005-0000-0000-0000C96A0000}"/>
    <cellStyle name="Normal 3 2 2 2 2 4 12 3" xfId="9542" xr:uid="{00000000-0005-0000-0000-0000CA6A0000}"/>
    <cellStyle name="Normal 3 2 2 2 2 4 12 4" xfId="5970" xr:uid="{00000000-0005-0000-0000-0000CB6A0000}"/>
    <cellStyle name="Normal 3 2 2 2 2 4 13" xfId="1966" xr:uid="{00000000-0005-0000-0000-0000CC6A0000}"/>
    <cellStyle name="Normal 3 2 2 2 2 4 13 2" xfId="7075" xr:uid="{00000000-0005-0000-0000-0000CD6A0000}"/>
    <cellStyle name="Normal 3 2 2 2 2 4 13 3" xfId="9543" xr:uid="{00000000-0005-0000-0000-0000CE6A0000}"/>
    <cellStyle name="Normal 3 2 2 2 2 4 13 4" xfId="6144" xr:uid="{00000000-0005-0000-0000-0000CF6A0000}"/>
    <cellStyle name="Normal 3 2 2 2 2 4 14" xfId="2142" xr:uid="{00000000-0005-0000-0000-0000D06A0000}"/>
    <cellStyle name="Normal 3 2 2 2 2 4 14 2" xfId="7076" xr:uid="{00000000-0005-0000-0000-0000D16A0000}"/>
    <cellStyle name="Normal 3 2 2 2 2 4 14 3" xfId="9544" xr:uid="{00000000-0005-0000-0000-0000D26A0000}"/>
    <cellStyle name="Normal 3 2 2 2 2 4 14 4" xfId="6318" xr:uid="{00000000-0005-0000-0000-0000D36A0000}"/>
    <cellStyle name="Normal 3 2 2 2 2 4 15" xfId="2316" xr:uid="{00000000-0005-0000-0000-0000D46A0000}"/>
    <cellStyle name="Normal 3 2 2 2 2 4 15 2" xfId="7077" xr:uid="{00000000-0005-0000-0000-0000D56A0000}"/>
    <cellStyle name="Normal 3 2 2 2 2 4 15 3" xfId="9545" xr:uid="{00000000-0005-0000-0000-0000D66A0000}"/>
    <cellStyle name="Normal 3 2 2 2 2 4 15 4" xfId="6496" xr:uid="{00000000-0005-0000-0000-0000D76A0000}"/>
    <cellStyle name="Normal 3 2 2 2 2 4 16" xfId="2488" xr:uid="{00000000-0005-0000-0000-0000D86A0000}"/>
    <cellStyle name="Normal 3 2 2 2 2 4 16 2" xfId="7078" xr:uid="{00000000-0005-0000-0000-0000D96A0000}"/>
    <cellStyle name="Normal 3 2 2 2 2 4 16 3" xfId="9546" xr:uid="{00000000-0005-0000-0000-0000DA6A0000}"/>
    <cellStyle name="Normal 3 2 2 2 2 4 16 4" xfId="6670" xr:uid="{00000000-0005-0000-0000-0000DB6A0000}"/>
    <cellStyle name="Normal 3 2 2 2 2 4 17" xfId="2658" xr:uid="{00000000-0005-0000-0000-0000DC6A0000}"/>
    <cellStyle name="Normal 3 2 2 2 2 4 17 2" xfId="7071" xr:uid="{00000000-0005-0000-0000-0000DD6A0000}"/>
    <cellStyle name="Normal 3 2 2 2 2 4 18" xfId="2828" xr:uid="{00000000-0005-0000-0000-0000DE6A0000}"/>
    <cellStyle name="Normal 3 2 2 2 2 4 18 2" xfId="9539" xr:uid="{00000000-0005-0000-0000-0000DF6A0000}"/>
    <cellStyle name="Normal 3 2 2 2 2 4 19" xfId="2999" xr:uid="{00000000-0005-0000-0000-0000E06A0000}"/>
    <cellStyle name="Normal 3 2 2 2 2 4 19 2" xfId="11782" xr:uid="{00000000-0005-0000-0000-0000E16A0000}"/>
    <cellStyle name="Normal 3 2 2 2 2 4 2" xfId="205" xr:uid="{00000000-0005-0000-0000-0000E26A0000}"/>
    <cellStyle name="Normal 3 2 2 2 2 4 2 10" xfId="1619" xr:uid="{00000000-0005-0000-0000-0000E36A0000}"/>
    <cellStyle name="Normal 3 2 2 2 2 4 2 10 2" xfId="7080" xr:uid="{00000000-0005-0000-0000-0000E46A0000}"/>
    <cellStyle name="Normal 3 2 2 2 2 4 2 10 3" xfId="9548" xr:uid="{00000000-0005-0000-0000-0000E56A0000}"/>
    <cellStyle name="Normal 3 2 2 2 2 4 2 10 4" xfId="5797" xr:uid="{00000000-0005-0000-0000-0000E66A0000}"/>
    <cellStyle name="Normal 3 2 2 2 2 4 2 11" xfId="1793" xr:uid="{00000000-0005-0000-0000-0000E76A0000}"/>
    <cellStyle name="Normal 3 2 2 2 2 4 2 11 2" xfId="7081" xr:uid="{00000000-0005-0000-0000-0000E86A0000}"/>
    <cellStyle name="Normal 3 2 2 2 2 4 2 11 3" xfId="9549" xr:uid="{00000000-0005-0000-0000-0000E96A0000}"/>
    <cellStyle name="Normal 3 2 2 2 2 4 2 11 4" xfId="5971" xr:uid="{00000000-0005-0000-0000-0000EA6A0000}"/>
    <cellStyle name="Normal 3 2 2 2 2 4 2 12" xfId="1967" xr:uid="{00000000-0005-0000-0000-0000EB6A0000}"/>
    <cellStyle name="Normal 3 2 2 2 2 4 2 12 2" xfId="7082" xr:uid="{00000000-0005-0000-0000-0000EC6A0000}"/>
    <cellStyle name="Normal 3 2 2 2 2 4 2 12 3" xfId="9550" xr:uid="{00000000-0005-0000-0000-0000ED6A0000}"/>
    <cellStyle name="Normal 3 2 2 2 2 4 2 12 4" xfId="6145" xr:uid="{00000000-0005-0000-0000-0000EE6A0000}"/>
    <cellStyle name="Normal 3 2 2 2 2 4 2 13" xfId="2143" xr:uid="{00000000-0005-0000-0000-0000EF6A0000}"/>
    <cellStyle name="Normal 3 2 2 2 2 4 2 13 2" xfId="7083" xr:uid="{00000000-0005-0000-0000-0000F06A0000}"/>
    <cellStyle name="Normal 3 2 2 2 2 4 2 13 3" xfId="9551" xr:uid="{00000000-0005-0000-0000-0000F16A0000}"/>
    <cellStyle name="Normal 3 2 2 2 2 4 2 13 4" xfId="6319" xr:uid="{00000000-0005-0000-0000-0000F26A0000}"/>
    <cellStyle name="Normal 3 2 2 2 2 4 2 14" xfId="2317" xr:uid="{00000000-0005-0000-0000-0000F36A0000}"/>
    <cellStyle name="Normal 3 2 2 2 2 4 2 14 2" xfId="7084" xr:uid="{00000000-0005-0000-0000-0000F46A0000}"/>
    <cellStyle name="Normal 3 2 2 2 2 4 2 14 3" xfId="9552" xr:uid="{00000000-0005-0000-0000-0000F56A0000}"/>
    <cellStyle name="Normal 3 2 2 2 2 4 2 14 4" xfId="6497" xr:uid="{00000000-0005-0000-0000-0000F66A0000}"/>
    <cellStyle name="Normal 3 2 2 2 2 4 2 15" xfId="2489" xr:uid="{00000000-0005-0000-0000-0000F76A0000}"/>
    <cellStyle name="Normal 3 2 2 2 2 4 2 15 2" xfId="7085" xr:uid="{00000000-0005-0000-0000-0000F86A0000}"/>
    <cellStyle name="Normal 3 2 2 2 2 4 2 15 3" xfId="9553" xr:uid="{00000000-0005-0000-0000-0000F96A0000}"/>
    <cellStyle name="Normal 3 2 2 2 2 4 2 15 4" xfId="6671" xr:uid="{00000000-0005-0000-0000-0000FA6A0000}"/>
    <cellStyle name="Normal 3 2 2 2 2 4 2 16" xfId="2659" xr:uid="{00000000-0005-0000-0000-0000FB6A0000}"/>
    <cellStyle name="Normal 3 2 2 2 2 4 2 16 2" xfId="7079" xr:uid="{00000000-0005-0000-0000-0000FC6A0000}"/>
    <cellStyle name="Normal 3 2 2 2 2 4 2 17" xfId="2829" xr:uid="{00000000-0005-0000-0000-0000FD6A0000}"/>
    <cellStyle name="Normal 3 2 2 2 2 4 2 17 2" xfId="9547" xr:uid="{00000000-0005-0000-0000-0000FE6A0000}"/>
    <cellStyle name="Normal 3 2 2 2 2 4 2 18" xfId="3000" xr:uid="{00000000-0005-0000-0000-0000FF6A0000}"/>
    <cellStyle name="Normal 3 2 2 2 2 4 2 18 2" xfId="11783" xr:uid="{00000000-0005-0000-0000-0000006B0000}"/>
    <cellStyle name="Normal 3 2 2 2 2 4 2 19" xfId="3208" xr:uid="{00000000-0005-0000-0000-0000016B0000}"/>
    <cellStyle name="Normal 3 2 2 2 2 4 2 2" xfId="206" xr:uid="{00000000-0005-0000-0000-0000026B0000}"/>
    <cellStyle name="Normal 3 2 2 2 2 4 2 2 10" xfId="1794" xr:uid="{00000000-0005-0000-0000-0000036B0000}"/>
    <cellStyle name="Normal 3 2 2 2 2 4 2 2 10 2" xfId="7087" xr:uid="{00000000-0005-0000-0000-0000046B0000}"/>
    <cellStyle name="Normal 3 2 2 2 2 4 2 2 10 3" xfId="9555" xr:uid="{00000000-0005-0000-0000-0000056B0000}"/>
    <cellStyle name="Normal 3 2 2 2 2 4 2 2 10 4" xfId="5972" xr:uid="{00000000-0005-0000-0000-0000066B0000}"/>
    <cellStyle name="Normal 3 2 2 2 2 4 2 2 11" xfId="1968" xr:uid="{00000000-0005-0000-0000-0000076B0000}"/>
    <cellStyle name="Normal 3 2 2 2 2 4 2 2 11 2" xfId="7088" xr:uid="{00000000-0005-0000-0000-0000086B0000}"/>
    <cellStyle name="Normal 3 2 2 2 2 4 2 2 11 3" xfId="9556" xr:uid="{00000000-0005-0000-0000-0000096B0000}"/>
    <cellStyle name="Normal 3 2 2 2 2 4 2 2 11 4" xfId="6146" xr:uid="{00000000-0005-0000-0000-00000A6B0000}"/>
    <cellStyle name="Normal 3 2 2 2 2 4 2 2 12" xfId="2144" xr:uid="{00000000-0005-0000-0000-00000B6B0000}"/>
    <cellStyle name="Normal 3 2 2 2 2 4 2 2 12 2" xfId="7089" xr:uid="{00000000-0005-0000-0000-00000C6B0000}"/>
    <cellStyle name="Normal 3 2 2 2 2 4 2 2 12 3" xfId="9557" xr:uid="{00000000-0005-0000-0000-00000D6B0000}"/>
    <cellStyle name="Normal 3 2 2 2 2 4 2 2 12 4" xfId="6320" xr:uid="{00000000-0005-0000-0000-00000E6B0000}"/>
    <cellStyle name="Normal 3 2 2 2 2 4 2 2 13" xfId="2318" xr:uid="{00000000-0005-0000-0000-00000F6B0000}"/>
    <cellStyle name="Normal 3 2 2 2 2 4 2 2 13 2" xfId="7090" xr:uid="{00000000-0005-0000-0000-0000106B0000}"/>
    <cellStyle name="Normal 3 2 2 2 2 4 2 2 13 3" xfId="9558" xr:uid="{00000000-0005-0000-0000-0000116B0000}"/>
    <cellStyle name="Normal 3 2 2 2 2 4 2 2 13 4" xfId="6498" xr:uid="{00000000-0005-0000-0000-0000126B0000}"/>
    <cellStyle name="Normal 3 2 2 2 2 4 2 2 14" xfId="2490" xr:uid="{00000000-0005-0000-0000-0000136B0000}"/>
    <cellStyle name="Normal 3 2 2 2 2 4 2 2 14 2" xfId="7091" xr:uid="{00000000-0005-0000-0000-0000146B0000}"/>
    <cellStyle name="Normal 3 2 2 2 2 4 2 2 14 3" xfId="9559" xr:uid="{00000000-0005-0000-0000-0000156B0000}"/>
    <cellStyle name="Normal 3 2 2 2 2 4 2 2 14 4" xfId="6672" xr:uid="{00000000-0005-0000-0000-0000166B0000}"/>
    <cellStyle name="Normal 3 2 2 2 2 4 2 2 15" xfId="2660" xr:uid="{00000000-0005-0000-0000-0000176B0000}"/>
    <cellStyle name="Normal 3 2 2 2 2 4 2 2 15 2" xfId="7086" xr:uid="{00000000-0005-0000-0000-0000186B0000}"/>
    <cellStyle name="Normal 3 2 2 2 2 4 2 2 16" xfId="2830" xr:uid="{00000000-0005-0000-0000-0000196B0000}"/>
    <cellStyle name="Normal 3 2 2 2 2 4 2 2 16 2" xfId="9554" xr:uid="{00000000-0005-0000-0000-00001A6B0000}"/>
    <cellStyle name="Normal 3 2 2 2 2 4 2 2 17" xfId="3001" xr:uid="{00000000-0005-0000-0000-00001B6B0000}"/>
    <cellStyle name="Normal 3 2 2 2 2 4 2 2 17 2" xfId="11784" xr:uid="{00000000-0005-0000-0000-00001C6B0000}"/>
    <cellStyle name="Normal 3 2 2 2 2 4 2 2 18" xfId="3209" xr:uid="{00000000-0005-0000-0000-00001D6B0000}"/>
    <cellStyle name="Normal 3 2 2 2 2 4 2 2 19" xfId="4078" xr:uid="{00000000-0005-0000-0000-00001E6B0000}"/>
    <cellStyle name="Normal 3 2 2 2 2 4 2 2 2" xfId="399" xr:uid="{00000000-0005-0000-0000-00001F6B0000}"/>
    <cellStyle name="Normal 3 2 2 2 2 4 2 2 2 2" xfId="3383" xr:uid="{00000000-0005-0000-0000-0000206B0000}"/>
    <cellStyle name="Normal 3 2 2 2 2 4 2 2 2 2 2" xfId="7092" xr:uid="{00000000-0005-0000-0000-0000216B0000}"/>
    <cellStyle name="Normal 3 2 2 2 2 4 2 2 2 3" xfId="9560" xr:uid="{00000000-0005-0000-0000-0000226B0000}"/>
    <cellStyle name="Normal 3 2 2 2 2 4 2 2 2 4" xfId="4505" xr:uid="{00000000-0005-0000-0000-0000236B0000}"/>
    <cellStyle name="Normal 3 2 2 2 2 4 2 2 20" xfId="4250" xr:uid="{00000000-0005-0000-0000-0000246B0000}"/>
    <cellStyle name="Normal 3 2 2 2 2 4 2 2 3" xfId="573" xr:uid="{00000000-0005-0000-0000-0000256B0000}"/>
    <cellStyle name="Normal 3 2 2 2 2 4 2 2 3 2" xfId="3557" xr:uid="{00000000-0005-0000-0000-0000266B0000}"/>
    <cellStyle name="Normal 3 2 2 2 2 4 2 2 3 2 2" xfId="7093" xr:uid="{00000000-0005-0000-0000-0000276B0000}"/>
    <cellStyle name="Normal 3 2 2 2 2 4 2 2 3 3" xfId="9561" xr:uid="{00000000-0005-0000-0000-0000286B0000}"/>
    <cellStyle name="Normal 3 2 2 2 2 4 2 2 3 4" xfId="4722" xr:uid="{00000000-0005-0000-0000-0000296B0000}"/>
    <cellStyle name="Normal 3 2 2 2 2 4 2 2 4" xfId="747" xr:uid="{00000000-0005-0000-0000-00002A6B0000}"/>
    <cellStyle name="Normal 3 2 2 2 2 4 2 2 4 2" xfId="3731" xr:uid="{00000000-0005-0000-0000-00002B6B0000}"/>
    <cellStyle name="Normal 3 2 2 2 2 4 2 2 4 2 2" xfId="7094" xr:uid="{00000000-0005-0000-0000-00002C6B0000}"/>
    <cellStyle name="Normal 3 2 2 2 2 4 2 2 4 3" xfId="9562" xr:uid="{00000000-0005-0000-0000-00002D6B0000}"/>
    <cellStyle name="Normal 3 2 2 2 2 4 2 2 4 4" xfId="4896" xr:uid="{00000000-0005-0000-0000-00002E6B0000}"/>
    <cellStyle name="Normal 3 2 2 2 2 4 2 2 5" xfId="922" xr:uid="{00000000-0005-0000-0000-00002F6B0000}"/>
    <cellStyle name="Normal 3 2 2 2 2 4 2 2 5 2" xfId="3906" xr:uid="{00000000-0005-0000-0000-0000306B0000}"/>
    <cellStyle name="Normal 3 2 2 2 2 4 2 2 5 2 2" xfId="7095" xr:uid="{00000000-0005-0000-0000-0000316B0000}"/>
    <cellStyle name="Normal 3 2 2 2 2 4 2 2 5 3" xfId="9563" xr:uid="{00000000-0005-0000-0000-0000326B0000}"/>
    <cellStyle name="Normal 3 2 2 2 2 4 2 2 5 4" xfId="5070" xr:uid="{00000000-0005-0000-0000-0000336B0000}"/>
    <cellStyle name="Normal 3 2 2 2 2 4 2 2 6" xfId="1098" xr:uid="{00000000-0005-0000-0000-0000346B0000}"/>
    <cellStyle name="Normal 3 2 2 2 2 4 2 2 6 2" xfId="7096" xr:uid="{00000000-0005-0000-0000-0000356B0000}"/>
    <cellStyle name="Normal 3 2 2 2 2 4 2 2 6 3" xfId="9564" xr:uid="{00000000-0005-0000-0000-0000366B0000}"/>
    <cellStyle name="Normal 3 2 2 2 2 4 2 2 6 4" xfId="5244" xr:uid="{00000000-0005-0000-0000-0000376B0000}"/>
    <cellStyle name="Normal 3 2 2 2 2 4 2 2 7" xfId="1272" xr:uid="{00000000-0005-0000-0000-0000386B0000}"/>
    <cellStyle name="Normal 3 2 2 2 2 4 2 2 7 2" xfId="7097" xr:uid="{00000000-0005-0000-0000-0000396B0000}"/>
    <cellStyle name="Normal 3 2 2 2 2 4 2 2 7 3" xfId="9565" xr:uid="{00000000-0005-0000-0000-00003A6B0000}"/>
    <cellStyle name="Normal 3 2 2 2 2 4 2 2 7 4" xfId="5450" xr:uid="{00000000-0005-0000-0000-00003B6B0000}"/>
    <cellStyle name="Normal 3 2 2 2 2 4 2 2 8" xfId="1446" xr:uid="{00000000-0005-0000-0000-00003C6B0000}"/>
    <cellStyle name="Normal 3 2 2 2 2 4 2 2 8 2" xfId="7098" xr:uid="{00000000-0005-0000-0000-00003D6B0000}"/>
    <cellStyle name="Normal 3 2 2 2 2 4 2 2 8 3" xfId="9566" xr:uid="{00000000-0005-0000-0000-00003E6B0000}"/>
    <cellStyle name="Normal 3 2 2 2 2 4 2 2 8 4" xfId="5624" xr:uid="{00000000-0005-0000-0000-00003F6B0000}"/>
    <cellStyle name="Normal 3 2 2 2 2 4 2 2 9" xfId="1620" xr:uid="{00000000-0005-0000-0000-0000406B0000}"/>
    <cellStyle name="Normal 3 2 2 2 2 4 2 2 9 2" xfId="7099" xr:uid="{00000000-0005-0000-0000-0000416B0000}"/>
    <cellStyle name="Normal 3 2 2 2 2 4 2 2 9 3" xfId="9567" xr:uid="{00000000-0005-0000-0000-0000426B0000}"/>
    <cellStyle name="Normal 3 2 2 2 2 4 2 2 9 4" xfId="5798" xr:uid="{00000000-0005-0000-0000-0000436B0000}"/>
    <cellStyle name="Normal 3 2 2 2 2 4 2 20" xfId="4077" xr:uid="{00000000-0005-0000-0000-0000446B0000}"/>
    <cellStyle name="Normal 3 2 2 2 2 4 2 21" xfId="4249" xr:uid="{00000000-0005-0000-0000-0000456B0000}"/>
    <cellStyle name="Normal 3 2 2 2 2 4 2 3" xfId="398" xr:uid="{00000000-0005-0000-0000-0000466B0000}"/>
    <cellStyle name="Normal 3 2 2 2 2 4 2 3 2" xfId="3382" xr:uid="{00000000-0005-0000-0000-0000476B0000}"/>
    <cellStyle name="Normal 3 2 2 2 2 4 2 3 2 2" xfId="7100" xr:uid="{00000000-0005-0000-0000-0000486B0000}"/>
    <cellStyle name="Normal 3 2 2 2 2 4 2 3 3" xfId="9568" xr:uid="{00000000-0005-0000-0000-0000496B0000}"/>
    <cellStyle name="Normal 3 2 2 2 2 4 2 3 4" xfId="4504" xr:uid="{00000000-0005-0000-0000-00004A6B0000}"/>
    <cellStyle name="Normal 3 2 2 2 2 4 2 4" xfId="572" xr:uid="{00000000-0005-0000-0000-00004B6B0000}"/>
    <cellStyle name="Normal 3 2 2 2 2 4 2 4 2" xfId="3556" xr:uid="{00000000-0005-0000-0000-00004C6B0000}"/>
    <cellStyle name="Normal 3 2 2 2 2 4 2 4 2 2" xfId="7101" xr:uid="{00000000-0005-0000-0000-00004D6B0000}"/>
    <cellStyle name="Normal 3 2 2 2 2 4 2 4 3" xfId="9569" xr:uid="{00000000-0005-0000-0000-00004E6B0000}"/>
    <cellStyle name="Normal 3 2 2 2 2 4 2 4 4" xfId="4721" xr:uid="{00000000-0005-0000-0000-00004F6B0000}"/>
    <cellStyle name="Normal 3 2 2 2 2 4 2 5" xfId="746" xr:uid="{00000000-0005-0000-0000-0000506B0000}"/>
    <cellStyle name="Normal 3 2 2 2 2 4 2 5 2" xfId="3730" xr:uid="{00000000-0005-0000-0000-0000516B0000}"/>
    <cellStyle name="Normal 3 2 2 2 2 4 2 5 2 2" xfId="7102" xr:uid="{00000000-0005-0000-0000-0000526B0000}"/>
    <cellStyle name="Normal 3 2 2 2 2 4 2 5 3" xfId="9570" xr:uid="{00000000-0005-0000-0000-0000536B0000}"/>
    <cellStyle name="Normal 3 2 2 2 2 4 2 5 4" xfId="4895" xr:uid="{00000000-0005-0000-0000-0000546B0000}"/>
    <cellStyle name="Normal 3 2 2 2 2 4 2 6" xfId="921" xr:uid="{00000000-0005-0000-0000-0000556B0000}"/>
    <cellStyle name="Normal 3 2 2 2 2 4 2 6 2" xfId="3905" xr:uid="{00000000-0005-0000-0000-0000566B0000}"/>
    <cellStyle name="Normal 3 2 2 2 2 4 2 6 2 2" xfId="7103" xr:uid="{00000000-0005-0000-0000-0000576B0000}"/>
    <cellStyle name="Normal 3 2 2 2 2 4 2 6 3" xfId="9571" xr:uid="{00000000-0005-0000-0000-0000586B0000}"/>
    <cellStyle name="Normal 3 2 2 2 2 4 2 6 4" xfId="5069" xr:uid="{00000000-0005-0000-0000-0000596B0000}"/>
    <cellStyle name="Normal 3 2 2 2 2 4 2 7" xfId="1097" xr:uid="{00000000-0005-0000-0000-00005A6B0000}"/>
    <cellStyle name="Normal 3 2 2 2 2 4 2 7 2" xfId="7104" xr:uid="{00000000-0005-0000-0000-00005B6B0000}"/>
    <cellStyle name="Normal 3 2 2 2 2 4 2 7 3" xfId="9572" xr:uid="{00000000-0005-0000-0000-00005C6B0000}"/>
    <cellStyle name="Normal 3 2 2 2 2 4 2 7 4" xfId="5243" xr:uid="{00000000-0005-0000-0000-00005D6B0000}"/>
    <cellStyle name="Normal 3 2 2 2 2 4 2 8" xfId="1271" xr:uid="{00000000-0005-0000-0000-00005E6B0000}"/>
    <cellStyle name="Normal 3 2 2 2 2 4 2 8 2" xfId="7105" xr:uid="{00000000-0005-0000-0000-00005F6B0000}"/>
    <cellStyle name="Normal 3 2 2 2 2 4 2 8 3" xfId="9573" xr:uid="{00000000-0005-0000-0000-0000606B0000}"/>
    <cellStyle name="Normal 3 2 2 2 2 4 2 8 4" xfId="5449" xr:uid="{00000000-0005-0000-0000-0000616B0000}"/>
    <cellStyle name="Normal 3 2 2 2 2 4 2 9" xfId="1445" xr:uid="{00000000-0005-0000-0000-0000626B0000}"/>
    <cellStyle name="Normal 3 2 2 2 2 4 2 9 2" xfId="7106" xr:uid="{00000000-0005-0000-0000-0000636B0000}"/>
    <cellStyle name="Normal 3 2 2 2 2 4 2 9 3" xfId="9574" xr:uid="{00000000-0005-0000-0000-0000646B0000}"/>
    <cellStyle name="Normal 3 2 2 2 2 4 2 9 4" xfId="5623" xr:uid="{00000000-0005-0000-0000-0000656B0000}"/>
    <cellStyle name="Normal 3 2 2 2 2 4 20" xfId="3207" xr:uid="{00000000-0005-0000-0000-0000666B0000}"/>
    <cellStyle name="Normal 3 2 2 2 2 4 21" xfId="4076" xr:uid="{00000000-0005-0000-0000-0000676B0000}"/>
    <cellStyle name="Normal 3 2 2 2 2 4 22" xfId="4248" xr:uid="{00000000-0005-0000-0000-0000686B0000}"/>
    <cellStyle name="Normal 3 2 2 2 2 4 3" xfId="207" xr:uid="{00000000-0005-0000-0000-0000696B0000}"/>
    <cellStyle name="Normal 3 2 2 2 2 4 3 10" xfId="1795" xr:uid="{00000000-0005-0000-0000-00006A6B0000}"/>
    <cellStyle name="Normal 3 2 2 2 2 4 3 10 2" xfId="7108" xr:uid="{00000000-0005-0000-0000-00006B6B0000}"/>
    <cellStyle name="Normal 3 2 2 2 2 4 3 10 3" xfId="9576" xr:uid="{00000000-0005-0000-0000-00006C6B0000}"/>
    <cellStyle name="Normal 3 2 2 2 2 4 3 10 4" xfId="5973" xr:uid="{00000000-0005-0000-0000-00006D6B0000}"/>
    <cellStyle name="Normal 3 2 2 2 2 4 3 11" xfId="1969" xr:uid="{00000000-0005-0000-0000-00006E6B0000}"/>
    <cellStyle name="Normal 3 2 2 2 2 4 3 11 2" xfId="7109" xr:uid="{00000000-0005-0000-0000-00006F6B0000}"/>
    <cellStyle name="Normal 3 2 2 2 2 4 3 11 3" xfId="9577" xr:uid="{00000000-0005-0000-0000-0000706B0000}"/>
    <cellStyle name="Normal 3 2 2 2 2 4 3 11 4" xfId="6147" xr:uid="{00000000-0005-0000-0000-0000716B0000}"/>
    <cellStyle name="Normal 3 2 2 2 2 4 3 12" xfId="2145" xr:uid="{00000000-0005-0000-0000-0000726B0000}"/>
    <cellStyle name="Normal 3 2 2 2 2 4 3 12 2" xfId="7110" xr:uid="{00000000-0005-0000-0000-0000736B0000}"/>
    <cellStyle name="Normal 3 2 2 2 2 4 3 12 3" xfId="9578" xr:uid="{00000000-0005-0000-0000-0000746B0000}"/>
    <cellStyle name="Normal 3 2 2 2 2 4 3 12 4" xfId="6321" xr:uid="{00000000-0005-0000-0000-0000756B0000}"/>
    <cellStyle name="Normal 3 2 2 2 2 4 3 13" xfId="2319" xr:uid="{00000000-0005-0000-0000-0000766B0000}"/>
    <cellStyle name="Normal 3 2 2 2 2 4 3 13 2" xfId="7111" xr:uid="{00000000-0005-0000-0000-0000776B0000}"/>
    <cellStyle name="Normal 3 2 2 2 2 4 3 13 3" xfId="9579" xr:uid="{00000000-0005-0000-0000-0000786B0000}"/>
    <cellStyle name="Normal 3 2 2 2 2 4 3 13 4" xfId="6499" xr:uid="{00000000-0005-0000-0000-0000796B0000}"/>
    <cellStyle name="Normal 3 2 2 2 2 4 3 14" xfId="2491" xr:uid="{00000000-0005-0000-0000-00007A6B0000}"/>
    <cellStyle name="Normal 3 2 2 2 2 4 3 14 2" xfId="7112" xr:uid="{00000000-0005-0000-0000-00007B6B0000}"/>
    <cellStyle name="Normal 3 2 2 2 2 4 3 14 3" xfId="9580" xr:uid="{00000000-0005-0000-0000-00007C6B0000}"/>
    <cellStyle name="Normal 3 2 2 2 2 4 3 14 4" xfId="6673" xr:uid="{00000000-0005-0000-0000-00007D6B0000}"/>
    <cellStyle name="Normal 3 2 2 2 2 4 3 15" xfId="2661" xr:uid="{00000000-0005-0000-0000-00007E6B0000}"/>
    <cellStyle name="Normal 3 2 2 2 2 4 3 15 2" xfId="7107" xr:uid="{00000000-0005-0000-0000-00007F6B0000}"/>
    <cellStyle name="Normal 3 2 2 2 2 4 3 16" xfId="2831" xr:uid="{00000000-0005-0000-0000-0000806B0000}"/>
    <cellStyle name="Normal 3 2 2 2 2 4 3 16 2" xfId="9575" xr:uid="{00000000-0005-0000-0000-0000816B0000}"/>
    <cellStyle name="Normal 3 2 2 2 2 4 3 17" xfId="3002" xr:uid="{00000000-0005-0000-0000-0000826B0000}"/>
    <cellStyle name="Normal 3 2 2 2 2 4 3 17 2" xfId="11785" xr:uid="{00000000-0005-0000-0000-0000836B0000}"/>
    <cellStyle name="Normal 3 2 2 2 2 4 3 18" xfId="3210" xr:uid="{00000000-0005-0000-0000-0000846B0000}"/>
    <cellStyle name="Normal 3 2 2 2 2 4 3 19" xfId="4079" xr:uid="{00000000-0005-0000-0000-0000856B0000}"/>
    <cellStyle name="Normal 3 2 2 2 2 4 3 2" xfId="400" xr:uid="{00000000-0005-0000-0000-0000866B0000}"/>
    <cellStyle name="Normal 3 2 2 2 2 4 3 2 2" xfId="3384" xr:uid="{00000000-0005-0000-0000-0000876B0000}"/>
    <cellStyle name="Normal 3 2 2 2 2 4 3 2 2 2" xfId="7113" xr:uid="{00000000-0005-0000-0000-0000886B0000}"/>
    <cellStyle name="Normal 3 2 2 2 2 4 3 2 3" xfId="9581" xr:uid="{00000000-0005-0000-0000-0000896B0000}"/>
    <cellStyle name="Normal 3 2 2 2 2 4 3 2 4" xfId="4506" xr:uid="{00000000-0005-0000-0000-00008A6B0000}"/>
    <cellStyle name="Normal 3 2 2 2 2 4 3 20" xfId="4251" xr:uid="{00000000-0005-0000-0000-00008B6B0000}"/>
    <cellStyle name="Normal 3 2 2 2 2 4 3 3" xfId="574" xr:uid="{00000000-0005-0000-0000-00008C6B0000}"/>
    <cellStyle name="Normal 3 2 2 2 2 4 3 3 2" xfId="3558" xr:uid="{00000000-0005-0000-0000-00008D6B0000}"/>
    <cellStyle name="Normal 3 2 2 2 2 4 3 3 2 2" xfId="7114" xr:uid="{00000000-0005-0000-0000-00008E6B0000}"/>
    <cellStyle name="Normal 3 2 2 2 2 4 3 3 3" xfId="9582" xr:uid="{00000000-0005-0000-0000-00008F6B0000}"/>
    <cellStyle name="Normal 3 2 2 2 2 4 3 3 4" xfId="4723" xr:uid="{00000000-0005-0000-0000-0000906B0000}"/>
    <cellStyle name="Normal 3 2 2 2 2 4 3 4" xfId="748" xr:uid="{00000000-0005-0000-0000-0000916B0000}"/>
    <cellStyle name="Normal 3 2 2 2 2 4 3 4 2" xfId="3732" xr:uid="{00000000-0005-0000-0000-0000926B0000}"/>
    <cellStyle name="Normal 3 2 2 2 2 4 3 4 2 2" xfId="7115" xr:uid="{00000000-0005-0000-0000-0000936B0000}"/>
    <cellStyle name="Normal 3 2 2 2 2 4 3 4 3" xfId="9583" xr:uid="{00000000-0005-0000-0000-0000946B0000}"/>
    <cellStyle name="Normal 3 2 2 2 2 4 3 4 4" xfId="4897" xr:uid="{00000000-0005-0000-0000-0000956B0000}"/>
    <cellStyle name="Normal 3 2 2 2 2 4 3 5" xfId="923" xr:uid="{00000000-0005-0000-0000-0000966B0000}"/>
    <cellStyle name="Normal 3 2 2 2 2 4 3 5 2" xfId="3907" xr:uid="{00000000-0005-0000-0000-0000976B0000}"/>
    <cellStyle name="Normal 3 2 2 2 2 4 3 5 2 2" xfId="7116" xr:uid="{00000000-0005-0000-0000-0000986B0000}"/>
    <cellStyle name="Normal 3 2 2 2 2 4 3 5 3" xfId="9584" xr:uid="{00000000-0005-0000-0000-0000996B0000}"/>
    <cellStyle name="Normal 3 2 2 2 2 4 3 5 4" xfId="5071" xr:uid="{00000000-0005-0000-0000-00009A6B0000}"/>
    <cellStyle name="Normal 3 2 2 2 2 4 3 6" xfId="1099" xr:uid="{00000000-0005-0000-0000-00009B6B0000}"/>
    <cellStyle name="Normal 3 2 2 2 2 4 3 6 2" xfId="7117" xr:uid="{00000000-0005-0000-0000-00009C6B0000}"/>
    <cellStyle name="Normal 3 2 2 2 2 4 3 6 3" xfId="9585" xr:uid="{00000000-0005-0000-0000-00009D6B0000}"/>
    <cellStyle name="Normal 3 2 2 2 2 4 3 6 4" xfId="5245" xr:uid="{00000000-0005-0000-0000-00009E6B0000}"/>
    <cellStyle name="Normal 3 2 2 2 2 4 3 7" xfId="1273" xr:uid="{00000000-0005-0000-0000-00009F6B0000}"/>
    <cellStyle name="Normal 3 2 2 2 2 4 3 7 2" xfId="7118" xr:uid="{00000000-0005-0000-0000-0000A06B0000}"/>
    <cellStyle name="Normal 3 2 2 2 2 4 3 7 3" xfId="9586" xr:uid="{00000000-0005-0000-0000-0000A16B0000}"/>
    <cellStyle name="Normal 3 2 2 2 2 4 3 7 4" xfId="5451" xr:uid="{00000000-0005-0000-0000-0000A26B0000}"/>
    <cellStyle name="Normal 3 2 2 2 2 4 3 8" xfId="1447" xr:uid="{00000000-0005-0000-0000-0000A36B0000}"/>
    <cellStyle name="Normal 3 2 2 2 2 4 3 8 2" xfId="7119" xr:uid="{00000000-0005-0000-0000-0000A46B0000}"/>
    <cellStyle name="Normal 3 2 2 2 2 4 3 8 3" xfId="9587" xr:uid="{00000000-0005-0000-0000-0000A56B0000}"/>
    <cellStyle name="Normal 3 2 2 2 2 4 3 8 4" xfId="5625" xr:uid="{00000000-0005-0000-0000-0000A66B0000}"/>
    <cellStyle name="Normal 3 2 2 2 2 4 3 9" xfId="1621" xr:uid="{00000000-0005-0000-0000-0000A76B0000}"/>
    <cellStyle name="Normal 3 2 2 2 2 4 3 9 2" xfId="7120" xr:uid="{00000000-0005-0000-0000-0000A86B0000}"/>
    <cellStyle name="Normal 3 2 2 2 2 4 3 9 3" xfId="9588" xr:uid="{00000000-0005-0000-0000-0000A96B0000}"/>
    <cellStyle name="Normal 3 2 2 2 2 4 3 9 4" xfId="5799" xr:uid="{00000000-0005-0000-0000-0000AA6B0000}"/>
    <cellStyle name="Normal 3 2 2 2 2 4 4" xfId="397" xr:uid="{00000000-0005-0000-0000-0000AB6B0000}"/>
    <cellStyle name="Normal 3 2 2 2 2 4 4 2" xfId="3381" xr:uid="{00000000-0005-0000-0000-0000AC6B0000}"/>
    <cellStyle name="Normal 3 2 2 2 2 4 4 2 2" xfId="7121" xr:uid="{00000000-0005-0000-0000-0000AD6B0000}"/>
    <cellStyle name="Normal 3 2 2 2 2 4 4 3" xfId="9589" xr:uid="{00000000-0005-0000-0000-0000AE6B0000}"/>
    <cellStyle name="Normal 3 2 2 2 2 4 4 4" xfId="4503" xr:uid="{00000000-0005-0000-0000-0000AF6B0000}"/>
    <cellStyle name="Normal 3 2 2 2 2 4 5" xfId="571" xr:uid="{00000000-0005-0000-0000-0000B06B0000}"/>
    <cellStyle name="Normal 3 2 2 2 2 4 5 2" xfId="3555" xr:uid="{00000000-0005-0000-0000-0000B16B0000}"/>
    <cellStyle name="Normal 3 2 2 2 2 4 5 2 2" xfId="7122" xr:uid="{00000000-0005-0000-0000-0000B26B0000}"/>
    <cellStyle name="Normal 3 2 2 2 2 4 5 3" xfId="9590" xr:uid="{00000000-0005-0000-0000-0000B36B0000}"/>
    <cellStyle name="Normal 3 2 2 2 2 4 5 4" xfId="4720" xr:uid="{00000000-0005-0000-0000-0000B46B0000}"/>
    <cellStyle name="Normal 3 2 2 2 2 4 6" xfId="745" xr:uid="{00000000-0005-0000-0000-0000B56B0000}"/>
    <cellStyle name="Normal 3 2 2 2 2 4 6 2" xfId="3729" xr:uid="{00000000-0005-0000-0000-0000B66B0000}"/>
    <cellStyle name="Normal 3 2 2 2 2 4 6 2 2" xfId="7123" xr:uid="{00000000-0005-0000-0000-0000B76B0000}"/>
    <cellStyle name="Normal 3 2 2 2 2 4 6 3" xfId="9591" xr:uid="{00000000-0005-0000-0000-0000B86B0000}"/>
    <cellStyle name="Normal 3 2 2 2 2 4 6 4" xfId="4894" xr:uid="{00000000-0005-0000-0000-0000B96B0000}"/>
    <cellStyle name="Normal 3 2 2 2 2 4 7" xfId="920" xr:uid="{00000000-0005-0000-0000-0000BA6B0000}"/>
    <cellStyle name="Normal 3 2 2 2 2 4 7 2" xfId="3904" xr:uid="{00000000-0005-0000-0000-0000BB6B0000}"/>
    <cellStyle name="Normal 3 2 2 2 2 4 7 2 2" xfId="7124" xr:uid="{00000000-0005-0000-0000-0000BC6B0000}"/>
    <cellStyle name="Normal 3 2 2 2 2 4 7 3" xfId="9592" xr:uid="{00000000-0005-0000-0000-0000BD6B0000}"/>
    <cellStyle name="Normal 3 2 2 2 2 4 7 4" xfId="5068" xr:uid="{00000000-0005-0000-0000-0000BE6B0000}"/>
    <cellStyle name="Normal 3 2 2 2 2 4 8" xfId="1096" xr:uid="{00000000-0005-0000-0000-0000BF6B0000}"/>
    <cellStyle name="Normal 3 2 2 2 2 4 8 2" xfId="7125" xr:uid="{00000000-0005-0000-0000-0000C06B0000}"/>
    <cellStyle name="Normal 3 2 2 2 2 4 8 3" xfId="9593" xr:uid="{00000000-0005-0000-0000-0000C16B0000}"/>
    <cellStyle name="Normal 3 2 2 2 2 4 8 4" xfId="5242" xr:uid="{00000000-0005-0000-0000-0000C26B0000}"/>
    <cellStyle name="Normal 3 2 2 2 2 4 9" xfId="1270" xr:uid="{00000000-0005-0000-0000-0000C36B0000}"/>
    <cellStyle name="Normal 3 2 2 2 2 4 9 2" xfId="7126" xr:uid="{00000000-0005-0000-0000-0000C46B0000}"/>
    <cellStyle name="Normal 3 2 2 2 2 4 9 3" xfId="9594" xr:uid="{00000000-0005-0000-0000-0000C56B0000}"/>
    <cellStyle name="Normal 3 2 2 2 2 4 9 4" xfId="5448" xr:uid="{00000000-0005-0000-0000-0000C66B0000}"/>
    <cellStyle name="Normal 3 2 2 2 2 5" xfId="208" xr:uid="{00000000-0005-0000-0000-0000C76B0000}"/>
    <cellStyle name="Normal 3 2 2 2 2 5 10" xfId="1622" xr:uid="{00000000-0005-0000-0000-0000C86B0000}"/>
    <cellStyle name="Normal 3 2 2 2 2 5 10 2" xfId="7128" xr:uid="{00000000-0005-0000-0000-0000C96B0000}"/>
    <cellStyle name="Normal 3 2 2 2 2 5 10 3" xfId="9596" xr:uid="{00000000-0005-0000-0000-0000CA6B0000}"/>
    <cellStyle name="Normal 3 2 2 2 2 5 10 4" xfId="5800" xr:uid="{00000000-0005-0000-0000-0000CB6B0000}"/>
    <cellStyle name="Normal 3 2 2 2 2 5 11" xfId="1796" xr:uid="{00000000-0005-0000-0000-0000CC6B0000}"/>
    <cellStyle name="Normal 3 2 2 2 2 5 11 2" xfId="7129" xr:uid="{00000000-0005-0000-0000-0000CD6B0000}"/>
    <cellStyle name="Normal 3 2 2 2 2 5 11 3" xfId="9597" xr:uid="{00000000-0005-0000-0000-0000CE6B0000}"/>
    <cellStyle name="Normal 3 2 2 2 2 5 11 4" xfId="5974" xr:uid="{00000000-0005-0000-0000-0000CF6B0000}"/>
    <cellStyle name="Normal 3 2 2 2 2 5 12" xfId="1970" xr:uid="{00000000-0005-0000-0000-0000D06B0000}"/>
    <cellStyle name="Normal 3 2 2 2 2 5 12 2" xfId="7130" xr:uid="{00000000-0005-0000-0000-0000D16B0000}"/>
    <cellStyle name="Normal 3 2 2 2 2 5 12 3" xfId="9598" xr:uid="{00000000-0005-0000-0000-0000D26B0000}"/>
    <cellStyle name="Normal 3 2 2 2 2 5 12 4" xfId="6148" xr:uid="{00000000-0005-0000-0000-0000D36B0000}"/>
    <cellStyle name="Normal 3 2 2 2 2 5 13" xfId="2146" xr:uid="{00000000-0005-0000-0000-0000D46B0000}"/>
    <cellStyle name="Normal 3 2 2 2 2 5 13 2" xfId="7131" xr:uid="{00000000-0005-0000-0000-0000D56B0000}"/>
    <cellStyle name="Normal 3 2 2 2 2 5 13 3" xfId="9599" xr:uid="{00000000-0005-0000-0000-0000D66B0000}"/>
    <cellStyle name="Normal 3 2 2 2 2 5 13 4" xfId="6322" xr:uid="{00000000-0005-0000-0000-0000D76B0000}"/>
    <cellStyle name="Normal 3 2 2 2 2 5 14" xfId="2320" xr:uid="{00000000-0005-0000-0000-0000D86B0000}"/>
    <cellStyle name="Normal 3 2 2 2 2 5 14 2" xfId="7132" xr:uid="{00000000-0005-0000-0000-0000D96B0000}"/>
    <cellStyle name="Normal 3 2 2 2 2 5 14 3" xfId="9600" xr:uid="{00000000-0005-0000-0000-0000DA6B0000}"/>
    <cellStyle name="Normal 3 2 2 2 2 5 14 4" xfId="6500" xr:uid="{00000000-0005-0000-0000-0000DB6B0000}"/>
    <cellStyle name="Normal 3 2 2 2 2 5 15" xfId="2492" xr:uid="{00000000-0005-0000-0000-0000DC6B0000}"/>
    <cellStyle name="Normal 3 2 2 2 2 5 15 2" xfId="7133" xr:uid="{00000000-0005-0000-0000-0000DD6B0000}"/>
    <cellStyle name="Normal 3 2 2 2 2 5 15 3" xfId="9601" xr:uid="{00000000-0005-0000-0000-0000DE6B0000}"/>
    <cellStyle name="Normal 3 2 2 2 2 5 15 4" xfId="6674" xr:uid="{00000000-0005-0000-0000-0000DF6B0000}"/>
    <cellStyle name="Normal 3 2 2 2 2 5 16" xfId="2662" xr:uid="{00000000-0005-0000-0000-0000E06B0000}"/>
    <cellStyle name="Normal 3 2 2 2 2 5 16 2" xfId="7127" xr:uid="{00000000-0005-0000-0000-0000E16B0000}"/>
    <cellStyle name="Normal 3 2 2 2 2 5 17" xfId="2832" xr:uid="{00000000-0005-0000-0000-0000E26B0000}"/>
    <cellStyle name="Normal 3 2 2 2 2 5 17 2" xfId="9595" xr:uid="{00000000-0005-0000-0000-0000E36B0000}"/>
    <cellStyle name="Normal 3 2 2 2 2 5 18" xfId="3003" xr:uid="{00000000-0005-0000-0000-0000E46B0000}"/>
    <cellStyle name="Normal 3 2 2 2 2 5 18 2" xfId="11786" xr:uid="{00000000-0005-0000-0000-0000E56B0000}"/>
    <cellStyle name="Normal 3 2 2 2 2 5 19" xfId="3211" xr:uid="{00000000-0005-0000-0000-0000E66B0000}"/>
    <cellStyle name="Normal 3 2 2 2 2 5 2" xfId="209" xr:uid="{00000000-0005-0000-0000-0000E76B0000}"/>
    <cellStyle name="Normal 3 2 2 2 2 5 2 10" xfId="1797" xr:uid="{00000000-0005-0000-0000-0000E86B0000}"/>
    <cellStyle name="Normal 3 2 2 2 2 5 2 10 2" xfId="7135" xr:uid="{00000000-0005-0000-0000-0000E96B0000}"/>
    <cellStyle name="Normal 3 2 2 2 2 5 2 10 3" xfId="9603" xr:uid="{00000000-0005-0000-0000-0000EA6B0000}"/>
    <cellStyle name="Normal 3 2 2 2 2 5 2 10 4" xfId="5975" xr:uid="{00000000-0005-0000-0000-0000EB6B0000}"/>
    <cellStyle name="Normal 3 2 2 2 2 5 2 11" xfId="1971" xr:uid="{00000000-0005-0000-0000-0000EC6B0000}"/>
    <cellStyle name="Normal 3 2 2 2 2 5 2 11 2" xfId="7136" xr:uid="{00000000-0005-0000-0000-0000ED6B0000}"/>
    <cellStyle name="Normal 3 2 2 2 2 5 2 11 3" xfId="9604" xr:uid="{00000000-0005-0000-0000-0000EE6B0000}"/>
    <cellStyle name="Normal 3 2 2 2 2 5 2 11 4" xfId="6149" xr:uid="{00000000-0005-0000-0000-0000EF6B0000}"/>
    <cellStyle name="Normal 3 2 2 2 2 5 2 12" xfId="2147" xr:uid="{00000000-0005-0000-0000-0000F06B0000}"/>
    <cellStyle name="Normal 3 2 2 2 2 5 2 12 2" xfId="7137" xr:uid="{00000000-0005-0000-0000-0000F16B0000}"/>
    <cellStyle name="Normal 3 2 2 2 2 5 2 12 3" xfId="9605" xr:uid="{00000000-0005-0000-0000-0000F26B0000}"/>
    <cellStyle name="Normal 3 2 2 2 2 5 2 12 4" xfId="6323" xr:uid="{00000000-0005-0000-0000-0000F36B0000}"/>
    <cellStyle name="Normal 3 2 2 2 2 5 2 13" xfId="2321" xr:uid="{00000000-0005-0000-0000-0000F46B0000}"/>
    <cellStyle name="Normal 3 2 2 2 2 5 2 13 2" xfId="7138" xr:uid="{00000000-0005-0000-0000-0000F56B0000}"/>
    <cellStyle name="Normal 3 2 2 2 2 5 2 13 3" xfId="9606" xr:uid="{00000000-0005-0000-0000-0000F66B0000}"/>
    <cellStyle name="Normal 3 2 2 2 2 5 2 13 4" xfId="6501" xr:uid="{00000000-0005-0000-0000-0000F76B0000}"/>
    <cellStyle name="Normal 3 2 2 2 2 5 2 14" xfId="2493" xr:uid="{00000000-0005-0000-0000-0000F86B0000}"/>
    <cellStyle name="Normal 3 2 2 2 2 5 2 14 2" xfId="7139" xr:uid="{00000000-0005-0000-0000-0000F96B0000}"/>
    <cellStyle name="Normal 3 2 2 2 2 5 2 14 3" xfId="9607" xr:uid="{00000000-0005-0000-0000-0000FA6B0000}"/>
    <cellStyle name="Normal 3 2 2 2 2 5 2 14 4" xfId="6675" xr:uid="{00000000-0005-0000-0000-0000FB6B0000}"/>
    <cellStyle name="Normal 3 2 2 2 2 5 2 15" xfId="2663" xr:uid="{00000000-0005-0000-0000-0000FC6B0000}"/>
    <cellStyle name="Normal 3 2 2 2 2 5 2 15 2" xfId="7134" xr:uid="{00000000-0005-0000-0000-0000FD6B0000}"/>
    <cellStyle name="Normal 3 2 2 2 2 5 2 16" xfId="2833" xr:uid="{00000000-0005-0000-0000-0000FE6B0000}"/>
    <cellStyle name="Normal 3 2 2 2 2 5 2 16 2" xfId="9602" xr:uid="{00000000-0005-0000-0000-0000FF6B0000}"/>
    <cellStyle name="Normal 3 2 2 2 2 5 2 17" xfId="3004" xr:uid="{00000000-0005-0000-0000-0000006C0000}"/>
    <cellStyle name="Normal 3 2 2 2 2 5 2 17 2" xfId="11787" xr:uid="{00000000-0005-0000-0000-0000016C0000}"/>
    <cellStyle name="Normal 3 2 2 2 2 5 2 18" xfId="3212" xr:uid="{00000000-0005-0000-0000-0000026C0000}"/>
    <cellStyle name="Normal 3 2 2 2 2 5 2 19" xfId="4081" xr:uid="{00000000-0005-0000-0000-0000036C0000}"/>
    <cellStyle name="Normal 3 2 2 2 2 5 2 2" xfId="402" xr:uid="{00000000-0005-0000-0000-0000046C0000}"/>
    <cellStyle name="Normal 3 2 2 2 2 5 2 2 2" xfId="3386" xr:uid="{00000000-0005-0000-0000-0000056C0000}"/>
    <cellStyle name="Normal 3 2 2 2 2 5 2 2 2 2" xfId="7140" xr:uid="{00000000-0005-0000-0000-0000066C0000}"/>
    <cellStyle name="Normal 3 2 2 2 2 5 2 2 3" xfId="9608" xr:uid="{00000000-0005-0000-0000-0000076C0000}"/>
    <cellStyle name="Normal 3 2 2 2 2 5 2 2 4" xfId="4508" xr:uid="{00000000-0005-0000-0000-0000086C0000}"/>
    <cellStyle name="Normal 3 2 2 2 2 5 2 20" xfId="4253" xr:uid="{00000000-0005-0000-0000-0000096C0000}"/>
    <cellStyle name="Normal 3 2 2 2 2 5 2 3" xfId="576" xr:uid="{00000000-0005-0000-0000-00000A6C0000}"/>
    <cellStyle name="Normal 3 2 2 2 2 5 2 3 2" xfId="3560" xr:uid="{00000000-0005-0000-0000-00000B6C0000}"/>
    <cellStyle name="Normal 3 2 2 2 2 5 2 3 2 2" xfId="7141" xr:uid="{00000000-0005-0000-0000-00000C6C0000}"/>
    <cellStyle name="Normal 3 2 2 2 2 5 2 3 3" xfId="9609" xr:uid="{00000000-0005-0000-0000-00000D6C0000}"/>
    <cellStyle name="Normal 3 2 2 2 2 5 2 3 4" xfId="4725" xr:uid="{00000000-0005-0000-0000-00000E6C0000}"/>
    <cellStyle name="Normal 3 2 2 2 2 5 2 4" xfId="750" xr:uid="{00000000-0005-0000-0000-00000F6C0000}"/>
    <cellStyle name="Normal 3 2 2 2 2 5 2 4 2" xfId="3734" xr:uid="{00000000-0005-0000-0000-0000106C0000}"/>
    <cellStyle name="Normal 3 2 2 2 2 5 2 4 2 2" xfId="7142" xr:uid="{00000000-0005-0000-0000-0000116C0000}"/>
    <cellStyle name="Normal 3 2 2 2 2 5 2 4 3" xfId="9610" xr:uid="{00000000-0005-0000-0000-0000126C0000}"/>
    <cellStyle name="Normal 3 2 2 2 2 5 2 4 4" xfId="4899" xr:uid="{00000000-0005-0000-0000-0000136C0000}"/>
    <cellStyle name="Normal 3 2 2 2 2 5 2 5" xfId="925" xr:uid="{00000000-0005-0000-0000-0000146C0000}"/>
    <cellStyle name="Normal 3 2 2 2 2 5 2 5 2" xfId="3909" xr:uid="{00000000-0005-0000-0000-0000156C0000}"/>
    <cellStyle name="Normal 3 2 2 2 2 5 2 5 2 2" xfId="7143" xr:uid="{00000000-0005-0000-0000-0000166C0000}"/>
    <cellStyle name="Normal 3 2 2 2 2 5 2 5 3" xfId="9611" xr:uid="{00000000-0005-0000-0000-0000176C0000}"/>
    <cellStyle name="Normal 3 2 2 2 2 5 2 5 4" xfId="5073" xr:uid="{00000000-0005-0000-0000-0000186C0000}"/>
    <cellStyle name="Normal 3 2 2 2 2 5 2 6" xfId="1101" xr:uid="{00000000-0005-0000-0000-0000196C0000}"/>
    <cellStyle name="Normal 3 2 2 2 2 5 2 6 2" xfId="7144" xr:uid="{00000000-0005-0000-0000-00001A6C0000}"/>
    <cellStyle name="Normal 3 2 2 2 2 5 2 6 3" xfId="9612" xr:uid="{00000000-0005-0000-0000-00001B6C0000}"/>
    <cellStyle name="Normal 3 2 2 2 2 5 2 6 4" xfId="5247" xr:uid="{00000000-0005-0000-0000-00001C6C0000}"/>
    <cellStyle name="Normal 3 2 2 2 2 5 2 7" xfId="1275" xr:uid="{00000000-0005-0000-0000-00001D6C0000}"/>
    <cellStyle name="Normal 3 2 2 2 2 5 2 7 2" xfId="7145" xr:uid="{00000000-0005-0000-0000-00001E6C0000}"/>
    <cellStyle name="Normal 3 2 2 2 2 5 2 7 3" xfId="9613" xr:uid="{00000000-0005-0000-0000-00001F6C0000}"/>
    <cellStyle name="Normal 3 2 2 2 2 5 2 7 4" xfId="5453" xr:uid="{00000000-0005-0000-0000-0000206C0000}"/>
    <cellStyle name="Normal 3 2 2 2 2 5 2 8" xfId="1449" xr:uid="{00000000-0005-0000-0000-0000216C0000}"/>
    <cellStyle name="Normal 3 2 2 2 2 5 2 8 2" xfId="7146" xr:uid="{00000000-0005-0000-0000-0000226C0000}"/>
    <cellStyle name="Normal 3 2 2 2 2 5 2 8 3" xfId="9614" xr:uid="{00000000-0005-0000-0000-0000236C0000}"/>
    <cellStyle name="Normal 3 2 2 2 2 5 2 8 4" xfId="5627" xr:uid="{00000000-0005-0000-0000-0000246C0000}"/>
    <cellStyle name="Normal 3 2 2 2 2 5 2 9" xfId="1623" xr:uid="{00000000-0005-0000-0000-0000256C0000}"/>
    <cellStyle name="Normal 3 2 2 2 2 5 2 9 2" xfId="7147" xr:uid="{00000000-0005-0000-0000-0000266C0000}"/>
    <cellStyle name="Normal 3 2 2 2 2 5 2 9 3" xfId="9615" xr:uid="{00000000-0005-0000-0000-0000276C0000}"/>
    <cellStyle name="Normal 3 2 2 2 2 5 2 9 4" xfId="5801" xr:uid="{00000000-0005-0000-0000-0000286C0000}"/>
    <cellStyle name="Normal 3 2 2 2 2 5 20" xfId="4080" xr:uid="{00000000-0005-0000-0000-0000296C0000}"/>
    <cellStyle name="Normal 3 2 2 2 2 5 21" xfId="4252" xr:uid="{00000000-0005-0000-0000-00002A6C0000}"/>
    <cellStyle name="Normal 3 2 2 2 2 5 3" xfId="401" xr:uid="{00000000-0005-0000-0000-00002B6C0000}"/>
    <cellStyle name="Normal 3 2 2 2 2 5 3 2" xfId="3385" xr:uid="{00000000-0005-0000-0000-00002C6C0000}"/>
    <cellStyle name="Normal 3 2 2 2 2 5 3 2 2" xfId="7148" xr:uid="{00000000-0005-0000-0000-00002D6C0000}"/>
    <cellStyle name="Normal 3 2 2 2 2 5 3 3" xfId="9616" xr:uid="{00000000-0005-0000-0000-00002E6C0000}"/>
    <cellStyle name="Normal 3 2 2 2 2 5 3 4" xfId="4507" xr:uid="{00000000-0005-0000-0000-00002F6C0000}"/>
    <cellStyle name="Normal 3 2 2 2 2 5 4" xfId="575" xr:uid="{00000000-0005-0000-0000-0000306C0000}"/>
    <cellStyle name="Normal 3 2 2 2 2 5 4 2" xfId="3559" xr:uid="{00000000-0005-0000-0000-0000316C0000}"/>
    <cellStyle name="Normal 3 2 2 2 2 5 4 2 2" xfId="7149" xr:uid="{00000000-0005-0000-0000-0000326C0000}"/>
    <cellStyle name="Normal 3 2 2 2 2 5 4 3" xfId="9617" xr:uid="{00000000-0005-0000-0000-0000336C0000}"/>
    <cellStyle name="Normal 3 2 2 2 2 5 4 4" xfId="4724" xr:uid="{00000000-0005-0000-0000-0000346C0000}"/>
    <cellStyle name="Normal 3 2 2 2 2 5 5" xfId="749" xr:uid="{00000000-0005-0000-0000-0000356C0000}"/>
    <cellStyle name="Normal 3 2 2 2 2 5 5 2" xfId="3733" xr:uid="{00000000-0005-0000-0000-0000366C0000}"/>
    <cellStyle name="Normal 3 2 2 2 2 5 5 2 2" xfId="7150" xr:uid="{00000000-0005-0000-0000-0000376C0000}"/>
    <cellStyle name="Normal 3 2 2 2 2 5 5 3" xfId="9618" xr:uid="{00000000-0005-0000-0000-0000386C0000}"/>
    <cellStyle name="Normal 3 2 2 2 2 5 5 4" xfId="4898" xr:uid="{00000000-0005-0000-0000-0000396C0000}"/>
    <cellStyle name="Normal 3 2 2 2 2 5 6" xfId="924" xr:uid="{00000000-0005-0000-0000-00003A6C0000}"/>
    <cellStyle name="Normal 3 2 2 2 2 5 6 2" xfId="3908" xr:uid="{00000000-0005-0000-0000-00003B6C0000}"/>
    <cellStyle name="Normal 3 2 2 2 2 5 6 2 2" xfId="7151" xr:uid="{00000000-0005-0000-0000-00003C6C0000}"/>
    <cellStyle name="Normal 3 2 2 2 2 5 6 3" xfId="9619" xr:uid="{00000000-0005-0000-0000-00003D6C0000}"/>
    <cellStyle name="Normal 3 2 2 2 2 5 6 4" xfId="5072" xr:uid="{00000000-0005-0000-0000-00003E6C0000}"/>
    <cellStyle name="Normal 3 2 2 2 2 5 7" xfId="1100" xr:uid="{00000000-0005-0000-0000-00003F6C0000}"/>
    <cellStyle name="Normal 3 2 2 2 2 5 7 2" xfId="7152" xr:uid="{00000000-0005-0000-0000-0000406C0000}"/>
    <cellStyle name="Normal 3 2 2 2 2 5 7 3" xfId="9620" xr:uid="{00000000-0005-0000-0000-0000416C0000}"/>
    <cellStyle name="Normal 3 2 2 2 2 5 7 4" xfId="5246" xr:uid="{00000000-0005-0000-0000-0000426C0000}"/>
    <cellStyle name="Normal 3 2 2 2 2 5 8" xfId="1274" xr:uid="{00000000-0005-0000-0000-0000436C0000}"/>
    <cellStyle name="Normal 3 2 2 2 2 5 8 2" xfId="7153" xr:uid="{00000000-0005-0000-0000-0000446C0000}"/>
    <cellStyle name="Normal 3 2 2 2 2 5 8 3" xfId="9621" xr:uid="{00000000-0005-0000-0000-0000456C0000}"/>
    <cellStyle name="Normal 3 2 2 2 2 5 8 4" xfId="5452" xr:uid="{00000000-0005-0000-0000-0000466C0000}"/>
    <cellStyle name="Normal 3 2 2 2 2 5 9" xfId="1448" xr:uid="{00000000-0005-0000-0000-0000476C0000}"/>
    <cellStyle name="Normal 3 2 2 2 2 5 9 2" xfId="7154" xr:uid="{00000000-0005-0000-0000-0000486C0000}"/>
    <cellStyle name="Normal 3 2 2 2 2 5 9 3" xfId="9622" xr:uid="{00000000-0005-0000-0000-0000496C0000}"/>
    <cellStyle name="Normal 3 2 2 2 2 5 9 4" xfId="5626" xr:uid="{00000000-0005-0000-0000-00004A6C0000}"/>
    <cellStyle name="Normal 3 2 2 2 2 6" xfId="210" xr:uid="{00000000-0005-0000-0000-00004B6C0000}"/>
    <cellStyle name="Normal 3 2 2 2 2 6 10" xfId="1798" xr:uid="{00000000-0005-0000-0000-00004C6C0000}"/>
    <cellStyle name="Normal 3 2 2 2 2 6 10 2" xfId="7156" xr:uid="{00000000-0005-0000-0000-00004D6C0000}"/>
    <cellStyle name="Normal 3 2 2 2 2 6 10 3" xfId="9624" xr:uid="{00000000-0005-0000-0000-00004E6C0000}"/>
    <cellStyle name="Normal 3 2 2 2 2 6 10 4" xfId="5976" xr:uid="{00000000-0005-0000-0000-00004F6C0000}"/>
    <cellStyle name="Normal 3 2 2 2 2 6 11" xfId="1972" xr:uid="{00000000-0005-0000-0000-0000506C0000}"/>
    <cellStyle name="Normal 3 2 2 2 2 6 11 2" xfId="7157" xr:uid="{00000000-0005-0000-0000-0000516C0000}"/>
    <cellStyle name="Normal 3 2 2 2 2 6 11 3" xfId="9625" xr:uid="{00000000-0005-0000-0000-0000526C0000}"/>
    <cellStyle name="Normal 3 2 2 2 2 6 11 4" xfId="6150" xr:uid="{00000000-0005-0000-0000-0000536C0000}"/>
    <cellStyle name="Normal 3 2 2 2 2 6 12" xfId="2148" xr:uid="{00000000-0005-0000-0000-0000546C0000}"/>
    <cellStyle name="Normal 3 2 2 2 2 6 12 2" xfId="7158" xr:uid="{00000000-0005-0000-0000-0000556C0000}"/>
    <cellStyle name="Normal 3 2 2 2 2 6 12 3" xfId="9626" xr:uid="{00000000-0005-0000-0000-0000566C0000}"/>
    <cellStyle name="Normal 3 2 2 2 2 6 12 4" xfId="6324" xr:uid="{00000000-0005-0000-0000-0000576C0000}"/>
    <cellStyle name="Normal 3 2 2 2 2 6 13" xfId="2322" xr:uid="{00000000-0005-0000-0000-0000586C0000}"/>
    <cellStyle name="Normal 3 2 2 2 2 6 13 2" xfId="7159" xr:uid="{00000000-0005-0000-0000-0000596C0000}"/>
    <cellStyle name="Normal 3 2 2 2 2 6 13 3" xfId="9627" xr:uid="{00000000-0005-0000-0000-00005A6C0000}"/>
    <cellStyle name="Normal 3 2 2 2 2 6 13 4" xfId="6502" xr:uid="{00000000-0005-0000-0000-00005B6C0000}"/>
    <cellStyle name="Normal 3 2 2 2 2 6 14" xfId="2494" xr:uid="{00000000-0005-0000-0000-00005C6C0000}"/>
    <cellStyle name="Normal 3 2 2 2 2 6 14 2" xfId="7160" xr:uid="{00000000-0005-0000-0000-00005D6C0000}"/>
    <cellStyle name="Normal 3 2 2 2 2 6 14 3" xfId="9628" xr:uid="{00000000-0005-0000-0000-00005E6C0000}"/>
    <cellStyle name="Normal 3 2 2 2 2 6 14 4" xfId="6676" xr:uid="{00000000-0005-0000-0000-00005F6C0000}"/>
    <cellStyle name="Normal 3 2 2 2 2 6 15" xfId="2664" xr:uid="{00000000-0005-0000-0000-0000606C0000}"/>
    <cellStyle name="Normal 3 2 2 2 2 6 15 2" xfId="7155" xr:uid="{00000000-0005-0000-0000-0000616C0000}"/>
    <cellStyle name="Normal 3 2 2 2 2 6 16" xfId="2834" xr:uid="{00000000-0005-0000-0000-0000626C0000}"/>
    <cellStyle name="Normal 3 2 2 2 2 6 16 2" xfId="9623" xr:uid="{00000000-0005-0000-0000-0000636C0000}"/>
    <cellStyle name="Normal 3 2 2 2 2 6 17" xfId="3005" xr:uid="{00000000-0005-0000-0000-0000646C0000}"/>
    <cellStyle name="Normal 3 2 2 2 2 6 17 2" xfId="11788" xr:uid="{00000000-0005-0000-0000-0000656C0000}"/>
    <cellStyle name="Normal 3 2 2 2 2 6 18" xfId="3213" xr:uid="{00000000-0005-0000-0000-0000666C0000}"/>
    <cellStyle name="Normal 3 2 2 2 2 6 19" xfId="4082" xr:uid="{00000000-0005-0000-0000-0000676C0000}"/>
    <cellStyle name="Normal 3 2 2 2 2 6 2" xfId="403" xr:uid="{00000000-0005-0000-0000-0000686C0000}"/>
    <cellStyle name="Normal 3 2 2 2 2 6 2 2" xfId="3387" xr:uid="{00000000-0005-0000-0000-0000696C0000}"/>
    <cellStyle name="Normal 3 2 2 2 2 6 2 2 2" xfId="7161" xr:uid="{00000000-0005-0000-0000-00006A6C0000}"/>
    <cellStyle name="Normal 3 2 2 2 2 6 2 3" xfId="9629" xr:uid="{00000000-0005-0000-0000-00006B6C0000}"/>
    <cellStyle name="Normal 3 2 2 2 2 6 2 4" xfId="4509" xr:uid="{00000000-0005-0000-0000-00006C6C0000}"/>
    <cellStyle name="Normal 3 2 2 2 2 6 20" xfId="4254" xr:uid="{00000000-0005-0000-0000-00006D6C0000}"/>
    <cellStyle name="Normal 3 2 2 2 2 6 3" xfId="577" xr:uid="{00000000-0005-0000-0000-00006E6C0000}"/>
    <cellStyle name="Normal 3 2 2 2 2 6 3 2" xfId="3561" xr:uid="{00000000-0005-0000-0000-00006F6C0000}"/>
    <cellStyle name="Normal 3 2 2 2 2 6 3 2 2" xfId="7162" xr:uid="{00000000-0005-0000-0000-0000706C0000}"/>
    <cellStyle name="Normal 3 2 2 2 2 6 3 3" xfId="9630" xr:uid="{00000000-0005-0000-0000-0000716C0000}"/>
    <cellStyle name="Normal 3 2 2 2 2 6 3 4" xfId="4726" xr:uid="{00000000-0005-0000-0000-0000726C0000}"/>
    <cellStyle name="Normal 3 2 2 2 2 6 4" xfId="751" xr:uid="{00000000-0005-0000-0000-0000736C0000}"/>
    <cellStyle name="Normal 3 2 2 2 2 6 4 2" xfId="3735" xr:uid="{00000000-0005-0000-0000-0000746C0000}"/>
    <cellStyle name="Normal 3 2 2 2 2 6 4 2 2" xfId="7163" xr:uid="{00000000-0005-0000-0000-0000756C0000}"/>
    <cellStyle name="Normal 3 2 2 2 2 6 4 3" xfId="9631" xr:uid="{00000000-0005-0000-0000-0000766C0000}"/>
    <cellStyle name="Normal 3 2 2 2 2 6 4 4" xfId="4900" xr:uid="{00000000-0005-0000-0000-0000776C0000}"/>
    <cellStyle name="Normal 3 2 2 2 2 6 5" xfId="926" xr:uid="{00000000-0005-0000-0000-0000786C0000}"/>
    <cellStyle name="Normal 3 2 2 2 2 6 5 2" xfId="3910" xr:uid="{00000000-0005-0000-0000-0000796C0000}"/>
    <cellStyle name="Normal 3 2 2 2 2 6 5 2 2" xfId="7164" xr:uid="{00000000-0005-0000-0000-00007A6C0000}"/>
    <cellStyle name="Normal 3 2 2 2 2 6 5 3" xfId="9632" xr:uid="{00000000-0005-0000-0000-00007B6C0000}"/>
    <cellStyle name="Normal 3 2 2 2 2 6 5 4" xfId="5074" xr:uid="{00000000-0005-0000-0000-00007C6C0000}"/>
    <cellStyle name="Normal 3 2 2 2 2 6 6" xfId="1102" xr:uid="{00000000-0005-0000-0000-00007D6C0000}"/>
    <cellStyle name="Normal 3 2 2 2 2 6 6 2" xfId="7165" xr:uid="{00000000-0005-0000-0000-00007E6C0000}"/>
    <cellStyle name="Normal 3 2 2 2 2 6 6 3" xfId="9633" xr:uid="{00000000-0005-0000-0000-00007F6C0000}"/>
    <cellStyle name="Normal 3 2 2 2 2 6 6 4" xfId="5248" xr:uid="{00000000-0005-0000-0000-0000806C0000}"/>
    <cellStyle name="Normal 3 2 2 2 2 6 7" xfId="1276" xr:uid="{00000000-0005-0000-0000-0000816C0000}"/>
    <cellStyle name="Normal 3 2 2 2 2 6 7 2" xfId="7166" xr:uid="{00000000-0005-0000-0000-0000826C0000}"/>
    <cellStyle name="Normal 3 2 2 2 2 6 7 3" xfId="9634" xr:uid="{00000000-0005-0000-0000-0000836C0000}"/>
    <cellStyle name="Normal 3 2 2 2 2 6 7 4" xfId="5454" xr:uid="{00000000-0005-0000-0000-0000846C0000}"/>
    <cellStyle name="Normal 3 2 2 2 2 6 8" xfId="1450" xr:uid="{00000000-0005-0000-0000-0000856C0000}"/>
    <cellStyle name="Normal 3 2 2 2 2 6 8 2" xfId="7167" xr:uid="{00000000-0005-0000-0000-0000866C0000}"/>
    <cellStyle name="Normal 3 2 2 2 2 6 8 3" xfId="9635" xr:uid="{00000000-0005-0000-0000-0000876C0000}"/>
    <cellStyle name="Normal 3 2 2 2 2 6 8 4" xfId="5628" xr:uid="{00000000-0005-0000-0000-0000886C0000}"/>
    <cellStyle name="Normal 3 2 2 2 2 6 9" xfId="1624" xr:uid="{00000000-0005-0000-0000-0000896C0000}"/>
    <cellStyle name="Normal 3 2 2 2 2 6 9 2" xfId="7168" xr:uid="{00000000-0005-0000-0000-00008A6C0000}"/>
    <cellStyle name="Normal 3 2 2 2 2 6 9 3" xfId="9636" xr:uid="{00000000-0005-0000-0000-00008B6C0000}"/>
    <cellStyle name="Normal 3 2 2 2 2 6 9 4" xfId="5802" xr:uid="{00000000-0005-0000-0000-00008C6C0000}"/>
    <cellStyle name="Normal 3 2 2 2 2 7" xfId="191" xr:uid="{00000000-0005-0000-0000-00008D6C0000}"/>
    <cellStyle name="Normal 3 2 2 2 2 7 2" xfId="3194" xr:uid="{00000000-0005-0000-0000-00008E6C0000}"/>
    <cellStyle name="Normal 3 2 2 2 2 7 2 2" xfId="7170" xr:uid="{00000000-0005-0000-0000-00008F6C0000}"/>
    <cellStyle name="Normal 3 2 2 2 2 7 2 3" xfId="9638" xr:uid="{00000000-0005-0000-0000-0000906C0000}"/>
    <cellStyle name="Normal 3 2 2 2 2 7 2 4" xfId="5435" xr:uid="{00000000-0005-0000-0000-0000916C0000}"/>
    <cellStyle name="Normal 3 2 2 2 2 7 3" xfId="7169" xr:uid="{00000000-0005-0000-0000-0000926C0000}"/>
    <cellStyle name="Normal 3 2 2 2 2 7 4" xfId="9637" xr:uid="{00000000-0005-0000-0000-0000936C0000}"/>
    <cellStyle name="Normal 3 2 2 2 2 7 5" xfId="4490" xr:uid="{00000000-0005-0000-0000-0000946C0000}"/>
    <cellStyle name="Normal 3 2 2 2 2 8" xfId="384" xr:uid="{00000000-0005-0000-0000-0000956C0000}"/>
    <cellStyle name="Normal 3 2 2 2 2 8 2" xfId="3368" xr:uid="{00000000-0005-0000-0000-0000966C0000}"/>
    <cellStyle name="Normal 3 2 2 2 2 8 2 2" xfId="7171" xr:uid="{00000000-0005-0000-0000-0000976C0000}"/>
    <cellStyle name="Normal 3 2 2 2 2 8 3" xfId="9639" xr:uid="{00000000-0005-0000-0000-0000986C0000}"/>
    <cellStyle name="Normal 3 2 2 2 2 8 4" xfId="4707" xr:uid="{00000000-0005-0000-0000-0000996C0000}"/>
    <cellStyle name="Normal 3 2 2 2 2 9" xfId="558" xr:uid="{00000000-0005-0000-0000-00009A6C0000}"/>
    <cellStyle name="Normal 3 2 2 2 2 9 2" xfId="3542" xr:uid="{00000000-0005-0000-0000-00009B6C0000}"/>
    <cellStyle name="Normal 3 2 2 2 2 9 2 2" xfId="7172" xr:uid="{00000000-0005-0000-0000-00009C6C0000}"/>
    <cellStyle name="Normal 3 2 2 2 2 9 3" xfId="9640" xr:uid="{00000000-0005-0000-0000-00009D6C0000}"/>
    <cellStyle name="Normal 3 2 2 2 2 9 4" xfId="4881" xr:uid="{00000000-0005-0000-0000-00009E6C0000}"/>
    <cellStyle name="Normal 3 2 2 2 20" xfId="2302" xr:uid="{00000000-0005-0000-0000-00009F6C0000}"/>
    <cellStyle name="Normal 3 2 2 2 20 2" xfId="7173" xr:uid="{00000000-0005-0000-0000-0000A06C0000}"/>
    <cellStyle name="Normal 3 2 2 2 20 3" xfId="9641" xr:uid="{00000000-0005-0000-0000-0000A16C0000}"/>
    <cellStyle name="Normal 3 2 2 2 20 4" xfId="6656" xr:uid="{00000000-0005-0000-0000-0000A26C0000}"/>
    <cellStyle name="Normal 3 2 2 2 21" xfId="2474" xr:uid="{00000000-0005-0000-0000-0000A36C0000}"/>
    <cellStyle name="Normal 3 2 2 2 21 2" xfId="6878" xr:uid="{00000000-0005-0000-0000-0000A46C0000}"/>
    <cellStyle name="Normal 3 2 2 2 22" xfId="2644" xr:uid="{00000000-0005-0000-0000-0000A56C0000}"/>
    <cellStyle name="Normal 3 2 2 2 22 2" xfId="9346" xr:uid="{00000000-0005-0000-0000-0000A66C0000}"/>
    <cellStyle name="Normal 3 2 2 2 23" xfId="2814" xr:uid="{00000000-0005-0000-0000-0000A76C0000}"/>
    <cellStyle name="Normal 3 2 2 2 23 2" xfId="11768" xr:uid="{00000000-0005-0000-0000-0000A86C0000}"/>
    <cellStyle name="Normal 3 2 2 2 24" xfId="2985" xr:uid="{00000000-0005-0000-0000-0000A96C0000}"/>
    <cellStyle name="Normal 3 2 2 2 25" xfId="3156" xr:uid="{00000000-0005-0000-0000-0000AA6C0000}"/>
    <cellStyle name="Normal 3 2 2 2 26" xfId="4062" xr:uid="{00000000-0005-0000-0000-0000AB6C0000}"/>
    <cellStyle name="Normal 3 2 2 2 27" xfId="4234" xr:uid="{00000000-0005-0000-0000-0000AC6C0000}"/>
    <cellStyle name="Normal 3 2 2 2 3" xfId="98" xr:uid="{00000000-0005-0000-0000-0000AD6C0000}"/>
    <cellStyle name="Normal 3 2 2 2 3 10" xfId="1103" xr:uid="{00000000-0005-0000-0000-0000AE6C0000}"/>
    <cellStyle name="Normal 3 2 2 2 3 10 2" xfId="7175" xr:uid="{00000000-0005-0000-0000-0000AF6C0000}"/>
    <cellStyle name="Normal 3 2 2 2 3 10 3" xfId="9643" xr:uid="{00000000-0005-0000-0000-0000B06C0000}"/>
    <cellStyle name="Normal 3 2 2 2 3 10 4" xfId="5408" xr:uid="{00000000-0005-0000-0000-0000B16C0000}"/>
    <cellStyle name="Normal 3 2 2 2 3 11" xfId="1277" xr:uid="{00000000-0005-0000-0000-0000B26C0000}"/>
    <cellStyle name="Normal 3 2 2 2 3 11 2" xfId="7176" xr:uid="{00000000-0005-0000-0000-0000B36C0000}"/>
    <cellStyle name="Normal 3 2 2 2 3 11 3" xfId="9644" xr:uid="{00000000-0005-0000-0000-0000B46C0000}"/>
    <cellStyle name="Normal 3 2 2 2 3 11 4" xfId="5629" xr:uid="{00000000-0005-0000-0000-0000B56C0000}"/>
    <cellStyle name="Normal 3 2 2 2 3 12" xfId="1451" xr:uid="{00000000-0005-0000-0000-0000B66C0000}"/>
    <cellStyle name="Normal 3 2 2 2 3 12 2" xfId="7177" xr:uid="{00000000-0005-0000-0000-0000B76C0000}"/>
    <cellStyle name="Normal 3 2 2 2 3 12 3" xfId="9645" xr:uid="{00000000-0005-0000-0000-0000B86C0000}"/>
    <cellStyle name="Normal 3 2 2 2 3 12 4" xfId="5803" xr:uid="{00000000-0005-0000-0000-0000B96C0000}"/>
    <cellStyle name="Normal 3 2 2 2 3 13" xfId="1625" xr:uid="{00000000-0005-0000-0000-0000BA6C0000}"/>
    <cellStyle name="Normal 3 2 2 2 3 13 2" xfId="7178" xr:uid="{00000000-0005-0000-0000-0000BB6C0000}"/>
    <cellStyle name="Normal 3 2 2 2 3 13 3" xfId="9646" xr:uid="{00000000-0005-0000-0000-0000BC6C0000}"/>
    <cellStyle name="Normal 3 2 2 2 3 13 4" xfId="5977" xr:uid="{00000000-0005-0000-0000-0000BD6C0000}"/>
    <cellStyle name="Normal 3 2 2 2 3 14" xfId="1799" xr:uid="{00000000-0005-0000-0000-0000BE6C0000}"/>
    <cellStyle name="Normal 3 2 2 2 3 14 2" xfId="7179" xr:uid="{00000000-0005-0000-0000-0000BF6C0000}"/>
    <cellStyle name="Normal 3 2 2 2 3 14 3" xfId="9647" xr:uid="{00000000-0005-0000-0000-0000C06C0000}"/>
    <cellStyle name="Normal 3 2 2 2 3 14 4" xfId="6151" xr:uid="{00000000-0005-0000-0000-0000C16C0000}"/>
    <cellStyle name="Normal 3 2 2 2 3 15" xfId="1973" xr:uid="{00000000-0005-0000-0000-0000C26C0000}"/>
    <cellStyle name="Normal 3 2 2 2 3 15 2" xfId="7180" xr:uid="{00000000-0005-0000-0000-0000C36C0000}"/>
    <cellStyle name="Normal 3 2 2 2 3 15 3" xfId="9648" xr:uid="{00000000-0005-0000-0000-0000C46C0000}"/>
    <cellStyle name="Normal 3 2 2 2 3 15 4" xfId="6325" xr:uid="{00000000-0005-0000-0000-0000C56C0000}"/>
    <cellStyle name="Normal 3 2 2 2 3 16" xfId="2149" xr:uid="{00000000-0005-0000-0000-0000C66C0000}"/>
    <cellStyle name="Normal 3 2 2 2 3 16 2" xfId="7181" xr:uid="{00000000-0005-0000-0000-0000C76C0000}"/>
    <cellStyle name="Normal 3 2 2 2 3 16 3" xfId="9649" xr:uid="{00000000-0005-0000-0000-0000C86C0000}"/>
    <cellStyle name="Normal 3 2 2 2 3 16 4" xfId="6503" xr:uid="{00000000-0005-0000-0000-0000C96C0000}"/>
    <cellStyle name="Normal 3 2 2 2 3 17" xfId="2323" xr:uid="{00000000-0005-0000-0000-0000CA6C0000}"/>
    <cellStyle name="Normal 3 2 2 2 3 17 2" xfId="7182" xr:uid="{00000000-0005-0000-0000-0000CB6C0000}"/>
    <cellStyle name="Normal 3 2 2 2 3 17 3" xfId="9650" xr:uid="{00000000-0005-0000-0000-0000CC6C0000}"/>
    <cellStyle name="Normal 3 2 2 2 3 17 4" xfId="6677" xr:uid="{00000000-0005-0000-0000-0000CD6C0000}"/>
    <cellStyle name="Normal 3 2 2 2 3 18" xfId="2495" xr:uid="{00000000-0005-0000-0000-0000CE6C0000}"/>
    <cellStyle name="Normal 3 2 2 2 3 18 2" xfId="7174" xr:uid="{00000000-0005-0000-0000-0000CF6C0000}"/>
    <cellStyle name="Normal 3 2 2 2 3 19" xfId="2665" xr:uid="{00000000-0005-0000-0000-0000D06C0000}"/>
    <cellStyle name="Normal 3 2 2 2 3 19 2" xfId="9642" xr:uid="{00000000-0005-0000-0000-0000D16C0000}"/>
    <cellStyle name="Normal 3 2 2 2 3 2" xfId="117" xr:uid="{00000000-0005-0000-0000-0000D26C0000}"/>
    <cellStyle name="Normal 3 2 2 2 3 2 10" xfId="1278" xr:uid="{00000000-0005-0000-0000-0000D36C0000}"/>
    <cellStyle name="Normal 3 2 2 2 3 2 10 2" xfId="7184" xr:uid="{00000000-0005-0000-0000-0000D46C0000}"/>
    <cellStyle name="Normal 3 2 2 2 3 2 10 3" xfId="9652" xr:uid="{00000000-0005-0000-0000-0000D56C0000}"/>
    <cellStyle name="Normal 3 2 2 2 3 2 10 4" xfId="5630" xr:uid="{00000000-0005-0000-0000-0000D66C0000}"/>
    <cellStyle name="Normal 3 2 2 2 3 2 11" xfId="1452" xr:uid="{00000000-0005-0000-0000-0000D76C0000}"/>
    <cellStyle name="Normal 3 2 2 2 3 2 11 2" xfId="7185" xr:uid="{00000000-0005-0000-0000-0000D86C0000}"/>
    <cellStyle name="Normal 3 2 2 2 3 2 11 3" xfId="9653" xr:uid="{00000000-0005-0000-0000-0000D96C0000}"/>
    <cellStyle name="Normal 3 2 2 2 3 2 11 4" xfId="5804" xr:uid="{00000000-0005-0000-0000-0000DA6C0000}"/>
    <cellStyle name="Normal 3 2 2 2 3 2 12" xfId="1626" xr:uid="{00000000-0005-0000-0000-0000DB6C0000}"/>
    <cellStyle name="Normal 3 2 2 2 3 2 12 2" xfId="7186" xr:uid="{00000000-0005-0000-0000-0000DC6C0000}"/>
    <cellStyle name="Normal 3 2 2 2 3 2 12 3" xfId="9654" xr:uid="{00000000-0005-0000-0000-0000DD6C0000}"/>
    <cellStyle name="Normal 3 2 2 2 3 2 12 4" xfId="5978" xr:uid="{00000000-0005-0000-0000-0000DE6C0000}"/>
    <cellStyle name="Normal 3 2 2 2 3 2 13" xfId="1800" xr:uid="{00000000-0005-0000-0000-0000DF6C0000}"/>
    <cellStyle name="Normal 3 2 2 2 3 2 13 2" xfId="7187" xr:uid="{00000000-0005-0000-0000-0000E06C0000}"/>
    <cellStyle name="Normal 3 2 2 2 3 2 13 3" xfId="9655" xr:uid="{00000000-0005-0000-0000-0000E16C0000}"/>
    <cellStyle name="Normal 3 2 2 2 3 2 13 4" xfId="6152" xr:uid="{00000000-0005-0000-0000-0000E26C0000}"/>
    <cellStyle name="Normal 3 2 2 2 3 2 14" xfId="1974" xr:uid="{00000000-0005-0000-0000-0000E36C0000}"/>
    <cellStyle name="Normal 3 2 2 2 3 2 14 2" xfId="7188" xr:uid="{00000000-0005-0000-0000-0000E46C0000}"/>
    <cellStyle name="Normal 3 2 2 2 3 2 14 3" xfId="9656" xr:uid="{00000000-0005-0000-0000-0000E56C0000}"/>
    <cellStyle name="Normal 3 2 2 2 3 2 14 4" xfId="6326" xr:uid="{00000000-0005-0000-0000-0000E66C0000}"/>
    <cellStyle name="Normal 3 2 2 2 3 2 15" xfId="2150" xr:uid="{00000000-0005-0000-0000-0000E76C0000}"/>
    <cellStyle name="Normal 3 2 2 2 3 2 15 2" xfId="7189" xr:uid="{00000000-0005-0000-0000-0000E86C0000}"/>
    <cellStyle name="Normal 3 2 2 2 3 2 15 3" xfId="9657" xr:uid="{00000000-0005-0000-0000-0000E96C0000}"/>
    <cellStyle name="Normal 3 2 2 2 3 2 15 4" xfId="6504" xr:uid="{00000000-0005-0000-0000-0000EA6C0000}"/>
    <cellStyle name="Normal 3 2 2 2 3 2 16" xfId="2324" xr:uid="{00000000-0005-0000-0000-0000EB6C0000}"/>
    <cellStyle name="Normal 3 2 2 2 3 2 16 2" xfId="7190" xr:uid="{00000000-0005-0000-0000-0000EC6C0000}"/>
    <cellStyle name="Normal 3 2 2 2 3 2 16 3" xfId="9658" xr:uid="{00000000-0005-0000-0000-0000ED6C0000}"/>
    <cellStyle name="Normal 3 2 2 2 3 2 16 4" xfId="6678" xr:uid="{00000000-0005-0000-0000-0000EE6C0000}"/>
    <cellStyle name="Normal 3 2 2 2 3 2 17" xfId="2496" xr:uid="{00000000-0005-0000-0000-0000EF6C0000}"/>
    <cellStyle name="Normal 3 2 2 2 3 2 17 2" xfId="7183" xr:uid="{00000000-0005-0000-0000-0000F06C0000}"/>
    <cellStyle name="Normal 3 2 2 2 3 2 18" xfId="2666" xr:uid="{00000000-0005-0000-0000-0000F16C0000}"/>
    <cellStyle name="Normal 3 2 2 2 3 2 18 2" xfId="9651" xr:uid="{00000000-0005-0000-0000-0000F26C0000}"/>
    <cellStyle name="Normal 3 2 2 2 3 2 19" xfId="2836" xr:uid="{00000000-0005-0000-0000-0000F36C0000}"/>
    <cellStyle name="Normal 3 2 2 2 3 2 19 2" xfId="11790" xr:uid="{00000000-0005-0000-0000-0000F46C0000}"/>
    <cellStyle name="Normal 3 2 2 2 3 2 2" xfId="213" xr:uid="{00000000-0005-0000-0000-0000F56C0000}"/>
    <cellStyle name="Normal 3 2 2 2 3 2 2 10" xfId="1627" xr:uid="{00000000-0005-0000-0000-0000F66C0000}"/>
    <cellStyle name="Normal 3 2 2 2 3 2 2 10 2" xfId="7192" xr:uid="{00000000-0005-0000-0000-0000F76C0000}"/>
    <cellStyle name="Normal 3 2 2 2 3 2 2 10 3" xfId="9660" xr:uid="{00000000-0005-0000-0000-0000F86C0000}"/>
    <cellStyle name="Normal 3 2 2 2 3 2 2 10 4" xfId="5805" xr:uid="{00000000-0005-0000-0000-0000F96C0000}"/>
    <cellStyle name="Normal 3 2 2 2 3 2 2 11" xfId="1801" xr:uid="{00000000-0005-0000-0000-0000FA6C0000}"/>
    <cellStyle name="Normal 3 2 2 2 3 2 2 11 2" xfId="7193" xr:uid="{00000000-0005-0000-0000-0000FB6C0000}"/>
    <cellStyle name="Normal 3 2 2 2 3 2 2 11 3" xfId="9661" xr:uid="{00000000-0005-0000-0000-0000FC6C0000}"/>
    <cellStyle name="Normal 3 2 2 2 3 2 2 11 4" xfId="5979" xr:uid="{00000000-0005-0000-0000-0000FD6C0000}"/>
    <cellStyle name="Normal 3 2 2 2 3 2 2 12" xfId="1975" xr:uid="{00000000-0005-0000-0000-0000FE6C0000}"/>
    <cellStyle name="Normal 3 2 2 2 3 2 2 12 2" xfId="7194" xr:uid="{00000000-0005-0000-0000-0000FF6C0000}"/>
    <cellStyle name="Normal 3 2 2 2 3 2 2 12 3" xfId="9662" xr:uid="{00000000-0005-0000-0000-0000006D0000}"/>
    <cellStyle name="Normal 3 2 2 2 3 2 2 12 4" xfId="6153" xr:uid="{00000000-0005-0000-0000-0000016D0000}"/>
    <cellStyle name="Normal 3 2 2 2 3 2 2 13" xfId="2151" xr:uid="{00000000-0005-0000-0000-0000026D0000}"/>
    <cellStyle name="Normal 3 2 2 2 3 2 2 13 2" xfId="7195" xr:uid="{00000000-0005-0000-0000-0000036D0000}"/>
    <cellStyle name="Normal 3 2 2 2 3 2 2 13 3" xfId="9663" xr:uid="{00000000-0005-0000-0000-0000046D0000}"/>
    <cellStyle name="Normal 3 2 2 2 3 2 2 13 4" xfId="6327" xr:uid="{00000000-0005-0000-0000-0000056D0000}"/>
    <cellStyle name="Normal 3 2 2 2 3 2 2 14" xfId="2325" xr:uid="{00000000-0005-0000-0000-0000066D0000}"/>
    <cellStyle name="Normal 3 2 2 2 3 2 2 14 2" xfId="7196" xr:uid="{00000000-0005-0000-0000-0000076D0000}"/>
    <cellStyle name="Normal 3 2 2 2 3 2 2 14 3" xfId="9664" xr:uid="{00000000-0005-0000-0000-0000086D0000}"/>
    <cellStyle name="Normal 3 2 2 2 3 2 2 14 4" xfId="6505" xr:uid="{00000000-0005-0000-0000-0000096D0000}"/>
    <cellStyle name="Normal 3 2 2 2 3 2 2 15" xfId="2497" xr:uid="{00000000-0005-0000-0000-00000A6D0000}"/>
    <cellStyle name="Normal 3 2 2 2 3 2 2 15 2" xfId="7197" xr:uid="{00000000-0005-0000-0000-00000B6D0000}"/>
    <cellStyle name="Normal 3 2 2 2 3 2 2 15 3" xfId="9665" xr:uid="{00000000-0005-0000-0000-00000C6D0000}"/>
    <cellStyle name="Normal 3 2 2 2 3 2 2 15 4" xfId="6679" xr:uid="{00000000-0005-0000-0000-00000D6D0000}"/>
    <cellStyle name="Normal 3 2 2 2 3 2 2 16" xfId="2667" xr:uid="{00000000-0005-0000-0000-00000E6D0000}"/>
    <cellStyle name="Normal 3 2 2 2 3 2 2 16 2" xfId="7191" xr:uid="{00000000-0005-0000-0000-00000F6D0000}"/>
    <cellStyle name="Normal 3 2 2 2 3 2 2 17" xfId="2837" xr:uid="{00000000-0005-0000-0000-0000106D0000}"/>
    <cellStyle name="Normal 3 2 2 2 3 2 2 17 2" xfId="9659" xr:uid="{00000000-0005-0000-0000-0000116D0000}"/>
    <cellStyle name="Normal 3 2 2 2 3 2 2 18" xfId="3008" xr:uid="{00000000-0005-0000-0000-0000126D0000}"/>
    <cellStyle name="Normal 3 2 2 2 3 2 2 18 2" xfId="11791" xr:uid="{00000000-0005-0000-0000-0000136D0000}"/>
    <cellStyle name="Normal 3 2 2 2 3 2 2 19" xfId="3216" xr:uid="{00000000-0005-0000-0000-0000146D0000}"/>
    <cellStyle name="Normal 3 2 2 2 3 2 2 2" xfId="214" xr:uid="{00000000-0005-0000-0000-0000156D0000}"/>
    <cellStyle name="Normal 3 2 2 2 3 2 2 2 10" xfId="1802" xr:uid="{00000000-0005-0000-0000-0000166D0000}"/>
    <cellStyle name="Normal 3 2 2 2 3 2 2 2 10 2" xfId="7199" xr:uid="{00000000-0005-0000-0000-0000176D0000}"/>
    <cellStyle name="Normal 3 2 2 2 3 2 2 2 10 3" xfId="9667" xr:uid="{00000000-0005-0000-0000-0000186D0000}"/>
    <cellStyle name="Normal 3 2 2 2 3 2 2 2 10 4" xfId="5980" xr:uid="{00000000-0005-0000-0000-0000196D0000}"/>
    <cellStyle name="Normal 3 2 2 2 3 2 2 2 11" xfId="1976" xr:uid="{00000000-0005-0000-0000-00001A6D0000}"/>
    <cellStyle name="Normal 3 2 2 2 3 2 2 2 11 2" xfId="7200" xr:uid="{00000000-0005-0000-0000-00001B6D0000}"/>
    <cellStyle name="Normal 3 2 2 2 3 2 2 2 11 3" xfId="9668" xr:uid="{00000000-0005-0000-0000-00001C6D0000}"/>
    <cellStyle name="Normal 3 2 2 2 3 2 2 2 11 4" xfId="6154" xr:uid="{00000000-0005-0000-0000-00001D6D0000}"/>
    <cellStyle name="Normal 3 2 2 2 3 2 2 2 12" xfId="2152" xr:uid="{00000000-0005-0000-0000-00001E6D0000}"/>
    <cellStyle name="Normal 3 2 2 2 3 2 2 2 12 2" xfId="7201" xr:uid="{00000000-0005-0000-0000-00001F6D0000}"/>
    <cellStyle name="Normal 3 2 2 2 3 2 2 2 12 3" xfId="9669" xr:uid="{00000000-0005-0000-0000-0000206D0000}"/>
    <cellStyle name="Normal 3 2 2 2 3 2 2 2 12 4" xfId="6328" xr:uid="{00000000-0005-0000-0000-0000216D0000}"/>
    <cellStyle name="Normal 3 2 2 2 3 2 2 2 13" xfId="2326" xr:uid="{00000000-0005-0000-0000-0000226D0000}"/>
    <cellStyle name="Normal 3 2 2 2 3 2 2 2 13 2" xfId="7202" xr:uid="{00000000-0005-0000-0000-0000236D0000}"/>
    <cellStyle name="Normal 3 2 2 2 3 2 2 2 13 3" xfId="9670" xr:uid="{00000000-0005-0000-0000-0000246D0000}"/>
    <cellStyle name="Normal 3 2 2 2 3 2 2 2 13 4" xfId="6506" xr:uid="{00000000-0005-0000-0000-0000256D0000}"/>
    <cellStyle name="Normal 3 2 2 2 3 2 2 2 14" xfId="2498" xr:uid="{00000000-0005-0000-0000-0000266D0000}"/>
    <cellStyle name="Normal 3 2 2 2 3 2 2 2 14 2" xfId="7203" xr:uid="{00000000-0005-0000-0000-0000276D0000}"/>
    <cellStyle name="Normal 3 2 2 2 3 2 2 2 14 3" xfId="9671" xr:uid="{00000000-0005-0000-0000-0000286D0000}"/>
    <cellStyle name="Normal 3 2 2 2 3 2 2 2 14 4" xfId="6680" xr:uid="{00000000-0005-0000-0000-0000296D0000}"/>
    <cellStyle name="Normal 3 2 2 2 3 2 2 2 15" xfId="2668" xr:uid="{00000000-0005-0000-0000-00002A6D0000}"/>
    <cellStyle name="Normal 3 2 2 2 3 2 2 2 15 2" xfId="7198" xr:uid="{00000000-0005-0000-0000-00002B6D0000}"/>
    <cellStyle name="Normal 3 2 2 2 3 2 2 2 16" xfId="2838" xr:uid="{00000000-0005-0000-0000-00002C6D0000}"/>
    <cellStyle name="Normal 3 2 2 2 3 2 2 2 16 2" xfId="9666" xr:uid="{00000000-0005-0000-0000-00002D6D0000}"/>
    <cellStyle name="Normal 3 2 2 2 3 2 2 2 17" xfId="3009" xr:uid="{00000000-0005-0000-0000-00002E6D0000}"/>
    <cellStyle name="Normal 3 2 2 2 3 2 2 2 17 2" xfId="11792" xr:uid="{00000000-0005-0000-0000-00002F6D0000}"/>
    <cellStyle name="Normal 3 2 2 2 3 2 2 2 18" xfId="3217" xr:uid="{00000000-0005-0000-0000-0000306D0000}"/>
    <cellStyle name="Normal 3 2 2 2 3 2 2 2 19" xfId="4086" xr:uid="{00000000-0005-0000-0000-0000316D0000}"/>
    <cellStyle name="Normal 3 2 2 2 3 2 2 2 2" xfId="407" xr:uid="{00000000-0005-0000-0000-0000326D0000}"/>
    <cellStyle name="Normal 3 2 2 2 3 2 2 2 2 2" xfId="3391" xr:uid="{00000000-0005-0000-0000-0000336D0000}"/>
    <cellStyle name="Normal 3 2 2 2 3 2 2 2 2 2 2" xfId="7204" xr:uid="{00000000-0005-0000-0000-0000346D0000}"/>
    <cellStyle name="Normal 3 2 2 2 3 2 2 2 2 3" xfId="9672" xr:uid="{00000000-0005-0000-0000-0000356D0000}"/>
    <cellStyle name="Normal 3 2 2 2 3 2 2 2 2 4" xfId="4513" xr:uid="{00000000-0005-0000-0000-0000366D0000}"/>
    <cellStyle name="Normal 3 2 2 2 3 2 2 2 20" xfId="4258" xr:uid="{00000000-0005-0000-0000-0000376D0000}"/>
    <cellStyle name="Normal 3 2 2 2 3 2 2 2 3" xfId="581" xr:uid="{00000000-0005-0000-0000-0000386D0000}"/>
    <cellStyle name="Normal 3 2 2 2 3 2 2 2 3 2" xfId="3565" xr:uid="{00000000-0005-0000-0000-0000396D0000}"/>
    <cellStyle name="Normal 3 2 2 2 3 2 2 2 3 2 2" xfId="7205" xr:uid="{00000000-0005-0000-0000-00003A6D0000}"/>
    <cellStyle name="Normal 3 2 2 2 3 2 2 2 3 3" xfId="9673" xr:uid="{00000000-0005-0000-0000-00003B6D0000}"/>
    <cellStyle name="Normal 3 2 2 2 3 2 2 2 3 4" xfId="4730" xr:uid="{00000000-0005-0000-0000-00003C6D0000}"/>
    <cellStyle name="Normal 3 2 2 2 3 2 2 2 4" xfId="755" xr:uid="{00000000-0005-0000-0000-00003D6D0000}"/>
    <cellStyle name="Normal 3 2 2 2 3 2 2 2 4 2" xfId="3739" xr:uid="{00000000-0005-0000-0000-00003E6D0000}"/>
    <cellStyle name="Normal 3 2 2 2 3 2 2 2 4 2 2" xfId="7206" xr:uid="{00000000-0005-0000-0000-00003F6D0000}"/>
    <cellStyle name="Normal 3 2 2 2 3 2 2 2 4 3" xfId="9674" xr:uid="{00000000-0005-0000-0000-0000406D0000}"/>
    <cellStyle name="Normal 3 2 2 2 3 2 2 2 4 4" xfId="4904" xr:uid="{00000000-0005-0000-0000-0000416D0000}"/>
    <cellStyle name="Normal 3 2 2 2 3 2 2 2 5" xfId="930" xr:uid="{00000000-0005-0000-0000-0000426D0000}"/>
    <cellStyle name="Normal 3 2 2 2 3 2 2 2 5 2" xfId="3914" xr:uid="{00000000-0005-0000-0000-0000436D0000}"/>
    <cellStyle name="Normal 3 2 2 2 3 2 2 2 5 2 2" xfId="7207" xr:uid="{00000000-0005-0000-0000-0000446D0000}"/>
    <cellStyle name="Normal 3 2 2 2 3 2 2 2 5 3" xfId="9675" xr:uid="{00000000-0005-0000-0000-0000456D0000}"/>
    <cellStyle name="Normal 3 2 2 2 3 2 2 2 5 4" xfId="5078" xr:uid="{00000000-0005-0000-0000-0000466D0000}"/>
    <cellStyle name="Normal 3 2 2 2 3 2 2 2 6" xfId="1106" xr:uid="{00000000-0005-0000-0000-0000476D0000}"/>
    <cellStyle name="Normal 3 2 2 2 3 2 2 2 6 2" xfId="7208" xr:uid="{00000000-0005-0000-0000-0000486D0000}"/>
    <cellStyle name="Normal 3 2 2 2 3 2 2 2 6 3" xfId="9676" xr:uid="{00000000-0005-0000-0000-0000496D0000}"/>
    <cellStyle name="Normal 3 2 2 2 3 2 2 2 6 4" xfId="5252" xr:uid="{00000000-0005-0000-0000-00004A6D0000}"/>
    <cellStyle name="Normal 3 2 2 2 3 2 2 2 7" xfId="1280" xr:uid="{00000000-0005-0000-0000-00004B6D0000}"/>
    <cellStyle name="Normal 3 2 2 2 3 2 2 2 7 2" xfId="7209" xr:uid="{00000000-0005-0000-0000-00004C6D0000}"/>
    <cellStyle name="Normal 3 2 2 2 3 2 2 2 7 3" xfId="9677" xr:uid="{00000000-0005-0000-0000-00004D6D0000}"/>
    <cellStyle name="Normal 3 2 2 2 3 2 2 2 7 4" xfId="5458" xr:uid="{00000000-0005-0000-0000-00004E6D0000}"/>
    <cellStyle name="Normal 3 2 2 2 3 2 2 2 8" xfId="1454" xr:uid="{00000000-0005-0000-0000-00004F6D0000}"/>
    <cellStyle name="Normal 3 2 2 2 3 2 2 2 8 2" xfId="7210" xr:uid="{00000000-0005-0000-0000-0000506D0000}"/>
    <cellStyle name="Normal 3 2 2 2 3 2 2 2 8 3" xfId="9678" xr:uid="{00000000-0005-0000-0000-0000516D0000}"/>
    <cellStyle name="Normal 3 2 2 2 3 2 2 2 8 4" xfId="5632" xr:uid="{00000000-0005-0000-0000-0000526D0000}"/>
    <cellStyle name="Normal 3 2 2 2 3 2 2 2 9" xfId="1628" xr:uid="{00000000-0005-0000-0000-0000536D0000}"/>
    <cellStyle name="Normal 3 2 2 2 3 2 2 2 9 2" xfId="7211" xr:uid="{00000000-0005-0000-0000-0000546D0000}"/>
    <cellStyle name="Normal 3 2 2 2 3 2 2 2 9 3" xfId="9679" xr:uid="{00000000-0005-0000-0000-0000556D0000}"/>
    <cellStyle name="Normal 3 2 2 2 3 2 2 2 9 4" xfId="5806" xr:uid="{00000000-0005-0000-0000-0000566D0000}"/>
    <cellStyle name="Normal 3 2 2 2 3 2 2 20" xfId="4085" xr:uid="{00000000-0005-0000-0000-0000576D0000}"/>
    <cellStyle name="Normal 3 2 2 2 3 2 2 21" xfId="4257" xr:uid="{00000000-0005-0000-0000-0000586D0000}"/>
    <cellStyle name="Normal 3 2 2 2 3 2 2 3" xfId="406" xr:uid="{00000000-0005-0000-0000-0000596D0000}"/>
    <cellStyle name="Normal 3 2 2 2 3 2 2 3 2" xfId="3390" xr:uid="{00000000-0005-0000-0000-00005A6D0000}"/>
    <cellStyle name="Normal 3 2 2 2 3 2 2 3 2 2" xfId="7212" xr:uid="{00000000-0005-0000-0000-00005B6D0000}"/>
    <cellStyle name="Normal 3 2 2 2 3 2 2 3 3" xfId="9680" xr:uid="{00000000-0005-0000-0000-00005C6D0000}"/>
    <cellStyle name="Normal 3 2 2 2 3 2 2 3 4" xfId="4512" xr:uid="{00000000-0005-0000-0000-00005D6D0000}"/>
    <cellStyle name="Normal 3 2 2 2 3 2 2 4" xfId="580" xr:uid="{00000000-0005-0000-0000-00005E6D0000}"/>
    <cellStyle name="Normal 3 2 2 2 3 2 2 4 2" xfId="3564" xr:uid="{00000000-0005-0000-0000-00005F6D0000}"/>
    <cellStyle name="Normal 3 2 2 2 3 2 2 4 2 2" xfId="7213" xr:uid="{00000000-0005-0000-0000-0000606D0000}"/>
    <cellStyle name="Normal 3 2 2 2 3 2 2 4 3" xfId="9681" xr:uid="{00000000-0005-0000-0000-0000616D0000}"/>
    <cellStyle name="Normal 3 2 2 2 3 2 2 4 4" xfId="4729" xr:uid="{00000000-0005-0000-0000-0000626D0000}"/>
    <cellStyle name="Normal 3 2 2 2 3 2 2 5" xfId="754" xr:uid="{00000000-0005-0000-0000-0000636D0000}"/>
    <cellStyle name="Normal 3 2 2 2 3 2 2 5 2" xfId="3738" xr:uid="{00000000-0005-0000-0000-0000646D0000}"/>
    <cellStyle name="Normal 3 2 2 2 3 2 2 5 2 2" xfId="7214" xr:uid="{00000000-0005-0000-0000-0000656D0000}"/>
    <cellStyle name="Normal 3 2 2 2 3 2 2 5 3" xfId="9682" xr:uid="{00000000-0005-0000-0000-0000666D0000}"/>
    <cellStyle name="Normal 3 2 2 2 3 2 2 5 4" xfId="4903" xr:uid="{00000000-0005-0000-0000-0000676D0000}"/>
    <cellStyle name="Normal 3 2 2 2 3 2 2 6" xfId="929" xr:uid="{00000000-0005-0000-0000-0000686D0000}"/>
    <cellStyle name="Normal 3 2 2 2 3 2 2 6 2" xfId="3913" xr:uid="{00000000-0005-0000-0000-0000696D0000}"/>
    <cellStyle name="Normal 3 2 2 2 3 2 2 6 2 2" xfId="7215" xr:uid="{00000000-0005-0000-0000-00006A6D0000}"/>
    <cellStyle name="Normal 3 2 2 2 3 2 2 6 3" xfId="9683" xr:uid="{00000000-0005-0000-0000-00006B6D0000}"/>
    <cellStyle name="Normal 3 2 2 2 3 2 2 6 4" xfId="5077" xr:uid="{00000000-0005-0000-0000-00006C6D0000}"/>
    <cellStyle name="Normal 3 2 2 2 3 2 2 7" xfId="1105" xr:uid="{00000000-0005-0000-0000-00006D6D0000}"/>
    <cellStyle name="Normal 3 2 2 2 3 2 2 7 2" xfId="7216" xr:uid="{00000000-0005-0000-0000-00006E6D0000}"/>
    <cellStyle name="Normal 3 2 2 2 3 2 2 7 3" xfId="9684" xr:uid="{00000000-0005-0000-0000-00006F6D0000}"/>
    <cellStyle name="Normal 3 2 2 2 3 2 2 7 4" xfId="5251" xr:uid="{00000000-0005-0000-0000-0000706D0000}"/>
    <cellStyle name="Normal 3 2 2 2 3 2 2 8" xfId="1279" xr:uid="{00000000-0005-0000-0000-0000716D0000}"/>
    <cellStyle name="Normal 3 2 2 2 3 2 2 8 2" xfId="7217" xr:uid="{00000000-0005-0000-0000-0000726D0000}"/>
    <cellStyle name="Normal 3 2 2 2 3 2 2 8 3" xfId="9685" xr:uid="{00000000-0005-0000-0000-0000736D0000}"/>
    <cellStyle name="Normal 3 2 2 2 3 2 2 8 4" xfId="5457" xr:uid="{00000000-0005-0000-0000-0000746D0000}"/>
    <cellStyle name="Normal 3 2 2 2 3 2 2 9" xfId="1453" xr:uid="{00000000-0005-0000-0000-0000756D0000}"/>
    <cellStyle name="Normal 3 2 2 2 3 2 2 9 2" xfId="7218" xr:uid="{00000000-0005-0000-0000-0000766D0000}"/>
    <cellStyle name="Normal 3 2 2 2 3 2 2 9 3" xfId="9686" xr:uid="{00000000-0005-0000-0000-0000776D0000}"/>
    <cellStyle name="Normal 3 2 2 2 3 2 2 9 4" xfId="5631" xr:uid="{00000000-0005-0000-0000-0000786D0000}"/>
    <cellStyle name="Normal 3 2 2 2 3 2 20" xfId="3007" xr:uid="{00000000-0005-0000-0000-0000796D0000}"/>
    <cellStyle name="Normal 3 2 2 2 3 2 21" xfId="3174" xr:uid="{00000000-0005-0000-0000-00007A6D0000}"/>
    <cellStyle name="Normal 3 2 2 2 3 2 22" xfId="4084" xr:uid="{00000000-0005-0000-0000-00007B6D0000}"/>
    <cellStyle name="Normal 3 2 2 2 3 2 23" xfId="4256" xr:uid="{00000000-0005-0000-0000-00007C6D0000}"/>
    <cellStyle name="Normal 3 2 2 2 3 2 3" xfId="215" xr:uid="{00000000-0005-0000-0000-00007D6D0000}"/>
    <cellStyle name="Normal 3 2 2 2 3 2 3 10" xfId="1803" xr:uid="{00000000-0005-0000-0000-00007E6D0000}"/>
    <cellStyle name="Normal 3 2 2 2 3 2 3 10 2" xfId="7220" xr:uid="{00000000-0005-0000-0000-00007F6D0000}"/>
    <cellStyle name="Normal 3 2 2 2 3 2 3 10 3" xfId="9688" xr:uid="{00000000-0005-0000-0000-0000806D0000}"/>
    <cellStyle name="Normal 3 2 2 2 3 2 3 10 4" xfId="5981" xr:uid="{00000000-0005-0000-0000-0000816D0000}"/>
    <cellStyle name="Normal 3 2 2 2 3 2 3 11" xfId="1977" xr:uid="{00000000-0005-0000-0000-0000826D0000}"/>
    <cellStyle name="Normal 3 2 2 2 3 2 3 11 2" xfId="7221" xr:uid="{00000000-0005-0000-0000-0000836D0000}"/>
    <cellStyle name="Normal 3 2 2 2 3 2 3 11 3" xfId="9689" xr:uid="{00000000-0005-0000-0000-0000846D0000}"/>
    <cellStyle name="Normal 3 2 2 2 3 2 3 11 4" xfId="6155" xr:uid="{00000000-0005-0000-0000-0000856D0000}"/>
    <cellStyle name="Normal 3 2 2 2 3 2 3 12" xfId="2153" xr:uid="{00000000-0005-0000-0000-0000866D0000}"/>
    <cellStyle name="Normal 3 2 2 2 3 2 3 12 2" xfId="7222" xr:uid="{00000000-0005-0000-0000-0000876D0000}"/>
    <cellStyle name="Normal 3 2 2 2 3 2 3 12 3" xfId="9690" xr:uid="{00000000-0005-0000-0000-0000886D0000}"/>
    <cellStyle name="Normal 3 2 2 2 3 2 3 12 4" xfId="6329" xr:uid="{00000000-0005-0000-0000-0000896D0000}"/>
    <cellStyle name="Normal 3 2 2 2 3 2 3 13" xfId="2327" xr:uid="{00000000-0005-0000-0000-00008A6D0000}"/>
    <cellStyle name="Normal 3 2 2 2 3 2 3 13 2" xfId="7223" xr:uid="{00000000-0005-0000-0000-00008B6D0000}"/>
    <cellStyle name="Normal 3 2 2 2 3 2 3 13 3" xfId="9691" xr:uid="{00000000-0005-0000-0000-00008C6D0000}"/>
    <cellStyle name="Normal 3 2 2 2 3 2 3 13 4" xfId="6507" xr:uid="{00000000-0005-0000-0000-00008D6D0000}"/>
    <cellStyle name="Normal 3 2 2 2 3 2 3 14" xfId="2499" xr:uid="{00000000-0005-0000-0000-00008E6D0000}"/>
    <cellStyle name="Normal 3 2 2 2 3 2 3 14 2" xfId="7224" xr:uid="{00000000-0005-0000-0000-00008F6D0000}"/>
    <cellStyle name="Normal 3 2 2 2 3 2 3 14 3" xfId="9692" xr:uid="{00000000-0005-0000-0000-0000906D0000}"/>
    <cellStyle name="Normal 3 2 2 2 3 2 3 14 4" xfId="6681" xr:uid="{00000000-0005-0000-0000-0000916D0000}"/>
    <cellStyle name="Normal 3 2 2 2 3 2 3 15" xfId="2669" xr:uid="{00000000-0005-0000-0000-0000926D0000}"/>
    <cellStyle name="Normal 3 2 2 2 3 2 3 15 2" xfId="7219" xr:uid="{00000000-0005-0000-0000-0000936D0000}"/>
    <cellStyle name="Normal 3 2 2 2 3 2 3 16" xfId="2839" xr:uid="{00000000-0005-0000-0000-0000946D0000}"/>
    <cellStyle name="Normal 3 2 2 2 3 2 3 16 2" xfId="9687" xr:uid="{00000000-0005-0000-0000-0000956D0000}"/>
    <cellStyle name="Normal 3 2 2 2 3 2 3 17" xfId="3010" xr:uid="{00000000-0005-0000-0000-0000966D0000}"/>
    <cellStyle name="Normal 3 2 2 2 3 2 3 17 2" xfId="11793" xr:uid="{00000000-0005-0000-0000-0000976D0000}"/>
    <cellStyle name="Normal 3 2 2 2 3 2 3 18" xfId="3218" xr:uid="{00000000-0005-0000-0000-0000986D0000}"/>
    <cellStyle name="Normal 3 2 2 2 3 2 3 19" xfId="4087" xr:uid="{00000000-0005-0000-0000-0000996D0000}"/>
    <cellStyle name="Normal 3 2 2 2 3 2 3 2" xfId="408" xr:uid="{00000000-0005-0000-0000-00009A6D0000}"/>
    <cellStyle name="Normal 3 2 2 2 3 2 3 2 2" xfId="3392" xr:uid="{00000000-0005-0000-0000-00009B6D0000}"/>
    <cellStyle name="Normal 3 2 2 2 3 2 3 2 2 2" xfId="7225" xr:uid="{00000000-0005-0000-0000-00009C6D0000}"/>
    <cellStyle name="Normal 3 2 2 2 3 2 3 2 3" xfId="9693" xr:uid="{00000000-0005-0000-0000-00009D6D0000}"/>
    <cellStyle name="Normal 3 2 2 2 3 2 3 2 4" xfId="4514" xr:uid="{00000000-0005-0000-0000-00009E6D0000}"/>
    <cellStyle name="Normal 3 2 2 2 3 2 3 20" xfId="4259" xr:uid="{00000000-0005-0000-0000-00009F6D0000}"/>
    <cellStyle name="Normal 3 2 2 2 3 2 3 3" xfId="582" xr:uid="{00000000-0005-0000-0000-0000A06D0000}"/>
    <cellStyle name="Normal 3 2 2 2 3 2 3 3 2" xfId="3566" xr:uid="{00000000-0005-0000-0000-0000A16D0000}"/>
    <cellStyle name="Normal 3 2 2 2 3 2 3 3 2 2" xfId="7226" xr:uid="{00000000-0005-0000-0000-0000A26D0000}"/>
    <cellStyle name="Normal 3 2 2 2 3 2 3 3 3" xfId="9694" xr:uid="{00000000-0005-0000-0000-0000A36D0000}"/>
    <cellStyle name="Normal 3 2 2 2 3 2 3 3 4" xfId="4731" xr:uid="{00000000-0005-0000-0000-0000A46D0000}"/>
    <cellStyle name="Normal 3 2 2 2 3 2 3 4" xfId="756" xr:uid="{00000000-0005-0000-0000-0000A56D0000}"/>
    <cellStyle name="Normal 3 2 2 2 3 2 3 4 2" xfId="3740" xr:uid="{00000000-0005-0000-0000-0000A66D0000}"/>
    <cellStyle name="Normal 3 2 2 2 3 2 3 4 2 2" xfId="7227" xr:uid="{00000000-0005-0000-0000-0000A76D0000}"/>
    <cellStyle name="Normal 3 2 2 2 3 2 3 4 3" xfId="9695" xr:uid="{00000000-0005-0000-0000-0000A86D0000}"/>
    <cellStyle name="Normal 3 2 2 2 3 2 3 4 4" xfId="4905" xr:uid="{00000000-0005-0000-0000-0000A96D0000}"/>
    <cellStyle name="Normal 3 2 2 2 3 2 3 5" xfId="931" xr:uid="{00000000-0005-0000-0000-0000AA6D0000}"/>
    <cellStyle name="Normal 3 2 2 2 3 2 3 5 2" xfId="3915" xr:uid="{00000000-0005-0000-0000-0000AB6D0000}"/>
    <cellStyle name="Normal 3 2 2 2 3 2 3 5 2 2" xfId="7228" xr:uid="{00000000-0005-0000-0000-0000AC6D0000}"/>
    <cellStyle name="Normal 3 2 2 2 3 2 3 5 3" xfId="9696" xr:uid="{00000000-0005-0000-0000-0000AD6D0000}"/>
    <cellStyle name="Normal 3 2 2 2 3 2 3 5 4" xfId="5079" xr:uid="{00000000-0005-0000-0000-0000AE6D0000}"/>
    <cellStyle name="Normal 3 2 2 2 3 2 3 6" xfId="1107" xr:uid="{00000000-0005-0000-0000-0000AF6D0000}"/>
    <cellStyle name="Normal 3 2 2 2 3 2 3 6 2" xfId="7229" xr:uid="{00000000-0005-0000-0000-0000B06D0000}"/>
    <cellStyle name="Normal 3 2 2 2 3 2 3 6 3" xfId="9697" xr:uid="{00000000-0005-0000-0000-0000B16D0000}"/>
    <cellStyle name="Normal 3 2 2 2 3 2 3 6 4" xfId="5253" xr:uid="{00000000-0005-0000-0000-0000B26D0000}"/>
    <cellStyle name="Normal 3 2 2 2 3 2 3 7" xfId="1281" xr:uid="{00000000-0005-0000-0000-0000B36D0000}"/>
    <cellStyle name="Normal 3 2 2 2 3 2 3 7 2" xfId="7230" xr:uid="{00000000-0005-0000-0000-0000B46D0000}"/>
    <cellStyle name="Normal 3 2 2 2 3 2 3 7 3" xfId="9698" xr:uid="{00000000-0005-0000-0000-0000B56D0000}"/>
    <cellStyle name="Normal 3 2 2 2 3 2 3 7 4" xfId="5459" xr:uid="{00000000-0005-0000-0000-0000B66D0000}"/>
    <cellStyle name="Normal 3 2 2 2 3 2 3 8" xfId="1455" xr:uid="{00000000-0005-0000-0000-0000B76D0000}"/>
    <cellStyle name="Normal 3 2 2 2 3 2 3 8 2" xfId="7231" xr:uid="{00000000-0005-0000-0000-0000B86D0000}"/>
    <cellStyle name="Normal 3 2 2 2 3 2 3 8 3" xfId="9699" xr:uid="{00000000-0005-0000-0000-0000B96D0000}"/>
    <cellStyle name="Normal 3 2 2 2 3 2 3 8 4" xfId="5633" xr:uid="{00000000-0005-0000-0000-0000BA6D0000}"/>
    <cellStyle name="Normal 3 2 2 2 3 2 3 9" xfId="1629" xr:uid="{00000000-0005-0000-0000-0000BB6D0000}"/>
    <cellStyle name="Normal 3 2 2 2 3 2 3 9 2" xfId="7232" xr:uid="{00000000-0005-0000-0000-0000BC6D0000}"/>
    <cellStyle name="Normal 3 2 2 2 3 2 3 9 3" xfId="9700" xr:uid="{00000000-0005-0000-0000-0000BD6D0000}"/>
    <cellStyle name="Normal 3 2 2 2 3 2 3 9 4" xfId="5807" xr:uid="{00000000-0005-0000-0000-0000BE6D0000}"/>
    <cellStyle name="Normal 3 2 2 2 3 2 4" xfId="212" xr:uid="{00000000-0005-0000-0000-0000BF6D0000}"/>
    <cellStyle name="Normal 3 2 2 2 3 2 4 2" xfId="3215" xr:uid="{00000000-0005-0000-0000-0000C06D0000}"/>
    <cellStyle name="Normal 3 2 2 2 3 2 4 2 2" xfId="7234" xr:uid="{00000000-0005-0000-0000-0000C16D0000}"/>
    <cellStyle name="Normal 3 2 2 2 3 2 4 2 3" xfId="9702" xr:uid="{00000000-0005-0000-0000-0000C26D0000}"/>
    <cellStyle name="Normal 3 2 2 2 3 2 4 2 4" xfId="5456" xr:uid="{00000000-0005-0000-0000-0000C36D0000}"/>
    <cellStyle name="Normal 3 2 2 2 3 2 4 3" xfId="7233" xr:uid="{00000000-0005-0000-0000-0000C46D0000}"/>
    <cellStyle name="Normal 3 2 2 2 3 2 4 4" xfId="9701" xr:uid="{00000000-0005-0000-0000-0000C56D0000}"/>
    <cellStyle name="Normal 3 2 2 2 3 2 4 5" xfId="4511" xr:uid="{00000000-0005-0000-0000-0000C66D0000}"/>
    <cellStyle name="Normal 3 2 2 2 3 2 5" xfId="405" xr:uid="{00000000-0005-0000-0000-0000C76D0000}"/>
    <cellStyle name="Normal 3 2 2 2 3 2 5 2" xfId="3389" xr:uid="{00000000-0005-0000-0000-0000C86D0000}"/>
    <cellStyle name="Normal 3 2 2 2 3 2 5 2 2" xfId="7235" xr:uid="{00000000-0005-0000-0000-0000C96D0000}"/>
    <cellStyle name="Normal 3 2 2 2 3 2 5 3" xfId="9703" xr:uid="{00000000-0005-0000-0000-0000CA6D0000}"/>
    <cellStyle name="Normal 3 2 2 2 3 2 5 4" xfId="4728" xr:uid="{00000000-0005-0000-0000-0000CB6D0000}"/>
    <cellStyle name="Normal 3 2 2 2 3 2 6" xfId="579" xr:uid="{00000000-0005-0000-0000-0000CC6D0000}"/>
    <cellStyle name="Normal 3 2 2 2 3 2 6 2" xfId="3563" xr:uid="{00000000-0005-0000-0000-0000CD6D0000}"/>
    <cellStyle name="Normal 3 2 2 2 3 2 6 2 2" xfId="7236" xr:uid="{00000000-0005-0000-0000-0000CE6D0000}"/>
    <cellStyle name="Normal 3 2 2 2 3 2 6 3" xfId="9704" xr:uid="{00000000-0005-0000-0000-0000CF6D0000}"/>
    <cellStyle name="Normal 3 2 2 2 3 2 6 4" xfId="4902" xr:uid="{00000000-0005-0000-0000-0000D06D0000}"/>
    <cellStyle name="Normal 3 2 2 2 3 2 7" xfId="753" xr:uid="{00000000-0005-0000-0000-0000D16D0000}"/>
    <cellStyle name="Normal 3 2 2 2 3 2 7 2" xfId="3737" xr:uid="{00000000-0005-0000-0000-0000D26D0000}"/>
    <cellStyle name="Normal 3 2 2 2 3 2 7 2 2" xfId="7237" xr:uid="{00000000-0005-0000-0000-0000D36D0000}"/>
    <cellStyle name="Normal 3 2 2 2 3 2 7 3" xfId="9705" xr:uid="{00000000-0005-0000-0000-0000D46D0000}"/>
    <cellStyle name="Normal 3 2 2 2 3 2 7 4" xfId="5076" xr:uid="{00000000-0005-0000-0000-0000D56D0000}"/>
    <cellStyle name="Normal 3 2 2 2 3 2 8" xfId="928" xr:uid="{00000000-0005-0000-0000-0000D66D0000}"/>
    <cellStyle name="Normal 3 2 2 2 3 2 8 2" xfId="3912" xr:uid="{00000000-0005-0000-0000-0000D76D0000}"/>
    <cellStyle name="Normal 3 2 2 2 3 2 8 2 2" xfId="7238" xr:uid="{00000000-0005-0000-0000-0000D86D0000}"/>
    <cellStyle name="Normal 3 2 2 2 3 2 8 3" xfId="9706" xr:uid="{00000000-0005-0000-0000-0000D96D0000}"/>
    <cellStyle name="Normal 3 2 2 2 3 2 8 4" xfId="5250" xr:uid="{00000000-0005-0000-0000-0000DA6D0000}"/>
    <cellStyle name="Normal 3 2 2 2 3 2 9" xfId="1104" xr:uid="{00000000-0005-0000-0000-0000DB6D0000}"/>
    <cellStyle name="Normal 3 2 2 2 3 2 9 2" xfId="7239" xr:uid="{00000000-0005-0000-0000-0000DC6D0000}"/>
    <cellStyle name="Normal 3 2 2 2 3 2 9 3" xfId="9707" xr:uid="{00000000-0005-0000-0000-0000DD6D0000}"/>
    <cellStyle name="Normal 3 2 2 2 3 2 9 4" xfId="5419" xr:uid="{00000000-0005-0000-0000-0000DE6D0000}"/>
    <cellStyle name="Normal 3 2 2 2 3 20" xfId="2835" xr:uid="{00000000-0005-0000-0000-0000DF6D0000}"/>
    <cellStyle name="Normal 3 2 2 2 3 20 2" xfId="11789" xr:uid="{00000000-0005-0000-0000-0000E06D0000}"/>
    <cellStyle name="Normal 3 2 2 2 3 21" xfId="3006" xr:uid="{00000000-0005-0000-0000-0000E16D0000}"/>
    <cellStyle name="Normal 3 2 2 2 3 22" xfId="3163" xr:uid="{00000000-0005-0000-0000-0000E26D0000}"/>
    <cellStyle name="Normal 3 2 2 2 3 23" xfId="4083" xr:uid="{00000000-0005-0000-0000-0000E36D0000}"/>
    <cellStyle name="Normal 3 2 2 2 3 24" xfId="4255" xr:uid="{00000000-0005-0000-0000-0000E46D0000}"/>
    <cellStyle name="Normal 3 2 2 2 3 3" xfId="216" xr:uid="{00000000-0005-0000-0000-0000E56D0000}"/>
    <cellStyle name="Normal 3 2 2 2 3 3 10" xfId="1630" xr:uid="{00000000-0005-0000-0000-0000E66D0000}"/>
    <cellStyle name="Normal 3 2 2 2 3 3 10 2" xfId="7241" xr:uid="{00000000-0005-0000-0000-0000E76D0000}"/>
    <cellStyle name="Normal 3 2 2 2 3 3 10 3" xfId="9709" xr:uid="{00000000-0005-0000-0000-0000E86D0000}"/>
    <cellStyle name="Normal 3 2 2 2 3 3 10 4" xfId="5808" xr:uid="{00000000-0005-0000-0000-0000E96D0000}"/>
    <cellStyle name="Normal 3 2 2 2 3 3 11" xfId="1804" xr:uid="{00000000-0005-0000-0000-0000EA6D0000}"/>
    <cellStyle name="Normal 3 2 2 2 3 3 11 2" xfId="7242" xr:uid="{00000000-0005-0000-0000-0000EB6D0000}"/>
    <cellStyle name="Normal 3 2 2 2 3 3 11 3" xfId="9710" xr:uid="{00000000-0005-0000-0000-0000EC6D0000}"/>
    <cellStyle name="Normal 3 2 2 2 3 3 11 4" xfId="5982" xr:uid="{00000000-0005-0000-0000-0000ED6D0000}"/>
    <cellStyle name="Normal 3 2 2 2 3 3 12" xfId="1978" xr:uid="{00000000-0005-0000-0000-0000EE6D0000}"/>
    <cellStyle name="Normal 3 2 2 2 3 3 12 2" xfId="7243" xr:uid="{00000000-0005-0000-0000-0000EF6D0000}"/>
    <cellStyle name="Normal 3 2 2 2 3 3 12 3" xfId="9711" xr:uid="{00000000-0005-0000-0000-0000F06D0000}"/>
    <cellStyle name="Normal 3 2 2 2 3 3 12 4" xfId="6156" xr:uid="{00000000-0005-0000-0000-0000F16D0000}"/>
    <cellStyle name="Normal 3 2 2 2 3 3 13" xfId="2154" xr:uid="{00000000-0005-0000-0000-0000F26D0000}"/>
    <cellStyle name="Normal 3 2 2 2 3 3 13 2" xfId="7244" xr:uid="{00000000-0005-0000-0000-0000F36D0000}"/>
    <cellStyle name="Normal 3 2 2 2 3 3 13 3" xfId="9712" xr:uid="{00000000-0005-0000-0000-0000F46D0000}"/>
    <cellStyle name="Normal 3 2 2 2 3 3 13 4" xfId="6330" xr:uid="{00000000-0005-0000-0000-0000F56D0000}"/>
    <cellStyle name="Normal 3 2 2 2 3 3 14" xfId="2328" xr:uid="{00000000-0005-0000-0000-0000F66D0000}"/>
    <cellStyle name="Normal 3 2 2 2 3 3 14 2" xfId="7245" xr:uid="{00000000-0005-0000-0000-0000F76D0000}"/>
    <cellStyle name="Normal 3 2 2 2 3 3 14 3" xfId="9713" xr:uid="{00000000-0005-0000-0000-0000F86D0000}"/>
    <cellStyle name="Normal 3 2 2 2 3 3 14 4" xfId="6508" xr:uid="{00000000-0005-0000-0000-0000F96D0000}"/>
    <cellStyle name="Normal 3 2 2 2 3 3 15" xfId="2500" xr:uid="{00000000-0005-0000-0000-0000FA6D0000}"/>
    <cellStyle name="Normal 3 2 2 2 3 3 15 2" xfId="7246" xr:uid="{00000000-0005-0000-0000-0000FB6D0000}"/>
    <cellStyle name="Normal 3 2 2 2 3 3 15 3" xfId="9714" xr:uid="{00000000-0005-0000-0000-0000FC6D0000}"/>
    <cellStyle name="Normal 3 2 2 2 3 3 15 4" xfId="6682" xr:uid="{00000000-0005-0000-0000-0000FD6D0000}"/>
    <cellStyle name="Normal 3 2 2 2 3 3 16" xfId="2670" xr:uid="{00000000-0005-0000-0000-0000FE6D0000}"/>
    <cellStyle name="Normal 3 2 2 2 3 3 16 2" xfId="7240" xr:uid="{00000000-0005-0000-0000-0000FF6D0000}"/>
    <cellStyle name="Normal 3 2 2 2 3 3 17" xfId="2840" xr:uid="{00000000-0005-0000-0000-0000006E0000}"/>
    <cellStyle name="Normal 3 2 2 2 3 3 17 2" xfId="9708" xr:uid="{00000000-0005-0000-0000-0000016E0000}"/>
    <cellStyle name="Normal 3 2 2 2 3 3 18" xfId="3011" xr:uid="{00000000-0005-0000-0000-0000026E0000}"/>
    <cellStyle name="Normal 3 2 2 2 3 3 18 2" xfId="11794" xr:uid="{00000000-0005-0000-0000-0000036E0000}"/>
    <cellStyle name="Normal 3 2 2 2 3 3 19" xfId="3219" xr:uid="{00000000-0005-0000-0000-0000046E0000}"/>
    <cellStyle name="Normal 3 2 2 2 3 3 2" xfId="217" xr:uid="{00000000-0005-0000-0000-0000056E0000}"/>
    <cellStyle name="Normal 3 2 2 2 3 3 2 10" xfId="1805" xr:uid="{00000000-0005-0000-0000-0000066E0000}"/>
    <cellStyle name="Normal 3 2 2 2 3 3 2 10 2" xfId="7248" xr:uid="{00000000-0005-0000-0000-0000076E0000}"/>
    <cellStyle name="Normal 3 2 2 2 3 3 2 10 3" xfId="9716" xr:uid="{00000000-0005-0000-0000-0000086E0000}"/>
    <cellStyle name="Normal 3 2 2 2 3 3 2 10 4" xfId="5983" xr:uid="{00000000-0005-0000-0000-0000096E0000}"/>
    <cellStyle name="Normal 3 2 2 2 3 3 2 11" xfId="1979" xr:uid="{00000000-0005-0000-0000-00000A6E0000}"/>
    <cellStyle name="Normal 3 2 2 2 3 3 2 11 2" xfId="7249" xr:uid="{00000000-0005-0000-0000-00000B6E0000}"/>
    <cellStyle name="Normal 3 2 2 2 3 3 2 11 3" xfId="9717" xr:uid="{00000000-0005-0000-0000-00000C6E0000}"/>
    <cellStyle name="Normal 3 2 2 2 3 3 2 11 4" xfId="6157" xr:uid="{00000000-0005-0000-0000-00000D6E0000}"/>
    <cellStyle name="Normal 3 2 2 2 3 3 2 12" xfId="2155" xr:uid="{00000000-0005-0000-0000-00000E6E0000}"/>
    <cellStyle name="Normal 3 2 2 2 3 3 2 12 2" xfId="7250" xr:uid="{00000000-0005-0000-0000-00000F6E0000}"/>
    <cellStyle name="Normal 3 2 2 2 3 3 2 12 3" xfId="9718" xr:uid="{00000000-0005-0000-0000-0000106E0000}"/>
    <cellStyle name="Normal 3 2 2 2 3 3 2 12 4" xfId="6331" xr:uid="{00000000-0005-0000-0000-0000116E0000}"/>
    <cellStyle name="Normal 3 2 2 2 3 3 2 13" xfId="2329" xr:uid="{00000000-0005-0000-0000-0000126E0000}"/>
    <cellStyle name="Normal 3 2 2 2 3 3 2 13 2" xfId="7251" xr:uid="{00000000-0005-0000-0000-0000136E0000}"/>
    <cellStyle name="Normal 3 2 2 2 3 3 2 13 3" xfId="9719" xr:uid="{00000000-0005-0000-0000-0000146E0000}"/>
    <cellStyle name="Normal 3 2 2 2 3 3 2 13 4" xfId="6509" xr:uid="{00000000-0005-0000-0000-0000156E0000}"/>
    <cellStyle name="Normal 3 2 2 2 3 3 2 14" xfId="2501" xr:uid="{00000000-0005-0000-0000-0000166E0000}"/>
    <cellStyle name="Normal 3 2 2 2 3 3 2 14 2" xfId="7252" xr:uid="{00000000-0005-0000-0000-0000176E0000}"/>
    <cellStyle name="Normal 3 2 2 2 3 3 2 14 3" xfId="9720" xr:uid="{00000000-0005-0000-0000-0000186E0000}"/>
    <cellStyle name="Normal 3 2 2 2 3 3 2 14 4" xfId="6683" xr:uid="{00000000-0005-0000-0000-0000196E0000}"/>
    <cellStyle name="Normal 3 2 2 2 3 3 2 15" xfId="2671" xr:uid="{00000000-0005-0000-0000-00001A6E0000}"/>
    <cellStyle name="Normal 3 2 2 2 3 3 2 15 2" xfId="7247" xr:uid="{00000000-0005-0000-0000-00001B6E0000}"/>
    <cellStyle name="Normal 3 2 2 2 3 3 2 16" xfId="2841" xr:uid="{00000000-0005-0000-0000-00001C6E0000}"/>
    <cellStyle name="Normal 3 2 2 2 3 3 2 16 2" xfId="9715" xr:uid="{00000000-0005-0000-0000-00001D6E0000}"/>
    <cellStyle name="Normal 3 2 2 2 3 3 2 17" xfId="3012" xr:uid="{00000000-0005-0000-0000-00001E6E0000}"/>
    <cellStyle name="Normal 3 2 2 2 3 3 2 17 2" xfId="11795" xr:uid="{00000000-0005-0000-0000-00001F6E0000}"/>
    <cellStyle name="Normal 3 2 2 2 3 3 2 18" xfId="3220" xr:uid="{00000000-0005-0000-0000-0000206E0000}"/>
    <cellStyle name="Normal 3 2 2 2 3 3 2 19" xfId="4089" xr:uid="{00000000-0005-0000-0000-0000216E0000}"/>
    <cellStyle name="Normal 3 2 2 2 3 3 2 2" xfId="410" xr:uid="{00000000-0005-0000-0000-0000226E0000}"/>
    <cellStyle name="Normal 3 2 2 2 3 3 2 2 2" xfId="3394" xr:uid="{00000000-0005-0000-0000-0000236E0000}"/>
    <cellStyle name="Normal 3 2 2 2 3 3 2 2 2 2" xfId="7253" xr:uid="{00000000-0005-0000-0000-0000246E0000}"/>
    <cellStyle name="Normal 3 2 2 2 3 3 2 2 3" xfId="9721" xr:uid="{00000000-0005-0000-0000-0000256E0000}"/>
    <cellStyle name="Normal 3 2 2 2 3 3 2 2 4" xfId="4516" xr:uid="{00000000-0005-0000-0000-0000266E0000}"/>
    <cellStyle name="Normal 3 2 2 2 3 3 2 20" xfId="4261" xr:uid="{00000000-0005-0000-0000-0000276E0000}"/>
    <cellStyle name="Normal 3 2 2 2 3 3 2 3" xfId="584" xr:uid="{00000000-0005-0000-0000-0000286E0000}"/>
    <cellStyle name="Normal 3 2 2 2 3 3 2 3 2" xfId="3568" xr:uid="{00000000-0005-0000-0000-0000296E0000}"/>
    <cellStyle name="Normal 3 2 2 2 3 3 2 3 2 2" xfId="7254" xr:uid="{00000000-0005-0000-0000-00002A6E0000}"/>
    <cellStyle name="Normal 3 2 2 2 3 3 2 3 3" xfId="9722" xr:uid="{00000000-0005-0000-0000-00002B6E0000}"/>
    <cellStyle name="Normal 3 2 2 2 3 3 2 3 4" xfId="4733" xr:uid="{00000000-0005-0000-0000-00002C6E0000}"/>
    <cellStyle name="Normal 3 2 2 2 3 3 2 4" xfId="758" xr:uid="{00000000-0005-0000-0000-00002D6E0000}"/>
    <cellStyle name="Normal 3 2 2 2 3 3 2 4 2" xfId="3742" xr:uid="{00000000-0005-0000-0000-00002E6E0000}"/>
    <cellStyle name="Normal 3 2 2 2 3 3 2 4 2 2" xfId="7255" xr:uid="{00000000-0005-0000-0000-00002F6E0000}"/>
    <cellStyle name="Normal 3 2 2 2 3 3 2 4 3" xfId="9723" xr:uid="{00000000-0005-0000-0000-0000306E0000}"/>
    <cellStyle name="Normal 3 2 2 2 3 3 2 4 4" xfId="4907" xr:uid="{00000000-0005-0000-0000-0000316E0000}"/>
    <cellStyle name="Normal 3 2 2 2 3 3 2 5" xfId="933" xr:uid="{00000000-0005-0000-0000-0000326E0000}"/>
    <cellStyle name="Normal 3 2 2 2 3 3 2 5 2" xfId="3917" xr:uid="{00000000-0005-0000-0000-0000336E0000}"/>
    <cellStyle name="Normal 3 2 2 2 3 3 2 5 2 2" xfId="7256" xr:uid="{00000000-0005-0000-0000-0000346E0000}"/>
    <cellStyle name="Normal 3 2 2 2 3 3 2 5 3" xfId="9724" xr:uid="{00000000-0005-0000-0000-0000356E0000}"/>
    <cellStyle name="Normal 3 2 2 2 3 3 2 5 4" xfId="5081" xr:uid="{00000000-0005-0000-0000-0000366E0000}"/>
    <cellStyle name="Normal 3 2 2 2 3 3 2 6" xfId="1109" xr:uid="{00000000-0005-0000-0000-0000376E0000}"/>
    <cellStyle name="Normal 3 2 2 2 3 3 2 6 2" xfId="7257" xr:uid="{00000000-0005-0000-0000-0000386E0000}"/>
    <cellStyle name="Normal 3 2 2 2 3 3 2 6 3" xfId="9725" xr:uid="{00000000-0005-0000-0000-0000396E0000}"/>
    <cellStyle name="Normal 3 2 2 2 3 3 2 6 4" xfId="5255" xr:uid="{00000000-0005-0000-0000-00003A6E0000}"/>
    <cellStyle name="Normal 3 2 2 2 3 3 2 7" xfId="1283" xr:uid="{00000000-0005-0000-0000-00003B6E0000}"/>
    <cellStyle name="Normal 3 2 2 2 3 3 2 7 2" xfId="7258" xr:uid="{00000000-0005-0000-0000-00003C6E0000}"/>
    <cellStyle name="Normal 3 2 2 2 3 3 2 7 3" xfId="9726" xr:uid="{00000000-0005-0000-0000-00003D6E0000}"/>
    <cellStyle name="Normal 3 2 2 2 3 3 2 7 4" xfId="5461" xr:uid="{00000000-0005-0000-0000-00003E6E0000}"/>
    <cellStyle name="Normal 3 2 2 2 3 3 2 8" xfId="1457" xr:uid="{00000000-0005-0000-0000-00003F6E0000}"/>
    <cellStyle name="Normal 3 2 2 2 3 3 2 8 2" xfId="7259" xr:uid="{00000000-0005-0000-0000-0000406E0000}"/>
    <cellStyle name="Normal 3 2 2 2 3 3 2 8 3" xfId="9727" xr:uid="{00000000-0005-0000-0000-0000416E0000}"/>
    <cellStyle name="Normal 3 2 2 2 3 3 2 8 4" xfId="5635" xr:uid="{00000000-0005-0000-0000-0000426E0000}"/>
    <cellStyle name="Normal 3 2 2 2 3 3 2 9" xfId="1631" xr:uid="{00000000-0005-0000-0000-0000436E0000}"/>
    <cellStyle name="Normal 3 2 2 2 3 3 2 9 2" xfId="7260" xr:uid="{00000000-0005-0000-0000-0000446E0000}"/>
    <cellStyle name="Normal 3 2 2 2 3 3 2 9 3" xfId="9728" xr:uid="{00000000-0005-0000-0000-0000456E0000}"/>
    <cellStyle name="Normal 3 2 2 2 3 3 2 9 4" xfId="5809" xr:uid="{00000000-0005-0000-0000-0000466E0000}"/>
    <cellStyle name="Normal 3 2 2 2 3 3 20" xfId="4088" xr:uid="{00000000-0005-0000-0000-0000476E0000}"/>
    <cellStyle name="Normal 3 2 2 2 3 3 21" xfId="4260" xr:uid="{00000000-0005-0000-0000-0000486E0000}"/>
    <cellStyle name="Normal 3 2 2 2 3 3 3" xfId="409" xr:uid="{00000000-0005-0000-0000-0000496E0000}"/>
    <cellStyle name="Normal 3 2 2 2 3 3 3 2" xfId="3393" xr:uid="{00000000-0005-0000-0000-00004A6E0000}"/>
    <cellStyle name="Normal 3 2 2 2 3 3 3 2 2" xfId="7261" xr:uid="{00000000-0005-0000-0000-00004B6E0000}"/>
    <cellStyle name="Normal 3 2 2 2 3 3 3 3" xfId="9729" xr:uid="{00000000-0005-0000-0000-00004C6E0000}"/>
    <cellStyle name="Normal 3 2 2 2 3 3 3 4" xfId="4515" xr:uid="{00000000-0005-0000-0000-00004D6E0000}"/>
    <cellStyle name="Normal 3 2 2 2 3 3 4" xfId="583" xr:uid="{00000000-0005-0000-0000-00004E6E0000}"/>
    <cellStyle name="Normal 3 2 2 2 3 3 4 2" xfId="3567" xr:uid="{00000000-0005-0000-0000-00004F6E0000}"/>
    <cellStyle name="Normal 3 2 2 2 3 3 4 2 2" xfId="7262" xr:uid="{00000000-0005-0000-0000-0000506E0000}"/>
    <cellStyle name="Normal 3 2 2 2 3 3 4 3" xfId="9730" xr:uid="{00000000-0005-0000-0000-0000516E0000}"/>
    <cellStyle name="Normal 3 2 2 2 3 3 4 4" xfId="4732" xr:uid="{00000000-0005-0000-0000-0000526E0000}"/>
    <cellStyle name="Normal 3 2 2 2 3 3 5" xfId="757" xr:uid="{00000000-0005-0000-0000-0000536E0000}"/>
    <cellStyle name="Normal 3 2 2 2 3 3 5 2" xfId="3741" xr:uid="{00000000-0005-0000-0000-0000546E0000}"/>
    <cellStyle name="Normal 3 2 2 2 3 3 5 2 2" xfId="7263" xr:uid="{00000000-0005-0000-0000-0000556E0000}"/>
    <cellStyle name="Normal 3 2 2 2 3 3 5 3" xfId="9731" xr:uid="{00000000-0005-0000-0000-0000566E0000}"/>
    <cellStyle name="Normal 3 2 2 2 3 3 5 4" xfId="4906" xr:uid="{00000000-0005-0000-0000-0000576E0000}"/>
    <cellStyle name="Normal 3 2 2 2 3 3 6" xfId="932" xr:uid="{00000000-0005-0000-0000-0000586E0000}"/>
    <cellStyle name="Normal 3 2 2 2 3 3 6 2" xfId="3916" xr:uid="{00000000-0005-0000-0000-0000596E0000}"/>
    <cellStyle name="Normal 3 2 2 2 3 3 6 2 2" xfId="7264" xr:uid="{00000000-0005-0000-0000-00005A6E0000}"/>
    <cellStyle name="Normal 3 2 2 2 3 3 6 3" xfId="9732" xr:uid="{00000000-0005-0000-0000-00005B6E0000}"/>
    <cellStyle name="Normal 3 2 2 2 3 3 6 4" xfId="5080" xr:uid="{00000000-0005-0000-0000-00005C6E0000}"/>
    <cellStyle name="Normal 3 2 2 2 3 3 7" xfId="1108" xr:uid="{00000000-0005-0000-0000-00005D6E0000}"/>
    <cellStyle name="Normal 3 2 2 2 3 3 7 2" xfId="7265" xr:uid="{00000000-0005-0000-0000-00005E6E0000}"/>
    <cellStyle name="Normal 3 2 2 2 3 3 7 3" xfId="9733" xr:uid="{00000000-0005-0000-0000-00005F6E0000}"/>
    <cellStyle name="Normal 3 2 2 2 3 3 7 4" xfId="5254" xr:uid="{00000000-0005-0000-0000-0000606E0000}"/>
    <cellStyle name="Normal 3 2 2 2 3 3 8" xfId="1282" xr:uid="{00000000-0005-0000-0000-0000616E0000}"/>
    <cellStyle name="Normal 3 2 2 2 3 3 8 2" xfId="7266" xr:uid="{00000000-0005-0000-0000-0000626E0000}"/>
    <cellStyle name="Normal 3 2 2 2 3 3 8 3" xfId="9734" xr:uid="{00000000-0005-0000-0000-0000636E0000}"/>
    <cellStyle name="Normal 3 2 2 2 3 3 8 4" xfId="5460" xr:uid="{00000000-0005-0000-0000-0000646E0000}"/>
    <cellStyle name="Normal 3 2 2 2 3 3 9" xfId="1456" xr:uid="{00000000-0005-0000-0000-0000656E0000}"/>
    <cellStyle name="Normal 3 2 2 2 3 3 9 2" xfId="7267" xr:uid="{00000000-0005-0000-0000-0000666E0000}"/>
    <cellStyle name="Normal 3 2 2 2 3 3 9 3" xfId="9735" xr:uid="{00000000-0005-0000-0000-0000676E0000}"/>
    <cellStyle name="Normal 3 2 2 2 3 3 9 4" xfId="5634" xr:uid="{00000000-0005-0000-0000-0000686E0000}"/>
    <cellStyle name="Normal 3 2 2 2 3 4" xfId="218" xr:uid="{00000000-0005-0000-0000-0000696E0000}"/>
    <cellStyle name="Normal 3 2 2 2 3 4 10" xfId="1806" xr:uid="{00000000-0005-0000-0000-00006A6E0000}"/>
    <cellStyle name="Normal 3 2 2 2 3 4 10 2" xfId="7269" xr:uid="{00000000-0005-0000-0000-00006B6E0000}"/>
    <cellStyle name="Normal 3 2 2 2 3 4 10 3" xfId="9737" xr:uid="{00000000-0005-0000-0000-00006C6E0000}"/>
    <cellStyle name="Normal 3 2 2 2 3 4 10 4" xfId="5984" xr:uid="{00000000-0005-0000-0000-00006D6E0000}"/>
    <cellStyle name="Normal 3 2 2 2 3 4 11" xfId="1980" xr:uid="{00000000-0005-0000-0000-00006E6E0000}"/>
    <cellStyle name="Normal 3 2 2 2 3 4 11 2" xfId="7270" xr:uid="{00000000-0005-0000-0000-00006F6E0000}"/>
    <cellStyle name="Normal 3 2 2 2 3 4 11 3" xfId="9738" xr:uid="{00000000-0005-0000-0000-0000706E0000}"/>
    <cellStyle name="Normal 3 2 2 2 3 4 11 4" xfId="6158" xr:uid="{00000000-0005-0000-0000-0000716E0000}"/>
    <cellStyle name="Normal 3 2 2 2 3 4 12" xfId="2156" xr:uid="{00000000-0005-0000-0000-0000726E0000}"/>
    <cellStyle name="Normal 3 2 2 2 3 4 12 2" xfId="7271" xr:uid="{00000000-0005-0000-0000-0000736E0000}"/>
    <cellStyle name="Normal 3 2 2 2 3 4 12 3" xfId="9739" xr:uid="{00000000-0005-0000-0000-0000746E0000}"/>
    <cellStyle name="Normal 3 2 2 2 3 4 12 4" xfId="6332" xr:uid="{00000000-0005-0000-0000-0000756E0000}"/>
    <cellStyle name="Normal 3 2 2 2 3 4 13" xfId="2330" xr:uid="{00000000-0005-0000-0000-0000766E0000}"/>
    <cellStyle name="Normal 3 2 2 2 3 4 13 2" xfId="7272" xr:uid="{00000000-0005-0000-0000-0000776E0000}"/>
    <cellStyle name="Normal 3 2 2 2 3 4 13 3" xfId="9740" xr:uid="{00000000-0005-0000-0000-0000786E0000}"/>
    <cellStyle name="Normal 3 2 2 2 3 4 13 4" xfId="6510" xr:uid="{00000000-0005-0000-0000-0000796E0000}"/>
    <cellStyle name="Normal 3 2 2 2 3 4 14" xfId="2502" xr:uid="{00000000-0005-0000-0000-00007A6E0000}"/>
    <cellStyle name="Normal 3 2 2 2 3 4 14 2" xfId="7273" xr:uid="{00000000-0005-0000-0000-00007B6E0000}"/>
    <cellStyle name="Normal 3 2 2 2 3 4 14 3" xfId="9741" xr:uid="{00000000-0005-0000-0000-00007C6E0000}"/>
    <cellStyle name="Normal 3 2 2 2 3 4 14 4" xfId="6684" xr:uid="{00000000-0005-0000-0000-00007D6E0000}"/>
    <cellStyle name="Normal 3 2 2 2 3 4 15" xfId="2672" xr:uid="{00000000-0005-0000-0000-00007E6E0000}"/>
    <cellStyle name="Normal 3 2 2 2 3 4 15 2" xfId="7268" xr:uid="{00000000-0005-0000-0000-00007F6E0000}"/>
    <cellStyle name="Normal 3 2 2 2 3 4 16" xfId="2842" xr:uid="{00000000-0005-0000-0000-0000806E0000}"/>
    <cellStyle name="Normal 3 2 2 2 3 4 16 2" xfId="9736" xr:uid="{00000000-0005-0000-0000-0000816E0000}"/>
    <cellStyle name="Normal 3 2 2 2 3 4 17" xfId="3013" xr:uid="{00000000-0005-0000-0000-0000826E0000}"/>
    <cellStyle name="Normal 3 2 2 2 3 4 17 2" xfId="11796" xr:uid="{00000000-0005-0000-0000-0000836E0000}"/>
    <cellStyle name="Normal 3 2 2 2 3 4 18" xfId="3221" xr:uid="{00000000-0005-0000-0000-0000846E0000}"/>
    <cellStyle name="Normal 3 2 2 2 3 4 19" xfId="4090" xr:uid="{00000000-0005-0000-0000-0000856E0000}"/>
    <cellStyle name="Normal 3 2 2 2 3 4 2" xfId="411" xr:uid="{00000000-0005-0000-0000-0000866E0000}"/>
    <cellStyle name="Normal 3 2 2 2 3 4 2 2" xfId="3395" xr:uid="{00000000-0005-0000-0000-0000876E0000}"/>
    <cellStyle name="Normal 3 2 2 2 3 4 2 2 2" xfId="7274" xr:uid="{00000000-0005-0000-0000-0000886E0000}"/>
    <cellStyle name="Normal 3 2 2 2 3 4 2 3" xfId="9742" xr:uid="{00000000-0005-0000-0000-0000896E0000}"/>
    <cellStyle name="Normal 3 2 2 2 3 4 2 4" xfId="4517" xr:uid="{00000000-0005-0000-0000-00008A6E0000}"/>
    <cellStyle name="Normal 3 2 2 2 3 4 20" xfId="4262" xr:uid="{00000000-0005-0000-0000-00008B6E0000}"/>
    <cellStyle name="Normal 3 2 2 2 3 4 3" xfId="585" xr:uid="{00000000-0005-0000-0000-00008C6E0000}"/>
    <cellStyle name="Normal 3 2 2 2 3 4 3 2" xfId="3569" xr:uid="{00000000-0005-0000-0000-00008D6E0000}"/>
    <cellStyle name="Normal 3 2 2 2 3 4 3 2 2" xfId="7275" xr:uid="{00000000-0005-0000-0000-00008E6E0000}"/>
    <cellStyle name="Normal 3 2 2 2 3 4 3 3" xfId="9743" xr:uid="{00000000-0005-0000-0000-00008F6E0000}"/>
    <cellStyle name="Normal 3 2 2 2 3 4 3 4" xfId="4734" xr:uid="{00000000-0005-0000-0000-0000906E0000}"/>
    <cellStyle name="Normal 3 2 2 2 3 4 4" xfId="759" xr:uid="{00000000-0005-0000-0000-0000916E0000}"/>
    <cellStyle name="Normal 3 2 2 2 3 4 4 2" xfId="3743" xr:uid="{00000000-0005-0000-0000-0000926E0000}"/>
    <cellStyle name="Normal 3 2 2 2 3 4 4 2 2" xfId="7276" xr:uid="{00000000-0005-0000-0000-0000936E0000}"/>
    <cellStyle name="Normal 3 2 2 2 3 4 4 3" xfId="9744" xr:uid="{00000000-0005-0000-0000-0000946E0000}"/>
    <cellStyle name="Normal 3 2 2 2 3 4 4 4" xfId="4908" xr:uid="{00000000-0005-0000-0000-0000956E0000}"/>
    <cellStyle name="Normal 3 2 2 2 3 4 5" xfId="934" xr:uid="{00000000-0005-0000-0000-0000966E0000}"/>
    <cellStyle name="Normal 3 2 2 2 3 4 5 2" xfId="3918" xr:uid="{00000000-0005-0000-0000-0000976E0000}"/>
    <cellStyle name="Normal 3 2 2 2 3 4 5 2 2" xfId="7277" xr:uid="{00000000-0005-0000-0000-0000986E0000}"/>
    <cellStyle name="Normal 3 2 2 2 3 4 5 3" xfId="9745" xr:uid="{00000000-0005-0000-0000-0000996E0000}"/>
    <cellStyle name="Normal 3 2 2 2 3 4 5 4" xfId="5082" xr:uid="{00000000-0005-0000-0000-00009A6E0000}"/>
    <cellStyle name="Normal 3 2 2 2 3 4 6" xfId="1110" xr:uid="{00000000-0005-0000-0000-00009B6E0000}"/>
    <cellStyle name="Normal 3 2 2 2 3 4 6 2" xfId="7278" xr:uid="{00000000-0005-0000-0000-00009C6E0000}"/>
    <cellStyle name="Normal 3 2 2 2 3 4 6 3" xfId="9746" xr:uid="{00000000-0005-0000-0000-00009D6E0000}"/>
    <cellStyle name="Normal 3 2 2 2 3 4 6 4" xfId="5256" xr:uid="{00000000-0005-0000-0000-00009E6E0000}"/>
    <cellStyle name="Normal 3 2 2 2 3 4 7" xfId="1284" xr:uid="{00000000-0005-0000-0000-00009F6E0000}"/>
    <cellStyle name="Normal 3 2 2 2 3 4 7 2" xfId="7279" xr:uid="{00000000-0005-0000-0000-0000A06E0000}"/>
    <cellStyle name="Normal 3 2 2 2 3 4 7 3" xfId="9747" xr:uid="{00000000-0005-0000-0000-0000A16E0000}"/>
    <cellStyle name="Normal 3 2 2 2 3 4 7 4" xfId="5462" xr:uid="{00000000-0005-0000-0000-0000A26E0000}"/>
    <cellStyle name="Normal 3 2 2 2 3 4 8" xfId="1458" xr:uid="{00000000-0005-0000-0000-0000A36E0000}"/>
    <cellStyle name="Normal 3 2 2 2 3 4 8 2" xfId="7280" xr:uid="{00000000-0005-0000-0000-0000A46E0000}"/>
    <cellStyle name="Normal 3 2 2 2 3 4 8 3" xfId="9748" xr:uid="{00000000-0005-0000-0000-0000A56E0000}"/>
    <cellStyle name="Normal 3 2 2 2 3 4 8 4" xfId="5636" xr:uid="{00000000-0005-0000-0000-0000A66E0000}"/>
    <cellStyle name="Normal 3 2 2 2 3 4 9" xfId="1632" xr:uid="{00000000-0005-0000-0000-0000A76E0000}"/>
    <cellStyle name="Normal 3 2 2 2 3 4 9 2" xfId="7281" xr:uid="{00000000-0005-0000-0000-0000A86E0000}"/>
    <cellStyle name="Normal 3 2 2 2 3 4 9 3" xfId="9749" xr:uid="{00000000-0005-0000-0000-0000A96E0000}"/>
    <cellStyle name="Normal 3 2 2 2 3 4 9 4" xfId="5810" xr:uid="{00000000-0005-0000-0000-0000AA6E0000}"/>
    <cellStyle name="Normal 3 2 2 2 3 5" xfId="211" xr:uid="{00000000-0005-0000-0000-0000AB6E0000}"/>
    <cellStyle name="Normal 3 2 2 2 3 5 2" xfId="3214" xr:uid="{00000000-0005-0000-0000-0000AC6E0000}"/>
    <cellStyle name="Normal 3 2 2 2 3 5 2 2" xfId="7283" xr:uid="{00000000-0005-0000-0000-0000AD6E0000}"/>
    <cellStyle name="Normal 3 2 2 2 3 5 2 3" xfId="9751" xr:uid="{00000000-0005-0000-0000-0000AE6E0000}"/>
    <cellStyle name="Normal 3 2 2 2 3 5 2 4" xfId="5455" xr:uid="{00000000-0005-0000-0000-0000AF6E0000}"/>
    <cellStyle name="Normal 3 2 2 2 3 5 3" xfId="7282" xr:uid="{00000000-0005-0000-0000-0000B06E0000}"/>
    <cellStyle name="Normal 3 2 2 2 3 5 4" xfId="9750" xr:uid="{00000000-0005-0000-0000-0000B16E0000}"/>
    <cellStyle name="Normal 3 2 2 2 3 5 5" xfId="4510" xr:uid="{00000000-0005-0000-0000-0000B26E0000}"/>
    <cellStyle name="Normal 3 2 2 2 3 6" xfId="404" xr:uid="{00000000-0005-0000-0000-0000B36E0000}"/>
    <cellStyle name="Normal 3 2 2 2 3 6 2" xfId="3388" xr:uid="{00000000-0005-0000-0000-0000B46E0000}"/>
    <cellStyle name="Normal 3 2 2 2 3 6 2 2" xfId="7284" xr:uid="{00000000-0005-0000-0000-0000B56E0000}"/>
    <cellStyle name="Normal 3 2 2 2 3 6 3" xfId="9752" xr:uid="{00000000-0005-0000-0000-0000B66E0000}"/>
    <cellStyle name="Normal 3 2 2 2 3 6 4" xfId="4727" xr:uid="{00000000-0005-0000-0000-0000B76E0000}"/>
    <cellStyle name="Normal 3 2 2 2 3 7" xfId="578" xr:uid="{00000000-0005-0000-0000-0000B86E0000}"/>
    <cellStyle name="Normal 3 2 2 2 3 7 2" xfId="3562" xr:uid="{00000000-0005-0000-0000-0000B96E0000}"/>
    <cellStyle name="Normal 3 2 2 2 3 7 2 2" xfId="7285" xr:uid="{00000000-0005-0000-0000-0000BA6E0000}"/>
    <cellStyle name="Normal 3 2 2 2 3 7 3" xfId="9753" xr:uid="{00000000-0005-0000-0000-0000BB6E0000}"/>
    <cellStyle name="Normal 3 2 2 2 3 7 4" xfId="4901" xr:uid="{00000000-0005-0000-0000-0000BC6E0000}"/>
    <cellStyle name="Normal 3 2 2 2 3 8" xfId="752" xr:uid="{00000000-0005-0000-0000-0000BD6E0000}"/>
    <cellStyle name="Normal 3 2 2 2 3 8 2" xfId="3736" xr:uid="{00000000-0005-0000-0000-0000BE6E0000}"/>
    <cellStyle name="Normal 3 2 2 2 3 8 2 2" xfId="7286" xr:uid="{00000000-0005-0000-0000-0000BF6E0000}"/>
    <cellStyle name="Normal 3 2 2 2 3 8 3" xfId="9754" xr:uid="{00000000-0005-0000-0000-0000C06E0000}"/>
    <cellStyle name="Normal 3 2 2 2 3 8 4" xfId="5075" xr:uid="{00000000-0005-0000-0000-0000C16E0000}"/>
    <cellStyle name="Normal 3 2 2 2 3 9" xfId="927" xr:uid="{00000000-0005-0000-0000-0000C26E0000}"/>
    <cellStyle name="Normal 3 2 2 2 3 9 2" xfId="3911" xr:uid="{00000000-0005-0000-0000-0000C36E0000}"/>
    <cellStyle name="Normal 3 2 2 2 3 9 2 2" xfId="7287" xr:uid="{00000000-0005-0000-0000-0000C46E0000}"/>
    <cellStyle name="Normal 3 2 2 2 3 9 3" xfId="9755" xr:uid="{00000000-0005-0000-0000-0000C56E0000}"/>
    <cellStyle name="Normal 3 2 2 2 3 9 4" xfId="5249" xr:uid="{00000000-0005-0000-0000-0000C66E0000}"/>
    <cellStyle name="Normal 3 2 2 2 4" xfId="114" xr:uid="{00000000-0005-0000-0000-0000C76E0000}"/>
    <cellStyle name="Normal 3 2 2 2 4 10" xfId="1285" xr:uid="{00000000-0005-0000-0000-0000C86E0000}"/>
    <cellStyle name="Normal 3 2 2 2 4 10 2" xfId="7289" xr:uid="{00000000-0005-0000-0000-0000C96E0000}"/>
    <cellStyle name="Normal 3 2 2 2 4 10 3" xfId="9757" xr:uid="{00000000-0005-0000-0000-0000CA6E0000}"/>
    <cellStyle name="Normal 3 2 2 2 4 10 4" xfId="5637" xr:uid="{00000000-0005-0000-0000-0000CB6E0000}"/>
    <cellStyle name="Normal 3 2 2 2 4 11" xfId="1459" xr:uid="{00000000-0005-0000-0000-0000CC6E0000}"/>
    <cellStyle name="Normal 3 2 2 2 4 11 2" xfId="7290" xr:uid="{00000000-0005-0000-0000-0000CD6E0000}"/>
    <cellStyle name="Normal 3 2 2 2 4 11 3" xfId="9758" xr:uid="{00000000-0005-0000-0000-0000CE6E0000}"/>
    <cellStyle name="Normal 3 2 2 2 4 11 4" xfId="5811" xr:uid="{00000000-0005-0000-0000-0000CF6E0000}"/>
    <cellStyle name="Normal 3 2 2 2 4 12" xfId="1633" xr:uid="{00000000-0005-0000-0000-0000D06E0000}"/>
    <cellStyle name="Normal 3 2 2 2 4 12 2" xfId="7291" xr:uid="{00000000-0005-0000-0000-0000D16E0000}"/>
    <cellStyle name="Normal 3 2 2 2 4 12 3" xfId="9759" xr:uid="{00000000-0005-0000-0000-0000D26E0000}"/>
    <cellStyle name="Normal 3 2 2 2 4 12 4" xfId="5985" xr:uid="{00000000-0005-0000-0000-0000D36E0000}"/>
    <cellStyle name="Normal 3 2 2 2 4 13" xfId="1807" xr:uid="{00000000-0005-0000-0000-0000D46E0000}"/>
    <cellStyle name="Normal 3 2 2 2 4 13 2" xfId="7292" xr:uid="{00000000-0005-0000-0000-0000D56E0000}"/>
    <cellStyle name="Normal 3 2 2 2 4 13 3" xfId="9760" xr:uid="{00000000-0005-0000-0000-0000D66E0000}"/>
    <cellStyle name="Normal 3 2 2 2 4 13 4" xfId="6159" xr:uid="{00000000-0005-0000-0000-0000D76E0000}"/>
    <cellStyle name="Normal 3 2 2 2 4 14" xfId="1981" xr:uid="{00000000-0005-0000-0000-0000D86E0000}"/>
    <cellStyle name="Normal 3 2 2 2 4 14 2" xfId="7293" xr:uid="{00000000-0005-0000-0000-0000D96E0000}"/>
    <cellStyle name="Normal 3 2 2 2 4 14 3" xfId="9761" xr:uid="{00000000-0005-0000-0000-0000DA6E0000}"/>
    <cellStyle name="Normal 3 2 2 2 4 14 4" xfId="6333" xr:uid="{00000000-0005-0000-0000-0000DB6E0000}"/>
    <cellStyle name="Normal 3 2 2 2 4 15" xfId="2157" xr:uid="{00000000-0005-0000-0000-0000DC6E0000}"/>
    <cellStyle name="Normal 3 2 2 2 4 15 2" xfId="7294" xr:uid="{00000000-0005-0000-0000-0000DD6E0000}"/>
    <cellStyle name="Normal 3 2 2 2 4 15 3" xfId="9762" xr:uid="{00000000-0005-0000-0000-0000DE6E0000}"/>
    <cellStyle name="Normal 3 2 2 2 4 15 4" xfId="6511" xr:uid="{00000000-0005-0000-0000-0000DF6E0000}"/>
    <cellStyle name="Normal 3 2 2 2 4 16" xfId="2331" xr:uid="{00000000-0005-0000-0000-0000E06E0000}"/>
    <cellStyle name="Normal 3 2 2 2 4 16 2" xfId="7295" xr:uid="{00000000-0005-0000-0000-0000E16E0000}"/>
    <cellStyle name="Normal 3 2 2 2 4 16 3" xfId="9763" xr:uid="{00000000-0005-0000-0000-0000E26E0000}"/>
    <cellStyle name="Normal 3 2 2 2 4 16 4" xfId="6685" xr:uid="{00000000-0005-0000-0000-0000E36E0000}"/>
    <cellStyle name="Normal 3 2 2 2 4 17" xfId="2503" xr:uid="{00000000-0005-0000-0000-0000E46E0000}"/>
    <cellStyle name="Normal 3 2 2 2 4 17 2" xfId="7288" xr:uid="{00000000-0005-0000-0000-0000E56E0000}"/>
    <cellStyle name="Normal 3 2 2 2 4 18" xfId="2673" xr:uid="{00000000-0005-0000-0000-0000E66E0000}"/>
    <cellStyle name="Normal 3 2 2 2 4 18 2" xfId="9756" xr:uid="{00000000-0005-0000-0000-0000E76E0000}"/>
    <cellStyle name="Normal 3 2 2 2 4 19" xfId="2843" xr:uid="{00000000-0005-0000-0000-0000E86E0000}"/>
    <cellStyle name="Normal 3 2 2 2 4 19 2" xfId="11797" xr:uid="{00000000-0005-0000-0000-0000E96E0000}"/>
    <cellStyle name="Normal 3 2 2 2 4 2" xfId="220" xr:uid="{00000000-0005-0000-0000-0000EA6E0000}"/>
    <cellStyle name="Normal 3 2 2 2 4 2 10" xfId="1634" xr:uid="{00000000-0005-0000-0000-0000EB6E0000}"/>
    <cellStyle name="Normal 3 2 2 2 4 2 10 2" xfId="7297" xr:uid="{00000000-0005-0000-0000-0000EC6E0000}"/>
    <cellStyle name="Normal 3 2 2 2 4 2 10 3" xfId="9765" xr:uid="{00000000-0005-0000-0000-0000ED6E0000}"/>
    <cellStyle name="Normal 3 2 2 2 4 2 10 4" xfId="5812" xr:uid="{00000000-0005-0000-0000-0000EE6E0000}"/>
    <cellStyle name="Normal 3 2 2 2 4 2 11" xfId="1808" xr:uid="{00000000-0005-0000-0000-0000EF6E0000}"/>
    <cellStyle name="Normal 3 2 2 2 4 2 11 2" xfId="7298" xr:uid="{00000000-0005-0000-0000-0000F06E0000}"/>
    <cellStyle name="Normal 3 2 2 2 4 2 11 3" xfId="9766" xr:uid="{00000000-0005-0000-0000-0000F16E0000}"/>
    <cellStyle name="Normal 3 2 2 2 4 2 11 4" xfId="5986" xr:uid="{00000000-0005-0000-0000-0000F26E0000}"/>
    <cellStyle name="Normal 3 2 2 2 4 2 12" xfId="1982" xr:uid="{00000000-0005-0000-0000-0000F36E0000}"/>
    <cellStyle name="Normal 3 2 2 2 4 2 12 2" xfId="7299" xr:uid="{00000000-0005-0000-0000-0000F46E0000}"/>
    <cellStyle name="Normal 3 2 2 2 4 2 12 3" xfId="9767" xr:uid="{00000000-0005-0000-0000-0000F56E0000}"/>
    <cellStyle name="Normal 3 2 2 2 4 2 12 4" xfId="6160" xr:uid="{00000000-0005-0000-0000-0000F66E0000}"/>
    <cellStyle name="Normal 3 2 2 2 4 2 13" xfId="2158" xr:uid="{00000000-0005-0000-0000-0000F76E0000}"/>
    <cellStyle name="Normal 3 2 2 2 4 2 13 2" xfId="7300" xr:uid="{00000000-0005-0000-0000-0000F86E0000}"/>
    <cellStyle name="Normal 3 2 2 2 4 2 13 3" xfId="9768" xr:uid="{00000000-0005-0000-0000-0000F96E0000}"/>
    <cellStyle name="Normal 3 2 2 2 4 2 13 4" xfId="6334" xr:uid="{00000000-0005-0000-0000-0000FA6E0000}"/>
    <cellStyle name="Normal 3 2 2 2 4 2 14" xfId="2332" xr:uid="{00000000-0005-0000-0000-0000FB6E0000}"/>
    <cellStyle name="Normal 3 2 2 2 4 2 14 2" xfId="7301" xr:uid="{00000000-0005-0000-0000-0000FC6E0000}"/>
    <cellStyle name="Normal 3 2 2 2 4 2 14 3" xfId="9769" xr:uid="{00000000-0005-0000-0000-0000FD6E0000}"/>
    <cellStyle name="Normal 3 2 2 2 4 2 14 4" xfId="6512" xr:uid="{00000000-0005-0000-0000-0000FE6E0000}"/>
    <cellStyle name="Normal 3 2 2 2 4 2 15" xfId="2504" xr:uid="{00000000-0005-0000-0000-0000FF6E0000}"/>
    <cellStyle name="Normal 3 2 2 2 4 2 15 2" xfId="7302" xr:uid="{00000000-0005-0000-0000-0000006F0000}"/>
    <cellStyle name="Normal 3 2 2 2 4 2 15 3" xfId="9770" xr:uid="{00000000-0005-0000-0000-0000016F0000}"/>
    <cellStyle name="Normal 3 2 2 2 4 2 15 4" xfId="6686" xr:uid="{00000000-0005-0000-0000-0000026F0000}"/>
    <cellStyle name="Normal 3 2 2 2 4 2 16" xfId="2674" xr:uid="{00000000-0005-0000-0000-0000036F0000}"/>
    <cellStyle name="Normal 3 2 2 2 4 2 16 2" xfId="7296" xr:uid="{00000000-0005-0000-0000-0000046F0000}"/>
    <cellStyle name="Normal 3 2 2 2 4 2 17" xfId="2844" xr:uid="{00000000-0005-0000-0000-0000056F0000}"/>
    <cellStyle name="Normal 3 2 2 2 4 2 17 2" xfId="9764" xr:uid="{00000000-0005-0000-0000-0000066F0000}"/>
    <cellStyle name="Normal 3 2 2 2 4 2 18" xfId="3015" xr:uid="{00000000-0005-0000-0000-0000076F0000}"/>
    <cellStyle name="Normal 3 2 2 2 4 2 18 2" xfId="11798" xr:uid="{00000000-0005-0000-0000-0000086F0000}"/>
    <cellStyle name="Normal 3 2 2 2 4 2 19" xfId="3223" xr:uid="{00000000-0005-0000-0000-0000096F0000}"/>
    <cellStyle name="Normal 3 2 2 2 4 2 2" xfId="221" xr:uid="{00000000-0005-0000-0000-00000A6F0000}"/>
    <cellStyle name="Normal 3 2 2 2 4 2 2 10" xfId="1809" xr:uid="{00000000-0005-0000-0000-00000B6F0000}"/>
    <cellStyle name="Normal 3 2 2 2 4 2 2 10 2" xfId="7304" xr:uid="{00000000-0005-0000-0000-00000C6F0000}"/>
    <cellStyle name="Normal 3 2 2 2 4 2 2 10 3" xfId="9772" xr:uid="{00000000-0005-0000-0000-00000D6F0000}"/>
    <cellStyle name="Normal 3 2 2 2 4 2 2 10 4" xfId="5987" xr:uid="{00000000-0005-0000-0000-00000E6F0000}"/>
    <cellStyle name="Normal 3 2 2 2 4 2 2 11" xfId="1983" xr:uid="{00000000-0005-0000-0000-00000F6F0000}"/>
    <cellStyle name="Normal 3 2 2 2 4 2 2 11 2" xfId="7305" xr:uid="{00000000-0005-0000-0000-0000106F0000}"/>
    <cellStyle name="Normal 3 2 2 2 4 2 2 11 3" xfId="9773" xr:uid="{00000000-0005-0000-0000-0000116F0000}"/>
    <cellStyle name="Normal 3 2 2 2 4 2 2 11 4" xfId="6161" xr:uid="{00000000-0005-0000-0000-0000126F0000}"/>
    <cellStyle name="Normal 3 2 2 2 4 2 2 12" xfId="2159" xr:uid="{00000000-0005-0000-0000-0000136F0000}"/>
    <cellStyle name="Normal 3 2 2 2 4 2 2 12 2" xfId="7306" xr:uid="{00000000-0005-0000-0000-0000146F0000}"/>
    <cellStyle name="Normal 3 2 2 2 4 2 2 12 3" xfId="9774" xr:uid="{00000000-0005-0000-0000-0000156F0000}"/>
    <cellStyle name="Normal 3 2 2 2 4 2 2 12 4" xfId="6335" xr:uid="{00000000-0005-0000-0000-0000166F0000}"/>
    <cellStyle name="Normal 3 2 2 2 4 2 2 13" xfId="2333" xr:uid="{00000000-0005-0000-0000-0000176F0000}"/>
    <cellStyle name="Normal 3 2 2 2 4 2 2 13 2" xfId="7307" xr:uid="{00000000-0005-0000-0000-0000186F0000}"/>
    <cellStyle name="Normal 3 2 2 2 4 2 2 13 3" xfId="9775" xr:uid="{00000000-0005-0000-0000-0000196F0000}"/>
    <cellStyle name="Normal 3 2 2 2 4 2 2 13 4" xfId="6513" xr:uid="{00000000-0005-0000-0000-00001A6F0000}"/>
    <cellStyle name="Normal 3 2 2 2 4 2 2 14" xfId="2505" xr:uid="{00000000-0005-0000-0000-00001B6F0000}"/>
    <cellStyle name="Normal 3 2 2 2 4 2 2 14 2" xfId="7308" xr:uid="{00000000-0005-0000-0000-00001C6F0000}"/>
    <cellStyle name="Normal 3 2 2 2 4 2 2 14 3" xfId="9776" xr:uid="{00000000-0005-0000-0000-00001D6F0000}"/>
    <cellStyle name="Normal 3 2 2 2 4 2 2 14 4" xfId="6687" xr:uid="{00000000-0005-0000-0000-00001E6F0000}"/>
    <cellStyle name="Normal 3 2 2 2 4 2 2 15" xfId="2675" xr:uid="{00000000-0005-0000-0000-00001F6F0000}"/>
    <cellStyle name="Normal 3 2 2 2 4 2 2 15 2" xfId="7303" xr:uid="{00000000-0005-0000-0000-0000206F0000}"/>
    <cellStyle name="Normal 3 2 2 2 4 2 2 16" xfId="2845" xr:uid="{00000000-0005-0000-0000-0000216F0000}"/>
    <cellStyle name="Normal 3 2 2 2 4 2 2 16 2" xfId="9771" xr:uid="{00000000-0005-0000-0000-0000226F0000}"/>
    <cellStyle name="Normal 3 2 2 2 4 2 2 17" xfId="3016" xr:uid="{00000000-0005-0000-0000-0000236F0000}"/>
    <cellStyle name="Normal 3 2 2 2 4 2 2 17 2" xfId="11799" xr:uid="{00000000-0005-0000-0000-0000246F0000}"/>
    <cellStyle name="Normal 3 2 2 2 4 2 2 18" xfId="3224" xr:uid="{00000000-0005-0000-0000-0000256F0000}"/>
    <cellStyle name="Normal 3 2 2 2 4 2 2 19" xfId="4093" xr:uid="{00000000-0005-0000-0000-0000266F0000}"/>
    <cellStyle name="Normal 3 2 2 2 4 2 2 2" xfId="414" xr:uid="{00000000-0005-0000-0000-0000276F0000}"/>
    <cellStyle name="Normal 3 2 2 2 4 2 2 2 2" xfId="3398" xr:uid="{00000000-0005-0000-0000-0000286F0000}"/>
    <cellStyle name="Normal 3 2 2 2 4 2 2 2 2 2" xfId="7309" xr:uid="{00000000-0005-0000-0000-0000296F0000}"/>
    <cellStyle name="Normal 3 2 2 2 4 2 2 2 3" xfId="9777" xr:uid="{00000000-0005-0000-0000-00002A6F0000}"/>
    <cellStyle name="Normal 3 2 2 2 4 2 2 2 4" xfId="4520" xr:uid="{00000000-0005-0000-0000-00002B6F0000}"/>
    <cellStyle name="Normal 3 2 2 2 4 2 2 20" xfId="4265" xr:uid="{00000000-0005-0000-0000-00002C6F0000}"/>
    <cellStyle name="Normal 3 2 2 2 4 2 2 3" xfId="588" xr:uid="{00000000-0005-0000-0000-00002D6F0000}"/>
    <cellStyle name="Normal 3 2 2 2 4 2 2 3 2" xfId="3572" xr:uid="{00000000-0005-0000-0000-00002E6F0000}"/>
    <cellStyle name="Normal 3 2 2 2 4 2 2 3 2 2" xfId="7310" xr:uid="{00000000-0005-0000-0000-00002F6F0000}"/>
    <cellStyle name="Normal 3 2 2 2 4 2 2 3 3" xfId="9778" xr:uid="{00000000-0005-0000-0000-0000306F0000}"/>
    <cellStyle name="Normal 3 2 2 2 4 2 2 3 4" xfId="4737" xr:uid="{00000000-0005-0000-0000-0000316F0000}"/>
    <cellStyle name="Normal 3 2 2 2 4 2 2 4" xfId="762" xr:uid="{00000000-0005-0000-0000-0000326F0000}"/>
    <cellStyle name="Normal 3 2 2 2 4 2 2 4 2" xfId="3746" xr:uid="{00000000-0005-0000-0000-0000336F0000}"/>
    <cellStyle name="Normal 3 2 2 2 4 2 2 4 2 2" xfId="7311" xr:uid="{00000000-0005-0000-0000-0000346F0000}"/>
    <cellStyle name="Normal 3 2 2 2 4 2 2 4 3" xfId="9779" xr:uid="{00000000-0005-0000-0000-0000356F0000}"/>
    <cellStyle name="Normal 3 2 2 2 4 2 2 4 4" xfId="4911" xr:uid="{00000000-0005-0000-0000-0000366F0000}"/>
    <cellStyle name="Normal 3 2 2 2 4 2 2 5" xfId="937" xr:uid="{00000000-0005-0000-0000-0000376F0000}"/>
    <cellStyle name="Normal 3 2 2 2 4 2 2 5 2" xfId="3921" xr:uid="{00000000-0005-0000-0000-0000386F0000}"/>
    <cellStyle name="Normal 3 2 2 2 4 2 2 5 2 2" xfId="7312" xr:uid="{00000000-0005-0000-0000-0000396F0000}"/>
    <cellStyle name="Normal 3 2 2 2 4 2 2 5 3" xfId="9780" xr:uid="{00000000-0005-0000-0000-00003A6F0000}"/>
    <cellStyle name="Normal 3 2 2 2 4 2 2 5 4" xfId="5085" xr:uid="{00000000-0005-0000-0000-00003B6F0000}"/>
    <cellStyle name="Normal 3 2 2 2 4 2 2 6" xfId="1113" xr:uid="{00000000-0005-0000-0000-00003C6F0000}"/>
    <cellStyle name="Normal 3 2 2 2 4 2 2 6 2" xfId="7313" xr:uid="{00000000-0005-0000-0000-00003D6F0000}"/>
    <cellStyle name="Normal 3 2 2 2 4 2 2 6 3" xfId="9781" xr:uid="{00000000-0005-0000-0000-00003E6F0000}"/>
    <cellStyle name="Normal 3 2 2 2 4 2 2 6 4" xfId="5259" xr:uid="{00000000-0005-0000-0000-00003F6F0000}"/>
    <cellStyle name="Normal 3 2 2 2 4 2 2 7" xfId="1287" xr:uid="{00000000-0005-0000-0000-0000406F0000}"/>
    <cellStyle name="Normal 3 2 2 2 4 2 2 7 2" xfId="7314" xr:uid="{00000000-0005-0000-0000-0000416F0000}"/>
    <cellStyle name="Normal 3 2 2 2 4 2 2 7 3" xfId="9782" xr:uid="{00000000-0005-0000-0000-0000426F0000}"/>
    <cellStyle name="Normal 3 2 2 2 4 2 2 7 4" xfId="5465" xr:uid="{00000000-0005-0000-0000-0000436F0000}"/>
    <cellStyle name="Normal 3 2 2 2 4 2 2 8" xfId="1461" xr:uid="{00000000-0005-0000-0000-0000446F0000}"/>
    <cellStyle name="Normal 3 2 2 2 4 2 2 8 2" xfId="7315" xr:uid="{00000000-0005-0000-0000-0000456F0000}"/>
    <cellStyle name="Normal 3 2 2 2 4 2 2 8 3" xfId="9783" xr:uid="{00000000-0005-0000-0000-0000466F0000}"/>
    <cellStyle name="Normal 3 2 2 2 4 2 2 8 4" xfId="5639" xr:uid="{00000000-0005-0000-0000-0000476F0000}"/>
    <cellStyle name="Normal 3 2 2 2 4 2 2 9" xfId="1635" xr:uid="{00000000-0005-0000-0000-0000486F0000}"/>
    <cellStyle name="Normal 3 2 2 2 4 2 2 9 2" xfId="7316" xr:uid="{00000000-0005-0000-0000-0000496F0000}"/>
    <cellStyle name="Normal 3 2 2 2 4 2 2 9 3" xfId="9784" xr:uid="{00000000-0005-0000-0000-00004A6F0000}"/>
    <cellStyle name="Normal 3 2 2 2 4 2 2 9 4" xfId="5813" xr:uid="{00000000-0005-0000-0000-00004B6F0000}"/>
    <cellStyle name="Normal 3 2 2 2 4 2 20" xfId="4092" xr:uid="{00000000-0005-0000-0000-00004C6F0000}"/>
    <cellStyle name="Normal 3 2 2 2 4 2 21" xfId="4264" xr:uid="{00000000-0005-0000-0000-00004D6F0000}"/>
    <cellStyle name="Normal 3 2 2 2 4 2 3" xfId="413" xr:uid="{00000000-0005-0000-0000-00004E6F0000}"/>
    <cellStyle name="Normal 3 2 2 2 4 2 3 2" xfId="3397" xr:uid="{00000000-0005-0000-0000-00004F6F0000}"/>
    <cellStyle name="Normal 3 2 2 2 4 2 3 2 2" xfId="7317" xr:uid="{00000000-0005-0000-0000-0000506F0000}"/>
    <cellStyle name="Normal 3 2 2 2 4 2 3 3" xfId="9785" xr:uid="{00000000-0005-0000-0000-0000516F0000}"/>
    <cellStyle name="Normal 3 2 2 2 4 2 3 4" xfId="4519" xr:uid="{00000000-0005-0000-0000-0000526F0000}"/>
    <cellStyle name="Normal 3 2 2 2 4 2 4" xfId="587" xr:uid="{00000000-0005-0000-0000-0000536F0000}"/>
    <cellStyle name="Normal 3 2 2 2 4 2 4 2" xfId="3571" xr:uid="{00000000-0005-0000-0000-0000546F0000}"/>
    <cellStyle name="Normal 3 2 2 2 4 2 4 2 2" xfId="7318" xr:uid="{00000000-0005-0000-0000-0000556F0000}"/>
    <cellStyle name="Normal 3 2 2 2 4 2 4 3" xfId="9786" xr:uid="{00000000-0005-0000-0000-0000566F0000}"/>
    <cellStyle name="Normal 3 2 2 2 4 2 4 4" xfId="4736" xr:uid="{00000000-0005-0000-0000-0000576F0000}"/>
    <cellStyle name="Normal 3 2 2 2 4 2 5" xfId="761" xr:uid="{00000000-0005-0000-0000-0000586F0000}"/>
    <cellStyle name="Normal 3 2 2 2 4 2 5 2" xfId="3745" xr:uid="{00000000-0005-0000-0000-0000596F0000}"/>
    <cellStyle name="Normal 3 2 2 2 4 2 5 2 2" xfId="7319" xr:uid="{00000000-0005-0000-0000-00005A6F0000}"/>
    <cellStyle name="Normal 3 2 2 2 4 2 5 3" xfId="9787" xr:uid="{00000000-0005-0000-0000-00005B6F0000}"/>
    <cellStyle name="Normal 3 2 2 2 4 2 5 4" xfId="4910" xr:uid="{00000000-0005-0000-0000-00005C6F0000}"/>
    <cellStyle name="Normal 3 2 2 2 4 2 6" xfId="936" xr:uid="{00000000-0005-0000-0000-00005D6F0000}"/>
    <cellStyle name="Normal 3 2 2 2 4 2 6 2" xfId="3920" xr:uid="{00000000-0005-0000-0000-00005E6F0000}"/>
    <cellStyle name="Normal 3 2 2 2 4 2 6 2 2" xfId="7320" xr:uid="{00000000-0005-0000-0000-00005F6F0000}"/>
    <cellStyle name="Normal 3 2 2 2 4 2 6 3" xfId="9788" xr:uid="{00000000-0005-0000-0000-0000606F0000}"/>
    <cellStyle name="Normal 3 2 2 2 4 2 6 4" xfId="5084" xr:uid="{00000000-0005-0000-0000-0000616F0000}"/>
    <cellStyle name="Normal 3 2 2 2 4 2 7" xfId="1112" xr:uid="{00000000-0005-0000-0000-0000626F0000}"/>
    <cellStyle name="Normal 3 2 2 2 4 2 7 2" xfId="7321" xr:uid="{00000000-0005-0000-0000-0000636F0000}"/>
    <cellStyle name="Normal 3 2 2 2 4 2 7 3" xfId="9789" xr:uid="{00000000-0005-0000-0000-0000646F0000}"/>
    <cellStyle name="Normal 3 2 2 2 4 2 7 4" xfId="5258" xr:uid="{00000000-0005-0000-0000-0000656F0000}"/>
    <cellStyle name="Normal 3 2 2 2 4 2 8" xfId="1286" xr:uid="{00000000-0005-0000-0000-0000666F0000}"/>
    <cellStyle name="Normal 3 2 2 2 4 2 8 2" xfId="7322" xr:uid="{00000000-0005-0000-0000-0000676F0000}"/>
    <cellStyle name="Normal 3 2 2 2 4 2 8 3" xfId="9790" xr:uid="{00000000-0005-0000-0000-0000686F0000}"/>
    <cellStyle name="Normal 3 2 2 2 4 2 8 4" xfId="5464" xr:uid="{00000000-0005-0000-0000-0000696F0000}"/>
    <cellStyle name="Normal 3 2 2 2 4 2 9" xfId="1460" xr:uid="{00000000-0005-0000-0000-00006A6F0000}"/>
    <cellStyle name="Normal 3 2 2 2 4 2 9 2" xfId="7323" xr:uid="{00000000-0005-0000-0000-00006B6F0000}"/>
    <cellStyle name="Normal 3 2 2 2 4 2 9 3" xfId="9791" xr:uid="{00000000-0005-0000-0000-00006C6F0000}"/>
    <cellStyle name="Normal 3 2 2 2 4 2 9 4" xfId="5638" xr:uid="{00000000-0005-0000-0000-00006D6F0000}"/>
    <cellStyle name="Normal 3 2 2 2 4 20" xfId="3014" xr:uid="{00000000-0005-0000-0000-00006E6F0000}"/>
    <cellStyle name="Normal 3 2 2 2 4 21" xfId="3171" xr:uid="{00000000-0005-0000-0000-00006F6F0000}"/>
    <cellStyle name="Normal 3 2 2 2 4 22" xfId="4091" xr:uid="{00000000-0005-0000-0000-0000706F0000}"/>
    <cellStyle name="Normal 3 2 2 2 4 23" xfId="4263" xr:uid="{00000000-0005-0000-0000-0000716F0000}"/>
    <cellStyle name="Normal 3 2 2 2 4 3" xfId="222" xr:uid="{00000000-0005-0000-0000-0000726F0000}"/>
    <cellStyle name="Normal 3 2 2 2 4 3 10" xfId="1810" xr:uid="{00000000-0005-0000-0000-0000736F0000}"/>
    <cellStyle name="Normal 3 2 2 2 4 3 10 2" xfId="7325" xr:uid="{00000000-0005-0000-0000-0000746F0000}"/>
    <cellStyle name="Normal 3 2 2 2 4 3 10 3" xfId="9793" xr:uid="{00000000-0005-0000-0000-0000756F0000}"/>
    <cellStyle name="Normal 3 2 2 2 4 3 10 4" xfId="5988" xr:uid="{00000000-0005-0000-0000-0000766F0000}"/>
    <cellStyle name="Normal 3 2 2 2 4 3 11" xfId="1984" xr:uid="{00000000-0005-0000-0000-0000776F0000}"/>
    <cellStyle name="Normal 3 2 2 2 4 3 11 2" xfId="7326" xr:uid="{00000000-0005-0000-0000-0000786F0000}"/>
    <cellStyle name="Normal 3 2 2 2 4 3 11 3" xfId="9794" xr:uid="{00000000-0005-0000-0000-0000796F0000}"/>
    <cellStyle name="Normal 3 2 2 2 4 3 11 4" xfId="6162" xr:uid="{00000000-0005-0000-0000-00007A6F0000}"/>
    <cellStyle name="Normal 3 2 2 2 4 3 12" xfId="2160" xr:uid="{00000000-0005-0000-0000-00007B6F0000}"/>
    <cellStyle name="Normal 3 2 2 2 4 3 12 2" xfId="7327" xr:uid="{00000000-0005-0000-0000-00007C6F0000}"/>
    <cellStyle name="Normal 3 2 2 2 4 3 12 3" xfId="9795" xr:uid="{00000000-0005-0000-0000-00007D6F0000}"/>
    <cellStyle name="Normal 3 2 2 2 4 3 12 4" xfId="6336" xr:uid="{00000000-0005-0000-0000-00007E6F0000}"/>
    <cellStyle name="Normal 3 2 2 2 4 3 13" xfId="2334" xr:uid="{00000000-0005-0000-0000-00007F6F0000}"/>
    <cellStyle name="Normal 3 2 2 2 4 3 13 2" xfId="7328" xr:uid="{00000000-0005-0000-0000-0000806F0000}"/>
    <cellStyle name="Normal 3 2 2 2 4 3 13 3" xfId="9796" xr:uid="{00000000-0005-0000-0000-0000816F0000}"/>
    <cellStyle name="Normal 3 2 2 2 4 3 13 4" xfId="6514" xr:uid="{00000000-0005-0000-0000-0000826F0000}"/>
    <cellStyle name="Normal 3 2 2 2 4 3 14" xfId="2506" xr:uid="{00000000-0005-0000-0000-0000836F0000}"/>
    <cellStyle name="Normal 3 2 2 2 4 3 14 2" xfId="7329" xr:uid="{00000000-0005-0000-0000-0000846F0000}"/>
    <cellStyle name="Normal 3 2 2 2 4 3 14 3" xfId="9797" xr:uid="{00000000-0005-0000-0000-0000856F0000}"/>
    <cellStyle name="Normal 3 2 2 2 4 3 14 4" xfId="6688" xr:uid="{00000000-0005-0000-0000-0000866F0000}"/>
    <cellStyle name="Normal 3 2 2 2 4 3 15" xfId="2676" xr:uid="{00000000-0005-0000-0000-0000876F0000}"/>
    <cellStyle name="Normal 3 2 2 2 4 3 15 2" xfId="7324" xr:uid="{00000000-0005-0000-0000-0000886F0000}"/>
    <cellStyle name="Normal 3 2 2 2 4 3 16" xfId="2846" xr:uid="{00000000-0005-0000-0000-0000896F0000}"/>
    <cellStyle name="Normal 3 2 2 2 4 3 16 2" xfId="9792" xr:uid="{00000000-0005-0000-0000-00008A6F0000}"/>
    <cellStyle name="Normal 3 2 2 2 4 3 17" xfId="3017" xr:uid="{00000000-0005-0000-0000-00008B6F0000}"/>
    <cellStyle name="Normal 3 2 2 2 4 3 17 2" xfId="11800" xr:uid="{00000000-0005-0000-0000-00008C6F0000}"/>
    <cellStyle name="Normal 3 2 2 2 4 3 18" xfId="3225" xr:uid="{00000000-0005-0000-0000-00008D6F0000}"/>
    <cellStyle name="Normal 3 2 2 2 4 3 19" xfId="4094" xr:uid="{00000000-0005-0000-0000-00008E6F0000}"/>
    <cellStyle name="Normal 3 2 2 2 4 3 2" xfId="415" xr:uid="{00000000-0005-0000-0000-00008F6F0000}"/>
    <cellStyle name="Normal 3 2 2 2 4 3 2 2" xfId="3399" xr:uid="{00000000-0005-0000-0000-0000906F0000}"/>
    <cellStyle name="Normal 3 2 2 2 4 3 2 2 2" xfId="7330" xr:uid="{00000000-0005-0000-0000-0000916F0000}"/>
    <cellStyle name="Normal 3 2 2 2 4 3 2 3" xfId="9798" xr:uid="{00000000-0005-0000-0000-0000926F0000}"/>
    <cellStyle name="Normal 3 2 2 2 4 3 2 4" xfId="4521" xr:uid="{00000000-0005-0000-0000-0000936F0000}"/>
    <cellStyle name="Normal 3 2 2 2 4 3 20" xfId="4266" xr:uid="{00000000-0005-0000-0000-0000946F0000}"/>
    <cellStyle name="Normal 3 2 2 2 4 3 3" xfId="589" xr:uid="{00000000-0005-0000-0000-0000956F0000}"/>
    <cellStyle name="Normal 3 2 2 2 4 3 3 2" xfId="3573" xr:uid="{00000000-0005-0000-0000-0000966F0000}"/>
    <cellStyle name="Normal 3 2 2 2 4 3 3 2 2" xfId="7331" xr:uid="{00000000-0005-0000-0000-0000976F0000}"/>
    <cellStyle name="Normal 3 2 2 2 4 3 3 3" xfId="9799" xr:uid="{00000000-0005-0000-0000-0000986F0000}"/>
    <cellStyle name="Normal 3 2 2 2 4 3 3 4" xfId="4738" xr:uid="{00000000-0005-0000-0000-0000996F0000}"/>
    <cellStyle name="Normal 3 2 2 2 4 3 4" xfId="763" xr:uid="{00000000-0005-0000-0000-00009A6F0000}"/>
    <cellStyle name="Normal 3 2 2 2 4 3 4 2" xfId="3747" xr:uid="{00000000-0005-0000-0000-00009B6F0000}"/>
    <cellStyle name="Normal 3 2 2 2 4 3 4 2 2" xfId="7332" xr:uid="{00000000-0005-0000-0000-00009C6F0000}"/>
    <cellStyle name="Normal 3 2 2 2 4 3 4 3" xfId="9800" xr:uid="{00000000-0005-0000-0000-00009D6F0000}"/>
    <cellStyle name="Normal 3 2 2 2 4 3 4 4" xfId="4912" xr:uid="{00000000-0005-0000-0000-00009E6F0000}"/>
    <cellStyle name="Normal 3 2 2 2 4 3 5" xfId="938" xr:uid="{00000000-0005-0000-0000-00009F6F0000}"/>
    <cellStyle name="Normal 3 2 2 2 4 3 5 2" xfId="3922" xr:uid="{00000000-0005-0000-0000-0000A06F0000}"/>
    <cellStyle name="Normal 3 2 2 2 4 3 5 2 2" xfId="7333" xr:uid="{00000000-0005-0000-0000-0000A16F0000}"/>
    <cellStyle name="Normal 3 2 2 2 4 3 5 3" xfId="9801" xr:uid="{00000000-0005-0000-0000-0000A26F0000}"/>
    <cellStyle name="Normal 3 2 2 2 4 3 5 4" xfId="5086" xr:uid="{00000000-0005-0000-0000-0000A36F0000}"/>
    <cellStyle name="Normal 3 2 2 2 4 3 6" xfId="1114" xr:uid="{00000000-0005-0000-0000-0000A46F0000}"/>
    <cellStyle name="Normal 3 2 2 2 4 3 6 2" xfId="7334" xr:uid="{00000000-0005-0000-0000-0000A56F0000}"/>
    <cellStyle name="Normal 3 2 2 2 4 3 6 3" xfId="9802" xr:uid="{00000000-0005-0000-0000-0000A66F0000}"/>
    <cellStyle name="Normal 3 2 2 2 4 3 6 4" xfId="5260" xr:uid="{00000000-0005-0000-0000-0000A76F0000}"/>
    <cellStyle name="Normal 3 2 2 2 4 3 7" xfId="1288" xr:uid="{00000000-0005-0000-0000-0000A86F0000}"/>
    <cellStyle name="Normal 3 2 2 2 4 3 7 2" xfId="7335" xr:uid="{00000000-0005-0000-0000-0000A96F0000}"/>
    <cellStyle name="Normal 3 2 2 2 4 3 7 3" xfId="9803" xr:uid="{00000000-0005-0000-0000-0000AA6F0000}"/>
    <cellStyle name="Normal 3 2 2 2 4 3 7 4" xfId="5466" xr:uid="{00000000-0005-0000-0000-0000AB6F0000}"/>
    <cellStyle name="Normal 3 2 2 2 4 3 8" xfId="1462" xr:uid="{00000000-0005-0000-0000-0000AC6F0000}"/>
    <cellStyle name="Normal 3 2 2 2 4 3 8 2" xfId="7336" xr:uid="{00000000-0005-0000-0000-0000AD6F0000}"/>
    <cellStyle name="Normal 3 2 2 2 4 3 8 3" xfId="9804" xr:uid="{00000000-0005-0000-0000-0000AE6F0000}"/>
    <cellStyle name="Normal 3 2 2 2 4 3 8 4" xfId="5640" xr:uid="{00000000-0005-0000-0000-0000AF6F0000}"/>
    <cellStyle name="Normal 3 2 2 2 4 3 9" xfId="1636" xr:uid="{00000000-0005-0000-0000-0000B06F0000}"/>
    <cellStyle name="Normal 3 2 2 2 4 3 9 2" xfId="7337" xr:uid="{00000000-0005-0000-0000-0000B16F0000}"/>
    <cellStyle name="Normal 3 2 2 2 4 3 9 3" xfId="9805" xr:uid="{00000000-0005-0000-0000-0000B26F0000}"/>
    <cellStyle name="Normal 3 2 2 2 4 3 9 4" xfId="5814" xr:uid="{00000000-0005-0000-0000-0000B36F0000}"/>
    <cellStyle name="Normal 3 2 2 2 4 4" xfId="219" xr:uid="{00000000-0005-0000-0000-0000B46F0000}"/>
    <cellStyle name="Normal 3 2 2 2 4 4 2" xfId="3222" xr:uid="{00000000-0005-0000-0000-0000B56F0000}"/>
    <cellStyle name="Normal 3 2 2 2 4 4 2 2" xfId="7339" xr:uid="{00000000-0005-0000-0000-0000B66F0000}"/>
    <cellStyle name="Normal 3 2 2 2 4 4 2 3" xfId="9807" xr:uid="{00000000-0005-0000-0000-0000B76F0000}"/>
    <cellStyle name="Normal 3 2 2 2 4 4 2 4" xfId="5463" xr:uid="{00000000-0005-0000-0000-0000B86F0000}"/>
    <cellStyle name="Normal 3 2 2 2 4 4 3" xfId="7338" xr:uid="{00000000-0005-0000-0000-0000B96F0000}"/>
    <cellStyle name="Normal 3 2 2 2 4 4 4" xfId="9806" xr:uid="{00000000-0005-0000-0000-0000BA6F0000}"/>
    <cellStyle name="Normal 3 2 2 2 4 4 5" xfId="4518" xr:uid="{00000000-0005-0000-0000-0000BB6F0000}"/>
    <cellStyle name="Normal 3 2 2 2 4 5" xfId="412" xr:uid="{00000000-0005-0000-0000-0000BC6F0000}"/>
    <cellStyle name="Normal 3 2 2 2 4 5 2" xfId="3396" xr:uid="{00000000-0005-0000-0000-0000BD6F0000}"/>
    <cellStyle name="Normal 3 2 2 2 4 5 2 2" xfId="7340" xr:uid="{00000000-0005-0000-0000-0000BE6F0000}"/>
    <cellStyle name="Normal 3 2 2 2 4 5 3" xfId="9808" xr:uid="{00000000-0005-0000-0000-0000BF6F0000}"/>
    <cellStyle name="Normal 3 2 2 2 4 5 4" xfId="4735" xr:uid="{00000000-0005-0000-0000-0000C06F0000}"/>
    <cellStyle name="Normal 3 2 2 2 4 6" xfId="586" xr:uid="{00000000-0005-0000-0000-0000C16F0000}"/>
    <cellStyle name="Normal 3 2 2 2 4 6 2" xfId="3570" xr:uid="{00000000-0005-0000-0000-0000C26F0000}"/>
    <cellStyle name="Normal 3 2 2 2 4 6 2 2" xfId="7341" xr:uid="{00000000-0005-0000-0000-0000C36F0000}"/>
    <cellStyle name="Normal 3 2 2 2 4 6 3" xfId="9809" xr:uid="{00000000-0005-0000-0000-0000C46F0000}"/>
    <cellStyle name="Normal 3 2 2 2 4 6 4" xfId="4909" xr:uid="{00000000-0005-0000-0000-0000C56F0000}"/>
    <cellStyle name="Normal 3 2 2 2 4 7" xfId="760" xr:uid="{00000000-0005-0000-0000-0000C66F0000}"/>
    <cellStyle name="Normal 3 2 2 2 4 7 2" xfId="3744" xr:uid="{00000000-0005-0000-0000-0000C76F0000}"/>
    <cellStyle name="Normal 3 2 2 2 4 7 2 2" xfId="7342" xr:uid="{00000000-0005-0000-0000-0000C86F0000}"/>
    <cellStyle name="Normal 3 2 2 2 4 7 3" xfId="9810" xr:uid="{00000000-0005-0000-0000-0000C96F0000}"/>
    <cellStyle name="Normal 3 2 2 2 4 7 4" xfId="5083" xr:uid="{00000000-0005-0000-0000-0000CA6F0000}"/>
    <cellStyle name="Normal 3 2 2 2 4 8" xfId="935" xr:uid="{00000000-0005-0000-0000-0000CB6F0000}"/>
    <cellStyle name="Normal 3 2 2 2 4 8 2" xfId="3919" xr:uid="{00000000-0005-0000-0000-0000CC6F0000}"/>
    <cellStyle name="Normal 3 2 2 2 4 8 2 2" xfId="7343" xr:uid="{00000000-0005-0000-0000-0000CD6F0000}"/>
    <cellStyle name="Normal 3 2 2 2 4 8 3" xfId="9811" xr:uid="{00000000-0005-0000-0000-0000CE6F0000}"/>
    <cellStyle name="Normal 3 2 2 2 4 8 4" xfId="5257" xr:uid="{00000000-0005-0000-0000-0000CF6F0000}"/>
    <cellStyle name="Normal 3 2 2 2 4 9" xfId="1111" xr:uid="{00000000-0005-0000-0000-0000D06F0000}"/>
    <cellStyle name="Normal 3 2 2 2 4 9 2" xfId="7344" xr:uid="{00000000-0005-0000-0000-0000D16F0000}"/>
    <cellStyle name="Normal 3 2 2 2 4 9 3" xfId="9812" xr:uid="{00000000-0005-0000-0000-0000D26F0000}"/>
    <cellStyle name="Normal 3 2 2 2 4 9 4" xfId="5416" xr:uid="{00000000-0005-0000-0000-0000D36F0000}"/>
    <cellStyle name="Normal 3 2 2 2 5" xfId="223" xr:uid="{00000000-0005-0000-0000-0000D46F0000}"/>
    <cellStyle name="Normal 3 2 2 2 5 10" xfId="1463" xr:uid="{00000000-0005-0000-0000-0000D56F0000}"/>
    <cellStyle name="Normal 3 2 2 2 5 10 2" xfId="7346" xr:uid="{00000000-0005-0000-0000-0000D66F0000}"/>
    <cellStyle name="Normal 3 2 2 2 5 10 3" xfId="9814" xr:uid="{00000000-0005-0000-0000-0000D76F0000}"/>
    <cellStyle name="Normal 3 2 2 2 5 10 4" xfId="5641" xr:uid="{00000000-0005-0000-0000-0000D86F0000}"/>
    <cellStyle name="Normal 3 2 2 2 5 11" xfId="1637" xr:uid="{00000000-0005-0000-0000-0000D96F0000}"/>
    <cellStyle name="Normal 3 2 2 2 5 11 2" xfId="7347" xr:uid="{00000000-0005-0000-0000-0000DA6F0000}"/>
    <cellStyle name="Normal 3 2 2 2 5 11 3" xfId="9815" xr:uid="{00000000-0005-0000-0000-0000DB6F0000}"/>
    <cellStyle name="Normal 3 2 2 2 5 11 4" xfId="5815" xr:uid="{00000000-0005-0000-0000-0000DC6F0000}"/>
    <cellStyle name="Normal 3 2 2 2 5 12" xfId="1811" xr:uid="{00000000-0005-0000-0000-0000DD6F0000}"/>
    <cellStyle name="Normal 3 2 2 2 5 12 2" xfId="7348" xr:uid="{00000000-0005-0000-0000-0000DE6F0000}"/>
    <cellStyle name="Normal 3 2 2 2 5 12 3" xfId="9816" xr:uid="{00000000-0005-0000-0000-0000DF6F0000}"/>
    <cellStyle name="Normal 3 2 2 2 5 12 4" xfId="5989" xr:uid="{00000000-0005-0000-0000-0000E06F0000}"/>
    <cellStyle name="Normal 3 2 2 2 5 13" xfId="1985" xr:uid="{00000000-0005-0000-0000-0000E16F0000}"/>
    <cellStyle name="Normal 3 2 2 2 5 13 2" xfId="7349" xr:uid="{00000000-0005-0000-0000-0000E26F0000}"/>
    <cellStyle name="Normal 3 2 2 2 5 13 3" xfId="9817" xr:uid="{00000000-0005-0000-0000-0000E36F0000}"/>
    <cellStyle name="Normal 3 2 2 2 5 13 4" xfId="6163" xr:uid="{00000000-0005-0000-0000-0000E46F0000}"/>
    <cellStyle name="Normal 3 2 2 2 5 14" xfId="2161" xr:uid="{00000000-0005-0000-0000-0000E56F0000}"/>
    <cellStyle name="Normal 3 2 2 2 5 14 2" xfId="7350" xr:uid="{00000000-0005-0000-0000-0000E66F0000}"/>
    <cellStyle name="Normal 3 2 2 2 5 14 3" xfId="9818" xr:uid="{00000000-0005-0000-0000-0000E76F0000}"/>
    <cellStyle name="Normal 3 2 2 2 5 14 4" xfId="6337" xr:uid="{00000000-0005-0000-0000-0000E86F0000}"/>
    <cellStyle name="Normal 3 2 2 2 5 15" xfId="2335" xr:uid="{00000000-0005-0000-0000-0000E96F0000}"/>
    <cellStyle name="Normal 3 2 2 2 5 15 2" xfId="7351" xr:uid="{00000000-0005-0000-0000-0000EA6F0000}"/>
    <cellStyle name="Normal 3 2 2 2 5 15 3" xfId="9819" xr:uid="{00000000-0005-0000-0000-0000EB6F0000}"/>
    <cellStyle name="Normal 3 2 2 2 5 15 4" xfId="6515" xr:uid="{00000000-0005-0000-0000-0000EC6F0000}"/>
    <cellStyle name="Normal 3 2 2 2 5 16" xfId="2507" xr:uid="{00000000-0005-0000-0000-0000ED6F0000}"/>
    <cellStyle name="Normal 3 2 2 2 5 16 2" xfId="7352" xr:uid="{00000000-0005-0000-0000-0000EE6F0000}"/>
    <cellStyle name="Normal 3 2 2 2 5 16 3" xfId="9820" xr:uid="{00000000-0005-0000-0000-0000EF6F0000}"/>
    <cellStyle name="Normal 3 2 2 2 5 16 4" xfId="6689" xr:uid="{00000000-0005-0000-0000-0000F06F0000}"/>
    <cellStyle name="Normal 3 2 2 2 5 17" xfId="2677" xr:uid="{00000000-0005-0000-0000-0000F16F0000}"/>
    <cellStyle name="Normal 3 2 2 2 5 17 2" xfId="7345" xr:uid="{00000000-0005-0000-0000-0000F26F0000}"/>
    <cellStyle name="Normal 3 2 2 2 5 18" xfId="2847" xr:uid="{00000000-0005-0000-0000-0000F36F0000}"/>
    <cellStyle name="Normal 3 2 2 2 5 18 2" xfId="9813" xr:uid="{00000000-0005-0000-0000-0000F46F0000}"/>
    <cellStyle name="Normal 3 2 2 2 5 19" xfId="3018" xr:uid="{00000000-0005-0000-0000-0000F56F0000}"/>
    <cellStyle name="Normal 3 2 2 2 5 19 2" xfId="11801" xr:uid="{00000000-0005-0000-0000-0000F66F0000}"/>
    <cellStyle name="Normal 3 2 2 2 5 2" xfId="224" xr:uid="{00000000-0005-0000-0000-0000F76F0000}"/>
    <cellStyle name="Normal 3 2 2 2 5 2 10" xfId="1638" xr:uid="{00000000-0005-0000-0000-0000F86F0000}"/>
    <cellStyle name="Normal 3 2 2 2 5 2 10 2" xfId="7354" xr:uid="{00000000-0005-0000-0000-0000F96F0000}"/>
    <cellStyle name="Normal 3 2 2 2 5 2 10 3" xfId="9822" xr:uid="{00000000-0005-0000-0000-0000FA6F0000}"/>
    <cellStyle name="Normal 3 2 2 2 5 2 10 4" xfId="5816" xr:uid="{00000000-0005-0000-0000-0000FB6F0000}"/>
    <cellStyle name="Normal 3 2 2 2 5 2 11" xfId="1812" xr:uid="{00000000-0005-0000-0000-0000FC6F0000}"/>
    <cellStyle name="Normal 3 2 2 2 5 2 11 2" xfId="7355" xr:uid="{00000000-0005-0000-0000-0000FD6F0000}"/>
    <cellStyle name="Normal 3 2 2 2 5 2 11 3" xfId="9823" xr:uid="{00000000-0005-0000-0000-0000FE6F0000}"/>
    <cellStyle name="Normal 3 2 2 2 5 2 11 4" xfId="5990" xr:uid="{00000000-0005-0000-0000-0000FF6F0000}"/>
    <cellStyle name="Normal 3 2 2 2 5 2 12" xfId="1986" xr:uid="{00000000-0005-0000-0000-000000700000}"/>
    <cellStyle name="Normal 3 2 2 2 5 2 12 2" xfId="7356" xr:uid="{00000000-0005-0000-0000-000001700000}"/>
    <cellStyle name="Normal 3 2 2 2 5 2 12 3" xfId="9824" xr:uid="{00000000-0005-0000-0000-000002700000}"/>
    <cellStyle name="Normal 3 2 2 2 5 2 12 4" xfId="6164" xr:uid="{00000000-0005-0000-0000-000003700000}"/>
    <cellStyle name="Normal 3 2 2 2 5 2 13" xfId="2162" xr:uid="{00000000-0005-0000-0000-000004700000}"/>
    <cellStyle name="Normal 3 2 2 2 5 2 13 2" xfId="7357" xr:uid="{00000000-0005-0000-0000-000005700000}"/>
    <cellStyle name="Normal 3 2 2 2 5 2 13 3" xfId="9825" xr:uid="{00000000-0005-0000-0000-000006700000}"/>
    <cellStyle name="Normal 3 2 2 2 5 2 13 4" xfId="6338" xr:uid="{00000000-0005-0000-0000-000007700000}"/>
    <cellStyle name="Normal 3 2 2 2 5 2 14" xfId="2336" xr:uid="{00000000-0005-0000-0000-000008700000}"/>
    <cellStyle name="Normal 3 2 2 2 5 2 14 2" xfId="7358" xr:uid="{00000000-0005-0000-0000-000009700000}"/>
    <cellStyle name="Normal 3 2 2 2 5 2 14 3" xfId="9826" xr:uid="{00000000-0005-0000-0000-00000A700000}"/>
    <cellStyle name="Normal 3 2 2 2 5 2 14 4" xfId="6516" xr:uid="{00000000-0005-0000-0000-00000B700000}"/>
    <cellStyle name="Normal 3 2 2 2 5 2 15" xfId="2508" xr:uid="{00000000-0005-0000-0000-00000C700000}"/>
    <cellStyle name="Normal 3 2 2 2 5 2 15 2" xfId="7359" xr:uid="{00000000-0005-0000-0000-00000D700000}"/>
    <cellStyle name="Normal 3 2 2 2 5 2 15 3" xfId="9827" xr:uid="{00000000-0005-0000-0000-00000E700000}"/>
    <cellStyle name="Normal 3 2 2 2 5 2 15 4" xfId="6690" xr:uid="{00000000-0005-0000-0000-00000F700000}"/>
    <cellStyle name="Normal 3 2 2 2 5 2 16" xfId="2678" xr:uid="{00000000-0005-0000-0000-000010700000}"/>
    <cellStyle name="Normal 3 2 2 2 5 2 16 2" xfId="7353" xr:uid="{00000000-0005-0000-0000-000011700000}"/>
    <cellStyle name="Normal 3 2 2 2 5 2 17" xfId="2848" xr:uid="{00000000-0005-0000-0000-000012700000}"/>
    <cellStyle name="Normal 3 2 2 2 5 2 17 2" xfId="9821" xr:uid="{00000000-0005-0000-0000-000013700000}"/>
    <cellStyle name="Normal 3 2 2 2 5 2 18" xfId="3019" xr:uid="{00000000-0005-0000-0000-000014700000}"/>
    <cellStyle name="Normal 3 2 2 2 5 2 18 2" xfId="11802" xr:uid="{00000000-0005-0000-0000-000015700000}"/>
    <cellStyle name="Normal 3 2 2 2 5 2 19" xfId="3227" xr:uid="{00000000-0005-0000-0000-000016700000}"/>
    <cellStyle name="Normal 3 2 2 2 5 2 2" xfId="225" xr:uid="{00000000-0005-0000-0000-000017700000}"/>
    <cellStyle name="Normal 3 2 2 2 5 2 2 10" xfId="1813" xr:uid="{00000000-0005-0000-0000-000018700000}"/>
    <cellStyle name="Normal 3 2 2 2 5 2 2 10 2" xfId="7361" xr:uid="{00000000-0005-0000-0000-000019700000}"/>
    <cellStyle name="Normal 3 2 2 2 5 2 2 10 3" xfId="9829" xr:uid="{00000000-0005-0000-0000-00001A700000}"/>
    <cellStyle name="Normal 3 2 2 2 5 2 2 10 4" xfId="5991" xr:uid="{00000000-0005-0000-0000-00001B700000}"/>
    <cellStyle name="Normal 3 2 2 2 5 2 2 11" xfId="1987" xr:uid="{00000000-0005-0000-0000-00001C700000}"/>
    <cellStyle name="Normal 3 2 2 2 5 2 2 11 2" xfId="7362" xr:uid="{00000000-0005-0000-0000-00001D700000}"/>
    <cellStyle name="Normal 3 2 2 2 5 2 2 11 3" xfId="9830" xr:uid="{00000000-0005-0000-0000-00001E700000}"/>
    <cellStyle name="Normal 3 2 2 2 5 2 2 11 4" xfId="6165" xr:uid="{00000000-0005-0000-0000-00001F700000}"/>
    <cellStyle name="Normal 3 2 2 2 5 2 2 12" xfId="2163" xr:uid="{00000000-0005-0000-0000-000020700000}"/>
    <cellStyle name="Normal 3 2 2 2 5 2 2 12 2" xfId="7363" xr:uid="{00000000-0005-0000-0000-000021700000}"/>
    <cellStyle name="Normal 3 2 2 2 5 2 2 12 3" xfId="9831" xr:uid="{00000000-0005-0000-0000-000022700000}"/>
    <cellStyle name="Normal 3 2 2 2 5 2 2 12 4" xfId="6339" xr:uid="{00000000-0005-0000-0000-000023700000}"/>
    <cellStyle name="Normal 3 2 2 2 5 2 2 13" xfId="2337" xr:uid="{00000000-0005-0000-0000-000024700000}"/>
    <cellStyle name="Normal 3 2 2 2 5 2 2 13 2" xfId="7364" xr:uid="{00000000-0005-0000-0000-000025700000}"/>
    <cellStyle name="Normal 3 2 2 2 5 2 2 13 3" xfId="9832" xr:uid="{00000000-0005-0000-0000-000026700000}"/>
    <cellStyle name="Normal 3 2 2 2 5 2 2 13 4" xfId="6517" xr:uid="{00000000-0005-0000-0000-000027700000}"/>
    <cellStyle name="Normal 3 2 2 2 5 2 2 14" xfId="2509" xr:uid="{00000000-0005-0000-0000-000028700000}"/>
    <cellStyle name="Normal 3 2 2 2 5 2 2 14 2" xfId="7365" xr:uid="{00000000-0005-0000-0000-000029700000}"/>
    <cellStyle name="Normal 3 2 2 2 5 2 2 14 3" xfId="9833" xr:uid="{00000000-0005-0000-0000-00002A700000}"/>
    <cellStyle name="Normal 3 2 2 2 5 2 2 14 4" xfId="6691" xr:uid="{00000000-0005-0000-0000-00002B700000}"/>
    <cellStyle name="Normal 3 2 2 2 5 2 2 15" xfId="2679" xr:uid="{00000000-0005-0000-0000-00002C700000}"/>
    <cellStyle name="Normal 3 2 2 2 5 2 2 15 2" xfId="7360" xr:uid="{00000000-0005-0000-0000-00002D700000}"/>
    <cellStyle name="Normal 3 2 2 2 5 2 2 16" xfId="2849" xr:uid="{00000000-0005-0000-0000-00002E700000}"/>
    <cellStyle name="Normal 3 2 2 2 5 2 2 16 2" xfId="9828" xr:uid="{00000000-0005-0000-0000-00002F700000}"/>
    <cellStyle name="Normal 3 2 2 2 5 2 2 17" xfId="3020" xr:uid="{00000000-0005-0000-0000-000030700000}"/>
    <cellStyle name="Normal 3 2 2 2 5 2 2 17 2" xfId="11803" xr:uid="{00000000-0005-0000-0000-000031700000}"/>
    <cellStyle name="Normal 3 2 2 2 5 2 2 18" xfId="3228" xr:uid="{00000000-0005-0000-0000-000032700000}"/>
    <cellStyle name="Normal 3 2 2 2 5 2 2 19" xfId="4097" xr:uid="{00000000-0005-0000-0000-000033700000}"/>
    <cellStyle name="Normal 3 2 2 2 5 2 2 2" xfId="418" xr:uid="{00000000-0005-0000-0000-000034700000}"/>
    <cellStyle name="Normal 3 2 2 2 5 2 2 2 2" xfId="3402" xr:uid="{00000000-0005-0000-0000-000035700000}"/>
    <cellStyle name="Normal 3 2 2 2 5 2 2 2 2 2" xfId="7366" xr:uid="{00000000-0005-0000-0000-000036700000}"/>
    <cellStyle name="Normal 3 2 2 2 5 2 2 2 3" xfId="9834" xr:uid="{00000000-0005-0000-0000-000037700000}"/>
    <cellStyle name="Normal 3 2 2 2 5 2 2 2 4" xfId="4524" xr:uid="{00000000-0005-0000-0000-000038700000}"/>
    <cellStyle name="Normal 3 2 2 2 5 2 2 20" xfId="4269" xr:uid="{00000000-0005-0000-0000-000039700000}"/>
    <cellStyle name="Normal 3 2 2 2 5 2 2 3" xfId="592" xr:uid="{00000000-0005-0000-0000-00003A700000}"/>
    <cellStyle name="Normal 3 2 2 2 5 2 2 3 2" xfId="3576" xr:uid="{00000000-0005-0000-0000-00003B700000}"/>
    <cellStyle name="Normal 3 2 2 2 5 2 2 3 2 2" xfId="7367" xr:uid="{00000000-0005-0000-0000-00003C700000}"/>
    <cellStyle name="Normal 3 2 2 2 5 2 2 3 3" xfId="9835" xr:uid="{00000000-0005-0000-0000-00003D700000}"/>
    <cellStyle name="Normal 3 2 2 2 5 2 2 3 4" xfId="4741" xr:uid="{00000000-0005-0000-0000-00003E700000}"/>
    <cellStyle name="Normal 3 2 2 2 5 2 2 4" xfId="766" xr:uid="{00000000-0005-0000-0000-00003F700000}"/>
    <cellStyle name="Normal 3 2 2 2 5 2 2 4 2" xfId="3750" xr:uid="{00000000-0005-0000-0000-000040700000}"/>
    <cellStyle name="Normal 3 2 2 2 5 2 2 4 2 2" xfId="7368" xr:uid="{00000000-0005-0000-0000-000041700000}"/>
    <cellStyle name="Normal 3 2 2 2 5 2 2 4 3" xfId="9836" xr:uid="{00000000-0005-0000-0000-000042700000}"/>
    <cellStyle name="Normal 3 2 2 2 5 2 2 4 4" xfId="4915" xr:uid="{00000000-0005-0000-0000-000043700000}"/>
    <cellStyle name="Normal 3 2 2 2 5 2 2 5" xfId="941" xr:uid="{00000000-0005-0000-0000-000044700000}"/>
    <cellStyle name="Normal 3 2 2 2 5 2 2 5 2" xfId="3925" xr:uid="{00000000-0005-0000-0000-000045700000}"/>
    <cellStyle name="Normal 3 2 2 2 5 2 2 5 2 2" xfId="7369" xr:uid="{00000000-0005-0000-0000-000046700000}"/>
    <cellStyle name="Normal 3 2 2 2 5 2 2 5 3" xfId="9837" xr:uid="{00000000-0005-0000-0000-000047700000}"/>
    <cellStyle name="Normal 3 2 2 2 5 2 2 5 4" xfId="5089" xr:uid="{00000000-0005-0000-0000-000048700000}"/>
    <cellStyle name="Normal 3 2 2 2 5 2 2 6" xfId="1117" xr:uid="{00000000-0005-0000-0000-000049700000}"/>
    <cellStyle name="Normal 3 2 2 2 5 2 2 6 2" xfId="7370" xr:uid="{00000000-0005-0000-0000-00004A700000}"/>
    <cellStyle name="Normal 3 2 2 2 5 2 2 6 3" xfId="9838" xr:uid="{00000000-0005-0000-0000-00004B700000}"/>
    <cellStyle name="Normal 3 2 2 2 5 2 2 6 4" xfId="5263" xr:uid="{00000000-0005-0000-0000-00004C700000}"/>
    <cellStyle name="Normal 3 2 2 2 5 2 2 7" xfId="1291" xr:uid="{00000000-0005-0000-0000-00004D700000}"/>
    <cellStyle name="Normal 3 2 2 2 5 2 2 7 2" xfId="7371" xr:uid="{00000000-0005-0000-0000-00004E700000}"/>
    <cellStyle name="Normal 3 2 2 2 5 2 2 7 3" xfId="9839" xr:uid="{00000000-0005-0000-0000-00004F700000}"/>
    <cellStyle name="Normal 3 2 2 2 5 2 2 7 4" xfId="5469" xr:uid="{00000000-0005-0000-0000-000050700000}"/>
    <cellStyle name="Normal 3 2 2 2 5 2 2 8" xfId="1465" xr:uid="{00000000-0005-0000-0000-000051700000}"/>
    <cellStyle name="Normal 3 2 2 2 5 2 2 8 2" xfId="7372" xr:uid="{00000000-0005-0000-0000-000052700000}"/>
    <cellStyle name="Normal 3 2 2 2 5 2 2 8 3" xfId="9840" xr:uid="{00000000-0005-0000-0000-000053700000}"/>
    <cellStyle name="Normal 3 2 2 2 5 2 2 8 4" xfId="5643" xr:uid="{00000000-0005-0000-0000-000054700000}"/>
    <cellStyle name="Normal 3 2 2 2 5 2 2 9" xfId="1639" xr:uid="{00000000-0005-0000-0000-000055700000}"/>
    <cellStyle name="Normal 3 2 2 2 5 2 2 9 2" xfId="7373" xr:uid="{00000000-0005-0000-0000-000056700000}"/>
    <cellStyle name="Normal 3 2 2 2 5 2 2 9 3" xfId="9841" xr:uid="{00000000-0005-0000-0000-000057700000}"/>
    <cellStyle name="Normal 3 2 2 2 5 2 2 9 4" xfId="5817" xr:uid="{00000000-0005-0000-0000-000058700000}"/>
    <cellStyle name="Normal 3 2 2 2 5 2 20" xfId="4096" xr:uid="{00000000-0005-0000-0000-000059700000}"/>
    <cellStyle name="Normal 3 2 2 2 5 2 21" xfId="4268" xr:uid="{00000000-0005-0000-0000-00005A700000}"/>
    <cellStyle name="Normal 3 2 2 2 5 2 3" xfId="417" xr:uid="{00000000-0005-0000-0000-00005B700000}"/>
    <cellStyle name="Normal 3 2 2 2 5 2 3 2" xfId="3401" xr:uid="{00000000-0005-0000-0000-00005C700000}"/>
    <cellStyle name="Normal 3 2 2 2 5 2 3 2 2" xfId="7374" xr:uid="{00000000-0005-0000-0000-00005D700000}"/>
    <cellStyle name="Normal 3 2 2 2 5 2 3 3" xfId="9842" xr:uid="{00000000-0005-0000-0000-00005E700000}"/>
    <cellStyle name="Normal 3 2 2 2 5 2 3 4" xfId="4523" xr:uid="{00000000-0005-0000-0000-00005F700000}"/>
    <cellStyle name="Normal 3 2 2 2 5 2 4" xfId="591" xr:uid="{00000000-0005-0000-0000-000060700000}"/>
    <cellStyle name="Normal 3 2 2 2 5 2 4 2" xfId="3575" xr:uid="{00000000-0005-0000-0000-000061700000}"/>
    <cellStyle name="Normal 3 2 2 2 5 2 4 2 2" xfId="7375" xr:uid="{00000000-0005-0000-0000-000062700000}"/>
    <cellStyle name="Normal 3 2 2 2 5 2 4 3" xfId="9843" xr:uid="{00000000-0005-0000-0000-000063700000}"/>
    <cellStyle name="Normal 3 2 2 2 5 2 4 4" xfId="4740" xr:uid="{00000000-0005-0000-0000-000064700000}"/>
    <cellStyle name="Normal 3 2 2 2 5 2 5" xfId="765" xr:uid="{00000000-0005-0000-0000-000065700000}"/>
    <cellStyle name="Normal 3 2 2 2 5 2 5 2" xfId="3749" xr:uid="{00000000-0005-0000-0000-000066700000}"/>
    <cellStyle name="Normal 3 2 2 2 5 2 5 2 2" xfId="7376" xr:uid="{00000000-0005-0000-0000-000067700000}"/>
    <cellStyle name="Normal 3 2 2 2 5 2 5 3" xfId="9844" xr:uid="{00000000-0005-0000-0000-000068700000}"/>
    <cellStyle name="Normal 3 2 2 2 5 2 5 4" xfId="4914" xr:uid="{00000000-0005-0000-0000-000069700000}"/>
    <cellStyle name="Normal 3 2 2 2 5 2 6" xfId="940" xr:uid="{00000000-0005-0000-0000-00006A700000}"/>
    <cellStyle name="Normal 3 2 2 2 5 2 6 2" xfId="3924" xr:uid="{00000000-0005-0000-0000-00006B700000}"/>
    <cellStyle name="Normal 3 2 2 2 5 2 6 2 2" xfId="7377" xr:uid="{00000000-0005-0000-0000-00006C700000}"/>
    <cellStyle name="Normal 3 2 2 2 5 2 6 3" xfId="9845" xr:uid="{00000000-0005-0000-0000-00006D700000}"/>
    <cellStyle name="Normal 3 2 2 2 5 2 6 4" xfId="5088" xr:uid="{00000000-0005-0000-0000-00006E700000}"/>
    <cellStyle name="Normal 3 2 2 2 5 2 7" xfId="1116" xr:uid="{00000000-0005-0000-0000-00006F700000}"/>
    <cellStyle name="Normal 3 2 2 2 5 2 7 2" xfId="7378" xr:uid="{00000000-0005-0000-0000-000070700000}"/>
    <cellStyle name="Normal 3 2 2 2 5 2 7 3" xfId="9846" xr:uid="{00000000-0005-0000-0000-000071700000}"/>
    <cellStyle name="Normal 3 2 2 2 5 2 7 4" xfId="5262" xr:uid="{00000000-0005-0000-0000-000072700000}"/>
    <cellStyle name="Normal 3 2 2 2 5 2 8" xfId="1290" xr:uid="{00000000-0005-0000-0000-000073700000}"/>
    <cellStyle name="Normal 3 2 2 2 5 2 8 2" xfId="7379" xr:uid="{00000000-0005-0000-0000-000074700000}"/>
    <cellStyle name="Normal 3 2 2 2 5 2 8 3" xfId="9847" xr:uid="{00000000-0005-0000-0000-000075700000}"/>
    <cellStyle name="Normal 3 2 2 2 5 2 8 4" xfId="5468" xr:uid="{00000000-0005-0000-0000-000076700000}"/>
    <cellStyle name="Normal 3 2 2 2 5 2 9" xfId="1464" xr:uid="{00000000-0005-0000-0000-000077700000}"/>
    <cellStyle name="Normal 3 2 2 2 5 2 9 2" xfId="7380" xr:uid="{00000000-0005-0000-0000-000078700000}"/>
    <cellStyle name="Normal 3 2 2 2 5 2 9 3" xfId="9848" xr:uid="{00000000-0005-0000-0000-000079700000}"/>
    <cellStyle name="Normal 3 2 2 2 5 2 9 4" xfId="5642" xr:uid="{00000000-0005-0000-0000-00007A700000}"/>
    <cellStyle name="Normal 3 2 2 2 5 20" xfId="3226" xr:uid="{00000000-0005-0000-0000-00007B700000}"/>
    <cellStyle name="Normal 3 2 2 2 5 21" xfId="4095" xr:uid="{00000000-0005-0000-0000-00007C700000}"/>
    <cellStyle name="Normal 3 2 2 2 5 22" xfId="4267" xr:uid="{00000000-0005-0000-0000-00007D700000}"/>
    <cellStyle name="Normal 3 2 2 2 5 3" xfId="226" xr:uid="{00000000-0005-0000-0000-00007E700000}"/>
    <cellStyle name="Normal 3 2 2 2 5 3 10" xfId="1814" xr:uid="{00000000-0005-0000-0000-00007F700000}"/>
    <cellStyle name="Normal 3 2 2 2 5 3 10 2" xfId="7382" xr:uid="{00000000-0005-0000-0000-000080700000}"/>
    <cellStyle name="Normal 3 2 2 2 5 3 10 3" xfId="9850" xr:uid="{00000000-0005-0000-0000-000081700000}"/>
    <cellStyle name="Normal 3 2 2 2 5 3 10 4" xfId="5992" xr:uid="{00000000-0005-0000-0000-000082700000}"/>
    <cellStyle name="Normal 3 2 2 2 5 3 11" xfId="1988" xr:uid="{00000000-0005-0000-0000-000083700000}"/>
    <cellStyle name="Normal 3 2 2 2 5 3 11 2" xfId="7383" xr:uid="{00000000-0005-0000-0000-000084700000}"/>
    <cellStyle name="Normal 3 2 2 2 5 3 11 3" xfId="9851" xr:uid="{00000000-0005-0000-0000-000085700000}"/>
    <cellStyle name="Normal 3 2 2 2 5 3 11 4" xfId="6166" xr:uid="{00000000-0005-0000-0000-000086700000}"/>
    <cellStyle name="Normal 3 2 2 2 5 3 12" xfId="2164" xr:uid="{00000000-0005-0000-0000-000087700000}"/>
    <cellStyle name="Normal 3 2 2 2 5 3 12 2" xfId="7384" xr:uid="{00000000-0005-0000-0000-000088700000}"/>
    <cellStyle name="Normal 3 2 2 2 5 3 12 3" xfId="9852" xr:uid="{00000000-0005-0000-0000-000089700000}"/>
    <cellStyle name="Normal 3 2 2 2 5 3 12 4" xfId="6340" xr:uid="{00000000-0005-0000-0000-00008A700000}"/>
    <cellStyle name="Normal 3 2 2 2 5 3 13" xfId="2338" xr:uid="{00000000-0005-0000-0000-00008B700000}"/>
    <cellStyle name="Normal 3 2 2 2 5 3 13 2" xfId="7385" xr:uid="{00000000-0005-0000-0000-00008C700000}"/>
    <cellStyle name="Normal 3 2 2 2 5 3 13 3" xfId="9853" xr:uid="{00000000-0005-0000-0000-00008D700000}"/>
    <cellStyle name="Normal 3 2 2 2 5 3 13 4" xfId="6518" xr:uid="{00000000-0005-0000-0000-00008E700000}"/>
    <cellStyle name="Normal 3 2 2 2 5 3 14" xfId="2510" xr:uid="{00000000-0005-0000-0000-00008F700000}"/>
    <cellStyle name="Normal 3 2 2 2 5 3 14 2" xfId="7386" xr:uid="{00000000-0005-0000-0000-000090700000}"/>
    <cellStyle name="Normal 3 2 2 2 5 3 14 3" xfId="9854" xr:uid="{00000000-0005-0000-0000-000091700000}"/>
    <cellStyle name="Normal 3 2 2 2 5 3 14 4" xfId="6692" xr:uid="{00000000-0005-0000-0000-000092700000}"/>
    <cellStyle name="Normal 3 2 2 2 5 3 15" xfId="2680" xr:uid="{00000000-0005-0000-0000-000093700000}"/>
    <cellStyle name="Normal 3 2 2 2 5 3 15 2" xfId="7381" xr:uid="{00000000-0005-0000-0000-000094700000}"/>
    <cellStyle name="Normal 3 2 2 2 5 3 16" xfId="2850" xr:uid="{00000000-0005-0000-0000-000095700000}"/>
    <cellStyle name="Normal 3 2 2 2 5 3 16 2" xfId="9849" xr:uid="{00000000-0005-0000-0000-000096700000}"/>
    <cellStyle name="Normal 3 2 2 2 5 3 17" xfId="3021" xr:uid="{00000000-0005-0000-0000-000097700000}"/>
    <cellStyle name="Normal 3 2 2 2 5 3 17 2" xfId="11804" xr:uid="{00000000-0005-0000-0000-000098700000}"/>
    <cellStyle name="Normal 3 2 2 2 5 3 18" xfId="3229" xr:uid="{00000000-0005-0000-0000-000099700000}"/>
    <cellStyle name="Normal 3 2 2 2 5 3 19" xfId="4098" xr:uid="{00000000-0005-0000-0000-00009A700000}"/>
    <cellStyle name="Normal 3 2 2 2 5 3 2" xfId="419" xr:uid="{00000000-0005-0000-0000-00009B700000}"/>
    <cellStyle name="Normal 3 2 2 2 5 3 2 2" xfId="3403" xr:uid="{00000000-0005-0000-0000-00009C700000}"/>
    <cellStyle name="Normal 3 2 2 2 5 3 2 2 2" xfId="7387" xr:uid="{00000000-0005-0000-0000-00009D700000}"/>
    <cellStyle name="Normal 3 2 2 2 5 3 2 3" xfId="9855" xr:uid="{00000000-0005-0000-0000-00009E700000}"/>
    <cellStyle name="Normal 3 2 2 2 5 3 2 4" xfId="4525" xr:uid="{00000000-0005-0000-0000-00009F700000}"/>
    <cellStyle name="Normal 3 2 2 2 5 3 20" xfId="4270" xr:uid="{00000000-0005-0000-0000-0000A0700000}"/>
    <cellStyle name="Normal 3 2 2 2 5 3 3" xfId="593" xr:uid="{00000000-0005-0000-0000-0000A1700000}"/>
    <cellStyle name="Normal 3 2 2 2 5 3 3 2" xfId="3577" xr:uid="{00000000-0005-0000-0000-0000A2700000}"/>
    <cellStyle name="Normal 3 2 2 2 5 3 3 2 2" xfId="7388" xr:uid="{00000000-0005-0000-0000-0000A3700000}"/>
    <cellStyle name="Normal 3 2 2 2 5 3 3 3" xfId="9856" xr:uid="{00000000-0005-0000-0000-0000A4700000}"/>
    <cellStyle name="Normal 3 2 2 2 5 3 3 4" xfId="4742" xr:uid="{00000000-0005-0000-0000-0000A5700000}"/>
    <cellStyle name="Normal 3 2 2 2 5 3 4" xfId="767" xr:uid="{00000000-0005-0000-0000-0000A6700000}"/>
    <cellStyle name="Normal 3 2 2 2 5 3 4 2" xfId="3751" xr:uid="{00000000-0005-0000-0000-0000A7700000}"/>
    <cellStyle name="Normal 3 2 2 2 5 3 4 2 2" xfId="7389" xr:uid="{00000000-0005-0000-0000-0000A8700000}"/>
    <cellStyle name="Normal 3 2 2 2 5 3 4 3" xfId="9857" xr:uid="{00000000-0005-0000-0000-0000A9700000}"/>
    <cellStyle name="Normal 3 2 2 2 5 3 4 4" xfId="4916" xr:uid="{00000000-0005-0000-0000-0000AA700000}"/>
    <cellStyle name="Normal 3 2 2 2 5 3 5" xfId="942" xr:uid="{00000000-0005-0000-0000-0000AB700000}"/>
    <cellStyle name="Normal 3 2 2 2 5 3 5 2" xfId="3926" xr:uid="{00000000-0005-0000-0000-0000AC700000}"/>
    <cellStyle name="Normal 3 2 2 2 5 3 5 2 2" xfId="7390" xr:uid="{00000000-0005-0000-0000-0000AD700000}"/>
    <cellStyle name="Normal 3 2 2 2 5 3 5 3" xfId="9858" xr:uid="{00000000-0005-0000-0000-0000AE700000}"/>
    <cellStyle name="Normal 3 2 2 2 5 3 5 4" xfId="5090" xr:uid="{00000000-0005-0000-0000-0000AF700000}"/>
    <cellStyle name="Normal 3 2 2 2 5 3 6" xfId="1118" xr:uid="{00000000-0005-0000-0000-0000B0700000}"/>
    <cellStyle name="Normal 3 2 2 2 5 3 6 2" xfId="7391" xr:uid="{00000000-0005-0000-0000-0000B1700000}"/>
    <cellStyle name="Normal 3 2 2 2 5 3 6 3" xfId="9859" xr:uid="{00000000-0005-0000-0000-0000B2700000}"/>
    <cellStyle name="Normal 3 2 2 2 5 3 6 4" xfId="5264" xr:uid="{00000000-0005-0000-0000-0000B3700000}"/>
    <cellStyle name="Normal 3 2 2 2 5 3 7" xfId="1292" xr:uid="{00000000-0005-0000-0000-0000B4700000}"/>
    <cellStyle name="Normal 3 2 2 2 5 3 7 2" xfId="7392" xr:uid="{00000000-0005-0000-0000-0000B5700000}"/>
    <cellStyle name="Normal 3 2 2 2 5 3 7 3" xfId="9860" xr:uid="{00000000-0005-0000-0000-0000B6700000}"/>
    <cellStyle name="Normal 3 2 2 2 5 3 7 4" xfId="5470" xr:uid="{00000000-0005-0000-0000-0000B7700000}"/>
    <cellStyle name="Normal 3 2 2 2 5 3 8" xfId="1466" xr:uid="{00000000-0005-0000-0000-0000B8700000}"/>
    <cellStyle name="Normal 3 2 2 2 5 3 8 2" xfId="7393" xr:uid="{00000000-0005-0000-0000-0000B9700000}"/>
    <cellStyle name="Normal 3 2 2 2 5 3 8 3" xfId="9861" xr:uid="{00000000-0005-0000-0000-0000BA700000}"/>
    <cellStyle name="Normal 3 2 2 2 5 3 8 4" xfId="5644" xr:uid="{00000000-0005-0000-0000-0000BB700000}"/>
    <cellStyle name="Normal 3 2 2 2 5 3 9" xfId="1640" xr:uid="{00000000-0005-0000-0000-0000BC700000}"/>
    <cellStyle name="Normal 3 2 2 2 5 3 9 2" xfId="7394" xr:uid="{00000000-0005-0000-0000-0000BD700000}"/>
    <cellStyle name="Normal 3 2 2 2 5 3 9 3" xfId="9862" xr:uid="{00000000-0005-0000-0000-0000BE700000}"/>
    <cellStyle name="Normal 3 2 2 2 5 3 9 4" xfId="5818" xr:uid="{00000000-0005-0000-0000-0000BF700000}"/>
    <cellStyle name="Normal 3 2 2 2 5 4" xfId="416" xr:uid="{00000000-0005-0000-0000-0000C0700000}"/>
    <cellStyle name="Normal 3 2 2 2 5 4 2" xfId="3400" xr:uid="{00000000-0005-0000-0000-0000C1700000}"/>
    <cellStyle name="Normal 3 2 2 2 5 4 2 2" xfId="7395" xr:uid="{00000000-0005-0000-0000-0000C2700000}"/>
    <cellStyle name="Normal 3 2 2 2 5 4 3" xfId="9863" xr:uid="{00000000-0005-0000-0000-0000C3700000}"/>
    <cellStyle name="Normal 3 2 2 2 5 4 4" xfId="4522" xr:uid="{00000000-0005-0000-0000-0000C4700000}"/>
    <cellStyle name="Normal 3 2 2 2 5 5" xfId="590" xr:uid="{00000000-0005-0000-0000-0000C5700000}"/>
    <cellStyle name="Normal 3 2 2 2 5 5 2" xfId="3574" xr:uid="{00000000-0005-0000-0000-0000C6700000}"/>
    <cellStyle name="Normal 3 2 2 2 5 5 2 2" xfId="7396" xr:uid="{00000000-0005-0000-0000-0000C7700000}"/>
    <cellStyle name="Normal 3 2 2 2 5 5 3" xfId="9864" xr:uid="{00000000-0005-0000-0000-0000C8700000}"/>
    <cellStyle name="Normal 3 2 2 2 5 5 4" xfId="4739" xr:uid="{00000000-0005-0000-0000-0000C9700000}"/>
    <cellStyle name="Normal 3 2 2 2 5 6" xfId="764" xr:uid="{00000000-0005-0000-0000-0000CA700000}"/>
    <cellStyle name="Normal 3 2 2 2 5 6 2" xfId="3748" xr:uid="{00000000-0005-0000-0000-0000CB700000}"/>
    <cellStyle name="Normal 3 2 2 2 5 6 2 2" xfId="7397" xr:uid="{00000000-0005-0000-0000-0000CC700000}"/>
    <cellStyle name="Normal 3 2 2 2 5 6 3" xfId="9865" xr:uid="{00000000-0005-0000-0000-0000CD700000}"/>
    <cellStyle name="Normal 3 2 2 2 5 6 4" xfId="4913" xr:uid="{00000000-0005-0000-0000-0000CE700000}"/>
    <cellStyle name="Normal 3 2 2 2 5 7" xfId="939" xr:uid="{00000000-0005-0000-0000-0000CF700000}"/>
    <cellStyle name="Normal 3 2 2 2 5 7 2" xfId="3923" xr:uid="{00000000-0005-0000-0000-0000D0700000}"/>
    <cellStyle name="Normal 3 2 2 2 5 7 2 2" xfId="7398" xr:uid="{00000000-0005-0000-0000-0000D1700000}"/>
    <cellStyle name="Normal 3 2 2 2 5 7 3" xfId="9866" xr:uid="{00000000-0005-0000-0000-0000D2700000}"/>
    <cellStyle name="Normal 3 2 2 2 5 7 4" xfId="5087" xr:uid="{00000000-0005-0000-0000-0000D3700000}"/>
    <cellStyle name="Normal 3 2 2 2 5 8" xfId="1115" xr:uid="{00000000-0005-0000-0000-0000D4700000}"/>
    <cellStyle name="Normal 3 2 2 2 5 8 2" xfId="7399" xr:uid="{00000000-0005-0000-0000-0000D5700000}"/>
    <cellStyle name="Normal 3 2 2 2 5 8 3" xfId="9867" xr:uid="{00000000-0005-0000-0000-0000D6700000}"/>
    <cellStyle name="Normal 3 2 2 2 5 8 4" xfId="5261" xr:uid="{00000000-0005-0000-0000-0000D7700000}"/>
    <cellStyle name="Normal 3 2 2 2 5 9" xfId="1289" xr:uid="{00000000-0005-0000-0000-0000D8700000}"/>
    <cellStyle name="Normal 3 2 2 2 5 9 2" xfId="7400" xr:uid="{00000000-0005-0000-0000-0000D9700000}"/>
    <cellStyle name="Normal 3 2 2 2 5 9 3" xfId="9868" xr:uid="{00000000-0005-0000-0000-0000DA700000}"/>
    <cellStyle name="Normal 3 2 2 2 5 9 4" xfId="5467" xr:uid="{00000000-0005-0000-0000-0000DB700000}"/>
    <cellStyle name="Normal 3 2 2 2 6" xfId="227" xr:uid="{00000000-0005-0000-0000-0000DC700000}"/>
    <cellStyle name="Normal 3 2 2 2 6 10" xfId="1641" xr:uid="{00000000-0005-0000-0000-0000DD700000}"/>
    <cellStyle name="Normal 3 2 2 2 6 10 2" xfId="7402" xr:uid="{00000000-0005-0000-0000-0000DE700000}"/>
    <cellStyle name="Normal 3 2 2 2 6 10 3" xfId="9870" xr:uid="{00000000-0005-0000-0000-0000DF700000}"/>
    <cellStyle name="Normal 3 2 2 2 6 10 4" xfId="5819" xr:uid="{00000000-0005-0000-0000-0000E0700000}"/>
    <cellStyle name="Normal 3 2 2 2 6 11" xfId="1815" xr:uid="{00000000-0005-0000-0000-0000E1700000}"/>
    <cellStyle name="Normal 3 2 2 2 6 11 2" xfId="7403" xr:uid="{00000000-0005-0000-0000-0000E2700000}"/>
    <cellStyle name="Normal 3 2 2 2 6 11 3" xfId="9871" xr:uid="{00000000-0005-0000-0000-0000E3700000}"/>
    <cellStyle name="Normal 3 2 2 2 6 11 4" xfId="5993" xr:uid="{00000000-0005-0000-0000-0000E4700000}"/>
    <cellStyle name="Normal 3 2 2 2 6 12" xfId="1989" xr:uid="{00000000-0005-0000-0000-0000E5700000}"/>
    <cellStyle name="Normal 3 2 2 2 6 12 2" xfId="7404" xr:uid="{00000000-0005-0000-0000-0000E6700000}"/>
    <cellStyle name="Normal 3 2 2 2 6 12 3" xfId="9872" xr:uid="{00000000-0005-0000-0000-0000E7700000}"/>
    <cellStyle name="Normal 3 2 2 2 6 12 4" xfId="6167" xr:uid="{00000000-0005-0000-0000-0000E8700000}"/>
    <cellStyle name="Normal 3 2 2 2 6 13" xfId="2165" xr:uid="{00000000-0005-0000-0000-0000E9700000}"/>
    <cellStyle name="Normal 3 2 2 2 6 13 2" xfId="7405" xr:uid="{00000000-0005-0000-0000-0000EA700000}"/>
    <cellStyle name="Normal 3 2 2 2 6 13 3" xfId="9873" xr:uid="{00000000-0005-0000-0000-0000EB700000}"/>
    <cellStyle name="Normal 3 2 2 2 6 13 4" xfId="6341" xr:uid="{00000000-0005-0000-0000-0000EC700000}"/>
    <cellStyle name="Normal 3 2 2 2 6 14" xfId="2339" xr:uid="{00000000-0005-0000-0000-0000ED700000}"/>
    <cellStyle name="Normal 3 2 2 2 6 14 2" xfId="7406" xr:uid="{00000000-0005-0000-0000-0000EE700000}"/>
    <cellStyle name="Normal 3 2 2 2 6 14 3" xfId="9874" xr:uid="{00000000-0005-0000-0000-0000EF700000}"/>
    <cellStyle name="Normal 3 2 2 2 6 14 4" xfId="6519" xr:uid="{00000000-0005-0000-0000-0000F0700000}"/>
    <cellStyle name="Normal 3 2 2 2 6 15" xfId="2511" xr:uid="{00000000-0005-0000-0000-0000F1700000}"/>
    <cellStyle name="Normal 3 2 2 2 6 15 2" xfId="7407" xr:uid="{00000000-0005-0000-0000-0000F2700000}"/>
    <cellStyle name="Normal 3 2 2 2 6 15 3" xfId="9875" xr:uid="{00000000-0005-0000-0000-0000F3700000}"/>
    <cellStyle name="Normal 3 2 2 2 6 15 4" xfId="6693" xr:uid="{00000000-0005-0000-0000-0000F4700000}"/>
    <cellStyle name="Normal 3 2 2 2 6 16" xfId="2681" xr:uid="{00000000-0005-0000-0000-0000F5700000}"/>
    <cellStyle name="Normal 3 2 2 2 6 16 2" xfId="7401" xr:uid="{00000000-0005-0000-0000-0000F6700000}"/>
    <cellStyle name="Normal 3 2 2 2 6 17" xfId="2851" xr:uid="{00000000-0005-0000-0000-0000F7700000}"/>
    <cellStyle name="Normal 3 2 2 2 6 17 2" xfId="9869" xr:uid="{00000000-0005-0000-0000-0000F8700000}"/>
    <cellStyle name="Normal 3 2 2 2 6 18" xfId="3022" xr:uid="{00000000-0005-0000-0000-0000F9700000}"/>
    <cellStyle name="Normal 3 2 2 2 6 18 2" xfId="11805" xr:uid="{00000000-0005-0000-0000-0000FA700000}"/>
    <cellStyle name="Normal 3 2 2 2 6 19" xfId="3230" xr:uid="{00000000-0005-0000-0000-0000FB700000}"/>
    <cellStyle name="Normal 3 2 2 2 6 2" xfId="228" xr:uid="{00000000-0005-0000-0000-0000FC700000}"/>
    <cellStyle name="Normal 3 2 2 2 6 2 10" xfId="1816" xr:uid="{00000000-0005-0000-0000-0000FD700000}"/>
    <cellStyle name="Normal 3 2 2 2 6 2 10 2" xfId="7409" xr:uid="{00000000-0005-0000-0000-0000FE700000}"/>
    <cellStyle name="Normal 3 2 2 2 6 2 10 3" xfId="9877" xr:uid="{00000000-0005-0000-0000-0000FF700000}"/>
    <cellStyle name="Normal 3 2 2 2 6 2 10 4" xfId="5994" xr:uid="{00000000-0005-0000-0000-000000710000}"/>
    <cellStyle name="Normal 3 2 2 2 6 2 11" xfId="1990" xr:uid="{00000000-0005-0000-0000-000001710000}"/>
    <cellStyle name="Normal 3 2 2 2 6 2 11 2" xfId="7410" xr:uid="{00000000-0005-0000-0000-000002710000}"/>
    <cellStyle name="Normal 3 2 2 2 6 2 11 3" xfId="9878" xr:uid="{00000000-0005-0000-0000-000003710000}"/>
    <cellStyle name="Normal 3 2 2 2 6 2 11 4" xfId="6168" xr:uid="{00000000-0005-0000-0000-000004710000}"/>
    <cellStyle name="Normal 3 2 2 2 6 2 12" xfId="2166" xr:uid="{00000000-0005-0000-0000-000005710000}"/>
    <cellStyle name="Normal 3 2 2 2 6 2 12 2" xfId="7411" xr:uid="{00000000-0005-0000-0000-000006710000}"/>
    <cellStyle name="Normal 3 2 2 2 6 2 12 3" xfId="9879" xr:uid="{00000000-0005-0000-0000-000007710000}"/>
    <cellStyle name="Normal 3 2 2 2 6 2 12 4" xfId="6342" xr:uid="{00000000-0005-0000-0000-000008710000}"/>
    <cellStyle name="Normal 3 2 2 2 6 2 13" xfId="2340" xr:uid="{00000000-0005-0000-0000-000009710000}"/>
    <cellStyle name="Normal 3 2 2 2 6 2 13 2" xfId="7412" xr:uid="{00000000-0005-0000-0000-00000A710000}"/>
    <cellStyle name="Normal 3 2 2 2 6 2 13 3" xfId="9880" xr:uid="{00000000-0005-0000-0000-00000B710000}"/>
    <cellStyle name="Normal 3 2 2 2 6 2 13 4" xfId="6520" xr:uid="{00000000-0005-0000-0000-00000C710000}"/>
    <cellStyle name="Normal 3 2 2 2 6 2 14" xfId="2512" xr:uid="{00000000-0005-0000-0000-00000D710000}"/>
    <cellStyle name="Normal 3 2 2 2 6 2 14 2" xfId="7413" xr:uid="{00000000-0005-0000-0000-00000E710000}"/>
    <cellStyle name="Normal 3 2 2 2 6 2 14 3" xfId="9881" xr:uid="{00000000-0005-0000-0000-00000F710000}"/>
    <cellStyle name="Normal 3 2 2 2 6 2 14 4" xfId="6694" xr:uid="{00000000-0005-0000-0000-000010710000}"/>
    <cellStyle name="Normal 3 2 2 2 6 2 15" xfId="2682" xr:uid="{00000000-0005-0000-0000-000011710000}"/>
    <cellStyle name="Normal 3 2 2 2 6 2 15 2" xfId="7408" xr:uid="{00000000-0005-0000-0000-000012710000}"/>
    <cellStyle name="Normal 3 2 2 2 6 2 16" xfId="2852" xr:uid="{00000000-0005-0000-0000-000013710000}"/>
    <cellStyle name="Normal 3 2 2 2 6 2 16 2" xfId="9876" xr:uid="{00000000-0005-0000-0000-000014710000}"/>
    <cellStyle name="Normal 3 2 2 2 6 2 17" xfId="3023" xr:uid="{00000000-0005-0000-0000-000015710000}"/>
    <cellStyle name="Normal 3 2 2 2 6 2 17 2" xfId="11806" xr:uid="{00000000-0005-0000-0000-000016710000}"/>
    <cellStyle name="Normal 3 2 2 2 6 2 18" xfId="3231" xr:uid="{00000000-0005-0000-0000-000017710000}"/>
    <cellStyle name="Normal 3 2 2 2 6 2 19" xfId="4100" xr:uid="{00000000-0005-0000-0000-000018710000}"/>
    <cellStyle name="Normal 3 2 2 2 6 2 2" xfId="421" xr:uid="{00000000-0005-0000-0000-000019710000}"/>
    <cellStyle name="Normal 3 2 2 2 6 2 2 2" xfId="3405" xr:uid="{00000000-0005-0000-0000-00001A710000}"/>
    <cellStyle name="Normal 3 2 2 2 6 2 2 2 2" xfId="7414" xr:uid="{00000000-0005-0000-0000-00001B710000}"/>
    <cellStyle name="Normal 3 2 2 2 6 2 2 3" xfId="9882" xr:uid="{00000000-0005-0000-0000-00001C710000}"/>
    <cellStyle name="Normal 3 2 2 2 6 2 2 4" xfId="4527" xr:uid="{00000000-0005-0000-0000-00001D710000}"/>
    <cellStyle name="Normal 3 2 2 2 6 2 20" xfId="4272" xr:uid="{00000000-0005-0000-0000-00001E710000}"/>
    <cellStyle name="Normal 3 2 2 2 6 2 3" xfId="595" xr:uid="{00000000-0005-0000-0000-00001F710000}"/>
    <cellStyle name="Normal 3 2 2 2 6 2 3 2" xfId="3579" xr:uid="{00000000-0005-0000-0000-000020710000}"/>
    <cellStyle name="Normal 3 2 2 2 6 2 3 2 2" xfId="7415" xr:uid="{00000000-0005-0000-0000-000021710000}"/>
    <cellStyle name="Normal 3 2 2 2 6 2 3 3" xfId="9883" xr:uid="{00000000-0005-0000-0000-000022710000}"/>
    <cellStyle name="Normal 3 2 2 2 6 2 3 4" xfId="4744" xr:uid="{00000000-0005-0000-0000-000023710000}"/>
    <cellStyle name="Normal 3 2 2 2 6 2 4" xfId="769" xr:uid="{00000000-0005-0000-0000-000024710000}"/>
    <cellStyle name="Normal 3 2 2 2 6 2 4 2" xfId="3753" xr:uid="{00000000-0005-0000-0000-000025710000}"/>
    <cellStyle name="Normal 3 2 2 2 6 2 4 2 2" xfId="7416" xr:uid="{00000000-0005-0000-0000-000026710000}"/>
    <cellStyle name="Normal 3 2 2 2 6 2 4 3" xfId="9884" xr:uid="{00000000-0005-0000-0000-000027710000}"/>
    <cellStyle name="Normal 3 2 2 2 6 2 4 4" xfId="4918" xr:uid="{00000000-0005-0000-0000-000028710000}"/>
    <cellStyle name="Normal 3 2 2 2 6 2 5" xfId="944" xr:uid="{00000000-0005-0000-0000-000029710000}"/>
    <cellStyle name="Normal 3 2 2 2 6 2 5 2" xfId="3928" xr:uid="{00000000-0005-0000-0000-00002A710000}"/>
    <cellStyle name="Normal 3 2 2 2 6 2 5 2 2" xfId="7417" xr:uid="{00000000-0005-0000-0000-00002B710000}"/>
    <cellStyle name="Normal 3 2 2 2 6 2 5 3" xfId="9885" xr:uid="{00000000-0005-0000-0000-00002C710000}"/>
    <cellStyle name="Normal 3 2 2 2 6 2 5 4" xfId="5092" xr:uid="{00000000-0005-0000-0000-00002D710000}"/>
    <cellStyle name="Normal 3 2 2 2 6 2 6" xfId="1120" xr:uid="{00000000-0005-0000-0000-00002E710000}"/>
    <cellStyle name="Normal 3 2 2 2 6 2 6 2" xfId="7418" xr:uid="{00000000-0005-0000-0000-00002F710000}"/>
    <cellStyle name="Normal 3 2 2 2 6 2 6 3" xfId="9886" xr:uid="{00000000-0005-0000-0000-000030710000}"/>
    <cellStyle name="Normal 3 2 2 2 6 2 6 4" xfId="5266" xr:uid="{00000000-0005-0000-0000-000031710000}"/>
    <cellStyle name="Normal 3 2 2 2 6 2 7" xfId="1294" xr:uid="{00000000-0005-0000-0000-000032710000}"/>
    <cellStyle name="Normal 3 2 2 2 6 2 7 2" xfId="7419" xr:uid="{00000000-0005-0000-0000-000033710000}"/>
    <cellStyle name="Normal 3 2 2 2 6 2 7 3" xfId="9887" xr:uid="{00000000-0005-0000-0000-000034710000}"/>
    <cellStyle name="Normal 3 2 2 2 6 2 7 4" xfId="5472" xr:uid="{00000000-0005-0000-0000-000035710000}"/>
    <cellStyle name="Normal 3 2 2 2 6 2 8" xfId="1468" xr:uid="{00000000-0005-0000-0000-000036710000}"/>
    <cellStyle name="Normal 3 2 2 2 6 2 8 2" xfId="7420" xr:uid="{00000000-0005-0000-0000-000037710000}"/>
    <cellStyle name="Normal 3 2 2 2 6 2 8 3" xfId="9888" xr:uid="{00000000-0005-0000-0000-000038710000}"/>
    <cellStyle name="Normal 3 2 2 2 6 2 8 4" xfId="5646" xr:uid="{00000000-0005-0000-0000-000039710000}"/>
    <cellStyle name="Normal 3 2 2 2 6 2 9" xfId="1642" xr:uid="{00000000-0005-0000-0000-00003A710000}"/>
    <cellStyle name="Normal 3 2 2 2 6 2 9 2" xfId="7421" xr:uid="{00000000-0005-0000-0000-00003B710000}"/>
    <cellStyle name="Normal 3 2 2 2 6 2 9 3" xfId="9889" xr:uid="{00000000-0005-0000-0000-00003C710000}"/>
    <cellStyle name="Normal 3 2 2 2 6 2 9 4" xfId="5820" xr:uid="{00000000-0005-0000-0000-00003D710000}"/>
    <cellStyle name="Normal 3 2 2 2 6 20" xfId="4099" xr:uid="{00000000-0005-0000-0000-00003E710000}"/>
    <cellStyle name="Normal 3 2 2 2 6 21" xfId="4271" xr:uid="{00000000-0005-0000-0000-00003F710000}"/>
    <cellStyle name="Normal 3 2 2 2 6 3" xfId="420" xr:uid="{00000000-0005-0000-0000-000040710000}"/>
    <cellStyle name="Normal 3 2 2 2 6 3 2" xfId="3404" xr:uid="{00000000-0005-0000-0000-000041710000}"/>
    <cellStyle name="Normal 3 2 2 2 6 3 2 2" xfId="7422" xr:uid="{00000000-0005-0000-0000-000042710000}"/>
    <cellStyle name="Normal 3 2 2 2 6 3 3" xfId="9890" xr:uid="{00000000-0005-0000-0000-000043710000}"/>
    <cellStyle name="Normal 3 2 2 2 6 3 4" xfId="4526" xr:uid="{00000000-0005-0000-0000-000044710000}"/>
    <cellStyle name="Normal 3 2 2 2 6 4" xfId="594" xr:uid="{00000000-0005-0000-0000-000045710000}"/>
    <cellStyle name="Normal 3 2 2 2 6 4 2" xfId="3578" xr:uid="{00000000-0005-0000-0000-000046710000}"/>
    <cellStyle name="Normal 3 2 2 2 6 4 2 2" xfId="7423" xr:uid="{00000000-0005-0000-0000-000047710000}"/>
    <cellStyle name="Normal 3 2 2 2 6 4 3" xfId="9891" xr:uid="{00000000-0005-0000-0000-000048710000}"/>
    <cellStyle name="Normal 3 2 2 2 6 4 4" xfId="4743" xr:uid="{00000000-0005-0000-0000-000049710000}"/>
    <cellStyle name="Normal 3 2 2 2 6 5" xfId="768" xr:uid="{00000000-0005-0000-0000-00004A710000}"/>
    <cellStyle name="Normal 3 2 2 2 6 5 2" xfId="3752" xr:uid="{00000000-0005-0000-0000-00004B710000}"/>
    <cellStyle name="Normal 3 2 2 2 6 5 2 2" xfId="7424" xr:uid="{00000000-0005-0000-0000-00004C710000}"/>
    <cellStyle name="Normal 3 2 2 2 6 5 3" xfId="9892" xr:uid="{00000000-0005-0000-0000-00004D710000}"/>
    <cellStyle name="Normal 3 2 2 2 6 5 4" xfId="4917" xr:uid="{00000000-0005-0000-0000-00004E710000}"/>
    <cellStyle name="Normal 3 2 2 2 6 6" xfId="943" xr:uid="{00000000-0005-0000-0000-00004F710000}"/>
    <cellStyle name="Normal 3 2 2 2 6 6 2" xfId="3927" xr:uid="{00000000-0005-0000-0000-000050710000}"/>
    <cellStyle name="Normal 3 2 2 2 6 6 2 2" xfId="7425" xr:uid="{00000000-0005-0000-0000-000051710000}"/>
    <cellStyle name="Normal 3 2 2 2 6 6 3" xfId="9893" xr:uid="{00000000-0005-0000-0000-000052710000}"/>
    <cellStyle name="Normal 3 2 2 2 6 6 4" xfId="5091" xr:uid="{00000000-0005-0000-0000-000053710000}"/>
    <cellStyle name="Normal 3 2 2 2 6 7" xfId="1119" xr:uid="{00000000-0005-0000-0000-000054710000}"/>
    <cellStyle name="Normal 3 2 2 2 6 7 2" xfId="7426" xr:uid="{00000000-0005-0000-0000-000055710000}"/>
    <cellStyle name="Normal 3 2 2 2 6 7 3" xfId="9894" xr:uid="{00000000-0005-0000-0000-000056710000}"/>
    <cellStyle name="Normal 3 2 2 2 6 7 4" xfId="5265" xr:uid="{00000000-0005-0000-0000-000057710000}"/>
    <cellStyle name="Normal 3 2 2 2 6 8" xfId="1293" xr:uid="{00000000-0005-0000-0000-000058710000}"/>
    <cellStyle name="Normal 3 2 2 2 6 8 2" xfId="7427" xr:uid="{00000000-0005-0000-0000-000059710000}"/>
    <cellStyle name="Normal 3 2 2 2 6 8 3" xfId="9895" xr:uid="{00000000-0005-0000-0000-00005A710000}"/>
    <cellStyle name="Normal 3 2 2 2 6 8 4" xfId="5471" xr:uid="{00000000-0005-0000-0000-00005B710000}"/>
    <cellStyle name="Normal 3 2 2 2 6 9" xfId="1467" xr:uid="{00000000-0005-0000-0000-00005C710000}"/>
    <cellStyle name="Normal 3 2 2 2 6 9 2" xfId="7428" xr:uid="{00000000-0005-0000-0000-00005D710000}"/>
    <cellStyle name="Normal 3 2 2 2 6 9 3" xfId="9896" xr:uid="{00000000-0005-0000-0000-00005E710000}"/>
    <cellStyle name="Normal 3 2 2 2 6 9 4" xfId="5645" xr:uid="{00000000-0005-0000-0000-00005F710000}"/>
    <cellStyle name="Normal 3 2 2 2 7" xfId="229" xr:uid="{00000000-0005-0000-0000-000060710000}"/>
    <cellStyle name="Normal 3 2 2 2 7 10" xfId="1817" xr:uid="{00000000-0005-0000-0000-000061710000}"/>
    <cellStyle name="Normal 3 2 2 2 7 10 2" xfId="7430" xr:uid="{00000000-0005-0000-0000-000062710000}"/>
    <cellStyle name="Normal 3 2 2 2 7 10 3" xfId="9898" xr:uid="{00000000-0005-0000-0000-000063710000}"/>
    <cellStyle name="Normal 3 2 2 2 7 10 4" xfId="5995" xr:uid="{00000000-0005-0000-0000-000064710000}"/>
    <cellStyle name="Normal 3 2 2 2 7 11" xfId="1991" xr:uid="{00000000-0005-0000-0000-000065710000}"/>
    <cellStyle name="Normal 3 2 2 2 7 11 2" xfId="7431" xr:uid="{00000000-0005-0000-0000-000066710000}"/>
    <cellStyle name="Normal 3 2 2 2 7 11 3" xfId="9899" xr:uid="{00000000-0005-0000-0000-000067710000}"/>
    <cellStyle name="Normal 3 2 2 2 7 11 4" xfId="6169" xr:uid="{00000000-0005-0000-0000-000068710000}"/>
    <cellStyle name="Normal 3 2 2 2 7 12" xfId="2167" xr:uid="{00000000-0005-0000-0000-000069710000}"/>
    <cellStyle name="Normal 3 2 2 2 7 12 2" xfId="7432" xr:uid="{00000000-0005-0000-0000-00006A710000}"/>
    <cellStyle name="Normal 3 2 2 2 7 12 3" xfId="9900" xr:uid="{00000000-0005-0000-0000-00006B710000}"/>
    <cellStyle name="Normal 3 2 2 2 7 12 4" xfId="6343" xr:uid="{00000000-0005-0000-0000-00006C710000}"/>
    <cellStyle name="Normal 3 2 2 2 7 13" xfId="2341" xr:uid="{00000000-0005-0000-0000-00006D710000}"/>
    <cellStyle name="Normal 3 2 2 2 7 13 2" xfId="7433" xr:uid="{00000000-0005-0000-0000-00006E710000}"/>
    <cellStyle name="Normal 3 2 2 2 7 13 3" xfId="9901" xr:uid="{00000000-0005-0000-0000-00006F710000}"/>
    <cellStyle name="Normal 3 2 2 2 7 13 4" xfId="6521" xr:uid="{00000000-0005-0000-0000-000070710000}"/>
    <cellStyle name="Normal 3 2 2 2 7 14" xfId="2513" xr:uid="{00000000-0005-0000-0000-000071710000}"/>
    <cellStyle name="Normal 3 2 2 2 7 14 2" xfId="7434" xr:uid="{00000000-0005-0000-0000-000072710000}"/>
    <cellStyle name="Normal 3 2 2 2 7 14 3" xfId="9902" xr:uid="{00000000-0005-0000-0000-000073710000}"/>
    <cellStyle name="Normal 3 2 2 2 7 14 4" xfId="6695" xr:uid="{00000000-0005-0000-0000-000074710000}"/>
    <cellStyle name="Normal 3 2 2 2 7 15" xfId="2683" xr:uid="{00000000-0005-0000-0000-000075710000}"/>
    <cellStyle name="Normal 3 2 2 2 7 15 2" xfId="7429" xr:uid="{00000000-0005-0000-0000-000076710000}"/>
    <cellStyle name="Normal 3 2 2 2 7 16" xfId="2853" xr:uid="{00000000-0005-0000-0000-000077710000}"/>
    <cellStyle name="Normal 3 2 2 2 7 16 2" xfId="9897" xr:uid="{00000000-0005-0000-0000-000078710000}"/>
    <cellStyle name="Normal 3 2 2 2 7 17" xfId="3024" xr:uid="{00000000-0005-0000-0000-000079710000}"/>
    <cellStyle name="Normal 3 2 2 2 7 17 2" xfId="11807" xr:uid="{00000000-0005-0000-0000-00007A710000}"/>
    <cellStyle name="Normal 3 2 2 2 7 18" xfId="3232" xr:uid="{00000000-0005-0000-0000-00007B710000}"/>
    <cellStyle name="Normal 3 2 2 2 7 19" xfId="4101" xr:uid="{00000000-0005-0000-0000-00007C710000}"/>
    <cellStyle name="Normal 3 2 2 2 7 2" xfId="422" xr:uid="{00000000-0005-0000-0000-00007D710000}"/>
    <cellStyle name="Normal 3 2 2 2 7 2 2" xfId="3406" xr:uid="{00000000-0005-0000-0000-00007E710000}"/>
    <cellStyle name="Normal 3 2 2 2 7 2 2 2" xfId="7435" xr:uid="{00000000-0005-0000-0000-00007F710000}"/>
    <cellStyle name="Normal 3 2 2 2 7 2 3" xfId="9903" xr:uid="{00000000-0005-0000-0000-000080710000}"/>
    <cellStyle name="Normal 3 2 2 2 7 2 4" xfId="4528" xr:uid="{00000000-0005-0000-0000-000081710000}"/>
    <cellStyle name="Normal 3 2 2 2 7 20" xfId="4273" xr:uid="{00000000-0005-0000-0000-000082710000}"/>
    <cellStyle name="Normal 3 2 2 2 7 3" xfId="596" xr:uid="{00000000-0005-0000-0000-000083710000}"/>
    <cellStyle name="Normal 3 2 2 2 7 3 2" xfId="3580" xr:uid="{00000000-0005-0000-0000-000084710000}"/>
    <cellStyle name="Normal 3 2 2 2 7 3 2 2" xfId="7436" xr:uid="{00000000-0005-0000-0000-000085710000}"/>
    <cellStyle name="Normal 3 2 2 2 7 3 3" xfId="9904" xr:uid="{00000000-0005-0000-0000-000086710000}"/>
    <cellStyle name="Normal 3 2 2 2 7 3 4" xfId="4745" xr:uid="{00000000-0005-0000-0000-000087710000}"/>
    <cellStyle name="Normal 3 2 2 2 7 4" xfId="770" xr:uid="{00000000-0005-0000-0000-000088710000}"/>
    <cellStyle name="Normal 3 2 2 2 7 4 2" xfId="3754" xr:uid="{00000000-0005-0000-0000-000089710000}"/>
    <cellStyle name="Normal 3 2 2 2 7 4 2 2" xfId="7437" xr:uid="{00000000-0005-0000-0000-00008A710000}"/>
    <cellStyle name="Normal 3 2 2 2 7 4 3" xfId="9905" xr:uid="{00000000-0005-0000-0000-00008B710000}"/>
    <cellStyle name="Normal 3 2 2 2 7 4 4" xfId="4919" xr:uid="{00000000-0005-0000-0000-00008C710000}"/>
    <cellStyle name="Normal 3 2 2 2 7 5" xfId="945" xr:uid="{00000000-0005-0000-0000-00008D710000}"/>
    <cellStyle name="Normal 3 2 2 2 7 5 2" xfId="3929" xr:uid="{00000000-0005-0000-0000-00008E710000}"/>
    <cellStyle name="Normal 3 2 2 2 7 5 2 2" xfId="7438" xr:uid="{00000000-0005-0000-0000-00008F710000}"/>
    <cellStyle name="Normal 3 2 2 2 7 5 3" xfId="9906" xr:uid="{00000000-0005-0000-0000-000090710000}"/>
    <cellStyle name="Normal 3 2 2 2 7 5 4" xfId="5093" xr:uid="{00000000-0005-0000-0000-000091710000}"/>
    <cellStyle name="Normal 3 2 2 2 7 6" xfId="1121" xr:uid="{00000000-0005-0000-0000-000092710000}"/>
    <cellStyle name="Normal 3 2 2 2 7 6 2" xfId="7439" xr:uid="{00000000-0005-0000-0000-000093710000}"/>
    <cellStyle name="Normal 3 2 2 2 7 6 3" xfId="9907" xr:uid="{00000000-0005-0000-0000-000094710000}"/>
    <cellStyle name="Normal 3 2 2 2 7 6 4" xfId="5267" xr:uid="{00000000-0005-0000-0000-000095710000}"/>
    <cellStyle name="Normal 3 2 2 2 7 7" xfId="1295" xr:uid="{00000000-0005-0000-0000-000096710000}"/>
    <cellStyle name="Normal 3 2 2 2 7 7 2" xfId="7440" xr:uid="{00000000-0005-0000-0000-000097710000}"/>
    <cellStyle name="Normal 3 2 2 2 7 7 3" xfId="9908" xr:uid="{00000000-0005-0000-0000-000098710000}"/>
    <cellStyle name="Normal 3 2 2 2 7 7 4" xfId="5473" xr:uid="{00000000-0005-0000-0000-000099710000}"/>
    <cellStyle name="Normal 3 2 2 2 7 8" xfId="1469" xr:uid="{00000000-0005-0000-0000-00009A710000}"/>
    <cellStyle name="Normal 3 2 2 2 7 8 2" xfId="7441" xr:uid="{00000000-0005-0000-0000-00009B710000}"/>
    <cellStyle name="Normal 3 2 2 2 7 8 3" xfId="9909" xr:uid="{00000000-0005-0000-0000-00009C710000}"/>
    <cellStyle name="Normal 3 2 2 2 7 8 4" xfId="5647" xr:uid="{00000000-0005-0000-0000-00009D710000}"/>
    <cellStyle name="Normal 3 2 2 2 7 9" xfId="1643" xr:uid="{00000000-0005-0000-0000-00009E710000}"/>
    <cellStyle name="Normal 3 2 2 2 7 9 2" xfId="7442" xr:uid="{00000000-0005-0000-0000-00009F710000}"/>
    <cellStyle name="Normal 3 2 2 2 7 9 3" xfId="9910" xr:uid="{00000000-0005-0000-0000-0000A0710000}"/>
    <cellStyle name="Normal 3 2 2 2 7 9 4" xfId="5821" xr:uid="{00000000-0005-0000-0000-0000A1710000}"/>
    <cellStyle name="Normal 3 2 2 2 8" xfId="190" xr:uid="{00000000-0005-0000-0000-0000A2710000}"/>
    <cellStyle name="Normal 3 2 2 2 8 2" xfId="3193" xr:uid="{00000000-0005-0000-0000-0000A3710000}"/>
    <cellStyle name="Normal 3 2 2 2 8 2 2" xfId="7444" xr:uid="{00000000-0005-0000-0000-0000A4710000}"/>
    <cellStyle name="Normal 3 2 2 2 8 2 3" xfId="9912" xr:uid="{00000000-0005-0000-0000-0000A5710000}"/>
    <cellStyle name="Normal 3 2 2 2 8 2 4" xfId="5434" xr:uid="{00000000-0005-0000-0000-0000A6710000}"/>
    <cellStyle name="Normal 3 2 2 2 8 3" xfId="7443" xr:uid="{00000000-0005-0000-0000-0000A7710000}"/>
    <cellStyle name="Normal 3 2 2 2 8 4" xfId="9911" xr:uid="{00000000-0005-0000-0000-0000A8710000}"/>
    <cellStyle name="Normal 3 2 2 2 8 5" xfId="4489" xr:uid="{00000000-0005-0000-0000-0000A9710000}"/>
    <cellStyle name="Normal 3 2 2 2 9" xfId="383" xr:uid="{00000000-0005-0000-0000-0000AA710000}"/>
    <cellStyle name="Normal 3 2 2 2 9 2" xfId="3367" xr:uid="{00000000-0005-0000-0000-0000AB710000}"/>
    <cellStyle name="Normal 3 2 2 2 9 2 2" xfId="7445" xr:uid="{00000000-0005-0000-0000-0000AC710000}"/>
    <cellStyle name="Normal 3 2 2 2 9 3" xfId="9913" xr:uid="{00000000-0005-0000-0000-0000AD710000}"/>
    <cellStyle name="Normal 3 2 2 2 9 4" xfId="4706" xr:uid="{00000000-0005-0000-0000-0000AE710000}"/>
    <cellStyle name="Normal 3 2 2 20" xfId="2127" xr:uid="{00000000-0005-0000-0000-0000AF710000}"/>
    <cellStyle name="Normal 3 2 2 20 2" xfId="7446" xr:uid="{00000000-0005-0000-0000-0000B0710000}"/>
    <cellStyle name="Normal 3 2 2 20 3" xfId="9914" xr:uid="{00000000-0005-0000-0000-0000B1710000}"/>
    <cellStyle name="Normal 3 2 2 20 4" xfId="6481" xr:uid="{00000000-0005-0000-0000-0000B2710000}"/>
    <cellStyle name="Normal 3 2 2 21" xfId="2301" xr:uid="{00000000-0005-0000-0000-0000B3710000}"/>
    <cellStyle name="Normal 3 2 2 21 2" xfId="7447" xr:uid="{00000000-0005-0000-0000-0000B4710000}"/>
    <cellStyle name="Normal 3 2 2 21 3" xfId="9915" xr:uid="{00000000-0005-0000-0000-0000B5710000}"/>
    <cellStyle name="Normal 3 2 2 21 4" xfId="6655" xr:uid="{00000000-0005-0000-0000-0000B6710000}"/>
    <cellStyle name="Normal 3 2 2 22" xfId="2473" xr:uid="{00000000-0005-0000-0000-0000B7710000}"/>
    <cellStyle name="Normal 3 2 2 22 2" xfId="6867" xr:uid="{00000000-0005-0000-0000-0000B8710000}"/>
    <cellStyle name="Normal 3 2 2 23" xfId="2643" xr:uid="{00000000-0005-0000-0000-0000B9710000}"/>
    <cellStyle name="Normal 3 2 2 23 2" xfId="9335" xr:uid="{00000000-0005-0000-0000-0000BA710000}"/>
    <cellStyle name="Normal 3 2 2 24" xfId="2813" xr:uid="{00000000-0005-0000-0000-0000BB710000}"/>
    <cellStyle name="Normal 3 2 2 24 2" xfId="11767" xr:uid="{00000000-0005-0000-0000-0000BC710000}"/>
    <cellStyle name="Normal 3 2 2 25" xfId="2984" xr:uid="{00000000-0005-0000-0000-0000BD710000}"/>
    <cellStyle name="Normal 3 2 2 26" xfId="3154" xr:uid="{00000000-0005-0000-0000-0000BE710000}"/>
    <cellStyle name="Normal 3 2 2 27" xfId="4061" xr:uid="{00000000-0005-0000-0000-0000BF710000}"/>
    <cellStyle name="Normal 3 2 2 28" xfId="4233" xr:uid="{00000000-0005-0000-0000-0000C0710000}"/>
    <cellStyle name="Normal 3 2 2 3" xfId="82" xr:uid="{00000000-0005-0000-0000-0000C1710000}"/>
    <cellStyle name="Normal 3 2 2 3 10" xfId="771" xr:uid="{00000000-0005-0000-0000-0000C2710000}"/>
    <cellStyle name="Normal 3 2 2 3 10 2" xfId="3755" xr:uid="{00000000-0005-0000-0000-0000C3710000}"/>
    <cellStyle name="Normal 3 2 2 3 10 2 2" xfId="7449" xr:uid="{00000000-0005-0000-0000-0000C4710000}"/>
    <cellStyle name="Normal 3 2 2 3 10 3" xfId="9917" xr:uid="{00000000-0005-0000-0000-0000C5710000}"/>
    <cellStyle name="Normal 3 2 2 3 10 4" xfId="5094" xr:uid="{00000000-0005-0000-0000-0000C6710000}"/>
    <cellStyle name="Normal 3 2 2 3 11" xfId="946" xr:uid="{00000000-0005-0000-0000-0000C7710000}"/>
    <cellStyle name="Normal 3 2 2 3 11 2" xfId="3930" xr:uid="{00000000-0005-0000-0000-0000C8710000}"/>
    <cellStyle name="Normal 3 2 2 3 11 2 2" xfId="7450" xr:uid="{00000000-0005-0000-0000-0000C9710000}"/>
    <cellStyle name="Normal 3 2 2 3 11 3" xfId="9918" xr:uid="{00000000-0005-0000-0000-0000CA710000}"/>
    <cellStyle name="Normal 3 2 2 3 11 4" xfId="5268" xr:uid="{00000000-0005-0000-0000-0000CB710000}"/>
    <cellStyle name="Normal 3 2 2 3 12" xfId="1122" xr:uid="{00000000-0005-0000-0000-0000CC710000}"/>
    <cellStyle name="Normal 3 2 2 3 12 2" xfId="7451" xr:uid="{00000000-0005-0000-0000-0000CD710000}"/>
    <cellStyle name="Normal 3 2 2 3 12 3" xfId="9919" xr:uid="{00000000-0005-0000-0000-0000CE710000}"/>
    <cellStyle name="Normal 3 2 2 3 12 4" xfId="5403" xr:uid="{00000000-0005-0000-0000-0000CF710000}"/>
    <cellStyle name="Normal 3 2 2 3 13" xfId="1296" xr:uid="{00000000-0005-0000-0000-0000D0710000}"/>
    <cellStyle name="Normal 3 2 2 3 13 2" xfId="7452" xr:uid="{00000000-0005-0000-0000-0000D1710000}"/>
    <cellStyle name="Normal 3 2 2 3 13 3" xfId="9920" xr:uid="{00000000-0005-0000-0000-0000D2710000}"/>
    <cellStyle name="Normal 3 2 2 3 13 4" xfId="5648" xr:uid="{00000000-0005-0000-0000-0000D3710000}"/>
    <cellStyle name="Normal 3 2 2 3 14" xfId="1470" xr:uid="{00000000-0005-0000-0000-0000D4710000}"/>
    <cellStyle name="Normal 3 2 2 3 14 2" xfId="7453" xr:uid="{00000000-0005-0000-0000-0000D5710000}"/>
    <cellStyle name="Normal 3 2 2 3 14 3" xfId="9921" xr:uid="{00000000-0005-0000-0000-0000D6710000}"/>
    <cellStyle name="Normal 3 2 2 3 14 4" xfId="5822" xr:uid="{00000000-0005-0000-0000-0000D7710000}"/>
    <cellStyle name="Normal 3 2 2 3 15" xfId="1644" xr:uid="{00000000-0005-0000-0000-0000D8710000}"/>
    <cellStyle name="Normal 3 2 2 3 15 2" xfId="7454" xr:uid="{00000000-0005-0000-0000-0000D9710000}"/>
    <cellStyle name="Normal 3 2 2 3 15 3" xfId="9922" xr:uid="{00000000-0005-0000-0000-0000DA710000}"/>
    <cellStyle name="Normal 3 2 2 3 15 4" xfId="5996" xr:uid="{00000000-0005-0000-0000-0000DB710000}"/>
    <cellStyle name="Normal 3 2 2 3 16" xfId="1818" xr:uid="{00000000-0005-0000-0000-0000DC710000}"/>
    <cellStyle name="Normal 3 2 2 3 16 2" xfId="7455" xr:uid="{00000000-0005-0000-0000-0000DD710000}"/>
    <cellStyle name="Normal 3 2 2 3 16 3" xfId="9923" xr:uid="{00000000-0005-0000-0000-0000DE710000}"/>
    <cellStyle name="Normal 3 2 2 3 16 4" xfId="6170" xr:uid="{00000000-0005-0000-0000-0000DF710000}"/>
    <cellStyle name="Normal 3 2 2 3 17" xfId="1992" xr:uid="{00000000-0005-0000-0000-0000E0710000}"/>
    <cellStyle name="Normal 3 2 2 3 17 2" xfId="7456" xr:uid="{00000000-0005-0000-0000-0000E1710000}"/>
    <cellStyle name="Normal 3 2 2 3 17 3" xfId="9924" xr:uid="{00000000-0005-0000-0000-0000E2710000}"/>
    <cellStyle name="Normal 3 2 2 3 17 4" xfId="6344" xr:uid="{00000000-0005-0000-0000-0000E3710000}"/>
    <cellStyle name="Normal 3 2 2 3 18" xfId="2168" xr:uid="{00000000-0005-0000-0000-0000E4710000}"/>
    <cellStyle name="Normal 3 2 2 3 18 2" xfId="7457" xr:uid="{00000000-0005-0000-0000-0000E5710000}"/>
    <cellStyle name="Normal 3 2 2 3 18 3" xfId="9925" xr:uid="{00000000-0005-0000-0000-0000E6710000}"/>
    <cellStyle name="Normal 3 2 2 3 18 4" xfId="6522" xr:uid="{00000000-0005-0000-0000-0000E7710000}"/>
    <cellStyle name="Normal 3 2 2 3 19" xfId="2342" xr:uid="{00000000-0005-0000-0000-0000E8710000}"/>
    <cellStyle name="Normal 3 2 2 3 19 2" xfId="7458" xr:uid="{00000000-0005-0000-0000-0000E9710000}"/>
    <cellStyle name="Normal 3 2 2 3 19 3" xfId="9926" xr:uid="{00000000-0005-0000-0000-0000EA710000}"/>
    <cellStyle name="Normal 3 2 2 3 19 4" xfId="6696" xr:uid="{00000000-0005-0000-0000-0000EB710000}"/>
    <cellStyle name="Normal 3 2 2 3 2" xfId="100" xr:uid="{00000000-0005-0000-0000-0000EC710000}"/>
    <cellStyle name="Normal 3 2 2 3 2 10" xfId="1123" xr:uid="{00000000-0005-0000-0000-0000ED710000}"/>
    <cellStyle name="Normal 3 2 2 3 2 10 2" xfId="7460" xr:uid="{00000000-0005-0000-0000-0000EE710000}"/>
    <cellStyle name="Normal 3 2 2 3 2 10 3" xfId="9928" xr:uid="{00000000-0005-0000-0000-0000EF710000}"/>
    <cellStyle name="Normal 3 2 2 3 2 10 4" xfId="5410" xr:uid="{00000000-0005-0000-0000-0000F0710000}"/>
    <cellStyle name="Normal 3 2 2 3 2 11" xfId="1297" xr:uid="{00000000-0005-0000-0000-0000F1710000}"/>
    <cellStyle name="Normal 3 2 2 3 2 11 2" xfId="7461" xr:uid="{00000000-0005-0000-0000-0000F2710000}"/>
    <cellStyle name="Normal 3 2 2 3 2 11 3" xfId="9929" xr:uid="{00000000-0005-0000-0000-0000F3710000}"/>
    <cellStyle name="Normal 3 2 2 3 2 11 4" xfId="5649" xr:uid="{00000000-0005-0000-0000-0000F4710000}"/>
    <cellStyle name="Normal 3 2 2 3 2 12" xfId="1471" xr:uid="{00000000-0005-0000-0000-0000F5710000}"/>
    <cellStyle name="Normal 3 2 2 3 2 12 2" xfId="7462" xr:uid="{00000000-0005-0000-0000-0000F6710000}"/>
    <cellStyle name="Normal 3 2 2 3 2 12 3" xfId="9930" xr:uid="{00000000-0005-0000-0000-0000F7710000}"/>
    <cellStyle name="Normal 3 2 2 3 2 12 4" xfId="5823" xr:uid="{00000000-0005-0000-0000-0000F8710000}"/>
    <cellStyle name="Normal 3 2 2 3 2 13" xfId="1645" xr:uid="{00000000-0005-0000-0000-0000F9710000}"/>
    <cellStyle name="Normal 3 2 2 3 2 13 2" xfId="7463" xr:uid="{00000000-0005-0000-0000-0000FA710000}"/>
    <cellStyle name="Normal 3 2 2 3 2 13 3" xfId="9931" xr:uid="{00000000-0005-0000-0000-0000FB710000}"/>
    <cellStyle name="Normal 3 2 2 3 2 13 4" xfId="5997" xr:uid="{00000000-0005-0000-0000-0000FC710000}"/>
    <cellStyle name="Normal 3 2 2 3 2 14" xfId="1819" xr:uid="{00000000-0005-0000-0000-0000FD710000}"/>
    <cellStyle name="Normal 3 2 2 3 2 14 2" xfId="7464" xr:uid="{00000000-0005-0000-0000-0000FE710000}"/>
    <cellStyle name="Normal 3 2 2 3 2 14 3" xfId="9932" xr:uid="{00000000-0005-0000-0000-0000FF710000}"/>
    <cellStyle name="Normal 3 2 2 3 2 14 4" xfId="6171" xr:uid="{00000000-0005-0000-0000-000000720000}"/>
    <cellStyle name="Normal 3 2 2 3 2 15" xfId="1993" xr:uid="{00000000-0005-0000-0000-000001720000}"/>
    <cellStyle name="Normal 3 2 2 3 2 15 2" xfId="7465" xr:uid="{00000000-0005-0000-0000-000002720000}"/>
    <cellStyle name="Normal 3 2 2 3 2 15 3" xfId="9933" xr:uid="{00000000-0005-0000-0000-000003720000}"/>
    <cellStyle name="Normal 3 2 2 3 2 15 4" xfId="6345" xr:uid="{00000000-0005-0000-0000-000004720000}"/>
    <cellStyle name="Normal 3 2 2 3 2 16" xfId="2169" xr:uid="{00000000-0005-0000-0000-000005720000}"/>
    <cellStyle name="Normal 3 2 2 3 2 16 2" xfId="7466" xr:uid="{00000000-0005-0000-0000-000006720000}"/>
    <cellStyle name="Normal 3 2 2 3 2 16 3" xfId="9934" xr:uid="{00000000-0005-0000-0000-000007720000}"/>
    <cellStyle name="Normal 3 2 2 3 2 16 4" xfId="6523" xr:uid="{00000000-0005-0000-0000-000008720000}"/>
    <cellStyle name="Normal 3 2 2 3 2 17" xfId="2343" xr:uid="{00000000-0005-0000-0000-000009720000}"/>
    <cellStyle name="Normal 3 2 2 3 2 17 2" xfId="7467" xr:uid="{00000000-0005-0000-0000-00000A720000}"/>
    <cellStyle name="Normal 3 2 2 3 2 17 3" xfId="9935" xr:uid="{00000000-0005-0000-0000-00000B720000}"/>
    <cellStyle name="Normal 3 2 2 3 2 17 4" xfId="6697" xr:uid="{00000000-0005-0000-0000-00000C720000}"/>
    <cellStyle name="Normal 3 2 2 3 2 18" xfId="2515" xr:uid="{00000000-0005-0000-0000-00000D720000}"/>
    <cellStyle name="Normal 3 2 2 3 2 18 2" xfId="7459" xr:uid="{00000000-0005-0000-0000-00000E720000}"/>
    <cellStyle name="Normal 3 2 2 3 2 19" xfId="2685" xr:uid="{00000000-0005-0000-0000-00000F720000}"/>
    <cellStyle name="Normal 3 2 2 3 2 19 2" xfId="9927" xr:uid="{00000000-0005-0000-0000-000010720000}"/>
    <cellStyle name="Normal 3 2 2 3 2 2" xfId="119" xr:uid="{00000000-0005-0000-0000-000011720000}"/>
    <cellStyle name="Normal 3 2 2 3 2 2 10" xfId="1298" xr:uid="{00000000-0005-0000-0000-000012720000}"/>
    <cellStyle name="Normal 3 2 2 3 2 2 10 2" xfId="7469" xr:uid="{00000000-0005-0000-0000-000013720000}"/>
    <cellStyle name="Normal 3 2 2 3 2 2 10 3" xfId="9937" xr:uid="{00000000-0005-0000-0000-000014720000}"/>
    <cellStyle name="Normal 3 2 2 3 2 2 10 4" xfId="5650" xr:uid="{00000000-0005-0000-0000-000015720000}"/>
    <cellStyle name="Normal 3 2 2 3 2 2 11" xfId="1472" xr:uid="{00000000-0005-0000-0000-000016720000}"/>
    <cellStyle name="Normal 3 2 2 3 2 2 11 2" xfId="7470" xr:uid="{00000000-0005-0000-0000-000017720000}"/>
    <cellStyle name="Normal 3 2 2 3 2 2 11 3" xfId="9938" xr:uid="{00000000-0005-0000-0000-000018720000}"/>
    <cellStyle name="Normal 3 2 2 3 2 2 11 4" xfId="5824" xr:uid="{00000000-0005-0000-0000-000019720000}"/>
    <cellStyle name="Normal 3 2 2 3 2 2 12" xfId="1646" xr:uid="{00000000-0005-0000-0000-00001A720000}"/>
    <cellStyle name="Normal 3 2 2 3 2 2 12 2" xfId="7471" xr:uid="{00000000-0005-0000-0000-00001B720000}"/>
    <cellStyle name="Normal 3 2 2 3 2 2 12 3" xfId="9939" xr:uid="{00000000-0005-0000-0000-00001C720000}"/>
    <cellStyle name="Normal 3 2 2 3 2 2 12 4" xfId="5998" xr:uid="{00000000-0005-0000-0000-00001D720000}"/>
    <cellStyle name="Normal 3 2 2 3 2 2 13" xfId="1820" xr:uid="{00000000-0005-0000-0000-00001E720000}"/>
    <cellStyle name="Normal 3 2 2 3 2 2 13 2" xfId="7472" xr:uid="{00000000-0005-0000-0000-00001F720000}"/>
    <cellStyle name="Normal 3 2 2 3 2 2 13 3" xfId="9940" xr:uid="{00000000-0005-0000-0000-000020720000}"/>
    <cellStyle name="Normal 3 2 2 3 2 2 13 4" xfId="6172" xr:uid="{00000000-0005-0000-0000-000021720000}"/>
    <cellStyle name="Normal 3 2 2 3 2 2 14" xfId="1994" xr:uid="{00000000-0005-0000-0000-000022720000}"/>
    <cellStyle name="Normal 3 2 2 3 2 2 14 2" xfId="7473" xr:uid="{00000000-0005-0000-0000-000023720000}"/>
    <cellStyle name="Normal 3 2 2 3 2 2 14 3" xfId="9941" xr:uid="{00000000-0005-0000-0000-000024720000}"/>
    <cellStyle name="Normal 3 2 2 3 2 2 14 4" xfId="6346" xr:uid="{00000000-0005-0000-0000-000025720000}"/>
    <cellStyle name="Normal 3 2 2 3 2 2 15" xfId="2170" xr:uid="{00000000-0005-0000-0000-000026720000}"/>
    <cellStyle name="Normal 3 2 2 3 2 2 15 2" xfId="7474" xr:uid="{00000000-0005-0000-0000-000027720000}"/>
    <cellStyle name="Normal 3 2 2 3 2 2 15 3" xfId="9942" xr:uid="{00000000-0005-0000-0000-000028720000}"/>
    <cellStyle name="Normal 3 2 2 3 2 2 15 4" xfId="6524" xr:uid="{00000000-0005-0000-0000-000029720000}"/>
    <cellStyle name="Normal 3 2 2 3 2 2 16" xfId="2344" xr:uid="{00000000-0005-0000-0000-00002A720000}"/>
    <cellStyle name="Normal 3 2 2 3 2 2 16 2" xfId="7475" xr:uid="{00000000-0005-0000-0000-00002B720000}"/>
    <cellStyle name="Normal 3 2 2 3 2 2 16 3" xfId="9943" xr:uid="{00000000-0005-0000-0000-00002C720000}"/>
    <cellStyle name="Normal 3 2 2 3 2 2 16 4" xfId="6698" xr:uid="{00000000-0005-0000-0000-00002D720000}"/>
    <cellStyle name="Normal 3 2 2 3 2 2 17" xfId="2516" xr:uid="{00000000-0005-0000-0000-00002E720000}"/>
    <cellStyle name="Normal 3 2 2 3 2 2 17 2" xfId="7468" xr:uid="{00000000-0005-0000-0000-00002F720000}"/>
    <cellStyle name="Normal 3 2 2 3 2 2 18" xfId="2686" xr:uid="{00000000-0005-0000-0000-000030720000}"/>
    <cellStyle name="Normal 3 2 2 3 2 2 18 2" xfId="9936" xr:uid="{00000000-0005-0000-0000-000031720000}"/>
    <cellStyle name="Normal 3 2 2 3 2 2 19" xfId="2856" xr:uid="{00000000-0005-0000-0000-000032720000}"/>
    <cellStyle name="Normal 3 2 2 3 2 2 19 2" xfId="11810" xr:uid="{00000000-0005-0000-0000-000033720000}"/>
    <cellStyle name="Normal 3 2 2 3 2 2 2" xfId="233" xr:uid="{00000000-0005-0000-0000-000034720000}"/>
    <cellStyle name="Normal 3 2 2 3 2 2 2 10" xfId="1647" xr:uid="{00000000-0005-0000-0000-000035720000}"/>
    <cellStyle name="Normal 3 2 2 3 2 2 2 10 2" xfId="7477" xr:uid="{00000000-0005-0000-0000-000036720000}"/>
    <cellStyle name="Normal 3 2 2 3 2 2 2 10 3" xfId="9945" xr:uid="{00000000-0005-0000-0000-000037720000}"/>
    <cellStyle name="Normal 3 2 2 3 2 2 2 10 4" xfId="5825" xr:uid="{00000000-0005-0000-0000-000038720000}"/>
    <cellStyle name="Normal 3 2 2 3 2 2 2 11" xfId="1821" xr:uid="{00000000-0005-0000-0000-000039720000}"/>
    <cellStyle name="Normal 3 2 2 3 2 2 2 11 2" xfId="7478" xr:uid="{00000000-0005-0000-0000-00003A720000}"/>
    <cellStyle name="Normal 3 2 2 3 2 2 2 11 3" xfId="9946" xr:uid="{00000000-0005-0000-0000-00003B720000}"/>
    <cellStyle name="Normal 3 2 2 3 2 2 2 11 4" xfId="5999" xr:uid="{00000000-0005-0000-0000-00003C720000}"/>
    <cellStyle name="Normal 3 2 2 3 2 2 2 12" xfId="1995" xr:uid="{00000000-0005-0000-0000-00003D720000}"/>
    <cellStyle name="Normal 3 2 2 3 2 2 2 12 2" xfId="7479" xr:uid="{00000000-0005-0000-0000-00003E720000}"/>
    <cellStyle name="Normal 3 2 2 3 2 2 2 12 3" xfId="9947" xr:uid="{00000000-0005-0000-0000-00003F720000}"/>
    <cellStyle name="Normal 3 2 2 3 2 2 2 12 4" xfId="6173" xr:uid="{00000000-0005-0000-0000-000040720000}"/>
    <cellStyle name="Normal 3 2 2 3 2 2 2 13" xfId="2171" xr:uid="{00000000-0005-0000-0000-000041720000}"/>
    <cellStyle name="Normal 3 2 2 3 2 2 2 13 2" xfId="7480" xr:uid="{00000000-0005-0000-0000-000042720000}"/>
    <cellStyle name="Normal 3 2 2 3 2 2 2 13 3" xfId="9948" xr:uid="{00000000-0005-0000-0000-000043720000}"/>
    <cellStyle name="Normal 3 2 2 3 2 2 2 13 4" xfId="6347" xr:uid="{00000000-0005-0000-0000-000044720000}"/>
    <cellStyle name="Normal 3 2 2 3 2 2 2 14" xfId="2345" xr:uid="{00000000-0005-0000-0000-000045720000}"/>
    <cellStyle name="Normal 3 2 2 3 2 2 2 14 2" xfId="7481" xr:uid="{00000000-0005-0000-0000-000046720000}"/>
    <cellStyle name="Normal 3 2 2 3 2 2 2 14 3" xfId="9949" xr:uid="{00000000-0005-0000-0000-000047720000}"/>
    <cellStyle name="Normal 3 2 2 3 2 2 2 14 4" xfId="6525" xr:uid="{00000000-0005-0000-0000-000048720000}"/>
    <cellStyle name="Normal 3 2 2 3 2 2 2 15" xfId="2517" xr:uid="{00000000-0005-0000-0000-000049720000}"/>
    <cellStyle name="Normal 3 2 2 3 2 2 2 15 2" xfId="7482" xr:uid="{00000000-0005-0000-0000-00004A720000}"/>
    <cellStyle name="Normal 3 2 2 3 2 2 2 15 3" xfId="9950" xr:uid="{00000000-0005-0000-0000-00004B720000}"/>
    <cellStyle name="Normal 3 2 2 3 2 2 2 15 4" xfId="6699" xr:uid="{00000000-0005-0000-0000-00004C720000}"/>
    <cellStyle name="Normal 3 2 2 3 2 2 2 16" xfId="2687" xr:uid="{00000000-0005-0000-0000-00004D720000}"/>
    <cellStyle name="Normal 3 2 2 3 2 2 2 16 2" xfId="7476" xr:uid="{00000000-0005-0000-0000-00004E720000}"/>
    <cellStyle name="Normal 3 2 2 3 2 2 2 17" xfId="2857" xr:uid="{00000000-0005-0000-0000-00004F720000}"/>
    <cellStyle name="Normal 3 2 2 3 2 2 2 17 2" xfId="9944" xr:uid="{00000000-0005-0000-0000-000050720000}"/>
    <cellStyle name="Normal 3 2 2 3 2 2 2 18" xfId="3028" xr:uid="{00000000-0005-0000-0000-000051720000}"/>
    <cellStyle name="Normal 3 2 2 3 2 2 2 18 2" xfId="11811" xr:uid="{00000000-0005-0000-0000-000052720000}"/>
    <cellStyle name="Normal 3 2 2 3 2 2 2 19" xfId="3236" xr:uid="{00000000-0005-0000-0000-000053720000}"/>
    <cellStyle name="Normal 3 2 2 3 2 2 2 2" xfId="234" xr:uid="{00000000-0005-0000-0000-000054720000}"/>
    <cellStyle name="Normal 3 2 2 3 2 2 2 2 10" xfId="1822" xr:uid="{00000000-0005-0000-0000-000055720000}"/>
    <cellStyle name="Normal 3 2 2 3 2 2 2 2 10 2" xfId="7484" xr:uid="{00000000-0005-0000-0000-000056720000}"/>
    <cellStyle name="Normal 3 2 2 3 2 2 2 2 10 3" xfId="9952" xr:uid="{00000000-0005-0000-0000-000057720000}"/>
    <cellStyle name="Normal 3 2 2 3 2 2 2 2 10 4" xfId="6000" xr:uid="{00000000-0005-0000-0000-000058720000}"/>
    <cellStyle name="Normal 3 2 2 3 2 2 2 2 11" xfId="1996" xr:uid="{00000000-0005-0000-0000-000059720000}"/>
    <cellStyle name="Normal 3 2 2 3 2 2 2 2 11 2" xfId="7485" xr:uid="{00000000-0005-0000-0000-00005A720000}"/>
    <cellStyle name="Normal 3 2 2 3 2 2 2 2 11 3" xfId="9953" xr:uid="{00000000-0005-0000-0000-00005B720000}"/>
    <cellStyle name="Normal 3 2 2 3 2 2 2 2 11 4" xfId="6174" xr:uid="{00000000-0005-0000-0000-00005C720000}"/>
    <cellStyle name="Normal 3 2 2 3 2 2 2 2 12" xfId="2172" xr:uid="{00000000-0005-0000-0000-00005D720000}"/>
    <cellStyle name="Normal 3 2 2 3 2 2 2 2 12 2" xfId="7486" xr:uid="{00000000-0005-0000-0000-00005E720000}"/>
    <cellStyle name="Normal 3 2 2 3 2 2 2 2 12 3" xfId="9954" xr:uid="{00000000-0005-0000-0000-00005F720000}"/>
    <cellStyle name="Normal 3 2 2 3 2 2 2 2 12 4" xfId="6348" xr:uid="{00000000-0005-0000-0000-000060720000}"/>
    <cellStyle name="Normal 3 2 2 3 2 2 2 2 13" xfId="2346" xr:uid="{00000000-0005-0000-0000-000061720000}"/>
    <cellStyle name="Normal 3 2 2 3 2 2 2 2 13 2" xfId="7487" xr:uid="{00000000-0005-0000-0000-000062720000}"/>
    <cellStyle name="Normal 3 2 2 3 2 2 2 2 13 3" xfId="9955" xr:uid="{00000000-0005-0000-0000-000063720000}"/>
    <cellStyle name="Normal 3 2 2 3 2 2 2 2 13 4" xfId="6526" xr:uid="{00000000-0005-0000-0000-000064720000}"/>
    <cellStyle name="Normal 3 2 2 3 2 2 2 2 14" xfId="2518" xr:uid="{00000000-0005-0000-0000-000065720000}"/>
    <cellStyle name="Normal 3 2 2 3 2 2 2 2 14 2" xfId="7488" xr:uid="{00000000-0005-0000-0000-000066720000}"/>
    <cellStyle name="Normal 3 2 2 3 2 2 2 2 14 3" xfId="9956" xr:uid="{00000000-0005-0000-0000-000067720000}"/>
    <cellStyle name="Normal 3 2 2 3 2 2 2 2 14 4" xfId="6700" xr:uid="{00000000-0005-0000-0000-000068720000}"/>
    <cellStyle name="Normal 3 2 2 3 2 2 2 2 15" xfId="2688" xr:uid="{00000000-0005-0000-0000-000069720000}"/>
    <cellStyle name="Normal 3 2 2 3 2 2 2 2 15 2" xfId="7483" xr:uid="{00000000-0005-0000-0000-00006A720000}"/>
    <cellStyle name="Normal 3 2 2 3 2 2 2 2 16" xfId="2858" xr:uid="{00000000-0005-0000-0000-00006B720000}"/>
    <cellStyle name="Normal 3 2 2 3 2 2 2 2 16 2" xfId="9951" xr:uid="{00000000-0005-0000-0000-00006C720000}"/>
    <cellStyle name="Normal 3 2 2 3 2 2 2 2 17" xfId="3029" xr:uid="{00000000-0005-0000-0000-00006D720000}"/>
    <cellStyle name="Normal 3 2 2 3 2 2 2 2 17 2" xfId="11812" xr:uid="{00000000-0005-0000-0000-00006E720000}"/>
    <cellStyle name="Normal 3 2 2 3 2 2 2 2 18" xfId="3237" xr:uid="{00000000-0005-0000-0000-00006F720000}"/>
    <cellStyle name="Normal 3 2 2 3 2 2 2 2 19" xfId="4106" xr:uid="{00000000-0005-0000-0000-000070720000}"/>
    <cellStyle name="Normal 3 2 2 3 2 2 2 2 2" xfId="427" xr:uid="{00000000-0005-0000-0000-000071720000}"/>
    <cellStyle name="Normal 3 2 2 3 2 2 2 2 2 2" xfId="3411" xr:uid="{00000000-0005-0000-0000-000072720000}"/>
    <cellStyle name="Normal 3 2 2 3 2 2 2 2 2 2 2" xfId="7489" xr:uid="{00000000-0005-0000-0000-000073720000}"/>
    <cellStyle name="Normal 3 2 2 3 2 2 2 2 2 3" xfId="9957" xr:uid="{00000000-0005-0000-0000-000074720000}"/>
    <cellStyle name="Normal 3 2 2 3 2 2 2 2 2 4" xfId="4533" xr:uid="{00000000-0005-0000-0000-000075720000}"/>
    <cellStyle name="Normal 3 2 2 3 2 2 2 2 20" xfId="4278" xr:uid="{00000000-0005-0000-0000-000076720000}"/>
    <cellStyle name="Normal 3 2 2 3 2 2 2 2 3" xfId="601" xr:uid="{00000000-0005-0000-0000-000077720000}"/>
    <cellStyle name="Normal 3 2 2 3 2 2 2 2 3 2" xfId="3585" xr:uid="{00000000-0005-0000-0000-000078720000}"/>
    <cellStyle name="Normal 3 2 2 3 2 2 2 2 3 2 2" xfId="7490" xr:uid="{00000000-0005-0000-0000-000079720000}"/>
    <cellStyle name="Normal 3 2 2 3 2 2 2 2 3 3" xfId="9958" xr:uid="{00000000-0005-0000-0000-00007A720000}"/>
    <cellStyle name="Normal 3 2 2 3 2 2 2 2 3 4" xfId="4750" xr:uid="{00000000-0005-0000-0000-00007B720000}"/>
    <cellStyle name="Normal 3 2 2 3 2 2 2 2 4" xfId="775" xr:uid="{00000000-0005-0000-0000-00007C720000}"/>
    <cellStyle name="Normal 3 2 2 3 2 2 2 2 4 2" xfId="3759" xr:uid="{00000000-0005-0000-0000-00007D720000}"/>
    <cellStyle name="Normal 3 2 2 3 2 2 2 2 4 2 2" xfId="7491" xr:uid="{00000000-0005-0000-0000-00007E720000}"/>
    <cellStyle name="Normal 3 2 2 3 2 2 2 2 4 3" xfId="9959" xr:uid="{00000000-0005-0000-0000-00007F720000}"/>
    <cellStyle name="Normal 3 2 2 3 2 2 2 2 4 4" xfId="4924" xr:uid="{00000000-0005-0000-0000-000080720000}"/>
    <cellStyle name="Normal 3 2 2 3 2 2 2 2 5" xfId="950" xr:uid="{00000000-0005-0000-0000-000081720000}"/>
    <cellStyle name="Normal 3 2 2 3 2 2 2 2 5 2" xfId="3934" xr:uid="{00000000-0005-0000-0000-000082720000}"/>
    <cellStyle name="Normal 3 2 2 3 2 2 2 2 5 2 2" xfId="7492" xr:uid="{00000000-0005-0000-0000-000083720000}"/>
    <cellStyle name="Normal 3 2 2 3 2 2 2 2 5 3" xfId="9960" xr:uid="{00000000-0005-0000-0000-000084720000}"/>
    <cellStyle name="Normal 3 2 2 3 2 2 2 2 5 4" xfId="5098" xr:uid="{00000000-0005-0000-0000-000085720000}"/>
    <cellStyle name="Normal 3 2 2 3 2 2 2 2 6" xfId="1126" xr:uid="{00000000-0005-0000-0000-000086720000}"/>
    <cellStyle name="Normal 3 2 2 3 2 2 2 2 6 2" xfId="7493" xr:uid="{00000000-0005-0000-0000-000087720000}"/>
    <cellStyle name="Normal 3 2 2 3 2 2 2 2 6 3" xfId="9961" xr:uid="{00000000-0005-0000-0000-000088720000}"/>
    <cellStyle name="Normal 3 2 2 3 2 2 2 2 6 4" xfId="5272" xr:uid="{00000000-0005-0000-0000-000089720000}"/>
    <cellStyle name="Normal 3 2 2 3 2 2 2 2 7" xfId="1300" xr:uid="{00000000-0005-0000-0000-00008A720000}"/>
    <cellStyle name="Normal 3 2 2 3 2 2 2 2 7 2" xfId="7494" xr:uid="{00000000-0005-0000-0000-00008B720000}"/>
    <cellStyle name="Normal 3 2 2 3 2 2 2 2 7 3" xfId="9962" xr:uid="{00000000-0005-0000-0000-00008C720000}"/>
    <cellStyle name="Normal 3 2 2 3 2 2 2 2 7 4" xfId="5478" xr:uid="{00000000-0005-0000-0000-00008D720000}"/>
    <cellStyle name="Normal 3 2 2 3 2 2 2 2 8" xfId="1474" xr:uid="{00000000-0005-0000-0000-00008E720000}"/>
    <cellStyle name="Normal 3 2 2 3 2 2 2 2 8 2" xfId="7495" xr:uid="{00000000-0005-0000-0000-00008F720000}"/>
    <cellStyle name="Normal 3 2 2 3 2 2 2 2 8 3" xfId="9963" xr:uid="{00000000-0005-0000-0000-000090720000}"/>
    <cellStyle name="Normal 3 2 2 3 2 2 2 2 8 4" xfId="5652" xr:uid="{00000000-0005-0000-0000-000091720000}"/>
    <cellStyle name="Normal 3 2 2 3 2 2 2 2 9" xfId="1648" xr:uid="{00000000-0005-0000-0000-000092720000}"/>
    <cellStyle name="Normal 3 2 2 3 2 2 2 2 9 2" xfId="7496" xr:uid="{00000000-0005-0000-0000-000093720000}"/>
    <cellStyle name="Normal 3 2 2 3 2 2 2 2 9 3" xfId="9964" xr:uid="{00000000-0005-0000-0000-000094720000}"/>
    <cellStyle name="Normal 3 2 2 3 2 2 2 2 9 4" xfId="5826" xr:uid="{00000000-0005-0000-0000-000095720000}"/>
    <cellStyle name="Normal 3 2 2 3 2 2 2 20" xfId="4105" xr:uid="{00000000-0005-0000-0000-000096720000}"/>
    <cellStyle name="Normal 3 2 2 3 2 2 2 21" xfId="4277" xr:uid="{00000000-0005-0000-0000-000097720000}"/>
    <cellStyle name="Normal 3 2 2 3 2 2 2 3" xfId="426" xr:uid="{00000000-0005-0000-0000-000098720000}"/>
    <cellStyle name="Normal 3 2 2 3 2 2 2 3 2" xfId="3410" xr:uid="{00000000-0005-0000-0000-000099720000}"/>
    <cellStyle name="Normal 3 2 2 3 2 2 2 3 2 2" xfId="7497" xr:uid="{00000000-0005-0000-0000-00009A720000}"/>
    <cellStyle name="Normal 3 2 2 3 2 2 2 3 3" xfId="9965" xr:uid="{00000000-0005-0000-0000-00009B720000}"/>
    <cellStyle name="Normal 3 2 2 3 2 2 2 3 4" xfId="4532" xr:uid="{00000000-0005-0000-0000-00009C720000}"/>
    <cellStyle name="Normal 3 2 2 3 2 2 2 4" xfId="600" xr:uid="{00000000-0005-0000-0000-00009D720000}"/>
    <cellStyle name="Normal 3 2 2 3 2 2 2 4 2" xfId="3584" xr:uid="{00000000-0005-0000-0000-00009E720000}"/>
    <cellStyle name="Normal 3 2 2 3 2 2 2 4 2 2" xfId="7498" xr:uid="{00000000-0005-0000-0000-00009F720000}"/>
    <cellStyle name="Normal 3 2 2 3 2 2 2 4 3" xfId="9966" xr:uid="{00000000-0005-0000-0000-0000A0720000}"/>
    <cellStyle name="Normal 3 2 2 3 2 2 2 4 4" xfId="4749" xr:uid="{00000000-0005-0000-0000-0000A1720000}"/>
    <cellStyle name="Normal 3 2 2 3 2 2 2 5" xfId="774" xr:uid="{00000000-0005-0000-0000-0000A2720000}"/>
    <cellStyle name="Normal 3 2 2 3 2 2 2 5 2" xfId="3758" xr:uid="{00000000-0005-0000-0000-0000A3720000}"/>
    <cellStyle name="Normal 3 2 2 3 2 2 2 5 2 2" xfId="7499" xr:uid="{00000000-0005-0000-0000-0000A4720000}"/>
    <cellStyle name="Normal 3 2 2 3 2 2 2 5 3" xfId="9967" xr:uid="{00000000-0005-0000-0000-0000A5720000}"/>
    <cellStyle name="Normal 3 2 2 3 2 2 2 5 4" xfId="4923" xr:uid="{00000000-0005-0000-0000-0000A6720000}"/>
    <cellStyle name="Normal 3 2 2 3 2 2 2 6" xfId="949" xr:uid="{00000000-0005-0000-0000-0000A7720000}"/>
    <cellStyle name="Normal 3 2 2 3 2 2 2 6 2" xfId="3933" xr:uid="{00000000-0005-0000-0000-0000A8720000}"/>
    <cellStyle name="Normal 3 2 2 3 2 2 2 6 2 2" xfId="7500" xr:uid="{00000000-0005-0000-0000-0000A9720000}"/>
    <cellStyle name="Normal 3 2 2 3 2 2 2 6 3" xfId="9968" xr:uid="{00000000-0005-0000-0000-0000AA720000}"/>
    <cellStyle name="Normal 3 2 2 3 2 2 2 6 4" xfId="5097" xr:uid="{00000000-0005-0000-0000-0000AB720000}"/>
    <cellStyle name="Normal 3 2 2 3 2 2 2 7" xfId="1125" xr:uid="{00000000-0005-0000-0000-0000AC720000}"/>
    <cellStyle name="Normal 3 2 2 3 2 2 2 7 2" xfId="7501" xr:uid="{00000000-0005-0000-0000-0000AD720000}"/>
    <cellStyle name="Normal 3 2 2 3 2 2 2 7 3" xfId="9969" xr:uid="{00000000-0005-0000-0000-0000AE720000}"/>
    <cellStyle name="Normal 3 2 2 3 2 2 2 7 4" xfId="5271" xr:uid="{00000000-0005-0000-0000-0000AF720000}"/>
    <cellStyle name="Normal 3 2 2 3 2 2 2 8" xfId="1299" xr:uid="{00000000-0005-0000-0000-0000B0720000}"/>
    <cellStyle name="Normal 3 2 2 3 2 2 2 8 2" xfId="7502" xr:uid="{00000000-0005-0000-0000-0000B1720000}"/>
    <cellStyle name="Normal 3 2 2 3 2 2 2 8 3" xfId="9970" xr:uid="{00000000-0005-0000-0000-0000B2720000}"/>
    <cellStyle name="Normal 3 2 2 3 2 2 2 8 4" xfId="5477" xr:uid="{00000000-0005-0000-0000-0000B3720000}"/>
    <cellStyle name="Normal 3 2 2 3 2 2 2 9" xfId="1473" xr:uid="{00000000-0005-0000-0000-0000B4720000}"/>
    <cellStyle name="Normal 3 2 2 3 2 2 2 9 2" xfId="7503" xr:uid="{00000000-0005-0000-0000-0000B5720000}"/>
    <cellStyle name="Normal 3 2 2 3 2 2 2 9 3" xfId="9971" xr:uid="{00000000-0005-0000-0000-0000B6720000}"/>
    <cellStyle name="Normal 3 2 2 3 2 2 2 9 4" xfId="5651" xr:uid="{00000000-0005-0000-0000-0000B7720000}"/>
    <cellStyle name="Normal 3 2 2 3 2 2 20" xfId="3027" xr:uid="{00000000-0005-0000-0000-0000B8720000}"/>
    <cellStyle name="Normal 3 2 2 3 2 2 21" xfId="3176" xr:uid="{00000000-0005-0000-0000-0000B9720000}"/>
    <cellStyle name="Normal 3 2 2 3 2 2 22" xfId="4104" xr:uid="{00000000-0005-0000-0000-0000BA720000}"/>
    <cellStyle name="Normal 3 2 2 3 2 2 23" xfId="4276" xr:uid="{00000000-0005-0000-0000-0000BB720000}"/>
    <cellStyle name="Normal 3 2 2 3 2 2 3" xfId="235" xr:uid="{00000000-0005-0000-0000-0000BC720000}"/>
    <cellStyle name="Normal 3 2 2 3 2 2 3 10" xfId="1823" xr:uid="{00000000-0005-0000-0000-0000BD720000}"/>
    <cellStyle name="Normal 3 2 2 3 2 2 3 10 2" xfId="7505" xr:uid="{00000000-0005-0000-0000-0000BE720000}"/>
    <cellStyle name="Normal 3 2 2 3 2 2 3 10 3" xfId="9973" xr:uid="{00000000-0005-0000-0000-0000BF720000}"/>
    <cellStyle name="Normal 3 2 2 3 2 2 3 10 4" xfId="6001" xr:uid="{00000000-0005-0000-0000-0000C0720000}"/>
    <cellStyle name="Normal 3 2 2 3 2 2 3 11" xfId="1997" xr:uid="{00000000-0005-0000-0000-0000C1720000}"/>
    <cellStyle name="Normal 3 2 2 3 2 2 3 11 2" xfId="7506" xr:uid="{00000000-0005-0000-0000-0000C2720000}"/>
    <cellStyle name="Normal 3 2 2 3 2 2 3 11 3" xfId="9974" xr:uid="{00000000-0005-0000-0000-0000C3720000}"/>
    <cellStyle name="Normal 3 2 2 3 2 2 3 11 4" xfId="6175" xr:uid="{00000000-0005-0000-0000-0000C4720000}"/>
    <cellStyle name="Normal 3 2 2 3 2 2 3 12" xfId="2173" xr:uid="{00000000-0005-0000-0000-0000C5720000}"/>
    <cellStyle name="Normal 3 2 2 3 2 2 3 12 2" xfId="7507" xr:uid="{00000000-0005-0000-0000-0000C6720000}"/>
    <cellStyle name="Normal 3 2 2 3 2 2 3 12 3" xfId="9975" xr:uid="{00000000-0005-0000-0000-0000C7720000}"/>
    <cellStyle name="Normal 3 2 2 3 2 2 3 12 4" xfId="6349" xr:uid="{00000000-0005-0000-0000-0000C8720000}"/>
    <cellStyle name="Normal 3 2 2 3 2 2 3 13" xfId="2347" xr:uid="{00000000-0005-0000-0000-0000C9720000}"/>
    <cellStyle name="Normal 3 2 2 3 2 2 3 13 2" xfId="7508" xr:uid="{00000000-0005-0000-0000-0000CA720000}"/>
    <cellStyle name="Normal 3 2 2 3 2 2 3 13 3" xfId="9976" xr:uid="{00000000-0005-0000-0000-0000CB720000}"/>
    <cellStyle name="Normal 3 2 2 3 2 2 3 13 4" xfId="6527" xr:uid="{00000000-0005-0000-0000-0000CC720000}"/>
    <cellStyle name="Normal 3 2 2 3 2 2 3 14" xfId="2519" xr:uid="{00000000-0005-0000-0000-0000CD720000}"/>
    <cellStyle name="Normal 3 2 2 3 2 2 3 14 2" xfId="7509" xr:uid="{00000000-0005-0000-0000-0000CE720000}"/>
    <cellStyle name="Normal 3 2 2 3 2 2 3 14 3" xfId="9977" xr:uid="{00000000-0005-0000-0000-0000CF720000}"/>
    <cellStyle name="Normal 3 2 2 3 2 2 3 14 4" xfId="6701" xr:uid="{00000000-0005-0000-0000-0000D0720000}"/>
    <cellStyle name="Normal 3 2 2 3 2 2 3 15" xfId="2689" xr:uid="{00000000-0005-0000-0000-0000D1720000}"/>
    <cellStyle name="Normal 3 2 2 3 2 2 3 15 2" xfId="7504" xr:uid="{00000000-0005-0000-0000-0000D2720000}"/>
    <cellStyle name="Normal 3 2 2 3 2 2 3 16" xfId="2859" xr:uid="{00000000-0005-0000-0000-0000D3720000}"/>
    <cellStyle name="Normal 3 2 2 3 2 2 3 16 2" xfId="9972" xr:uid="{00000000-0005-0000-0000-0000D4720000}"/>
    <cellStyle name="Normal 3 2 2 3 2 2 3 17" xfId="3030" xr:uid="{00000000-0005-0000-0000-0000D5720000}"/>
    <cellStyle name="Normal 3 2 2 3 2 2 3 17 2" xfId="11813" xr:uid="{00000000-0005-0000-0000-0000D6720000}"/>
    <cellStyle name="Normal 3 2 2 3 2 2 3 18" xfId="3238" xr:uid="{00000000-0005-0000-0000-0000D7720000}"/>
    <cellStyle name="Normal 3 2 2 3 2 2 3 19" xfId="4107" xr:uid="{00000000-0005-0000-0000-0000D8720000}"/>
    <cellStyle name="Normal 3 2 2 3 2 2 3 2" xfId="428" xr:uid="{00000000-0005-0000-0000-0000D9720000}"/>
    <cellStyle name="Normal 3 2 2 3 2 2 3 2 2" xfId="3412" xr:uid="{00000000-0005-0000-0000-0000DA720000}"/>
    <cellStyle name="Normal 3 2 2 3 2 2 3 2 2 2" xfId="7510" xr:uid="{00000000-0005-0000-0000-0000DB720000}"/>
    <cellStyle name="Normal 3 2 2 3 2 2 3 2 3" xfId="9978" xr:uid="{00000000-0005-0000-0000-0000DC720000}"/>
    <cellStyle name="Normal 3 2 2 3 2 2 3 2 4" xfId="4534" xr:uid="{00000000-0005-0000-0000-0000DD720000}"/>
    <cellStyle name="Normal 3 2 2 3 2 2 3 20" xfId="4279" xr:uid="{00000000-0005-0000-0000-0000DE720000}"/>
    <cellStyle name="Normal 3 2 2 3 2 2 3 3" xfId="602" xr:uid="{00000000-0005-0000-0000-0000DF720000}"/>
    <cellStyle name="Normal 3 2 2 3 2 2 3 3 2" xfId="3586" xr:uid="{00000000-0005-0000-0000-0000E0720000}"/>
    <cellStyle name="Normal 3 2 2 3 2 2 3 3 2 2" xfId="7511" xr:uid="{00000000-0005-0000-0000-0000E1720000}"/>
    <cellStyle name="Normal 3 2 2 3 2 2 3 3 3" xfId="9979" xr:uid="{00000000-0005-0000-0000-0000E2720000}"/>
    <cellStyle name="Normal 3 2 2 3 2 2 3 3 4" xfId="4751" xr:uid="{00000000-0005-0000-0000-0000E3720000}"/>
    <cellStyle name="Normal 3 2 2 3 2 2 3 4" xfId="776" xr:uid="{00000000-0005-0000-0000-0000E4720000}"/>
    <cellStyle name="Normal 3 2 2 3 2 2 3 4 2" xfId="3760" xr:uid="{00000000-0005-0000-0000-0000E5720000}"/>
    <cellStyle name="Normal 3 2 2 3 2 2 3 4 2 2" xfId="7512" xr:uid="{00000000-0005-0000-0000-0000E6720000}"/>
    <cellStyle name="Normal 3 2 2 3 2 2 3 4 3" xfId="9980" xr:uid="{00000000-0005-0000-0000-0000E7720000}"/>
    <cellStyle name="Normal 3 2 2 3 2 2 3 4 4" xfId="4925" xr:uid="{00000000-0005-0000-0000-0000E8720000}"/>
    <cellStyle name="Normal 3 2 2 3 2 2 3 5" xfId="951" xr:uid="{00000000-0005-0000-0000-0000E9720000}"/>
    <cellStyle name="Normal 3 2 2 3 2 2 3 5 2" xfId="3935" xr:uid="{00000000-0005-0000-0000-0000EA720000}"/>
    <cellStyle name="Normal 3 2 2 3 2 2 3 5 2 2" xfId="7513" xr:uid="{00000000-0005-0000-0000-0000EB720000}"/>
    <cellStyle name="Normal 3 2 2 3 2 2 3 5 3" xfId="9981" xr:uid="{00000000-0005-0000-0000-0000EC720000}"/>
    <cellStyle name="Normal 3 2 2 3 2 2 3 5 4" xfId="5099" xr:uid="{00000000-0005-0000-0000-0000ED720000}"/>
    <cellStyle name="Normal 3 2 2 3 2 2 3 6" xfId="1127" xr:uid="{00000000-0005-0000-0000-0000EE720000}"/>
    <cellStyle name="Normal 3 2 2 3 2 2 3 6 2" xfId="7514" xr:uid="{00000000-0005-0000-0000-0000EF720000}"/>
    <cellStyle name="Normal 3 2 2 3 2 2 3 6 3" xfId="9982" xr:uid="{00000000-0005-0000-0000-0000F0720000}"/>
    <cellStyle name="Normal 3 2 2 3 2 2 3 6 4" xfId="5273" xr:uid="{00000000-0005-0000-0000-0000F1720000}"/>
    <cellStyle name="Normal 3 2 2 3 2 2 3 7" xfId="1301" xr:uid="{00000000-0005-0000-0000-0000F2720000}"/>
    <cellStyle name="Normal 3 2 2 3 2 2 3 7 2" xfId="7515" xr:uid="{00000000-0005-0000-0000-0000F3720000}"/>
    <cellStyle name="Normal 3 2 2 3 2 2 3 7 3" xfId="9983" xr:uid="{00000000-0005-0000-0000-0000F4720000}"/>
    <cellStyle name="Normal 3 2 2 3 2 2 3 7 4" xfId="5479" xr:uid="{00000000-0005-0000-0000-0000F5720000}"/>
    <cellStyle name="Normal 3 2 2 3 2 2 3 8" xfId="1475" xr:uid="{00000000-0005-0000-0000-0000F6720000}"/>
    <cellStyle name="Normal 3 2 2 3 2 2 3 8 2" xfId="7516" xr:uid="{00000000-0005-0000-0000-0000F7720000}"/>
    <cellStyle name="Normal 3 2 2 3 2 2 3 8 3" xfId="9984" xr:uid="{00000000-0005-0000-0000-0000F8720000}"/>
    <cellStyle name="Normal 3 2 2 3 2 2 3 8 4" xfId="5653" xr:uid="{00000000-0005-0000-0000-0000F9720000}"/>
    <cellStyle name="Normal 3 2 2 3 2 2 3 9" xfId="1649" xr:uid="{00000000-0005-0000-0000-0000FA720000}"/>
    <cellStyle name="Normal 3 2 2 3 2 2 3 9 2" xfId="7517" xr:uid="{00000000-0005-0000-0000-0000FB720000}"/>
    <cellStyle name="Normal 3 2 2 3 2 2 3 9 3" xfId="9985" xr:uid="{00000000-0005-0000-0000-0000FC720000}"/>
    <cellStyle name="Normal 3 2 2 3 2 2 3 9 4" xfId="5827" xr:uid="{00000000-0005-0000-0000-0000FD720000}"/>
    <cellStyle name="Normal 3 2 2 3 2 2 4" xfId="232" xr:uid="{00000000-0005-0000-0000-0000FE720000}"/>
    <cellStyle name="Normal 3 2 2 3 2 2 4 2" xfId="3235" xr:uid="{00000000-0005-0000-0000-0000FF720000}"/>
    <cellStyle name="Normal 3 2 2 3 2 2 4 2 2" xfId="7519" xr:uid="{00000000-0005-0000-0000-000000730000}"/>
    <cellStyle name="Normal 3 2 2 3 2 2 4 2 3" xfId="9987" xr:uid="{00000000-0005-0000-0000-000001730000}"/>
    <cellStyle name="Normal 3 2 2 3 2 2 4 2 4" xfId="5476" xr:uid="{00000000-0005-0000-0000-000002730000}"/>
    <cellStyle name="Normal 3 2 2 3 2 2 4 3" xfId="7518" xr:uid="{00000000-0005-0000-0000-000003730000}"/>
    <cellStyle name="Normal 3 2 2 3 2 2 4 4" xfId="9986" xr:uid="{00000000-0005-0000-0000-000004730000}"/>
    <cellStyle name="Normal 3 2 2 3 2 2 4 5" xfId="4531" xr:uid="{00000000-0005-0000-0000-000005730000}"/>
    <cellStyle name="Normal 3 2 2 3 2 2 5" xfId="425" xr:uid="{00000000-0005-0000-0000-000006730000}"/>
    <cellStyle name="Normal 3 2 2 3 2 2 5 2" xfId="3409" xr:uid="{00000000-0005-0000-0000-000007730000}"/>
    <cellStyle name="Normal 3 2 2 3 2 2 5 2 2" xfId="7520" xr:uid="{00000000-0005-0000-0000-000008730000}"/>
    <cellStyle name="Normal 3 2 2 3 2 2 5 3" xfId="9988" xr:uid="{00000000-0005-0000-0000-000009730000}"/>
    <cellStyle name="Normal 3 2 2 3 2 2 5 4" xfId="4748" xr:uid="{00000000-0005-0000-0000-00000A730000}"/>
    <cellStyle name="Normal 3 2 2 3 2 2 6" xfId="599" xr:uid="{00000000-0005-0000-0000-00000B730000}"/>
    <cellStyle name="Normal 3 2 2 3 2 2 6 2" xfId="3583" xr:uid="{00000000-0005-0000-0000-00000C730000}"/>
    <cellStyle name="Normal 3 2 2 3 2 2 6 2 2" xfId="7521" xr:uid="{00000000-0005-0000-0000-00000D730000}"/>
    <cellStyle name="Normal 3 2 2 3 2 2 6 3" xfId="9989" xr:uid="{00000000-0005-0000-0000-00000E730000}"/>
    <cellStyle name="Normal 3 2 2 3 2 2 6 4" xfId="4922" xr:uid="{00000000-0005-0000-0000-00000F730000}"/>
    <cellStyle name="Normal 3 2 2 3 2 2 7" xfId="773" xr:uid="{00000000-0005-0000-0000-000010730000}"/>
    <cellStyle name="Normal 3 2 2 3 2 2 7 2" xfId="3757" xr:uid="{00000000-0005-0000-0000-000011730000}"/>
    <cellStyle name="Normal 3 2 2 3 2 2 7 2 2" xfId="7522" xr:uid="{00000000-0005-0000-0000-000012730000}"/>
    <cellStyle name="Normal 3 2 2 3 2 2 7 3" xfId="9990" xr:uid="{00000000-0005-0000-0000-000013730000}"/>
    <cellStyle name="Normal 3 2 2 3 2 2 7 4" xfId="5096" xr:uid="{00000000-0005-0000-0000-000014730000}"/>
    <cellStyle name="Normal 3 2 2 3 2 2 8" xfId="948" xr:uid="{00000000-0005-0000-0000-000015730000}"/>
    <cellStyle name="Normal 3 2 2 3 2 2 8 2" xfId="3932" xr:uid="{00000000-0005-0000-0000-000016730000}"/>
    <cellStyle name="Normal 3 2 2 3 2 2 8 2 2" xfId="7523" xr:uid="{00000000-0005-0000-0000-000017730000}"/>
    <cellStyle name="Normal 3 2 2 3 2 2 8 3" xfId="9991" xr:uid="{00000000-0005-0000-0000-000018730000}"/>
    <cellStyle name="Normal 3 2 2 3 2 2 8 4" xfId="5270" xr:uid="{00000000-0005-0000-0000-000019730000}"/>
    <cellStyle name="Normal 3 2 2 3 2 2 9" xfId="1124" xr:uid="{00000000-0005-0000-0000-00001A730000}"/>
    <cellStyle name="Normal 3 2 2 3 2 2 9 2" xfId="7524" xr:uid="{00000000-0005-0000-0000-00001B730000}"/>
    <cellStyle name="Normal 3 2 2 3 2 2 9 3" xfId="9992" xr:uid="{00000000-0005-0000-0000-00001C730000}"/>
    <cellStyle name="Normal 3 2 2 3 2 2 9 4" xfId="5421" xr:uid="{00000000-0005-0000-0000-00001D730000}"/>
    <cellStyle name="Normal 3 2 2 3 2 20" xfId="2855" xr:uid="{00000000-0005-0000-0000-00001E730000}"/>
    <cellStyle name="Normal 3 2 2 3 2 20 2" xfId="11809" xr:uid="{00000000-0005-0000-0000-00001F730000}"/>
    <cellStyle name="Normal 3 2 2 3 2 21" xfId="3026" xr:uid="{00000000-0005-0000-0000-000020730000}"/>
    <cellStyle name="Normal 3 2 2 3 2 22" xfId="3165" xr:uid="{00000000-0005-0000-0000-000021730000}"/>
    <cellStyle name="Normal 3 2 2 3 2 23" xfId="4103" xr:uid="{00000000-0005-0000-0000-000022730000}"/>
    <cellStyle name="Normal 3 2 2 3 2 24" xfId="4275" xr:uid="{00000000-0005-0000-0000-000023730000}"/>
    <cellStyle name="Normal 3 2 2 3 2 3" xfId="236" xr:uid="{00000000-0005-0000-0000-000024730000}"/>
    <cellStyle name="Normal 3 2 2 3 2 3 10" xfId="1650" xr:uid="{00000000-0005-0000-0000-000025730000}"/>
    <cellStyle name="Normal 3 2 2 3 2 3 10 2" xfId="7526" xr:uid="{00000000-0005-0000-0000-000026730000}"/>
    <cellStyle name="Normal 3 2 2 3 2 3 10 3" xfId="9994" xr:uid="{00000000-0005-0000-0000-000027730000}"/>
    <cellStyle name="Normal 3 2 2 3 2 3 10 4" xfId="5828" xr:uid="{00000000-0005-0000-0000-000028730000}"/>
    <cellStyle name="Normal 3 2 2 3 2 3 11" xfId="1824" xr:uid="{00000000-0005-0000-0000-000029730000}"/>
    <cellStyle name="Normal 3 2 2 3 2 3 11 2" xfId="7527" xr:uid="{00000000-0005-0000-0000-00002A730000}"/>
    <cellStyle name="Normal 3 2 2 3 2 3 11 3" xfId="9995" xr:uid="{00000000-0005-0000-0000-00002B730000}"/>
    <cellStyle name="Normal 3 2 2 3 2 3 11 4" xfId="6002" xr:uid="{00000000-0005-0000-0000-00002C730000}"/>
    <cellStyle name="Normal 3 2 2 3 2 3 12" xfId="1998" xr:uid="{00000000-0005-0000-0000-00002D730000}"/>
    <cellStyle name="Normal 3 2 2 3 2 3 12 2" xfId="7528" xr:uid="{00000000-0005-0000-0000-00002E730000}"/>
    <cellStyle name="Normal 3 2 2 3 2 3 12 3" xfId="9996" xr:uid="{00000000-0005-0000-0000-00002F730000}"/>
    <cellStyle name="Normal 3 2 2 3 2 3 12 4" xfId="6176" xr:uid="{00000000-0005-0000-0000-000030730000}"/>
    <cellStyle name="Normal 3 2 2 3 2 3 13" xfId="2174" xr:uid="{00000000-0005-0000-0000-000031730000}"/>
    <cellStyle name="Normal 3 2 2 3 2 3 13 2" xfId="7529" xr:uid="{00000000-0005-0000-0000-000032730000}"/>
    <cellStyle name="Normal 3 2 2 3 2 3 13 3" xfId="9997" xr:uid="{00000000-0005-0000-0000-000033730000}"/>
    <cellStyle name="Normal 3 2 2 3 2 3 13 4" xfId="6350" xr:uid="{00000000-0005-0000-0000-000034730000}"/>
    <cellStyle name="Normal 3 2 2 3 2 3 14" xfId="2348" xr:uid="{00000000-0005-0000-0000-000035730000}"/>
    <cellStyle name="Normal 3 2 2 3 2 3 14 2" xfId="7530" xr:uid="{00000000-0005-0000-0000-000036730000}"/>
    <cellStyle name="Normal 3 2 2 3 2 3 14 3" xfId="9998" xr:uid="{00000000-0005-0000-0000-000037730000}"/>
    <cellStyle name="Normal 3 2 2 3 2 3 14 4" xfId="6528" xr:uid="{00000000-0005-0000-0000-000038730000}"/>
    <cellStyle name="Normal 3 2 2 3 2 3 15" xfId="2520" xr:uid="{00000000-0005-0000-0000-000039730000}"/>
    <cellStyle name="Normal 3 2 2 3 2 3 15 2" xfId="7531" xr:uid="{00000000-0005-0000-0000-00003A730000}"/>
    <cellStyle name="Normal 3 2 2 3 2 3 15 3" xfId="9999" xr:uid="{00000000-0005-0000-0000-00003B730000}"/>
    <cellStyle name="Normal 3 2 2 3 2 3 15 4" xfId="6702" xr:uid="{00000000-0005-0000-0000-00003C730000}"/>
    <cellStyle name="Normal 3 2 2 3 2 3 16" xfId="2690" xr:uid="{00000000-0005-0000-0000-00003D730000}"/>
    <cellStyle name="Normal 3 2 2 3 2 3 16 2" xfId="7525" xr:uid="{00000000-0005-0000-0000-00003E730000}"/>
    <cellStyle name="Normal 3 2 2 3 2 3 17" xfId="2860" xr:uid="{00000000-0005-0000-0000-00003F730000}"/>
    <cellStyle name="Normal 3 2 2 3 2 3 17 2" xfId="9993" xr:uid="{00000000-0005-0000-0000-000040730000}"/>
    <cellStyle name="Normal 3 2 2 3 2 3 18" xfId="3031" xr:uid="{00000000-0005-0000-0000-000041730000}"/>
    <cellStyle name="Normal 3 2 2 3 2 3 18 2" xfId="11814" xr:uid="{00000000-0005-0000-0000-000042730000}"/>
    <cellStyle name="Normal 3 2 2 3 2 3 19" xfId="3239" xr:uid="{00000000-0005-0000-0000-000043730000}"/>
    <cellStyle name="Normal 3 2 2 3 2 3 2" xfId="237" xr:uid="{00000000-0005-0000-0000-000044730000}"/>
    <cellStyle name="Normal 3 2 2 3 2 3 2 10" xfId="1825" xr:uid="{00000000-0005-0000-0000-000045730000}"/>
    <cellStyle name="Normal 3 2 2 3 2 3 2 10 2" xfId="7533" xr:uid="{00000000-0005-0000-0000-000046730000}"/>
    <cellStyle name="Normal 3 2 2 3 2 3 2 10 3" xfId="10001" xr:uid="{00000000-0005-0000-0000-000047730000}"/>
    <cellStyle name="Normal 3 2 2 3 2 3 2 10 4" xfId="6003" xr:uid="{00000000-0005-0000-0000-000048730000}"/>
    <cellStyle name="Normal 3 2 2 3 2 3 2 11" xfId="1999" xr:uid="{00000000-0005-0000-0000-000049730000}"/>
    <cellStyle name="Normal 3 2 2 3 2 3 2 11 2" xfId="7534" xr:uid="{00000000-0005-0000-0000-00004A730000}"/>
    <cellStyle name="Normal 3 2 2 3 2 3 2 11 3" xfId="10002" xr:uid="{00000000-0005-0000-0000-00004B730000}"/>
    <cellStyle name="Normal 3 2 2 3 2 3 2 11 4" xfId="6177" xr:uid="{00000000-0005-0000-0000-00004C730000}"/>
    <cellStyle name="Normal 3 2 2 3 2 3 2 12" xfId="2175" xr:uid="{00000000-0005-0000-0000-00004D730000}"/>
    <cellStyle name="Normal 3 2 2 3 2 3 2 12 2" xfId="7535" xr:uid="{00000000-0005-0000-0000-00004E730000}"/>
    <cellStyle name="Normal 3 2 2 3 2 3 2 12 3" xfId="10003" xr:uid="{00000000-0005-0000-0000-00004F730000}"/>
    <cellStyle name="Normal 3 2 2 3 2 3 2 12 4" xfId="6351" xr:uid="{00000000-0005-0000-0000-000050730000}"/>
    <cellStyle name="Normal 3 2 2 3 2 3 2 13" xfId="2349" xr:uid="{00000000-0005-0000-0000-000051730000}"/>
    <cellStyle name="Normal 3 2 2 3 2 3 2 13 2" xfId="7536" xr:uid="{00000000-0005-0000-0000-000052730000}"/>
    <cellStyle name="Normal 3 2 2 3 2 3 2 13 3" xfId="10004" xr:uid="{00000000-0005-0000-0000-000053730000}"/>
    <cellStyle name="Normal 3 2 2 3 2 3 2 13 4" xfId="6529" xr:uid="{00000000-0005-0000-0000-000054730000}"/>
    <cellStyle name="Normal 3 2 2 3 2 3 2 14" xfId="2521" xr:uid="{00000000-0005-0000-0000-000055730000}"/>
    <cellStyle name="Normal 3 2 2 3 2 3 2 14 2" xfId="7537" xr:uid="{00000000-0005-0000-0000-000056730000}"/>
    <cellStyle name="Normal 3 2 2 3 2 3 2 14 3" xfId="10005" xr:uid="{00000000-0005-0000-0000-000057730000}"/>
    <cellStyle name="Normal 3 2 2 3 2 3 2 14 4" xfId="6703" xr:uid="{00000000-0005-0000-0000-000058730000}"/>
    <cellStyle name="Normal 3 2 2 3 2 3 2 15" xfId="2691" xr:uid="{00000000-0005-0000-0000-000059730000}"/>
    <cellStyle name="Normal 3 2 2 3 2 3 2 15 2" xfId="7532" xr:uid="{00000000-0005-0000-0000-00005A730000}"/>
    <cellStyle name="Normal 3 2 2 3 2 3 2 16" xfId="2861" xr:uid="{00000000-0005-0000-0000-00005B730000}"/>
    <cellStyle name="Normal 3 2 2 3 2 3 2 16 2" xfId="10000" xr:uid="{00000000-0005-0000-0000-00005C730000}"/>
    <cellStyle name="Normal 3 2 2 3 2 3 2 17" xfId="3032" xr:uid="{00000000-0005-0000-0000-00005D730000}"/>
    <cellStyle name="Normal 3 2 2 3 2 3 2 17 2" xfId="11815" xr:uid="{00000000-0005-0000-0000-00005E730000}"/>
    <cellStyle name="Normal 3 2 2 3 2 3 2 18" xfId="3240" xr:uid="{00000000-0005-0000-0000-00005F730000}"/>
    <cellStyle name="Normal 3 2 2 3 2 3 2 19" xfId="4109" xr:uid="{00000000-0005-0000-0000-000060730000}"/>
    <cellStyle name="Normal 3 2 2 3 2 3 2 2" xfId="430" xr:uid="{00000000-0005-0000-0000-000061730000}"/>
    <cellStyle name="Normal 3 2 2 3 2 3 2 2 2" xfId="3414" xr:uid="{00000000-0005-0000-0000-000062730000}"/>
    <cellStyle name="Normal 3 2 2 3 2 3 2 2 2 2" xfId="7538" xr:uid="{00000000-0005-0000-0000-000063730000}"/>
    <cellStyle name="Normal 3 2 2 3 2 3 2 2 3" xfId="10006" xr:uid="{00000000-0005-0000-0000-000064730000}"/>
    <cellStyle name="Normal 3 2 2 3 2 3 2 2 4" xfId="4536" xr:uid="{00000000-0005-0000-0000-000065730000}"/>
    <cellStyle name="Normal 3 2 2 3 2 3 2 20" xfId="4281" xr:uid="{00000000-0005-0000-0000-000066730000}"/>
    <cellStyle name="Normal 3 2 2 3 2 3 2 3" xfId="604" xr:uid="{00000000-0005-0000-0000-000067730000}"/>
    <cellStyle name="Normal 3 2 2 3 2 3 2 3 2" xfId="3588" xr:uid="{00000000-0005-0000-0000-000068730000}"/>
    <cellStyle name="Normal 3 2 2 3 2 3 2 3 2 2" xfId="7539" xr:uid="{00000000-0005-0000-0000-000069730000}"/>
    <cellStyle name="Normal 3 2 2 3 2 3 2 3 3" xfId="10007" xr:uid="{00000000-0005-0000-0000-00006A730000}"/>
    <cellStyle name="Normal 3 2 2 3 2 3 2 3 4" xfId="4753" xr:uid="{00000000-0005-0000-0000-00006B730000}"/>
    <cellStyle name="Normal 3 2 2 3 2 3 2 4" xfId="778" xr:uid="{00000000-0005-0000-0000-00006C730000}"/>
    <cellStyle name="Normal 3 2 2 3 2 3 2 4 2" xfId="3762" xr:uid="{00000000-0005-0000-0000-00006D730000}"/>
    <cellStyle name="Normal 3 2 2 3 2 3 2 4 2 2" xfId="7540" xr:uid="{00000000-0005-0000-0000-00006E730000}"/>
    <cellStyle name="Normal 3 2 2 3 2 3 2 4 3" xfId="10008" xr:uid="{00000000-0005-0000-0000-00006F730000}"/>
    <cellStyle name="Normal 3 2 2 3 2 3 2 4 4" xfId="4927" xr:uid="{00000000-0005-0000-0000-000070730000}"/>
    <cellStyle name="Normal 3 2 2 3 2 3 2 5" xfId="953" xr:uid="{00000000-0005-0000-0000-000071730000}"/>
    <cellStyle name="Normal 3 2 2 3 2 3 2 5 2" xfId="3937" xr:uid="{00000000-0005-0000-0000-000072730000}"/>
    <cellStyle name="Normal 3 2 2 3 2 3 2 5 2 2" xfId="7541" xr:uid="{00000000-0005-0000-0000-000073730000}"/>
    <cellStyle name="Normal 3 2 2 3 2 3 2 5 3" xfId="10009" xr:uid="{00000000-0005-0000-0000-000074730000}"/>
    <cellStyle name="Normal 3 2 2 3 2 3 2 5 4" xfId="5101" xr:uid="{00000000-0005-0000-0000-000075730000}"/>
    <cellStyle name="Normal 3 2 2 3 2 3 2 6" xfId="1129" xr:uid="{00000000-0005-0000-0000-000076730000}"/>
    <cellStyle name="Normal 3 2 2 3 2 3 2 6 2" xfId="7542" xr:uid="{00000000-0005-0000-0000-000077730000}"/>
    <cellStyle name="Normal 3 2 2 3 2 3 2 6 3" xfId="10010" xr:uid="{00000000-0005-0000-0000-000078730000}"/>
    <cellStyle name="Normal 3 2 2 3 2 3 2 6 4" xfId="5275" xr:uid="{00000000-0005-0000-0000-000079730000}"/>
    <cellStyle name="Normal 3 2 2 3 2 3 2 7" xfId="1303" xr:uid="{00000000-0005-0000-0000-00007A730000}"/>
    <cellStyle name="Normal 3 2 2 3 2 3 2 7 2" xfId="7543" xr:uid="{00000000-0005-0000-0000-00007B730000}"/>
    <cellStyle name="Normal 3 2 2 3 2 3 2 7 3" xfId="10011" xr:uid="{00000000-0005-0000-0000-00007C730000}"/>
    <cellStyle name="Normal 3 2 2 3 2 3 2 7 4" xfId="5481" xr:uid="{00000000-0005-0000-0000-00007D730000}"/>
    <cellStyle name="Normal 3 2 2 3 2 3 2 8" xfId="1477" xr:uid="{00000000-0005-0000-0000-00007E730000}"/>
    <cellStyle name="Normal 3 2 2 3 2 3 2 8 2" xfId="7544" xr:uid="{00000000-0005-0000-0000-00007F730000}"/>
    <cellStyle name="Normal 3 2 2 3 2 3 2 8 3" xfId="10012" xr:uid="{00000000-0005-0000-0000-000080730000}"/>
    <cellStyle name="Normal 3 2 2 3 2 3 2 8 4" xfId="5655" xr:uid="{00000000-0005-0000-0000-000081730000}"/>
    <cellStyle name="Normal 3 2 2 3 2 3 2 9" xfId="1651" xr:uid="{00000000-0005-0000-0000-000082730000}"/>
    <cellStyle name="Normal 3 2 2 3 2 3 2 9 2" xfId="7545" xr:uid="{00000000-0005-0000-0000-000083730000}"/>
    <cellStyle name="Normal 3 2 2 3 2 3 2 9 3" xfId="10013" xr:uid="{00000000-0005-0000-0000-000084730000}"/>
    <cellStyle name="Normal 3 2 2 3 2 3 2 9 4" xfId="5829" xr:uid="{00000000-0005-0000-0000-000085730000}"/>
    <cellStyle name="Normal 3 2 2 3 2 3 20" xfId="4108" xr:uid="{00000000-0005-0000-0000-000086730000}"/>
    <cellStyle name="Normal 3 2 2 3 2 3 21" xfId="4280" xr:uid="{00000000-0005-0000-0000-000087730000}"/>
    <cellStyle name="Normal 3 2 2 3 2 3 3" xfId="429" xr:uid="{00000000-0005-0000-0000-000088730000}"/>
    <cellStyle name="Normal 3 2 2 3 2 3 3 2" xfId="3413" xr:uid="{00000000-0005-0000-0000-000089730000}"/>
    <cellStyle name="Normal 3 2 2 3 2 3 3 2 2" xfId="7546" xr:uid="{00000000-0005-0000-0000-00008A730000}"/>
    <cellStyle name="Normal 3 2 2 3 2 3 3 3" xfId="10014" xr:uid="{00000000-0005-0000-0000-00008B730000}"/>
    <cellStyle name="Normal 3 2 2 3 2 3 3 4" xfId="4535" xr:uid="{00000000-0005-0000-0000-00008C730000}"/>
    <cellStyle name="Normal 3 2 2 3 2 3 4" xfId="603" xr:uid="{00000000-0005-0000-0000-00008D730000}"/>
    <cellStyle name="Normal 3 2 2 3 2 3 4 2" xfId="3587" xr:uid="{00000000-0005-0000-0000-00008E730000}"/>
    <cellStyle name="Normal 3 2 2 3 2 3 4 2 2" xfId="7547" xr:uid="{00000000-0005-0000-0000-00008F730000}"/>
    <cellStyle name="Normal 3 2 2 3 2 3 4 3" xfId="10015" xr:uid="{00000000-0005-0000-0000-000090730000}"/>
    <cellStyle name="Normal 3 2 2 3 2 3 4 4" xfId="4752" xr:uid="{00000000-0005-0000-0000-000091730000}"/>
    <cellStyle name="Normal 3 2 2 3 2 3 5" xfId="777" xr:uid="{00000000-0005-0000-0000-000092730000}"/>
    <cellStyle name="Normal 3 2 2 3 2 3 5 2" xfId="3761" xr:uid="{00000000-0005-0000-0000-000093730000}"/>
    <cellStyle name="Normal 3 2 2 3 2 3 5 2 2" xfId="7548" xr:uid="{00000000-0005-0000-0000-000094730000}"/>
    <cellStyle name="Normal 3 2 2 3 2 3 5 3" xfId="10016" xr:uid="{00000000-0005-0000-0000-000095730000}"/>
    <cellStyle name="Normal 3 2 2 3 2 3 5 4" xfId="4926" xr:uid="{00000000-0005-0000-0000-000096730000}"/>
    <cellStyle name="Normal 3 2 2 3 2 3 6" xfId="952" xr:uid="{00000000-0005-0000-0000-000097730000}"/>
    <cellStyle name="Normal 3 2 2 3 2 3 6 2" xfId="3936" xr:uid="{00000000-0005-0000-0000-000098730000}"/>
    <cellStyle name="Normal 3 2 2 3 2 3 6 2 2" xfId="7549" xr:uid="{00000000-0005-0000-0000-000099730000}"/>
    <cellStyle name="Normal 3 2 2 3 2 3 6 3" xfId="10017" xr:uid="{00000000-0005-0000-0000-00009A730000}"/>
    <cellStyle name="Normal 3 2 2 3 2 3 6 4" xfId="5100" xr:uid="{00000000-0005-0000-0000-00009B730000}"/>
    <cellStyle name="Normal 3 2 2 3 2 3 7" xfId="1128" xr:uid="{00000000-0005-0000-0000-00009C730000}"/>
    <cellStyle name="Normal 3 2 2 3 2 3 7 2" xfId="7550" xr:uid="{00000000-0005-0000-0000-00009D730000}"/>
    <cellStyle name="Normal 3 2 2 3 2 3 7 3" xfId="10018" xr:uid="{00000000-0005-0000-0000-00009E730000}"/>
    <cellStyle name="Normal 3 2 2 3 2 3 7 4" xfId="5274" xr:uid="{00000000-0005-0000-0000-00009F730000}"/>
    <cellStyle name="Normal 3 2 2 3 2 3 8" xfId="1302" xr:uid="{00000000-0005-0000-0000-0000A0730000}"/>
    <cellStyle name="Normal 3 2 2 3 2 3 8 2" xfId="7551" xr:uid="{00000000-0005-0000-0000-0000A1730000}"/>
    <cellStyle name="Normal 3 2 2 3 2 3 8 3" xfId="10019" xr:uid="{00000000-0005-0000-0000-0000A2730000}"/>
    <cellStyle name="Normal 3 2 2 3 2 3 8 4" xfId="5480" xr:uid="{00000000-0005-0000-0000-0000A3730000}"/>
    <cellStyle name="Normal 3 2 2 3 2 3 9" xfId="1476" xr:uid="{00000000-0005-0000-0000-0000A4730000}"/>
    <cellStyle name="Normal 3 2 2 3 2 3 9 2" xfId="7552" xr:uid="{00000000-0005-0000-0000-0000A5730000}"/>
    <cellStyle name="Normal 3 2 2 3 2 3 9 3" xfId="10020" xr:uid="{00000000-0005-0000-0000-0000A6730000}"/>
    <cellStyle name="Normal 3 2 2 3 2 3 9 4" xfId="5654" xr:uid="{00000000-0005-0000-0000-0000A7730000}"/>
    <cellStyle name="Normal 3 2 2 3 2 4" xfId="238" xr:uid="{00000000-0005-0000-0000-0000A8730000}"/>
    <cellStyle name="Normal 3 2 2 3 2 4 10" xfId="1826" xr:uid="{00000000-0005-0000-0000-0000A9730000}"/>
    <cellStyle name="Normal 3 2 2 3 2 4 10 2" xfId="7554" xr:uid="{00000000-0005-0000-0000-0000AA730000}"/>
    <cellStyle name="Normal 3 2 2 3 2 4 10 3" xfId="10022" xr:uid="{00000000-0005-0000-0000-0000AB730000}"/>
    <cellStyle name="Normal 3 2 2 3 2 4 10 4" xfId="6004" xr:uid="{00000000-0005-0000-0000-0000AC730000}"/>
    <cellStyle name="Normal 3 2 2 3 2 4 11" xfId="2000" xr:uid="{00000000-0005-0000-0000-0000AD730000}"/>
    <cellStyle name="Normal 3 2 2 3 2 4 11 2" xfId="7555" xr:uid="{00000000-0005-0000-0000-0000AE730000}"/>
    <cellStyle name="Normal 3 2 2 3 2 4 11 3" xfId="10023" xr:uid="{00000000-0005-0000-0000-0000AF730000}"/>
    <cellStyle name="Normal 3 2 2 3 2 4 11 4" xfId="6178" xr:uid="{00000000-0005-0000-0000-0000B0730000}"/>
    <cellStyle name="Normal 3 2 2 3 2 4 12" xfId="2176" xr:uid="{00000000-0005-0000-0000-0000B1730000}"/>
    <cellStyle name="Normal 3 2 2 3 2 4 12 2" xfId="7556" xr:uid="{00000000-0005-0000-0000-0000B2730000}"/>
    <cellStyle name="Normal 3 2 2 3 2 4 12 3" xfId="10024" xr:uid="{00000000-0005-0000-0000-0000B3730000}"/>
    <cellStyle name="Normal 3 2 2 3 2 4 12 4" xfId="6352" xr:uid="{00000000-0005-0000-0000-0000B4730000}"/>
    <cellStyle name="Normal 3 2 2 3 2 4 13" xfId="2350" xr:uid="{00000000-0005-0000-0000-0000B5730000}"/>
    <cellStyle name="Normal 3 2 2 3 2 4 13 2" xfId="7557" xr:uid="{00000000-0005-0000-0000-0000B6730000}"/>
    <cellStyle name="Normal 3 2 2 3 2 4 13 3" xfId="10025" xr:uid="{00000000-0005-0000-0000-0000B7730000}"/>
    <cellStyle name="Normal 3 2 2 3 2 4 13 4" xfId="6530" xr:uid="{00000000-0005-0000-0000-0000B8730000}"/>
    <cellStyle name="Normal 3 2 2 3 2 4 14" xfId="2522" xr:uid="{00000000-0005-0000-0000-0000B9730000}"/>
    <cellStyle name="Normal 3 2 2 3 2 4 14 2" xfId="7558" xr:uid="{00000000-0005-0000-0000-0000BA730000}"/>
    <cellStyle name="Normal 3 2 2 3 2 4 14 3" xfId="10026" xr:uid="{00000000-0005-0000-0000-0000BB730000}"/>
    <cellStyle name="Normal 3 2 2 3 2 4 14 4" xfId="6704" xr:uid="{00000000-0005-0000-0000-0000BC730000}"/>
    <cellStyle name="Normal 3 2 2 3 2 4 15" xfId="2692" xr:uid="{00000000-0005-0000-0000-0000BD730000}"/>
    <cellStyle name="Normal 3 2 2 3 2 4 15 2" xfId="7553" xr:uid="{00000000-0005-0000-0000-0000BE730000}"/>
    <cellStyle name="Normal 3 2 2 3 2 4 16" xfId="2862" xr:uid="{00000000-0005-0000-0000-0000BF730000}"/>
    <cellStyle name="Normal 3 2 2 3 2 4 16 2" xfId="10021" xr:uid="{00000000-0005-0000-0000-0000C0730000}"/>
    <cellStyle name="Normal 3 2 2 3 2 4 17" xfId="3033" xr:uid="{00000000-0005-0000-0000-0000C1730000}"/>
    <cellStyle name="Normal 3 2 2 3 2 4 17 2" xfId="11816" xr:uid="{00000000-0005-0000-0000-0000C2730000}"/>
    <cellStyle name="Normal 3 2 2 3 2 4 18" xfId="3241" xr:uid="{00000000-0005-0000-0000-0000C3730000}"/>
    <cellStyle name="Normal 3 2 2 3 2 4 19" xfId="4110" xr:uid="{00000000-0005-0000-0000-0000C4730000}"/>
    <cellStyle name="Normal 3 2 2 3 2 4 2" xfId="431" xr:uid="{00000000-0005-0000-0000-0000C5730000}"/>
    <cellStyle name="Normal 3 2 2 3 2 4 2 2" xfId="3415" xr:uid="{00000000-0005-0000-0000-0000C6730000}"/>
    <cellStyle name="Normal 3 2 2 3 2 4 2 2 2" xfId="7559" xr:uid="{00000000-0005-0000-0000-0000C7730000}"/>
    <cellStyle name="Normal 3 2 2 3 2 4 2 3" xfId="10027" xr:uid="{00000000-0005-0000-0000-0000C8730000}"/>
    <cellStyle name="Normal 3 2 2 3 2 4 2 4" xfId="4537" xr:uid="{00000000-0005-0000-0000-0000C9730000}"/>
    <cellStyle name="Normal 3 2 2 3 2 4 20" xfId="4282" xr:uid="{00000000-0005-0000-0000-0000CA730000}"/>
    <cellStyle name="Normal 3 2 2 3 2 4 3" xfId="605" xr:uid="{00000000-0005-0000-0000-0000CB730000}"/>
    <cellStyle name="Normal 3 2 2 3 2 4 3 2" xfId="3589" xr:uid="{00000000-0005-0000-0000-0000CC730000}"/>
    <cellStyle name="Normal 3 2 2 3 2 4 3 2 2" xfId="7560" xr:uid="{00000000-0005-0000-0000-0000CD730000}"/>
    <cellStyle name="Normal 3 2 2 3 2 4 3 3" xfId="10028" xr:uid="{00000000-0005-0000-0000-0000CE730000}"/>
    <cellStyle name="Normal 3 2 2 3 2 4 3 4" xfId="4754" xr:uid="{00000000-0005-0000-0000-0000CF730000}"/>
    <cellStyle name="Normal 3 2 2 3 2 4 4" xfId="779" xr:uid="{00000000-0005-0000-0000-0000D0730000}"/>
    <cellStyle name="Normal 3 2 2 3 2 4 4 2" xfId="3763" xr:uid="{00000000-0005-0000-0000-0000D1730000}"/>
    <cellStyle name="Normal 3 2 2 3 2 4 4 2 2" xfId="7561" xr:uid="{00000000-0005-0000-0000-0000D2730000}"/>
    <cellStyle name="Normal 3 2 2 3 2 4 4 3" xfId="10029" xr:uid="{00000000-0005-0000-0000-0000D3730000}"/>
    <cellStyle name="Normal 3 2 2 3 2 4 4 4" xfId="4928" xr:uid="{00000000-0005-0000-0000-0000D4730000}"/>
    <cellStyle name="Normal 3 2 2 3 2 4 5" xfId="954" xr:uid="{00000000-0005-0000-0000-0000D5730000}"/>
    <cellStyle name="Normal 3 2 2 3 2 4 5 2" xfId="3938" xr:uid="{00000000-0005-0000-0000-0000D6730000}"/>
    <cellStyle name="Normal 3 2 2 3 2 4 5 2 2" xfId="7562" xr:uid="{00000000-0005-0000-0000-0000D7730000}"/>
    <cellStyle name="Normal 3 2 2 3 2 4 5 3" xfId="10030" xr:uid="{00000000-0005-0000-0000-0000D8730000}"/>
    <cellStyle name="Normal 3 2 2 3 2 4 5 4" xfId="5102" xr:uid="{00000000-0005-0000-0000-0000D9730000}"/>
    <cellStyle name="Normal 3 2 2 3 2 4 6" xfId="1130" xr:uid="{00000000-0005-0000-0000-0000DA730000}"/>
    <cellStyle name="Normal 3 2 2 3 2 4 6 2" xfId="7563" xr:uid="{00000000-0005-0000-0000-0000DB730000}"/>
    <cellStyle name="Normal 3 2 2 3 2 4 6 3" xfId="10031" xr:uid="{00000000-0005-0000-0000-0000DC730000}"/>
    <cellStyle name="Normal 3 2 2 3 2 4 6 4" xfId="5276" xr:uid="{00000000-0005-0000-0000-0000DD730000}"/>
    <cellStyle name="Normal 3 2 2 3 2 4 7" xfId="1304" xr:uid="{00000000-0005-0000-0000-0000DE730000}"/>
    <cellStyle name="Normal 3 2 2 3 2 4 7 2" xfId="7564" xr:uid="{00000000-0005-0000-0000-0000DF730000}"/>
    <cellStyle name="Normal 3 2 2 3 2 4 7 3" xfId="10032" xr:uid="{00000000-0005-0000-0000-0000E0730000}"/>
    <cellStyle name="Normal 3 2 2 3 2 4 7 4" xfId="5482" xr:uid="{00000000-0005-0000-0000-0000E1730000}"/>
    <cellStyle name="Normal 3 2 2 3 2 4 8" xfId="1478" xr:uid="{00000000-0005-0000-0000-0000E2730000}"/>
    <cellStyle name="Normal 3 2 2 3 2 4 8 2" xfId="7565" xr:uid="{00000000-0005-0000-0000-0000E3730000}"/>
    <cellStyle name="Normal 3 2 2 3 2 4 8 3" xfId="10033" xr:uid="{00000000-0005-0000-0000-0000E4730000}"/>
    <cellStyle name="Normal 3 2 2 3 2 4 8 4" xfId="5656" xr:uid="{00000000-0005-0000-0000-0000E5730000}"/>
    <cellStyle name="Normal 3 2 2 3 2 4 9" xfId="1652" xr:uid="{00000000-0005-0000-0000-0000E6730000}"/>
    <cellStyle name="Normal 3 2 2 3 2 4 9 2" xfId="7566" xr:uid="{00000000-0005-0000-0000-0000E7730000}"/>
    <cellStyle name="Normal 3 2 2 3 2 4 9 3" xfId="10034" xr:uid="{00000000-0005-0000-0000-0000E8730000}"/>
    <cellStyle name="Normal 3 2 2 3 2 4 9 4" xfId="5830" xr:uid="{00000000-0005-0000-0000-0000E9730000}"/>
    <cellStyle name="Normal 3 2 2 3 2 5" xfId="231" xr:uid="{00000000-0005-0000-0000-0000EA730000}"/>
    <cellStyle name="Normal 3 2 2 3 2 5 2" xfId="3234" xr:uid="{00000000-0005-0000-0000-0000EB730000}"/>
    <cellStyle name="Normal 3 2 2 3 2 5 2 2" xfId="7568" xr:uid="{00000000-0005-0000-0000-0000EC730000}"/>
    <cellStyle name="Normal 3 2 2 3 2 5 2 3" xfId="10036" xr:uid="{00000000-0005-0000-0000-0000ED730000}"/>
    <cellStyle name="Normal 3 2 2 3 2 5 2 4" xfId="5475" xr:uid="{00000000-0005-0000-0000-0000EE730000}"/>
    <cellStyle name="Normal 3 2 2 3 2 5 3" xfId="7567" xr:uid="{00000000-0005-0000-0000-0000EF730000}"/>
    <cellStyle name="Normal 3 2 2 3 2 5 4" xfId="10035" xr:uid="{00000000-0005-0000-0000-0000F0730000}"/>
    <cellStyle name="Normal 3 2 2 3 2 5 5" xfId="4530" xr:uid="{00000000-0005-0000-0000-0000F1730000}"/>
    <cellStyle name="Normal 3 2 2 3 2 6" xfId="424" xr:uid="{00000000-0005-0000-0000-0000F2730000}"/>
    <cellStyle name="Normal 3 2 2 3 2 6 2" xfId="3408" xr:uid="{00000000-0005-0000-0000-0000F3730000}"/>
    <cellStyle name="Normal 3 2 2 3 2 6 2 2" xfId="7569" xr:uid="{00000000-0005-0000-0000-0000F4730000}"/>
    <cellStyle name="Normal 3 2 2 3 2 6 3" xfId="10037" xr:uid="{00000000-0005-0000-0000-0000F5730000}"/>
    <cellStyle name="Normal 3 2 2 3 2 6 4" xfId="4747" xr:uid="{00000000-0005-0000-0000-0000F6730000}"/>
    <cellStyle name="Normal 3 2 2 3 2 7" xfId="598" xr:uid="{00000000-0005-0000-0000-0000F7730000}"/>
    <cellStyle name="Normal 3 2 2 3 2 7 2" xfId="3582" xr:uid="{00000000-0005-0000-0000-0000F8730000}"/>
    <cellStyle name="Normal 3 2 2 3 2 7 2 2" xfId="7570" xr:uid="{00000000-0005-0000-0000-0000F9730000}"/>
    <cellStyle name="Normal 3 2 2 3 2 7 3" xfId="10038" xr:uid="{00000000-0005-0000-0000-0000FA730000}"/>
    <cellStyle name="Normal 3 2 2 3 2 7 4" xfId="4921" xr:uid="{00000000-0005-0000-0000-0000FB730000}"/>
    <cellStyle name="Normal 3 2 2 3 2 8" xfId="772" xr:uid="{00000000-0005-0000-0000-0000FC730000}"/>
    <cellStyle name="Normal 3 2 2 3 2 8 2" xfId="3756" xr:uid="{00000000-0005-0000-0000-0000FD730000}"/>
    <cellStyle name="Normal 3 2 2 3 2 8 2 2" xfId="7571" xr:uid="{00000000-0005-0000-0000-0000FE730000}"/>
    <cellStyle name="Normal 3 2 2 3 2 8 3" xfId="10039" xr:uid="{00000000-0005-0000-0000-0000FF730000}"/>
    <cellStyle name="Normal 3 2 2 3 2 8 4" xfId="5095" xr:uid="{00000000-0005-0000-0000-000000740000}"/>
    <cellStyle name="Normal 3 2 2 3 2 9" xfId="947" xr:uid="{00000000-0005-0000-0000-000001740000}"/>
    <cellStyle name="Normal 3 2 2 3 2 9 2" xfId="3931" xr:uid="{00000000-0005-0000-0000-000002740000}"/>
    <cellStyle name="Normal 3 2 2 3 2 9 2 2" xfId="7572" xr:uid="{00000000-0005-0000-0000-000003740000}"/>
    <cellStyle name="Normal 3 2 2 3 2 9 3" xfId="10040" xr:uid="{00000000-0005-0000-0000-000004740000}"/>
    <cellStyle name="Normal 3 2 2 3 2 9 4" xfId="5269" xr:uid="{00000000-0005-0000-0000-000005740000}"/>
    <cellStyle name="Normal 3 2 2 3 20" xfId="2514" xr:uid="{00000000-0005-0000-0000-000006740000}"/>
    <cellStyle name="Normal 3 2 2 3 20 2" xfId="7448" xr:uid="{00000000-0005-0000-0000-000007740000}"/>
    <cellStyle name="Normal 3 2 2 3 21" xfId="2684" xr:uid="{00000000-0005-0000-0000-000008740000}"/>
    <cellStyle name="Normal 3 2 2 3 21 2" xfId="9916" xr:uid="{00000000-0005-0000-0000-000009740000}"/>
    <cellStyle name="Normal 3 2 2 3 22" xfId="2854" xr:uid="{00000000-0005-0000-0000-00000A740000}"/>
    <cellStyle name="Normal 3 2 2 3 22 2" xfId="11808" xr:uid="{00000000-0005-0000-0000-00000B740000}"/>
    <cellStyle name="Normal 3 2 2 3 23" xfId="3025" xr:uid="{00000000-0005-0000-0000-00000C740000}"/>
    <cellStyle name="Normal 3 2 2 3 24" xfId="3158" xr:uid="{00000000-0005-0000-0000-00000D740000}"/>
    <cellStyle name="Normal 3 2 2 3 25" xfId="4102" xr:uid="{00000000-0005-0000-0000-00000E740000}"/>
    <cellStyle name="Normal 3 2 2 3 26" xfId="4274" xr:uid="{00000000-0005-0000-0000-00000F740000}"/>
    <cellStyle name="Normal 3 2 2 3 3" xfId="118" xr:uid="{00000000-0005-0000-0000-000010740000}"/>
    <cellStyle name="Normal 3 2 2 3 3 10" xfId="1305" xr:uid="{00000000-0005-0000-0000-000011740000}"/>
    <cellStyle name="Normal 3 2 2 3 3 10 2" xfId="7574" xr:uid="{00000000-0005-0000-0000-000012740000}"/>
    <cellStyle name="Normal 3 2 2 3 3 10 3" xfId="10042" xr:uid="{00000000-0005-0000-0000-000013740000}"/>
    <cellStyle name="Normal 3 2 2 3 3 10 4" xfId="5657" xr:uid="{00000000-0005-0000-0000-000014740000}"/>
    <cellStyle name="Normal 3 2 2 3 3 11" xfId="1479" xr:uid="{00000000-0005-0000-0000-000015740000}"/>
    <cellStyle name="Normal 3 2 2 3 3 11 2" xfId="7575" xr:uid="{00000000-0005-0000-0000-000016740000}"/>
    <cellStyle name="Normal 3 2 2 3 3 11 3" xfId="10043" xr:uid="{00000000-0005-0000-0000-000017740000}"/>
    <cellStyle name="Normal 3 2 2 3 3 11 4" xfId="5831" xr:uid="{00000000-0005-0000-0000-000018740000}"/>
    <cellStyle name="Normal 3 2 2 3 3 12" xfId="1653" xr:uid="{00000000-0005-0000-0000-000019740000}"/>
    <cellStyle name="Normal 3 2 2 3 3 12 2" xfId="7576" xr:uid="{00000000-0005-0000-0000-00001A740000}"/>
    <cellStyle name="Normal 3 2 2 3 3 12 3" xfId="10044" xr:uid="{00000000-0005-0000-0000-00001B740000}"/>
    <cellStyle name="Normal 3 2 2 3 3 12 4" xfId="6005" xr:uid="{00000000-0005-0000-0000-00001C740000}"/>
    <cellStyle name="Normal 3 2 2 3 3 13" xfId="1827" xr:uid="{00000000-0005-0000-0000-00001D740000}"/>
    <cellStyle name="Normal 3 2 2 3 3 13 2" xfId="7577" xr:uid="{00000000-0005-0000-0000-00001E740000}"/>
    <cellStyle name="Normal 3 2 2 3 3 13 3" xfId="10045" xr:uid="{00000000-0005-0000-0000-00001F740000}"/>
    <cellStyle name="Normal 3 2 2 3 3 13 4" xfId="6179" xr:uid="{00000000-0005-0000-0000-000020740000}"/>
    <cellStyle name="Normal 3 2 2 3 3 14" xfId="2001" xr:uid="{00000000-0005-0000-0000-000021740000}"/>
    <cellStyle name="Normal 3 2 2 3 3 14 2" xfId="7578" xr:uid="{00000000-0005-0000-0000-000022740000}"/>
    <cellStyle name="Normal 3 2 2 3 3 14 3" xfId="10046" xr:uid="{00000000-0005-0000-0000-000023740000}"/>
    <cellStyle name="Normal 3 2 2 3 3 14 4" xfId="6353" xr:uid="{00000000-0005-0000-0000-000024740000}"/>
    <cellStyle name="Normal 3 2 2 3 3 15" xfId="2177" xr:uid="{00000000-0005-0000-0000-000025740000}"/>
    <cellStyle name="Normal 3 2 2 3 3 15 2" xfId="7579" xr:uid="{00000000-0005-0000-0000-000026740000}"/>
    <cellStyle name="Normal 3 2 2 3 3 15 3" xfId="10047" xr:uid="{00000000-0005-0000-0000-000027740000}"/>
    <cellStyle name="Normal 3 2 2 3 3 15 4" xfId="6531" xr:uid="{00000000-0005-0000-0000-000028740000}"/>
    <cellStyle name="Normal 3 2 2 3 3 16" xfId="2351" xr:uid="{00000000-0005-0000-0000-000029740000}"/>
    <cellStyle name="Normal 3 2 2 3 3 16 2" xfId="7580" xr:uid="{00000000-0005-0000-0000-00002A740000}"/>
    <cellStyle name="Normal 3 2 2 3 3 16 3" xfId="10048" xr:uid="{00000000-0005-0000-0000-00002B740000}"/>
    <cellStyle name="Normal 3 2 2 3 3 16 4" xfId="6705" xr:uid="{00000000-0005-0000-0000-00002C740000}"/>
    <cellStyle name="Normal 3 2 2 3 3 17" xfId="2523" xr:uid="{00000000-0005-0000-0000-00002D740000}"/>
    <cellStyle name="Normal 3 2 2 3 3 17 2" xfId="7573" xr:uid="{00000000-0005-0000-0000-00002E740000}"/>
    <cellStyle name="Normal 3 2 2 3 3 18" xfId="2693" xr:uid="{00000000-0005-0000-0000-00002F740000}"/>
    <cellStyle name="Normal 3 2 2 3 3 18 2" xfId="10041" xr:uid="{00000000-0005-0000-0000-000030740000}"/>
    <cellStyle name="Normal 3 2 2 3 3 19" xfId="2863" xr:uid="{00000000-0005-0000-0000-000031740000}"/>
    <cellStyle name="Normal 3 2 2 3 3 19 2" xfId="11817" xr:uid="{00000000-0005-0000-0000-000032740000}"/>
    <cellStyle name="Normal 3 2 2 3 3 2" xfId="240" xr:uid="{00000000-0005-0000-0000-000033740000}"/>
    <cellStyle name="Normal 3 2 2 3 3 2 10" xfId="1654" xr:uid="{00000000-0005-0000-0000-000034740000}"/>
    <cellStyle name="Normal 3 2 2 3 3 2 10 2" xfId="7582" xr:uid="{00000000-0005-0000-0000-000035740000}"/>
    <cellStyle name="Normal 3 2 2 3 3 2 10 3" xfId="10050" xr:uid="{00000000-0005-0000-0000-000036740000}"/>
    <cellStyle name="Normal 3 2 2 3 3 2 10 4" xfId="5832" xr:uid="{00000000-0005-0000-0000-000037740000}"/>
    <cellStyle name="Normal 3 2 2 3 3 2 11" xfId="1828" xr:uid="{00000000-0005-0000-0000-000038740000}"/>
    <cellStyle name="Normal 3 2 2 3 3 2 11 2" xfId="7583" xr:uid="{00000000-0005-0000-0000-000039740000}"/>
    <cellStyle name="Normal 3 2 2 3 3 2 11 3" xfId="10051" xr:uid="{00000000-0005-0000-0000-00003A740000}"/>
    <cellStyle name="Normal 3 2 2 3 3 2 11 4" xfId="6006" xr:uid="{00000000-0005-0000-0000-00003B740000}"/>
    <cellStyle name="Normal 3 2 2 3 3 2 12" xfId="2002" xr:uid="{00000000-0005-0000-0000-00003C740000}"/>
    <cellStyle name="Normal 3 2 2 3 3 2 12 2" xfId="7584" xr:uid="{00000000-0005-0000-0000-00003D740000}"/>
    <cellStyle name="Normal 3 2 2 3 3 2 12 3" xfId="10052" xr:uid="{00000000-0005-0000-0000-00003E740000}"/>
    <cellStyle name="Normal 3 2 2 3 3 2 12 4" xfId="6180" xr:uid="{00000000-0005-0000-0000-00003F740000}"/>
    <cellStyle name="Normal 3 2 2 3 3 2 13" xfId="2178" xr:uid="{00000000-0005-0000-0000-000040740000}"/>
    <cellStyle name="Normal 3 2 2 3 3 2 13 2" xfId="7585" xr:uid="{00000000-0005-0000-0000-000041740000}"/>
    <cellStyle name="Normal 3 2 2 3 3 2 13 3" xfId="10053" xr:uid="{00000000-0005-0000-0000-000042740000}"/>
    <cellStyle name="Normal 3 2 2 3 3 2 13 4" xfId="6354" xr:uid="{00000000-0005-0000-0000-000043740000}"/>
    <cellStyle name="Normal 3 2 2 3 3 2 14" xfId="2352" xr:uid="{00000000-0005-0000-0000-000044740000}"/>
    <cellStyle name="Normal 3 2 2 3 3 2 14 2" xfId="7586" xr:uid="{00000000-0005-0000-0000-000045740000}"/>
    <cellStyle name="Normal 3 2 2 3 3 2 14 3" xfId="10054" xr:uid="{00000000-0005-0000-0000-000046740000}"/>
    <cellStyle name="Normal 3 2 2 3 3 2 14 4" xfId="6532" xr:uid="{00000000-0005-0000-0000-000047740000}"/>
    <cellStyle name="Normal 3 2 2 3 3 2 15" xfId="2524" xr:uid="{00000000-0005-0000-0000-000048740000}"/>
    <cellStyle name="Normal 3 2 2 3 3 2 15 2" xfId="7587" xr:uid="{00000000-0005-0000-0000-000049740000}"/>
    <cellStyle name="Normal 3 2 2 3 3 2 15 3" xfId="10055" xr:uid="{00000000-0005-0000-0000-00004A740000}"/>
    <cellStyle name="Normal 3 2 2 3 3 2 15 4" xfId="6706" xr:uid="{00000000-0005-0000-0000-00004B740000}"/>
    <cellStyle name="Normal 3 2 2 3 3 2 16" xfId="2694" xr:uid="{00000000-0005-0000-0000-00004C740000}"/>
    <cellStyle name="Normal 3 2 2 3 3 2 16 2" xfId="7581" xr:uid="{00000000-0005-0000-0000-00004D740000}"/>
    <cellStyle name="Normal 3 2 2 3 3 2 17" xfId="2864" xr:uid="{00000000-0005-0000-0000-00004E740000}"/>
    <cellStyle name="Normal 3 2 2 3 3 2 17 2" xfId="10049" xr:uid="{00000000-0005-0000-0000-00004F740000}"/>
    <cellStyle name="Normal 3 2 2 3 3 2 18" xfId="3035" xr:uid="{00000000-0005-0000-0000-000050740000}"/>
    <cellStyle name="Normal 3 2 2 3 3 2 18 2" xfId="11818" xr:uid="{00000000-0005-0000-0000-000051740000}"/>
    <cellStyle name="Normal 3 2 2 3 3 2 19" xfId="3243" xr:uid="{00000000-0005-0000-0000-000052740000}"/>
    <cellStyle name="Normal 3 2 2 3 3 2 2" xfId="241" xr:uid="{00000000-0005-0000-0000-000053740000}"/>
    <cellStyle name="Normal 3 2 2 3 3 2 2 10" xfId="1829" xr:uid="{00000000-0005-0000-0000-000054740000}"/>
    <cellStyle name="Normal 3 2 2 3 3 2 2 10 2" xfId="7589" xr:uid="{00000000-0005-0000-0000-000055740000}"/>
    <cellStyle name="Normal 3 2 2 3 3 2 2 10 3" xfId="10057" xr:uid="{00000000-0005-0000-0000-000056740000}"/>
    <cellStyle name="Normal 3 2 2 3 3 2 2 10 4" xfId="6007" xr:uid="{00000000-0005-0000-0000-000057740000}"/>
    <cellStyle name="Normal 3 2 2 3 3 2 2 11" xfId="2003" xr:uid="{00000000-0005-0000-0000-000058740000}"/>
    <cellStyle name="Normal 3 2 2 3 3 2 2 11 2" xfId="7590" xr:uid="{00000000-0005-0000-0000-000059740000}"/>
    <cellStyle name="Normal 3 2 2 3 3 2 2 11 3" xfId="10058" xr:uid="{00000000-0005-0000-0000-00005A740000}"/>
    <cellStyle name="Normal 3 2 2 3 3 2 2 11 4" xfId="6181" xr:uid="{00000000-0005-0000-0000-00005B740000}"/>
    <cellStyle name="Normal 3 2 2 3 3 2 2 12" xfId="2179" xr:uid="{00000000-0005-0000-0000-00005C740000}"/>
    <cellStyle name="Normal 3 2 2 3 3 2 2 12 2" xfId="7591" xr:uid="{00000000-0005-0000-0000-00005D740000}"/>
    <cellStyle name="Normal 3 2 2 3 3 2 2 12 3" xfId="10059" xr:uid="{00000000-0005-0000-0000-00005E740000}"/>
    <cellStyle name="Normal 3 2 2 3 3 2 2 12 4" xfId="6355" xr:uid="{00000000-0005-0000-0000-00005F740000}"/>
    <cellStyle name="Normal 3 2 2 3 3 2 2 13" xfId="2353" xr:uid="{00000000-0005-0000-0000-000060740000}"/>
    <cellStyle name="Normal 3 2 2 3 3 2 2 13 2" xfId="7592" xr:uid="{00000000-0005-0000-0000-000061740000}"/>
    <cellStyle name="Normal 3 2 2 3 3 2 2 13 3" xfId="10060" xr:uid="{00000000-0005-0000-0000-000062740000}"/>
    <cellStyle name="Normal 3 2 2 3 3 2 2 13 4" xfId="6533" xr:uid="{00000000-0005-0000-0000-000063740000}"/>
    <cellStyle name="Normal 3 2 2 3 3 2 2 14" xfId="2525" xr:uid="{00000000-0005-0000-0000-000064740000}"/>
    <cellStyle name="Normal 3 2 2 3 3 2 2 14 2" xfId="7593" xr:uid="{00000000-0005-0000-0000-000065740000}"/>
    <cellStyle name="Normal 3 2 2 3 3 2 2 14 3" xfId="10061" xr:uid="{00000000-0005-0000-0000-000066740000}"/>
    <cellStyle name="Normal 3 2 2 3 3 2 2 14 4" xfId="6707" xr:uid="{00000000-0005-0000-0000-000067740000}"/>
    <cellStyle name="Normal 3 2 2 3 3 2 2 15" xfId="2695" xr:uid="{00000000-0005-0000-0000-000068740000}"/>
    <cellStyle name="Normal 3 2 2 3 3 2 2 15 2" xfId="7588" xr:uid="{00000000-0005-0000-0000-000069740000}"/>
    <cellStyle name="Normal 3 2 2 3 3 2 2 16" xfId="2865" xr:uid="{00000000-0005-0000-0000-00006A740000}"/>
    <cellStyle name="Normal 3 2 2 3 3 2 2 16 2" xfId="10056" xr:uid="{00000000-0005-0000-0000-00006B740000}"/>
    <cellStyle name="Normal 3 2 2 3 3 2 2 17" xfId="3036" xr:uid="{00000000-0005-0000-0000-00006C740000}"/>
    <cellStyle name="Normal 3 2 2 3 3 2 2 17 2" xfId="11819" xr:uid="{00000000-0005-0000-0000-00006D740000}"/>
    <cellStyle name="Normal 3 2 2 3 3 2 2 18" xfId="3244" xr:uid="{00000000-0005-0000-0000-00006E740000}"/>
    <cellStyle name="Normal 3 2 2 3 3 2 2 19" xfId="4113" xr:uid="{00000000-0005-0000-0000-00006F740000}"/>
    <cellStyle name="Normal 3 2 2 3 3 2 2 2" xfId="434" xr:uid="{00000000-0005-0000-0000-000070740000}"/>
    <cellStyle name="Normal 3 2 2 3 3 2 2 2 2" xfId="3418" xr:uid="{00000000-0005-0000-0000-000071740000}"/>
    <cellStyle name="Normal 3 2 2 3 3 2 2 2 2 2" xfId="7594" xr:uid="{00000000-0005-0000-0000-000072740000}"/>
    <cellStyle name="Normal 3 2 2 3 3 2 2 2 3" xfId="10062" xr:uid="{00000000-0005-0000-0000-000073740000}"/>
    <cellStyle name="Normal 3 2 2 3 3 2 2 2 4" xfId="4540" xr:uid="{00000000-0005-0000-0000-000074740000}"/>
    <cellStyle name="Normal 3 2 2 3 3 2 2 20" xfId="4285" xr:uid="{00000000-0005-0000-0000-000075740000}"/>
    <cellStyle name="Normal 3 2 2 3 3 2 2 3" xfId="608" xr:uid="{00000000-0005-0000-0000-000076740000}"/>
    <cellStyle name="Normal 3 2 2 3 3 2 2 3 2" xfId="3592" xr:uid="{00000000-0005-0000-0000-000077740000}"/>
    <cellStyle name="Normal 3 2 2 3 3 2 2 3 2 2" xfId="7595" xr:uid="{00000000-0005-0000-0000-000078740000}"/>
    <cellStyle name="Normal 3 2 2 3 3 2 2 3 3" xfId="10063" xr:uid="{00000000-0005-0000-0000-000079740000}"/>
    <cellStyle name="Normal 3 2 2 3 3 2 2 3 4" xfId="4757" xr:uid="{00000000-0005-0000-0000-00007A740000}"/>
    <cellStyle name="Normal 3 2 2 3 3 2 2 4" xfId="782" xr:uid="{00000000-0005-0000-0000-00007B740000}"/>
    <cellStyle name="Normal 3 2 2 3 3 2 2 4 2" xfId="3766" xr:uid="{00000000-0005-0000-0000-00007C740000}"/>
    <cellStyle name="Normal 3 2 2 3 3 2 2 4 2 2" xfId="7596" xr:uid="{00000000-0005-0000-0000-00007D740000}"/>
    <cellStyle name="Normal 3 2 2 3 3 2 2 4 3" xfId="10064" xr:uid="{00000000-0005-0000-0000-00007E740000}"/>
    <cellStyle name="Normal 3 2 2 3 3 2 2 4 4" xfId="4931" xr:uid="{00000000-0005-0000-0000-00007F740000}"/>
    <cellStyle name="Normal 3 2 2 3 3 2 2 5" xfId="957" xr:uid="{00000000-0005-0000-0000-000080740000}"/>
    <cellStyle name="Normal 3 2 2 3 3 2 2 5 2" xfId="3941" xr:uid="{00000000-0005-0000-0000-000081740000}"/>
    <cellStyle name="Normal 3 2 2 3 3 2 2 5 2 2" xfId="7597" xr:uid="{00000000-0005-0000-0000-000082740000}"/>
    <cellStyle name="Normal 3 2 2 3 3 2 2 5 3" xfId="10065" xr:uid="{00000000-0005-0000-0000-000083740000}"/>
    <cellStyle name="Normal 3 2 2 3 3 2 2 5 4" xfId="5105" xr:uid="{00000000-0005-0000-0000-000084740000}"/>
    <cellStyle name="Normal 3 2 2 3 3 2 2 6" xfId="1133" xr:uid="{00000000-0005-0000-0000-000085740000}"/>
    <cellStyle name="Normal 3 2 2 3 3 2 2 6 2" xfId="7598" xr:uid="{00000000-0005-0000-0000-000086740000}"/>
    <cellStyle name="Normal 3 2 2 3 3 2 2 6 3" xfId="10066" xr:uid="{00000000-0005-0000-0000-000087740000}"/>
    <cellStyle name="Normal 3 2 2 3 3 2 2 6 4" xfId="5279" xr:uid="{00000000-0005-0000-0000-000088740000}"/>
    <cellStyle name="Normal 3 2 2 3 3 2 2 7" xfId="1307" xr:uid="{00000000-0005-0000-0000-000089740000}"/>
    <cellStyle name="Normal 3 2 2 3 3 2 2 7 2" xfId="7599" xr:uid="{00000000-0005-0000-0000-00008A740000}"/>
    <cellStyle name="Normal 3 2 2 3 3 2 2 7 3" xfId="10067" xr:uid="{00000000-0005-0000-0000-00008B740000}"/>
    <cellStyle name="Normal 3 2 2 3 3 2 2 7 4" xfId="5485" xr:uid="{00000000-0005-0000-0000-00008C740000}"/>
    <cellStyle name="Normal 3 2 2 3 3 2 2 8" xfId="1481" xr:uid="{00000000-0005-0000-0000-00008D740000}"/>
    <cellStyle name="Normal 3 2 2 3 3 2 2 8 2" xfId="7600" xr:uid="{00000000-0005-0000-0000-00008E740000}"/>
    <cellStyle name="Normal 3 2 2 3 3 2 2 8 3" xfId="10068" xr:uid="{00000000-0005-0000-0000-00008F740000}"/>
    <cellStyle name="Normal 3 2 2 3 3 2 2 8 4" xfId="5659" xr:uid="{00000000-0005-0000-0000-000090740000}"/>
    <cellStyle name="Normal 3 2 2 3 3 2 2 9" xfId="1655" xr:uid="{00000000-0005-0000-0000-000091740000}"/>
    <cellStyle name="Normal 3 2 2 3 3 2 2 9 2" xfId="7601" xr:uid="{00000000-0005-0000-0000-000092740000}"/>
    <cellStyle name="Normal 3 2 2 3 3 2 2 9 3" xfId="10069" xr:uid="{00000000-0005-0000-0000-000093740000}"/>
    <cellStyle name="Normal 3 2 2 3 3 2 2 9 4" xfId="5833" xr:uid="{00000000-0005-0000-0000-000094740000}"/>
    <cellStyle name="Normal 3 2 2 3 3 2 20" xfId="4112" xr:uid="{00000000-0005-0000-0000-000095740000}"/>
    <cellStyle name="Normal 3 2 2 3 3 2 21" xfId="4284" xr:uid="{00000000-0005-0000-0000-000096740000}"/>
    <cellStyle name="Normal 3 2 2 3 3 2 3" xfId="433" xr:uid="{00000000-0005-0000-0000-000097740000}"/>
    <cellStyle name="Normal 3 2 2 3 3 2 3 2" xfId="3417" xr:uid="{00000000-0005-0000-0000-000098740000}"/>
    <cellStyle name="Normal 3 2 2 3 3 2 3 2 2" xfId="7602" xr:uid="{00000000-0005-0000-0000-000099740000}"/>
    <cellStyle name="Normal 3 2 2 3 3 2 3 3" xfId="10070" xr:uid="{00000000-0005-0000-0000-00009A740000}"/>
    <cellStyle name="Normal 3 2 2 3 3 2 3 4" xfId="4539" xr:uid="{00000000-0005-0000-0000-00009B740000}"/>
    <cellStyle name="Normal 3 2 2 3 3 2 4" xfId="607" xr:uid="{00000000-0005-0000-0000-00009C740000}"/>
    <cellStyle name="Normal 3 2 2 3 3 2 4 2" xfId="3591" xr:uid="{00000000-0005-0000-0000-00009D740000}"/>
    <cellStyle name="Normal 3 2 2 3 3 2 4 2 2" xfId="7603" xr:uid="{00000000-0005-0000-0000-00009E740000}"/>
    <cellStyle name="Normal 3 2 2 3 3 2 4 3" xfId="10071" xr:uid="{00000000-0005-0000-0000-00009F740000}"/>
    <cellStyle name="Normal 3 2 2 3 3 2 4 4" xfId="4756" xr:uid="{00000000-0005-0000-0000-0000A0740000}"/>
    <cellStyle name="Normal 3 2 2 3 3 2 5" xfId="781" xr:uid="{00000000-0005-0000-0000-0000A1740000}"/>
    <cellStyle name="Normal 3 2 2 3 3 2 5 2" xfId="3765" xr:uid="{00000000-0005-0000-0000-0000A2740000}"/>
    <cellStyle name="Normal 3 2 2 3 3 2 5 2 2" xfId="7604" xr:uid="{00000000-0005-0000-0000-0000A3740000}"/>
    <cellStyle name="Normal 3 2 2 3 3 2 5 3" xfId="10072" xr:uid="{00000000-0005-0000-0000-0000A4740000}"/>
    <cellStyle name="Normal 3 2 2 3 3 2 5 4" xfId="4930" xr:uid="{00000000-0005-0000-0000-0000A5740000}"/>
    <cellStyle name="Normal 3 2 2 3 3 2 6" xfId="956" xr:uid="{00000000-0005-0000-0000-0000A6740000}"/>
    <cellStyle name="Normal 3 2 2 3 3 2 6 2" xfId="3940" xr:uid="{00000000-0005-0000-0000-0000A7740000}"/>
    <cellStyle name="Normal 3 2 2 3 3 2 6 2 2" xfId="7605" xr:uid="{00000000-0005-0000-0000-0000A8740000}"/>
    <cellStyle name="Normal 3 2 2 3 3 2 6 3" xfId="10073" xr:uid="{00000000-0005-0000-0000-0000A9740000}"/>
    <cellStyle name="Normal 3 2 2 3 3 2 6 4" xfId="5104" xr:uid="{00000000-0005-0000-0000-0000AA740000}"/>
    <cellStyle name="Normal 3 2 2 3 3 2 7" xfId="1132" xr:uid="{00000000-0005-0000-0000-0000AB740000}"/>
    <cellStyle name="Normal 3 2 2 3 3 2 7 2" xfId="7606" xr:uid="{00000000-0005-0000-0000-0000AC740000}"/>
    <cellStyle name="Normal 3 2 2 3 3 2 7 3" xfId="10074" xr:uid="{00000000-0005-0000-0000-0000AD740000}"/>
    <cellStyle name="Normal 3 2 2 3 3 2 7 4" xfId="5278" xr:uid="{00000000-0005-0000-0000-0000AE740000}"/>
    <cellStyle name="Normal 3 2 2 3 3 2 8" xfId="1306" xr:uid="{00000000-0005-0000-0000-0000AF740000}"/>
    <cellStyle name="Normal 3 2 2 3 3 2 8 2" xfId="7607" xr:uid="{00000000-0005-0000-0000-0000B0740000}"/>
    <cellStyle name="Normal 3 2 2 3 3 2 8 3" xfId="10075" xr:uid="{00000000-0005-0000-0000-0000B1740000}"/>
    <cellStyle name="Normal 3 2 2 3 3 2 8 4" xfId="5484" xr:uid="{00000000-0005-0000-0000-0000B2740000}"/>
    <cellStyle name="Normal 3 2 2 3 3 2 9" xfId="1480" xr:uid="{00000000-0005-0000-0000-0000B3740000}"/>
    <cellStyle name="Normal 3 2 2 3 3 2 9 2" xfId="7608" xr:uid="{00000000-0005-0000-0000-0000B4740000}"/>
    <cellStyle name="Normal 3 2 2 3 3 2 9 3" xfId="10076" xr:uid="{00000000-0005-0000-0000-0000B5740000}"/>
    <cellStyle name="Normal 3 2 2 3 3 2 9 4" xfId="5658" xr:uid="{00000000-0005-0000-0000-0000B6740000}"/>
    <cellStyle name="Normal 3 2 2 3 3 20" xfId="3034" xr:uid="{00000000-0005-0000-0000-0000B7740000}"/>
    <cellStyle name="Normal 3 2 2 3 3 21" xfId="3175" xr:uid="{00000000-0005-0000-0000-0000B8740000}"/>
    <cellStyle name="Normal 3 2 2 3 3 22" xfId="4111" xr:uid="{00000000-0005-0000-0000-0000B9740000}"/>
    <cellStyle name="Normal 3 2 2 3 3 23" xfId="4283" xr:uid="{00000000-0005-0000-0000-0000BA740000}"/>
    <cellStyle name="Normal 3 2 2 3 3 3" xfId="242" xr:uid="{00000000-0005-0000-0000-0000BB740000}"/>
    <cellStyle name="Normal 3 2 2 3 3 3 10" xfId="1830" xr:uid="{00000000-0005-0000-0000-0000BC740000}"/>
    <cellStyle name="Normal 3 2 2 3 3 3 10 2" xfId="7610" xr:uid="{00000000-0005-0000-0000-0000BD740000}"/>
    <cellStyle name="Normal 3 2 2 3 3 3 10 3" xfId="10078" xr:uid="{00000000-0005-0000-0000-0000BE740000}"/>
    <cellStyle name="Normal 3 2 2 3 3 3 10 4" xfId="6008" xr:uid="{00000000-0005-0000-0000-0000BF740000}"/>
    <cellStyle name="Normal 3 2 2 3 3 3 11" xfId="2004" xr:uid="{00000000-0005-0000-0000-0000C0740000}"/>
    <cellStyle name="Normal 3 2 2 3 3 3 11 2" xfId="7611" xr:uid="{00000000-0005-0000-0000-0000C1740000}"/>
    <cellStyle name="Normal 3 2 2 3 3 3 11 3" xfId="10079" xr:uid="{00000000-0005-0000-0000-0000C2740000}"/>
    <cellStyle name="Normal 3 2 2 3 3 3 11 4" xfId="6182" xr:uid="{00000000-0005-0000-0000-0000C3740000}"/>
    <cellStyle name="Normal 3 2 2 3 3 3 12" xfId="2180" xr:uid="{00000000-0005-0000-0000-0000C4740000}"/>
    <cellStyle name="Normal 3 2 2 3 3 3 12 2" xfId="7612" xr:uid="{00000000-0005-0000-0000-0000C5740000}"/>
    <cellStyle name="Normal 3 2 2 3 3 3 12 3" xfId="10080" xr:uid="{00000000-0005-0000-0000-0000C6740000}"/>
    <cellStyle name="Normal 3 2 2 3 3 3 12 4" xfId="6356" xr:uid="{00000000-0005-0000-0000-0000C7740000}"/>
    <cellStyle name="Normal 3 2 2 3 3 3 13" xfId="2354" xr:uid="{00000000-0005-0000-0000-0000C8740000}"/>
    <cellStyle name="Normal 3 2 2 3 3 3 13 2" xfId="7613" xr:uid="{00000000-0005-0000-0000-0000C9740000}"/>
    <cellStyle name="Normal 3 2 2 3 3 3 13 3" xfId="10081" xr:uid="{00000000-0005-0000-0000-0000CA740000}"/>
    <cellStyle name="Normal 3 2 2 3 3 3 13 4" xfId="6534" xr:uid="{00000000-0005-0000-0000-0000CB740000}"/>
    <cellStyle name="Normal 3 2 2 3 3 3 14" xfId="2526" xr:uid="{00000000-0005-0000-0000-0000CC740000}"/>
    <cellStyle name="Normal 3 2 2 3 3 3 14 2" xfId="7614" xr:uid="{00000000-0005-0000-0000-0000CD740000}"/>
    <cellStyle name="Normal 3 2 2 3 3 3 14 3" xfId="10082" xr:uid="{00000000-0005-0000-0000-0000CE740000}"/>
    <cellStyle name="Normal 3 2 2 3 3 3 14 4" xfId="6708" xr:uid="{00000000-0005-0000-0000-0000CF740000}"/>
    <cellStyle name="Normal 3 2 2 3 3 3 15" xfId="2696" xr:uid="{00000000-0005-0000-0000-0000D0740000}"/>
    <cellStyle name="Normal 3 2 2 3 3 3 15 2" xfId="7609" xr:uid="{00000000-0005-0000-0000-0000D1740000}"/>
    <cellStyle name="Normal 3 2 2 3 3 3 16" xfId="2866" xr:uid="{00000000-0005-0000-0000-0000D2740000}"/>
    <cellStyle name="Normal 3 2 2 3 3 3 16 2" xfId="10077" xr:uid="{00000000-0005-0000-0000-0000D3740000}"/>
    <cellStyle name="Normal 3 2 2 3 3 3 17" xfId="3037" xr:uid="{00000000-0005-0000-0000-0000D4740000}"/>
    <cellStyle name="Normal 3 2 2 3 3 3 17 2" xfId="11820" xr:uid="{00000000-0005-0000-0000-0000D5740000}"/>
    <cellStyle name="Normal 3 2 2 3 3 3 18" xfId="3245" xr:uid="{00000000-0005-0000-0000-0000D6740000}"/>
    <cellStyle name="Normal 3 2 2 3 3 3 19" xfId="4114" xr:uid="{00000000-0005-0000-0000-0000D7740000}"/>
    <cellStyle name="Normal 3 2 2 3 3 3 2" xfId="435" xr:uid="{00000000-0005-0000-0000-0000D8740000}"/>
    <cellStyle name="Normal 3 2 2 3 3 3 2 2" xfId="3419" xr:uid="{00000000-0005-0000-0000-0000D9740000}"/>
    <cellStyle name="Normal 3 2 2 3 3 3 2 2 2" xfId="7615" xr:uid="{00000000-0005-0000-0000-0000DA740000}"/>
    <cellStyle name="Normal 3 2 2 3 3 3 2 3" xfId="10083" xr:uid="{00000000-0005-0000-0000-0000DB740000}"/>
    <cellStyle name="Normal 3 2 2 3 3 3 2 4" xfId="4541" xr:uid="{00000000-0005-0000-0000-0000DC740000}"/>
    <cellStyle name="Normal 3 2 2 3 3 3 20" xfId="4286" xr:uid="{00000000-0005-0000-0000-0000DD740000}"/>
    <cellStyle name="Normal 3 2 2 3 3 3 3" xfId="609" xr:uid="{00000000-0005-0000-0000-0000DE740000}"/>
    <cellStyle name="Normal 3 2 2 3 3 3 3 2" xfId="3593" xr:uid="{00000000-0005-0000-0000-0000DF740000}"/>
    <cellStyle name="Normal 3 2 2 3 3 3 3 2 2" xfId="7616" xr:uid="{00000000-0005-0000-0000-0000E0740000}"/>
    <cellStyle name="Normal 3 2 2 3 3 3 3 3" xfId="10084" xr:uid="{00000000-0005-0000-0000-0000E1740000}"/>
    <cellStyle name="Normal 3 2 2 3 3 3 3 4" xfId="4758" xr:uid="{00000000-0005-0000-0000-0000E2740000}"/>
    <cellStyle name="Normal 3 2 2 3 3 3 4" xfId="783" xr:uid="{00000000-0005-0000-0000-0000E3740000}"/>
    <cellStyle name="Normal 3 2 2 3 3 3 4 2" xfId="3767" xr:uid="{00000000-0005-0000-0000-0000E4740000}"/>
    <cellStyle name="Normal 3 2 2 3 3 3 4 2 2" xfId="7617" xr:uid="{00000000-0005-0000-0000-0000E5740000}"/>
    <cellStyle name="Normal 3 2 2 3 3 3 4 3" xfId="10085" xr:uid="{00000000-0005-0000-0000-0000E6740000}"/>
    <cellStyle name="Normal 3 2 2 3 3 3 4 4" xfId="4932" xr:uid="{00000000-0005-0000-0000-0000E7740000}"/>
    <cellStyle name="Normal 3 2 2 3 3 3 5" xfId="958" xr:uid="{00000000-0005-0000-0000-0000E8740000}"/>
    <cellStyle name="Normal 3 2 2 3 3 3 5 2" xfId="3942" xr:uid="{00000000-0005-0000-0000-0000E9740000}"/>
    <cellStyle name="Normal 3 2 2 3 3 3 5 2 2" xfId="7618" xr:uid="{00000000-0005-0000-0000-0000EA740000}"/>
    <cellStyle name="Normal 3 2 2 3 3 3 5 3" xfId="10086" xr:uid="{00000000-0005-0000-0000-0000EB740000}"/>
    <cellStyle name="Normal 3 2 2 3 3 3 5 4" xfId="5106" xr:uid="{00000000-0005-0000-0000-0000EC740000}"/>
    <cellStyle name="Normal 3 2 2 3 3 3 6" xfId="1134" xr:uid="{00000000-0005-0000-0000-0000ED740000}"/>
    <cellStyle name="Normal 3 2 2 3 3 3 6 2" xfId="7619" xr:uid="{00000000-0005-0000-0000-0000EE740000}"/>
    <cellStyle name="Normal 3 2 2 3 3 3 6 3" xfId="10087" xr:uid="{00000000-0005-0000-0000-0000EF740000}"/>
    <cellStyle name="Normal 3 2 2 3 3 3 6 4" xfId="5280" xr:uid="{00000000-0005-0000-0000-0000F0740000}"/>
    <cellStyle name="Normal 3 2 2 3 3 3 7" xfId="1308" xr:uid="{00000000-0005-0000-0000-0000F1740000}"/>
    <cellStyle name="Normal 3 2 2 3 3 3 7 2" xfId="7620" xr:uid="{00000000-0005-0000-0000-0000F2740000}"/>
    <cellStyle name="Normal 3 2 2 3 3 3 7 3" xfId="10088" xr:uid="{00000000-0005-0000-0000-0000F3740000}"/>
    <cellStyle name="Normal 3 2 2 3 3 3 7 4" xfId="5486" xr:uid="{00000000-0005-0000-0000-0000F4740000}"/>
    <cellStyle name="Normal 3 2 2 3 3 3 8" xfId="1482" xr:uid="{00000000-0005-0000-0000-0000F5740000}"/>
    <cellStyle name="Normal 3 2 2 3 3 3 8 2" xfId="7621" xr:uid="{00000000-0005-0000-0000-0000F6740000}"/>
    <cellStyle name="Normal 3 2 2 3 3 3 8 3" xfId="10089" xr:uid="{00000000-0005-0000-0000-0000F7740000}"/>
    <cellStyle name="Normal 3 2 2 3 3 3 8 4" xfId="5660" xr:uid="{00000000-0005-0000-0000-0000F8740000}"/>
    <cellStyle name="Normal 3 2 2 3 3 3 9" xfId="1656" xr:uid="{00000000-0005-0000-0000-0000F9740000}"/>
    <cellStyle name="Normal 3 2 2 3 3 3 9 2" xfId="7622" xr:uid="{00000000-0005-0000-0000-0000FA740000}"/>
    <cellStyle name="Normal 3 2 2 3 3 3 9 3" xfId="10090" xr:uid="{00000000-0005-0000-0000-0000FB740000}"/>
    <cellStyle name="Normal 3 2 2 3 3 3 9 4" xfId="5834" xr:uid="{00000000-0005-0000-0000-0000FC740000}"/>
    <cellStyle name="Normal 3 2 2 3 3 4" xfId="239" xr:uid="{00000000-0005-0000-0000-0000FD740000}"/>
    <cellStyle name="Normal 3 2 2 3 3 4 2" xfId="3242" xr:uid="{00000000-0005-0000-0000-0000FE740000}"/>
    <cellStyle name="Normal 3 2 2 3 3 4 2 2" xfId="7624" xr:uid="{00000000-0005-0000-0000-0000FF740000}"/>
    <cellStyle name="Normal 3 2 2 3 3 4 2 3" xfId="10092" xr:uid="{00000000-0005-0000-0000-000000750000}"/>
    <cellStyle name="Normal 3 2 2 3 3 4 2 4" xfId="5483" xr:uid="{00000000-0005-0000-0000-000001750000}"/>
    <cellStyle name="Normal 3 2 2 3 3 4 3" xfId="7623" xr:uid="{00000000-0005-0000-0000-000002750000}"/>
    <cellStyle name="Normal 3 2 2 3 3 4 4" xfId="10091" xr:uid="{00000000-0005-0000-0000-000003750000}"/>
    <cellStyle name="Normal 3 2 2 3 3 4 5" xfId="4538" xr:uid="{00000000-0005-0000-0000-000004750000}"/>
    <cellStyle name="Normal 3 2 2 3 3 5" xfId="432" xr:uid="{00000000-0005-0000-0000-000005750000}"/>
    <cellStyle name="Normal 3 2 2 3 3 5 2" xfId="3416" xr:uid="{00000000-0005-0000-0000-000006750000}"/>
    <cellStyle name="Normal 3 2 2 3 3 5 2 2" xfId="7625" xr:uid="{00000000-0005-0000-0000-000007750000}"/>
    <cellStyle name="Normal 3 2 2 3 3 5 3" xfId="10093" xr:uid="{00000000-0005-0000-0000-000008750000}"/>
    <cellStyle name="Normal 3 2 2 3 3 5 4" xfId="4755" xr:uid="{00000000-0005-0000-0000-000009750000}"/>
    <cellStyle name="Normal 3 2 2 3 3 6" xfId="606" xr:uid="{00000000-0005-0000-0000-00000A750000}"/>
    <cellStyle name="Normal 3 2 2 3 3 6 2" xfId="3590" xr:uid="{00000000-0005-0000-0000-00000B750000}"/>
    <cellStyle name="Normal 3 2 2 3 3 6 2 2" xfId="7626" xr:uid="{00000000-0005-0000-0000-00000C750000}"/>
    <cellStyle name="Normal 3 2 2 3 3 6 3" xfId="10094" xr:uid="{00000000-0005-0000-0000-00000D750000}"/>
    <cellStyle name="Normal 3 2 2 3 3 6 4" xfId="4929" xr:uid="{00000000-0005-0000-0000-00000E750000}"/>
    <cellStyle name="Normal 3 2 2 3 3 7" xfId="780" xr:uid="{00000000-0005-0000-0000-00000F750000}"/>
    <cellStyle name="Normal 3 2 2 3 3 7 2" xfId="3764" xr:uid="{00000000-0005-0000-0000-000010750000}"/>
    <cellStyle name="Normal 3 2 2 3 3 7 2 2" xfId="7627" xr:uid="{00000000-0005-0000-0000-000011750000}"/>
    <cellStyle name="Normal 3 2 2 3 3 7 3" xfId="10095" xr:uid="{00000000-0005-0000-0000-000012750000}"/>
    <cellStyle name="Normal 3 2 2 3 3 7 4" xfId="5103" xr:uid="{00000000-0005-0000-0000-000013750000}"/>
    <cellStyle name="Normal 3 2 2 3 3 8" xfId="955" xr:uid="{00000000-0005-0000-0000-000014750000}"/>
    <cellStyle name="Normal 3 2 2 3 3 8 2" xfId="3939" xr:uid="{00000000-0005-0000-0000-000015750000}"/>
    <cellStyle name="Normal 3 2 2 3 3 8 2 2" xfId="7628" xr:uid="{00000000-0005-0000-0000-000016750000}"/>
    <cellStyle name="Normal 3 2 2 3 3 8 3" xfId="10096" xr:uid="{00000000-0005-0000-0000-000017750000}"/>
    <cellStyle name="Normal 3 2 2 3 3 8 4" xfId="5277" xr:uid="{00000000-0005-0000-0000-000018750000}"/>
    <cellStyle name="Normal 3 2 2 3 3 9" xfId="1131" xr:uid="{00000000-0005-0000-0000-000019750000}"/>
    <cellStyle name="Normal 3 2 2 3 3 9 2" xfId="7629" xr:uid="{00000000-0005-0000-0000-00001A750000}"/>
    <cellStyle name="Normal 3 2 2 3 3 9 3" xfId="10097" xr:uid="{00000000-0005-0000-0000-00001B750000}"/>
    <cellStyle name="Normal 3 2 2 3 3 9 4" xfId="5420" xr:uid="{00000000-0005-0000-0000-00001C750000}"/>
    <cellStyle name="Normal 3 2 2 3 4" xfId="243" xr:uid="{00000000-0005-0000-0000-00001D750000}"/>
    <cellStyle name="Normal 3 2 2 3 4 10" xfId="1483" xr:uid="{00000000-0005-0000-0000-00001E750000}"/>
    <cellStyle name="Normal 3 2 2 3 4 10 2" xfId="7631" xr:uid="{00000000-0005-0000-0000-00001F750000}"/>
    <cellStyle name="Normal 3 2 2 3 4 10 3" xfId="10099" xr:uid="{00000000-0005-0000-0000-000020750000}"/>
    <cellStyle name="Normal 3 2 2 3 4 10 4" xfId="5661" xr:uid="{00000000-0005-0000-0000-000021750000}"/>
    <cellStyle name="Normal 3 2 2 3 4 11" xfId="1657" xr:uid="{00000000-0005-0000-0000-000022750000}"/>
    <cellStyle name="Normal 3 2 2 3 4 11 2" xfId="7632" xr:uid="{00000000-0005-0000-0000-000023750000}"/>
    <cellStyle name="Normal 3 2 2 3 4 11 3" xfId="10100" xr:uid="{00000000-0005-0000-0000-000024750000}"/>
    <cellStyle name="Normal 3 2 2 3 4 11 4" xfId="5835" xr:uid="{00000000-0005-0000-0000-000025750000}"/>
    <cellStyle name="Normal 3 2 2 3 4 12" xfId="1831" xr:uid="{00000000-0005-0000-0000-000026750000}"/>
    <cellStyle name="Normal 3 2 2 3 4 12 2" xfId="7633" xr:uid="{00000000-0005-0000-0000-000027750000}"/>
    <cellStyle name="Normal 3 2 2 3 4 12 3" xfId="10101" xr:uid="{00000000-0005-0000-0000-000028750000}"/>
    <cellStyle name="Normal 3 2 2 3 4 12 4" xfId="6009" xr:uid="{00000000-0005-0000-0000-000029750000}"/>
    <cellStyle name="Normal 3 2 2 3 4 13" xfId="2005" xr:uid="{00000000-0005-0000-0000-00002A750000}"/>
    <cellStyle name="Normal 3 2 2 3 4 13 2" xfId="7634" xr:uid="{00000000-0005-0000-0000-00002B750000}"/>
    <cellStyle name="Normal 3 2 2 3 4 13 3" xfId="10102" xr:uid="{00000000-0005-0000-0000-00002C750000}"/>
    <cellStyle name="Normal 3 2 2 3 4 13 4" xfId="6183" xr:uid="{00000000-0005-0000-0000-00002D750000}"/>
    <cellStyle name="Normal 3 2 2 3 4 14" xfId="2181" xr:uid="{00000000-0005-0000-0000-00002E750000}"/>
    <cellStyle name="Normal 3 2 2 3 4 14 2" xfId="7635" xr:uid="{00000000-0005-0000-0000-00002F750000}"/>
    <cellStyle name="Normal 3 2 2 3 4 14 3" xfId="10103" xr:uid="{00000000-0005-0000-0000-000030750000}"/>
    <cellStyle name="Normal 3 2 2 3 4 14 4" xfId="6357" xr:uid="{00000000-0005-0000-0000-000031750000}"/>
    <cellStyle name="Normal 3 2 2 3 4 15" xfId="2355" xr:uid="{00000000-0005-0000-0000-000032750000}"/>
    <cellStyle name="Normal 3 2 2 3 4 15 2" xfId="7636" xr:uid="{00000000-0005-0000-0000-000033750000}"/>
    <cellStyle name="Normal 3 2 2 3 4 15 3" xfId="10104" xr:uid="{00000000-0005-0000-0000-000034750000}"/>
    <cellStyle name="Normal 3 2 2 3 4 15 4" xfId="6535" xr:uid="{00000000-0005-0000-0000-000035750000}"/>
    <cellStyle name="Normal 3 2 2 3 4 16" xfId="2527" xr:uid="{00000000-0005-0000-0000-000036750000}"/>
    <cellStyle name="Normal 3 2 2 3 4 16 2" xfId="7637" xr:uid="{00000000-0005-0000-0000-000037750000}"/>
    <cellStyle name="Normal 3 2 2 3 4 16 3" xfId="10105" xr:uid="{00000000-0005-0000-0000-000038750000}"/>
    <cellStyle name="Normal 3 2 2 3 4 16 4" xfId="6709" xr:uid="{00000000-0005-0000-0000-000039750000}"/>
    <cellStyle name="Normal 3 2 2 3 4 17" xfId="2697" xr:uid="{00000000-0005-0000-0000-00003A750000}"/>
    <cellStyle name="Normal 3 2 2 3 4 17 2" xfId="7630" xr:uid="{00000000-0005-0000-0000-00003B750000}"/>
    <cellStyle name="Normal 3 2 2 3 4 18" xfId="2867" xr:uid="{00000000-0005-0000-0000-00003C750000}"/>
    <cellStyle name="Normal 3 2 2 3 4 18 2" xfId="10098" xr:uid="{00000000-0005-0000-0000-00003D750000}"/>
    <cellStyle name="Normal 3 2 2 3 4 19" xfId="3038" xr:uid="{00000000-0005-0000-0000-00003E750000}"/>
    <cellStyle name="Normal 3 2 2 3 4 19 2" xfId="11821" xr:uid="{00000000-0005-0000-0000-00003F750000}"/>
    <cellStyle name="Normal 3 2 2 3 4 2" xfId="244" xr:uid="{00000000-0005-0000-0000-000040750000}"/>
    <cellStyle name="Normal 3 2 2 3 4 2 10" xfId="1658" xr:uid="{00000000-0005-0000-0000-000041750000}"/>
    <cellStyle name="Normal 3 2 2 3 4 2 10 2" xfId="7639" xr:uid="{00000000-0005-0000-0000-000042750000}"/>
    <cellStyle name="Normal 3 2 2 3 4 2 10 3" xfId="10107" xr:uid="{00000000-0005-0000-0000-000043750000}"/>
    <cellStyle name="Normal 3 2 2 3 4 2 10 4" xfId="5836" xr:uid="{00000000-0005-0000-0000-000044750000}"/>
    <cellStyle name="Normal 3 2 2 3 4 2 11" xfId="1832" xr:uid="{00000000-0005-0000-0000-000045750000}"/>
    <cellStyle name="Normal 3 2 2 3 4 2 11 2" xfId="7640" xr:uid="{00000000-0005-0000-0000-000046750000}"/>
    <cellStyle name="Normal 3 2 2 3 4 2 11 3" xfId="10108" xr:uid="{00000000-0005-0000-0000-000047750000}"/>
    <cellStyle name="Normal 3 2 2 3 4 2 11 4" xfId="6010" xr:uid="{00000000-0005-0000-0000-000048750000}"/>
    <cellStyle name="Normal 3 2 2 3 4 2 12" xfId="2006" xr:uid="{00000000-0005-0000-0000-000049750000}"/>
    <cellStyle name="Normal 3 2 2 3 4 2 12 2" xfId="7641" xr:uid="{00000000-0005-0000-0000-00004A750000}"/>
    <cellStyle name="Normal 3 2 2 3 4 2 12 3" xfId="10109" xr:uid="{00000000-0005-0000-0000-00004B750000}"/>
    <cellStyle name="Normal 3 2 2 3 4 2 12 4" xfId="6184" xr:uid="{00000000-0005-0000-0000-00004C750000}"/>
    <cellStyle name="Normal 3 2 2 3 4 2 13" xfId="2182" xr:uid="{00000000-0005-0000-0000-00004D750000}"/>
    <cellStyle name="Normal 3 2 2 3 4 2 13 2" xfId="7642" xr:uid="{00000000-0005-0000-0000-00004E750000}"/>
    <cellStyle name="Normal 3 2 2 3 4 2 13 3" xfId="10110" xr:uid="{00000000-0005-0000-0000-00004F750000}"/>
    <cellStyle name="Normal 3 2 2 3 4 2 13 4" xfId="6358" xr:uid="{00000000-0005-0000-0000-000050750000}"/>
    <cellStyle name="Normal 3 2 2 3 4 2 14" xfId="2356" xr:uid="{00000000-0005-0000-0000-000051750000}"/>
    <cellStyle name="Normal 3 2 2 3 4 2 14 2" xfId="7643" xr:uid="{00000000-0005-0000-0000-000052750000}"/>
    <cellStyle name="Normal 3 2 2 3 4 2 14 3" xfId="10111" xr:uid="{00000000-0005-0000-0000-000053750000}"/>
    <cellStyle name="Normal 3 2 2 3 4 2 14 4" xfId="6536" xr:uid="{00000000-0005-0000-0000-000054750000}"/>
    <cellStyle name="Normal 3 2 2 3 4 2 15" xfId="2528" xr:uid="{00000000-0005-0000-0000-000055750000}"/>
    <cellStyle name="Normal 3 2 2 3 4 2 15 2" xfId="7644" xr:uid="{00000000-0005-0000-0000-000056750000}"/>
    <cellStyle name="Normal 3 2 2 3 4 2 15 3" xfId="10112" xr:uid="{00000000-0005-0000-0000-000057750000}"/>
    <cellStyle name="Normal 3 2 2 3 4 2 15 4" xfId="6710" xr:uid="{00000000-0005-0000-0000-000058750000}"/>
    <cellStyle name="Normal 3 2 2 3 4 2 16" xfId="2698" xr:uid="{00000000-0005-0000-0000-000059750000}"/>
    <cellStyle name="Normal 3 2 2 3 4 2 16 2" xfId="7638" xr:uid="{00000000-0005-0000-0000-00005A750000}"/>
    <cellStyle name="Normal 3 2 2 3 4 2 17" xfId="2868" xr:uid="{00000000-0005-0000-0000-00005B750000}"/>
    <cellStyle name="Normal 3 2 2 3 4 2 17 2" xfId="10106" xr:uid="{00000000-0005-0000-0000-00005C750000}"/>
    <cellStyle name="Normal 3 2 2 3 4 2 18" xfId="3039" xr:uid="{00000000-0005-0000-0000-00005D750000}"/>
    <cellStyle name="Normal 3 2 2 3 4 2 18 2" xfId="11822" xr:uid="{00000000-0005-0000-0000-00005E750000}"/>
    <cellStyle name="Normal 3 2 2 3 4 2 19" xfId="3247" xr:uid="{00000000-0005-0000-0000-00005F750000}"/>
    <cellStyle name="Normal 3 2 2 3 4 2 2" xfId="245" xr:uid="{00000000-0005-0000-0000-000060750000}"/>
    <cellStyle name="Normal 3 2 2 3 4 2 2 10" xfId="1833" xr:uid="{00000000-0005-0000-0000-000061750000}"/>
    <cellStyle name="Normal 3 2 2 3 4 2 2 10 2" xfId="7646" xr:uid="{00000000-0005-0000-0000-000062750000}"/>
    <cellStyle name="Normal 3 2 2 3 4 2 2 10 3" xfId="10114" xr:uid="{00000000-0005-0000-0000-000063750000}"/>
    <cellStyle name="Normal 3 2 2 3 4 2 2 10 4" xfId="6011" xr:uid="{00000000-0005-0000-0000-000064750000}"/>
    <cellStyle name="Normal 3 2 2 3 4 2 2 11" xfId="2007" xr:uid="{00000000-0005-0000-0000-000065750000}"/>
    <cellStyle name="Normal 3 2 2 3 4 2 2 11 2" xfId="7647" xr:uid="{00000000-0005-0000-0000-000066750000}"/>
    <cellStyle name="Normal 3 2 2 3 4 2 2 11 3" xfId="10115" xr:uid="{00000000-0005-0000-0000-000067750000}"/>
    <cellStyle name="Normal 3 2 2 3 4 2 2 11 4" xfId="6185" xr:uid="{00000000-0005-0000-0000-000068750000}"/>
    <cellStyle name="Normal 3 2 2 3 4 2 2 12" xfId="2183" xr:uid="{00000000-0005-0000-0000-000069750000}"/>
    <cellStyle name="Normal 3 2 2 3 4 2 2 12 2" xfId="7648" xr:uid="{00000000-0005-0000-0000-00006A750000}"/>
    <cellStyle name="Normal 3 2 2 3 4 2 2 12 3" xfId="10116" xr:uid="{00000000-0005-0000-0000-00006B750000}"/>
    <cellStyle name="Normal 3 2 2 3 4 2 2 12 4" xfId="6359" xr:uid="{00000000-0005-0000-0000-00006C750000}"/>
    <cellStyle name="Normal 3 2 2 3 4 2 2 13" xfId="2357" xr:uid="{00000000-0005-0000-0000-00006D750000}"/>
    <cellStyle name="Normal 3 2 2 3 4 2 2 13 2" xfId="7649" xr:uid="{00000000-0005-0000-0000-00006E750000}"/>
    <cellStyle name="Normal 3 2 2 3 4 2 2 13 3" xfId="10117" xr:uid="{00000000-0005-0000-0000-00006F750000}"/>
    <cellStyle name="Normal 3 2 2 3 4 2 2 13 4" xfId="6537" xr:uid="{00000000-0005-0000-0000-000070750000}"/>
    <cellStyle name="Normal 3 2 2 3 4 2 2 14" xfId="2529" xr:uid="{00000000-0005-0000-0000-000071750000}"/>
    <cellStyle name="Normal 3 2 2 3 4 2 2 14 2" xfId="7650" xr:uid="{00000000-0005-0000-0000-000072750000}"/>
    <cellStyle name="Normal 3 2 2 3 4 2 2 14 3" xfId="10118" xr:uid="{00000000-0005-0000-0000-000073750000}"/>
    <cellStyle name="Normal 3 2 2 3 4 2 2 14 4" xfId="6711" xr:uid="{00000000-0005-0000-0000-000074750000}"/>
    <cellStyle name="Normal 3 2 2 3 4 2 2 15" xfId="2699" xr:uid="{00000000-0005-0000-0000-000075750000}"/>
    <cellStyle name="Normal 3 2 2 3 4 2 2 15 2" xfId="7645" xr:uid="{00000000-0005-0000-0000-000076750000}"/>
    <cellStyle name="Normal 3 2 2 3 4 2 2 16" xfId="2869" xr:uid="{00000000-0005-0000-0000-000077750000}"/>
    <cellStyle name="Normal 3 2 2 3 4 2 2 16 2" xfId="10113" xr:uid="{00000000-0005-0000-0000-000078750000}"/>
    <cellStyle name="Normal 3 2 2 3 4 2 2 17" xfId="3040" xr:uid="{00000000-0005-0000-0000-000079750000}"/>
    <cellStyle name="Normal 3 2 2 3 4 2 2 17 2" xfId="11823" xr:uid="{00000000-0005-0000-0000-00007A750000}"/>
    <cellStyle name="Normal 3 2 2 3 4 2 2 18" xfId="3248" xr:uid="{00000000-0005-0000-0000-00007B750000}"/>
    <cellStyle name="Normal 3 2 2 3 4 2 2 19" xfId="4117" xr:uid="{00000000-0005-0000-0000-00007C750000}"/>
    <cellStyle name="Normal 3 2 2 3 4 2 2 2" xfId="438" xr:uid="{00000000-0005-0000-0000-00007D750000}"/>
    <cellStyle name="Normal 3 2 2 3 4 2 2 2 2" xfId="3422" xr:uid="{00000000-0005-0000-0000-00007E750000}"/>
    <cellStyle name="Normal 3 2 2 3 4 2 2 2 2 2" xfId="7651" xr:uid="{00000000-0005-0000-0000-00007F750000}"/>
    <cellStyle name="Normal 3 2 2 3 4 2 2 2 3" xfId="10119" xr:uid="{00000000-0005-0000-0000-000080750000}"/>
    <cellStyle name="Normal 3 2 2 3 4 2 2 2 4" xfId="4544" xr:uid="{00000000-0005-0000-0000-000081750000}"/>
    <cellStyle name="Normal 3 2 2 3 4 2 2 20" xfId="4289" xr:uid="{00000000-0005-0000-0000-000082750000}"/>
    <cellStyle name="Normal 3 2 2 3 4 2 2 3" xfId="612" xr:uid="{00000000-0005-0000-0000-000083750000}"/>
    <cellStyle name="Normal 3 2 2 3 4 2 2 3 2" xfId="3596" xr:uid="{00000000-0005-0000-0000-000084750000}"/>
    <cellStyle name="Normal 3 2 2 3 4 2 2 3 2 2" xfId="7652" xr:uid="{00000000-0005-0000-0000-000085750000}"/>
    <cellStyle name="Normal 3 2 2 3 4 2 2 3 3" xfId="10120" xr:uid="{00000000-0005-0000-0000-000086750000}"/>
    <cellStyle name="Normal 3 2 2 3 4 2 2 3 4" xfId="4761" xr:uid="{00000000-0005-0000-0000-000087750000}"/>
    <cellStyle name="Normal 3 2 2 3 4 2 2 4" xfId="786" xr:uid="{00000000-0005-0000-0000-000088750000}"/>
    <cellStyle name="Normal 3 2 2 3 4 2 2 4 2" xfId="3770" xr:uid="{00000000-0005-0000-0000-000089750000}"/>
    <cellStyle name="Normal 3 2 2 3 4 2 2 4 2 2" xfId="7653" xr:uid="{00000000-0005-0000-0000-00008A750000}"/>
    <cellStyle name="Normal 3 2 2 3 4 2 2 4 3" xfId="10121" xr:uid="{00000000-0005-0000-0000-00008B750000}"/>
    <cellStyle name="Normal 3 2 2 3 4 2 2 4 4" xfId="4935" xr:uid="{00000000-0005-0000-0000-00008C750000}"/>
    <cellStyle name="Normal 3 2 2 3 4 2 2 5" xfId="961" xr:uid="{00000000-0005-0000-0000-00008D750000}"/>
    <cellStyle name="Normal 3 2 2 3 4 2 2 5 2" xfId="3945" xr:uid="{00000000-0005-0000-0000-00008E750000}"/>
    <cellStyle name="Normal 3 2 2 3 4 2 2 5 2 2" xfId="7654" xr:uid="{00000000-0005-0000-0000-00008F750000}"/>
    <cellStyle name="Normal 3 2 2 3 4 2 2 5 3" xfId="10122" xr:uid="{00000000-0005-0000-0000-000090750000}"/>
    <cellStyle name="Normal 3 2 2 3 4 2 2 5 4" xfId="5109" xr:uid="{00000000-0005-0000-0000-000091750000}"/>
    <cellStyle name="Normal 3 2 2 3 4 2 2 6" xfId="1137" xr:uid="{00000000-0005-0000-0000-000092750000}"/>
    <cellStyle name="Normal 3 2 2 3 4 2 2 6 2" xfId="7655" xr:uid="{00000000-0005-0000-0000-000093750000}"/>
    <cellStyle name="Normal 3 2 2 3 4 2 2 6 3" xfId="10123" xr:uid="{00000000-0005-0000-0000-000094750000}"/>
    <cellStyle name="Normal 3 2 2 3 4 2 2 6 4" xfId="5283" xr:uid="{00000000-0005-0000-0000-000095750000}"/>
    <cellStyle name="Normal 3 2 2 3 4 2 2 7" xfId="1311" xr:uid="{00000000-0005-0000-0000-000096750000}"/>
    <cellStyle name="Normal 3 2 2 3 4 2 2 7 2" xfId="7656" xr:uid="{00000000-0005-0000-0000-000097750000}"/>
    <cellStyle name="Normal 3 2 2 3 4 2 2 7 3" xfId="10124" xr:uid="{00000000-0005-0000-0000-000098750000}"/>
    <cellStyle name="Normal 3 2 2 3 4 2 2 7 4" xfId="5489" xr:uid="{00000000-0005-0000-0000-000099750000}"/>
    <cellStyle name="Normal 3 2 2 3 4 2 2 8" xfId="1485" xr:uid="{00000000-0005-0000-0000-00009A750000}"/>
    <cellStyle name="Normal 3 2 2 3 4 2 2 8 2" xfId="7657" xr:uid="{00000000-0005-0000-0000-00009B750000}"/>
    <cellStyle name="Normal 3 2 2 3 4 2 2 8 3" xfId="10125" xr:uid="{00000000-0005-0000-0000-00009C750000}"/>
    <cellStyle name="Normal 3 2 2 3 4 2 2 8 4" xfId="5663" xr:uid="{00000000-0005-0000-0000-00009D750000}"/>
    <cellStyle name="Normal 3 2 2 3 4 2 2 9" xfId="1659" xr:uid="{00000000-0005-0000-0000-00009E750000}"/>
    <cellStyle name="Normal 3 2 2 3 4 2 2 9 2" xfId="7658" xr:uid="{00000000-0005-0000-0000-00009F750000}"/>
    <cellStyle name="Normal 3 2 2 3 4 2 2 9 3" xfId="10126" xr:uid="{00000000-0005-0000-0000-0000A0750000}"/>
    <cellStyle name="Normal 3 2 2 3 4 2 2 9 4" xfId="5837" xr:uid="{00000000-0005-0000-0000-0000A1750000}"/>
    <cellStyle name="Normal 3 2 2 3 4 2 20" xfId="4116" xr:uid="{00000000-0005-0000-0000-0000A2750000}"/>
    <cellStyle name="Normal 3 2 2 3 4 2 21" xfId="4288" xr:uid="{00000000-0005-0000-0000-0000A3750000}"/>
    <cellStyle name="Normal 3 2 2 3 4 2 3" xfId="437" xr:uid="{00000000-0005-0000-0000-0000A4750000}"/>
    <cellStyle name="Normal 3 2 2 3 4 2 3 2" xfId="3421" xr:uid="{00000000-0005-0000-0000-0000A5750000}"/>
    <cellStyle name="Normal 3 2 2 3 4 2 3 2 2" xfId="7659" xr:uid="{00000000-0005-0000-0000-0000A6750000}"/>
    <cellStyle name="Normal 3 2 2 3 4 2 3 3" xfId="10127" xr:uid="{00000000-0005-0000-0000-0000A7750000}"/>
    <cellStyle name="Normal 3 2 2 3 4 2 3 4" xfId="4543" xr:uid="{00000000-0005-0000-0000-0000A8750000}"/>
    <cellStyle name="Normal 3 2 2 3 4 2 4" xfId="611" xr:uid="{00000000-0005-0000-0000-0000A9750000}"/>
    <cellStyle name="Normal 3 2 2 3 4 2 4 2" xfId="3595" xr:uid="{00000000-0005-0000-0000-0000AA750000}"/>
    <cellStyle name="Normal 3 2 2 3 4 2 4 2 2" xfId="7660" xr:uid="{00000000-0005-0000-0000-0000AB750000}"/>
    <cellStyle name="Normal 3 2 2 3 4 2 4 3" xfId="10128" xr:uid="{00000000-0005-0000-0000-0000AC750000}"/>
    <cellStyle name="Normal 3 2 2 3 4 2 4 4" xfId="4760" xr:uid="{00000000-0005-0000-0000-0000AD750000}"/>
    <cellStyle name="Normal 3 2 2 3 4 2 5" xfId="785" xr:uid="{00000000-0005-0000-0000-0000AE750000}"/>
    <cellStyle name="Normal 3 2 2 3 4 2 5 2" xfId="3769" xr:uid="{00000000-0005-0000-0000-0000AF750000}"/>
    <cellStyle name="Normal 3 2 2 3 4 2 5 2 2" xfId="7661" xr:uid="{00000000-0005-0000-0000-0000B0750000}"/>
    <cellStyle name="Normal 3 2 2 3 4 2 5 3" xfId="10129" xr:uid="{00000000-0005-0000-0000-0000B1750000}"/>
    <cellStyle name="Normal 3 2 2 3 4 2 5 4" xfId="4934" xr:uid="{00000000-0005-0000-0000-0000B2750000}"/>
    <cellStyle name="Normal 3 2 2 3 4 2 6" xfId="960" xr:uid="{00000000-0005-0000-0000-0000B3750000}"/>
    <cellStyle name="Normal 3 2 2 3 4 2 6 2" xfId="3944" xr:uid="{00000000-0005-0000-0000-0000B4750000}"/>
    <cellStyle name="Normal 3 2 2 3 4 2 6 2 2" xfId="7662" xr:uid="{00000000-0005-0000-0000-0000B5750000}"/>
    <cellStyle name="Normal 3 2 2 3 4 2 6 3" xfId="10130" xr:uid="{00000000-0005-0000-0000-0000B6750000}"/>
    <cellStyle name="Normal 3 2 2 3 4 2 6 4" xfId="5108" xr:uid="{00000000-0005-0000-0000-0000B7750000}"/>
    <cellStyle name="Normal 3 2 2 3 4 2 7" xfId="1136" xr:uid="{00000000-0005-0000-0000-0000B8750000}"/>
    <cellStyle name="Normal 3 2 2 3 4 2 7 2" xfId="7663" xr:uid="{00000000-0005-0000-0000-0000B9750000}"/>
    <cellStyle name="Normal 3 2 2 3 4 2 7 3" xfId="10131" xr:uid="{00000000-0005-0000-0000-0000BA750000}"/>
    <cellStyle name="Normal 3 2 2 3 4 2 7 4" xfId="5282" xr:uid="{00000000-0005-0000-0000-0000BB750000}"/>
    <cellStyle name="Normal 3 2 2 3 4 2 8" xfId="1310" xr:uid="{00000000-0005-0000-0000-0000BC750000}"/>
    <cellStyle name="Normal 3 2 2 3 4 2 8 2" xfId="7664" xr:uid="{00000000-0005-0000-0000-0000BD750000}"/>
    <cellStyle name="Normal 3 2 2 3 4 2 8 3" xfId="10132" xr:uid="{00000000-0005-0000-0000-0000BE750000}"/>
    <cellStyle name="Normal 3 2 2 3 4 2 8 4" xfId="5488" xr:uid="{00000000-0005-0000-0000-0000BF750000}"/>
    <cellStyle name="Normal 3 2 2 3 4 2 9" xfId="1484" xr:uid="{00000000-0005-0000-0000-0000C0750000}"/>
    <cellStyle name="Normal 3 2 2 3 4 2 9 2" xfId="7665" xr:uid="{00000000-0005-0000-0000-0000C1750000}"/>
    <cellStyle name="Normal 3 2 2 3 4 2 9 3" xfId="10133" xr:uid="{00000000-0005-0000-0000-0000C2750000}"/>
    <cellStyle name="Normal 3 2 2 3 4 2 9 4" xfId="5662" xr:uid="{00000000-0005-0000-0000-0000C3750000}"/>
    <cellStyle name="Normal 3 2 2 3 4 20" xfId="3246" xr:uid="{00000000-0005-0000-0000-0000C4750000}"/>
    <cellStyle name="Normal 3 2 2 3 4 21" xfId="4115" xr:uid="{00000000-0005-0000-0000-0000C5750000}"/>
    <cellStyle name="Normal 3 2 2 3 4 22" xfId="4287" xr:uid="{00000000-0005-0000-0000-0000C6750000}"/>
    <cellStyle name="Normal 3 2 2 3 4 3" xfId="246" xr:uid="{00000000-0005-0000-0000-0000C7750000}"/>
    <cellStyle name="Normal 3 2 2 3 4 3 10" xfId="1834" xr:uid="{00000000-0005-0000-0000-0000C8750000}"/>
    <cellStyle name="Normal 3 2 2 3 4 3 10 2" xfId="7667" xr:uid="{00000000-0005-0000-0000-0000C9750000}"/>
    <cellStyle name="Normal 3 2 2 3 4 3 10 3" xfId="10135" xr:uid="{00000000-0005-0000-0000-0000CA750000}"/>
    <cellStyle name="Normal 3 2 2 3 4 3 10 4" xfId="6012" xr:uid="{00000000-0005-0000-0000-0000CB750000}"/>
    <cellStyle name="Normal 3 2 2 3 4 3 11" xfId="2008" xr:uid="{00000000-0005-0000-0000-0000CC750000}"/>
    <cellStyle name="Normal 3 2 2 3 4 3 11 2" xfId="7668" xr:uid="{00000000-0005-0000-0000-0000CD750000}"/>
    <cellStyle name="Normal 3 2 2 3 4 3 11 3" xfId="10136" xr:uid="{00000000-0005-0000-0000-0000CE750000}"/>
    <cellStyle name="Normal 3 2 2 3 4 3 11 4" xfId="6186" xr:uid="{00000000-0005-0000-0000-0000CF750000}"/>
    <cellStyle name="Normal 3 2 2 3 4 3 12" xfId="2184" xr:uid="{00000000-0005-0000-0000-0000D0750000}"/>
    <cellStyle name="Normal 3 2 2 3 4 3 12 2" xfId="7669" xr:uid="{00000000-0005-0000-0000-0000D1750000}"/>
    <cellStyle name="Normal 3 2 2 3 4 3 12 3" xfId="10137" xr:uid="{00000000-0005-0000-0000-0000D2750000}"/>
    <cellStyle name="Normal 3 2 2 3 4 3 12 4" xfId="6360" xr:uid="{00000000-0005-0000-0000-0000D3750000}"/>
    <cellStyle name="Normal 3 2 2 3 4 3 13" xfId="2358" xr:uid="{00000000-0005-0000-0000-0000D4750000}"/>
    <cellStyle name="Normal 3 2 2 3 4 3 13 2" xfId="7670" xr:uid="{00000000-0005-0000-0000-0000D5750000}"/>
    <cellStyle name="Normal 3 2 2 3 4 3 13 3" xfId="10138" xr:uid="{00000000-0005-0000-0000-0000D6750000}"/>
    <cellStyle name="Normal 3 2 2 3 4 3 13 4" xfId="6538" xr:uid="{00000000-0005-0000-0000-0000D7750000}"/>
    <cellStyle name="Normal 3 2 2 3 4 3 14" xfId="2530" xr:uid="{00000000-0005-0000-0000-0000D8750000}"/>
    <cellStyle name="Normal 3 2 2 3 4 3 14 2" xfId="7671" xr:uid="{00000000-0005-0000-0000-0000D9750000}"/>
    <cellStyle name="Normal 3 2 2 3 4 3 14 3" xfId="10139" xr:uid="{00000000-0005-0000-0000-0000DA750000}"/>
    <cellStyle name="Normal 3 2 2 3 4 3 14 4" xfId="6712" xr:uid="{00000000-0005-0000-0000-0000DB750000}"/>
    <cellStyle name="Normal 3 2 2 3 4 3 15" xfId="2700" xr:uid="{00000000-0005-0000-0000-0000DC750000}"/>
    <cellStyle name="Normal 3 2 2 3 4 3 15 2" xfId="7666" xr:uid="{00000000-0005-0000-0000-0000DD750000}"/>
    <cellStyle name="Normal 3 2 2 3 4 3 16" xfId="2870" xr:uid="{00000000-0005-0000-0000-0000DE750000}"/>
    <cellStyle name="Normal 3 2 2 3 4 3 16 2" xfId="10134" xr:uid="{00000000-0005-0000-0000-0000DF750000}"/>
    <cellStyle name="Normal 3 2 2 3 4 3 17" xfId="3041" xr:uid="{00000000-0005-0000-0000-0000E0750000}"/>
    <cellStyle name="Normal 3 2 2 3 4 3 17 2" xfId="11824" xr:uid="{00000000-0005-0000-0000-0000E1750000}"/>
    <cellStyle name="Normal 3 2 2 3 4 3 18" xfId="3249" xr:uid="{00000000-0005-0000-0000-0000E2750000}"/>
    <cellStyle name="Normal 3 2 2 3 4 3 19" xfId="4118" xr:uid="{00000000-0005-0000-0000-0000E3750000}"/>
    <cellStyle name="Normal 3 2 2 3 4 3 2" xfId="439" xr:uid="{00000000-0005-0000-0000-0000E4750000}"/>
    <cellStyle name="Normal 3 2 2 3 4 3 2 2" xfId="3423" xr:uid="{00000000-0005-0000-0000-0000E5750000}"/>
    <cellStyle name="Normal 3 2 2 3 4 3 2 2 2" xfId="7672" xr:uid="{00000000-0005-0000-0000-0000E6750000}"/>
    <cellStyle name="Normal 3 2 2 3 4 3 2 3" xfId="10140" xr:uid="{00000000-0005-0000-0000-0000E7750000}"/>
    <cellStyle name="Normal 3 2 2 3 4 3 2 4" xfId="4545" xr:uid="{00000000-0005-0000-0000-0000E8750000}"/>
    <cellStyle name="Normal 3 2 2 3 4 3 20" xfId="4290" xr:uid="{00000000-0005-0000-0000-0000E9750000}"/>
    <cellStyle name="Normal 3 2 2 3 4 3 3" xfId="613" xr:uid="{00000000-0005-0000-0000-0000EA750000}"/>
    <cellStyle name="Normal 3 2 2 3 4 3 3 2" xfId="3597" xr:uid="{00000000-0005-0000-0000-0000EB750000}"/>
    <cellStyle name="Normal 3 2 2 3 4 3 3 2 2" xfId="7673" xr:uid="{00000000-0005-0000-0000-0000EC750000}"/>
    <cellStyle name="Normal 3 2 2 3 4 3 3 3" xfId="10141" xr:uid="{00000000-0005-0000-0000-0000ED750000}"/>
    <cellStyle name="Normal 3 2 2 3 4 3 3 4" xfId="4762" xr:uid="{00000000-0005-0000-0000-0000EE750000}"/>
    <cellStyle name="Normal 3 2 2 3 4 3 4" xfId="787" xr:uid="{00000000-0005-0000-0000-0000EF750000}"/>
    <cellStyle name="Normal 3 2 2 3 4 3 4 2" xfId="3771" xr:uid="{00000000-0005-0000-0000-0000F0750000}"/>
    <cellStyle name="Normal 3 2 2 3 4 3 4 2 2" xfId="7674" xr:uid="{00000000-0005-0000-0000-0000F1750000}"/>
    <cellStyle name="Normal 3 2 2 3 4 3 4 3" xfId="10142" xr:uid="{00000000-0005-0000-0000-0000F2750000}"/>
    <cellStyle name="Normal 3 2 2 3 4 3 4 4" xfId="4936" xr:uid="{00000000-0005-0000-0000-0000F3750000}"/>
    <cellStyle name="Normal 3 2 2 3 4 3 5" xfId="962" xr:uid="{00000000-0005-0000-0000-0000F4750000}"/>
    <cellStyle name="Normal 3 2 2 3 4 3 5 2" xfId="3946" xr:uid="{00000000-0005-0000-0000-0000F5750000}"/>
    <cellStyle name="Normal 3 2 2 3 4 3 5 2 2" xfId="7675" xr:uid="{00000000-0005-0000-0000-0000F6750000}"/>
    <cellStyle name="Normal 3 2 2 3 4 3 5 3" xfId="10143" xr:uid="{00000000-0005-0000-0000-0000F7750000}"/>
    <cellStyle name="Normal 3 2 2 3 4 3 5 4" xfId="5110" xr:uid="{00000000-0005-0000-0000-0000F8750000}"/>
    <cellStyle name="Normal 3 2 2 3 4 3 6" xfId="1138" xr:uid="{00000000-0005-0000-0000-0000F9750000}"/>
    <cellStyle name="Normal 3 2 2 3 4 3 6 2" xfId="7676" xr:uid="{00000000-0005-0000-0000-0000FA750000}"/>
    <cellStyle name="Normal 3 2 2 3 4 3 6 3" xfId="10144" xr:uid="{00000000-0005-0000-0000-0000FB750000}"/>
    <cellStyle name="Normal 3 2 2 3 4 3 6 4" xfId="5284" xr:uid="{00000000-0005-0000-0000-0000FC750000}"/>
    <cellStyle name="Normal 3 2 2 3 4 3 7" xfId="1312" xr:uid="{00000000-0005-0000-0000-0000FD750000}"/>
    <cellStyle name="Normal 3 2 2 3 4 3 7 2" xfId="7677" xr:uid="{00000000-0005-0000-0000-0000FE750000}"/>
    <cellStyle name="Normal 3 2 2 3 4 3 7 3" xfId="10145" xr:uid="{00000000-0005-0000-0000-0000FF750000}"/>
    <cellStyle name="Normal 3 2 2 3 4 3 7 4" xfId="5490" xr:uid="{00000000-0005-0000-0000-000000760000}"/>
    <cellStyle name="Normal 3 2 2 3 4 3 8" xfId="1486" xr:uid="{00000000-0005-0000-0000-000001760000}"/>
    <cellStyle name="Normal 3 2 2 3 4 3 8 2" xfId="7678" xr:uid="{00000000-0005-0000-0000-000002760000}"/>
    <cellStyle name="Normal 3 2 2 3 4 3 8 3" xfId="10146" xr:uid="{00000000-0005-0000-0000-000003760000}"/>
    <cellStyle name="Normal 3 2 2 3 4 3 8 4" xfId="5664" xr:uid="{00000000-0005-0000-0000-000004760000}"/>
    <cellStyle name="Normal 3 2 2 3 4 3 9" xfId="1660" xr:uid="{00000000-0005-0000-0000-000005760000}"/>
    <cellStyle name="Normal 3 2 2 3 4 3 9 2" xfId="7679" xr:uid="{00000000-0005-0000-0000-000006760000}"/>
    <cellStyle name="Normal 3 2 2 3 4 3 9 3" xfId="10147" xr:uid="{00000000-0005-0000-0000-000007760000}"/>
    <cellStyle name="Normal 3 2 2 3 4 3 9 4" xfId="5838" xr:uid="{00000000-0005-0000-0000-000008760000}"/>
    <cellStyle name="Normal 3 2 2 3 4 4" xfId="436" xr:uid="{00000000-0005-0000-0000-000009760000}"/>
    <cellStyle name="Normal 3 2 2 3 4 4 2" xfId="3420" xr:uid="{00000000-0005-0000-0000-00000A760000}"/>
    <cellStyle name="Normal 3 2 2 3 4 4 2 2" xfId="7680" xr:uid="{00000000-0005-0000-0000-00000B760000}"/>
    <cellStyle name="Normal 3 2 2 3 4 4 3" xfId="10148" xr:uid="{00000000-0005-0000-0000-00000C760000}"/>
    <cellStyle name="Normal 3 2 2 3 4 4 4" xfId="4542" xr:uid="{00000000-0005-0000-0000-00000D760000}"/>
    <cellStyle name="Normal 3 2 2 3 4 5" xfId="610" xr:uid="{00000000-0005-0000-0000-00000E760000}"/>
    <cellStyle name="Normal 3 2 2 3 4 5 2" xfId="3594" xr:uid="{00000000-0005-0000-0000-00000F760000}"/>
    <cellStyle name="Normal 3 2 2 3 4 5 2 2" xfId="7681" xr:uid="{00000000-0005-0000-0000-000010760000}"/>
    <cellStyle name="Normal 3 2 2 3 4 5 3" xfId="10149" xr:uid="{00000000-0005-0000-0000-000011760000}"/>
    <cellStyle name="Normal 3 2 2 3 4 5 4" xfId="4759" xr:uid="{00000000-0005-0000-0000-000012760000}"/>
    <cellStyle name="Normal 3 2 2 3 4 6" xfId="784" xr:uid="{00000000-0005-0000-0000-000013760000}"/>
    <cellStyle name="Normal 3 2 2 3 4 6 2" xfId="3768" xr:uid="{00000000-0005-0000-0000-000014760000}"/>
    <cellStyle name="Normal 3 2 2 3 4 6 2 2" xfId="7682" xr:uid="{00000000-0005-0000-0000-000015760000}"/>
    <cellStyle name="Normal 3 2 2 3 4 6 3" xfId="10150" xr:uid="{00000000-0005-0000-0000-000016760000}"/>
    <cellStyle name="Normal 3 2 2 3 4 6 4" xfId="4933" xr:uid="{00000000-0005-0000-0000-000017760000}"/>
    <cellStyle name="Normal 3 2 2 3 4 7" xfId="959" xr:uid="{00000000-0005-0000-0000-000018760000}"/>
    <cellStyle name="Normal 3 2 2 3 4 7 2" xfId="3943" xr:uid="{00000000-0005-0000-0000-000019760000}"/>
    <cellStyle name="Normal 3 2 2 3 4 7 2 2" xfId="7683" xr:uid="{00000000-0005-0000-0000-00001A760000}"/>
    <cellStyle name="Normal 3 2 2 3 4 7 3" xfId="10151" xr:uid="{00000000-0005-0000-0000-00001B760000}"/>
    <cellStyle name="Normal 3 2 2 3 4 7 4" xfId="5107" xr:uid="{00000000-0005-0000-0000-00001C760000}"/>
    <cellStyle name="Normal 3 2 2 3 4 8" xfId="1135" xr:uid="{00000000-0005-0000-0000-00001D760000}"/>
    <cellStyle name="Normal 3 2 2 3 4 8 2" xfId="7684" xr:uid="{00000000-0005-0000-0000-00001E760000}"/>
    <cellStyle name="Normal 3 2 2 3 4 8 3" xfId="10152" xr:uid="{00000000-0005-0000-0000-00001F760000}"/>
    <cellStyle name="Normal 3 2 2 3 4 8 4" xfId="5281" xr:uid="{00000000-0005-0000-0000-000020760000}"/>
    <cellStyle name="Normal 3 2 2 3 4 9" xfId="1309" xr:uid="{00000000-0005-0000-0000-000021760000}"/>
    <cellStyle name="Normal 3 2 2 3 4 9 2" xfId="7685" xr:uid="{00000000-0005-0000-0000-000022760000}"/>
    <cellStyle name="Normal 3 2 2 3 4 9 3" xfId="10153" xr:uid="{00000000-0005-0000-0000-000023760000}"/>
    <cellStyle name="Normal 3 2 2 3 4 9 4" xfId="5487" xr:uid="{00000000-0005-0000-0000-000024760000}"/>
    <cellStyle name="Normal 3 2 2 3 5" xfId="247" xr:uid="{00000000-0005-0000-0000-000025760000}"/>
    <cellStyle name="Normal 3 2 2 3 5 10" xfId="1661" xr:uid="{00000000-0005-0000-0000-000026760000}"/>
    <cellStyle name="Normal 3 2 2 3 5 10 2" xfId="7687" xr:uid="{00000000-0005-0000-0000-000027760000}"/>
    <cellStyle name="Normal 3 2 2 3 5 10 3" xfId="10155" xr:uid="{00000000-0005-0000-0000-000028760000}"/>
    <cellStyle name="Normal 3 2 2 3 5 10 4" xfId="5839" xr:uid="{00000000-0005-0000-0000-000029760000}"/>
    <cellStyle name="Normal 3 2 2 3 5 11" xfId="1835" xr:uid="{00000000-0005-0000-0000-00002A760000}"/>
    <cellStyle name="Normal 3 2 2 3 5 11 2" xfId="7688" xr:uid="{00000000-0005-0000-0000-00002B760000}"/>
    <cellStyle name="Normal 3 2 2 3 5 11 3" xfId="10156" xr:uid="{00000000-0005-0000-0000-00002C760000}"/>
    <cellStyle name="Normal 3 2 2 3 5 11 4" xfId="6013" xr:uid="{00000000-0005-0000-0000-00002D760000}"/>
    <cellStyle name="Normal 3 2 2 3 5 12" xfId="2009" xr:uid="{00000000-0005-0000-0000-00002E760000}"/>
    <cellStyle name="Normal 3 2 2 3 5 12 2" xfId="7689" xr:uid="{00000000-0005-0000-0000-00002F760000}"/>
    <cellStyle name="Normal 3 2 2 3 5 12 3" xfId="10157" xr:uid="{00000000-0005-0000-0000-000030760000}"/>
    <cellStyle name="Normal 3 2 2 3 5 12 4" xfId="6187" xr:uid="{00000000-0005-0000-0000-000031760000}"/>
    <cellStyle name="Normal 3 2 2 3 5 13" xfId="2185" xr:uid="{00000000-0005-0000-0000-000032760000}"/>
    <cellStyle name="Normal 3 2 2 3 5 13 2" xfId="7690" xr:uid="{00000000-0005-0000-0000-000033760000}"/>
    <cellStyle name="Normal 3 2 2 3 5 13 3" xfId="10158" xr:uid="{00000000-0005-0000-0000-000034760000}"/>
    <cellStyle name="Normal 3 2 2 3 5 13 4" xfId="6361" xr:uid="{00000000-0005-0000-0000-000035760000}"/>
    <cellStyle name="Normal 3 2 2 3 5 14" xfId="2359" xr:uid="{00000000-0005-0000-0000-000036760000}"/>
    <cellStyle name="Normal 3 2 2 3 5 14 2" xfId="7691" xr:uid="{00000000-0005-0000-0000-000037760000}"/>
    <cellStyle name="Normal 3 2 2 3 5 14 3" xfId="10159" xr:uid="{00000000-0005-0000-0000-000038760000}"/>
    <cellStyle name="Normal 3 2 2 3 5 14 4" xfId="6539" xr:uid="{00000000-0005-0000-0000-000039760000}"/>
    <cellStyle name="Normal 3 2 2 3 5 15" xfId="2531" xr:uid="{00000000-0005-0000-0000-00003A760000}"/>
    <cellStyle name="Normal 3 2 2 3 5 15 2" xfId="7692" xr:uid="{00000000-0005-0000-0000-00003B760000}"/>
    <cellStyle name="Normal 3 2 2 3 5 15 3" xfId="10160" xr:uid="{00000000-0005-0000-0000-00003C760000}"/>
    <cellStyle name="Normal 3 2 2 3 5 15 4" xfId="6713" xr:uid="{00000000-0005-0000-0000-00003D760000}"/>
    <cellStyle name="Normal 3 2 2 3 5 16" xfId="2701" xr:uid="{00000000-0005-0000-0000-00003E760000}"/>
    <cellStyle name="Normal 3 2 2 3 5 16 2" xfId="7686" xr:uid="{00000000-0005-0000-0000-00003F760000}"/>
    <cellStyle name="Normal 3 2 2 3 5 17" xfId="2871" xr:uid="{00000000-0005-0000-0000-000040760000}"/>
    <cellStyle name="Normal 3 2 2 3 5 17 2" xfId="10154" xr:uid="{00000000-0005-0000-0000-000041760000}"/>
    <cellStyle name="Normal 3 2 2 3 5 18" xfId="3042" xr:uid="{00000000-0005-0000-0000-000042760000}"/>
    <cellStyle name="Normal 3 2 2 3 5 18 2" xfId="11825" xr:uid="{00000000-0005-0000-0000-000043760000}"/>
    <cellStyle name="Normal 3 2 2 3 5 19" xfId="3250" xr:uid="{00000000-0005-0000-0000-000044760000}"/>
    <cellStyle name="Normal 3 2 2 3 5 2" xfId="248" xr:uid="{00000000-0005-0000-0000-000045760000}"/>
    <cellStyle name="Normal 3 2 2 3 5 2 10" xfId="1836" xr:uid="{00000000-0005-0000-0000-000046760000}"/>
    <cellStyle name="Normal 3 2 2 3 5 2 10 2" xfId="7694" xr:uid="{00000000-0005-0000-0000-000047760000}"/>
    <cellStyle name="Normal 3 2 2 3 5 2 10 3" xfId="10162" xr:uid="{00000000-0005-0000-0000-000048760000}"/>
    <cellStyle name="Normal 3 2 2 3 5 2 10 4" xfId="6014" xr:uid="{00000000-0005-0000-0000-000049760000}"/>
    <cellStyle name="Normal 3 2 2 3 5 2 11" xfId="2010" xr:uid="{00000000-0005-0000-0000-00004A760000}"/>
    <cellStyle name="Normal 3 2 2 3 5 2 11 2" xfId="7695" xr:uid="{00000000-0005-0000-0000-00004B760000}"/>
    <cellStyle name="Normal 3 2 2 3 5 2 11 3" xfId="10163" xr:uid="{00000000-0005-0000-0000-00004C760000}"/>
    <cellStyle name="Normal 3 2 2 3 5 2 11 4" xfId="6188" xr:uid="{00000000-0005-0000-0000-00004D760000}"/>
    <cellStyle name="Normal 3 2 2 3 5 2 12" xfId="2186" xr:uid="{00000000-0005-0000-0000-00004E760000}"/>
    <cellStyle name="Normal 3 2 2 3 5 2 12 2" xfId="7696" xr:uid="{00000000-0005-0000-0000-00004F760000}"/>
    <cellStyle name="Normal 3 2 2 3 5 2 12 3" xfId="10164" xr:uid="{00000000-0005-0000-0000-000050760000}"/>
    <cellStyle name="Normal 3 2 2 3 5 2 12 4" xfId="6362" xr:uid="{00000000-0005-0000-0000-000051760000}"/>
    <cellStyle name="Normal 3 2 2 3 5 2 13" xfId="2360" xr:uid="{00000000-0005-0000-0000-000052760000}"/>
    <cellStyle name="Normal 3 2 2 3 5 2 13 2" xfId="7697" xr:uid="{00000000-0005-0000-0000-000053760000}"/>
    <cellStyle name="Normal 3 2 2 3 5 2 13 3" xfId="10165" xr:uid="{00000000-0005-0000-0000-000054760000}"/>
    <cellStyle name="Normal 3 2 2 3 5 2 13 4" xfId="6540" xr:uid="{00000000-0005-0000-0000-000055760000}"/>
    <cellStyle name="Normal 3 2 2 3 5 2 14" xfId="2532" xr:uid="{00000000-0005-0000-0000-000056760000}"/>
    <cellStyle name="Normal 3 2 2 3 5 2 14 2" xfId="7698" xr:uid="{00000000-0005-0000-0000-000057760000}"/>
    <cellStyle name="Normal 3 2 2 3 5 2 14 3" xfId="10166" xr:uid="{00000000-0005-0000-0000-000058760000}"/>
    <cellStyle name="Normal 3 2 2 3 5 2 14 4" xfId="6714" xr:uid="{00000000-0005-0000-0000-000059760000}"/>
    <cellStyle name="Normal 3 2 2 3 5 2 15" xfId="2702" xr:uid="{00000000-0005-0000-0000-00005A760000}"/>
    <cellStyle name="Normal 3 2 2 3 5 2 15 2" xfId="7693" xr:uid="{00000000-0005-0000-0000-00005B760000}"/>
    <cellStyle name="Normal 3 2 2 3 5 2 16" xfId="2872" xr:uid="{00000000-0005-0000-0000-00005C760000}"/>
    <cellStyle name="Normal 3 2 2 3 5 2 16 2" xfId="10161" xr:uid="{00000000-0005-0000-0000-00005D760000}"/>
    <cellStyle name="Normal 3 2 2 3 5 2 17" xfId="3043" xr:uid="{00000000-0005-0000-0000-00005E760000}"/>
    <cellStyle name="Normal 3 2 2 3 5 2 17 2" xfId="11826" xr:uid="{00000000-0005-0000-0000-00005F760000}"/>
    <cellStyle name="Normal 3 2 2 3 5 2 18" xfId="3251" xr:uid="{00000000-0005-0000-0000-000060760000}"/>
    <cellStyle name="Normal 3 2 2 3 5 2 19" xfId="4120" xr:uid="{00000000-0005-0000-0000-000061760000}"/>
    <cellStyle name="Normal 3 2 2 3 5 2 2" xfId="441" xr:uid="{00000000-0005-0000-0000-000062760000}"/>
    <cellStyle name="Normal 3 2 2 3 5 2 2 2" xfId="3425" xr:uid="{00000000-0005-0000-0000-000063760000}"/>
    <cellStyle name="Normal 3 2 2 3 5 2 2 2 2" xfId="7699" xr:uid="{00000000-0005-0000-0000-000064760000}"/>
    <cellStyle name="Normal 3 2 2 3 5 2 2 3" xfId="10167" xr:uid="{00000000-0005-0000-0000-000065760000}"/>
    <cellStyle name="Normal 3 2 2 3 5 2 2 4" xfId="4547" xr:uid="{00000000-0005-0000-0000-000066760000}"/>
    <cellStyle name="Normal 3 2 2 3 5 2 20" xfId="4292" xr:uid="{00000000-0005-0000-0000-000067760000}"/>
    <cellStyle name="Normal 3 2 2 3 5 2 3" xfId="615" xr:uid="{00000000-0005-0000-0000-000068760000}"/>
    <cellStyle name="Normal 3 2 2 3 5 2 3 2" xfId="3599" xr:uid="{00000000-0005-0000-0000-000069760000}"/>
    <cellStyle name="Normal 3 2 2 3 5 2 3 2 2" xfId="7700" xr:uid="{00000000-0005-0000-0000-00006A760000}"/>
    <cellStyle name="Normal 3 2 2 3 5 2 3 3" xfId="10168" xr:uid="{00000000-0005-0000-0000-00006B760000}"/>
    <cellStyle name="Normal 3 2 2 3 5 2 3 4" xfId="4764" xr:uid="{00000000-0005-0000-0000-00006C760000}"/>
    <cellStyle name="Normal 3 2 2 3 5 2 4" xfId="789" xr:uid="{00000000-0005-0000-0000-00006D760000}"/>
    <cellStyle name="Normal 3 2 2 3 5 2 4 2" xfId="3773" xr:uid="{00000000-0005-0000-0000-00006E760000}"/>
    <cellStyle name="Normal 3 2 2 3 5 2 4 2 2" xfId="7701" xr:uid="{00000000-0005-0000-0000-00006F760000}"/>
    <cellStyle name="Normal 3 2 2 3 5 2 4 3" xfId="10169" xr:uid="{00000000-0005-0000-0000-000070760000}"/>
    <cellStyle name="Normal 3 2 2 3 5 2 4 4" xfId="4938" xr:uid="{00000000-0005-0000-0000-000071760000}"/>
    <cellStyle name="Normal 3 2 2 3 5 2 5" xfId="964" xr:uid="{00000000-0005-0000-0000-000072760000}"/>
    <cellStyle name="Normal 3 2 2 3 5 2 5 2" xfId="3948" xr:uid="{00000000-0005-0000-0000-000073760000}"/>
    <cellStyle name="Normal 3 2 2 3 5 2 5 2 2" xfId="7702" xr:uid="{00000000-0005-0000-0000-000074760000}"/>
    <cellStyle name="Normal 3 2 2 3 5 2 5 3" xfId="10170" xr:uid="{00000000-0005-0000-0000-000075760000}"/>
    <cellStyle name="Normal 3 2 2 3 5 2 5 4" xfId="5112" xr:uid="{00000000-0005-0000-0000-000076760000}"/>
    <cellStyle name="Normal 3 2 2 3 5 2 6" xfId="1140" xr:uid="{00000000-0005-0000-0000-000077760000}"/>
    <cellStyle name="Normal 3 2 2 3 5 2 6 2" xfId="7703" xr:uid="{00000000-0005-0000-0000-000078760000}"/>
    <cellStyle name="Normal 3 2 2 3 5 2 6 3" xfId="10171" xr:uid="{00000000-0005-0000-0000-000079760000}"/>
    <cellStyle name="Normal 3 2 2 3 5 2 6 4" xfId="5286" xr:uid="{00000000-0005-0000-0000-00007A760000}"/>
    <cellStyle name="Normal 3 2 2 3 5 2 7" xfId="1314" xr:uid="{00000000-0005-0000-0000-00007B760000}"/>
    <cellStyle name="Normal 3 2 2 3 5 2 7 2" xfId="7704" xr:uid="{00000000-0005-0000-0000-00007C760000}"/>
    <cellStyle name="Normal 3 2 2 3 5 2 7 3" xfId="10172" xr:uid="{00000000-0005-0000-0000-00007D760000}"/>
    <cellStyle name="Normal 3 2 2 3 5 2 7 4" xfId="5492" xr:uid="{00000000-0005-0000-0000-00007E760000}"/>
    <cellStyle name="Normal 3 2 2 3 5 2 8" xfId="1488" xr:uid="{00000000-0005-0000-0000-00007F760000}"/>
    <cellStyle name="Normal 3 2 2 3 5 2 8 2" xfId="7705" xr:uid="{00000000-0005-0000-0000-000080760000}"/>
    <cellStyle name="Normal 3 2 2 3 5 2 8 3" xfId="10173" xr:uid="{00000000-0005-0000-0000-000081760000}"/>
    <cellStyle name="Normal 3 2 2 3 5 2 8 4" xfId="5666" xr:uid="{00000000-0005-0000-0000-000082760000}"/>
    <cellStyle name="Normal 3 2 2 3 5 2 9" xfId="1662" xr:uid="{00000000-0005-0000-0000-000083760000}"/>
    <cellStyle name="Normal 3 2 2 3 5 2 9 2" xfId="7706" xr:uid="{00000000-0005-0000-0000-000084760000}"/>
    <cellStyle name="Normal 3 2 2 3 5 2 9 3" xfId="10174" xr:uid="{00000000-0005-0000-0000-000085760000}"/>
    <cellStyle name="Normal 3 2 2 3 5 2 9 4" xfId="5840" xr:uid="{00000000-0005-0000-0000-000086760000}"/>
    <cellStyle name="Normal 3 2 2 3 5 20" xfId="4119" xr:uid="{00000000-0005-0000-0000-000087760000}"/>
    <cellStyle name="Normal 3 2 2 3 5 21" xfId="4291" xr:uid="{00000000-0005-0000-0000-000088760000}"/>
    <cellStyle name="Normal 3 2 2 3 5 3" xfId="440" xr:uid="{00000000-0005-0000-0000-000089760000}"/>
    <cellStyle name="Normal 3 2 2 3 5 3 2" xfId="3424" xr:uid="{00000000-0005-0000-0000-00008A760000}"/>
    <cellStyle name="Normal 3 2 2 3 5 3 2 2" xfId="7707" xr:uid="{00000000-0005-0000-0000-00008B760000}"/>
    <cellStyle name="Normal 3 2 2 3 5 3 3" xfId="10175" xr:uid="{00000000-0005-0000-0000-00008C760000}"/>
    <cellStyle name="Normal 3 2 2 3 5 3 4" xfId="4546" xr:uid="{00000000-0005-0000-0000-00008D760000}"/>
    <cellStyle name="Normal 3 2 2 3 5 4" xfId="614" xr:uid="{00000000-0005-0000-0000-00008E760000}"/>
    <cellStyle name="Normal 3 2 2 3 5 4 2" xfId="3598" xr:uid="{00000000-0005-0000-0000-00008F760000}"/>
    <cellStyle name="Normal 3 2 2 3 5 4 2 2" xfId="7708" xr:uid="{00000000-0005-0000-0000-000090760000}"/>
    <cellStyle name="Normal 3 2 2 3 5 4 3" xfId="10176" xr:uid="{00000000-0005-0000-0000-000091760000}"/>
    <cellStyle name="Normal 3 2 2 3 5 4 4" xfId="4763" xr:uid="{00000000-0005-0000-0000-000092760000}"/>
    <cellStyle name="Normal 3 2 2 3 5 5" xfId="788" xr:uid="{00000000-0005-0000-0000-000093760000}"/>
    <cellStyle name="Normal 3 2 2 3 5 5 2" xfId="3772" xr:uid="{00000000-0005-0000-0000-000094760000}"/>
    <cellStyle name="Normal 3 2 2 3 5 5 2 2" xfId="7709" xr:uid="{00000000-0005-0000-0000-000095760000}"/>
    <cellStyle name="Normal 3 2 2 3 5 5 3" xfId="10177" xr:uid="{00000000-0005-0000-0000-000096760000}"/>
    <cellStyle name="Normal 3 2 2 3 5 5 4" xfId="4937" xr:uid="{00000000-0005-0000-0000-000097760000}"/>
    <cellStyle name="Normal 3 2 2 3 5 6" xfId="963" xr:uid="{00000000-0005-0000-0000-000098760000}"/>
    <cellStyle name="Normal 3 2 2 3 5 6 2" xfId="3947" xr:uid="{00000000-0005-0000-0000-000099760000}"/>
    <cellStyle name="Normal 3 2 2 3 5 6 2 2" xfId="7710" xr:uid="{00000000-0005-0000-0000-00009A760000}"/>
    <cellStyle name="Normal 3 2 2 3 5 6 3" xfId="10178" xr:uid="{00000000-0005-0000-0000-00009B760000}"/>
    <cellStyle name="Normal 3 2 2 3 5 6 4" xfId="5111" xr:uid="{00000000-0005-0000-0000-00009C760000}"/>
    <cellStyle name="Normal 3 2 2 3 5 7" xfId="1139" xr:uid="{00000000-0005-0000-0000-00009D760000}"/>
    <cellStyle name="Normal 3 2 2 3 5 7 2" xfId="7711" xr:uid="{00000000-0005-0000-0000-00009E760000}"/>
    <cellStyle name="Normal 3 2 2 3 5 7 3" xfId="10179" xr:uid="{00000000-0005-0000-0000-00009F760000}"/>
    <cellStyle name="Normal 3 2 2 3 5 7 4" xfId="5285" xr:uid="{00000000-0005-0000-0000-0000A0760000}"/>
    <cellStyle name="Normal 3 2 2 3 5 8" xfId="1313" xr:uid="{00000000-0005-0000-0000-0000A1760000}"/>
    <cellStyle name="Normal 3 2 2 3 5 8 2" xfId="7712" xr:uid="{00000000-0005-0000-0000-0000A2760000}"/>
    <cellStyle name="Normal 3 2 2 3 5 8 3" xfId="10180" xr:uid="{00000000-0005-0000-0000-0000A3760000}"/>
    <cellStyle name="Normal 3 2 2 3 5 8 4" xfId="5491" xr:uid="{00000000-0005-0000-0000-0000A4760000}"/>
    <cellStyle name="Normal 3 2 2 3 5 9" xfId="1487" xr:uid="{00000000-0005-0000-0000-0000A5760000}"/>
    <cellStyle name="Normal 3 2 2 3 5 9 2" xfId="7713" xr:uid="{00000000-0005-0000-0000-0000A6760000}"/>
    <cellStyle name="Normal 3 2 2 3 5 9 3" xfId="10181" xr:uid="{00000000-0005-0000-0000-0000A7760000}"/>
    <cellStyle name="Normal 3 2 2 3 5 9 4" xfId="5665" xr:uid="{00000000-0005-0000-0000-0000A8760000}"/>
    <cellStyle name="Normal 3 2 2 3 6" xfId="249" xr:uid="{00000000-0005-0000-0000-0000A9760000}"/>
    <cellStyle name="Normal 3 2 2 3 6 10" xfId="1837" xr:uid="{00000000-0005-0000-0000-0000AA760000}"/>
    <cellStyle name="Normal 3 2 2 3 6 10 2" xfId="7715" xr:uid="{00000000-0005-0000-0000-0000AB760000}"/>
    <cellStyle name="Normal 3 2 2 3 6 10 3" xfId="10183" xr:uid="{00000000-0005-0000-0000-0000AC760000}"/>
    <cellStyle name="Normal 3 2 2 3 6 10 4" xfId="6015" xr:uid="{00000000-0005-0000-0000-0000AD760000}"/>
    <cellStyle name="Normal 3 2 2 3 6 11" xfId="2011" xr:uid="{00000000-0005-0000-0000-0000AE760000}"/>
    <cellStyle name="Normal 3 2 2 3 6 11 2" xfId="7716" xr:uid="{00000000-0005-0000-0000-0000AF760000}"/>
    <cellStyle name="Normal 3 2 2 3 6 11 3" xfId="10184" xr:uid="{00000000-0005-0000-0000-0000B0760000}"/>
    <cellStyle name="Normal 3 2 2 3 6 11 4" xfId="6189" xr:uid="{00000000-0005-0000-0000-0000B1760000}"/>
    <cellStyle name="Normal 3 2 2 3 6 12" xfId="2187" xr:uid="{00000000-0005-0000-0000-0000B2760000}"/>
    <cellStyle name="Normal 3 2 2 3 6 12 2" xfId="7717" xr:uid="{00000000-0005-0000-0000-0000B3760000}"/>
    <cellStyle name="Normal 3 2 2 3 6 12 3" xfId="10185" xr:uid="{00000000-0005-0000-0000-0000B4760000}"/>
    <cellStyle name="Normal 3 2 2 3 6 12 4" xfId="6363" xr:uid="{00000000-0005-0000-0000-0000B5760000}"/>
    <cellStyle name="Normal 3 2 2 3 6 13" xfId="2361" xr:uid="{00000000-0005-0000-0000-0000B6760000}"/>
    <cellStyle name="Normal 3 2 2 3 6 13 2" xfId="7718" xr:uid="{00000000-0005-0000-0000-0000B7760000}"/>
    <cellStyle name="Normal 3 2 2 3 6 13 3" xfId="10186" xr:uid="{00000000-0005-0000-0000-0000B8760000}"/>
    <cellStyle name="Normal 3 2 2 3 6 13 4" xfId="6541" xr:uid="{00000000-0005-0000-0000-0000B9760000}"/>
    <cellStyle name="Normal 3 2 2 3 6 14" xfId="2533" xr:uid="{00000000-0005-0000-0000-0000BA760000}"/>
    <cellStyle name="Normal 3 2 2 3 6 14 2" xfId="7719" xr:uid="{00000000-0005-0000-0000-0000BB760000}"/>
    <cellStyle name="Normal 3 2 2 3 6 14 3" xfId="10187" xr:uid="{00000000-0005-0000-0000-0000BC760000}"/>
    <cellStyle name="Normal 3 2 2 3 6 14 4" xfId="6715" xr:uid="{00000000-0005-0000-0000-0000BD760000}"/>
    <cellStyle name="Normal 3 2 2 3 6 15" xfId="2703" xr:uid="{00000000-0005-0000-0000-0000BE760000}"/>
    <cellStyle name="Normal 3 2 2 3 6 15 2" xfId="7714" xr:uid="{00000000-0005-0000-0000-0000BF760000}"/>
    <cellStyle name="Normal 3 2 2 3 6 16" xfId="2873" xr:uid="{00000000-0005-0000-0000-0000C0760000}"/>
    <cellStyle name="Normal 3 2 2 3 6 16 2" xfId="10182" xr:uid="{00000000-0005-0000-0000-0000C1760000}"/>
    <cellStyle name="Normal 3 2 2 3 6 17" xfId="3044" xr:uid="{00000000-0005-0000-0000-0000C2760000}"/>
    <cellStyle name="Normal 3 2 2 3 6 17 2" xfId="11827" xr:uid="{00000000-0005-0000-0000-0000C3760000}"/>
    <cellStyle name="Normal 3 2 2 3 6 18" xfId="3252" xr:uid="{00000000-0005-0000-0000-0000C4760000}"/>
    <cellStyle name="Normal 3 2 2 3 6 19" xfId="4121" xr:uid="{00000000-0005-0000-0000-0000C5760000}"/>
    <cellStyle name="Normal 3 2 2 3 6 2" xfId="442" xr:uid="{00000000-0005-0000-0000-0000C6760000}"/>
    <cellStyle name="Normal 3 2 2 3 6 2 2" xfId="3426" xr:uid="{00000000-0005-0000-0000-0000C7760000}"/>
    <cellStyle name="Normal 3 2 2 3 6 2 2 2" xfId="7720" xr:uid="{00000000-0005-0000-0000-0000C8760000}"/>
    <cellStyle name="Normal 3 2 2 3 6 2 3" xfId="10188" xr:uid="{00000000-0005-0000-0000-0000C9760000}"/>
    <cellStyle name="Normal 3 2 2 3 6 2 4" xfId="4548" xr:uid="{00000000-0005-0000-0000-0000CA760000}"/>
    <cellStyle name="Normal 3 2 2 3 6 20" xfId="4293" xr:uid="{00000000-0005-0000-0000-0000CB760000}"/>
    <cellStyle name="Normal 3 2 2 3 6 3" xfId="616" xr:uid="{00000000-0005-0000-0000-0000CC760000}"/>
    <cellStyle name="Normal 3 2 2 3 6 3 2" xfId="3600" xr:uid="{00000000-0005-0000-0000-0000CD760000}"/>
    <cellStyle name="Normal 3 2 2 3 6 3 2 2" xfId="7721" xr:uid="{00000000-0005-0000-0000-0000CE760000}"/>
    <cellStyle name="Normal 3 2 2 3 6 3 3" xfId="10189" xr:uid="{00000000-0005-0000-0000-0000CF760000}"/>
    <cellStyle name="Normal 3 2 2 3 6 3 4" xfId="4765" xr:uid="{00000000-0005-0000-0000-0000D0760000}"/>
    <cellStyle name="Normal 3 2 2 3 6 4" xfId="790" xr:uid="{00000000-0005-0000-0000-0000D1760000}"/>
    <cellStyle name="Normal 3 2 2 3 6 4 2" xfId="3774" xr:uid="{00000000-0005-0000-0000-0000D2760000}"/>
    <cellStyle name="Normal 3 2 2 3 6 4 2 2" xfId="7722" xr:uid="{00000000-0005-0000-0000-0000D3760000}"/>
    <cellStyle name="Normal 3 2 2 3 6 4 3" xfId="10190" xr:uid="{00000000-0005-0000-0000-0000D4760000}"/>
    <cellStyle name="Normal 3 2 2 3 6 4 4" xfId="4939" xr:uid="{00000000-0005-0000-0000-0000D5760000}"/>
    <cellStyle name="Normal 3 2 2 3 6 5" xfId="965" xr:uid="{00000000-0005-0000-0000-0000D6760000}"/>
    <cellStyle name="Normal 3 2 2 3 6 5 2" xfId="3949" xr:uid="{00000000-0005-0000-0000-0000D7760000}"/>
    <cellStyle name="Normal 3 2 2 3 6 5 2 2" xfId="7723" xr:uid="{00000000-0005-0000-0000-0000D8760000}"/>
    <cellStyle name="Normal 3 2 2 3 6 5 3" xfId="10191" xr:uid="{00000000-0005-0000-0000-0000D9760000}"/>
    <cellStyle name="Normal 3 2 2 3 6 5 4" xfId="5113" xr:uid="{00000000-0005-0000-0000-0000DA760000}"/>
    <cellStyle name="Normal 3 2 2 3 6 6" xfId="1141" xr:uid="{00000000-0005-0000-0000-0000DB760000}"/>
    <cellStyle name="Normal 3 2 2 3 6 6 2" xfId="7724" xr:uid="{00000000-0005-0000-0000-0000DC760000}"/>
    <cellStyle name="Normal 3 2 2 3 6 6 3" xfId="10192" xr:uid="{00000000-0005-0000-0000-0000DD760000}"/>
    <cellStyle name="Normal 3 2 2 3 6 6 4" xfId="5287" xr:uid="{00000000-0005-0000-0000-0000DE760000}"/>
    <cellStyle name="Normal 3 2 2 3 6 7" xfId="1315" xr:uid="{00000000-0005-0000-0000-0000DF760000}"/>
    <cellStyle name="Normal 3 2 2 3 6 7 2" xfId="7725" xr:uid="{00000000-0005-0000-0000-0000E0760000}"/>
    <cellStyle name="Normal 3 2 2 3 6 7 3" xfId="10193" xr:uid="{00000000-0005-0000-0000-0000E1760000}"/>
    <cellStyle name="Normal 3 2 2 3 6 7 4" xfId="5493" xr:uid="{00000000-0005-0000-0000-0000E2760000}"/>
    <cellStyle name="Normal 3 2 2 3 6 8" xfId="1489" xr:uid="{00000000-0005-0000-0000-0000E3760000}"/>
    <cellStyle name="Normal 3 2 2 3 6 8 2" xfId="7726" xr:uid="{00000000-0005-0000-0000-0000E4760000}"/>
    <cellStyle name="Normal 3 2 2 3 6 8 3" xfId="10194" xr:uid="{00000000-0005-0000-0000-0000E5760000}"/>
    <cellStyle name="Normal 3 2 2 3 6 8 4" xfId="5667" xr:uid="{00000000-0005-0000-0000-0000E6760000}"/>
    <cellStyle name="Normal 3 2 2 3 6 9" xfId="1663" xr:uid="{00000000-0005-0000-0000-0000E7760000}"/>
    <cellStyle name="Normal 3 2 2 3 6 9 2" xfId="7727" xr:uid="{00000000-0005-0000-0000-0000E8760000}"/>
    <cellStyle name="Normal 3 2 2 3 6 9 3" xfId="10195" xr:uid="{00000000-0005-0000-0000-0000E9760000}"/>
    <cellStyle name="Normal 3 2 2 3 6 9 4" xfId="5841" xr:uid="{00000000-0005-0000-0000-0000EA760000}"/>
    <cellStyle name="Normal 3 2 2 3 7" xfId="230" xr:uid="{00000000-0005-0000-0000-0000EB760000}"/>
    <cellStyle name="Normal 3 2 2 3 7 2" xfId="3233" xr:uid="{00000000-0005-0000-0000-0000EC760000}"/>
    <cellStyle name="Normal 3 2 2 3 7 2 2" xfId="7729" xr:uid="{00000000-0005-0000-0000-0000ED760000}"/>
    <cellStyle name="Normal 3 2 2 3 7 2 3" xfId="10197" xr:uid="{00000000-0005-0000-0000-0000EE760000}"/>
    <cellStyle name="Normal 3 2 2 3 7 2 4" xfId="5474" xr:uid="{00000000-0005-0000-0000-0000EF760000}"/>
    <cellStyle name="Normal 3 2 2 3 7 3" xfId="7728" xr:uid="{00000000-0005-0000-0000-0000F0760000}"/>
    <cellStyle name="Normal 3 2 2 3 7 4" xfId="10196" xr:uid="{00000000-0005-0000-0000-0000F1760000}"/>
    <cellStyle name="Normal 3 2 2 3 7 5" xfId="4529" xr:uid="{00000000-0005-0000-0000-0000F2760000}"/>
    <cellStyle name="Normal 3 2 2 3 8" xfId="423" xr:uid="{00000000-0005-0000-0000-0000F3760000}"/>
    <cellStyle name="Normal 3 2 2 3 8 2" xfId="3407" xr:uid="{00000000-0005-0000-0000-0000F4760000}"/>
    <cellStyle name="Normal 3 2 2 3 8 2 2" xfId="7730" xr:uid="{00000000-0005-0000-0000-0000F5760000}"/>
    <cellStyle name="Normal 3 2 2 3 8 3" xfId="10198" xr:uid="{00000000-0005-0000-0000-0000F6760000}"/>
    <cellStyle name="Normal 3 2 2 3 8 4" xfId="4746" xr:uid="{00000000-0005-0000-0000-0000F7760000}"/>
    <cellStyle name="Normal 3 2 2 3 9" xfId="597" xr:uid="{00000000-0005-0000-0000-0000F8760000}"/>
    <cellStyle name="Normal 3 2 2 3 9 2" xfId="3581" xr:uid="{00000000-0005-0000-0000-0000F9760000}"/>
    <cellStyle name="Normal 3 2 2 3 9 2 2" xfId="7731" xr:uid="{00000000-0005-0000-0000-0000FA760000}"/>
    <cellStyle name="Normal 3 2 2 3 9 3" xfId="10199" xr:uid="{00000000-0005-0000-0000-0000FB760000}"/>
    <cellStyle name="Normal 3 2 2 3 9 4" xfId="4920" xr:uid="{00000000-0005-0000-0000-0000FC760000}"/>
    <cellStyle name="Normal 3 2 2 4" xfId="97" xr:uid="{00000000-0005-0000-0000-0000FD760000}"/>
    <cellStyle name="Normal 3 2 2 4 10" xfId="966" xr:uid="{00000000-0005-0000-0000-0000FE760000}"/>
    <cellStyle name="Normal 3 2 2 4 10 2" xfId="3950" xr:uid="{00000000-0005-0000-0000-0000FF760000}"/>
    <cellStyle name="Normal 3 2 2 4 10 2 2" xfId="7733" xr:uid="{00000000-0005-0000-0000-000000770000}"/>
    <cellStyle name="Normal 3 2 2 4 10 3" xfId="10201" xr:uid="{00000000-0005-0000-0000-000001770000}"/>
    <cellStyle name="Normal 3 2 2 4 10 4" xfId="5288" xr:uid="{00000000-0005-0000-0000-000002770000}"/>
    <cellStyle name="Normal 3 2 2 4 11" xfId="1142" xr:uid="{00000000-0005-0000-0000-000003770000}"/>
    <cellStyle name="Normal 3 2 2 4 11 2" xfId="7734" xr:uid="{00000000-0005-0000-0000-000004770000}"/>
    <cellStyle name="Normal 3 2 2 4 11 3" xfId="10202" xr:uid="{00000000-0005-0000-0000-000005770000}"/>
    <cellStyle name="Normal 3 2 2 4 11 4" xfId="5407" xr:uid="{00000000-0005-0000-0000-000006770000}"/>
    <cellStyle name="Normal 3 2 2 4 12" xfId="1316" xr:uid="{00000000-0005-0000-0000-000007770000}"/>
    <cellStyle name="Normal 3 2 2 4 12 2" xfId="7735" xr:uid="{00000000-0005-0000-0000-000008770000}"/>
    <cellStyle name="Normal 3 2 2 4 12 3" xfId="10203" xr:uid="{00000000-0005-0000-0000-000009770000}"/>
    <cellStyle name="Normal 3 2 2 4 12 4" xfId="5668" xr:uid="{00000000-0005-0000-0000-00000A770000}"/>
    <cellStyle name="Normal 3 2 2 4 13" xfId="1490" xr:uid="{00000000-0005-0000-0000-00000B770000}"/>
    <cellStyle name="Normal 3 2 2 4 13 2" xfId="7736" xr:uid="{00000000-0005-0000-0000-00000C770000}"/>
    <cellStyle name="Normal 3 2 2 4 13 3" xfId="10204" xr:uid="{00000000-0005-0000-0000-00000D770000}"/>
    <cellStyle name="Normal 3 2 2 4 13 4" xfId="5842" xr:uid="{00000000-0005-0000-0000-00000E770000}"/>
    <cellStyle name="Normal 3 2 2 4 14" xfId="1664" xr:uid="{00000000-0005-0000-0000-00000F770000}"/>
    <cellStyle name="Normal 3 2 2 4 14 2" xfId="7737" xr:uid="{00000000-0005-0000-0000-000010770000}"/>
    <cellStyle name="Normal 3 2 2 4 14 3" xfId="10205" xr:uid="{00000000-0005-0000-0000-000011770000}"/>
    <cellStyle name="Normal 3 2 2 4 14 4" xfId="6016" xr:uid="{00000000-0005-0000-0000-000012770000}"/>
    <cellStyle name="Normal 3 2 2 4 15" xfId="1838" xr:uid="{00000000-0005-0000-0000-000013770000}"/>
    <cellStyle name="Normal 3 2 2 4 15 2" xfId="7738" xr:uid="{00000000-0005-0000-0000-000014770000}"/>
    <cellStyle name="Normal 3 2 2 4 15 3" xfId="10206" xr:uid="{00000000-0005-0000-0000-000015770000}"/>
    <cellStyle name="Normal 3 2 2 4 15 4" xfId="6190" xr:uid="{00000000-0005-0000-0000-000016770000}"/>
    <cellStyle name="Normal 3 2 2 4 16" xfId="2012" xr:uid="{00000000-0005-0000-0000-000017770000}"/>
    <cellStyle name="Normal 3 2 2 4 16 2" xfId="7739" xr:uid="{00000000-0005-0000-0000-000018770000}"/>
    <cellStyle name="Normal 3 2 2 4 16 3" xfId="10207" xr:uid="{00000000-0005-0000-0000-000019770000}"/>
    <cellStyle name="Normal 3 2 2 4 16 4" xfId="6364" xr:uid="{00000000-0005-0000-0000-00001A770000}"/>
    <cellStyle name="Normal 3 2 2 4 17" xfId="2188" xr:uid="{00000000-0005-0000-0000-00001B770000}"/>
    <cellStyle name="Normal 3 2 2 4 17 2" xfId="7740" xr:uid="{00000000-0005-0000-0000-00001C770000}"/>
    <cellStyle name="Normal 3 2 2 4 17 3" xfId="10208" xr:uid="{00000000-0005-0000-0000-00001D770000}"/>
    <cellStyle name="Normal 3 2 2 4 17 4" xfId="6542" xr:uid="{00000000-0005-0000-0000-00001E770000}"/>
    <cellStyle name="Normal 3 2 2 4 18" xfId="2362" xr:uid="{00000000-0005-0000-0000-00001F770000}"/>
    <cellStyle name="Normal 3 2 2 4 18 2" xfId="7741" xr:uid="{00000000-0005-0000-0000-000020770000}"/>
    <cellStyle name="Normal 3 2 2 4 18 3" xfId="10209" xr:uid="{00000000-0005-0000-0000-000021770000}"/>
    <cellStyle name="Normal 3 2 2 4 18 4" xfId="6716" xr:uid="{00000000-0005-0000-0000-000022770000}"/>
    <cellStyle name="Normal 3 2 2 4 19" xfId="2534" xr:uid="{00000000-0005-0000-0000-000023770000}"/>
    <cellStyle name="Normal 3 2 2 4 19 2" xfId="7732" xr:uid="{00000000-0005-0000-0000-000024770000}"/>
    <cellStyle name="Normal 3 2 2 4 2" xfId="120" xr:uid="{00000000-0005-0000-0000-000025770000}"/>
    <cellStyle name="Normal 3 2 2 4 2 10" xfId="1317" xr:uid="{00000000-0005-0000-0000-000026770000}"/>
    <cellStyle name="Normal 3 2 2 4 2 10 2" xfId="7743" xr:uid="{00000000-0005-0000-0000-000027770000}"/>
    <cellStyle name="Normal 3 2 2 4 2 10 3" xfId="10211" xr:uid="{00000000-0005-0000-0000-000028770000}"/>
    <cellStyle name="Normal 3 2 2 4 2 10 4" xfId="5669" xr:uid="{00000000-0005-0000-0000-000029770000}"/>
    <cellStyle name="Normal 3 2 2 4 2 11" xfId="1491" xr:uid="{00000000-0005-0000-0000-00002A770000}"/>
    <cellStyle name="Normal 3 2 2 4 2 11 2" xfId="7744" xr:uid="{00000000-0005-0000-0000-00002B770000}"/>
    <cellStyle name="Normal 3 2 2 4 2 11 3" xfId="10212" xr:uid="{00000000-0005-0000-0000-00002C770000}"/>
    <cellStyle name="Normal 3 2 2 4 2 11 4" xfId="5843" xr:uid="{00000000-0005-0000-0000-00002D770000}"/>
    <cellStyle name="Normal 3 2 2 4 2 12" xfId="1665" xr:uid="{00000000-0005-0000-0000-00002E770000}"/>
    <cellStyle name="Normal 3 2 2 4 2 12 2" xfId="7745" xr:uid="{00000000-0005-0000-0000-00002F770000}"/>
    <cellStyle name="Normal 3 2 2 4 2 12 3" xfId="10213" xr:uid="{00000000-0005-0000-0000-000030770000}"/>
    <cellStyle name="Normal 3 2 2 4 2 12 4" xfId="6017" xr:uid="{00000000-0005-0000-0000-000031770000}"/>
    <cellStyle name="Normal 3 2 2 4 2 13" xfId="1839" xr:uid="{00000000-0005-0000-0000-000032770000}"/>
    <cellStyle name="Normal 3 2 2 4 2 13 2" xfId="7746" xr:uid="{00000000-0005-0000-0000-000033770000}"/>
    <cellStyle name="Normal 3 2 2 4 2 13 3" xfId="10214" xr:uid="{00000000-0005-0000-0000-000034770000}"/>
    <cellStyle name="Normal 3 2 2 4 2 13 4" xfId="6191" xr:uid="{00000000-0005-0000-0000-000035770000}"/>
    <cellStyle name="Normal 3 2 2 4 2 14" xfId="2013" xr:uid="{00000000-0005-0000-0000-000036770000}"/>
    <cellStyle name="Normal 3 2 2 4 2 14 2" xfId="7747" xr:uid="{00000000-0005-0000-0000-000037770000}"/>
    <cellStyle name="Normal 3 2 2 4 2 14 3" xfId="10215" xr:uid="{00000000-0005-0000-0000-000038770000}"/>
    <cellStyle name="Normal 3 2 2 4 2 14 4" xfId="6365" xr:uid="{00000000-0005-0000-0000-000039770000}"/>
    <cellStyle name="Normal 3 2 2 4 2 15" xfId="2189" xr:uid="{00000000-0005-0000-0000-00003A770000}"/>
    <cellStyle name="Normal 3 2 2 4 2 15 2" xfId="7748" xr:uid="{00000000-0005-0000-0000-00003B770000}"/>
    <cellStyle name="Normal 3 2 2 4 2 15 3" xfId="10216" xr:uid="{00000000-0005-0000-0000-00003C770000}"/>
    <cellStyle name="Normal 3 2 2 4 2 15 4" xfId="6543" xr:uid="{00000000-0005-0000-0000-00003D770000}"/>
    <cellStyle name="Normal 3 2 2 4 2 16" xfId="2363" xr:uid="{00000000-0005-0000-0000-00003E770000}"/>
    <cellStyle name="Normal 3 2 2 4 2 16 2" xfId="7749" xr:uid="{00000000-0005-0000-0000-00003F770000}"/>
    <cellStyle name="Normal 3 2 2 4 2 16 3" xfId="10217" xr:uid="{00000000-0005-0000-0000-000040770000}"/>
    <cellStyle name="Normal 3 2 2 4 2 16 4" xfId="6717" xr:uid="{00000000-0005-0000-0000-000041770000}"/>
    <cellStyle name="Normal 3 2 2 4 2 17" xfId="2535" xr:uid="{00000000-0005-0000-0000-000042770000}"/>
    <cellStyle name="Normal 3 2 2 4 2 17 2" xfId="7742" xr:uid="{00000000-0005-0000-0000-000043770000}"/>
    <cellStyle name="Normal 3 2 2 4 2 18" xfId="2705" xr:uid="{00000000-0005-0000-0000-000044770000}"/>
    <cellStyle name="Normal 3 2 2 4 2 18 2" xfId="10210" xr:uid="{00000000-0005-0000-0000-000045770000}"/>
    <cellStyle name="Normal 3 2 2 4 2 19" xfId="2875" xr:uid="{00000000-0005-0000-0000-000046770000}"/>
    <cellStyle name="Normal 3 2 2 4 2 19 2" xfId="11829" xr:uid="{00000000-0005-0000-0000-000047770000}"/>
    <cellStyle name="Normal 3 2 2 4 2 2" xfId="252" xr:uid="{00000000-0005-0000-0000-000048770000}"/>
    <cellStyle name="Normal 3 2 2 4 2 2 10" xfId="1666" xr:uid="{00000000-0005-0000-0000-000049770000}"/>
    <cellStyle name="Normal 3 2 2 4 2 2 10 2" xfId="7751" xr:uid="{00000000-0005-0000-0000-00004A770000}"/>
    <cellStyle name="Normal 3 2 2 4 2 2 10 3" xfId="10219" xr:uid="{00000000-0005-0000-0000-00004B770000}"/>
    <cellStyle name="Normal 3 2 2 4 2 2 10 4" xfId="5844" xr:uid="{00000000-0005-0000-0000-00004C770000}"/>
    <cellStyle name="Normal 3 2 2 4 2 2 11" xfId="1840" xr:uid="{00000000-0005-0000-0000-00004D770000}"/>
    <cellStyle name="Normal 3 2 2 4 2 2 11 2" xfId="7752" xr:uid="{00000000-0005-0000-0000-00004E770000}"/>
    <cellStyle name="Normal 3 2 2 4 2 2 11 3" xfId="10220" xr:uid="{00000000-0005-0000-0000-00004F770000}"/>
    <cellStyle name="Normal 3 2 2 4 2 2 11 4" xfId="6018" xr:uid="{00000000-0005-0000-0000-000050770000}"/>
    <cellStyle name="Normal 3 2 2 4 2 2 12" xfId="2014" xr:uid="{00000000-0005-0000-0000-000051770000}"/>
    <cellStyle name="Normal 3 2 2 4 2 2 12 2" xfId="7753" xr:uid="{00000000-0005-0000-0000-000052770000}"/>
    <cellStyle name="Normal 3 2 2 4 2 2 12 3" xfId="10221" xr:uid="{00000000-0005-0000-0000-000053770000}"/>
    <cellStyle name="Normal 3 2 2 4 2 2 12 4" xfId="6192" xr:uid="{00000000-0005-0000-0000-000054770000}"/>
    <cellStyle name="Normal 3 2 2 4 2 2 13" xfId="2190" xr:uid="{00000000-0005-0000-0000-000055770000}"/>
    <cellStyle name="Normal 3 2 2 4 2 2 13 2" xfId="7754" xr:uid="{00000000-0005-0000-0000-000056770000}"/>
    <cellStyle name="Normal 3 2 2 4 2 2 13 3" xfId="10222" xr:uid="{00000000-0005-0000-0000-000057770000}"/>
    <cellStyle name="Normal 3 2 2 4 2 2 13 4" xfId="6366" xr:uid="{00000000-0005-0000-0000-000058770000}"/>
    <cellStyle name="Normal 3 2 2 4 2 2 14" xfId="2364" xr:uid="{00000000-0005-0000-0000-000059770000}"/>
    <cellStyle name="Normal 3 2 2 4 2 2 14 2" xfId="7755" xr:uid="{00000000-0005-0000-0000-00005A770000}"/>
    <cellStyle name="Normal 3 2 2 4 2 2 14 3" xfId="10223" xr:uid="{00000000-0005-0000-0000-00005B770000}"/>
    <cellStyle name="Normal 3 2 2 4 2 2 14 4" xfId="6544" xr:uid="{00000000-0005-0000-0000-00005C770000}"/>
    <cellStyle name="Normal 3 2 2 4 2 2 15" xfId="2536" xr:uid="{00000000-0005-0000-0000-00005D770000}"/>
    <cellStyle name="Normal 3 2 2 4 2 2 15 2" xfId="7756" xr:uid="{00000000-0005-0000-0000-00005E770000}"/>
    <cellStyle name="Normal 3 2 2 4 2 2 15 3" xfId="10224" xr:uid="{00000000-0005-0000-0000-00005F770000}"/>
    <cellStyle name="Normal 3 2 2 4 2 2 15 4" xfId="6718" xr:uid="{00000000-0005-0000-0000-000060770000}"/>
    <cellStyle name="Normal 3 2 2 4 2 2 16" xfId="2706" xr:uid="{00000000-0005-0000-0000-000061770000}"/>
    <cellStyle name="Normal 3 2 2 4 2 2 16 2" xfId="7750" xr:uid="{00000000-0005-0000-0000-000062770000}"/>
    <cellStyle name="Normal 3 2 2 4 2 2 17" xfId="2876" xr:uid="{00000000-0005-0000-0000-000063770000}"/>
    <cellStyle name="Normal 3 2 2 4 2 2 17 2" xfId="10218" xr:uid="{00000000-0005-0000-0000-000064770000}"/>
    <cellStyle name="Normal 3 2 2 4 2 2 18" xfId="3047" xr:uid="{00000000-0005-0000-0000-000065770000}"/>
    <cellStyle name="Normal 3 2 2 4 2 2 18 2" xfId="11830" xr:uid="{00000000-0005-0000-0000-000066770000}"/>
    <cellStyle name="Normal 3 2 2 4 2 2 19" xfId="3255" xr:uid="{00000000-0005-0000-0000-000067770000}"/>
    <cellStyle name="Normal 3 2 2 4 2 2 2" xfId="253" xr:uid="{00000000-0005-0000-0000-000068770000}"/>
    <cellStyle name="Normal 3 2 2 4 2 2 2 10" xfId="1841" xr:uid="{00000000-0005-0000-0000-000069770000}"/>
    <cellStyle name="Normal 3 2 2 4 2 2 2 10 2" xfId="7758" xr:uid="{00000000-0005-0000-0000-00006A770000}"/>
    <cellStyle name="Normal 3 2 2 4 2 2 2 10 3" xfId="10226" xr:uid="{00000000-0005-0000-0000-00006B770000}"/>
    <cellStyle name="Normal 3 2 2 4 2 2 2 10 4" xfId="6019" xr:uid="{00000000-0005-0000-0000-00006C770000}"/>
    <cellStyle name="Normal 3 2 2 4 2 2 2 11" xfId="2015" xr:uid="{00000000-0005-0000-0000-00006D770000}"/>
    <cellStyle name="Normal 3 2 2 4 2 2 2 11 2" xfId="7759" xr:uid="{00000000-0005-0000-0000-00006E770000}"/>
    <cellStyle name="Normal 3 2 2 4 2 2 2 11 3" xfId="10227" xr:uid="{00000000-0005-0000-0000-00006F770000}"/>
    <cellStyle name="Normal 3 2 2 4 2 2 2 11 4" xfId="6193" xr:uid="{00000000-0005-0000-0000-000070770000}"/>
    <cellStyle name="Normal 3 2 2 4 2 2 2 12" xfId="2191" xr:uid="{00000000-0005-0000-0000-000071770000}"/>
    <cellStyle name="Normal 3 2 2 4 2 2 2 12 2" xfId="7760" xr:uid="{00000000-0005-0000-0000-000072770000}"/>
    <cellStyle name="Normal 3 2 2 4 2 2 2 12 3" xfId="10228" xr:uid="{00000000-0005-0000-0000-000073770000}"/>
    <cellStyle name="Normal 3 2 2 4 2 2 2 12 4" xfId="6367" xr:uid="{00000000-0005-0000-0000-000074770000}"/>
    <cellStyle name="Normal 3 2 2 4 2 2 2 13" xfId="2365" xr:uid="{00000000-0005-0000-0000-000075770000}"/>
    <cellStyle name="Normal 3 2 2 4 2 2 2 13 2" xfId="7761" xr:uid="{00000000-0005-0000-0000-000076770000}"/>
    <cellStyle name="Normal 3 2 2 4 2 2 2 13 3" xfId="10229" xr:uid="{00000000-0005-0000-0000-000077770000}"/>
    <cellStyle name="Normal 3 2 2 4 2 2 2 13 4" xfId="6545" xr:uid="{00000000-0005-0000-0000-000078770000}"/>
    <cellStyle name="Normal 3 2 2 4 2 2 2 14" xfId="2537" xr:uid="{00000000-0005-0000-0000-000079770000}"/>
    <cellStyle name="Normal 3 2 2 4 2 2 2 14 2" xfId="7762" xr:uid="{00000000-0005-0000-0000-00007A770000}"/>
    <cellStyle name="Normal 3 2 2 4 2 2 2 14 3" xfId="10230" xr:uid="{00000000-0005-0000-0000-00007B770000}"/>
    <cellStyle name="Normal 3 2 2 4 2 2 2 14 4" xfId="6719" xr:uid="{00000000-0005-0000-0000-00007C770000}"/>
    <cellStyle name="Normal 3 2 2 4 2 2 2 15" xfId="2707" xr:uid="{00000000-0005-0000-0000-00007D770000}"/>
    <cellStyle name="Normal 3 2 2 4 2 2 2 15 2" xfId="7757" xr:uid="{00000000-0005-0000-0000-00007E770000}"/>
    <cellStyle name="Normal 3 2 2 4 2 2 2 16" xfId="2877" xr:uid="{00000000-0005-0000-0000-00007F770000}"/>
    <cellStyle name="Normal 3 2 2 4 2 2 2 16 2" xfId="10225" xr:uid="{00000000-0005-0000-0000-000080770000}"/>
    <cellStyle name="Normal 3 2 2 4 2 2 2 17" xfId="3048" xr:uid="{00000000-0005-0000-0000-000081770000}"/>
    <cellStyle name="Normal 3 2 2 4 2 2 2 17 2" xfId="11831" xr:uid="{00000000-0005-0000-0000-000082770000}"/>
    <cellStyle name="Normal 3 2 2 4 2 2 2 18" xfId="3256" xr:uid="{00000000-0005-0000-0000-000083770000}"/>
    <cellStyle name="Normal 3 2 2 4 2 2 2 19" xfId="4125" xr:uid="{00000000-0005-0000-0000-000084770000}"/>
    <cellStyle name="Normal 3 2 2 4 2 2 2 2" xfId="446" xr:uid="{00000000-0005-0000-0000-000085770000}"/>
    <cellStyle name="Normal 3 2 2 4 2 2 2 2 2" xfId="3430" xr:uid="{00000000-0005-0000-0000-000086770000}"/>
    <cellStyle name="Normal 3 2 2 4 2 2 2 2 2 2" xfId="7763" xr:uid="{00000000-0005-0000-0000-000087770000}"/>
    <cellStyle name="Normal 3 2 2 4 2 2 2 2 3" xfId="10231" xr:uid="{00000000-0005-0000-0000-000088770000}"/>
    <cellStyle name="Normal 3 2 2 4 2 2 2 2 4" xfId="4552" xr:uid="{00000000-0005-0000-0000-000089770000}"/>
    <cellStyle name="Normal 3 2 2 4 2 2 2 20" xfId="4297" xr:uid="{00000000-0005-0000-0000-00008A770000}"/>
    <cellStyle name="Normal 3 2 2 4 2 2 2 3" xfId="620" xr:uid="{00000000-0005-0000-0000-00008B770000}"/>
    <cellStyle name="Normal 3 2 2 4 2 2 2 3 2" xfId="3604" xr:uid="{00000000-0005-0000-0000-00008C770000}"/>
    <cellStyle name="Normal 3 2 2 4 2 2 2 3 2 2" xfId="7764" xr:uid="{00000000-0005-0000-0000-00008D770000}"/>
    <cellStyle name="Normal 3 2 2 4 2 2 2 3 3" xfId="10232" xr:uid="{00000000-0005-0000-0000-00008E770000}"/>
    <cellStyle name="Normal 3 2 2 4 2 2 2 3 4" xfId="4769" xr:uid="{00000000-0005-0000-0000-00008F770000}"/>
    <cellStyle name="Normal 3 2 2 4 2 2 2 4" xfId="794" xr:uid="{00000000-0005-0000-0000-000090770000}"/>
    <cellStyle name="Normal 3 2 2 4 2 2 2 4 2" xfId="3778" xr:uid="{00000000-0005-0000-0000-000091770000}"/>
    <cellStyle name="Normal 3 2 2 4 2 2 2 4 2 2" xfId="7765" xr:uid="{00000000-0005-0000-0000-000092770000}"/>
    <cellStyle name="Normal 3 2 2 4 2 2 2 4 3" xfId="10233" xr:uid="{00000000-0005-0000-0000-000093770000}"/>
    <cellStyle name="Normal 3 2 2 4 2 2 2 4 4" xfId="4943" xr:uid="{00000000-0005-0000-0000-000094770000}"/>
    <cellStyle name="Normal 3 2 2 4 2 2 2 5" xfId="969" xr:uid="{00000000-0005-0000-0000-000095770000}"/>
    <cellStyle name="Normal 3 2 2 4 2 2 2 5 2" xfId="3953" xr:uid="{00000000-0005-0000-0000-000096770000}"/>
    <cellStyle name="Normal 3 2 2 4 2 2 2 5 2 2" xfId="7766" xr:uid="{00000000-0005-0000-0000-000097770000}"/>
    <cellStyle name="Normal 3 2 2 4 2 2 2 5 3" xfId="10234" xr:uid="{00000000-0005-0000-0000-000098770000}"/>
    <cellStyle name="Normal 3 2 2 4 2 2 2 5 4" xfId="5117" xr:uid="{00000000-0005-0000-0000-000099770000}"/>
    <cellStyle name="Normal 3 2 2 4 2 2 2 6" xfId="1145" xr:uid="{00000000-0005-0000-0000-00009A770000}"/>
    <cellStyle name="Normal 3 2 2 4 2 2 2 6 2" xfId="7767" xr:uid="{00000000-0005-0000-0000-00009B770000}"/>
    <cellStyle name="Normal 3 2 2 4 2 2 2 6 3" xfId="10235" xr:uid="{00000000-0005-0000-0000-00009C770000}"/>
    <cellStyle name="Normal 3 2 2 4 2 2 2 6 4" xfId="5291" xr:uid="{00000000-0005-0000-0000-00009D770000}"/>
    <cellStyle name="Normal 3 2 2 4 2 2 2 7" xfId="1319" xr:uid="{00000000-0005-0000-0000-00009E770000}"/>
    <cellStyle name="Normal 3 2 2 4 2 2 2 7 2" xfId="7768" xr:uid="{00000000-0005-0000-0000-00009F770000}"/>
    <cellStyle name="Normal 3 2 2 4 2 2 2 7 3" xfId="10236" xr:uid="{00000000-0005-0000-0000-0000A0770000}"/>
    <cellStyle name="Normal 3 2 2 4 2 2 2 7 4" xfId="5497" xr:uid="{00000000-0005-0000-0000-0000A1770000}"/>
    <cellStyle name="Normal 3 2 2 4 2 2 2 8" xfId="1493" xr:uid="{00000000-0005-0000-0000-0000A2770000}"/>
    <cellStyle name="Normal 3 2 2 4 2 2 2 8 2" xfId="7769" xr:uid="{00000000-0005-0000-0000-0000A3770000}"/>
    <cellStyle name="Normal 3 2 2 4 2 2 2 8 3" xfId="10237" xr:uid="{00000000-0005-0000-0000-0000A4770000}"/>
    <cellStyle name="Normal 3 2 2 4 2 2 2 8 4" xfId="5671" xr:uid="{00000000-0005-0000-0000-0000A5770000}"/>
    <cellStyle name="Normal 3 2 2 4 2 2 2 9" xfId="1667" xr:uid="{00000000-0005-0000-0000-0000A6770000}"/>
    <cellStyle name="Normal 3 2 2 4 2 2 2 9 2" xfId="7770" xr:uid="{00000000-0005-0000-0000-0000A7770000}"/>
    <cellStyle name="Normal 3 2 2 4 2 2 2 9 3" xfId="10238" xr:uid="{00000000-0005-0000-0000-0000A8770000}"/>
    <cellStyle name="Normal 3 2 2 4 2 2 2 9 4" xfId="5845" xr:uid="{00000000-0005-0000-0000-0000A9770000}"/>
    <cellStyle name="Normal 3 2 2 4 2 2 20" xfId="4124" xr:uid="{00000000-0005-0000-0000-0000AA770000}"/>
    <cellStyle name="Normal 3 2 2 4 2 2 21" xfId="4296" xr:uid="{00000000-0005-0000-0000-0000AB770000}"/>
    <cellStyle name="Normal 3 2 2 4 2 2 3" xfId="445" xr:uid="{00000000-0005-0000-0000-0000AC770000}"/>
    <cellStyle name="Normal 3 2 2 4 2 2 3 2" xfId="3429" xr:uid="{00000000-0005-0000-0000-0000AD770000}"/>
    <cellStyle name="Normal 3 2 2 4 2 2 3 2 2" xfId="7771" xr:uid="{00000000-0005-0000-0000-0000AE770000}"/>
    <cellStyle name="Normal 3 2 2 4 2 2 3 3" xfId="10239" xr:uid="{00000000-0005-0000-0000-0000AF770000}"/>
    <cellStyle name="Normal 3 2 2 4 2 2 3 4" xfId="4551" xr:uid="{00000000-0005-0000-0000-0000B0770000}"/>
    <cellStyle name="Normal 3 2 2 4 2 2 4" xfId="619" xr:uid="{00000000-0005-0000-0000-0000B1770000}"/>
    <cellStyle name="Normal 3 2 2 4 2 2 4 2" xfId="3603" xr:uid="{00000000-0005-0000-0000-0000B2770000}"/>
    <cellStyle name="Normal 3 2 2 4 2 2 4 2 2" xfId="7772" xr:uid="{00000000-0005-0000-0000-0000B3770000}"/>
    <cellStyle name="Normal 3 2 2 4 2 2 4 3" xfId="10240" xr:uid="{00000000-0005-0000-0000-0000B4770000}"/>
    <cellStyle name="Normal 3 2 2 4 2 2 4 4" xfId="4768" xr:uid="{00000000-0005-0000-0000-0000B5770000}"/>
    <cellStyle name="Normal 3 2 2 4 2 2 5" xfId="793" xr:uid="{00000000-0005-0000-0000-0000B6770000}"/>
    <cellStyle name="Normal 3 2 2 4 2 2 5 2" xfId="3777" xr:uid="{00000000-0005-0000-0000-0000B7770000}"/>
    <cellStyle name="Normal 3 2 2 4 2 2 5 2 2" xfId="7773" xr:uid="{00000000-0005-0000-0000-0000B8770000}"/>
    <cellStyle name="Normal 3 2 2 4 2 2 5 3" xfId="10241" xr:uid="{00000000-0005-0000-0000-0000B9770000}"/>
    <cellStyle name="Normal 3 2 2 4 2 2 5 4" xfId="4942" xr:uid="{00000000-0005-0000-0000-0000BA770000}"/>
    <cellStyle name="Normal 3 2 2 4 2 2 6" xfId="968" xr:uid="{00000000-0005-0000-0000-0000BB770000}"/>
    <cellStyle name="Normal 3 2 2 4 2 2 6 2" xfId="3952" xr:uid="{00000000-0005-0000-0000-0000BC770000}"/>
    <cellStyle name="Normal 3 2 2 4 2 2 6 2 2" xfId="7774" xr:uid="{00000000-0005-0000-0000-0000BD770000}"/>
    <cellStyle name="Normal 3 2 2 4 2 2 6 3" xfId="10242" xr:uid="{00000000-0005-0000-0000-0000BE770000}"/>
    <cellStyle name="Normal 3 2 2 4 2 2 6 4" xfId="5116" xr:uid="{00000000-0005-0000-0000-0000BF770000}"/>
    <cellStyle name="Normal 3 2 2 4 2 2 7" xfId="1144" xr:uid="{00000000-0005-0000-0000-0000C0770000}"/>
    <cellStyle name="Normal 3 2 2 4 2 2 7 2" xfId="7775" xr:uid="{00000000-0005-0000-0000-0000C1770000}"/>
    <cellStyle name="Normal 3 2 2 4 2 2 7 3" xfId="10243" xr:uid="{00000000-0005-0000-0000-0000C2770000}"/>
    <cellStyle name="Normal 3 2 2 4 2 2 7 4" xfId="5290" xr:uid="{00000000-0005-0000-0000-0000C3770000}"/>
    <cellStyle name="Normal 3 2 2 4 2 2 8" xfId="1318" xr:uid="{00000000-0005-0000-0000-0000C4770000}"/>
    <cellStyle name="Normal 3 2 2 4 2 2 8 2" xfId="7776" xr:uid="{00000000-0005-0000-0000-0000C5770000}"/>
    <cellStyle name="Normal 3 2 2 4 2 2 8 3" xfId="10244" xr:uid="{00000000-0005-0000-0000-0000C6770000}"/>
    <cellStyle name="Normal 3 2 2 4 2 2 8 4" xfId="5496" xr:uid="{00000000-0005-0000-0000-0000C7770000}"/>
    <cellStyle name="Normal 3 2 2 4 2 2 9" xfId="1492" xr:uid="{00000000-0005-0000-0000-0000C8770000}"/>
    <cellStyle name="Normal 3 2 2 4 2 2 9 2" xfId="7777" xr:uid="{00000000-0005-0000-0000-0000C9770000}"/>
    <cellStyle name="Normal 3 2 2 4 2 2 9 3" xfId="10245" xr:uid="{00000000-0005-0000-0000-0000CA770000}"/>
    <cellStyle name="Normal 3 2 2 4 2 2 9 4" xfId="5670" xr:uid="{00000000-0005-0000-0000-0000CB770000}"/>
    <cellStyle name="Normal 3 2 2 4 2 20" xfId="3046" xr:uid="{00000000-0005-0000-0000-0000CC770000}"/>
    <cellStyle name="Normal 3 2 2 4 2 21" xfId="3177" xr:uid="{00000000-0005-0000-0000-0000CD770000}"/>
    <cellStyle name="Normal 3 2 2 4 2 22" xfId="4123" xr:uid="{00000000-0005-0000-0000-0000CE770000}"/>
    <cellStyle name="Normal 3 2 2 4 2 23" xfId="4295" xr:uid="{00000000-0005-0000-0000-0000CF770000}"/>
    <cellStyle name="Normal 3 2 2 4 2 3" xfId="254" xr:uid="{00000000-0005-0000-0000-0000D0770000}"/>
    <cellStyle name="Normal 3 2 2 4 2 3 10" xfId="1842" xr:uid="{00000000-0005-0000-0000-0000D1770000}"/>
    <cellStyle name="Normal 3 2 2 4 2 3 10 2" xfId="7779" xr:uid="{00000000-0005-0000-0000-0000D2770000}"/>
    <cellStyle name="Normal 3 2 2 4 2 3 10 3" xfId="10247" xr:uid="{00000000-0005-0000-0000-0000D3770000}"/>
    <cellStyle name="Normal 3 2 2 4 2 3 10 4" xfId="6020" xr:uid="{00000000-0005-0000-0000-0000D4770000}"/>
    <cellStyle name="Normal 3 2 2 4 2 3 11" xfId="2016" xr:uid="{00000000-0005-0000-0000-0000D5770000}"/>
    <cellStyle name="Normal 3 2 2 4 2 3 11 2" xfId="7780" xr:uid="{00000000-0005-0000-0000-0000D6770000}"/>
    <cellStyle name="Normal 3 2 2 4 2 3 11 3" xfId="10248" xr:uid="{00000000-0005-0000-0000-0000D7770000}"/>
    <cellStyle name="Normal 3 2 2 4 2 3 11 4" xfId="6194" xr:uid="{00000000-0005-0000-0000-0000D8770000}"/>
    <cellStyle name="Normal 3 2 2 4 2 3 12" xfId="2192" xr:uid="{00000000-0005-0000-0000-0000D9770000}"/>
    <cellStyle name="Normal 3 2 2 4 2 3 12 2" xfId="7781" xr:uid="{00000000-0005-0000-0000-0000DA770000}"/>
    <cellStyle name="Normal 3 2 2 4 2 3 12 3" xfId="10249" xr:uid="{00000000-0005-0000-0000-0000DB770000}"/>
    <cellStyle name="Normal 3 2 2 4 2 3 12 4" xfId="6368" xr:uid="{00000000-0005-0000-0000-0000DC770000}"/>
    <cellStyle name="Normal 3 2 2 4 2 3 13" xfId="2366" xr:uid="{00000000-0005-0000-0000-0000DD770000}"/>
    <cellStyle name="Normal 3 2 2 4 2 3 13 2" xfId="7782" xr:uid="{00000000-0005-0000-0000-0000DE770000}"/>
    <cellStyle name="Normal 3 2 2 4 2 3 13 3" xfId="10250" xr:uid="{00000000-0005-0000-0000-0000DF770000}"/>
    <cellStyle name="Normal 3 2 2 4 2 3 13 4" xfId="6546" xr:uid="{00000000-0005-0000-0000-0000E0770000}"/>
    <cellStyle name="Normal 3 2 2 4 2 3 14" xfId="2538" xr:uid="{00000000-0005-0000-0000-0000E1770000}"/>
    <cellStyle name="Normal 3 2 2 4 2 3 14 2" xfId="7783" xr:uid="{00000000-0005-0000-0000-0000E2770000}"/>
    <cellStyle name="Normal 3 2 2 4 2 3 14 3" xfId="10251" xr:uid="{00000000-0005-0000-0000-0000E3770000}"/>
    <cellStyle name="Normal 3 2 2 4 2 3 14 4" xfId="6720" xr:uid="{00000000-0005-0000-0000-0000E4770000}"/>
    <cellStyle name="Normal 3 2 2 4 2 3 15" xfId="2708" xr:uid="{00000000-0005-0000-0000-0000E5770000}"/>
    <cellStyle name="Normal 3 2 2 4 2 3 15 2" xfId="7778" xr:uid="{00000000-0005-0000-0000-0000E6770000}"/>
    <cellStyle name="Normal 3 2 2 4 2 3 16" xfId="2878" xr:uid="{00000000-0005-0000-0000-0000E7770000}"/>
    <cellStyle name="Normal 3 2 2 4 2 3 16 2" xfId="10246" xr:uid="{00000000-0005-0000-0000-0000E8770000}"/>
    <cellStyle name="Normal 3 2 2 4 2 3 17" xfId="3049" xr:uid="{00000000-0005-0000-0000-0000E9770000}"/>
    <cellStyle name="Normal 3 2 2 4 2 3 17 2" xfId="11832" xr:uid="{00000000-0005-0000-0000-0000EA770000}"/>
    <cellStyle name="Normal 3 2 2 4 2 3 18" xfId="3257" xr:uid="{00000000-0005-0000-0000-0000EB770000}"/>
    <cellStyle name="Normal 3 2 2 4 2 3 19" xfId="4126" xr:uid="{00000000-0005-0000-0000-0000EC770000}"/>
    <cellStyle name="Normal 3 2 2 4 2 3 2" xfId="447" xr:uid="{00000000-0005-0000-0000-0000ED770000}"/>
    <cellStyle name="Normal 3 2 2 4 2 3 2 2" xfId="3431" xr:uid="{00000000-0005-0000-0000-0000EE770000}"/>
    <cellStyle name="Normal 3 2 2 4 2 3 2 2 2" xfId="7784" xr:uid="{00000000-0005-0000-0000-0000EF770000}"/>
    <cellStyle name="Normal 3 2 2 4 2 3 2 3" xfId="10252" xr:uid="{00000000-0005-0000-0000-0000F0770000}"/>
    <cellStyle name="Normal 3 2 2 4 2 3 2 4" xfId="4553" xr:uid="{00000000-0005-0000-0000-0000F1770000}"/>
    <cellStyle name="Normal 3 2 2 4 2 3 20" xfId="4298" xr:uid="{00000000-0005-0000-0000-0000F2770000}"/>
    <cellStyle name="Normal 3 2 2 4 2 3 3" xfId="621" xr:uid="{00000000-0005-0000-0000-0000F3770000}"/>
    <cellStyle name="Normal 3 2 2 4 2 3 3 2" xfId="3605" xr:uid="{00000000-0005-0000-0000-0000F4770000}"/>
    <cellStyle name="Normal 3 2 2 4 2 3 3 2 2" xfId="7785" xr:uid="{00000000-0005-0000-0000-0000F5770000}"/>
    <cellStyle name="Normal 3 2 2 4 2 3 3 3" xfId="10253" xr:uid="{00000000-0005-0000-0000-0000F6770000}"/>
    <cellStyle name="Normal 3 2 2 4 2 3 3 4" xfId="4770" xr:uid="{00000000-0005-0000-0000-0000F7770000}"/>
    <cellStyle name="Normal 3 2 2 4 2 3 4" xfId="795" xr:uid="{00000000-0005-0000-0000-0000F8770000}"/>
    <cellStyle name="Normal 3 2 2 4 2 3 4 2" xfId="3779" xr:uid="{00000000-0005-0000-0000-0000F9770000}"/>
    <cellStyle name="Normal 3 2 2 4 2 3 4 2 2" xfId="7786" xr:uid="{00000000-0005-0000-0000-0000FA770000}"/>
    <cellStyle name="Normal 3 2 2 4 2 3 4 3" xfId="10254" xr:uid="{00000000-0005-0000-0000-0000FB770000}"/>
    <cellStyle name="Normal 3 2 2 4 2 3 4 4" xfId="4944" xr:uid="{00000000-0005-0000-0000-0000FC770000}"/>
    <cellStyle name="Normal 3 2 2 4 2 3 5" xfId="970" xr:uid="{00000000-0005-0000-0000-0000FD770000}"/>
    <cellStyle name="Normal 3 2 2 4 2 3 5 2" xfId="3954" xr:uid="{00000000-0005-0000-0000-0000FE770000}"/>
    <cellStyle name="Normal 3 2 2 4 2 3 5 2 2" xfId="7787" xr:uid="{00000000-0005-0000-0000-0000FF770000}"/>
    <cellStyle name="Normal 3 2 2 4 2 3 5 3" xfId="10255" xr:uid="{00000000-0005-0000-0000-000000780000}"/>
    <cellStyle name="Normal 3 2 2 4 2 3 5 4" xfId="5118" xr:uid="{00000000-0005-0000-0000-000001780000}"/>
    <cellStyle name="Normal 3 2 2 4 2 3 6" xfId="1146" xr:uid="{00000000-0005-0000-0000-000002780000}"/>
    <cellStyle name="Normal 3 2 2 4 2 3 6 2" xfId="7788" xr:uid="{00000000-0005-0000-0000-000003780000}"/>
    <cellStyle name="Normal 3 2 2 4 2 3 6 3" xfId="10256" xr:uid="{00000000-0005-0000-0000-000004780000}"/>
    <cellStyle name="Normal 3 2 2 4 2 3 6 4" xfId="5292" xr:uid="{00000000-0005-0000-0000-000005780000}"/>
    <cellStyle name="Normal 3 2 2 4 2 3 7" xfId="1320" xr:uid="{00000000-0005-0000-0000-000006780000}"/>
    <cellStyle name="Normal 3 2 2 4 2 3 7 2" xfId="7789" xr:uid="{00000000-0005-0000-0000-000007780000}"/>
    <cellStyle name="Normal 3 2 2 4 2 3 7 3" xfId="10257" xr:uid="{00000000-0005-0000-0000-000008780000}"/>
    <cellStyle name="Normal 3 2 2 4 2 3 7 4" xfId="5498" xr:uid="{00000000-0005-0000-0000-000009780000}"/>
    <cellStyle name="Normal 3 2 2 4 2 3 8" xfId="1494" xr:uid="{00000000-0005-0000-0000-00000A780000}"/>
    <cellStyle name="Normal 3 2 2 4 2 3 8 2" xfId="7790" xr:uid="{00000000-0005-0000-0000-00000B780000}"/>
    <cellStyle name="Normal 3 2 2 4 2 3 8 3" xfId="10258" xr:uid="{00000000-0005-0000-0000-00000C780000}"/>
    <cellStyle name="Normal 3 2 2 4 2 3 8 4" xfId="5672" xr:uid="{00000000-0005-0000-0000-00000D780000}"/>
    <cellStyle name="Normal 3 2 2 4 2 3 9" xfId="1668" xr:uid="{00000000-0005-0000-0000-00000E780000}"/>
    <cellStyle name="Normal 3 2 2 4 2 3 9 2" xfId="7791" xr:uid="{00000000-0005-0000-0000-00000F780000}"/>
    <cellStyle name="Normal 3 2 2 4 2 3 9 3" xfId="10259" xr:uid="{00000000-0005-0000-0000-000010780000}"/>
    <cellStyle name="Normal 3 2 2 4 2 3 9 4" xfId="5846" xr:uid="{00000000-0005-0000-0000-000011780000}"/>
    <cellStyle name="Normal 3 2 2 4 2 4" xfId="251" xr:uid="{00000000-0005-0000-0000-000012780000}"/>
    <cellStyle name="Normal 3 2 2 4 2 4 2" xfId="3254" xr:uid="{00000000-0005-0000-0000-000013780000}"/>
    <cellStyle name="Normal 3 2 2 4 2 4 2 2" xfId="7793" xr:uid="{00000000-0005-0000-0000-000014780000}"/>
    <cellStyle name="Normal 3 2 2 4 2 4 2 3" xfId="10261" xr:uid="{00000000-0005-0000-0000-000015780000}"/>
    <cellStyle name="Normal 3 2 2 4 2 4 2 4" xfId="5495" xr:uid="{00000000-0005-0000-0000-000016780000}"/>
    <cellStyle name="Normal 3 2 2 4 2 4 3" xfId="7792" xr:uid="{00000000-0005-0000-0000-000017780000}"/>
    <cellStyle name="Normal 3 2 2 4 2 4 4" xfId="10260" xr:uid="{00000000-0005-0000-0000-000018780000}"/>
    <cellStyle name="Normal 3 2 2 4 2 4 5" xfId="4550" xr:uid="{00000000-0005-0000-0000-000019780000}"/>
    <cellStyle name="Normal 3 2 2 4 2 5" xfId="444" xr:uid="{00000000-0005-0000-0000-00001A780000}"/>
    <cellStyle name="Normal 3 2 2 4 2 5 2" xfId="3428" xr:uid="{00000000-0005-0000-0000-00001B780000}"/>
    <cellStyle name="Normal 3 2 2 4 2 5 2 2" xfId="7794" xr:uid="{00000000-0005-0000-0000-00001C780000}"/>
    <cellStyle name="Normal 3 2 2 4 2 5 3" xfId="10262" xr:uid="{00000000-0005-0000-0000-00001D780000}"/>
    <cellStyle name="Normal 3 2 2 4 2 5 4" xfId="4767" xr:uid="{00000000-0005-0000-0000-00001E780000}"/>
    <cellStyle name="Normal 3 2 2 4 2 6" xfId="618" xr:uid="{00000000-0005-0000-0000-00001F780000}"/>
    <cellStyle name="Normal 3 2 2 4 2 6 2" xfId="3602" xr:uid="{00000000-0005-0000-0000-000020780000}"/>
    <cellStyle name="Normal 3 2 2 4 2 6 2 2" xfId="7795" xr:uid="{00000000-0005-0000-0000-000021780000}"/>
    <cellStyle name="Normal 3 2 2 4 2 6 3" xfId="10263" xr:uid="{00000000-0005-0000-0000-000022780000}"/>
    <cellStyle name="Normal 3 2 2 4 2 6 4" xfId="4941" xr:uid="{00000000-0005-0000-0000-000023780000}"/>
    <cellStyle name="Normal 3 2 2 4 2 7" xfId="792" xr:uid="{00000000-0005-0000-0000-000024780000}"/>
    <cellStyle name="Normal 3 2 2 4 2 7 2" xfId="3776" xr:uid="{00000000-0005-0000-0000-000025780000}"/>
    <cellStyle name="Normal 3 2 2 4 2 7 2 2" xfId="7796" xr:uid="{00000000-0005-0000-0000-000026780000}"/>
    <cellStyle name="Normal 3 2 2 4 2 7 3" xfId="10264" xr:uid="{00000000-0005-0000-0000-000027780000}"/>
    <cellStyle name="Normal 3 2 2 4 2 7 4" xfId="5115" xr:uid="{00000000-0005-0000-0000-000028780000}"/>
    <cellStyle name="Normal 3 2 2 4 2 8" xfId="967" xr:uid="{00000000-0005-0000-0000-000029780000}"/>
    <cellStyle name="Normal 3 2 2 4 2 8 2" xfId="3951" xr:uid="{00000000-0005-0000-0000-00002A780000}"/>
    <cellStyle name="Normal 3 2 2 4 2 8 2 2" xfId="7797" xr:uid="{00000000-0005-0000-0000-00002B780000}"/>
    <cellStyle name="Normal 3 2 2 4 2 8 3" xfId="10265" xr:uid="{00000000-0005-0000-0000-00002C780000}"/>
    <cellStyle name="Normal 3 2 2 4 2 8 4" xfId="5289" xr:uid="{00000000-0005-0000-0000-00002D780000}"/>
    <cellStyle name="Normal 3 2 2 4 2 9" xfId="1143" xr:uid="{00000000-0005-0000-0000-00002E780000}"/>
    <cellStyle name="Normal 3 2 2 4 2 9 2" xfId="7798" xr:uid="{00000000-0005-0000-0000-00002F780000}"/>
    <cellStyle name="Normal 3 2 2 4 2 9 3" xfId="10266" xr:uid="{00000000-0005-0000-0000-000030780000}"/>
    <cellStyle name="Normal 3 2 2 4 2 9 4" xfId="5422" xr:uid="{00000000-0005-0000-0000-000031780000}"/>
    <cellStyle name="Normal 3 2 2 4 20" xfId="2704" xr:uid="{00000000-0005-0000-0000-000032780000}"/>
    <cellStyle name="Normal 3 2 2 4 20 2" xfId="10200" xr:uid="{00000000-0005-0000-0000-000033780000}"/>
    <cellStyle name="Normal 3 2 2 4 21" xfId="2874" xr:uid="{00000000-0005-0000-0000-000034780000}"/>
    <cellStyle name="Normal 3 2 2 4 21 2" xfId="11828" xr:uid="{00000000-0005-0000-0000-000035780000}"/>
    <cellStyle name="Normal 3 2 2 4 22" xfId="3045" xr:uid="{00000000-0005-0000-0000-000036780000}"/>
    <cellStyle name="Normal 3 2 2 4 23" xfId="3162" xr:uid="{00000000-0005-0000-0000-000037780000}"/>
    <cellStyle name="Normal 3 2 2 4 24" xfId="4122" xr:uid="{00000000-0005-0000-0000-000038780000}"/>
    <cellStyle name="Normal 3 2 2 4 25" xfId="4294" xr:uid="{00000000-0005-0000-0000-000039780000}"/>
    <cellStyle name="Normal 3 2 2 4 3" xfId="255" xr:uid="{00000000-0005-0000-0000-00003A780000}"/>
    <cellStyle name="Normal 3 2 2 4 3 10" xfId="1495" xr:uid="{00000000-0005-0000-0000-00003B780000}"/>
    <cellStyle name="Normal 3 2 2 4 3 10 2" xfId="7800" xr:uid="{00000000-0005-0000-0000-00003C780000}"/>
    <cellStyle name="Normal 3 2 2 4 3 10 3" xfId="10268" xr:uid="{00000000-0005-0000-0000-00003D780000}"/>
    <cellStyle name="Normal 3 2 2 4 3 10 4" xfId="5673" xr:uid="{00000000-0005-0000-0000-00003E780000}"/>
    <cellStyle name="Normal 3 2 2 4 3 11" xfId="1669" xr:uid="{00000000-0005-0000-0000-00003F780000}"/>
    <cellStyle name="Normal 3 2 2 4 3 11 2" xfId="7801" xr:uid="{00000000-0005-0000-0000-000040780000}"/>
    <cellStyle name="Normal 3 2 2 4 3 11 3" xfId="10269" xr:uid="{00000000-0005-0000-0000-000041780000}"/>
    <cellStyle name="Normal 3 2 2 4 3 11 4" xfId="5847" xr:uid="{00000000-0005-0000-0000-000042780000}"/>
    <cellStyle name="Normal 3 2 2 4 3 12" xfId="1843" xr:uid="{00000000-0005-0000-0000-000043780000}"/>
    <cellStyle name="Normal 3 2 2 4 3 12 2" xfId="7802" xr:uid="{00000000-0005-0000-0000-000044780000}"/>
    <cellStyle name="Normal 3 2 2 4 3 12 3" xfId="10270" xr:uid="{00000000-0005-0000-0000-000045780000}"/>
    <cellStyle name="Normal 3 2 2 4 3 12 4" xfId="6021" xr:uid="{00000000-0005-0000-0000-000046780000}"/>
    <cellStyle name="Normal 3 2 2 4 3 13" xfId="2017" xr:uid="{00000000-0005-0000-0000-000047780000}"/>
    <cellStyle name="Normal 3 2 2 4 3 13 2" xfId="7803" xr:uid="{00000000-0005-0000-0000-000048780000}"/>
    <cellStyle name="Normal 3 2 2 4 3 13 3" xfId="10271" xr:uid="{00000000-0005-0000-0000-000049780000}"/>
    <cellStyle name="Normal 3 2 2 4 3 13 4" xfId="6195" xr:uid="{00000000-0005-0000-0000-00004A780000}"/>
    <cellStyle name="Normal 3 2 2 4 3 14" xfId="2193" xr:uid="{00000000-0005-0000-0000-00004B780000}"/>
    <cellStyle name="Normal 3 2 2 4 3 14 2" xfId="7804" xr:uid="{00000000-0005-0000-0000-00004C780000}"/>
    <cellStyle name="Normal 3 2 2 4 3 14 3" xfId="10272" xr:uid="{00000000-0005-0000-0000-00004D780000}"/>
    <cellStyle name="Normal 3 2 2 4 3 14 4" xfId="6369" xr:uid="{00000000-0005-0000-0000-00004E780000}"/>
    <cellStyle name="Normal 3 2 2 4 3 15" xfId="2367" xr:uid="{00000000-0005-0000-0000-00004F780000}"/>
    <cellStyle name="Normal 3 2 2 4 3 15 2" xfId="7805" xr:uid="{00000000-0005-0000-0000-000050780000}"/>
    <cellStyle name="Normal 3 2 2 4 3 15 3" xfId="10273" xr:uid="{00000000-0005-0000-0000-000051780000}"/>
    <cellStyle name="Normal 3 2 2 4 3 15 4" xfId="6547" xr:uid="{00000000-0005-0000-0000-000052780000}"/>
    <cellStyle name="Normal 3 2 2 4 3 16" xfId="2539" xr:uid="{00000000-0005-0000-0000-000053780000}"/>
    <cellStyle name="Normal 3 2 2 4 3 16 2" xfId="7806" xr:uid="{00000000-0005-0000-0000-000054780000}"/>
    <cellStyle name="Normal 3 2 2 4 3 16 3" xfId="10274" xr:uid="{00000000-0005-0000-0000-000055780000}"/>
    <cellStyle name="Normal 3 2 2 4 3 16 4" xfId="6721" xr:uid="{00000000-0005-0000-0000-000056780000}"/>
    <cellStyle name="Normal 3 2 2 4 3 17" xfId="2709" xr:uid="{00000000-0005-0000-0000-000057780000}"/>
    <cellStyle name="Normal 3 2 2 4 3 17 2" xfId="7799" xr:uid="{00000000-0005-0000-0000-000058780000}"/>
    <cellStyle name="Normal 3 2 2 4 3 18" xfId="2879" xr:uid="{00000000-0005-0000-0000-000059780000}"/>
    <cellStyle name="Normal 3 2 2 4 3 18 2" xfId="10267" xr:uid="{00000000-0005-0000-0000-00005A780000}"/>
    <cellStyle name="Normal 3 2 2 4 3 19" xfId="3050" xr:uid="{00000000-0005-0000-0000-00005B780000}"/>
    <cellStyle name="Normal 3 2 2 4 3 19 2" xfId="11833" xr:uid="{00000000-0005-0000-0000-00005C780000}"/>
    <cellStyle name="Normal 3 2 2 4 3 2" xfId="256" xr:uid="{00000000-0005-0000-0000-00005D780000}"/>
    <cellStyle name="Normal 3 2 2 4 3 2 10" xfId="1670" xr:uid="{00000000-0005-0000-0000-00005E780000}"/>
    <cellStyle name="Normal 3 2 2 4 3 2 10 2" xfId="7808" xr:uid="{00000000-0005-0000-0000-00005F780000}"/>
    <cellStyle name="Normal 3 2 2 4 3 2 10 3" xfId="10276" xr:uid="{00000000-0005-0000-0000-000060780000}"/>
    <cellStyle name="Normal 3 2 2 4 3 2 10 4" xfId="5848" xr:uid="{00000000-0005-0000-0000-000061780000}"/>
    <cellStyle name="Normal 3 2 2 4 3 2 11" xfId="1844" xr:uid="{00000000-0005-0000-0000-000062780000}"/>
    <cellStyle name="Normal 3 2 2 4 3 2 11 2" xfId="7809" xr:uid="{00000000-0005-0000-0000-000063780000}"/>
    <cellStyle name="Normal 3 2 2 4 3 2 11 3" xfId="10277" xr:uid="{00000000-0005-0000-0000-000064780000}"/>
    <cellStyle name="Normal 3 2 2 4 3 2 11 4" xfId="6022" xr:uid="{00000000-0005-0000-0000-000065780000}"/>
    <cellStyle name="Normal 3 2 2 4 3 2 12" xfId="2018" xr:uid="{00000000-0005-0000-0000-000066780000}"/>
    <cellStyle name="Normal 3 2 2 4 3 2 12 2" xfId="7810" xr:uid="{00000000-0005-0000-0000-000067780000}"/>
    <cellStyle name="Normal 3 2 2 4 3 2 12 3" xfId="10278" xr:uid="{00000000-0005-0000-0000-000068780000}"/>
    <cellStyle name="Normal 3 2 2 4 3 2 12 4" xfId="6196" xr:uid="{00000000-0005-0000-0000-000069780000}"/>
    <cellStyle name="Normal 3 2 2 4 3 2 13" xfId="2194" xr:uid="{00000000-0005-0000-0000-00006A780000}"/>
    <cellStyle name="Normal 3 2 2 4 3 2 13 2" xfId="7811" xr:uid="{00000000-0005-0000-0000-00006B780000}"/>
    <cellStyle name="Normal 3 2 2 4 3 2 13 3" xfId="10279" xr:uid="{00000000-0005-0000-0000-00006C780000}"/>
    <cellStyle name="Normal 3 2 2 4 3 2 13 4" xfId="6370" xr:uid="{00000000-0005-0000-0000-00006D780000}"/>
    <cellStyle name="Normal 3 2 2 4 3 2 14" xfId="2368" xr:uid="{00000000-0005-0000-0000-00006E780000}"/>
    <cellStyle name="Normal 3 2 2 4 3 2 14 2" xfId="7812" xr:uid="{00000000-0005-0000-0000-00006F780000}"/>
    <cellStyle name="Normal 3 2 2 4 3 2 14 3" xfId="10280" xr:uid="{00000000-0005-0000-0000-000070780000}"/>
    <cellStyle name="Normal 3 2 2 4 3 2 14 4" xfId="6548" xr:uid="{00000000-0005-0000-0000-000071780000}"/>
    <cellStyle name="Normal 3 2 2 4 3 2 15" xfId="2540" xr:uid="{00000000-0005-0000-0000-000072780000}"/>
    <cellStyle name="Normal 3 2 2 4 3 2 15 2" xfId="7813" xr:uid="{00000000-0005-0000-0000-000073780000}"/>
    <cellStyle name="Normal 3 2 2 4 3 2 15 3" xfId="10281" xr:uid="{00000000-0005-0000-0000-000074780000}"/>
    <cellStyle name="Normal 3 2 2 4 3 2 15 4" xfId="6722" xr:uid="{00000000-0005-0000-0000-000075780000}"/>
    <cellStyle name="Normal 3 2 2 4 3 2 16" xfId="2710" xr:uid="{00000000-0005-0000-0000-000076780000}"/>
    <cellStyle name="Normal 3 2 2 4 3 2 16 2" xfId="7807" xr:uid="{00000000-0005-0000-0000-000077780000}"/>
    <cellStyle name="Normal 3 2 2 4 3 2 17" xfId="2880" xr:uid="{00000000-0005-0000-0000-000078780000}"/>
    <cellStyle name="Normal 3 2 2 4 3 2 17 2" xfId="10275" xr:uid="{00000000-0005-0000-0000-000079780000}"/>
    <cellStyle name="Normal 3 2 2 4 3 2 18" xfId="3051" xr:uid="{00000000-0005-0000-0000-00007A780000}"/>
    <cellStyle name="Normal 3 2 2 4 3 2 18 2" xfId="11834" xr:uid="{00000000-0005-0000-0000-00007B780000}"/>
    <cellStyle name="Normal 3 2 2 4 3 2 19" xfId="3259" xr:uid="{00000000-0005-0000-0000-00007C780000}"/>
    <cellStyle name="Normal 3 2 2 4 3 2 2" xfId="257" xr:uid="{00000000-0005-0000-0000-00007D780000}"/>
    <cellStyle name="Normal 3 2 2 4 3 2 2 10" xfId="1845" xr:uid="{00000000-0005-0000-0000-00007E780000}"/>
    <cellStyle name="Normal 3 2 2 4 3 2 2 10 2" xfId="7815" xr:uid="{00000000-0005-0000-0000-00007F780000}"/>
    <cellStyle name="Normal 3 2 2 4 3 2 2 10 3" xfId="10283" xr:uid="{00000000-0005-0000-0000-000080780000}"/>
    <cellStyle name="Normal 3 2 2 4 3 2 2 10 4" xfId="6023" xr:uid="{00000000-0005-0000-0000-000081780000}"/>
    <cellStyle name="Normal 3 2 2 4 3 2 2 11" xfId="2019" xr:uid="{00000000-0005-0000-0000-000082780000}"/>
    <cellStyle name="Normal 3 2 2 4 3 2 2 11 2" xfId="7816" xr:uid="{00000000-0005-0000-0000-000083780000}"/>
    <cellStyle name="Normal 3 2 2 4 3 2 2 11 3" xfId="10284" xr:uid="{00000000-0005-0000-0000-000084780000}"/>
    <cellStyle name="Normal 3 2 2 4 3 2 2 11 4" xfId="6197" xr:uid="{00000000-0005-0000-0000-000085780000}"/>
    <cellStyle name="Normal 3 2 2 4 3 2 2 12" xfId="2195" xr:uid="{00000000-0005-0000-0000-000086780000}"/>
    <cellStyle name="Normal 3 2 2 4 3 2 2 12 2" xfId="7817" xr:uid="{00000000-0005-0000-0000-000087780000}"/>
    <cellStyle name="Normal 3 2 2 4 3 2 2 12 3" xfId="10285" xr:uid="{00000000-0005-0000-0000-000088780000}"/>
    <cellStyle name="Normal 3 2 2 4 3 2 2 12 4" xfId="6371" xr:uid="{00000000-0005-0000-0000-000089780000}"/>
    <cellStyle name="Normal 3 2 2 4 3 2 2 13" xfId="2369" xr:uid="{00000000-0005-0000-0000-00008A780000}"/>
    <cellStyle name="Normal 3 2 2 4 3 2 2 13 2" xfId="7818" xr:uid="{00000000-0005-0000-0000-00008B780000}"/>
    <cellStyle name="Normal 3 2 2 4 3 2 2 13 3" xfId="10286" xr:uid="{00000000-0005-0000-0000-00008C780000}"/>
    <cellStyle name="Normal 3 2 2 4 3 2 2 13 4" xfId="6549" xr:uid="{00000000-0005-0000-0000-00008D780000}"/>
    <cellStyle name="Normal 3 2 2 4 3 2 2 14" xfId="2541" xr:uid="{00000000-0005-0000-0000-00008E780000}"/>
    <cellStyle name="Normal 3 2 2 4 3 2 2 14 2" xfId="7819" xr:uid="{00000000-0005-0000-0000-00008F780000}"/>
    <cellStyle name="Normal 3 2 2 4 3 2 2 14 3" xfId="10287" xr:uid="{00000000-0005-0000-0000-000090780000}"/>
    <cellStyle name="Normal 3 2 2 4 3 2 2 14 4" xfId="6723" xr:uid="{00000000-0005-0000-0000-000091780000}"/>
    <cellStyle name="Normal 3 2 2 4 3 2 2 15" xfId="2711" xr:uid="{00000000-0005-0000-0000-000092780000}"/>
    <cellStyle name="Normal 3 2 2 4 3 2 2 15 2" xfId="7814" xr:uid="{00000000-0005-0000-0000-000093780000}"/>
    <cellStyle name="Normal 3 2 2 4 3 2 2 16" xfId="2881" xr:uid="{00000000-0005-0000-0000-000094780000}"/>
    <cellStyle name="Normal 3 2 2 4 3 2 2 16 2" xfId="10282" xr:uid="{00000000-0005-0000-0000-000095780000}"/>
    <cellStyle name="Normal 3 2 2 4 3 2 2 17" xfId="3052" xr:uid="{00000000-0005-0000-0000-000096780000}"/>
    <cellStyle name="Normal 3 2 2 4 3 2 2 17 2" xfId="11835" xr:uid="{00000000-0005-0000-0000-000097780000}"/>
    <cellStyle name="Normal 3 2 2 4 3 2 2 18" xfId="3260" xr:uid="{00000000-0005-0000-0000-000098780000}"/>
    <cellStyle name="Normal 3 2 2 4 3 2 2 19" xfId="4129" xr:uid="{00000000-0005-0000-0000-000099780000}"/>
    <cellStyle name="Normal 3 2 2 4 3 2 2 2" xfId="450" xr:uid="{00000000-0005-0000-0000-00009A780000}"/>
    <cellStyle name="Normal 3 2 2 4 3 2 2 2 2" xfId="3434" xr:uid="{00000000-0005-0000-0000-00009B780000}"/>
    <cellStyle name="Normal 3 2 2 4 3 2 2 2 2 2" xfId="7820" xr:uid="{00000000-0005-0000-0000-00009C780000}"/>
    <cellStyle name="Normal 3 2 2 4 3 2 2 2 3" xfId="10288" xr:uid="{00000000-0005-0000-0000-00009D780000}"/>
    <cellStyle name="Normal 3 2 2 4 3 2 2 2 4" xfId="4556" xr:uid="{00000000-0005-0000-0000-00009E780000}"/>
    <cellStyle name="Normal 3 2 2 4 3 2 2 20" xfId="4301" xr:uid="{00000000-0005-0000-0000-00009F780000}"/>
    <cellStyle name="Normal 3 2 2 4 3 2 2 3" xfId="624" xr:uid="{00000000-0005-0000-0000-0000A0780000}"/>
    <cellStyle name="Normal 3 2 2 4 3 2 2 3 2" xfId="3608" xr:uid="{00000000-0005-0000-0000-0000A1780000}"/>
    <cellStyle name="Normal 3 2 2 4 3 2 2 3 2 2" xfId="7821" xr:uid="{00000000-0005-0000-0000-0000A2780000}"/>
    <cellStyle name="Normal 3 2 2 4 3 2 2 3 3" xfId="10289" xr:uid="{00000000-0005-0000-0000-0000A3780000}"/>
    <cellStyle name="Normal 3 2 2 4 3 2 2 3 4" xfId="4773" xr:uid="{00000000-0005-0000-0000-0000A4780000}"/>
    <cellStyle name="Normal 3 2 2 4 3 2 2 4" xfId="798" xr:uid="{00000000-0005-0000-0000-0000A5780000}"/>
    <cellStyle name="Normal 3 2 2 4 3 2 2 4 2" xfId="3782" xr:uid="{00000000-0005-0000-0000-0000A6780000}"/>
    <cellStyle name="Normal 3 2 2 4 3 2 2 4 2 2" xfId="7822" xr:uid="{00000000-0005-0000-0000-0000A7780000}"/>
    <cellStyle name="Normal 3 2 2 4 3 2 2 4 3" xfId="10290" xr:uid="{00000000-0005-0000-0000-0000A8780000}"/>
    <cellStyle name="Normal 3 2 2 4 3 2 2 4 4" xfId="4947" xr:uid="{00000000-0005-0000-0000-0000A9780000}"/>
    <cellStyle name="Normal 3 2 2 4 3 2 2 5" xfId="973" xr:uid="{00000000-0005-0000-0000-0000AA780000}"/>
    <cellStyle name="Normal 3 2 2 4 3 2 2 5 2" xfId="3957" xr:uid="{00000000-0005-0000-0000-0000AB780000}"/>
    <cellStyle name="Normal 3 2 2 4 3 2 2 5 2 2" xfId="7823" xr:uid="{00000000-0005-0000-0000-0000AC780000}"/>
    <cellStyle name="Normal 3 2 2 4 3 2 2 5 3" xfId="10291" xr:uid="{00000000-0005-0000-0000-0000AD780000}"/>
    <cellStyle name="Normal 3 2 2 4 3 2 2 5 4" xfId="5121" xr:uid="{00000000-0005-0000-0000-0000AE780000}"/>
    <cellStyle name="Normal 3 2 2 4 3 2 2 6" xfId="1149" xr:uid="{00000000-0005-0000-0000-0000AF780000}"/>
    <cellStyle name="Normal 3 2 2 4 3 2 2 6 2" xfId="7824" xr:uid="{00000000-0005-0000-0000-0000B0780000}"/>
    <cellStyle name="Normal 3 2 2 4 3 2 2 6 3" xfId="10292" xr:uid="{00000000-0005-0000-0000-0000B1780000}"/>
    <cellStyle name="Normal 3 2 2 4 3 2 2 6 4" xfId="5295" xr:uid="{00000000-0005-0000-0000-0000B2780000}"/>
    <cellStyle name="Normal 3 2 2 4 3 2 2 7" xfId="1323" xr:uid="{00000000-0005-0000-0000-0000B3780000}"/>
    <cellStyle name="Normal 3 2 2 4 3 2 2 7 2" xfId="7825" xr:uid="{00000000-0005-0000-0000-0000B4780000}"/>
    <cellStyle name="Normal 3 2 2 4 3 2 2 7 3" xfId="10293" xr:uid="{00000000-0005-0000-0000-0000B5780000}"/>
    <cellStyle name="Normal 3 2 2 4 3 2 2 7 4" xfId="5501" xr:uid="{00000000-0005-0000-0000-0000B6780000}"/>
    <cellStyle name="Normal 3 2 2 4 3 2 2 8" xfId="1497" xr:uid="{00000000-0005-0000-0000-0000B7780000}"/>
    <cellStyle name="Normal 3 2 2 4 3 2 2 8 2" xfId="7826" xr:uid="{00000000-0005-0000-0000-0000B8780000}"/>
    <cellStyle name="Normal 3 2 2 4 3 2 2 8 3" xfId="10294" xr:uid="{00000000-0005-0000-0000-0000B9780000}"/>
    <cellStyle name="Normal 3 2 2 4 3 2 2 8 4" xfId="5675" xr:uid="{00000000-0005-0000-0000-0000BA780000}"/>
    <cellStyle name="Normal 3 2 2 4 3 2 2 9" xfId="1671" xr:uid="{00000000-0005-0000-0000-0000BB780000}"/>
    <cellStyle name="Normal 3 2 2 4 3 2 2 9 2" xfId="7827" xr:uid="{00000000-0005-0000-0000-0000BC780000}"/>
    <cellStyle name="Normal 3 2 2 4 3 2 2 9 3" xfId="10295" xr:uid="{00000000-0005-0000-0000-0000BD780000}"/>
    <cellStyle name="Normal 3 2 2 4 3 2 2 9 4" xfId="5849" xr:uid="{00000000-0005-0000-0000-0000BE780000}"/>
    <cellStyle name="Normal 3 2 2 4 3 2 20" xfId="4128" xr:uid="{00000000-0005-0000-0000-0000BF780000}"/>
    <cellStyle name="Normal 3 2 2 4 3 2 21" xfId="4300" xr:uid="{00000000-0005-0000-0000-0000C0780000}"/>
    <cellStyle name="Normal 3 2 2 4 3 2 3" xfId="449" xr:uid="{00000000-0005-0000-0000-0000C1780000}"/>
    <cellStyle name="Normal 3 2 2 4 3 2 3 2" xfId="3433" xr:uid="{00000000-0005-0000-0000-0000C2780000}"/>
    <cellStyle name="Normal 3 2 2 4 3 2 3 2 2" xfId="7828" xr:uid="{00000000-0005-0000-0000-0000C3780000}"/>
    <cellStyle name="Normal 3 2 2 4 3 2 3 3" xfId="10296" xr:uid="{00000000-0005-0000-0000-0000C4780000}"/>
    <cellStyle name="Normal 3 2 2 4 3 2 3 4" xfId="4555" xr:uid="{00000000-0005-0000-0000-0000C5780000}"/>
    <cellStyle name="Normal 3 2 2 4 3 2 4" xfId="623" xr:uid="{00000000-0005-0000-0000-0000C6780000}"/>
    <cellStyle name="Normal 3 2 2 4 3 2 4 2" xfId="3607" xr:uid="{00000000-0005-0000-0000-0000C7780000}"/>
    <cellStyle name="Normal 3 2 2 4 3 2 4 2 2" xfId="7829" xr:uid="{00000000-0005-0000-0000-0000C8780000}"/>
    <cellStyle name="Normal 3 2 2 4 3 2 4 3" xfId="10297" xr:uid="{00000000-0005-0000-0000-0000C9780000}"/>
    <cellStyle name="Normal 3 2 2 4 3 2 4 4" xfId="4772" xr:uid="{00000000-0005-0000-0000-0000CA780000}"/>
    <cellStyle name="Normal 3 2 2 4 3 2 5" xfId="797" xr:uid="{00000000-0005-0000-0000-0000CB780000}"/>
    <cellStyle name="Normal 3 2 2 4 3 2 5 2" xfId="3781" xr:uid="{00000000-0005-0000-0000-0000CC780000}"/>
    <cellStyle name="Normal 3 2 2 4 3 2 5 2 2" xfId="7830" xr:uid="{00000000-0005-0000-0000-0000CD780000}"/>
    <cellStyle name="Normal 3 2 2 4 3 2 5 3" xfId="10298" xr:uid="{00000000-0005-0000-0000-0000CE780000}"/>
    <cellStyle name="Normal 3 2 2 4 3 2 5 4" xfId="4946" xr:uid="{00000000-0005-0000-0000-0000CF780000}"/>
    <cellStyle name="Normal 3 2 2 4 3 2 6" xfId="972" xr:uid="{00000000-0005-0000-0000-0000D0780000}"/>
    <cellStyle name="Normal 3 2 2 4 3 2 6 2" xfId="3956" xr:uid="{00000000-0005-0000-0000-0000D1780000}"/>
    <cellStyle name="Normal 3 2 2 4 3 2 6 2 2" xfId="7831" xr:uid="{00000000-0005-0000-0000-0000D2780000}"/>
    <cellStyle name="Normal 3 2 2 4 3 2 6 3" xfId="10299" xr:uid="{00000000-0005-0000-0000-0000D3780000}"/>
    <cellStyle name="Normal 3 2 2 4 3 2 6 4" xfId="5120" xr:uid="{00000000-0005-0000-0000-0000D4780000}"/>
    <cellStyle name="Normal 3 2 2 4 3 2 7" xfId="1148" xr:uid="{00000000-0005-0000-0000-0000D5780000}"/>
    <cellStyle name="Normal 3 2 2 4 3 2 7 2" xfId="7832" xr:uid="{00000000-0005-0000-0000-0000D6780000}"/>
    <cellStyle name="Normal 3 2 2 4 3 2 7 3" xfId="10300" xr:uid="{00000000-0005-0000-0000-0000D7780000}"/>
    <cellStyle name="Normal 3 2 2 4 3 2 7 4" xfId="5294" xr:uid="{00000000-0005-0000-0000-0000D8780000}"/>
    <cellStyle name="Normal 3 2 2 4 3 2 8" xfId="1322" xr:uid="{00000000-0005-0000-0000-0000D9780000}"/>
    <cellStyle name="Normal 3 2 2 4 3 2 8 2" xfId="7833" xr:uid="{00000000-0005-0000-0000-0000DA780000}"/>
    <cellStyle name="Normal 3 2 2 4 3 2 8 3" xfId="10301" xr:uid="{00000000-0005-0000-0000-0000DB780000}"/>
    <cellStyle name="Normal 3 2 2 4 3 2 8 4" xfId="5500" xr:uid="{00000000-0005-0000-0000-0000DC780000}"/>
    <cellStyle name="Normal 3 2 2 4 3 2 9" xfId="1496" xr:uid="{00000000-0005-0000-0000-0000DD780000}"/>
    <cellStyle name="Normal 3 2 2 4 3 2 9 2" xfId="7834" xr:uid="{00000000-0005-0000-0000-0000DE780000}"/>
    <cellStyle name="Normal 3 2 2 4 3 2 9 3" xfId="10302" xr:uid="{00000000-0005-0000-0000-0000DF780000}"/>
    <cellStyle name="Normal 3 2 2 4 3 2 9 4" xfId="5674" xr:uid="{00000000-0005-0000-0000-0000E0780000}"/>
    <cellStyle name="Normal 3 2 2 4 3 20" xfId="3258" xr:uid="{00000000-0005-0000-0000-0000E1780000}"/>
    <cellStyle name="Normal 3 2 2 4 3 21" xfId="4127" xr:uid="{00000000-0005-0000-0000-0000E2780000}"/>
    <cellStyle name="Normal 3 2 2 4 3 22" xfId="4299" xr:uid="{00000000-0005-0000-0000-0000E3780000}"/>
    <cellStyle name="Normal 3 2 2 4 3 3" xfId="258" xr:uid="{00000000-0005-0000-0000-0000E4780000}"/>
    <cellStyle name="Normal 3 2 2 4 3 3 10" xfId="1846" xr:uid="{00000000-0005-0000-0000-0000E5780000}"/>
    <cellStyle name="Normal 3 2 2 4 3 3 10 2" xfId="7836" xr:uid="{00000000-0005-0000-0000-0000E6780000}"/>
    <cellStyle name="Normal 3 2 2 4 3 3 10 3" xfId="10304" xr:uid="{00000000-0005-0000-0000-0000E7780000}"/>
    <cellStyle name="Normal 3 2 2 4 3 3 10 4" xfId="6024" xr:uid="{00000000-0005-0000-0000-0000E8780000}"/>
    <cellStyle name="Normal 3 2 2 4 3 3 11" xfId="2020" xr:uid="{00000000-0005-0000-0000-0000E9780000}"/>
    <cellStyle name="Normal 3 2 2 4 3 3 11 2" xfId="7837" xr:uid="{00000000-0005-0000-0000-0000EA780000}"/>
    <cellStyle name="Normal 3 2 2 4 3 3 11 3" xfId="10305" xr:uid="{00000000-0005-0000-0000-0000EB780000}"/>
    <cellStyle name="Normal 3 2 2 4 3 3 11 4" xfId="6198" xr:uid="{00000000-0005-0000-0000-0000EC780000}"/>
    <cellStyle name="Normal 3 2 2 4 3 3 12" xfId="2196" xr:uid="{00000000-0005-0000-0000-0000ED780000}"/>
    <cellStyle name="Normal 3 2 2 4 3 3 12 2" xfId="7838" xr:uid="{00000000-0005-0000-0000-0000EE780000}"/>
    <cellStyle name="Normal 3 2 2 4 3 3 12 3" xfId="10306" xr:uid="{00000000-0005-0000-0000-0000EF780000}"/>
    <cellStyle name="Normal 3 2 2 4 3 3 12 4" xfId="6372" xr:uid="{00000000-0005-0000-0000-0000F0780000}"/>
    <cellStyle name="Normal 3 2 2 4 3 3 13" xfId="2370" xr:uid="{00000000-0005-0000-0000-0000F1780000}"/>
    <cellStyle name="Normal 3 2 2 4 3 3 13 2" xfId="7839" xr:uid="{00000000-0005-0000-0000-0000F2780000}"/>
    <cellStyle name="Normal 3 2 2 4 3 3 13 3" xfId="10307" xr:uid="{00000000-0005-0000-0000-0000F3780000}"/>
    <cellStyle name="Normal 3 2 2 4 3 3 13 4" xfId="6550" xr:uid="{00000000-0005-0000-0000-0000F4780000}"/>
    <cellStyle name="Normal 3 2 2 4 3 3 14" xfId="2542" xr:uid="{00000000-0005-0000-0000-0000F5780000}"/>
    <cellStyle name="Normal 3 2 2 4 3 3 14 2" xfId="7840" xr:uid="{00000000-0005-0000-0000-0000F6780000}"/>
    <cellStyle name="Normal 3 2 2 4 3 3 14 3" xfId="10308" xr:uid="{00000000-0005-0000-0000-0000F7780000}"/>
    <cellStyle name="Normal 3 2 2 4 3 3 14 4" xfId="6724" xr:uid="{00000000-0005-0000-0000-0000F8780000}"/>
    <cellStyle name="Normal 3 2 2 4 3 3 15" xfId="2712" xr:uid="{00000000-0005-0000-0000-0000F9780000}"/>
    <cellStyle name="Normal 3 2 2 4 3 3 15 2" xfId="7835" xr:uid="{00000000-0005-0000-0000-0000FA780000}"/>
    <cellStyle name="Normal 3 2 2 4 3 3 16" xfId="2882" xr:uid="{00000000-0005-0000-0000-0000FB780000}"/>
    <cellStyle name="Normal 3 2 2 4 3 3 16 2" xfId="10303" xr:uid="{00000000-0005-0000-0000-0000FC780000}"/>
    <cellStyle name="Normal 3 2 2 4 3 3 17" xfId="3053" xr:uid="{00000000-0005-0000-0000-0000FD780000}"/>
    <cellStyle name="Normal 3 2 2 4 3 3 17 2" xfId="11836" xr:uid="{00000000-0005-0000-0000-0000FE780000}"/>
    <cellStyle name="Normal 3 2 2 4 3 3 18" xfId="3261" xr:uid="{00000000-0005-0000-0000-0000FF780000}"/>
    <cellStyle name="Normal 3 2 2 4 3 3 19" xfId="4130" xr:uid="{00000000-0005-0000-0000-000000790000}"/>
    <cellStyle name="Normal 3 2 2 4 3 3 2" xfId="451" xr:uid="{00000000-0005-0000-0000-000001790000}"/>
    <cellStyle name="Normal 3 2 2 4 3 3 2 2" xfId="3435" xr:uid="{00000000-0005-0000-0000-000002790000}"/>
    <cellStyle name="Normal 3 2 2 4 3 3 2 2 2" xfId="7841" xr:uid="{00000000-0005-0000-0000-000003790000}"/>
    <cellStyle name="Normal 3 2 2 4 3 3 2 3" xfId="10309" xr:uid="{00000000-0005-0000-0000-000004790000}"/>
    <cellStyle name="Normal 3 2 2 4 3 3 2 4" xfId="4557" xr:uid="{00000000-0005-0000-0000-000005790000}"/>
    <cellStyle name="Normal 3 2 2 4 3 3 20" xfId="4302" xr:uid="{00000000-0005-0000-0000-000006790000}"/>
    <cellStyle name="Normal 3 2 2 4 3 3 3" xfId="625" xr:uid="{00000000-0005-0000-0000-000007790000}"/>
    <cellStyle name="Normal 3 2 2 4 3 3 3 2" xfId="3609" xr:uid="{00000000-0005-0000-0000-000008790000}"/>
    <cellStyle name="Normal 3 2 2 4 3 3 3 2 2" xfId="7842" xr:uid="{00000000-0005-0000-0000-000009790000}"/>
    <cellStyle name="Normal 3 2 2 4 3 3 3 3" xfId="10310" xr:uid="{00000000-0005-0000-0000-00000A790000}"/>
    <cellStyle name="Normal 3 2 2 4 3 3 3 4" xfId="4774" xr:uid="{00000000-0005-0000-0000-00000B790000}"/>
    <cellStyle name="Normal 3 2 2 4 3 3 4" xfId="799" xr:uid="{00000000-0005-0000-0000-00000C790000}"/>
    <cellStyle name="Normal 3 2 2 4 3 3 4 2" xfId="3783" xr:uid="{00000000-0005-0000-0000-00000D790000}"/>
    <cellStyle name="Normal 3 2 2 4 3 3 4 2 2" xfId="7843" xr:uid="{00000000-0005-0000-0000-00000E790000}"/>
    <cellStyle name="Normal 3 2 2 4 3 3 4 3" xfId="10311" xr:uid="{00000000-0005-0000-0000-00000F790000}"/>
    <cellStyle name="Normal 3 2 2 4 3 3 4 4" xfId="4948" xr:uid="{00000000-0005-0000-0000-000010790000}"/>
    <cellStyle name="Normal 3 2 2 4 3 3 5" xfId="974" xr:uid="{00000000-0005-0000-0000-000011790000}"/>
    <cellStyle name="Normal 3 2 2 4 3 3 5 2" xfId="3958" xr:uid="{00000000-0005-0000-0000-000012790000}"/>
    <cellStyle name="Normal 3 2 2 4 3 3 5 2 2" xfId="7844" xr:uid="{00000000-0005-0000-0000-000013790000}"/>
    <cellStyle name="Normal 3 2 2 4 3 3 5 3" xfId="10312" xr:uid="{00000000-0005-0000-0000-000014790000}"/>
    <cellStyle name="Normal 3 2 2 4 3 3 5 4" xfId="5122" xr:uid="{00000000-0005-0000-0000-000015790000}"/>
    <cellStyle name="Normal 3 2 2 4 3 3 6" xfId="1150" xr:uid="{00000000-0005-0000-0000-000016790000}"/>
    <cellStyle name="Normal 3 2 2 4 3 3 6 2" xfId="7845" xr:uid="{00000000-0005-0000-0000-000017790000}"/>
    <cellStyle name="Normal 3 2 2 4 3 3 6 3" xfId="10313" xr:uid="{00000000-0005-0000-0000-000018790000}"/>
    <cellStyle name="Normal 3 2 2 4 3 3 6 4" xfId="5296" xr:uid="{00000000-0005-0000-0000-000019790000}"/>
    <cellStyle name="Normal 3 2 2 4 3 3 7" xfId="1324" xr:uid="{00000000-0005-0000-0000-00001A790000}"/>
    <cellStyle name="Normal 3 2 2 4 3 3 7 2" xfId="7846" xr:uid="{00000000-0005-0000-0000-00001B790000}"/>
    <cellStyle name="Normal 3 2 2 4 3 3 7 3" xfId="10314" xr:uid="{00000000-0005-0000-0000-00001C790000}"/>
    <cellStyle name="Normal 3 2 2 4 3 3 7 4" xfId="5502" xr:uid="{00000000-0005-0000-0000-00001D790000}"/>
    <cellStyle name="Normal 3 2 2 4 3 3 8" xfId="1498" xr:uid="{00000000-0005-0000-0000-00001E790000}"/>
    <cellStyle name="Normal 3 2 2 4 3 3 8 2" xfId="7847" xr:uid="{00000000-0005-0000-0000-00001F790000}"/>
    <cellStyle name="Normal 3 2 2 4 3 3 8 3" xfId="10315" xr:uid="{00000000-0005-0000-0000-000020790000}"/>
    <cellStyle name="Normal 3 2 2 4 3 3 8 4" xfId="5676" xr:uid="{00000000-0005-0000-0000-000021790000}"/>
    <cellStyle name="Normal 3 2 2 4 3 3 9" xfId="1672" xr:uid="{00000000-0005-0000-0000-000022790000}"/>
    <cellStyle name="Normal 3 2 2 4 3 3 9 2" xfId="7848" xr:uid="{00000000-0005-0000-0000-000023790000}"/>
    <cellStyle name="Normal 3 2 2 4 3 3 9 3" xfId="10316" xr:uid="{00000000-0005-0000-0000-000024790000}"/>
    <cellStyle name="Normal 3 2 2 4 3 3 9 4" xfId="5850" xr:uid="{00000000-0005-0000-0000-000025790000}"/>
    <cellStyle name="Normal 3 2 2 4 3 4" xfId="448" xr:uid="{00000000-0005-0000-0000-000026790000}"/>
    <cellStyle name="Normal 3 2 2 4 3 4 2" xfId="3432" xr:uid="{00000000-0005-0000-0000-000027790000}"/>
    <cellStyle name="Normal 3 2 2 4 3 4 2 2" xfId="7849" xr:uid="{00000000-0005-0000-0000-000028790000}"/>
    <cellStyle name="Normal 3 2 2 4 3 4 3" xfId="10317" xr:uid="{00000000-0005-0000-0000-000029790000}"/>
    <cellStyle name="Normal 3 2 2 4 3 4 4" xfId="4554" xr:uid="{00000000-0005-0000-0000-00002A790000}"/>
    <cellStyle name="Normal 3 2 2 4 3 5" xfId="622" xr:uid="{00000000-0005-0000-0000-00002B790000}"/>
    <cellStyle name="Normal 3 2 2 4 3 5 2" xfId="3606" xr:uid="{00000000-0005-0000-0000-00002C790000}"/>
    <cellStyle name="Normal 3 2 2 4 3 5 2 2" xfId="7850" xr:uid="{00000000-0005-0000-0000-00002D790000}"/>
    <cellStyle name="Normal 3 2 2 4 3 5 3" xfId="10318" xr:uid="{00000000-0005-0000-0000-00002E790000}"/>
    <cellStyle name="Normal 3 2 2 4 3 5 4" xfId="4771" xr:uid="{00000000-0005-0000-0000-00002F790000}"/>
    <cellStyle name="Normal 3 2 2 4 3 6" xfId="796" xr:uid="{00000000-0005-0000-0000-000030790000}"/>
    <cellStyle name="Normal 3 2 2 4 3 6 2" xfId="3780" xr:uid="{00000000-0005-0000-0000-000031790000}"/>
    <cellStyle name="Normal 3 2 2 4 3 6 2 2" xfId="7851" xr:uid="{00000000-0005-0000-0000-000032790000}"/>
    <cellStyle name="Normal 3 2 2 4 3 6 3" xfId="10319" xr:uid="{00000000-0005-0000-0000-000033790000}"/>
    <cellStyle name="Normal 3 2 2 4 3 6 4" xfId="4945" xr:uid="{00000000-0005-0000-0000-000034790000}"/>
    <cellStyle name="Normal 3 2 2 4 3 7" xfId="971" xr:uid="{00000000-0005-0000-0000-000035790000}"/>
    <cellStyle name="Normal 3 2 2 4 3 7 2" xfId="3955" xr:uid="{00000000-0005-0000-0000-000036790000}"/>
    <cellStyle name="Normal 3 2 2 4 3 7 2 2" xfId="7852" xr:uid="{00000000-0005-0000-0000-000037790000}"/>
    <cellStyle name="Normal 3 2 2 4 3 7 3" xfId="10320" xr:uid="{00000000-0005-0000-0000-000038790000}"/>
    <cellStyle name="Normal 3 2 2 4 3 7 4" xfId="5119" xr:uid="{00000000-0005-0000-0000-000039790000}"/>
    <cellStyle name="Normal 3 2 2 4 3 8" xfId="1147" xr:uid="{00000000-0005-0000-0000-00003A790000}"/>
    <cellStyle name="Normal 3 2 2 4 3 8 2" xfId="7853" xr:uid="{00000000-0005-0000-0000-00003B790000}"/>
    <cellStyle name="Normal 3 2 2 4 3 8 3" xfId="10321" xr:uid="{00000000-0005-0000-0000-00003C790000}"/>
    <cellStyle name="Normal 3 2 2 4 3 8 4" xfId="5293" xr:uid="{00000000-0005-0000-0000-00003D790000}"/>
    <cellStyle name="Normal 3 2 2 4 3 9" xfId="1321" xr:uid="{00000000-0005-0000-0000-00003E790000}"/>
    <cellStyle name="Normal 3 2 2 4 3 9 2" xfId="7854" xr:uid="{00000000-0005-0000-0000-00003F790000}"/>
    <cellStyle name="Normal 3 2 2 4 3 9 3" xfId="10322" xr:uid="{00000000-0005-0000-0000-000040790000}"/>
    <cellStyle name="Normal 3 2 2 4 3 9 4" xfId="5499" xr:uid="{00000000-0005-0000-0000-000041790000}"/>
    <cellStyle name="Normal 3 2 2 4 4" xfId="259" xr:uid="{00000000-0005-0000-0000-000042790000}"/>
    <cellStyle name="Normal 3 2 2 4 4 10" xfId="1673" xr:uid="{00000000-0005-0000-0000-000043790000}"/>
    <cellStyle name="Normal 3 2 2 4 4 10 2" xfId="7856" xr:uid="{00000000-0005-0000-0000-000044790000}"/>
    <cellStyle name="Normal 3 2 2 4 4 10 3" xfId="10324" xr:uid="{00000000-0005-0000-0000-000045790000}"/>
    <cellStyle name="Normal 3 2 2 4 4 10 4" xfId="5851" xr:uid="{00000000-0005-0000-0000-000046790000}"/>
    <cellStyle name="Normal 3 2 2 4 4 11" xfId="1847" xr:uid="{00000000-0005-0000-0000-000047790000}"/>
    <cellStyle name="Normal 3 2 2 4 4 11 2" xfId="7857" xr:uid="{00000000-0005-0000-0000-000048790000}"/>
    <cellStyle name="Normal 3 2 2 4 4 11 3" xfId="10325" xr:uid="{00000000-0005-0000-0000-000049790000}"/>
    <cellStyle name="Normal 3 2 2 4 4 11 4" xfId="6025" xr:uid="{00000000-0005-0000-0000-00004A790000}"/>
    <cellStyle name="Normal 3 2 2 4 4 12" xfId="2021" xr:uid="{00000000-0005-0000-0000-00004B790000}"/>
    <cellStyle name="Normal 3 2 2 4 4 12 2" xfId="7858" xr:uid="{00000000-0005-0000-0000-00004C790000}"/>
    <cellStyle name="Normal 3 2 2 4 4 12 3" xfId="10326" xr:uid="{00000000-0005-0000-0000-00004D790000}"/>
    <cellStyle name="Normal 3 2 2 4 4 12 4" xfId="6199" xr:uid="{00000000-0005-0000-0000-00004E790000}"/>
    <cellStyle name="Normal 3 2 2 4 4 13" xfId="2197" xr:uid="{00000000-0005-0000-0000-00004F790000}"/>
    <cellStyle name="Normal 3 2 2 4 4 13 2" xfId="7859" xr:uid="{00000000-0005-0000-0000-000050790000}"/>
    <cellStyle name="Normal 3 2 2 4 4 13 3" xfId="10327" xr:uid="{00000000-0005-0000-0000-000051790000}"/>
    <cellStyle name="Normal 3 2 2 4 4 13 4" xfId="6373" xr:uid="{00000000-0005-0000-0000-000052790000}"/>
    <cellStyle name="Normal 3 2 2 4 4 14" xfId="2371" xr:uid="{00000000-0005-0000-0000-000053790000}"/>
    <cellStyle name="Normal 3 2 2 4 4 14 2" xfId="7860" xr:uid="{00000000-0005-0000-0000-000054790000}"/>
    <cellStyle name="Normal 3 2 2 4 4 14 3" xfId="10328" xr:uid="{00000000-0005-0000-0000-000055790000}"/>
    <cellStyle name="Normal 3 2 2 4 4 14 4" xfId="6551" xr:uid="{00000000-0005-0000-0000-000056790000}"/>
    <cellStyle name="Normal 3 2 2 4 4 15" xfId="2543" xr:uid="{00000000-0005-0000-0000-000057790000}"/>
    <cellStyle name="Normal 3 2 2 4 4 15 2" xfId="7861" xr:uid="{00000000-0005-0000-0000-000058790000}"/>
    <cellStyle name="Normal 3 2 2 4 4 15 3" xfId="10329" xr:uid="{00000000-0005-0000-0000-000059790000}"/>
    <cellStyle name="Normal 3 2 2 4 4 15 4" xfId="6725" xr:uid="{00000000-0005-0000-0000-00005A790000}"/>
    <cellStyle name="Normal 3 2 2 4 4 16" xfId="2713" xr:uid="{00000000-0005-0000-0000-00005B790000}"/>
    <cellStyle name="Normal 3 2 2 4 4 16 2" xfId="7855" xr:uid="{00000000-0005-0000-0000-00005C790000}"/>
    <cellStyle name="Normal 3 2 2 4 4 17" xfId="2883" xr:uid="{00000000-0005-0000-0000-00005D790000}"/>
    <cellStyle name="Normal 3 2 2 4 4 17 2" xfId="10323" xr:uid="{00000000-0005-0000-0000-00005E790000}"/>
    <cellStyle name="Normal 3 2 2 4 4 18" xfId="3054" xr:uid="{00000000-0005-0000-0000-00005F790000}"/>
    <cellStyle name="Normal 3 2 2 4 4 18 2" xfId="11837" xr:uid="{00000000-0005-0000-0000-000060790000}"/>
    <cellStyle name="Normal 3 2 2 4 4 19" xfId="3262" xr:uid="{00000000-0005-0000-0000-000061790000}"/>
    <cellStyle name="Normal 3 2 2 4 4 2" xfId="260" xr:uid="{00000000-0005-0000-0000-000062790000}"/>
    <cellStyle name="Normal 3 2 2 4 4 2 10" xfId="1848" xr:uid="{00000000-0005-0000-0000-000063790000}"/>
    <cellStyle name="Normal 3 2 2 4 4 2 10 2" xfId="7863" xr:uid="{00000000-0005-0000-0000-000064790000}"/>
    <cellStyle name="Normal 3 2 2 4 4 2 10 3" xfId="10331" xr:uid="{00000000-0005-0000-0000-000065790000}"/>
    <cellStyle name="Normal 3 2 2 4 4 2 10 4" xfId="6026" xr:uid="{00000000-0005-0000-0000-000066790000}"/>
    <cellStyle name="Normal 3 2 2 4 4 2 11" xfId="2022" xr:uid="{00000000-0005-0000-0000-000067790000}"/>
    <cellStyle name="Normal 3 2 2 4 4 2 11 2" xfId="7864" xr:uid="{00000000-0005-0000-0000-000068790000}"/>
    <cellStyle name="Normal 3 2 2 4 4 2 11 3" xfId="10332" xr:uid="{00000000-0005-0000-0000-000069790000}"/>
    <cellStyle name="Normal 3 2 2 4 4 2 11 4" xfId="6200" xr:uid="{00000000-0005-0000-0000-00006A790000}"/>
    <cellStyle name="Normal 3 2 2 4 4 2 12" xfId="2198" xr:uid="{00000000-0005-0000-0000-00006B790000}"/>
    <cellStyle name="Normal 3 2 2 4 4 2 12 2" xfId="7865" xr:uid="{00000000-0005-0000-0000-00006C790000}"/>
    <cellStyle name="Normal 3 2 2 4 4 2 12 3" xfId="10333" xr:uid="{00000000-0005-0000-0000-00006D790000}"/>
    <cellStyle name="Normal 3 2 2 4 4 2 12 4" xfId="6374" xr:uid="{00000000-0005-0000-0000-00006E790000}"/>
    <cellStyle name="Normal 3 2 2 4 4 2 13" xfId="2372" xr:uid="{00000000-0005-0000-0000-00006F790000}"/>
    <cellStyle name="Normal 3 2 2 4 4 2 13 2" xfId="7866" xr:uid="{00000000-0005-0000-0000-000070790000}"/>
    <cellStyle name="Normal 3 2 2 4 4 2 13 3" xfId="10334" xr:uid="{00000000-0005-0000-0000-000071790000}"/>
    <cellStyle name="Normal 3 2 2 4 4 2 13 4" xfId="6552" xr:uid="{00000000-0005-0000-0000-000072790000}"/>
    <cellStyle name="Normal 3 2 2 4 4 2 14" xfId="2544" xr:uid="{00000000-0005-0000-0000-000073790000}"/>
    <cellStyle name="Normal 3 2 2 4 4 2 14 2" xfId="7867" xr:uid="{00000000-0005-0000-0000-000074790000}"/>
    <cellStyle name="Normal 3 2 2 4 4 2 14 3" xfId="10335" xr:uid="{00000000-0005-0000-0000-000075790000}"/>
    <cellStyle name="Normal 3 2 2 4 4 2 14 4" xfId="6726" xr:uid="{00000000-0005-0000-0000-000076790000}"/>
    <cellStyle name="Normal 3 2 2 4 4 2 15" xfId="2714" xr:uid="{00000000-0005-0000-0000-000077790000}"/>
    <cellStyle name="Normal 3 2 2 4 4 2 15 2" xfId="7862" xr:uid="{00000000-0005-0000-0000-000078790000}"/>
    <cellStyle name="Normal 3 2 2 4 4 2 16" xfId="2884" xr:uid="{00000000-0005-0000-0000-000079790000}"/>
    <cellStyle name="Normal 3 2 2 4 4 2 16 2" xfId="10330" xr:uid="{00000000-0005-0000-0000-00007A790000}"/>
    <cellStyle name="Normal 3 2 2 4 4 2 17" xfId="3055" xr:uid="{00000000-0005-0000-0000-00007B790000}"/>
    <cellStyle name="Normal 3 2 2 4 4 2 17 2" xfId="11838" xr:uid="{00000000-0005-0000-0000-00007C790000}"/>
    <cellStyle name="Normal 3 2 2 4 4 2 18" xfId="3263" xr:uid="{00000000-0005-0000-0000-00007D790000}"/>
    <cellStyle name="Normal 3 2 2 4 4 2 19" xfId="4132" xr:uid="{00000000-0005-0000-0000-00007E790000}"/>
    <cellStyle name="Normal 3 2 2 4 4 2 2" xfId="453" xr:uid="{00000000-0005-0000-0000-00007F790000}"/>
    <cellStyle name="Normal 3 2 2 4 4 2 2 2" xfId="3437" xr:uid="{00000000-0005-0000-0000-000080790000}"/>
    <cellStyle name="Normal 3 2 2 4 4 2 2 2 2" xfId="7868" xr:uid="{00000000-0005-0000-0000-000081790000}"/>
    <cellStyle name="Normal 3 2 2 4 4 2 2 3" xfId="10336" xr:uid="{00000000-0005-0000-0000-000082790000}"/>
    <cellStyle name="Normal 3 2 2 4 4 2 2 4" xfId="4559" xr:uid="{00000000-0005-0000-0000-000083790000}"/>
    <cellStyle name="Normal 3 2 2 4 4 2 20" xfId="4304" xr:uid="{00000000-0005-0000-0000-000084790000}"/>
    <cellStyle name="Normal 3 2 2 4 4 2 3" xfId="627" xr:uid="{00000000-0005-0000-0000-000085790000}"/>
    <cellStyle name="Normal 3 2 2 4 4 2 3 2" xfId="3611" xr:uid="{00000000-0005-0000-0000-000086790000}"/>
    <cellStyle name="Normal 3 2 2 4 4 2 3 2 2" xfId="7869" xr:uid="{00000000-0005-0000-0000-000087790000}"/>
    <cellStyle name="Normal 3 2 2 4 4 2 3 3" xfId="10337" xr:uid="{00000000-0005-0000-0000-000088790000}"/>
    <cellStyle name="Normal 3 2 2 4 4 2 3 4" xfId="4776" xr:uid="{00000000-0005-0000-0000-000089790000}"/>
    <cellStyle name="Normal 3 2 2 4 4 2 4" xfId="801" xr:uid="{00000000-0005-0000-0000-00008A790000}"/>
    <cellStyle name="Normal 3 2 2 4 4 2 4 2" xfId="3785" xr:uid="{00000000-0005-0000-0000-00008B790000}"/>
    <cellStyle name="Normal 3 2 2 4 4 2 4 2 2" xfId="7870" xr:uid="{00000000-0005-0000-0000-00008C790000}"/>
    <cellStyle name="Normal 3 2 2 4 4 2 4 3" xfId="10338" xr:uid="{00000000-0005-0000-0000-00008D790000}"/>
    <cellStyle name="Normal 3 2 2 4 4 2 4 4" xfId="4950" xr:uid="{00000000-0005-0000-0000-00008E790000}"/>
    <cellStyle name="Normal 3 2 2 4 4 2 5" xfId="976" xr:uid="{00000000-0005-0000-0000-00008F790000}"/>
    <cellStyle name="Normal 3 2 2 4 4 2 5 2" xfId="3960" xr:uid="{00000000-0005-0000-0000-000090790000}"/>
    <cellStyle name="Normal 3 2 2 4 4 2 5 2 2" xfId="7871" xr:uid="{00000000-0005-0000-0000-000091790000}"/>
    <cellStyle name="Normal 3 2 2 4 4 2 5 3" xfId="10339" xr:uid="{00000000-0005-0000-0000-000092790000}"/>
    <cellStyle name="Normal 3 2 2 4 4 2 5 4" xfId="5124" xr:uid="{00000000-0005-0000-0000-000093790000}"/>
    <cellStyle name="Normal 3 2 2 4 4 2 6" xfId="1152" xr:uid="{00000000-0005-0000-0000-000094790000}"/>
    <cellStyle name="Normal 3 2 2 4 4 2 6 2" xfId="7872" xr:uid="{00000000-0005-0000-0000-000095790000}"/>
    <cellStyle name="Normal 3 2 2 4 4 2 6 3" xfId="10340" xr:uid="{00000000-0005-0000-0000-000096790000}"/>
    <cellStyle name="Normal 3 2 2 4 4 2 6 4" xfId="5298" xr:uid="{00000000-0005-0000-0000-000097790000}"/>
    <cellStyle name="Normal 3 2 2 4 4 2 7" xfId="1326" xr:uid="{00000000-0005-0000-0000-000098790000}"/>
    <cellStyle name="Normal 3 2 2 4 4 2 7 2" xfId="7873" xr:uid="{00000000-0005-0000-0000-000099790000}"/>
    <cellStyle name="Normal 3 2 2 4 4 2 7 3" xfId="10341" xr:uid="{00000000-0005-0000-0000-00009A790000}"/>
    <cellStyle name="Normal 3 2 2 4 4 2 7 4" xfId="5504" xr:uid="{00000000-0005-0000-0000-00009B790000}"/>
    <cellStyle name="Normal 3 2 2 4 4 2 8" xfId="1500" xr:uid="{00000000-0005-0000-0000-00009C790000}"/>
    <cellStyle name="Normal 3 2 2 4 4 2 8 2" xfId="7874" xr:uid="{00000000-0005-0000-0000-00009D790000}"/>
    <cellStyle name="Normal 3 2 2 4 4 2 8 3" xfId="10342" xr:uid="{00000000-0005-0000-0000-00009E790000}"/>
    <cellStyle name="Normal 3 2 2 4 4 2 8 4" xfId="5678" xr:uid="{00000000-0005-0000-0000-00009F790000}"/>
    <cellStyle name="Normal 3 2 2 4 4 2 9" xfId="1674" xr:uid="{00000000-0005-0000-0000-0000A0790000}"/>
    <cellStyle name="Normal 3 2 2 4 4 2 9 2" xfId="7875" xr:uid="{00000000-0005-0000-0000-0000A1790000}"/>
    <cellStyle name="Normal 3 2 2 4 4 2 9 3" xfId="10343" xr:uid="{00000000-0005-0000-0000-0000A2790000}"/>
    <cellStyle name="Normal 3 2 2 4 4 2 9 4" xfId="5852" xr:uid="{00000000-0005-0000-0000-0000A3790000}"/>
    <cellStyle name="Normal 3 2 2 4 4 20" xfId="4131" xr:uid="{00000000-0005-0000-0000-0000A4790000}"/>
    <cellStyle name="Normal 3 2 2 4 4 21" xfId="4303" xr:uid="{00000000-0005-0000-0000-0000A5790000}"/>
    <cellStyle name="Normal 3 2 2 4 4 3" xfId="452" xr:uid="{00000000-0005-0000-0000-0000A6790000}"/>
    <cellStyle name="Normal 3 2 2 4 4 3 2" xfId="3436" xr:uid="{00000000-0005-0000-0000-0000A7790000}"/>
    <cellStyle name="Normal 3 2 2 4 4 3 2 2" xfId="7876" xr:uid="{00000000-0005-0000-0000-0000A8790000}"/>
    <cellStyle name="Normal 3 2 2 4 4 3 3" xfId="10344" xr:uid="{00000000-0005-0000-0000-0000A9790000}"/>
    <cellStyle name="Normal 3 2 2 4 4 3 4" xfId="4558" xr:uid="{00000000-0005-0000-0000-0000AA790000}"/>
    <cellStyle name="Normal 3 2 2 4 4 4" xfId="626" xr:uid="{00000000-0005-0000-0000-0000AB790000}"/>
    <cellStyle name="Normal 3 2 2 4 4 4 2" xfId="3610" xr:uid="{00000000-0005-0000-0000-0000AC790000}"/>
    <cellStyle name="Normal 3 2 2 4 4 4 2 2" xfId="7877" xr:uid="{00000000-0005-0000-0000-0000AD790000}"/>
    <cellStyle name="Normal 3 2 2 4 4 4 3" xfId="10345" xr:uid="{00000000-0005-0000-0000-0000AE790000}"/>
    <cellStyle name="Normal 3 2 2 4 4 4 4" xfId="4775" xr:uid="{00000000-0005-0000-0000-0000AF790000}"/>
    <cellStyle name="Normal 3 2 2 4 4 5" xfId="800" xr:uid="{00000000-0005-0000-0000-0000B0790000}"/>
    <cellStyle name="Normal 3 2 2 4 4 5 2" xfId="3784" xr:uid="{00000000-0005-0000-0000-0000B1790000}"/>
    <cellStyle name="Normal 3 2 2 4 4 5 2 2" xfId="7878" xr:uid="{00000000-0005-0000-0000-0000B2790000}"/>
    <cellStyle name="Normal 3 2 2 4 4 5 3" xfId="10346" xr:uid="{00000000-0005-0000-0000-0000B3790000}"/>
    <cellStyle name="Normal 3 2 2 4 4 5 4" xfId="4949" xr:uid="{00000000-0005-0000-0000-0000B4790000}"/>
    <cellStyle name="Normal 3 2 2 4 4 6" xfId="975" xr:uid="{00000000-0005-0000-0000-0000B5790000}"/>
    <cellStyle name="Normal 3 2 2 4 4 6 2" xfId="3959" xr:uid="{00000000-0005-0000-0000-0000B6790000}"/>
    <cellStyle name="Normal 3 2 2 4 4 6 2 2" xfId="7879" xr:uid="{00000000-0005-0000-0000-0000B7790000}"/>
    <cellStyle name="Normal 3 2 2 4 4 6 3" xfId="10347" xr:uid="{00000000-0005-0000-0000-0000B8790000}"/>
    <cellStyle name="Normal 3 2 2 4 4 6 4" xfId="5123" xr:uid="{00000000-0005-0000-0000-0000B9790000}"/>
    <cellStyle name="Normal 3 2 2 4 4 7" xfId="1151" xr:uid="{00000000-0005-0000-0000-0000BA790000}"/>
    <cellStyle name="Normal 3 2 2 4 4 7 2" xfId="7880" xr:uid="{00000000-0005-0000-0000-0000BB790000}"/>
    <cellStyle name="Normal 3 2 2 4 4 7 3" xfId="10348" xr:uid="{00000000-0005-0000-0000-0000BC790000}"/>
    <cellStyle name="Normal 3 2 2 4 4 7 4" xfId="5297" xr:uid="{00000000-0005-0000-0000-0000BD790000}"/>
    <cellStyle name="Normal 3 2 2 4 4 8" xfId="1325" xr:uid="{00000000-0005-0000-0000-0000BE790000}"/>
    <cellStyle name="Normal 3 2 2 4 4 8 2" xfId="7881" xr:uid="{00000000-0005-0000-0000-0000BF790000}"/>
    <cellStyle name="Normal 3 2 2 4 4 8 3" xfId="10349" xr:uid="{00000000-0005-0000-0000-0000C0790000}"/>
    <cellStyle name="Normal 3 2 2 4 4 8 4" xfId="5503" xr:uid="{00000000-0005-0000-0000-0000C1790000}"/>
    <cellStyle name="Normal 3 2 2 4 4 9" xfId="1499" xr:uid="{00000000-0005-0000-0000-0000C2790000}"/>
    <cellStyle name="Normal 3 2 2 4 4 9 2" xfId="7882" xr:uid="{00000000-0005-0000-0000-0000C3790000}"/>
    <cellStyle name="Normal 3 2 2 4 4 9 3" xfId="10350" xr:uid="{00000000-0005-0000-0000-0000C4790000}"/>
    <cellStyle name="Normal 3 2 2 4 4 9 4" xfId="5677" xr:uid="{00000000-0005-0000-0000-0000C5790000}"/>
    <cellStyle name="Normal 3 2 2 4 5" xfId="261" xr:uid="{00000000-0005-0000-0000-0000C6790000}"/>
    <cellStyle name="Normal 3 2 2 4 5 10" xfId="1849" xr:uid="{00000000-0005-0000-0000-0000C7790000}"/>
    <cellStyle name="Normal 3 2 2 4 5 10 2" xfId="7884" xr:uid="{00000000-0005-0000-0000-0000C8790000}"/>
    <cellStyle name="Normal 3 2 2 4 5 10 3" xfId="10352" xr:uid="{00000000-0005-0000-0000-0000C9790000}"/>
    <cellStyle name="Normal 3 2 2 4 5 10 4" xfId="6027" xr:uid="{00000000-0005-0000-0000-0000CA790000}"/>
    <cellStyle name="Normal 3 2 2 4 5 11" xfId="2023" xr:uid="{00000000-0005-0000-0000-0000CB790000}"/>
    <cellStyle name="Normal 3 2 2 4 5 11 2" xfId="7885" xr:uid="{00000000-0005-0000-0000-0000CC790000}"/>
    <cellStyle name="Normal 3 2 2 4 5 11 3" xfId="10353" xr:uid="{00000000-0005-0000-0000-0000CD790000}"/>
    <cellStyle name="Normal 3 2 2 4 5 11 4" xfId="6201" xr:uid="{00000000-0005-0000-0000-0000CE790000}"/>
    <cellStyle name="Normal 3 2 2 4 5 12" xfId="2199" xr:uid="{00000000-0005-0000-0000-0000CF790000}"/>
    <cellStyle name="Normal 3 2 2 4 5 12 2" xfId="7886" xr:uid="{00000000-0005-0000-0000-0000D0790000}"/>
    <cellStyle name="Normal 3 2 2 4 5 12 3" xfId="10354" xr:uid="{00000000-0005-0000-0000-0000D1790000}"/>
    <cellStyle name="Normal 3 2 2 4 5 12 4" xfId="6375" xr:uid="{00000000-0005-0000-0000-0000D2790000}"/>
    <cellStyle name="Normal 3 2 2 4 5 13" xfId="2373" xr:uid="{00000000-0005-0000-0000-0000D3790000}"/>
    <cellStyle name="Normal 3 2 2 4 5 13 2" xfId="7887" xr:uid="{00000000-0005-0000-0000-0000D4790000}"/>
    <cellStyle name="Normal 3 2 2 4 5 13 3" xfId="10355" xr:uid="{00000000-0005-0000-0000-0000D5790000}"/>
    <cellStyle name="Normal 3 2 2 4 5 13 4" xfId="6553" xr:uid="{00000000-0005-0000-0000-0000D6790000}"/>
    <cellStyle name="Normal 3 2 2 4 5 14" xfId="2545" xr:uid="{00000000-0005-0000-0000-0000D7790000}"/>
    <cellStyle name="Normal 3 2 2 4 5 14 2" xfId="7888" xr:uid="{00000000-0005-0000-0000-0000D8790000}"/>
    <cellStyle name="Normal 3 2 2 4 5 14 3" xfId="10356" xr:uid="{00000000-0005-0000-0000-0000D9790000}"/>
    <cellStyle name="Normal 3 2 2 4 5 14 4" xfId="6727" xr:uid="{00000000-0005-0000-0000-0000DA790000}"/>
    <cellStyle name="Normal 3 2 2 4 5 15" xfId="2715" xr:uid="{00000000-0005-0000-0000-0000DB790000}"/>
    <cellStyle name="Normal 3 2 2 4 5 15 2" xfId="7883" xr:uid="{00000000-0005-0000-0000-0000DC790000}"/>
    <cellStyle name="Normal 3 2 2 4 5 16" xfId="2885" xr:uid="{00000000-0005-0000-0000-0000DD790000}"/>
    <cellStyle name="Normal 3 2 2 4 5 16 2" xfId="10351" xr:uid="{00000000-0005-0000-0000-0000DE790000}"/>
    <cellStyle name="Normal 3 2 2 4 5 17" xfId="3056" xr:uid="{00000000-0005-0000-0000-0000DF790000}"/>
    <cellStyle name="Normal 3 2 2 4 5 17 2" xfId="11839" xr:uid="{00000000-0005-0000-0000-0000E0790000}"/>
    <cellStyle name="Normal 3 2 2 4 5 18" xfId="3264" xr:uid="{00000000-0005-0000-0000-0000E1790000}"/>
    <cellStyle name="Normal 3 2 2 4 5 19" xfId="4133" xr:uid="{00000000-0005-0000-0000-0000E2790000}"/>
    <cellStyle name="Normal 3 2 2 4 5 2" xfId="454" xr:uid="{00000000-0005-0000-0000-0000E3790000}"/>
    <cellStyle name="Normal 3 2 2 4 5 2 2" xfId="3438" xr:uid="{00000000-0005-0000-0000-0000E4790000}"/>
    <cellStyle name="Normal 3 2 2 4 5 2 2 2" xfId="7889" xr:uid="{00000000-0005-0000-0000-0000E5790000}"/>
    <cellStyle name="Normal 3 2 2 4 5 2 3" xfId="10357" xr:uid="{00000000-0005-0000-0000-0000E6790000}"/>
    <cellStyle name="Normal 3 2 2 4 5 2 4" xfId="4560" xr:uid="{00000000-0005-0000-0000-0000E7790000}"/>
    <cellStyle name="Normal 3 2 2 4 5 20" xfId="4305" xr:uid="{00000000-0005-0000-0000-0000E8790000}"/>
    <cellStyle name="Normal 3 2 2 4 5 3" xfId="628" xr:uid="{00000000-0005-0000-0000-0000E9790000}"/>
    <cellStyle name="Normal 3 2 2 4 5 3 2" xfId="3612" xr:uid="{00000000-0005-0000-0000-0000EA790000}"/>
    <cellStyle name="Normal 3 2 2 4 5 3 2 2" xfId="7890" xr:uid="{00000000-0005-0000-0000-0000EB790000}"/>
    <cellStyle name="Normal 3 2 2 4 5 3 3" xfId="10358" xr:uid="{00000000-0005-0000-0000-0000EC790000}"/>
    <cellStyle name="Normal 3 2 2 4 5 3 4" xfId="4777" xr:uid="{00000000-0005-0000-0000-0000ED790000}"/>
    <cellStyle name="Normal 3 2 2 4 5 4" xfId="802" xr:uid="{00000000-0005-0000-0000-0000EE790000}"/>
    <cellStyle name="Normal 3 2 2 4 5 4 2" xfId="3786" xr:uid="{00000000-0005-0000-0000-0000EF790000}"/>
    <cellStyle name="Normal 3 2 2 4 5 4 2 2" xfId="7891" xr:uid="{00000000-0005-0000-0000-0000F0790000}"/>
    <cellStyle name="Normal 3 2 2 4 5 4 3" xfId="10359" xr:uid="{00000000-0005-0000-0000-0000F1790000}"/>
    <cellStyle name="Normal 3 2 2 4 5 4 4" xfId="4951" xr:uid="{00000000-0005-0000-0000-0000F2790000}"/>
    <cellStyle name="Normal 3 2 2 4 5 5" xfId="977" xr:uid="{00000000-0005-0000-0000-0000F3790000}"/>
    <cellStyle name="Normal 3 2 2 4 5 5 2" xfId="3961" xr:uid="{00000000-0005-0000-0000-0000F4790000}"/>
    <cellStyle name="Normal 3 2 2 4 5 5 2 2" xfId="7892" xr:uid="{00000000-0005-0000-0000-0000F5790000}"/>
    <cellStyle name="Normal 3 2 2 4 5 5 3" xfId="10360" xr:uid="{00000000-0005-0000-0000-0000F6790000}"/>
    <cellStyle name="Normal 3 2 2 4 5 5 4" xfId="5125" xr:uid="{00000000-0005-0000-0000-0000F7790000}"/>
    <cellStyle name="Normal 3 2 2 4 5 6" xfId="1153" xr:uid="{00000000-0005-0000-0000-0000F8790000}"/>
    <cellStyle name="Normal 3 2 2 4 5 6 2" xfId="7893" xr:uid="{00000000-0005-0000-0000-0000F9790000}"/>
    <cellStyle name="Normal 3 2 2 4 5 6 3" xfId="10361" xr:uid="{00000000-0005-0000-0000-0000FA790000}"/>
    <cellStyle name="Normal 3 2 2 4 5 6 4" xfId="5299" xr:uid="{00000000-0005-0000-0000-0000FB790000}"/>
    <cellStyle name="Normal 3 2 2 4 5 7" xfId="1327" xr:uid="{00000000-0005-0000-0000-0000FC790000}"/>
    <cellStyle name="Normal 3 2 2 4 5 7 2" xfId="7894" xr:uid="{00000000-0005-0000-0000-0000FD790000}"/>
    <cellStyle name="Normal 3 2 2 4 5 7 3" xfId="10362" xr:uid="{00000000-0005-0000-0000-0000FE790000}"/>
    <cellStyle name="Normal 3 2 2 4 5 7 4" xfId="5505" xr:uid="{00000000-0005-0000-0000-0000FF790000}"/>
    <cellStyle name="Normal 3 2 2 4 5 8" xfId="1501" xr:uid="{00000000-0005-0000-0000-0000007A0000}"/>
    <cellStyle name="Normal 3 2 2 4 5 8 2" xfId="7895" xr:uid="{00000000-0005-0000-0000-0000017A0000}"/>
    <cellStyle name="Normal 3 2 2 4 5 8 3" xfId="10363" xr:uid="{00000000-0005-0000-0000-0000027A0000}"/>
    <cellStyle name="Normal 3 2 2 4 5 8 4" xfId="5679" xr:uid="{00000000-0005-0000-0000-0000037A0000}"/>
    <cellStyle name="Normal 3 2 2 4 5 9" xfId="1675" xr:uid="{00000000-0005-0000-0000-0000047A0000}"/>
    <cellStyle name="Normal 3 2 2 4 5 9 2" xfId="7896" xr:uid="{00000000-0005-0000-0000-0000057A0000}"/>
    <cellStyle name="Normal 3 2 2 4 5 9 3" xfId="10364" xr:uid="{00000000-0005-0000-0000-0000067A0000}"/>
    <cellStyle name="Normal 3 2 2 4 5 9 4" xfId="5853" xr:uid="{00000000-0005-0000-0000-0000077A0000}"/>
    <cellStyle name="Normal 3 2 2 4 6" xfId="250" xr:uid="{00000000-0005-0000-0000-0000087A0000}"/>
    <cellStyle name="Normal 3 2 2 4 6 2" xfId="3253" xr:uid="{00000000-0005-0000-0000-0000097A0000}"/>
    <cellStyle name="Normal 3 2 2 4 6 2 2" xfId="7898" xr:uid="{00000000-0005-0000-0000-00000A7A0000}"/>
    <cellStyle name="Normal 3 2 2 4 6 2 3" xfId="10366" xr:uid="{00000000-0005-0000-0000-00000B7A0000}"/>
    <cellStyle name="Normal 3 2 2 4 6 2 4" xfId="5494" xr:uid="{00000000-0005-0000-0000-00000C7A0000}"/>
    <cellStyle name="Normal 3 2 2 4 6 3" xfId="7897" xr:uid="{00000000-0005-0000-0000-00000D7A0000}"/>
    <cellStyle name="Normal 3 2 2 4 6 4" xfId="10365" xr:uid="{00000000-0005-0000-0000-00000E7A0000}"/>
    <cellStyle name="Normal 3 2 2 4 6 5" xfId="4549" xr:uid="{00000000-0005-0000-0000-00000F7A0000}"/>
    <cellStyle name="Normal 3 2 2 4 7" xfId="443" xr:uid="{00000000-0005-0000-0000-0000107A0000}"/>
    <cellStyle name="Normal 3 2 2 4 7 2" xfId="3427" xr:uid="{00000000-0005-0000-0000-0000117A0000}"/>
    <cellStyle name="Normal 3 2 2 4 7 2 2" xfId="7899" xr:uid="{00000000-0005-0000-0000-0000127A0000}"/>
    <cellStyle name="Normal 3 2 2 4 7 3" xfId="10367" xr:uid="{00000000-0005-0000-0000-0000137A0000}"/>
    <cellStyle name="Normal 3 2 2 4 7 4" xfId="4766" xr:uid="{00000000-0005-0000-0000-0000147A0000}"/>
    <cellStyle name="Normal 3 2 2 4 8" xfId="617" xr:uid="{00000000-0005-0000-0000-0000157A0000}"/>
    <cellStyle name="Normal 3 2 2 4 8 2" xfId="3601" xr:uid="{00000000-0005-0000-0000-0000167A0000}"/>
    <cellStyle name="Normal 3 2 2 4 8 2 2" xfId="7900" xr:uid="{00000000-0005-0000-0000-0000177A0000}"/>
    <cellStyle name="Normal 3 2 2 4 8 3" xfId="10368" xr:uid="{00000000-0005-0000-0000-0000187A0000}"/>
    <cellStyle name="Normal 3 2 2 4 8 4" xfId="4940" xr:uid="{00000000-0005-0000-0000-0000197A0000}"/>
    <cellStyle name="Normal 3 2 2 4 9" xfId="791" xr:uid="{00000000-0005-0000-0000-00001A7A0000}"/>
    <cellStyle name="Normal 3 2 2 4 9 2" xfId="3775" xr:uid="{00000000-0005-0000-0000-00001B7A0000}"/>
    <cellStyle name="Normal 3 2 2 4 9 2 2" xfId="7901" xr:uid="{00000000-0005-0000-0000-00001C7A0000}"/>
    <cellStyle name="Normal 3 2 2 4 9 3" xfId="10369" xr:uid="{00000000-0005-0000-0000-00001D7A0000}"/>
    <cellStyle name="Normal 3 2 2 4 9 4" xfId="5114" xr:uid="{00000000-0005-0000-0000-00001E7A0000}"/>
    <cellStyle name="Normal 3 2 2 5" xfId="113" xr:uid="{00000000-0005-0000-0000-00001F7A0000}"/>
    <cellStyle name="Normal 3 2 2 5 10" xfId="1328" xr:uid="{00000000-0005-0000-0000-0000207A0000}"/>
    <cellStyle name="Normal 3 2 2 5 10 2" xfId="7903" xr:uid="{00000000-0005-0000-0000-0000217A0000}"/>
    <cellStyle name="Normal 3 2 2 5 10 3" xfId="10371" xr:uid="{00000000-0005-0000-0000-0000227A0000}"/>
    <cellStyle name="Normal 3 2 2 5 10 4" xfId="5680" xr:uid="{00000000-0005-0000-0000-0000237A0000}"/>
    <cellStyle name="Normal 3 2 2 5 11" xfId="1502" xr:uid="{00000000-0005-0000-0000-0000247A0000}"/>
    <cellStyle name="Normal 3 2 2 5 11 2" xfId="7904" xr:uid="{00000000-0005-0000-0000-0000257A0000}"/>
    <cellStyle name="Normal 3 2 2 5 11 3" xfId="10372" xr:uid="{00000000-0005-0000-0000-0000267A0000}"/>
    <cellStyle name="Normal 3 2 2 5 11 4" xfId="5854" xr:uid="{00000000-0005-0000-0000-0000277A0000}"/>
    <cellStyle name="Normal 3 2 2 5 12" xfId="1676" xr:uid="{00000000-0005-0000-0000-0000287A0000}"/>
    <cellStyle name="Normal 3 2 2 5 12 2" xfId="7905" xr:uid="{00000000-0005-0000-0000-0000297A0000}"/>
    <cellStyle name="Normal 3 2 2 5 12 3" xfId="10373" xr:uid="{00000000-0005-0000-0000-00002A7A0000}"/>
    <cellStyle name="Normal 3 2 2 5 12 4" xfId="6028" xr:uid="{00000000-0005-0000-0000-00002B7A0000}"/>
    <cellStyle name="Normal 3 2 2 5 13" xfId="1850" xr:uid="{00000000-0005-0000-0000-00002C7A0000}"/>
    <cellStyle name="Normal 3 2 2 5 13 2" xfId="7906" xr:uid="{00000000-0005-0000-0000-00002D7A0000}"/>
    <cellStyle name="Normal 3 2 2 5 13 3" xfId="10374" xr:uid="{00000000-0005-0000-0000-00002E7A0000}"/>
    <cellStyle name="Normal 3 2 2 5 13 4" xfId="6202" xr:uid="{00000000-0005-0000-0000-00002F7A0000}"/>
    <cellStyle name="Normal 3 2 2 5 14" xfId="2024" xr:uid="{00000000-0005-0000-0000-0000307A0000}"/>
    <cellStyle name="Normal 3 2 2 5 14 2" xfId="7907" xr:uid="{00000000-0005-0000-0000-0000317A0000}"/>
    <cellStyle name="Normal 3 2 2 5 14 3" xfId="10375" xr:uid="{00000000-0005-0000-0000-0000327A0000}"/>
    <cellStyle name="Normal 3 2 2 5 14 4" xfId="6376" xr:uid="{00000000-0005-0000-0000-0000337A0000}"/>
    <cellStyle name="Normal 3 2 2 5 15" xfId="2200" xr:uid="{00000000-0005-0000-0000-0000347A0000}"/>
    <cellStyle name="Normal 3 2 2 5 15 2" xfId="7908" xr:uid="{00000000-0005-0000-0000-0000357A0000}"/>
    <cellStyle name="Normal 3 2 2 5 15 3" xfId="10376" xr:uid="{00000000-0005-0000-0000-0000367A0000}"/>
    <cellStyle name="Normal 3 2 2 5 15 4" xfId="6554" xr:uid="{00000000-0005-0000-0000-0000377A0000}"/>
    <cellStyle name="Normal 3 2 2 5 16" xfId="2374" xr:uid="{00000000-0005-0000-0000-0000387A0000}"/>
    <cellStyle name="Normal 3 2 2 5 16 2" xfId="7909" xr:uid="{00000000-0005-0000-0000-0000397A0000}"/>
    <cellStyle name="Normal 3 2 2 5 16 3" xfId="10377" xr:uid="{00000000-0005-0000-0000-00003A7A0000}"/>
    <cellStyle name="Normal 3 2 2 5 16 4" xfId="6728" xr:uid="{00000000-0005-0000-0000-00003B7A0000}"/>
    <cellStyle name="Normal 3 2 2 5 17" xfId="2546" xr:uid="{00000000-0005-0000-0000-00003C7A0000}"/>
    <cellStyle name="Normal 3 2 2 5 17 2" xfId="7902" xr:uid="{00000000-0005-0000-0000-00003D7A0000}"/>
    <cellStyle name="Normal 3 2 2 5 18" xfId="2716" xr:uid="{00000000-0005-0000-0000-00003E7A0000}"/>
    <cellStyle name="Normal 3 2 2 5 18 2" xfId="10370" xr:uid="{00000000-0005-0000-0000-00003F7A0000}"/>
    <cellStyle name="Normal 3 2 2 5 19" xfId="2886" xr:uid="{00000000-0005-0000-0000-0000407A0000}"/>
    <cellStyle name="Normal 3 2 2 5 19 2" xfId="11840" xr:uid="{00000000-0005-0000-0000-0000417A0000}"/>
    <cellStyle name="Normal 3 2 2 5 2" xfId="263" xr:uid="{00000000-0005-0000-0000-0000427A0000}"/>
    <cellStyle name="Normal 3 2 2 5 2 10" xfId="1677" xr:uid="{00000000-0005-0000-0000-0000437A0000}"/>
    <cellStyle name="Normal 3 2 2 5 2 10 2" xfId="7911" xr:uid="{00000000-0005-0000-0000-0000447A0000}"/>
    <cellStyle name="Normal 3 2 2 5 2 10 3" xfId="10379" xr:uid="{00000000-0005-0000-0000-0000457A0000}"/>
    <cellStyle name="Normal 3 2 2 5 2 10 4" xfId="5855" xr:uid="{00000000-0005-0000-0000-0000467A0000}"/>
    <cellStyle name="Normal 3 2 2 5 2 11" xfId="1851" xr:uid="{00000000-0005-0000-0000-0000477A0000}"/>
    <cellStyle name="Normal 3 2 2 5 2 11 2" xfId="7912" xr:uid="{00000000-0005-0000-0000-0000487A0000}"/>
    <cellStyle name="Normal 3 2 2 5 2 11 3" xfId="10380" xr:uid="{00000000-0005-0000-0000-0000497A0000}"/>
    <cellStyle name="Normal 3 2 2 5 2 11 4" xfId="6029" xr:uid="{00000000-0005-0000-0000-00004A7A0000}"/>
    <cellStyle name="Normal 3 2 2 5 2 12" xfId="2025" xr:uid="{00000000-0005-0000-0000-00004B7A0000}"/>
    <cellStyle name="Normal 3 2 2 5 2 12 2" xfId="7913" xr:uid="{00000000-0005-0000-0000-00004C7A0000}"/>
    <cellStyle name="Normal 3 2 2 5 2 12 3" xfId="10381" xr:uid="{00000000-0005-0000-0000-00004D7A0000}"/>
    <cellStyle name="Normal 3 2 2 5 2 12 4" xfId="6203" xr:uid="{00000000-0005-0000-0000-00004E7A0000}"/>
    <cellStyle name="Normal 3 2 2 5 2 13" xfId="2201" xr:uid="{00000000-0005-0000-0000-00004F7A0000}"/>
    <cellStyle name="Normal 3 2 2 5 2 13 2" xfId="7914" xr:uid="{00000000-0005-0000-0000-0000507A0000}"/>
    <cellStyle name="Normal 3 2 2 5 2 13 3" xfId="10382" xr:uid="{00000000-0005-0000-0000-0000517A0000}"/>
    <cellStyle name="Normal 3 2 2 5 2 13 4" xfId="6377" xr:uid="{00000000-0005-0000-0000-0000527A0000}"/>
    <cellStyle name="Normal 3 2 2 5 2 14" xfId="2375" xr:uid="{00000000-0005-0000-0000-0000537A0000}"/>
    <cellStyle name="Normal 3 2 2 5 2 14 2" xfId="7915" xr:uid="{00000000-0005-0000-0000-0000547A0000}"/>
    <cellStyle name="Normal 3 2 2 5 2 14 3" xfId="10383" xr:uid="{00000000-0005-0000-0000-0000557A0000}"/>
    <cellStyle name="Normal 3 2 2 5 2 14 4" xfId="6555" xr:uid="{00000000-0005-0000-0000-0000567A0000}"/>
    <cellStyle name="Normal 3 2 2 5 2 15" xfId="2547" xr:uid="{00000000-0005-0000-0000-0000577A0000}"/>
    <cellStyle name="Normal 3 2 2 5 2 15 2" xfId="7916" xr:uid="{00000000-0005-0000-0000-0000587A0000}"/>
    <cellStyle name="Normal 3 2 2 5 2 15 3" xfId="10384" xr:uid="{00000000-0005-0000-0000-0000597A0000}"/>
    <cellStyle name="Normal 3 2 2 5 2 15 4" xfId="6729" xr:uid="{00000000-0005-0000-0000-00005A7A0000}"/>
    <cellStyle name="Normal 3 2 2 5 2 16" xfId="2717" xr:uid="{00000000-0005-0000-0000-00005B7A0000}"/>
    <cellStyle name="Normal 3 2 2 5 2 16 2" xfId="7910" xr:uid="{00000000-0005-0000-0000-00005C7A0000}"/>
    <cellStyle name="Normal 3 2 2 5 2 17" xfId="2887" xr:uid="{00000000-0005-0000-0000-00005D7A0000}"/>
    <cellStyle name="Normal 3 2 2 5 2 17 2" xfId="10378" xr:uid="{00000000-0005-0000-0000-00005E7A0000}"/>
    <cellStyle name="Normal 3 2 2 5 2 18" xfId="3058" xr:uid="{00000000-0005-0000-0000-00005F7A0000}"/>
    <cellStyle name="Normal 3 2 2 5 2 18 2" xfId="11841" xr:uid="{00000000-0005-0000-0000-0000607A0000}"/>
    <cellStyle name="Normal 3 2 2 5 2 19" xfId="3266" xr:uid="{00000000-0005-0000-0000-0000617A0000}"/>
    <cellStyle name="Normal 3 2 2 5 2 2" xfId="264" xr:uid="{00000000-0005-0000-0000-0000627A0000}"/>
    <cellStyle name="Normal 3 2 2 5 2 2 10" xfId="1852" xr:uid="{00000000-0005-0000-0000-0000637A0000}"/>
    <cellStyle name="Normal 3 2 2 5 2 2 10 2" xfId="7918" xr:uid="{00000000-0005-0000-0000-0000647A0000}"/>
    <cellStyle name="Normal 3 2 2 5 2 2 10 3" xfId="10386" xr:uid="{00000000-0005-0000-0000-0000657A0000}"/>
    <cellStyle name="Normal 3 2 2 5 2 2 10 4" xfId="6030" xr:uid="{00000000-0005-0000-0000-0000667A0000}"/>
    <cellStyle name="Normal 3 2 2 5 2 2 11" xfId="2026" xr:uid="{00000000-0005-0000-0000-0000677A0000}"/>
    <cellStyle name="Normal 3 2 2 5 2 2 11 2" xfId="7919" xr:uid="{00000000-0005-0000-0000-0000687A0000}"/>
    <cellStyle name="Normal 3 2 2 5 2 2 11 3" xfId="10387" xr:uid="{00000000-0005-0000-0000-0000697A0000}"/>
    <cellStyle name="Normal 3 2 2 5 2 2 11 4" xfId="6204" xr:uid="{00000000-0005-0000-0000-00006A7A0000}"/>
    <cellStyle name="Normal 3 2 2 5 2 2 12" xfId="2202" xr:uid="{00000000-0005-0000-0000-00006B7A0000}"/>
    <cellStyle name="Normal 3 2 2 5 2 2 12 2" xfId="7920" xr:uid="{00000000-0005-0000-0000-00006C7A0000}"/>
    <cellStyle name="Normal 3 2 2 5 2 2 12 3" xfId="10388" xr:uid="{00000000-0005-0000-0000-00006D7A0000}"/>
    <cellStyle name="Normal 3 2 2 5 2 2 12 4" xfId="6378" xr:uid="{00000000-0005-0000-0000-00006E7A0000}"/>
    <cellStyle name="Normal 3 2 2 5 2 2 13" xfId="2376" xr:uid="{00000000-0005-0000-0000-00006F7A0000}"/>
    <cellStyle name="Normal 3 2 2 5 2 2 13 2" xfId="7921" xr:uid="{00000000-0005-0000-0000-0000707A0000}"/>
    <cellStyle name="Normal 3 2 2 5 2 2 13 3" xfId="10389" xr:uid="{00000000-0005-0000-0000-0000717A0000}"/>
    <cellStyle name="Normal 3 2 2 5 2 2 13 4" xfId="6556" xr:uid="{00000000-0005-0000-0000-0000727A0000}"/>
    <cellStyle name="Normal 3 2 2 5 2 2 14" xfId="2548" xr:uid="{00000000-0005-0000-0000-0000737A0000}"/>
    <cellStyle name="Normal 3 2 2 5 2 2 14 2" xfId="7922" xr:uid="{00000000-0005-0000-0000-0000747A0000}"/>
    <cellStyle name="Normal 3 2 2 5 2 2 14 3" xfId="10390" xr:uid="{00000000-0005-0000-0000-0000757A0000}"/>
    <cellStyle name="Normal 3 2 2 5 2 2 14 4" xfId="6730" xr:uid="{00000000-0005-0000-0000-0000767A0000}"/>
    <cellStyle name="Normal 3 2 2 5 2 2 15" xfId="2718" xr:uid="{00000000-0005-0000-0000-0000777A0000}"/>
    <cellStyle name="Normal 3 2 2 5 2 2 15 2" xfId="7917" xr:uid="{00000000-0005-0000-0000-0000787A0000}"/>
    <cellStyle name="Normal 3 2 2 5 2 2 16" xfId="2888" xr:uid="{00000000-0005-0000-0000-0000797A0000}"/>
    <cellStyle name="Normal 3 2 2 5 2 2 16 2" xfId="10385" xr:uid="{00000000-0005-0000-0000-00007A7A0000}"/>
    <cellStyle name="Normal 3 2 2 5 2 2 17" xfId="3059" xr:uid="{00000000-0005-0000-0000-00007B7A0000}"/>
    <cellStyle name="Normal 3 2 2 5 2 2 17 2" xfId="11842" xr:uid="{00000000-0005-0000-0000-00007C7A0000}"/>
    <cellStyle name="Normal 3 2 2 5 2 2 18" xfId="3267" xr:uid="{00000000-0005-0000-0000-00007D7A0000}"/>
    <cellStyle name="Normal 3 2 2 5 2 2 19" xfId="4136" xr:uid="{00000000-0005-0000-0000-00007E7A0000}"/>
    <cellStyle name="Normal 3 2 2 5 2 2 2" xfId="457" xr:uid="{00000000-0005-0000-0000-00007F7A0000}"/>
    <cellStyle name="Normal 3 2 2 5 2 2 2 2" xfId="3441" xr:uid="{00000000-0005-0000-0000-0000807A0000}"/>
    <cellStyle name="Normal 3 2 2 5 2 2 2 2 2" xfId="7923" xr:uid="{00000000-0005-0000-0000-0000817A0000}"/>
    <cellStyle name="Normal 3 2 2 5 2 2 2 3" xfId="10391" xr:uid="{00000000-0005-0000-0000-0000827A0000}"/>
    <cellStyle name="Normal 3 2 2 5 2 2 2 4" xfId="4563" xr:uid="{00000000-0005-0000-0000-0000837A0000}"/>
    <cellStyle name="Normal 3 2 2 5 2 2 20" xfId="4308" xr:uid="{00000000-0005-0000-0000-0000847A0000}"/>
    <cellStyle name="Normal 3 2 2 5 2 2 3" xfId="631" xr:uid="{00000000-0005-0000-0000-0000857A0000}"/>
    <cellStyle name="Normal 3 2 2 5 2 2 3 2" xfId="3615" xr:uid="{00000000-0005-0000-0000-0000867A0000}"/>
    <cellStyle name="Normal 3 2 2 5 2 2 3 2 2" xfId="7924" xr:uid="{00000000-0005-0000-0000-0000877A0000}"/>
    <cellStyle name="Normal 3 2 2 5 2 2 3 3" xfId="10392" xr:uid="{00000000-0005-0000-0000-0000887A0000}"/>
    <cellStyle name="Normal 3 2 2 5 2 2 3 4" xfId="4780" xr:uid="{00000000-0005-0000-0000-0000897A0000}"/>
    <cellStyle name="Normal 3 2 2 5 2 2 4" xfId="805" xr:uid="{00000000-0005-0000-0000-00008A7A0000}"/>
    <cellStyle name="Normal 3 2 2 5 2 2 4 2" xfId="3789" xr:uid="{00000000-0005-0000-0000-00008B7A0000}"/>
    <cellStyle name="Normal 3 2 2 5 2 2 4 2 2" xfId="7925" xr:uid="{00000000-0005-0000-0000-00008C7A0000}"/>
    <cellStyle name="Normal 3 2 2 5 2 2 4 3" xfId="10393" xr:uid="{00000000-0005-0000-0000-00008D7A0000}"/>
    <cellStyle name="Normal 3 2 2 5 2 2 4 4" xfId="4954" xr:uid="{00000000-0005-0000-0000-00008E7A0000}"/>
    <cellStyle name="Normal 3 2 2 5 2 2 5" xfId="980" xr:uid="{00000000-0005-0000-0000-00008F7A0000}"/>
    <cellStyle name="Normal 3 2 2 5 2 2 5 2" xfId="3964" xr:uid="{00000000-0005-0000-0000-0000907A0000}"/>
    <cellStyle name="Normal 3 2 2 5 2 2 5 2 2" xfId="7926" xr:uid="{00000000-0005-0000-0000-0000917A0000}"/>
    <cellStyle name="Normal 3 2 2 5 2 2 5 3" xfId="10394" xr:uid="{00000000-0005-0000-0000-0000927A0000}"/>
    <cellStyle name="Normal 3 2 2 5 2 2 5 4" xfId="5128" xr:uid="{00000000-0005-0000-0000-0000937A0000}"/>
    <cellStyle name="Normal 3 2 2 5 2 2 6" xfId="1156" xr:uid="{00000000-0005-0000-0000-0000947A0000}"/>
    <cellStyle name="Normal 3 2 2 5 2 2 6 2" xfId="7927" xr:uid="{00000000-0005-0000-0000-0000957A0000}"/>
    <cellStyle name="Normal 3 2 2 5 2 2 6 3" xfId="10395" xr:uid="{00000000-0005-0000-0000-0000967A0000}"/>
    <cellStyle name="Normal 3 2 2 5 2 2 6 4" xfId="5302" xr:uid="{00000000-0005-0000-0000-0000977A0000}"/>
    <cellStyle name="Normal 3 2 2 5 2 2 7" xfId="1330" xr:uid="{00000000-0005-0000-0000-0000987A0000}"/>
    <cellStyle name="Normal 3 2 2 5 2 2 7 2" xfId="7928" xr:uid="{00000000-0005-0000-0000-0000997A0000}"/>
    <cellStyle name="Normal 3 2 2 5 2 2 7 3" xfId="10396" xr:uid="{00000000-0005-0000-0000-00009A7A0000}"/>
    <cellStyle name="Normal 3 2 2 5 2 2 7 4" xfId="5508" xr:uid="{00000000-0005-0000-0000-00009B7A0000}"/>
    <cellStyle name="Normal 3 2 2 5 2 2 8" xfId="1504" xr:uid="{00000000-0005-0000-0000-00009C7A0000}"/>
    <cellStyle name="Normal 3 2 2 5 2 2 8 2" xfId="7929" xr:uid="{00000000-0005-0000-0000-00009D7A0000}"/>
    <cellStyle name="Normal 3 2 2 5 2 2 8 3" xfId="10397" xr:uid="{00000000-0005-0000-0000-00009E7A0000}"/>
    <cellStyle name="Normal 3 2 2 5 2 2 8 4" xfId="5682" xr:uid="{00000000-0005-0000-0000-00009F7A0000}"/>
    <cellStyle name="Normal 3 2 2 5 2 2 9" xfId="1678" xr:uid="{00000000-0005-0000-0000-0000A07A0000}"/>
    <cellStyle name="Normal 3 2 2 5 2 2 9 2" xfId="7930" xr:uid="{00000000-0005-0000-0000-0000A17A0000}"/>
    <cellStyle name="Normal 3 2 2 5 2 2 9 3" xfId="10398" xr:uid="{00000000-0005-0000-0000-0000A27A0000}"/>
    <cellStyle name="Normal 3 2 2 5 2 2 9 4" xfId="5856" xr:uid="{00000000-0005-0000-0000-0000A37A0000}"/>
    <cellStyle name="Normal 3 2 2 5 2 20" xfId="4135" xr:uid="{00000000-0005-0000-0000-0000A47A0000}"/>
    <cellStyle name="Normal 3 2 2 5 2 21" xfId="4307" xr:uid="{00000000-0005-0000-0000-0000A57A0000}"/>
    <cellStyle name="Normal 3 2 2 5 2 3" xfId="456" xr:uid="{00000000-0005-0000-0000-0000A67A0000}"/>
    <cellStyle name="Normal 3 2 2 5 2 3 2" xfId="3440" xr:uid="{00000000-0005-0000-0000-0000A77A0000}"/>
    <cellStyle name="Normal 3 2 2 5 2 3 2 2" xfId="7931" xr:uid="{00000000-0005-0000-0000-0000A87A0000}"/>
    <cellStyle name="Normal 3 2 2 5 2 3 3" xfId="10399" xr:uid="{00000000-0005-0000-0000-0000A97A0000}"/>
    <cellStyle name="Normal 3 2 2 5 2 3 4" xfId="4562" xr:uid="{00000000-0005-0000-0000-0000AA7A0000}"/>
    <cellStyle name="Normal 3 2 2 5 2 4" xfId="630" xr:uid="{00000000-0005-0000-0000-0000AB7A0000}"/>
    <cellStyle name="Normal 3 2 2 5 2 4 2" xfId="3614" xr:uid="{00000000-0005-0000-0000-0000AC7A0000}"/>
    <cellStyle name="Normal 3 2 2 5 2 4 2 2" xfId="7932" xr:uid="{00000000-0005-0000-0000-0000AD7A0000}"/>
    <cellStyle name="Normal 3 2 2 5 2 4 3" xfId="10400" xr:uid="{00000000-0005-0000-0000-0000AE7A0000}"/>
    <cellStyle name="Normal 3 2 2 5 2 4 4" xfId="4779" xr:uid="{00000000-0005-0000-0000-0000AF7A0000}"/>
    <cellStyle name="Normal 3 2 2 5 2 5" xfId="804" xr:uid="{00000000-0005-0000-0000-0000B07A0000}"/>
    <cellStyle name="Normal 3 2 2 5 2 5 2" xfId="3788" xr:uid="{00000000-0005-0000-0000-0000B17A0000}"/>
    <cellStyle name="Normal 3 2 2 5 2 5 2 2" xfId="7933" xr:uid="{00000000-0005-0000-0000-0000B27A0000}"/>
    <cellStyle name="Normal 3 2 2 5 2 5 3" xfId="10401" xr:uid="{00000000-0005-0000-0000-0000B37A0000}"/>
    <cellStyle name="Normal 3 2 2 5 2 5 4" xfId="4953" xr:uid="{00000000-0005-0000-0000-0000B47A0000}"/>
    <cellStyle name="Normal 3 2 2 5 2 6" xfId="979" xr:uid="{00000000-0005-0000-0000-0000B57A0000}"/>
    <cellStyle name="Normal 3 2 2 5 2 6 2" xfId="3963" xr:uid="{00000000-0005-0000-0000-0000B67A0000}"/>
    <cellStyle name="Normal 3 2 2 5 2 6 2 2" xfId="7934" xr:uid="{00000000-0005-0000-0000-0000B77A0000}"/>
    <cellStyle name="Normal 3 2 2 5 2 6 3" xfId="10402" xr:uid="{00000000-0005-0000-0000-0000B87A0000}"/>
    <cellStyle name="Normal 3 2 2 5 2 6 4" xfId="5127" xr:uid="{00000000-0005-0000-0000-0000B97A0000}"/>
    <cellStyle name="Normal 3 2 2 5 2 7" xfId="1155" xr:uid="{00000000-0005-0000-0000-0000BA7A0000}"/>
    <cellStyle name="Normal 3 2 2 5 2 7 2" xfId="7935" xr:uid="{00000000-0005-0000-0000-0000BB7A0000}"/>
    <cellStyle name="Normal 3 2 2 5 2 7 3" xfId="10403" xr:uid="{00000000-0005-0000-0000-0000BC7A0000}"/>
    <cellStyle name="Normal 3 2 2 5 2 7 4" xfId="5301" xr:uid="{00000000-0005-0000-0000-0000BD7A0000}"/>
    <cellStyle name="Normal 3 2 2 5 2 8" xfId="1329" xr:uid="{00000000-0005-0000-0000-0000BE7A0000}"/>
    <cellStyle name="Normal 3 2 2 5 2 8 2" xfId="7936" xr:uid="{00000000-0005-0000-0000-0000BF7A0000}"/>
    <cellStyle name="Normal 3 2 2 5 2 8 3" xfId="10404" xr:uid="{00000000-0005-0000-0000-0000C07A0000}"/>
    <cellStyle name="Normal 3 2 2 5 2 8 4" xfId="5507" xr:uid="{00000000-0005-0000-0000-0000C17A0000}"/>
    <cellStyle name="Normal 3 2 2 5 2 9" xfId="1503" xr:uid="{00000000-0005-0000-0000-0000C27A0000}"/>
    <cellStyle name="Normal 3 2 2 5 2 9 2" xfId="7937" xr:uid="{00000000-0005-0000-0000-0000C37A0000}"/>
    <cellStyle name="Normal 3 2 2 5 2 9 3" xfId="10405" xr:uid="{00000000-0005-0000-0000-0000C47A0000}"/>
    <cellStyle name="Normal 3 2 2 5 2 9 4" xfId="5681" xr:uid="{00000000-0005-0000-0000-0000C57A0000}"/>
    <cellStyle name="Normal 3 2 2 5 20" xfId="3057" xr:uid="{00000000-0005-0000-0000-0000C67A0000}"/>
    <cellStyle name="Normal 3 2 2 5 21" xfId="3170" xr:uid="{00000000-0005-0000-0000-0000C77A0000}"/>
    <cellStyle name="Normal 3 2 2 5 22" xfId="4134" xr:uid="{00000000-0005-0000-0000-0000C87A0000}"/>
    <cellStyle name="Normal 3 2 2 5 23" xfId="4306" xr:uid="{00000000-0005-0000-0000-0000C97A0000}"/>
    <cellStyle name="Normal 3 2 2 5 3" xfId="265" xr:uid="{00000000-0005-0000-0000-0000CA7A0000}"/>
    <cellStyle name="Normal 3 2 2 5 3 10" xfId="1853" xr:uid="{00000000-0005-0000-0000-0000CB7A0000}"/>
    <cellStyle name="Normal 3 2 2 5 3 10 2" xfId="7939" xr:uid="{00000000-0005-0000-0000-0000CC7A0000}"/>
    <cellStyle name="Normal 3 2 2 5 3 10 3" xfId="10407" xr:uid="{00000000-0005-0000-0000-0000CD7A0000}"/>
    <cellStyle name="Normal 3 2 2 5 3 10 4" xfId="6031" xr:uid="{00000000-0005-0000-0000-0000CE7A0000}"/>
    <cellStyle name="Normal 3 2 2 5 3 11" xfId="2027" xr:uid="{00000000-0005-0000-0000-0000CF7A0000}"/>
    <cellStyle name="Normal 3 2 2 5 3 11 2" xfId="7940" xr:uid="{00000000-0005-0000-0000-0000D07A0000}"/>
    <cellStyle name="Normal 3 2 2 5 3 11 3" xfId="10408" xr:uid="{00000000-0005-0000-0000-0000D17A0000}"/>
    <cellStyle name="Normal 3 2 2 5 3 11 4" xfId="6205" xr:uid="{00000000-0005-0000-0000-0000D27A0000}"/>
    <cellStyle name="Normal 3 2 2 5 3 12" xfId="2203" xr:uid="{00000000-0005-0000-0000-0000D37A0000}"/>
    <cellStyle name="Normal 3 2 2 5 3 12 2" xfId="7941" xr:uid="{00000000-0005-0000-0000-0000D47A0000}"/>
    <cellStyle name="Normal 3 2 2 5 3 12 3" xfId="10409" xr:uid="{00000000-0005-0000-0000-0000D57A0000}"/>
    <cellStyle name="Normal 3 2 2 5 3 12 4" xfId="6379" xr:uid="{00000000-0005-0000-0000-0000D67A0000}"/>
    <cellStyle name="Normal 3 2 2 5 3 13" xfId="2377" xr:uid="{00000000-0005-0000-0000-0000D77A0000}"/>
    <cellStyle name="Normal 3 2 2 5 3 13 2" xfId="7942" xr:uid="{00000000-0005-0000-0000-0000D87A0000}"/>
    <cellStyle name="Normal 3 2 2 5 3 13 3" xfId="10410" xr:uid="{00000000-0005-0000-0000-0000D97A0000}"/>
    <cellStyle name="Normal 3 2 2 5 3 13 4" xfId="6557" xr:uid="{00000000-0005-0000-0000-0000DA7A0000}"/>
    <cellStyle name="Normal 3 2 2 5 3 14" xfId="2549" xr:uid="{00000000-0005-0000-0000-0000DB7A0000}"/>
    <cellStyle name="Normal 3 2 2 5 3 14 2" xfId="7943" xr:uid="{00000000-0005-0000-0000-0000DC7A0000}"/>
    <cellStyle name="Normal 3 2 2 5 3 14 3" xfId="10411" xr:uid="{00000000-0005-0000-0000-0000DD7A0000}"/>
    <cellStyle name="Normal 3 2 2 5 3 14 4" xfId="6731" xr:uid="{00000000-0005-0000-0000-0000DE7A0000}"/>
    <cellStyle name="Normal 3 2 2 5 3 15" xfId="2719" xr:uid="{00000000-0005-0000-0000-0000DF7A0000}"/>
    <cellStyle name="Normal 3 2 2 5 3 15 2" xfId="7938" xr:uid="{00000000-0005-0000-0000-0000E07A0000}"/>
    <cellStyle name="Normal 3 2 2 5 3 16" xfId="2889" xr:uid="{00000000-0005-0000-0000-0000E17A0000}"/>
    <cellStyle name="Normal 3 2 2 5 3 16 2" xfId="10406" xr:uid="{00000000-0005-0000-0000-0000E27A0000}"/>
    <cellStyle name="Normal 3 2 2 5 3 17" xfId="3060" xr:uid="{00000000-0005-0000-0000-0000E37A0000}"/>
    <cellStyle name="Normal 3 2 2 5 3 17 2" xfId="11843" xr:uid="{00000000-0005-0000-0000-0000E47A0000}"/>
    <cellStyle name="Normal 3 2 2 5 3 18" xfId="3268" xr:uid="{00000000-0005-0000-0000-0000E57A0000}"/>
    <cellStyle name="Normal 3 2 2 5 3 19" xfId="4137" xr:uid="{00000000-0005-0000-0000-0000E67A0000}"/>
    <cellStyle name="Normal 3 2 2 5 3 2" xfId="458" xr:uid="{00000000-0005-0000-0000-0000E77A0000}"/>
    <cellStyle name="Normal 3 2 2 5 3 2 2" xfId="3442" xr:uid="{00000000-0005-0000-0000-0000E87A0000}"/>
    <cellStyle name="Normal 3 2 2 5 3 2 2 2" xfId="7944" xr:uid="{00000000-0005-0000-0000-0000E97A0000}"/>
    <cellStyle name="Normal 3 2 2 5 3 2 3" xfId="10412" xr:uid="{00000000-0005-0000-0000-0000EA7A0000}"/>
    <cellStyle name="Normal 3 2 2 5 3 2 4" xfId="4564" xr:uid="{00000000-0005-0000-0000-0000EB7A0000}"/>
    <cellStyle name="Normal 3 2 2 5 3 20" xfId="4309" xr:uid="{00000000-0005-0000-0000-0000EC7A0000}"/>
    <cellStyle name="Normal 3 2 2 5 3 3" xfId="632" xr:uid="{00000000-0005-0000-0000-0000ED7A0000}"/>
    <cellStyle name="Normal 3 2 2 5 3 3 2" xfId="3616" xr:uid="{00000000-0005-0000-0000-0000EE7A0000}"/>
    <cellStyle name="Normal 3 2 2 5 3 3 2 2" xfId="7945" xr:uid="{00000000-0005-0000-0000-0000EF7A0000}"/>
    <cellStyle name="Normal 3 2 2 5 3 3 3" xfId="10413" xr:uid="{00000000-0005-0000-0000-0000F07A0000}"/>
    <cellStyle name="Normal 3 2 2 5 3 3 4" xfId="4781" xr:uid="{00000000-0005-0000-0000-0000F17A0000}"/>
    <cellStyle name="Normal 3 2 2 5 3 4" xfId="806" xr:uid="{00000000-0005-0000-0000-0000F27A0000}"/>
    <cellStyle name="Normal 3 2 2 5 3 4 2" xfId="3790" xr:uid="{00000000-0005-0000-0000-0000F37A0000}"/>
    <cellStyle name="Normal 3 2 2 5 3 4 2 2" xfId="7946" xr:uid="{00000000-0005-0000-0000-0000F47A0000}"/>
    <cellStyle name="Normal 3 2 2 5 3 4 3" xfId="10414" xr:uid="{00000000-0005-0000-0000-0000F57A0000}"/>
    <cellStyle name="Normal 3 2 2 5 3 4 4" xfId="4955" xr:uid="{00000000-0005-0000-0000-0000F67A0000}"/>
    <cellStyle name="Normal 3 2 2 5 3 5" xfId="981" xr:uid="{00000000-0005-0000-0000-0000F77A0000}"/>
    <cellStyle name="Normal 3 2 2 5 3 5 2" xfId="3965" xr:uid="{00000000-0005-0000-0000-0000F87A0000}"/>
    <cellStyle name="Normal 3 2 2 5 3 5 2 2" xfId="7947" xr:uid="{00000000-0005-0000-0000-0000F97A0000}"/>
    <cellStyle name="Normal 3 2 2 5 3 5 3" xfId="10415" xr:uid="{00000000-0005-0000-0000-0000FA7A0000}"/>
    <cellStyle name="Normal 3 2 2 5 3 5 4" xfId="5129" xr:uid="{00000000-0005-0000-0000-0000FB7A0000}"/>
    <cellStyle name="Normal 3 2 2 5 3 6" xfId="1157" xr:uid="{00000000-0005-0000-0000-0000FC7A0000}"/>
    <cellStyle name="Normal 3 2 2 5 3 6 2" xfId="7948" xr:uid="{00000000-0005-0000-0000-0000FD7A0000}"/>
    <cellStyle name="Normal 3 2 2 5 3 6 3" xfId="10416" xr:uid="{00000000-0005-0000-0000-0000FE7A0000}"/>
    <cellStyle name="Normal 3 2 2 5 3 6 4" xfId="5303" xr:uid="{00000000-0005-0000-0000-0000FF7A0000}"/>
    <cellStyle name="Normal 3 2 2 5 3 7" xfId="1331" xr:uid="{00000000-0005-0000-0000-0000007B0000}"/>
    <cellStyle name="Normal 3 2 2 5 3 7 2" xfId="7949" xr:uid="{00000000-0005-0000-0000-0000017B0000}"/>
    <cellStyle name="Normal 3 2 2 5 3 7 3" xfId="10417" xr:uid="{00000000-0005-0000-0000-0000027B0000}"/>
    <cellStyle name="Normal 3 2 2 5 3 7 4" xfId="5509" xr:uid="{00000000-0005-0000-0000-0000037B0000}"/>
    <cellStyle name="Normal 3 2 2 5 3 8" xfId="1505" xr:uid="{00000000-0005-0000-0000-0000047B0000}"/>
    <cellStyle name="Normal 3 2 2 5 3 8 2" xfId="7950" xr:uid="{00000000-0005-0000-0000-0000057B0000}"/>
    <cellStyle name="Normal 3 2 2 5 3 8 3" xfId="10418" xr:uid="{00000000-0005-0000-0000-0000067B0000}"/>
    <cellStyle name="Normal 3 2 2 5 3 8 4" xfId="5683" xr:uid="{00000000-0005-0000-0000-0000077B0000}"/>
    <cellStyle name="Normal 3 2 2 5 3 9" xfId="1679" xr:uid="{00000000-0005-0000-0000-0000087B0000}"/>
    <cellStyle name="Normal 3 2 2 5 3 9 2" xfId="7951" xr:uid="{00000000-0005-0000-0000-0000097B0000}"/>
    <cellStyle name="Normal 3 2 2 5 3 9 3" xfId="10419" xr:uid="{00000000-0005-0000-0000-00000A7B0000}"/>
    <cellStyle name="Normal 3 2 2 5 3 9 4" xfId="5857" xr:uid="{00000000-0005-0000-0000-00000B7B0000}"/>
    <cellStyle name="Normal 3 2 2 5 4" xfId="262" xr:uid="{00000000-0005-0000-0000-00000C7B0000}"/>
    <cellStyle name="Normal 3 2 2 5 4 2" xfId="3265" xr:uid="{00000000-0005-0000-0000-00000D7B0000}"/>
    <cellStyle name="Normal 3 2 2 5 4 2 2" xfId="7953" xr:uid="{00000000-0005-0000-0000-00000E7B0000}"/>
    <cellStyle name="Normal 3 2 2 5 4 2 3" xfId="10421" xr:uid="{00000000-0005-0000-0000-00000F7B0000}"/>
    <cellStyle name="Normal 3 2 2 5 4 2 4" xfId="5506" xr:uid="{00000000-0005-0000-0000-0000107B0000}"/>
    <cellStyle name="Normal 3 2 2 5 4 3" xfId="7952" xr:uid="{00000000-0005-0000-0000-0000117B0000}"/>
    <cellStyle name="Normal 3 2 2 5 4 4" xfId="10420" xr:uid="{00000000-0005-0000-0000-0000127B0000}"/>
    <cellStyle name="Normal 3 2 2 5 4 5" xfId="4561" xr:uid="{00000000-0005-0000-0000-0000137B0000}"/>
    <cellStyle name="Normal 3 2 2 5 5" xfId="455" xr:uid="{00000000-0005-0000-0000-0000147B0000}"/>
    <cellStyle name="Normal 3 2 2 5 5 2" xfId="3439" xr:uid="{00000000-0005-0000-0000-0000157B0000}"/>
    <cellStyle name="Normal 3 2 2 5 5 2 2" xfId="7954" xr:uid="{00000000-0005-0000-0000-0000167B0000}"/>
    <cellStyle name="Normal 3 2 2 5 5 3" xfId="10422" xr:uid="{00000000-0005-0000-0000-0000177B0000}"/>
    <cellStyle name="Normal 3 2 2 5 5 4" xfId="4778" xr:uid="{00000000-0005-0000-0000-0000187B0000}"/>
    <cellStyle name="Normal 3 2 2 5 6" xfId="629" xr:uid="{00000000-0005-0000-0000-0000197B0000}"/>
    <cellStyle name="Normal 3 2 2 5 6 2" xfId="3613" xr:uid="{00000000-0005-0000-0000-00001A7B0000}"/>
    <cellStyle name="Normal 3 2 2 5 6 2 2" xfId="7955" xr:uid="{00000000-0005-0000-0000-00001B7B0000}"/>
    <cellStyle name="Normal 3 2 2 5 6 3" xfId="10423" xr:uid="{00000000-0005-0000-0000-00001C7B0000}"/>
    <cellStyle name="Normal 3 2 2 5 6 4" xfId="4952" xr:uid="{00000000-0005-0000-0000-00001D7B0000}"/>
    <cellStyle name="Normal 3 2 2 5 7" xfId="803" xr:uid="{00000000-0005-0000-0000-00001E7B0000}"/>
    <cellStyle name="Normal 3 2 2 5 7 2" xfId="3787" xr:uid="{00000000-0005-0000-0000-00001F7B0000}"/>
    <cellStyle name="Normal 3 2 2 5 7 2 2" xfId="7956" xr:uid="{00000000-0005-0000-0000-0000207B0000}"/>
    <cellStyle name="Normal 3 2 2 5 7 3" xfId="10424" xr:uid="{00000000-0005-0000-0000-0000217B0000}"/>
    <cellStyle name="Normal 3 2 2 5 7 4" xfId="5126" xr:uid="{00000000-0005-0000-0000-0000227B0000}"/>
    <cellStyle name="Normal 3 2 2 5 8" xfId="978" xr:uid="{00000000-0005-0000-0000-0000237B0000}"/>
    <cellStyle name="Normal 3 2 2 5 8 2" xfId="3962" xr:uid="{00000000-0005-0000-0000-0000247B0000}"/>
    <cellStyle name="Normal 3 2 2 5 8 2 2" xfId="7957" xr:uid="{00000000-0005-0000-0000-0000257B0000}"/>
    <cellStyle name="Normal 3 2 2 5 8 3" xfId="10425" xr:uid="{00000000-0005-0000-0000-0000267B0000}"/>
    <cellStyle name="Normal 3 2 2 5 8 4" xfId="5300" xr:uid="{00000000-0005-0000-0000-0000277B0000}"/>
    <cellStyle name="Normal 3 2 2 5 9" xfId="1154" xr:uid="{00000000-0005-0000-0000-0000287B0000}"/>
    <cellStyle name="Normal 3 2 2 5 9 2" xfId="7958" xr:uid="{00000000-0005-0000-0000-0000297B0000}"/>
    <cellStyle name="Normal 3 2 2 5 9 3" xfId="10426" xr:uid="{00000000-0005-0000-0000-00002A7B0000}"/>
    <cellStyle name="Normal 3 2 2 5 9 4" xfId="5415" xr:uid="{00000000-0005-0000-0000-00002B7B0000}"/>
    <cellStyle name="Normal 3 2 2 6" xfId="266" xr:uid="{00000000-0005-0000-0000-00002C7B0000}"/>
    <cellStyle name="Normal 3 2 2 6 10" xfId="1506" xr:uid="{00000000-0005-0000-0000-00002D7B0000}"/>
    <cellStyle name="Normal 3 2 2 6 10 2" xfId="7960" xr:uid="{00000000-0005-0000-0000-00002E7B0000}"/>
    <cellStyle name="Normal 3 2 2 6 10 3" xfId="10428" xr:uid="{00000000-0005-0000-0000-00002F7B0000}"/>
    <cellStyle name="Normal 3 2 2 6 10 4" xfId="5684" xr:uid="{00000000-0005-0000-0000-0000307B0000}"/>
    <cellStyle name="Normal 3 2 2 6 11" xfId="1680" xr:uid="{00000000-0005-0000-0000-0000317B0000}"/>
    <cellStyle name="Normal 3 2 2 6 11 2" xfId="7961" xr:uid="{00000000-0005-0000-0000-0000327B0000}"/>
    <cellStyle name="Normal 3 2 2 6 11 3" xfId="10429" xr:uid="{00000000-0005-0000-0000-0000337B0000}"/>
    <cellStyle name="Normal 3 2 2 6 11 4" xfId="5858" xr:uid="{00000000-0005-0000-0000-0000347B0000}"/>
    <cellStyle name="Normal 3 2 2 6 12" xfId="1854" xr:uid="{00000000-0005-0000-0000-0000357B0000}"/>
    <cellStyle name="Normal 3 2 2 6 12 2" xfId="7962" xr:uid="{00000000-0005-0000-0000-0000367B0000}"/>
    <cellStyle name="Normal 3 2 2 6 12 3" xfId="10430" xr:uid="{00000000-0005-0000-0000-0000377B0000}"/>
    <cellStyle name="Normal 3 2 2 6 12 4" xfId="6032" xr:uid="{00000000-0005-0000-0000-0000387B0000}"/>
    <cellStyle name="Normal 3 2 2 6 13" xfId="2028" xr:uid="{00000000-0005-0000-0000-0000397B0000}"/>
    <cellStyle name="Normal 3 2 2 6 13 2" xfId="7963" xr:uid="{00000000-0005-0000-0000-00003A7B0000}"/>
    <cellStyle name="Normal 3 2 2 6 13 3" xfId="10431" xr:uid="{00000000-0005-0000-0000-00003B7B0000}"/>
    <cellStyle name="Normal 3 2 2 6 13 4" xfId="6206" xr:uid="{00000000-0005-0000-0000-00003C7B0000}"/>
    <cellStyle name="Normal 3 2 2 6 14" xfId="2204" xr:uid="{00000000-0005-0000-0000-00003D7B0000}"/>
    <cellStyle name="Normal 3 2 2 6 14 2" xfId="7964" xr:uid="{00000000-0005-0000-0000-00003E7B0000}"/>
    <cellStyle name="Normal 3 2 2 6 14 3" xfId="10432" xr:uid="{00000000-0005-0000-0000-00003F7B0000}"/>
    <cellStyle name="Normal 3 2 2 6 14 4" xfId="6380" xr:uid="{00000000-0005-0000-0000-0000407B0000}"/>
    <cellStyle name="Normal 3 2 2 6 15" xfId="2378" xr:uid="{00000000-0005-0000-0000-0000417B0000}"/>
    <cellStyle name="Normal 3 2 2 6 15 2" xfId="7965" xr:uid="{00000000-0005-0000-0000-0000427B0000}"/>
    <cellStyle name="Normal 3 2 2 6 15 3" xfId="10433" xr:uid="{00000000-0005-0000-0000-0000437B0000}"/>
    <cellStyle name="Normal 3 2 2 6 15 4" xfId="6558" xr:uid="{00000000-0005-0000-0000-0000447B0000}"/>
    <cellStyle name="Normal 3 2 2 6 16" xfId="2550" xr:uid="{00000000-0005-0000-0000-0000457B0000}"/>
    <cellStyle name="Normal 3 2 2 6 16 2" xfId="7966" xr:uid="{00000000-0005-0000-0000-0000467B0000}"/>
    <cellStyle name="Normal 3 2 2 6 16 3" xfId="10434" xr:uid="{00000000-0005-0000-0000-0000477B0000}"/>
    <cellStyle name="Normal 3 2 2 6 16 4" xfId="6732" xr:uid="{00000000-0005-0000-0000-0000487B0000}"/>
    <cellStyle name="Normal 3 2 2 6 17" xfId="2720" xr:uid="{00000000-0005-0000-0000-0000497B0000}"/>
    <cellStyle name="Normal 3 2 2 6 17 2" xfId="7959" xr:uid="{00000000-0005-0000-0000-00004A7B0000}"/>
    <cellStyle name="Normal 3 2 2 6 18" xfId="2890" xr:uid="{00000000-0005-0000-0000-00004B7B0000}"/>
    <cellStyle name="Normal 3 2 2 6 18 2" xfId="10427" xr:uid="{00000000-0005-0000-0000-00004C7B0000}"/>
    <cellStyle name="Normal 3 2 2 6 19" xfId="3061" xr:uid="{00000000-0005-0000-0000-00004D7B0000}"/>
    <cellStyle name="Normal 3 2 2 6 19 2" xfId="11844" xr:uid="{00000000-0005-0000-0000-00004E7B0000}"/>
    <cellStyle name="Normal 3 2 2 6 2" xfId="267" xr:uid="{00000000-0005-0000-0000-00004F7B0000}"/>
    <cellStyle name="Normal 3 2 2 6 2 10" xfId="1681" xr:uid="{00000000-0005-0000-0000-0000507B0000}"/>
    <cellStyle name="Normal 3 2 2 6 2 10 2" xfId="7968" xr:uid="{00000000-0005-0000-0000-0000517B0000}"/>
    <cellStyle name="Normal 3 2 2 6 2 10 3" xfId="10436" xr:uid="{00000000-0005-0000-0000-0000527B0000}"/>
    <cellStyle name="Normal 3 2 2 6 2 10 4" xfId="5859" xr:uid="{00000000-0005-0000-0000-0000537B0000}"/>
    <cellStyle name="Normal 3 2 2 6 2 11" xfId="1855" xr:uid="{00000000-0005-0000-0000-0000547B0000}"/>
    <cellStyle name="Normal 3 2 2 6 2 11 2" xfId="7969" xr:uid="{00000000-0005-0000-0000-0000557B0000}"/>
    <cellStyle name="Normal 3 2 2 6 2 11 3" xfId="10437" xr:uid="{00000000-0005-0000-0000-0000567B0000}"/>
    <cellStyle name="Normal 3 2 2 6 2 11 4" xfId="6033" xr:uid="{00000000-0005-0000-0000-0000577B0000}"/>
    <cellStyle name="Normal 3 2 2 6 2 12" xfId="2029" xr:uid="{00000000-0005-0000-0000-0000587B0000}"/>
    <cellStyle name="Normal 3 2 2 6 2 12 2" xfId="7970" xr:uid="{00000000-0005-0000-0000-0000597B0000}"/>
    <cellStyle name="Normal 3 2 2 6 2 12 3" xfId="10438" xr:uid="{00000000-0005-0000-0000-00005A7B0000}"/>
    <cellStyle name="Normal 3 2 2 6 2 12 4" xfId="6207" xr:uid="{00000000-0005-0000-0000-00005B7B0000}"/>
    <cellStyle name="Normal 3 2 2 6 2 13" xfId="2205" xr:uid="{00000000-0005-0000-0000-00005C7B0000}"/>
    <cellStyle name="Normal 3 2 2 6 2 13 2" xfId="7971" xr:uid="{00000000-0005-0000-0000-00005D7B0000}"/>
    <cellStyle name="Normal 3 2 2 6 2 13 3" xfId="10439" xr:uid="{00000000-0005-0000-0000-00005E7B0000}"/>
    <cellStyle name="Normal 3 2 2 6 2 13 4" xfId="6381" xr:uid="{00000000-0005-0000-0000-00005F7B0000}"/>
    <cellStyle name="Normal 3 2 2 6 2 14" xfId="2379" xr:uid="{00000000-0005-0000-0000-0000607B0000}"/>
    <cellStyle name="Normal 3 2 2 6 2 14 2" xfId="7972" xr:uid="{00000000-0005-0000-0000-0000617B0000}"/>
    <cellStyle name="Normal 3 2 2 6 2 14 3" xfId="10440" xr:uid="{00000000-0005-0000-0000-0000627B0000}"/>
    <cellStyle name="Normal 3 2 2 6 2 14 4" xfId="6559" xr:uid="{00000000-0005-0000-0000-0000637B0000}"/>
    <cellStyle name="Normal 3 2 2 6 2 15" xfId="2551" xr:uid="{00000000-0005-0000-0000-0000647B0000}"/>
    <cellStyle name="Normal 3 2 2 6 2 15 2" xfId="7973" xr:uid="{00000000-0005-0000-0000-0000657B0000}"/>
    <cellStyle name="Normal 3 2 2 6 2 15 3" xfId="10441" xr:uid="{00000000-0005-0000-0000-0000667B0000}"/>
    <cellStyle name="Normal 3 2 2 6 2 15 4" xfId="6733" xr:uid="{00000000-0005-0000-0000-0000677B0000}"/>
    <cellStyle name="Normal 3 2 2 6 2 16" xfId="2721" xr:uid="{00000000-0005-0000-0000-0000687B0000}"/>
    <cellStyle name="Normal 3 2 2 6 2 16 2" xfId="7967" xr:uid="{00000000-0005-0000-0000-0000697B0000}"/>
    <cellStyle name="Normal 3 2 2 6 2 17" xfId="2891" xr:uid="{00000000-0005-0000-0000-00006A7B0000}"/>
    <cellStyle name="Normal 3 2 2 6 2 17 2" xfId="10435" xr:uid="{00000000-0005-0000-0000-00006B7B0000}"/>
    <cellStyle name="Normal 3 2 2 6 2 18" xfId="3062" xr:uid="{00000000-0005-0000-0000-00006C7B0000}"/>
    <cellStyle name="Normal 3 2 2 6 2 18 2" xfId="11845" xr:uid="{00000000-0005-0000-0000-00006D7B0000}"/>
    <cellStyle name="Normal 3 2 2 6 2 19" xfId="3270" xr:uid="{00000000-0005-0000-0000-00006E7B0000}"/>
    <cellStyle name="Normal 3 2 2 6 2 2" xfId="268" xr:uid="{00000000-0005-0000-0000-00006F7B0000}"/>
    <cellStyle name="Normal 3 2 2 6 2 2 10" xfId="1856" xr:uid="{00000000-0005-0000-0000-0000707B0000}"/>
    <cellStyle name="Normal 3 2 2 6 2 2 10 2" xfId="7975" xr:uid="{00000000-0005-0000-0000-0000717B0000}"/>
    <cellStyle name="Normal 3 2 2 6 2 2 10 3" xfId="10443" xr:uid="{00000000-0005-0000-0000-0000727B0000}"/>
    <cellStyle name="Normal 3 2 2 6 2 2 10 4" xfId="6034" xr:uid="{00000000-0005-0000-0000-0000737B0000}"/>
    <cellStyle name="Normal 3 2 2 6 2 2 11" xfId="2030" xr:uid="{00000000-0005-0000-0000-0000747B0000}"/>
    <cellStyle name="Normal 3 2 2 6 2 2 11 2" xfId="7976" xr:uid="{00000000-0005-0000-0000-0000757B0000}"/>
    <cellStyle name="Normal 3 2 2 6 2 2 11 3" xfId="10444" xr:uid="{00000000-0005-0000-0000-0000767B0000}"/>
    <cellStyle name="Normal 3 2 2 6 2 2 11 4" xfId="6208" xr:uid="{00000000-0005-0000-0000-0000777B0000}"/>
    <cellStyle name="Normal 3 2 2 6 2 2 12" xfId="2206" xr:uid="{00000000-0005-0000-0000-0000787B0000}"/>
    <cellStyle name="Normal 3 2 2 6 2 2 12 2" xfId="7977" xr:uid="{00000000-0005-0000-0000-0000797B0000}"/>
    <cellStyle name="Normal 3 2 2 6 2 2 12 3" xfId="10445" xr:uid="{00000000-0005-0000-0000-00007A7B0000}"/>
    <cellStyle name="Normal 3 2 2 6 2 2 12 4" xfId="6382" xr:uid="{00000000-0005-0000-0000-00007B7B0000}"/>
    <cellStyle name="Normal 3 2 2 6 2 2 13" xfId="2380" xr:uid="{00000000-0005-0000-0000-00007C7B0000}"/>
    <cellStyle name="Normal 3 2 2 6 2 2 13 2" xfId="7978" xr:uid="{00000000-0005-0000-0000-00007D7B0000}"/>
    <cellStyle name="Normal 3 2 2 6 2 2 13 3" xfId="10446" xr:uid="{00000000-0005-0000-0000-00007E7B0000}"/>
    <cellStyle name="Normal 3 2 2 6 2 2 13 4" xfId="6560" xr:uid="{00000000-0005-0000-0000-00007F7B0000}"/>
    <cellStyle name="Normal 3 2 2 6 2 2 14" xfId="2552" xr:uid="{00000000-0005-0000-0000-0000807B0000}"/>
    <cellStyle name="Normal 3 2 2 6 2 2 14 2" xfId="7979" xr:uid="{00000000-0005-0000-0000-0000817B0000}"/>
    <cellStyle name="Normal 3 2 2 6 2 2 14 3" xfId="10447" xr:uid="{00000000-0005-0000-0000-0000827B0000}"/>
    <cellStyle name="Normal 3 2 2 6 2 2 14 4" xfId="6734" xr:uid="{00000000-0005-0000-0000-0000837B0000}"/>
    <cellStyle name="Normal 3 2 2 6 2 2 15" xfId="2722" xr:uid="{00000000-0005-0000-0000-0000847B0000}"/>
    <cellStyle name="Normal 3 2 2 6 2 2 15 2" xfId="7974" xr:uid="{00000000-0005-0000-0000-0000857B0000}"/>
    <cellStyle name="Normal 3 2 2 6 2 2 16" xfId="2892" xr:uid="{00000000-0005-0000-0000-0000867B0000}"/>
    <cellStyle name="Normal 3 2 2 6 2 2 16 2" xfId="10442" xr:uid="{00000000-0005-0000-0000-0000877B0000}"/>
    <cellStyle name="Normal 3 2 2 6 2 2 17" xfId="3063" xr:uid="{00000000-0005-0000-0000-0000887B0000}"/>
    <cellStyle name="Normal 3 2 2 6 2 2 17 2" xfId="11846" xr:uid="{00000000-0005-0000-0000-0000897B0000}"/>
    <cellStyle name="Normal 3 2 2 6 2 2 18" xfId="3271" xr:uid="{00000000-0005-0000-0000-00008A7B0000}"/>
    <cellStyle name="Normal 3 2 2 6 2 2 19" xfId="4140" xr:uid="{00000000-0005-0000-0000-00008B7B0000}"/>
    <cellStyle name="Normal 3 2 2 6 2 2 2" xfId="461" xr:uid="{00000000-0005-0000-0000-00008C7B0000}"/>
    <cellStyle name="Normal 3 2 2 6 2 2 2 2" xfId="3445" xr:uid="{00000000-0005-0000-0000-00008D7B0000}"/>
    <cellStyle name="Normal 3 2 2 6 2 2 2 2 2" xfId="7980" xr:uid="{00000000-0005-0000-0000-00008E7B0000}"/>
    <cellStyle name="Normal 3 2 2 6 2 2 2 3" xfId="10448" xr:uid="{00000000-0005-0000-0000-00008F7B0000}"/>
    <cellStyle name="Normal 3 2 2 6 2 2 2 4" xfId="4567" xr:uid="{00000000-0005-0000-0000-0000907B0000}"/>
    <cellStyle name="Normal 3 2 2 6 2 2 20" xfId="4312" xr:uid="{00000000-0005-0000-0000-0000917B0000}"/>
    <cellStyle name="Normal 3 2 2 6 2 2 3" xfId="635" xr:uid="{00000000-0005-0000-0000-0000927B0000}"/>
    <cellStyle name="Normal 3 2 2 6 2 2 3 2" xfId="3619" xr:uid="{00000000-0005-0000-0000-0000937B0000}"/>
    <cellStyle name="Normal 3 2 2 6 2 2 3 2 2" xfId="7981" xr:uid="{00000000-0005-0000-0000-0000947B0000}"/>
    <cellStyle name="Normal 3 2 2 6 2 2 3 3" xfId="10449" xr:uid="{00000000-0005-0000-0000-0000957B0000}"/>
    <cellStyle name="Normal 3 2 2 6 2 2 3 4" xfId="4784" xr:uid="{00000000-0005-0000-0000-0000967B0000}"/>
    <cellStyle name="Normal 3 2 2 6 2 2 4" xfId="809" xr:uid="{00000000-0005-0000-0000-0000977B0000}"/>
    <cellStyle name="Normal 3 2 2 6 2 2 4 2" xfId="3793" xr:uid="{00000000-0005-0000-0000-0000987B0000}"/>
    <cellStyle name="Normal 3 2 2 6 2 2 4 2 2" xfId="7982" xr:uid="{00000000-0005-0000-0000-0000997B0000}"/>
    <cellStyle name="Normal 3 2 2 6 2 2 4 3" xfId="10450" xr:uid="{00000000-0005-0000-0000-00009A7B0000}"/>
    <cellStyle name="Normal 3 2 2 6 2 2 4 4" xfId="4958" xr:uid="{00000000-0005-0000-0000-00009B7B0000}"/>
    <cellStyle name="Normal 3 2 2 6 2 2 5" xfId="984" xr:uid="{00000000-0005-0000-0000-00009C7B0000}"/>
    <cellStyle name="Normal 3 2 2 6 2 2 5 2" xfId="3968" xr:uid="{00000000-0005-0000-0000-00009D7B0000}"/>
    <cellStyle name="Normal 3 2 2 6 2 2 5 2 2" xfId="7983" xr:uid="{00000000-0005-0000-0000-00009E7B0000}"/>
    <cellStyle name="Normal 3 2 2 6 2 2 5 3" xfId="10451" xr:uid="{00000000-0005-0000-0000-00009F7B0000}"/>
    <cellStyle name="Normal 3 2 2 6 2 2 5 4" xfId="5132" xr:uid="{00000000-0005-0000-0000-0000A07B0000}"/>
    <cellStyle name="Normal 3 2 2 6 2 2 6" xfId="1160" xr:uid="{00000000-0005-0000-0000-0000A17B0000}"/>
    <cellStyle name="Normal 3 2 2 6 2 2 6 2" xfId="7984" xr:uid="{00000000-0005-0000-0000-0000A27B0000}"/>
    <cellStyle name="Normal 3 2 2 6 2 2 6 3" xfId="10452" xr:uid="{00000000-0005-0000-0000-0000A37B0000}"/>
    <cellStyle name="Normal 3 2 2 6 2 2 6 4" xfId="5306" xr:uid="{00000000-0005-0000-0000-0000A47B0000}"/>
    <cellStyle name="Normal 3 2 2 6 2 2 7" xfId="1334" xr:uid="{00000000-0005-0000-0000-0000A57B0000}"/>
    <cellStyle name="Normal 3 2 2 6 2 2 7 2" xfId="7985" xr:uid="{00000000-0005-0000-0000-0000A67B0000}"/>
    <cellStyle name="Normal 3 2 2 6 2 2 7 3" xfId="10453" xr:uid="{00000000-0005-0000-0000-0000A77B0000}"/>
    <cellStyle name="Normal 3 2 2 6 2 2 7 4" xfId="5512" xr:uid="{00000000-0005-0000-0000-0000A87B0000}"/>
    <cellStyle name="Normal 3 2 2 6 2 2 8" xfId="1508" xr:uid="{00000000-0005-0000-0000-0000A97B0000}"/>
    <cellStyle name="Normal 3 2 2 6 2 2 8 2" xfId="7986" xr:uid="{00000000-0005-0000-0000-0000AA7B0000}"/>
    <cellStyle name="Normal 3 2 2 6 2 2 8 3" xfId="10454" xr:uid="{00000000-0005-0000-0000-0000AB7B0000}"/>
    <cellStyle name="Normal 3 2 2 6 2 2 8 4" xfId="5686" xr:uid="{00000000-0005-0000-0000-0000AC7B0000}"/>
    <cellStyle name="Normal 3 2 2 6 2 2 9" xfId="1682" xr:uid="{00000000-0005-0000-0000-0000AD7B0000}"/>
    <cellStyle name="Normal 3 2 2 6 2 2 9 2" xfId="7987" xr:uid="{00000000-0005-0000-0000-0000AE7B0000}"/>
    <cellStyle name="Normal 3 2 2 6 2 2 9 3" xfId="10455" xr:uid="{00000000-0005-0000-0000-0000AF7B0000}"/>
    <cellStyle name="Normal 3 2 2 6 2 2 9 4" xfId="5860" xr:uid="{00000000-0005-0000-0000-0000B07B0000}"/>
    <cellStyle name="Normal 3 2 2 6 2 20" xfId="4139" xr:uid="{00000000-0005-0000-0000-0000B17B0000}"/>
    <cellStyle name="Normal 3 2 2 6 2 21" xfId="4311" xr:uid="{00000000-0005-0000-0000-0000B27B0000}"/>
    <cellStyle name="Normal 3 2 2 6 2 3" xfId="460" xr:uid="{00000000-0005-0000-0000-0000B37B0000}"/>
    <cellStyle name="Normal 3 2 2 6 2 3 2" xfId="3444" xr:uid="{00000000-0005-0000-0000-0000B47B0000}"/>
    <cellStyle name="Normal 3 2 2 6 2 3 2 2" xfId="7988" xr:uid="{00000000-0005-0000-0000-0000B57B0000}"/>
    <cellStyle name="Normal 3 2 2 6 2 3 3" xfId="10456" xr:uid="{00000000-0005-0000-0000-0000B67B0000}"/>
    <cellStyle name="Normal 3 2 2 6 2 3 4" xfId="4566" xr:uid="{00000000-0005-0000-0000-0000B77B0000}"/>
    <cellStyle name="Normal 3 2 2 6 2 4" xfId="634" xr:uid="{00000000-0005-0000-0000-0000B87B0000}"/>
    <cellStyle name="Normal 3 2 2 6 2 4 2" xfId="3618" xr:uid="{00000000-0005-0000-0000-0000B97B0000}"/>
    <cellStyle name="Normal 3 2 2 6 2 4 2 2" xfId="7989" xr:uid="{00000000-0005-0000-0000-0000BA7B0000}"/>
    <cellStyle name="Normal 3 2 2 6 2 4 3" xfId="10457" xr:uid="{00000000-0005-0000-0000-0000BB7B0000}"/>
    <cellStyle name="Normal 3 2 2 6 2 4 4" xfId="4783" xr:uid="{00000000-0005-0000-0000-0000BC7B0000}"/>
    <cellStyle name="Normal 3 2 2 6 2 5" xfId="808" xr:uid="{00000000-0005-0000-0000-0000BD7B0000}"/>
    <cellStyle name="Normal 3 2 2 6 2 5 2" xfId="3792" xr:uid="{00000000-0005-0000-0000-0000BE7B0000}"/>
    <cellStyle name="Normal 3 2 2 6 2 5 2 2" xfId="7990" xr:uid="{00000000-0005-0000-0000-0000BF7B0000}"/>
    <cellStyle name="Normal 3 2 2 6 2 5 3" xfId="10458" xr:uid="{00000000-0005-0000-0000-0000C07B0000}"/>
    <cellStyle name="Normal 3 2 2 6 2 5 4" xfId="4957" xr:uid="{00000000-0005-0000-0000-0000C17B0000}"/>
    <cellStyle name="Normal 3 2 2 6 2 6" xfId="983" xr:uid="{00000000-0005-0000-0000-0000C27B0000}"/>
    <cellStyle name="Normal 3 2 2 6 2 6 2" xfId="3967" xr:uid="{00000000-0005-0000-0000-0000C37B0000}"/>
    <cellStyle name="Normal 3 2 2 6 2 6 2 2" xfId="7991" xr:uid="{00000000-0005-0000-0000-0000C47B0000}"/>
    <cellStyle name="Normal 3 2 2 6 2 6 3" xfId="10459" xr:uid="{00000000-0005-0000-0000-0000C57B0000}"/>
    <cellStyle name="Normal 3 2 2 6 2 6 4" xfId="5131" xr:uid="{00000000-0005-0000-0000-0000C67B0000}"/>
    <cellStyle name="Normal 3 2 2 6 2 7" xfId="1159" xr:uid="{00000000-0005-0000-0000-0000C77B0000}"/>
    <cellStyle name="Normal 3 2 2 6 2 7 2" xfId="7992" xr:uid="{00000000-0005-0000-0000-0000C87B0000}"/>
    <cellStyle name="Normal 3 2 2 6 2 7 3" xfId="10460" xr:uid="{00000000-0005-0000-0000-0000C97B0000}"/>
    <cellStyle name="Normal 3 2 2 6 2 7 4" xfId="5305" xr:uid="{00000000-0005-0000-0000-0000CA7B0000}"/>
    <cellStyle name="Normal 3 2 2 6 2 8" xfId="1333" xr:uid="{00000000-0005-0000-0000-0000CB7B0000}"/>
    <cellStyle name="Normal 3 2 2 6 2 8 2" xfId="7993" xr:uid="{00000000-0005-0000-0000-0000CC7B0000}"/>
    <cellStyle name="Normal 3 2 2 6 2 8 3" xfId="10461" xr:uid="{00000000-0005-0000-0000-0000CD7B0000}"/>
    <cellStyle name="Normal 3 2 2 6 2 8 4" xfId="5511" xr:uid="{00000000-0005-0000-0000-0000CE7B0000}"/>
    <cellStyle name="Normal 3 2 2 6 2 9" xfId="1507" xr:uid="{00000000-0005-0000-0000-0000CF7B0000}"/>
    <cellStyle name="Normal 3 2 2 6 2 9 2" xfId="7994" xr:uid="{00000000-0005-0000-0000-0000D07B0000}"/>
    <cellStyle name="Normal 3 2 2 6 2 9 3" xfId="10462" xr:uid="{00000000-0005-0000-0000-0000D17B0000}"/>
    <cellStyle name="Normal 3 2 2 6 2 9 4" xfId="5685" xr:uid="{00000000-0005-0000-0000-0000D27B0000}"/>
    <cellStyle name="Normal 3 2 2 6 20" xfId="3269" xr:uid="{00000000-0005-0000-0000-0000D37B0000}"/>
    <cellStyle name="Normal 3 2 2 6 21" xfId="4138" xr:uid="{00000000-0005-0000-0000-0000D47B0000}"/>
    <cellStyle name="Normal 3 2 2 6 22" xfId="4310" xr:uid="{00000000-0005-0000-0000-0000D57B0000}"/>
    <cellStyle name="Normal 3 2 2 6 3" xfId="269" xr:uid="{00000000-0005-0000-0000-0000D67B0000}"/>
    <cellStyle name="Normal 3 2 2 6 3 10" xfId="1857" xr:uid="{00000000-0005-0000-0000-0000D77B0000}"/>
    <cellStyle name="Normal 3 2 2 6 3 10 2" xfId="7996" xr:uid="{00000000-0005-0000-0000-0000D87B0000}"/>
    <cellStyle name="Normal 3 2 2 6 3 10 3" xfId="10464" xr:uid="{00000000-0005-0000-0000-0000D97B0000}"/>
    <cellStyle name="Normal 3 2 2 6 3 10 4" xfId="6035" xr:uid="{00000000-0005-0000-0000-0000DA7B0000}"/>
    <cellStyle name="Normal 3 2 2 6 3 11" xfId="2031" xr:uid="{00000000-0005-0000-0000-0000DB7B0000}"/>
    <cellStyle name="Normal 3 2 2 6 3 11 2" xfId="7997" xr:uid="{00000000-0005-0000-0000-0000DC7B0000}"/>
    <cellStyle name="Normal 3 2 2 6 3 11 3" xfId="10465" xr:uid="{00000000-0005-0000-0000-0000DD7B0000}"/>
    <cellStyle name="Normal 3 2 2 6 3 11 4" xfId="6209" xr:uid="{00000000-0005-0000-0000-0000DE7B0000}"/>
    <cellStyle name="Normal 3 2 2 6 3 12" xfId="2207" xr:uid="{00000000-0005-0000-0000-0000DF7B0000}"/>
    <cellStyle name="Normal 3 2 2 6 3 12 2" xfId="7998" xr:uid="{00000000-0005-0000-0000-0000E07B0000}"/>
    <cellStyle name="Normal 3 2 2 6 3 12 3" xfId="10466" xr:uid="{00000000-0005-0000-0000-0000E17B0000}"/>
    <cellStyle name="Normal 3 2 2 6 3 12 4" xfId="6383" xr:uid="{00000000-0005-0000-0000-0000E27B0000}"/>
    <cellStyle name="Normal 3 2 2 6 3 13" xfId="2381" xr:uid="{00000000-0005-0000-0000-0000E37B0000}"/>
    <cellStyle name="Normal 3 2 2 6 3 13 2" xfId="7999" xr:uid="{00000000-0005-0000-0000-0000E47B0000}"/>
    <cellStyle name="Normal 3 2 2 6 3 13 3" xfId="10467" xr:uid="{00000000-0005-0000-0000-0000E57B0000}"/>
    <cellStyle name="Normal 3 2 2 6 3 13 4" xfId="6561" xr:uid="{00000000-0005-0000-0000-0000E67B0000}"/>
    <cellStyle name="Normal 3 2 2 6 3 14" xfId="2553" xr:uid="{00000000-0005-0000-0000-0000E77B0000}"/>
    <cellStyle name="Normal 3 2 2 6 3 14 2" xfId="8000" xr:uid="{00000000-0005-0000-0000-0000E87B0000}"/>
    <cellStyle name="Normal 3 2 2 6 3 14 3" xfId="10468" xr:uid="{00000000-0005-0000-0000-0000E97B0000}"/>
    <cellStyle name="Normal 3 2 2 6 3 14 4" xfId="6735" xr:uid="{00000000-0005-0000-0000-0000EA7B0000}"/>
    <cellStyle name="Normal 3 2 2 6 3 15" xfId="2723" xr:uid="{00000000-0005-0000-0000-0000EB7B0000}"/>
    <cellStyle name="Normal 3 2 2 6 3 15 2" xfId="7995" xr:uid="{00000000-0005-0000-0000-0000EC7B0000}"/>
    <cellStyle name="Normal 3 2 2 6 3 16" xfId="2893" xr:uid="{00000000-0005-0000-0000-0000ED7B0000}"/>
    <cellStyle name="Normal 3 2 2 6 3 16 2" xfId="10463" xr:uid="{00000000-0005-0000-0000-0000EE7B0000}"/>
    <cellStyle name="Normal 3 2 2 6 3 17" xfId="3064" xr:uid="{00000000-0005-0000-0000-0000EF7B0000}"/>
    <cellStyle name="Normal 3 2 2 6 3 17 2" xfId="11847" xr:uid="{00000000-0005-0000-0000-0000F07B0000}"/>
    <cellStyle name="Normal 3 2 2 6 3 18" xfId="3272" xr:uid="{00000000-0005-0000-0000-0000F17B0000}"/>
    <cellStyle name="Normal 3 2 2 6 3 19" xfId="4141" xr:uid="{00000000-0005-0000-0000-0000F27B0000}"/>
    <cellStyle name="Normal 3 2 2 6 3 2" xfId="462" xr:uid="{00000000-0005-0000-0000-0000F37B0000}"/>
    <cellStyle name="Normal 3 2 2 6 3 2 2" xfId="3446" xr:uid="{00000000-0005-0000-0000-0000F47B0000}"/>
    <cellStyle name="Normal 3 2 2 6 3 2 2 2" xfId="8001" xr:uid="{00000000-0005-0000-0000-0000F57B0000}"/>
    <cellStyle name="Normal 3 2 2 6 3 2 3" xfId="10469" xr:uid="{00000000-0005-0000-0000-0000F67B0000}"/>
    <cellStyle name="Normal 3 2 2 6 3 2 4" xfId="4568" xr:uid="{00000000-0005-0000-0000-0000F77B0000}"/>
    <cellStyle name="Normal 3 2 2 6 3 20" xfId="4313" xr:uid="{00000000-0005-0000-0000-0000F87B0000}"/>
    <cellStyle name="Normal 3 2 2 6 3 3" xfId="636" xr:uid="{00000000-0005-0000-0000-0000F97B0000}"/>
    <cellStyle name="Normal 3 2 2 6 3 3 2" xfId="3620" xr:uid="{00000000-0005-0000-0000-0000FA7B0000}"/>
    <cellStyle name="Normal 3 2 2 6 3 3 2 2" xfId="8002" xr:uid="{00000000-0005-0000-0000-0000FB7B0000}"/>
    <cellStyle name="Normal 3 2 2 6 3 3 3" xfId="10470" xr:uid="{00000000-0005-0000-0000-0000FC7B0000}"/>
    <cellStyle name="Normal 3 2 2 6 3 3 4" xfId="4785" xr:uid="{00000000-0005-0000-0000-0000FD7B0000}"/>
    <cellStyle name="Normal 3 2 2 6 3 4" xfId="810" xr:uid="{00000000-0005-0000-0000-0000FE7B0000}"/>
    <cellStyle name="Normal 3 2 2 6 3 4 2" xfId="3794" xr:uid="{00000000-0005-0000-0000-0000FF7B0000}"/>
    <cellStyle name="Normal 3 2 2 6 3 4 2 2" xfId="8003" xr:uid="{00000000-0005-0000-0000-0000007C0000}"/>
    <cellStyle name="Normal 3 2 2 6 3 4 3" xfId="10471" xr:uid="{00000000-0005-0000-0000-0000017C0000}"/>
    <cellStyle name="Normal 3 2 2 6 3 4 4" xfId="4959" xr:uid="{00000000-0005-0000-0000-0000027C0000}"/>
    <cellStyle name="Normal 3 2 2 6 3 5" xfId="985" xr:uid="{00000000-0005-0000-0000-0000037C0000}"/>
    <cellStyle name="Normal 3 2 2 6 3 5 2" xfId="3969" xr:uid="{00000000-0005-0000-0000-0000047C0000}"/>
    <cellStyle name="Normal 3 2 2 6 3 5 2 2" xfId="8004" xr:uid="{00000000-0005-0000-0000-0000057C0000}"/>
    <cellStyle name="Normal 3 2 2 6 3 5 3" xfId="10472" xr:uid="{00000000-0005-0000-0000-0000067C0000}"/>
    <cellStyle name="Normal 3 2 2 6 3 5 4" xfId="5133" xr:uid="{00000000-0005-0000-0000-0000077C0000}"/>
    <cellStyle name="Normal 3 2 2 6 3 6" xfId="1161" xr:uid="{00000000-0005-0000-0000-0000087C0000}"/>
    <cellStyle name="Normal 3 2 2 6 3 6 2" xfId="8005" xr:uid="{00000000-0005-0000-0000-0000097C0000}"/>
    <cellStyle name="Normal 3 2 2 6 3 6 3" xfId="10473" xr:uid="{00000000-0005-0000-0000-00000A7C0000}"/>
    <cellStyle name="Normal 3 2 2 6 3 6 4" xfId="5307" xr:uid="{00000000-0005-0000-0000-00000B7C0000}"/>
    <cellStyle name="Normal 3 2 2 6 3 7" xfId="1335" xr:uid="{00000000-0005-0000-0000-00000C7C0000}"/>
    <cellStyle name="Normal 3 2 2 6 3 7 2" xfId="8006" xr:uid="{00000000-0005-0000-0000-00000D7C0000}"/>
    <cellStyle name="Normal 3 2 2 6 3 7 3" xfId="10474" xr:uid="{00000000-0005-0000-0000-00000E7C0000}"/>
    <cellStyle name="Normal 3 2 2 6 3 7 4" xfId="5513" xr:uid="{00000000-0005-0000-0000-00000F7C0000}"/>
    <cellStyle name="Normal 3 2 2 6 3 8" xfId="1509" xr:uid="{00000000-0005-0000-0000-0000107C0000}"/>
    <cellStyle name="Normal 3 2 2 6 3 8 2" xfId="8007" xr:uid="{00000000-0005-0000-0000-0000117C0000}"/>
    <cellStyle name="Normal 3 2 2 6 3 8 3" xfId="10475" xr:uid="{00000000-0005-0000-0000-0000127C0000}"/>
    <cellStyle name="Normal 3 2 2 6 3 8 4" xfId="5687" xr:uid="{00000000-0005-0000-0000-0000137C0000}"/>
    <cellStyle name="Normal 3 2 2 6 3 9" xfId="1683" xr:uid="{00000000-0005-0000-0000-0000147C0000}"/>
    <cellStyle name="Normal 3 2 2 6 3 9 2" xfId="8008" xr:uid="{00000000-0005-0000-0000-0000157C0000}"/>
    <cellStyle name="Normal 3 2 2 6 3 9 3" xfId="10476" xr:uid="{00000000-0005-0000-0000-0000167C0000}"/>
    <cellStyle name="Normal 3 2 2 6 3 9 4" xfId="5861" xr:uid="{00000000-0005-0000-0000-0000177C0000}"/>
    <cellStyle name="Normal 3 2 2 6 4" xfId="459" xr:uid="{00000000-0005-0000-0000-0000187C0000}"/>
    <cellStyle name="Normal 3 2 2 6 4 2" xfId="3443" xr:uid="{00000000-0005-0000-0000-0000197C0000}"/>
    <cellStyle name="Normal 3 2 2 6 4 2 2" xfId="8009" xr:uid="{00000000-0005-0000-0000-00001A7C0000}"/>
    <cellStyle name="Normal 3 2 2 6 4 3" xfId="10477" xr:uid="{00000000-0005-0000-0000-00001B7C0000}"/>
    <cellStyle name="Normal 3 2 2 6 4 4" xfId="4565" xr:uid="{00000000-0005-0000-0000-00001C7C0000}"/>
    <cellStyle name="Normal 3 2 2 6 5" xfId="633" xr:uid="{00000000-0005-0000-0000-00001D7C0000}"/>
    <cellStyle name="Normal 3 2 2 6 5 2" xfId="3617" xr:uid="{00000000-0005-0000-0000-00001E7C0000}"/>
    <cellStyle name="Normal 3 2 2 6 5 2 2" xfId="8010" xr:uid="{00000000-0005-0000-0000-00001F7C0000}"/>
    <cellStyle name="Normal 3 2 2 6 5 3" xfId="10478" xr:uid="{00000000-0005-0000-0000-0000207C0000}"/>
    <cellStyle name="Normal 3 2 2 6 5 4" xfId="4782" xr:uid="{00000000-0005-0000-0000-0000217C0000}"/>
    <cellStyle name="Normal 3 2 2 6 6" xfId="807" xr:uid="{00000000-0005-0000-0000-0000227C0000}"/>
    <cellStyle name="Normal 3 2 2 6 6 2" xfId="3791" xr:uid="{00000000-0005-0000-0000-0000237C0000}"/>
    <cellStyle name="Normal 3 2 2 6 6 2 2" xfId="8011" xr:uid="{00000000-0005-0000-0000-0000247C0000}"/>
    <cellStyle name="Normal 3 2 2 6 6 3" xfId="10479" xr:uid="{00000000-0005-0000-0000-0000257C0000}"/>
    <cellStyle name="Normal 3 2 2 6 6 4" xfId="4956" xr:uid="{00000000-0005-0000-0000-0000267C0000}"/>
    <cellStyle name="Normal 3 2 2 6 7" xfId="982" xr:uid="{00000000-0005-0000-0000-0000277C0000}"/>
    <cellStyle name="Normal 3 2 2 6 7 2" xfId="3966" xr:uid="{00000000-0005-0000-0000-0000287C0000}"/>
    <cellStyle name="Normal 3 2 2 6 7 2 2" xfId="8012" xr:uid="{00000000-0005-0000-0000-0000297C0000}"/>
    <cellStyle name="Normal 3 2 2 6 7 3" xfId="10480" xr:uid="{00000000-0005-0000-0000-00002A7C0000}"/>
    <cellStyle name="Normal 3 2 2 6 7 4" xfId="5130" xr:uid="{00000000-0005-0000-0000-00002B7C0000}"/>
    <cellStyle name="Normal 3 2 2 6 8" xfId="1158" xr:uid="{00000000-0005-0000-0000-00002C7C0000}"/>
    <cellStyle name="Normal 3 2 2 6 8 2" xfId="8013" xr:uid="{00000000-0005-0000-0000-00002D7C0000}"/>
    <cellStyle name="Normal 3 2 2 6 8 3" xfId="10481" xr:uid="{00000000-0005-0000-0000-00002E7C0000}"/>
    <cellStyle name="Normal 3 2 2 6 8 4" xfId="5304" xr:uid="{00000000-0005-0000-0000-00002F7C0000}"/>
    <cellStyle name="Normal 3 2 2 6 9" xfId="1332" xr:uid="{00000000-0005-0000-0000-0000307C0000}"/>
    <cellStyle name="Normal 3 2 2 6 9 2" xfId="8014" xr:uid="{00000000-0005-0000-0000-0000317C0000}"/>
    <cellStyle name="Normal 3 2 2 6 9 3" xfId="10482" xr:uid="{00000000-0005-0000-0000-0000327C0000}"/>
    <cellStyle name="Normal 3 2 2 6 9 4" xfId="5510" xr:uid="{00000000-0005-0000-0000-0000337C0000}"/>
    <cellStyle name="Normal 3 2 2 7" xfId="270" xr:uid="{00000000-0005-0000-0000-0000347C0000}"/>
    <cellStyle name="Normal 3 2 2 7 10" xfId="1684" xr:uid="{00000000-0005-0000-0000-0000357C0000}"/>
    <cellStyle name="Normal 3 2 2 7 10 2" xfId="8016" xr:uid="{00000000-0005-0000-0000-0000367C0000}"/>
    <cellStyle name="Normal 3 2 2 7 10 3" xfId="10484" xr:uid="{00000000-0005-0000-0000-0000377C0000}"/>
    <cellStyle name="Normal 3 2 2 7 10 4" xfId="5862" xr:uid="{00000000-0005-0000-0000-0000387C0000}"/>
    <cellStyle name="Normal 3 2 2 7 11" xfId="1858" xr:uid="{00000000-0005-0000-0000-0000397C0000}"/>
    <cellStyle name="Normal 3 2 2 7 11 2" xfId="8017" xr:uid="{00000000-0005-0000-0000-00003A7C0000}"/>
    <cellStyle name="Normal 3 2 2 7 11 3" xfId="10485" xr:uid="{00000000-0005-0000-0000-00003B7C0000}"/>
    <cellStyle name="Normal 3 2 2 7 11 4" xfId="6036" xr:uid="{00000000-0005-0000-0000-00003C7C0000}"/>
    <cellStyle name="Normal 3 2 2 7 12" xfId="2032" xr:uid="{00000000-0005-0000-0000-00003D7C0000}"/>
    <cellStyle name="Normal 3 2 2 7 12 2" xfId="8018" xr:uid="{00000000-0005-0000-0000-00003E7C0000}"/>
    <cellStyle name="Normal 3 2 2 7 12 3" xfId="10486" xr:uid="{00000000-0005-0000-0000-00003F7C0000}"/>
    <cellStyle name="Normal 3 2 2 7 12 4" xfId="6210" xr:uid="{00000000-0005-0000-0000-0000407C0000}"/>
    <cellStyle name="Normal 3 2 2 7 13" xfId="2208" xr:uid="{00000000-0005-0000-0000-0000417C0000}"/>
    <cellStyle name="Normal 3 2 2 7 13 2" xfId="8019" xr:uid="{00000000-0005-0000-0000-0000427C0000}"/>
    <cellStyle name="Normal 3 2 2 7 13 3" xfId="10487" xr:uid="{00000000-0005-0000-0000-0000437C0000}"/>
    <cellStyle name="Normal 3 2 2 7 13 4" xfId="6384" xr:uid="{00000000-0005-0000-0000-0000447C0000}"/>
    <cellStyle name="Normal 3 2 2 7 14" xfId="2382" xr:uid="{00000000-0005-0000-0000-0000457C0000}"/>
    <cellStyle name="Normal 3 2 2 7 14 2" xfId="8020" xr:uid="{00000000-0005-0000-0000-0000467C0000}"/>
    <cellStyle name="Normal 3 2 2 7 14 3" xfId="10488" xr:uid="{00000000-0005-0000-0000-0000477C0000}"/>
    <cellStyle name="Normal 3 2 2 7 14 4" xfId="6562" xr:uid="{00000000-0005-0000-0000-0000487C0000}"/>
    <cellStyle name="Normal 3 2 2 7 15" xfId="2554" xr:uid="{00000000-0005-0000-0000-0000497C0000}"/>
    <cellStyle name="Normal 3 2 2 7 15 2" xfId="8021" xr:uid="{00000000-0005-0000-0000-00004A7C0000}"/>
    <cellStyle name="Normal 3 2 2 7 15 3" xfId="10489" xr:uid="{00000000-0005-0000-0000-00004B7C0000}"/>
    <cellStyle name="Normal 3 2 2 7 15 4" xfId="6736" xr:uid="{00000000-0005-0000-0000-00004C7C0000}"/>
    <cellStyle name="Normal 3 2 2 7 16" xfId="2724" xr:uid="{00000000-0005-0000-0000-00004D7C0000}"/>
    <cellStyle name="Normal 3 2 2 7 16 2" xfId="8015" xr:uid="{00000000-0005-0000-0000-00004E7C0000}"/>
    <cellStyle name="Normal 3 2 2 7 17" xfId="2894" xr:uid="{00000000-0005-0000-0000-00004F7C0000}"/>
    <cellStyle name="Normal 3 2 2 7 17 2" xfId="10483" xr:uid="{00000000-0005-0000-0000-0000507C0000}"/>
    <cellStyle name="Normal 3 2 2 7 18" xfId="3065" xr:uid="{00000000-0005-0000-0000-0000517C0000}"/>
    <cellStyle name="Normal 3 2 2 7 18 2" xfId="11848" xr:uid="{00000000-0005-0000-0000-0000527C0000}"/>
    <cellStyle name="Normal 3 2 2 7 19" xfId="3273" xr:uid="{00000000-0005-0000-0000-0000537C0000}"/>
    <cellStyle name="Normal 3 2 2 7 2" xfId="271" xr:uid="{00000000-0005-0000-0000-0000547C0000}"/>
    <cellStyle name="Normal 3 2 2 7 2 10" xfId="1859" xr:uid="{00000000-0005-0000-0000-0000557C0000}"/>
    <cellStyle name="Normal 3 2 2 7 2 10 2" xfId="8023" xr:uid="{00000000-0005-0000-0000-0000567C0000}"/>
    <cellStyle name="Normal 3 2 2 7 2 10 3" xfId="10491" xr:uid="{00000000-0005-0000-0000-0000577C0000}"/>
    <cellStyle name="Normal 3 2 2 7 2 10 4" xfId="6037" xr:uid="{00000000-0005-0000-0000-0000587C0000}"/>
    <cellStyle name="Normal 3 2 2 7 2 11" xfId="2033" xr:uid="{00000000-0005-0000-0000-0000597C0000}"/>
    <cellStyle name="Normal 3 2 2 7 2 11 2" xfId="8024" xr:uid="{00000000-0005-0000-0000-00005A7C0000}"/>
    <cellStyle name="Normal 3 2 2 7 2 11 3" xfId="10492" xr:uid="{00000000-0005-0000-0000-00005B7C0000}"/>
    <cellStyle name="Normal 3 2 2 7 2 11 4" xfId="6211" xr:uid="{00000000-0005-0000-0000-00005C7C0000}"/>
    <cellStyle name="Normal 3 2 2 7 2 12" xfId="2209" xr:uid="{00000000-0005-0000-0000-00005D7C0000}"/>
    <cellStyle name="Normal 3 2 2 7 2 12 2" xfId="8025" xr:uid="{00000000-0005-0000-0000-00005E7C0000}"/>
    <cellStyle name="Normal 3 2 2 7 2 12 3" xfId="10493" xr:uid="{00000000-0005-0000-0000-00005F7C0000}"/>
    <cellStyle name="Normal 3 2 2 7 2 12 4" xfId="6385" xr:uid="{00000000-0005-0000-0000-0000607C0000}"/>
    <cellStyle name="Normal 3 2 2 7 2 13" xfId="2383" xr:uid="{00000000-0005-0000-0000-0000617C0000}"/>
    <cellStyle name="Normal 3 2 2 7 2 13 2" xfId="8026" xr:uid="{00000000-0005-0000-0000-0000627C0000}"/>
    <cellStyle name="Normal 3 2 2 7 2 13 3" xfId="10494" xr:uid="{00000000-0005-0000-0000-0000637C0000}"/>
    <cellStyle name="Normal 3 2 2 7 2 13 4" xfId="6563" xr:uid="{00000000-0005-0000-0000-0000647C0000}"/>
    <cellStyle name="Normal 3 2 2 7 2 14" xfId="2555" xr:uid="{00000000-0005-0000-0000-0000657C0000}"/>
    <cellStyle name="Normal 3 2 2 7 2 14 2" xfId="8027" xr:uid="{00000000-0005-0000-0000-0000667C0000}"/>
    <cellStyle name="Normal 3 2 2 7 2 14 3" xfId="10495" xr:uid="{00000000-0005-0000-0000-0000677C0000}"/>
    <cellStyle name="Normal 3 2 2 7 2 14 4" xfId="6737" xr:uid="{00000000-0005-0000-0000-0000687C0000}"/>
    <cellStyle name="Normal 3 2 2 7 2 15" xfId="2725" xr:uid="{00000000-0005-0000-0000-0000697C0000}"/>
    <cellStyle name="Normal 3 2 2 7 2 15 2" xfId="8022" xr:uid="{00000000-0005-0000-0000-00006A7C0000}"/>
    <cellStyle name="Normal 3 2 2 7 2 16" xfId="2895" xr:uid="{00000000-0005-0000-0000-00006B7C0000}"/>
    <cellStyle name="Normal 3 2 2 7 2 16 2" xfId="10490" xr:uid="{00000000-0005-0000-0000-00006C7C0000}"/>
    <cellStyle name="Normal 3 2 2 7 2 17" xfId="3066" xr:uid="{00000000-0005-0000-0000-00006D7C0000}"/>
    <cellStyle name="Normal 3 2 2 7 2 17 2" xfId="11849" xr:uid="{00000000-0005-0000-0000-00006E7C0000}"/>
    <cellStyle name="Normal 3 2 2 7 2 18" xfId="3274" xr:uid="{00000000-0005-0000-0000-00006F7C0000}"/>
    <cellStyle name="Normal 3 2 2 7 2 19" xfId="4143" xr:uid="{00000000-0005-0000-0000-0000707C0000}"/>
    <cellStyle name="Normal 3 2 2 7 2 2" xfId="464" xr:uid="{00000000-0005-0000-0000-0000717C0000}"/>
    <cellStyle name="Normal 3 2 2 7 2 2 2" xfId="3448" xr:uid="{00000000-0005-0000-0000-0000727C0000}"/>
    <cellStyle name="Normal 3 2 2 7 2 2 2 2" xfId="8028" xr:uid="{00000000-0005-0000-0000-0000737C0000}"/>
    <cellStyle name="Normal 3 2 2 7 2 2 3" xfId="10496" xr:uid="{00000000-0005-0000-0000-0000747C0000}"/>
    <cellStyle name="Normal 3 2 2 7 2 2 4" xfId="4570" xr:uid="{00000000-0005-0000-0000-0000757C0000}"/>
    <cellStyle name="Normal 3 2 2 7 2 20" xfId="4315" xr:uid="{00000000-0005-0000-0000-0000767C0000}"/>
    <cellStyle name="Normal 3 2 2 7 2 3" xfId="638" xr:uid="{00000000-0005-0000-0000-0000777C0000}"/>
    <cellStyle name="Normal 3 2 2 7 2 3 2" xfId="3622" xr:uid="{00000000-0005-0000-0000-0000787C0000}"/>
    <cellStyle name="Normal 3 2 2 7 2 3 2 2" xfId="8029" xr:uid="{00000000-0005-0000-0000-0000797C0000}"/>
    <cellStyle name="Normal 3 2 2 7 2 3 3" xfId="10497" xr:uid="{00000000-0005-0000-0000-00007A7C0000}"/>
    <cellStyle name="Normal 3 2 2 7 2 3 4" xfId="4787" xr:uid="{00000000-0005-0000-0000-00007B7C0000}"/>
    <cellStyle name="Normal 3 2 2 7 2 4" xfId="812" xr:uid="{00000000-0005-0000-0000-00007C7C0000}"/>
    <cellStyle name="Normal 3 2 2 7 2 4 2" xfId="3796" xr:uid="{00000000-0005-0000-0000-00007D7C0000}"/>
    <cellStyle name="Normal 3 2 2 7 2 4 2 2" xfId="8030" xr:uid="{00000000-0005-0000-0000-00007E7C0000}"/>
    <cellStyle name="Normal 3 2 2 7 2 4 3" xfId="10498" xr:uid="{00000000-0005-0000-0000-00007F7C0000}"/>
    <cellStyle name="Normal 3 2 2 7 2 4 4" xfId="4961" xr:uid="{00000000-0005-0000-0000-0000807C0000}"/>
    <cellStyle name="Normal 3 2 2 7 2 5" xfId="987" xr:uid="{00000000-0005-0000-0000-0000817C0000}"/>
    <cellStyle name="Normal 3 2 2 7 2 5 2" xfId="3971" xr:uid="{00000000-0005-0000-0000-0000827C0000}"/>
    <cellStyle name="Normal 3 2 2 7 2 5 2 2" xfId="8031" xr:uid="{00000000-0005-0000-0000-0000837C0000}"/>
    <cellStyle name="Normal 3 2 2 7 2 5 3" xfId="10499" xr:uid="{00000000-0005-0000-0000-0000847C0000}"/>
    <cellStyle name="Normal 3 2 2 7 2 5 4" xfId="5135" xr:uid="{00000000-0005-0000-0000-0000857C0000}"/>
    <cellStyle name="Normal 3 2 2 7 2 6" xfId="1163" xr:uid="{00000000-0005-0000-0000-0000867C0000}"/>
    <cellStyle name="Normal 3 2 2 7 2 6 2" xfId="8032" xr:uid="{00000000-0005-0000-0000-0000877C0000}"/>
    <cellStyle name="Normal 3 2 2 7 2 6 3" xfId="10500" xr:uid="{00000000-0005-0000-0000-0000887C0000}"/>
    <cellStyle name="Normal 3 2 2 7 2 6 4" xfId="5309" xr:uid="{00000000-0005-0000-0000-0000897C0000}"/>
    <cellStyle name="Normal 3 2 2 7 2 7" xfId="1337" xr:uid="{00000000-0005-0000-0000-00008A7C0000}"/>
    <cellStyle name="Normal 3 2 2 7 2 7 2" xfId="8033" xr:uid="{00000000-0005-0000-0000-00008B7C0000}"/>
    <cellStyle name="Normal 3 2 2 7 2 7 3" xfId="10501" xr:uid="{00000000-0005-0000-0000-00008C7C0000}"/>
    <cellStyle name="Normal 3 2 2 7 2 7 4" xfId="5515" xr:uid="{00000000-0005-0000-0000-00008D7C0000}"/>
    <cellStyle name="Normal 3 2 2 7 2 8" xfId="1511" xr:uid="{00000000-0005-0000-0000-00008E7C0000}"/>
    <cellStyle name="Normal 3 2 2 7 2 8 2" xfId="8034" xr:uid="{00000000-0005-0000-0000-00008F7C0000}"/>
    <cellStyle name="Normal 3 2 2 7 2 8 3" xfId="10502" xr:uid="{00000000-0005-0000-0000-0000907C0000}"/>
    <cellStyle name="Normal 3 2 2 7 2 8 4" xfId="5689" xr:uid="{00000000-0005-0000-0000-0000917C0000}"/>
    <cellStyle name="Normal 3 2 2 7 2 9" xfId="1685" xr:uid="{00000000-0005-0000-0000-0000927C0000}"/>
    <cellStyle name="Normal 3 2 2 7 2 9 2" xfId="8035" xr:uid="{00000000-0005-0000-0000-0000937C0000}"/>
    <cellStyle name="Normal 3 2 2 7 2 9 3" xfId="10503" xr:uid="{00000000-0005-0000-0000-0000947C0000}"/>
    <cellStyle name="Normal 3 2 2 7 2 9 4" xfId="5863" xr:uid="{00000000-0005-0000-0000-0000957C0000}"/>
    <cellStyle name="Normal 3 2 2 7 20" xfId="4142" xr:uid="{00000000-0005-0000-0000-0000967C0000}"/>
    <cellStyle name="Normal 3 2 2 7 21" xfId="4314" xr:uid="{00000000-0005-0000-0000-0000977C0000}"/>
    <cellStyle name="Normal 3 2 2 7 3" xfId="463" xr:uid="{00000000-0005-0000-0000-0000987C0000}"/>
    <cellStyle name="Normal 3 2 2 7 3 2" xfId="3447" xr:uid="{00000000-0005-0000-0000-0000997C0000}"/>
    <cellStyle name="Normal 3 2 2 7 3 2 2" xfId="8036" xr:uid="{00000000-0005-0000-0000-00009A7C0000}"/>
    <cellStyle name="Normal 3 2 2 7 3 3" xfId="10504" xr:uid="{00000000-0005-0000-0000-00009B7C0000}"/>
    <cellStyle name="Normal 3 2 2 7 3 4" xfId="4569" xr:uid="{00000000-0005-0000-0000-00009C7C0000}"/>
    <cellStyle name="Normal 3 2 2 7 4" xfId="637" xr:uid="{00000000-0005-0000-0000-00009D7C0000}"/>
    <cellStyle name="Normal 3 2 2 7 4 2" xfId="3621" xr:uid="{00000000-0005-0000-0000-00009E7C0000}"/>
    <cellStyle name="Normal 3 2 2 7 4 2 2" xfId="8037" xr:uid="{00000000-0005-0000-0000-00009F7C0000}"/>
    <cellStyle name="Normal 3 2 2 7 4 3" xfId="10505" xr:uid="{00000000-0005-0000-0000-0000A07C0000}"/>
    <cellStyle name="Normal 3 2 2 7 4 4" xfId="4786" xr:uid="{00000000-0005-0000-0000-0000A17C0000}"/>
    <cellStyle name="Normal 3 2 2 7 5" xfId="811" xr:uid="{00000000-0005-0000-0000-0000A27C0000}"/>
    <cellStyle name="Normal 3 2 2 7 5 2" xfId="3795" xr:uid="{00000000-0005-0000-0000-0000A37C0000}"/>
    <cellStyle name="Normal 3 2 2 7 5 2 2" xfId="8038" xr:uid="{00000000-0005-0000-0000-0000A47C0000}"/>
    <cellStyle name="Normal 3 2 2 7 5 3" xfId="10506" xr:uid="{00000000-0005-0000-0000-0000A57C0000}"/>
    <cellStyle name="Normal 3 2 2 7 5 4" xfId="4960" xr:uid="{00000000-0005-0000-0000-0000A67C0000}"/>
    <cellStyle name="Normal 3 2 2 7 6" xfId="986" xr:uid="{00000000-0005-0000-0000-0000A77C0000}"/>
    <cellStyle name="Normal 3 2 2 7 6 2" xfId="3970" xr:uid="{00000000-0005-0000-0000-0000A87C0000}"/>
    <cellStyle name="Normal 3 2 2 7 6 2 2" xfId="8039" xr:uid="{00000000-0005-0000-0000-0000A97C0000}"/>
    <cellStyle name="Normal 3 2 2 7 6 3" xfId="10507" xr:uid="{00000000-0005-0000-0000-0000AA7C0000}"/>
    <cellStyle name="Normal 3 2 2 7 6 4" xfId="5134" xr:uid="{00000000-0005-0000-0000-0000AB7C0000}"/>
    <cellStyle name="Normal 3 2 2 7 7" xfId="1162" xr:uid="{00000000-0005-0000-0000-0000AC7C0000}"/>
    <cellStyle name="Normal 3 2 2 7 7 2" xfId="8040" xr:uid="{00000000-0005-0000-0000-0000AD7C0000}"/>
    <cellStyle name="Normal 3 2 2 7 7 3" xfId="10508" xr:uid="{00000000-0005-0000-0000-0000AE7C0000}"/>
    <cellStyle name="Normal 3 2 2 7 7 4" xfId="5308" xr:uid="{00000000-0005-0000-0000-0000AF7C0000}"/>
    <cellStyle name="Normal 3 2 2 7 8" xfId="1336" xr:uid="{00000000-0005-0000-0000-0000B07C0000}"/>
    <cellStyle name="Normal 3 2 2 7 8 2" xfId="8041" xr:uid="{00000000-0005-0000-0000-0000B17C0000}"/>
    <cellStyle name="Normal 3 2 2 7 8 3" xfId="10509" xr:uid="{00000000-0005-0000-0000-0000B27C0000}"/>
    <cellStyle name="Normal 3 2 2 7 8 4" xfId="5514" xr:uid="{00000000-0005-0000-0000-0000B37C0000}"/>
    <cellStyle name="Normal 3 2 2 7 9" xfId="1510" xr:uid="{00000000-0005-0000-0000-0000B47C0000}"/>
    <cellStyle name="Normal 3 2 2 7 9 2" xfId="8042" xr:uid="{00000000-0005-0000-0000-0000B57C0000}"/>
    <cellStyle name="Normal 3 2 2 7 9 3" xfId="10510" xr:uid="{00000000-0005-0000-0000-0000B67C0000}"/>
    <cellStyle name="Normal 3 2 2 7 9 4" xfId="5688" xr:uid="{00000000-0005-0000-0000-0000B77C0000}"/>
    <cellStyle name="Normal 3 2 2 8" xfId="272" xr:uid="{00000000-0005-0000-0000-0000B87C0000}"/>
    <cellStyle name="Normal 3 2 2 8 10" xfId="1860" xr:uid="{00000000-0005-0000-0000-0000B97C0000}"/>
    <cellStyle name="Normal 3 2 2 8 10 2" xfId="8044" xr:uid="{00000000-0005-0000-0000-0000BA7C0000}"/>
    <cellStyle name="Normal 3 2 2 8 10 3" xfId="10512" xr:uid="{00000000-0005-0000-0000-0000BB7C0000}"/>
    <cellStyle name="Normal 3 2 2 8 10 4" xfId="6038" xr:uid="{00000000-0005-0000-0000-0000BC7C0000}"/>
    <cellStyle name="Normal 3 2 2 8 11" xfId="2034" xr:uid="{00000000-0005-0000-0000-0000BD7C0000}"/>
    <cellStyle name="Normal 3 2 2 8 11 2" xfId="8045" xr:uid="{00000000-0005-0000-0000-0000BE7C0000}"/>
    <cellStyle name="Normal 3 2 2 8 11 3" xfId="10513" xr:uid="{00000000-0005-0000-0000-0000BF7C0000}"/>
    <cellStyle name="Normal 3 2 2 8 11 4" xfId="6212" xr:uid="{00000000-0005-0000-0000-0000C07C0000}"/>
    <cellStyle name="Normal 3 2 2 8 12" xfId="2210" xr:uid="{00000000-0005-0000-0000-0000C17C0000}"/>
    <cellStyle name="Normal 3 2 2 8 12 2" xfId="8046" xr:uid="{00000000-0005-0000-0000-0000C27C0000}"/>
    <cellStyle name="Normal 3 2 2 8 12 3" xfId="10514" xr:uid="{00000000-0005-0000-0000-0000C37C0000}"/>
    <cellStyle name="Normal 3 2 2 8 12 4" xfId="6386" xr:uid="{00000000-0005-0000-0000-0000C47C0000}"/>
    <cellStyle name="Normal 3 2 2 8 13" xfId="2384" xr:uid="{00000000-0005-0000-0000-0000C57C0000}"/>
    <cellStyle name="Normal 3 2 2 8 13 2" xfId="8047" xr:uid="{00000000-0005-0000-0000-0000C67C0000}"/>
    <cellStyle name="Normal 3 2 2 8 13 3" xfId="10515" xr:uid="{00000000-0005-0000-0000-0000C77C0000}"/>
    <cellStyle name="Normal 3 2 2 8 13 4" xfId="6564" xr:uid="{00000000-0005-0000-0000-0000C87C0000}"/>
    <cellStyle name="Normal 3 2 2 8 14" xfId="2556" xr:uid="{00000000-0005-0000-0000-0000C97C0000}"/>
    <cellStyle name="Normal 3 2 2 8 14 2" xfId="8048" xr:uid="{00000000-0005-0000-0000-0000CA7C0000}"/>
    <cellStyle name="Normal 3 2 2 8 14 3" xfId="10516" xr:uid="{00000000-0005-0000-0000-0000CB7C0000}"/>
    <cellStyle name="Normal 3 2 2 8 14 4" xfId="6738" xr:uid="{00000000-0005-0000-0000-0000CC7C0000}"/>
    <cellStyle name="Normal 3 2 2 8 15" xfId="2726" xr:uid="{00000000-0005-0000-0000-0000CD7C0000}"/>
    <cellStyle name="Normal 3 2 2 8 15 2" xfId="8043" xr:uid="{00000000-0005-0000-0000-0000CE7C0000}"/>
    <cellStyle name="Normal 3 2 2 8 16" xfId="2896" xr:uid="{00000000-0005-0000-0000-0000CF7C0000}"/>
    <cellStyle name="Normal 3 2 2 8 16 2" xfId="10511" xr:uid="{00000000-0005-0000-0000-0000D07C0000}"/>
    <cellStyle name="Normal 3 2 2 8 17" xfId="3067" xr:uid="{00000000-0005-0000-0000-0000D17C0000}"/>
    <cellStyle name="Normal 3 2 2 8 17 2" xfId="11850" xr:uid="{00000000-0005-0000-0000-0000D27C0000}"/>
    <cellStyle name="Normal 3 2 2 8 18" xfId="3275" xr:uid="{00000000-0005-0000-0000-0000D37C0000}"/>
    <cellStyle name="Normal 3 2 2 8 19" xfId="4144" xr:uid="{00000000-0005-0000-0000-0000D47C0000}"/>
    <cellStyle name="Normal 3 2 2 8 2" xfId="465" xr:uid="{00000000-0005-0000-0000-0000D57C0000}"/>
    <cellStyle name="Normal 3 2 2 8 2 2" xfId="3449" xr:uid="{00000000-0005-0000-0000-0000D67C0000}"/>
    <cellStyle name="Normal 3 2 2 8 2 2 2" xfId="8049" xr:uid="{00000000-0005-0000-0000-0000D77C0000}"/>
    <cellStyle name="Normal 3 2 2 8 2 3" xfId="10517" xr:uid="{00000000-0005-0000-0000-0000D87C0000}"/>
    <cellStyle name="Normal 3 2 2 8 2 4" xfId="4571" xr:uid="{00000000-0005-0000-0000-0000D97C0000}"/>
    <cellStyle name="Normal 3 2 2 8 20" xfId="4316" xr:uid="{00000000-0005-0000-0000-0000DA7C0000}"/>
    <cellStyle name="Normal 3 2 2 8 3" xfId="639" xr:uid="{00000000-0005-0000-0000-0000DB7C0000}"/>
    <cellStyle name="Normal 3 2 2 8 3 2" xfId="3623" xr:uid="{00000000-0005-0000-0000-0000DC7C0000}"/>
    <cellStyle name="Normal 3 2 2 8 3 2 2" xfId="8050" xr:uid="{00000000-0005-0000-0000-0000DD7C0000}"/>
    <cellStyle name="Normal 3 2 2 8 3 3" xfId="10518" xr:uid="{00000000-0005-0000-0000-0000DE7C0000}"/>
    <cellStyle name="Normal 3 2 2 8 3 4" xfId="4788" xr:uid="{00000000-0005-0000-0000-0000DF7C0000}"/>
    <cellStyle name="Normal 3 2 2 8 4" xfId="813" xr:uid="{00000000-0005-0000-0000-0000E07C0000}"/>
    <cellStyle name="Normal 3 2 2 8 4 2" xfId="3797" xr:uid="{00000000-0005-0000-0000-0000E17C0000}"/>
    <cellStyle name="Normal 3 2 2 8 4 2 2" xfId="8051" xr:uid="{00000000-0005-0000-0000-0000E27C0000}"/>
    <cellStyle name="Normal 3 2 2 8 4 3" xfId="10519" xr:uid="{00000000-0005-0000-0000-0000E37C0000}"/>
    <cellStyle name="Normal 3 2 2 8 4 4" xfId="4962" xr:uid="{00000000-0005-0000-0000-0000E47C0000}"/>
    <cellStyle name="Normal 3 2 2 8 5" xfId="988" xr:uid="{00000000-0005-0000-0000-0000E57C0000}"/>
    <cellStyle name="Normal 3 2 2 8 5 2" xfId="3972" xr:uid="{00000000-0005-0000-0000-0000E67C0000}"/>
    <cellStyle name="Normal 3 2 2 8 5 2 2" xfId="8052" xr:uid="{00000000-0005-0000-0000-0000E77C0000}"/>
    <cellStyle name="Normal 3 2 2 8 5 3" xfId="10520" xr:uid="{00000000-0005-0000-0000-0000E87C0000}"/>
    <cellStyle name="Normal 3 2 2 8 5 4" xfId="5136" xr:uid="{00000000-0005-0000-0000-0000E97C0000}"/>
    <cellStyle name="Normal 3 2 2 8 6" xfId="1164" xr:uid="{00000000-0005-0000-0000-0000EA7C0000}"/>
    <cellStyle name="Normal 3 2 2 8 6 2" xfId="8053" xr:uid="{00000000-0005-0000-0000-0000EB7C0000}"/>
    <cellStyle name="Normal 3 2 2 8 6 3" xfId="10521" xr:uid="{00000000-0005-0000-0000-0000EC7C0000}"/>
    <cellStyle name="Normal 3 2 2 8 6 4" xfId="5310" xr:uid="{00000000-0005-0000-0000-0000ED7C0000}"/>
    <cellStyle name="Normal 3 2 2 8 7" xfId="1338" xr:uid="{00000000-0005-0000-0000-0000EE7C0000}"/>
    <cellStyle name="Normal 3 2 2 8 7 2" xfId="8054" xr:uid="{00000000-0005-0000-0000-0000EF7C0000}"/>
    <cellStyle name="Normal 3 2 2 8 7 3" xfId="10522" xr:uid="{00000000-0005-0000-0000-0000F07C0000}"/>
    <cellStyle name="Normal 3 2 2 8 7 4" xfId="5516" xr:uid="{00000000-0005-0000-0000-0000F17C0000}"/>
    <cellStyle name="Normal 3 2 2 8 8" xfId="1512" xr:uid="{00000000-0005-0000-0000-0000F27C0000}"/>
    <cellStyle name="Normal 3 2 2 8 8 2" xfId="8055" xr:uid="{00000000-0005-0000-0000-0000F37C0000}"/>
    <cellStyle name="Normal 3 2 2 8 8 3" xfId="10523" xr:uid="{00000000-0005-0000-0000-0000F47C0000}"/>
    <cellStyle name="Normal 3 2 2 8 8 4" xfId="5690" xr:uid="{00000000-0005-0000-0000-0000F57C0000}"/>
    <cellStyle name="Normal 3 2 2 8 9" xfId="1686" xr:uid="{00000000-0005-0000-0000-0000F67C0000}"/>
    <cellStyle name="Normal 3 2 2 8 9 2" xfId="8056" xr:uid="{00000000-0005-0000-0000-0000F77C0000}"/>
    <cellStyle name="Normal 3 2 2 8 9 3" xfId="10524" xr:uid="{00000000-0005-0000-0000-0000F87C0000}"/>
    <cellStyle name="Normal 3 2 2 8 9 4" xfId="5864" xr:uid="{00000000-0005-0000-0000-0000F97C0000}"/>
    <cellStyle name="Normal 3 2 2 9" xfId="189" xr:uid="{00000000-0005-0000-0000-0000FA7C0000}"/>
    <cellStyle name="Normal 3 2 2 9 2" xfId="3192" xr:uid="{00000000-0005-0000-0000-0000FB7C0000}"/>
    <cellStyle name="Normal 3 2 2 9 2 2" xfId="8058" xr:uid="{00000000-0005-0000-0000-0000FC7C0000}"/>
    <cellStyle name="Normal 3 2 2 9 2 3" xfId="10526" xr:uid="{00000000-0005-0000-0000-0000FD7C0000}"/>
    <cellStyle name="Normal 3 2 2 9 2 4" xfId="5433" xr:uid="{00000000-0005-0000-0000-0000FE7C0000}"/>
    <cellStyle name="Normal 3 2 2 9 3" xfId="8057" xr:uid="{00000000-0005-0000-0000-0000FF7C0000}"/>
    <cellStyle name="Normal 3 2 2 9 4" xfId="10525" xr:uid="{00000000-0005-0000-0000-0000007D0000}"/>
    <cellStyle name="Normal 3 2 2 9 5" xfId="4488" xr:uid="{00000000-0005-0000-0000-0000017D0000}"/>
    <cellStyle name="Normal 3 2 20" xfId="1950" xr:uid="{00000000-0005-0000-0000-0000027D0000}"/>
    <cellStyle name="Normal 3 2 20 2" xfId="8059" xr:uid="{00000000-0005-0000-0000-0000037D0000}"/>
    <cellStyle name="Normal 3 2 20 3" xfId="10527" xr:uid="{00000000-0005-0000-0000-0000047D0000}"/>
    <cellStyle name="Normal 3 2 20 4" xfId="6302" xr:uid="{00000000-0005-0000-0000-0000057D0000}"/>
    <cellStyle name="Normal 3 2 21" xfId="2126" xr:uid="{00000000-0005-0000-0000-0000067D0000}"/>
    <cellStyle name="Normal 3 2 21 2" xfId="6477" xr:uid="{00000000-0005-0000-0000-0000077D0000}"/>
    <cellStyle name="Normal 3 2 21 2 2" xfId="25067" xr:uid="{00000000-0005-0000-0000-0000087D0000}"/>
    <cellStyle name="Normal 3 2 22" xfId="2300" xr:uid="{00000000-0005-0000-0000-0000097D0000}"/>
    <cellStyle name="Normal 3 2 22 2" xfId="8060" xr:uid="{00000000-0005-0000-0000-00000A7D0000}"/>
    <cellStyle name="Normal 3 2 22 3" xfId="10528" xr:uid="{00000000-0005-0000-0000-00000B7D0000}"/>
    <cellStyle name="Normal 3 2 22 4" xfId="6480" xr:uid="{00000000-0005-0000-0000-00000C7D0000}"/>
    <cellStyle name="Normal 3 2 23" xfId="2472" xr:uid="{00000000-0005-0000-0000-00000D7D0000}"/>
    <cellStyle name="Normal 3 2 23 2" xfId="8061" xr:uid="{00000000-0005-0000-0000-00000E7D0000}"/>
    <cellStyle name="Normal 3 2 23 3" xfId="10529" xr:uid="{00000000-0005-0000-0000-00000F7D0000}"/>
    <cellStyle name="Normal 3 2 23 4" xfId="6654" xr:uid="{00000000-0005-0000-0000-0000107D0000}"/>
    <cellStyle name="Normal 3 2 24" xfId="2642" xr:uid="{00000000-0005-0000-0000-0000117D0000}"/>
    <cellStyle name="Normal 3 2 24 2" xfId="6855" xr:uid="{00000000-0005-0000-0000-0000127D0000}"/>
    <cellStyle name="Normal 3 2 25" xfId="2812" xr:uid="{00000000-0005-0000-0000-0000137D0000}"/>
    <cellStyle name="Normal 3 2 25 2" xfId="9323" xr:uid="{00000000-0005-0000-0000-0000147D0000}"/>
    <cellStyle name="Normal 3 2 26" xfId="2983" xr:uid="{00000000-0005-0000-0000-0000157D0000}"/>
    <cellStyle name="Normal 3 2 26 2" xfId="11766" xr:uid="{00000000-0005-0000-0000-0000167D0000}"/>
    <cellStyle name="Normal 3 2 27" xfId="3153" xr:uid="{00000000-0005-0000-0000-0000177D0000}"/>
    <cellStyle name="Normal 3 2 28" xfId="4060" xr:uid="{00000000-0005-0000-0000-0000187D0000}"/>
    <cellStyle name="Normal 3 2 29" xfId="4232" xr:uid="{00000000-0005-0000-0000-0000197D0000}"/>
    <cellStyle name="Normal 3 2 3" xfId="72" xr:uid="{00000000-0005-0000-0000-00001A7D0000}"/>
    <cellStyle name="Normal 3 2 3 10" xfId="640" xr:uid="{00000000-0005-0000-0000-00001B7D0000}"/>
    <cellStyle name="Normal 3 2 3 10 2" xfId="3624" xr:uid="{00000000-0005-0000-0000-00001C7D0000}"/>
    <cellStyle name="Normal 3 2 3 10 2 2" xfId="8063" xr:uid="{00000000-0005-0000-0000-00001D7D0000}"/>
    <cellStyle name="Normal 3 2 3 10 3" xfId="10531" xr:uid="{00000000-0005-0000-0000-00001E7D0000}"/>
    <cellStyle name="Normal 3 2 3 10 4" xfId="4963" xr:uid="{00000000-0005-0000-0000-00001F7D0000}"/>
    <cellStyle name="Normal 3 2 3 11" xfId="814" xr:uid="{00000000-0005-0000-0000-0000207D0000}"/>
    <cellStyle name="Normal 3 2 3 11 2" xfId="3798" xr:uid="{00000000-0005-0000-0000-0000217D0000}"/>
    <cellStyle name="Normal 3 2 3 11 2 2" xfId="8064" xr:uid="{00000000-0005-0000-0000-0000227D0000}"/>
    <cellStyle name="Normal 3 2 3 11 3" xfId="10532" xr:uid="{00000000-0005-0000-0000-0000237D0000}"/>
    <cellStyle name="Normal 3 2 3 11 4" xfId="5137" xr:uid="{00000000-0005-0000-0000-0000247D0000}"/>
    <cellStyle name="Normal 3 2 3 12" xfId="989" xr:uid="{00000000-0005-0000-0000-0000257D0000}"/>
    <cellStyle name="Normal 3 2 3 12 2" xfId="3973" xr:uid="{00000000-0005-0000-0000-0000267D0000}"/>
    <cellStyle name="Normal 3 2 3 12 2 2" xfId="8065" xr:uid="{00000000-0005-0000-0000-0000277D0000}"/>
    <cellStyle name="Normal 3 2 3 12 3" xfId="10533" xr:uid="{00000000-0005-0000-0000-0000287D0000}"/>
    <cellStyle name="Normal 3 2 3 12 4" xfId="5311" xr:uid="{00000000-0005-0000-0000-0000297D0000}"/>
    <cellStyle name="Normal 3 2 3 13" xfId="1165" xr:uid="{00000000-0005-0000-0000-00002A7D0000}"/>
    <cellStyle name="Normal 3 2 3 13 2" xfId="8066" xr:uid="{00000000-0005-0000-0000-00002B7D0000}"/>
    <cellStyle name="Normal 3 2 3 13 3" xfId="10534" xr:uid="{00000000-0005-0000-0000-00002C7D0000}"/>
    <cellStyle name="Normal 3 2 3 13 4" xfId="5400" xr:uid="{00000000-0005-0000-0000-00002D7D0000}"/>
    <cellStyle name="Normal 3 2 3 14" xfId="1339" xr:uid="{00000000-0005-0000-0000-00002E7D0000}"/>
    <cellStyle name="Normal 3 2 3 14 2" xfId="8067" xr:uid="{00000000-0005-0000-0000-00002F7D0000}"/>
    <cellStyle name="Normal 3 2 3 14 3" xfId="10535" xr:uid="{00000000-0005-0000-0000-0000307D0000}"/>
    <cellStyle name="Normal 3 2 3 14 4" xfId="5691" xr:uid="{00000000-0005-0000-0000-0000317D0000}"/>
    <cellStyle name="Normal 3 2 3 15" xfId="1513" xr:uid="{00000000-0005-0000-0000-0000327D0000}"/>
    <cellStyle name="Normal 3 2 3 15 2" xfId="8068" xr:uid="{00000000-0005-0000-0000-0000337D0000}"/>
    <cellStyle name="Normal 3 2 3 15 3" xfId="10536" xr:uid="{00000000-0005-0000-0000-0000347D0000}"/>
    <cellStyle name="Normal 3 2 3 15 4" xfId="5865" xr:uid="{00000000-0005-0000-0000-0000357D0000}"/>
    <cellStyle name="Normal 3 2 3 16" xfId="1687" xr:uid="{00000000-0005-0000-0000-0000367D0000}"/>
    <cellStyle name="Normal 3 2 3 16 2" xfId="8069" xr:uid="{00000000-0005-0000-0000-0000377D0000}"/>
    <cellStyle name="Normal 3 2 3 16 3" xfId="10537" xr:uid="{00000000-0005-0000-0000-0000387D0000}"/>
    <cellStyle name="Normal 3 2 3 16 4" xfId="6039" xr:uid="{00000000-0005-0000-0000-0000397D0000}"/>
    <cellStyle name="Normal 3 2 3 17" xfId="1861" xr:uid="{00000000-0005-0000-0000-00003A7D0000}"/>
    <cellStyle name="Normal 3 2 3 17 2" xfId="8070" xr:uid="{00000000-0005-0000-0000-00003B7D0000}"/>
    <cellStyle name="Normal 3 2 3 17 3" xfId="10538" xr:uid="{00000000-0005-0000-0000-00003C7D0000}"/>
    <cellStyle name="Normal 3 2 3 17 4" xfId="6213" xr:uid="{00000000-0005-0000-0000-00003D7D0000}"/>
    <cellStyle name="Normal 3 2 3 18" xfId="2035" xr:uid="{00000000-0005-0000-0000-00003E7D0000}"/>
    <cellStyle name="Normal 3 2 3 18 2" xfId="8071" xr:uid="{00000000-0005-0000-0000-00003F7D0000}"/>
    <cellStyle name="Normal 3 2 3 18 3" xfId="10539" xr:uid="{00000000-0005-0000-0000-0000407D0000}"/>
    <cellStyle name="Normal 3 2 3 18 4" xfId="6387" xr:uid="{00000000-0005-0000-0000-0000417D0000}"/>
    <cellStyle name="Normal 3 2 3 19" xfId="2211" xr:uid="{00000000-0005-0000-0000-0000427D0000}"/>
    <cellStyle name="Normal 3 2 3 19 2" xfId="8072" xr:uid="{00000000-0005-0000-0000-0000437D0000}"/>
    <cellStyle name="Normal 3 2 3 19 3" xfId="10540" xr:uid="{00000000-0005-0000-0000-0000447D0000}"/>
    <cellStyle name="Normal 3 2 3 19 4" xfId="6565" xr:uid="{00000000-0005-0000-0000-0000457D0000}"/>
    <cellStyle name="Normal 3 2 3 2" xfId="84" xr:uid="{00000000-0005-0000-0000-0000467D0000}"/>
    <cellStyle name="Normal 3 2 3 2 10" xfId="815" xr:uid="{00000000-0005-0000-0000-0000477D0000}"/>
    <cellStyle name="Normal 3 2 3 2 10 2" xfId="3799" xr:uid="{00000000-0005-0000-0000-0000487D0000}"/>
    <cellStyle name="Normal 3 2 3 2 10 2 2" xfId="8074" xr:uid="{00000000-0005-0000-0000-0000497D0000}"/>
    <cellStyle name="Normal 3 2 3 2 10 3" xfId="10542" xr:uid="{00000000-0005-0000-0000-00004A7D0000}"/>
    <cellStyle name="Normal 3 2 3 2 10 4" xfId="5138" xr:uid="{00000000-0005-0000-0000-00004B7D0000}"/>
    <cellStyle name="Normal 3 2 3 2 11" xfId="990" xr:uid="{00000000-0005-0000-0000-00004C7D0000}"/>
    <cellStyle name="Normal 3 2 3 2 11 2" xfId="3974" xr:uid="{00000000-0005-0000-0000-00004D7D0000}"/>
    <cellStyle name="Normal 3 2 3 2 11 2 2" xfId="8075" xr:uid="{00000000-0005-0000-0000-00004E7D0000}"/>
    <cellStyle name="Normal 3 2 3 2 11 3" xfId="10543" xr:uid="{00000000-0005-0000-0000-00004F7D0000}"/>
    <cellStyle name="Normal 3 2 3 2 11 4" xfId="5312" xr:uid="{00000000-0005-0000-0000-0000507D0000}"/>
    <cellStyle name="Normal 3 2 3 2 12" xfId="1166" xr:uid="{00000000-0005-0000-0000-0000517D0000}"/>
    <cellStyle name="Normal 3 2 3 2 12 2" xfId="8076" xr:uid="{00000000-0005-0000-0000-0000527D0000}"/>
    <cellStyle name="Normal 3 2 3 2 12 3" xfId="10544" xr:uid="{00000000-0005-0000-0000-0000537D0000}"/>
    <cellStyle name="Normal 3 2 3 2 12 4" xfId="5405" xr:uid="{00000000-0005-0000-0000-0000547D0000}"/>
    <cellStyle name="Normal 3 2 3 2 13" xfId="1340" xr:uid="{00000000-0005-0000-0000-0000557D0000}"/>
    <cellStyle name="Normal 3 2 3 2 13 2" xfId="8077" xr:uid="{00000000-0005-0000-0000-0000567D0000}"/>
    <cellStyle name="Normal 3 2 3 2 13 3" xfId="10545" xr:uid="{00000000-0005-0000-0000-0000577D0000}"/>
    <cellStyle name="Normal 3 2 3 2 13 4" xfId="5692" xr:uid="{00000000-0005-0000-0000-0000587D0000}"/>
    <cellStyle name="Normal 3 2 3 2 14" xfId="1514" xr:uid="{00000000-0005-0000-0000-0000597D0000}"/>
    <cellStyle name="Normal 3 2 3 2 14 2" xfId="8078" xr:uid="{00000000-0005-0000-0000-00005A7D0000}"/>
    <cellStyle name="Normal 3 2 3 2 14 3" xfId="10546" xr:uid="{00000000-0005-0000-0000-00005B7D0000}"/>
    <cellStyle name="Normal 3 2 3 2 14 4" xfId="5866" xr:uid="{00000000-0005-0000-0000-00005C7D0000}"/>
    <cellStyle name="Normal 3 2 3 2 15" xfId="1688" xr:uid="{00000000-0005-0000-0000-00005D7D0000}"/>
    <cellStyle name="Normal 3 2 3 2 15 2" xfId="8079" xr:uid="{00000000-0005-0000-0000-00005E7D0000}"/>
    <cellStyle name="Normal 3 2 3 2 15 3" xfId="10547" xr:uid="{00000000-0005-0000-0000-00005F7D0000}"/>
    <cellStyle name="Normal 3 2 3 2 15 4" xfId="6040" xr:uid="{00000000-0005-0000-0000-0000607D0000}"/>
    <cellStyle name="Normal 3 2 3 2 16" xfId="1862" xr:uid="{00000000-0005-0000-0000-0000617D0000}"/>
    <cellStyle name="Normal 3 2 3 2 16 2" xfId="8080" xr:uid="{00000000-0005-0000-0000-0000627D0000}"/>
    <cellStyle name="Normal 3 2 3 2 16 3" xfId="10548" xr:uid="{00000000-0005-0000-0000-0000637D0000}"/>
    <cellStyle name="Normal 3 2 3 2 16 4" xfId="6214" xr:uid="{00000000-0005-0000-0000-0000647D0000}"/>
    <cellStyle name="Normal 3 2 3 2 17" xfId="2036" xr:uid="{00000000-0005-0000-0000-0000657D0000}"/>
    <cellStyle name="Normal 3 2 3 2 17 2" xfId="8081" xr:uid="{00000000-0005-0000-0000-0000667D0000}"/>
    <cellStyle name="Normal 3 2 3 2 17 3" xfId="10549" xr:uid="{00000000-0005-0000-0000-0000677D0000}"/>
    <cellStyle name="Normal 3 2 3 2 17 4" xfId="6388" xr:uid="{00000000-0005-0000-0000-0000687D0000}"/>
    <cellStyle name="Normal 3 2 3 2 18" xfId="2212" xr:uid="{00000000-0005-0000-0000-0000697D0000}"/>
    <cellStyle name="Normal 3 2 3 2 18 2" xfId="8082" xr:uid="{00000000-0005-0000-0000-00006A7D0000}"/>
    <cellStyle name="Normal 3 2 3 2 18 3" xfId="10550" xr:uid="{00000000-0005-0000-0000-00006B7D0000}"/>
    <cellStyle name="Normal 3 2 3 2 18 4" xfId="6566" xr:uid="{00000000-0005-0000-0000-00006C7D0000}"/>
    <cellStyle name="Normal 3 2 3 2 19" xfId="2386" xr:uid="{00000000-0005-0000-0000-00006D7D0000}"/>
    <cellStyle name="Normal 3 2 3 2 19 2" xfId="8083" xr:uid="{00000000-0005-0000-0000-00006E7D0000}"/>
    <cellStyle name="Normal 3 2 3 2 19 3" xfId="10551" xr:uid="{00000000-0005-0000-0000-00006F7D0000}"/>
    <cellStyle name="Normal 3 2 3 2 19 4" xfId="6740" xr:uid="{00000000-0005-0000-0000-0000707D0000}"/>
    <cellStyle name="Normal 3 2 3 2 2" xfId="102" xr:uid="{00000000-0005-0000-0000-0000717D0000}"/>
    <cellStyle name="Normal 3 2 3 2 2 10" xfId="1167" xr:uid="{00000000-0005-0000-0000-0000727D0000}"/>
    <cellStyle name="Normal 3 2 3 2 2 10 2" xfId="8085" xr:uid="{00000000-0005-0000-0000-0000737D0000}"/>
    <cellStyle name="Normal 3 2 3 2 2 10 3" xfId="10553" xr:uid="{00000000-0005-0000-0000-0000747D0000}"/>
    <cellStyle name="Normal 3 2 3 2 2 10 4" xfId="5412" xr:uid="{00000000-0005-0000-0000-0000757D0000}"/>
    <cellStyle name="Normal 3 2 3 2 2 11" xfId="1341" xr:uid="{00000000-0005-0000-0000-0000767D0000}"/>
    <cellStyle name="Normal 3 2 3 2 2 11 2" xfId="8086" xr:uid="{00000000-0005-0000-0000-0000777D0000}"/>
    <cellStyle name="Normal 3 2 3 2 2 11 3" xfId="10554" xr:uid="{00000000-0005-0000-0000-0000787D0000}"/>
    <cellStyle name="Normal 3 2 3 2 2 11 4" xfId="5693" xr:uid="{00000000-0005-0000-0000-0000797D0000}"/>
    <cellStyle name="Normal 3 2 3 2 2 12" xfId="1515" xr:uid="{00000000-0005-0000-0000-00007A7D0000}"/>
    <cellStyle name="Normal 3 2 3 2 2 12 2" xfId="8087" xr:uid="{00000000-0005-0000-0000-00007B7D0000}"/>
    <cellStyle name="Normal 3 2 3 2 2 12 3" xfId="10555" xr:uid="{00000000-0005-0000-0000-00007C7D0000}"/>
    <cellStyle name="Normal 3 2 3 2 2 12 4" xfId="5867" xr:uid="{00000000-0005-0000-0000-00007D7D0000}"/>
    <cellStyle name="Normal 3 2 3 2 2 13" xfId="1689" xr:uid="{00000000-0005-0000-0000-00007E7D0000}"/>
    <cellStyle name="Normal 3 2 3 2 2 13 2" xfId="8088" xr:uid="{00000000-0005-0000-0000-00007F7D0000}"/>
    <cellStyle name="Normal 3 2 3 2 2 13 3" xfId="10556" xr:uid="{00000000-0005-0000-0000-0000807D0000}"/>
    <cellStyle name="Normal 3 2 3 2 2 13 4" xfId="6041" xr:uid="{00000000-0005-0000-0000-0000817D0000}"/>
    <cellStyle name="Normal 3 2 3 2 2 14" xfId="1863" xr:uid="{00000000-0005-0000-0000-0000827D0000}"/>
    <cellStyle name="Normal 3 2 3 2 2 14 2" xfId="8089" xr:uid="{00000000-0005-0000-0000-0000837D0000}"/>
    <cellStyle name="Normal 3 2 3 2 2 14 3" xfId="10557" xr:uid="{00000000-0005-0000-0000-0000847D0000}"/>
    <cellStyle name="Normal 3 2 3 2 2 14 4" xfId="6215" xr:uid="{00000000-0005-0000-0000-0000857D0000}"/>
    <cellStyle name="Normal 3 2 3 2 2 15" xfId="2037" xr:uid="{00000000-0005-0000-0000-0000867D0000}"/>
    <cellStyle name="Normal 3 2 3 2 2 15 2" xfId="8090" xr:uid="{00000000-0005-0000-0000-0000877D0000}"/>
    <cellStyle name="Normal 3 2 3 2 2 15 3" xfId="10558" xr:uid="{00000000-0005-0000-0000-0000887D0000}"/>
    <cellStyle name="Normal 3 2 3 2 2 15 4" xfId="6389" xr:uid="{00000000-0005-0000-0000-0000897D0000}"/>
    <cellStyle name="Normal 3 2 3 2 2 16" xfId="2213" xr:uid="{00000000-0005-0000-0000-00008A7D0000}"/>
    <cellStyle name="Normal 3 2 3 2 2 16 2" xfId="8091" xr:uid="{00000000-0005-0000-0000-00008B7D0000}"/>
    <cellStyle name="Normal 3 2 3 2 2 16 3" xfId="10559" xr:uid="{00000000-0005-0000-0000-00008C7D0000}"/>
    <cellStyle name="Normal 3 2 3 2 2 16 4" xfId="6567" xr:uid="{00000000-0005-0000-0000-00008D7D0000}"/>
    <cellStyle name="Normal 3 2 3 2 2 17" xfId="2387" xr:uid="{00000000-0005-0000-0000-00008E7D0000}"/>
    <cellStyle name="Normal 3 2 3 2 2 17 2" xfId="8092" xr:uid="{00000000-0005-0000-0000-00008F7D0000}"/>
    <cellStyle name="Normal 3 2 3 2 2 17 3" xfId="10560" xr:uid="{00000000-0005-0000-0000-0000907D0000}"/>
    <cellStyle name="Normal 3 2 3 2 2 17 4" xfId="6741" xr:uid="{00000000-0005-0000-0000-0000917D0000}"/>
    <cellStyle name="Normal 3 2 3 2 2 18" xfId="2559" xr:uid="{00000000-0005-0000-0000-0000927D0000}"/>
    <cellStyle name="Normal 3 2 3 2 2 18 2" xfId="8084" xr:uid="{00000000-0005-0000-0000-0000937D0000}"/>
    <cellStyle name="Normal 3 2 3 2 2 19" xfId="2729" xr:uid="{00000000-0005-0000-0000-0000947D0000}"/>
    <cellStyle name="Normal 3 2 3 2 2 19 2" xfId="10552" xr:uid="{00000000-0005-0000-0000-0000957D0000}"/>
    <cellStyle name="Normal 3 2 3 2 2 2" xfId="123" xr:uid="{00000000-0005-0000-0000-0000967D0000}"/>
    <cellStyle name="Normal 3 2 3 2 2 2 10" xfId="1342" xr:uid="{00000000-0005-0000-0000-0000977D0000}"/>
    <cellStyle name="Normal 3 2 3 2 2 2 10 2" xfId="8094" xr:uid="{00000000-0005-0000-0000-0000987D0000}"/>
    <cellStyle name="Normal 3 2 3 2 2 2 10 3" xfId="10562" xr:uid="{00000000-0005-0000-0000-0000997D0000}"/>
    <cellStyle name="Normal 3 2 3 2 2 2 10 4" xfId="5694" xr:uid="{00000000-0005-0000-0000-00009A7D0000}"/>
    <cellStyle name="Normal 3 2 3 2 2 2 11" xfId="1516" xr:uid="{00000000-0005-0000-0000-00009B7D0000}"/>
    <cellStyle name="Normal 3 2 3 2 2 2 11 2" xfId="8095" xr:uid="{00000000-0005-0000-0000-00009C7D0000}"/>
    <cellStyle name="Normal 3 2 3 2 2 2 11 3" xfId="10563" xr:uid="{00000000-0005-0000-0000-00009D7D0000}"/>
    <cellStyle name="Normal 3 2 3 2 2 2 11 4" xfId="5868" xr:uid="{00000000-0005-0000-0000-00009E7D0000}"/>
    <cellStyle name="Normal 3 2 3 2 2 2 12" xfId="1690" xr:uid="{00000000-0005-0000-0000-00009F7D0000}"/>
    <cellStyle name="Normal 3 2 3 2 2 2 12 2" xfId="8096" xr:uid="{00000000-0005-0000-0000-0000A07D0000}"/>
    <cellStyle name="Normal 3 2 3 2 2 2 12 3" xfId="10564" xr:uid="{00000000-0005-0000-0000-0000A17D0000}"/>
    <cellStyle name="Normal 3 2 3 2 2 2 12 4" xfId="6042" xr:uid="{00000000-0005-0000-0000-0000A27D0000}"/>
    <cellStyle name="Normal 3 2 3 2 2 2 13" xfId="1864" xr:uid="{00000000-0005-0000-0000-0000A37D0000}"/>
    <cellStyle name="Normal 3 2 3 2 2 2 13 2" xfId="8097" xr:uid="{00000000-0005-0000-0000-0000A47D0000}"/>
    <cellStyle name="Normal 3 2 3 2 2 2 13 3" xfId="10565" xr:uid="{00000000-0005-0000-0000-0000A57D0000}"/>
    <cellStyle name="Normal 3 2 3 2 2 2 13 4" xfId="6216" xr:uid="{00000000-0005-0000-0000-0000A67D0000}"/>
    <cellStyle name="Normal 3 2 3 2 2 2 14" xfId="2038" xr:uid="{00000000-0005-0000-0000-0000A77D0000}"/>
    <cellStyle name="Normal 3 2 3 2 2 2 14 2" xfId="8098" xr:uid="{00000000-0005-0000-0000-0000A87D0000}"/>
    <cellStyle name="Normal 3 2 3 2 2 2 14 3" xfId="10566" xr:uid="{00000000-0005-0000-0000-0000A97D0000}"/>
    <cellStyle name="Normal 3 2 3 2 2 2 14 4" xfId="6390" xr:uid="{00000000-0005-0000-0000-0000AA7D0000}"/>
    <cellStyle name="Normal 3 2 3 2 2 2 15" xfId="2214" xr:uid="{00000000-0005-0000-0000-0000AB7D0000}"/>
    <cellStyle name="Normal 3 2 3 2 2 2 15 2" xfId="8099" xr:uid="{00000000-0005-0000-0000-0000AC7D0000}"/>
    <cellStyle name="Normal 3 2 3 2 2 2 15 3" xfId="10567" xr:uid="{00000000-0005-0000-0000-0000AD7D0000}"/>
    <cellStyle name="Normal 3 2 3 2 2 2 15 4" xfId="6568" xr:uid="{00000000-0005-0000-0000-0000AE7D0000}"/>
    <cellStyle name="Normal 3 2 3 2 2 2 16" xfId="2388" xr:uid="{00000000-0005-0000-0000-0000AF7D0000}"/>
    <cellStyle name="Normal 3 2 3 2 2 2 16 2" xfId="8100" xr:uid="{00000000-0005-0000-0000-0000B07D0000}"/>
    <cellStyle name="Normal 3 2 3 2 2 2 16 3" xfId="10568" xr:uid="{00000000-0005-0000-0000-0000B17D0000}"/>
    <cellStyle name="Normal 3 2 3 2 2 2 16 4" xfId="6742" xr:uid="{00000000-0005-0000-0000-0000B27D0000}"/>
    <cellStyle name="Normal 3 2 3 2 2 2 17" xfId="2560" xr:uid="{00000000-0005-0000-0000-0000B37D0000}"/>
    <cellStyle name="Normal 3 2 3 2 2 2 17 2" xfId="8093" xr:uid="{00000000-0005-0000-0000-0000B47D0000}"/>
    <cellStyle name="Normal 3 2 3 2 2 2 18" xfId="2730" xr:uid="{00000000-0005-0000-0000-0000B57D0000}"/>
    <cellStyle name="Normal 3 2 3 2 2 2 18 2" xfId="10561" xr:uid="{00000000-0005-0000-0000-0000B67D0000}"/>
    <cellStyle name="Normal 3 2 3 2 2 2 19" xfId="2900" xr:uid="{00000000-0005-0000-0000-0000B77D0000}"/>
    <cellStyle name="Normal 3 2 3 2 2 2 19 2" xfId="11854" xr:uid="{00000000-0005-0000-0000-0000B87D0000}"/>
    <cellStyle name="Normal 3 2 3 2 2 2 2" xfId="277" xr:uid="{00000000-0005-0000-0000-0000B97D0000}"/>
    <cellStyle name="Normal 3 2 3 2 2 2 2 10" xfId="1691" xr:uid="{00000000-0005-0000-0000-0000BA7D0000}"/>
    <cellStyle name="Normal 3 2 3 2 2 2 2 10 2" xfId="8102" xr:uid="{00000000-0005-0000-0000-0000BB7D0000}"/>
    <cellStyle name="Normal 3 2 3 2 2 2 2 10 3" xfId="10570" xr:uid="{00000000-0005-0000-0000-0000BC7D0000}"/>
    <cellStyle name="Normal 3 2 3 2 2 2 2 10 4" xfId="5869" xr:uid="{00000000-0005-0000-0000-0000BD7D0000}"/>
    <cellStyle name="Normal 3 2 3 2 2 2 2 11" xfId="1865" xr:uid="{00000000-0005-0000-0000-0000BE7D0000}"/>
    <cellStyle name="Normal 3 2 3 2 2 2 2 11 2" xfId="8103" xr:uid="{00000000-0005-0000-0000-0000BF7D0000}"/>
    <cellStyle name="Normal 3 2 3 2 2 2 2 11 3" xfId="10571" xr:uid="{00000000-0005-0000-0000-0000C07D0000}"/>
    <cellStyle name="Normal 3 2 3 2 2 2 2 11 4" xfId="6043" xr:uid="{00000000-0005-0000-0000-0000C17D0000}"/>
    <cellStyle name="Normal 3 2 3 2 2 2 2 12" xfId="2039" xr:uid="{00000000-0005-0000-0000-0000C27D0000}"/>
    <cellStyle name="Normal 3 2 3 2 2 2 2 12 2" xfId="8104" xr:uid="{00000000-0005-0000-0000-0000C37D0000}"/>
    <cellStyle name="Normal 3 2 3 2 2 2 2 12 3" xfId="10572" xr:uid="{00000000-0005-0000-0000-0000C47D0000}"/>
    <cellStyle name="Normal 3 2 3 2 2 2 2 12 4" xfId="6217" xr:uid="{00000000-0005-0000-0000-0000C57D0000}"/>
    <cellStyle name="Normal 3 2 3 2 2 2 2 13" xfId="2215" xr:uid="{00000000-0005-0000-0000-0000C67D0000}"/>
    <cellStyle name="Normal 3 2 3 2 2 2 2 13 2" xfId="8105" xr:uid="{00000000-0005-0000-0000-0000C77D0000}"/>
    <cellStyle name="Normal 3 2 3 2 2 2 2 13 3" xfId="10573" xr:uid="{00000000-0005-0000-0000-0000C87D0000}"/>
    <cellStyle name="Normal 3 2 3 2 2 2 2 13 4" xfId="6391" xr:uid="{00000000-0005-0000-0000-0000C97D0000}"/>
    <cellStyle name="Normal 3 2 3 2 2 2 2 14" xfId="2389" xr:uid="{00000000-0005-0000-0000-0000CA7D0000}"/>
    <cellStyle name="Normal 3 2 3 2 2 2 2 14 2" xfId="8106" xr:uid="{00000000-0005-0000-0000-0000CB7D0000}"/>
    <cellStyle name="Normal 3 2 3 2 2 2 2 14 3" xfId="10574" xr:uid="{00000000-0005-0000-0000-0000CC7D0000}"/>
    <cellStyle name="Normal 3 2 3 2 2 2 2 14 4" xfId="6569" xr:uid="{00000000-0005-0000-0000-0000CD7D0000}"/>
    <cellStyle name="Normal 3 2 3 2 2 2 2 15" xfId="2561" xr:uid="{00000000-0005-0000-0000-0000CE7D0000}"/>
    <cellStyle name="Normal 3 2 3 2 2 2 2 15 2" xfId="8107" xr:uid="{00000000-0005-0000-0000-0000CF7D0000}"/>
    <cellStyle name="Normal 3 2 3 2 2 2 2 15 3" xfId="10575" xr:uid="{00000000-0005-0000-0000-0000D07D0000}"/>
    <cellStyle name="Normal 3 2 3 2 2 2 2 15 4" xfId="6743" xr:uid="{00000000-0005-0000-0000-0000D17D0000}"/>
    <cellStyle name="Normal 3 2 3 2 2 2 2 16" xfId="2731" xr:uid="{00000000-0005-0000-0000-0000D27D0000}"/>
    <cellStyle name="Normal 3 2 3 2 2 2 2 16 2" xfId="8101" xr:uid="{00000000-0005-0000-0000-0000D37D0000}"/>
    <cellStyle name="Normal 3 2 3 2 2 2 2 17" xfId="2901" xr:uid="{00000000-0005-0000-0000-0000D47D0000}"/>
    <cellStyle name="Normal 3 2 3 2 2 2 2 17 2" xfId="10569" xr:uid="{00000000-0005-0000-0000-0000D57D0000}"/>
    <cellStyle name="Normal 3 2 3 2 2 2 2 18" xfId="3072" xr:uid="{00000000-0005-0000-0000-0000D67D0000}"/>
    <cellStyle name="Normal 3 2 3 2 2 2 2 18 2" xfId="11855" xr:uid="{00000000-0005-0000-0000-0000D77D0000}"/>
    <cellStyle name="Normal 3 2 3 2 2 2 2 19" xfId="3280" xr:uid="{00000000-0005-0000-0000-0000D87D0000}"/>
    <cellStyle name="Normal 3 2 3 2 2 2 2 2" xfId="278" xr:uid="{00000000-0005-0000-0000-0000D97D0000}"/>
    <cellStyle name="Normal 3 2 3 2 2 2 2 2 10" xfId="1866" xr:uid="{00000000-0005-0000-0000-0000DA7D0000}"/>
    <cellStyle name="Normal 3 2 3 2 2 2 2 2 10 2" xfId="8109" xr:uid="{00000000-0005-0000-0000-0000DB7D0000}"/>
    <cellStyle name="Normal 3 2 3 2 2 2 2 2 10 3" xfId="10577" xr:uid="{00000000-0005-0000-0000-0000DC7D0000}"/>
    <cellStyle name="Normal 3 2 3 2 2 2 2 2 10 4" xfId="6044" xr:uid="{00000000-0005-0000-0000-0000DD7D0000}"/>
    <cellStyle name="Normal 3 2 3 2 2 2 2 2 11" xfId="2040" xr:uid="{00000000-0005-0000-0000-0000DE7D0000}"/>
    <cellStyle name="Normal 3 2 3 2 2 2 2 2 11 2" xfId="8110" xr:uid="{00000000-0005-0000-0000-0000DF7D0000}"/>
    <cellStyle name="Normal 3 2 3 2 2 2 2 2 11 3" xfId="10578" xr:uid="{00000000-0005-0000-0000-0000E07D0000}"/>
    <cellStyle name="Normal 3 2 3 2 2 2 2 2 11 4" xfId="6218" xr:uid="{00000000-0005-0000-0000-0000E17D0000}"/>
    <cellStyle name="Normal 3 2 3 2 2 2 2 2 12" xfId="2216" xr:uid="{00000000-0005-0000-0000-0000E27D0000}"/>
    <cellStyle name="Normal 3 2 3 2 2 2 2 2 12 2" xfId="8111" xr:uid="{00000000-0005-0000-0000-0000E37D0000}"/>
    <cellStyle name="Normal 3 2 3 2 2 2 2 2 12 3" xfId="10579" xr:uid="{00000000-0005-0000-0000-0000E47D0000}"/>
    <cellStyle name="Normal 3 2 3 2 2 2 2 2 12 4" xfId="6392" xr:uid="{00000000-0005-0000-0000-0000E57D0000}"/>
    <cellStyle name="Normal 3 2 3 2 2 2 2 2 13" xfId="2390" xr:uid="{00000000-0005-0000-0000-0000E67D0000}"/>
    <cellStyle name="Normal 3 2 3 2 2 2 2 2 13 2" xfId="8112" xr:uid="{00000000-0005-0000-0000-0000E77D0000}"/>
    <cellStyle name="Normal 3 2 3 2 2 2 2 2 13 3" xfId="10580" xr:uid="{00000000-0005-0000-0000-0000E87D0000}"/>
    <cellStyle name="Normal 3 2 3 2 2 2 2 2 13 4" xfId="6570" xr:uid="{00000000-0005-0000-0000-0000E97D0000}"/>
    <cellStyle name="Normal 3 2 3 2 2 2 2 2 14" xfId="2562" xr:uid="{00000000-0005-0000-0000-0000EA7D0000}"/>
    <cellStyle name="Normal 3 2 3 2 2 2 2 2 14 2" xfId="8113" xr:uid="{00000000-0005-0000-0000-0000EB7D0000}"/>
    <cellStyle name="Normal 3 2 3 2 2 2 2 2 14 3" xfId="10581" xr:uid="{00000000-0005-0000-0000-0000EC7D0000}"/>
    <cellStyle name="Normal 3 2 3 2 2 2 2 2 14 4" xfId="6744" xr:uid="{00000000-0005-0000-0000-0000ED7D0000}"/>
    <cellStyle name="Normal 3 2 3 2 2 2 2 2 15" xfId="2732" xr:uid="{00000000-0005-0000-0000-0000EE7D0000}"/>
    <cellStyle name="Normal 3 2 3 2 2 2 2 2 15 2" xfId="8108" xr:uid="{00000000-0005-0000-0000-0000EF7D0000}"/>
    <cellStyle name="Normal 3 2 3 2 2 2 2 2 16" xfId="2902" xr:uid="{00000000-0005-0000-0000-0000F07D0000}"/>
    <cellStyle name="Normal 3 2 3 2 2 2 2 2 16 2" xfId="10576" xr:uid="{00000000-0005-0000-0000-0000F17D0000}"/>
    <cellStyle name="Normal 3 2 3 2 2 2 2 2 17" xfId="3073" xr:uid="{00000000-0005-0000-0000-0000F27D0000}"/>
    <cellStyle name="Normal 3 2 3 2 2 2 2 2 17 2" xfId="11856" xr:uid="{00000000-0005-0000-0000-0000F37D0000}"/>
    <cellStyle name="Normal 3 2 3 2 2 2 2 2 18" xfId="3281" xr:uid="{00000000-0005-0000-0000-0000F47D0000}"/>
    <cellStyle name="Normal 3 2 3 2 2 2 2 2 19" xfId="4150" xr:uid="{00000000-0005-0000-0000-0000F57D0000}"/>
    <cellStyle name="Normal 3 2 3 2 2 2 2 2 2" xfId="471" xr:uid="{00000000-0005-0000-0000-0000F67D0000}"/>
    <cellStyle name="Normal 3 2 3 2 2 2 2 2 2 2" xfId="3455" xr:uid="{00000000-0005-0000-0000-0000F77D0000}"/>
    <cellStyle name="Normal 3 2 3 2 2 2 2 2 2 2 2" xfId="8114" xr:uid="{00000000-0005-0000-0000-0000F87D0000}"/>
    <cellStyle name="Normal 3 2 3 2 2 2 2 2 2 3" xfId="10582" xr:uid="{00000000-0005-0000-0000-0000F97D0000}"/>
    <cellStyle name="Normal 3 2 3 2 2 2 2 2 2 4" xfId="4577" xr:uid="{00000000-0005-0000-0000-0000FA7D0000}"/>
    <cellStyle name="Normal 3 2 3 2 2 2 2 2 20" xfId="4322" xr:uid="{00000000-0005-0000-0000-0000FB7D0000}"/>
    <cellStyle name="Normal 3 2 3 2 2 2 2 2 3" xfId="645" xr:uid="{00000000-0005-0000-0000-0000FC7D0000}"/>
    <cellStyle name="Normal 3 2 3 2 2 2 2 2 3 2" xfId="3629" xr:uid="{00000000-0005-0000-0000-0000FD7D0000}"/>
    <cellStyle name="Normal 3 2 3 2 2 2 2 2 3 2 2" xfId="8115" xr:uid="{00000000-0005-0000-0000-0000FE7D0000}"/>
    <cellStyle name="Normal 3 2 3 2 2 2 2 2 3 3" xfId="10583" xr:uid="{00000000-0005-0000-0000-0000FF7D0000}"/>
    <cellStyle name="Normal 3 2 3 2 2 2 2 2 3 4" xfId="4794" xr:uid="{00000000-0005-0000-0000-0000007E0000}"/>
    <cellStyle name="Normal 3 2 3 2 2 2 2 2 4" xfId="819" xr:uid="{00000000-0005-0000-0000-0000017E0000}"/>
    <cellStyle name="Normal 3 2 3 2 2 2 2 2 4 2" xfId="3803" xr:uid="{00000000-0005-0000-0000-0000027E0000}"/>
    <cellStyle name="Normal 3 2 3 2 2 2 2 2 4 2 2" xfId="8116" xr:uid="{00000000-0005-0000-0000-0000037E0000}"/>
    <cellStyle name="Normal 3 2 3 2 2 2 2 2 4 3" xfId="10584" xr:uid="{00000000-0005-0000-0000-0000047E0000}"/>
    <cellStyle name="Normal 3 2 3 2 2 2 2 2 4 4" xfId="4968" xr:uid="{00000000-0005-0000-0000-0000057E0000}"/>
    <cellStyle name="Normal 3 2 3 2 2 2 2 2 5" xfId="994" xr:uid="{00000000-0005-0000-0000-0000067E0000}"/>
    <cellStyle name="Normal 3 2 3 2 2 2 2 2 5 2" xfId="3978" xr:uid="{00000000-0005-0000-0000-0000077E0000}"/>
    <cellStyle name="Normal 3 2 3 2 2 2 2 2 5 2 2" xfId="8117" xr:uid="{00000000-0005-0000-0000-0000087E0000}"/>
    <cellStyle name="Normal 3 2 3 2 2 2 2 2 5 3" xfId="10585" xr:uid="{00000000-0005-0000-0000-0000097E0000}"/>
    <cellStyle name="Normal 3 2 3 2 2 2 2 2 5 4" xfId="5142" xr:uid="{00000000-0005-0000-0000-00000A7E0000}"/>
    <cellStyle name="Normal 3 2 3 2 2 2 2 2 6" xfId="1170" xr:uid="{00000000-0005-0000-0000-00000B7E0000}"/>
    <cellStyle name="Normal 3 2 3 2 2 2 2 2 6 2" xfId="8118" xr:uid="{00000000-0005-0000-0000-00000C7E0000}"/>
    <cellStyle name="Normal 3 2 3 2 2 2 2 2 6 3" xfId="10586" xr:uid="{00000000-0005-0000-0000-00000D7E0000}"/>
    <cellStyle name="Normal 3 2 3 2 2 2 2 2 6 4" xfId="5316" xr:uid="{00000000-0005-0000-0000-00000E7E0000}"/>
    <cellStyle name="Normal 3 2 3 2 2 2 2 2 7" xfId="1344" xr:uid="{00000000-0005-0000-0000-00000F7E0000}"/>
    <cellStyle name="Normal 3 2 3 2 2 2 2 2 7 2" xfId="8119" xr:uid="{00000000-0005-0000-0000-0000107E0000}"/>
    <cellStyle name="Normal 3 2 3 2 2 2 2 2 7 3" xfId="10587" xr:uid="{00000000-0005-0000-0000-0000117E0000}"/>
    <cellStyle name="Normal 3 2 3 2 2 2 2 2 7 4" xfId="5522" xr:uid="{00000000-0005-0000-0000-0000127E0000}"/>
    <cellStyle name="Normal 3 2 3 2 2 2 2 2 8" xfId="1518" xr:uid="{00000000-0005-0000-0000-0000137E0000}"/>
    <cellStyle name="Normal 3 2 3 2 2 2 2 2 8 2" xfId="8120" xr:uid="{00000000-0005-0000-0000-0000147E0000}"/>
    <cellStyle name="Normal 3 2 3 2 2 2 2 2 8 3" xfId="10588" xr:uid="{00000000-0005-0000-0000-0000157E0000}"/>
    <cellStyle name="Normal 3 2 3 2 2 2 2 2 8 4" xfId="5696" xr:uid="{00000000-0005-0000-0000-0000167E0000}"/>
    <cellStyle name="Normal 3 2 3 2 2 2 2 2 9" xfId="1692" xr:uid="{00000000-0005-0000-0000-0000177E0000}"/>
    <cellStyle name="Normal 3 2 3 2 2 2 2 2 9 2" xfId="8121" xr:uid="{00000000-0005-0000-0000-0000187E0000}"/>
    <cellStyle name="Normal 3 2 3 2 2 2 2 2 9 3" xfId="10589" xr:uid="{00000000-0005-0000-0000-0000197E0000}"/>
    <cellStyle name="Normal 3 2 3 2 2 2 2 2 9 4" xfId="5870" xr:uid="{00000000-0005-0000-0000-00001A7E0000}"/>
    <cellStyle name="Normal 3 2 3 2 2 2 2 20" xfId="4149" xr:uid="{00000000-0005-0000-0000-00001B7E0000}"/>
    <cellStyle name="Normal 3 2 3 2 2 2 2 21" xfId="4321" xr:uid="{00000000-0005-0000-0000-00001C7E0000}"/>
    <cellStyle name="Normal 3 2 3 2 2 2 2 3" xfId="470" xr:uid="{00000000-0005-0000-0000-00001D7E0000}"/>
    <cellStyle name="Normal 3 2 3 2 2 2 2 3 2" xfId="3454" xr:uid="{00000000-0005-0000-0000-00001E7E0000}"/>
    <cellStyle name="Normal 3 2 3 2 2 2 2 3 2 2" xfId="8122" xr:uid="{00000000-0005-0000-0000-00001F7E0000}"/>
    <cellStyle name="Normal 3 2 3 2 2 2 2 3 3" xfId="10590" xr:uid="{00000000-0005-0000-0000-0000207E0000}"/>
    <cellStyle name="Normal 3 2 3 2 2 2 2 3 4" xfId="4576" xr:uid="{00000000-0005-0000-0000-0000217E0000}"/>
    <cellStyle name="Normal 3 2 3 2 2 2 2 4" xfId="644" xr:uid="{00000000-0005-0000-0000-0000227E0000}"/>
    <cellStyle name="Normal 3 2 3 2 2 2 2 4 2" xfId="3628" xr:uid="{00000000-0005-0000-0000-0000237E0000}"/>
    <cellStyle name="Normal 3 2 3 2 2 2 2 4 2 2" xfId="8123" xr:uid="{00000000-0005-0000-0000-0000247E0000}"/>
    <cellStyle name="Normal 3 2 3 2 2 2 2 4 3" xfId="10591" xr:uid="{00000000-0005-0000-0000-0000257E0000}"/>
    <cellStyle name="Normal 3 2 3 2 2 2 2 4 4" xfId="4793" xr:uid="{00000000-0005-0000-0000-0000267E0000}"/>
    <cellStyle name="Normal 3 2 3 2 2 2 2 5" xfId="818" xr:uid="{00000000-0005-0000-0000-0000277E0000}"/>
    <cellStyle name="Normal 3 2 3 2 2 2 2 5 2" xfId="3802" xr:uid="{00000000-0005-0000-0000-0000287E0000}"/>
    <cellStyle name="Normal 3 2 3 2 2 2 2 5 2 2" xfId="8124" xr:uid="{00000000-0005-0000-0000-0000297E0000}"/>
    <cellStyle name="Normal 3 2 3 2 2 2 2 5 3" xfId="10592" xr:uid="{00000000-0005-0000-0000-00002A7E0000}"/>
    <cellStyle name="Normal 3 2 3 2 2 2 2 5 4" xfId="4967" xr:uid="{00000000-0005-0000-0000-00002B7E0000}"/>
    <cellStyle name="Normal 3 2 3 2 2 2 2 6" xfId="993" xr:uid="{00000000-0005-0000-0000-00002C7E0000}"/>
    <cellStyle name="Normal 3 2 3 2 2 2 2 6 2" xfId="3977" xr:uid="{00000000-0005-0000-0000-00002D7E0000}"/>
    <cellStyle name="Normal 3 2 3 2 2 2 2 6 2 2" xfId="8125" xr:uid="{00000000-0005-0000-0000-00002E7E0000}"/>
    <cellStyle name="Normal 3 2 3 2 2 2 2 6 3" xfId="10593" xr:uid="{00000000-0005-0000-0000-00002F7E0000}"/>
    <cellStyle name="Normal 3 2 3 2 2 2 2 6 4" xfId="5141" xr:uid="{00000000-0005-0000-0000-0000307E0000}"/>
    <cellStyle name="Normal 3 2 3 2 2 2 2 7" xfId="1169" xr:uid="{00000000-0005-0000-0000-0000317E0000}"/>
    <cellStyle name="Normal 3 2 3 2 2 2 2 7 2" xfId="8126" xr:uid="{00000000-0005-0000-0000-0000327E0000}"/>
    <cellStyle name="Normal 3 2 3 2 2 2 2 7 3" xfId="10594" xr:uid="{00000000-0005-0000-0000-0000337E0000}"/>
    <cellStyle name="Normal 3 2 3 2 2 2 2 7 4" xfId="5315" xr:uid="{00000000-0005-0000-0000-0000347E0000}"/>
    <cellStyle name="Normal 3 2 3 2 2 2 2 8" xfId="1343" xr:uid="{00000000-0005-0000-0000-0000357E0000}"/>
    <cellStyle name="Normal 3 2 3 2 2 2 2 8 2" xfId="8127" xr:uid="{00000000-0005-0000-0000-0000367E0000}"/>
    <cellStyle name="Normal 3 2 3 2 2 2 2 8 3" xfId="10595" xr:uid="{00000000-0005-0000-0000-0000377E0000}"/>
    <cellStyle name="Normal 3 2 3 2 2 2 2 8 4" xfId="5521" xr:uid="{00000000-0005-0000-0000-0000387E0000}"/>
    <cellStyle name="Normal 3 2 3 2 2 2 2 9" xfId="1517" xr:uid="{00000000-0005-0000-0000-0000397E0000}"/>
    <cellStyle name="Normal 3 2 3 2 2 2 2 9 2" xfId="8128" xr:uid="{00000000-0005-0000-0000-00003A7E0000}"/>
    <cellStyle name="Normal 3 2 3 2 2 2 2 9 3" xfId="10596" xr:uid="{00000000-0005-0000-0000-00003B7E0000}"/>
    <cellStyle name="Normal 3 2 3 2 2 2 2 9 4" xfId="5695" xr:uid="{00000000-0005-0000-0000-00003C7E0000}"/>
    <cellStyle name="Normal 3 2 3 2 2 2 20" xfId="3071" xr:uid="{00000000-0005-0000-0000-00003D7E0000}"/>
    <cellStyle name="Normal 3 2 3 2 2 2 21" xfId="3180" xr:uid="{00000000-0005-0000-0000-00003E7E0000}"/>
    <cellStyle name="Normal 3 2 3 2 2 2 22" xfId="4148" xr:uid="{00000000-0005-0000-0000-00003F7E0000}"/>
    <cellStyle name="Normal 3 2 3 2 2 2 23" xfId="4320" xr:uid="{00000000-0005-0000-0000-0000407E0000}"/>
    <cellStyle name="Normal 3 2 3 2 2 2 3" xfId="279" xr:uid="{00000000-0005-0000-0000-0000417E0000}"/>
    <cellStyle name="Normal 3 2 3 2 2 2 3 10" xfId="1867" xr:uid="{00000000-0005-0000-0000-0000427E0000}"/>
    <cellStyle name="Normal 3 2 3 2 2 2 3 10 2" xfId="8130" xr:uid="{00000000-0005-0000-0000-0000437E0000}"/>
    <cellStyle name="Normal 3 2 3 2 2 2 3 10 3" xfId="10598" xr:uid="{00000000-0005-0000-0000-0000447E0000}"/>
    <cellStyle name="Normal 3 2 3 2 2 2 3 10 4" xfId="6045" xr:uid="{00000000-0005-0000-0000-0000457E0000}"/>
    <cellStyle name="Normal 3 2 3 2 2 2 3 11" xfId="2041" xr:uid="{00000000-0005-0000-0000-0000467E0000}"/>
    <cellStyle name="Normal 3 2 3 2 2 2 3 11 2" xfId="8131" xr:uid="{00000000-0005-0000-0000-0000477E0000}"/>
    <cellStyle name="Normal 3 2 3 2 2 2 3 11 3" xfId="10599" xr:uid="{00000000-0005-0000-0000-0000487E0000}"/>
    <cellStyle name="Normal 3 2 3 2 2 2 3 11 4" xfId="6219" xr:uid="{00000000-0005-0000-0000-0000497E0000}"/>
    <cellStyle name="Normal 3 2 3 2 2 2 3 12" xfId="2217" xr:uid="{00000000-0005-0000-0000-00004A7E0000}"/>
    <cellStyle name="Normal 3 2 3 2 2 2 3 12 2" xfId="8132" xr:uid="{00000000-0005-0000-0000-00004B7E0000}"/>
    <cellStyle name="Normal 3 2 3 2 2 2 3 12 3" xfId="10600" xr:uid="{00000000-0005-0000-0000-00004C7E0000}"/>
    <cellStyle name="Normal 3 2 3 2 2 2 3 12 4" xfId="6393" xr:uid="{00000000-0005-0000-0000-00004D7E0000}"/>
    <cellStyle name="Normal 3 2 3 2 2 2 3 13" xfId="2391" xr:uid="{00000000-0005-0000-0000-00004E7E0000}"/>
    <cellStyle name="Normal 3 2 3 2 2 2 3 13 2" xfId="8133" xr:uid="{00000000-0005-0000-0000-00004F7E0000}"/>
    <cellStyle name="Normal 3 2 3 2 2 2 3 13 3" xfId="10601" xr:uid="{00000000-0005-0000-0000-0000507E0000}"/>
    <cellStyle name="Normal 3 2 3 2 2 2 3 13 4" xfId="6571" xr:uid="{00000000-0005-0000-0000-0000517E0000}"/>
    <cellStyle name="Normal 3 2 3 2 2 2 3 14" xfId="2563" xr:uid="{00000000-0005-0000-0000-0000527E0000}"/>
    <cellStyle name="Normal 3 2 3 2 2 2 3 14 2" xfId="8134" xr:uid="{00000000-0005-0000-0000-0000537E0000}"/>
    <cellStyle name="Normal 3 2 3 2 2 2 3 14 3" xfId="10602" xr:uid="{00000000-0005-0000-0000-0000547E0000}"/>
    <cellStyle name="Normal 3 2 3 2 2 2 3 14 4" xfId="6745" xr:uid="{00000000-0005-0000-0000-0000557E0000}"/>
    <cellStyle name="Normal 3 2 3 2 2 2 3 15" xfId="2733" xr:uid="{00000000-0005-0000-0000-0000567E0000}"/>
    <cellStyle name="Normal 3 2 3 2 2 2 3 15 2" xfId="8129" xr:uid="{00000000-0005-0000-0000-0000577E0000}"/>
    <cellStyle name="Normal 3 2 3 2 2 2 3 16" xfId="2903" xr:uid="{00000000-0005-0000-0000-0000587E0000}"/>
    <cellStyle name="Normal 3 2 3 2 2 2 3 16 2" xfId="10597" xr:uid="{00000000-0005-0000-0000-0000597E0000}"/>
    <cellStyle name="Normal 3 2 3 2 2 2 3 17" xfId="3074" xr:uid="{00000000-0005-0000-0000-00005A7E0000}"/>
    <cellStyle name="Normal 3 2 3 2 2 2 3 17 2" xfId="11857" xr:uid="{00000000-0005-0000-0000-00005B7E0000}"/>
    <cellStyle name="Normal 3 2 3 2 2 2 3 18" xfId="3282" xr:uid="{00000000-0005-0000-0000-00005C7E0000}"/>
    <cellStyle name="Normal 3 2 3 2 2 2 3 19" xfId="4151" xr:uid="{00000000-0005-0000-0000-00005D7E0000}"/>
    <cellStyle name="Normal 3 2 3 2 2 2 3 2" xfId="472" xr:uid="{00000000-0005-0000-0000-00005E7E0000}"/>
    <cellStyle name="Normal 3 2 3 2 2 2 3 2 2" xfId="3456" xr:uid="{00000000-0005-0000-0000-00005F7E0000}"/>
    <cellStyle name="Normal 3 2 3 2 2 2 3 2 2 2" xfId="8135" xr:uid="{00000000-0005-0000-0000-0000607E0000}"/>
    <cellStyle name="Normal 3 2 3 2 2 2 3 2 3" xfId="10603" xr:uid="{00000000-0005-0000-0000-0000617E0000}"/>
    <cellStyle name="Normal 3 2 3 2 2 2 3 2 4" xfId="4578" xr:uid="{00000000-0005-0000-0000-0000627E0000}"/>
    <cellStyle name="Normal 3 2 3 2 2 2 3 20" xfId="4323" xr:uid="{00000000-0005-0000-0000-0000637E0000}"/>
    <cellStyle name="Normal 3 2 3 2 2 2 3 3" xfId="646" xr:uid="{00000000-0005-0000-0000-0000647E0000}"/>
    <cellStyle name="Normal 3 2 3 2 2 2 3 3 2" xfId="3630" xr:uid="{00000000-0005-0000-0000-0000657E0000}"/>
    <cellStyle name="Normal 3 2 3 2 2 2 3 3 2 2" xfId="8136" xr:uid="{00000000-0005-0000-0000-0000667E0000}"/>
    <cellStyle name="Normal 3 2 3 2 2 2 3 3 3" xfId="10604" xr:uid="{00000000-0005-0000-0000-0000677E0000}"/>
    <cellStyle name="Normal 3 2 3 2 2 2 3 3 4" xfId="4795" xr:uid="{00000000-0005-0000-0000-0000687E0000}"/>
    <cellStyle name="Normal 3 2 3 2 2 2 3 4" xfId="820" xr:uid="{00000000-0005-0000-0000-0000697E0000}"/>
    <cellStyle name="Normal 3 2 3 2 2 2 3 4 2" xfId="3804" xr:uid="{00000000-0005-0000-0000-00006A7E0000}"/>
    <cellStyle name="Normal 3 2 3 2 2 2 3 4 2 2" xfId="8137" xr:uid="{00000000-0005-0000-0000-00006B7E0000}"/>
    <cellStyle name="Normal 3 2 3 2 2 2 3 4 3" xfId="10605" xr:uid="{00000000-0005-0000-0000-00006C7E0000}"/>
    <cellStyle name="Normal 3 2 3 2 2 2 3 4 4" xfId="4969" xr:uid="{00000000-0005-0000-0000-00006D7E0000}"/>
    <cellStyle name="Normal 3 2 3 2 2 2 3 5" xfId="995" xr:uid="{00000000-0005-0000-0000-00006E7E0000}"/>
    <cellStyle name="Normal 3 2 3 2 2 2 3 5 2" xfId="3979" xr:uid="{00000000-0005-0000-0000-00006F7E0000}"/>
    <cellStyle name="Normal 3 2 3 2 2 2 3 5 2 2" xfId="8138" xr:uid="{00000000-0005-0000-0000-0000707E0000}"/>
    <cellStyle name="Normal 3 2 3 2 2 2 3 5 3" xfId="10606" xr:uid="{00000000-0005-0000-0000-0000717E0000}"/>
    <cellStyle name="Normal 3 2 3 2 2 2 3 5 4" xfId="5143" xr:uid="{00000000-0005-0000-0000-0000727E0000}"/>
    <cellStyle name="Normal 3 2 3 2 2 2 3 6" xfId="1171" xr:uid="{00000000-0005-0000-0000-0000737E0000}"/>
    <cellStyle name="Normal 3 2 3 2 2 2 3 6 2" xfId="8139" xr:uid="{00000000-0005-0000-0000-0000747E0000}"/>
    <cellStyle name="Normal 3 2 3 2 2 2 3 6 3" xfId="10607" xr:uid="{00000000-0005-0000-0000-0000757E0000}"/>
    <cellStyle name="Normal 3 2 3 2 2 2 3 6 4" xfId="5317" xr:uid="{00000000-0005-0000-0000-0000767E0000}"/>
    <cellStyle name="Normal 3 2 3 2 2 2 3 7" xfId="1345" xr:uid="{00000000-0005-0000-0000-0000777E0000}"/>
    <cellStyle name="Normal 3 2 3 2 2 2 3 7 2" xfId="8140" xr:uid="{00000000-0005-0000-0000-0000787E0000}"/>
    <cellStyle name="Normal 3 2 3 2 2 2 3 7 3" xfId="10608" xr:uid="{00000000-0005-0000-0000-0000797E0000}"/>
    <cellStyle name="Normal 3 2 3 2 2 2 3 7 4" xfId="5523" xr:uid="{00000000-0005-0000-0000-00007A7E0000}"/>
    <cellStyle name="Normal 3 2 3 2 2 2 3 8" xfId="1519" xr:uid="{00000000-0005-0000-0000-00007B7E0000}"/>
    <cellStyle name="Normal 3 2 3 2 2 2 3 8 2" xfId="8141" xr:uid="{00000000-0005-0000-0000-00007C7E0000}"/>
    <cellStyle name="Normal 3 2 3 2 2 2 3 8 3" xfId="10609" xr:uid="{00000000-0005-0000-0000-00007D7E0000}"/>
    <cellStyle name="Normal 3 2 3 2 2 2 3 8 4" xfId="5697" xr:uid="{00000000-0005-0000-0000-00007E7E0000}"/>
    <cellStyle name="Normal 3 2 3 2 2 2 3 9" xfId="1693" xr:uid="{00000000-0005-0000-0000-00007F7E0000}"/>
    <cellStyle name="Normal 3 2 3 2 2 2 3 9 2" xfId="8142" xr:uid="{00000000-0005-0000-0000-0000807E0000}"/>
    <cellStyle name="Normal 3 2 3 2 2 2 3 9 3" xfId="10610" xr:uid="{00000000-0005-0000-0000-0000817E0000}"/>
    <cellStyle name="Normal 3 2 3 2 2 2 3 9 4" xfId="5871" xr:uid="{00000000-0005-0000-0000-0000827E0000}"/>
    <cellStyle name="Normal 3 2 3 2 2 2 4" xfId="276" xr:uid="{00000000-0005-0000-0000-0000837E0000}"/>
    <cellStyle name="Normal 3 2 3 2 2 2 4 2" xfId="3279" xr:uid="{00000000-0005-0000-0000-0000847E0000}"/>
    <cellStyle name="Normal 3 2 3 2 2 2 4 2 2" xfId="8144" xr:uid="{00000000-0005-0000-0000-0000857E0000}"/>
    <cellStyle name="Normal 3 2 3 2 2 2 4 2 3" xfId="10612" xr:uid="{00000000-0005-0000-0000-0000867E0000}"/>
    <cellStyle name="Normal 3 2 3 2 2 2 4 2 4" xfId="5520" xr:uid="{00000000-0005-0000-0000-0000877E0000}"/>
    <cellStyle name="Normal 3 2 3 2 2 2 4 3" xfId="8143" xr:uid="{00000000-0005-0000-0000-0000887E0000}"/>
    <cellStyle name="Normal 3 2 3 2 2 2 4 4" xfId="10611" xr:uid="{00000000-0005-0000-0000-0000897E0000}"/>
    <cellStyle name="Normal 3 2 3 2 2 2 4 5" xfId="4575" xr:uid="{00000000-0005-0000-0000-00008A7E0000}"/>
    <cellStyle name="Normal 3 2 3 2 2 2 5" xfId="469" xr:uid="{00000000-0005-0000-0000-00008B7E0000}"/>
    <cellStyle name="Normal 3 2 3 2 2 2 5 2" xfId="3453" xr:uid="{00000000-0005-0000-0000-00008C7E0000}"/>
    <cellStyle name="Normal 3 2 3 2 2 2 5 2 2" xfId="8145" xr:uid="{00000000-0005-0000-0000-00008D7E0000}"/>
    <cellStyle name="Normal 3 2 3 2 2 2 5 3" xfId="10613" xr:uid="{00000000-0005-0000-0000-00008E7E0000}"/>
    <cellStyle name="Normal 3 2 3 2 2 2 5 4" xfId="4792" xr:uid="{00000000-0005-0000-0000-00008F7E0000}"/>
    <cellStyle name="Normal 3 2 3 2 2 2 6" xfId="643" xr:uid="{00000000-0005-0000-0000-0000907E0000}"/>
    <cellStyle name="Normal 3 2 3 2 2 2 6 2" xfId="3627" xr:uid="{00000000-0005-0000-0000-0000917E0000}"/>
    <cellStyle name="Normal 3 2 3 2 2 2 6 2 2" xfId="8146" xr:uid="{00000000-0005-0000-0000-0000927E0000}"/>
    <cellStyle name="Normal 3 2 3 2 2 2 6 3" xfId="10614" xr:uid="{00000000-0005-0000-0000-0000937E0000}"/>
    <cellStyle name="Normal 3 2 3 2 2 2 6 4" xfId="4966" xr:uid="{00000000-0005-0000-0000-0000947E0000}"/>
    <cellStyle name="Normal 3 2 3 2 2 2 7" xfId="817" xr:uid="{00000000-0005-0000-0000-0000957E0000}"/>
    <cellStyle name="Normal 3 2 3 2 2 2 7 2" xfId="3801" xr:uid="{00000000-0005-0000-0000-0000967E0000}"/>
    <cellStyle name="Normal 3 2 3 2 2 2 7 2 2" xfId="8147" xr:uid="{00000000-0005-0000-0000-0000977E0000}"/>
    <cellStyle name="Normal 3 2 3 2 2 2 7 3" xfId="10615" xr:uid="{00000000-0005-0000-0000-0000987E0000}"/>
    <cellStyle name="Normal 3 2 3 2 2 2 7 4" xfId="5140" xr:uid="{00000000-0005-0000-0000-0000997E0000}"/>
    <cellStyle name="Normal 3 2 3 2 2 2 8" xfId="992" xr:uid="{00000000-0005-0000-0000-00009A7E0000}"/>
    <cellStyle name="Normal 3 2 3 2 2 2 8 2" xfId="3976" xr:uid="{00000000-0005-0000-0000-00009B7E0000}"/>
    <cellStyle name="Normal 3 2 3 2 2 2 8 2 2" xfId="8148" xr:uid="{00000000-0005-0000-0000-00009C7E0000}"/>
    <cellStyle name="Normal 3 2 3 2 2 2 8 3" xfId="10616" xr:uid="{00000000-0005-0000-0000-00009D7E0000}"/>
    <cellStyle name="Normal 3 2 3 2 2 2 8 4" xfId="5314" xr:uid="{00000000-0005-0000-0000-00009E7E0000}"/>
    <cellStyle name="Normal 3 2 3 2 2 2 9" xfId="1168" xr:uid="{00000000-0005-0000-0000-00009F7E0000}"/>
    <cellStyle name="Normal 3 2 3 2 2 2 9 2" xfId="8149" xr:uid="{00000000-0005-0000-0000-0000A07E0000}"/>
    <cellStyle name="Normal 3 2 3 2 2 2 9 3" xfId="10617" xr:uid="{00000000-0005-0000-0000-0000A17E0000}"/>
    <cellStyle name="Normal 3 2 3 2 2 2 9 4" xfId="5425" xr:uid="{00000000-0005-0000-0000-0000A27E0000}"/>
    <cellStyle name="Normal 3 2 3 2 2 20" xfId="2899" xr:uid="{00000000-0005-0000-0000-0000A37E0000}"/>
    <cellStyle name="Normal 3 2 3 2 2 20 2" xfId="11853" xr:uid="{00000000-0005-0000-0000-0000A47E0000}"/>
    <cellStyle name="Normal 3 2 3 2 2 21" xfId="3070" xr:uid="{00000000-0005-0000-0000-0000A57E0000}"/>
    <cellStyle name="Normal 3 2 3 2 2 22" xfId="3167" xr:uid="{00000000-0005-0000-0000-0000A67E0000}"/>
    <cellStyle name="Normal 3 2 3 2 2 23" xfId="4147" xr:uid="{00000000-0005-0000-0000-0000A77E0000}"/>
    <cellStyle name="Normal 3 2 3 2 2 24" xfId="4319" xr:uid="{00000000-0005-0000-0000-0000A87E0000}"/>
    <cellStyle name="Normal 3 2 3 2 2 3" xfId="280" xr:uid="{00000000-0005-0000-0000-0000A97E0000}"/>
    <cellStyle name="Normal 3 2 3 2 2 3 10" xfId="1694" xr:uid="{00000000-0005-0000-0000-0000AA7E0000}"/>
    <cellStyle name="Normal 3 2 3 2 2 3 10 2" xfId="8151" xr:uid="{00000000-0005-0000-0000-0000AB7E0000}"/>
    <cellStyle name="Normal 3 2 3 2 2 3 10 3" xfId="10619" xr:uid="{00000000-0005-0000-0000-0000AC7E0000}"/>
    <cellStyle name="Normal 3 2 3 2 2 3 10 4" xfId="5872" xr:uid="{00000000-0005-0000-0000-0000AD7E0000}"/>
    <cellStyle name="Normal 3 2 3 2 2 3 11" xfId="1868" xr:uid="{00000000-0005-0000-0000-0000AE7E0000}"/>
    <cellStyle name="Normal 3 2 3 2 2 3 11 2" xfId="8152" xr:uid="{00000000-0005-0000-0000-0000AF7E0000}"/>
    <cellStyle name="Normal 3 2 3 2 2 3 11 3" xfId="10620" xr:uid="{00000000-0005-0000-0000-0000B07E0000}"/>
    <cellStyle name="Normal 3 2 3 2 2 3 11 4" xfId="6046" xr:uid="{00000000-0005-0000-0000-0000B17E0000}"/>
    <cellStyle name="Normal 3 2 3 2 2 3 12" xfId="2042" xr:uid="{00000000-0005-0000-0000-0000B27E0000}"/>
    <cellStyle name="Normal 3 2 3 2 2 3 12 2" xfId="8153" xr:uid="{00000000-0005-0000-0000-0000B37E0000}"/>
    <cellStyle name="Normal 3 2 3 2 2 3 12 3" xfId="10621" xr:uid="{00000000-0005-0000-0000-0000B47E0000}"/>
    <cellStyle name="Normal 3 2 3 2 2 3 12 4" xfId="6220" xr:uid="{00000000-0005-0000-0000-0000B57E0000}"/>
    <cellStyle name="Normal 3 2 3 2 2 3 13" xfId="2218" xr:uid="{00000000-0005-0000-0000-0000B67E0000}"/>
    <cellStyle name="Normal 3 2 3 2 2 3 13 2" xfId="8154" xr:uid="{00000000-0005-0000-0000-0000B77E0000}"/>
    <cellStyle name="Normal 3 2 3 2 2 3 13 3" xfId="10622" xr:uid="{00000000-0005-0000-0000-0000B87E0000}"/>
    <cellStyle name="Normal 3 2 3 2 2 3 13 4" xfId="6394" xr:uid="{00000000-0005-0000-0000-0000B97E0000}"/>
    <cellStyle name="Normal 3 2 3 2 2 3 14" xfId="2392" xr:uid="{00000000-0005-0000-0000-0000BA7E0000}"/>
    <cellStyle name="Normal 3 2 3 2 2 3 14 2" xfId="8155" xr:uid="{00000000-0005-0000-0000-0000BB7E0000}"/>
    <cellStyle name="Normal 3 2 3 2 2 3 14 3" xfId="10623" xr:uid="{00000000-0005-0000-0000-0000BC7E0000}"/>
    <cellStyle name="Normal 3 2 3 2 2 3 14 4" xfId="6572" xr:uid="{00000000-0005-0000-0000-0000BD7E0000}"/>
    <cellStyle name="Normal 3 2 3 2 2 3 15" xfId="2564" xr:uid="{00000000-0005-0000-0000-0000BE7E0000}"/>
    <cellStyle name="Normal 3 2 3 2 2 3 15 2" xfId="8156" xr:uid="{00000000-0005-0000-0000-0000BF7E0000}"/>
    <cellStyle name="Normal 3 2 3 2 2 3 15 3" xfId="10624" xr:uid="{00000000-0005-0000-0000-0000C07E0000}"/>
    <cellStyle name="Normal 3 2 3 2 2 3 15 4" xfId="6746" xr:uid="{00000000-0005-0000-0000-0000C17E0000}"/>
    <cellStyle name="Normal 3 2 3 2 2 3 16" xfId="2734" xr:uid="{00000000-0005-0000-0000-0000C27E0000}"/>
    <cellStyle name="Normal 3 2 3 2 2 3 16 2" xfId="8150" xr:uid="{00000000-0005-0000-0000-0000C37E0000}"/>
    <cellStyle name="Normal 3 2 3 2 2 3 17" xfId="2904" xr:uid="{00000000-0005-0000-0000-0000C47E0000}"/>
    <cellStyle name="Normal 3 2 3 2 2 3 17 2" xfId="10618" xr:uid="{00000000-0005-0000-0000-0000C57E0000}"/>
    <cellStyle name="Normal 3 2 3 2 2 3 18" xfId="3075" xr:uid="{00000000-0005-0000-0000-0000C67E0000}"/>
    <cellStyle name="Normal 3 2 3 2 2 3 18 2" xfId="11858" xr:uid="{00000000-0005-0000-0000-0000C77E0000}"/>
    <cellStyle name="Normal 3 2 3 2 2 3 19" xfId="3283" xr:uid="{00000000-0005-0000-0000-0000C87E0000}"/>
    <cellStyle name="Normal 3 2 3 2 2 3 2" xfId="281" xr:uid="{00000000-0005-0000-0000-0000C97E0000}"/>
    <cellStyle name="Normal 3 2 3 2 2 3 2 10" xfId="1869" xr:uid="{00000000-0005-0000-0000-0000CA7E0000}"/>
    <cellStyle name="Normal 3 2 3 2 2 3 2 10 2" xfId="8158" xr:uid="{00000000-0005-0000-0000-0000CB7E0000}"/>
    <cellStyle name="Normal 3 2 3 2 2 3 2 10 3" xfId="10626" xr:uid="{00000000-0005-0000-0000-0000CC7E0000}"/>
    <cellStyle name="Normal 3 2 3 2 2 3 2 10 4" xfId="6047" xr:uid="{00000000-0005-0000-0000-0000CD7E0000}"/>
    <cellStyle name="Normal 3 2 3 2 2 3 2 11" xfId="2043" xr:uid="{00000000-0005-0000-0000-0000CE7E0000}"/>
    <cellStyle name="Normal 3 2 3 2 2 3 2 11 2" xfId="8159" xr:uid="{00000000-0005-0000-0000-0000CF7E0000}"/>
    <cellStyle name="Normal 3 2 3 2 2 3 2 11 3" xfId="10627" xr:uid="{00000000-0005-0000-0000-0000D07E0000}"/>
    <cellStyle name="Normal 3 2 3 2 2 3 2 11 4" xfId="6221" xr:uid="{00000000-0005-0000-0000-0000D17E0000}"/>
    <cellStyle name="Normal 3 2 3 2 2 3 2 12" xfId="2219" xr:uid="{00000000-0005-0000-0000-0000D27E0000}"/>
    <cellStyle name="Normal 3 2 3 2 2 3 2 12 2" xfId="8160" xr:uid="{00000000-0005-0000-0000-0000D37E0000}"/>
    <cellStyle name="Normal 3 2 3 2 2 3 2 12 3" xfId="10628" xr:uid="{00000000-0005-0000-0000-0000D47E0000}"/>
    <cellStyle name="Normal 3 2 3 2 2 3 2 12 4" xfId="6395" xr:uid="{00000000-0005-0000-0000-0000D57E0000}"/>
    <cellStyle name="Normal 3 2 3 2 2 3 2 13" xfId="2393" xr:uid="{00000000-0005-0000-0000-0000D67E0000}"/>
    <cellStyle name="Normal 3 2 3 2 2 3 2 13 2" xfId="8161" xr:uid="{00000000-0005-0000-0000-0000D77E0000}"/>
    <cellStyle name="Normal 3 2 3 2 2 3 2 13 3" xfId="10629" xr:uid="{00000000-0005-0000-0000-0000D87E0000}"/>
    <cellStyle name="Normal 3 2 3 2 2 3 2 13 4" xfId="6573" xr:uid="{00000000-0005-0000-0000-0000D97E0000}"/>
    <cellStyle name="Normal 3 2 3 2 2 3 2 14" xfId="2565" xr:uid="{00000000-0005-0000-0000-0000DA7E0000}"/>
    <cellStyle name="Normal 3 2 3 2 2 3 2 14 2" xfId="8162" xr:uid="{00000000-0005-0000-0000-0000DB7E0000}"/>
    <cellStyle name="Normal 3 2 3 2 2 3 2 14 3" xfId="10630" xr:uid="{00000000-0005-0000-0000-0000DC7E0000}"/>
    <cellStyle name="Normal 3 2 3 2 2 3 2 14 4" xfId="6747" xr:uid="{00000000-0005-0000-0000-0000DD7E0000}"/>
    <cellStyle name="Normal 3 2 3 2 2 3 2 15" xfId="2735" xr:uid="{00000000-0005-0000-0000-0000DE7E0000}"/>
    <cellStyle name="Normal 3 2 3 2 2 3 2 15 2" xfId="8157" xr:uid="{00000000-0005-0000-0000-0000DF7E0000}"/>
    <cellStyle name="Normal 3 2 3 2 2 3 2 16" xfId="2905" xr:uid="{00000000-0005-0000-0000-0000E07E0000}"/>
    <cellStyle name="Normal 3 2 3 2 2 3 2 16 2" xfId="10625" xr:uid="{00000000-0005-0000-0000-0000E17E0000}"/>
    <cellStyle name="Normal 3 2 3 2 2 3 2 17" xfId="3076" xr:uid="{00000000-0005-0000-0000-0000E27E0000}"/>
    <cellStyle name="Normal 3 2 3 2 2 3 2 17 2" xfId="11859" xr:uid="{00000000-0005-0000-0000-0000E37E0000}"/>
    <cellStyle name="Normal 3 2 3 2 2 3 2 18" xfId="3284" xr:uid="{00000000-0005-0000-0000-0000E47E0000}"/>
    <cellStyle name="Normal 3 2 3 2 2 3 2 19" xfId="4153" xr:uid="{00000000-0005-0000-0000-0000E57E0000}"/>
    <cellStyle name="Normal 3 2 3 2 2 3 2 2" xfId="474" xr:uid="{00000000-0005-0000-0000-0000E67E0000}"/>
    <cellStyle name="Normal 3 2 3 2 2 3 2 2 2" xfId="3458" xr:uid="{00000000-0005-0000-0000-0000E77E0000}"/>
    <cellStyle name="Normal 3 2 3 2 2 3 2 2 2 2" xfId="8163" xr:uid="{00000000-0005-0000-0000-0000E87E0000}"/>
    <cellStyle name="Normal 3 2 3 2 2 3 2 2 3" xfId="10631" xr:uid="{00000000-0005-0000-0000-0000E97E0000}"/>
    <cellStyle name="Normal 3 2 3 2 2 3 2 2 4" xfId="4580" xr:uid="{00000000-0005-0000-0000-0000EA7E0000}"/>
    <cellStyle name="Normal 3 2 3 2 2 3 2 20" xfId="4325" xr:uid="{00000000-0005-0000-0000-0000EB7E0000}"/>
    <cellStyle name="Normal 3 2 3 2 2 3 2 3" xfId="648" xr:uid="{00000000-0005-0000-0000-0000EC7E0000}"/>
    <cellStyle name="Normal 3 2 3 2 2 3 2 3 2" xfId="3632" xr:uid="{00000000-0005-0000-0000-0000ED7E0000}"/>
    <cellStyle name="Normal 3 2 3 2 2 3 2 3 2 2" xfId="8164" xr:uid="{00000000-0005-0000-0000-0000EE7E0000}"/>
    <cellStyle name="Normal 3 2 3 2 2 3 2 3 3" xfId="10632" xr:uid="{00000000-0005-0000-0000-0000EF7E0000}"/>
    <cellStyle name="Normal 3 2 3 2 2 3 2 3 4" xfId="4797" xr:uid="{00000000-0005-0000-0000-0000F07E0000}"/>
    <cellStyle name="Normal 3 2 3 2 2 3 2 4" xfId="822" xr:uid="{00000000-0005-0000-0000-0000F17E0000}"/>
    <cellStyle name="Normal 3 2 3 2 2 3 2 4 2" xfId="3806" xr:uid="{00000000-0005-0000-0000-0000F27E0000}"/>
    <cellStyle name="Normal 3 2 3 2 2 3 2 4 2 2" xfId="8165" xr:uid="{00000000-0005-0000-0000-0000F37E0000}"/>
    <cellStyle name="Normal 3 2 3 2 2 3 2 4 3" xfId="10633" xr:uid="{00000000-0005-0000-0000-0000F47E0000}"/>
    <cellStyle name="Normal 3 2 3 2 2 3 2 4 4" xfId="4971" xr:uid="{00000000-0005-0000-0000-0000F57E0000}"/>
    <cellStyle name="Normal 3 2 3 2 2 3 2 5" xfId="997" xr:uid="{00000000-0005-0000-0000-0000F67E0000}"/>
    <cellStyle name="Normal 3 2 3 2 2 3 2 5 2" xfId="3981" xr:uid="{00000000-0005-0000-0000-0000F77E0000}"/>
    <cellStyle name="Normal 3 2 3 2 2 3 2 5 2 2" xfId="8166" xr:uid="{00000000-0005-0000-0000-0000F87E0000}"/>
    <cellStyle name="Normal 3 2 3 2 2 3 2 5 3" xfId="10634" xr:uid="{00000000-0005-0000-0000-0000F97E0000}"/>
    <cellStyle name="Normal 3 2 3 2 2 3 2 5 4" xfId="5145" xr:uid="{00000000-0005-0000-0000-0000FA7E0000}"/>
    <cellStyle name="Normal 3 2 3 2 2 3 2 6" xfId="1173" xr:uid="{00000000-0005-0000-0000-0000FB7E0000}"/>
    <cellStyle name="Normal 3 2 3 2 2 3 2 6 2" xfId="8167" xr:uid="{00000000-0005-0000-0000-0000FC7E0000}"/>
    <cellStyle name="Normal 3 2 3 2 2 3 2 6 3" xfId="10635" xr:uid="{00000000-0005-0000-0000-0000FD7E0000}"/>
    <cellStyle name="Normal 3 2 3 2 2 3 2 6 4" xfId="5319" xr:uid="{00000000-0005-0000-0000-0000FE7E0000}"/>
    <cellStyle name="Normal 3 2 3 2 2 3 2 7" xfId="1347" xr:uid="{00000000-0005-0000-0000-0000FF7E0000}"/>
    <cellStyle name="Normal 3 2 3 2 2 3 2 7 2" xfId="8168" xr:uid="{00000000-0005-0000-0000-0000007F0000}"/>
    <cellStyle name="Normal 3 2 3 2 2 3 2 7 3" xfId="10636" xr:uid="{00000000-0005-0000-0000-0000017F0000}"/>
    <cellStyle name="Normal 3 2 3 2 2 3 2 7 4" xfId="5525" xr:uid="{00000000-0005-0000-0000-0000027F0000}"/>
    <cellStyle name="Normal 3 2 3 2 2 3 2 8" xfId="1521" xr:uid="{00000000-0005-0000-0000-0000037F0000}"/>
    <cellStyle name="Normal 3 2 3 2 2 3 2 8 2" xfId="8169" xr:uid="{00000000-0005-0000-0000-0000047F0000}"/>
    <cellStyle name="Normal 3 2 3 2 2 3 2 8 3" xfId="10637" xr:uid="{00000000-0005-0000-0000-0000057F0000}"/>
    <cellStyle name="Normal 3 2 3 2 2 3 2 8 4" xfId="5699" xr:uid="{00000000-0005-0000-0000-0000067F0000}"/>
    <cellStyle name="Normal 3 2 3 2 2 3 2 9" xfId="1695" xr:uid="{00000000-0005-0000-0000-0000077F0000}"/>
    <cellStyle name="Normal 3 2 3 2 2 3 2 9 2" xfId="8170" xr:uid="{00000000-0005-0000-0000-0000087F0000}"/>
    <cellStyle name="Normal 3 2 3 2 2 3 2 9 3" xfId="10638" xr:uid="{00000000-0005-0000-0000-0000097F0000}"/>
    <cellStyle name="Normal 3 2 3 2 2 3 2 9 4" xfId="5873" xr:uid="{00000000-0005-0000-0000-00000A7F0000}"/>
    <cellStyle name="Normal 3 2 3 2 2 3 20" xfId="4152" xr:uid="{00000000-0005-0000-0000-00000B7F0000}"/>
    <cellStyle name="Normal 3 2 3 2 2 3 21" xfId="4324" xr:uid="{00000000-0005-0000-0000-00000C7F0000}"/>
    <cellStyle name="Normal 3 2 3 2 2 3 3" xfId="473" xr:uid="{00000000-0005-0000-0000-00000D7F0000}"/>
    <cellStyle name="Normal 3 2 3 2 2 3 3 2" xfId="3457" xr:uid="{00000000-0005-0000-0000-00000E7F0000}"/>
    <cellStyle name="Normal 3 2 3 2 2 3 3 2 2" xfId="8171" xr:uid="{00000000-0005-0000-0000-00000F7F0000}"/>
    <cellStyle name="Normal 3 2 3 2 2 3 3 3" xfId="10639" xr:uid="{00000000-0005-0000-0000-0000107F0000}"/>
    <cellStyle name="Normal 3 2 3 2 2 3 3 4" xfId="4579" xr:uid="{00000000-0005-0000-0000-0000117F0000}"/>
    <cellStyle name="Normal 3 2 3 2 2 3 4" xfId="647" xr:uid="{00000000-0005-0000-0000-0000127F0000}"/>
    <cellStyle name="Normal 3 2 3 2 2 3 4 2" xfId="3631" xr:uid="{00000000-0005-0000-0000-0000137F0000}"/>
    <cellStyle name="Normal 3 2 3 2 2 3 4 2 2" xfId="8172" xr:uid="{00000000-0005-0000-0000-0000147F0000}"/>
    <cellStyle name="Normal 3 2 3 2 2 3 4 3" xfId="10640" xr:uid="{00000000-0005-0000-0000-0000157F0000}"/>
    <cellStyle name="Normal 3 2 3 2 2 3 4 4" xfId="4796" xr:uid="{00000000-0005-0000-0000-0000167F0000}"/>
    <cellStyle name="Normal 3 2 3 2 2 3 5" xfId="821" xr:uid="{00000000-0005-0000-0000-0000177F0000}"/>
    <cellStyle name="Normal 3 2 3 2 2 3 5 2" xfId="3805" xr:uid="{00000000-0005-0000-0000-0000187F0000}"/>
    <cellStyle name="Normal 3 2 3 2 2 3 5 2 2" xfId="8173" xr:uid="{00000000-0005-0000-0000-0000197F0000}"/>
    <cellStyle name="Normal 3 2 3 2 2 3 5 3" xfId="10641" xr:uid="{00000000-0005-0000-0000-00001A7F0000}"/>
    <cellStyle name="Normal 3 2 3 2 2 3 5 4" xfId="4970" xr:uid="{00000000-0005-0000-0000-00001B7F0000}"/>
    <cellStyle name="Normal 3 2 3 2 2 3 6" xfId="996" xr:uid="{00000000-0005-0000-0000-00001C7F0000}"/>
    <cellStyle name="Normal 3 2 3 2 2 3 6 2" xfId="3980" xr:uid="{00000000-0005-0000-0000-00001D7F0000}"/>
    <cellStyle name="Normal 3 2 3 2 2 3 6 2 2" xfId="8174" xr:uid="{00000000-0005-0000-0000-00001E7F0000}"/>
    <cellStyle name="Normal 3 2 3 2 2 3 6 3" xfId="10642" xr:uid="{00000000-0005-0000-0000-00001F7F0000}"/>
    <cellStyle name="Normal 3 2 3 2 2 3 6 4" xfId="5144" xr:uid="{00000000-0005-0000-0000-0000207F0000}"/>
    <cellStyle name="Normal 3 2 3 2 2 3 7" xfId="1172" xr:uid="{00000000-0005-0000-0000-0000217F0000}"/>
    <cellStyle name="Normal 3 2 3 2 2 3 7 2" xfId="8175" xr:uid="{00000000-0005-0000-0000-0000227F0000}"/>
    <cellStyle name="Normal 3 2 3 2 2 3 7 3" xfId="10643" xr:uid="{00000000-0005-0000-0000-0000237F0000}"/>
    <cellStyle name="Normal 3 2 3 2 2 3 7 4" xfId="5318" xr:uid="{00000000-0005-0000-0000-0000247F0000}"/>
    <cellStyle name="Normal 3 2 3 2 2 3 8" xfId="1346" xr:uid="{00000000-0005-0000-0000-0000257F0000}"/>
    <cellStyle name="Normal 3 2 3 2 2 3 8 2" xfId="8176" xr:uid="{00000000-0005-0000-0000-0000267F0000}"/>
    <cellStyle name="Normal 3 2 3 2 2 3 8 3" xfId="10644" xr:uid="{00000000-0005-0000-0000-0000277F0000}"/>
    <cellStyle name="Normal 3 2 3 2 2 3 8 4" xfId="5524" xr:uid="{00000000-0005-0000-0000-0000287F0000}"/>
    <cellStyle name="Normal 3 2 3 2 2 3 9" xfId="1520" xr:uid="{00000000-0005-0000-0000-0000297F0000}"/>
    <cellStyle name="Normal 3 2 3 2 2 3 9 2" xfId="8177" xr:uid="{00000000-0005-0000-0000-00002A7F0000}"/>
    <cellStyle name="Normal 3 2 3 2 2 3 9 3" xfId="10645" xr:uid="{00000000-0005-0000-0000-00002B7F0000}"/>
    <cellStyle name="Normal 3 2 3 2 2 3 9 4" xfId="5698" xr:uid="{00000000-0005-0000-0000-00002C7F0000}"/>
    <cellStyle name="Normal 3 2 3 2 2 4" xfId="282" xr:uid="{00000000-0005-0000-0000-00002D7F0000}"/>
    <cellStyle name="Normal 3 2 3 2 2 4 10" xfId="1870" xr:uid="{00000000-0005-0000-0000-00002E7F0000}"/>
    <cellStyle name="Normal 3 2 3 2 2 4 10 2" xfId="8179" xr:uid="{00000000-0005-0000-0000-00002F7F0000}"/>
    <cellStyle name="Normal 3 2 3 2 2 4 10 3" xfId="10647" xr:uid="{00000000-0005-0000-0000-0000307F0000}"/>
    <cellStyle name="Normal 3 2 3 2 2 4 10 4" xfId="6048" xr:uid="{00000000-0005-0000-0000-0000317F0000}"/>
    <cellStyle name="Normal 3 2 3 2 2 4 11" xfId="2044" xr:uid="{00000000-0005-0000-0000-0000327F0000}"/>
    <cellStyle name="Normal 3 2 3 2 2 4 11 2" xfId="8180" xr:uid="{00000000-0005-0000-0000-0000337F0000}"/>
    <cellStyle name="Normal 3 2 3 2 2 4 11 3" xfId="10648" xr:uid="{00000000-0005-0000-0000-0000347F0000}"/>
    <cellStyle name="Normal 3 2 3 2 2 4 11 4" xfId="6222" xr:uid="{00000000-0005-0000-0000-0000357F0000}"/>
    <cellStyle name="Normal 3 2 3 2 2 4 12" xfId="2220" xr:uid="{00000000-0005-0000-0000-0000367F0000}"/>
    <cellStyle name="Normal 3 2 3 2 2 4 12 2" xfId="8181" xr:uid="{00000000-0005-0000-0000-0000377F0000}"/>
    <cellStyle name="Normal 3 2 3 2 2 4 12 3" xfId="10649" xr:uid="{00000000-0005-0000-0000-0000387F0000}"/>
    <cellStyle name="Normal 3 2 3 2 2 4 12 4" xfId="6396" xr:uid="{00000000-0005-0000-0000-0000397F0000}"/>
    <cellStyle name="Normal 3 2 3 2 2 4 13" xfId="2394" xr:uid="{00000000-0005-0000-0000-00003A7F0000}"/>
    <cellStyle name="Normal 3 2 3 2 2 4 13 2" xfId="8182" xr:uid="{00000000-0005-0000-0000-00003B7F0000}"/>
    <cellStyle name="Normal 3 2 3 2 2 4 13 3" xfId="10650" xr:uid="{00000000-0005-0000-0000-00003C7F0000}"/>
    <cellStyle name="Normal 3 2 3 2 2 4 13 4" xfId="6574" xr:uid="{00000000-0005-0000-0000-00003D7F0000}"/>
    <cellStyle name="Normal 3 2 3 2 2 4 14" xfId="2566" xr:uid="{00000000-0005-0000-0000-00003E7F0000}"/>
    <cellStyle name="Normal 3 2 3 2 2 4 14 2" xfId="8183" xr:uid="{00000000-0005-0000-0000-00003F7F0000}"/>
    <cellStyle name="Normal 3 2 3 2 2 4 14 3" xfId="10651" xr:uid="{00000000-0005-0000-0000-0000407F0000}"/>
    <cellStyle name="Normal 3 2 3 2 2 4 14 4" xfId="6748" xr:uid="{00000000-0005-0000-0000-0000417F0000}"/>
    <cellStyle name="Normal 3 2 3 2 2 4 15" xfId="2736" xr:uid="{00000000-0005-0000-0000-0000427F0000}"/>
    <cellStyle name="Normal 3 2 3 2 2 4 15 2" xfId="8178" xr:uid="{00000000-0005-0000-0000-0000437F0000}"/>
    <cellStyle name="Normal 3 2 3 2 2 4 16" xfId="2906" xr:uid="{00000000-0005-0000-0000-0000447F0000}"/>
    <cellStyle name="Normal 3 2 3 2 2 4 16 2" xfId="10646" xr:uid="{00000000-0005-0000-0000-0000457F0000}"/>
    <cellStyle name="Normal 3 2 3 2 2 4 17" xfId="3077" xr:uid="{00000000-0005-0000-0000-0000467F0000}"/>
    <cellStyle name="Normal 3 2 3 2 2 4 17 2" xfId="11860" xr:uid="{00000000-0005-0000-0000-0000477F0000}"/>
    <cellStyle name="Normal 3 2 3 2 2 4 18" xfId="3285" xr:uid="{00000000-0005-0000-0000-0000487F0000}"/>
    <cellStyle name="Normal 3 2 3 2 2 4 19" xfId="4154" xr:uid="{00000000-0005-0000-0000-0000497F0000}"/>
    <cellStyle name="Normal 3 2 3 2 2 4 2" xfId="475" xr:uid="{00000000-0005-0000-0000-00004A7F0000}"/>
    <cellStyle name="Normal 3 2 3 2 2 4 2 2" xfId="3459" xr:uid="{00000000-0005-0000-0000-00004B7F0000}"/>
    <cellStyle name="Normal 3 2 3 2 2 4 2 2 2" xfId="8184" xr:uid="{00000000-0005-0000-0000-00004C7F0000}"/>
    <cellStyle name="Normal 3 2 3 2 2 4 2 3" xfId="10652" xr:uid="{00000000-0005-0000-0000-00004D7F0000}"/>
    <cellStyle name="Normal 3 2 3 2 2 4 2 4" xfId="4581" xr:uid="{00000000-0005-0000-0000-00004E7F0000}"/>
    <cellStyle name="Normal 3 2 3 2 2 4 20" xfId="4326" xr:uid="{00000000-0005-0000-0000-00004F7F0000}"/>
    <cellStyle name="Normal 3 2 3 2 2 4 3" xfId="649" xr:uid="{00000000-0005-0000-0000-0000507F0000}"/>
    <cellStyle name="Normal 3 2 3 2 2 4 3 2" xfId="3633" xr:uid="{00000000-0005-0000-0000-0000517F0000}"/>
    <cellStyle name="Normal 3 2 3 2 2 4 3 2 2" xfId="8185" xr:uid="{00000000-0005-0000-0000-0000527F0000}"/>
    <cellStyle name="Normal 3 2 3 2 2 4 3 3" xfId="10653" xr:uid="{00000000-0005-0000-0000-0000537F0000}"/>
    <cellStyle name="Normal 3 2 3 2 2 4 3 4" xfId="4798" xr:uid="{00000000-0005-0000-0000-0000547F0000}"/>
    <cellStyle name="Normal 3 2 3 2 2 4 4" xfId="823" xr:uid="{00000000-0005-0000-0000-0000557F0000}"/>
    <cellStyle name="Normal 3 2 3 2 2 4 4 2" xfId="3807" xr:uid="{00000000-0005-0000-0000-0000567F0000}"/>
    <cellStyle name="Normal 3 2 3 2 2 4 4 2 2" xfId="8186" xr:uid="{00000000-0005-0000-0000-0000577F0000}"/>
    <cellStyle name="Normal 3 2 3 2 2 4 4 3" xfId="10654" xr:uid="{00000000-0005-0000-0000-0000587F0000}"/>
    <cellStyle name="Normal 3 2 3 2 2 4 4 4" xfId="4972" xr:uid="{00000000-0005-0000-0000-0000597F0000}"/>
    <cellStyle name="Normal 3 2 3 2 2 4 5" xfId="998" xr:uid="{00000000-0005-0000-0000-00005A7F0000}"/>
    <cellStyle name="Normal 3 2 3 2 2 4 5 2" xfId="3982" xr:uid="{00000000-0005-0000-0000-00005B7F0000}"/>
    <cellStyle name="Normal 3 2 3 2 2 4 5 2 2" xfId="8187" xr:uid="{00000000-0005-0000-0000-00005C7F0000}"/>
    <cellStyle name="Normal 3 2 3 2 2 4 5 3" xfId="10655" xr:uid="{00000000-0005-0000-0000-00005D7F0000}"/>
    <cellStyle name="Normal 3 2 3 2 2 4 5 4" xfId="5146" xr:uid="{00000000-0005-0000-0000-00005E7F0000}"/>
    <cellStyle name="Normal 3 2 3 2 2 4 6" xfId="1174" xr:uid="{00000000-0005-0000-0000-00005F7F0000}"/>
    <cellStyle name="Normal 3 2 3 2 2 4 6 2" xfId="8188" xr:uid="{00000000-0005-0000-0000-0000607F0000}"/>
    <cellStyle name="Normal 3 2 3 2 2 4 6 3" xfId="10656" xr:uid="{00000000-0005-0000-0000-0000617F0000}"/>
    <cellStyle name="Normal 3 2 3 2 2 4 6 4" xfId="5320" xr:uid="{00000000-0005-0000-0000-0000627F0000}"/>
    <cellStyle name="Normal 3 2 3 2 2 4 7" xfId="1348" xr:uid="{00000000-0005-0000-0000-0000637F0000}"/>
    <cellStyle name="Normal 3 2 3 2 2 4 7 2" xfId="8189" xr:uid="{00000000-0005-0000-0000-0000647F0000}"/>
    <cellStyle name="Normal 3 2 3 2 2 4 7 3" xfId="10657" xr:uid="{00000000-0005-0000-0000-0000657F0000}"/>
    <cellStyle name="Normal 3 2 3 2 2 4 7 4" xfId="5526" xr:uid="{00000000-0005-0000-0000-0000667F0000}"/>
    <cellStyle name="Normal 3 2 3 2 2 4 8" xfId="1522" xr:uid="{00000000-0005-0000-0000-0000677F0000}"/>
    <cellStyle name="Normal 3 2 3 2 2 4 8 2" xfId="8190" xr:uid="{00000000-0005-0000-0000-0000687F0000}"/>
    <cellStyle name="Normal 3 2 3 2 2 4 8 3" xfId="10658" xr:uid="{00000000-0005-0000-0000-0000697F0000}"/>
    <cellStyle name="Normal 3 2 3 2 2 4 8 4" xfId="5700" xr:uid="{00000000-0005-0000-0000-00006A7F0000}"/>
    <cellStyle name="Normal 3 2 3 2 2 4 9" xfId="1696" xr:uid="{00000000-0005-0000-0000-00006B7F0000}"/>
    <cellStyle name="Normal 3 2 3 2 2 4 9 2" xfId="8191" xr:uid="{00000000-0005-0000-0000-00006C7F0000}"/>
    <cellStyle name="Normal 3 2 3 2 2 4 9 3" xfId="10659" xr:uid="{00000000-0005-0000-0000-00006D7F0000}"/>
    <cellStyle name="Normal 3 2 3 2 2 4 9 4" xfId="5874" xr:uid="{00000000-0005-0000-0000-00006E7F0000}"/>
    <cellStyle name="Normal 3 2 3 2 2 5" xfId="275" xr:uid="{00000000-0005-0000-0000-00006F7F0000}"/>
    <cellStyle name="Normal 3 2 3 2 2 5 2" xfId="3278" xr:uid="{00000000-0005-0000-0000-0000707F0000}"/>
    <cellStyle name="Normal 3 2 3 2 2 5 2 2" xfId="8193" xr:uid="{00000000-0005-0000-0000-0000717F0000}"/>
    <cellStyle name="Normal 3 2 3 2 2 5 2 3" xfId="10661" xr:uid="{00000000-0005-0000-0000-0000727F0000}"/>
    <cellStyle name="Normal 3 2 3 2 2 5 2 4" xfId="5519" xr:uid="{00000000-0005-0000-0000-0000737F0000}"/>
    <cellStyle name="Normal 3 2 3 2 2 5 3" xfId="8192" xr:uid="{00000000-0005-0000-0000-0000747F0000}"/>
    <cellStyle name="Normal 3 2 3 2 2 5 4" xfId="10660" xr:uid="{00000000-0005-0000-0000-0000757F0000}"/>
    <cellStyle name="Normal 3 2 3 2 2 5 5" xfId="4574" xr:uid="{00000000-0005-0000-0000-0000767F0000}"/>
    <cellStyle name="Normal 3 2 3 2 2 6" xfId="468" xr:uid="{00000000-0005-0000-0000-0000777F0000}"/>
    <cellStyle name="Normal 3 2 3 2 2 6 2" xfId="3452" xr:uid="{00000000-0005-0000-0000-0000787F0000}"/>
    <cellStyle name="Normal 3 2 3 2 2 6 2 2" xfId="8194" xr:uid="{00000000-0005-0000-0000-0000797F0000}"/>
    <cellStyle name="Normal 3 2 3 2 2 6 3" xfId="10662" xr:uid="{00000000-0005-0000-0000-00007A7F0000}"/>
    <cellStyle name="Normal 3 2 3 2 2 6 4" xfId="4791" xr:uid="{00000000-0005-0000-0000-00007B7F0000}"/>
    <cellStyle name="Normal 3 2 3 2 2 7" xfId="642" xr:uid="{00000000-0005-0000-0000-00007C7F0000}"/>
    <cellStyle name="Normal 3 2 3 2 2 7 2" xfId="3626" xr:uid="{00000000-0005-0000-0000-00007D7F0000}"/>
    <cellStyle name="Normal 3 2 3 2 2 7 2 2" xfId="8195" xr:uid="{00000000-0005-0000-0000-00007E7F0000}"/>
    <cellStyle name="Normal 3 2 3 2 2 7 3" xfId="10663" xr:uid="{00000000-0005-0000-0000-00007F7F0000}"/>
    <cellStyle name="Normal 3 2 3 2 2 7 4" xfId="4965" xr:uid="{00000000-0005-0000-0000-0000807F0000}"/>
    <cellStyle name="Normal 3 2 3 2 2 8" xfId="816" xr:uid="{00000000-0005-0000-0000-0000817F0000}"/>
    <cellStyle name="Normal 3 2 3 2 2 8 2" xfId="3800" xr:uid="{00000000-0005-0000-0000-0000827F0000}"/>
    <cellStyle name="Normal 3 2 3 2 2 8 2 2" xfId="8196" xr:uid="{00000000-0005-0000-0000-0000837F0000}"/>
    <cellStyle name="Normal 3 2 3 2 2 8 3" xfId="10664" xr:uid="{00000000-0005-0000-0000-0000847F0000}"/>
    <cellStyle name="Normal 3 2 3 2 2 8 4" xfId="5139" xr:uid="{00000000-0005-0000-0000-0000857F0000}"/>
    <cellStyle name="Normal 3 2 3 2 2 9" xfId="991" xr:uid="{00000000-0005-0000-0000-0000867F0000}"/>
    <cellStyle name="Normal 3 2 3 2 2 9 2" xfId="3975" xr:uid="{00000000-0005-0000-0000-0000877F0000}"/>
    <cellStyle name="Normal 3 2 3 2 2 9 2 2" xfId="8197" xr:uid="{00000000-0005-0000-0000-0000887F0000}"/>
    <cellStyle name="Normal 3 2 3 2 2 9 3" xfId="10665" xr:uid="{00000000-0005-0000-0000-0000897F0000}"/>
    <cellStyle name="Normal 3 2 3 2 2 9 4" xfId="5313" xr:uid="{00000000-0005-0000-0000-00008A7F0000}"/>
    <cellStyle name="Normal 3 2 3 2 20" xfId="2558" xr:uid="{00000000-0005-0000-0000-00008B7F0000}"/>
    <cellStyle name="Normal 3 2 3 2 20 2" xfId="8073" xr:uid="{00000000-0005-0000-0000-00008C7F0000}"/>
    <cellStyle name="Normal 3 2 3 2 21" xfId="2728" xr:uid="{00000000-0005-0000-0000-00008D7F0000}"/>
    <cellStyle name="Normal 3 2 3 2 21 2" xfId="10541" xr:uid="{00000000-0005-0000-0000-00008E7F0000}"/>
    <cellStyle name="Normal 3 2 3 2 22" xfId="2898" xr:uid="{00000000-0005-0000-0000-00008F7F0000}"/>
    <cellStyle name="Normal 3 2 3 2 22 2" xfId="11852" xr:uid="{00000000-0005-0000-0000-0000907F0000}"/>
    <cellStyle name="Normal 3 2 3 2 23" xfId="3069" xr:uid="{00000000-0005-0000-0000-0000917F0000}"/>
    <cellStyle name="Normal 3 2 3 2 24" xfId="3160" xr:uid="{00000000-0005-0000-0000-0000927F0000}"/>
    <cellStyle name="Normal 3 2 3 2 25" xfId="4146" xr:uid="{00000000-0005-0000-0000-0000937F0000}"/>
    <cellStyle name="Normal 3 2 3 2 26" xfId="4318" xr:uid="{00000000-0005-0000-0000-0000947F0000}"/>
    <cellStyle name="Normal 3 2 3 2 3" xfId="122" xr:uid="{00000000-0005-0000-0000-0000957F0000}"/>
    <cellStyle name="Normal 3 2 3 2 3 10" xfId="1349" xr:uid="{00000000-0005-0000-0000-0000967F0000}"/>
    <cellStyle name="Normal 3 2 3 2 3 10 2" xfId="8199" xr:uid="{00000000-0005-0000-0000-0000977F0000}"/>
    <cellStyle name="Normal 3 2 3 2 3 10 3" xfId="10667" xr:uid="{00000000-0005-0000-0000-0000987F0000}"/>
    <cellStyle name="Normal 3 2 3 2 3 10 4" xfId="5701" xr:uid="{00000000-0005-0000-0000-0000997F0000}"/>
    <cellStyle name="Normal 3 2 3 2 3 11" xfId="1523" xr:uid="{00000000-0005-0000-0000-00009A7F0000}"/>
    <cellStyle name="Normal 3 2 3 2 3 11 2" xfId="8200" xr:uid="{00000000-0005-0000-0000-00009B7F0000}"/>
    <cellStyle name="Normal 3 2 3 2 3 11 3" xfId="10668" xr:uid="{00000000-0005-0000-0000-00009C7F0000}"/>
    <cellStyle name="Normal 3 2 3 2 3 11 4" xfId="5875" xr:uid="{00000000-0005-0000-0000-00009D7F0000}"/>
    <cellStyle name="Normal 3 2 3 2 3 12" xfId="1697" xr:uid="{00000000-0005-0000-0000-00009E7F0000}"/>
    <cellStyle name="Normal 3 2 3 2 3 12 2" xfId="8201" xr:uid="{00000000-0005-0000-0000-00009F7F0000}"/>
    <cellStyle name="Normal 3 2 3 2 3 12 3" xfId="10669" xr:uid="{00000000-0005-0000-0000-0000A07F0000}"/>
    <cellStyle name="Normal 3 2 3 2 3 12 4" xfId="6049" xr:uid="{00000000-0005-0000-0000-0000A17F0000}"/>
    <cellStyle name="Normal 3 2 3 2 3 13" xfId="1871" xr:uid="{00000000-0005-0000-0000-0000A27F0000}"/>
    <cellStyle name="Normal 3 2 3 2 3 13 2" xfId="8202" xr:uid="{00000000-0005-0000-0000-0000A37F0000}"/>
    <cellStyle name="Normal 3 2 3 2 3 13 3" xfId="10670" xr:uid="{00000000-0005-0000-0000-0000A47F0000}"/>
    <cellStyle name="Normal 3 2 3 2 3 13 4" xfId="6223" xr:uid="{00000000-0005-0000-0000-0000A57F0000}"/>
    <cellStyle name="Normal 3 2 3 2 3 14" xfId="2045" xr:uid="{00000000-0005-0000-0000-0000A67F0000}"/>
    <cellStyle name="Normal 3 2 3 2 3 14 2" xfId="8203" xr:uid="{00000000-0005-0000-0000-0000A77F0000}"/>
    <cellStyle name="Normal 3 2 3 2 3 14 3" xfId="10671" xr:uid="{00000000-0005-0000-0000-0000A87F0000}"/>
    <cellStyle name="Normal 3 2 3 2 3 14 4" xfId="6397" xr:uid="{00000000-0005-0000-0000-0000A97F0000}"/>
    <cellStyle name="Normal 3 2 3 2 3 15" xfId="2221" xr:uid="{00000000-0005-0000-0000-0000AA7F0000}"/>
    <cellStyle name="Normal 3 2 3 2 3 15 2" xfId="8204" xr:uid="{00000000-0005-0000-0000-0000AB7F0000}"/>
    <cellStyle name="Normal 3 2 3 2 3 15 3" xfId="10672" xr:uid="{00000000-0005-0000-0000-0000AC7F0000}"/>
    <cellStyle name="Normal 3 2 3 2 3 15 4" xfId="6575" xr:uid="{00000000-0005-0000-0000-0000AD7F0000}"/>
    <cellStyle name="Normal 3 2 3 2 3 16" xfId="2395" xr:uid="{00000000-0005-0000-0000-0000AE7F0000}"/>
    <cellStyle name="Normal 3 2 3 2 3 16 2" xfId="8205" xr:uid="{00000000-0005-0000-0000-0000AF7F0000}"/>
    <cellStyle name="Normal 3 2 3 2 3 16 3" xfId="10673" xr:uid="{00000000-0005-0000-0000-0000B07F0000}"/>
    <cellStyle name="Normal 3 2 3 2 3 16 4" xfId="6749" xr:uid="{00000000-0005-0000-0000-0000B17F0000}"/>
    <cellStyle name="Normal 3 2 3 2 3 17" xfId="2567" xr:uid="{00000000-0005-0000-0000-0000B27F0000}"/>
    <cellStyle name="Normal 3 2 3 2 3 17 2" xfId="8198" xr:uid="{00000000-0005-0000-0000-0000B37F0000}"/>
    <cellStyle name="Normal 3 2 3 2 3 18" xfId="2737" xr:uid="{00000000-0005-0000-0000-0000B47F0000}"/>
    <cellStyle name="Normal 3 2 3 2 3 18 2" xfId="10666" xr:uid="{00000000-0005-0000-0000-0000B57F0000}"/>
    <cellStyle name="Normal 3 2 3 2 3 19" xfId="2907" xr:uid="{00000000-0005-0000-0000-0000B67F0000}"/>
    <cellStyle name="Normal 3 2 3 2 3 19 2" xfId="11861" xr:uid="{00000000-0005-0000-0000-0000B77F0000}"/>
    <cellStyle name="Normal 3 2 3 2 3 2" xfId="284" xr:uid="{00000000-0005-0000-0000-0000B87F0000}"/>
    <cellStyle name="Normal 3 2 3 2 3 2 10" xfId="1698" xr:uid="{00000000-0005-0000-0000-0000B97F0000}"/>
    <cellStyle name="Normal 3 2 3 2 3 2 10 2" xfId="8207" xr:uid="{00000000-0005-0000-0000-0000BA7F0000}"/>
    <cellStyle name="Normal 3 2 3 2 3 2 10 3" xfId="10675" xr:uid="{00000000-0005-0000-0000-0000BB7F0000}"/>
    <cellStyle name="Normal 3 2 3 2 3 2 10 4" xfId="5876" xr:uid="{00000000-0005-0000-0000-0000BC7F0000}"/>
    <cellStyle name="Normal 3 2 3 2 3 2 11" xfId="1872" xr:uid="{00000000-0005-0000-0000-0000BD7F0000}"/>
    <cellStyle name="Normal 3 2 3 2 3 2 11 2" xfId="8208" xr:uid="{00000000-0005-0000-0000-0000BE7F0000}"/>
    <cellStyle name="Normal 3 2 3 2 3 2 11 3" xfId="10676" xr:uid="{00000000-0005-0000-0000-0000BF7F0000}"/>
    <cellStyle name="Normal 3 2 3 2 3 2 11 4" xfId="6050" xr:uid="{00000000-0005-0000-0000-0000C07F0000}"/>
    <cellStyle name="Normal 3 2 3 2 3 2 12" xfId="2046" xr:uid="{00000000-0005-0000-0000-0000C17F0000}"/>
    <cellStyle name="Normal 3 2 3 2 3 2 12 2" xfId="8209" xr:uid="{00000000-0005-0000-0000-0000C27F0000}"/>
    <cellStyle name="Normal 3 2 3 2 3 2 12 3" xfId="10677" xr:uid="{00000000-0005-0000-0000-0000C37F0000}"/>
    <cellStyle name="Normal 3 2 3 2 3 2 12 4" xfId="6224" xr:uid="{00000000-0005-0000-0000-0000C47F0000}"/>
    <cellStyle name="Normal 3 2 3 2 3 2 13" xfId="2222" xr:uid="{00000000-0005-0000-0000-0000C57F0000}"/>
    <cellStyle name="Normal 3 2 3 2 3 2 13 2" xfId="8210" xr:uid="{00000000-0005-0000-0000-0000C67F0000}"/>
    <cellStyle name="Normal 3 2 3 2 3 2 13 3" xfId="10678" xr:uid="{00000000-0005-0000-0000-0000C77F0000}"/>
    <cellStyle name="Normal 3 2 3 2 3 2 13 4" xfId="6398" xr:uid="{00000000-0005-0000-0000-0000C87F0000}"/>
    <cellStyle name="Normal 3 2 3 2 3 2 14" xfId="2396" xr:uid="{00000000-0005-0000-0000-0000C97F0000}"/>
    <cellStyle name="Normal 3 2 3 2 3 2 14 2" xfId="8211" xr:uid="{00000000-0005-0000-0000-0000CA7F0000}"/>
    <cellStyle name="Normal 3 2 3 2 3 2 14 3" xfId="10679" xr:uid="{00000000-0005-0000-0000-0000CB7F0000}"/>
    <cellStyle name="Normal 3 2 3 2 3 2 14 4" xfId="6576" xr:uid="{00000000-0005-0000-0000-0000CC7F0000}"/>
    <cellStyle name="Normal 3 2 3 2 3 2 15" xfId="2568" xr:uid="{00000000-0005-0000-0000-0000CD7F0000}"/>
    <cellStyle name="Normal 3 2 3 2 3 2 15 2" xfId="8212" xr:uid="{00000000-0005-0000-0000-0000CE7F0000}"/>
    <cellStyle name="Normal 3 2 3 2 3 2 15 3" xfId="10680" xr:uid="{00000000-0005-0000-0000-0000CF7F0000}"/>
    <cellStyle name="Normal 3 2 3 2 3 2 15 4" xfId="6750" xr:uid="{00000000-0005-0000-0000-0000D07F0000}"/>
    <cellStyle name="Normal 3 2 3 2 3 2 16" xfId="2738" xr:uid="{00000000-0005-0000-0000-0000D17F0000}"/>
    <cellStyle name="Normal 3 2 3 2 3 2 16 2" xfId="8206" xr:uid="{00000000-0005-0000-0000-0000D27F0000}"/>
    <cellStyle name="Normal 3 2 3 2 3 2 17" xfId="2908" xr:uid="{00000000-0005-0000-0000-0000D37F0000}"/>
    <cellStyle name="Normal 3 2 3 2 3 2 17 2" xfId="10674" xr:uid="{00000000-0005-0000-0000-0000D47F0000}"/>
    <cellStyle name="Normal 3 2 3 2 3 2 18" xfId="3079" xr:uid="{00000000-0005-0000-0000-0000D57F0000}"/>
    <cellStyle name="Normal 3 2 3 2 3 2 18 2" xfId="11862" xr:uid="{00000000-0005-0000-0000-0000D67F0000}"/>
    <cellStyle name="Normal 3 2 3 2 3 2 19" xfId="3287" xr:uid="{00000000-0005-0000-0000-0000D77F0000}"/>
    <cellStyle name="Normal 3 2 3 2 3 2 2" xfId="285" xr:uid="{00000000-0005-0000-0000-0000D87F0000}"/>
    <cellStyle name="Normal 3 2 3 2 3 2 2 10" xfId="1873" xr:uid="{00000000-0005-0000-0000-0000D97F0000}"/>
    <cellStyle name="Normal 3 2 3 2 3 2 2 10 2" xfId="8214" xr:uid="{00000000-0005-0000-0000-0000DA7F0000}"/>
    <cellStyle name="Normal 3 2 3 2 3 2 2 10 3" xfId="10682" xr:uid="{00000000-0005-0000-0000-0000DB7F0000}"/>
    <cellStyle name="Normal 3 2 3 2 3 2 2 10 4" xfId="6051" xr:uid="{00000000-0005-0000-0000-0000DC7F0000}"/>
    <cellStyle name="Normal 3 2 3 2 3 2 2 11" xfId="2047" xr:uid="{00000000-0005-0000-0000-0000DD7F0000}"/>
    <cellStyle name="Normal 3 2 3 2 3 2 2 11 2" xfId="8215" xr:uid="{00000000-0005-0000-0000-0000DE7F0000}"/>
    <cellStyle name="Normal 3 2 3 2 3 2 2 11 3" xfId="10683" xr:uid="{00000000-0005-0000-0000-0000DF7F0000}"/>
    <cellStyle name="Normal 3 2 3 2 3 2 2 11 4" xfId="6225" xr:uid="{00000000-0005-0000-0000-0000E07F0000}"/>
    <cellStyle name="Normal 3 2 3 2 3 2 2 12" xfId="2223" xr:uid="{00000000-0005-0000-0000-0000E17F0000}"/>
    <cellStyle name="Normal 3 2 3 2 3 2 2 12 2" xfId="8216" xr:uid="{00000000-0005-0000-0000-0000E27F0000}"/>
    <cellStyle name="Normal 3 2 3 2 3 2 2 12 3" xfId="10684" xr:uid="{00000000-0005-0000-0000-0000E37F0000}"/>
    <cellStyle name="Normal 3 2 3 2 3 2 2 12 4" xfId="6399" xr:uid="{00000000-0005-0000-0000-0000E47F0000}"/>
    <cellStyle name="Normal 3 2 3 2 3 2 2 13" xfId="2397" xr:uid="{00000000-0005-0000-0000-0000E57F0000}"/>
    <cellStyle name="Normal 3 2 3 2 3 2 2 13 2" xfId="8217" xr:uid="{00000000-0005-0000-0000-0000E67F0000}"/>
    <cellStyle name="Normal 3 2 3 2 3 2 2 13 3" xfId="10685" xr:uid="{00000000-0005-0000-0000-0000E77F0000}"/>
    <cellStyle name="Normal 3 2 3 2 3 2 2 13 4" xfId="6577" xr:uid="{00000000-0005-0000-0000-0000E87F0000}"/>
    <cellStyle name="Normal 3 2 3 2 3 2 2 14" xfId="2569" xr:uid="{00000000-0005-0000-0000-0000E97F0000}"/>
    <cellStyle name="Normal 3 2 3 2 3 2 2 14 2" xfId="8218" xr:uid="{00000000-0005-0000-0000-0000EA7F0000}"/>
    <cellStyle name="Normal 3 2 3 2 3 2 2 14 3" xfId="10686" xr:uid="{00000000-0005-0000-0000-0000EB7F0000}"/>
    <cellStyle name="Normal 3 2 3 2 3 2 2 14 4" xfId="6751" xr:uid="{00000000-0005-0000-0000-0000EC7F0000}"/>
    <cellStyle name="Normal 3 2 3 2 3 2 2 15" xfId="2739" xr:uid="{00000000-0005-0000-0000-0000ED7F0000}"/>
    <cellStyle name="Normal 3 2 3 2 3 2 2 15 2" xfId="8213" xr:uid="{00000000-0005-0000-0000-0000EE7F0000}"/>
    <cellStyle name="Normal 3 2 3 2 3 2 2 16" xfId="2909" xr:uid="{00000000-0005-0000-0000-0000EF7F0000}"/>
    <cellStyle name="Normal 3 2 3 2 3 2 2 16 2" xfId="10681" xr:uid="{00000000-0005-0000-0000-0000F07F0000}"/>
    <cellStyle name="Normal 3 2 3 2 3 2 2 17" xfId="3080" xr:uid="{00000000-0005-0000-0000-0000F17F0000}"/>
    <cellStyle name="Normal 3 2 3 2 3 2 2 17 2" xfId="11863" xr:uid="{00000000-0005-0000-0000-0000F27F0000}"/>
    <cellStyle name="Normal 3 2 3 2 3 2 2 18" xfId="3288" xr:uid="{00000000-0005-0000-0000-0000F37F0000}"/>
    <cellStyle name="Normal 3 2 3 2 3 2 2 19" xfId="4157" xr:uid="{00000000-0005-0000-0000-0000F47F0000}"/>
    <cellStyle name="Normal 3 2 3 2 3 2 2 2" xfId="478" xr:uid="{00000000-0005-0000-0000-0000F57F0000}"/>
    <cellStyle name="Normal 3 2 3 2 3 2 2 2 2" xfId="3462" xr:uid="{00000000-0005-0000-0000-0000F67F0000}"/>
    <cellStyle name="Normal 3 2 3 2 3 2 2 2 2 2" xfId="8219" xr:uid="{00000000-0005-0000-0000-0000F77F0000}"/>
    <cellStyle name="Normal 3 2 3 2 3 2 2 2 3" xfId="10687" xr:uid="{00000000-0005-0000-0000-0000F87F0000}"/>
    <cellStyle name="Normal 3 2 3 2 3 2 2 2 4" xfId="4584" xr:uid="{00000000-0005-0000-0000-0000F97F0000}"/>
    <cellStyle name="Normal 3 2 3 2 3 2 2 20" xfId="4329" xr:uid="{00000000-0005-0000-0000-0000FA7F0000}"/>
    <cellStyle name="Normal 3 2 3 2 3 2 2 3" xfId="652" xr:uid="{00000000-0005-0000-0000-0000FB7F0000}"/>
    <cellStyle name="Normal 3 2 3 2 3 2 2 3 2" xfId="3636" xr:uid="{00000000-0005-0000-0000-0000FC7F0000}"/>
    <cellStyle name="Normal 3 2 3 2 3 2 2 3 2 2" xfId="8220" xr:uid="{00000000-0005-0000-0000-0000FD7F0000}"/>
    <cellStyle name="Normal 3 2 3 2 3 2 2 3 3" xfId="10688" xr:uid="{00000000-0005-0000-0000-0000FE7F0000}"/>
    <cellStyle name="Normal 3 2 3 2 3 2 2 3 4" xfId="4801" xr:uid="{00000000-0005-0000-0000-0000FF7F0000}"/>
    <cellStyle name="Normal 3 2 3 2 3 2 2 4" xfId="826" xr:uid="{00000000-0005-0000-0000-000000800000}"/>
    <cellStyle name="Normal 3 2 3 2 3 2 2 4 2" xfId="3810" xr:uid="{00000000-0005-0000-0000-000001800000}"/>
    <cellStyle name="Normal 3 2 3 2 3 2 2 4 2 2" xfId="8221" xr:uid="{00000000-0005-0000-0000-000002800000}"/>
    <cellStyle name="Normal 3 2 3 2 3 2 2 4 3" xfId="10689" xr:uid="{00000000-0005-0000-0000-000003800000}"/>
    <cellStyle name="Normal 3 2 3 2 3 2 2 4 4" xfId="4975" xr:uid="{00000000-0005-0000-0000-000004800000}"/>
    <cellStyle name="Normal 3 2 3 2 3 2 2 5" xfId="1001" xr:uid="{00000000-0005-0000-0000-000005800000}"/>
    <cellStyle name="Normal 3 2 3 2 3 2 2 5 2" xfId="3985" xr:uid="{00000000-0005-0000-0000-000006800000}"/>
    <cellStyle name="Normal 3 2 3 2 3 2 2 5 2 2" xfId="8222" xr:uid="{00000000-0005-0000-0000-000007800000}"/>
    <cellStyle name="Normal 3 2 3 2 3 2 2 5 3" xfId="10690" xr:uid="{00000000-0005-0000-0000-000008800000}"/>
    <cellStyle name="Normal 3 2 3 2 3 2 2 5 4" xfId="5149" xr:uid="{00000000-0005-0000-0000-000009800000}"/>
    <cellStyle name="Normal 3 2 3 2 3 2 2 6" xfId="1177" xr:uid="{00000000-0005-0000-0000-00000A800000}"/>
    <cellStyle name="Normal 3 2 3 2 3 2 2 6 2" xfId="8223" xr:uid="{00000000-0005-0000-0000-00000B800000}"/>
    <cellStyle name="Normal 3 2 3 2 3 2 2 6 3" xfId="10691" xr:uid="{00000000-0005-0000-0000-00000C800000}"/>
    <cellStyle name="Normal 3 2 3 2 3 2 2 6 4" xfId="5323" xr:uid="{00000000-0005-0000-0000-00000D800000}"/>
    <cellStyle name="Normal 3 2 3 2 3 2 2 7" xfId="1351" xr:uid="{00000000-0005-0000-0000-00000E800000}"/>
    <cellStyle name="Normal 3 2 3 2 3 2 2 7 2" xfId="8224" xr:uid="{00000000-0005-0000-0000-00000F800000}"/>
    <cellStyle name="Normal 3 2 3 2 3 2 2 7 3" xfId="10692" xr:uid="{00000000-0005-0000-0000-000010800000}"/>
    <cellStyle name="Normal 3 2 3 2 3 2 2 7 4" xfId="5529" xr:uid="{00000000-0005-0000-0000-000011800000}"/>
    <cellStyle name="Normal 3 2 3 2 3 2 2 8" xfId="1525" xr:uid="{00000000-0005-0000-0000-000012800000}"/>
    <cellStyle name="Normal 3 2 3 2 3 2 2 8 2" xfId="8225" xr:uid="{00000000-0005-0000-0000-000013800000}"/>
    <cellStyle name="Normal 3 2 3 2 3 2 2 8 3" xfId="10693" xr:uid="{00000000-0005-0000-0000-000014800000}"/>
    <cellStyle name="Normal 3 2 3 2 3 2 2 8 4" xfId="5703" xr:uid="{00000000-0005-0000-0000-000015800000}"/>
    <cellStyle name="Normal 3 2 3 2 3 2 2 9" xfId="1699" xr:uid="{00000000-0005-0000-0000-000016800000}"/>
    <cellStyle name="Normal 3 2 3 2 3 2 2 9 2" xfId="8226" xr:uid="{00000000-0005-0000-0000-000017800000}"/>
    <cellStyle name="Normal 3 2 3 2 3 2 2 9 3" xfId="10694" xr:uid="{00000000-0005-0000-0000-000018800000}"/>
    <cellStyle name="Normal 3 2 3 2 3 2 2 9 4" xfId="5877" xr:uid="{00000000-0005-0000-0000-000019800000}"/>
    <cellStyle name="Normal 3 2 3 2 3 2 20" xfId="4156" xr:uid="{00000000-0005-0000-0000-00001A800000}"/>
    <cellStyle name="Normal 3 2 3 2 3 2 21" xfId="4328" xr:uid="{00000000-0005-0000-0000-00001B800000}"/>
    <cellStyle name="Normal 3 2 3 2 3 2 3" xfId="477" xr:uid="{00000000-0005-0000-0000-00001C800000}"/>
    <cellStyle name="Normal 3 2 3 2 3 2 3 2" xfId="3461" xr:uid="{00000000-0005-0000-0000-00001D800000}"/>
    <cellStyle name="Normal 3 2 3 2 3 2 3 2 2" xfId="8227" xr:uid="{00000000-0005-0000-0000-00001E800000}"/>
    <cellStyle name="Normal 3 2 3 2 3 2 3 3" xfId="10695" xr:uid="{00000000-0005-0000-0000-00001F800000}"/>
    <cellStyle name="Normal 3 2 3 2 3 2 3 4" xfId="4583" xr:uid="{00000000-0005-0000-0000-000020800000}"/>
    <cellStyle name="Normal 3 2 3 2 3 2 4" xfId="651" xr:uid="{00000000-0005-0000-0000-000021800000}"/>
    <cellStyle name="Normal 3 2 3 2 3 2 4 2" xfId="3635" xr:uid="{00000000-0005-0000-0000-000022800000}"/>
    <cellStyle name="Normal 3 2 3 2 3 2 4 2 2" xfId="8228" xr:uid="{00000000-0005-0000-0000-000023800000}"/>
    <cellStyle name="Normal 3 2 3 2 3 2 4 3" xfId="10696" xr:uid="{00000000-0005-0000-0000-000024800000}"/>
    <cellStyle name="Normal 3 2 3 2 3 2 4 4" xfId="4800" xr:uid="{00000000-0005-0000-0000-000025800000}"/>
    <cellStyle name="Normal 3 2 3 2 3 2 5" xfId="825" xr:uid="{00000000-0005-0000-0000-000026800000}"/>
    <cellStyle name="Normal 3 2 3 2 3 2 5 2" xfId="3809" xr:uid="{00000000-0005-0000-0000-000027800000}"/>
    <cellStyle name="Normal 3 2 3 2 3 2 5 2 2" xfId="8229" xr:uid="{00000000-0005-0000-0000-000028800000}"/>
    <cellStyle name="Normal 3 2 3 2 3 2 5 3" xfId="10697" xr:uid="{00000000-0005-0000-0000-000029800000}"/>
    <cellStyle name="Normal 3 2 3 2 3 2 5 4" xfId="4974" xr:uid="{00000000-0005-0000-0000-00002A800000}"/>
    <cellStyle name="Normal 3 2 3 2 3 2 6" xfId="1000" xr:uid="{00000000-0005-0000-0000-00002B800000}"/>
    <cellStyle name="Normal 3 2 3 2 3 2 6 2" xfId="3984" xr:uid="{00000000-0005-0000-0000-00002C800000}"/>
    <cellStyle name="Normal 3 2 3 2 3 2 6 2 2" xfId="8230" xr:uid="{00000000-0005-0000-0000-00002D800000}"/>
    <cellStyle name="Normal 3 2 3 2 3 2 6 3" xfId="10698" xr:uid="{00000000-0005-0000-0000-00002E800000}"/>
    <cellStyle name="Normal 3 2 3 2 3 2 6 4" xfId="5148" xr:uid="{00000000-0005-0000-0000-00002F800000}"/>
    <cellStyle name="Normal 3 2 3 2 3 2 7" xfId="1176" xr:uid="{00000000-0005-0000-0000-000030800000}"/>
    <cellStyle name="Normal 3 2 3 2 3 2 7 2" xfId="8231" xr:uid="{00000000-0005-0000-0000-000031800000}"/>
    <cellStyle name="Normal 3 2 3 2 3 2 7 3" xfId="10699" xr:uid="{00000000-0005-0000-0000-000032800000}"/>
    <cellStyle name="Normal 3 2 3 2 3 2 7 4" xfId="5322" xr:uid="{00000000-0005-0000-0000-000033800000}"/>
    <cellStyle name="Normal 3 2 3 2 3 2 8" xfId="1350" xr:uid="{00000000-0005-0000-0000-000034800000}"/>
    <cellStyle name="Normal 3 2 3 2 3 2 8 2" xfId="8232" xr:uid="{00000000-0005-0000-0000-000035800000}"/>
    <cellStyle name="Normal 3 2 3 2 3 2 8 3" xfId="10700" xr:uid="{00000000-0005-0000-0000-000036800000}"/>
    <cellStyle name="Normal 3 2 3 2 3 2 8 4" xfId="5528" xr:uid="{00000000-0005-0000-0000-000037800000}"/>
    <cellStyle name="Normal 3 2 3 2 3 2 9" xfId="1524" xr:uid="{00000000-0005-0000-0000-000038800000}"/>
    <cellStyle name="Normal 3 2 3 2 3 2 9 2" xfId="8233" xr:uid="{00000000-0005-0000-0000-000039800000}"/>
    <cellStyle name="Normal 3 2 3 2 3 2 9 3" xfId="10701" xr:uid="{00000000-0005-0000-0000-00003A800000}"/>
    <cellStyle name="Normal 3 2 3 2 3 2 9 4" xfId="5702" xr:uid="{00000000-0005-0000-0000-00003B800000}"/>
    <cellStyle name="Normal 3 2 3 2 3 20" xfId="3078" xr:uid="{00000000-0005-0000-0000-00003C800000}"/>
    <cellStyle name="Normal 3 2 3 2 3 21" xfId="3179" xr:uid="{00000000-0005-0000-0000-00003D800000}"/>
    <cellStyle name="Normal 3 2 3 2 3 22" xfId="4155" xr:uid="{00000000-0005-0000-0000-00003E800000}"/>
    <cellStyle name="Normal 3 2 3 2 3 23" xfId="4327" xr:uid="{00000000-0005-0000-0000-00003F800000}"/>
    <cellStyle name="Normal 3 2 3 2 3 3" xfId="286" xr:uid="{00000000-0005-0000-0000-000040800000}"/>
    <cellStyle name="Normal 3 2 3 2 3 3 10" xfId="1874" xr:uid="{00000000-0005-0000-0000-000041800000}"/>
    <cellStyle name="Normal 3 2 3 2 3 3 10 2" xfId="8235" xr:uid="{00000000-0005-0000-0000-000042800000}"/>
    <cellStyle name="Normal 3 2 3 2 3 3 10 3" xfId="10703" xr:uid="{00000000-0005-0000-0000-000043800000}"/>
    <cellStyle name="Normal 3 2 3 2 3 3 10 4" xfId="6052" xr:uid="{00000000-0005-0000-0000-000044800000}"/>
    <cellStyle name="Normal 3 2 3 2 3 3 11" xfId="2048" xr:uid="{00000000-0005-0000-0000-000045800000}"/>
    <cellStyle name="Normal 3 2 3 2 3 3 11 2" xfId="8236" xr:uid="{00000000-0005-0000-0000-000046800000}"/>
    <cellStyle name="Normal 3 2 3 2 3 3 11 3" xfId="10704" xr:uid="{00000000-0005-0000-0000-000047800000}"/>
    <cellStyle name="Normal 3 2 3 2 3 3 11 4" xfId="6226" xr:uid="{00000000-0005-0000-0000-000048800000}"/>
    <cellStyle name="Normal 3 2 3 2 3 3 12" xfId="2224" xr:uid="{00000000-0005-0000-0000-000049800000}"/>
    <cellStyle name="Normal 3 2 3 2 3 3 12 2" xfId="8237" xr:uid="{00000000-0005-0000-0000-00004A800000}"/>
    <cellStyle name="Normal 3 2 3 2 3 3 12 3" xfId="10705" xr:uid="{00000000-0005-0000-0000-00004B800000}"/>
    <cellStyle name="Normal 3 2 3 2 3 3 12 4" xfId="6400" xr:uid="{00000000-0005-0000-0000-00004C800000}"/>
    <cellStyle name="Normal 3 2 3 2 3 3 13" xfId="2398" xr:uid="{00000000-0005-0000-0000-00004D800000}"/>
    <cellStyle name="Normal 3 2 3 2 3 3 13 2" xfId="8238" xr:uid="{00000000-0005-0000-0000-00004E800000}"/>
    <cellStyle name="Normal 3 2 3 2 3 3 13 3" xfId="10706" xr:uid="{00000000-0005-0000-0000-00004F800000}"/>
    <cellStyle name="Normal 3 2 3 2 3 3 13 4" xfId="6578" xr:uid="{00000000-0005-0000-0000-000050800000}"/>
    <cellStyle name="Normal 3 2 3 2 3 3 14" xfId="2570" xr:uid="{00000000-0005-0000-0000-000051800000}"/>
    <cellStyle name="Normal 3 2 3 2 3 3 14 2" xfId="8239" xr:uid="{00000000-0005-0000-0000-000052800000}"/>
    <cellStyle name="Normal 3 2 3 2 3 3 14 3" xfId="10707" xr:uid="{00000000-0005-0000-0000-000053800000}"/>
    <cellStyle name="Normal 3 2 3 2 3 3 14 4" xfId="6752" xr:uid="{00000000-0005-0000-0000-000054800000}"/>
    <cellStyle name="Normal 3 2 3 2 3 3 15" xfId="2740" xr:uid="{00000000-0005-0000-0000-000055800000}"/>
    <cellStyle name="Normal 3 2 3 2 3 3 15 2" xfId="8234" xr:uid="{00000000-0005-0000-0000-000056800000}"/>
    <cellStyle name="Normal 3 2 3 2 3 3 16" xfId="2910" xr:uid="{00000000-0005-0000-0000-000057800000}"/>
    <cellStyle name="Normal 3 2 3 2 3 3 16 2" xfId="10702" xr:uid="{00000000-0005-0000-0000-000058800000}"/>
    <cellStyle name="Normal 3 2 3 2 3 3 17" xfId="3081" xr:uid="{00000000-0005-0000-0000-000059800000}"/>
    <cellStyle name="Normal 3 2 3 2 3 3 17 2" xfId="11864" xr:uid="{00000000-0005-0000-0000-00005A800000}"/>
    <cellStyle name="Normal 3 2 3 2 3 3 18" xfId="3289" xr:uid="{00000000-0005-0000-0000-00005B800000}"/>
    <cellStyle name="Normal 3 2 3 2 3 3 19" xfId="4158" xr:uid="{00000000-0005-0000-0000-00005C800000}"/>
    <cellStyle name="Normal 3 2 3 2 3 3 2" xfId="479" xr:uid="{00000000-0005-0000-0000-00005D800000}"/>
    <cellStyle name="Normal 3 2 3 2 3 3 2 2" xfId="3463" xr:uid="{00000000-0005-0000-0000-00005E800000}"/>
    <cellStyle name="Normal 3 2 3 2 3 3 2 2 2" xfId="8240" xr:uid="{00000000-0005-0000-0000-00005F800000}"/>
    <cellStyle name="Normal 3 2 3 2 3 3 2 3" xfId="10708" xr:uid="{00000000-0005-0000-0000-000060800000}"/>
    <cellStyle name="Normal 3 2 3 2 3 3 2 4" xfId="4585" xr:uid="{00000000-0005-0000-0000-000061800000}"/>
    <cellStyle name="Normal 3 2 3 2 3 3 20" xfId="4330" xr:uid="{00000000-0005-0000-0000-000062800000}"/>
    <cellStyle name="Normal 3 2 3 2 3 3 3" xfId="653" xr:uid="{00000000-0005-0000-0000-000063800000}"/>
    <cellStyle name="Normal 3 2 3 2 3 3 3 2" xfId="3637" xr:uid="{00000000-0005-0000-0000-000064800000}"/>
    <cellStyle name="Normal 3 2 3 2 3 3 3 2 2" xfId="8241" xr:uid="{00000000-0005-0000-0000-000065800000}"/>
    <cellStyle name="Normal 3 2 3 2 3 3 3 3" xfId="10709" xr:uid="{00000000-0005-0000-0000-000066800000}"/>
    <cellStyle name="Normal 3 2 3 2 3 3 3 4" xfId="4802" xr:uid="{00000000-0005-0000-0000-000067800000}"/>
    <cellStyle name="Normal 3 2 3 2 3 3 4" xfId="827" xr:uid="{00000000-0005-0000-0000-000068800000}"/>
    <cellStyle name="Normal 3 2 3 2 3 3 4 2" xfId="3811" xr:uid="{00000000-0005-0000-0000-000069800000}"/>
    <cellStyle name="Normal 3 2 3 2 3 3 4 2 2" xfId="8242" xr:uid="{00000000-0005-0000-0000-00006A800000}"/>
    <cellStyle name="Normal 3 2 3 2 3 3 4 3" xfId="10710" xr:uid="{00000000-0005-0000-0000-00006B800000}"/>
    <cellStyle name="Normal 3 2 3 2 3 3 4 4" xfId="4976" xr:uid="{00000000-0005-0000-0000-00006C800000}"/>
    <cellStyle name="Normal 3 2 3 2 3 3 5" xfId="1002" xr:uid="{00000000-0005-0000-0000-00006D800000}"/>
    <cellStyle name="Normal 3 2 3 2 3 3 5 2" xfId="3986" xr:uid="{00000000-0005-0000-0000-00006E800000}"/>
    <cellStyle name="Normal 3 2 3 2 3 3 5 2 2" xfId="8243" xr:uid="{00000000-0005-0000-0000-00006F800000}"/>
    <cellStyle name="Normal 3 2 3 2 3 3 5 3" xfId="10711" xr:uid="{00000000-0005-0000-0000-000070800000}"/>
    <cellStyle name="Normal 3 2 3 2 3 3 5 4" xfId="5150" xr:uid="{00000000-0005-0000-0000-000071800000}"/>
    <cellStyle name="Normal 3 2 3 2 3 3 6" xfId="1178" xr:uid="{00000000-0005-0000-0000-000072800000}"/>
    <cellStyle name="Normal 3 2 3 2 3 3 6 2" xfId="8244" xr:uid="{00000000-0005-0000-0000-000073800000}"/>
    <cellStyle name="Normal 3 2 3 2 3 3 6 3" xfId="10712" xr:uid="{00000000-0005-0000-0000-000074800000}"/>
    <cellStyle name="Normal 3 2 3 2 3 3 6 4" xfId="5324" xr:uid="{00000000-0005-0000-0000-000075800000}"/>
    <cellStyle name="Normal 3 2 3 2 3 3 7" xfId="1352" xr:uid="{00000000-0005-0000-0000-000076800000}"/>
    <cellStyle name="Normal 3 2 3 2 3 3 7 2" xfId="8245" xr:uid="{00000000-0005-0000-0000-000077800000}"/>
    <cellStyle name="Normal 3 2 3 2 3 3 7 3" xfId="10713" xr:uid="{00000000-0005-0000-0000-000078800000}"/>
    <cellStyle name="Normal 3 2 3 2 3 3 7 4" xfId="5530" xr:uid="{00000000-0005-0000-0000-000079800000}"/>
    <cellStyle name="Normal 3 2 3 2 3 3 8" xfId="1526" xr:uid="{00000000-0005-0000-0000-00007A800000}"/>
    <cellStyle name="Normal 3 2 3 2 3 3 8 2" xfId="8246" xr:uid="{00000000-0005-0000-0000-00007B800000}"/>
    <cellStyle name="Normal 3 2 3 2 3 3 8 3" xfId="10714" xr:uid="{00000000-0005-0000-0000-00007C800000}"/>
    <cellStyle name="Normal 3 2 3 2 3 3 8 4" xfId="5704" xr:uid="{00000000-0005-0000-0000-00007D800000}"/>
    <cellStyle name="Normal 3 2 3 2 3 3 9" xfId="1700" xr:uid="{00000000-0005-0000-0000-00007E800000}"/>
    <cellStyle name="Normal 3 2 3 2 3 3 9 2" xfId="8247" xr:uid="{00000000-0005-0000-0000-00007F800000}"/>
    <cellStyle name="Normal 3 2 3 2 3 3 9 3" xfId="10715" xr:uid="{00000000-0005-0000-0000-000080800000}"/>
    <cellStyle name="Normal 3 2 3 2 3 3 9 4" xfId="5878" xr:uid="{00000000-0005-0000-0000-000081800000}"/>
    <cellStyle name="Normal 3 2 3 2 3 4" xfId="283" xr:uid="{00000000-0005-0000-0000-000082800000}"/>
    <cellStyle name="Normal 3 2 3 2 3 4 2" xfId="3286" xr:uid="{00000000-0005-0000-0000-000083800000}"/>
    <cellStyle name="Normal 3 2 3 2 3 4 2 2" xfId="8249" xr:uid="{00000000-0005-0000-0000-000084800000}"/>
    <cellStyle name="Normal 3 2 3 2 3 4 2 3" xfId="10717" xr:uid="{00000000-0005-0000-0000-000085800000}"/>
    <cellStyle name="Normal 3 2 3 2 3 4 2 4" xfId="5527" xr:uid="{00000000-0005-0000-0000-000086800000}"/>
    <cellStyle name="Normal 3 2 3 2 3 4 3" xfId="8248" xr:uid="{00000000-0005-0000-0000-000087800000}"/>
    <cellStyle name="Normal 3 2 3 2 3 4 4" xfId="10716" xr:uid="{00000000-0005-0000-0000-000088800000}"/>
    <cellStyle name="Normal 3 2 3 2 3 4 5" xfId="4582" xr:uid="{00000000-0005-0000-0000-000089800000}"/>
    <cellStyle name="Normal 3 2 3 2 3 5" xfId="476" xr:uid="{00000000-0005-0000-0000-00008A800000}"/>
    <cellStyle name="Normal 3 2 3 2 3 5 2" xfId="3460" xr:uid="{00000000-0005-0000-0000-00008B800000}"/>
    <cellStyle name="Normal 3 2 3 2 3 5 2 2" xfId="8250" xr:uid="{00000000-0005-0000-0000-00008C800000}"/>
    <cellStyle name="Normal 3 2 3 2 3 5 3" xfId="10718" xr:uid="{00000000-0005-0000-0000-00008D800000}"/>
    <cellStyle name="Normal 3 2 3 2 3 5 4" xfId="4799" xr:uid="{00000000-0005-0000-0000-00008E800000}"/>
    <cellStyle name="Normal 3 2 3 2 3 6" xfId="650" xr:uid="{00000000-0005-0000-0000-00008F800000}"/>
    <cellStyle name="Normal 3 2 3 2 3 6 2" xfId="3634" xr:uid="{00000000-0005-0000-0000-000090800000}"/>
    <cellStyle name="Normal 3 2 3 2 3 6 2 2" xfId="8251" xr:uid="{00000000-0005-0000-0000-000091800000}"/>
    <cellStyle name="Normal 3 2 3 2 3 6 3" xfId="10719" xr:uid="{00000000-0005-0000-0000-000092800000}"/>
    <cellStyle name="Normal 3 2 3 2 3 6 4" xfId="4973" xr:uid="{00000000-0005-0000-0000-000093800000}"/>
    <cellStyle name="Normal 3 2 3 2 3 7" xfId="824" xr:uid="{00000000-0005-0000-0000-000094800000}"/>
    <cellStyle name="Normal 3 2 3 2 3 7 2" xfId="3808" xr:uid="{00000000-0005-0000-0000-000095800000}"/>
    <cellStyle name="Normal 3 2 3 2 3 7 2 2" xfId="8252" xr:uid="{00000000-0005-0000-0000-000096800000}"/>
    <cellStyle name="Normal 3 2 3 2 3 7 3" xfId="10720" xr:uid="{00000000-0005-0000-0000-000097800000}"/>
    <cellStyle name="Normal 3 2 3 2 3 7 4" xfId="5147" xr:uid="{00000000-0005-0000-0000-000098800000}"/>
    <cellStyle name="Normal 3 2 3 2 3 8" xfId="999" xr:uid="{00000000-0005-0000-0000-000099800000}"/>
    <cellStyle name="Normal 3 2 3 2 3 8 2" xfId="3983" xr:uid="{00000000-0005-0000-0000-00009A800000}"/>
    <cellStyle name="Normal 3 2 3 2 3 8 2 2" xfId="8253" xr:uid="{00000000-0005-0000-0000-00009B800000}"/>
    <cellStyle name="Normal 3 2 3 2 3 8 3" xfId="10721" xr:uid="{00000000-0005-0000-0000-00009C800000}"/>
    <cellStyle name="Normal 3 2 3 2 3 8 4" xfId="5321" xr:uid="{00000000-0005-0000-0000-00009D800000}"/>
    <cellStyle name="Normal 3 2 3 2 3 9" xfId="1175" xr:uid="{00000000-0005-0000-0000-00009E800000}"/>
    <cellStyle name="Normal 3 2 3 2 3 9 2" xfId="8254" xr:uid="{00000000-0005-0000-0000-00009F800000}"/>
    <cellStyle name="Normal 3 2 3 2 3 9 3" xfId="10722" xr:uid="{00000000-0005-0000-0000-0000A0800000}"/>
    <cellStyle name="Normal 3 2 3 2 3 9 4" xfId="5424" xr:uid="{00000000-0005-0000-0000-0000A1800000}"/>
    <cellStyle name="Normal 3 2 3 2 4" xfId="287" xr:uid="{00000000-0005-0000-0000-0000A2800000}"/>
    <cellStyle name="Normal 3 2 3 2 4 10" xfId="1527" xr:uid="{00000000-0005-0000-0000-0000A3800000}"/>
    <cellStyle name="Normal 3 2 3 2 4 10 2" xfId="8256" xr:uid="{00000000-0005-0000-0000-0000A4800000}"/>
    <cellStyle name="Normal 3 2 3 2 4 10 3" xfId="10724" xr:uid="{00000000-0005-0000-0000-0000A5800000}"/>
    <cellStyle name="Normal 3 2 3 2 4 10 4" xfId="5705" xr:uid="{00000000-0005-0000-0000-0000A6800000}"/>
    <cellStyle name="Normal 3 2 3 2 4 11" xfId="1701" xr:uid="{00000000-0005-0000-0000-0000A7800000}"/>
    <cellStyle name="Normal 3 2 3 2 4 11 2" xfId="8257" xr:uid="{00000000-0005-0000-0000-0000A8800000}"/>
    <cellStyle name="Normal 3 2 3 2 4 11 3" xfId="10725" xr:uid="{00000000-0005-0000-0000-0000A9800000}"/>
    <cellStyle name="Normal 3 2 3 2 4 11 4" xfId="5879" xr:uid="{00000000-0005-0000-0000-0000AA800000}"/>
    <cellStyle name="Normal 3 2 3 2 4 12" xfId="1875" xr:uid="{00000000-0005-0000-0000-0000AB800000}"/>
    <cellStyle name="Normal 3 2 3 2 4 12 2" xfId="8258" xr:uid="{00000000-0005-0000-0000-0000AC800000}"/>
    <cellStyle name="Normal 3 2 3 2 4 12 3" xfId="10726" xr:uid="{00000000-0005-0000-0000-0000AD800000}"/>
    <cellStyle name="Normal 3 2 3 2 4 12 4" xfId="6053" xr:uid="{00000000-0005-0000-0000-0000AE800000}"/>
    <cellStyle name="Normal 3 2 3 2 4 13" xfId="2049" xr:uid="{00000000-0005-0000-0000-0000AF800000}"/>
    <cellStyle name="Normal 3 2 3 2 4 13 2" xfId="8259" xr:uid="{00000000-0005-0000-0000-0000B0800000}"/>
    <cellStyle name="Normal 3 2 3 2 4 13 3" xfId="10727" xr:uid="{00000000-0005-0000-0000-0000B1800000}"/>
    <cellStyle name="Normal 3 2 3 2 4 13 4" xfId="6227" xr:uid="{00000000-0005-0000-0000-0000B2800000}"/>
    <cellStyle name="Normal 3 2 3 2 4 14" xfId="2225" xr:uid="{00000000-0005-0000-0000-0000B3800000}"/>
    <cellStyle name="Normal 3 2 3 2 4 14 2" xfId="8260" xr:uid="{00000000-0005-0000-0000-0000B4800000}"/>
    <cellStyle name="Normal 3 2 3 2 4 14 3" xfId="10728" xr:uid="{00000000-0005-0000-0000-0000B5800000}"/>
    <cellStyle name="Normal 3 2 3 2 4 14 4" xfId="6401" xr:uid="{00000000-0005-0000-0000-0000B6800000}"/>
    <cellStyle name="Normal 3 2 3 2 4 15" xfId="2399" xr:uid="{00000000-0005-0000-0000-0000B7800000}"/>
    <cellStyle name="Normal 3 2 3 2 4 15 2" xfId="8261" xr:uid="{00000000-0005-0000-0000-0000B8800000}"/>
    <cellStyle name="Normal 3 2 3 2 4 15 3" xfId="10729" xr:uid="{00000000-0005-0000-0000-0000B9800000}"/>
    <cellStyle name="Normal 3 2 3 2 4 15 4" xfId="6579" xr:uid="{00000000-0005-0000-0000-0000BA800000}"/>
    <cellStyle name="Normal 3 2 3 2 4 16" xfId="2571" xr:uid="{00000000-0005-0000-0000-0000BB800000}"/>
    <cellStyle name="Normal 3 2 3 2 4 16 2" xfId="8262" xr:uid="{00000000-0005-0000-0000-0000BC800000}"/>
    <cellStyle name="Normal 3 2 3 2 4 16 3" xfId="10730" xr:uid="{00000000-0005-0000-0000-0000BD800000}"/>
    <cellStyle name="Normal 3 2 3 2 4 16 4" xfId="6753" xr:uid="{00000000-0005-0000-0000-0000BE800000}"/>
    <cellStyle name="Normal 3 2 3 2 4 17" xfId="2741" xr:uid="{00000000-0005-0000-0000-0000BF800000}"/>
    <cellStyle name="Normal 3 2 3 2 4 17 2" xfId="8255" xr:uid="{00000000-0005-0000-0000-0000C0800000}"/>
    <cellStyle name="Normal 3 2 3 2 4 18" xfId="2911" xr:uid="{00000000-0005-0000-0000-0000C1800000}"/>
    <cellStyle name="Normal 3 2 3 2 4 18 2" xfId="10723" xr:uid="{00000000-0005-0000-0000-0000C2800000}"/>
    <cellStyle name="Normal 3 2 3 2 4 19" xfId="3082" xr:uid="{00000000-0005-0000-0000-0000C3800000}"/>
    <cellStyle name="Normal 3 2 3 2 4 19 2" xfId="11865" xr:uid="{00000000-0005-0000-0000-0000C4800000}"/>
    <cellStyle name="Normal 3 2 3 2 4 2" xfId="288" xr:uid="{00000000-0005-0000-0000-0000C5800000}"/>
    <cellStyle name="Normal 3 2 3 2 4 2 10" xfId="1702" xr:uid="{00000000-0005-0000-0000-0000C6800000}"/>
    <cellStyle name="Normal 3 2 3 2 4 2 10 2" xfId="8264" xr:uid="{00000000-0005-0000-0000-0000C7800000}"/>
    <cellStyle name="Normal 3 2 3 2 4 2 10 3" xfId="10732" xr:uid="{00000000-0005-0000-0000-0000C8800000}"/>
    <cellStyle name="Normal 3 2 3 2 4 2 10 4" xfId="5880" xr:uid="{00000000-0005-0000-0000-0000C9800000}"/>
    <cellStyle name="Normal 3 2 3 2 4 2 11" xfId="1876" xr:uid="{00000000-0005-0000-0000-0000CA800000}"/>
    <cellStyle name="Normal 3 2 3 2 4 2 11 2" xfId="8265" xr:uid="{00000000-0005-0000-0000-0000CB800000}"/>
    <cellStyle name="Normal 3 2 3 2 4 2 11 3" xfId="10733" xr:uid="{00000000-0005-0000-0000-0000CC800000}"/>
    <cellStyle name="Normal 3 2 3 2 4 2 11 4" xfId="6054" xr:uid="{00000000-0005-0000-0000-0000CD800000}"/>
    <cellStyle name="Normal 3 2 3 2 4 2 12" xfId="2050" xr:uid="{00000000-0005-0000-0000-0000CE800000}"/>
    <cellStyle name="Normal 3 2 3 2 4 2 12 2" xfId="8266" xr:uid="{00000000-0005-0000-0000-0000CF800000}"/>
    <cellStyle name="Normal 3 2 3 2 4 2 12 3" xfId="10734" xr:uid="{00000000-0005-0000-0000-0000D0800000}"/>
    <cellStyle name="Normal 3 2 3 2 4 2 12 4" xfId="6228" xr:uid="{00000000-0005-0000-0000-0000D1800000}"/>
    <cellStyle name="Normal 3 2 3 2 4 2 13" xfId="2226" xr:uid="{00000000-0005-0000-0000-0000D2800000}"/>
    <cellStyle name="Normal 3 2 3 2 4 2 13 2" xfId="8267" xr:uid="{00000000-0005-0000-0000-0000D3800000}"/>
    <cellStyle name="Normal 3 2 3 2 4 2 13 3" xfId="10735" xr:uid="{00000000-0005-0000-0000-0000D4800000}"/>
    <cellStyle name="Normal 3 2 3 2 4 2 13 4" xfId="6402" xr:uid="{00000000-0005-0000-0000-0000D5800000}"/>
    <cellStyle name="Normal 3 2 3 2 4 2 14" xfId="2400" xr:uid="{00000000-0005-0000-0000-0000D6800000}"/>
    <cellStyle name="Normal 3 2 3 2 4 2 14 2" xfId="8268" xr:uid="{00000000-0005-0000-0000-0000D7800000}"/>
    <cellStyle name="Normal 3 2 3 2 4 2 14 3" xfId="10736" xr:uid="{00000000-0005-0000-0000-0000D8800000}"/>
    <cellStyle name="Normal 3 2 3 2 4 2 14 4" xfId="6580" xr:uid="{00000000-0005-0000-0000-0000D9800000}"/>
    <cellStyle name="Normal 3 2 3 2 4 2 15" xfId="2572" xr:uid="{00000000-0005-0000-0000-0000DA800000}"/>
    <cellStyle name="Normal 3 2 3 2 4 2 15 2" xfId="8269" xr:uid="{00000000-0005-0000-0000-0000DB800000}"/>
    <cellStyle name="Normal 3 2 3 2 4 2 15 3" xfId="10737" xr:uid="{00000000-0005-0000-0000-0000DC800000}"/>
    <cellStyle name="Normal 3 2 3 2 4 2 15 4" xfId="6754" xr:uid="{00000000-0005-0000-0000-0000DD800000}"/>
    <cellStyle name="Normal 3 2 3 2 4 2 16" xfId="2742" xr:uid="{00000000-0005-0000-0000-0000DE800000}"/>
    <cellStyle name="Normal 3 2 3 2 4 2 16 2" xfId="8263" xr:uid="{00000000-0005-0000-0000-0000DF800000}"/>
    <cellStyle name="Normal 3 2 3 2 4 2 17" xfId="2912" xr:uid="{00000000-0005-0000-0000-0000E0800000}"/>
    <cellStyle name="Normal 3 2 3 2 4 2 17 2" xfId="10731" xr:uid="{00000000-0005-0000-0000-0000E1800000}"/>
    <cellStyle name="Normal 3 2 3 2 4 2 18" xfId="3083" xr:uid="{00000000-0005-0000-0000-0000E2800000}"/>
    <cellStyle name="Normal 3 2 3 2 4 2 18 2" xfId="11866" xr:uid="{00000000-0005-0000-0000-0000E3800000}"/>
    <cellStyle name="Normal 3 2 3 2 4 2 19" xfId="3291" xr:uid="{00000000-0005-0000-0000-0000E4800000}"/>
    <cellStyle name="Normal 3 2 3 2 4 2 2" xfId="289" xr:uid="{00000000-0005-0000-0000-0000E5800000}"/>
    <cellStyle name="Normal 3 2 3 2 4 2 2 10" xfId="1877" xr:uid="{00000000-0005-0000-0000-0000E6800000}"/>
    <cellStyle name="Normal 3 2 3 2 4 2 2 10 2" xfId="8271" xr:uid="{00000000-0005-0000-0000-0000E7800000}"/>
    <cellStyle name="Normal 3 2 3 2 4 2 2 10 3" xfId="10739" xr:uid="{00000000-0005-0000-0000-0000E8800000}"/>
    <cellStyle name="Normal 3 2 3 2 4 2 2 10 4" xfId="6055" xr:uid="{00000000-0005-0000-0000-0000E9800000}"/>
    <cellStyle name="Normal 3 2 3 2 4 2 2 11" xfId="2051" xr:uid="{00000000-0005-0000-0000-0000EA800000}"/>
    <cellStyle name="Normal 3 2 3 2 4 2 2 11 2" xfId="8272" xr:uid="{00000000-0005-0000-0000-0000EB800000}"/>
    <cellStyle name="Normal 3 2 3 2 4 2 2 11 3" xfId="10740" xr:uid="{00000000-0005-0000-0000-0000EC800000}"/>
    <cellStyle name="Normal 3 2 3 2 4 2 2 11 4" xfId="6229" xr:uid="{00000000-0005-0000-0000-0000ED800000}"/>
    <cellStyle name="Normal 3 2 3 2 4 2 2 12" xfId="2227" xr:uid="{00000000-0005-0000-0000-0000EE800000}"/>
    <cellStyle name="Normal 3 2 3 2 4 2 2 12 2" xfId="8273" xr:uid="{00000000-0005-0000-0000-0000EF800000}"/>
    <cellStyle name="Normal 3 2 3 2 4 2 2 12 3" xfId="10741" xr:uid="{00000000-0005-0000-0000-0000F0800000}"/>
    <cellStyle name="Normal 3 2 3 2 4 2 2 12 4" xfId="6403" xr:uid="{00000000-0005-0000-0000-0000F1800000}"/>
    <cellStyle name="Normal 3 2 3 2 4 2 2 13" xfId="2401" xr:uid="{00000000-0005-0000-0000-0000F2800000}"/>
    <cellStyle name="Normal 3 2 3 2 4 2 2 13 2" xfId="8274" xr:uid="{00000000-0005-0000-0000-0000F3800000}"/>
    <cellStyle name="Normal 3 2 3 2 4 2 2 13 3" xfId="10742" xr:uid="{00000000-0005-0000-0000-0000F4800000}"/>
    <cellStyle name="Normal 3 2 3 2 4 2 2 13 4" xfId="6581" xr:uid="{00000000-0005-0000-0000-0000F5800000}"/>
    <cellStyle name="Normal 3 2 3 2 4 2 2 14" xfId="2573" xr:uid="{00000000-0005-0000-0000-0000F6800000}"/>
    <cellStyle name="Normal 3 2 3 2 4 2 2 14 2" xfId="8275" xr:uid="{00000000-0005-0000-0000-0000F7800000}"/>
    <cellStyle name="Normal 3 2 3 2 4 2 2 14 3" xfId="10743" xr:uid="{00000000-0005-0000-0000-0000F8800000}"/>
    <cellStyle name="Normal 3 2 3 2 4 2 2 14 4" xfId="6755" xr:uid="{00000000-0005-0000-0000-0000F9800000}"/>
    <cellStyle name="Normal 3 2 3 2 4 2 2 15" xfId="2743" xr:uid="{00000000-0005-0000-0000-0000FA800000}"/>
    <cellStyle name="Normal 3 2 3 2 4 2 2 15 2" xfId="8270" xr:uid="{00000000-0005-0000-0000-0000FB800000}"/>
    <cellStyle name="Normal 3 2 3 2 4 2 2 16" xfId="2913" xr:uid="{00000000-0005-0000-0000-0000FC800000}"/>
    <cellStyle name="Normal 3 2 3 2 4 2 2 16 2" xfId="10738" xr:uid="{00000000-0005-0000-0000-0000FD800000}"/>
    <cellStyle name="Normal 3 2 3 2 4 2 2 17" xfId="3084" xr:uid="{00000000-0005-0000-0000-0000FE800000}"/>
    <cellStyle name="Normal 3 2 3 2 4 2 2 17 2" xfId="11867" xr:uid="{00000000-0005-0000-0000-0000FF800000}"/>
    <cellStyle name="Normal 3 2 3 2 4 2 2 18" xfId="3292" xr:uid="{00000000-0005-0000-0000-000000810000}"/>
    <cellStyle name="Normal 3 2 3 2 4 2 2 19" xfId="4161" xr:uid="{00000000-0005-0000-0000-000001810000}"/>
    <cellStyle name="Normal 3 2 3 2 4 2 2 2" xfId="482" xr:uid="{00000000-0005-0000-0000-000002810000}"/>
    <cellStyle name="Normal 3 2 3 2 4 2 2 2 2" xfId="3466" xr:uid="{00000000-0005-0000-0000-000003810000}"/>
    <cellStyle name="Normal 3 2 3 2 4 2 2 2 2 2" xfId="8276" xr:uid="{00000000-0005-0000-0000-000004810000}"/>
    <cellStyle name="Normal 3 2 3 2 4 2 2 2 3" xfId="10744" xr:uid="{00000000-0005-0000-0000-000005810000}"/>
    <cellStyle name="Normal 3 2 3 2 4 2 2 2 4" xfId="4588" xr:uid="{00000000-0005-0000-0000-000006810000}"/>
    <cellStyle name="Normal 3 2 3 2 4 2 2 20" xfId="4333" xr:uid="{00000000-0005-0000-0000-000007810000}"/>
    <cellStyle name="Normal 3 2 3 2 4 2 2 3" xfId="656" xr:uid="{00000000-0005-0000-0000-000008810000}"/>
    <cellStyle name="Normal 3 2 3 2 4 2 2 3 2" xfId="3640" xr:uid="{00000000-0005-0000-0000-000009810000}"/>
    <cellStyle name="Normal 3 2 3 2 4 2 2 3 2 2" xfId="8277" xr:uid="{00000000-0005-0000-0000-00000A810000}"/>
    <cellStyle name="Normal 3 2 3 2 4 2 2 3 3" xfId="10745" xr:uid="{00000000-0005-0000-0000-00000B810000}"/>
    <cellStyle name="Normal 3 2 3 2 4 2 2 3 4" xfId="4805" xr:uid="{00000000-0005-0000-0000-00000C810000}"/>
    <cellStyle name="Normal 3 2 3 2 4 2 2 4" xfId="830" xr:uid="{00000000-0005-0000-0000-00000D810000}"/>
    <cellStyle name="Normal 3 2 3 2 4 2 2 4 2" xfId="3814" xr:uid="{00000000-0005-0000-0000-00000E810000}"/>
    <cellStyle name="Normal 3 2 3 2 4 2 2 4 2 2" xfId="8278" xr:uid="{00000000-0005-0000-0000-00000F810000}"/>
    <cellStyle name="Normal 3 2 3 2 4 2 2 4 3" xfId="10746" xr:uid="{00000000-0005-0000-0000-000010810000}"/>
    <cellStyle name="Normal 3 2 3 2 4 2 2 4 4" xfId="4979" xr:uid="{00000000-0005-0000-0000-000011810000}"/>
    <cellStyle name="Normal 3 2 3 2 4 2 2 5" xfId="1005" xr:uid="{00000000-0005-0000-0000-000012810000}"/>
    <cellStyle name="Normal 3 2 3 2 4 2 2 5 2" xfId="3989" xr:uid="{00000000-0005-0000-0000-000013810000}"/>
    <cellStyle name="Normal 3 2 3 2 4 2 2 5 2 2" xfId="8279" xr:uid="{00000000-0005-0000-0000-000014810000}"/>
    <cellStyle name="Normal 3 2 3 2 4 2 2 5 3" xfId="10747" xr:uid="{00000000-0005-0000-0000-000015810000}"/>
    <cellStyle name="Normal 3 2 3 2 4 2 2 5 4" xfId="5153" xr:uid="{00000000-0005-0000-0000-000016810000}"/>
    <cellStyle name="Normal 3 2 3 2 4 2 2 6" xfId="1181" xr:uid="{00000000-0005-0000-0000-000017810000}"/>
    <cellStyle name="Normal 3 2 3 2 4 2 2 6 2" xfId="8280" xr:uid="{00000000-0005-0000-0000-000018810000}"/>
    <cellStyle name="Normal 3 2 3 2 4 2 2 6 3" xfId="10748" xr:uid="{00000000-0005-0000-0000-000019810000}"/>
    <cellStyle name="Normal 3 2 3 2 4 2 2 6 4" xfId="5327" xr:uid="{00000000-0005-0000-0000-00001A810000}"/>
    <cellStyle name="Normal 3 2 3 2 4 2 2 7" xfId="1355" xr:uid="{00000000-0005-0000-0000-00001B810000}"/>
    <cellStyle name="Normal 3 2 3 2 4 2 2 7 2" xfId="8281" xr:uid="{00000000-0005-0000-0000-00001C810000}"/>
    <cellStyle name="Normal 3 2 3 2 4 2 2 7 3" xfId="10749" xr:uid="{00000000-0005-0000-0000-00001D810000}"/>
    <cellStyle name="Normal 3 2 3 2 4 2 2 7 4" xfId="5533" xr:uid="{00000000-0005-0000-0000-00001E810000}"/>
    <cellStyle name="Normal 3 2 3 2 4 2 2 8" xfId="1529" xr:uid="{00000000-0005-0000-0000-00001F810000}"/>
    <cellStyle name="Normal 3 2 3 2 4 2 2 8 2" xfId="8282" xr:uid="{00000000-0005-0000-0000-000020810000}"/>
    <cellStyle name="Normal 3 2 3 2 4 2 2 8 3" xfId="10750" xr:uid="{00000000-0005-0000-0000-000021810000}"/>
    <cellStyle name="Normal 3 2 3 2 4 2 2 8 4" xfId="5707" xr:uid="{00000000-0005-0000-0000-000022810000}"/>
    <cellStyle name="Normal 3 2 3 2 4 2 2 9" xfId="1703" xr:uid="{00000000-0005-0000-0000-000023810000}"/>
    <cellStyle name="Normal 3 2 3 2 4 2 2 9 2" xfId="8283" xr:uid="{00000000-0005-0000-0000-000024810000}"/>
    <cellStyle name="Normal 3 2 3 2 4 2 2 9 3" xfId="10751" xr:uid="{00000000-0005-0000-0000-000025810000}"/>
    <cellStyle name="Normal 3 2 3 2 4 2 2 9 4" xfId="5881" xr:uid="{00000000-0005-0000-0000-000026810000}"/>
    <cellStyle name="Normal 3 2 3 2 4 2 20" xfId="4160" xr:uid="{00000000-0005-0000-0000-000027810000}"/>
    <cellStyle name="Normal 3 2 3 2 4 2 21" xfId="4332" xr:uid="{00000000-0005-0000-0000-000028810000}"/>
    <cellStyle name="Normal 3 2 3 2 4 2 3" xfId="481" xr:uid="{00000000-0005-0000-0000-000029810000}"/>
    <cellStyle name="Normal 3 2 3 2 4 2 3 2" xfId="3465" xr:uid="{00000000-0005-0000-0000-00002A810000}"/>
    <cellStyle name="Normal 3 2 3 2 4 2 3 2 2" xfId="8284" xr:uid="{00000000-0005-0000-0000-00002B810000}"/>
    <cellStyle name="Normal 3 2 3 2 4 2 3 3" xfId="10752" xr:uid="{00000000-0005-0000-0000-00002C810000}"/>
    <cellStyle name="Normal 3 2 3 2 4 2 3 4" xfId="4587" xr:uid="{00000000-0005-0000-0000-00002D810000}"/>
    <cellStyle name="Normal 3 2 3 2 4 2 4" xfId="655" xr:uid="{00000000-0005-0000-0000-00002E810000}"/>
    <cellStyle name="Normal 3 2 3 2 4 2 4 2" xfId="3639" xr:uid="{00000000-0005-0000-0000-00002F810000}"/>
    <cellStyle name="Normal 3 2 3 2 4 2 4 2 2" xfId="8285" xr:uid="{00000000-0005-0000-0000-000030810000}"/>
    <cellStyle name="Normal 3 2 3 2 4 2 4 3" xfId="10753" xr:uid="{00000000-0005-0000-0000-000031810000}"/>
    <cellStyle name="Normal 3 2 3 2 4 2 4 4" xfId="4804" xr:uid="{00000000-0005-0000-0000-000032810000}"/>
    <cellStyle name="Normal 3 2 3 2 4 2 5" xfId="829" xr:uid="{00000000-0005-0000-0000-000033810000}"/>
    <cellStyle name="Normal 3 2 3 2 4 2 5 2" xfId="3813" xr:uid="{00000000-0005-0000-0000-000034810000}"/>
    <cellStyle name="Normal 3 2 3 2 4 2 5 2 2" xfId="8286" xr:uid="{00000000-0005-0000-0000-000035810000}"/>
    <cellStyle name="Normal 3 2 3 2 4 2 5 3" xfId="10754" xr:uid="{00000000-0005-0000-0000-000036810000}"/>
    <cellStyle name="Normal 3 2 3 2 4 2 5 4" xfId="4978" xr:uid="{00000000-0005-0000-0000-000037810000}"/>
    <cellStyle name="Normal 3 2 3 2 4 2 6" xfId="1004" xr:uid="{00000000-0005-0000-0000-000038810000}"/>
    <cellStyle name="Normal 3 2 3 2 4 2 6 2" xfId="3988" xr:uid="{00000000-0005-0000-0000-000039810000}"/>
    <cellStyle name="Normal 3 2 3 2 4 2 6 2 2" xfId="8287" xr:uid="{00000000-0005-0000-0000-00003A810000}"/>
    <cellStyle name="Normal 3 2 3 2 4 2 6 3" xfId="10755" xr:uid="{00000000-0005-0000-0000-00003B810000}"/>
    <cellStyle name="Normal 3 2 3 2 4 2 6 4" xfId="5152" xr:uid="{00000000-0005-0000-0000-00003C810000}"/>
    <cellStyle name="Normal 3 2 3 2 4 2 7" xfId="1180" xr:uid="{00000000-0005-0000-0000-00003D810000}"/>
    <cellStyle name="Normal 3 2 3 2 4 2 7 2" xfId="8288" xr:uid="{00000000-0005-0000-0000-00003E810000}"/>
    <cellStyle name="Normal 3 2 3 2 4 2 7 3" xfId="10756" xr:uid="{00000000-0005-0000-0000-00003F810000}"/>
    <cellStyle name="Normal 3 2 3 2 4 2 7 4" xfId="5326" xr:uid="{00000000-0005-0000-0000-000040810000}"/>
    <cellStyle name="Normal 3 2 3 2 4 2 8" xfId="1354" xr:uid="{00000000-0005-0000-0000-000041810000}"/>
    <cellStyle name="Normal 3 2 3 2 4 2 8 2" xfId="8289" xr:uid="{00000000-0005-0000-0000-000042810000}"/>
    <cellStyle name="Normal 3 2 3 2 4 2 8 3" xfId="10757" xr:uid="{00000000-0005-0000-0000-000043810000}"/>
    <cellStyle name="Normal 3 2 3 2 4 2 8 4" xfId="5532" xr:uid="{00000000-0005-0000-0000-000044810000}"/>
    <cellStyle name="Normal 3 2 3 2 4 2 9" xfId="1528" xr:uid="{00000000-0005-0000-0000-000045810000}"/>
    <cellStyle name="Normal 3 2 3 2 4 2 9 2" xfId="8290" xr:uid="{00000000-0005-0000-0000-000046810000}"/>
    <cellStyle name="Normal 3 2 3 2 4 2 9 3" xfId="10758" xr:uid="{00000000-0005-0000-0000-000047810000}"/>
    <cellStyle name="Normal 3 2 3 2 4 2 9 4" xfId="5706" xr:uid="{00000000-0005-0000-0000-000048810000}"/>
    <cellStyle name="Normal 3 2 3 2 4 20" xfId="3290" xr:uid="{00000000-0005-0000-0000-000049810000}"/>
    <cellStyle name="Normal 3 2 3 2 4 21" xfId="4159" xr:uid="{00000000-0005-0000-0000-00004A810000}"/>
    <cellStyle name="Normal 3 2 3 2 4 22" xfId="4331" xr:uid="{00000000-0005-0000-0000-00004B810000}"/>
    <cellStyle name="Normal 3 2 3 2 4 3" xfId="290" xr:uid="{00000000-0005-0000-0000-00004C810000}"/>
    <cellStyle name="Normal 3 2 3 2 4 3 10" xfId="1878" xr:uid="{00000000-0005-0000-0000-00004D810000}"/>
    <cellStyle name="Normal 3 2 3 2 4 3 10 2" xfId="8292" xr:uid="{00000000-0005-0000-0000-00004E810000}"/>
    <cellStyle name="Normal 3 2 3 2 4 3 10 3" xfId="10760" xr:uid="{00000000-0005-0000-0000-00004F810000}"/>
    <cellStyle name="Normal 3 2 3 2 4 3 10 4" xfId="6056" xr:uid="{00000000-0005-0000-0000-000050810000}"/>
    <cellStyle name="Normal 3 2 3 2 4 3 11" xfId="2052" xr:uid="{00000000-0005-0000-0000-000051810000}"/>
    <cellStyle name="Normal 3 2 3 2 4 3 11 2" xfId="8293" xr:uid="{00000000-0005-0000-0000-000052810000}"/>
    <cellStyle name="Normal 3 2 3 2 4 3 11 3" xfId="10761" xr:uid="{00000000-0005-0000-0000-000053810000}"/>
    <cellStyle name="Normal 3 2 3 2 4 3 11 4" xfId="6230" xr:uid="{00000000-0005-0000-0000-000054810000}"/>
    <cellStyle name="Normal 3 2 3 2 4 3 12" xfId="2228" xr:uid="{00000000-0005-0000-0000-000055810000}"/>
    <cellStyle name="Normal 3 2 3 2 4 3 12 2" xfId="8294" xr:uid="{00000000-0005-0000-0000-000056810000}"/>
    <cellStyle name="Normal 3 2 3 2 4 3 12 3" xfId="10762" xr:uid="{00000000-0005-0000-0000-000057810000}"/>
    <cellStyle name="Normal 3 2 3 2 4 3 12 4" xfId="6404" xr:uid="{00000000-0005-0000-0000-000058810000}"/>
    <cellStyle name="Normal 3 2 3 2 4 3 13" xfId="2402" xr:uid="{00000000-0005-0000-0000-000059810000}"/>
    <cellStyle name="Normal 3 2 3 2 4 3 13 2" xfId="8295" xr:uid="{00000000-0005-0000-0000-00005A810000}"/>
    <cellStyle name="Normal 3 2 3 2 4 3 13 3" xfId="10763" xr:uid="{00000000-0005-0000-0000-00005B810000}"/>
    <cellStyle name="Normal 3 2 3 2 4 3 13 4" xfId="6582" xr:uid="{00000000-0005-0000-0000-00005C810000}"/>
    <cellStyle name="Normal 3 2 3 2 4 3 14" xfId="2574" xr:uid="{00000000-0005-0000-0000-00005D810000}"/>
    <cellStyle name="Normal 3 2 3 2 4 3 14 2" xfId="8296" xr:uid="{00000000-0005-0000-0000-00005E810000}"/>
    <cellStyle name="Normal 3 2 3 2 4 3 14 3" xfId="10764" xr:uid="{00000000-0005-0000-0000-00005F810000}"/>
    <cellStyle name="Normal 3 2 3 2 4 3 14 4" xfId="6756" xr:uid="{00000000-0005-0000-0000-000060810000}"/>
    <cellStyle name="Normal 3 2 3 2 4 3 15" xfId="2744" xr:uid="{00000000-0005-0000-0000-000061810000}"/>
    <cellStyle name="Normal 3 2 3 2 4 3 15 2" xfId="8291" xr:uid="{00000000-0005-0000-0000-000062810000}"/>
    <cellStyle name="Normal 3 2 3 2 4 3 16" xfId="2914" xr:uid="{00000000-0005-0000-0000-000063810000}"/>
    <cellStyle name="Normal 3 2 3 2 4 3 16 2" xfId="10759" xr:uid="{00000000-0005-0000-0000-000064810000}"/>
    <cellStyle name="Normal 3 2 3 2 4 3 17" xfId="3085" xr:uid="{00000000-0005-0000-0000-000065810000}"/>
    <cellStyle name="Normal 3 2 3 2 4 3 17 2" xfId="11868" xr:uid="{00000000-0005-0000-0000-000066810000}"/>
    <cellStyle name="Normal 3 2 3 2 4 3 18" xfId="3293" xr:uid="{00000000-0005-0000-0000-000067810000}"/>
    <cellStyle name="Normal 3 2 3 2 4 3 19" xfId="4162" xr:uid="{00000000-0005-0000-0000-000068810000}"/>
    <cellStyle name="Normal 3 2 3 2 4 3 2" xfId="483" xr:uid="{00000000-0005-0000-0000-000069810000}"/>
    <cellStyle name="Normal 3 2 3 2 4 3 2 2" xfId="3467" xr:uid="{00000000-0005-0000-0000-00006A810000}"/>
    <cellStyle name="Normal 3 2 3 2 4 3 2 2 2" xfId="8297" xr:uid="{00000000-0005-0000-0000-00006B810000}"/>
    <cellStyle name="Normal 3 2 3 2 4 3 2 3" xfId="10765" xr:uid="{00000000-0005-0000-0000-00006C810000}"/>
    <cellStyle name="Normal 3 2 3 2 4 3 2 4" xfId="4589" xr:uid="{00000000-0005-0000-0000-00006D810000}"/>
    <cellStyle name="Normal 3 2 3 2 4 3 20" xfId="4334" xr:uid="{00000000-0005-0000-0000-00006E810000}"/>
    <cellStyle name="Normal 3 2 3 2 4 3 3" xfId="657" xr:uid="{00000000-0005-0000-0000-00006F810000}"/>
    <cellStyle name="Normal 3 2 3 2 4 3 3 2" xfId="3641" xr:uid="{00000000-0005-0000-0000-000070810000}"/>
    <cellStyle name="Normal 3 2 3 2 4 3 3 2 2" xfId="8298" xr:uid="{00000000-0005-0000-0000-000071810000}"/>
    <cellStyle name="Normal 3 2 3 2 4 3 3 3" xfId="10766" xr:uid="{00000000-0005-0000-0000-000072810000}"/>
    <cellStyle name="Normal 3 2 3 2 4 3 3 4" xfId="4806" xr:uid="{00000000-0005-0000-0000-000073810000}"/>
    <cellStyle name="Normal 3 2 3 2 4 3 4" xfId="831" xr:uid="{00000000-0005-0000-0000-000074810000}"/>
    <cellStyle name="Normal 3 2 3 2 4 3 4 2" xfId="3815" xr:uid="{00000000-0005-0000-0000-000075810000}"/>
    <cellStyle name="Normal 3 2 3 2 4 3 4 2 2" xfId="8299" xr:uid="{00000000-0005-0000-0000-000076810000}"/>
    <cellStyle name="Normal 3 2 3 2 4 3 4 3" xfId="10767" xr:uid="{00000000-0005-0000-0000-000077810000}"/>
    <cellStyle name="Normal 3 2 3 2 4 3 4 4" xfId="4980" xr:uid="{00000000-0005-0000-0000-000078810000}"/>
    <cellStyle name="Normal 3 2 3 2 4 3 5" xfId="1006" xr:uid="{00000000-0005-0000-0000-000079810000}"/>
    <cellStyle name="Normal 3 2 3 2 4 3 5 2" xfId="3990" xr:uid="{00000000-0005-0000-0000-00007A810000}"/>
    <cellStyle name="Normal 3 2 3 2 4 3 5 2 2" xfId="8300" xr:uid="{00000000-0005-0000-0000-00007B810000}"/>
    <cellStyle name="Normal 3 2 3 2 4 3 5 3" xfId="10768" xr:uid="{00000000-0005-0000-0000-00007C810000}"/>
    <cellStyle name="Normal 3 2 3 2 4 3 5 4" xfId="5154" xr:uid="{00000000-0005-0000-0000-00007D810000}"/>
    <cellStyle name="Normal 3 2 3 2 4 3 6" xfId="1182" xr:uid="{00000000-0005-0000-0000-00007E810000}"/>
    <cellStyle name="Normal 3 2 3 2 4 3 6 2" xfId="8301" xr:uid="{00000000-0005-0000-0000-00007F810000}"/>
    <cellStyle name="Normal 3 2 3 2 4 3 6 3" xfId="10769" xr:uid="{00000000-0005-0000-0000-000080810000}"/>
    <cellStyle name="Normal 3 2 3 2 4 3 6 4" xfId="5328" xr:uid="{00000000-0005-0000-0000-000081810000}"/>
    <cellStyle name="Normal 3 2 3 2 4 3 7" xfId="1356" xr:uid="{00000000-0005-0000-0000-000082810000}"/>
    <cellStyle name="Normal 3 2 3 2 4 3 7 2" xfId="8302" xr:uid="{00000000-0005-0000-0000-000083810000}"/>
    <cellStyle name="Normal 3 2 3 2 4 3 7 3" xfId="10770" xr:uid="{00000000-0005-0000-0000-000084810000}"/>
    <cellStyle name="Normal 3 2 3 2 4 3 7 4" xfId="5534" xr:uid="{00000000-0005-0000-0000-000085810000}"/>
    <cellStyle name="Normal 3 2 3 2 4 3 8" xfId="1530" xr:uid="{00000000-0005-0000-0000-000086810000}"/>
    <cellStyle name="Normal 3 2 3 2 4 3 8 2" xfId="8303" xr:uid="{00000000-0005-0000-0000-000087810000}"/>
    <cellStyle name="Normal 3 2 3 2 4 3 8 3" xfId="10771" xr:uid="{00000000-0005-0000-0000-000088810000}"/>
    <cellStyle name="Normal 3 2 3 2 4 3 8 4" xfId="5708" xr:uid="{00000000-0005-0000-0000-000089810000}"/>
    <cellStyle name="Normal 3 2 3 2 4 3 9" xfId="1704" xr:uid="{00000000-0005-0000-0000-00008A810000}"/>
    <cellStyle name="Normal 3 2 3 2 4 3 9 2" xfId="8304" xr:uid="{00000000-0005-0000-0000-00008B810000}"/>
    <cellStyle name="Normal 3 2 3 2 4 3 9 3" xfId="10772" xr:uid="{00000000-0005-0000-0000-00008C810000}"/>
    <cellStyle name="Normal 3 2 3 2 4 3 9 4" xfId="5882" xr:uid="{00000000-0005-0000-0000-00008D810000}"/>
    <cellStyle name="Normal 3 2 3 2 4 4" xfId="480" xr:uid="{00000000-0005-0000-0000-00008E810000}"/>
    <cellStyle name="Normal 3 2 3 2 4 4 2" xfId="3464" xr:uid="{00000000-0005-0000-0000-00008F810000}"/>
    <cellStyle name="Normal 3 2 3 2 4 4 2 2" xfId="8305" xr:uid="{00000000-0005-0000-0000-000090810000}"/>
    <cellStyle name="Normal 3 2 3 2 4 4 3" xfId="10773" xr:uid="{00000000-0005-0000-0000-000091810000}"/>
    <cellStyle name="Normal 3 2 3 2 4 4 4" xfId="4586" xr:uid="{00000000-0005-0000-0000-000092810000}"/>
    <cellStyle name="Normal 3 2 3 2 4 5" xfId="654" xr:uid="{00000000-0005-0000-0000-000093810000}"/>
    <cellStyle name="Normal 3 2 3 2 4 5 2" xfId="3638" xr:uid="{00000000-0005-0000-0000-000094810000}"/>
    <cellStyle name="Normal 3 2 3 2 4 5 2 2" xfId="8306" xr:uid="{00000000-0005-0000-0000-000095810000}"/>
    <cellStyle name="Normal 3 2 3 2 4 5 3" xfId="10774" xr:uid="{00000000-0005-0000-0000-000096810000}"/>
    <cellStyle name="Normal 3 2 3 2 4 5 4" xfId="4803" xr:uid="{00000000-0005-0000-0000-000097810000}"/>
    <cellStyle name="Normal 3 2 3 2 4 6" xfId="828" xr:uid="{00000000-0005-0000-0000-000098810000}"/>
    <cellStyle name="Normal 3 2 3 2 4 6 2" xfId="3812" xr:uid="{00000000-0005-0000-0000-000099810000}"/>
    <cellStyle name="Normal 3 2 3 2 4 6 2 2" xfId="8307" xr:uid="{00000000-0005-0000-0000-00009A810000}"/>
    <cellStyle name="Normal 3 2 3 2 4 6 3" xfId="10775" xr:uid="{00000000-0005-0000-0000-00009B810000}"/>
    <cellStyle name="Normal 3 2 3 2 4 6 4" xfId="4977" xr:uid="{00000000-0005-0000-0000-00009C810000}"/>
    <cellStyle name="Normal 3 2 3 2 4 7" xfId="1003" xr:uid="{00000000-0005-0000-0000-00009D810000}"/>
    <cellStyle name="Normal 3 2 3 2 4 7 2" xfId="3987" xr:uid="{00000000-0005-0000-0000-00009E810000}"/>
    <cellStyle name="Normal 3 2 3 2 4 7 2 2" xfId="8308" xr:uid="{00000000-0005-0000-0000-00009F810000}"/>
    <cellStyle name="Normal 3 2 3 2 4 7 3" xfId="10776" xr:uid="{00000000-0005-0000-0000-0000A0810000}"/>
    <cellStyle name="Normal 3 2 3 2 4 7 4" xfId="5151" xr:uid="{00000000-0005-0000-0000-0000A1810000}"/>
    <cellStyle name="Normal 3 2 3 2 4 8" xfId="1179" xr:uid="{00000000-0005-0000-0000-0000A2810000}"/>
    <cellStyle name="Normal 3 2 3 2 4 8 2" xfId="8309" xr:uid="{00000000-0005-0000-0000-0000A3810000}"/>
    <cellStyle name="Normal 3 2 3 2 4 8 3" xfId="10777" xr:uid="{00000000-0005-0000-0000-0000A4810000}"/>
    <cellStyle name="Normal 3 2 3 2 4 8 4" xfId="5325" xr:uid="{00000000-0005-0000-0000-0000A5810000}"/>
    <cellStyle name="Normal 3 2 3 2 4 9" xfId="1353" xr:uid="{00000000-0005-0000-0000-0000A6810000}"/>
    <cellStyle name="Normal 3 2 3 2 4 9 2" xfId="8310" xr:uid="{00000000-0005-0000-0000-0000A7810000}"/>
    <cellStyle name="Normal 3 2 3 2 4 9 3" xfId="10778" xr:uid="{00000000-0005-0000-0000-0000A8810000}"/>
    <cellStyle name="Normal 3 2 3 2 4 9 4" xfId="5531" xr:uid="{00000000-0005-0000-0000-0000A9810000}"/>
    <cellStyle name="Normal 3 2 3 2 5" xfId="291" xr:uid="{00000000-0005-0000-0000-0000AA810000}"/>
    <cellStyle name="Normal 3 2 3 2 5 10" xfId="1705" xr:uid="{00000000-0005-0000-0000-0000AB810000}"/>
    <cellStyle name="Normal 3 2 3 2 5 10 2" xfId="8312" xr:uid="{00000000-0005-0000-0000-0000AC810000}"/>
    <cellStyle name="Normal 3 2 3 2 5 10 3" xfId="10780" xr:uid="{00000000-0005-0000-0000-0000AD810000}"/>
    <cellStyle name="Normal 3 2 3 2 5 10 4" xfId="5883" xr:uid="{00000000-0005-0000-0000-0000AE810000}"/>
    <cellStyle name="Normal 3 2 3 2 5 11" xfId="1879" xr:uid="{00000000-0005-0000-0000-0000AF810000}"/>
    <cellStyle name="Normal 3 2 3 2 5 11 2" xfId="8313" xr:uid="{00000000-0005-0000-0000-0000B0810000}"/>
    <cellStyle name="Normal 3 2 3 2 5 11 3" xfId="10781" xr:uid="{00000000-0005-0000-0000-0000B1810000}"/>
    <cellStyle name="Normal 3 2 3 2 5 11 4" xfId="6057" xr:uid="{00000000-0005-0000-0000-0000B2810000}"/>
    <cellStyle name="Normal 3 2 3 2 5 12" xfId="2053" xr:uid="{00000000-0005-0000-0000-0000B3810000}"/>
    <cellStyle name="Normal 3 2 3 2 5 12 2" xfId="8314" xr:uid="{00000000-0005-0000-0000-0000B4810000}"/>
    <cellStyle name="Normal 3 2 3 2 5 12 3" xfId="10782" xr:uid="{00000000-0005-0000-0000-0000B5810000}"/>
    <cellStyle name="Normal 3 2 3 2 5 12 4" xfId="6231" xr:uid="{00000000-0005-0000-0000-0000B6810000}"/>
    <cellStyle name="Normal 3 2 3 2 5 13" xfId="2229" xr:uid="{00000000-0005-0000-0000-0000B7810000}"/>
    <cellStyle name="Normal 3 2 3 2 5 13 2" xfId="8315" xr:uid="{00000000-0005-0000-0000-0000B8810000}"/>
    <cellStyle name="Normal 3 2 3 2 5 13 3" xfId="10783" xr:uid="{00000000-0005-0000-0000-0000B9810000}"/>
    <cellStyle name="Normal 3 2 3 2 5 13 4" xfId="6405" xr:uid="{00000000-0005-0000-0000-0000BA810000}"/>
    <cellStyle name="Normal 3 2 3 2 5 14" xfId="2403" xr:uid="{00000000-0005-0000-0000-0000BB810000}"/>
    <cellStyle name="Normal 3 2 3 2 5 14 2" xfId="8316" xr:uid="{00000000-0005-0000-0000-0000BC810000}"/>
    <cellStyle name="Normal 3 2 3 2 5 14 3" xfId="10784" xr:uid="{00000000-0005-0000-0000-0000BD810000}"/>
    <cellStyle name="Normal 3 2 3 2 5 14 4" xfId="6583" xr:uid="{00000000-0005-0000-0000-0000BE810000}"/>
    <cellStyle name="Normal 3 2 3 2 5 15" xfId="2575" xr:uid="{00000000-0005-0000-0000-0000BF810000}"/>
    <cellStyle name="Normal 3 2 3 2 5 15 2" xfId="8317" xr:uid="{00000000-0005-0000-0000-0000C0810000}"/>
    <cellStyle name="Normal 3 2 3 2 5 15 3" xfId="10785" xr:uid="{00000000-0005-0000-0000-0000C1810000}"/>
    <cellStyle name="Normal 3 2 3 2 5 15 4" xfId="6757" xr:uid="{00000000-0005-0000-0000-0000C2810000}"/>
    <cellStyle name="Normal 3 2 3 2 5 16" xfId="2745" xr:uid="{00000000-0005-0000-0000-0000C3810000}"/>
    <cellStyle name="Normal 3 2 3 2 5 16 2" xfId="8311" xr:uid="{00000000-0005-0000-0000-0000C4810000}"/>
    <cellStyle name="Normal 3 2 3 2 5 17" xfId="2915" xr:uid="{00000000-0005-0000-0000-0000C5810000}"/>
    <cellStyle name="Normal 3 2 3 2 5 17 2" xfId="10779" xr:uid="{00000000-0005-0000-0000-0000C6810000}"/>
    <cellStyle name="Normal 3 2 3 2 5 18" xfId="3086" xr:uid="{00000000-0005-0000-0000-0000C7810000}"/>
    <cellStyle name="Normal 3 2 3 2 5 18 2" xfId="11869" xr:uid="{00000000-0005-0000-0000-0000C8810000}"/>
    <cellStyle name="Normal 3 2 3 2 5 19" xfId="3294" xr:uid="{00000000-0005-0000-0000-0000C9810000}"/>
    <cellStyle name="Normal 3 2 3 2 5 2" xfId="292" xr:uid="{00000000-0005-0000-0000-0000CA810000}"/>
    <cellStyle name="Normal 3 2 3 2 5 2 10" xfId="1880" xr:uid="{00000000-0005-0000-0000-0000CB810000}"/>
    <cellStyle name="Normal 3 2 3 2 5 2 10 2" xfId="8319" xr:uid="{00000000-0005-0000-0000-0000CC810000}"/>
    <cellStyle name="Normal 3 2 3 2 5 2 10 3" xfId="10787" xr:uid="{00000000-0005-0000-0000-0000CD810000}"/>
    <cellStyle name="Normal 3 2 3 2 5 2 10 4" xfId="6058" xr:uid="{00000000-0005-0000-0000-0000CE810000}"/>
    <cellStyle name="Normal 3 2 3 2 5 2 11" xfId="2054" xr:uid="{00000000-0005-0000-0000-0000CF810000}"/>
    <cellStyle name="Normal 3 2 3 2 5 2 11 2" xfId="8320" xr:uid="{00000000-0005-0000-0000-0000D0810000}"/>
    <cellStyle name="Normal 3 2 3 2 5 2 11 3" xfId="10788" xr:uid="{00000000-0005-0000-0000-0000D1810000}"/>
    <cellStyle name="Normal 3 2 3 2 5 2 11 4" xfId="6232" xr:uid="{00000000-0005-0000-0000-0000D2810000}"/>
    <cellStyle name="Normal 3 2 3 2 5 2 12" xfId="2230" xr:uid="{00000000-0005-0000-0000-0000D3810000}"/>
    <cellStyle name="Normal 3 2 3 2 5 2 12 2" xfId="8321" xr:uid="{00000000-0005-0000-0000-0000D4810000}"/>
    <cellStyle name="Normal 3 2 3 2 5 2 12 3" xfId="10789" xr:uid="{00000000-0005-0000-0000-0000D5810000}"/>
    <cellStyle name="Normal 3 2 3 2 5 2 12 4" xfId="6406" xr:uid="{00000000-0005-0000-0000-0000D6810000}"/>
    <cellStyle name="Normal 3 2 3 2 5 2 13" xfId="2404" xr:uid="{00000000-0005-0000-0000-0000D7810000}"/>
    <cellStyle name="Normal 3 2 3 2 5 2 13 2" xfId="8322" xr:uid="{00000000-0005-0000-0000-0000D8810000}"/>
    <cellStyle name="Normal 3 2 3 2 5 2 13 3" xfId="10790" xr:uid="{00000000-0005-0000-0000-0000D9810000}"/>
    <cellStyle name="Normal 3 2 3 2 5 2 13 4" xfId="6584" xr:uid="{00000000-0005-0000-0000-0000DA810000}"/>
    <cellStyle name="Normal 3 2 3 2 5 2 14" xfId="2576" xr:uid="{00000000-0005-0000-0000-0000DB810000}"/>
    <cellStyle name="Normal 3 2 3 2 5 2 14 2" xfId="8323" xr:uid="{00000000-0005-0000-0000-0000DC810000}"/>
    <cellStyle name="Normal 3 2 3 2 5 2 14 3" xfId="10791" xr:uid="{00000000-0005-0000-0000-0000DD810000}"/>
    <cellStyle name="Normal 3 2 3 2 5 2 14 4" xfId="6758" xr:uid="{00000000-0005-0000-0000-0000DE810000}"/>
    <cellStyle name="Normal 3 2 3 2 5 2 15" xfId="2746" xr:uid="{00000000-0005-0000-0000-0000DF810000}"/>
    <cellStyle name="Normal 3 2 3 2 5 2 15 2" xfId="8318" xr:uid="{00000000-0005-0000-0000-0000E0810000}"/>
    <cellStyle name="Normal 3 2 3 2 5 2 16" xfId="2916" xr:uid="{00000000-0005-0000-0000-0000E1810000}"/>
    <cellStyle name="Normal 3 2 3 2 5 2 16 2" xfId="10786" xr:uid="{00000000-0005-0000-0000-0000E2810000}"/>
    <cellStyle name="Normal 3 2 3 2 5 2 17" xfId="3087" xr:uid="{00000000-0005-0000-0000-0000E3810000}"/>
    <cellStyle name="Normal 3 2 3 2 5 2 17 2" xfId="11870" xr:uid="{00000000-0005-0000-0000-0000E4810000}"/>
    <cellStyle name="Normal 3 2 3 2 5 2 18" xfId="3295" xr:uid="{00000000-0005-0000-0000-0000E5810000}"/>
    <cellStyle name="Normal 3 2 3 2 5 2 19" xfId="4164" xr:uid="{00000000-0005-0000-0000-0000E6810000}"/>
    <cellStyle name="Normal 3 2 3 2 5 2 2" xfId="485" xr:uid="{00000000-0005-0000-0000-0000E7810000}"/>
    <cellStyle name="Normal 3 2 3 2 5 2 2 2" xfId="3469" xr:uid="{00000000-0005-0000-0000-0000E8810000}"/>
    <cellStyle name="Normal 3 2 3 2 5 2 2 2 2" xfId="8324" xr:uid="{00000000-0005-0000-0000-0000E9810000}"/>
    <cellStyle name="Normal 3 2 3 2 5 2 2 3" xfId="10792" xr:uid="{00000000-0005-0000-0000-0000EA810000}"/>
    <cellStyle name="Normal 3 2 3 2 5 2 2 4" xfId="4591" xr:uid="{00000000-0005-0000-0000-0000EB810000}"/>
    <cellStyle name="Normal 3 2 3 2 5 2 20" xfId="4336" xr:uid="{00000000-0005-0000-0000-0000EC810000}"/>
    <cellStyle name="Normal 3 2 3 2 5 2 3" xfId="659" xr:uid="{00000000-0005-0000-0000-0000ED810000}"/>
    <cellStyle name="Normal 3 2 3 2 5 2 3 2" xfId="3643" xr:uid="{00000000-0005-0000-0000-0000EE810000}"/>
    <cellStyle name="Normal 3 2 3 2 5 2 3 2 2" xfId="8325" xr:uid="{00000000-0005-0000-0000-0000EF810000}"/>
    <cellStyle name="Normal 3 2 3 2 5 2 3 3" xfId="10793" xr:uid="{00000000-0005-0000-0000-0000F0810000}"/>
    <cellStyle name="Normal 3 2 3 2 5 2 3 4" xfId="4808" xr:uid="{00000000-0005-0000-0000-0000F1810000}"/>
    <cellStyle name="Normal 3 2 3 2 5 2 4" xfId="833" xr:uid="{00000000-0005-0000-0000-0000F2810000}"/>
    <cellStyle name="Normal 3 2 3 2 5 2 4 2" xfId="3817" xr:uid="{00000000-0005-0000-0000-0000F3810000}"/>
    <cellStyle name="Normal 3 2 3 2 5 2 4 2 2" xfId="8326" xr:uid="{00000000-0005-0000-0000-0000F4810000}"/>
    <cellStyle name="Normal 3 2 3 2 5 2 4 3" xfId="10794" xr:uid="{00000000-0005-0000-0000-0000F5810000}"/>
    <cellStyle name="Normal 3 2 3 2 5 2 4 4" xfId="4982" xr:uid="{00000000-0005-0000-0000-0000F6810000}"/>
    <cellStyle name="Normal 3 2 3 2 5 2 5" xfId="1008" xr:uid="{00000000-0005-0000-0000-0000F7810000}"/>
    <cellStyle name="Normal 3 2 3 2 5 2 5 2" xfId="3992" xr:uid="{00000000-0005-0000-0000-0000F8810000}"/>
    <cellStyle name="Normal 3 2 3 2 5 2 5 2 2" xfId="8327" xr:uid="{00000000-0005-0000-0000-0000F9810000}"/>
    <cellStyle name="Normal 3 2 3 2 5 2 5 3" xfId="10795" xr:uid="{00000000-0005-0000-0000-0000FA810000}"/>
    <cellStyle name="Normal 3 2 3 2 5 2 5 4" xfId="5156" xr:uid="{00000000-0005-0000-0000-0000FB810000}"/>
    <cellStyle name="Normal 3 2 3 2 5 2 6" xfId="1184" xr:uid="{00000000-0005-0000-0000-0000FC810000}"/>
    <cellStyle name="Normal 3 2 3 2 5 2 6 2" xfId="8328" xr:uid="{00000000-0005-0000-0000-0000FD810000}"/>
    <cellStyle name="Normal 3 2 3 2 5 2 6 3" xfId="10796" xr:uid="{00000000-0005-0000-0000-0000FE810000}"/>
    <cellStyle name="Normal 3 2 3 2 5 2 6 4" xfId="5330" xr:uid="{00000000-0005-0000-0000-0000FF810000}"/>
    <cellStyle name="Normal 3 2 3 2 5 2 7" xfId="1358" xr:uid="{00000000-0005-0000-0000-000000820000}"/>
    <cellStyle name="Normal 3 2 3 2 5 2 7 2" xfId="8329" xr:uid="{00000000-0005-0000-0000-000001820000}"/>
    <cellStyle name="Normal 3 2 3 2 5 2 7 3" xfId="10797" xr:uid="{00000000-0005-0000-0000-000002820000}"/>
    <cellStyle name="Normal 3 2 3 2 5 2 7 4" xfId="5536" xr:uid="{00000000-0005-0000-0000-000003820000}"/>
    <cellStyle name="Normal 3 2 3 2 5 2 8" xfId="1532" xr:uid="{00000000-0005-0000-0000-000004820000}"/>
    <cellStyle name="Normal 3 2 3 2 5 2 8 2" xfId="8330" xr:uid="{00000000-0005-0000-0000-000005820000}"/>
    <cellStyle name="Normal 3 2 3 2 5 2 8 3" xfId="10798" xr:uid="{00000000-0005-0000-0000-000006820000}"/>
    <cellStyle name="Normal 3 2 3 2 5 2 8 4" xfId="5710" xr:uid="{00000000-0005-0000-0000-000007820000}"/>
    <cellStyle name="Normal 3 2 3 2 5 2 9" xfId="1706" xr:uid="{00000000-0005-0000-0000-000008820000}"/>
    <cellStyle name="Normal 3 2 3 2 5 2 9 2" xfId="8331" xr:uid="{00000000-0005-0000-0000-000009820000}"/>
    <cellStyle name="Normal 3 2 3 2 5 2 9 3" xfId="10799" xr:uid="{00000000-0005-0000-0000-00000A820000}"/>
    <cellStyle name="Normal 3 2 3 2 5 2 9 4" xfId="5884" xr:uid="{00000000-0005-0000-0000-00000B820000}"/>
    <cellStyle name="Normal 3 2 3 2 5 20" xfId="4163" xr:uid="{00000000-0005-0000-0000-00000C820000}"/>
    <cellStyle name="Normal 3 2 3 2 5 21" xfId="4335" xr:uid="{00000000-0005-0000-0000-00000D820000}"/>
    <cellStyle name="Normal 3 2 3 2 5 3" xfId="484" xr:uid="{00000000-0005-0000-0000-00000E820000}"/>
    <cellStyle name="Normal 3 2 3 2 5 3 2" xfId="3468" xr:uid="{00000000-0005-0000-0000-00000F820000}"/>
    <cellStyle name="Normal 3 2 3 2 5 3 2 2" xfId="8332" xr:uid="{00000000-0005-0000-0000-000010820000}"/>
    <cellStyle name="Normal 3 2 3 2 5 3 3" xfId="10800" xr:uid="{00000000-0005-0000-0000-000011820000}"/>
    <cellStyle name="Normal 3 2 3 2 5 3 4" xfId="4590" xr:uid="{00000000-0005-0000-0000-000012820000}"/>
    <cellStyle name="Normal 3 2 3 2 5 4" xfId="658" xr:uid="{00000000-0005-0000-0000-000013820000}"/>
    <cellStyle name="Normal 3 2 3 2 5 4 2" xfId="3642" xr:uid="{00000000-0005-0000-0000-000014820000}"/>
    <cellStyle name="Normal 3 2 3 2 5 4 2 2" xfId="8333" xr:uid="{00000000-0005-0000-0000-000015820000}"/>
    <cellStyle name="Normal 3 2 3 2 5 4 3" xfId="10801" xr:uid="{00000000-0005-0000-0000-000016820000}"/>
    <cellStyle name="Normal 3 2 3 2 5 4 4" xfId="4807" xr:uid="{00000000-0005-0000-0000-000017820000}"/>
    <cellStyle name="Normal 3 2 3 2 5 5" xfId="832" xr:uid="{00000000-0005-0000-0000-000018820000}"/>
    <cellStyle name="Normal 3 2 3 2 5 5 2" xfId="3816" xr:uid="{00000000-0005-0000-0000-000019820000}"/>
    <cellStyle name="Normal 3 2 3 2 5 5 2 2" xfId="8334" xr:uid="{00000000-0005-0000-0000-00001A820000}"/>
    <cellStyle name="Normal 3 2 3 2 5 5 3" xfId="10802" xr:uid="{00000000-0005-0000-0000-00001B820000}"/>
    <cellStyle name="Normal 3 2 3 2 5 5 4" xfId="4981" xr:uid="{00000000-0005-0000-0000-00001C820000}"/>
    <cellStyle name="Normal 3 2 3 2 5 6" xfId="1007" xr:uid="{00000000-0005-0000-0000-00001D820000}"/>
    <cellStyle name="Normal 3 2 3 2 5 6 2" xfId="3991" xr:uid="{00000000-0005-0000-0000-00001E820000}"/>
    <cellStyle name="Normal 3 2 3 2 5 6 2 2" xfId="8335" xr:uid="{00000000-0005-0000-0000-00001F820000}"/>
    <cellStyle name="Normal 3 2 3 2 5 6 3" xfId="10803" xr:uid="{00000000-0005-0000-0000-000020820000}"/>
    <cellStyle name="Normal 3 2 3 2 5 6 4" xfId="5155" xr:uid="{00000000-0005-0000-0000-000021820000}"/>
    <cellStyle name="Normal 3 2 3 2 5 7" xfId="1183" xr:uid="{00000000-0005-0000-0000-000022820000}"/>
    <cellStyle name="Normal 3 2 3 2 5 7 2" xfId="8336" xr:uid="{00000000-0005-0000-0000-000023820000}"/>
    <cellStyle name="Normal 3 2 3 2 5 7 3" xfId="10804" xr:uid="{00000000-0005-0000-0000-000024820000}"/>
    <cellStyle name="Normal 3 2 3 2 5 7 4" xfId="5329" xr:uid="{00000000-0005-0000-0000-000025820000}"/>
    <cellStyle name="Normal 3 2 3 2 5 8" xfId="1357" xr:uid="{00000000-0005-0000-0000-000026820000}"/>
    <cellStyle name="Normal 3 2 3 2 5 8 2" xfId="8337" xr:uid="{00000000-0005-0000-0000-000027820000}"/>
    <cellStyle name="Normal 3 2 3 2 5 8 3" xfId="10805" xr:uid="{00000000-0005-0000-0000-000028820000}"/>
    <cellStyle name="Normal 3 2 3 2 5 8 4" xfId="5535" xr:uid="{00000000-0005-0000-0000-000029820000}"/>
    <cellStyle name="Normal 3 2 3 2 5 9" xfId="1531" xr:uid="{00000000-0005-0000-0000-00002A820000}"/>
    <cellStyle name="Normal 3 2 3 2 5 9 2" xfId="8338" xr:uid="{00000000-0005-0000-0000-00002B820000}"/>
    <cellStyle name="Normal 3 2 3 2 5 9 3" xfId="10806" xr:uid="{00000000-0005-0000-0000-00002C820000}"/>
    <cellStyle name="Normal 3 2 3 2 5 9 4" xfId="5709" xr:uid="{00000000-0005-0000-0000-00002D820000}"/>
    <cellStyle name="Normal 3 2 3 2 6" xfId="293" xr:uid="{00000000-0005-0000-0000-00002E820000}"/>
    <cellStyle name="Normal 3 2 3 2 6 10" xfId="1881" xr:uid="{00000000-0005-0000-0000-00002F820000}"/>
    <cellStyle name="Normal 3 2 3 2 6 10 2" xfId="8340" xr:uid="{00000000-0005-0000-0000-000030820000}"/>
    <cellStyle name="Normal 3 2 3 2 6 10 3" xfId="10808" xr:uid="{00000000-0005-0000-0000-000031820000}"/>
    <cellStyle name="Normal 3 2 3 2 6 10 4" xfId="6059" xr:uid="{00000000-0005-0000-0000-000032820000}"/>
    <cellStyle name="Normal 3 2 3 2 6 11" xfId="2055" xr:uid="{00000000-0005-0000-0000-000033820000}"/>
    <cellStyle name="Normal 3 2 3 2 6 11 2" xfId="8341" xr:uid="{00000000-0005-0000-0000-000034820000}"/>
    <cellStyle name="Normal 3 2 3 2 6 11 3" xfId="10809" xr:uid="{00000000-0005-0000-0000-000035820000}"/>
    <cellStyle name="Normal 3 2 3 2 6 11 4" xfId="6233" xr:uid="{00000000-0005-0000-0000-000036820000}"/>
    <cellStyle name="Normal 3 2 3 2 6 12" xfId="2231" xr:uid="{00000000-0005-0000-0000-000037820000}"/>
    <cellStyle name="Normal 3 2 3 2 6 12 2" xfId="8342" xr:uid="{00000000-0005-0000-0000-000038820000}"/>
    <cellStyle name="Normal 3 2 3 2 6 12 3" xfId="10810" xr:uid="{00000000-0005-0000-0000-000039820000}"/>
    <cellStyle name="Normal 3 2 3 2 6 12 4" xfId="6407" xr:uid="{00000000-0005-0000-0000-00003A820000}"/>
    <cellStyle name="Normal 3 2 3 2 6 13" xfId="2405" xr:uid="{00000000-0005-0000-0000-00003B820000}"/>
    <cellStyle name="Normal 3 2 3 2 6 13 2" xfId="8343" xr:uid="{00000000-0005-0000-0000-00003C820000}"/>
    <cellStyle name="Normal 3 2 3 2 6 13 3" xfId="10811" xr:uid="{00000000-0005-0000-0000-00003D820000}"/>
    <cellStyle name="Normal 3 2 3 2 6 13 4" xfId="6585" xr:uid="{00000000-0005-0000-0000-00003E820000}"/>
    <cellStyle name="Normal 3 2 3 2 6 14" xfId="2577" xr:uid="{00000000-0005-0000-0000-00003F820000}"/>
    <cellStyle name="Normal 3 2 3 2 6 14 2" xfId="8344" xr:uid="{00000000-0005-0000-0000-000040820000}"/>
    <cellStyle name="Normal 3 2 3 2 6 14 3" xfId="10812" xr:uid="{00000000-0005-0000-0000-000041820000}"/>
    <cellStyle name="Normal 3 2 3 2 6 14 4" xfId="6759" xr:uid="{00000000-0005-0000-0000-000042820000}"/>
    <cellStyle name="Normal 3 2 3 2 6 15" xfId="2747" xr:uid="{00000000-0005-0000-0000-000043820000}"/>
    <cellStyle name="Normal 3 2 3 2 6 15 2" xfId="8339" xr:uid="{00000000-0005-0000-0000-000044820000}"/>
    <cellStyle name="Normal 3 2 3 2 6 16" xfId="2917" xr:uid="{00000000-0005-0000-0000-000045820000}"/>
    <cellStyle name="Normal 3 2 3 2 6 16 2" xfId="10807" xr:uid="{00000000-0005-0000-0000-000046820000}"/>
    <cellStyle name="Normal 3 2 3 2 6 17" xfId="3088" xr:uid="{00000000-0005-0000-0000-000047820000}"/>
    <cellStyle name="Normal 3 2 3 2 6 17 2" xfId="11871" xr:uid="{00000000-0005-0000-0000-000048820000}"/>
    <cellStyle name="Normal 3 2 3 2 6 18" xfId="3296" xr:uid="{00000000-0005-0000-0000-000049820000}"/>
    <cellStyle name="Normal 3 2 3 2 6 19" xfId="4165" xr:uid="{00000000-0005-0000-0000-00004A820000}"/>
    <cellStyle name="Normal 3 2 3 2 6 2" xfId="486" xr:uid="{00000000-0005-0000-0000-00004B820000}"/>
    <cellStyle name="Normal 3 2 3 2 6 2 2" xfId="3470" xr:uid="{00000000-0005-0000-0000-00004C820000}"/>
    <cellStyle name="Normal 3 2 3 2 6 2 2 2" xfId="8345" xr:uid="{00000000-0005-0000-0000-00004D820000}"/>
    <cellStyle name="Normal 3 2 3 2 6 2 3" xfId="10813" xr:uid="{00000000-0005-0000-0000-00004E820000}"/>
    <cellStyle name="Normal 3 2 3 2 6 2 4" xfId="4592" xr:uid="{00000000-0005-0000-0000-00004F820000}"/>
    <cellStyle name="Normal 3 2 3 2 6 20" xfId="4337" xr:uid="{00000000-0005-0000-0000-000050820000}"/>
    <cellStyle name="Normal 3 2 3 2 6 3" xfId="660" xr:uid="{00000000-0005-0000-0000-000051820000}"/>
    <cellStyle name="Normal 3 2 3 2 6 3 2" xfId="3644" xr:uid="{00000000-0005-0000-0000-000052820000}"/>
    <cellStyle name="Normal 3 2 3 2 6 3 2 2" xfId="8346" xr:uid="{00000000-0005-0000-0000-000053820000}"/>
    <cellStyle name="Normal 3 2 3 2 6 3 3" xfId="10814" xr:uid="{00000000-0005-0000-0000-000054820000}"/>
    <cellStyle name="Normal 3 2 3 2 6 3 4" xfId="4809" xr:uid="{00000000-0005-0000-0000-000055820000}"/>
    <cellStyle name="Normal 3 2 3 2 6 4" xfId="834" xr:uid="{00000000-0005-0000-0000-000056820000}"/>
    <cellStyle name="Normal 3 2 3 2 6 4 2" xfId="3818" xr:uid="{00000000-0005-0000-0000-000057820000}"/>
    <cellStyle name="Normal 3 2 3 2 6 4 2 2" xfId="8347" xr:uid="{00000000-0005-0000-0000-000058820000}"/>
    <cellStyle name="Normal 3 2 3 2 6 4 3" xfId="10815" xr:uid="{00000000-0005-0000-0000-000059820000}"/>
    <cellStyle name="Normal 3 2 3 2 6 4 4" xfId="4983" xr:uid="{00000000-0005-0000-0000-00005A820000}"/>
    <cellStyle name="Normal 3 2 3 2 6 5" xfId="1009" xr:uid="{00000000-0005-0000-0000-00005B820000}"/>
    <cellStyle name="Normal 3 2 3 2 6 5 2" xfId="3993" xr:uid="{00000000-0005-0000-0000-00005C820000}"/>
    <cellStyle name="Normal 3 2 3 2 6 5 2 2" xfId="8348" xr:uid="{00000000-0005-0000-0000-00005D820000}"/>
    <cellStyle name="Normal 3 2 3 2 6 5 3" xfId="10816" xr:uid="{00000000-0005-0000-0000-00005E820000}"/>
    <cellStyle name="Normal 3 2 3 2 6 5 4" xfId="5157" xr:uid="{00000000-0005-0000-0000-00005F820000}"/>
    <cellStyle name="Normal 3 2 3 2 6 6" xfId="1185" xr:uid="{00000000-0005-0000-0000-000060820000}"/>
    <cellStyle name="Normal 3 2 3 2 6 6 2" xfId="8349" xr:uid="{00000000-0005-0000-0000-000061820000}"/>
    <cellStyle name="Normal 3 2 3 2 6 6 3" xfId="10817" xr:uid="{00000000-0005-0000-0000-000062820000}"/>
    <cellStyle name="Normal 3 2 3 2 6 6 4" xfId="5331" xr:uid="{00000000-0005-0000-0000-000063820000}"/>
    <cellStyle name="Normal 3 2 3 2 6 7" xfId="1359" xr:uid="{00000000-0005-0000-0000-000064820000}"/>
    <cellStyle name="Normal 3 2 3 2 6 7 2" xfId="8350" xr:uid="{00000000-0005-0000-0000-000065820000}"/>
    <cellStyle name="Normal 3 2 3 2 6 7 3" xfId="10818" xr:uid="{00000000-0005-0000-0000-000066820000}"/>
    <cellStyle name="Normal 3 2 3 2 6 7 4" xfId="5537" xr:uid="{00000000-0005-0000-0000-000067820000}"/>
    <cellStyle name="Normal 3 2 3 2 6 8" xfId="1533" xr:uid="{00000000-0005-0000-0000-000068820000}"/>
    <cellStyle name="Normal 3 2 3 2 6 8 2" xfId="8351" xr:uid="{00000000-0005-0000-0000-000069820000}"/>
    <cellStyle name="Normal 3 2 3 2 6 8 3" xfId="10819" xr:uid="{00000000-0005-0000-0000-00006A820000}"/>
    <cellStyle name="Normal 3 2 3 2 6 8 4" xfId="5711" xr:uid="{00000000-0005-0000-0000-00006B820000}"/>
    <cellStyle name="Normal 3 2 3 2 6 9" xfId="1707" xr:uid="{00000000-0005-0000-0000-00006C820000}"/>
    <cellStyle name="Normal 3 2 3 2 6 9 2" xfId="8352" xr:uid="{00000000-0005-0000-0000-00006D820000}"/>
    <cellStyle name="Normal 3 2 3 2 6 9 3" xfId="10820" xr:uid="{00000000-0005-0000-0000-00006E820000}"/>
    <cellStyle name="Normal 3 2 3 2 6 9 4" xfId="5885" xr:uid="{00000000-0005-0000-0000-00006F820000}"/>
    <cellStyle name="Normal 3 2 3 2 7" xfId="274" xr:uid="{00000000-0005-0000-0000-000070820000}"/>
    <cellStyle name="Normal 3 2 3 2 7 2" xfId="3277" xr:uid="{00000000-0005-0000-0000-000071820000}"/>
    <cellStyle name="Normal 3 2 3 2 7 2 2" xfId="8354" xr:uid="{00000000-0005-0000-0000-000072820000}"/>
    <cellStyle name="Normal 3 2 3 2 7 2 3" xfId="10822" xr:uid="{00000000-0005-0000-0000-000073820000}"/>
    <cellStyle name="Normal 3 2 3 2 7 2 4" xfId="5518" xr:uid="{00000000-0005-0000-0000-000074820000}"/>
    <cellStyle name="Normal 3 2 3 2 7 3" xfId="8353" xr:uid="{00000000-0005-0000-0000-000075820000}"/>
    <cellStyle name="Normal 3 2 3 2 7 4" xfId="10821" xr:uid="{00000000-0005-0000-0000-000076820000}"/>
    <cellStyle name="Normal 3 2 3 2 7 5" xfId="4573" xr:uid="{00000000-0005-0000-0000-000077820000}"/>
    <cellStyle name="Normal 3 2 3 2 8" xfId="467" xr:uid="{00000000-0005-0000-0000-000078820000}"/>
    <cellStyle name="Normal 3 2 3 2 8 2" xfId="3451" xr:uid="{00000000-0005-0000-0000-000079820000}"/>
    <cellStyle name="Normal 3 2 3 2 8 2 2" xfId="8355" xr:uid="{00000000-0005-0000-0000-00007A820000}"/>
    <cellStyle name="Normal 3 2 3 2 8 3" xfId="10823" xr:uid="{00000000-0005-0000-0000-00007B820000}"/>
    <cellStyle name="Normal 3 2 3 2 8 4" xfId="4790" xr:uid="{00000000-0005-0000-0000-00007C820000}"/>
    <cellStyle name="Normal 3 2 3 2 9" xfId="641" xr:uid="{00000000-0005-0000-0000-00007D820000}"/>
    <cellStyle name="Normal 3 2 3 2 9 2" xfId="3625" xr:uid="{00000000-0005-0000-0000-00007E820000}"/>
    <cellStyle name="Normal 3 2 3 2 9 2 2" xfId="8356" xr:uid="{00000000-0005-0000-0000-00007F820000}"/>
    <cellStyle name="Normal 3 2 3 2 9 3" xfId="10824" xr:uid="{00000000-0005-0000-0000-000080820000}"/>
    <cellStyle name="Normal 3 2 3 2 9 4" xfId="4964" xr:uid="{00000000-0005-0000-0000-000081820000}"/>
    <cellStyle name="Normal 3 2 3 20" xfId="2385" xr:uid="{00000000-0005-0000-0000-000082820000}"/>
    <cellStyle name="Normal 3 2 3 20 2" xfId="8357" xr:uid="{00000000-0005-0000-0000-000083820000}"/>
    <cellStyle name="Normal 3 2 3 20 3" xfId="10825" xr:uid="{00000000-0005-0000-0000-000084820000}"/>
    <cellStyle name="Normal 3 2 3 20 4" xfId="6739" xr:uid="{00000000-0005-0000-0000-000085820000}"/>
    <cellStyle name="Normal 3 2 3 21" xfId="2557" xr:uid="{00000000-0005-0000-0000-000086820000}"/>
    <cellStyle name="Normal 3 2 3 21 2" xfId="8062" xr:uid="{00000000-0005-0000-0000-000087820000}"/>
    <cellStyle name="Normal 3 2 3 22" xfId="2727" xr:uid="{00000000-0005-0000-0000-000088820000}"/>
    <cellStyle name="Normal 3 2 3 22 2" xfId="10530" xr:uid="{00000000-0005-0000-0000-000089820000}"/>
    <cellStyle name="Normal 3 2 3 23" xfId="2897" xr:uid="{00000000-0005-0000-0000-00008A820000}"/>
    <cellStyle name="Normal 3 2 3 23 2" xfId="11851" xr:uid="{00000000-0005-0000-0000-00008B820000}"/>
    <cellStyle name="Normal 3 2 3 24" xfId="3068" xr:uid="{00000000-0005-0000-0000-00008C820000}"/>
    <cellStyle name="Normal 3 2 3 25" xfId="3155" xr:uid="{00000000-0005-0000-0000-00008D820000}"/>
    <cellStyle name="Normal 3 2 3 26" xfId="4145" xr:uid="{00000000-0005-0000-0000-00008E820000}"/>
    <cellStyle name="Normal 3 2 3 27" xfId="4317" xr:uid="{00000000-0005-0000-0000-00008F820000}"/>
    <cellStyle name="Normal 3 2 3 3" xfId="101" xr:uid="{00000000-0005-0000-0000-000090820000}"/>
    <cellStyle name="Normal 3 2 3 3 10" xfId="1186" xr:uid="{00000000-0005-0000-0000-000091820000}"/>
    <cellStyle name="Normal 3 2 3 3 10 2" xfId="8359" xr:uid="{00000000-0005-0000-0000-000092820000}"/>
    <cellStyle name="Normal 3 2 3 3 10 3" xfId="10827" xr:uid="{00000000-0005-0000-0000-000093820000}"/>
    <cellStyle name="Normal 3 2 3 3 10 4" xfId="5411" xr:uid="{00000000-0005-0000-0000-000094820000}"/>
    <cellStyle name="Normal 3 2 3 3 11" xfId="1360" xr:uid="{00000000-0005-0000-0000-000095820000}"/>
    <cellStyle name="Normal 3 2 3 3 11 2" xfId="8360" xr:uid="{00000000-0005-0000-0000-000096820000}"/>
    <cellStyle name="Normal 3 2 3 3 11 3" xfId="10828" xr:uid="{00000000-0005-0000-0000-000097820000}"/>
    <cellStyle name="Normal 3 2 3 3 11 4" xfId="5712" xr:uid="{00000000-0005-0000-0000-000098820000}"/>
    <cellStyle name="Normal 3 2 3 3 12" xfId="1534" xr:uid="{00000000-0005-0000-0000-000099820000}"/>
    <cellStyle name="Normal 3 2 3 3 12 2" xfId="8361" xr:uid="{00000000-0005-0000-0000-00009A820000}"/>
    <cellStyle name="Normal 3 2 3 3 12 3" xfId="10829" xr:uid="{00000000-0005-0000-0000-00009B820000}"/>
    <cellStyle name="Normal 3 2 3 3 12 4" xfId="5886" xr:uid="{00000000-0005-0000-0000-00009C820000}"/>
    <cellStyle name="Normal 3 2 3 3 13" xfId="1708" xr:uid="{00000000-0005-0000-0000-00009D820000}"/>
    <cellStyle name="Normal 3 2 3 3 13 2" xfId="8362" xr:uid="{00000000-0005-0000-0000-00009E820000}"/>
    <cellStyle name="Normal 3 2 3 3 13 3" xfId="10830" xr:uid="{00000000-0005-0000-0000-00009F820000}"/>
    <cellStyle name="Normal 3 2 3 3 13 4" xfId="6060" xr:uid="{00000000-0005-0000-0000-0000A0820000}"/>
    <cellStyle name="Normal 3 2 3 3 14" xfId="1882" xr:uid="{00000000-0005-0000-0000-0000A1820000}"/>
    <cellStyle name="Normal 3 2 3 3 14 2" xfId="8363" xr:uid="{00000000-0005-0000-0000-0000A2820000}"/>
    <cellStyle name="Normal 3 2 3 3 14 3" xfId="10831" xr:uid="{00000000-0005-0000-0000-0000A3820000}"/>
    <cellStyle name="Normal 3 2 3 3 14 4" xfId="6234" xr:uid="{00000000-0005-0000-0000-0000A4820000}"/>
    <cellStyle name="Normal 3 2 3 3 15" xfId="2056" xr:uid="{00000000-0005-0000-0000-0000A5820000}"/>
    <cellStyle name="Normal 3 2 3 3 15 2" xfId="8364" xr:uid="{00000000-0005-0000-0000-0000A6820000}"/>
    <cellStyle name="Normal 3 2 3 3 15 3" xfId="10832" xr:uid="{00000000-0005-0000-0000-0000A7820000}"/>
    <cellStyle name="Normal 3 2 3 3 15 4" xfId="6408" xr:uid="{00000000-0005-0000-0000-0000A8820000}"/>
    <cellStyle name="Normal 3 2 3 3 16" xfId="2232" xr:uid="{00000000-0005-0000-0000-0000A9820000}"/>
    <cellStyle name="Normal 3 2 3 3 16 2" xfId="8365" xr:uid="{00000000-0005-0000-0000-0000AA820000}"/>
    <cellStyle name="Normal 3 2 3 3 16 3" xfId="10833" xr:uid="{00000000-0005-0000-0000-0000AB820000}"/>
    <cellStyle name="Normal 3 2 3 3 16 4" xfId="6586" xr:uid="{00000000-0005-0000-0000-0000AC820000}"/>
    <cellStyle name="Normal 3 2 3 3 17" xfId="2406" xr:uid="{00000000-0005-0000-0000-0000AD820000}"/>
    <cellStyle name="Normal 3 2 3 3 17 2" xfId="8366" xr:uid="{00000000-0005-0000-0000-0000AE820000}"/>
    <cellStyle name="Normal 3 2 3 3 17 3" xfId="10834" xr:uid="{00000000-0005-0000-0000-0000AF820000}"/>
    <cellStyle name="Normal 3 2 3 3 17 4" xfId="6760" xr:uid="{00000000-0005-0000-0000-0000B0820000}"/>
    <cellStyle name="Normal 3 2 3 3 18" xfId="2578" xr:uid="{00000000-0005-0000-0000-0000B1820000}"/>
    <cellStyle name="Normal 3 2 3 3 18 2" xfId="8358" xr:uid="{00000000-0005-0000-0000-0000B2820000}"/>
    <cellStyle name="Normal 3 2 3 3 19" xfId="2748" xr:uid="{00000000-0005-0000-0000-0000B3820000}"/>
    <cellStyle name="Normal 3 2 3 3 19 2" xfId="10826" xr:uid="{00000000-0005-0000-0000-0000B4820000}"/>
    <cellStyle name="Normal 3 2 3 3 2" xfId="124" xr:uid="{00000000-0005-0000-0000-0000B5820000}"/>
    <cellStyle name="Normal 3 2 3 3 2 10" xfId="1361" xr:uid="{00000000-0005-0000-0000-0000B6820000}"/>
    <cellStyle name="Normal 3 2 3 3 2 10 2" xfId="8368" xr:uid="{00000000-0005-0000-0000-0000B7820000}"/>
    <cellStyle name="Normal 3 2 3 3 2 10 3" xfId="10836" xr:uid="{00000000-0005-0000-0000-0000B8820000}"/>
    <cellStyle name="Normal 3 2 3 3 2 10 4" xfId="5713" xr:uid="{00000000-0005-0000-0000-0000B9820000}"/>
    <cellStyle name="Normal 3 2 3 3 2 11" xfId="1535" xr:uid="{00000000-0005-0000-0000-0000BA820000}"/>
    <cellStyle name="Normal 3 2 3 3 2 11 2" xfId="8369" xr:uid="{00000000-0005-0000-0000-0000BB820000}"/>
    <cellStyle name="Normal 3 2 3 3 2 11 3" xfId="10837" xr:uid="{00000000-0005-0000-0000-0000BC820000}"/>
    <cellStyle name="Normal 3 2 3 3 2 11 4" xfId="5887" xr:uid="{00000000-0005-0000-0000-0000BD820000}"/>
    <cellStyle name="Normal 3 2 3 3 2 12" xfId="1709" xr:uid="{00000000-0005-0000-0000-0000BE820000}"/>
    <cellStyle name="Normal 3 2 3 3 2 12 2" xfId="8370" xr:uid="{00000000-0005-0000-0000-0000BF820000}"/>
    <cellStyle name="Normal 3 2 3 3 2 12 3" xfId="10838" xr:uid="{00000000-0005-0000-0000-0000C0820000}"/>
    <cellStyle name="Normal 3 2 3 3 2 12 4" xfId="6061" xr:uid="{00000000-0005-0000-0000-0000C1820000}"/>
    <cellStyle name="Normal 3 2 3 3 2 13" xfId="1883" xr:uid="{00000000-0005-0000-0000-0000C2820000}"/>
    <cellStyle name="Normal 3 2 3 3 2 13 2" xfId="8371" xr:uid="{00000000-0005-0000-0000-0000C3820000}"/>
    <cellStyle name="Normal 3 2 3 3 2 13 3" xfId="10839" xr:uid="{00000000-0005-0000-0000-0000C4820000}"/>
    <cellStyle name="Normal 3 2 3 3 2 13 4" xfId="6235" xr:uid="{00000000-0005-0000-0000-0000C5820000}"/>
    <cellStyle name="Normal 3 2 3 3 2 14" xfId="2057" xr:uid="{00000000-0005-0000-0000-0000C6820000}"/>
    <cellStyle name="Normal 3 2 3 3 2 14 2" xfId="8372" xr:uid="{00000000-0005-0000-0000-0000C7820000}"/>
    <cellStyle name="Normal 3 2 3 3 2 14 3" xfId="10840" xr:uid="{00000000-0005-0000-0000-0000C8820000}"/>
    <cellStyle name="Normal 3 2 3 3 2 14 4" xfId="6409" xr:uid="{00000000-0005-0000-0000-0000C9820000}"/>
    <cellStyle name="Normal 3 2 3 3 2 15" xfId="2233" xr:uid="{00000000-0005-0000-0000-0000CA820000}"/>
    <cellStyle name="Normal 3 2 3 3 2 15 2" xfId="8373" xr:uid="{00000000-0005-0000-0000-0000CB820000}"/>
    <cellStyle name="Normal 3 2 3 3 2 15 3" xfId="10841" xr:uid="{00000000-0005-0000-0000-0000CC820000}"/>
    <cellStyle name="Normal 3 2 3 3 2 15 4" xfId="6587" xr:uid="{00000000-0005-0000-0000-0000CD820000}"/>
    <cellStyle name="Normal 3 2 3 3 2 16" xfId="2407" xr:uid="{00000000-0005-0000-0000-0000CE820000}"/>
    <cellStyle name="Normal 3 2 3 3 2 16 2" xfId="8374" xr:uid="{00000000-0005-0000-0000-0000CF820000}"/>
    <cellStyle name="Normal 3 2 3 3 2 16 3" xfId="10842" xr:uid="{00000000-0005-0000-0000-0000D0820000}"/>
    <cellStyle name="Normal 3 2 3 3 2 16 4" xfId="6761" xr:uid="{00000000-0005-0000-0000-0000D1820000}"/>
    <cellStyle name="Normal 3 2 3 3 2 17" xfId="2579" xr:uid="{00000000-0005-0000-0000-0000D2820000}"/>
    <cellStyle name="Normal 3 2 3 3 2 17 2" xfId="8367" xr:uid="{00000000-0005-0000-0000-0000D3820000}"/>
    <cellStyle name="Normal 3 2 3 3 2 18" xfId="2749" xr:uid="{00000000-0005-0000-0000-0000D4820000}"/>
    <cellStyle name="Normal 3 2 3 3 2 18 2" xfId="10835" xr:uid="{00000000-0005-0000-0000-0000D5820000}"/>
    <cellStyle name="Normal 3 2 3 3 2 19" xfId="2919" xr:uid="{00000000-0005-0000-0000-0000D6820000}"/>
    <cellStyle name="Normal 3 2 3 3 2 19 2" xfId="11873" xr:uid="{00000000-0005-0000-0000-0000D7820000}"/>
    <cellStyle name="Normal 3 2 3 3 2 2" xfId="296" xr:uid="{00000000-0005-0000-0000-0000D8820000}"/>
    <cellStyle name="Normal 3 2 3 3 2 2 10" xfId="1710" xr:uid="{00000000-0005-0000-0000-0000D9820000}"/>
    <cellStyle name="Normal 3 2 3 3 2 2 10 2" xfId="8376" xr:uid="{00000000-0005-0000-0000-0000DA820000}"/>
    <cellStyle name="Normal 3 2 3 3 2 2 10 3" xfId="10844" xr:uid="{00000000-0005-0000-0000-0000DB820000}"/>
    <cellStyle name="Normal 3 2 3 3 2 2 10 4" xfId="5888" xr:uid="{00000000-0005-0000-0000-0000DC820000}"/>
    <cellStyle name="Normal 3 2 3 3 2 2 11" xfId="1884" xr:uid="{00000000-0005-0000-0000-0000DD820000}"/>
    <cellStyle name="Normal 3 2 3 3 2 2 11 2" xfId="8377" xr:uid="{00000000-0005-0000-0000-0000DE820000}"/>
    <cellStyle name="Normal 3 2 3 3 2 2 11 3" xfId="10845" xr:uid="{00000000-0005-0000-0000-0000DF820000}"/>
    <cellStyle name="Normal 3 2 3 3 2 2 11 4" xfId="6062" xr:uid="{00000000-0005-0000-0000-0000E0820000}"/>
    <cellStyle name="Normal 3 2 3 3 2 2 12" xfId="2058" xr:uid="{00000000-0005-0000-0000-0000E1820000}"/>
    <cellStyle name="Normal 3 2 3 3 2 2 12 2" xfId="8378" xr:uid="{00000000-0005-0000-0000-0000E2820000}"/>
    <cellStyle name="Normal 3 2 3 3 2 2 12 3" xfId="10846" xr:uid="{00000000-0005-0000-0000-0000E3820000}"/>
    <cellStyle name="Normal 3 2 3 3 2 2 12 4" xfId="6236" xr:uid="{00000000-0005-0000-0000-0000E4820000}"/>
    <cellStyle name="Normal 3 2 3 3 2 2 13" xfId="2234" xr:uid="{00000000-0005-0000-0000-0000E5820000}"/>
    <cellStyle name="Normal 3 2 3 3 2 2 13 2" xfId="8379" xr:uid="{00000000-0005-0000-0000-0000E6820000}"/>
    <cellStyle name="Normal 3 2 3 3 2 2 13 3" xfId="10847" xr:uid="{00000000-0005-0000-0000-0000E7820000}"/>
    <cellStyle name="Normal 3 2 3 3 2 2 13 4" xfId="6410" xr:uid="{00000000-0005-0000-0000-0000E8820000}"/>
    <cellStyle name="Normal 3 2 3 3 2 2 14" xfId="2408" xr:uid="{00000000-0005-0000-0000-0000E9820000}"/>
    <cellStyle name="Normal 3 2 3 3 2 2 14 2" xfId="8380" xr:uid="{00000000-0005-0000-0000-0000EA820000}"/>
    <cellStyle name="Normal 3 2 3 3 2 2 14 3" xfId="10848" xr:uid="{00000000-0005-0000-0000-0000EB820000}"/>
    <cellStyle name="Normal 3 2 3 3 2 2 14 4" xfId="6588" xr:uid="{00000000-0005-0000-0000-0000EC820000}"/>
    <cellStyle name="Normal 3 2 3 3 2 2 15" xfId="2580" xr:uid="{00000000-0005-0000-0000-0000ED820000}"/>
    <cellStyle name="Normal 3 2 3 3 2 2 15 2" xfId="8381" xr:uid="{00000000-0005-0000-0000-0000EE820000}"/>
    <cellStyle name="Normal 3 2 3 3 2 2 15 3" xfId="10849" xr:uid="{00000000-0005-0000-0000-0000EF820000}"/>
    <cellStyle name="Normal 3 2 3 3 2 2 15 4" xfId="6762" xr:uid="{00000000-0005-0000-0000-0000F0820000}"/>
    <cellStyle name="Normal 3 2 3 3 2 2 16" xfId="2750" xr:uid="{00000000-0005-0000-0000-0000F1820000}"/>
    <cellStyle name="Normal 3 2 3 3 2 2 16 2" xfId="8375" xr:uid="{00000000-0005-0000-0000-0000F2820000}"/>
    <cellStyle name="Normal 3 2 3 3 2 2 17" xfId="2920" xr:uid="{00000000-0005-0000-0000-0000F3820000}"/>
    <cellStyle name="Normal 3 2 3 3 2 2 17 2" xfId="10843" xr:uid="{00000000-0005-0000-0000-0000F4820000}"/>
    <cellStyle name="Normal 3 2 3 3 2 2 18" xfId="3091" xr:uid="{00000000-0005-0000-0000-0000F5820000}"/>
    <cellStyle name="Normal 3 2 3 3 2 2 18 2" xfId="11874" xr:uid="{00000000-0005-0000-0000-0000F6820000}"/>
    <cellStyle name="Normal 3 2 3 3 2 2 19" xfId="3299" xr:uid="{00000000-0005-0000-0000-0000F7820000}"/>
    <cellStyle name="Normal 3 2 3 3 2 2 2" xfId="297" xr:uid="{00000000-0005-0000-0000-0000F8820000}"/>
    <cellStyle name="Normal 3 2 3 3 2 2 2 10" xfId="1885" xr:uid="{00000000-0005-0000-0000-0000F9820000}"/>
    <cellStyle name="Normal 3 2 3 3 2 2 2 10 2" xfId="8383" xr:uid="{00000000-0005-0000-0000-0000FA820000}"/>
    <cellStyle name="Normal 3 2 3 3 2 2 2 10 3" xfId="10851" xr:uid="{00000000-0005-0000-0000-0000FB820000}"/>
    <cellStyle name="Normal 3 2 3 3 2 2 2 10 4" xfId="6063" xr:uid="{00000000-0005-0000-0000-0000FC820000}"/>
    <cellStyle name="Normal 3 2 3 3 2 2 2 11" xfId="2059" xr:uid="{00000000-0005-0000-0000-0000FD820000}"/>
    <cellStyle name="Normal 3 2 3 3 2 2 2 11 2" xfId="8384" xr:uid="{00000000-0005-0000-0000-0000FE820000}"/>
    <cellStyle name="Normal 3 2 3 3 2 2 2 11 3" xfId="10852" xr:uid="{00000000-0005-0000-0000-0000FF820000}"/>
    <cellStyle name="Normal 3 2 3 3 2 2 2 11 4" xfId="6237" xr:uid="{00000000-0005-0000-0000-000000830000}"/>
    <cellStyle name="Normal 3 2 3 3 2 2 2 12" xfId="2235" xr:uid="{00000000-0005-0000-0000-000001830000}"/>
    <cellStyle name="Normal 3 2 3 3 2 2 2 12 2" xfId="8385" xr:uid="{00000000-0005-0000-0000-000002830000}"/>
    <cellStyle name="Normal 3 2 3 3 2 2 2 12 3" xfId="10853" xr:uid="{00000000-0005-0000-0000-000003830000}"/>
    <cellStyle name="Normal 3 2 3 3 2 2 2 12 4" xfId="6411" xr:uid="{00000000-0005-0000-0000-000004830000}"/>
    <cellStyle name="Normal 3 2 3 3 2 2 2 13" xfId="2409" xr:uid="{00000000-0005-0000-0000-000005830000}"/>
    <cellStyle name="Normal 3 2 3 3 2 2 2 13 2" xfId="8386" xr:uid="{00000000-0005-0000-0000-000006830000}"/>
    <cellStyle name="Normal 3 2 3 3 2 2 2 13 3" xfId="10854" xr:uid="{00000000-0005-0000-0000-000007830000}"/>
    <cellStyle name="Normal 3 2 3 3 2 2 2 13 4" xfId="6589" xr:uid="{00000000-0005-0000-0000-000008830000}"/>
    <cellStyle name="Normal 3 2 3 3 2 2 2 14" xfId="2581" xr:uid="{00000000-0005-0000-0000-000009830000}"/>
    <cellStyle name="Normal 3 2 3 3 2 2 2 14 2" xfId="8387" xr:uid="{00000000-0005-0000-0000-00000A830000}"/>
    <cellStyle name="Normal 3 2 3 3 2 2 2 14 3" xfId="10855" xr:uid="{00000000-0005-0000-0000-00000B830000}"/>
    <cellStyle name="Normal 3 2 3 3 2 2 2 14 4" xfId="6763" xr:uid="{00000000-0005-0000-0000-00000C830000}"/>
    <cellStyle name="Normal 3 2 3 3 2 2 2 15" xfId="2751" xr:uid="{00000000-0005-0000-0000-00000D830000}"/>
    <cellStyle name="Normal 3 2 3 3 2 2 2 15 2" xfId="8382" xr:uid="{00000000-0005-0000-0000-00000E830000}"/>
    <cellStyle name="Normal 3 2 3 3 2 2 2 16" xfId="2921" xr:uid="{00000000-0005-0000-0000-00000F830000}"/>
    <cellStyle name="Normal 3 2 3 3 2 2 2 16 2" xfId="10850" xr:uid="{00000000-0005-0000-0000-000010830000}"/>
    <cellStyle name="Normal 3 2 3 3 2 2 2 17" xfId="3092" xr:uid="{00000000-0005-0000-0000-000011830000}"/>
    <cellStyle name="Normal 3 2 3 3 2 2 2 17 2" xfId="11875" xr:uid="{00000000-0005-0000-0000-000012830000}"/>
    <cellStyle name="Normal 3 2 3 3 2 2 2 18" xfId="3300" xr:uid="{00000000-0005-0000-0000-000013830000}"/>
    <cellStyle name="Normal 3 2 3 3 2 2 2 19" xfId="4169" xr:uid="{00000000-0005-0000-0000-000014830000}"/>
    <cellStyle name="Normal 3 2 3 3 2 2 2 2" xfId="490" xr:uid="{00000000-0005-0000-0000-000015830000}"/>
    <cellStyle name="Normal 3 2 3 3 2 2 2 2 2" xfId="3474" xr:uid="{00000000-0005-0000-0000-000016830000}"/>
    <cellStyle name="Normal 3 2 3 3 2 2 2 2 2 2" xfId="8388" xr:uid="{00000000-0005-0000-0000-000017830000}"/>
    <cellStyle name="Normal 3 2 3 3 2 2 2 2 3" xfId="10856" xr:uid="{00000000-0005-0000-0000-000018830000}"/>
    <cellStyle name="Normal 3 2 3 3 2 2 2 2 4" xfId="4596" xr:uid="{00000000-0005-0000-0000-000019830000}"/>
    <cellStyle name="Normal 3 2 3 3 2 2 2 20" xfId="4341" xr:uid="{00000000-0005-0000-0000-00001A830000}"/>
    <cellStyle name="Normal 3 2 3 3 2 2 2 3" xfId="664" xr:uid="{00000000-0005-0000-0000-00001B830000}"/>
    <cellStyle name="Normal 3 2 3 3 2 2 2 3 2" xfId="3648" xr:uid="{00000000-0005-0000-0000-00001C830000}"/>
    <cellStyle name="Normal 3 2 3 3 2 2 2 3 2 2" xfId="8389" xr:uid="{00000000-0005-0000-0000-00001D830000}"/>
    <cellStyle name="Normal 3 2 3 3 2 2 2 3 3" xfId="10857" xr:uid="{00000000-0005-0000-0000-00001E830000}"/>
    <cellStyle name="Normal 3 2 3 3 2 2 2 3 4" xfId="4813" xr:uid="{00000000-0005-0000-0000-00001F830000}"/>
    <cellStyle name="Normal 3 2 3 3 2 2 2 4" xfId="838" xr:uid="{00000000-0005-0000-0000-000020830000}"/>
    <cellStyle name="Normal 3 2 3 3 2 2 2 4 2" xfId="3822" xr:uid="{00000000-0005-0000-0000-000021830000}"/>
    <cellStyle name="Normal 3 2 3 3 2 2 2 4 2 2" xfId="8390" xr:uid="{00000000-0005-0000-0000-000022830000}"/>
    <cellStyle name="Normal 3 2 3 3 2 2 2 4 3" xfId="10858" xr:uid="{00000000-0005-0000-0000-000023830000}"/>
    <cellStyle name="Normal 3 2 3 3 2 2 2 4 4" xfId="4987" xr:uid="{00000000-0005-0000-0000-000024830000}"/>
    <cellStyle name="Normal 3 2 3 3 2 2 2 5" xfId="1013" xr:uid="{00000000-0005-0000-0000-000025830000}"/>
    <cellStyle name="Normal 3 2 3 3 2 2 2 5 2" xfId="3997" xr:uid="{00000000-0005-0000-0000-000026830000}"/>
    <cellStyle name="Normal 3 2 3 3 2 2 2 5 2 2" xfId="8391" xr:uid="{00000000-0005-0000-0000-000027830000}"/>
    <cellStyle name="Normal 3 2 3 3 2 2 2 5 3" xfId="10859" xr:uid="{00000000-0005-0000-0000-000028830000}"/>
    <cellStyle name="Normal 3 2 3 3 2 2 2 5 4" xfId="5161" xr:uid="{00000000-0005-0000-0000-000029830000}"/>
    <cellStyle name="Normal 3 2 3 3 2 2 2 6" xfId="1189" xr:uid="{00000000-0005-0000-0000-00002A830000}"/>
    <cellStyle name="Normal 3 2 3 3 2 2 2 6 2" xfId="8392" xr:uid="{00000000-0005-0000-0000-00002B830000}"/>
    <cellStyle name="Normal 3 2 3 3 2 2 2 6 3" xfId="10860" xr:uid="{00000000-0005-0000-0000-00002C830000}"/>
    <cellStyle name="Normal 3 2 3 3 2 2 2 6 4" xfId="5335" xr:uid="{00000000-0005-0000-0000-00002D830000}"/>
    <cellStyle name="Normal 3 2 3 3 2 2 2 7" xfId="1363" xr:uid="{00000000-0005-0000-0000-00002E830000}"/>
    <cellStyle name="Normal 3 2 3 3 2 2 2 7 2" xfId="8393" xr:uid="{00000000-0005-0000-0000-00002F830000}"/>
    <cellStyle name="Normal 3 2 3 3 2 2 2 7 3" xfId="10861" xr:uid="{00000000-0005-0000-0000-000030830000}"/>
    <cellStyle name="Normal 3 2 3 3 2 2 2 7 4" xfId="5541" xr:uid="{00000000-0005-0000-0000-000031830000}"/>
    <cellStyle name="Normal 3 2 3 3 2 2 2 8" xfId="1537" xr:uid="{00000000-0005-0000-0000-000032830000}"/>
    <cellStyle name="Normal 3 2 3 3 2 2 2 8 2" xfId="8394" xr:uid="{00000000-0005-0000-0000-000033830000}"/>
    <cellStyle name="Normal 3 2 3 3 2 2 2 8 3" xfId="10862" xr:uid="{00000000-0005-0000-0000-000034830000}"/>
    <cellStyle name="Normal 3 2 3 3 2 2 2 8 4" xfId="5715" xr:uid="{00000000-0005-0000-0000-000035830000}"/>
    <cellStyle name="Normal 3 2 3 3 2 2 2 9" xfId="1711" xr:uid="{00000000-0005-0000-0000-000036830000}"/>
    <cellStyle name="Normal 3 2 3 3 2 2 2 9 2" xfId="8395" xr:uid="{00000000-0005-0000-0000-000037830000}"/>
    <cellStyle name="Normal 3 2 3 3 2 2 2 9 3" xfId="10863" xr:uid="{00000000-0005-0000-0000-000038830000}"/>
    <cellStyle name="Normal 3 2 3 3 2 2 2 9 4" xfId="5889" xr:uid="{00000000-0005-0000-0000-000039830000}"/>
    <cellStyle name="Normal 3 2 3 3 2 2 20" xfId="4168" xr:uid="{00000000-0005-0000-0000-00003A830000}"/>
    <cellStyle name="Normal 3 2 3 3 2 2 21" xfId="4340" xr:uid="{00000000-0005-0000-0000-00003B830000}"/>
    <cellStyle name="Normal 3 2 3 3 2 2 3" xfId="489" xr:uid="{00000000-0005-0000-0000-00003C830000}"/>
    <cellStyle name="Normal 3 2 3 3 2 2 3 2" xfId="3473" xr:uid="{00000000-0005-0000-0000-00003D830000}"/>
    <cellStyle name="Normal 3 2 3 3 2 2 3 2 2" xfId="8396" xr:uid="{00000000-0005-0000-0000-00003E830000}"/>
    <cellStyle name="Normal 3 2 3 3 2 2 3 3" xfId="10864" xr:uid="{00000000-0005-0000-0000-00003F830000}"/>
    <cellStyle name="Normal 3 2 3 3 2 2 3 4" xfId="4595" xr:uid="{00000000-0005-0000-0000-000040830000}"/>
    <cellStyle name="Normal 3 2 3 3 2 2 4" xfId="663" xr:uid="{00000000-0005-0000-0000-000041830000}"/>
    <cellStyle name="Normal 3 2 3 3 2 2 4 2" xfId="3647" xr:uid="{00000000-0005-0000-0000-000042830000}"/>
    <cellStyle name="Normal 3 2 3 3 2 2 4 2 2" xfId="8397" xr:uid="{00000000-0005-0000-0000-000043830000}"/>
    <cellStyle name="Normal 3 2 3 3 2 2 4 3" xfId="10865" xr:uid="{00000000-0005-0000-0000-000044830000}"/>
    <cellStyle name="Normal 3 2 3 3 2 2 4 4" xfId="4812" xr:uid="{00000000-0005-0000-0000-000045830000}"/>
    <cellStyle name="Normal 3 2 3 3 2 2 5" xfId="837" xr:uid="{00000000-0005-0000-0000-000046830000}"/>
    <cellStyle name="Normal 3 2 3 3 2 2 5 2" xfId="3821" xr:uid="{00000000-0005-0000-0000-000047830000}"/>
    <cellStyle name="Normal 3 2 3 3 2 2 5 2 2" xfId="8398" xr:uid="{00000000-0005-0000-0000-000048830000}"/>
    <cellStyle name="Normal 3 2 3 3 2 2 5 3" xfId="10866" xr:uid="{00000000-0005-0000-0000-000049830000}"/>
    <cellStyle name="Normal 3 2 3 3 2 2 5 4" xfId="4986" xr:uid="{00000000-0005-0000-0000-00004A830000}"/>
    <cellStyle name="Normal 3 2 3 3 2 2 6" xfId="1012" xr:uid="{00000000-0005-0000-0000-00004B830000}"/>
    <cellStyle name="Normal 3 2 3 3 2 2 6 2" xfId="3996" xr:uid="{00000000-0005-0000-0000-00004C830000}"/>
    <cellStyle name="Normal 3 2 3 3 2 2 6 2 2" xfId="8399" xr:uid="{00000000-0005-0000-0000-00004D830000}"/>
    <cellStyle name="Normal 3 2 3 3 2 2 6 3" xfId="10867" xr:uid="{00000000-0005-0000-0000-00004E830000}"/>
    <cellStyle name="Normal 3 2 3 3 2 2 6 4" xfId="5160" xr:uid="{00000000-0005-0000-0000-00004F830000}"/>
    <cellStyle name="Normal 3 2 3 3 2 2 7" xfId="1188" xr:uid="{00000000-0005-0000-0000-000050830000}"/>
    <cellStyle name="Normal 3 2 3 3 2 2 7 2" xfId="8400" xr:uid="{00000000-0005-0000-0000-000051830000}"/>
    <cellStyle name="Normal 3 2 3 3 2 2 7 3" xfId="10868" xr:uid="{00000000-0005-0000-0000-000052830000}"/>
    <cellStyle name="Normal 3 2 3 3 2 2 7 4" xfId="5334" xr:uid="{00000000-0005-0000-0000-000053830000}"/>
    <cellStyle name="Normal 3 2 3 3 2 2 8" xfId="1362" xr:uid="{00000000-0005-0000-0000-000054830000}"/>
    <cellStyle name="Normal 3 2 3 3 2 2 8 2" xfId="8401" xr:uid="{00000000-0005-0000-0000-000055830000}"/>
    <cellStyle name="Normal 3 2 3 3 2 2 8 3" xfId="10869" xr:uid="{00000000-0005-0000-0000-000056830000}"/>
    <cellStyle name="Normal 3 2 3 3 2 2 8 4" xfId="5540" xr:uid="{00000000-0005-0000-0000-000057830000}"/>
    <cellStyle name="Normal 3 2 3 3 2 2 9" xfId="1536" xr:uid="{00000000-0005-0000-0000-000058830000}"/>
    <cellStyle name="Normal 3 2 3 3 2 2 9 2" xfId="8402" xr:uid="{00000000-0005-0000-0000-000059830000}"/>
    <cellStyle name="Normal 3 2 3 3 2 2 9 3" xfId="10870" xr:uid="{00000000-0005-0000-0000-00005A830000}"/>
    <cellStyle name="Normal 3 2 3 3 2 2 9 4" xfId="5714" xr:uid="{00000000-0005-0000-0000-00005B830000}"/>
    <cellStyle name="Normal 3 2 3 3 2 20" xfId="3090" xr:uid="{00000000-0005-0000-0000-00005C830000}"/>
    <cellStyle name="Normal 3 2 3 3 2 21" xfId="3181" xr:uid="{00000000-0005-0000-0000-00005D830000}"/>
    <cellStyle name="Normal 3 2 3 3 2 22" xfId="4167" xr:uid="{00000000-0005-0000-0000-00005E830000}"/>
    <cellStyle name="Normal 3 2 3 3 2 23" xfId="4339" xr:uid="{00000000-0005-0000-0000-00005F830000}"/>
    <cellStyle name="Normal 3 2 3 3 2 3" xfId="298" xr:uid="{00000000-0005-0000-0000-000060830000}"/>
    <cellStyle name="Normal 3 2 3 3 2 3 10" xfId="1886" xr:uid="{00000000-0005-0000-0000-000061830000}"/>
    <cellStyle name="Normal 3 2 3 3 2 3 10 2" xfId="8404" xr:uid="{00000000-0005-0000-0000-000062830000}"/>
    <cellStyle name="Normal 3 2 3 3 2 3 10 3" xfId="10872" xr:uid="{00000000-0005-0000-0000-000063830000}"/>
    <cellStyle name="Normal 3 2 3 3 2 3 10 4" xfId="6064" xr:uid="{00000000-0005-0000-0000-000064830000}"/>
    <cellStyle name="Normal 3 2 3 3 2 3 11" xfId="2060" xr:uid="{00000000-0005-0000-0000-000065830000}"/>
    <cellStyle name="Normal 3 2 3 3 2 3 11 2" xfId="8405" xr:uid="{00000000-0005-0000-0000-000066830000}"/>
    <cellStyle name="Normal 3 2 3 3 2 3 11 3" xfId="10873" xr:uid="{00000000-0005-0000-0000-000067830000}"/>
    <cellStyle name="Normal 3 2 3 3 2 3 11 4" xfId="6238" xr:uid="{00000000-0005-0000-0000-000068830000}"/>
    <cellStyle name="Normal 3 2 3 3 2 3 12" xfId="2236" xr:uid="{00000000-0005-0000-0000-000069830000}"/>
    <cellStyle name="Normal 3 2 3 3 2 3 12 2" xfId="8406" xr:uid="{00000000-0005-0000-0000-00006A830000}"/>
    <cellStyle name="Normal 3 2 3 3 2 3 12 3" xfId="10874" xr:uid="{00000000-0005-0000-0000-00006B830000}"/>
    <cellStyle name="Normal 3 2 3 3 2 3 12 4" xfId="6412" xr:uid="{00000000-0005-0000-0000-00006C830000}"/>
    <cellStyle name="Normal 3 2 3 3 2 3 13" xfId="2410" xr:uid="{00000000-0005-0000-0000-00006D830000}"/>
    <cellStyle name="Normal 3 2 3 3 2 3 13 2" xfId="8407" xr:uid="{00000000-0005-0000-0000-00006E830000}"/>
    <cellStyle name="Normal 3 2 3 3 2 3 13 3" xfId="10875" xr:uid="{00000000-0005-0000-0000-00006F830000}"/>
    <cellStyle name="Normal 3 2 3 3 2 3 13 4" xfId="6590" xr:uid="{00000000-0005-0000-0000-000070830000}"/>
    <cellStyle name="Normal 3 2 3 3 2 3 14" xfId="2582" xr:uid="{00000000-0005-0000-0000-000071830000}"/>
    <cellStyle name="Normal 3 2 3 3 2 3 14 2" xfId="8408" xr:uid="{00000000-0005-0000-0000-000072830000}"/>
    <cellStyle name="Normal 3 2 3 3 2 3 14 3" xfId="10876" xr:uid="{00000000-0005-0000-0000-000073830000}"/>
    <cellStyle name="Normal 3 2 3 3 2 3 14 4" xfId="6764" xr:uid="{00000000-0005-0000-0000-000074830000}"/>
    <cellStyle name="Normal 3 2 3 3 2 3 15" xfId="2752" xr:uid="{00000000-0005-0000-0000-000075830000}"/>
    <cellStyle name="Normal 3 2 3 3 2 3 15 2" xfId="8403" xr:uid="{00000000-0005-0000-0000-000076830000}"/>
    <cellStyle name="Normal 3 2 3 3 2 3 16" xfId="2922" xr:uid="{00000000-0005-0000-0000-000077830000}"/>
    <cellStyle name="Normal 3 2 3 3 2 3 16 2" xfId="10871" xr:uid="{00000000-0005-0000-0000-000078830000}"/>
    <cellStyle name="Normal 3 2 3 3 2 3 17" xfId="3093" xr:uid="{00000000-0005-0000-0000-000079830000}"/>
    <cellStyle name="Normal 3 2 3 3 2 3 17 2" xfId="11876" xr:uid="{00000000-0005-0000-0000-00007A830000}"/>
    <cellStyle name="Normal 3 2 3 3 2 3 18" xfId="3301" xr:uid="{00000000-0005-0000-0000-00007B830000}"/>
    <cellStyle name="Normal 3 2 3 3 2 3 19" xfId="4170" xr:uid="{00000000-0005-0000-0000-00007C830000}"/>
    <cellStyle name="Normal 3 2 3 3 2 3 2" xfId="491" xr:uid="{00000000-0005-0000-0000-00007D830000}"/>
    <cellStyle name="Normal 3 2 3 3 2 3 2 2" xfId="3475" xr:uid="{00000000-0005-0000-0000-00007E830000}"/>
    <cellStyle name="Normal 3 2 3 3 2 3 2 2 2" xfId="8409" xr:uid="{00000000-0005-0000-0000-00007F830000}"/>
    <cellStyle name="Normal 3 2 3 3 2 3 2 3" xfId="10877" xr:uid="{00000000-0005-0000-0000-000080830000}"/>
    <cellStyle name="Normal 3 2 3 3 2 3 2 4" xfId="4597" xr:uid="{00000000-0005-0000-0000-000081830000}"/>
    <cellStyle name="Normal 3 2 3 3 2 3 20" xfId="4342" xr:uid="{00000000-0005-0000-0000-000082830000}"/>
    <cellStyle name="Normal 3 2 3 3 2 3 3" xfId="665" xr:uid="{00000000-0005-0000-0000-000083830000}"/>
    <cellStyle name="Normal 3 2 3 3 2 3 3 2" xfId="3649" xr:uid="{00000000-0005-0000-0000-000084830000}"/>
    <cellStyle name="Normal 3 2 3 3 2 3 3 2 2" xfId="8410" xr:uid="{00000000-0005-0000-0000-000085830000}"/>
    <cellStyle name="Normal 3 2 3 3 2 3 3 3" xfId="10878" xr:uid="{00000000-0005-0000-0000-000086830000}"/>
    <cellStyle name="Normal 3 2 3 3 2 3 3 4" xfId="4814" xr:uid="{00000000-0005-0000-0000-000087830000}"/>
    <cellStyle name="Normal 3 2 3 3 2 3 4" xfId="839" xr:uid="{00000000-0005-0000-0000-000088830000}"/>
    <cellStyle name="Normal 3 2 3 3 2 3 4 2" xfId="3823" xr:uid="{00000000-0005-0000-0000-000089830000}"/>
    <cellStyle name="Normal 3 2 3 3 2 3 4 2 2" xfId="8411" xr:uid="{00000000-0005-0000-0000-00008A830000}"/>
    <cellStyle name="Normal 3 2 3 3 2 3 4 3" xfId="10879" xr:uid="{00000000-0005-0000-0000-00008B830000}"/>
    <cellStyle name="Normal 3 2 3 3 2 3 4 4" xfId="4988" xr:uid="{00000000-0005-0000-0000-00008C830000}"/>
    <cellStyle name="Normal 3 2 3 3 2 3 5" xfId="1014" xr:uid="{00000000-0005-0000-0000-00008D830000}"/>
    <cellStyle name="Normal 3 2 3 3 2 3 5 2" xfId="3998" xr:uid="{00000000-0005-0000-0000-00008E830000}"/>
    <cellStyle name="Normal 3 2 3 3 2 3 5 2 2" xfId="8412" xr:uid="{00000000-0005-0000-0000-00008F830000}"/>
    <cellStyle name="Normal 3 2 3 3 2 3 5 3" xfId="10880" xr:uid="{00000000-0005-0000-0000-000090830000}"/>
    <cellStyle name="Normal 3 2 3 3 2 3 5 4" xfId="5162" xr:uid="{00000000-0005-0000-0000-000091830000}"/>
    <cellStyle name="Normal 3 2 3 3 2 3 6" xfId="1190" xr:uid="{00000000-0005-0000-0000-000092830000}"/>
    <cellStyle name="Normal 3 2 3 3 2 3 6 2" xfId="8413" xr:uid="{00000000-0005-0000-0000-000093830000}"/>
    <cellStyle name="Normal 3 2 3 3 2 3 6 3" xfId="10881" xr:uid="{00000000-0005-0000-0000-000094830000}"/>
    <cellStyle name="Normal 3 2 3 3 2 3 6 4" xfId="5336" xr:uid="{00000000-0005-0000-0000-000095830000}"/>
    <cellStyle name="Normal 3 2 3 3 2 3 7" xfId="1364" xr:uid="{00000000-0005-0000-0000-000096830000}"/>
    <cellStyle name="Normal 3 2 3 3 2 3 7 2" xfId="8414" xr:uid="{00000000-0005-0000-0000-000097830000}"/>
    <cellStyle name="Normal 3 2 3 3 2 3 7 3" xfId="10882" xr:uid="{00000000-0005-0000-0000-000098830000}"/>
    <cellStyle name="Normal 3 2 3 3 2 3 7 4" xfId="5542" xr:uid="{00000000-0005-0000-0000-000099830000}"/>
    <cellStyle name="Normal 3 2 3 3 2 3 8" xfId="1538" xr:uid="{00000000-0005-0000-0000-00009A830000}"/>
    <cellStyle name="Normal 3 2 3 3 2 3 8 2" xfId="8415" xr:uid="{00000000-0005-0000-0000-00009B830000}"/>
    <cellStyle name="Normal 3 2 3 3 2 3 8 3" xfId="10883" xr:uid="{00000000-0005-0000-0000-00009C830000}"/>
    <cellStyle name="Normal 3 2 3 3 2 3 8 4" xfId="5716" xr:uid="{00000000-0005-0000-0000-00009D830000}"/>
    <cellStyle name="Normal 3 2 3 3 2 3 9" xfId="1712" xr:uid="{00000000-0005-0000-0000-00009E830000}"/>
    <cellStyle name="Normal 3 2 3 3 2 3 9 2" xfId="8416" xr:uid="{00000000-0005-0000-0000-00009F830000}"/>
    <cellStyle name="Normal 3 2 3 3 2 3 9 3" xfId="10884" xr:uid="{00000000-0005-0000-0000-0000A0830000}"/>
    <cellStyle name="Normal 3 2 3 3 2 3 9 4" xfId="5890" xr:uid="{00000000-0005-0000-0000-0000A1830000}"/>
    <cellStyle name="Normal 3 2 3 3 2 4" xfId="295" xr:uid="{00000000-0005-0000-0000-0000A2830000}"/>
    <cellStyle name="Normal 3 2 3 3 2 4 2" xfId="3298" xr:uid="{00000000-0005-0000-0000-0000A3830000}"/>
    <cellStyle name="Normal 3 2 3 3 2 4 2 2" xfId="8418" xr:uid="{00000000-0005-0000-0000-0000A4830000}"/>
    <cellStyle name="Normal 3 2 3 3 2 4 2 3" xfId="10886" xr:uid="{00000000-0005-0000-0000-0000A5830000}"/>
    <cellStyle name="Normal 3 2 3 3 2 4 2 4" xfId="5539" xr:uid="{00000000-0005-0000-0000-0000A6830000}"/>
    <cellStyle name="Normal 3 2 3 3 2 4 3" xfId="8417" xr:uid="{00000000-0005-0000-0000-0000A7830000}"/>
    <cellStyle name="Normal 3 2 3 3 2 4 4" xfId="10885" xr:uid="{00000000-0005-0000-0000-0000A8830000}"/>
    <cellStyle name="Normal 3 2 3 3 2 4 5" xfId="4594" xr:uid="{00000000-0005-0000-0000-0000A9830000}"/>
    <cellStyle name="Normal 3 2 3 3 2 5" xfId="488" xr:uid="{00000000-0005-0000-0000-0000AA830000}"/>
    <cellStyle name="Normal 3 2 3 3 2 5 2" xfId="3472" xr:uid="{00000000-0005-0000-0000-0000AB830000}"/>
    <cellStyle name="Normal 3 2 3 3 2 5 2 2" xfId="8419" xr:uid="{00000000-0005-0000-0000-0000AC830000}"/>
    <cellStyle name="Normal 3 2 3 3 2 5 3" xfId="10887" xr:uid="{00000000-0005-0000-0000-0000AD830000}"/>
    <cellStyle name="Normal 3 2 3 3 2 5 4" xfId="4811" xr:uid="{00000000-0005-0000-0000-0000AE830000}"/>
    <cellStyle name="Normal 3 2 3 3 2 6" xfId="662" xr:uid="{00000000-0005-0000-0000-0000AF830000}"/>
    <cellStyle name="Normal 3 2 3 3 2 6 2" xfId="3646" xr:uid="{00000000-0005-0000-0000-0000B0830000}"/>
    <cellStyle name="Normal 3 2 3 3 2 6 2 2" xfId="8420" xr:uid="{00000000-0005-0000-0000-0000B1830000}"/>
    <cellStyle name="Normal 3 2 3 3 2 6 3" xfId="10888" xr:uid="{00000000-0005-0000-0000-0000B2830000}"/>
    <cellStyle name="Normal 3 2 3 3 2 6 4" xfId="4985" xr:uid="{00000000-0005-0000-0000-0000B3830000}"/>
    <cellStyle name="Normal 3 2 3 3 2 7" xfId="836" xr:uid="{00000000-0005-0000-0000-0000B4830000}"/>
    <cellStyle name="Normal 3 2 3 3 2 7 2" xfId="3820" xr:uid="{00000000-0005-0000-0000-0000B5830000}"/>
    <cellStyle name="Normal 3 2 3 3 2 7 2 2" xfId="8421" xr:uid="{00000000-0005-0000-0000-0000B6830000}"/>
    <cellStyle name="Normal 3 2 3 3 2 7 3" xfId="10889" xr:uid="{00000000-0005-0000-0000-0000B7830000}"/>
    <cellStyle name="Normal 3 2 3 3 2 7 4" xfId="5159" xr:uid="{00000000-0005-0000-0000-0000B8830000}"/>
    <cellStyle name="Normal 3 2 3 3 2 8" xfId="1011" xr:uid="{00000000-0005-0000-0000-0000B9830000}"/>
    <cellStyle name="Normal 3 2 3 3 2 8 2" xfId="3995" xr:uid="{00000000-0005-0000-0000-0000BA830000}"/>
    <cellStyle name="Normal 3 2 3 3 2 8 2 2" xfId="8422" xr:uid="{00000000-0005-0000-0000-0000BB830000}"/>
    <cellStyle name="Normal 3 2 3 3 2 8 3" xfId="10890" xr:uid="{00000000-0005-0000-0000-0000BC830000}"/>
    <cellStyle name="Normal 3 2 3 3 2 8 4" xfId="5333" xr:uid="{00000000-0005-0000-0000-0000BD830000}"/>
    <cellStyle name="Normal 3 2 3 3 2 9" xfId="1187" xr:uid="{00000000-0005-0000-0000-0000BE830000}"/>
    <cellStyle name="Normal 3 2 3 3 2 9 2" xfId="8423" xr:uid="{00000000-0005-0000-0000-0000BF830000}"/>
    <cellStyle name="Normal 3 2 3 3 2 9 3" xfId="10891" xr:uid="{00000000-0005-0000-0000-0000C0830000}"/>
    <cellStyle name="Normal 3 2 3 3 2 9 4" xfId="5426" xr:uid="{00000000-0005-0000-0000-0000C1830000}"/>
    <cellStyle name="Normal 3 2 3 3 20" xfId="2918" xr:uid="{00000000-0005-0000-0000-0000C2830000}"/>
    <cellStyle name="Normal 3 2 3 3 20 2" xfId="11872" xr:uid="{00000000-0005-0000-0000-0000C3830000}"/>
    <cellStyle name="Normal 3 2 3 3 21" xfId="3089" xr:uid="{00000000-0005-0000-0000-0000C4830000}"/>
    <cellStyle name="Normal 3 2 3 3 22" xfId="3166" xr:uid="{00000000-0005-0000-0000-0000C5830000}"/>
    <cellStyle name="Normal 3 2 3 3 23" xfId="4166" xr:uid="{00000000-0005-0000-0000-0000C6830000}"/>
    <cellStyle name="Normal 3 2 3 3 24" xfId="4338" xr:uid="{00000000-0005-0000-0000-0000C7830000}"/>
    <cellStyle name="Normal 3 2 3 3 3" xfId="299" xr:uid="{00000000-0005-0000-0000-0000C8830000}"/>
    <cellStyle name="Normal 3 2 3 3 3 10" xfId="1713" xr:uid="{00000000-0005-0000-0000-0000C9830000}"/>
    <cellStyle name="Normal 3 2 3 3 3 10 2" xfId="8425" xr:uid="{00000000-0005-0000-0000-0000CA830000}"/>
    <cellStyle name="Normal 3 2 3 3 3 10 3" xfId="10893" xr:uid="{00000000-0005-0000-0000-0000CB830000}"/>
    <cellStyle name="Normal 3 2 3 3 3 10 4" xfId="5891" xr:uid="{00000000-0005-0000-0000-0000CC830000}"/>
    <cellStyle name="Normal 3 2 3 3 3 11" xfId="1887" xr:uid="{00000000-0005-0000-0000-0000CD830000}"/>
    <cellStyle name="Normal 3 2 3 3 3 11 2" xfId="8426" xr:uid="{00000000-0005-0000-0000-0000CE830000}"/>
    <cellStyle name="Normal 3 2 3 3 3 11 3" xfId="10894" xr:uid="{00000000-0005-0000-0000-0000CF830000}"/>
    <cellStyle name="Normal 3 2 3 3 3 11 4" xfId="6065" xr:uid="{00000000-0005-0000-0000-0000D0830000}"/>
    <cellStyle name="Normal 3 2 3 3 3 12" xfId="2061" xr:uid="{00000000-0005-0000-0000-0000D1830000}"/>
    <cellStyle name="Normal 3 2 3 3 3 12 2" xfId="8427" xr:uid="{00000000-0005-0000-0000-0000D2830000}"/>
    <cellStyle name="Normal 3 2 3 3 3 12 3" xfId="10895" xr:uid="{00000000-0005-0000-0000-0000D3830000}"/>
    <cellStyle name="Normal 3 2 3 3 3 12 4" xfId="6239" xr:uid="{00000000-0005-0000-0000-0000D4830000}"/>
    <cellStyle name="Normal 3 2 3 3 3 13" xfId="2237" xr:uid="{00000000-0005-0000-0000-0000D5830000}"/>
    <cellStyle name="Normal 3 2 3 3 3 13 2" xfId="8428" xr:uid="{00000000-0005-0000-0000-0000D6830000}"/>
    <cellStyle name="Normal 3 2 3 3 3 13 3" xfId="10896" xr:uid="{00000000-0005-0000-0000-0000D7830000}"/>
    <cellStyle name="Normal 3 2 3 3 3 13 4" xfId="6413" xr:uid="{00000000-0005-0000-0000-0000D8830000}"/>
    <cellStyle name="Normal 3 2 3 3 3 14" xfId="2411" xr:uid="{00000000-0005-0000-0000-0000D9830000}"/>
    <cellStyle name="Normal 3 2 3 3 3 14 2" xfId="8429" xr:uid="{00000000-0005-0000-0000-0000DA830000}"/>
    <cellStyle name="Normal 3 2 3 3 3 14 3" xfId="10897" xr:uid="{00000000-0005-0000-0000-0000DB830000}"/>
    <cellStyle name="Normal 3 2 3 3 3 14 4" xfId="6591" xr:uid="{00000000-0005-0000-0000-0000DC830000}"/>
    <cellStyle name="Normal 3 2 3 3 3 15" xfId="2583" xr:uid="{00000000-0005-0000-0000-0000DD830000}"/>
    <cellStyle name="Normal 3 2 3 3 3 15 2" xfId="8430" xr:uid="{00000000-0005-0000-0000-0000DE830000}"/>
    <cellStyle name="Normal 3 2 3 3 3 15 3" xfId="10898" xr:uid="{00000000-0005-0000-0000-0000DF830000}"/>
    <cellStyle name="Normal 3 2 3 3 3 15 4" xfId="6765" xr:uid="{00000000-0005-0000-0000-0000E0830000}"/>
    <cellStyle name="Normal 3 2 3 3 3 16" xfId="2753" xr:uid="{00000000-0005-0000-0000-0000E1830000}"/>
    <cellStyle name="Normal 3 2 3 3 3 16 2" xfId="8424" xr:uid="{00000000-0005-0000-0000-0000E2830000}"/>
    <cellStyle name="Normal 3 2 3 3 3 17" xfId="2923" xr:uid="{00000000-0005-0000-0000-0000E3830000}"/>
    <cellStyle name="Normal 3 2 3 3 3 17 2" xfId="10892" xr:uid="{00000000-0005-0000-0000-0000E4830000}"/>
    <cellStyle name="Normal 3 2 3 3 3 18" xfId="3094" xr:uid="{00000000-0005-0000-0000-0000E5830000}"/>
    <cellStyle name="Normal 3 2 3 3 3 18 2" xfId="11877" xr:uid="{00000000-0005-0000-0000-0000E6830000}"/>
    <cellStyle name="Normal 3 2 3 3 3 19" xfId="3302" xr:uid="{00000000-0005-0000-0000-0000E7830000}"/>
    <cellStyle name="Normal 3 2 3 3 3 2" xfId="300" xr:uid="{00000000-0005-0000-0000-0000E8830000}"/>
    <cellStyle name="Normal 3 2 3 3 3 2 10" xfId="1888" xr:uid="{00000000-0005-0000-0000-0000E9830000}"/>
    <cellStyle name="Normal 3 2 3 3 3 2 10 2" xfId="8432" xr:uid="{00000000-0005-0000-0000-0000EA830000}"/>
    <cellStyle name="Normal 3 2 3 3 3 2 10 3" xfId="10900" xr:uid="{00000000-0005-0000-0000-0000EB830000}"/>
    <cellStyle name="Normal 3 2 3 3 3 2 10 4" xfId="6066" xr:uid="{00000000-0005-0000-0000-0000EC830000}"/>
    <cellStyle name="Normal 3 2 3 3 3 2 11" xfId="2062" xr:uid="{00000000-0005-0000-0000-0000ED830000}"/>
    <cellStyle name="Normal 3 2 3 3 3 2 11 2" xfId="8433" xr:uid="{00000000-0005-0000-0000-0000EE830000}"/>
    <cellStyle name="Normal 3 2 3 3 3 2 11 3" xfId="10901" xr:uid="{00000000-0005-0000-0000-0000EF830000}"/>
    <cellStyle name="Normal 3 2 3 3 3 2 11 4" xfId="6240" xr:uid="{00000000-0005-0000-0000-0000F0830000}"/>
    <cellStyle name="Normal 3 2 3 3 3 2 12" xfId="2238" xr:uid="{00000000-0005-0000-0000-0000F1830000}"/>
    <cellStyle name="Normal 3 2 3 3 3 2 12 2" xfId="8434" xr:uid="{00000000-0005-0000-0000-0000F2830000}"/>
    <cellStyle name="Normal 3 2 3 3 3 2 12 3" xfId="10902" xr:uid="{00000000-0005-0000-0000-0000F3830000}"/>
    <cellStyle name="Normal 3 2 3 3 3 2 12 4" xfId="6414" xr:uid="{00000000-0005-0000-0000-0000F4830000}"/>
    <cellStyle name="Normal 3 2 3 3 3 2 13" xfId="2412" xr:uid="{00000000-0005-0000-0000-0000F5830000}"/>
    <cellStyle name="Normal 3 2 3 3 3 2 13 2" xfId="8435" xr:uid="{00000000-0005-0000-0000-0000F6830000}"/>
    <cellStyle name="Normal 3 2 3 3 3 2 13 3" xfId="10903" xr:uid="{00000000-0005-0000-0000-0000F7830000}"/>
    <cellStyle name="Normal 3 2 3 3 3 2 13 4" xfId="6592" xr:uid="{00000000-0005-0000-0000-0000F8830000}"/>
    <cellStyle name="Normal 3 2 3 3 3 2 14" xfId="2584" xr:uid="{00000000-0005-0000-0000-0000F9830000}"/>
    <cellStyle name="Normal 3 2 3 3 3 2 14 2" xfId="8436" xr:uid="{00000000-0005-0000-0000-0000FA830000}"/>
    <cellStyle name="Normal 3 2 3 3 3 2 14 3" xfId="10904" xr:uid="{00000000-0005-0000-0000-0000FB830000}"/>
    <cellStyle name="Normal 3 2 3 3 3 2 14 4" xfId="6766" xr:uid="{00000000-0005-0000-0000-0000FC830000}"/>
    <cellStyle name="Normal 3 2 3 3 3 2 15" xfId="2754" xr:uid="{00000000-0005-0000-0000-0000FD830000}"/>
    <cellStyle name="Normal 3 2 3 3 3 2 15 2" xfId="8431" xr:uid="{00000000-0005-0000-0000-0000FE830000}"/>
    <cellStyle name="Normal 3 2 3 3 3 2 16" xfId="2924" xr:uid="{00000000-0005-0000-0000-0000FF830000}"/>
    <cellStyle name="Normal 3 2 3 3 3 2 16 2" xfId="10899" xr:uid="{00000000-0005-0000-0000-000000840000}"/>
    <cellStyle name="Normal 3 2 3 3 3 2 17" xfId="3095" xr:uid="{00000000-0005-0000-0000-000001840000}"/>
    <cellStyle name="Normal 3 2 3 3 3 2 17 2" xfId="11878" xr:uid="{00000000-0005-0000-0000-000002840000}"/>
    <cellStyle name="Normal 3 2 3 3 3 2 18" xfId="3303" xr:uid="{00000000-0005-0000-0000-000003840000}"/>
    <cellStyle name="Normal 3 2 3 3 3 2 19" xfId="4172" xr:uid="{00000000-0005-0000-0000-000004840000}"/>
    <cellStyle name="Normal 3 2 3 3 3 2 2" xfId="493" xr:uid="{00000000-0005-0000-0000-000005840000}"/>
    <cellStyle name="Normal 3 2 3 3 3 2 2 2" xfId="3477" xr:uid="{00000000-0005-0000-0000-000006840000}"/>
    <cellStyle name="Normal 3 2 3 3 3 2 2 2 2" xfId="8437" xr:uid="{00000000-0005-0000-0000-000007840000}"/>
    <cellStyle name="Normal 3 2 3 3 3 2 2 3" xfId="10905" xr:uid="{00000000-0005-0000-0000-000008840000}"/>
    <cellStyle name="Normal 3 2 3 3 3 2 2 4" xfId="4599" xr:uid="{00000000-0005-0000-0000-000009840000}"/>
    <cellStyle name="Normal 3 2 3 3 3 2 20" xfId="4344" xr:uid="{00000000-0005-0000-0000-00000A840000}"/>
    <cellStyle name="Normal 3 2 3 3 3 2 3" xfId="667" xr:uid="{00000000-0005-0000-0000-00000B840000}"/>
    <cellStyle name="Normal 3 2 3 3 3 2 3 2" xfId="3651" xr:uid="{00000000-0005-0000-0000-00000C840000}"/>
    <cellStyle name="Normal 3 2 3 3 3 2 3 2 2" xfId="8438" xr:uid="{00000000-0005-0000-0000-00000D840000}"/>
    <cellStyle name="Normal 3 2 3 3 3 2 3 3" xfId="10906" xr:uid="{00000000-0005-0000-0000-00000E840000}"/>
    <cellStyle name="Normal 3 2 3 3 3 2 3 4" xfId="4816" xr:uid="{00000000-0005-0000-0000-00000F840000}"/>
    <cellStyle name="Normal 3 2 3 3 3 2 4" xfId="841" xr:uid="{00000000-0005-0000-0000-000010840000}"/>
    <cellStyle name="Normal 3 2 3 3 3 2 4 2" xfId="3825" xr:uid="{00000000-0005-0000-0000-000011840000}"/>
    <cellStyle name="Normal 3 2 3 3 3 2 4 2 2" xfId="8439" xr:uid="{00000000-0005-0000-0000-000012840000}"/>
    <cellStyle name="Normal 3 2 3 3 3 2 4 3" xfId="10907" xr:uid="{00000000-0005-0000-0000-000013840000}"/>
    <cellStyle name="Normal 3 2 3 3 3 2 4 4" xfId="4990" xr:uid="{00000000-0005-0000-0000-000014840000}"/>
    <cellStyle name="Normal 3 2 3 3 3 2 5" xfId="1016" xr:uid="{00000000-0005-0000-0000-000015840000}"/>
    <cellStyle name="Normal 3 2 3 3 3 2 5 2" xfId="4000" xr:uid="{00000000-0005-0000-0000-000016840000}"/>
    <cellStyle name="Normal 3 2 3 3 3 2 5 2 2" xfId="8440" xr:uid="{00000000-0005-0000-0000-000017840000}"/>
    <cellStyle name="Normal 3 2 3 3 3 2 5 3" xfId="10908" xr:uid="{00000000-0005-0000-0000-000018840000}"/>
    <cellStyle name="Normal 3 2 3 3 3 2 5 4" xfId="5164" xr:uid="{00000000-0005-0000-0000-000019840000}"/>
    <cellStyle name="Normal 3 2 3 3 3 2 6" xfId="1192" xr:uid="{00000000-0005-0000-0000-00001A840000}"/>
    <cellStyle name="Normal 3 2 3 3 3 2 6 2" xfId="8441" xr:uid="{00000000-0005-0000-0000-00001B840000}"/>
    <cellStyle name="Normal 3 2 3 3 3 2 6 3" xfId="10909" xr:uid="{00000000-0005-0000-0000-00001C840000}"/>
    <cellStyle name="Normal 3 2 3 3 3 2 6 4" xfId="5338" xr:uid="{00000000-0005-0000-0000-00001D840000}"/>
    <cellStyle name="Normal 3 2 3 3 3 2 7" xfId="1366" xr:uid="{00000000-0005-0000-0000-00001E840000}"/>
    <cellStyle name="Normal 3 2 3 3 3 2 7 2" xfId="8442" xr:uid="{00000000-0005-0000-0000-00001F840000}"/>
    <cellStyle name="Normal 3 2 3 3 3 2 7 3" xfId="10910" xr:uid="{00000000-0005-0000-0000-000020840000}"/>
    <cellStyle name="Normal 3 2 3 3 3 2 7 4" xfId="5544" xr:uid="{00000000-0005-0000-0000-000021840000}"/>
    <cellStyle name="Normal 3 2 3 3 3 2 8" xfId="1540" xr:uid="{00000000-0005-0000-0000-000022840000}"/>
    <cellStyle name="Normal 3 2 3 3 3 2 8 2" xfId="8443" xr:uid="{00000000-0005-0000-0000-000023840000}"/>
    <cellStyle name="Normal 3 2 3 3 3 2 8 3" xfId="10911" xr:uid="{00000000-0005-0000-0000-000024840000}"/>
    <cellStyle name="Normal 3 2 3 3 3 2 8 4" xfId="5718" xr:uid="{00000000-0005-0000-0000-000025840000}"/>
    <cellStyle name="Normal 3 2 3 3 3 2 9" xfId="1714" xr:uid="{00000000-0005-0000-0000-000026840000}"/>
    <cellStyle name="Normal 3 2 3 3 3 2 9 2" xfId="8444" xr:uid="{00000000-0005-0000-0000-000027840000}"/>
    <cellStyle name="Normal 3 2 3 3 3 2 9 3" xfId="10912" xr:uid="{00000000-0005-0000-0000-000028840000}"/>
    <cellStyle name="Normal 3 2 3 3 3 2 9 4" xfId="5892" xr:uid="{00000000-0005-0000-0000-000029840000}"/>
    <cellStyle name="Normal 3 2 3 3 3 20" xfId="4171" xr:uid="{00000000-0005-0000-0000-00002A840000}"/>
    <cellStyle name="Normal 3 2 3 3 3 21" xfId="4343" xr:uid="{00000000-0005-0000-0000-00002B840000}"/>
    <cellStyle name="Normal 3 2 3 3 3 3" xfId="492" xr:uid="{00000000-0005-0000-0000-00002C840000}"/>
    <cellStyle name="Normal 3 2 3 3 3 3 2" xfId="3476" xr:uid="{00000000-0005-0000-0000-00002D840000}"/>
    <cellStyle name="Normal 3 2 3 3 3 3 2 2" xfId="8445" xr:uid="{00000000-0005-0000-0000-00002E840000}"/>
    <cellStyle name="Normal 3 2 3 3 3 3 3" xfId="10913" xr:uid="{00000000-0005-0000-0000-00002F840000}"/>
    <cellStyle name="Normal 3 2 3 3 3 3 4" xfId="4598" xr:uid="{00000000-0005-0000-0000-000030840000}"/>
    <cellStyle name="Normal 3 2 3 3 3 4" xfId="666" xr:uid="{00000000-0005-0000-0000-000031840000}"/>
    <cellStyle name="Normal 3 2 3 3 3 4 2" xfId="3650" xr:uid="{00000000-0005-0000-0000-000032840000}"/>
    <cellStyle name="Normal 3 2 3 3 3 4 2 2" xfId="8446" xr:uid="{00000000-0005-0000-0000-000033840000}"/>
    <cellStyle name="Normal 3 2 3 3 3 4 3" xfId="10914" xr:uid="{00000000-0005-0000-0000-000034840000}"/>
    <cellStyle name="Normal 3 2 3 3 3 4 4" xfId="4815" xr:uid="{00000000-0005-0000-0000-000035840000}"/>
    <cellStyle name="Normal 3 2 3 3 3 5" xfId="840" xr:uid="{00000000-0005-0000-0000-000036840000}"/>
    <cellStyle name="Normal 3 2 3 3 3 5 2" xfId="3824" xr:uid="{00000000-0005-0000-0000-000037840000}"/>
    <cellStyle name="Normal 3 2 3 3 3 5 2 2" xfId="8447" xr:uid="{00000000-0005-0000-0000-000038840000}"/>
    <cellStyle name="Normal 3 2 3 3 3 5 3" xfId="10915" xr:uid="{00000000-0005-0000-0000-000039840000}"/>
    <cellStyle name="Normal 3 2 3 3 3 5 4" xfId="4989" xr:uid="{00000000-0005-0000-0000-00003A840000}"/>
    <cellStyle name="Normal 3 2 3 3 3 6" xfId="1015" xr:uid="{00000000-0005-0000-0000-00003B840000}"/>
    <cellStyle name="Normal 3 2 3 3 3 6 2" xfId="3999" xr:uid="{00000000-0005-0000-0000-00003C840000}"/>
    <cellStyle name="Normal 3 2 3 3 3 6 2 2" xfId="8448" xr:uid="{00000000-0005-0000-0000-00003D840000}"/>
    <cellStyle name="Normal 3 2 3 3 3 6 3" xfId="10916" xr:uid="{00000000-0005-0000-0000-00003E840000}"/>
    <cellStyle name="Normal 3 2 3 3 3 6 4" xfId="5163" xr:uid="{00000000-0005-0000-0000-00003F840000}"/>
    <cellStyle name="Normal 3 2 3 3 3 7" xfId="1191" xr:uid="{00000000-0005-0000-0000-000040840000}"/>
    <cellStyle name="Normal 3 2 3 3 3 7 2" xfId="8449" xr:uid="{00000000-0005-0000-0000-000041840000}"/>
    <cellStyle name="Normal 3 2 3 3 3 7 3" xfId="10917" xr:uid="{00000000-0005-0000-0000-000042840000}"/>
    <cellStyle name="Normal 3 2 3 3 3 7 4" xfId="5337" xr:uid="{00000000-0005-0000-0000-000043840000}"/>
    <cellStyle name="Normal 3 2 3 3 3 8" xfId="1365" xr:uid="{00000000-0005-0000-0000-000044840000}"/>
    <cellStyle name="Normal 3 2 3 3 3 8 2" xfId="8450" xr:uid="{00000000-0005-0000-0000-000045840000}"/>
    <cellStyle name="Normal 3 2 3 3 3 8 3" xfId="10918" xr:uid="{00000000-0005-0000-0000-000046840000}"/>
    <cellStyle name="Normal 3 2 3 3 3 8 4" xfId="5543" xr:uid="{00000000-0005-0000-0000-000047840000}"/>
    <cellStyle name="Normal 3 2 3 3 3 9" xfId="1539" xr:uid="{00000000-0005-0000-0000-000048840000}"/>
    <cellStyle name="Normal 3 2 3 3 3 9 2" xfId="8451" xr:uid="{00000000-0005-0000-0000-000049840000}"/>
    <cellStyle name="Normal 3 2 3 3 3 9 3" xfId="10919" xr:uid="{00000000-0005-0000-0000-00004A840000}"/>
    <cellStyle name="Normal 3 2 3 3 3 9 4" xfId="5717" xr:uid="{00000000-0005-0000-0000-00004B840000}"/>
    <cellStyle name="Normal 3 2 3 3 4" xfId="301" xr:uid="{00000000-0005-0000-0000-00004C840000}"/>
    <cellStyle name="Normal 3 2 3 3 4 10" xfId="1889" xr:uid="{00000000-0005-0000-0000-00004D840000}"/>
    <cellStyle name="Normal 3 2 3 3 4 10 2" xfId="8453" xr:uid="{00000000-0005-0000-0000-00004E840000}"/>
    <cellStyle name="Normal 3 2 3 3 4 10 3" xfId="10921" xr:uid="{00000000-0005-0000-0000-00004F840000}"/>
    <cellStyle name="Normal 3 2 3 3 4 10 4" xfId="6067" xr:uid="{00000000-0005-0000-0000-000050840000}"/>
    <cellStyle name="Normal 3 2 3 3 4 11" xfId="2063" xr:uid="{00000000-0005-0000-0000-000051840000}"/>
    <cellStyle name="Normal 3 2 3 3 4 11 2" xfId="8454" xr:uid="{00000000-0005-0000-0000-000052840000}"/>
    <cellStyle name="Normal 3 2 3 3 4 11 3" xfId="10922" xr:uid="{00000000-0005-0000-0000-000053840000}"/>
    <cellStyle name="Normal 3 2 3 3 4 11 4" xfId="6241" xr:uid="{00000000-0005-0000-0000-000054840000}"/>
    <cellStyle name="Normal 3 2 3 3 4 12" xfId="2239" xr:uid="{00000000-0005-0000-0000-000055840000}"/>
    <cellStyle name="Normal 3 2 3 3 4 12 2" xfId="8455" xr:uid="{00000000-0005-0000-0000-000056840000}"/>
    <cellStyle name="Normal 3 2 3 3 4 12 3" xfId="10923" xr:uid="{00000000-0005-0000-0000-000057840000}"/>
    <cellStyle name="Normal 3 2 3 3 4 12 4" xfId="6415" xr:uid="{00000000-0005-0000-0000-000058840000}"/>
    <cellStyle name="Normal 3 2 3 3 4 13" xfId="2413" xr:uid="{00000000-0005-0000-0000-000059840000}"/>
    <cellStyle name="Normal 3 2 3 3 4 13 2" xfId="8456" xr:uid="{00000000-0005-0000-0000-00005A840000}"/>
    <cellStyle name="Normal 3 2 3 3 4 13 3" xfId="10924" xr:uid="{00000000-0005-0000-0000-00005B840000}"/>
    <cellStyle name="Normal 3 2 3 3 4 13 4" xfId="6593" xr:uid="{00000000-0005-0000-0000-00005C840000}"/>
    <cellStyle name="Normal 3 2 3 3 4 14" xfId="2585" xr:uid="{00000000-0005-0000-0000-00005D840000}"/>
    <cellStyle name="Normal 3 2 3 3 4 14 2" xfId="8457" xr:uid="{00000000-0005-0000-0000-00005E840000}"/>
    <cellStyle name="Normal 3 2 3 3 4 14 3" xfId="10925" xr:uid="{00000000-0005-0000-0000-00005F840000}"/>
    <cellStyle name="Normal 3 2 3 3 4 14 4" xfId="6767" xr:uid="{00000000-0005-0000-0000-000060840000}"/>
    <cellStyle name="Normal 3 2 3 3 4 15" xfId="2755" xr:uid="{00000000-0005-0000-0000-000061840000}"/>
    <cellStyle name="Normal 3 2 3 3 4 15 2" xfId="8452" xr:uid="{00000000-0005-0000-0000-000062840000}"/>
    <cellStyle name="Normal 3 2 3 3 4 16" xfId="2925" xr:uid="{00000000-0005-0000-0000-000063840000}"/>
    <cellStyle name="Normal 3 2 3 3 4 16 2" xfId="10920" xr:uid="{00000000-0005-0000-0000-000064840000}"/>
    <cellStyle name="Normal 3 2 3 3 4 17" xfId="3096" xr:uid="{00000000-0005-0000-0000-000065840000}"/>
    <cellStyle name="Normal 3 2 3 3 4 17 2" xfId="11879" xr:uid="{00000000-0005-0000-0000-000066840000}"/>
    <cellStyle name="Normal 3 2 3 3 4 18" xfId="3304" xr:uid="{00000000-0005-0000-0000-000067840000}"/>
    <cellStyle name="Normal 3 2 3 3 4 19" xfId="4173" xr:uid="{00000000-0005-0000-0000-000068840000}"/>
    <cellStyle name="Normal 3 2 3 3 4 2" xfId="494" xr:uid="{00000000-0005-0000-0000-000069840000}"/>
    <cellStyle name="Normal 3 2 3 3 4 2 2" xfId="3478" xr:uid="{00000000-0005-0000-0000-00006A840000}"/>
    <cellStyle name="Normal 3 2 3 3 4 2 2 2" xfId="8458" xr:uid="{00000000-0005-0000-0000-00006B840000}"/>
    <cellStyle name="Normal 3 2 3 3 4 2 3" xfId="10926" xr:uid="{00000000-0005-0000-0000-00006C840000}"/>
    <cellStyle name="Normal 3 2 3 3 4 2 4" xfId="4600" xr:uid="{00000000-0005-0000-0000-00006D840000}"/>
    <cellStyle name="Normal 3 2 3 3 4 20" xfId="4345" xr:uid="{00000000-0005-0000-0000-00006E840000}"/>
    <cellStyle name="Normal 3 2 3 3 4 3" xfId="668" xr:uid="{00000000-0005-0000-0000-00006F840000}"/>
    <cellStyle name="Normal 3 2 3 3 4 3 2" xfId="3652" xr:uid="{00000000-0005-0000-0000-000070840000}"/>
    <cellStyle name="Normal 3 2 3 3 4 3 2 2" xfId="8459" xr:uid="{00000000-0005-0000-0000-000071840000}"/>
    <cellStyle name="Normal 3 2 3 3 4 3 3" xfId="10927" xr:uid="{00000000-0005-0000-0000-000072840000}"/>
    <cellStyle name="Normal 3 2 3 3 4 3 4" xfId="4817" xr:uid="{00000000-0005-0000-0000-000073840000}"/>
    <cellStyle name="Normal 3 2 3 3 4 4" xfId="842" xr:uid="{00000000-0005-0000-0000-000074840000}"/>
    <cellStyle name="Normal 3 2 3 3 4 4 2" xfId="3826" xr:uid="{00000000-0005-0000-0000-000075840000}"/>
    <cellStyle name="Normal 3 2 3 3 4 4 2 2" xfId="8460" xr:uid="{00000000-0005-0000-0000-000076840000}"/>
    <cellStyle name="Normal 3 2 3 3 4 4 3" xfId="10928" xr:uid="{00000000-0005-0000-0000-000077840000}"/>
    <cellStyle name="Normal 3 2 3 3 4 4 4" xfId="4991" xr:uid="{00000000-0005-0000-0000-000078840000}"/>
    <cellStyle name="Normal 3 2 3 3 4 5" xfId="1017" xr:uid="{00000000-0005-0000-0000-000079840000}"/>
    <cellStyle name="Normal 3 2 3 3 4 5 2" xfId="4001" xr:uid="{00000000-0005-0000-0000-00007A840000}"/>
    <cellStyle name="Normal 3 2 3 3 4 5 2 2" xfId="8461" xr:uid="{00000000-0005-0000-0000-00007B840000}"/>
    <cellStyle name="Normal 3 2 3 3 4 5 3" xfId="10929" xr:uid="{00000000-0005-0000-0000-00007C840000}"/>
    <cellStyle name="Normal 3 2 3 3 4 5 4" xfId="5165" xr:uid="{00000000-0005-0000-0000-00007D840000}"/>
    <cellStyle name="Normal 3 2 3 3 4 6" xfId="1193" xr:uid="{00000000-0005-0000-0000-00007E840000}"/>
    <cellStyle name="Normal 3 2 3 3 4 6 2" xfId="8462" xr:uid="{00000000-0005-0000-0000-00007F840000}"/>
    <cellStyle name="Normal 3 2 3 3 4 6 3" xfId="10930" xr:uid="{00000000-0005-0000-0000-000080840000}"/>
    <cellStyle name="Normal 3 2 3 3 4 6 4" xfId="5339" xr:uid="{00000000-0005-0000-0000-000081840000}"/>
    <cellStyle name="Normal 3 2 3 3 4 7" xfId="1367" xr:uid="{00000000-0005-0000-0000-000082840000}"/>
    <cellStyle name="Normal 3 2 3 3 4 7 2" xfId="8463" xr:uid="{00000000-0005-0000-0000-000083840000}"/>
    <cellStyle name="Normal 3 2 3 3 4 7 3" xfId="10931" xr:uid="{00000000-0005-0000-0000-000084840000}"/>
    <cellStyle name="Normal 3 2 3 3 4 7 4" xfId="5545" xr:uid="{00000000-0005-0000-0000-000085840000}"/>
    <cellStyle name="Normal 3 2 3 3 4 8" xfId="1541" xr:uid="{00000000-0005-0000-0000-000086840000}"/>
    <cellStyle name="Normal 3 2 3 3 4 8 2" xfId="8464" xr:uid="{00000000-0005-0000-0000-000087840000}"/>
    <cellStyle name="Normal 3 2 3 3 4 8 3" xfId="10932" xr:uid="{00000000-0005-0000-0000-000088840000}"/>
    <cellStyle name="Normal 3 2 3 3 4 8 4" xfId="5719" xr:uid="{00000000-0005-0000-0000-000089840000}"/>
    <cellStyle name="Normal 3 2 3 3 4 9" xfId="1715" xr:uid="{00000000-0005-0000-0000-00008A840000}"/>
    <cellStyle name="Normal 3 2 3 3 4 9 2" xfId="8465" xr:uid="{00000000-0005-0000-0000-00008B840000}"/>
    <cellStyle name="Normal 3 2 3 3 4 9 3" xfId="10933" xr:uid="{00000000-0005-0000-0000-00008C840000}"/>
    <cellStyle name="Normal 3 2 3 3 4 9 4" xfId="5893" xr:uid="{00000000-0005-0000-0000-00008D840000}"/>
    <cellStyle name="Normal 3 2 3 3 5" xfId="294" xr:uid="{00000000-0005-0000-0000-00008E840000}"/>
    <cellStyle name="Normal 3 2 3 3 5 2" xfId="3297" xr:uid="{00000000-0005-0000-0000-00008F840000}"/>
    <cellStyle name="Normal 3 2 3 3 5 2 2" xfId="8467" xr:uid="{00000000-0005-0000-0000-000090840000}"/>
    <cellStyle name="Normal 3 2 3 3 5 2 3" xfId="10935" xr:uid="{00000000-0005-0000-0000-000091840000}"/>
    <cellStyle name="Normal 3 2 3 3 5 2 4" xfId="5538" xr:uid="{00000000-0005-0000-0000-000092840000}"/>
    <cellStyle name="Normal 3 2 3 3 5 3" xfId="8466" xr:uid="{00000000-0005-0000-0000-000093840000}"/>
    <cellStyle name="Normal 3 2 3 3 5 4" xfId="10934" xr:uid="{00000000-0005-0000-0000-000094840000}"/>
    <cellStyle name="Normal 3 2 3 3 5 5" xfId="4593" xr:uid="{00000000-0005-0000-0000-000095840000}"/>
    <cellStyle name="Normal 3 2 3 3 6" xfId="487" xr:uid="{00000000-0005-0000-0000-000096840000}"/>
    <cellStyle name="Normal 3 2 3 3 6 2" xfId="3471" xr:uid="{00000000-0005-0000-0000-000097840000}"/>
    <cellStyle name="Normal 3 2 3 3 6 2 2" xfId="8468" xr:uid="{00000000-0005-0000-0000-000098840000}"/>
    <cellStyle name="Normal 3 2 3 3 6 3" xfId="10936" xr:uid="{00000000-0005-0000-0000-000099840000}"/>
    <cellStyle name="Normal 3 2 3 3 6 4" xfId="4810" xr:uid="{00000000-0005-0000-0000-00009A840000}"/>
    <cellStyle name="Normal 3 2 3 3 7" xfId="661" xr:uid="{00000000-0005-0000-0000-00009B840000}"/>
    <cellStyle name="Normal 3 2 3 3 7 2" xfId="3645" xr:uid="{00000000-0005-0000-0000-00009C840000}"/>
    <cellStyle name="Normal 3 2 3 3 7 2 2" xfId="8469" xr:uid="{00000000-0005-0000-0000-00009D840000}"/>
    <cellStyle name="Normal 3 2 3 3 7 3" xfId="10937" xr:uid="{00000000-0005-0000-0000-00009E840000}"/>
    <cellStyle name="Normal 3 2 3 3 7 4" xfId="4984" xr:uid="{00000000-0005-0000-0000-00009F840000}"/>
    <cellStyle name="Normal 3 2 3 3 8" xfId="835" xr:uid="{00000000-0005-0000-0000-0000A0840000}"/>
    <cellStyle name="Normal 3 2 3 3 8 2" xfId="3819" xr:uid="{00000000-0005-0000-0000-0000A1840000}"/>
    <cellStyle name="Normal 3 2 3 3 8 2 2" xfId="8470" xr:uid="{00000000-0005-0000-0000-0000A2840000}"/>
    <cellStyle name="Normal 3 2 3 3 8 3" xfId="10938" xr:uid="{00000000-0005-0000-0000-0000A3840000}"/>
    <cellStyle name="Normal 3 2 3 3 8 4" xfId="5158" xr:uid="{00000000-0005-0000-0000-0000A4840000}"/>
    <cellStyle name="Normal 3 2 3 3 9" xfId="1010" xr:uid="{00000000-0005-0000-0000-0000A5840000}"/>
    <cellStyle name="Normal 3 2 3 3 9 2" xfId="3994" xr:uid="{00000000-0005-0000-0000-0000A6840000}"/>
    <cellStyle name="Normal 3 2 3 3 9 2 2" xfId="8471" xr:uid="{00000000-0005-0000-0000-0000A7840000}"/>
    <cellStyle name="Normal 3 2 3 3 9 3" xfId="10939" xr:uid="{00000000-0005-0000-0000-0000A8840000}"/>
    <cellStyle name="Normal 3 2 3 3 9 4" xfId="5332" xr:uid="{00000000-0005-0000-0000-0000A9840000}"/>
    <cellStyle name="Normal 3 2 3 4" xfId="121" xr:uid="{00000000-0005-0000-0000-0000AA840000}"/>
    <cellStyle name="Normal 3 2 3 4 10" xfId="1368" xr:uid="{00000000-0005-0000-0000-0000AB840000}"/>
    <cellStyle name="Normal 3 2 3 4 10 2" xfId="8473" xr:uid="{00000000-0005-0000-0000-0000AC840000}"/>
    <cellStyle name="Normal 3 2 3 4 10 3" xfId="10941" xr:uid="{00000000-0005-0000-0000-0000AD840000}"/>
    <cellStyle name="Normal 3 2 3 4 10 4" xfId="5720" xr:uid="{00000000-0005-0000-0000-0000AE840000}"/>
    <cellStyle name="Normal 3 2 3 4 11" xfId="1542" xr:uid="{00000000-0005-0000-0000-0000AF840000}"/>
    <cellStyle name="Normal 3 2 3 4 11 2" xfId="8474" xr:uid="{00000000-0005-0000-0000-0000B0840000}"/>
    <cellStyle name="Normal 3 2 3 4 11 3" xfId="10942" xr:uid="{00000000-0005-0000-0000-0000B1840000}"/>
    <cellStyle name="Normal 3 2 3 4 11 4" xfId="5894" xr:uid="{00000000-0005-0000-0000-0000B2840000}"/>
    <cellStyle name="Normal 3 2 3 4 12" xfId="1716" xr:uid="{00000000-0005-0000-0000-0000B3840000}"/>
    <cellStyle name="Normal 3 2 3 4 12 2" xfId="8475" xr:uid="{00000000-0005-0000-0000-0000B4840000}"/>
    <cellStyle name="Normal 3 2 3 4 12 3" xfId="10943" xr:uid="{00000000-0005-0000-0000-0000B5840000}"/>
    <cellStyle name="Normal 3 2 3 4 12 4" xfId="6068" xr:uid="{00000000-0005-0000-0000-0000B6840000}"/>
    <cellStyle name="Normal 3 2 3 4 13" xfId="1890" xr:uid="{00000000-0005-0000-0000-0000B7840000}"/>
    <cellStyle name="Normal 3 2 3 4 13 2" xfId="8476" xr:uid="{00000000-0005-0000-0000-0000B8840000}"/>
    <cellStyle name="Normal 3 2 3 4 13 3" xfId="10944" xr:uid="{00000000-0005-0000-0000-0000B9840000}"/>
    <cellStyle name="Normal 3 2 3 4 13 4" xfId="6242" xr:uid="{00000000-0005-0000-0000-0000BA840000}"/>
    <cellStyle name="Normal 3 2 3 4 14" xfId="2064" xr:uid="{00000000-0005-0000-0000-0000BB840000}"/>
    <cellStyle name="Normal 3 2 3 4 14 2" xfId="8477" xr:uid="{00000000-0005-0000-0000-0000BC840000}"/>
    <cellStyle name="Normal 3 2 3 4 14 3" xfId="10945" xr:uid="{00000000-0005-0000-0000-0000BD840000}"/>
    <cellStyle name="Normal 3 2 3 4 14 4" xfId="6416" xr:uid="{00000000-0005-0000-0000-0000BE840000}"/>
    <cellStyle name="Normal 3 2 3 4 15" xfId="2240" xr:uid="{00000000-0005-0000-0000-0000BF840000}"/>
    <cellStyle name="Normal 3 2 3 4 15 2" xfId="8478" xr:uid="{00000000-0005-0000-0000-0000C0840000}"/>
    <cellStyle name="Normal 3 2 3 4 15 3" xfId="10946" xr:uid="{00000000-0005-0000-0000-0000C1840000}"/>
    <cellStyle name="Normal 3 2 3 4 15 4" xfId="6594" xr:uid="{00000000-0005-0000-0000-0000C2840000}"/>
    <cellStyle name="Normal 3 2 3 4 16" xfId="2414" xr:uid="{00000000-0005-0000-0000-0000C3840000}"/>
    <cellStyle name="Normal 3 2 3 4 16 2" xfId="8479" xr:uid="{00000000-0005-0000-0000-0000C4840000}"/>
    <cellStyle name="Normal 3 2 3 4 16 3" xfId="10947" xr:uid="{00000000-0005-0000-0000-0000C5840000}"/>
    <cellStyle name="Normal 3 2 3 4 16 4" xfId="6768" xr:uid="{00000000-0005-0000-0000-0000C6840000}"/>
    <cellStyle name="Normal 3 2 3 4 17" xfId="2586" xr:uid="{00000000-0005-0000-0000-0000C7840000}"/>
    <cellStyle name="Normal 3 2 3 4 17 2" xfId="8472" xr:uid="{00000000-0005-0000-0000-0000C8840000}"/>
    <cellStyle name="Normal 3 2 3 4 18" xfId="2756" xr:uid="{00000000-0005-0000-0000-0000C9840000}"/>
    <cellStyle name="Normal 3 2 3 4 18 2" xfId="10940" xr:uid="{00000000-0005-0000-0000-0000CA840000}"/>
    <cellStyle name="Normal 3 2 3 4 19" xfId="2926" xr:uid="{00000000-0005-0000-0000-0000CB840000}"/>
    <cellStyle name="Normal 3 2 3 4 19 2" xfId="11880" xr:uid="{00000000-0005-0000-0000-0000CC840000}"/>
    <cellStyle name="Normal 3 2 3 4 2" xfId="303" xr:uid="{00000000-0005-0000-0000-0000CD840000}"/>
    <cellStyle name="Normal 3 2 3 4 2 10" xfId="1717" xr:uid="{00000000-0005-0000-0000-0000CE840000}"/>
    <cellStyle name="Normal 3 2 3 4 2 10 2" xfId="8481" xr:uid="{00000000-0005-0000-0000-0000CF840000}"/>
    <cellStyle name="Normal 3 2 3 4 2 10 3" xfId="10949" xr:uid="{00000000-0005-0000-0000-0000D0840000}"/>
    <cellStyle name="Normal 3 2 3 4 2 10 4" xfId="5895" xr:uid="{00000000-0005-0000-0000-0000D1840000}"/>
    <cellStyle name="Normal 3 2 3 4 2 11" xfId="1891" xr:uid="{00000000-0005-0000-0000-0000D2840000}"/>
    <cellStyle name="Normal 3 2 3 4 2 11 2" xfId="8482" xr:uid="{00000000-0005-0000-0000-0000D3840000}"/>
    <cellStyle name="Normal 3 2 3 4 2 11 3" xfId="10950" xr:uid="{00000000-0005-0000-0000-0000D4840000}"/>
    <cellStyle name="Normal 3 2 3 4 2 11 4" xfId="6069" xr:uid="{00000000-0005-0000-0000-0000D5840000}"/>
    <cellStyle name="Normal 3 2 3 4 2 12" xfId="2065" xr:uid="{00000000-0005-0000-0000-0000D6840000}"/>
    <cellStyle name="Normal 3 2 3 4 2 12 2" xfId="8483" xr:uid="{00000000-0005-0000-0000-0000D7840000}"/>
    <cellStyle name="Normal 3 2 3 4 2 12 3" xfId="10951" xr:uid="{00000000-0005-0000-0000-0000D8840000}"/>
    <cellStyle name="Normal 3 2 3 4 2 12 4" xfId="6243" xr:uid="{00000000-0005-0000-0000-0000D9840000}"/>
    <cellStyle name="Normal 3 2 3 4 2 13" xfId="2241" xr:uid="{00000000-0005-0000-0000-0000DA840000}"/>
    <cellStyle name="Normal 3 2 3 4 2 13 2" xfId="8484" xr:uid="{00000000-0005-0000-0000-0000DB840000}"/>
    <cellStyle name="Normal 3 2 3 4 2 13 3" xfId="10952" xr:uid="{00000000-0005-0000-0000-0000DC840000}"/>
    <cellStyle name="Normal 3 2 3 4 2 13 4" xfId="6417" xr:uid="{00000000-0005-0000-0000-0000DD840000}"/>
    <cellStyle name="Normal 3 2 3 4 2 14" xfId="2415" xr:uid="{00000000-0005-0000-0000-0000DE840000}"/>
    <cellStyle name="Normal 3 2 3 4 2 14 2" xfId="8485" xr:uid="{00000000-0005-0000-0000-0000DF840000}"/>
    <cellStyle name="Normal 3 2 3 4 2 14 3" xfId="10953" xr:uid="{00000000-0005-0000-0000-0000E0840000}"/>
    <cellStyle name="Normal 3 2 3 4 2 14 4" xfId="6595" xr:uid="{00000000-0005-0000-0000-0000E1840000}"/>
    <cellStyle name="Normal 3 2 3 4 2 15" xfId="2587" xr:uid="{00000000-0005-0000-0000-0000E2840000}"/>
    <cellStyle name="Normal 3 2 3 4 2 15 2" xfId="8486" xr:uid="{00000000-0005-0000-0000-0000E3840000}"/>
    <cellStyle name="Normal 3 2 3 4 2 15 3" xfId="10954" xr:uid="{00000000-0005-0000-0000-0000E4840000}"/>
    <cellStyle name="Normal 3 2 3 4 2 15 4" xfId="6769" xr:uid="{00000000-0005-0000-0000-0000E5840000}"/>
    <cellStyle name="Normal 3 2 3 4 2 16" xfId="2757" xr:uid="{00000000-0005-0000-0000-0000E6840000}"/>
    <cellStyle name="Normal 3 2 3 4 2 16 2" xfId="8480" xr:uid="{00000000-0005-0000-0000-0000E7840000}"/>
    <cellStyle name="Normal 3 2 3 4 2 17" xfId="2927" xr:uid="{00000000-0005-0000-0000-0000E8840000}"/>
    <cellStyle name="Normal 3 2 3 4 2 17 2" xfId="10948" xr:uid="{00000000-0005-0000-0000-0000E9840000}"/>
    <cellStyle name="Normal 3 2 3 4 2 18" xfId="3098" xr:uid="{00000000-0005-0000-0000-0000EA840000}"/>
    <cellStyle name="Normal 3 2 3 4 2 18 2" xfId="11881" xr:uid="{00000000-0005-0000-0000-0000EB840000}"/>
    <cellStyle name="Normal 3 2 3 4 2 19" xfId="3306" xr:uid="{00000000-0005-0000-0000-0000EC840000}"/>
    <cellStyle name="Normal 3 2 3 4 2 2" xfId="304" xr:uid="{00000000-0005-0000-0000-0000ED840000}"/>
    <cellStyle name="Normal 3 2 3 4 2 2 10" xfId="1892" xr:uid="{00000000-0005-0000-0000-0000EE840000}"/>
    <cellStyle name="Normal 3 2 3 4 2 2 10 2" xfId="8488" xr:uid="{00000000-0005-0000-0000-0000EF840000}"/>
    <cellStyle name="Normal 3 2 3 4 2 2 10 3" xfId="10956" xr:uid="{00000000-0005-0000-0000-0000F0840000}"/>
    <cellStyle name="Normal 3 2 3 4 2 2 10 4" xfId="6070" xr:uid="{00000000-0005-0000-0000-0000F1840000}"/>
    <cellStyle name="Normal 3 2 3 4 2 2 11" xfId="2066" xr:uid="{00000000-0005-0000-0000-0000F2840000}"/>
    <cellStyle name="Normal 3 2 3 4 2 2 11 2" xfId="8489" xr:uid="{00000000-0005-0000-0000-0000F3840000}"/>
    <cellStyle name="Normal 3 2 3 4 2 2 11 3" xfId="10957" xr:uid="{00000000-0005-0000-0000-0000F4840000}"/>
    <cellStyle name="Normal 3 2 3 4 2 2 11 4" xfId="6244" xr:uid="{00000000-0005-0000-0000-0000F5840000}"/>
    <cellStyle name="Normal 3 2 3 4 2 2 12" xfId="2242" xr:uid="{00000000-0005-0000-0000-0000F6840000}"/>
    <cellStyle name="Normal 3 2 3 4 2 2 12 2" xfId="8490" xr:uid="{00000000-0005-0000-0000-0000F7840000}"/>
    <cellStyle name="Normal 3 2 3 4 2 2 12 3" xfId="10958" xr:uid="{00000000-0005-0000-0000-0000F8840000}"/>
    <cellStyle name="Normal 3 2 3 4 2 2 12 4" xfId="6418" xr:uid="{00000000-0005-0000-0000-0000F9840000}"/>
    <cellStyle name="Normal 3 2 3 4 2 2 13" xfId="2416" xr:uid="{00000000-0005-0000-0000-0000FA840000}"/>
    <cellStyle name="Normal 3 2 3 4 2 2 13 2" xfId="8491" xr:uid="{00000000-0005-0000-0000-0000FB840000}"/>
    <cellStyle name="Normal 3 2 3 4 2 2 13 3" xfId="10959" xr:uid="{00000000-0005-0000-0000-0000FC840000}"/>
    <cellStyle name="Normal 3 2 3 4 2 2 13 4" xfId="6596" xr:uid="{00000000-0005-0000-0000-0000FD840000}"/>
    <cellStyle name="Normal 3 2 3 4 2 2 14" xfId="2588" xr:uid="{00000000-0005-0000-0000-0000FE840000}"/>
    <cellStyle name="Normal 3 2 3 4 2 2 14 2" xfId="8492" xr:uid="{00000000-0005-0000-0000-0000FF840000}"/>
    <cellStyle name="Normal 3 2 3 4 2 2 14 3" xfId="10960" xr:uid="{00000000-0005-0000-0000-000000850000}"/>
    <cellStyle name="Normal 3 2 3 4 2 2 14 4" xfId="6770" xr:uid="{00000000-0005-0000-0000-000001850000}"/>
    <cellStyle name="Normal 3 2 3 4 2 2 15" xfId="2758" xr:uid="{00000000-0005-0000-0000-000002850000}"/>
    <cellStyle name="Normal 3 2 3 4 2 2 15 2" xfId="8487" xr:uid="{00000000-0005-0000-0000-000003850000}"/>
    <cellStyle name="Normal 3 2 3 4 2 2 16" xfId="2928" xr:uid="{00000000-0005-0000-0000-000004850000}"/>
    <cellStyle name="Normal 3 2 3 4 2 2 16 2" xfId="10955" xr:uid="{00000000-0005-0000-0000-000005850000}"/>
    <cellStyle name="Normal 3 2 3 4 2 2 17" xfId="3099" xr:uid="{00000000-0005-0000-0000-000006850000}"/>
    <cellStyle name="Normal 3 2 3 4 2 2 17 2" xfId="11882" xr:uid="{00000000-0005-0000-0000-000007850000}"/>
    <cellStyle name="Normal 3 2 3 4 2 2 18" xfId="3307" xr:uid="{00000000-0005-0000-0000-000008850000}"/>
    <cellStyle name="Normal 3 2 3 4 2 2 19" xfId="4176" xr:uid="{00000000-0005-0000-0000-000009850000}"/>
    <cellStyle name="Normal 3 2 3 4 2 2 2" xfId="497" xr:uid="{00000000-0005-0000-0000-00000A850000}"/>
    <cellStyle name="Normal 3 2 3 4 2 2 2 2" xfId="3481" xr:uid="{00000000-0005-0000-0000-00000B850000}"/>
    <cellStyle name="Normal 3 2 3 4 2 2 2 2 2" xfId="8493" xr:uid="{00000000-0005-0000-0000-00000C850000}"/>
    <cellStyle name="Normal 3 2 3 4 2 2 2 3" xfId="10961" xr:uid="{00000000-0005-0000-0000-00000D850000}"/>
    <cellStyle name="Normal 3 2 3 4 2 2 2 4" xfId="4603" xr:uid="{00000000-0005-0000-0000-00000E850000}"/>
    <cellStyle name="Normal 3 2 3 4 2 2 20" xfId="4348" xr:uid="{00000000-0005-0000-0000-00000F850000}"/>
    <cellStyle name="Normal 3 2 3 4 2 2 3" xfId="671" xr:uid="{00000000-0005-0000-0000-000010850000}"/>
    <cellStyle name="Normal 3 2 3 4 2 2 3 2" xfId="3655" xr:uid="{00000000-0005-0000-0000-000011850000}"/>
    <cellStyle name="Normal 3 2 3 4 2 2 3 2 2" xfId="8494" xr:uid="{00000000-0005-0000-0000-000012850000}"/>
    <cellStyle name="Normal 3 2 3 4 2 2 3 3" xfId="10962" xr:uid="{00000000-0005-0000-0000-000013850000}"/>
    <cellStyle name="Normal 3 2 3 4 2 2 3 4" xfId="4820" xr:uid="{00000000-0005-0000-0000-000014850000}"/>
    <cellStyle name="Normal 3 2 3 4 2 2 4" xfId="845" xr:uid="{00000000-0005-0000-0000-000015850000}"/>
    <cellStyle name="Normal 3 2 3 4 2 2 4 2" xfId="3829" xr:uid="{00000000-0005-0000-0000-000016850000}"/>
    <cellStyle name="Normal 3 2 3 4 2 2 4 2 2" xfId="8495" xr:uid="{00000000-0005-0000-0000-000017850000}"/>
    <cellStyle name="Normal 3 2 3 4 2 2 4 3" xfId="10963" xr:uid="{00000000-0005-0000-0000-000018850000}"/>
    <cellStyle name="Normal 3 2 3 4 2 2 4 4" xfId="4994" xr:uid="{00000000-0005-0000-0000-000019850000}"/>
    <cellStyle name="Normal 3 2 3 4 2 2 5" xfId="1020" xr:uid="{00000000-0005-0000-0000-00001A850000}"/>
    <cellStyle name="Normal 3 2 3 4 2 2 5 2" xfId="4004" xr:uid="{00000000-0005-0000-0000-00001B850000}"/>
    <cellStyle name="Normal 3 2 3 4 2 2 5 2 2" xfId="8496" xr:uid="{00000000-0005-0000-0000-00001C850000}"/>
    <cellStyle name="Normal 3 2 3 4 2 2 5 3" xfId="10964" xr:uid="{00000000-0005-0000-0000-00001D850000}"/>
    <cellStyle name="Normal 3 2 3 4 2 2 5 4" xfId="5168" xr:uid="{00000000-0005-0000-0000-00001E850000}"/>
    <cellStyle name="Normal 3 2 3 4 2 2 6" xfId="1196" xr:uid="{00000000-0005-0000-0000-00001F850000}"/>
    <cellStyle name="Normal 3 2 3 4 2 2 6 2" xfId="8497" xr:uid="{00000000-0005-0000-0000-000020850000}"/>
    <cellStyle name="Normal 3 2 3 4 2 2 6 3" xfId="10965" xr:uid="{00000000-0005-0000-0000-000021850000}"/>
    <cellStyle name="Normal 3 2 3 4 2 2 6 4" xfId="5342" xr:uid="{00000000-0005-0000-0000-000022850000}"/>
    <cellStyle name="Normal 3 2 3 4 2 2 7" xfId="1370" xr:uid="{00000000-0005-0000-0000-000023850000}"/>
    <cellStyle name="Normal 3 2 3 4 2 2 7 2" xfId="8498" xr:uid="{00000000-0005-0000-0000-000024850000}"/>
    <cellStyle name="Normal 3 2 3 4 2 2 7 3" xfId="10966" xr:uid="{00000000-0005-0000-0000-000025850000}"/>
    <cellStyle name="Normal 3 2 3 4 2 2 7 4" xfId="5548" xr:uid="{00000000-0005-0000-0000-000026850000}"/>
    <cellStyle name="Normal 3 2 3 4 2 2 8" xfId="1544" xr:uid="{00000000-0005-0000-0000-000027850000}"/>
    <cellStyle name="Normal 3 2 3 4 2 2 8 2" xfId="8499" xr:uid="{00000000-0005-0000-0000-000028850000}"/>
    <cellStyle name="Normal 3 2 3 4 2 2 8 3" xfId="10967" xr:uid="{00000000-0005-0000-0000-000029850000}"/>
    <cellStyle name="Normal 3 2 3 4 2 2 8 4" xfId="5722" xr:uid="{00000000-0005-0000-0000-00002A850000}"/>
    <cellStyle name="Normal 3 2 3 4 2 2 9" xfId="1718" xr:uid="{00000000-0005-0000-0000-00002B850000}"/>
    <cellStyle name="Normal 3 2 3 4 2 2 9 2" xfId="8500" xr:uid="{00000000-0005-0000-0000-00002C850000}"/>
    <cellStyle name="Normal 3 2 3 4 2 2 9 3" xfId="10968" xr:uid="{00000000-0005-0000-0000-00002D850000}"/>
    <cellStyle name="Normal 3 2 3 4 2 2 9 4" xfId="5896" xr:uid="{00000000-0005-0000-0000-00002E850000}"/>
    <cellStyle name="Normal 3 2 3 4 2 20" xfId="4175" xr:uid="{00000000-0005-0000-0000-00002F850000}"/>
    <cellStyle name="Normal 3 2 3 4 2 21" xfId="4347" xr:uid="{00000000-0005-0000-0000-000030850000}"/>
    <cellStyle name="Normal 3 2 3 4 2 3" xfId="496" xr:uid="{00000000-0005-0000-0000-000031850000}"/>
    <cellStyle name="Normal 3 2 3 4 2 3 2" xfId="3480" xr:uid="{00000000-0005-0000-0000-000032850000}"/>
    <cellStyle name="Normal 3 2 3 4 2 3 2 2" xfId="8501" xr:uid="{00000000-0005-0000-0000-000033850000}"/>
    <cellStyle name="Normal 3 2 3 4 2 3 3" xfId="10969" xr:uid="{00000000-0005-0000-0000-000034850000}"/>
    <cellStyle name="Normal 3 2 3 4 2 3 4" xfId="4602" xr:uid="{00000000-0005-0000-0000-000035850000}"/>
    <cellStyle name="Normal 3 2 3 4 2 4" xfId="670" xr:uid="{00000000-0005-0000-0000-000036850000}"/>
    <cellStyle name="Normal 3 2 3 4 2 4 2" xfId="3654" xr:uid="{00000000-0005-0000-0000-000037850000}"/>
    <cellStyle name="Normal 3 2 3 4 2 4 2 2" xfId="8502" xr:uid="{00000000-0005-0000-0000-000038850000}"/>
    <cellStyle name="Normal 3 2 3 4 2 4 3" xfId="10970" xr:uid="{00000000-0005-0000-0000-000039850000}"/>
    <cellStyle name="Normal 3 2 3 4 2 4 4" xfId="4819" xr:uid="{00000000-0005-0000-0000-00003A850000}"/>
    <cellStyle name="Normal 3 2 3 4 2 5" xfId="844" xr:uid="{00000000-0005-0000-0000-00003B850000}"/>
    <cellStyle name="Normal 3 2 3 4 2 5 2" xfId="3828" xr:uid="{00000000-0005-0000-0000-00003C850000}"/>
    <cellStyle name="Normal 3 2 3 4 2 5 2 2" xfId="8503" xr:uid="{00000000-0005-0000-0000-00003D850000}"/>
    <cellStyle name="Normal 3 2 3 4 2 5 3" xfId="10971" xr:uid="{00000000-0005-0000-0000-00003E850000}"/>
    <cellStyle name="Normal 3 2 3 4 2 5 4" xfId="4993" xr:uid="{00000000-0005-0000-0000-00003F850000}"/>
    <cellStyle name="Normal 3 2 3 4 2 6" xfId="1019" xr:uid="{00000000-0005-0000-0000-000040850000}"/>
    <cellStyle name="Normal 3 2 3 4 2 6 2" xfId="4003" xr:uid="{00000000-0005-0000-0000-000041850000}"/>
    <cellStyle name="Normal 3 2 3 4 2 6 2 2" xfId="8504" xr:uid="{00000000-0005-0000-0000-000042850000}"/>
    <cellStyle name="Normal 3 2 3 4 2 6 3" xfId="10972" xr:uid="{00000000-0005-0000-0000-000043850000}"/>
    <cellStyle name="Normal 3 2 3 4 2 6 4" xfId="5167" xr:uid="{00000000-0005-0000-0000-000044850000}"/>
    <cellStyle name="Normal 3 2 3 4 2 7" xfId="1195" xr:uid="{00000000-0005-0000-0000-000045850000}"/>
    <cellStyle name="Normal 3 2 3 4 2 7 2" xfId="8505" xr:uid="{00000000-0005-0000-0000-000046850000}"/>
    <cellStyle name="Normal 3 2 3 4 2 7 3" xfId="10973" xr:uid="{00000000-0005-0000-0000-000047850000}"/>
    <cellStyle name="Normal 3 2 3 4 2 7 4" xfId="5341" xr:uid="{00000000-0005-0000-0000-000048850000}"/>
    <cellStyle name="Normal 3 2 3 4 2 8" xfId="1369" xr:uid="{00000000-0005-0000-0000-000049850000}"/>
    <cellStyle name="Normal 3 2 3 4 2 8 2" xfId="8506" xr:uid="{00000000-0005-0000-0000-00004A850000}"/>
    <cellStyle name="Normal 3 2 3 4 2 8 3" xfId="10974" xr:uid="{00000000-0005-0000-0000-00004B850000}"/>
    <cellStyle name="Normal 3 2 3 4 2 8 4" xfId="5547" xr:uid="{00000000-0005-0000-0000-00004C850000}"/>
    <cellStyle name="Normal 3 2 3 4 2 9" xfId="1543" xr:uid="{00000000-0005-0000-0000-00004D850000}"/>
    <cellStyle name="Normal 3 2 3 4 2 9 2" xfId="8507" xr:uid="{00000000-0005-0000-0000-00004E850000}"/>
    <cellStyle name="Normal 3 2 3 4 2 9 3" xfId="10975" xr:uid="{00000000-0005-0000-0000-00004F850000}"/>
    <cellStyle name="Normal 3 2 3 4 2 9 4" xfId="5721" xr:uid="{00000000-0005-0000-0000-000050850000}"/>
    <cellStyle name="Normal 3 2 3 4 20" xfId="3097" xr:uid="{00000000-0005-0000-0000-000051850000}"/>
    <cellStyle name="Normal 3 2 3 4 21" xfId="3178" xr:uid="{00000000-0005-0000-0000-000052850000}"/>
    <cellStyle name="Normal 3 2 3 4 22" xfId="4174" xr:uid="{00000000-0005-0000-0000-000053850000}"/>
    <cellStyle name="Normal 3 2 3 4 23" xfId="4346" xr:uid="{00000000-0005-0000-0000-000054850000}"/>
    <cellStyle name="Normal 3 2 3 4 3" xfId="305" xr:uid="{00000000-0005-0000-0000-000055850000}"/>
    <cellStyle name="Normal 3 2 3 4 3 10" xfId="1893" xr:uid="{00000000-0005-0000-0000-000056850000}"/>
    <cellStyle name="Normal 3 2 3 4 3 10 2" xfId="8509" xr:uid="{00000000-0005-0000-0000-000057850000}"/>
    <cellStyle name="Normal 3 2 3 4 3 10 3" xfId="10977" xr:uid="{00000000-0005-0000-0000-000058850000}"/>
    <cellStyle name="Normal 3 2 3 4 3 10 4" xfId="6071" xr:uid="{00000000-0005-0000-0000-000059850000}"/>
    <cellStyle name="Normal 3 2 3 4 3 11" xfId="2067" xr:uid="{00000000-0005-0000-0000-00005A850000}"/>
    <cellStyle name="Normal 3 2 3 4 3 11 2" xfId="8510" xr:uid="{00000000-0005-0000-0000-00005B850000}"/>
    <cellStyle name="Normal 3 2 3 4 3 11 3" xfId="10978" xr:uid="{00000000-0005-0000-0000-00005C850000}"/>
    <cellStyle name="Normal 3 2 3 4 3 11 4" xfId="6245" xr:uid="{00000000-0005-0000-0000-00005D850000}"/>
    <cellStyle name="Normal 3 2 3 4 3 12" xfId="2243" xr:uid="{00000000-0005-0000-0000-00005E850000}"/>
    <cellStyle name="Normal 3 2 3 4 3 12 2" xfId="8511" xr:uid="{00000000-0005-0000-0000-00005F850000}"/>
    <cellStyle name="Normal 3 2 3 4 3 12 3" xfId="10979" xr:uid="{00000000-0005-0000-0000-000060850000}"/>
    <cellStyle name="Normal 3 2 3 4 3 12 4" xfId="6419" xr:uid="{00000000-0005-0000-0000-000061850000}"/>
    <cellStyle name="Normal 3 2 3 4 3 13" xfId="2417" xr:uid="{00000000-0005-0000-0000-000062850000}"/>
    <cellStyle name="Normal 3 2 3 4 3 13 2" xfId="8512" xr:uid="{00000000-0005-0000-0000-000063850000}"/>
    <cellStyle name="Normal 3 2 3 4 3 13 3" xfId="10980" xr:uid="{00000000-0005-0000-0000-000064850000}"/>
    <cellStyle name="Normal 3 2 3 4 3 13 4" xfId="6597" xr:uid="{00000000-0005-0000-0000-000065850000}"/>
    <cellStyle name="Normal 3 2 3 4 3 14" xfId="2589" xr:uid="{00000000-0005-0000-0000-000066850000}"/>
    <cellStyle name="Normal 3 2 3 4 3 14 2" xfId="8513" xr:uid="{00000000-0005-0000-0000-000067850000}"/>
    <cellStyle name="Normal 3 2 3 4 3 14 3" xfId="10981" xr:uid="{00000000-0005-0000-0000-000068850000}"/>
    <cellStyle name="Normal 3 2 3 4 3 14 4" xfId="6771" xr:uid="{00000000-0005-0000-0000-000069850000}"/>
    <cellStyle name="Normal 3 2 3 4 3 15" xfId="2759" xr:uid="{00000000-0005-0000-0000-00006A850000}"/>
    <cellStyle name="Normal 3 2 3 4 3 15 2" xfId="8508" xr:uid="{00000000-0005-0000-0000-00006B850000}"/>
    <cellStyle name="Normal 3 2 3 4 3 16" xfId="2929" xr:uid="{00000000-0005-0000-0000-00006C850000}"/>
    <cellStyle name="Normal 3 2 3 4 3 16 2" xfId="10976" xr:uid="{00000000-0005-0000-0000-00006D850000}"/>
    <cellStyle name="Normal 3 2 3 4 3 17" xfId="3100" xr:uid="{00000000-0005-0000-0000-00006E850000}"/>
    <cellStyle name="Normal 3 2 3 4 3 17 2" xfId="11883" xr:uid="{00000000-0005-0000-0000-00006F850000}"/>
    <cellStyle name="Normal 3 2 3 4 3 18" xfId="3308" xr:uid="{00000000-0005-0000-0000-000070850000}"/>
    <cellStyle name="Normal 3 2 3 4 3 19" xfId="4177" xr:uid="{00000000-0005-0000-0000-000071850000}"/>
    <cellStyle name="Normal 3 2 3 4 3 2" xfId="498" xr:uid="{00000000-0005-0000-0000-000072850000}"/>
    <cellStyle name="Normal 3 2 3 4 3 2 2" xfId="3482" xr:uid="{00000000-0005-0000-0000-000073850000}"/>
    <cellStyle name="Normal 3 2 3 4 3 2 2 2" xfId="8514" xr:uid="{00000000-0005-0000-0000-000074850000}"/>
    <cellStyle name="Normal 3 2 3 4 3 2 3" xfId="10982" xr:uid="{00000000-0005-0000-0000-000075850000}"/>
    <cellStyle name="Normal 3 2 3 4 3 2 4" xfId="4604" xr:uid="{00000000-0005-0000-0000-000076850000}"/>
    <cellStyle name="Normal 3 2 3 4 3 20" xfId="4349" xr:uid="{00000000-0005-0000-0000-000077850000}"/>
    <cellStyle name="Normal 3 2 3 4 3 3" xfId="672" xr:uid="{00000000-0005-0000-0000-000078850000}"/>
    <cellStyle name="Normal 3 2 3 4 3 3 2" xfId="3656" xr:uid="{00000000-0005-0000-0000-000079850000}"/>
    <cellStyle name="Normal 3 2 3 4 3 3 2 2" xfId="8515" xr:uid="{00000000-0005-0000-0000-00007A850000}"/>
    <cellStyle name="Normal 3 2 3 4 3 3 3" xfId="10983" xr:uid="{00000000-0005-0000-0000-00007B850000}"/>
    <cellStyle name="Normal 3 2 3 4 3 3 4" xfId="4821" xr:uid="{00000000-0005-0000-0000-00007C850000}"/>
    <cellStyle name="Normal 3 2 3 4 3 4" xfId="846" xr:uid="{00000000-0005-0000-0000-00007D850000}"/>
    <cellStyle name="Normal 3 2 3 4 3 4 2" xfId="3830" xr:uid="{00000000-0005-0000-0000-00007E850000}"/>
    <cellStyle name="Normal 3 2 3 4 3 4 2 2" xfId="8516" xr:uid="{00000000-0005-0000-0000-00007F850000}"/>
    <cellStyle name="Normal 3 2 3 4 3 4 3" xfId="10984" xr:uid="{00000000-0005-0000-0000-000080850000}"/>
    <cellStyle name="Normal 3 2 3 4 3 4 4" xfId="4995" xr:uid="{00000000-0005-0000-0000-000081850000}"/>
    <cellStyle name="Normal 3 2 3 4 3 5" xfId="1021" xr:uid="{00000000-0005-0000-0000-000082850000}"/>
    <cellStyle name="Normal 3 2 3 4 3 5 2" xfId="4005" xr:uid="{00000000-0005-0000-0000-000083850000}"/>
    <cellStyle name="Normal 3 2 3 4 3 5 2 2" xfId="8517" xr:uid="{00000000-0005-0000-0000-000084850000}"/>
    <cellStyle name="Normal 3 2 3 4 3 5 3" xfId="10985" xr:uid="{00000000-0005-0000-0000-000085850000}"/>
    <cellStyle name="Normal 3 2 3 4 3 5 4" xfId="5169" xr:uid="{00000000-0005-0000-0000-000086850000}"/>
    <cellStyle name="Normal 3 2 3 4 3 6" xfId="1197" xr:uid="{00000000-0005-0000-0000-000087850000}"/>
    <cellStyle name="Normal 3 2 3 4 3 6 2" xfId="8518" xr:uid="{00000000-0005-0000-0000-000088850000}"/>
    <cellStyle name="Normal 3 2 3 4 3 6 3" xfId="10986" xr:uid="{00000000-0005-0000-0000-000089850000}"/>
    <cellStyle name="Normal 3 2 3 4 3 6 4" xfId="5343" xr:uid="{00000000-0005-0000-0000-00008A850000}"/>
    <cellStyle name="Normal 3 2 3 4 3 7" xfId="1371" xr:uid="{00000000-0005-0000-0000-00008B850000}"/>
    <cellStyle name="Normal 3 2 3 4 3 7 2" xfId="8519" xr:uid="{00000000-0005-0000-0000-00008C850000}"/>
    <cellStyle name="Normal 3 2 3 4 3 7 3" xfId="10987" xr:uid="{00000000-0005-0000-0000-00008D850000}"/>
    <cellStyle name="Normal 3 2 3 4 3 7 4" xfId="5549" xr:uid="{00000000-0005-0000-0000-00008E850000}"/>
    <cellStyle name="Normal 3 2 3 4 3 8" xfId="1545" xr:uid="{00000000-0005-0000-0000-00008F850000}"/>
    <cellStyle name="Normal 3 2 3 4 3 8 2" xfId="8520" xr:uid="{00000000-0005-0000-0000-000090850000}"/>
    <cellStyle name="Normal 3 2 3 4 3 8 3" xfId="10988" xr:uid="{00000000-0005-0000-0000-000091850000}"/>
    <cellStyle name="Normal 3 2 3 4 3 8 4" xfId="5723" xr:uid="{00000000-0005-0000-0000-000092850000}"/>
    <cellStyle name="Normal 3 2 3 4 3 9" xfId="1719" xr:uid="{00000000-0005-0000-0000-000093850000}"/>
    <cellStyle name="Normal 3 2 3 4 3 9 2" xfId="8521" xr:uid="{00000000-0005-0000-0000-000094850000}"/>
    <cellStyle name="Normal 3 2 3 4 3 9 3" xfId="10989" xr:uid="{00000000-0005-0000-0000-000095850000}"/>
    <cellStyle name="Normal 3 2 3 4 3 9 4" xfId="5897" xr:uid="{00000000-0005-0000-0000-000096850000}"/>
    <cellStyle name="Normal 3 2 3 4 4" xfId="302" xr:uid="{00000000-0005-0000-0000-000097850000}"/>
    <cellStyle name="Normal 3 2 3 4 4 2" xfId="3305" xr:uid="{00000000-0005-0000-0000-000098850000}"/>
    <cellStyle name="Normal 3 2 3 4 4 2 2" xfId="8523" xr:uid="{00000000-0005-0000-0000-000099850000}"/>
    <cellStyle name="Normal 3 2 3 4 4 2 3" xfId="10991" xr:uid="{00000000-0005-0000-0000-00009A850000}"/>
    <cellStyle name="Normal 3 2 3 4 4 2 4" xfId="5546" xr:uid="{00000000-0005-0000-0000-00009B850000}"/>
    <cellStyle name="Normal 3 2 3 4 4 3" xfId="8522" xr:uid="{00000000-0005-0000-0000-00009C850000}"/>
    <cellStyle name="Normal 3 2 3 4 4 4" xfId="10990" xr:uid="{00000000-0005-0000-0000-00009D850000}"/>
    <cellStyle name="Normal 3 2 3 4 4 5" xfId="4601" xr:uid="{00000000-0005-0000-0000-00009E850000}"/>
    <cellStyle name="Normal 3 2 3 4 5" xfId="495" xr:uid="{00000000-0005-0000-0000-00009F850000}"/>
    <cellStyle name="Normal 3 2 3 4 5 2" xfId="3479" xr:uid="{00000000-0005-0000-0000-0000A0850000}"/>
    <cellStyle name="Normal 3 2 3 4 5 2 2" xfId="8524" xr:uid="{00000000-0005-0000-0000-0000A1850000}"/>
    <cellStyle name="Normal 3 2 3 4 5 3" xfId="10992" xr:uid="{00000000-0005-0000-0000-0000A2850000}"/>
    <cellStyle name="Normal 3 2 3 4 5 4" xfId="4818" xr:uid="{00000000-0005-0000-0000-0000A3850000}"/>
    <cellStyle name="Normal 3 2 3 4 6" xfId="669" xr:uid="{00000000-0005-0000-0000-0000A4850000}"/>
    <cellStyle name="Normal 3 2 3 4 6 2" xfId="3653" xr:uid="{00000000-0005-0000-0000-0000A5850000}"/>
    <cellStyle name="Normal 3 2 3 4 6 2 2" xfId="8525" xr:uid="{00000000-0005-0000-0000-0000A6850000}"/>
    <cellStyle name="Normal 3 2 3 4 6 3" xfId="10993" xr:uid="{00000000-0005-0000-0000-0000A7850000}"/>
    <cellStyle name="Normal 3 2 3 4 6 4" xfId="4992" xr:uid="{00000000-0005-0000-0000-0000A8850000}"/>
    <cellStyle name="Normal 3 2 3 4 7" xfId="843" xr:uid="{00000000-0005-0000-0000-0000A9850000}"/>
    <cellStyle name="Normal 3 2 3 4 7 2" xfId="3827" xr:uid="{00000000-0005-0000-0000-0000AA850000}"/>
    <cellStyle name="Normal 3 2 3 4 7 2 2" xfId="8526" xr:uid="{00000000-0005-0000-0000-0000AB850000}"/>
    <cellStyle name="Normal 3 2 3 4 7 3" xfId="10994" xr:uid="{00000000-0005-0000-0000-0000AC850000}"/>
    <cellStyle name="Normal 3 2 3 4 7 4" xfId="5166" xr:uid="{00000000-0005-0000-0000-0000AD850000}"/>
    <cellStyle name="Normal 3 2 3 4 8" xfId="1018" xr:uid="{00000000-0005-0000-0000-0000AE850000}"/>
    <cellStyle name="Normal 3 2 3 4 8 2" xfId="4002" xr:uid="{00000000-0005-0000-0000-0000AF850000}"/>
    <cellStyle name="Normal 3 2 3 4 8 2 2" xfId="8527" xr:uid="{00000000-0005-0000-0000-0000B0850000}"/>
    <cellStyle name="Normal 3 2 3 4 8 3" xfId="10995" xr:uid="{00000000-0005-0000-0000-0000B1850000}"/>
    <cellStyle name="Normal 3 2 3 4 8 4" xfId="5340" xr:uid="{00000000-0005-0000-0000-0000B2850000}"/>
    <cellStyle name="Normal 3 2 3 4 9" xfId="1194" xr:uid="{00000000-0005-0000-0000-0000B3850000}"/>
    <cellStyle name="Normal 3 2 3 4 9 2" xfId="8528" xr:uid="{00000000-0005-0000-0000-0000B4850000}"/>
    <cellStyle name="Normal 3 2 3 4 9 3" xfId="10996" xr:uid="{00000000-0005-0000-0000-0000B5850000}"/>
    <cellStyle name="Normal 3 2 3 4 9 4" xfId="5423" xr:uid="{00000000-0005-0000-0000-0000B6850000}"/>
    <cellStyle name="Normal 3 2 3 5" xfId="306" xr:uid="{00000000-0005-0000-0000-0000B7850000}"/>
    <cellStyle name="Normal 3 2 3 5 10" xfId="1546" xr:uid="{00000000-0005-0000-0000-0000B8850000}"/>
    <cellStyle name="Normal 3 2 3 5 10 2" xfId="8530" xr:uid="{00000000-0005-0000-0000-0000B9850000}"/>
    <cellStyle name="Normal 3 2 3 5 10 3" xfId="10998" xr:uid="{00000000-0005-0000-0000-0000BA850000}"/>
    <cellStyle name="Normal 3 2 3 5 10 4" xfId="5724" xr:uid="{00000000-0005-0000-0000-0000BB850000}"/>
    <cellStyle name="Normal 3 2 3 5 11" xfId="1720" xr:uid="{00000000-0005-0000-0000-0000BC850000}"/>
    <cellStyle name="Normal 3 2 3 5 11 2" xfId="8531" xr:uid="{00000000-0005-0000-0000-0000BD850000}"/>
    <cellStyle name="Normal 3 2 3 5 11 3" xfId="10999" xr:uid="{00000000-0005-0000-0000-0000BE850000}"/>
    <cellStyle name="Normal 3 2 3 5 11 4" xfId="5898" xr:uid="{00000000-0005-0000-0000-0000BF850000}"/>
    <cellStyle name="Normal 3 2 3 5 12" xfId="1894" xr:uid="{00000000-0005-0000-0000-0000C0850000}"/>
    <cellStyle name="Normal 3 2 3 5 12 2" xfId="8532" xr:uid="{00000000-0005-0000-0000-0000C1850000}"/>
    <cellStyle name="Normal 3 2 3 5 12 3" xfId="11000" xr:uid="{00000000-0005-0000-0000-0000C2850000}"/>
    <cellStyle name="Normal 3 2 3 5 12 4" xfId="6072" xr:uid="{00000000-0005-0000-0000-0000C3850000}"/>
    <cellStyle name="Normal 3 2 3 5 13" xfId="2068" xr:uid="{00000000-0005-0000-0000-0000C4850000}"/>
    <cellStyle name="Normal 3 2 3 5 13 2" xfId="8533" xr:uid="{00000000-0005-0000-0000-0000C5850000}"/>
    <cellStyle name="Normal 3 2 3 5 13 3" xfId="11001" xr:uid="{00000000-0005-0000-0000-0000C6850000}"/>
    <cellStyle name="Normal 3 2 3 5 13 4" xfId="6246" xr:uid="{00000000-0005-0000-0000-0000C7850000}"/>
    <cellStyle name="Normal 3 2 3 5 14" xfId="2244" xr:uid="{00000000-0005-0000-0000-0000C8850000}"/>
    <cellStyle name="Normal 3 2 3 5 14 2" xfId="8534" xr:uid="{00000000-0005-0000-0000-0000C9850000}"/>
    <cellStyle name="Normal 3 2 3 5 14 3" xfId="11002" xr:uid="{00000000-0005-0000-0000-0000CA850000}"/>
    <cellStyle name="Normal 3 2 3 5 14 4" xfId="6420" xr:uid="{00000000-0005-0000-0000-0000CB850000}"/>
    <cellStyle name="Normal 3 2 3 5 15" xfId="2418" xr:uid="{00000000-0005-0000-0000-0000CC850000}"/>
    <cellStyle name="Normal 3 2 3 5 15 2" xfId="8535" xr:uid="{00000000-0005-0000-0000-0000CD850000}"/>
    <cellStyle name="Normal 3 2 3 5 15 3" xfId="11003" xr:uid="{00000000-0005-0000-0000-0000CE850000}"/>
    <cellStyle name="Normal 3 2 3 5 15 4" xfId="6598" xr:uid="{00000000-0005-0000-0000-0000CF850000}"/>
    <cellStyle name="Normal 3 2 3 5 16" xfId="2590" xr:uid="{00000000-0005-0000-0000-0000D0850000}"/>
    <cellStyle name="Normal 3 2 3 5 16 2" xfId="8536" xr:uid="{00000000-0005-0000-0000-0000D1850000}"/>
    <cellStyle name="Normal 3 2 3 5 16 3" xfId="11004" xr:uid="{00000000-0005-0000-0000-0000D2850000}"/>
    <cellStyle name="Normal 3 2 3 5 16 4" xfId="6772" xr:uid="{00000000-0005-0000-0000-0000D3850000}"/>
    <cellStyle name="Normal 3 2 3 5 17" xfId="2760" xr:uid="{00000000-0005-0000-0000-0000D4850000}"/>
    <cellStyle name="Normal 3 2 3 5 17 2" xfId="8529" xr:uid="{00000000-0005-0000-0000-0000D5850000}"/>
    <cellStyle name="Normal 3 2 3 5 18" xfId="2930" xr:uid="{00000000-0005-0000-0000-0000D6850000}"/>
    <cellStyle name="Normal 3 2 3 5 18 2" xfId="10997" xr:uid="{00000000-0005-0000-0000-0000D7850000}"/>
    <cellStyle name="Normal 3 2 3 5 19" xfId="3101" xr:uid="{00000000-0005-0000-0000-0000D8850000}"/>
    <cellStyle name="Normal 3 2 3 5 19 2" xfId="11884" xr:uid="{00000000-0005-0000-0000-0000D9850000}"/>
    <cellStyle name="Normal 3 2 3 5 2" xfId="307" xr:uid="{00000000-0005-0000-0000-0000DA850000}"/>
    <cellStyle name="Normal 3 2 3 5 2 10" xfId="1721" xr:uid="{00000000-0005-0000-0000-0000DB850000}"/>
    <cellStyle name="Normal 3 2 3 5 2 10 2" xfId="8538" xr:uid="{00000000-0005-0000-0000-0000DC850000}"/>
    <cellStyle name="Normal 3 2 3 5 2 10 3" xfId="11006" xr:uid="{00000000-0005-0000-0000-0000DD850000}"/>
    <cellStyle name="Normal 3 2 3 5 2 10 4" xfId="5899" xr:uid="{00000000-0005-0000-0000-0000DE850000}"/>
    <cellStyle name="Normal 3 2 3 5 2 11" xfId="1895" xr:uid="{00000000-0005-0000-0000-0000DF850000}"/>
    <cellStyle name="Normal 3 2 3 5 2 11 2" xfId="8539" xr:uid="{00000000-0005-0000-0000-0000E0850000}"/>
    <cellStyle name="Normal 3 2 3 5 2 11 3" xfId="11007" xr:uid="{00000000-0005-0000-0000-0000E1850000}"/>
    <cellStyle name="Normal 3 2 3 5 2 11 4" xfId="6073" xr:uid="{00000000-0005-0000-0000-0000E2850000}"/>
    <cellStyle name="Normal 3 2 3 5 2 12" xfId="2069" xr:uid="{00000000-0005-0000-0000-0000E3850000}"/>
    <cellStyle name="Normal 3 2 3 5 2 12 2" xfId="8540" xr:uid="{00000000-0005-0000-0000-0000E4850000}"/>
    <cellStyle name="Normal 3 2 3 5 2 12 3" xfId="11008" xr:uid="{00000000-0005-0000-0000-0000E5850000}"/>
    <cellStyle name="Normal 3 2 3 5 2 12 4" xfId="6247" xr:uid="{00000000-0005-0000-0000-0000E6850000}"/>
    <cellStyle name="Normal 3 2 3 5 2 13" xfId="2245" xr:uid="{00000000-0005-0000-0000-0000E7850000}"/>
    <cellStyle name="Normal 3 2 3 5 2 13 2" xfId="8541" xr:uid="{00000000-0005-0000-0000-0000E8850000}"/>
    <cellStyle name="Normal 3 2 3 5 2 13 3" xfId="11009" xr:uid="{00000000-0005-0000-0000-0000E9850000}"/>
    <cellStyle name="Normal 3 2 3 5 2 13 4" xfId="6421" xr:uid="{00000000-0005-0000-0000-0000EA850000}"/>
    <cellStyle name="Normal 3 2 3 5 2 14" xfId="2419" xr:uid="{00000000-0005-0000-0000-0000EB850000}"/>
    <cellStyle name="Normal 3 2 3 5 2 14 2" xfId="8542" xr:uid="{00000000-0005-0000-0000-0000EC850000}"/>
    <cellStyle name="Normal 3 2 3 5 2 14 3" xfId="11010" xr:uid="{00000000-0005-0000-0000-0000ED850000}"/>
    <cellStyle name="Normal 3 2 3 5 2 14 4" xfId="6599" xr:uid="{00000000-0005-0000-0000-0000EE850000}"/>
    <cellStyle name="Normal 3 2 3 5 2 15" xfId="2591" xr:uid="{00000000-0005-0000-0000-0000EF850000}"/>
    <cellStyle name="Normal 3 2 3 5 2 15 2" xfId="8543" xr:uid="{00000000-0005-0000-0000-0000F0850000}"/>
    <cellStyle name="Normal 3 2 3 5 2 15 3" xfId="11011" xr:uid="{00000000-0005-0000-0000-0000F1850000}"/>
    <cellStyle name="Normal 3 2 3 5 2 15 4" xfId="6773" xr:uid="{00000000-0005-0000-0000-0000F2850000}"/>
    <cellStyle name="Normal 3 2 3 5 2 16" xfId="2761" xr:uid="{00000000-0005-0000-0000-0000F3850000}"/>
    <cellStyle name="Normal 3 2 3 5 2 16 2" xfId="8537" xr:uid="{00000000-0005-0000-0000-0000F4850000}"/>
    <cellStyle name="Normal 3 2 3 5 2 17" xfId="2931" xr:uid="{00000000-0005-0000-0000-0000F5850000}"/>
    <cellStyle name="Normal 3 2 3 5 2 17 2" xfId="11005" xr:uid="{00000000-0005-0000-0000-0000F6850000}"/>
    <cellStyle name="Normal 3 2 3 5 2 18" xfId="3102" xr:uid="{00000000-0005-0000-0000-0000F7850000}"/>
    <cellStyle name="Normal 3 2 3 5 2 18 2" xfId="11885" xr:uid="{00000000-0005-0000-0000-0000F8850000}"/>
    <cellStyle name="Normal 3 2 3 5 2 19" xfId="3310" xr:uid="{00000000-0005-0000-0000-0000F9850000}"/>
    <cellStyle name="Normal 3 2 3 5 2 2" xfId="308" xr:uid="{00000000-0005-0000-0000-0000FA850000}"/>
    <cellStyle name="Normal 3 2 3 5 2 2 10" xfId="1896" xr:uid="{00000000-0005-0000-0000-0000FB850000}"/>
    <cellStyle name="Normal 3 2 3 5 2 2 10 2" xfId="8545" xr:uid="{00000000-0005-0000-0000-0000FC850000}"/>
    <cellStyle name="Normal 3 2 3 5 2 2 10 3" xfId="11013" xr:uid="{00000000-0005-0000-0000-0000FD850000}"/>
    <cellStyle name="Normal 3 2 3 5 2 2 10 4" xfId="6074" xr:uid="{00000000-0005-0000-0000-0000FE850000}"/>
    <cellStyle name="Normal 3 2 3 5 2 2 11" xfId="2070" xr:uid="{00000000-0005-0000-0000-0000FF850000}"/>
    <cellStyle name="Normal 3 2 3 5 2 2 11 2" xfId="8546" xr:uid="{00000000-0005-0000-0000-000000860000}"/>
    <cellStyle name="Normal 3 2 3 5 2 2 11 3" xfId="11014" xr:uid="{00000000-0005-0000-0000-000001860000}"/>
    <cellStyle name="Normal 3 2 3 5 2 2 11 4" xfId="6248" xr:uid="{00000000-0005-0000-0000-000002860000}"/>
    <cellStyle name="Normal 3 2 3 5 2 2 12" xfId="2246" xr:uid="{00000000-0005-0000-0000-000003860000}"/>
    <cellStyle name="Normal 3 2 3 5 2 2 12 2" xfId="8547" xr:uid="{00000000-0005-0000-0000-000004860000}"/>
    <cellStyle name="Normal 3 2 3 5 2 2 12 3" xfId="11015" xr:uid="{00000000-0005-0000-0000-000005860000}"/>
    <cellStyle name="Normal 3 2 3 5 2 2 12 4" xfId="6422" xr:uid="{00000000-0005-0000-0000-000006860000}"/>
    <cellStyle name="Normal 3 2 3 5 2 2 13" xfId="2420" xr:uid="{00000000-0005-0000-0000-000007860000}"/>
    <cellStyle name="Normal 3 2 3 5 2 2 13 2" xfId="8548" xr:uid="{00000000-0005-0000-0000-000008860000}"/>
    <cellStyle name="Normal 3 2 3 5 2 2 13 3" xfId="11016" xr:uid="{00000000-0005-0000-0000-000009860000}"/>
    <cellStyle name="Normal 3 2 3 5 2 2 13 4" xfId="6600" xr:uid="{00000000-0005-0000-0000-00000A860000}"/>
    <cellStyle name="Normal 3 2 3 5 2 2 14" xfId="2592" xr:uid="{00000000-0005-0000-0000-00000B860000}"/>
    <cellStyle name="Normal 3 2 3 5 2 2 14 2" xfId="8549" xr:uid="{00000000-0005-0000-0000-00000C860000}"/>
    <cellStyle name="Normal 3 2 3 5 2 2 14 3" xfId="11017" xr:uid="{00000000-0005-0000-0000-00000D860000}"/>
    <cellStyle name="Normal 3 2 3 5 2 2 14 4" xfId="6774" xr:uid="{00000000-0005-0000-0000-00000E860000}"/>
    <cellStyle name="Normal 3 2 3 5 2 2 15" xfId="2762" xr:uid="{00000000-0005-0000-0000-00000F860000}"/>
    <cellStyle name="Normal 3 2 3 5 2 2 15 2" xfId="8544" xr:uid="{00000000-0005-0000-0000-000010860000}"/>
    <cellStyle name="Normal 3 2 3 5 2 2 16" xfId="2932" xr:uid="{00000000-0005-0000-0000-000011860000}"/>
    <cellStyle name="Normal 3 2 3 5 2 2 16 2" xfId="11012" xr:uid="{00000000-0005-0000-0000-000012860000}"/>
    <cellStyle name="Normal 3 2 3 5 2 2 17" xfId="3103" xr:uid="{00000000-0005-0000-0000-000013860000}"/>
    <cellStyle name="Normal 3 2 3 5 2 2 17 2" xfId="11886" xr:uid="{00000000-0005-0000-0000-000014860000}"/>
    <cellStyle name="Normal 3 2 3 5 2 2 18" xfId="3311" xr:uid="{00000000-0005-0000-0000-000015860000}"/>
    <cellStyle name="Normal 3 2 3 5 2 2 19" xfId="4180" xr:uid="{00000000-0005-0000-0000-000016860000}"/>
    <cellStyle name="Normal 3 2 3 5 2 2 2" xfId="501" xr:uid="{00000000-0005-0000-0000-000017860000}"/>
    <cellStyle name="Normal 3 2 3 5 2 2 2 2" xfId="3485" xr:uid="{00000000-0005-0000-0000-000018860000}"/>
    <cellStyle name="Normal 3 2 3 5 2 2 2 2 2" xfId="8550" xr:uid="{00000000-0005-0000-0000-000019860000}"/>
    <cellStyle name="Normal 3 2 3 5 2 2 2 3" xfId="11018" xr:uid="{00000000-0005-0000-0000-00001A860000}"/>
    <cellStyle name="Normal 3 2 3 5 2 2 2 4" xfId="4607" xr:uid="{00000000-0005-0000-0000-00001B860000}"/>
    <cellStyle name="Normal 3 2 3 5 2 2 20" xfId="4352" xr:uid="{00000000-0005-0000-0000-00001C860000}"/>
    <cellStyle name="Normal 3 2 3 5 2 2 3" xfId="675" xr:uid="{00000000-0005-0000-0000-00001D860000}"/>
    <cellStyle name="Normal 3 2 3 5 2 2 3 2" xfId="3659" xr:uid="{00000000-0005-0000-0000-00001E860000}"/>
    <cellStyle name="Normal 3 2 3 5 2 2 3 2 2" xfId="8551" xr:uid="{00000000-0005-0000-0000-00001F860000}"/>
    <cellStyle name="Normal 3 2 3 5 2 2 3 3" xfId="11019" xr:uid="{00000000-0005-0000-0000-000020860000}"/>
    <cellStyle name="Normal 3 2 3 5 2 2 3 4" xfId="4824" xr:uid="{00000000-0005-0000-0000-000021860000}"/>
    <cellStyle name="Normal 3 2 3 5 2 2 4" xfId="849" xr:uid="{00000000-0005-0000-0000-000022860000}"/>
    <cellStyle name="Normal 3 2 3 5 2 2 4 2" xfId="3833" xr:uid="{00000000-0005-0000-0000-000023860000}"/>
    <cellStyle name="Normal 3 2 3 5 2 2 4 2 2" xfId="8552" xr:uid="{00000000-0005-0000-0000-000024860000}"/>
    <cellStyle name="Normal 3 2 3 5 2 2 4 3" xfId="11020" xr:uid="{00000000-0005-0000-0000-000025860000}"/>
    <cellStyle name="Normal 3 2 3 5 2 2 4 4" xfId="4998" xr:uid="{00000000-0005-0000-0000-000026860000}"/>
    <cellStyle name="Normal 3 2 3 5 2 2 5" xfId="1024" xr:uid="{00000000-0005-0000-0000-000027860000}"/>
    <cellStyle name="Normal 3 2 3 5 2 2 5 2" xfId="4008" xr:uid="{00000000-0005-0000-0000-000028860000}"/>
    <cellStyle name="Normal 3 2 3 5 2 2 5 2 2" xfId="8553" xr:uid="{00000000-0005-0000-0000-000029860000}"/>
    <cellStyle name="Normal 3 2 3 5 2 2 5 3" xfId="11021" xr:uid="{00000000-0005-0000-0000-00002A860000}"/>
    <cellStyle name="Normal 3 2 3 5 2 2 5 4" xfId="5172" xr:uid="{00000000-0005-0000-0000-00002B860000}"/>
    <cellStyle name="Normal 3 2 3 5 2 2 6" xfId="1200" xr:uid="{00000000-0005-0000-0000-00002C860000}"/>
    <cellStyle name="Normal 3 2 3 5 2 2 6 2" xfId="8554" xr:uid="{00000000-0005-0000-0000-00002D860000}"/>
    <cellStyle name="Normal 3 2 3 5 2 2 6 3" xfId="11022" xr:uid="{00000000-0005-0000-0000-00002E860000}"/>
    <cellStyle name="Normal 3 2 3 5 2 2 6 4" xfId="5346" xr:uid="{00000000-0005-0000-0000-00002F860000}"/>
    <cellStyle name="Normal 3 2 3 5 2 2 7" xfId="1374" xr:uid="{00000000-0005-0000-0000-000030860000}"/>
    <cellStyle name="Normal 3 2 3 5 2 2 7 2" xfId="8555" xr:uid="{00000000-0005-0000-0000-000031860000}"/>
    <cellStyle name="Normal 3 2 3 5 2 2 7 3" xfId="11023" xr:uid="{00000000-0005-0000-0000-000032860000}"/>
    <cellStyle name="Normal 3 2 3 5 2 2 7 4" xfId="5552" xr:uid="{00000000-0005-0000-0000-000033860000}"/>
    <cellStyle name="Normal 3 2 3 5 2 2 8" xfId="1548" xr:uid="{00000000-0005-0000-0000-000034860000}"/>
    <cellStyle name="Normal 3 2 3 5 2 2 8 2" xfId="8556" xr:uid="{00000000-0005-0000-0000-000035860000}"/>
    <cellStyle name="Normal 3 2 3 5 2 2 8 3" xfId="11024" xr:uid="{00000000-0005-0000-0000-000036860000}"/>
    <cellStyle name="Normal 3 2 3 5 2 2 8 4" xfId="5726" xr:uid="{00000000-0005-0000-0000-000037860000}"/>
    <cellStyle name="Normal 3 2 3 5 2 2 9" xfId="1722" xr:uid="{00000000-0005-0000-0000-000038860000}"/>
    <cellStyle name="Normal 3 2 3 5 2 2 9 2" xfId="8557" xr:uid="{00000000-0005-0000-0000-000039860000}"/>
    <cellStyle name="Normal 3 2 3 5 2 2 9 3" xfId="11025" xr:uid="{00000000-0005-0000-0000-00003A860000}"/>
    <cellStyle name="Normal 3 2 3 5 2 2 9 4" xfId="5900" xr:uid="{00000000-0005-0000-0000-00003B860000}"/>
    <cellStyle name="Normal 3 2 3 5 2 20" xfId="4179" xr:uid="{00000000-0005-0000-0000-00003C860000}"/>
    <cellStyle name="Normal 3 2 3 5 2 21" xfId="4351" xr:uid="{00000000-0005-0000-0000-00003D860000}"/>
    <cellStyle name="Normal 3 2 3 5 2 3" xfId="500" xr:uid="{00000000-0005-0000-0000-00003E860000}"/>
    <cellStyle name="Normal 3 2 3 5 2 3 2" xfId="3484" xr:uid="{00000000-0005-0000-0000-00003F860000}"/>
    <cellStyle name="Normal 3 2 3 5 2 3 2 2" xfId="8558" xr:uid="{00000000-0005-0000-0000-000040860000}"/>
    <cellStyle name="Normal 3 2 3 5 2 3 3" xfId="11026" xr:uid="{00000000-0005-0000-0000-000041860000}"/>
    <cellStyle name="Normal 3 2 3 5 2 3 4" xfId="4606" xr:uid="{00000000-0005-0000-0000-000042860000}"/>
    <cellStyle name="Normal 3 2 3 5 2 4" xfId="674" xr:uid="{00000000-0005-0000-0000-000043860000}"/>
    <cellStyle name="Normal 3 2 3 5 2 4 2" xfId="3658" xr:uid="{00000000-0005-0000-0000-000044860000}"/>
    <cellStyle name="Normal 3 2 3 5 2 4 2 2" xfId="8559" xr:uid="{00000000-0005-0000-0000-000045860000}"/>
    <cellStyle name="Normal 3 2 3 5 2 4 3" xfId="11027" xr:uid="{00000000-0005-0000-0000-000046860000}"/>
    <cellStyle name="Normal 3 2 3 5 2 4 4" xfId="4823" xr:uid="{00000000-0005-0000-0000-000047860000}"/>
    <cellStyle name="Normal 3 2 3 5 2 5" xfId="848" xr:uid="{00000000-0005-0000-0000-000048860000}"/>
    <cellStyle name="Normal 3 2 3 5 2 5 2" xfId="3832" xr:uid="{00000000-0005-0000-0000-000049860000}"/>
    <cellStyle name="Normal 3 2 3 5 2 5 2 2" xfId="8560" xr:uid="{00000000-0005-0000-0000-00004A860000}"/>
    <cellStyle name="Normal 3 2 3 5 2 5 3" xfId="11028" xr:uid="{00000000-0005-0000-0000-00004B860000}"/>
    <cellStyle name="Normal 3 2 3 5 2 5 4" xfId="4997" xr:uid="{00000000-0005-0000-0000-00004C860000}"/>
    <cellStyle name="Normal 3 2 3 5 2 6" xfId="1023" xr:uid="{00000000-0005-0000-0000-00004D860000}"/>
    <cellStyle name="Normal 3 2 3 5 2 6 2" xfId="4007" xr:uid="{00000000-0005-0000-0000-00004E860000}"/>
    <cellStyle name="Normal 3 2 3 5 2 6 2 2" xfId="8561" xr:uid="{00000000-0005-0000-0000-00004F860000}"/>
    <cellStyle name="Normal 3 2 3 5 2 6 3" xfId="11029" xr:uid="{00000000-0005-0000-0000-000050860000}"/>
    <cellStyle name="Normal 3 2 3 5 2 6 4" xfId="5171" xr:uid="{00000000-0005-0000-0000-000051860000}"/>
    <cellStyle name="Normal 3 2 3 5 2 7" xfId="1199" xr:uid="{00000000-0005-0000-0000-000052860000}"/>
    <cellStyle name="Normal 3 2 3 5 2 7 2" xfId="8562" xr:uid="{00000000-0005-0000-0000-000053860000}"/>
    <cellStyle name="Normal 3 2 3 5 2 7 3" xfId="11030" xr:uid="{00000000-0005-0000-0000-000054860000}"/>
    <cellStyle name="Normal 3 2 3 5 2 7 4" xfId="5345" xr:uid="{00000000-0005-0000-0000-000055860000}"/>
    <cellStyle name="Normal 3 2 3 5 2 8" xfId="1373" xr:uid="{00000000-0005-0000-0000-000056860000}"/>
    <cellStyle name="Normal 3 2 3 5 2 8 2" xfId="8563" xr:uid="{00000000-0005-0000-0000-000057860000}"/>
    <cellStyle name="Normal 3 2 3 5 2 8 3" xfId="11031" xr:uid="{00000000-0005-0000-0000-000058860000}"/>
    <cellStyle name="Normal 3 2 3 5 2 8 4" xfId="5551" xr:uid="{00000000-0005-0000-0000-000059860000}"/>
    <cellStyle name="Normal 3 2 3 5 2 9" xfId="1547" xr:uid="{00000000-0005-0000-0000-00005A860000}"/>
    <cellStyle name="Normal 3 2 3 5 2 9 2" xfId="8564" xr:uid="{00000000-0005-0000-0000-00005B860000}"/>
    <cellStyle name="Normal 3 2 3 5 2 9 3" xfId="11032" xr:uid="{00000000-0005-0000-0000-00005C860000}"/>
    <cellStyle name="Normal 3 2 3 5 2 9 4" xfId="5725" xr:uid="{00000000-0005-0000-0000-00005D860000}"/>
    <cellStyle name="Normal 3 2 3 5 20" xfId="3309" xr:uid="{00000000-0005-0000-0000-00005E860000}"/>
    <cellStyle name="Normal 3 2 3 5 21" xfId="4178" xr:uid="{00000000-0005-0000-0000-00005F860000}"/>
    <cellStyle name="Normal 3 2 3 5 22" xfId="4350" xr:uid="{00000000-0005-0000-0000-000060860000}"/>
    <cellStyle name="Normal 3 2 3 5 3" xfId="309" xr:uid="{00000000-0005-0000-0000-000061860000}"/>
    <cellStyle name="Normal 3 2 3 5 3 10" xfId="1897" xr:uid="{00000000-0005-0000-0000-000062860000}"/>
    <cellStyle name="Normal 3 2 3 5 3 10 2" xfId="8566" xr:uid="{00000000-0005-0000-0000-000063860000}"/>
    <cellStyle name="Normal 3 2 3 5 3 10 3" xfId="11034" xr:uid="{00000000-0005-0000-0000-000064860000}"/>
    <cellStyle name="Normal 3 2 3 5 3 10 4" xfId="6075" xr:uid="{00000000-0005-0000-0000-000065860000}"/>
    <cellStyle name="Normal 3 2 3 5 3 11" xfId="2071" xr:uid="{00000000-0005-0000-0000-000066860000}"/>
    <cellStyle name="Normal 3 2 3 5 3 11 2" xfId="8567" xr:uid="{00000000-0005-0000-0000-000067860000}"/>
    <cellStyle name="Normal 3 2 3 5 3 11 3" xfId="11035" xr:uid="{00000000-0005-0000-0000-000068860000}"/>
    <cellStyle name="Normal 3 2 3 5 3 11 4" xfId="6249" xr:uid="{00000000-0005-0000-0000-000069860000}"/>
    <cellStyle name="Normal 3 2 3 5 3 12" xfId="2247" xr:uid="{00000000-0005-0000-0000-00006A860000}"/>
    <cellStyle name="Normal 3 2 3 5 3 12 2" xfId="8568" xr:uid="{00000000-0005-0000-0000-00006B860000}"/>
    <cellStyle name="Normal 3 2 3 5 3 12 3" xfId="11036" xr:uid="{00000000-0005-0000-0000-00006C860000}"/>
    <cellStyle name="Normal 3 2 3 5 3 12 4" xfId="6423" xr:uid="{00000000-0005-0000-0000-00006D860000}"/>
    <cellStyle name="Normal 3 2 3 5 3 13" xfId="2421" xr:uid="{00000000-0005-0000-0000-00006E860000}"/>
    <cellStyle name="Normal 3 2 3 5 3 13 2" xfId="8569" xr:uid="{00000000-0005-0000-0000-00006F860000}"/>
    <cellStyle name="Normal 3 2 3 5 3 13 3" xfId="11037" xr:uid="{00000000-0005-0000-0000-000070860000}"/>
    <cellStyle name="Normal 3 2 3 5 3 13 4" xfId="6601" xr:uid="{00000000-0005-0000-0000-000071860000}"/>
    <cellStyle name="Normal 3 2 3 5 3 14" xfId="2593" xr:uid="{00000000-0005-0000-0000-000072860000}"/>
    <cellStyle name="Normal 3 2 3 5 3 14 2" xfId="8570" xr:uid="{00000000-0005-0000-0000-000073860000}"/>
    <cellStyle name="Normal 3 2 3 5 3 14 3" xfId="11038" xr:uid="{00000000-0005-0000-0000-000074860000}"/>
    <cellStyle name="Normal 3 2 3 5 3 14 4" xfId="6775" xr:uid="{00000000-0005-0000-0000-000075860000}"/>
    <cellStyle name="Normal 3 2 3 5 3 15" xfId="2763" xr:uid="{00000000-0005-0000-0000-000076860000}"/>
    <cellStyle name="Normal 3 2 3 5 3 15 2" xfId="8565" xr:uid="{00000000-0005-0000-0000-000077860000}"/>
    <cellStyle name="Normal 3 2 3 5 3 16" xfId="2933" xr:uid="{00000000-0005-0000-0000-000078860000}"/>
    <cellStyle name="Normal 3 2 3 5 3 16 2" xfId="11033" xr:uid="{00000000-0005-0000-0000-000079860000}"/>
    <cellStyle name="Normal 3 2 3 5 3 17" xfId="3104" xr:uid="{00000000-0005-0000-0000-00007A860000}"/>
    <cellStyle name="Normal 3 2 3 5 3 17 2" xfId="11887" xr:uid="{00000000-0005-0000-0000-00007B860000}"/>
    <cellStyle name="Normal 3 2 3 5 3 18" xfId="3312" xr:uid="{00000000-0005-0000-0000-00007C860000}"/>
    <cellStyle name="Normal 3 2 3 5 3 19" xfId="4181" xr:uid="{00000000-0005-0000-0000-00007D860000}"/>
    <cellStyle name="Normal 3 2 3 5 3 2" xfId="502" xr:uid="{00000000-0005-0000-0000-00007E860000}"/>
    <cellStyle name="Normal 3 2 3 5 3 2 2" xfId="3486" xr:uid="{00000000-0005-0000-0000-00007F860000}"/>
    <cellStyle name="Normal 3 2 3 5 3 2 2 2" xfId="8571" xr:uid="{00000000-0005-0000-0000-000080860000}"/>
    <cellStyle name="Normal 3 2 3 5 3 2 3" xfId="11039" xr:uid="{00000000-0005-0000-0000-000081860000}"/>
    <cellStyle name="Normal 3 2 3 5 3 2 4" xfId="4608" xr:uid="{00000000-0005-0000-0000-000082860000}"/>
    <cellStyle name="Normal 3 2 3 5 3 20" xfId="4353" xr:uid="{00000000-0005-0000-0000-000083860000}"/>
    <cellStyle name="Normal 3 2 3 5 3 3" xfId="676" xr:uid="{00000000-0005-0000-0000-000084860000}"/>
    <cellStyle name="Normal 3 2 3 5 3 3 2" xfId="3660" xr:uid="{00000000-0005-0000-0000-000085860000}"/>
    <cellStyle name="Normal 3 2 3 5 3 3 2 2" xfId="8572" xr:uid="{00000000-0005-0000-0000-000086860000}"/>
    <cellStyle name="Normal 3 2 3 5 3 3 3" xfId="11040" xr:uid="{00000000-0005-0000-0000-000087860000}"/>
    <cellStyle name="Normal 3 2 3 5 3 3 4" xfId="4825" xr:uid="{00000000-0005-0000-0000-000088860000}"/>
    <cellStyle name="Normal 3 2 3 5 3 4" xfId="850" xr:uid="{00000000-0005-0000-0000-000089860000}"/>
    <cellStyle name="Normal 3 2 3 5 3 4 2" xfId="3834" xr:uid="{00000000-0005-0000-0000-00008A860000}"/>
    <cellStyle name="Normal 3 2 3 5 3 4 2 2" xfId="8573" xr:uid="{00000000-0005-0000-0000-00008B860000}"/>
    <cellStyle name="Normal 3 2 3 5 3 4 3" xfId="11041" xr:uid="{00000000-0005-0000-0000-00008C860000}"/>
    <cellStyle name="Normal 3 2 3 5 3 4 4" xfId="4999" xr:uid="{00000000-0005-0000-0000-00008D860000}"/>
    <cellStyle name="Normal 3 2 3 5 3 5" xfId="1025" xr:uid="{00000000-0005-0000-0000-00008E860000}"/>
    <cellStyle name="Normal 3 2 3 5 3 5 2" xfId="4009" xr:uid="{00000000-0005-0000-0000-00008F860000}"/>
    <cellStyle name="Normal 3 2 3 5 3 5 2 2" xfId="8574" xr:uid="{00000000-0005-0000-0000-000090860000}"/>
    <cellStyle name="Normal 3 2 3 5 3 5 3" xfId="11042" xr:uid="{00000000-0005-0000-0000-000091860000}"/>
    <cellStyle name="Normal 3 2 3 5 3 5 4" xfId="5173" xr:uid="{00000000-0005-0000-0000-000092860000}"/>
    <cellStyle name="Normal 3 2 3 5 3 6" xfId="1201" xr:uid="{00000000-0005-0000-0000-000093860000}"/>
    <cellStyle name="Normal 3 2 3 5 3 6 2" xfId="8575" xr:uid="{00000000-0005-0000-0000-000094860000}"/>
    <cellStyle name="Normal 3 2 3 5 3 6 3" xfId="11043" xr:uid="{00000000-0005-0000-0000-000095860000}"/>
    <cellStyle name="Normal 3 2 3 5 3 6 4" xfId="5347" xr:uid="{00000000-0005-0000-0000-000096860000}"/>
    <cellStyle name="Normal 3 2 3 5 3 7" xfId="1375" xr:uid="{00000000-0005-0000-0000-000097860000}"/>
    <cellStyle name="Normal 3 2 3 5 3 7 2" xfId="8576" xr:uid="{00000000-0005-0000-0000-000098860000}"/>
    <cellStyle name="Normal 3 2 3 5 3 7 3" xfId="11044" xr:uid="{00000000-0005-0000-0000-000099860000}"/>
    <cellStyle name="Normal 3 2 3 5 3 7 4" xfId="5553" xr:uid="{00000000-0005-0000-0000-00009A860000}"/>
    <cellStyle name="Normal 3 2 3 5 3 8" xfId="1549" xr:uid="{00000000-0005-0000-0000-00009B860000}"/>
    <cellStyle name="Normal 3 2 3 5 3 8 2" xfId="8577" xr:uid="{00000000-0005-0000-0000-00009C860000}"/>
    <cellStyle name="Normal 3 2 3 5 3 8 3" xfId="11045" xr:uid="{00000000-0005-0000-0000-00009D860000}"/>
    <cellStyle name="Normal 3 2 3 5 3 8 4" xfId="5727" xr:uid="{00000000-0005-0000-0000-00009E860000}"/>
    <cellStyle name="Normal 3 2 3 5 3 9" xfId="1723" xr:uid="{00000000-0005-0000-0000-00009F860000}"/>
    <cellStyle name="Normal 3 2 3 5 3 9 2" xfId="8578" xr:uid="{00000000-0005-0000-0000-0000A0860000}"/>
    <cellStyle name="Normal 3 2 3 5 3 9 3" xfId="11046" xr:uid="{00000000-0005-0000-0000-0000A1860000}"/>
    <cellStyle name="Normal 3 2 3 5 3 9 4" xfId="5901" xr:uid="{00000000-0005-0000-0000-0000A2860000}"/>
    <cellStyle name="Normal 3 2 3 5 4" xfId="499" xr:uid="{00000000-0005-0000-0000-0000A3860000}"/>
    <cellStyle name="Normal 3 2 3 5 4 2" xfId="3483" xr:uid="{00000000-0005-0000-0000-0000A4860000}"/>
    <cellStyle name="Normal 3 2 3 5 4 2 2" xfId="8579" xr:uid="{00000000-0005-0000-0000-0000A5860000}"/>
    <cellStyle name="Normal 3 2 3 5 4 3" xfId="11047" xr:uid="{00000000-0005-0000-0000-0000A6860000}"/>
    <cellStyle name="Normal 3 2 3 5 4 4" xfId="4605" xr:uid="{00000000-0005-0000-0000-0000A7860000}"/>
    <cellStyle name="Normal 3 2 3 5 5" xfId="673" xr:uid="{00000000-0005-0000-0000-0000A8860000}"/>
    <cellStyle name="Normal 3 2 3 5 5 2" xfId="3657" xr:uid="{00000000-0005-0000-0000-0000A9860000}"/>
    <cellStyle name="Normal 3 2 3 5 5 2 2" xfId="8580" xr:uid="{00000000-0005-0000-0000-0000AA860000}"/>
    <cellStyle name="Normal 3 2 3 5 5 3" xfId="11048" xr:uid="{00000000-0005-0000-0000-0000AB860000}"/>
    <cellStyle name="Normal 3 2 3 5 5 4" xfId="4822" xr:uid="{00000000-0005-0000-0000-0000AC860000}"/>
    <cellStyle name="Normal 3 2 3 5 6" xfId="847" xr:uid="{00000000-0005-0000-0000-0000AD860000}"/>
    <cellStyle name="Normal 3 2 3 5 6 2" xfId="3831" xr:uid="{00000000-0005-0000-0000-0000AE860000}"/>
    <cellStyle name="Normal 3 2 3 5 6 2 2" xfId="8581" xr:uid="{00000000-0005-0000-0000-0000AF860000}"/>
    <cellStyle name="Normal 3 2 3 5 6 3" xfId="11049" xr:uid="{00000000-0005-0000-0000-0000B0860000}"/>
    <cellStyle name="Normal 3 2 3 5 6 4" xfId="4996" xr:uid="{00000000-0005-0000-0000-0000B1860000}"/>
    <cellStyle name="Normal 3 2 3 5 7" xfId="1022" xr:uid="{00000000-0005-0000-0000-0000B2860000}"/>
    <cellStyle name="Normal 3 2 3 5 7 2" xfId="4006" xr:uid="{00000000-0005-0000-0000-0000B3860000}"/>
    <cellStyle name="Normal 3 2 3 5 7 2 2" xfId="8582" xr:uid="{00000000-0005-0000-0000-0000B4860000}"/>
    <cellStyle name="Normal 3 2 3 5 7 3" xfId="11050" xr:uid="{00000000-0005-0000-0000-0000B5860000}"/>
    <cellStyle name="Normal 3 2 3 5 7 4" xfId="5170" xr:uid="{00000000-0005-0000-0000-0000B6860000}"/>
    <cellStyle name="Normal 3 2 3 5 8" xfId="1198" xr:uid="{00000000-0005-0000-0000-0000B7860000}"/>
    <cellStyle name="Normal 3 2 3 5 8 2" xfId="8583" xr:uid="{00000000-0005-0000-0000-0000B8860000}"/>
    <cellStyle name="Normal 3 2 3 5 8 3" xfId="11051" xr:uid="{00000000-0005-0000-0000-0000B9860000}"/>
    <cellStyle name="Normal 3 2 3 5 8 4" xfId="5344" xr:uid="{00000000-0005-0000-0000-0000BA860000}"/>
    <cellStyle name="Normal 3 2 3 5 9" xfId="1372" xr:uid="{00000000-0005-0000-0000-0000BB860000}"/>
    <cellStyle name="Normal 3 2 3 5 9 2" xfId="8584" xr:uid="{00000000-0005-0000-0000-0000BC860000}"/>
    <cellStyle name="Normal 3 2 3 5 9 3" xfId="11052" xr:uid="{00000000-0005-0000-0000-0000BD860000}"/>
    <cellStyle name="Normal 3 2 3 5 9 4" xfId="5550" xr:uid="{00000000-0005-0000-0000-0000BE860000}"/>
    <cellStyle name="Normal 3 2 3 6" xfId="310" xr:uid="{00000000-0005-0000-0000-0000BF860000}"/>
    <cellStyle name="Normal 3 2 3 6 10" xfId="1724" xr:uid="{00000000-0005-0000-0000-0000C0860000}"/>
    <cellStyle name="Normal 3 2 3 6 10 2" xfId="8586" xr:uid="{00000000-0005-0000-0000-0000C1860000}"/>
    <cellStyle name="Normal 3 2 3 6 10 3" xfId="11054" xr:uid="{00000000-0005-0000-0000-0000C2860000}"/>
    <cellStyle name="Normal 3 2 3 6 10 4" xfId="5902" xr:uid="{00000000-0005-0000-0000-0000C3860000}"/>
    <cellStyle name="Normal 3 2 3 6 11" xfId="1898" xr:uid="{00000000-0005-0000-0000-0000C4860000}"/>
    <cellStyle name="Normal 3 2 3 6 11 2" xfId="8587" xr:uid="{00000000-0005-0000-0000-0000C5860000}"/>
    <cellStyle name="Normal 3 2 3 6 11 3" xfId="11055" xr:uid="{00000000-0005-0000-0000-0000C6860000}"/>
    <cellStyle name="Normal 3 2 3 6 11 4" xfId="6076" xr:uid="{00000000-0005-0000-0000-0000C7860000}"/>
    <cellStyle name="Normal 3 2 3 6 12" xfId="2072" xr:uid="{00000000-0005-0000-0000-0000C8860000}"/>
    <cellStyle name="Normal 3 2 3 6 12 2" xfId="8588" xr:uid="{00000000-0005-0000-0000-0000C9860000}"/>
    <cellStyle name="Normal 3 2 3 6 12 3" xfId="11056" xr:uid="{00000000-0005-0000-0000-0000CA860000}"/>
    <cellStyle name="Normal 3 2 3 6 12 4" xfId="6250" xr:uid="{00000000-0005-0000-0000-0000CB860000}"/>
    <cellStyle name="Normal 3 2 3 6 13" xfId="2248" xr:uid="{00000000-0005-0000-0000-0000CC860000}"/>
    <cellStyle name="Normal 3 2 3 6 13 2" xfId="8589" xr:uid="{00000000-0005-0000-0000-0000CD860000}"/>
    <cellStyle name="Normal 3 2 3 6 13 3" xfId="11057" xr:uid="{00000000-0005-0000-0000-0000CE860000}"/>
    <cellStyle name="Normal 3 2 3 6 13 4" xfId="6424" xr:uid="{00000000-0005-0000-0000-0000CF860000}"/>
    <cellStyle name="Normal 3 2 3 6 14" xfId="2422" xr:uid="{00000000-0005-0000-0000-0000D0860000}"/>
    <cellStyle name="Normal 3 2 3 6 14 2" xfId="8590" xr:uid="{00000000-0005-0000-0000-0000D1860000}"/>
    <cellStyle name="Normal 3 2 3 6 14 3" xfId="11058" xr:uid="{00000000-0005-0000-0000-0000D2860000}"/>
    <cellStyle name="Normal 3 2 3 6 14 4" xfId="6602" xr:uid="{00000000-0005-0000-0000-0000D3860000}"/>
    <cellStyle name="Normal 3 2 3 6 15" xfId="2594" xr:uid="{00000000-0005-0000-0000-0000D4860000}"/>
    <cellStyle name="Normal 3 2 3 6 15 2" xfId="8591" xr:uid="{00000000-0005-0000-0000-0000D5860000}"/>
    <cellStyle name="Normal 3 2 3 6 15 3" xfId="11059" xr:uid="{00000000-0005-0000-0000-0000D6860000}"/>
    <cellStyle name="Normal 3 2 3 6 15 4" xfId="6776" xr:uid="{00000000-0005-0000-0000-0000D7860000}"/>
    <cellStyle name="Normal 3 2 3 6 16" xfId="2764" xr:uid="{00000000-0005-0000-0000-0000D8860000}"/>
    <cellStyle name="Normal 3 2 3 6 16 2" xfId="8585" xr:uid="{00000000-0005-0000-0000-0000D9860000}"/>
    <cellStyle name="Normal 3 2 3 6 17" xfId="2934" xr:uid="{00000000-0005-0000-0000-0000DA860000}"/>
    <cellStyle name="Normal 3 2 3 6 17 2" xfId="11053" xr:uid="{00000000-0005-0000-0000-0000DB860000}"/>
    <cellStyle name="Normal 3 2 3 6 18" xfId="3105" xr:uid="{00000000-0005-0000-0000-0000DC860000}"/>
    <cellStyle name="Normal 3 2 3 6 18 2" xfId="11888" xr:uid="{00000000-0005-0000-0000-0000DD860000}"/>
    <cellStyle name="Normal 3 2 3 6 19" xfId="3313" xr:uid="{00000000-0005-0000-0000-0000DE860000}"/>
    <cellStyle name="Normal 3 2 3 6 2" xfId="311" xr:uid="{00000000-0005-0000-0000-0000DF860000}"/>
    <cellStyle name="Normal 3 2 3 6 2 10" xfId="1899" xr:uid="{00000000-0005-0000-0000-0000E0860000}"/>
    <cellStyle name="Normal 3 2 3 6 2 10 2" xfId="8593" xr:uid="{00000000-0005-0000-0000-0000E1860000}"/>
    <cellStyle name="Normal 3 2 3 6 2 10 3" xfId="11061" xr:uid="{00000000-0005-0000-0000-0000E2860000}"/>
    <cellStyle name="Normal 3 2 3 6 2 10 4" xfId="6077" xr:uid="{00000000-0005-0000-0000-0000E3860000}"/>
    <cellStyle name="Normal 3 2 3 6 2 11" xfId="2073" xr:uid="{00000000-0005-0000-0000-0000E4860000}"/>
    <cellStyle name="Normal 3 2 3 6 2 11 2" xfId="8594" xr:uid="{00000000-0005-0000-0000-0000E5860000}"/>
    <cellStyle name="Normal 3 2 3 6 2 11 3" xfId="11062" xr:uid="{00000000-0005-0000-0000-0000E6860000}"/>
    <cellStyle name="Normal 3 2 3 6 2 11 4" xfId="6251" xr:uid="{00000000-0005-0000-0000-0000E7860000}"/>
    <cellStyle name="Normal 3 2 3 6 2 12" xfId="2249" xr:uid="{00000000-0005-0000-0000-0000E8860000}"/>
    <cellStyle name="Normal 3 2 3 6 2 12 2" xfId="8595" xr:uid="{00000000-0005-0000-0000-0000E9860000}"/>
    <cellStyle name="Normal 3 2 3 6 2 12 3" xfId="11063" xr:uid="{00000000-0005-0000-0000-0000EA860000}"/>
    <cellStyle name="Normal 3 2 3 6 2 12 4" xfId="6425" xr:uid="{00000000-0005-0000-0000-0000EB860000}"/>
    <cellStyle name="Normal 3 2 3 6 2 13" xfId="2423" xr:uid="{00000000-0005-0000-0000-0000EC860000}"/>
    <cellStyle name="Normal 3 2 3 6 2 13 2" xfId="8596" xr:uid="{00000000-0005-0000-0000-0000ED860000}"/>
    <cellStyle name="Normal 3 2 3 6 2 13 3" xfId="11064" xr:uid="{00000000-0005-0000-0000-0000EE860000}"/>
    <cellStyle name="Normal 3 2 3 6 2 13 4" xfId="6603" xr:uid="{00000000-0005-0000-0000-0000EF860000}"/>
    <cellStyle name="Normal 3 2 3 6 2 14" xfId="2595" xr:uid="{00000000-0005-0000-0000-0000F0860000}"/>
    <cellStyle name="Normal 3 2 3 6 2 14 2" xfId="8597" xr:uid="{00000000-0005-0000-0000-0000F1860000}"/>
    <cellStyle name="Normal 3 2 3 6 2 14 3" xfId="11065" xr:uid="{00000000-0005-0000-0000-0000F2860000}"/>
    <cellStyle name="Normal 3 2 3 6 2 14 4" xfId="6777" xr:uid="{00000000-0005-0000-0000-0000F3860000}"/>
    <cellStyle name="Normal 3 2 3 6 2 15" xfId="2765" xr:uid="{00000000-0005-0000-0000-0000F4860000}"/>
    <cellStyle name="Normal 3 2 3 6 2 15 2" xfId="8592" xr:uid="{00000000-0005-0000-0000-0000F5860000}"/>
    <cellStyle name="Normal 3 2 3 6 2 16" xfId="2935" xr:uid="{00000000-0005-0000-0000-0000F6860000}"/>
    <cellStyle name="Normal 3 2 3 6 2 16 2" xfId="11060" xr:uid="{00000000-0005-0000-0000-0000F7860000}"/>
    <cellStyle name="Normal 3 2 3 6 2 17" xfId="3106" xr:uid="{00000000-0005-0000-0000-0000F8860000}"/>
    <cellStyle name="Normal 3 2 3 6 2 17 2" xfId="11889" xr:uid="{00000000-0005-0000-0000-0000F9860000}"/>
    <cellStyle name="Normal 3 2 3 6 2 18" xfId="3314" xr:uid="{00000000-0005-0000-0000-0000FA860000}"/>
    <cellStyle name="Normal 3 2 3 6 2 19" xfId="4183" xr:uid="{00000000-0005-0000-0000-0000FB860000}"/>
    <cellStyle name="Normal 3 2 3 6 2 2" xfId="504" xr:uid="{00000000-0005-0000-0000-0000FC860000}"/>
    <cellStyle name="Normal 3 2 3 6 2 2 2" xfId="3488" xr:uid="{00000000-0005-0000-0000-0000FD860000}"/>
    <cellStyle name="Normal 3 2 3 6 2 2 2 2" xfId="8598" xr:uid="{00000000-0005-0000-0000-0000FE860000}"/>
    <cellStyle name="Normal 3 2 3 6 2 2 3" xfId="11066" xr:uid="{00000000-0005-0000-0000-0000FF860000}"/>
    <cellStyle name="Normal 3 2 3 6 2 2 4" xfId="4610" xr:uid="{00000000-0005-0000-0000-000000870000}"/>
    <cellStyle name="Normal 3 2 3 6 2 20" xfId="4355" xr:uid="{00000000-0005-0000-0000-000001870000}"/>
    <cellStyle name="Normal 3 2 3 6 2 3" xfId="678" xr:uid="{00000000-0005-0000-0000-000002870000}"/>
    <cellStyle name="Normal 3 2 3 6 2 3 2" xfId="3662" xr:uid="{00000000-0005-0000-0000-000003870000}"/>
    <cellStyle name="Normal 3 2 3 6 2 3 2 2" xfId="8599" xr:uid="{00000000-0005-0000-0000-000004870000}"/>
    <cellStyle name="Normal 3 2 3 6 2 3 3" xfId="11067" xr:uid="{00000000-0005-0000-0000-000005870000}"/>
    <cellStyle name="Normal 3 2 3 6 2 3 4" xfId="4827" xr:uid="{00000000-0005-0000-0000-000006870000}"/>
    <cellStyle name="Normal 3 2 3 6 2 4" xfId="852" xr:uid="{00000000-0005-0000-0000-000007870000}"/>
    <cellStyle name="Normal 3 2 3 6 2 4 2" xfId="3836" xr:uid="{00000000-0005-0000-0000-000008870000}"/>
    <cellStyle name="Normal 3 2 3 6 2 4 2 2" xfId="8600" xr:uid="{00000000-0005-0000-0000-000009870000}"/>
    <cellStyle name="Normal 3 2 3 6 2 4 3" xfId="11068" xr:uid="{00000000-0005-0000-0000-00000A870000}"/>
    <cellStyle name="Normal 3 2 3 6 2 4 4" xfId="5001" xr:uid="{00000000-0005-0000-0000-00000B870000}"/>
    <cellStyle name="Normal 3 2 3 6 2 5" xfId="1027" xr:uid="{00000000-0005-0000-0000-00000C870000}"/>
    <cellStyle name="Normal 3 2 3 6 2 5 2" xfId="4011" xr:uid="{00000000-0005-0000-0000-00000D870000}"/>
    <cellStyle name="Normal 3 2 3 6 2 5 2 2" xfId="8601" xr:uid="{00000000-0005-0000-0000-00000E870000}"/>
    <cellStyle name="Normal 3 2 3 6 2 5 3" xfId="11069" xr:uid="{00000000-0005-0000-0000-00000F870000}"/>
    <cellStyle name="Normal 3 2 3 6 2 5 4" xfId="5175" xr:uid="{00000000-0005-0000-0000-000010870000}"/>
    <cellStyle name="Normal 3 2 3 6 2 6" xfId="1203" xr:uid="{00000000-0005-0000-0000-000011870000}"/>
    <cellStyle name="Normal 3 2 3 6 2 6 2" xfId="8602" xr:uid="{00000000-0005-0000-0000-000012870000}"/>
    <cellStyle name="Normal 3 2 3 6 2 6 3" xfId="11070" xr:uid="{00000000-0005-0000-0000-000013870000}"/>
    <cellStyle name="Normal 3 2 3 6 2 6 4" xfId="5349" xr:uid="{00000000-0005-0000-0000-000014870000}"/>
    <cellStyle name="Normal 3 2 3 6 2 7" xfId="1377" xr:uid="{00000000-0005-0000-0000-000015870000}"/>
    <cellStyle name="Normal 3 2 3 6 2 7 2" xfId="8603" xr:uid="{00000000-0005-0000-0000-000016870000}"/>
    <cellStyle name="Normal 3 2 3 6 2 7 3" xfId="11071" xr:uid="{00000000-0005-0000-0000-000017870000}"/>
    <cellStyle name="Normal 3 2 3 6 2 7 4" xfId="5555" xr:uid="{00000000-0005-0000-0000-000018870000}"/>
    <cellStyle name="Normal 3 2 3 6 2 8" xfId="1551" xr:uid="{00000000-0005-0000-0000-000019870000}"/>
    <cellStyle name="Normal 3 2 3 6 2 8 2" xfId="8604" xr:uid="{00000000-0005-0000-0000-00001A870000}"/>
    <cellStyle name="Normal 3 2 3 6 2 8 3" xfId="11072" xr:uid="{00000000-0005-0000-0000-00001B870000}"/>
    <cellStyle name="Normal 3 2 3 6 2 8 4" xfId="5729" xr:uid="{00000000-0005-0000-0000-00001C870000}"/>
    <cellStyle name="Normal 3 2 3 6 2 9" xfId="1725" xr:uid="{00000000-0005-0000-0000-00001D870000}"/>
    <cellStyle name="Normal 3 2 3 6 2 9 2" xfId="8605" xr:uid="{00000000-0005-0000-0000-00001E870000}"/>
    <cellStyle name="Normal 3 2 3 6 2 9 3" xfId="11073" xr:uid="{00000000-0005-0000-0000-00001F870000}"/>
    <cellStyle name="Normal 3 2 3 6 2 9 4" xfId="5903" xr:uid="{00000000-0005-0000-0000-000020870000}"/>
    <cellStyle name="Normal 3 2 3 6 20" xfId="4182" xr:uid="{00000000-0005-0000-0000-000021870000}"/>
    <cellStyle name="Normal 3 2 3 6 21" xfId="4354" xr:uid="{00000000-0005-0000-0000-000022870000}"/>
    <cellStyle name="Normal 3 2 3 6 3" xfId="503" xr:uid="{00000000-0005-0000-0000-000023870000}"/>
    <cellStyle name="Normal 3 2 3 6 3 2" xfId="3487" xr:uid="{00000000-0005-0000-0000-000024870000}"/>
    <cellStyle name="Normal 3 2 3 6 3 2 2" xfId="8606" xr:uid="{00000000-0005-0000-0000-000025870000}"/>
    <cellStyle name="Normal 3 2 3 6 3 3" xfId="11074" xr:uid="{00000000-0005-0000-0000-000026870000}"/>
    <cellStyle name="Normal 3 2 3 6 3 4" xfId="4609" xr:uid="{00000000-0005-0000-0000-000027870000}"/>
    <cellStyle name="Normal 3 2 3 6 4" xfId="677" xr:uid="{00000000-0005-0000-0000-000028870000}"/>
    <cellStyle name="Normal 3 2 3 6 4 2" xfId="3661" xr:uid="{00000000-0005-0000-0000-000029870000}"/>
    <cellStyle name="Normal 3 2 3 6 4 2 2" xfId="8607" xr:uid="{00000000-0005-0000-0000-00002A870000}"/>
    <cellStyle name="Normal 3 2 3 6 4 3" xfId="11075" xr:uid="{00000000-0005-0000-0000-00002B870000}"/>
    <cellStyle name="Normal 3 2 3 6 4 4" xfId="4826" xr:uid="{00000000-0005-0000-0000-00002C870000}"/>
    <cellStyle name="Normal 3 2 3 6 5" xfId="851" xr:uid="{00000000-0005-0000-0000-00002D870000}"/>
    <cellStyle name="Normal 3 2 3 6 5 2" xfId="3835" xr:uid="{00000000-0005-0000-0000-00002E870000}"/>
    <cellStyle name="Normal 3 2 3 6 5 2 2" xfId="8608" xr:uid="{00000000-0005-0000-0000-00002F870000}"/>
    <cellStyle name="Normal 3 2 3 6 5 3" xfId="11076" xr:uid="{00000000-0005-0000-0000-000030870000}"/>
    <cellStyle name="Normal 3 2 3 6 5 4" xfId="5000" xr:uid="{00000000-0005-0000-0000-000031870000}"/>
    <cellStyle name="Normal 3 2 3 6 6" xfId="1026" xr:uid="{00000000-0005-0000-0000-000032870000}"/>
    <cellStyle name="Normal 3 2 3 6 6 2" xfId="4010" xr:uid="{00000000-0005-0000-0000-000033870000}"/>
    <cellStyle name="Normal 3 2 3 6 6 2 2" xfId="8609" xr:uid="{00000000-0005-0000-0000-000034870000}"/>
    <cellStyle name="Normal 3 2 3 6 6 3" xfId="11077" xr:uid="{00000000-0005-0000-0000-000035870000}"/>
    <cellStyle name="Normal 3 2 3 6 6 4" xfId="5174" xr:uid="{00000000-0005-0000-0000-000036870000}"/>
    <cellStyle name="Normal 3 2 3 6 7" xfId="1202" xr:uid="{00000000-0005-0000-0000-000037870000}"/>
    <cellStyle name="Normal 3 2 3 6 7 2" xfId="8610" xr:uid="{00000000-0005-0000-0000-000038870000}"/>
    <cellStyle name="Normal 3 2 3 6 7 3" xfId="11078" xr:uid="{00000000-0005-0000-0000-000039870000}"/>
    <cellStyle name="Normal 3 2 3 6 7 4" xfId="5348" xr:uid="{00000000-0005-0000-0000-00003A870000}"/>
    <cellStyle name="Normal 3 2 3 6 8" xfId="1376" xr:uid="{00000000-0005-0000-0000-00003B870000}"/>
    <cellStyle name="Normal 3 2 3 6 8 2" xfId="8611" xr:uid="{00000000-0005-0000-0000-00003C870000}"/>
    <cellStyle name="Normal 3 2 3 6 8 3" xfId="11079" xr:uid="{00000000-0005-0000-0000-00003D870000}"/>
    <cellStyle name="Normal 3 2 3 6 8 4" xfId="5554" xr:uid="{00000000-0005-0000-0000-00003E870000}"/>
    <cellStyle name="Normal 3 2 3 6 9" xfId="1550" xr:uid="{00000000-0005-0000-0000-00003F870000}"/>
    <cellStyle name="Normal 3 2 3 6 9 2" xfId="8612" xr:uid="{00000000-0005-0000-0000-000040870000}"/>
    <cellStyle name="Normal 3 2 3 6 9 3" xfId="11080" xr:uid="{00000000-0005-0000-0000-000041870000}"/>
    <cellStyle name="Normal 3 2 3 6 9 4" xfId="5728" xr:uid="{00000000-0005-0000-0000-000042870000}"/>
    <cellStyle name="Normal 3 2 3 7" xfId="312" xr:uid="{00000000-0005-0000-0000-000043870000}"/>
    <cellStyle name="Normal 3 2 3 7 10" xfId="1900" xr:uid="{00000000-0005-0000-0000-000044870000}"/>
    <cellStyle name="Normal 3 2 3 7 10 2" xfId="8614" xr:uid="{00000000-0005-0000-0000-000045870000}"/>
    <cellStyle name="Normal 3 2 3 7 10 3" xfId="11082" xr:uid="{00000000-0005-0000-0000-000046870000}"/>
    <cellStyle name="Normal 3 2 3 7 10 4" xfId="6078" xr:uid="{00000000-0005-0000-0000-000047870000}"/>
    <cellStyle name="Normal 3 2 3 7 11" xfId="2074" xr:uid="{00000000-0005-0000-0000-000048870000}"/>
    <cellStyle name="Normal 3 2 3 7 11 2" xfId="8615" xr:uid="{00000000-0005-0000-0000-000049870000}"/>
    <cellStyle name="Normal 3 2 3 7 11 3" xfId="11083" xr:uid="{00000000-0005-0000-0000-00004A870000}"/>
    <cellStyle name="Normal 3 2 3 7 11 4" xfId="6252" xr:uid="{00000000-0005-0000-0000-00004B870000}"/>
    <cellStyle name="Normal 3 2 3 7 12" xfId="2250" xr:uid="{00000000-0005-0000-0000-00004C870000}"/>
    <cellStyle name="Normal 3 2 3 7 12 2" xfId="8616" xr:uid="{00000000-0005-0000-0000-00004D870000}"/>
    <cellStyle name="Normal 3 2 3 7 12 3" xfId="11084" xr:uid="{00000000-0005-0000-0000-00004E870000}"/>
    <cellStyle name="Normal 3 2 3 7 12 4" xfId="6426" xr:uid="{00000000-0005-0000-0000-00004F870000}"/>
    <cellStyle name="Normal 3 2 3 7 13" xfId="2424" xr:uid="{00000000-0005-0000-0000-000050870000}"/>
    <cellStyle name="Normal 3 2 3 7 13 2" xfId="8617" xr:uid="{00000000-0005-0000-0000-000051870000}"/>
    <cellStyle name="Normal 3 2 3 7 13 3" xfId="11085" xr:uid="{00000000-0005-0000-0000-000052870000}"/>
    <cellStyle name="Normal 3 2 3 7 13 4" xfId="6604" xr:uid="{00000000-0005-0000-0000-000053870000}"/>
    <cellStyle name="Normal 3 2 3 7 14" xfId="2596" xr:uid="{00000000-0005-0000-0000-000054870000}"/>
    <cellStyle name="Normal 3 2 3 7 14 2" xfId="8618" xr:uid="{00000000-0005-0000-0000-000055870000}"/>
    <cellStyle name="Normal 3 2 3 7 14 3" xfId="11086" xr:uid="{00000000-0005-0000-0000-000056870000}"/>
    <cellStyle name="Normal 3 2 3 7 14 4" xfId="6778" xr:uid="{00000000-0005-0000-0000-000057870000}"/>
    <cellStyle name="Normal 3 2 3 7 15" xfId="2766" xr:uid="{00000000-0005-0000-0000-000058870000}"/>
    <cellStyle name="Normal 3 2 3 7 15 2" xfId="8613" xr:uid="{00000000-0005-0000-0000-000059870000}"/>
    <cellStyle name="Normal 3 2 3 7 16" xfId="2936" xr:uid="{00000000-0005-0000-0000-00005A870000}"/>
    <cellStyle name="Normal 3 2 3 7 16 2" xfId="11081" xr:uid="{00000000-0005-0000-0000-00005B870000}"/>
    <cellStyle name="Normal 3 2 3 7 17" xfId="3107" xr:uid="{00000000-0005-0000-0000-00005C870000}"/>
    <cellStyle name="Normal 3 2 3 7 17 2" xfId="11890" xr:uid="{00000000-0005-0000-0000-00005D870000}"/>
    <cellStyle name="Normal 3 2 3 7 18" xfId="3315" xr:uid="{00000000-0005-0000-0000-00005E870000}"/>
    <cellStyle name="Normal 3 2 3 7 19" xfId="4184" xr:uid="{00000000-0005-0000-0000-00005F870000}"/>
    <cellStyle name="Normal 3 2 3 7 2" xfId="505" xr:uid="{00000000-0005-0000-0000-000060870000}"/>
    <cellStyle name="Normal 3 2 3 7 2 2" xfId="3489" xr:uid="{00000000-0005-0000-0000-000061870000}"/>
    <cellStyle name="Normal 3 2 3 7 2 2 2" xfId="8619" xr:uid="{00000000-0005-0000-0000-000062870000}"/>
    <cellStyle name="Normal 3 2 3 7 2 3" xfId="11087" xr:uid="{00000000-0005-0000-0000-000063870000}"/>
    <cellStyle name="Normal 3 2 3 7 2 4" xfId="4611" xr:uid="{00000000-0005-0000-0000-000064870000}"/>
    <cellStyle name="Normal 3 2 3 7 20" xfId="4356" xr:uid="{00000000-0005-0000-0000-000065870000}"/>
    <cellStyle name="Normal 3 2 3 7 3" xfId="679" xr:uid="{00000000-0005-0000-0000-000066870000}"/>
    <cellStyle name="Normal 3 2 3 7 3 2" xfId="3663" xr:uid="{00000000-0005-0000-0000-000067870000}"/>
    <cellStyle name="Normal 3 2 3 7 3 2 2" xfId="8620" xr:uid="{00000000-0005-0000-0000-000068870000}"/>
    <cellStyle name="Normal 3 2 3 7 3 3" xfId="11088" xr:uid="{00000000-0005-0000-0000-000069870000}"/>
    <cellStyle name="Normal 3 2 3 7 3 4" xfId="4828" xr:uid="{00000000-0005-0000-0000-00006A870000}"/>
    <cellStyle name="Normal 3 2 3 7 4" xfId="853" xr:uid="{00000000-0005-0000-0000-00006B870000}"/>
    <cellStyle name="Normal 3 2 3 7 4 2" xfId="3837" xr:uid="{00000000-0005-0000-0000-00006C870000}"/>
    <cellStyle name="Normal 3 2 3 7 4 2 2" xfId="8621" xr:uid="{00000000-0005-0000-0000-00006D870000}"/>
    <cellStyle name="Normal 3 2 3 7 4 3" xfId="11089" xr:uid="{00000000-0005-0000-0000-00006E870000}"/>
    <cellStyle name="Normal 3 2 3 7 4 4" xfId="5002" xr:uid="{00000000-0005-0000-0000-00006F870000}"/>
    <cellStyle name="Normal 3 2 3 7 5" xfId="1028" xr:uid="{00000000-0005-0000-0000-000070870000}"/>
    <cellStyle name="Normal 3 2 3 7 5 2" xfId="4012" xr:uid="{00000000-0005-0000-0000-000071870000}"/>
    <cellStyle name="Normal 3 2 3 7 5 2 2" xfId="8622" xr:uid="{00000000-0005-0000-0000-000072870000}"/>
    <cellStyle name="Normal 3 2 3 7 5 3" xfId="11090" xr:uid="{00000000-0005-0000-0000-000073870000}"/>
    <cellStyle name="Normal 3 2 3 7 5 4" xfId="5176" xr:uid="{00000000-0005-0000-0000-000074870000}"/>
    <cellStyle name="Normal 3 2 3 7 6" xfId="1204" xr:uid="{00000000-0005-0000-0000-000075870000}"/>
    <cellStyle name="Normal 3 2 3 7 6 2" xfId="8623" xr:uid="{00000000-0005-0000-0000-000076870000}"/>
    <cellStyle name="Normal 3 2 3 7 6 3" xfId="11091" xr:uid="{00000000-0005-0000-0000-000077870000}"/>
    <cellStyle name="Normal 3 2 3 7 6 4" xfId="5350" xr:uid="{00000000-0005-0000-0000-000078870000}"/>
    <cellStyle name="Normal 3 2 3 7 7" xfId="1378" xr:uid="{00000000-0005-0000-0000-000079870000}"/>
    <cellStyle name="Normal 3 2 3 7 7 2" xfId="8624" xr:uid="{00000000-0005-0000-0000-00007A870000}"/>
    <cellStyle name="Normal 3 2 3 7 7 3" xfId="11092" xr:uid="{00000000-0005-0000-0000-00007B870000}"/>
    <cellStyle name="Normal 3 2 3 7 7 4" xfId="5556" xr:uid="{00000000-0005-0000-0000-00007C870000}"/>
    <cellStyle name="Normal 3 2 3 7 8" xfId="1552" xr:uid="{00000000-0005-0000-0000-00007D870000}"/>
    <cellStyle name="Normal 3 2 3 7 8 2" xfId="8625" xr:uid="{00000000-0005-0000-0000-00007E870000}"/>
    <cellStyle name="Normal 3 2 3 7 8 3" xfId="11093" xr:uid="{00000000-0005-0000-0000-00007F870000}"/>
    <cellStyle name="Normal 3 2 3 7 8 4" xfId="5730" xr:uid="{00000000-0005-0000-0000-000080870000}"/>
    <cellStyle name="Normal 3 2 3 7 9" xfId="1726" xr:uid="{00000000-0005-0000-0000-000081870000}"/>
    <cellStyle name="Normal 3 2 3 7 9 2" xfId="8626" xr:uid="{00000000-0005-0000-0000-000082870000}"/>
    <cellStyle name="Normal 3 2 3 7 9 3" xfId="11094" xr:uid="{00000000-0005-0000-0000-000083870000}"/>
    <cellStyle name="Normal 3 2 3 7 9 4" xfId="5904" xr:uid="{00000000-0005-0000-0000-000084870000}"/>
    <cellStyle name="Normal 3 2 3 8" xfId="273" xr:uid="{00000000-0005-0000-0000-000085870000}"/>
    <cellStyle name="Normal 3 2 3 8 2" xfId="3276" xr:uid="{00000000-0005-0000-0000-000086870000}"/>
    <cellStyle name="Normal 3 2 3 8 2 2" xfId="8628" xr:uid="{00000000-0005-0000-0000-000087870000}"/>
    <cellStyle name="Normal 3 2 3 8 2 3" xfId="11096" xr:uid="{00000000-0005-0000-0000-000088870000}"/>
    <cellStyle name="Normal 3 2 3 8 2 4" xfId="5517" xr:uid="{00000000-0005-0000-0000-000089870000}"/>
    <cellStyle name="Normal 3 2 3 8 3" xfId="8627" xr:uid="{00000000-0005-0000-0000-00008A870000}"/>
    <cellStyle name="Normal 3 2 3 8 4" xfId="11095" xr:uid="{00000000-0005-0000-0000-00008B870000}"/>
    <cellStyle name="Normal 3 2 3 8 5" xfId="4572" xr:uid="{00000000-0005-0000-0000-00008C870000}"/>
    <cellStyle name="Normal 3 2 3 9" xfId="466" xr:uid="{00000000-0005-0000-0000-00008D870000}"/>
    <cellStyle name="Normal 3 2 3 9 2" xfId="3450" xr:uid="{00000000-0005-0000-0000-00008E870000}"/>
    <cellStyle name="Normal 3 2 3 9 2 2" xfId="8629" xr:uid="{00000000-0005-0000-0000-00008F870000}"/>
    <cellStyle name="Normal 3 2 3 9 3" xfId="11097" xr:uid="{00000000-0005-0000-0000-000090870000}"/>
    <cellStyle name="Normal 3 2 3 9 4" xfId="4789" xr:uid="{00000000-0005-0000-0000-000091870000}"/>
    <cellStyle name="Normal 3 2 30" xfId="11947" xr:uid="{00000000-0005-0000-0000-000092870000}"/>
    <cellStyle name="Normal 3 2 31" xfId="23287" xr:uid="{00000000-0005-0000-0000-000093870000}"/>
    <cellStyle name="Normal 3 2 4" xfId="81" xr:uid="{00000000-0005-0000-0000-000094870000}"/>
    <cellStyle name="Normal 3 2 4 10" xfId="854" xr:uid="{00000000-0005-0000-0000-000095870000}"/>
    <cellStyle name="Normal 3 2 4 10 2" xfId="3838" xr:uid="{00000000-0005-0000-0000-000096870000}"/>
    <cellStyle name="Normal 3 2 4 10 2 2" xfId="8631" xr:uid="{00000000-0005-0000-0000-000097870000}"/>
    <cellStyle name="Normal 3 2 4 10 3" xfId="11099" xr:uid="{00000000-0005-0000-0000-000098870000}"/>
    <cellStyle name="Normal 3 2 4 10 4" xfId="5177" xr:uid="{00000000-0005-0000-0000-000099870000}"/>
    <cellStyle name="Normal 3 2 4 11" xfId="1029" xr:uid="{00000000-0005-0000-0000-00009A870000}"/>
    <cellStyle name="Normal 3 2 4 11 2" xfId="4013" xr:uid="{00000000-0005-0000-0000-00009B870000}"/>
    <cellStyle name="Normal 3 2 4 11 2 2" xfId="8632" xr:uid="{00000000-0005-0000-0000-00009C870000}"/>
    <cellStyle name="Normal 3 2 4 11 3" xfId="11100" xr:uid="{00000000-0005-0000-0000-00009D870000}"/>
    <cellStyle name="Normal 3 2 4 11 4" xfId="5351" xr:uid="{00000000-0005-0000-0000-00009E870000}"/>
    <cellStyle name="Normal 3 2 4 12" xfId="1205" xr:uid="{00000000-0005-0000-0000-00009F870000}"/>
    <cellStyle name="Normal 3 2 4 12 2" xfId="8633" xr:uid="{00000000-0005-0000-0000-0000A0870000}"/>
    <cellStyle name="Normal 3 2 4 12 3" xfId="11101" xr:uid="{00000000-0005-0000-0000-0000A1870000}"/>
    <cellStyle name="Normal 3 2 4 12 4" xfId="5402" xr:uid="{00000000-0005-0000-0000-0000A2870000}"/>
    <cellStyle name="Normal 3 2 4 13" xfId="1379" xr:uid="{00000000-0005-0000-0000-0000A3870000}"/>
    <cellStyle name="Normal 3 2 4 13 2" xfId="8634" xr:uid="{00000000-0005-0000-0000-0000A4870000}"/>
    <cellStyle name="Normal 3 2 4 13 3" xfId="11102" xr:uid="{00000000-0005-0000-0000-0000A5870000}"/>
    <cellStyle name="Normal 3 2 4 13 4" xfId="5731" xr:uid="{00000000-0005-0000-0000-0000A6870000}"/>
    <cellStyle name="Normal 3 2 4 14" xfId="1553" xr:uid="{00000000-0005-0000-0000-0000A7870000}"/>
    <cellStyle name="Normal 3 2 4 14 2" xfId="8635" xr:uid="{00000000-0005-0000-0000-0000A8870000}"/>
    <cellStyle name="Normal 3 2 4 14 3" xfId="11103" xr:uid="{00000000-0005-0000-0000-0000A9870000}"/>
    <cellStyle name="Normal 3 2 4 14 4" xfId="5905" xr:uid="{00000000-0005-0000-0000-0000AA870000}"/>
    <cellStyle name="Normal 3 2 4 15" xfId="1727" xr:uid="{00000000-0005-0000-0000-0000AB870000}"/>
    <cellStyle name="Normal 3 2 4 15 2" xfId="8636" xr:uid="{00000000-0005-0000-0000-0000AC870000}"/>
    <cellStyle name="Normal 3 2 4 15 3" xfId="11104" xr:uid="{00000000-0005-0000-0000-0000AD870000}"/>
    <cellStyle name="Normal 3 2 4 15 4" xfId="6079" xr:uid="{00000000-0005-0000-0000-0000AE870000}"/>
    <cellStyle name="Normal 3 2 4 16" xfId="1901" xr:uid="{00000000-0005-0000-0000-0000AF870000}"/>
    <cellStyle name="Normal 3 2 4 16 2" xfId="8637" xr:uid="{00000000-0005-0000-0000-0000B0870000}"/>
    <cellStyle name="Normal 3 2 4 16 3" xfId="11105" xr:uid="{00000000-0005-0000-0000-0000B1870000}"/>
    <cellStyle name="Normal 3 2 4 16 4" xfId="6253" xr:uid="{00000000-0005-0000-0000-0000B2870000}"/>
    <cellStyle name="Normal 3 2 4 17" xfId="2075" xr:uid="{00000000-0005-0000-0000-0000B3870000}"/>
    <cellStyle name="Normal 3 2 4 17 2" xfId="8638" xr:uid="{00000000-0005-0000-0000-0000B4870000}"/>
    <cellStyle name="Normal 3 2 4 17 3" xfId="11106" xr:uid="{00000000-0005-0000-0000-0000B5870000}"/>
    <cellStyle name="Normal 3 2 4 17 4" xfId="6427" xr:uid="{00000000-0005-0000-0000-0000B6870000}"/>
    <cellStyle name="Normal 3 2 4 18" xfId="2251" xr:uid="{00000000-0005-0000-0000-0000B7870000}"/>
    <cellStyle name="Normal 3 2 4 18 2" xfId="8639" xr:uid="{00000000-0005-0000-0000-0000B8870000}"/>
    <cellStyle name="Normal 3 2 4 18 3" xfId="11107" xr:uid="{00000000-0005-0000-0000-0000B9870000}"/>
    <cellStyle name="Normal 3 2 4 18 4" xfId="6605" xr:uid="{00000000-0005-0000-0000-0000BA870000}"/>
    <cellStyle name="Normal 3 2 4 19" xfId="2425" xr:uid="{00000000-0005-0000-0000-0000BB870000}"/>
    <cellStyle name="Normal 3 2 4 19 2" xfId="8640" xr:uid="{00000000-0005-0000-0000-0000BC870000}"/>
    <cellStyle name="Normal 3 2 4 19 3" xfId="11108" xr:uid="{00000000-0005-0000-0000-0000BD870000}"/>
    <cellStyle name="Normal 3 2 4 19 4" xfId="6779" xr:uid="{00000000-0005-0000-0000-0000BE870000}"/>
    <cellStyle name="Normal 3 2 4 2" xfId="103" xr:uid="{00000000-0005-0000-0000-0000BF870000}"/>
    <cellStyle name="Normal 3 2 4 2 10" xfId="1206" xr:uid="{00000000-0005-0000-0000-0000C0870000}"/>
    <cellStyle name="Normal 3 2 4 2 10 2" xfId="8642" xr:uid="{00000000-0005-0000-0000-0000C1870000}"/>
    <cellStyle name="Normal 3 2 4 2 10 3" xfId="11110" xr:uid="{00000000-0005-0000-0000-0000C2870000}"/>
    <cellStyle name="Normal 3 2 4 2 10 4" xfId="5413" xr:uid="{00000000-0005-0000-0000-0000C3870000}"/>
    <cellStyle name="Normal 3 2 4 2 11" xfId="1380" xr:uid="{00000000-0005-0000-0000-0000C4870000}"/>
    <cellStyle name="Normal 3 2 4 2 11 2" xfId="8643" xr:uid="{00000000-0005-0000-0000-0000C5870000}"/>
    <cellStyle name="Normal 3 2 4 2 11 3" xfId="11111" xr:uid="{00000000-0005-0000-0000-0000C6870000}"/>
    <cellStyle name="Normal 3 2 4 2 11 4" xfId="5732" xr:uid="{00000000-0005-0000-0000-0000C7870000}"/>
    <cellStyle name="Normal 3 2 4 2 12" xfId="1554" xr:uid="{00000000-0005-0000-0000-0000C8870000}"/>
    <cellStyle name="Normal 3 2 4 2 12 2" xfId="8644" xr:uid="{00000000-0005-0000-0000-0000C9870000}"/>
    <cellStyle name="Normal 3 2 4 2 12 3" xfId="11112" xr:uid="{00000000-0005-0000-0000-0000CA870000}"/>
    <cellStyle name="Normal 3 2 4 2 12 4" xfId="5906" xr:uid="{00000000-0005-0000-0000-0000CB870000}"/>
    <cellStyle name="Normal 3 2 4 2 13" xfId="1728" xr:uid="{00000000-0005-0000-0000-0000CC870000}"/>
    <cellStyle name="Normal 3 2 4 2 13 2" xfId="8645" xr:uid="{00000000-0005-0000-0000-0000CD870000}"/>
    <cellStyle name="Normal 3 2 4 2 13 3" xfId="11113" xr:uid="{00000000-0005-0000-0000-0000CE870000}"/>
    <cellStyle name="Normal 3 2 4 2 13 4" xfId="6080" xr:uid="{00000000-0005-0000-0000-0000CF870000}"/>
    <cellStyle name="Normal 3 2 4 2 14" xfId="1902" xr:uid="{00000000-0005-0000-0000-0000D0870000}"/>
    <cellStyle name="Normal 3 2 4 2 14 2" xfId="8646" xr:uid="{00000000-0005-0000-0000-0000D1870000}"/>
    <cellStyle name="Normal 3 2 4 2 14 3" xfId="11114" xr:uid="{00000000-0005-0000-0000-0000D2870000}"/>
    <cellStyle name="Normal 3 2 4 2 14 4" xfId="6254" xr:uid="{00000000-0005-0000-0000-0000D3870000}"/>
    <cellStyle name="Normal 3 2 4 2 15" xfId="2076" xr:uid="{00000000-0005-0000-0000-0000D4870000}"/>
    <cellStyle name="Normal 3 2 4 2 15 2" xfId="8647" xr:uid="{00000000-0005-0000-0000-0000D5870000}"/>
    <cellStyle name="Normal 3 2 4 2 15 3" xfId="11115" xr:uid="{00000000-0005-0000-0000-0000D6870000}"/>
    <cellStyle name="Normal 3 2 4 2 15 4" xfId="6428" xr:uid="{00000000-0005-0000-0000-0000D7870000}"/>
    <cellStyle name="Normal 3 2 4 2 16" xfId="2252" xr:uid="{00000000-0005-0000-0000-0000D8870000}"/>
    <cellStyle name="Normal 3 2 4 2 16 2" xfId="8648" xr:uid="{00000000-0005-0000-0000-0000D9870000}"/>
    <cellStyle name="Normal 3 2 4 2 16 3" xfId="11116" xr:uid="{00000000-0005-0000-0000-0000DA870000}"/>
    <cellStyle name="Normal 3 2 4 2 16 4" xfId="6606" xr:uid="{00000000-0005-0000-0000-0000DB870000}"/>
    <cellStyle name="Normal 3 2 4 2 17" xfId="2426" xr:uid="{00000000-0005-0000-0000-0000DC870000}"/>
    <cellStyle name="Normal 3 2 4 2 17 2" xfId="8649" xr:uid="{00000000-0005-0000-0000-0000DD870000}"/>
    <cellStyle name="Normal 3 2 4 2 17 3" xfId="11117" xr:uid="{00000000-0005-0000-0000-0000DE870000}"/>
    <cellStyle name="Normal 3 2 4 2 17 4" xfId="6780" xr:uid="{00000000-0005-0000-0000-0000DF870000}"/>
    <cellStyle name="Normal 3 2 4 2 18" xfId="2598" xr:uid="{00000000-0005-0000-0000-0000E0870000}"/>
    <cellStyle name="Normal 3 2 4 2 18 2" xfId="8641" xr:uid="{00000000-0005-0000-0000-0000E1870000}"/>
    <cellStyle name="Normal 3 2 4 2 19" xfId="2768" xr:uid="{00000000-0005-0000-0000-0000E2870000}"/>
    <cellStyle name="Normal 3 2 4 2 19 2" xfId="11109" xr:uid="{00000000-0005-0000-0000-0000E3870000}"/>
    <cellStyle name="Normal 3 2 4 2 2" xfId="126" xr:uid="{00000000-0005-0000-0000-0000E4870000}"/>
    <cellStyle name="Normal 3 2 4 2 2 10" xfId="1381" xr:uid="{00000000-0005-0000-0000-0000E5870000}"/>
    <cellStyle name="Normal 3 2 4 2 2 10 2" xfId="8651" xr:uid="{00000000-0005-0000-0000-0000E6870000}"/>
    <cellStyle name="Normal 3 2 4 2 2 10 3" xfId="11119" xr:uid="{00000000-0005-0000-0000-0000E7870000}"/>
    <cellStyle name="Normal 3 2 4 2 2 10 4" xfId="5733" xr:uid="{00000000-0005-0000-0000-0000E8870000}"/>
    <cellStyle name="Normal 3 2 4 2 2 11" xfId="1555" xr:uid="{00000000-0005-0000-0000-0000E9870000}"/>
    <cellStyle name="Normal 3 2 4 2 2 11 2" xfId="8652" xr:uid="{00000000-0005-0000-0000-0000EA870000}"/>
    <cellStyle name="Normal 3 2 4 2 2 11 3" xfId="11120" xr:uid="{00000000-0005-0000-0000-0000EB870000}"/>
    <cellStyle name="Normal 3 2 4 2 2 11 4" xfId="5907" xr:uid="{00000000-0005-0000-0000-0000EC870000}"/>
    <cellStyle name="Normal 3 2 4 2 2 12" xfId="1729" xr:uid="{00000000-0005-0000-0000-0000ED870000}"/>
    <cellStyle name="Normal 3 2 4 2 2 12 2" xfId="8653" xr:uid="{00000000-0005-0000-0000-0000EE870000}"/>
    <cellStyle name="Normal 3 2 4 2 2 12 3" xfId="11121" xr:uid="{00000000-0005-0000-0000-0000EF870000}"/>
    <cellStyle name="Normal 3 2 4 2 2 12 4" xfId="6081" xr:uid="{00000000-0005-0000-0000-0000F0870000}"/>
    <cellStyle name="Normal 3 2 4 2 2 13" xfId="1903" xr:uid="{00000000-0005-0000-0000-0000F1870000}"/>
    <cellStyle name="Normal 3 2 4 2 2 13 2" xfId="8654" xr:uid="{00000000-0005-0000-0000-0000F2870000}"/>
    <cellStyle name="Normal 3 2 4 2 2 13 3" xfId="11122" xr:uid="{00000000-0005-0000-0000-0000F3870000}"/>
    <cellStyle name="Normal 3 2 4 2 2 13 4" xfId="6255" xr:uid="{00000000-0005-0000-0000-0000F4870000}"/>
    <cellStyle name="Normal 3 2 4 2 2 14" xfId="2077" xr:uid="{00000000-0005-0000-0000-0000F5870000}"/>
    <cellStyle name="Normal 3 2 4 2 2 14 2" xfId="8655" xr:uid="{00000000-0005-0000-0000-0000F6870000}"/>
    <cellStyle name="Normal 3 2 4 2 2 14 3" xfId="11123" xr:uid="{00000000-0005-0000-0000-0000F7870000}"/>
    <cellStyle name="Normal 3 2 4 2 2 14 4" xfId="6429" xr:uid="{00000000-0005-0000-0000-0000F8870000}"/>
    <cellStyle name="Normal 3 2 4 2 2 15" xfId="2253" xr:uid="{00000000-0005-0000-0000-0000F9870000}"/>
    <cellStyle name="Normal 3 2 4 2 2 15 2" xfId="8656" xr:uid="{00000000-0005-0000-0000-0000FA870000}"/>
    <cellStyle name="Normal 3 2 4 2 2 15 3" xfId="11124" xr:uid="{00000000-0005-0000-0000-0000FB870000}"/>
    <cellStyle name="Normal 3 2 4 2 2 15 4" xfId="6607" xr:uid="{00000000-0005-0000-0000-0000FC870000}"/>
    <cellStyle name="Normal 3 2 4 2 2 16" xfId="2427" xr:uid="{00000000-0005-0000-0000-0000FD870000}"/>
    <cellStyle name="Normal 3 2 4 2 2 16 2" xfId="8657" xr:uid="{00000000-0005-0000-0000-0000FE870000}"/>
    <cellStyle name="Normal 3 2 4 2 2 16 3" xfId="11125" xr:uid="{00000000-0005-0000-0000-0000FF870000}"/>
    <cellStyle name="Normal 3 2 4 2 2 16 4" xfId="6781" xr:uid="{00000000-0005-0000-0000-000000880000}"/>
    <cellStyle name="Normal 3 2 4 2 2 17" xfId="2599" xr:uid="{00000000-0005-0000-0000-000001880000}"/>
    <cellStyle name="Normal 3 2 4 2 2 17 2" xfId="8650" xr:uid="{00000000-0005-0000-0000-000002880000}"/>
    <cellStyle name="Normal 3 2 4 2 2 18" xfId="2769" xr:uid="{00000000-0005-0000-0000-000003880000}"/>
    <cellStyle name="Normal 3 2 4 2 2 18 2" xfId="11118" xr:uid="{00000000-0005-0000-0000-000004880000}"/>
    <cellStyle name="Normal 3 2 4 2 2 19" xfId="2939" xr:uid="{00000000-0005-0000-0000-000005880000}"/>
    <cellStyle name="Normal 3 2 4 2 2 19 2" xfId="11893" xr:uid="{00000000-0005-0000-0000-000006880000}"/>
    <cellStyle name="Normal 3 2 4 2 2 2" xfId="316" xr:uid="{00000000-0005-0000-0000-000007880000}"/>
    <cellStyle name="Normal 3 2 4 2 2 2 10" xfId="1730" xr:uid="{00000000-0005-0000-0000-000008880000}"/>
    <cellStyle name="Normal 3 2 4 2 2 2 10 2" xfId="8659" xr:uid="{00000000-0005-0000-0000-000009880000}"/>
    <cellStyle name="Normal 3 2 4 2 2 2 10 3" xfId="11127" xr:uid="{00000000-0005-0000-0000-00000A880000}"/>
    <cellStyle name="Normal 3 2 4 2 2 2 10 4" xfId="5908" xr:uid="{00000000-0005-0000-0000-00000B880000}"/>
    <cellStyle name="Normal 3 2 4 2 2 2 11" xfId="1904" xr:uid="{00000000-0005-0000-0000-00000C880000}"/>
    <cellStyle name="Normal 3 2 4 2 2 2 11 2" xfId="8660" xr:uid="{00000000-0005-0000-0000-00000D880000}"/>
    <cellStyle name="Normal 3 2 4 2 2 2 11 3" xfId="11128" xr:uid="{00000000-0005-0000-0000-00000E880000}"/>
    <cellStyle name="Normal 3 2 4 2 2 2 11 4" xfId="6082" xr:uid="{00000000-0005-0000-0000-00000F880000}"/>
    <cellStyle name="Normal 3 2 4 2 2 2 12" xfId="2078" xr:uid="{00000000-0005-0000-0000-000010880000}"/>
    <cellStyle name="Normal 3 2 4 2 2 2 12 2" xfId="8661" xr:uid="{00000000-0005-0000-0000-000011880000}"/>
    <cellStyle name="Normal 3 2 4 2 2 2 12 3" xfId="11129" xr:uid="{00000000-0005-0000-0000-000012880000}"/>
    <cellStyle name="Normal 3 2 4 2 2 2 12 4" xfId="6256" xr:uid="{00000000-0005-0000-0000-000013880000}"/>
    <cellStyle name="Normal 3 2 4 2 2 2 13" xfId="2254" xr:uid="{00000000-0005-0000-0000-000014880000}"/>
    <cellStyle name="Normal 3 2 4 2 2 2 13 2" xfId="8662" xr:uid="{00000000-0005-0000-0000-000015880000}"/>
    <cellStyle name="Normal 3 2 4 2 2 2 13 3" xfId="11130" xr:uid="{00000000-0005-0000-0000-000016880000}"/>
    <cellStyle name="Normal 3 2 4 2 2 2 13 4" xfId="6430" xr:uid="{00000000-0005-0000-0000-000017880000}"/>
    <cellStyle name="Normal 3 2 4 2 2 2 14" xfId="2428" xr:uid="{00000000-0005-0000-0000-000018880000}"/>
    <cellStyle name="Normal 3 2 4 2 2 2 14 2" xfId="8663" xr:uid="{00000000-0005-0000-0000-000019880000}"/>
    <cellStyle name="Normal 3 2 4 2 2 2 14 3" xfId="11131" xr:uid="{00000000-0005-0000-0000-00001A880000}"/>
    <cellStyle name="Normal 3 2 4 2 2 2 14 4" xfId="6608" xr:uid="{00000000-0005-0000-0000-00001B880000}"/>
    <cellStyle name="Normal 3 2 4 2 2 2 15" xfId="2600" xr:uid="{00000000-0005-0000-0000-00001C880000}"/>
    <cellStyle name="Normal 3 2 4 2 2 2 15 2" xfId="8664" xr:uid="{00000000-0005-0000-0000-00001D880000}"/>
    <cellStyle name="Normal 3 2 4 2 2 2 15 3" xfId="11132" xr:uid="{00000000-0005-0000-0000-00001E880000}"/>
    <cellStyle name="Normal 3 2 4 2 2 2 15 4" xfId="6782" xr:uid="{00000000-0005-0000-0000-00001F880000}"/>
    <cellStyle name="Normal 3 2 4 2 2 2 16" xfId="2770" xr:uid="{00000000-0005-0000-0000-000020880000}"/>
    <cellStyle name="Normal 3 2 4 2 2 2 16 2" xfId="8658" xr:uid="{00000000-0005-0000-0000-000021880000}"/>
    <cellStyle name="Normal 3 2 4 2 2 2 17" xfId="2940" xr:uid="{00000000-0005-0000-0000-000022880000}"/>
    <cellStyle name="Normal 3 2 4 2 2 2 17 2" xfId="11126" xr:uid="{00000000-0005-0000-0000-000023880000}"/>
    <cellStyle name="Normal 3 2 4 2 2 2 18" xfId="3111" xr:uid="{00000000-0005-0000-0000-000024880000}"/>
    <cellStyle name="Normal 3 2 4 2 2 2 18 2" xfId="11894" xr:uid="{00000000-0005-0000-0000-000025880000}"/>
    <cellStyle name="Normal 3 2 4 2 2 2 19" xfId="3319" xr:uid="{00000000-0005-0000-0000-000026880000}"/>
    <cellStyle name="Normal 3 2 4 2 2 2 2" xfId="317" xr:uid="{00000000-0005-0000-0000-000027880000}"/>
    <cellStyle name="Normal 3 2 4 2 2 2 2 10" xfId="1905" xr:uid="{00000000-0005-0000-0000-000028880000}"/>
    <cellStyle name="Normal 3 2 4 2 2 2 2 10 2" xfId="8666" xr:uid="{00000000-0005-0000-0000-000029880000}"/>
    <cellStyle name="Normal 3 2 4 2 2 2 2 10 3" xfId="11134" xr:uid="{00000000-0005-0000-0000-00002A880000}"/>
    <cellStyle name="Normal 3 2 4 2 2 2 2 10 4" xfId="6083" xr:uid="{00000000-0005-0000-0000-00002B880000}"/>
    <cellStyle name="Normal 3 2 4 2 2 2 2 11" xfId="2079" xr:uid="{00000000-0005-0000-0000-00002C880000}"/>
    <cellStyle name="Normal 3 2 4 2 2 2 2 11 2" xfId="8667" xr:uid="{00000000-0005-0000-0000-00002D880000}"/>
    <cellStyle name="Normal 3 2 4 2 2 2 2 11 3" xfId="11135" xr:uid="{00000000-0005-0000-0000-00002E880000}"/>
    <cellStyle name="Normal 3 2 4 2 2 2 2 11 4" xfId="6257" xr:uid="{00000000-0005-0000-0000-00002F880000}"/>
    <cellStyle name="Normal 3 2 4 2 2 2 2 12" xfId="2255" xr:uid="{00000000-0005-0000-0000-000030880000}"/>
    <cellStyle name="Normal 3 2 4 2 2 2 2 12 2" xfId="8668" xr:uid="{00000000-0005-0000-0000-000031880000}"/>
    <cellStyle name="Normal 3 2 4 2 2 2 2 12 3" xfId="11136" xr:uid="{00000000-0005-0000-0000-000032880000}"/>
    <cellStyle name="Normal 3 2 4 2 2 2 2 12 4" xfId="6431" xr:uid="{00000000-0005-0000-0000-000033880000}"/>
    <cellStyle name="Normal 3 2 4 2 2 2 2 13" xfId="2429" xr:uid="{00000000-0005-0000-0000-000034880000}"/>
    <cellStyle name="Normal 3 2 4 2 2 2 2 13 2" xfId="8669" xr:uid="{00000000-0005-0000-0000-000035880000}"/>
    <cellStyle name="Normal 3 2 4 2 2 2 2 13 3" xfId="11137" xr:uid="{00000000-0005-0000-0000-000036880000}"/>
    <cellStyle name="Normal 3 2 4 2 2 2 2 13 4" xfId="6609" xr:uid="{00000000-0005-0000-0000-000037880000}"/>
    <cellStyle name="Normal 3 2 4 2 2 2 2 14" xfId="2601" xr:uid="{00000000-0005-0000-0000-000038880000}"/>
    <cellStyle name="Normal 3 2 4 2 2 2 2 14 2" xfId="8670" xr:uid="{00000000-0005-0000-0000-000039880000}"/>
    <cellStyle name="Normal 3 2 4 2 2 2 2 14 3" xfId="11138" xr:uid="{00000000-0005-0000-0000-00003A880000}"/>
    <cellStyle name="Normal 3 2 4 2 2 2 2 14 4" xfId="6783" xr:uid="{00000000-0005-0000-0000-00003B880000}"/>
    <cellStyle name="Normal 3 2 4 2 2 2 2 15" xfId="2771" xr:uid="{00000000-0005-0000-0000-00003C880000}"/>
    <cellStyle name="Normal 3 2 4 2 2 2 2 15 2" xfId="8665" xr:uid="{00000000-0005-0000-0000-00003D880000}"/>
    <cellStyle name="Normal 3 2 4 2 2 2 2 16" xfId="2941" xr:uid="{00000000-0005-0000-0000-00003E880000}"/>
    <cellStyle name="Normal 3 2 4 2 2 2 2 16 2" xfId="11133" xr:uid="{00000000-0005-0000-0000-00003F880000}"/>
    <cellStyle name="Normal 3 2 4 2 2 2 2 17" xfId="3112" xr:uid="{00000000-0005-0000-0000-000040880000}"/>
    <cellStyle name="Normal 3 2 4 2 2 2 2 17 2" xfId="11895" xr:uid="{00000000-0005-0000-0000-000041880000}"/>
    <cellStyle name="Normal 3 2 4 2 2 2 2 18" xfId="3320" xr:uid="{00000000-0005-0000-0000-000042880000}"/>
    <cellStyle name="Normal 3 2 4 2 2 2 2 19" xfId="4189" xr:uid="{00000000-0005-0000-0000-000043880000}"/>
    <cellStyle name="Normal 3 2 4 2 2 2 2 2" xfId="510" xr:uid="{00000000-0005-0000-0000-000044880000}"/>
    <cellStyle name="Normal 3 2 4 2 2 2 2 2 2" xfId="3494" xr:uid="{00000000-0005-0000-0000-000045880000}"/>
    <cellStyle name="Normal 3 2 4 2 2 2 2 2 2 2" xfId="8671" xr:uid="{00000000-0005-0000-0000-000046880000}"/>
    <cellStyle name="Normal 3 2 4 2 2 2 2 2 3" xfId="11139" xr:uid="{00000000-0005-0000-0000-000047880000}"/>
    <cellStyle name="Normal 3 2 4 2 2 2 2 2 4" xfId="4616" xr:uid="{00000000-0005-0000-0000-000048880000}"/>
    <cellStyle name="Normal 3 2 4 2 2 2 2 20" xfId="4361" xr:uid="{00000000-0005-0000-0000-000049880000}"/>
    <cellStyle name="Normal 3 2 4 2 2 2 2 3" xfId="684" xr:uid="{00000000-0005-0000-0000-00004A880000}"/>
    <cellStyle name="Normal 3 2 4 2 2 2 2 3 2" xfId="3668" xr:uid="{00000000-0005-0000-0000-00004B880000}"/>
    <cellStyle name="Normal 3 2 4 2 2 2 2 3 2 2" xfId="8672" xr:uid="{00000000-0005-0000-0000-00004C880000}"/>
    <cellStyle name="Normal 3 2 4 2 2 2 2 3 3" xfId="11140" xr:uid="{00000000-0005-0000-0000-00004D880000}"/>
    <cellStyle name="Normal 3 2 4 2 2 2 2 3 4" xfId="4833" xr:uid="{00000000-0005-0000-0000-00004E880000}"/>
    <cellStyle name="Normal 3 2 4 2 2 2 2 4" xfId="858" xr:uid="{00000000-0005-0000-0000-00004F880000}"/>
    <cellStyle name="Normal 3 2 4 2 2 2 2 4 2" xfId="3842" xr:uid="{00000000-0005-0000-0000-000050880000}"/>
    <cellStyle name="Normal 3 2 4 2 2 2 2 4 2 2" xfId="8673" xr:uid="{00000000-0005-0000-0000-000051880000}"/>
    <cellStyle name="Normal 3 2 4 2 2 2 2 4 3" xfId="11141" xr:uid="{00000000-0005-0000-0000-000052880000}"/>
    <cellStyle name="Normal 3 2 4 2 2 2 2 4 4" xfId="5007" xr:uid="{00000000-0005-0000-0000-000053880000}"/>
    <cellStyle name="Normal 3 2 4 2 2 2 2 5" xfId="1033" xr:uid="{00000000-0005-0000-0000-000054880000}"/>
    <cellStyle name="Normal 3 2 4 2 2 2 2 5 2" xfId="4017" xr:uid="{00000000-0005-0000-0000-000055880000}"/>
    <cellStyle name="Normal 3 2 4 2 2 2 2 5 2 2" xfId="8674" xr:uid="{00000000-0005-0000-0000-000056880000}"/>
    <cellStyle name="Normal 3 2 4 2 2 2 2 5 3" xfId="11142" xr:uid="{00000000-0005-0000-0000-000057880000}"/>
    <cellStyle name="Normal 3 2 4 2 2 2 2 5 4" xfId="5181" xr:uid="{00000000-0005-0000-0000-000058880000}"/>
    <cellStyle name="Normal 3 2 4 2 2 2 2 6" xfId="1209" xr:uid="{00000000-0005-0000-0000-000059880000}"/>
    <cellStyle name="Normal 3 2 4 2 2 2 2 6 2" xfId="8675" xr:uid="{00000000-0005-0000-0000-00005A880000}"/>
    <cellStyle name="Normal 3 2 4 2 2 2 2 6 3" xfId="11143" xr:uid="{00000000-0005-0000-0000-00005B880000}"/>
    <cellStyle name="Normal 3 2 4 2 2 2 2 6 4" xfId="5355" xr:uid="{00000000-0005-0000-0000-00005C880000}"/>
    <cellStyle name="Normal 3 2 4 2 2 2 2 7" xfId="1383" xr:uid="{00000000-0005-0000-0000-00005D880000}"/>
    <cellStyle name="Normal 3 2 4 2 2 2 2 7 2" xfId="8676" xr:uid="{00000000-0005-0000-0000-00005E880000}"/>
    <cellStyle name="Normal 3 2 4 2 2 2 2 7 3" xfId="11144" xr:uid="{00000000-0005-0000-0000-00005F880000}"/>
    <cellStyle name="Normal 3 2 4 2 2 2 2 7 4" xfId="5561" xr:uid="{00000000-0005-0000-0000-000060880000}"/>
    <cellStyle name="Normal 3 2 4 2 2 2 2 8" xfId="1557" xr:uid="{00000000-0005-0000-0000-000061880000}"/>
    <cellStyle name="Normal 3 2 4 2 2 2 2 8 2" xfId="8677" xr:uid="{00000000-0005-0000-0000-000062880000}"/>
    <cellStyle name="Normal 3 2 4 2 2 2 2 8 3" xfId="11145" xr:uid="{00000000-0005-0000-0000-000063880000}"/>
    <cellStyle name="Normal 3 2 4 2 2 2 2 8 4" xfId="5735" xr:uid="{00000000-0005-0000-0000-000064880000}"/>
    <cellStyle name="Normal 3 2 4 2 2 2 2 9" xfId="1731" xr:uid="{00000000-0005-0000-0000-000065880000}"/>
    <cellStyle name="Normal 3 2 4 2 2 2 2 9 2" xfId="8678" xr:uid="{00000000-0005-0000-0000-000066880000}"/>
    <cellStyle name="Normal 3 2 4 2 2 2 2 9 3" xfId="11146" xr:uid="{00000000-0005-0000-0000-000067880000}"/>
    <cellStyle name="Normal 3 2 4 2 2 2 2 9 4" xfId="5909" xr:uid="{00000000-0005-0000-0000-000068880000}"/>
    <cellStyle name="Normal 3 2 4 2 2 2 20" xfId="4188" xr:uid="{00000000-0005-0000-0000-000069880000}"/>
    <cellStyle name="Normal 3 2 4 2 2 2 21" xfId="4360" xr:uid="{00000000-0005-0000-0000-00006A880000}"/>
    <cellStyle name="Normal 3 2 4 2 2 2 3" xfId="509" xr:uid="{00000000-0005-0000-0000-00006B880000}"/>
    <cellStyle name="Normal 3 2 4 2 2 2 3 2" xfId="3493" xr:uid="{00000000-0005-0000-0000-00006C880000}"/>
    <cellStyle name="Normal 3 2 4 2 2 2 3 2 2" xfId="8679" xr:uid="{00000000-0005-0000-0000-00006D880000}"/>
    <cellStyle name="Normal 3 2 4 2 2 2 3 3" xfId="11147" xr:uid="{00000000-0005-0000-0000-00006E880000}"/>
    <cellStyle name="Normal 3 2 4 2 2 2 3 4" xfId="4615" xr:uid="{00000000-0005-0000-0000-00006F880000}"/>
    <cellStyle name="Normal 3 2 4 2 2 2 4" xfId="683" xr:uid="{00000000-0005-0000-0000-000070880000}"/>
    <cellStyle name="Normal 3 2 4 2 2 2 4 2" xfId="3667" xr:uid="{00000000-0005-0000-0000-000071880000}"/>
    <cellStyle name="Normal 3 2 4 2 2 2 4 2 2" xfId="8680" xr:uid="{00000000-0005-0000-0000-000072880000}"/>
    <cellStyle name="Normal 3 2 4 2 2 2 4 3" xfId="11148" xr:uid="{00000000-0005-0000-0000-000073880000}"/>
    <cellStyle name="Normal 3 2 4 2 2 2 4 4" xfId="4832" xr:uid="{00000000-0005-0000-0000-000074880000}"/>
    <cellStyle name="Normal 3 2 4 2 2 2 5" xfId="857" xr:uid="{00000000-0005-0000-0000-000075880000}"/>
    <cellStyle name="Normal 3 2 4 2 2 2 5 2" xfId="3841" xr:uid="{00000000-0005-0000-0000-000076880000}"/>
    <cellStyle name="Normal 3 2 4 2 2 2 5 2 2" xfId="8681" xr:uid="{00000000-0005-0000-0000-000077880000}"/>
    <cellStyle name="Normal 3 2 4 2 2 2 5 3" xfId="11149" xr:uid="{00000000-0005-0000-0000-000078880000}"/>
    <cellStyle name="Normal 3 2 4 2 2 2 5 4" xfId="5006" xr:uid="{00000000-0005-0000-0000-000079880000}"/>
    <cellStyle name="Normal 3 2 4 2 2 2 6" xfId="1032" xr:uid="{00000000-0005-0000-0000-00007A880000}"/>
    <cellStyle name="Normal 3 2 4 2 2 2 6 2" xfId="4016" xr:uid="{00000000-0005-0000-0000-00007B880000}"/>
    <cellStyle name="Normal 3 2 4 2 2 2 6 2 2" xfId="8682" xr:uid="{00000000-0005-0000-0000-00007C880000}"/>
    <cellStyle name="Normal 3 2 4 2 2 2 6 3" xfId="11150" xr:uid="{00000000-0005-0000-0000-00007D880000}"/>
    <cellStyle name="Normal 3 2 4 2 2 2 6 4" xfId="5180" xr:uid="{00000000-0005-0000-0000-00007E880000}"/>
    <cellStyle name="Normal 3 2 4 2 2 2 7" xfId="1208" xr:uid="{00000000-0005-0000-0000-00007F880000}"/>
    <cellStyle name="Normal 3 2 4 2 2 2 7 2" xfId="8683" xr:uid="{00000000-0005-0000-0000-000080880000}"/>
    <cellStyle name="Normal 3 2 4 2 2 2 7 3" xfId="11151" xr:uid="{00000000-0005-0000-0000-000081880000}"/>
    <cellStyle name="Normal 3 2 4 2 2 2 7 4" xfId="5354" xr:uid="{00000000-0005-0000-0000-000082880000}"/>
    <cellStyle name="Normal 3 2 4 2 2 2 8" xfId="1382" xr:uid="{00000000-0005-0000-0000-000083880000}"/>
    <cellStyle name="Normal 3 2 4 2 2 2 8 2" xfId="8684" xr:uid="{00000000-0005-0000-0000-000084880000}"/>
    <cellStyle name="Normal 3 2 4 2 2 2 8 3" xfId="11152" xr:uid="{00000000-0005-0000-0000-000085880000}"/>
    <cellStyle name="Normal 3 2 4 2 2 2 8 4" xfId="5560" xr:uid="{00000000-0005-0000-0000-000086880000}"/>
    <cellStyle name="Normal 3 2 4 2 2 2 9" xfId="1556" xr:uid="{00000000-0005-0000-0000-000087880000}"/>
    <cellStyle name="Normal 3 2 4 2 2 2 9 2" xfId="8685" xr:uid="{00000000-0005-0000-0000-000088880000}"/>
    <cellStyle name="Normal 3 2 4 2 2 2 9 3" xfId="11153" xr:uid="{00000000-0005-0000-0000-000089880000}"/>
    <cellStyle name="Normal 3 2 4 2 2 2 9 4" xfId="5734" xr:uid="{00000000-0005-0000-0000-00008A880000}"/>
    <cellStyle name="Normal 3 2 4 2 2 20" xfId="3110" xr:uid="{00000000-0005-0000-0000-00008B880000}"/>
    <cellStyle name="Normal 3 2 4 2 2 21" xfId="3183" xr:uid="{00000000-0005-0000-0000-00008C880000}"/>
    <cellStyle name="Normal 3 2 4 2 2 22" xfId="4187" xr:uid="{00000000-0005-0000-0000-00008D880000}"/>
    <cellStyle name="Normal 3 2 4 2 2 23" xfId="4359" xr:uid="{00000000-0005-0000-0000-00008E880000}"/>
    <cellStyle name="Normal 3 2 4 2 2 3" xfId="318" xr:uid="{00000000-0005-0000-0000-00008F880000}"/>
    <cellStyle name="Normal 3 2 4 2 2 3 10" xfId="1906" xr:uid="{00000000-0005-0000-0000-000090880000}"/>
    <cellStyle name="Normal 3 2 4 2 2 3 10 2" xfId="8687" xr:uid="{00000000-0005-0000-0000-000091880000}"/>
    <cellStyle name="Normal 3 2 4 2 2 3 10 3" xfId="11155" xr:uid="{00000000-0005-0000-0000-000092880000}"/>
    <cellStyle name="Normal 3 2 4 2 2 3 10 4" xfId="6084" xr:uid="{00000000-0005-0000-0000-000093880000}"/>
    <cellStyle name="Normal 3 2 4 2 2 3 11" xfId="2080" xr:uid="{00000000-0005-0000-0000-000094880000}"/>
    <cellStyle name="Normal 3 2 4 2 2 3 11 2" xfId="8688" xr:uid="{00000000-0005-0000-0000-000095880000}"/>
    <cellStyle name="Normal 3 2 4 2 2 3 11 3" xfId="11156" xr:uid="{00000000-0005-0000-0000-000096880000}"/>
    <cellStyle name="Normal 3 2 4 2 2 3 11 4" xfId="6258" xr:uid="{00000000-0005-0000-0000-000097880000}"/>
    <cellStyle name="Normal 3 2 4 2 2 3 12" xfId="2256" xr:uid="{00000000-0005-0000-0000-000098880000}"/>
    <cellStyle name="Normal 3 2 4 2 2 3 12 2" xfId="8689" xr:uid="{00000000-0005-0000-0000-000099880000}"/>
    <cellStyle name="Normal 3 2 4 2 2 3 12 3" xfId="11157" xr:uid="{00000000-0005-0000-0000-00009A880000}"/>
    <cellStyle name="Normal 3 2 4 2 2 3 12 4" xfId="6432" xr:uid="{00000000-0005-0000-0000-00009B880000}"/>
    <cellStyle name="Normal 3 2 4 2 2 3 13" xfId="2430" xr:uid="{00000000-0005-0000-0000-00009C880000}"/>
    <cellStyle name="Normal 3 2 4 2 2 3 13 2" xfId="8690" xr:uid="{00000000-0005-0000-0000-00009D880000}"/>
    <cellStyle name="Normal 3 2 4 2 2 3 13 3" xfId="11158" xr:uid="{00000000-0005-0000-0000-00009E880000}"/>
    <cellStyle name="Normal 3 2 4 2 2 3 13 4" xfId="6610" xr:uid="{00000000-0005-0000-0000-00009F880000}"/>
    <cellStyle name="Normal 3 2 4 2 2 3 14" xfId="2602" xr:uid="{00000000-0005-0000-0000-0000A0880000}"/>
    <cellStyle name="Normal 3 2 4 2 2 3 14 2" xfId="8691" xr:uid="{00000000-0005-0000-0000-0000A1880000}"/>
    <cellStyle name="Normal 3 2 4 2 2 3 14 3" xfId="11159" xr:uid="{00000000-0005-0000-0000-0000A2880000}"/>
    <cellStyle name="Normal 3 2 4 2 2 3 14 4" xfId="6784" xr:uid="{00000000-0005-0000-0000-0000A3880000}"/>
    <cellStyle name="Normal 3 2 4 2 2 3 15" xfId="2772" xr:uid="{00000000-0005-0000-0000-0000A4880000}"/>
    <cellStyle name="Normal 3 2 4 2 2 3 15 2" xfId="8686" xr:uid="{00000000-0005-0000-0000-0000A5880000}"/>
    <cellStyle name="Normal 3 2 4 2 2 3 16" xfId="2942" xr:uid="{00000000-0005-0000-0000-0000A6880000}"/>
    <cellStyle name="Normal 3 2 4 2 2 3 16 2" xfId="11154" xr:uid="{00000000-0005-0000-0000-0000A7880000}"/>
    <cellStyle name="Normal 3 2 4 2 2 3 17" xfId="3113" xr:uid="{00000000-0005-0000-0000-0000A8880000}"/>
    <cellStyle name="Normal 3 2 4 2 2 3 17 2" xfId="11896" xr:uid="{00000000-0005-0000-0000-0000A9880000}"/>
    <cellStyle name="Normal 3 2 4 2 2 3 18" xfId="3321" xr:uid="{00000000-0005-0000-0000-0000AA880000}"/>
    <cellStyle name="Normal 3 2 4 2 2 3 19" xfId="4190" xr:uid="{00000000-0005-0000-0000-0000AB880000}"/>
    <cellStyle name="Normal 3 2 4 2 2 3 2" xfId="511" xr:uid="{00000000-0005-0000-0000-0000AC880000}"/>
    <cellStyle name="Normal 3 2 4 2 2 3 2 2" xfId="3495" xr:uid="{00000000-0005-0000-0000-0000AD880000}"/>
    <cellStyle name="Normal 3 2 4 2 2 3 2 2 2" xfId="8692" xr:uid="{00000000-0005-0000-0000-0000AE880000}"/>
    <cellStyle name="Normal 3 2 4 2 2 3 2 3" xfId="11160" xr:uid="{00000000-0005-0000-0000-0000AF880000}"/>
    <cellStyle name="Normal 3 2 4 2 2 3 2 4" xfId="4617" xr:uid="{00000000-0005-0000-0000-0000B0880000}"/>
    <cellStyle name="Normal 3 2 4 2 2 3 20" xfId="4362" xr:uid="{00000000-0005-0000-0000-0000B1880000}"/>
    <cellStyle name="Normal 3 2 4 2 2 3 3" xfId="685" xr:uid="{00000000-0005-0000-0000-0000B2880000}"/>
    <cellStyle name="Normal 3 2 4 2 2 3 3 2" xfId="3669" xr:uid="{00000000-0005-0000-0000-0000B3880000}"/>
    <cellStyle name="Normal 3 2 4 2 2 3 3 2 2" xfId="8693" xr:uid="{00000000-0005-0000-0000-0000B4880000}"/>
    <cellStyle name="Normal 3 2 4 2 2 3 3 3" xfId="11161" xr:uid="{00000000-0005-0000-0000-0000B5880000}"/>
    <cellStyle name="Normal 3 2 4 2 2 3 3 4" xfId="4834" xr:uid="{00000000-0005-0000-0000-0000B6880000}"/>
    <cellStyle name="Normal 3 2 4 2 2 3 4" xfId="859" xr:uid="{00000000-0005-0000-0000-0000B7880000}"/>
    <cellStyle name="Normal 3 2 4 2 2 3 4 2" xfId="3843" xr:uid="{00000000-0005-0000-0000-0000B8880000}"/>
    <cellStyle name="Normal 3 2 4 2 2 3 4 2 2" xfId="8694" xr:uid="{00000000-0005-0000-0000-0000B9880000}"/>
    <cellStyle name="Normal 3 2 4 2 2 3 4 3" xfId="11162" xr:uid="{00000000-0005-0000-0000-0000BA880000}"/>
    <cellStyle name="Normal 3 2 4 2 2 3 4 4" xfId="5008" xr:uid="{00000000-0005-0000-0000-0000BB880000}"/>
    <cellStyle name="Normal 3 2 4 2 2 3 5" xfId="1034" xr:uid="{00000000-0005-0000-0000-0000BC880000}"/>
    <cellStyle name="Normal 3 2 4 2 2 3 5 2" xfId="4018" xr:uid="{00000000-0005-0000-0000-0000BD880000}"/>
    <cellStyle name="Normal 3 2 4 2 2 3 5 2 2" xfId="8695" xr:uid="{00000000-0005-0000-0000-0000BE880000}"/>
    <cellStyle name="Normal 3 2 4 2 2 3 5 3" xfId="11163" xr:uid="{00000000-0005-0000-0000-0000BF880000}"/>
    <cellStyle name="Normal 3 2 4 2 2 3 5 4" xfId="5182" xr:uid="{00000000-0005-0000-0000-0000C0880000}"/>
    <cellStyle name="Normal 3 2 4 2 2 3 6" xfId="1210" xr:uid="{00000000-0005-0000-0000-0000C1880000}"/>
    <cellStyle name="Normal 3 2 4 2 2 3 6 2" xfId="8696" xr:uid="{00000000-0005-0000-0000-0000C2880000}"/>
    <cellStyle name="Normal 3 2 4 2 2 3 6 3" xfId="11164" xr:uid="{00000000-0005-0000-0000-0000C3880000}"/>
    <cellStyle name="Normal 3 2 4 2 2 3 6 4" xfId="5356" xr:uid="{00000000-0005-0000-0000-0000C4880000}"/>
    <cellStyle name="Normal 3 2 4 2 2 3 7" xfId="1384" xr:uid="{00000000-0005-0000-0000-0000C5880000}"/>
    <cellStyle name="Normal 3 2 4 2 2 3 7 2" xfId="8697" xr:uid="{00000000-0005-0000-0000-0000C6880000}"/>
    <cellStyle name="Normal 3 2 4 2 2 3 7 3" xfId="11165" xr:uid="{00000000-0005-0000-0000-0000C7880000}"/>
    <cellStyle name="Normal 3 2 4 2 2 3 7 4" xfId="5562" xr:uid="{00000000-0005-0000-0000-0000C8880000}"/>
    <cellStyle name="Normal 3 2 4 2 2 3 8" xfId="1558" xr:uid="{00000000-0005-0000-0000-0000C9880000}"/>
    <cellStyle name="Normal 3 2 4 2 2 3 8 2" xfId="8698" xr:uid="{00000000-0005-0000-0000-0000CA880000}"/>
    <cellStyle name="Normal 3 2 4 2 2 3 8 3" xfId="11166" xr:uid="{00000000-0005-0000-0000-0000CB880000}"/>
    <cellStyle name="Normal 3 2 4 2 2 3 8 4" xfId="5736" xr:uid="{00000000-0005-0000-0000-0000CC880000}"/>
    <cellStyle name="Normal 3 2 4 2 2 3 9" xfId="1732" xr:uid="{00000000-0005-0000-0000-0000CD880000}"/>
    <cellStyle name="Normal 3 2 4 2 2 3 9 2" xfId="8699" xr:uid="{00000000-0005-0000-0000-0000CE880000}"/>
    <cellStyle name="Normal 3 2 4 2 2 3 9 3" xfId="11167" xr:uid="{00000000-0005-0000-0000-0000CF880000}"/>
    <cellStyle name="Normal 3 2 4 2 2 3 9 4" xfId="5910" xr:uid="{00000000-0005-0000-0000-0000D0880000}"/>
    <cellStyle name="Normal 3 2 4 2 2 4" xfId="315" xr:uid="{00000000-0005-0000-0000-0000D1880000}"/>
    <cellStyle name="Normal 3 2 4 2 2 4 2" xfId="3318" xr:uid="{00000000-0005-0000-0000-0000D2880000}"/>
    <cellStyle name="Normal 3 2 4 2 2 4 2 2" xfId="8701" xr:uid="{00000000-0005-0000-0000-0000D3880000}"/>
    <cellStyle name="Normal 3 2 4 2 2 4 2 3" xfId="11169" xr:uid="{00000000-0005-0000-0000-0000D4880000}"/>
    <cellStyle name="Normal 3 2 4 2 2 4 2 4" xfId="5559" xr:uid="{00000000-0005-0000-0000-0000D5880000}"/>
    <cellStyle name="Normal 3 2 4 2 2 4 3" xfId="8700" xr:uid="{00000000-0005-0000-0000-0000D6880000}"/>
    <cellStyle name="Normal 3 2 4 2 2 4 4" xfId="11168" xr:uid="{00000000-0005-0000-0000-0000D7880000}"/>
    <cellStyle name="Normal 3 2 4 2 2 4 5" xfId="4614" xr:uid="{00000000-0005-0000-0000-0000D8880000}"/>
    <cellStyle name="Normal 3 2 4 2 2 5" xfId="508" xr:uid="{00000000-0005-0000-0000-0000D9880000}"/>
    <cellStyle name="Normal 3 2 4 2 2 5 2" xfId="3492" xr:uid="{00000000-0005-0000-0000-0000DA880000}"/>
    <cellStyle name="Normal 3 2 4 2 2 5 2 2" xfId="8702" xr:uid="{00000000-0005-0000-0000-0000DB880000}"/>
    <cellStyle name="Normal 3 2 4 2 2 5 3" xfId="11170" xr:uid="{00000000-0005-0000-0000-0000DC880000}"/>
    <cellStyle name="Normal 3 2 4 2 2 5 4" xfId="4831" xr:uid="{00000000-0005-0000-0000-0000DD880000}"/>
    <cellStyle name="Normal 3 2 4 2 2 6" xfId="682" xr:uid="{00000000-0005-0000-0000-0000DE880000}"/>
    <cellStyle name="Normal 3 2 4 2 2 6 2" xfId="3666" xr:uid="{00000000-0005-0000-0000-0000DF880000}"/>
    <cellStyle name="Normal 3 2 4 2 2 6 2 2" xfId="8703" xr:uid="{00000000-0005-0000-0000-0000E0880000}"/>
    <cellStyle name="Normal 3 2 4 2 2 6 3" xfId="11171" xr:uid="{00000000-0005-0000-0000-0000E1880000}"/>
    <cellStyle name="Normal 3 2 4 2 2 6 4" xfId="5005" xr:uid="{00000000-0005-0000-0000-0000E2880000}"/>
    <cellStyle name="Normal 3 2 4 2 2 7" xfId="856" xr:uid="{00000000-0005-0000-0000-0000E3880000}"/>
    <cellStyle name="Normal 3 2 4 2 2 7 2" xfId="3840" xr:uid="{00000000-0005-0000-0000-0000E4880000}"/>
    <cellStyle name="Normal 3 2 4 2 2 7 2 2" xfId="8704" xr:uid="{00000000-0005-0000-0000-0000E5880000}"/>
    <cellStyle name="Normal 3 2 4 2 2 7 3" xfId="11172" xr:uid="{00000000-0005-0000-0000-0000E6880000}"/>
    <cellStyle name="Normal 3 2 4 2 2 7 4" xfId="5179" xr:uid="{00000000-0005-0000-0000-0000E7880000}"/>
    <cellStyle name="Normal 3 2 4 2 2 8" xfId="1031" xr:uid="{00000000-0005-0000-0000-0000E8880000}"/>
    <cellStyle name="Normal 3 2 4 2 2 8 2" xfId="4015" xr:uid="{00000000-0005-0000-0000-0000E9880000}"/>
    <cellStyle name="Normal 3 2 4 2 2 8 2 2" xfId="8705" xr:uid="{00000000-0005-0000-0000-0000EA880000}"/>
    <cellStyle name="Normal 3 2 4 2 2 8 3" xfId="11173" xr:uid="{00000000-0005-0000-0000-0000EB880000}"/>
    <cellStyle name="Normal 3 2 4 2 2 8 4" xfId="5353" xr:uid="{00000000-0005-0000-0000-0000EC880000}"/>
    <cellStyle name="Normal 3 2 4 2 2 9" xfId="1207" xr:uid="{00000000-0005-0000-0000-0000ED880000}"/>
    <cellStyle name="Normal 3 2 4 2 2 9 2" xfId="8706" xr:uid="{00000000-0005-0000-0000-0000EE880000}"/>
    <cellStyle name="Normal 3 2 4 2 2 9 3" xfId="11174" xr:uid="{00000000-0005-0000-0000-0000EF880000}"/>
    <cellStyle name="Normal 3 2 4 2 2 9 4" xfId="5428" xr:uid="{00000000-0005-0000-0000-0000F0880000}"/>
    <cellStyle name="Normal 3 2 4 2 20" xfId="2938" xr:uid="{00000000-0005-0000-0000-0000F1880000}"/>
    <cellStyle name="Normal 3 2 4 2 20 2" xfId="11892" xr:uid="{00000000-0005-0000-0000-0000F2880000}"/>
    <cellStyle name="Normal 3 2 4 2 21" xfId="3109" xr:uid="{00000000-0005-0000-0000-0000F3880000}"/>
    <cellStyle name="Normal 3 2 4 2 22" xfId="3168" xr:uid="{00000000-0005-0000-0000-0000F4880000}"/>
    <cellStyle name="Normal 3 2 4 2 23" xfId="4186" xr:uid="{00000000-0005-0000-0000-0000F5880000}"/>
    <cellStyle name="Normal 3 2 4 2 24" xfId="4358" xr:uid="{00000000-0005-0000-0000-0000F6880000}"/>
    <cellStyle name="Normal 3 2 4 2 3" xfId="319" xr:uid="{00000000-0005-0000-0000-0000F7880000}"/>
    <cellStyle name="Normal 3 2 4 2 3 10" xfId="1733" xr:uid="{00000000-0005-0000-0000-0000F8880000}"/>
    <cellStyle name="Normal 3 2 4 2 3 10 2" xfId="8708" xr:uid="{00000000-0005-0000-0000-0000F9880000}"/>
    <cellStyle name="Normal 3 2 4 2 3 10 3" xfId="11176" xr:uid="{00000000-0005-0000-0000-0000FA880000}"/>
    <cellStyle name="Normal 3 2 4 2 3 10 4" xfId="5911" xr:uid="{00000000-0005-0000-0000-0000FB880000}"/>
    <cellStyle name="Normal 3 2 4 2 3 11" xfId="1907" xr:uid="{00000000-0005-0000-0000-0000FC880000}"/>
    <cellStyle name="Normal 3 2 4 2 3 11 2" xfId="8709" xr:uid="{00000000-0005-0000-0000-0000FD880000}"/>
    <cellStyle name="Normal 3 2 4 2 3 11 3" xfId="11177" xr:uid="{00000000-0005-0000-0000-0000FE880000}"/>
    <cellStyle name="Normal 3 2 4 2 3 11 4" xfId="6085" xr:uid="{00000000-0005-0000-0000-0000FF880000}"/>
    <cellStyle name="Normal 3 2 4 2 3 12" xfId="2081" xr:uid="{00000000-0005-0000-0000-000000890000}"/>
    <cellStyle name="Normal 3 2 4 2 3 12 2" xfId="8710" xr:uid="{00000000-0005-0000-0000-000001890000}"/>
    <cellStyle name="Normal 3 2 4 2 3 12 3" xfId="11178" xr:uid="{00000000-0005-0000-0000-000002890000}"/>
    <cellStyle name="Normal 3 2 4 2 3 12 4" xfId="6259" xr:uid="{00000000-0005-0000-0000-000003890000}"/>
    <cellStyle name="Normal 3 2 4 2 3 13" xfId="2257" xr:uid="{00000000-0005-0000-0000-000004890000}"/>
    <cellStyle name="Normal 3 2 4 2 3 13 2" xfId="8711" xr:uid="{00000000-0005-0000-0000-000005890000}"/>
    <cellStyle name="Normal 3 2 4 2 3 13 3" xfId="11179" xr:uid="{00000000-0005-0000-0000-000006890000}"/>
    <cellStyle name="Normal 3 2 4 2 3 13 4" xfId="6433" xr:uid="{00000000-0005-0000-0000-000007890000}"/>
    <cellStyle name="Normal 3 2 4 2 3 14" xfId="2431" xr:uid="{00000000-0005-0000-0000-000008890000}"/>
    <cellStyle name="Normal 3 2 4 2 3 14 2" xfId="8712" xr:uid="{00000000-0005-0000-0000-000009890000}"/>
    <cellStyle name="Normal 3 2 4 2 3 14 3" xfId="11180" xr:uid="{00000000-0005-0000-0000-00000A890000}"/>
    <cellStyle name="Normal 3 2 4 2 3 14 4" xfId="6611" xr:uid="{00000000-0005-0000-0000-00000B890000}"/>
    <cellStyle name="Normal 3 2 4 2 3 15" xfId="2603" xr:uid="{00000000-0005-0000-0000-00000C890000}"/>
    <cellStyle name="Normal 3 2 4 2 3 15 2" xfId="8713" xr:uid="{00000000-0005-0000-0000-00000D890000}"/>
    <cellStyle name="Normal 3 2 4 2 3 15 3" xfId="11181" xr:uid="{00000000-0005-0000-0000-00000E890000}"/>
    <cellStyle name="Normal 3 2 4 2 3 15 4" xfId="6785" xr:uid="{00000000-0005-0000-0000-00000F890000}"/>
    <cellStyle name="Normal 3 2 4 2 3 16" xfId="2773" xr:uid="{00000000-0005-0000-0000-000010890000}"/>
    <cellStyle name="Normal 3 2 4 2 3 16 2" xfId="8707" xr:uid="{00000000-0005-0000-0000-000011890000}"/>
    <cellStyle name="Normal 3 2 4 2 3 17" xfId="2943" xr:uid="{00000000-0005-0000-0000-000012890000}"/>
    <cellStyle name="Normal 3 2 4 2 3 17 2" xfId="11175" xr:uid="{00000000-0005-0000-0000-000013890000}"/>
    <cellStyle name="Normal 3 2 4 2 3 18" xfId="3114" xr:uid="{00000000-0005-0000-0000-000014890000}"/>
    <cellStyle name="Normal 3 2 4 2 3 18 2" xfId="11897" xr:uid="{00000000-0005-0000-0000-000015890000}"/>
    <cellStyle name="Normal 3 2 4 2 3 19" xfId="3322" xr:uid="{00000000-0005-0000-0000-000016890000}"/>
    <cellStyle name="Normal 3 2 4 2 3 2" xfId="320" xr:uid="{00000000-0005-0000-0000-000017890000}"/>
    <cellStyle name="Normal 3 2 4 2 3 2 10" xfId="1908" xr:uid="{00000000-0005-0000-0000-000018890000}"/>
    <cellStyle name="Normal 3 2 4 2 3 2 10 2" xfId="8715" xr:uid="{00000000-0005-0000-0000-000019890000}"/>
    <cellStyle name="Normal 3 2 4 2 3 2 10 3" xfId="11183" xr:uid="{00000000-0005-0000-0000-00001A890000}"/>
    <cellStyle name="Normal 3 2 4 2 3 2 10 4" xfId="6086" xr:uid="{00000000-0005-0000-0000-00001B890000}"/>
    <cellStyle name="Normal 3 2 4 2 3 2 11" xfId="2082" xr:uid="{00000000-0005-0000-0000-00001C890000}"/>
    <cellStyle name="Normal 3 2 4 2 3 2 11 2" xfId="8716" xr:uid="{00000000-0005-0000-0000-00001D890000}"/>
    <cellStyle name="Normal 3 2 4 2 3 2 11 3" xfId="11184" xr:uid="{00000000-0005-0000-0000-00001E890000}"/>
    <cellStyle name="Normal 3 2 4 2 3 2 11 4" xfId="6260" xr:uid="{00000000-0005-0000-0000-00001F890000}"/>
    <cellStyle name="Normal 3 2 4 2 3 2 12" xfId="2258" xr:uid="{00000000-0005-0000-0000-000020890000}"/>
    <cellStyle name="Normal 3 2 4 2 3 2 12 2" xfId="8717" xr:uid="{00000000-0005-0000-0000-000021890000}"/>
    <cellStyle name="Normal 3 2 4 2 3 2 12 3" xfId="11185" xr:uid="{00000000-0005-0000-0000-000022890000}"/>
    <cellStyle name="Normal 3 2 4 2 3 2 12 4" xfId="6434" xr:uid="{00000000-0005-0000-0000-000023890000}"/>
    <cellStyle name="Normal 3 2 4 2 3 2 13" xfId="2432" xr:uid="{00000000-0005-0000-0000-000024890000}"/>
    <cellStyle name="Normal 3 2 4 2 3 2 13 2" xfId="8718" xr:uid="{00000000-0005-0000-0000-000025890000}"/>
    <cellStyle name="Normal 3 2 4 2 3 2 13 3" xfId="11186" xr:uid="{00000000-0005-0000-0000-000026890000}"/>
    <cellStyle name="Normal 3 2 4 2 3 2 13 4" xfId="6612" xr:uid="{00000000-0005-0000-0000-000027890000}"/>
    <cellStyle name="Normal 3 2 4 2 3 2 14" xfId="2604" xr:uid="{00000000-0005-0000-0000-000028890000}"/>
    <cellStyle name="Normal 3 2 4 2 3 2 14 2" xfId="8719" xr:uid="{00000000-0005-0000-0000-000029890000}"/>
    <cellStyle name="Normal 3 2 4 2 3 2 14 3" xfId="11187" xr:uid="{00000000-0005-0000-0000-00002A890000}"/>
    <cellStyle name="Normal 3 2 4 2 3 2 14 4" xfId="6786" xr:uid="{00000000-0005-0000-0000-00002B890000}"/>
    <cellStyle name="Normal 3 2 4 2 3 2 15" xfId="2774" xr:uid="{00000000-0005-0000-0000-00002C890000}"/>
    <cellStyle name="Normal 3 2 4 2 3 2 15 2" xfId="8714" xr:uid="{00000000-0005-0000-0000-00002D890000}"/>
    <cellStyle name="Normal 3 2 4 2 3 2 16" xfId="2944" xr:uid="{00000000-0005-0000-0000-00002E890000}"/>
    <cellStyle name="Normal 3 2 4 2 3 2 16 2" xfId="11182" xr:uid="{00000000-0005-0000-0000-00002F890000}"/>
    <cellStyle name="Normal 3 2 4 2 3 2 17" xfId="3115" xr:uid="{00000000-0005-0000-0000-000030890000}"/>
    <cellStyle name="Normal 3 2 4 2 3 2 17 2" xfId="11898" xr:uid="{00000000-0005-0000-0000-000031890000}"/>
    <cellStyle name="Normal 3 2 4 2 3 2 18" xfId="3323" xr:uid="{00000000-0005-0000-0000-000032890000}"/>
    <cellStyle name="Normal 3 2 4 2 3 2 19" xfId="4192" xr:uid="{00000000-0005-0000-0000-000033890000}"/>
    <cellStyle name="Normal 3 2 4 2 3 2 2" xfId="513" xr:uid="{00000000-0005-0000-0000-000034890000}"/>
    <cellStyle name="Normal 3 2 4 2 3 2 2 2" xfId="3497" xr:uid="{00000000-0005-0000-0000-000035890000}"/>
    <cellStyle name="Normal 3 2 4 2 3 2 2 2 2" xfId="8720" xr:uid="{00000000-0005-0000-0000-000036890000}"/>
    <cellStyle name="Normal 3 2 4 2 3 2 2 3" xfId="11188" xr:uid="{00000000-0005-0000-0000-000037890000}"/>
    <cellStyle name="Normal 3 2 4 2 3 2 2 4" xfId="4619" xr:uid="{00000000-0005-0000-0000-000038890000}"/>
    <cellStyle name="Normal 3 2 4 2 3 2 20" xfId="4364" xr:uid="{00000000-0005-0000-0000-000039890000}"/>
    <cellStyle name="Normal 3 2 4 2 3 2 3" xfId="687" xr:uid="{00000000-0005-0000-0000-00003A890000}"/>
    <cellStyle name="Normal 3 2 4 2 3 2 3 2" xfId="3671" xr:uid="{00000000-0005-0000-0000-00003B890000}"/>
    <cellStyle name="Normal 3 2 4 2 3 2 3 2 2" xfId="8721" xr:uid="{00000000-0005-0000-0000-00003C890000}"/>
    <cellStyle name="Normal 3 2 4 2 3 2 3 3" xfId="11189" xr:uid="{00000000-0005-0000-0000-00003D890000}"/>
    <cellStyle name="Normal 3 2 4 2 3 2 3 4" xfId="4836" xr:uid="{00000000-0005-0000-0000-00003E890000}"/>
    <cellStyle name="Normal 3 2 4 2 3 2 4" xfId="861" xr:uid="{00000000-0005-0000-0000-00003F890000}"/>
    <cellStyle name="Normal 3 2 4 2 3 2 4 2" xfId="3845" xr:uid="{00000000-0005-0000-0000-000040890000}"/>
    <cellStyle name="Normal 3 2 4 2 3 2 4 2 2" xfId="8722" xr:uid="{00000000-0005-0000-0000-000041890000}"/>
    <cellStyle name="Normal 3 2 4 2 3 2 4 3" xfId="11190" xr:uid="{00000000-0005-0000-0000-000042890000}"/>
    <cellStyle name="Normal 3 2 4 2 3 2 4 4" xfId="5010" xr:uid="{00000000-0005-0000-0000-000043890000}"/>
    <cellStyle name="Normal 3 2 4 2 3 2 5" xfId="1036" xr:uid="{00000000-0005-0000-0000-000044890000}"/>
    <cellStyle name="Normal 3 2 4 2 3 2 5 2" xfId="4020" xr:uid="{00000000-0005-0000-0000-000045890000}"/>
    <cellStyle name="Normal 3 2 4 2 3 2 5 2 2" xfId="8723" xr:uid="{00000000-0005-0000-0000-000046890000}"/>
    <cellStyle name="Normal 3 2 4 2 3 2 5 3" xfId="11191" xr:uid="{00000000-0005-0000-0000-000047890000}"/>
    <cellStyle name="Normal 3 2 4 2 3 2 5 4" xfId="5184" xr:uid="{00000000-0005-0000-0000-000048890000}"/>
    <cellStyle name="Normal 3 2 4 2 3 2 6" xfId="1212" xr:uid="{00000000-0005-0000-0000-000049890000}"/>
    <cellStyle name="Normal 3 2 4 2 3 2 6 2" xfId="8724" xr:uid="{00000000-0005-0000-0000-00004A890000}"/>
    <cellStyle name="Normal 3 2 4 2 3 2 6 3" xfId="11192" xr:uid="{00000000-0005-0000-0000-00004B890000}"/>
    <cellStyle name="Normal 3 2 4 2 3 2 6 4" xfId="5358" xr:uid="{00000000-0005-0000-0000-00004C890000}"/>
    <cellStyle name="Normal 3 2 4 2 3 2 7" xfId="1386" xr:uid="{00000000-0005-0000-0000-00004D890000}"/>
    <cellStyle name="Normal 3 2 4 2 3 2 7 2" xfId="8725" xr:uid="{00000000-0005-0000-0000-00004E890000}"/>
    <cellStyle name="Normal 3 2 4 2 3 2 7 3" xfId="11193" xr:uid="{00000000-0005-0000-0000-00004F890000}"/>
    <cellStyle name="Normal 3 2 4 2 3 2 7 4" xfId="5564" xr:uid="{00000000-0005-0000-0000-000050890000}"/>
    <cellStyle name="Normal 3 2 4 2 3 2 8" xfId="1560" xr:uid="{00000000-0005-0000-0000-000051890000}"/>
    <cellStyle name="Normal 3 2 4 2 3 2 8 2" xfId="8726" xr:uid="{00000000-0005-0000-0000-000052890000}"/>
    <cellStyle name="Normal 3 2 4 2 3 2 8 3" xfId="11194" xr:uid="{00000000-0005-0000-0000-000053890000}"/>
    <cellStyle name="Normal 3 2 4 2 3 2 8 4" xfId="5738" xr:uid="{00000000-0005-0000-0000-000054890000}"/>
    <cellStyle name="Normal 3 2 4 2 3 2 9" xfId="1734" xr:uid="{00000000-0005-0000-0000-000055890000}"/>
    <cellStyle name="Normal 3 2 4 2 3 2 9 2" xfId="8727" xr:uid="{00000000-0005-0000-0000-000056890000}"/>
    <cellStyle name="Normal 3 2 4 2 3 2 9 3" xfId="11195" xr:uid="{00000000-0005-0000-0000-000057890000}"/>
    <cellStyle name="Normal 3 2 4 2 3 2 9 4" xfId="5912" xr:uid="{00000000-0005-0000-0000-000058890000}"/>
    <cellStyle name="Normal 3 2 4 2 3 20" xfId="4191" xr:uid="{00000000-0005-0000-0000-000059890000}"/>
    <cellStyle name="Normal 3 2 4 2 3 21" xfId="4363" xr:uid="{00000000-0005-0000-0000-00005A890000}"/>
    <cellStyle name="Normal 3 2 4 2 3 3" xfId="512" xr:uid="{00000000-0005-0000-0000-00005B890000}"/>
    <cellStyle name="Normal 3 2 4 2 3 3 2" xfId="3496" xr:uid="{00000000-0005-0000-0000-00005C890000}"/>
    <cellStyle name="Normal 3 2 4 2 3 3 2 2" xfId="8728" xr:uid="{00000000-0005-0000-0000-00005D890000}"/>
    <cellStyle name="Normal 3 2 4 2 3 3 3" xfId="11196" xr:uid="{00000000-0005-0000-0000-00005E890000}"/>
    <cellStyle name="Normal 3 2 4 2 3 3 4" xfId="4618" xr:uid="{00000000-0005-0000-0000-00005F890000}"/>
    <cellStyle name="Normal 3 2 4 2 3 4" xfId="686" xr:uid="{00000000-0005-0000-0000-000060890000}"/>
    <cellStyle name="Normal 3 2 4 2 3 4 2" xfId="3670" xr:uid="{00000000-0005-0000-0000-000061890000}"/>
    <cellStyle name="Normal 3 2 4 2 3 4 2 2" xfId="8729" xr:uid="{00000000-0005-0000-0000-000062890000}"/>
    <cellStyle name="Normal 3 2 4 2 3 4 3" xfId="11197" xr:uid="{00000000-0005-0000-0000-000063890000}"/>
    <cellStyle name="Normal 3 2 4 2 3 4 4" xfId="4835" xr:uid="{00000000-0005-0000-0000-000064890000}"/>
    <cellStyle name="Normal 3 2 4 2 3 5" xfId="860" xr:uid="{00000000-0005-0000-0000-000065890000}"/>
    <cellStyle name="Normal 3 2 4 2 3 5 2" xfId="3844" xr:uid="{00000000-0005-0000-0000-000066890000}"/>
    <cellStyle name="Normal 3 2 4 2 3 5 2 2" xfId="8730" xr:uid="{00000000-0005-0000-0000-000067890000}"/>
    <cellStyle name="Normal 3 2 4 2 3 5 3" xfId="11198" xr:uid="{00000000-0005-0000-0000-000068890000}"/>
    <cellStyle name="Normal 3 2 4 2 3 5 4" xfId="5009" xr:uid="{00000000-0005-0000-0000-000069890000}"/>
    <cellStyle name="Normal 3 2 4 2 3 6" xfId="1035" xr:uid="{00000000-0005-0000-0000-00006A890000}"/>
    <cellStyle name="Normal 3 2 4 2 3 6 2" xfId="4019" xr:uid="{00000000-0005-0000-0000-00006B890000}"/>
    <cellStyle name="Normal 3 2 4 2 3 6 2 2" xfId="8731" xr:uid="{00000000-0005-0000-0000-00006C890000}"/>
    <cellStyle name="Normal 3 2 4 2 3 6 3" xfId="11199" xr:uid="{00000000-0005-0000-0000-00006D890000}"/>
    <cellStyle name="Normal 3 2 4 2 3 6 4" xfId="5183" xr:uid="{00000000-0005-0000-0000-00006E890000}"/>
    <cellStyle name="Normal 3 2 4 2 3 7" xfId="1211" xr:uid="{00000000-0005-0000-0000-00006F890000}"/>
    <cellStyle name="Normal 3 2 4 2 3 7 2" xfId="8732" xr:uid="{00000000-0005-0000-0000-000070890000}"/>
    <cellStyle name="Normal 3 2 4 2 3 7 3" xfId="11200" xr:uid="{00000000-0005-0000-0000-000071890000}"/>
    <cellStyle name="Normal 3 2 4 2 3 7 4" xfId="5357" xr:uid="{00000000-0005-0000-0000-000072890000}"/>
    <cellStyle name="Normal 3 2 4 2 3 8" xfId="1385" xr:uid="{00000000-0005-0000-0000-000073890000}"/>
    <cellStyle name="Normal 3 2 4 2 3 8 2" xfId="8733" xr:uid="{00000000-0005-0000-0000-000074890000}"/>
    <cellStyle name="Normal 3 2 4 2 3 8 3" xfId="11201" xr:uid="{00000000-0005-0000-0000-000075890000}"/>
    <cellStyle name="Normal 3 2 4 2 3 8 4" xfId="5563" xr:uid="{00000000-0005-0000-0000-000076890000}"/>
    <cellStyle name="Normal 3 2 4 2 3 9" xfId="1559" xr:uid="{00000000-0005-0000-0000-000077890000}"/>
    <cellStyle name="Normal 3 2 4 2 3 9 2" xfId="8734" xr:uid="{00000000-0005-0000-0000-000078890000}"/>
    <cellStyle name="Normal 3 2 4 2 3 9 3" xfId="11202" xr:uid="{00000000-0005-0000-0000-000079890000}"/>
    <cellStyle name="Normal 3 2 4 2 3 9 4" xfId="5737" xr:uid="{00000000-0005-0000-0000-00007A890000}"/>
    <cellStyle name="Normal 3 2 4 2 4" xfId="321" xr:uid="{00000000-0005-0000-0000-00007B890000}"/>
    <cellStyle name="Normal 3 2 4 2 4 10" xfId="1909" xr:uid="{00000000-0005-0000-0000-00007C890000}"/>
    <cellStyle name="Normal 3 2 4 2 4 10 2" xfId="8736" xr:uid="{00000000-0005-0000-0000-00007D890000}"/>
    <cellStyle name="Normal 3 2 4 2 4 10 3" xfId="11204" xr:uid="{00000000-0005-0000-0000-00007E890000}"/>
    <cellStyle name="Normal 3 2 4 2 4 10 4" xfId="6087" xr:uid="{00000000-0005-0000-0000-00007F890000}"/>
    <cellStyle name="Normal 3 2 4 2 4 11" xfId="2083" xr:uid="{00000000-0005-0000-0000-000080890000}"/>
    <cellStyle name="Normal 3 2 4 2 4 11 2" xfId="8737" xr:uid="{00000000-0005-0000-0000-000081890000}"/>
    <cellStyle name="Normal 3 2 4 2 4 11 3" xfId="11205" xr:uid="{00000000-0005-0000-0000-000082890000}"/>
    <cellStyle name="Normal 3 2 4 2 4 11 4" xfId="6261" xr:uid="{00000000-0005-0000-0000-000083890000}"/>
    <cellStyle name="Normal 3 2 4 2 4 12" xfId="2259" xr:uid="{00000000-0005-0000-0000-000084890000}"/>
    <cellStyle name="Normal 3 2 4 2 4 12 2" xfId="8738" xr:uid="{00000000-0005-0000-0000-000085890000}"/>
    <cellStyle name="Normal 3 2 4 2 4 12 3" xfId="11206" xr:uid="{00000000-0005-0000-0000-000086890000}"/>
    <cellStyle name="Normal 3 2 4 2 4 12 4" xfId="6435" xr:uid="{00000000-0005-0000-0000-000087890000}"/>
    <cellStyle name="Normal 3 2 4 2 4 13" xfId="2433" xr:uid="{00000000-0005-0000-0000-000088890000}"/>
    <cellStyle name="Normal 3 2 4 2 4 13 2" xfId="8739" xr:uid="{00000000-0005-0000-0000-000089890000}"/>
    <cellStyle name="Normal 3 2 4 2 4 13 3" xfId="11207" xr:uid="{00000000-0005-0000-0000-00008A890000}"/>
    <cellStyle name="Normal 3 2 4 2 4 13 4" xfId="6613" xr:uid="{00000000-0005-0000-0000-00008B890000}"/>
    <cellStyle name="Normal 3 2 4 2 4 14" xfId="2605" xr:uid="{00000000-0005-0000-0000-00008C890000}"/>
    <cellStyle name="Normal 3 2 4 2 4 14 2" xfId="8740" xr:uid="{00000000-0005-0000-0000-00008D890000}"/>
    <cellStyle name="Normal 3 2 4 2 4 14 3" xfId="11208" xr:uid="{00000000-0005-0000-0000-00008E890000}"/>
    <cellStyle name="Normal 3 2 4 2 4 14 4" xfId="6787" xr:uid="{00000000-0005-0000-0000-00008F890000}"/>
    <cellStyle name="Normal 3 2 4 2 4 15" xfId="2775" xr:uid="{00000000-0005-0000-0000-000090890000}"/>
    <cellStyle name="Normal 3 2 4 2 4 15 2" xfId="8735" xr:uid="{00000000-0005-0000-0000-000091890000}"/>
    <cellStyle name="Normal 3 2 4 2 4 16" xfId="2945" xr:uid="{00000000-0005-0000-0000-000092890000}"/>
    <cellStyle name="Normal 3 2 4 2 4 16 2" xfId="11203" xr:uid="{00000000-0005-0000-0000-000093890000}"/>
    <cellStyle name="Normal 3 2 4 2 4 17" xfId="3116" xr:uid="{00000000-0005-0000-0000-000094890000}"/>
    <cellStyle name="Normal 3 2 4 2 4 17 2" xfId="11899" xr:uid="{00000000-0005-0000-0000-000095890000}"/>
    <cellStyle name="Normal 3 2 4 2 4 18" xfId="3324" xr:uid="{00000000-0005-0000-0000-000096890000}"/>
    <cellStyle name="Normal 3 2 4 2 4 19" xfId="4193" xr:uid="{00000000-0005-0000-0000-000097890000}"/>
    <cellStyle name="Normal 3 2 4 2 4 2" xfId="514" xr:uid="{00000000-0005-0000-0000-000098890000}"/>
    <cellStyle name="Normal 3 2 4 2 4 2 2" xfId="3498" xr:uid="{00000000-0005-0000-0000-000099890000}"/>
    <cellStyle name="Normal 3 2 4 2 4 2 2 2" xfId="8741" xr:uid="{00000000-0005-0000-0000-00009A890000}"/>
    <cellStyle name="Normal 3 2 4 2 4 2 3" xfId="11209" xr:uid="{00000000-0005-0000-0000-00009B890000}"/>
    <cellStyle name="Normal 3 2 4 2 4 2 4" xfId="4620" xr:uid="{00000000-0005-0000-0000-00009C890000}"/>
    <cellStyle name="Normal 3 2 4 2 4 20" xfId="4365" xr:uid="{00000000-0005-0000-0000-00009D890000}"/>
    <cellStyle name="Normal 3 2 4 2 4 3" xfId="688" xr:uid="{00000000-0005-0000-0000-00009E890000}"/>
    <cellStyle name="Normal 3 2 4 2 4 3 2" xfId="3672" xr:uid="{00000000-0005-0000-0000-00009F890000}"/>
    <cellStyle name="Normal 3 2 4 2 4 3 2 2" xfId="8742" xr:uid="{00000000-0005-0000-0000-0000A0890000}"/>
    <cellStyle name="Normal 3 2 4 2 4 3 3" xfId="11210" xr:uid="{00000000-0005-0000-0000-0000A1890000}"/>
    <cellStyle name="Normal 3 2 4 2 4 3 4" xfId="4837" xr:uid="{00000000-0005-0000-0000-0000A2890000}"/>
    <cellStyle name="Normal 3 2 4 2 4 4" xfId="862" xr:uid="{00000000-0005-0000-0000-0000A3890000}"/>
    <cellStyle name="Normal 3 2 4 2 4 4 2" xfId="3846" xr:uid="{00000000-0005-0000-0000-0000A4890000}"/>
    <cellStyle name="Normal 3 2 4 2 4 4 2 2" xfId="8743" xr:uid="{00000000-0005-0000-0000-0000A5890000}"/>
    <cellStyle name="Normal 3 2 4 2 4 4 3" xfId="11211" xr:uid="{00000000-0005-0000-0000-0000A6890000}"/>
    <cellStyle name="Normal 3 2 4 2 4 4 4" xfId="5011" xr:uid="{00000000-0005-0000-0000-0000A7890000}"/>
    <cellStyle name="Normal 3 2 4 2 4 5" xfId="1037" xr:uid="{00000000-0005-0000-0000-0000A8890000}"/>
    <cellStyle name="Normal 3 2 4 2 4 5 2" xfId="4021" xr:uid="{00000000-0005-0000-0000-0000A9890000}"/>
    <cellStyle name="Normal 3 2 4 2 4 5 2 2" xfId="8744" xr:uid="{00000000-0005-0000-0000-0000AA890000}"/>
    <cellStyle name="Normal 3 2 4 2 4 5 3" xfId="11212" xr:uid="{00000000-0005-0000-0000-0000AB890000}"/>
    <cellStyle name="Normal 3 2 4 2 4 5 4" xfId="5185" xr:uid="{00000000-0005-0000-0000-0000AC890000}"/>
    <cellStyle name="Normal 3 2 4 2 4 6" xfId="1213" xr:uid="{00000000-0005-0000-0000-0000AD890000}"/>
    <cellStyle name="Normal 3 2 4 2 4 6 2" xfId="8745" xr:uid="{00000000-0005-0000-0000-0000AE890000}"/>
    <cellStyle name="Normal 3 2 4 2 4 6 3" xfId="11213" xr:uid="{00000000-0005-0000-0000-0000AF890000}"/>
    <cellStyle name="Normal 3 2 4 2 4 6 4" xfId="5359" xr:uid="{00000000-0005-0000-0000-0000B0890000}"/>
    <cellStyle name="Normal 3 2 4 2 4 7" xfId="1387" xr:uid="{00000000-0005-0000-0000-0000B1890000}"/>
    <cellStyle name="Normal 3 2 4 2 4 7 2" xfId="8746" xr:uid="{00000000-0005-0000-0000-0000B2890000}"/>
    <cellStyle name="Normal 3 2 4 2 4 7 3" xfId="11214" xr:uid="{00000000-0005-0000-0000-0000B3890000}"/>
    <cellStyle name="Normal 3 2 4 2 4 7 4" xfId="5565" xr:uid="{00000000-0005-0000-0000-0000B4890000}"/>
    <cellStyle name="Normal 3 2 4 2 4 8" xfId="1561" xr:uid="{00000000-0005-0000-0000-0000B5890000}"/>
    <cellStyle name="Normal 3 2 4 2 4 8 2" xfId="8747" xr:uid="{00000000-0005-0000-0000-0000B6890000}"/>
    <cellStyle name="Normal 3 2 4 2 4 8 3" xfId="11215" xr:uid="{00000000-0005-0000-0000-0000B7890000}"/>
    <cellStyle name="Normal 3 2 4 2 4 8 4" xfId="5739" xr:uid="{00000000-0005-0000-0000-0000B8890000}"/>
    <cellStyle name="Normal 3 2 4 2 4 9" xfId="1735" xr:uid="{00000000-0005-0000-0000-0000B9890000}"/>
    <cellStyle name="Normal 3 2 4 2 4 9 2" xfId="8748" xr:uid="{00000000-0005-0000-0000-0000BA890000}"/>
    <cellStyle name="Normal 3 2 4 2 4 9 3" xfId="11216" xr:uid="{00000000-0005-0000-0000-0000BB890000}"/>
    <cellStyle name="Normal 3 2 4 2 4 9 4" xfId="5913" xr:uid="{00000000-0005-0000-0000-0000BC890000}"/>
    <cellStyle name="Normal 3 2 4 2 5" xfId="314" xr:uid="{00000000-0005-0000-0000-0000BD890000}"/>
    <cellStyle name="Normal 3 2 4 2 5 2" xfId="3317" xr:uid="{00000000-0005-0000-0000-0000BE890000}"/>
    <cellStyle name="Normal 3 2 4 2 5 2 2" xfId="8750" xr:uid="{00000000-0005-0000-0000-0000BF890000}"/>
    <cellStyle name="Normal 3 2 4 2 5 2 3" xfId="11218" xr:uid="{00000000-0005-0000-0000-0000C0890000}"/>
    <cellStyle name="Normal 3 2 4 2 5 2 4" xfId="5558" xr:uid="{00000000-0005-0000-0000-0000C1890000}"/>
    <cellStyle name="Normal 3 2 4 2 5 3" xfId="8749" xr:uid="{00000000-0005-0000-0000-0000C2890000}"/>
    <cellStyle name="Normal 3 2 4 2 5 4" xfId="11217" xr:uid="{00000000-0005-0000-0000-0000C3890000}"/>
    <cellStyle name="Normal 3 2 4 2 5 5" xfId="4613" xr:uid="{00000000-0005-0000-0000-0000C4890000}"/>
    <cellStyle name="Normal 3 2 4 2 6" xfId="507" xr:uid="{00000000-0005-0000-0000-0000C5890000}"/>
    <cellStyle name="Normal 3 2 4 2 6 2" xfId="3491" xr:uid="{00000000-0005-0000-0000-0000C6890000}"/>
    <cellStyle name="Normal 3 2 4 2 6 2 2" xfId="8751" xr:uid="{00000000-0005-0000-0000-0000C7890000}"/>
    <cellStyle name="Normal 3 2 4 2 6 3" xfId="11219" xr:uid="{00000000-0005-0000-0000-0000C8890000}"/>
    <cellStyle name="Normal 3 2 4 2 6 4" xfId="4830" xr:uid="{00000000-0005-0000-0000-0000C9890000}"/>
    <cellStyle name="Normal 3 2 4 2 7" xfId="681" xr:uid="{00000000-0005-0000-0000-0000CA890000}"/>
    <cellStyle name="Normal 3 2 4 2 7 2" xfId="3665" xr:uid="{00000000-0005-0000-0000-0000CB890000}"/>
    <cellStyle name="Normal 3 2 4 2 7 2 2" xfId="8752" xr:uid="{00000000-0005-0000-0000-0000CC890000}"/>
    <cellStyle name="Normal 3 2 4 2 7 3" xfId="11220" xr:uid="{00000000-0005-0000-0000-0000CD890000}"/>
    <cellStyle name="Normal 3 2 4 2 7 4" xfId="5004" xr:uid="{00000000-0005-0000-0000-0000CE890000}"/>
    <cellStyle name="Normal 3 2 4 2 8" xfId="855" xr:uid="{00000000-0005-0000-0000-0000CF890000}"/>
    <cellStyle name="Normal 3 2 4 2 8 2" xfId="3839" xr:uid="{00000000-0005-0000-0000-0000D0890000}"/>
    <cellStyle name="Normal 3 2 4 2 8 2 2" xfId="8753" xr:uid="{00000000-0005-0000-0000-0000D1890000}"/>
    <cellStyle name="Normal 3 2 4 2 8 3" xfId="11221" xr:uid="{00000000-0005-0000-0000-0000D2890000}"/>
    <cellStyle name="Normal 3 2 4 2 8 4" xfId="5178" xr:uid="{00000000-0005-0000-0000-0000D3890000}"/>
    <cellStyle name="Normal 3 2 4 2 9" xfId="1030" xr:uid="{00000000-0005-0000-0000-0000D4890000}"/>
    <cellStyle name="Normal 3 2 4 2 9 2" xfId="4014" xr:uid="{00000000-0005-0000-0000-0000D5890000}"/>
    <cellStyle name="Normal 3 2 4 2 9 2 2" xfId="8754" xr:uid="{00000000-0005-0000-0000-0000D6890000}"/>
    <cellStyle name="Normal 3 2 4 2 9 3" xfId="11222" xr:uid="{00000000-0005-0000-0000-0000D7890000}"/>
    <cellStyle name="Normal 3 2 4 2 9 4" xfId="5352" xr:uid="{00000000-0005-0000-0000-0000D8890000}"/>
    <cellStyle name="Normal 3 2 4 20" xfId="2597" xr:uid="{00000000-0005-0000-0000-0000D9890000}"/>
    <cellStyle name="Normal 3 2 4 20 2" xfId="8630" xr:uid="{00000000-0005-0000-0000-0000DA890000}"/>
    <cellStyle name="Normal 3 2 4 21" xfId="2767" xr:uid="{00000000-0005-0000-0000-0000DB890000}"/>
    <cellStyle name="Normal 3 2 4 21 2" xfId="11098" xr:uid="{00000000-0005-0000-0000-0000DC890000}"/>
    <cellStyle name="Normal 3 2 4 22" xfId="2937" xr:uid="{00000000-0005-0000-0000-0000DD890000}"/>
    <cellStyle name="Normal 3 2 4 22 2" xfId="11891" xr:uid="{00000000-0005-0000-0000-0000DE890000}"/>
    <cellStyle name="Normal 3 2 4 23" xfId="3108" xr:uid="{00000000-0005-0000-0000-0000DF890000}"/>
    <cellStyle name="Normal 3 2 4 24" xfId="3157" xr:uid="{00000000-0005-0000-0000-0000E0890000}"/>
    <cellStyle name="Normal 3 2 4 25" xfId="4185" xr:uid="{00000000-0005-0000-0000-0000E1890000}"/>
    <cellStyle name="Normal 3 2 4 26" xfId="4357" xr:uid="{00000000-0005-0000-0000-0000E2890000}"/>
    <cellStyle name="Normal 3 2 4 3" xfId="125" xr:uid="{00000000-0005-0000-0000-0000E3890000}"/>
    <cellStyle name="Normal 3 2 4 3 10" xfId="1388" xr:uid="{00000000-0005-0000-0000-0000E4890000}"/>
    <cellStyle name="Normal 3 2 4 3 10 2" xfId="8756" xr:uid="{00000000-0005-0000-0000-0000E5890000}"/>
    <cellStyle name="Normal 3 2 4 3 10 3" xfId="11224" xr:uid="{00000000-0005-0000-0000-0000E6890000}"/>
    <cellStyle name="Normal 3 2 4 3 10 4" xfId="5740" xr:uid="{00000000-0005-0000-0000-0000E7890000}"/>
    <cellStyle name="Normal 3 2 4 3 11" xfId="1562" xr:uid="{00000000-0005-0000-0000-0000E8890000}"/>
    <cellStyle name="Normal 3 2 4 3 11 2" xfId="8757" xr:uid="{00000000-0005-0000-0000-0000E9890000}"/>
    <cellStyle name="Normal 3 2 4 3 11 3" xfId="11225" xr:uid="{00000000-0005-0000-0000-0000EA890000}"/>
    <cellStyle name="Normal 3 2 4 3 11 4" xfId="5914" xr:uid="{00000000-0005-0000-0000-0000EB890000}"/>
    <cellStyle name="Normal 3 2 4 3 12" xfId="1736" xr:uid="{00000000-0005-0000-0000-0000EC890000}"/>
    <cellStyle name="Normal 3 2 4 3 12 2" xfId="8758" xr:uid="{00000000-0005-0000-0000-0000ED890000}"/>
    <cellStyle name="Normal 3 2 4 3 12 3" xfId="11226" xr:uid="{00000000-0005-0000-0000-0000EE890000}"/>
    <cellStyle name="Normal 3 2 4 3 12 4" xfId="6088" xr:uid="{00000000-0005-0000-0000-0000EF890000}"/>
    <cellStyle name="Normal 3 2 4 3 13" xfId="1910" xr:uid="{00000000-0005-0000-0000-0000F0890000}"/>
    <cellStyle name="Normal 3 2 4 3 13 2" xfId="8759" xr:uid="{00000000-0005-0000-0000-0000F1890000}"/>
    <cellStyle name="Normal 3 2 4 3 13 3" xfId="11227" xr:uid="{00000000-0005-0000-0000-0000F2890000}"/>
    <cellStyle name="Normal 3 2 4 3 13 4" xfId="6262" xr:uid="{00000000-0005-0000-0000-0000F3890000}"/>
    <cellStyle name="Normal 3 2 4 3 14" xfId="2084" xr:uid="{00000000-0005-0000-0000-0000F4890000}"/>
    <cellStyle name="Normal 3 2 4 3 14 2" xfId="8760" xr:uid="{00000000-0005-0000-0000-0000F5890000}"/>
    <cellStyle name="Normal 3 2 4 3 14 3" xfId="11228" xr:uid="{00000000-0005-0000-0000-0000F6890000}"/>
    <cellStyle name="Normal 3 2 4 3 14 4" xfId="6436" xr:uid="{00000000-0005-0000-0000-0000F7890000}"/>
    <cellStyle name="Normal 3 2 4 3 15" xfId="2260" xr:uid="{00000000-0005-0000-0000-0000F8890000}"/>
    <cellStyle name="Normal 3 2 4 3 15 2" xfId="8761" xr:uid="{00000000-0005-0000-0000-0000F9890000}"/>
    <cellStyle name="Normal 3 2 4 3 15 3" xfId="11229" xr:uid="{00000000-0005-0000-0000-0000FA890000}"/>
    <cellStyle name="Normal 3 2 4 3 15 4" xfId="6614" xr:uid="{00000000-0005-0000-0000-0000FB890000}"/>
    <cellStyle name="Normal 3 2 4 3 16" xfId="2434" xr:uid="{00000000-0005-0000-0000-0000FC890000}"/>
    <cellStyle name="Normal 3 2 4 3 16 2" xfId="8762" xr:uid="{00000000-0005-0000-0000-0000FD890000}"/>
    <cellStyle name="Normal 3 2 4 3 16 3" xfId="11230" xr:uid="{00000000-0005-0000-0000-0000FE890000}"/>
    <cellStyle name="Normal 3 2 4 3 16 4" xfId="6788" xr:uid="{00000000-0005-0000-0000-0000FF890000}"/>
    <cellStyle name="Normal 3 2 4 3 17" xfId="2606" xr:uid="{00000000-0005-0000-0000-0000008A0000}"/>
    <cellStyle name="Normal 3 2 4 3 17 2" xfId="8755" xr:uid="{00000000-0005-0000-0000-0000018A0000}"/>
    <cellStyle name="Normal 3 2 4 3 18" xfId="2776" xr:uid="{00000000-0005-0000-0000-0000028A0000}"/>
    <cellStyle name="Normal 3 2 4 3 18 2" xfId="11223" xr:uid="{00000000-0005-0000-0000-0000038A0000}"/>
    <cellStyle name="Normal 3 2 4 3 19" xfId="2946" xr:uid="{00000000-0005-0000-0000-0000048A0000}"/>
    <cellStyle name="Normal 3 2 4 3 19 2" xfId="11900" xr:uid="{00000000-0005-0000-0000-0000058A0000}"/>
    <cellStyle name="Normal 3 2 4 3 2" xfId="323" xr:uid="{00000000-0005-0000-0000-0000068A0000}"/>
    <cellStyle name="Normal 3 2 4 3 2 10" xfId="1737" xr:uid="{00000000-0005-0000-0000-0000078A0000}"/>
    <cellStyle name="Normal 3 2 4 3 2 10 2" xfId="8764" xr:uid="{00000000-0005-0000-0000-0000088A0000}"/>
    <cellStyle name="Normal 3 2 4 3 2 10 3" xfId="11232" xr:uid="{00000000-0005-0000-0000-0000098A0000}"/>
    <cellStyle name="Normal 3 2 4 3 2 10 4" xfId="5915" xr:uid="{00000000-0005-0000-0000-00000A8A0000}"/>
    <cellStyle name="Normal 3 2 4 3 2 11" xfId="1911" xr:uid="{00000000-0005-0000-0000-00000B8A0000}"/>
    <cellStyle name="Normal 3 2 4 3 2 11 2" xfId="8765" xr:uid="{00000000-0005-0000-0000-00000C8A0000}"/>
    <cellStyle name="Normal 3 2 4 3 2 11 3" xfId="11233" xr:uid="{00000000-0005-0000-0000-00000D8A0000}"/>
    <cellStyle name="Normal 3 2 4 3 2 11 4" xfId="6089" xr:uid="{00000000-0005-0000-0000-00000E8A0000}"/>
    <cellStyle name="Normal 3 2 4 3 2 12" xfId="2085" xr:uid="{00000000-0005-0000-0000-00000F8A0000}"/>
    <cellStyle name="Normal 3 2 4 3 2 12 2" xfId="8766" xr:uid="{00000000-0005-0000-0000-0000108A0000}"/>
    <cellStyle name="Normal 3 2 4 3 2 12 3" xfId="11234" xr:uid="{00000000-0005-0000-0000-0000118A0000}"/>
    <cellStyle name="Normal 3 2 4 3 2 12 4" xfId="6263" xr:uid="{00000000-0005-0000-0000-0000128A0000}"/>
    <cellStyle name="Normal 3 2 4 3 2 13" xfId="2261" xr:uid="{00000000-0005-0000-0000-0000138A0000}"/>
    <cellStyle name="Normal 3 2 4 3 2 13 2" xfId="8767" xr:uid="{00000000-0005-0000-0000-0000148A0000}"/>
    <cellStyle name="Normal 3 2 4 3 2 13 3" xfId="11235" xr:uid="{00000000-0005-0000-0000-0000158A0000}"/>
    <cellStyle name="Normal 3 2 4 3 2 13 4" xfId="6437" xr:uid="{00000000-0005-0000-0000-0000168A0000}"/>
    <cellStyle name="Normal 3 2 4 3 2 14" xfId="2435" xr:uid="{00000000-0005-0000-0000-0000178A0000}"/>
    <cellStyle name="Normal 3 2 4 3 2 14 2" xfId="8768" xr:uid="{00000000-0005-0000-0000-0000188A0000}"/>
    <cellStyle name="Normal 3 2 4 3 2 14 3" xfId="11236" xr:uid="{00000000-0005-0000-0000-0000198A0000}"/>
    <cellStyle name="Normal 3 2 4 3 2 14 4" xfId="6615" xr:uid="{00000000-0005-0000-0000-00001A8A0000}"/>
    <cellStyle name="Normal 3 2 4 3 2 15" xfId="2607" xr:uid="{00000000-0005-0000-0000-00001B8A0000}"/>
    <cellStyle name="Normal 3 2 4 3 2 15 2" xfId="8769" xr:uid="{00000000-0005-0000-0000-00001C8A0000}"/>
    <cellStyle name="Normal 3 2 4 3 2 15 3" xfId="11237" xr:uid="{00000000-0005-0000-0000-00001D8A0000}"/>
    <cellStyle name="Normal 3 2 4 3 2 15 4" xfId="6789" xr:uid="{00000000-0005-0000-0000-00001E8A0000}"/>
    <cellStyle name="Normal 3 2 4 3 2 16" xfId="2777" xr:uid="{00000000-0005-0000-0000-00001F8A0000}"/>
    <cellStyle name="Normal 3 2 4 3 2 16 2" xfId="8763" xr:uid="{00000000-0005-0000-0000-0000208A0000}"/>
    <cellStyle name="Normal 3 2 4 3 2 17" xfId="2947" xr:uid="{00000000-0005-0000-0000-0000218A0000}"/>
    <cellStyle name="Normal 3 2 4 3 2 17 2" xfId="11231" xr:uid="{00000000-0005-0000-0000-0000228A0000}"/>
    <cellStyle name="Normal 3 2 4 3 2 18" xfId="3118" xr:uid="{00000000-0005-0000-0000-0000238A0000}"/>
    <cellStyle name="Normal 3 2 4 3 2 18 2" xfId="11901" xr:uid="{00000000-0005-0000-0000-0000248A0000}"/>
    <cellStyle name="Normal 3 2 4 3 2 19" xfId="3326" xr:uid="{00000000-0005-0000-0000-0000258A0000}"/>
    <cellStyle name="Normal 3 2 4 3 2 2" xfId="324" xr:uid="{00000000-0005-0000-0000-0000268A0000}"/>
    <cellStyle name="Normal 3 2 4 3 2 2 10" xfId="1912" xr:uid="{00000000-0005-0000-0000-0000278A0000}"/>
    <cellStyle name="Normal 3 2 4 3 2 2 10 2" xfId="8771" xr:uid="{00000000-0005-0000-0000-0000288A0000}"/>
    <cellStyle name="Normal 3 2 4 3 2 2 10 3" xfId="11239" xr:uid="{00000000-0005-0000-0000-0000298A0000}"/>
    <cellStyle name="Normal 3 2 4 3 2 2 10 4" xfId="6090" xr:uid="{00000000-0005-0000-0000-00002A8A0000}"/>
    <cellStyle name="Normal 3 2 4 3 2 2 11" xfId="2086" xr:uid="{00000000-0005-0000-0000-00002B8A0000}"/>
    <cellStyle name="Normal 3 2 4 3 2 2 11 2" xfId="8772" xr:uid="{00000000-0005-0000-0000-00002C8A0000}"/>
    <cellStyle name="Normal 3 2 4 3 2 2 11 3" xfId="11240" xr:uid="{00000000-0005-0000-0000-00002D8A0000}"/>
    <cellStyle name="Normal 3 2 4 3 2 2 11 4" xfId="6264" xr:uid="{00000000-0005-0000-0000-00002E8A0000}"/>
    <cellStyle name="Normal 3 2 4 3 2 2 12" xfId="2262" xr:uid="{00000000-0005-0000-0000-00002F8A0000}"/>
    <cellStyle name="Normal 3 2 4 3 2 2 12 2" xfId="8773" xr:uid="{00000000-0005-0000-0000-0000308A0000}"/>
    <cellStyle name="Normal 3 2 4 3 2 2 12 3" xfId="11241" xr:uid="{00000000-0005-0000-0000-0000318A0000}"/>
    <cellStyle name="Normal 3 2 4 3 2 2 12 4" xfId="6438" xr:uid="{00000000-0005-0000-0000-0000328A0000}"/>
    <cellStyle name="Normal 3 2 4 3 2 2 13" xfId="2436" xr:uid="{00000000-0005-0000-0000-0000338A0000}"/>
    <cellStyle name="Normal 3 2 4 3 2 2 13 2" xfId="8774" xr:uid="{00000000-0005-0000-0000-0000348A0000}"/>
    <cellStyle name="Normal 3 2 4 3 2 2 13 3" xfId="11242" xr:uid="{00000000-0005-0000-0000-0000358A0000}"/>
    <cellStyle name="Normal 3 2 4 3 2 2 13 4" xfId="6616" xr:uid="{00000000-0005-0000-0000-0000368A0000}"/>
    <cellStyle name="Normal 3 2 4 3 2 2 14" xfId="2608" xr:uid="{00000000-0005-0000-0000-0000378A0000}"/>
    <cellStyle name="Normal 3 2 4 3 2 2 14 2" xfId="8775" xr:uid="{00000000-0005-0000-0000-0000388A0000}"/>
    <cellStyle name="Normal 3 2 4 3 2 2 14 3" xfId="11243" xr:uid="{00000000-0005-0000-0000-0000398A0000}"/>
    <cellStyle name="Normal 3 2 4 3 2 2 14 4" xfId="6790" xr:uid="{00000000-0005-0000-0000-00003A8A0000}"/>
    <cellStyle name="Normal 3 2 4 3 2 2 15" xfId="2778" xr:uid="{00000000-0005-0000-0000-00003B8A0000}"/>
    <cellStyle name="Normal 3 2 4 3 2 2 15 2" xfId="8770" xr:uid="{00000000-0005-0000-0000-00003C8A0000}"/>
    <cellStyle name="Normal 3 2 4 3 2 2 16" xfId="2948" xr:uid="{00000000-0005-0000-0000-00003D8A0000}"/>
    <cellStyle name="Normal 3 2 4 3 2 2 16 2" xfId="11238" xr:uid="{00000000-0005-0000-0000-00003E8A0000}"/>
    <cellStyle name="Normal 3 2 4 3 2 2 17" xfId="3119" xr:uid="{00000000-0005-0000-0000-00003F8A0000}"/>
    <cellStyle name="Normal 3 2 4 3 2 2 17 2" xfId="11902" xr:uid="{00000000-0005-0000-0000-0000408A0000}"/>
    <cellStyle name="Normal 3 2 4 3 2 2 18" xfId="3327" xr:uid="{00000000-0005-0000-0000-0000418A0000}"/>
    <cellStyle name="Normal 3 2 4 3 2 2 19" xfId="4196" xr:uid="{00000000-0005-0000-0000-0000428A0000}"/>
    <cellStyle name="Normal 3 2 4 3 2 2 2" xfId="517" xr:uid="{00000000-0005-0000-0000-0000438A0000}"/>
    <cellStyle name="Normal 3 2 4 3 2 2 2 2" xfId="3501" xr:uid="{00000000-0005-0000-0000-0000448A0000}"/>
    <cellStyle name="Normal 3 2 4 3 2 2 2 2 2" xfId="8776" xr:uid="{00000000-0005-0000-0000-0000458A0000}"/>
    <cellStyle name="Normal 3 2 4 3 2 2 2 3" xfId="11244" xr:uid="{00000000-0005-0000-0000-0000468A0000}"/>
    <cellStyle name="Normal 3 2 4 3 2 2 2 4" xfId="4623" xr:uid="{00000000-0005-0000-0000-0000478A0000}"/>
    <cellStyle name="Normal 3 2 4 3 2 2 20" xfId="4368" xr:uid="{00000000-0005-0000-0000-0000488A0000}"/>
    <cellStyle name="Normal 3 2 4 3 2 2 3" xfId="691" xr:uid="{00000000-0005-0000-0000-0000498A0000}"/>
    <cellStyle name="Normal 3 2 4 3 2 2 3 2" xfId="3675" xr:uid="{00000000-0005-0000-0000-00004A8A0000}"/>
    <cellStyle name="Normal 3 2 4 3 2 2 3 2 2" xfId="8777" xr:uid="{00000000-0005-0000-0000-00004B8A0000}"/>
    <cellStyle name="Normal 3 2 4 3 2 2 3 3" xfId="11245" xr:uid="{00000000-0005-0000-0000-00004C8A0000}"/>
    <cellStyle name="Normal 3 2 4 3 2 2 3 4" xfId="4840" xr:uid="{00000000-0005-0000-0000-00004D8A0000}"/>
    <cellStyle name="Normal 3 2 4 3 2 2 4" xfId="865" xr:uid="{00000000-0005-0000-0000-00004E8A0000}"/>
    <cellStyle name="Normal 3 2 4 3 2 2 4 2" xfId="3849" xr:uid="{00000000-0005-0000-0000-00004F8A0000}"/>
    <cellStyle name="Normal 3 2 4 3 2 2 4 2 2" xfId="8778" xr:uid="{00000000-0005-0000-0000-0000508A0000}"/>
    <cellStyle name="Normal 3 2 4 3 2 2 4 3" xfId="11246" xr:uid="{00000000-0005-0000-0000-0000518A0000}"/>
    <cellStyle name="Normal 3 2 4 3 2 2 4 4" xfId="5014" xr:uid="{00000000-0005-0000-0000-0000528A0000}"/>
    <cellStyle name="Normal 3 2 4 3 2 2 5" xfId="1040" xr:uid="{00000000-0005-0000-0000-0000538A0000}"/>
    <cellStyle name="Normal 3 2 4 3 2 2 5 2" xfId="4024" xr:uid="{00000000-0005-0000-0000-0000548A0000}"/>
    <cellStyle name="Normal 3 2 4 3 2 2 5 2 2" xfId="8779" xr:uid="{00000000-0005-0000-0000-0000558A0000}"/>
    <cellStyle name="Normal 3 2 4 3 2 2 5 3" xfId="11247" xr:uid="{00000000-0005-0000-0000-0000568A0000}"/>
    <cellStyle name="Normal 3 2 4 3 2 2 5 4" xfId="5188" xr:uid="{00000000-0005-0000-0000-0000578A0000}"/>
    <cellStyle name="Normal 3 2 4 3 2 2 6" xfId="1216" xr:uid="{00000000-0005-0000-0000-0000588A0000}"/>
    <cellStyle name="Normal 3 2 4 3 2 2 6 2" xfId="8780" xr:uid="{00000000-0005-0000-0000-0000598A0000}"/>
    <cellStyle name="Normal 3 2 4 3 2 2 6 3" xfId="11248" xr:uid="{00000000-0005-0000-0000-00005A8A0000}"/>
    <cellStyle name="Normal 3 2 4 3 2 2 6 4" xfId="5362" xr:uid="{00000000-0005-0000-0000-00005B8A0000}"/>
    <cellStyle name="Normal 3 2 4 3 2 2 7" xfId="1390" xr:uid="{00000000-0005-0000-0000-00005C8A0000}"/>
    <cellStyle name="Normal 3 2 4 3 2 2 7 2" xfId="8781" xr:uid="{00000000-0005-0000-0000-00005D8A0000}"/>
    <cellStyle name="Normal 3 2 4 3 2 2 7 3" xfId="11249" xr:uid="{00000000-0005-0000-0000-00005E8A0000}"/>
    <cellStyle name="Normal 3 2 4 3 2 2 7 4" xfId="5568" xr:uid="{00000000-0005-0000-0000-00005F8A0000}"/>
    <cellStyle name="Normal 3 2 4 3 2 2 8" xfId="1564" xr:uid="{00000000-0005-0000-0000-0000608A0000}"/>
    <cellStyle name="Normal 3 2 4 3 2 2 8 2" xfId="8782" xr:uid="{00000000-0005-0000-0000-0000618A0000}"/>
    <cellStyle name="Normal 3 2 4 3 2 2 8 3" xfId="11250" xr:uid="{00000000-0005-0000-0000-0000628A0000}"/>
    <cellStyle name="Normal 3 2 4 3 2 2 8 4" xfId="5742" xr:uid="{00000000-0005-0000-0000-0000638A0000}"/>
    <cellStyle name="Normal 3 2 4 3 2 2 9" xfId="1738" xr:uid="{00000000-0005-0000-0000-0000648A0000}"/>
    <cellStyle name="Normal 3 2 4 3 2 2 9 2" xfId="8783" xr:uid="{00000000-0005-0000-0000-0000658A0000}"/>
    <cellStyle name="Normal 3 2 4 3 2 2 9 3" xfId="11251" xr:uid="{00000000-0005-0000-0000-0000668A0000}"/>
    <cellStyle name="Normal 3 2 4 3 2 2 9 4" xfId="5916" xr:uid="{00000000-0005-0000-0000-0000678A0000}"/>
    <cellStyle name="Normal 3 2 4 3 2 20" xfId="4195" xr:uid="{00000000-0005-0000-0000-0000688A0000}"/>
    <cellStyle name="Normal 3 2 4 3 2 21" xfId="4367" xr:uid="{00000000-0005-0000-0000-0000698A0000}"/>
    <cellStyle name="Normal 3 2 4 3 2 3" xfId="516" xr:uid="{00000000-0005-0000-0000-00006A8A0000}"/>
    <cellStyle name="Normal 3 2 4 3 2 3 2" xfId="3500" xr:uid="{00000000-0005-0000-0000-00006B8A0000}"/>
    <cellStyle name="Normal 3 2 4 3 2 3 2 2" xfId="8784" xr:uid="{00000000-0005-0000-0000-00006C8A0000}"/>
    <cellStyle name="Normal 3 2 4 3 2 3 3" xfId="11252" xr:uid="{00000000-0005-0000-0000-00006D8A0000}"/>
    <cellStyle name="Normal 3 2 4 3 2 3 4" xfId="4622" xr:uid="{00000000-0005-0000-0000-00006E8A0000}"/>
    <cellStyle name="Normal 3 2 4 3 2 4" xfId="690" xr:uid="{00000000-0005-0000-0000-00006F8A0000}"/>
    <cellStyle name="Normal 3 2 4 3 2 4 2" xfId="3674" xr:uid="{00000000-0005-0000-0000-0000708A0000}"/>
    <cellStyle name="Normal 3 2 4 3 2 4 2 2" xfId="8785" xr:uid="{00000000-0005-0000-0000-0000718A0000}"/>
    <cellStyle name="Normal 3 2 4 3 2 4 3" xfId="11253" xr:uid="{00000000-0005-0000-0000-0000728A0000}"/>
    <cellStyle name="Normal 3 2 4 3 2 4 4" xfId="4839" xr:uid="{00000000-0005-0000-0000-0000738A0000}"/>
    <cellStyle name="Normal 3 2 4 3 2 5" xfId="864" xr:uid="{00000000-0005-0000-0000-0000748A0000}"/>
    <cellStyle name="Normal 3 2 4 3 2 5 2" xfId="3848" xr:uid="{00000000-0005-0000-0000-0000758A0000}"/>
    <cellStyle name="Normal 3 2 4 3 2 5 2 2" xfId="8786" xr:uid="{00000000-0005-0000-0000-0000768A0000}"/>
    <cellStyle name="Normal 3 2 4 3 2 5 3" xfId="11254" xr:uid="{00000000-0005-0000-0000-0000778A0000}"/>
    <cellStyle name="Normal 3 2 4 3 2 5 4" xfId="5013" xr:uid="{00000000-0005-0000-0000-0000788A0000}"/>
    <cellStyle name="Normal 3 2 4 3 2 6" xfId="1039" xr:uid="{00000000-0005-0000-0000-0000798A0000}"/>
    <cellStyle name="Normal 3 2 4 3 2 6 2" xfId="4023" xr:uid="{00000000-0005-0000-0000-00007A8A0000}"/>
    <cellStyle name="Normal 3 2 4 3 2 6 2 2" xfId="8787" xr:uid="{00000000-0005-0000-0000-00007B8A0000}"/>
    <cellStyle name="Normal 3 2 4 3 2 6 3" xfId="11255" xr:uid="{00000000-0005-0000-0000-00007C8A0000}"/>
    <cellStyle name="Normal 3 2 4 3 2 6 4" xfId="5187" xr:uid="{00000000-0005-0000-0000-00007D8A0000}"/>
    <cellStyle name="Normal 3 2 4 3 2 7" xfId="1215" xr:uid="{00000000-0005-0000-0000-00007E8A0000}"/>
    <cellStyle name="Normal 3 2 4 3 2 7 2" xfId="8788" xr:uid="{00000000-0005-0000-0000-00007F8A0000}"/>
    <cellStyle name="Normal 3 2 4 3 2 7 3" xfId="11256" xr:uid="{00000000-0005-0000-0000-0000808A0000}"/>
    <cellStyle name="Normal 3 2 4 3 2 7 4" xfId="5361" xr:uid="{00000000-0005-0000-0000-0000818A0000}"/>
    <cellStyle name="Normal 3 2 4 3 2 8" xfId="1389" xr:uid="{00000000-0005-0000-0000-0000828A0000}"/>
    <cellStyle name="Normal 3 2 4 3 2 8 2" xfId="8789" xr:uid="{00000000-0005-0000-0000-0000838A0000}"/>
    <cellStyle name="Normal 3 2 4 3 2 8 3" xfId="11257" xr:uid="{00000000-0005-0000-0000-0000848A0000}"/>
    <cellStyle name="Normal 3 2 4 3 2 8 4" xfId="5567" xr:uid="{00000000-0005-0000-0000-0000858A0000}"/>
    <cellStyle name="Normal 3 2 4 3 2 9" xfId="1563" xr:uid="{00000000-0005-0000-0000-0000868A0000}"/>
    <cellStyle name="Normal 3 2 4 3 2 9 2" xfId="8790" xr:uid="{00000000-0005-0000-0000-0000878A0000}"/>
    <cellStyle name="Normal 3 2 4 3 2 9 3" xfId="11258" xr:uid="{00000000-0005-0000-0000-0000888A0000}"/>
    <cellStyle name="Normal 3 2 4 3 2 9 4" xfId="5741" xr:uid="{00000000-0005-0000-0000-0000898A0000}"/>
    <cellStyle name="Normal 3 2 4 3 20" xfId="3117" xr:uid="{00000000-0005-0000-0000-00008A8A0000}"/>
    <cellStyle name="Normal 3 2 4 3 21" xfId="3182" xr:uid="{00000000-0005-0000-0000-00008B8A0000}"/>
    <cellStyle name="Normal 3 2 4 3 22" xfId="4194" xr:uid="{00000000-0005-0000-0000-00008C8A0000}"/>
    <cellStyle name="Normal 3 2 4 3 23" xfId="4366" xr:uid="{00000000-0005-0000-0000-00008D8A0000}"/>
    <cellStyle name="Normal 3 2 4 3 3" xfId="325" xr:uid="{00000000-0005-0000-0000-00008E8A0000}"/>
    <cellStyle name="Normal 3 2 4 3 3 10" xfId="1913" xr:uid="{00000000-0005-0000-0000-00008F8A0000}"/>
    <cellStyle name="Normal 3 2 4 3 3 10 2" xfId="8792" xr:uid="{00000000-0005-0000-0000-0000908A0000}"/>
    <cellStyle name="Normal 3 2 4 3 3 10 3" xfId="11260" xr:uid="{00000000-0005-0000-0000-0000918A0000}"/>
    <cellStyle name="Normal 3 2 4 3 3 10 4" xfId="6091" xr:uid="{00000000-0005-0000-0000-0000928A0000}"/>
    <cellStyle name="Normal 3 2 4 3 3 11" xfId="2087" xr:uid="{00000000-0005-0000-0000-0000938A0000}"/>
    <cellStyle name="Normal 3 2 4 3 3 11 2" xfId="8793" xr:uid="{00000000-0005-0000-0000-0000948A0000}"/>
    <cellStyle name="Normal 3 2 4 3 3 11 3" xfId="11261" xr:uid="{00000000-0005-0000-0000-0000958A0000}"/>
    <cellStyle name="Normal 3 2 4 3 3 11 4" xfId="6265" xr:uid="{00000000-0005-0000-0000-0000968A0000}"/>
    <cellStyle name="Normal 3 2 4 3 3 12" xfId="2263" xr:uid="{00000000-0005-0000-0000-0000978A0000}"/>
    <cellStyle name="Normal 3 2 4 3 3 12 2" xfId="8794" xr:uid="{00000000-0005-0000-0000-0000988A0000}"/>
    <cellStyle name="Normal 3 2 4 3 3 12 3" xfId="11262" xr:uid="{00000000-0005-0000-0000-0000998A0000}"/>
    <cellStyle name="Normal 3 2 4 3 3 12 4" xfId="6439" xr:uid="{00000000-0005-0000-0000-00009A8A0000}"/>
    <cellStyle name="Normal 3 2 4 3 3 13" xfId="2437" xr:uid="{00000000-0005-0000-0000-00009B8A0000}"/>
    <cellStyle name="Normal 3 2 4 3 3 13 2" xfId="8795" xr:uid="{00000000-0005-0000-0000-00009C8A0000}"/>
    <cellStyle name="Normal 3 2 4 3 3 13 3" xfId="11263" xr:uid="{00000000-0005-0000-0000-00009D8A0000}"/>
    <cellStyle name="Normal 3 2 4 3 3 13 4" xfId="6617" xr:uid="{00000000-0005-0000-0000-00009E8A0000}"/>
    <cellStyle name="Normal 3 2 4 3 3 14" xfId="2609" xr:uid="{00000000-0005-0000-0000-00009F8A0000}"/>
    <cellStyle name="Normal 3 2 4 3 3 14 2" xfId="8796" xr:uid="{00000000-0005-0000-0000-0000A08A0000}"/>
    <cellStyle name="Normal 3 2 4 3 3 14 3" xfId="11264" xr:uid="{00000000-0005-0000-0000-0000A18A0000}"/>
    <cellStyle name="Normal 3 2 4 3 3 14 4" xfId="6791" xr:uid="{00000000-0005-0000-0000-0000A28A0000}"/>
    <cellStyle name="Normal 3 2 4 3 3 15" xfId="2779" xr:uid="{00000000-0005-0000-0000-0000A38A0000}"/>
    <cellStyle name="Normal 3 2 4 3 3 15 2" xfId="8791" xr:uid="{00000000-0005-0000-0000-0000A48A0000}"/>
    <cellStyle name="Normal 3 2 4 3 3 16" xfId="2949" xr:uid="{00000000-0005-0000-0000-0000A58A0000}"/>
    <cellStyle name="Normal 3 2 4 3 3 16 2" xfId="11259" xr:uid="{00000000-0005-0000-0000-0000A68A0000}"/>
    <cellStyle name="Normal 3 2 4 3 3 17" xfId="3120" xr:uid="{00000000-0005-0000-0000-0000A78A0000}"/>
    <cellStyle name="Normal 3 2 4 3 3 17 2" xfId="11903" xr:uid="{00000000-0005-0000-0000-0000A88A0000}"/>
    <cellStyle name="Normal 3 2 4 3 3 18" xfId="3328" xr:uid="{00000000-0005-0000-0000-0000A98A0000}"/>
    <cellStyle name="Normal 3 2 4 3 3 19" xfId="4197" xr:uid="{00000000-0005-0000-0000-0000AA8A0000}"/>
    <cellStyle name="Normal 3 2 4 3 3 2" xfId="518" xr:uid="{00000000-0005-0000-0000-0000AB8A0000}"/>
    <cellStyle name="Normal 3 2 4 3 3 2 2" xfId="3502" xr:uid="{00000000-0005-0000-0000-0000AC8A0000}"/>
    <cellStyle name="Normal 3 2 4 3 3 2 2 2" xfId="8797" xr:uid="{00000000-0005-0000-0000-0000AD8A0000}"/>
    <cellStyle name="Normal 3 2 4 3 3 2 3" xfId="11265" xr:uid="{00000000-0005-0000-0000-0000AE8A0000}"/>
    <cellStyle name="Normal 3 2 4 3 3 2 4" xfId="4624" xr:uid="{00000000-0005-0000-0000-0000AF8A0000}"/>
    <cellStyle name="Normal 3 2 4 3 3 20" xfId="4369" xr:uid="{00000000-0005-0000-0000-0000B08A0000}"/>
    <cellStyle name="Normal 3 2 4 3 3 3" xfId="692" xr:uid="{00000000-0005-0000-0000-0000B18A0000}"/>
    <cellStyle name="Normal 3 2 4 3 3 3 2" xfId="3676" xr:uid="{00000000-0005-0000-0000-0000B28A0000}"/>
    <cellStyle name="Normal 3 2 4 3 3 3 2 2" xfId="8798" xr:uid="{00000000-0005-0000-0000-0000B38A0000}"/>
    <cellStyle name="Normal 3 2 4 3 3 3 3" xfId="11266" xr:uid="{00000000-0005-0000-0000-0000B48A0000}"/>
    <cellStyle name="Normal 3 2 4 3 3 3 4" xfId="4841" xr:uid="{00000000-0005-0000-0000-0000B58A0000}"/>
    <cellStyle name="Normal 3 2 4 3 3 4" xfId="866" xr:uid="{00000000-0005-0000-0000-0000B68A0000}"/>
    <cellStyle name="Normal 3 2 4 3 3 4 2" xfId="3850" xr:uid="{00000000-0005-0000-0000-0000B78A0000}"/>
    <cellStyle name="Normal 3 2 4 3 3 4 2 2" xfId="8799" xr:uid="{00000000-0005-0000-0000-0000B88A0000}"/>
    <cellStyle name="Normal 3 2 4 3 3 4 3" xfId="11267" xr:uid="{00000000-0005-0000-0000-0000B98A0000}"/>
    <cellStyle name="Normal 3 2 4 3 3 4 4" xfId="5015" xr:uid="{00000000-0005-0000-0000-0000BA8A0000}"/>
    <cellStyle name="Normal 3 2 4 3 3 5" xfId="1041" xr:uid="{00000000-0005-0000-0000-0000BB8A0000}"/>
    <cellStyle name="Normal 3 2 4 3 3 5 2" xfId="4025" xr:uid="{00000000-0005-0000-0000-0000BC8A0000}"/>
    <cellStyle name="Normal 3 2 4 3 3 5 2 2" xfId="8800" xr:uid="{00000000-0005-0000-0000-0000BD8A0000}"/>
    <cellStyle name="Normal 3 2 4 3 3 5 3" xfId="11268" xr:uid="{00000000-0005-0000-0000-0000BE8A0000}"/>
    <cellStyle name="Normal 3 2 4 3 3 5 4" xfId="5189" xr:uid="{00000000-0005-0000-0000-0000BF8A0000}"/>
    <cellStyle name="Normal 3 2 4 3 3 6" xfId="1217" xr:uid="{00000000-0005-0000-0000-0000C08A0000}"/>
    <cellStyle name="Normal 3 2 4 3 3 6 2" xfId="8801" xr:uid="{00000000-0005-0000-0000-0000C18A0000}"/>
    <cellStyle name="Normal 3 2 4 3 3 6 3" xfId="11269" xr:uid="{00000000-0005-0000-0000-0000C28A0000}"/>
    <cellStyle name="Normal 3 2 4 3 3 6 4" xfId="5363" xr:uid="{00000000-0005-0000-0000-0000C38A0000}"/>
    <cellStyle name="Normal 3 2 4 3 3 7" xfId="1391" xr:uid="{00000000-0005-0000-0000-0000C48A0000}"/>
    <cellStyle name="Normal 3 2 4 3 3 7 2" xfId="8802" xr:uid="{00000000-0005-0000-0000-0000C58A0000}"/>
    <cellStyle name="Normal 3 2 4 3 3 7 3" xfId="11270" xr:uid="{00000000-0005-0000-0000-0000C68A0000}"/>
    <cellStyle name="Normal 3 2 4 3 3 7 4" xfId="5569" xr:uid="{00000000-0005-0000-0000-0000C78A0000}"/>
    <cellStyle name="Normal 3 2 4 3 3 8" xfId="1565" xr:uid="{00000000-0005-0000-0000-0000C88A0000}"/>
    <cellStyle name="Normal 3 2 4 3 3 8 2" xfId="8803" xr:uid="{00000000-0005-0000-0000-0000C98A0000}"/>
    <cellStyle name="Normal 3 2 4 3 3 8 3" xfId="11271" xr:uid="{00000000-0005-0000-0000-0000CA8A0000}"/>
    <cellStyle name="Normal 3 2 4 3 3 8 4" xfId="5743" xr:uid="{00000000-0005-0000-0000-0000CB8A0000}"/>
    <cellStyle name="Normal 3 2 4 3 3 9" xfId="1739" xr:uid="{00000000-0005-0000-0000-0000CC8A0000}"/>
    <cellStyle name="Normal 3 2 4 3 3 9 2" xfId="8804" xr:uid="{00000000-0005-0000-0000-0000CD8A0000}"/>
    <cellStyle name="Normal 3 2 4 3 3 9 3" xfId="11272" xr:uid="{00000000-0005-0000-0000-0000CE8A0000}"/>
    <cellStyle name="Normal 3 2 4 3 3 9 4" xfId="5917" xr:uid="{00000000-0005-0000-0000-0000CF8A0000}"/>
    <cellStyle name="Normal 3 2 4 3 4" xfId="322" xr:uid="{00000000-0005-0000-0000-0000D08A0000}"/>
    <cellStyle name="Normal 3 2 4 3 4 2" xfId="3325" xr:uid="{00000000-0005-0000-0000-0000D18A0000}"/>
    <cellStyle name="Normal 3 2 4 3 4 2 2" xfId="8806" xr:uid="{00000000-0005-0000-0000-0000D28A0000}"/>
    <cellStyle name="Normal 3 2 4 3 4 2 3" xfId="11274" xr:uid="{00000000-0005-0000-0000-0000D38A0000}"/>
    <cellStyle name="Normal 3 2 4 3 4 2 4" xfId="5566" xr:uid="{00000000-0005-0000-0000-0000D48A0000}"/>
    <cellStyle name="Normal 3 2 4 3 4 3" xfId="8805" xr:uid="{00000000-0005-0000-0000-0000D58A0000}"/>
    <cellStyle name="Normal 3 2 4 3 4 4" xfId="11273" xr:uid="{00000000-0005-0000-0000-0000D68A0000}"/>
    <cellStyle name="Normal 3 2 4 3 4 5" xfId="4621" xr:uid="{00000000-0005-0000-0000-0000D78A0000}"/>
    <cellStyle name="Normal 3 2 4 3 5" xfId="515" xr:uid="{00000000-0005-0000-0000-0000D88A0000}"/>
    <cellStyle name="Normal 3 2 4 3 5 2" xfId="3499" xr:uid="{00000000-0005-0000-0000-0000D98A0000}"/>
    <cellStyle name="Normal 3 2 4 3 5 2 2" xfId="8807" xr:uid="{00000000-0005-0000-0000-0000DA8A0000}"/>
    <cellStyle name="Normal 3 2 4 3 5 3" xfId="11275" xr:uid="{00000000-0005-0000-0000-0000DB8A0000}"/>
    <cellStyle name="Normal 3 2 4 3 5 4" xfId="4838" xr:uid="{00000000-0005-0000-0000-0000DC8A0000}"/>
    <cellStyle name="Normal 3 2 4 3 6" xfId="689" xr:uid="{00000000-0005-0000-0000-0000DD8A0000}"/>
    <cellStyle name="Normal 3 2 4 3 6 2" xfId="3673" xr:uid="{00000000-0005-0000-0000-0000DE8A0000}"/>
    <cellStyle name="Normal 3 2 4 3 6 2 2" xfId="8808" xr:uid="{00000000-0005-0000-0000-0000DF8A0000}"/>
    <cellStyle name="Normal 3 2 4 3 6 3" xfId="11276" xr:uid="{00000000-0005-0000-0000-0000E08A0000}"/>
    <cellStyle name="Normal 3 2 4 3 6 4" xfId="5012" xr:uid="{00000000-0005-0000-0000-0000E18A0000}"/>
    <cellStyle name="Normal 3 2 4 3 7" xfId="863" xr:uid="{00000000-0005-0000-0000-0000E28A0000}"/>
    <cellStyle name="Normal 3 2 4 3 7 2" xfId="3847" xr:uid="{00000000-0005-0000-0000-0000E38A0000}"/>
    <cellStyle name="Normal 3 2 4 3 7 2 2" xfId="8809" xr:uid="{00000000-0005-0000-0000-0000E48A0000}"/>
    <cellStyle name="Normal 3 2 4 3 7 3" xfId="11277" xr:uid="{00000000-0005-0000-0000-0000E58A0000}"/>
    <cellStyle name="Normal 3 2 4 3 7 4" xfId="5186" xr:uid="{00000000-0005-0000-0000-0000E68A0000}"/>
    <cellStyle name="Normal 3 2 4 3 8" xfId="1038" xr:uid="{00000000-0005-0000-0000-0000E78A0000}"/>
    <cellStyle name="Normal 3 2 4 3 8 2" xfId="4022" xr:uid="{00000000-0005-0000-0000-0000E88A0000}"/>
    <cellStyle name="Normal 3 2 4 3 8 2 2" xfId="8810" xr:uid="{00000000-0005-0000-0000-0000E98A0000}"/>
    <cellStyle name="Normal 3 2 4 3 8 3" xfId="11278" xr:uid="{00000000-0005-0000-0000-0000EA8A0000}"/>
    <cellStyle name="Normal 3 2 4 3 8 4" xfId="5360" xr:uid="{00000000-0005-0000-0000-0000EB8A0000}"/>
    <cellStyle name="Normal 3 2 4 3 9" xfId="1214" xr:uid="{00000000-0005-0000-0000-0000EC8A0000}"/>
    <cellStyle name="Normal 3 2 4 3 9 2" xfId="8811" xr:uid="{00000000-0005-0000-0000-0000ED8A0000}"/>
    <cellStyle name="Normal 3 2 4 3 9 3" xfId="11279" xr:uid="{00000000-0005-0000-0000-0000EE8A0000}"/>
    <cellStyle name="Normal 3 2 4 3 9 4" xfId="5427" xr:uid="{00000000-0005-0000-0000-0000EF8A0000}"/>
    <cellStyle name="Normal 3 2 4 4" xfId="326" xr:uid="{00000000-0005-0000-0000-0000F08A0000}"/>
    <cellStyle name="Normal 3 2 4 4 10" xfId="1566" xr:uid="{00000000-0005-0000-0000-0000F18A0000}"/>
    <cellStyle name="Normal 3 2 4 4 10 2" xfId="8813" xr:uid="{00000000-0005-0000-0000-0000F28A0000}"/>
    <cellStyle name="Normal 3 2 4 4 10 3" xfId="11281" xr:uid="{00000000-0005-0000-0000-0000F38A0000}"/>
    <cellStyle name="Normal 3 2 4 4 10 4" xfId="5744" xr:uid="{00000000-0005-0000-0000-0000F48A0000}"/>
    <cellStyle name="Normal 3 2 4 4 11" xfId="1740" xr:uid="{00000000-0005-0000-0000-0000F58A0000}"/>
    <cellStyle name="Normal 3 2 4 4 11 2" xfId="8814" xr:uid="{00000000-0005-0000-0000-0000F68A0000}"/>
    <cellStyle name="Normal 3 2 4 4 11 3" xfId="11282" xr:uid="{00000000-0005-0000-0000-0000F78A0000}"/>
    <cellStyle name="Normal 3 2 4 4 11 4" xfId="5918" xr:uid="{00000000-0005-0000-0000-0000F88A0000}"/>
    <cellStyle name="Normal 3 2 4 4 12" xfId="1914" xr:uid="{00000000-0005-0000-0000-0000F98A0000}"/>
    <cellStyle name="Normal 3 2 4 4 12 2" xfId="8815" xr:uid="{00000000-0005-0000-0000-0000FA8A0000}"/>
    <cellStyle name="Normal 3 2 4 4 12 3" xfId="11283" xr:uid="{00000000-0005-0000-0000-0000FB8A0000}"/>
    <cellStyle name="Normal 3 2 4 4 12 4" xfId="6092" xr:uid="{00000000-0005-0000-0000-0000FC8A0000}"/>
    <cellStyle name="Normal 3 2 4 4 13" xfId="2088" xr:uid="{00000000-0005-0000-0000-0000FD8A0000}"/>
    <cellStyle name="Normal 3 2 4 4 13 2" xfId="8816" xr:uid="{00000000-0005-0000-0000-0000FE8A0000}"/>
    <cellStyle name="Normal 3 2 4 4 13 3" xfId="11284" xr:uid="{00000000-0005-0000-0000-0000FF8A0000}"/>
    <cellStyle name="Normal 3 2 4 4 13 4" xfId="6266" xr:uid="{00000000-0005-0000-0000-0000008B0000}"/>
    <cellStyle name="Normal 3 2 4 4 14" xfId="2264" xr:uid="{00000000-0005-0000-0000-0000018B0000}"/>
    <cellStyle name="Normal 3 2 4 4 14 2" xfId="8817" xr:uid="{00000000-0005-0000-0000-0000028B0000}"/>
    <cellStyle name="Normal 3 2 4 4 14 3" xfId="11285" xr:uid="{00000000-0005-0000-0000-0000038B0000}"/>
    <cellStyle name="Normal 3 2 4 4 14 4" xfId="6440" xr:uid="{00000000-0005-0000-0000-0000048B0000}"/>
    <cellStyle name="Normal 3 2 4 4 15" xfId="2438" xr:uid="{00000000-0005-0000-0000-0000058B0000}"/>
    <cellStyle name="Normal 3 2 4 4 15 2" xfId="8818" xr:uid="{00000000-0005-0000-0000-0000068B0000}"/>
    <cellStyle name="Normal 3 2 4 4 15 3" xfId="11286" xr:uid="{00000000-0005-0000-0000-0000078B0000}"/>
    <cellStyle name="Normal 3 2 4 4 15 4" xfId="6618" xr:uid="{00000000-0005-0000-0000-0000088B0000}"/>
    <cellStyle name="Normal 3 2 4 4 16" xfId="2610" xr:uid="{00000000-0005-0000-0000-0000098B0000}"/>
    <cellStyle name="Normal 3 2 4 4 16 2" xfId="8819" xr:uid="{00000000-0005-0000-0000-00000A8B0000}"/>
    <cellStyle name="Normal 3 2 4 4 16 3" xfId="11287" xr:uid="{00000000-0005-0000-0000-00000B8B0000}"/>
    <cellStyle name="Normal 3 2 4 4 16 4" xfId="6792" xr:uid="{00000000-0005-0000-0000-00000C8B0000}"/>
    <cellStyle name="Normal 3 2 4 4 17" xfId="2780" xr:uid="{00000000-0005-0000-0000-00000D8B0000}"/>
    <cellStyle name="Normal 3 2 4 4 17 2" xfId="8812" xr:uid="{00000000-0005-0000-0000-00000E8B0000}"/>
    <cellStyle name="Normal 3 2 4 4 18" xfId="2950" xr:uid="{00000000-0005-0000-0000-00000F8B0000}"/>
    <cellStyle name="Normal 3 2 4 4 18 2" xfId="11280" xr:uid="{00000000-0005-0000-0000-0000108B0000}"/>
    <cellStyle name="Normal 3 2 4 4 19" xfId="3121" xr:uid="{00000000-0005-0000-0000-0000118B0000}"/>
    <cellStyle name="Normal 3 2 4 4 19 2" xfId="11904" xr:uid="{00000000-0005-0000-0000-0000128B0000}"/>
    <cellStyle name="Normal 3 2 4 4 2" xfId="327" xr:uid="{00000000-0005-0000-0000-0000138B0000}"/>
    <cellStyle name="Normal 3 2 4 4 2 10" xfId="1741" xr:uid="{00000000-0005-0000-0000-0000148B0000}"/>
    <cellStyle name="Normal 3 2 4 4 2 10 2" xfId="8821" xr:uid="{00000000-0005-0000-0000-0000158B0000}"/>
    <cellStyle name="Normal 3 2 4 4 2 10 3" xfId="11289" xr:uid="{00000000-0005-0000-0000-0000168B0000}"/>
    <cellStyle name="Normal 3 2 4 4 2 10 4" xfId="5919" xr:uid="{00000000-0005-0000-0000-0000178B0000}"/>
    <cellStyle name="Normal 3 2 4 4 2 11" xfId="1915" xr:uid="{00000000-0005-0000-0000-0000188B0000}"/>
    <cellStyle name="Normal 3 2 4 4 2 11 2" xfId="8822" xr:uid="{00000000-0005-0000-0000-0000198B0000}"/>
    <cellStyle name="Normal 3 2 4 4 2 11 3" xfId="11290" xr:uid="{00000000-0005-0000-0000-00001A8B0000}"/>
    <cellStyle name="Normal 3 2 4 4 2 11 4" xfId="6093" xr:uid="{00000000-0005-0000-0000-00001B8B0000}"/>
    <cellStyle name="Normal 3 2 4 4 2 12" xfId="2089" xr:uid="{00000000-0005-0000-0000-00001C8B0000}"/>
    <cellStyle name="Normal 3 2 4 4 2 12 2" xfId="8823" xr:uid="{00000000-0005-0000-0000-00001D8B0000}"/>
    <cellStyle name="Normal 3 2 4 4 2 12 3" xfId="11291" xr:uid="{00000000-0005-0000-0000-00001E8B0000}"/>
    <cellStyle name="Normal 3 2 4 4 2 12 4" xfId="6267" xr:uid="{00000000-0005-0000-0000-00001F8B0000}"/>
    <cellStyle name="Normal 3 2 4 4 2 13" xfId="2265" xr:uid="{00000000-0005-0000-0000-0000208B0000}"/>
    <cellStyle name="Normal 3 2 4 4 2 13 2" xfId="8824" xr:uid="{00000000-0005-0000-0000-0000218B0000}"/>
    <cellStyle name="Normal 3 2 4 4 2 13 3" xfId="11292" xr:uid="{00000000-0005-0000-0000-0000228B0000}"/>
    <cellStyle name="Normal 3 2 4 4 2 13 4" xfId="6441" xr:uid="{00000000-0005-0000-0000-0000238B0000}"/>
    <cellStyle name="Normal 3 2 4 4 2 14" xfId="2439" xr:uid="{00000000-0005-0000-0000-0000248B0000}"/>
    <cellStyle name="Normal 3 2 4 4 2 14 2" xfId="8825" xr:uid="{00000000-0005-0000-0000-0000258B0000}"/>
    <cellStyle name="Normal 3 2 4 4 2 14 3" xfId="11293" xr:uid="{00000000-0005-0000-0000-0000268B0000}"/>
    <cellStyle name="Normal 3 2 4 4 2 14 4" xfId="6619" xr:uid="{00000000-0005-0000-0000-0000278B0000}"/>
    <cellStyle name="Normal 3 2 4 4 2 15" xfId="2611" xr:uid="{00000000-0005-0000-0000-0000288B0000}"/>
    <cellStyle name="Normal 3 2 4 4 2 15 2" xfId="8826" xr:uid="{00000000-0005-0000-0000-0000298B0000}"/>
    <cellStyle name="Normal 3 2 4 4 2 15 3" xfId="11294" xr:uid="{00000000-0005-0000-0000-00002A8B0000}"/>
    <cellStyle name="Normal 3 2 4 4 2 15 4" xfId="6793" xr:uid="{00000000-0005-0000-0000-00002B8B0000}"/>
    <cellStyle name="Normal 3 2 4 4 2 16" xfId="2781" xr:uid="{00000000-0005-0000-0000-00002C8B0000}"/>
    <cellStyle name="Normal 3 2 4 4 2 16 2" xfId="8820" xr:uid="{00000000-0005-0000-0000-00002D8B0000}"/>
    <cellStyle name="Normal 3 2 4 4 2 17" xfId="2951" xr:uid="{00000000-0005-0000-0000-00002E8B0000}"/>
    <cellStyle name="Normal 3 2 4 4 2 17 2" xfId="11288" xr:uid="{00000000-0005-0000-0000-00002F8B0000}"/>
    <cellStyle name="Normal 3 2 4 4 2 18" xfId="3122" xr:uid="{00000000-0005-0000-0000-0000308B0000}"/>
    <cellStyle name="Normal 3 2 4 4 2 18 2" xfId="11905" xr:uid="{00000000-0005-0000-0000-0000318B0000}"/>
    <cellStyle name="Normal 3 2 4 4 2 19" xfId="3330" xr:uid="{00000000-0005-0000-0000-0000328B0000}"/>
    <cellStyle name="Normal 3 2 4 4 2 2" xfId="328" xr:uid="{00000000-0005-0000-0000-0000338B0000}"/>
    <cellStyle name="Normal 3 2 4 4 2 2 10" xfId="1916" xr:uid="{00000000-0005-0000-0000-0000348B0000}"/>
    <cellStyle name="Normal 3 2 4 4 2 2 10 2" xfId="8828" xr:uid="{00000000-0005-0000-0000-0000358B0000}"/>
    <cellStyle name="Normal 3 2 4 4 2 2 10 3" xfId="11296" xr:uid="{00000000-0005-0000-0000-0000368B0000}"/>
    <cellStyle name="Normal 3 2 4 4 2 2 10 4" xfId="6094" xr:uid="{00000000-0005-0000-0000-0000378B0000}"/>
    <cellStyle name="Normal 3 2 4 4 2 2 11" xfId="2090" xr:uid="{00000000-0005-0000-0000-0000388B0000}"/>
    <cellStyle name="Normal 3 2 4 4 2 2 11 2" xfId="8829" xr:uid="{00000000-0005-0000-0000-0000398B0000}"/>
    <cellStyle name="Normal 3 2 4 4 2 2 11 3" xfId="11297" xr:uid="{00000000-0005-0000-0000-00003A8B0000}"/>
    <cellStyle name="Normal 3 2 4 4 2 2 11 4" xfId="6268" xr:uid="{00000000-0005-0000-0000-00003B8B0000}"/>
    <cellStyle name="Normal 3 2 4 4 2 2 12" xfId="2266" xr:uid="{00000000-0005-0000-0000-00003C8B0000}"/>
    <cellStyle name="Normal 3 2 4 4 2 2 12 2" xfId="8830" xr:uid="{00000000-0005-0000-0000-00003D8B0000}"/>
    <cellStyle name="Normal 3 2 4 4 2 2 12 3" xfId="11298" xr:uid="{00000000-0005-0000-0000-00003E8B0000}"/>
    <cellStyle name="Normal 3 2 4 4 2 2 12 4" xfId="6442" xr:uid="{00000000-0005-0000-0000-00003F8B0000}"/>
    <cellStyle name="Normal 3 2 4 4 2 2 13" xfId="2440" xr:uid="{00000000-0005-0000-0000-0000408B0000}"/>
    <cellStyle name="Normal 3 2 4 4 2 2 13 2" xfId="8831" xr:uid="{00000000-0005-0000-0000-0000418B0000}"/>
    <cellStyle name="Normal 3 2 4 4 2 2 13 3" xfId="11299" xr:uid="{00000000-0005-0000-0000-0000428B0000}"/>
    <cellStyle name="Normal 3 2 4 4 2 2 13 4" xfId="6620" xr:uid="{00000000-0005-0000-0000-0000438B0000}"/>
    <cellStyle name="Normal 3 2 4 4 2 2 14" xfId="2612" xr:uid="{00000000-0005-0000-0000-0000448B0000}"/>
    <cellStyle name="Normal 3 2 4 4 2 2 14 2" xfId="8832" xr:uid="{00000000-0005-0000-0000-0000458B0000}"/>
    <cellStyle name="Normal 3 2 4 4 2 2 14 3" xfId="11300" xr:uid="{00000000-0005-0000-0000-0000468B0000}"/>
    <cellStyle name="Normal 3 2 4 4 2 2 14 4" xfId="6794" xr:uid="{00000000-0005-0000-0000-0000478B0000}"/>
    <cellStyle name="Normal 3 2 4 4 2 2 15" xfId="2782" xr:uid="{00000000-0005-0000-0000-0000488B0000}"/>
    <cellStyle name="Normal 3 2 4 4 2 2 15 2" xfId="8827" xr:uid="{00000000-0005-0000-0000-0000498B0000}"/>
    <cellStyle name="Normal 3 2 4 4 2 2 16" xfId="2952" xr:uid="{00000000-0005-0000-0000-00004A8B0000}"/>
    <cellStyle name="Normal 3 2 4 4 2 2 16 2" xfId="11295" xr:uid="{00000000-0005-0000-0000-00004B8B0000}"/>
    <cellStyle name="Normal 3 2 4 4 2 2 17" xfId="3123" xr:uid="{00000000-0005-0000-0000-00004C8B0000}"/>
    <cellStyle name="Normal 3 2 4 4 2 2 17 2" xfId="11906" xr:uid="{00000000-0005-0000-0000-00004D8B0000}"/>
    <cellStyle name="Normal 3 2 4 4 2 2 18" xfId="3331" xr:uid="{00000000-0005-0000-0000-00004E8B0000}"/>
    <cellStyle name="Normal 3 2 4 4 2 2 19" xfId="4200" xr:uid="{00000000-0005-0000-0000-00004F8B0000}"/>
    <cellStyle name="Normal 3 2 4 4 2 2 2" xfId="521" xr:uid="{00000000-0005-0000-0000-0000508B0000}"/>
    <cellStyle name="Normal 3 2 4 4 2 2 2 2" xfId="3505" xr:uid="{00000000-0005-0000-0000-0000518B0000}"/>
    <cellStyle name="Normal 3 2 4 4 2 2 2 2 2" xfId="8833" xr:uid="{00000000-0005-0000-0000-0000528B0000}"/>
    <cellStyle name="Normal 3 2 4 4 2 2 2 3" xfId="11301" xr:uid="{00000000-0005-0000-0000-0000538B0000}"/>
    <cellStyle name="Normal 3 2 4 4 2 2 2 4" xfId="4627" xr:uid="{00000000-0005-0000-0000-0000548B0000}"/>
    <cellStyle name="Normal 3 2 4 4 2 2 20" xfId="4372" xr:uid="{00000000-0005-0000-0000-0000558B0000}"/>
    <cellStyle name="Normal 3 2 4 4 2 2 3" xfId="695" xr:uid="{00000000-0005-0000-0000-0000568B0000}"/>
    <cellStyle name="Normal 3 2 4 4 2 2 3 2" xfId="3679" xr:uid="{00000000-0005-0000-0000-0000578B0000}"/>
    <cellStyle name="Normal 3 2 4 4 2 2 3 2 2" xfId="8834" xr:uid="{00000000-0005-0000-0000-0000588B0000}"/>
    <cellStyle name="Normal 3 2 4 4 2 2 3 3" xfId="11302" xr:uid="{00000000-0005-0000-0000-0000598B0000}"/>
    <cellStyle name="Normal 3 2 4 4 2 2 3 4" xfId="4844" xr:uid="{00000000-0005-0000-0000-00005A8B0000}"/>
    <cellStyle name="Normal 3 2 4 4 2 2 4" xfId="869" xr:uid="{00000000-0005-0000-0000-00005B8B0000}"/>
    <cellStyle name="Normal 3 2 4 4 2 2 4 2" xfId="3853" xr:uid="{00000000-0005-0000-0000-00005C8B0000}"/>
    <cellStyle name="Normal 3 2 4 4 2 2 4 2 2" xfId="8835" xr:uid="{00000000-0005-0000-0000-00005D8B0000}"/>
    <cellStyle name="Normal 3 2 4 4 2 2 4 3" xfId="11303" xr:uid="{00000000-0005-0000-0000-00005E8B0000}"/>
    <cellStyle name="Normal 3 2 4 4 2 2 4 4" xfId="5018" xr:uid="{00000000-0005-0000-0000-00005F8B0000}"/>
    <cellStyle name="Normal 3 2 4 4 2 2 5" xfId="1044" xr:uid="{00000000-0005-0000-0000-0000608B0000}"/>
    <cellStyle name="Normal 3 2 4 4 2 2 5 2" xfId="4028" xr:uid="{00000000-0005-0000-0000-0000618B0000}"/>
    <cellStyle name="Normal 3 2 4 4 2 2 5 2 2" xfId="8836" xr:uid="{00000000-0005-0000-0000-0000628B0000}"/>
    <cellStyle name="Normal 3 2 4 4 2 2 5 3" xfId="11304" xr:uid="{00000000-0005-0000-0000-0000638B0000}"/>
    <cellStyle name="Normal 3 2 4 4 2 2 5 4" xfId="5192" xr:uid="{00000000-0005-0000-0000-0000648B0000}"/>
    <cellStyle name="Normal 3 2 4 4 2 2 6" xfId="1220" xr:uid="{00000000-0005-0000-0000-0000658B0000}"/>
    <cellStyle name="Normal 3 2 4 4 2 2 6 2" xfId="8837" xr:uid="{00000000-0005-0000-0000-0000668B0000}"/>
    <cellStyle name="Normal 3 2 4 4 2 2 6 3" xfId="11305" xr:uid="{00000000-0005-0000-0000-0000678B0000}"/>
    <cellStyle name="Normal 3 2 4 4 2 2 6 4" xfId="5366" xr:uid="{00000000-0005-0000-0000-0000688B0000}"/>
    <cellStyle name="Normal 3 2 4 4 2 2 7" xfId="1394" xr:uid="{00000000-0005-0000-0000-0000698B0000}"/>
    <cellStyle name="Normal 3 2 4 4 2 2 7 2" xfId="8838" xr:uid="{00000000-0005-0000-0000-00006A8B0000}"/>
    <cellStyle name="Normal 3 2 4 4 2 2 7 3" xfId="11306" xr:uid="{00000000-0005-0000-0000-00006B8B0000}"/>
    <cellStyle name="Normal 3 2 4 4 2 2 7 4" xfId="5572" xr:uid="{00000000-0005-0000-0000-00006C8B0000}"/>
    <cellStyle name="Normal 3 2 4 4 2 2 8" xfId="1568" xr:uid="{00000000-0005-0000-0000-00006D8B0000}"/>
    <cellStyle name="Normal 3 2 4 4 2 2 8 2" xfId="8839" xr:uid="{00000000-0005-0000-0000-00006E8B0000}"/>
    <cellStyle name="Normal 3 2 4 4 2 2 8 3" xfId="11307" xr:uid="{00000000-0005-0000-0000-00006F8B0000}"/>
    <cellStyle name="Normal 3 2 4 4 2 2 8 4" xfId="5746" xr:uid="{00000000-0005-0000-0000-0000708B0000}"/>
    <cellStyle name="Normal 3 2 4 4 2 2 9" xfId="1742" xr:uid="{00000000-0005-0000-0000-0000718B0000}"/>
    <cellStyle name="Normal 3 2 4 4 2 2 9 2" xfId="8840" xr:uid="{00000000-0005-0000-0000-0000728B0000}"/>
    <cellStyle name="Normal 3 2 4 4 2 2 9 3" xfId="11308" xr:uid="{00000000-0005-0000-0000-0000738B0000}"/>
    <cellStyle name="Normal 3 2 4 4 2 2 9 4" xfId="5920" xr:uid="{00000000-0005-0000-0000-0000748B0000}"/>
    <cellStyle name="Normal 3 2 4 4 2 20" xfId="4199" xr:uid="{00000000-0005-0000-0000-0000758B0000}"/>
    <cellStyle name="Normal 3 2 4 4 2 21" xfId="4371" xr:uid="{00000000-0005-0000-0000-0000768B0000}"/>
    <cellStyle name="Normal 3 2 4 4 2 3" xfId="520" xr:uid="{00000000-0005-0000-0000-0000778B0000}"/>
    <cellStyle name="Normal 3 2 4 4 2 3 2" xfId="3504" xr:uid="{00000000-0005-0000-0000-0000788B0000}"/>
    <cellStyle name="Normal 3 2 4 4 2 3 2 2" xfId="8841" xr:uid="{00000000-0005-0000-0000-0000798B0000}"/>
    <cellStyle name="Normal 3 2 4 4 2 3 3" xfId="11309" xr:uid="{00000000-0005-0000-0000-00007A8B0000}"/>
    <cellStyle name="Normal 3 2 4 4 2 3 4" xfId="4626" xr:uid="{00000000-0005-0000-0000-00007B8B0000}"/>
    <cellStyle name="Normal 3 2 4 4 2 4" xfId="694" xr:uid="{00000000-0005-0000-0000-00007C8B0000}"/>
    <cellStyle name="Normal 3 2 4 4 2 4 2" xfId="3678" xr:uid="{00000000-0005-0000-0000-00007D8B0000}"/>
    <cellStyle name="Normal 3 2 4 4 2 4 2 2" xfId="8842" xr:uid="{00000000-0005-0000-0000-00007E8B0000}"/>
    <cellStyle name="Normal 3 2 4 4 2 4 3" xfId="11310" xr:uid="{00000000-0005-0000-0000-00007F8B0000}"/>
    <cellStyle name="Normal 3 2 4 4 2 4 4" xfId="4843" xr:uid="{00000000-0005-0000-0000-0000808B0000}"/>
    <cellStyle name="Normal 3 2 4 4 2 5" xfId="868" xr:uid="{00000000-0005-0000-0000-0000818B0000}"/>
    <cellStyle name="Normal 3 2 4 4 2 5 2" xfId="3852" xr:uid="{00000000-0005-0000-0000-0000828B0000}"/>
    <cellStyle name="Normal 3 2 4 4 2 5 2 2" xfId="8843" xr:uid="{00000000-0005-0000-0000-0000838B0000}"/>
    <cellStyle name="Normal 3 2 4 4 2 5 3" xfId="11311" xr:uid="{00000000-0005-0000-0000-0000848B0000}"/>
    <cellStyle name="Normal 3 2 4 4 2 5 4" xfId="5017" xr:uid="{00000000-0005-0000-0000-0000858B0000}"/>
    <cellStyle name="Normal 3 2 4 4 2 6" xfId="1043" xr:uid="{00000000-0005-0000-0000-0000868B0000}"/>
    <cellStyle name="Normal 3 2 4 4 2 6 2" xfId="4027" xr:uid="{00000000-0005-0000-0000-0000878B0000}"/>
    <cellStyle name="Normal 3 2 4 4 2 6 2 2" xfId="8844" xr:uid="{00000000-0005-0000-0000-0000888B0000}"/>
    <cellStyle name="Normal 3 2 4 4 2 6 3" xfId="11312" xr:uid="{00000000-0005-0000-0000-0000898B0000}"/>
    <cellStyle name="Normal 3 2 4 4 2 6 4" xfId="5191" xr:uid="{00000000-0005-0000-0000-00008A8B0000}"/>
    <cellStyle name="Normal 3 2 4 4 2 7" xfId="1219" xr:uid="{00000000-0005-0000-0000-00008B8B0000}"/>
    <cellStyle name="Normal 3 2 4 4 2 7 2" xfId="8845" xr:uid="{00000000-0005-0000-0000-00008C8B0000}"/>
    <cellStyle name="Normal 3 2 4 4 2 7 3" xfId="11313" xr:uid="{00000000-0005-0000-0000-00008D8B0000}"/>
    <cellStyle name="Normal 3 2 4 4 2 7 4" xfId="5365" xr:uid="{00000000-0005-0000-0000-00008E8B0000}"/>
    <cellStyle name="Normal 3 2 4 4 2 8" xfId="1393" xr:uid="{00000000-0005-0000-0000-00008F8B0000}"/>
    <cellStyle name="Normal 3 2 4 4 2 8 2" xfId="8846" xr:uid="{00000000-0005-0000-0000-0000908B0000}"/>
    <cellStyle name="Normal 3 2 4 4 2 8 3" xfId="11314" xr:uid="{00000000-0005-0000-0000-0000918B0000}"/>
    <cellStyle name="Normal 3 2 4 4 2 8 4" xfId="5571" xr:uid="{00000000-0005-0000-0000-0000928B0000}"/>
    <cellStyle name="Normal 3 2 4 4 2 9" xfId="1567" xr:uid="{00000000-0005-0000-0000-0000938B0000}"/>
    <cellStyle name="Normal 3 2 4 4 2 9 2" xfId="8847" xr:uid="{00000000-0005-0000-0000-0000948B0000}"/>
    <cellStyle name="Normal 3 2 4 4 2 9 3" xfId="11315" xr:uid="{00000000-0005-0000-0000-0000958B0000}"/>
    <cellStyle name="Normal 3 2 4 4 2 9 4" xfId="5745" xr:uid="{00000000-0005-0000-0000-0000968B0000}"/>
    <cellStyle name="Normal 3 2 4 4 20" xfId="3329" xr:uid="{00000000-0005-0000-0000-0000978B0000}"/>
    <cellStyle name="Normal 3 2 4 4 21" xfId="4198" xr:uid="{00000000-0005-0000-0000-0000988B0000}"/>
    <cellStyle name="Normal 3 2 4 4 22" xfId="4370" xr:uid="{00000000-0005-0000-0000-0000998B0000}"/>
    <cellStyle name="Normal 3 2 4 4 3" xfId="329" xr:uid="{00000000-0005-0000-0000-00009A8B0000}"/>
    <cellStyle name="Normal 3 2 4 4 3 10" xfId="1917" xr:uid="{00000000-0005-0000-0000-00009B8B0000}"/>
    <cellStyle name="Normal 3 2 4 4 3 10 2" xfId="8849" xr:uid="{00000000-0005-0000-0000-00009C8B0000}"/>
    <cellStyle name="Normal 3 2 4 4 3 10 3" xfId="11317" xr:uid="{00000000-0005-0000-0000-00009D8B0000}"/>
    <cellStyle name="Normal 3 2 4 4 3 10 4" xfId="6095" xr:uid="{00000000-0005-0000-0000-00009E8B0000}"/>
    <cellStyle name="Normal 3 2 4 4 3 11" xfId="2091" xr:uid="{00000000-0005-0000-0000-00009F8B0000}"/>
    <cellStyle name="Normal 3 2 4 4 3 11 2" xfId="8850" xr:uid="{00000000-0005-0000-0000-0000A08B0000}"/>
    <cellStyle name="Normal 3 2 4 4 3 11 3" xfId="11318" xr:uid="{00000000-0005-0000-0000-0000A18B0000}"/>
    <cellStyle name="Normal 3 2 4 4 3 11 4" xfId="6269" xr:uid="{00000000-0005-0000-0000-0000A28B0000}"/>
    <cellStyle name="Normal 3 2 4 4 3 12" xfId="2267" xr:uid="{00000000-0005-0000-0000-0000A38B0000}"/>
    <cellStyle name="Normal 3 2 4 4 3 12 2" xfId="8851" xr:uid="{00000000-0005-0000-0000-0000A48B0000}"/>
    <cellStyle name="Normal 3 2 4 4 3 12 3" xfId="11319" xr:uid="{00000000-0005-0000-0000-0000A58B0000}"/>
    <cellStyle name="Normal 3 2 4 4 3 12 4" xfId="6443" xr:uid="{00000000-0005-0000-0000-0000A68B0000}"/>
    <cellStyle name="Normal 3 2 4 4 3 13" xfId="2441" xr:uid="{00000000-0005-0000-0000-0000A78B0000}"/>
    <cellStyle name="Normal 3 2 4 4 3 13 2" xfId="8852" xr:uid="{00000000-0005-0000-0000-0000A88B0000}"/>
    <cellStyle name="Normal 3 2 4 4 3 13 3" xfId="11320" xr:uid="{00000000-0005-0000-0000-0000A98B0000}"/>
    <cellStyle name="Normal 3 2 4 4 3 13 4" xfId="6621" xr:uid="{00000000-0005-0000-0000-0000AA8B0000}"/>
    <cellStyle name="Normal 3 2 4 4 3 14" xfId="2613" xr:uid="{00000000-0005-0000-0000-0000AB8B0000}"/>
    <cellStyle name="Normal 3 2 4 4 3 14 2" xfId="8853" xr:uid="{00000000-0005-0000-0000-0000AC8B0000}"/>
    <cellStyle name="Normal 3 2 4 4 3 14 3" xfId="11321" xr:uid="{00000000-0005-0000-0000-0000AD8B0000}"/>
    <cellStyle name="Normal 3 2 4 4 3 14 4" xfId="6795" xr:uid="{00000000-0005-0000-0000-0000AE8B0000}"/>
    <cellStyle name="Normal 3 2 4 4 3 15" xfId="2783" xr:uid="{00000000-0005-0000-0000-0000AF8B0000}"/>
    <cellStyle name="Normal 3 2 4 4 3 15 2" xfId="8848" xr:uid="{00000000-0005-0000-0000-0000B08B0000}"/>
    <cellStyle name="Normal 3 2 4 4 3 16" xfId="2953" xr:uid="{00000000-0005-0000-0000-0000B18B0000}"/>
    <cellStyle name="Normal 3 2 4 4 3 16 2" xfId="11316" xr:uid="{00000000-0005-0000-0000-0000B28B0000}"/>
    <cellStyle name="Normal 3 2 4 4 3 17" xfId="3124" xr:uid="{00000000-0005-0000-0000-0000B38B0000}"/>
    <cellStyle name="Normal 3 2 4 4 3 17 2" xfId="11907" xr:uid="{00000000-0005-0000-0000-0000B48B0000}"/>
    <cellStyle name="Normal 3 2 4 4 3 18" xfId="3332" xr:uid="{00000000-0005-0000-0000-0000B58B0000}"/>
    <cellStyle name="Normal 3 2 4 4 3 19" xfId="4201" xr:uid="{00000000-0005-0000-0000-0000B68B0000}"/>
    <cellStyle name="Normal 3 2 4 4 3 2" xfId="522" xr:uid="{00000000-0005-0000-0000-0000B78B0000}"/>
    <cellStyle name="Normal 3 2 4 4 3 2 2" xfId="3506" xr:uid="{00000000-0005-0000-0000-0000B88B0000}"/>
    <cellStyle name="Normal 3 2 4 4 3 2 2 2" xfId="8854" xr:uid="{00000000-0005-0000-0000-0000B98B0000}"/>
    <cellStyle name="Normal 3 2 4 4 3 2 3" xfId="11322" xr:uid="{00000000-0005-0000-0000-0000BA8B0000}"/>
    <cellStyle name="Normal 3 2 4 4 3 2 4" xfId="4628" xr:uid="{00000000-0005-0000-0000-0000BB8B0000}"/>
    <cellStyle name="Normal 3 2 4 4 3 20" xfId="4373" xr:uid="{00000000-0005-0000-0000-0000BC8B0000}"/>
    <cellStyle name="Normal 3 2 4 4 3 3" xfId="696" xr:uid="{00000000-0005-0000-0000-0000BD8B0000}"/>
    <cellStyle name="Normal 3 2 4 4 3 3 2" xfId="3680" xr:uid="{00000000-0005-0000-0000-0000BE8B0000}"/>
    <cellStyle name="Normal 3 2 4 4 3 3 2 2" xfId="8855" xr:uid="{00000000-0005-0000-0000-0000BF8B0000}"/>
    <cellStyle name="Normal 3 2 4 4 3 3 3" xfId="11323" xr:uid="{00000000-0005-0000-0000-0000C08B0000}"/>
    <cellStyle name="Normal 3 2 4 4 3 3 4" xfId="4845" xr:uid="{00000000-0005-0000-0000-0000C18B0000}"/>
    <cellStyle name="Normal 3 2 4 4 3 4" xfId="870" xr:uid="{00000000-0005-0000-0000-0000C28B0000}"/>
    <cellStyle name="Normal 3 2 4 4 3 4 2" xfId="3854" xr:uid="{00000000-0005-0000-0000-0000C38B0000}"/>
    <cellStyle name="Normal 3 2 4 4 3 4 2 2" xfId="8856" xr:uid="{00000000-0005-0000-0000-0000C48B0000}"/>
    <cellStyle name="Normal 3 2 4 4 3 4 3" xfId="11324" xr:uid="{00000000-0005-0000-0000-0000C58B0000}"/>
    <cellStyle name="Normal 3 2 4 4 3 4 4" xfId="5019" xr:uid="{00000000-0005-0000-0000-0000C68B0000}"/>
    <cellStyle name="Normal 3 2 4 4 3 5" xfId="1045" xr:uid="{00000000-0005-0000-0000-0000C78B0000}"/>
    <cellStyle name="Normal 3 2 4 4 3 5 2" xfId="4029" xr:uid="{00000000-0005-0000-0000-0000C88B0000}"/>
    <cellStyle name="Normal 3 2 4 4 3 5 2 2" xfId="8857" xr:uid="{00000000-0005-0000-0000-0000C98B0000}"/>
    <cellStyle name="Normal 3 2 4 4 3 5 3" xfId="11325" xr:uid="{00000000-0005-0000-0000-0000CA8B0000}"/>
    <cellStyle name="Normal 3 2 4 4 3 5 4" xfId="5193" xr:uid="{00000000-0005-0000-0000-0000CB8B0000}"/>
    <cellStyle name="Normal 3 2 4 4 3 6" xfId="1221" xr:uid="{00000000-0005-0000-0000-0000CC8B0000}"/>
    <cellStyle name="Normal 3 2 4 4 3 6 2" xfId="8858" xr:uid="{00000000-0005-0000-0000-0000CD8B0000}"/>
    <cellStyle name="Normal 3 2 4 4 3 6 3" xfId="11326" xr:uid="{00000000-0005-0000-0000-0000CE8B0000}"/>
    <cellStyle name="Normal 3 2 4 4 3 6 4" xfId="5367" xr:uid="{00000000-0005-0000-0000-0000CF8B0000}"/>
    <cellStyle name="Normal 3 2 4 4 3 7" xfId="1395" xr:uid="{00000000-0005-0000-0000-0000D08B0000}"/>
    <cellStyle name="Normal 3 2 4 4 3 7 2" xfId="8859" xr:uid="{00000000-0005-0000-0000-0000D18B0000}"/>
    <cellStyle name="Normal 3 2 4 4 3 7 3" xfId="11327" xr:uid="{00000000-0005-0000-0000-0000D28B0000}"/>
    <cellStyle name="Normal 3 2 4 4 3 7 4" xfId="5573" xr:uid="{00000000-0005-0000-0000-0000D38B0000}"/>
    <cellStyle name="Normal 3 2 4 4 3 8" xfId="1569" xr:uid="{00000000-0005-0000-0000-0000D48B0000}"/>
    <cellStyle name="Normal 3 2 4 4 3 8 2" xfId="8860" xr:uid="{00000000-0005-0000-0000-0000D58B0000}"/>
    <cellStyle name="Normal 3 2 4 4 3 8 3" xfId="11328" xr:uid="{00000000-0005-0000-0000-0000D68B0000}"/>
    <cellStyle name="Normal 3 2 4 4 3 8 4" xfId="5747" xr:uid="{00000000-0005-0000-0000-0000D78B0000}"/>
    <cellStyle name="Normal 3 2 4 4 3 9" xfId="1743" xr:uid="{00000000-0005-0000-0000-0000D88B0000}"/>
    <cellStyle name="Normal 3 2 4 4 3 9 2" xfId="8861" xr:uid="{00000000-0005-0000-0000-0000D98B0000}"/>
    <cellStyle name="Normal 3 2 4 4 3 9 3" xfId="11329" xr:uid="{00000000-0005-0000-0000-0000DA8B0000}"/>
    <cellStyle name="Normal 3 2 4 4 3 9 4" xfId="5921" xr:uid="{00000000-0005-0000-0000-0000DB8B0000}"/>
    <cellStyle name="Normal 3 2 4 4 4" xfId="519" xr:uid="{00000000-0005-0000-0000-0000DC8B0000}"/>
    <cellStyle name="Normal 3 2 4 4 4 2" xfId="3503" xr:uid="{00000000-0005-0000-0000-0000DD8B0000}"/>
    <cellStyle name="Normal 3 2 4 4 4 2 2" xfId="8862" xr:uid="{00000000-0005-0000-0000-0000DE8B0000}"/>
    <cellStyle name="Normal 3 2 4 4 4 3" xfId="11330" xr:uid="{00000000-0005-0000-0000-0000DF8B0000}"/>
    <cellStyle name="Normal 3 2 4 4 4 4" xfId="4625" xr:uid="{00000000-0005-0000-0000-0000E08B0000}"/>
    <cellStyle name="Normal 3 2 4 4 5" xfId="693" xr:uid="{00000000-0005-0000-0000-0000E18B0000}"/>
    <cellStyle name="Normal 3 2 4 4 5 2" xfId="3677" xr:uid="{00000000-0005-0000-0000-0000E28B0000}"/>
    <cellStyle name="Normal 3 2 4 4 5 2 2" xfId="8863" xr:uid="{00000000-0005-0000-0000-0000E38B0000}"/>
    <cellStyle name="Normal 3 2 4 4 5 3" xfId="11331" xr:uid="{00000000-0005-0000-0000-0000E48B0000}"/>
    <cellStyle name="Normal 3 2 4 4 5 4" xfId="4842" xr:uid="{00000000-0005-0000-0000-0000E58B0000}"/>
    <cellStyle name="Normal 3 2 4 4 6" xfId="867" xr:uid="{00000000-0005-0000-0000-0000E68B0000}"/>
    <cellStyle name="Normal 3 2 4 4 6 2" xfId="3851" xr:uid="{00000000-0005-0000-0000-0000E78B0000}"/>
    <cellStyle name="Normal 3 2 4 4 6 2 2" xfId="8864" xr:uid="{00000000-0005-0000-0000-0000E88B0000}"/>
    <cellStyle name="Normal 3 2 4 4 6 3" xfId="11332" xr:uid="{00000000-0005-0000-0000-0000E98B0000}"/>
    <cellStyle name="Normal 3 2 4 4 6 4" xfId="5016" xr:uid="{00000000-0005-0000-0000-0000EA8B0000}"/>
    <cellStyle name="Normal 3 2 4 4 7" xfId="1042" xr:uid="{00000000-0005-0000-0000-0000EB8B0000}"/>
    <cellStyle name="Normal 3 2 4 4 7 2" xfId="4026" xr:uid="{00000000-0005-0000-0000-0000EC8B0000}"/>
    <cellStyle name="Normal 3 2 4 4 7 2 2" xfId="8865" xr:uid="{00000000-0005-0000-0000-0000ED8B0000}"/>
    <cellStyle name="Normal 3 2 4 4 7 3" xfId="11333" xr:uid="{00000000-0005-0000-0000-0000EE8B0000}"/>
    <cellStyle name="Normal 3 2 4 4 7 4" xfId="5190" xr:uid="{00000000-0005-0000-0000-0000EF8B0000}"/>
    <cellStyle name="Normal 3 2 4 4 8" xfId="1218" xr:uid="{00000000-0005-0000-0000-0000F08B0000}"/>
    <cellStyle name="Normal 3 2 4 4 8 2" xfId="8866" xr:uid="{00000000-0005-0000-0000-0000F18B0000}"/>
    <cellStyle name="Normal 3 2 4 4 8 3" xfId="11334" xr:uid="{00000000-0005-0000-0000-0000F28B0000}"/>
    <cellStyle name="Normal 3 2 4 4 8 4" xfId="5364" xr:uid="{00000000-0005-0000-0000-0000F38B0000}"/>
    <cellStyle name="Normal 3 2 4 4 9" xfId="1392" xr:uid="{00000000-0005-0000-0000-0000F48B0000}"/>
    <cellStyle name="Normal 3 2 4 4 9 2" xfId="8867" xr:uid="{00000000-0005-0000-0000-0000F58B0000}"/>
    <cellStyle name="Normal 3 2 4 4 9 3" xfId="11335" xr:uid="{00000000-0005-0000-0000-0000F68B0000}"/>
    <cellStyle name="Normal 3 2 4 4 9 4" xfId="5570" xr:uid="{00000000-0005-0000-0000-0000F78B0000}"/>
    <cellStyle name="Normal 3 2 4 5" xfId="330" xr:uid="{00000000-0005-0000-0000-0000F88B0000}"/>
    <cellStyle name="Normal 3 2 4 5 10" xfId="1744" xr:uid="{00000000-0005-0000-0000-0000F98B0000}"/>
    <cellStyle name="Normal 3 2 4 5 10 2" xfId="8869" xr:uid="{00000000-0005-0000-0000-0000FA8B0000}"/>
    <cellStyle name="Normal 3 2 4 5 10 3" xfId="11337" xr:uid="{00000000-0005-0000-0000-0000FB8B0000}"/>
    <cellStyle name="Normal 3 2 4 5 10 4" xfId="5922" xr:uid="{00000000-0005-0000-0000-0000FC8B0000}"/>
    <cellStyle name="Normal 3 2 4 5 11" xfId="1918" xr:uid="{00000000-0005-0000-0000-0000FD8B0000}"/>
    <cellStyle name="Normal 3 2 4 5 11 2" xfId="8870" xr:uid="{00000000-0005-0000-0000-0000FE8B0000}"/>
    <cellStyle name="Normal 3 2 4 5 11 3" xfId="11338" xr:uid="{00000000-0005-0000-0000-0000FF8B0000}"/>
    <cellStyle name="Normal 3 2 4 5 11 4" xfId="6096" xr:uid="{00000000-0005-0000-0000-0000008C0000}"/>
    <cellStyle name="Normal 3 2 4 5 12" xfId="2092" xr:uid="{00000000-0005-0000-0000-0000018C0000}"/>
    <cellStyle name="Normal 3 2 4 5 12 2" xfId="8871" xr:uid="{00000000-0005-0000-0000-0000028C0000}"/>
    <cellStyle name="Normal 3 2 4 5 12 3" xfId="11339" xr:uid="{00000000-0005-0000-0000-0000038C0000}"/>
    <cellStyle name="Normal 3 2 4 5 12 4" xfId="6270" xr:uid="{00000000-0005-0000-0000-0000048C0000}"/>
    <cellStyle name="Normal 3 2 4 5 13" xfId="2268" xr:uid="{00000000-0005-0000-0000-0000058C0000}"/>
    <cellStyle name="Normal 3 2 4 5 13 2" xfId="8872" xr:uid="{00000000-0005-0000-0000-0000068C0000}"/>
    <cellStyle name="Normal 3 2 4 5 13 3" xfId="11340" xr:uid="{00000000-0005-0000-0000-0000078C0000}"/>
    <cellStyle name="Normal 3 2 4 5 13 4" xfId="6444" xr:uid="{00000000-0005-0000-0000-0000088C0000}"/>
    <cellStyle name="Normal 3 2 4 5 14" xfId="2442" xr:uid="{00000000-0005-0000-0000-0000098C0000}"/>
    <cellStyle name="Normal 3 2 4 5 14 2" xfId="8873" xr:uid="{00000000-0005-0000-0000-00000A8C0000}"/>
    <cellStyle name="Normal 3 2 4 5 14 3" xfId="11341" xr:uid="{00000000-0005-0000-0000-00000B8C0000}"/>
    <cellStyle name="Normal 3 2 4 5 14 4" xfId="6622" xr:uid="{00000000-0005-0000-0000-00000C8C0000}"/>
    <cellStyle name="Normal 3 2 4 5 15" xfId="2614" xr:uid="{00000000-0005-0000-0000-00000D8C0000}"/>
    <cellStyle name="Normal 3 2 4 5 15 2" xfId="8874" xr:uid="{00000000-0005-0000-0000-00000E8C0000}"/>
    <cellStyle name="Normal 3 2 4 5 15 3" xfId="11342" xr:uid="{00000000-0005-0000-0000-00000F8C0000}"/>
    <cellStyle name="Normal 3 2 4 5 15 4" xfId="6796" xr:uid="{00000000-0005-0000-0000-0000108C0000}"/>
    <cellStyle name="Normal 3 2 4 5 16" xfId="2784" xr:uid="{00000000-0005-0000-0000-0000118C0000}"/>
    <cellStyle name="Normal 3 2 4 5 16 2" xfId="8868" xr:uid="{00000000-0005-0000-0000-0000128C0000}"/>
    <cellStyle name="Normal 3 2 4 5 17" xfId="2954" xr:uid="{00000000-0005-0000-0000-0000138C0000}"/>
    <cellStyle name="Normal 3 2 4 5 17 2" xfId="11336" xr:uid="{00000000-0005-0000-0000-0000148C0000}"/>
    <cellStyle name="Normal 3 2 4 5 18" xfId="3125" xr:uid="{00000000-0005-0000-0000-0000158C0000}"/>
    <cellStyle name="Normal 3 2 4 5 18 2" xfId="11908" xr:uid="{00000000-0005-0000-0000-0000168C0000}"/>
    <cellStyle name="Normal 3 2 4 5 19" xfId="3333" xr:uid="{00000000-0005-0000-0000-0000178C0000}"/>
    <cellStyle name="Normal 3 2 4 5 2" xfId="331" xr:uid="{00000000-0005-0000-0000-0000188C0000}"/>
    <cellStyle name="Normal 3 2 4 5 2 10" xfId="1919" xr:uid="{00000000-0005-0000-0000-0000198C0000}"/>
    <cellStyle name="Normal 3 2 4 5 2 10 2" xfId="8876" xr:uid="{00000000-0005-0000-0000-00001A8C0000}"/>
    <cellStyle name="Normal 3 2 4 5 2 10 3" xfId="11344" xr:uid="{00000000-0005-0000-0000-00001B8C0000}"/>
    <cellStyle name="Normal 3 2 4 5 2 10 4" xfId="6097" xr:uid="{00000000-0005-0000-0000-00001C8C0000}"/>
    <cellStyle name="Normal 3 2 4 5 2 11" xfId="2093" xr:uid="{00000000-0005-0000-0000-00001D8C0000}"/>
    <cellStyle name="Normal 3 2 4 5 2 11 2" xfId="8877" xr:uid="{00000000-0005-0000-0000-00001E8C0000}"/>
    <cellStyle name="Normal 3 2 4 5 2 11 3" xfId="11345" xr:uid="{00000000-0005-0000-0000-00001F8C0000}"/>
    <cellStyle name="Normal 3 2 4 5 2 11 4" xfId="6271" xr:uid="{00000000-0005-0000-0000-0000208C0000}"/>
    <cellStyle name="Normal 3 2 4 5 2 12" xfId="2269" xr:uid="{00000000-0005-0000-0000-0000218C0000}"/>
    <cellStyle name="Normal 3 2 4 5 2 12 2" xfId="8878" xr:uid="{00000000-0005-0000-0000-0000228C0000}"/>
    <cellStyle name="Normal 3 2 4 5 2 12 3" xfId="11346" xr:uid="{00000000-0005-0000-0000-0000238C0000}"/>
    <cellStyle name="Normal 3 2 4 5 2 12 4" xfId="6445" xr:uid="{00000000-0005-0000-0000-0000248C0000}"/>
    <cellStyle name="Normal 3 2 4 5 2 13" xfId="2443" xr:uid="{00000000-0005-0000-0000-0000258C0000}"/>
    <cellStyle name="Normal 3 2 4 5 2 13 2" xfId="8879" xr:uid="{00000000-0005-0000-0000-0000268C0000}"/>
    <cellStyle name="Normal 3 2 4 5 2 13 3" xfId="11347" xr:uid="{00000000-0005-0000-0000-0000278C0000}"/>
    <cellStyle name="Normal 3 2 4 5 2 13 4" xfId="6623" xr:uid="{00000000-0005-0000-0000-0000288C0000}"/>
    <cellStyle name="Normal 3 2 4 5 2 14" xfId="2615" xr:uid="{00000000-0005-0000-0000-0000298C0000}"/>
    <cellStyle name="Normal 3 2 4 5 2 14 2" xfId="8880" xr:uid="{00000000-0005-0000-0000-00002A8C0000}"/>
    <cellStyle name="Normal 3 2 4 5 2 14 3" xfId="11348" xr:uid="{00000000-0005-0000-0000-00002B8C0000}"/>
    <cellStyle name="Normal 3 2 4 5 2 14 4" xfId="6797" xr:uid="{00000000-0005-0000-0000-00002C8C0000}"/>
    <cellStyle name="Normal 3 2 4 5 2 15" xfId="2785" xr:uid="{00000000-0005-0000-0000-00002D8C0000}"/>
    <cellStyle name="Normal 3 2 4 5 2 15 2" xfId="8875" xr:uid="{00000000-0005-0000-0000-00002E8C0000}"/>
    <cellStyle name="Normal 3 2 4 5 2 16" xfId="2955" xr:uid="{00000000-0005-0000-0000-00002F8C0000}"/>
    <cellStyle name="Normal 3 2 4 5 2 16 2" xfId="11343" xr:uid="{00000000-0005-0000-0000-0000308C0000}"/>
    <cellStyle name="Normal 3 2 4 5 2 17" xfId="3126" xr:uid="{00000000-0005-0000-0000-0000318C0000}"/>
    <cellStyle name="Normal 3 2 4 5 2 17 2" xfId="11909" xr:uid="{00000000-0005-0000-0000-0000328C0000}"/>
    <cellStyle name="Normal 3 2 4 5 2 18" xfId="3334" xr:uid="{00000000-0005-0000-0000-0000338C0000}"/>
    <cellStyle name="Normal 3 2 4 5 2 19" xfId="4203" xr:uid="{00000000-0005-0000-0000-0000348C0000}"/>
    <cellStyle name="Normal 3 2 4 5 2 2" xfId="524" xr:uid="{00000000-0005-0000-0000-0000358C0000}"/>
    <cellStyle name="Normal 3 2 4 5 2 2 2" xfId="3508" xr:uid="{00000000-0005-0000-0000-0000368C0000}"/>
    <cellStyle name="Normal 3 2 4 5 2 2 2 2" xfId="8881" xr:uid="{00000000-0005-0000-0000-0000378C0000}"/>
    <cellStyle name="Normal 3 2 4 5 2 2 3" xfId="11349" xr:uid="{00000000-0005-0000-0000-0000388C0000}"/>
    <cellStyle name="Normal 3 2 4 5 2 2 4" xfId="4630" xr:uid="{00000000-0005-0000-0000-0000398C0000}"/>
    <cellStyle name="Normal 3 2 4 5 2 20" xfId="4375" xr:uid="{00000000-0005-0000-0000-00003A8C0000}"/>
    <cellStyle name="Normal 3 2 4 5 2 3" xfId="698" xr:uid="{00000000-0005-0000-0000-00003B8C0000}"/>
    <cellStyle name="Normal 3 2 4 5 2 3 2" xfId="3682" xr:uid="{00000000-0005-0000-0000-00003C8C0000}"/>
    <cellStyle name="Normal 3 2 4 5 2 3 2 2" xfId="8882" xr:uid="{00000000-0005-0000-0000-00003D8C0000}"/>
    <cellStyle name="Normal 3 2 4 5 2 3 3" xfId="11350" xr:uid="{00000000-0005-0000-0000-00003E8C0000}"/>
    <cellStyle name="Normal 3 2 4 5 2 3 4" xfId="4847" xr:uid="{00000000-0005-0000-0000-00003F8C0000}"/>
    <cellStyle name="Normal 3 2 4 5 2 4" xfId="872" xr:uid="{00000000-0005-0000-0000-0000408C0000}"/>
    <cellStyle name="Normal 3 2 4 5 2 4 2" xfId="3856" xr:uid="{00000000-0005-0000-0000-0000418C0000}"/>
    <cellStyle name="Normal 3 2 4 5 2 4 2 2" xfId="8883" xr:uid="{00000000-0005-0000-0000-0000428C0000}"/>
    <cellStyle name="Normal 3 2 4 5 2 4 3" xfId="11351" xr:uid="{00000000-0005-0000-0000-0000438C0000}"/>
    <cellStyle name="Normal 3 2 4 5 2 4 4" xfId="5021" xr:uid="{00000000-0005-0000-0000-0000448C0000}"/>
    <cellStyle name="Normal 3 2 4 5 2 5" xfId="1047" xr:uid="{00000000-0005-0000-0000-0000458C0000}"/>
    <cellStyle name="Normal 3 2 4 5 2 5 2" xfId="4031" xr:uid="{00000000-0005-0000-0000-0000468C0000}"/>
    <cellStyle name="Normal 3 2 4 5 2 5 2 2" xfId="8884" xr:uid="{00000000-0005-0000-0000-0000478C0000}"/>
    <cellStyle name="Normal 3 2 4 5 2 5 3" xfId="11352" xr:uid="{00000000-0005-0000-0000-0000488C0000}"/>
    <cellStyle name="Normal 3 2 4 5 2 5 4" xfId="5195" xr:uid="{00000000-0005-0000-0000-0000498C0000}"/>
    <cellStyle name="Normal 3 2 4 5 2 6" xfId="1223" xr:uid="{00000000-0005-0000-0000-00004A8C0000}"/>
    <cellStyle name="Normal 3 2 4 5 2 6 2" xfId="8885" xr:uid="{00000000-0005-0000-0000-00004B8C0000}"/>
    <cellStyle name="Normal 3 2 4 5 2 6 3" xfId="11353" xr:uid="{00000000-0005-0000-0000-00004C8C0000}"/>
    <cellStyle name="Normal 3 2 4 5 2 6 4" xfId="5369" xr:uid="{00000000-0005-0000-0000-00004D8C0000}"/>
    <cellStyle name="Normal 3 2 4 5 2 7" xfId="1397" xr:uid="{00000000-0005-0000-0000-00004E8C0000}"/>
    <cellStyle name="Normal 3 2 4 5 2 7 2" xfId="8886" xr:uid="{00000000-0005-0000-0000-00004F8C0000}"/>
    <cellStyle name="Normal 3 2 4 5 2 7 3" xfId="11354" xr:uid="{00000000-0005-0000-0000-0000508C0000}"/>
    <cellStyle name="Normal 3 2 4 5 2 7 4" xfId="5575" xr:uid="{00000000-0005-0000-0000-0000518C0000}"/>
    <cellStyle name="Normal 3 2 4 5 2 8" xfId="1571" xr:uid="{00000000-0005-0000-0000-0000528C0000}"/>
    <cellStyle name="Normal 3 2 4 5 2 8 2" xfId="8887" xr:uid="{00000000-0005-0000-0000-0000538C0000}"/>
    <cellStyle name="Normal 3 2 4 5 2 8 3" xfId="11355" xr:uid="{00000000-0005-0000-0000-0000548C0000}"/>
    <cellStyle name="Normal 3 2 4 5 2 8 4" xfId="5749" xr:uid="{00000000-0005-0000-0000-0000558C0000}"/>
    <cellStyle name="Normal 3 2 4 5 2 9" xfId="1745" xr:uid="{00000000-0005-0000-0000-0000568C0000}"/>
    <cellStyle name="Normal 3 2 4 5 2 9 2" xfId="8888" xr:uid="{00000000-0005-0000-0000-0000578C0000}"/>
    <cellStyle name="Normal 3 2 4 5 2 9 3" xfId="11356" xr:uid="{00000000-0005-0000-0000-0000588C0000}"/>
    <cellStyle name="Normal 3 2 4 5 2 9 4" xfId="5923" xr:uid="{00000000-0005-0000-0000-0000598C0000}"/>
    <cellStyle name="Normal 3 2 4 5 20" xfId="4202" xr:uid="{00000000-0005-0000-0000-00005A8C0000}"/>
    <cellStyle name="Normal 3 2 4 5 21" xfId="4374" xr:uid="{00000000-0005-0000-0000-00005B8C0000}"/>
    <cellStyle name="Normal 3 2 4 5 3" xfId="523" xr:uid="{00000000-0005-0000-0000-00005C8C0000}"/>
    <cellStyle name="Normal 3 2 4 5 3 2" xfId="3507" xr:uid="{00000000-0005-0000-0000-00005D8C0000}"/>
    <cellStyle name="Normal 3 2 4 5 3 2 2" xfId="8889" xr:uid="{00000000-0005-0000-0000-00005E8C0000}"/>
    <cellStyle name="Normal 3 2 4 5 3 3" xfId="11357" xr:uid="{00000000-0005-0000-0000-00005F8C0000}"/>
    <cellStyle name="Normal 3 2 4 5 3 4" xfId="4629" xr:uid="{00000000-0005-0000-0000-0000608C0000}"/>
    <cellStyle name="Normal 3 2 4 5 4" xfId="697" xr:uid="{00000000-0005-0000-0000-0000618C0000}"/>
    <cellStyle name="Normal 3 2 4 5 4 2" xfId="3681" xr:uid="{00000000-0005-0000-0000-0000628C0000}"/>
    <cellStyle name="Normal 3 2 4 5 4 2 2" xfId="8890" xr:uid="{00000000-0005-0000-0000-0000638C0000}"/>
    <cellStyle name="Normal 3 2 4 5 4 3" xfId="11358" xr:uid="{00000000-0005-0000-0000-0000648C0000}"/>
    <cellStyle name="Normal 3 2 4 5 4 4" xfId="4846" xr:uid="{00000000-0005-0000-0000-0000658C0000}"/>
    <cellStyle name="Normal 3 2 4 5 5" xfId="871" xr:uid="{00000000-0005-0000-0000-0000668C0000}"/>
    <cellStyle name="Normal 3 2 4 5 5 2" xfId="3855" xr:uid="{00000000-0005-0000-0000-0000678C0000}"/>
    <cellStyle name="Normal 3 2 4 5 5 2 2" xfId="8891" xr:uid="{00000000-0005-0000-0000-0000688C0000}"/>
    <cellStyle name="Normal 3 2 4 5 5 3" xfId="11359" xr:uid="{00000000-0005-0000-0000-0000698C0000}"/>
    <cellStyle name="Normal 3 2 4 5 5 4" xfId="5020" xr:uid="{00000000-0005-0000-0000-00006A8C0000}"/>
    <cellStyle name="Normal 3 2 4 5 6" xfId="1046" xr:uid="{00000000-0005-0000-0000-00006B8C0000}"/>
    <cellStyle name="Normal 3 2 4 5 6 2" xfId="4030" xr:uid="{00000000-0005-0000-0000-00006C8C0000}"/>
    <cellStyle name="Normal 3 2 4 5 6 2 2" xfId="8892" xr:uid="{00000000-0005-0000-0000-00006D8C0000}"/>
    <cellStyle name="Normal 3 2 4 5 6 3" xfId="11360" xr:uid="{00000000-0005-0000-0000-00006E8C0000}"/>
    <cellStyle name="Normal 3 2 4 5 6 4" xfId="5194" xr:uid="{00000000-0005-0000-0000-00006F8C0000}"/>
    <cellStyle name="Normal 3 2 4 5 7" xfId="1222" xr:uid="{00000000-0005-0000-0000-0000708C0000}"/>
    <cellStyle name="Normal 3 2 4 5 7 2" xfId="8893" xr:uid="{00000000-0005-0000-0000-0000718C0000}"/>
    <cellStyle name="Normal 3 2 4 5 7 3" xfId="11361" xr:uid="{00000000-0005-0000-0000-0000728C0000}"/>
    <cellStyle name="Normal 3 2 4 5 7 4" xfId="5368" xr:uid="{00000000-0005-0000-0000-0000738C0000}"/>
    <cellStyle name="Normal 3 2 4 5 8" xfId="1396" xr:uid="{00000000-0005-0000-0000-0000748C0000}"/>
    <cellStyle name="Normal 3 2 4 5 8 2" xfId="8894" xr:uid="{00000000-0005-0000-0000-0000758C0000}"/>
    <cellStyle name="Normal 3 2 4 5 8 3" xfId="11362" xr:uid="{00000000-0005-0000-0000-0000768C0000}"/>
    <cellStyle name="Normal 3 2 4 5 8 4" xfId="5574" xr:uid="{00000000-0005-0000-0000-0000778C0000}"/>
    <cellStyle name="Normal 3 2 4 5 9" xfId="1570" xr:uid="{00000000-0005-0000-0000-0000788C0000}"/>
    <cellStyle name="Normal 3 2 4 5 9 2" xfId="8895" xr:uid="{00000000-0005-0000-0000-0000798C0000}"/>
    <cellStyle name="Normal 3 2 4 5 9 3" xfId="11363" xr:uid="{00000000-0005-0000-0000-00007A8C0000}"/>
    <cellStyle name="Normal 3 2 4 5 9 4" xfId="5748" xr:uid="{00000000-0005-0000-0000-00007B8C0000}"/>
    <cellStyle name="Normal 3 2 4 6" xfId="332" xr:uid="{00000000-0005-0000-0000-00007C8C0000}"/>
    <cellStyle name="Normal 3 2 4 6 10" xfId="1920" xr:uid="{00000000-0005-0000-0000-00007D8C0000}"/>
    <cellStyle name="Normal 3 2 4 6 10 2" xfId="8897" xr:uid="{00000000-0005-0000-0000-00007E8C0000}"/>
    <cellStyle name="Normal 3 2 4 6 10 3" xfId="11365" xr:uid="{00000000-0005-0000-0000-00007F8C0000}"/>
    <cellStyle name="Normal 3 2 4 6 10 4" xfId="6098" xr:uid="{00000000-0005-0000-0000-0000808C0000}"/>
    <cellStyle name="Normal 3 2 4 6 11" xfId="2094" xr:uid="{00000000-0005-0000-0000-0000818C0000}"/>
    <cellStyle name="Normal 3 2 4 6 11 2" xfId="8898" xr:uid="{00000000-0005-0000-0000-0000828C0000}"/>
    <cellStyle name="Normal 3 2 4 6 11 3" xfId="11366" xr:uid="{00000000-0005-0000-0000-0000838C0000}"/>
    <cellStyle name="Normal 3 2 4 6 11 4" xfId="6272" xr:uid="{00000000-0005-0000-0000-0000848C0000}"/>
    <cellStyle name="Normal 3 2 4 6 12" xfId="2270" xr:uid="{00000000-0005-0000-0000-0000858C0000}"/>
    <cellStyle name="Normal 3 2 4 6 12 2" xfId="8899" xr:uid="{00000000-0005-0000-0000-0000868C0000}"/>
    <cellStyle name="Normal 3 2 4 6 12 3" xfId="11367" xr:uid="{00000000-0005-0000-0000-0000878C0000}"/>
    <cellStyle name="Normal 3 2 4 6 12 4" xfId="6446" xr:uid="{00000000-0005-0000-0000-0000888C0000}"/>
    <cellStyle name="Normal 3 2 4 6 13" xfId="2444" xr:uid="{00000000-0005-0000-0000-0000898C0000}"/>
    <cellStyle name="Normal 3 2 4 6 13 2" xfId="8900" xr:uid="{00000000-0005-0000-0000-00008A8C0000}"/>
    <cellStyle name="Normal 3 2 4 6 13 3" xfId="11368" xr:uid="{00000000-0005-0000-0000-00008B8C0000}"/>
    <cellStyle name="Normal 3 2 4 6 13 4" xfId="6624" xr:uid="{00000000-0005-0000-0000-00008C8C0000}"/>
    <cellStyle name="Normal 3 2 4 6 14" xfId="2616" xr:uid="{00000000-0005-0000-0000-00008D8C0000}"/>
    <cellStyle name="Normal 3 2 4 6 14 2" xfId="8901" xr:uid="{00000000-0005-0000-0000-00008E8C0000}"/>
    <cellStyle name="Normal 3 2 4 6 14 3" xfId="11369" xr:uid="{00000000-0005-0000-0000-00008F8C0000}"/>
    <cellStyle name="Normal 3 2 4 6 14 4" xfId="6798" xr:uid="{00000000-0005-0000-0000-0000908C0000}"/>
    <cellStyle name="Normal 3 2 4 6 15" xfId="2786" xr:uid="{00000000-0005-0000-0000-0000918C0000}"/>
    <cellStyle name="Normal 3 2 4 6 15 2" xfId="8896" xr:uid="{00000000-0005-0000-0000-0000928C0000}"/>
    <cellStyle name="Normal 3 2 4 6 16" xfId="2956" xr:uid="{00000000-0005-0000-0000-0000938C0000}"/>
    <cellStyle name="Normal 3 2 4 6 16 2" xfId="11364" xr:uid="{00000000-0005-0000-0000-0000948C0000}"/>
    <cellStyle name="Normal 3 2 4 6 17" xfId="3127" xr:uid="{00000000-0005-0000-0000-0000958C0000}"/>
    <cellStyle name="Normal 3 2 4 6 17 2" xfId="11910" xr:uid="{00000000-0005-0000-0000-0000968C0000}"/>
    <cellStyle name="Normal 3 2 4 6 18" xfId="3335" xr:uid="{00000000-0005-0000-0000-0000978C0000}"/>
    <cellStyle name="Normal 3 2 4 6 19" xfId="4204" xr:uid="{00000000-0005-0000-0000-0000988C0000}"/>
    <cellStyle name="Normal 3 2 4 6 2" xfId="525" xr:uid="{00000000-0005-0000-0000-0000998C0000}"/>
    <cellStyle name="Normal 3 2 4 6 2 2" xfId="3509" xr:uid="{00000000-0005-0000-0000-00009A8C0000}"/>
    <cellStyle name="Normal 3 2 4 6 2 2 2" xfId="8902" xr:uid="{00000000-0005-0000-0000-00009B8C0000}"/>
    <cellStyle name="Normal 3 2 4 6 2 3" xfId="11370" xr:uid="{00000000-0005-0000-0000-00009C8C0000}"/>
    <cellStyle name="Normal 3 2 4 6 2 4" xfId="4631" xr:uid="{00000000-0005-0000-0000-00009D8C0000}"/>
    <cellStyle name="Normal 3 2 4 6 20" xfId="4376" xr:uid="{00000000-0005-0000-0000-00009E8C0000}"/>
    <cellStyle name="Normal 3 2 4 6 3" xfId="699" xr:uid="{00000000-0005-0000-0000-00009F8C0000}"/>
    <cellStyle name="Normal 3 2 4 6 3 2" xfId="3683" xr:uid="{00000000-0005-0000-0000-0000A08C0000}"/>
    <cellStyle name="Normal 3 2 4 6 3 2 2" xfId="8903" xr:uid="{00000000-0005-0000-0000-0000A18C0000}"/>
    <cellStyle name="Normal 3 2 4 6 3 3" xfId="11371" xr:uid="{00000000-0005-0000-0000-0000A28C0000}"/>
    <cellStyle name="Normal 3 2 4 6 3 4" xfId="4848" xr:uid="{00000000-0005-0000-0000-0000A38C0000}"/>
    <cellStyle name="Normal 3 2 4 6 4" xfId="873" xr:uid="{00000000-0005-0000-0000-0000A48C0000}"/>
    <cellStyle name="Normal 3 2 4 6 4 2" xfId="3857" xr:uid="{00000000-0005-0000-0000-0000A58C0000}"/>
    <cellStyle name="Normal 3 2 4 6 4 2 2" xfId="8904" xr:uid="{00000000-0005-0000-0000-0000A68C0000}"/>
    <cellStyle name="Normal 3 2 4 6 4 3" xfId="11372" xr:uid="{00000000-0005-0000-0000-0000A78C0000}"/>
    <cellStyle name="Normal 3 2 4 6 4 4" xfId="5022" xr:uid="{00000000-0005-0000-0000-0000A88C0000}"/>
    <cellStyle name="Normal 3 2 4 6 5" xfId="1048" xr:uid="{00000000-0005-0000-0000-0000A98C0000}"/>
    <cellStyle name="Normal 3 2 4 6 5 2" xfId="4032" xr:uid="{00000000-0005-0000-0000-0000AA8C0000}"/>
    <cellStyle name="Normal 3 2 4 6 5 2 2" xfId="8905" xr:uid="{00000000-0005-0000-0000-0000AB8C0000}"/>
    <cellStyle name="Normal 3 2 4 6 5 3" xfId="11373" xr:uid="{00000000-0005-0000-0000-0000AC8C0000}"/>
    <cellStyle name="Normal 3 2 4 6 5 4" xfId="5196" xr:uid="{00000000-0005-0000-0000-0000AD8C0000}"/>
    <cellStyle name="Normal 3 2 4 6 6" xfId="1224" xr:uid="{00000000-0005-0000-0000-0000AE8C0000}"/>
    <cellStyle name="Normal 3 2 4 6 6 2" xfId="8906" xr:uid="{00000000-0005-0000-0000-0000AF8C0000}"/>
    <cellStyle name="Normal 3 2 4 6 6 3" xfId="11374" xr:uid="{00000000-0005-0000-0000-0000B08C0000}"/>
    <cellStyle name="Normal 3 2 4 6 6 4" xfId="5370" xr:uid="{00000000-0005-0000-0000-0000B18C0000}"/>
    <cellStyle name="Normal 3 2 4 6 7" xfId="1398" xr:uid="{00000000-0005-0000-0000-0000B28C0000}"/>
    <cellStyle name="Normal 3 2 4 6 7 2" xfId="8907" xr:uid="{00000000-0005-0000-0000-0000B38C0000}"/>
    <cellStyle name="Normal 3 2 4 6 7 3" xfId="11375" xr:uid="{00000000-0005-0000-0000-0000B48C0000}"/>
    <cellStyle name="Normal 3 2 4 6 7 4" xfId="5576" xr:uid="{00000000-0005-0000-0000-0000B58C0000}"/>
    <cellStyle name="Normal 3 2 4 6 8" xfId="1572" xr:uid="{00000000-0005-0000-0000-0000B68C0000}"/>
    <cellStyle name="Normal 3 2 4 6 8 2" xfId="8908" xr:uid="{00000000-0005-0000-0000-0000B78C0000}"/>
    <cellStyle name="Normal 3 2 4 6 8 3" xfId="11376" xr:uid="{00000000-0005-0000-0000-0000B88C0000}"/>
    <cellStyle name="Normal 3 2 4 6 8 4" xfId="5750" xr:uid="{00000000-0005-0000-0000-0000B98C0000}"/>
    <cellStyle name="Normal 3 2 4 6 9" xfId="1746" xr:uid="{00000000-0005-0000-0000-0000BA8C0000}"/>
    <cellStyle name="Normal 3 2 4 6 9 2" xfId="8909" xr:uid="{00000000-0005-0000-0000-0000BB8C0000}"/>
    <cellStyle name="Normal 3 2 4 6 9 3" xfId="11377" xr:uid="{00000000-0005-0000-0000-0000BC8C0000}"/>
    <cellStyle name="Normal 3 2 4 6 9 4" xfId="5924" xr:uid="{00000000-0005-0000-0000-0000BD8C0000}"/>
    <cellStyle name="Normal 3 2 4 7" xfId="313" xr:uid="{00000000-0005-0000-0000-0000BE8C0000}"/>
    <cellStyle name="Normal 3 2 4 7 2" xfId="3316" xr:uid="{00000000-0005-0000-0000-0000BF8C0000}"/>
    <cellStyle name="Normal 3 2 4 7 2 2" xfId="8911" xr:uid="{00000000-0005-0000-0000-0000C08C0000}"/>
    <cellStyle name="Normal 3 2 4 7 2 3" xfId="11379" xr:uid="{00000000-0005-0000-0000-0000C18C0000}"/>
    <cellStyle name="Normal 3 2 4 7 2 4" xfId="5557" xr:uid="{00000000-0005-0000-0000-0000C28C0000}"/>
    <cellStyle name="Normal 3 2 4 7 3" xfId="8910" xr:uid="{00000000-0005-0000-0000-0000C38C0000}"/>
    <cellStyle name="Normal 3 2 4 7 4" xfId="11378" xr:uid="{00000000-0005-0000-0000-0000C48C0000}"/>
    <cellStyle name="Normal 3 2 4 7 5" xfId="4612" xr:uid="{00000000-0005-0000-0000-0000C58C0000}"/>
    <cellStyle name="Normal 3 2 4 8" xfId="506" xr:uid="{00000000-0005-0000-0000-0000C68C0000}"/>
    <cellStyle name="Normal 3 2 4 8 2" xfId="3490" xr:uid="{00000000-0005-0000-0000-0000C78C0000}"/>
    <cellStyle name="Normal 3 2 4 8 2 2" xfId="8912" xr:uid="{00000000-0005-0000-0000-0000C88C0000}"/>
    <cellStyle name="Normal 3 2 4 8 3" xfId="11380" xr:uid="{00000000-0005-0000-0000-0000C98C0000}"/>
    <cellStyle name="Normal 3 2 4 8 4" xfId="4829" xr:uid="{00000000-0005-0000-0000-0000CA8C0000}"/>
    <cellStyle name="Normal 3 2 4 9" xfId="680" xr:uid="{00000000-0005-0000-0000-0000CB8C0000}"/>
    <cellStyle name="Normal 3 2 4 9 2" xfId="3664" xr:uid="{00000000-0005-0000-0000-0000CC8C0000}"/>
    <cellStyle name="Normal 3 2 4 9 2 2" xfId="8913" xr:uid="{00000000-0005-0000-0000-0000CD8C0000}"/>
    <cellStyle name="Normal 3 2 4 9 3" xfId="11381" xr:uid="{00000000-0005-0000-0000-0000CE8C0000}"/>
    <cellStyle name="Normal 3 2 4 9 4" xfId="5003" xr:uid="{00000000-0005-0000-0000-0000CF8C0000}"/>
    <cellStyle name="Normal 3 2 5" xfId="96" xr:uid="{00000000-0005-0000-0000-0000D08C0000}"/>
    <cellStyle name="Normal 3 2 5 10" xfId="1049" xr:uid="{00000000-0005-0000-0000-0000D18C0000}"/>
    <cellStyle name="Normal 3 2 5 10 2" xfId="4033" xr:uid="{00000000-0005-0000-0000-0000D28C0000}"/>
    <cellStyle name="Normal 3 2 5 10 2 2" xfId="8915" xr:uid="{00000000-0005-0000-0000-0000D38C0000}"/>
    <cellStyle name="Normal 3 2 5 10 3" xfId="11383" xr:uid="{00000000-0005-0000-0000-0000D48C0000}"/>
    <cellStyle name="Normal 3 2 5 10 4" xfId="5371" xr:uid="{00000000-0005-0000-0000-0000D58C0000}"/>
    <cellStyle name="Normal 3 2 5 11" xfId="1225" xr:uid="{00000000-0005-0000-0000-0000D68C0000}"/>
    <cellStyle name="Normal 3 2 5 11 2" xfId="8916" xr:uid="{00000000-0005-0000-0000-0000D78C0000}"/>
    <cellStyle name="Normal 3 2 5 11 3" xfId="11384" xr:uid="{00000000-0005-0000-0000-0000D88C0000}"/>
    <cellStyle name="Normal 3 2 5 11 4" xfId="5406" xr:uid="{00000000-0005-0000-0000-0000D98C0000}"/>
    <cellStyle name="Normal 3 2 5 12" xfId="1399" xr:uid="{00000000-0005-0000-0000-0000DA8C0000}"/>
    <cellStyle name="Normal 3 2 5 12 2" xfId="8917" xr:uid="{00000000-0005-0000-0000-0000DB8C0000}"/>
    <cellStyle name="Normal 3 2 5 12 3" xfId="11385" xr:uid="{00000000-0005-0000-0000-0000DC8C0000}"/>
    <cellStyle name="Normal 3 2 5 12 4" xfId="5751" xr:uid="{00000000-0005-0000-0000-0000DD8C0000}"/>
    <cellStyle name="Normal 3 2 5 13" xfId="1573" xr:uid="{00000000-0005-0000-0000-0000DE8C0000}"/>
    <cellStyle name="Normal 3 2 5 13 2" xfId="8918" xr:uid="{00000000-0005-0000-0000-0000DF8C0000}"/>
    <cellStyle name="Normal 3 2 5 13 3" xfId="11386" xr:uid="{00000000-0005-0000-0000-0000E08C0000}"/>
    <cellStyle name="Normal 3 2 5 13 4" xfId="5925" xr:uid="{00000000-0005-0000-0000-0000E18C0000}"/>
    <cellStyle name="Normal 3 2 5 14" xfId="1747" xr:uid="{00000000-0005-0000-0000-0000E28C0000}"/>
    <cellStyle name="Normal 3 2 5 14 2" xfId="8919" xr:uid="{00000000-0005-0000-0000-0000E38C0000}"/>
    <cellStyle name="Normal 3 2 5 14 3" xfId="11387" xr:uid="{00000000-0005-0000-0000-0000E48C0000}"/>
    <cellStyle name="Normal 3 2 5 14 4" xfId="6099" xr:uid="{00000000-0005-0000-0000-0000E58C0000}"/>
    <cellStyle name="Normal 3 2 5 15" xfId="1921" xr:uid="{00000000-0005-0000-0000-0000E68C0000}"/>
    <cellStyle name="Normal 3 2 5 15 2" xfId="8920" xr:uid="{00000000-0005-0000-0000-0000E78C0000}"/>
    <cellStyle name="Normal 3 2 5 15 3" xfId="11388" xr:uid="{00000000-0005-0000-0000-0000E88C0000}"/>
    <cellStyle name="Normal 3 2 5 15 4" xfId="6273" xr:uid="{00000000-0005-0000-0000-0000E98C0000}"/>
    <cellStyle name="Normal 3 2 5 16" xfId="2095" xr:uid="{00000000-0005-0000-0000-0000EA8C0000}"/>
    <cellStyle name="Normal 3 2 5 16 2" xfId="8921" xr:uid="{00000000-0005-0000-0000-0000EB8C0000}"/>
    <cellStyle name="Normal 3 2 5 16 3" xfId="11389" xr:uid="{00000000-0005-0000-0000-0000EC8C0000}"/>
    <cellStyle name="Normal 3 2 5 16 4" xfId="6447" xr:uid="{00000000-0005-0000-0000-0000ED8C0000}"/>
    <cellStyle name="Normal 3 2 5 17" xfId="2271" xr:uid="{00000000-0005-0000-0000-0000EE8C0000}"/>
    <cellStyle name="Normal 3 2 5 17 2" xfId="8922" xr:uid="{00000000-0005-0000-0000-0000EF8C0000}"/>
    <cellStyle name="Normal 3 2 5 17 3" xfId="11390" xr:uid="{00000000-0005-0000-0000-0000F08C0000}"/>
    <cellStyle name="Normal 3 2 5 17 4" xfId="6625" xr:uid="{00000000-0005-0000-0000-0000F18C0000}"/>
    <cellStyle name="Normal 3 2 5 18" xfId="2445" xr:uid="{00000000-0005-0000-0000-0000F28C0000}"/>
    <cellStyle name="Normal 3 2 5 18 2" xfId="8923" xr:uid="{00000000-0005-0000-0000-0000F38C0000}"/>
    <cellStyle name="Normal 3 2 5 18 3" xfId="11391" xr:uid="{00000000-0005-0000-0000-0000F48C0000}"/>
    <cellStyle name="Normal 3 2 5 18 4" xfId="6799" xr:uid="{00000000-0005-0000-0000-0000F58C0000}"/>
    <cellStyle name="Normal 3 2 5 19" xfId="2617" xr:uid="{00000000-0005-0000-0000-0000F68C0000}"/>
    <cellStyle name="Normal 3 2 5 19 2" xfId="8914" xr:uid="{00000000-0005-0000-0000-0000F78C0000}"/>
    <cellStyle name="Normal 3 2 5 2" xfId="127" xr:uid="{00000000-0005-0000-0000-0000F88C0000}"/>
    <cellStyle name="Normal 3 2 5 2 10" xfId="1400" xr:uid="{00000000-0005-0000-0000-0000F98C0000}"/>
    <cellStyle name="Normal 3 2 5 2 10 2" xfId="8925" xr:uid="{00000000-0005-0000-0000-0000FA8C0000}"/>
    <cellStyle name="Normal 3 2 5 2 10 3" xfId="11393" xr:uid="{00000000-0005-0000-0000-0000FB8C0000}"/>
    <cellStyle name="Normal 3 2 5 2 10 4" xfId="5752" xr:uid="{00000000-0005-0000-0000-0000FC8C0000}"/>
    <cellStyle name="Normal 3 2 5 2 11" xfId="1574" xr:uid="{00000000-0005-0000-0000-0000FD8C0000}"/>
    <cellStyle name="Normal 3 2 5 2 11 2" xfId="8926" xr:uid="{00000000-0005-0000-0000-0000FE8C0000}"/>
    <cellStyle name="Normal 3 2 5 2 11 3" xfId="11394" xr:uid="{00000000-0005-0000-0000-0000FF8C0000}"/>
    <cellStyle name="Normal 3 2 5 2 11 4" xfId="5926" xr:uid="{00000000-0005-0000-0000-0000008D0000}"/>
    <cellStyle name="Normal 3 2 5 2 12" xfId="1748" xr:uid="{00000000-0005-0000-0000-0000018D0000}"/>
    <cellStyle name="Normal 3 2 5 2 12 2" xfId="8927" xr:uid="{00000000-0005-0000-0000-0000028D0000}"/>
    <cellStyle name="Normal 3 2 5 2 12 3" xfId="11395" xr:uid="{00000000-0005-0000-0000-0000038D0000}"/>
    <cellStyle name="Normal 3 2 5 2 12 4" xfId="6100" xr:uid="{00000000-0005-0000-0000-0000048D0000}"/>
    <cellStyle name="Normal 3 2 5 2 13" xfId="1922" xr:uid="{00000000-0005-0000-0000-0000058D0000}"/>
    <cellStyle name="Normal 3 2 5 2 13 2" xfId="8928" xr:uid="{00000000-0005-0000-0000-0000068D0000}"/>
    <cellStyle name="Normal 3 2 5 2 13 3" xfId="11396" xr:uid="{00000000-0005-0000-0000-0000078D0000}"/>
    <cellStyle name="Normal 3 2 5 2 13 4" xfId="6274" xr:uid="{00000000-0005-0000-0000-0000088D0000}"/>
    <cellStyle name="Normal 3 2 5 2 14" xfId="2096" xr:uid="{00000000-0005-0000-0000-0000098D0000}"/>
    <cellStyle name="Normal 3 2 5 2 14 2" xfId="8929" xr:uid="{00000000-0005-0000-0000-00000A8D0000}"/>
    <cellStyle name="Normal 3 2 5 2 14 3" xfId="11397" xr:uid="{00000000-0005-0000-0000-00000B8D0000}"/>
    <cellStyle name="Normal 3 2 5 2 14 4" xfId="6448" xr:uid="{00000000-0005-0000-0000-00000C8D0000}"/>
    <cellStyle name="Normal 3 2 5 2 15" xfId="2272" xr:uid="{00000000-0005-0000-0000-00000D8D0000}"/>
    <cellStyle name="Normal 3 2 5 2 15 2" xfId="8930" xr:uid="{00000000-0005-0000-0000-00000E8D0000}"/>
    <cellStyle name="Normal 3 2 5 2 15 3" xfId="11398" xr:uid="{00000000-0005-0000-0000-00000F8D0000}"/>
    <cellStyle name="Normal 3 2 5 2 15 4" xfId="6626" xr:uid="{00000000-0005-0000-0000-0000108D0000}"/>
    <cellStyle name="Normal 3 2 5 2 16" xfId="2446" xr:uid="{00000000-0005-0000-0000-0000118D0000}"/>
    <cellStyle name="Normal 3 2 5 2 16 2" xfId="8931" xr:uid="{00000000-0005-0000-0000-0000128D0000}"/>
    <cellStyle name="Normal 3 2 5 2 16 3" xfId="11399" xr:uid="{00000000-0005-0000-0000-0000138D0000}"/>
    <cellStyle name="Normal 3 2 5 2 16 4" xfId="6800" xr:uid="{00000000-0005-0000-0000-0000148D0000}"/>
    <cellStyle name="Normal 3 2 5 2 17" xfId="2618" xr:uid="{00000000-0005-0000-0000-0000158D0000}"/>
    <cellStyle name="Normal 3 2 5 2 17 2" xfId="8924" xr:uid="{00000000-0005-0000-0000-0000168D0000}"/>
    <cellStyle name="Normal 3 2 5 2 18" xfId="2788" xr:uid="{00000000-0005-0000-0000-0000178D0000}"/>
    <cellStyle name="Normal 3 2 5 2 18 2" xfId="11392" xr:uid="{00000000-0005-0000-0000-0000188D0000}"/>
    <cellStyle name="Normal 3 2 5 2 19" xfId="2958" xr:uid="{00000000-0005-0000-0000-0000198D0000}"/>
    <cellStyle name="Normal 3 2 5 2 19 2" xfId="11912" xr:uid="{00000000-0005-0000-0000-00001A8D0000}"/>
    <cellStyle name="Normal 3 2 5 2 2" xfId="335" xr:uid="{00000000-0005-0000-0000-00001B8D0000}"/>
    <cellStyle name="Normal 3 2 5 2 2 10" xfId="1749" xr:uid="{00000000-0005-0000-0000-00001C8D0000}"/>
    <cellStyle name="Normal 3 2 5 2 2 10 2" xfId="8933" xr:uid="{00000000-0005-0000-0000-00001D8D0000}"/>
    <cellStyle name="Normal 3 2 5 2 2 10 3" xfId="11401" xr:uid="{00000000-0005-0000-0000-00001E8D0000}"/>
    <cellStyle name="Normal 3 2 5 2 2 10 4" xfId="5927" xr:uid="{00000000-0005-0000-0000-00001F8D0000}"/>
    <cellStyle name="Normal 3 2 5 2 2 11" xfId="1923" xr:uid="{00000000-0005-0000-0000-0000208D0000}"/>
    <cellStyle name="Normal 3 2 5 2 2 11 2" xfId="8934" xr:uid="{00000000-0005-0000-0000-0000218D0000}"/>
    <cellStyle name="Normal 3 2 5 2 2 11 3" xfId="11402" xr:uid="{00000000-0005-0000-0000-0000228D0000}"/>
    <cellStyle name="Normal 3 2 5 2 2 11 4" xfId="6101" xr:uid="{00000000-0005-0000-0000-0000238D0000}"/>
    <cellStyle name="Normal 3 2 5 2 2 12" xfId="2097" xr:uid="{00000000-0005-0000-0000-0000248D0000}"/>
    <cellStyle name="Normal 3 2 5 2 2 12 2" xfId="8935" xr:uid="{00000000-0005-0000-0000-0000258D0000}"/>
    <cellStyle name="Normal 3 2 5 2 2 12 3" xfId="11403" xr:uid="{00000000-0005-0000-0000-0000268D0000}"/>
    <cellStyle name="Normal 3 2 5 2 2 12 4" xfId="6275" xr:uid="{00000000-0005-0000-0000-0000278D0000}"/>
    <cellStyle name="Normal 3 2 5 2 2 13" xfId="2273" xr:uid="{00000000-0005-0000-0000-0000288D0000}"/>
    <cellStyle name="Normal 3 2 5 2 2 13 2" xfId="8936" xr:uid="{00000000-0005-0000-0000-0000298D0000}"/>
    <cellStyle name="Normal 3 2 5 2 2 13 3" xfId="11404" xr:uid="{00000000-0005-0000-0000-00002A8D0000}"/>
    <cellStyle name="Normal 3 2 5 2 2 13 4" xfId="6449" xr:uid="{00000000-0005-0000-0000-00002B8D0000}"/>
    <cellStyle name="Normal 3 2 5 2 2 14" xfId="2447" xr:uid="{00000000-0005-0000-0000-00002C8D0000}"/>
    <cellStyle name="Normal 3 2 5 2 2 14 2" xfId="8937" xr:uid="{00000000-0005-0000-0000-00002D8D0000}"/>
    <cellStyle name="Normal 3 2 5 2 2 14 3" xfId="11405" xr:uid="{00000000-0005-0000-0000-00002E8D0000}"/>
    <cellStyle name="Normal 3 2 5 2 2 14 4" xfId="6627" xr:uid="{00000000-0005-0000-0000-00002F8D0000}"/>
    <cellStyle name="Normal 3 2 5 2 2 15" xfId="2619" xr:uid="{00000000-0005-0000-0000-0000308D0000}"/>
    <cellStyle name="Normal 3 2 5 2 2 15 2" xfId="8938" xr:uid="{00000000-0005-0000-0000-0000318D0000}"/>
    <cellStyle name="Normal 3 2 5 2 2 15 3" xfId="11406" xr:uid="{00000000-0005-0000-0000-0000328D0000}"/>
    <cellStyle name="Normal 3 2 5 2 2 15 4" xfId="6801" xr:uid="{00000000-0005-0000-0000-0000338D0000}"/>
    <cellStyle name="Normal 3 2 5 2 2 16" xfId="2789" xr:uid="{00000000-0005-0000-0000-0000348D0000}"/>
    <cellStyle name="Normal 3 2 5 2 2 16 2" xfId="8932" xr:uid="{00000000-0005-0000-0000-0000358D0000}"/>
    <cellStyle name="Normal 3 2 5 2 2 17" xfId="2959" xr:uid="{00000000-0005-0000-0000-0000368D0000}"/>
    <cellStyle name="Normal 3 2 5 2 2 17 2" xfId="11400" xr:uid="{00000000-0005-0000-0000-0000378D0000}"/>
    <cellStyle name="Normal 3 2 5 2 2 18" xfId="3130" xr:uid="{00000000-0005-0000-0000-0000388D0000}"/>
    <cellStyle name="Normal 3 2 5 2 2 18 2" xfId="11913" xr:uid="{00000000-0005-0000-0000-0000398D0000}"/>
    <cellStyle name="Normal 3 2 5 2 2 19" xfId="3338" xr:uid="{00000000-0005-0000-0000-00003A8D0000}"/>
    <cellStyle name="Normal 3 2 5 2 2 2" xfId="336" xr:uid="{00000000-0005-0000-0000-00003B8D0000}"/>
    <cellStyle name="Normal 3 2 5 2 2 2 10" xfId="1924" xr:uid="{00000000-0005-0000-0000-00003C8D0000}"/>
    <cellStyle name="Normal 3 2 5 2 2 2 10 2" xfId="8940" xr:uid="{00000000-0005-0000-0000-00003D8D0000}"/>
    <cellStyle name="Normal 3 2 5 2 2 2 10 3" xfId="11408" xr:uid="{00000000-0005-0000-0000-00003E8D0000}"/>
    <cellStyle name="Normal 3 2 5 2 2 2 10 4" xfId="6102" xr:uid="{00000000-0005-0000-0000-00003F8D0000}"/>
    <cellStyle name="Normal 3 2 5 2 2 2 11" xfId="2098" xr:uid="{00000000-0005-0000-0000-0000408D0000}"/>
    <cellStyle name="Normal 3 2 5 2 2 2 11 2" xfId="8941" xr:uid="{00000000-0005-0000-0000-0000418D0000}"/>
    <cellStyle name="Normal 3 2 5 2 2 2 11 3" xfId="11409" xr:uid="{00000000-0005-0000-0000-0000428D0000}"/>
    <cellStyle name="Normal 3 2 5 2 2 2 11 4" xfId="6276" xr:uid="{00000000-0005-0000-0000-0000438D0000}"/>
    <cellStyle name="Normal 3 2 5 2 2 2 12" xfId="2274" xr:uid="{00000000-0005-0000-0000-0000448D0000}"/>
    <cellStyle name="Normal 3 2 5 2 2 2 12 2" xfId="8942" xr:uid="{00000000-0005-0000-0000-0000458D0000}"/>
    <cellStyle name="Normal 3 2 5 2 2 2 12 3" xfId="11410" xr:uid="{00000000-0005-0000-0000-0000468D0000}"/>
    <cellStyle name="Normal 3 2 5 2 2 2 12 4" xfId="6450" xr:uid="{00000000-0005-0000-0000-0000478D0000}"/>
    <cellStyle name="Normal 3 2 5 2 2 2 13" xfId="2448" xr:uid="{00000000-0005-0000-0000-0000488D0000}"/>
    <cellStyle name="Normal 3 2 5 2 2 2 13 2" xfId="8943" xr:uid="{00000000-0005-0000-0000-0000498D0000}"/>
    <cellStyle name="Normal 3 2 5 2 2 2 13 3" xfId="11411" xr:uid="{00000000-0005-0000-0000-00004A8D0000}"/>
    <cellStyle name="Normal 3 2 5 2 2 2 13 4" xfId="6628" xr:uid="{00000000-0005-0000-0000-00004B8D0000}"/>
    <cellStyle name="Normal 3 2 5 2 2 2 14" xfId="2620" xr:uid="{00000000-0005-0000-0000-00004C8D0000}"/>
    <cellStyle name="Normal 3 2 5 2 2 2 14 2" xfId="8944" xr:uid="{00000000-0005-0000-0000-00004D8D0000}"/>
    <cellStyle name="Normal 3 2 5 2 2 2 14 3" xfId="11412" xr:uid="{00000000-0005-0000-0000-00004E8D0000}"/>
    <cellStyle name="Normal 3 2 5 2 2 2 14 4" xfId="6802" xr:uid="{00000000-0005-0000-0000-00004F8D0000}"/>
    <cellStyle name="Normal 3 2 5 2 2 2 15" xfId="2790" xr:uid="{00000000-0005-0000-0000-0000508D0000}"/>
    <cellStyle name="Normal 3 2 5 2 2 2 15 2" xfId="8939" xr:uid="{00000000-0005-0000-0000-0000518D0000}"/>
    <cellStyle name="Normal 3 2 5 2 2 2 16" xfId="2960" xr:uid="{00000000-0005-0000-0000-0000528D0000}"/>
    <cellStyle name="Normal 3 2 5 2 2 2 16 2" xfId="11407" xr:uid="{00000000-0005-0000-0000-0000538D0000}"/>
    <cellStyle name="Normal 3 2 5 2 2 2 17" xfId="3131" xr:uid="{00000000-0005-0000-0000-0000548D0000}"/>
    <cellStyle name="Normal 3 2 5 2 2 2 17 2" xfId="11914" xr:uid="{00000000-0005-0000-0000-0000558D0000}"/>
    <cellStyle name="Normal 3 2 5 2 2 2 18" xfId="3339" xr:uid="{00000000-0005-0000-0000-0000568D0000}"/>
    <cellStyle name="Normal 3 2 5 2 2 2 19" xfId="4208" xr:uid="{00000000-0005-0000-0000-0000578D0000}"/>
    <cellStyle name="Normal 3 2 5 2 2 2 2" xfId="529" xr:uid="{00000000-0005-0000-0000-0000588D0000}"/>
    <cellStyle name="Normal 3 2 5 2 2 2 2 2" xfId="3513" xr:uid="{00000000-0005-0000-0000-0000598D0000}"/>
    <cellStyle name="Normal 3 2 5 2 2 2 2 2 2" xfId="8945" xr:uid="{00000000-0005-0000-0000-00005A8D0000}"/>
    <cellStyle name="Normal 3 2 5 2 2 2 2 3" xfId="11413" xr:uid="{00000000-0005-0000-0000-00005B8D0000}"/>
    <cellStyle name="Normal 3 2 5 2 2 2 2 4" xfId="4635" xr:uid="{00000000-0005-0000-0000-00005C8D0000}"/>
    <cellStyle name="Normal 3 2 5 2 2 2 20" xfId="4380" xr:uid="{00000000-0005-0000-0000-00005D8D0000}"/>
    <cellStyle name="Normal 3 2 5 2 2 2 3" xfId="703" xr:uid="{00000000-0005-0000-0000-00005E8D0000}"/>
    <cellStyle name="Normal 3 2 5 2 2 2 3 2" xfId="3687" xr:uid="{00000000-0005-0000-0000-00005F8D0000}"/>
    <cellStyle name="Normal 3 2 5 2 2 2 3 2 2" xfId="8946" xr:uid="{00000000-0005-0000-0000-0000608D0000}"/>
    <cellStyle name="Normal 3 2 5 2 2 2 3 3" xfId="11414" xr:uid="{00000000-0005-0000-0000-0000618D0000}"/>
    <cellStyle name="Normal 3 2 5 2 2 2 3 4" xfId="4852" xr:uid="{00000000-0005-0000-0000-0000628D0000}"/>
    <cellStyle name="Normal 3 2 5 2 2 2 4" xfId="877" xr:uid="{00000000-0005-0000-0000-0000638D0000}"/>
    <cellStyle name="Normal 3 2 5 2 2 2 4 2" xfId="3861" xr:uid="{00000000-0005-0000-0000-0000648D0000}"/>
    <cellStyle name="Normal 3 2 5 2 2 2 4 2 2" xfId="8947" xr:uid="{00000000-0005-0000-0000-0000658D0000}"/>
    <cellStyle name="Normal 3 2 5 2 2 2 4 3" xfId="11415" xr:uid="{00000000-0005-0000-0000-0000668D0000}"/>
    <cellStyle name="Normal 3 2 5 2 2 2 4 4" xfId="5026" xr:uid="{00000000-0005-0000-0000-0000678D0000}"/>
    <cellStyle name="Normal 3 2 5 2 2 2 5" xfId="1052" xr:uid="{00000000-0005-0000-0000-0000688D0000}"/>
    <cellStyle name="Normal 3 2 5 2 2 2 5 2" xfId="4036" xr:uid="{00000000-0005-0000-0000-0000698D0000}"/>
    <cellStyle name="Normal 3 2 5 2 2 2 5 2 2" xfId="8948" xr:uid="{00000000-0005-0000-0000-00006A8D0000}"/>
    <cellStyle name="Normal 3 2 5 2 2 2 5 3" xfId="11416" xr:uid="{00000000-0005-0000-0000-00006B8D0000}"/>
    <cellStyle name="Normal 3 2 5 2 2 2 5 4" xfId="5200" xr:uid="{00000000-0005-0000-0000-00006C8D0000}"/>
    <cellStyle name="Normal 3 2 5 2 2 2 6" xfId="1228" xr:uid="{00000000-0005-0000-0000-00006D8D0000}"/>
    <cellStyle name="Normal 3 2 5 2 2 2 6 2" xfId="8949" xr:uid="{00000000-0005-0000-0000-00006E8D0000}"/>
    <cellStyle name="Normal 3 2 5 2 2 2 6 3" xfId="11417" xr:uid="{00000000-0005-0000-0000-00006F8D0000}"/>
    <cellStyle name="Normal 3 2 5 2 2 2 6 4" xfId="5374" xr:uid="{00000000-0005-0000-0000-0000708D0000}"/>
    <cellStyle name="Normal 3 2 5 2 2 2 7" xfId="1402" xr:uid="{00000000-0005-0000-0000-0000718D0000}"/>
    <cellStyle name="Normal 3 2 5 2 2 2 7 2" xfId="8950" xr:uid="{00000000-0005-0000-0000-0000728D0000}"/>
    <cellStyle name="Normal 3 2 5 2 2 2 7 3" xfId="11418" xr:uid="{00000000-0005-0000-0000-0000738D0000}"/>
    <cellStyle name="Normal 3 2 5 2 2 2 7 4" xfId="5580" xr:uid="{00000000-0005-0000-0000-0000748D0000}"/>
    <cellStyle name="Normal 3 2 5 2 2 2 8" xfId="1576" xr:uid="{00000000-0005-0000-0000-0000758D0000}"/>
    <cellStyle name="Normal 3 2 5 2 2 2 8 2" xfId="8951" xr:uid="{00000000-0005-0000-0000-0000768D0000}"/>
    <cellStyle name="Normal 3 2 5 2 2 2 8 3" xfId="11419" xr:uid="{00000000-0005-0000-0000-0000778D0000}"/>
    <cellStyle name="Normal 3 2 5 2 2 2 8 4" xfId="5754" xr:uid="{00000000-0005-0000-0000-0000788D0000}"/>
    <cellStyle name="Normal 3 2 5 2 2 2 9" xfId="1750" xr:uid="{00000000-0005-0000-0000-0000798D0000}"/>
    <cellStyle name="Normal 3 2 5 2 2 2 9 2" xfId="8952" xr:uid="{00000000-0005-0000-0000-00007A8D0000}"/>
    <cellStyle name="Normal 3 2 5 2 2 2 9 3" xfId="11420" xr:uid="{00000000-0005-0000-0000-00007B8D0000}"/>
    <cellStyle name="Normal 3 2 5 2 2 2 9 4" xfId="5928" xr:uid="{00000000-0005-0000-0000-00007C8D0000}"/>
    <cellStyle name="Normal 3 2 5 2 2 20" xfId="4207" xr:uid="{00000000-0005-0000-0000-00007D8D0000}"/>
    <cellStyle name="Normal 3 2 5 2 2 21" xfId="4379" xr:uid="{00000000-0005-0000-0000-00007E8D0000}"/>
    <cellStyle name="Normal 3 2 5 2 2 3" xfId="528" xr:uid="{00000000-0005-0000-0000-00007F8D0000}"/>
    <cellStyle name="Normal 3 2 5 2 2 3 2" xfId="3512" xr:uid="{00000000-0005-0000-0000-0000808D0000}"/>
    <cellStyle name="Normal 3 2 5 2 2 3 2 2" xfId="8953" xr:uid="{00000000-0005-0000-0000-0000818D0000}"/>
    <cellStyle name="Normal 3 2 5 2 2 3 3" xfId="11421" xr:uid="{00000000-0005-0000-0000-0000828D0000}"/>
    <cellStyle name="Normal 3 2 5 2 2 3 4" xfId="4634" xr:uid="{00000000-0005-0000-0000-0000838D0000}"/>
    <cellStyle name="Normal 3 2 5 2 2 4" xfId="702" xr:uid="{00000000-0005-0000-0000-0000848D0000}"/>
    <cellStyle name="Normal 3 2 5 2 2 4 2" xfId="3686" xr:uid="{00000000-0005-0000-0000-0000858D0000}"/>
    <cellStyle name="Normal 3 2 5 2 2 4 2 2" xfId="8954" xr:uid="{00000000-0005-0000-0000-0000868D0000}"/>
    <cellStyle name="Normal 3 2 5 2 2 4 3" xfId="11422" xr:uid="{00000000-0005-0000-0000-0000878D0000}"/>
    <cellStyle name="Normal 3 2 5 2 2 4 4" xfId="4851" xr:uid="{00000000-0005-0000-0000-0000888D0000}"/>
    <cellStyle name="Normal 3 2 5 2 2 5" xfId="876" xr:uid="{00000000-0005-0000-0000-0000898D0000}"/>
    <cellStyle name="Normal 3 2 5 2 2 5 2" xfId="3860" xr:uid="{00000000-0005-0000-0000-00008A8D0000}"/>
    <cellStyle name="Normal 3 2 5 2 2 5 2 2" xfId="8955" xr:uid="{00000000-0005-0000-0000-00008B8D0000}"/>
    <cellStyle name="Normal 3 2 5 2 2 5 3" xfId="11423" xr:uid="{00000000-0005-0000-0000-00008C8D0000}"/>
    <cellStyle name="Normal 3 2 5 2 2 5 4" xfId="5025" xr:uid="{00000000-0005-0000-0000-00008D8D0000}"/>
    <cellStyle name="Normal 3 2 5 2 2 6" xfId="1051" xr:uid="{00000000-0005-0000-0000-00008E8D0000}"/>
    <cellStyle name="Normal 3 2 5 2 2 6 2" xfId="4035" xr:uid="{00000000-0005-0000-0000-00008F8D0000}"/>
    <cellStyle name="Normal 3 2 5 2 2 6 2 2" xfId="8956" xr:uid="{00000000-0005-0000-0000-0000908D0000}"/>
    <cellStyle name="Normal 3 2 5 2 2 6 3" xfId="11424" xr:uid="{00000000-0005-0000-0000-0000918D0000}"/>
    <cellStyle name="Normal 3 2 5 2 2 6 4" xfId="5199" xr:uid="{00000000-0005-0000-0000-0000928D0000}"/>
    <cellStyle name="Normal 3 2 5 2 2 7" xfId="1227" xr:uid="{00000000-0005-0000-0000-0000938D0000}"/>
    <cellStyle name="Normal 3 2 5 2 2 7 2" xfId="8957" xr:uid="{00000000-0005-0000-0000-0000948D0000}"/>
    <cellStyle name="Normal 3 2 5 2 2 7 3" xfId="11425" xr:uid="{00000000-0005-0000-0000-0000958D0000}"/>
    <cellStyle name="Normal 3 2 5 2 2 7 4" xfId="5373" xr:uid="{00000000-0005-0000-0000-0000968D0000}"/>
    <cellStyle name="Normal 3 2 5 2 2 8" xfId="1401" xr:uid="{00000000-0005-0000-0000-0000978D0000}"/>
    <cellStyle name="Normal 3 2 5 2 2 8 2" xfId="8958" xr:uid="{00000000-0005-0000-0000-0000988D0000}"/>
    <cellStyle name="Normal 3 2 5 2 2 8 3" xfId="11426" xr:uid="{00000000-0005-0000-0000-0000998D0000}"/>
    <cellStyle name="Normal 3 2 5 2 2 8 4" xfId="5579" xr:uid="{00000000-0005-0000-0000-00009A8D0000}"/>
    <cellStyle name="Normal 3 2 5 2 2 9" xfId="1575" xr:uid="{00000000-0005-0000-0000-00009B8D0000}"/>
    <cellStyle name="Normal 3 2 5 2 2 9 2" xfId="8959" xr:uid="{00000000-0005-0000-0000-00009C8D0000}"/>
    <cellStyle name="Normal 3 2 5 2 2 9 3" xfId="11427" xr:uid="{00000000-0005-0000-0000-00009D8D0000}"/>
    <cellStyle name="Normal 3 2 5 2 2 9 4" xfId="5753" xr:uid="{00000000-0005-0000-0000-00009E8D0000}"/>
    <cellStyle name="Normal 3 2 5 2 20" xfId="3129" xr:uid="{00000000-0005-0000-0000-00009F8D0000}"/>
    <cellStyle name="Normal 3 2 5 2 21" xfId="3184" xr:uid="{00000000-0005-0000-0000-0000A08D0000}"/>
    <cellStyle name="Normal 3 2 5 2 22" xfId="4206" xr:uid="{00000000-0005-0000-0000-0000A18D0000}"/>
    <cellStyle name="Normal 3 2 5 2 23" xfId="4378" xr:uid="{00000000-0005-0000-0000-0000A28D0000}"/>
    <cellStyle name="Normal 3 2 5 2 3" xfId="337" xr:uid="{00000000-0005-0000-0000-0000A38D0000}"/>
    <cellStyle name="Normal 3 2 5 2 3 10" xfId="1925" xr:uid="{00000000-0005-0000-0000-0000A48D0000}"/>
    <cellStyle name="Normal 3 2 5 2 3 10 2" xfId="8961" xr:uid="{00000000-0005-0000-0000-0000A58D0000}"/>
    <cellStyle name="Normal 3 2 5 2 3 10 3" xfId="11429" xr:uid="{00000000-0005-0000-0000-0000A68D0000}"/>
    <cellStyle name="Normal 3 2 5 2 3 10 4" xfId="6103" xr:uid="{00000000-0005-0000-0000-0000A78D0000}"/>
    <cellStyle name="Normal 3 2 5 2 3 11" xfId="2099" xr:uid="{00000000-0005-0000-0000-0000A88D0000}"/>
    <cellStyle name="Normal 3 2 5 2 3 11 2" xfId="8962" xr:uid="{00000000-0005-0000-0000-0000A98D0000}"/>
    <cellStyle name="Normal 3 2 5 2 3 11 3" xfId="11430" xr:uid="{00000000-0005-0000-0000-0000AA8D0000}"/>
    <cellStyle name="Normal 3 2 5 2 3 11 4" xfId="6277" xr:uid="{00000000-0005-0000-0000-0000AB8D0000}"/>
    <cellStyle name="Normal 3 2 5 2 3 12" xfId="2275" xr:uid="{00000000-0005-0000-0000-0000AC8D0000}"/>
    <cellStyle name="Normal 3 2 5 2 3 12 2" xfId="8963" xr:uid="{00000000-0005-0000-0000-0000AD8D0000}"/>
    <cellStyle name="Normal 3 2 5 2 3 12 3" xfId="11431" xr:uid="{00000000-0005-0000-0000-0000AE8D0000}"/>
    <cellStyle name="Normal 3 2 5 2 3 12 4" xfId="6451" xr:uid="{00000000-0005-0000-0000-0000AF8D0000}"/>
    <cellStyle name="Normal 3 2 5 2 3 13" xfId="2449" xr:uid="{00000000-0005-0000-0000-0000B08D0000}"/>
    <cellStyle name="Normal 3 2 5 2 3 13 2" xfId="8964" xr:uid="{00000000-0005-0000-0000-0000B18D0000}"/>
    <cellStyle name="Normal 3 2 5 2 3 13 3" xfId="11432" xr:uid="{00000000-0005-0000-0000-0000B28D0000}"/>
    <cellStyle name="Normal 3 2 5 2 3 13 4" xfId="6629" xr:uid="{00000000-0005-0000-0000-0000B38D0000}"/>
    <cellStyle name="Normal 3 2 5 2 3 14" xfId="2621" xr:uid="{00000000-0005-0000-0000-0000B48D0000}"/>
    <cellStyle name="Normal 3 2 5 2 3 14 2" xfId="8965" xr:uid="{00000000-0005-0000-0000-0000B58D0000}"/>
    <cellStyle name="Normal 3 2 5 2 3 14 3" xfId="11433" xr:uid="{00000000-0005-0000-0000-0000B68D0000}"/>
    <cellStyle name="Normal 3 2 5 2 3 14 4" xfId="6803" xr:uid="{00000000-0005-0000-0000-0000B78D0000}"/>
    <cellStyle name="Normal 3 2 5 2 3 15" xfId="2791" xr:uid="{00000000-0005-0000-0000-0000B88D0000}"/>
    <cellStyle name="Normal 3 2 5 2 3 15 2" xfId="8960" xr:uid="{00000000-0005-0000-0000-0000B98D0000}"/>
    <cellStyle name="Normal 3 2 5 2 3 16" xfId="2961" xr:uid="{00000000-0005-0000-0000-0000BA8D0000}"/>
    <cellStyle name="Normal 3 2 5 2 3 16 2" xfId="11428" xr:uid="{00000000-0005-0000-0000-0000BB8D0000}"/>
    <cellStyle name="Normal 3 2 5 2 3 17" xfId="3132" xr:uid="{00000000-0005-0000-0000-0000BC8D0000}"/>
    <cellStyle name="Normal 3 2 5 2 3 17 2" xfId="11915" xr:uid="{00000000-0005-0000-0000-0000BD8D0000}"/>
    <cellStyle name="Normal 3 2 5 2 3 18" xfId="3340" xr:uid="{00000000-0005-0000-0000-0000BE8D0000}"/>
    <cellStyle name="Normal 3 2 5 2 3 19" xfId="4209" xr:uid="{00000000-0005-0000-0000-0000BF8D0000}"/>
    <cellStyle name="Normal 3 2 5 2 3 2" xfId="530" xr:uid="{00000000-0005-0000-0000-0000C08D0000}"/>
    <cellStyle name="Normal 3 2 5 2 3 2 2" xfId="3514" xr:uid="{00000000-0005-0000-0000-0000C18D0000}"/>
    <cellStyle name="Normal 3 2 5 2 3 2 2 2" xfId="8966" xr:uid="{00000000-0005-0000-0000-0000C28D0000}"/>
    <cellStyle name="Normal 3 2 5 2 3 2 3" xfId="11434" xr:uid="{00000000-0005-0000-0000-0000C38D0000}"/>
    <cellStyle name="Normal 3 2 5 2 3 2 4" xfId="4636" xr:uid="{00000000-0005-0000-0000-0000C48D0000}"/>
    <cellStyle name="Normal 3 2 5 2 3 20" xfId="4381" xr:uid="{00000000-0005-0000-0000-0000C58D0000}"/>
    <cellStyle name="Normal 3 2 5 2 3 3" xfId="704" xr:uid="{00000000-0005-0000-0000-0000C68D0000}"/>
    <cellStyle name="Normal 3 2 5 2 3 3 2" xfId="3688" xr:uid="{00000000-0005-0000-0000-0000C78D0000}"/>
    <cellStyle name="Normal 3 2 5 2 3 3 2 2" xfId="8967" xr:uid="{00000000-0005-0000-0000-0000C88D0000}"/>
    <cellStyle name="Normal 3 2 5 2 3 3 3" xfId="11435" xr:uid="{00000000-0005-0000-0000-0000C98D0000}"/>
    <cellStyle name="Normal 3 2 5 2 3 3 4" xfId="4853" xr:uid="{00000000-0005-0000-0000-0000CA8D0000}"/>
    <cellStyle name="Normal 3 2 5 2 3 4" xfId="878" xr:uid="{00000000-0005-0000-0000-0000CB8D0000}"/>
    <cellStyle name="Normal 3 2 5 2 3 4 2" xfId="3862" xr:uid="{00000000-0005-0000-0000-0000CC8D0000}"/>
    <cellStyle name="Normal 3 2 5 2 3 4 2 2" xfId="8968" xr:uid="{00000000-0005-0000-0000-0000CD8D0000}"/>
    <cellStyle name="Normal 3 2 5 2 3 4 3" xfId="11436" xr:uid="{00000000-0005-0000-0000-0000CE8D0000}"/>
    <cellStyle name="Normal 3 2 5 2 3 4 4" xfId="5027" xr:uid="{00000000-0005-0000-0000-0000CF8D0000}"/>
    <cellStyle name="Normal 3 2 5 2 3 5" xfId="1053" xr:uid="{00000000-0005-0000-0000-0000D08D0000}"/>
    <cellStyle name="Normal 3 2 5 2 3 5 2" xfId="4037" xr:uid="{00000000-0005-0000-0000-0000D18D0000}"/>
    <cellStyle name="Normal 3 2 5 2 3 5 2 2" xfId="8969" xr:uid="{00000000-0005-0000-0000-0000D28D0000}"/>
    <cellStyle name="Normal 3 2 5 2 3 5 3" xfId="11437" xr:uid="{00000000-0005-0000-0000-0000D38D0000}"/>
    <cellStyle name="Normal 3 2 5 2 3 5 4" xfId="5201" xr:uid="{00000000-0005-0000-0000-0000D48D0000}"/>
    <cellStyle name="Normal 3 2 5 2 3 6" xfId="1229" xr:uid="{00000000-0005-0000-0000-0000D58D0000}"/>
    <cellStyle name="Normal 3 2 5 2 3 6 2" xfId="8970" xr:uid="{00000000-0005-0000-0000-0000D68D0000}"/>
    <cellStyle name="Normal 3 2 5 2 3 6 3" xfId="11438" xr:uid="{00000000-0005-0000-0000-0000D78D0000}"/>
    <cellStyle name="Normal 3 2 5 2 3 6 4" xfId="5375" xr:uid="{00000000-0005-0000-0000-0000D88D0000}"/>
    <cellStyle name="Normal 3 2 5 2 3 7" xfId="1403" xr:uid="{00000000-0005-0000-0000-0000D98D0000}"/>
    <cellStyle name="Normal 3 2 5 2 3 7 2" xfId="8971" xr:uid="{00000000-0005-0000-0000-0000DA8D0000}"/>
    <cellStyle name="Normal 3 2 5 2 3 7 3" xfId="11439" xr:uid="{00000000-0005-0000-0000-0000DB8D0000}"/>
    <cellStyle name="Normal 3 2 5 2 3 7 4" xfId="5581" xr:uid="{00000000-0005-0000-0000-0000DC8D0000}"/>
    <cellStyle name="Normal 3 2 5 2 3 8" xfId="1577" xr:uid="{00000000-0005-0000-0000-0000DD8D0000}"/>
    <cellStyle name="Normal 3 2 5 2 3 8 2" xfId="8972" xr:uid="{00000000-0005-0000-0000-0000DE8D0000}"/>
    <cellStyle name="Normal 3 2 5 2 3 8 3" xfId="11440" xr:uid="{00000000-0005-0000-0000-0000DF8D0000}"/>
    <cellStyle name="Normal 3 2 5 2 3 8 4" xfId="5755" xr:uid="{00000000-0005-0000-0000-0000E08D0000}"/>
    <cellStyle name="Normal 3 2 5 2 3 9" xfId="1751" xr:uid="{00000000-0005-0000-0000-0000E18D0000}"/>
    <cellStyle name="Normal 3 2 5 2 3 9 2" xfId="8973" xr:uid="{00000000-0005-0000-0000-0000E28D0000}"/>
    <cellStyle name="Normal 3 2 5 2 3 9 3" xfId="11441" xr:uid="{00000000-0005-0000-0000-0000E38D0000}"/>
    <cellStyle name="Normal 3 2 5 2 3 9 4" xfId="5929" xr:uid="{00000000-0005-0000-0000-0000E48D0000}"/>
    <cellStyle name="Normal 3 2 5 2 4" xfId="334" xr:uid="{00000000-0005-0000-0000-0000E58D0000}"/>
    <cellStyle name="Normal 3 2 5 2 4 2" xfId="3337" xr:uid="{00000000-0005-0000-0000-0000E68D0000}"/>
    <cellStyle name="Normal 3 2 5 2 4 2 2" xfId="8975" xr:uid="{00000000-0005-0000-0000-0000E78D0000}"/>
    <cellStyle name="Normal 3 2 5 2 4 2 3" xfId="11443" xr:uid="{00000000-0005-0000-0000-0000E88D0000}"/>
    <cellStyle name="Normal 3 2 5 2 4 2 4" xfId="5578" xr:uid="{00000000-0005-0000-0000-0000E98D0000}"/>
    <cellStyle name="Normal 3 2 5 2 4 3" xfId="8974" xr:uid="{00000000-0005-0000-0000-0000EA8D0000}"/>
    <cellStyle name="Normal 3 2 5 2 4 4" xfId="11442" xr:uid="{00000000-0005-0000-0000-0000EB8D0000}"/>
    <cellStyle name="Normal 3 2 5 2 4 5" xfId="4633" xr:uid="{00000000-0005-0000-0000-0000EC8D0000}"/>
    <cellStyle name="Normal 3 2 5 2 5" xfId="527" xr:uid="{00000000-0005-0000-0000-0000ED8D0000}"/>
    <cellStyle name="Normal 3 2 5 2 5 2" xfId="3511" xr:uid="{00000000-0005-0000-0000-0000EE8D0000}"/>
    <cellStyle name="Normal 3 2 5 2 5 2 2" xfId="8976" xr:uid="{00000000-0005-0000-0000-0000EF8D0000}"/>
    <cellStyle name="Normal 3 2 5 2 5 3" xfId="11444" xr:uid="{00000000-0005-0000-0000-0000F08D0000}"/>
    <cellStyle name="Normal 3 2 5 2 5 4" xfId="4850" xr:uid="{00000000-0005-0000-0000-0000F18D0000}"/>
    <cellStyle name="Normal 3 2 5 2 6" xfId="701" xr:uid="{00000000-0005-0000-0000-0000F28D0000}"/>
    <cellStyle name="Normal 3 2 5 2 6 2" xfId="3685" xr:uid="{00000000-0005-0000-0000-0000F38D0000}"/>
    <cellStyle name="Normal 3 2 5 2 6 2 2" xfId="8977" xr:uid="{00000000-0005-0000-0000-0000F48D0000}"/>
    <cellStyle name="Normal 3 2 5 2 6 3" xfId="11445" xr:uid="{00000000-0005-0000-0000-0000F58D0000}"/>
    <cellStyle name="Normal 3 2 5 2 6 4" xfId="5024" xr:uid="{00000000-0005-0000-0000-0000F68D0000}"/>
    <cellStyle name="Normal 3 2 5 2 7" xfId="875" xr:uid="{00000000-0005-0000-0000-0000F78D0000}"/>
    <cellStyle name="Normal 3 2 5 2 7 2" xfId="3859" xr:uid="{00000000-0005-0000-0000-0000F88D0000}"/>
    <cellStyle name="Normal 3 2 5 2 7 2 2" xfId="8978" xr:uid="{00000000-0005-0000-0000-0000F98D0000}"/>
    <cellStyle name="Normal 3 2 5 2 7 3" xfId="11446" xr:uid="{00000000-0005-0000-0000-0000FA8D0000}"/>
    <cellStyle name="Normal 3 2 5 2 7 4" xfId="5198" xr:uid="{00000000-0005-0000-0000-0000FB8D0000}"/>
    <cellStyle name="Normal 3 2 5 2 8" xfId="1050" xr:uid="{00000000-0005-0000-0000-0000FC8D0000}"/>
    <cellStyle name="Normal 3 2 5 2 8 2" xfId="4034" xr:uid="{00000000-0005-0000-0000-0000FD8D0000}"/>
    <cellStyle name="Normal 3 2 5 2 8 2 2" xfId="8979" xr:uid="{00000000-0005-0000-0000-0000FE8D0000}"/>
    <cellStyle name="Normal 3 2 5 2 8 3" xfId="11447" xr:uid="{00000000-0005-0000-0000-0000FF8D0000}"/>
    <cellStyle name="Normal 3 2 5 2 8 4" xfId="5372" xr:uid="{00000000-0005-0000-0000-0000008E0000}"/>
    <cellStyle name="Normal 3 2 5 2 9" xfId="1226" xr:uid="{00000000-0005-0000-0000-0000018E0000}"/>
    <cellStyle name="Normal 3 2 5 2 9 2" xfId="8980" xr:uid="{00000000-0005-0000-0000-0000028E0000}"/>
    <cellStyle name="Normal 3 2 5 2 9 3" xfId="11448" xr:uid="{00000000-0005-0000-0000-0000038E0000}"/>
    <cellStyle name="Normal 3 2 5 2 9 4" xfId="5429" xr:uid="{00000000-0005-0000-0000-0000048E0000}"/>
    <cellStyle name="Normal 3 2 5 20" xfId="2787" xr:uid="{00000000-0005-0000-0000-0000058E0000}"/>
    <cellStyle name="Normal 3 2 5 20 2" xfId="11382" xr:uid="{00000000-0005-0000-0000-0000068E0000}"/>
    <cellStyle name="Normal 3 2 5 21" xfId="2957" xr:uid="{00000000-0005-0000-0000-0000078E0000}"/>
    <cellStyle name="Normal 3 2 5 21 2" xfId="11911" xr:uid="{00000000-0005-0000-0000-0000088E0000}"/>
    <cellStyle name="Normal 3 2 5 22" xfId="3128" xr:uid="{00000000-0005-0000-0000-0000098E0000}"/>
    <cellStyle name="Normal 3 2 5 23" xfId="3161" xr:uid="{00000000-0005-0000-0000-00000A8E0000}"/>
    <cellStyle name="Normal 3 2 5 24" xfId="4205" xr:uid="{00000000-0005-0000-0000-00000B8E0000}"/>
    <cellStyle name="Normal 3 2 5 25" xfId="4377" xr:uid="{00000000-0005-0000-0000-00000C8E0000}"/>
    <cellStyle name="Normal 3 2 5 3" xfId="338" xr:uid="{00000000-0005-0000-0000-00000D8E0000}"/>
    <cellStyle name="Normal 3 2 5 3 10" xfId="1578" xr:uid="{00000000-0005-0000-0000-00000E8E0000}"/>
    <cellStyle name="Normal 3 2 5 3 10 2" xfId="8982" xr:uid="{00000000-0005-0000-0000-00000F8E0000}"/>
    <cellStyle name="Normal 3 2 5 3 10 3" xfId="11450" xr:uid="{00000000-0005-0000-0000-0000108E0000}"/>
    <cellStyle name="Normal 3 2 5 3 10 4" xfId="5756" xr:uid="{00000000-0005-0000-0000-0000118E0000}"/>
    <cellStyle name="Normal 3 2 5 3 11" xfId="1752" xr:uid="{00000000-0005-0000-0000-0000128E0000}"/>
    <cellStyle name="Normal 3 2 5 3 11 2" xfId="8983" xr:uid="{00000000-0005-0000-0000-0000138E0000}"/>
    <cellStyle name="Normal 3 2 5 3 11 3" xfId="11451" xr:uid="{00000000-0005-0000-0000-0000148E0000}"/>
    <cellStyle name="Normal 3 2 5 3 11 4" xfId="5930" xr:uid="{00000000-0005-0000-0000-0000158E0000}"/>
    <cellStyle name="Normal 3 2 5 3 12" xfId="1926" xr:uid="{00000000-0005-0000-0000-0000168E0000}"/>
    <cellStyle name="Normal 3 2 5 3 12 2" xfId="8984" xr:uid="{00000000-0005-0000-0000-0000178E0000}"/>
    <cellStyle name="Normal 3 2 5 3 12 3" xfId="11452" xr:uid="{00000000-0005-0000-0000-0000188E0000}"/>
    <cellStyle name="Normal 3 2 5 3 12 4" xfId="6104" xr:uid="{00000000-0005-0000-0000-0000198E0000}"/>
    <cellStyle name="Normal 3 2 5 3 13" xfId="2100" xr:uid="{00000000-0005-0000-0000-00001A8E0000}"/>
    <cellStyle name="Normal 3 2 5 3 13 2" xfId="8985" xr:uid="{00000000-0005-0000-0000-00001B8E0000}"/>
    <cellStyle name="Normal 3 2 5 3 13 3" xfId="11453" xr:uid="{00000000-0005-0000-0000-00001C8E0000}"/>
    <cellStyle name="Normal 3 2 5 3 13 4" xfId="6278" xr:uid="{00000000-0005-0000-0000-00001D8E0000}"/>
    <cellStyle name="Normal 3 2 5 3 14" xfId="2276" xr:uid="{00000000-0005-0000-0000-00001E8E0000}"/>
    <cellStyle name="Normal 3 2 5 3 14 2" xfId="8986" xr:uid="{00000000-0005-0000-0000-00001F8E0000}"/>
    <cellStyle name="Normal 3 2 5 3 14 3" xfId="11454" xr:uid="{00000000-0005-0000-0000-0000208E0000}"/>
    <cellStyle name="Normal 3 2 5 3 14 4" xfId="6452" xr:uid="{00000000-0005-0000-0000-0000218E0000}"/>
    <cellStyle name="Normal 3 2 5 3 15" xfId="2450" xr:uid="{00000000-0005-0000-0000-0000228E0000}"/>
    <cellStyle name="Normal 3 2 5 3 15 2" xfId="8987" xr:uid="{00000000-0005-0000-0000-0000238E0000}"/>
    <cellStyle name="Normal 3 2 5 3 15 3" xfId="11455" xr:uid="{00000000-0005-0000-0000-0000248E0000}"/>
    <cellStyle name="Normal 3 2 5 3 15 4" xfId="6630" xr:uid="{00000000-0005-0000-0000-0000258E0000}"/>
    <cellStyle name="Normal 3 2 5 3 16" xfId="2622" xr:uid="{00000000-0005-0000-0000-0000268E0000}"/>
    <cellStyle name="Normal 3 2 5 3 16 2" xfId="8988" xr:uid="{00000000-0005-0000-0000-0000278E0000}"/>
    <cellStyle name="Normal 3 2 5 3 16 3" xfId="11456" xr:uid="{00000000-0005-0000-0000-0000288E0000}"/>
    <cellStyle name="Normal 3 2 5 3 16 4" xfId="6804" xr:uid="{00000000-0005-0000-0000-0000298E0000}"/>
    <cellStyle name="Normal 3 2 5 3 17" xfId="2792" xr:uid="{00000000-0005-0000-0000-00002A8E0000}"/>
    <cellStyle name="Normal 3 2 5 3 17 2" xfId="8981" xr:uid="{00000000-0005-0000-0000-00002B8E0000}"/>
    <cellStyle name="Normal 3 2 5 3 18" xfId="2962" xr:uid="{00000000-0005-0000-0000-00002C8E0000}"/>
    <cellStyle name="Normal 3 2 5 3 18 2" xfId="11449" xr:uid="{00000000-0005-0000-0000-00002D8E0000}"/>
    <cellStyle name="Normal 3 2 5 3 19" xfId="3133" xr:uid="{00000000-0005-0000-0000-00002E8E0000}"/>
    <cellStyle name="Normal 3 2 5 3 19 2" xfId="11916" xr:uid="{00000000-0005-0000-0000-00002F8E0000}"/>
    <cellStyle name="Normal 3 2 5 3 2" xfId="339" xr:uid="{00000000-0005-0000-0000-0000308E0000}"/>
    <cellStyle name="Normal 3 2 5 3 2 10" xfId="1753" xr:uid="{00000000-0005-0000-0000-0000318E0000}"/>
    <cellStyle name="Normal 3 2 5 3 2 10 2" xfId="8990" xr:uid="{00000000-0005-0000-0000-0000328E0000}"/>
    <cellStyle name="Normal 3 2 5 3 2 10 3" xfId="11458" xr:uid="{00000000-0005-0000-0000-0000338E0000}"/>
    <cellStyle name="Normal 3 2 5 3 2 10 4" xfId="5931" xr:uid="{00000000-0005-0000-0000-0000348E0000}"/>
    <cellStyle name="Normal 3 2 5 3 2 11" xfId="1927" xr:uid="{00000000-0005-0000-0000-0000358E0000}"/>
    <cellStyle name="Normal 3 2 5 3 2 11 2" xfId="8991" xr:uid="{00000000-0005-0000-0000-0000368E0000}"/>
    <cellStyle name="Normal 3 2 5 3 2 11 3" xfId="11459" xr:uid="{00000000-0005-0000-0000-0000378E0000}"/>
    <cellStyle name="Normal 3 2 5 3 2 11 4" xfId="6105" xr:uid="{00000000-0005-0000-0000-0000388E0000}"/>
    <cellStyle name="Normal 3 2 5 3 2 12" xfId="2101" xr:uid="{00000000-0005-0000-0000-0000398E0000}"/>
    <cellStyle name="Normal 3 2 5 3 2 12 2" xfId="8992" xr:uid="{00000000-0005-0000-0000-00003A8E0000}"/>
    <cellStyle name="Normal 3 2 5 3 2 12 3" xfId="11460" xr:uid="{00000000-0005-0000-0000-00003B8E0000}"/>
    <cellStyle name="Normal 3 2 5 3 2 12 4" xfId="6279" xr:uid="{00000000-0005-0000-0000-00003C8E0000}"/>
    <cellStyle name="Normal 3 2 5 3 2 13" xfId="2277" xr:uid="{00000000-0005-0000-0000-00003D8E0000}"/>
    <cellStyle name="Normal 3 2 5 3 2 13 2" xfId="8993" xr:uid="{00000000-0005-0000-0000-00003E8E0000}"/>
    <cellStyle name="Normal 3 2 5 3 2 13 3" xfId="11461" xr:uid="{00000000-0005-0000-0000-00003F8E0000}"/>
    <cellStyle name="Normal 3 2 5 3 2 13 4" xfId="6453" xr:uid="{00000000-0005-0000-0000-0000408E0000}"/>
    <cellStyle name="Normal 3 2 5 3 2 14" xfId="2451" xr:uid="{00000000-0005-0000-0000-0000418E0000}"/>
    <cellStyle name="Normal 3 2 5 3 2 14 2" xfId="8994" xr:uid="{00000000-0005-0000-0000-0000428E0000}"/>
    <cellStyle name="Normal 3 2 5 3 2 14 3" xfId="11462" xr:uid="{00000000-0005-0000-0000-0000438E0000}"/>
    <cellStyle name="Normal 3 2 5 3 2 14 4" xfId="6631" xr:uid="{00000000-0005-0000-0000-0000448E0000}"/>
    <cellStyle name="Normal 3 2 5 3 2 15" xfId="2623" xr:uid="{00000000-0005-0000-0000-0000458E0000}"/>
    <cellStyle name="Normal 3 2 5 3 2 15 2" xfId="8995" xr:uid="{00000000-0005-0000-0000-0000468E0000}"/>
    <cellStyle name="Normal 3 2 5 3 2 15 3" xfId="11463" xr:uid="{00000000-0005-0000-0000-0000478E0000}"/>
    <cellStyle name="Normal 3 2 5 3 2 15 4" xfId="6805" xr:uid="{00000000-0005-0000-0000-0000488E0000}"/>
    <cellStyle name="Normal 3 2 5 3 2 16" xfId="2793" xr:uid="{00000000-0005-0000-0000-0000498E0000}"/>
    <cellStyle name="Normal 3 2 5 3 2 16 2" xfId="8989" xr:uid="{00000000-0005-0000-0000-00004A8E0000}"/>
    <cellStyle name="Normal 3 2 5 3 2 17" xfId="2963" xr:uid="{00000000-0005-0000-0000-00004B8E0000}"/>
    <cellStyle name="Normal 3 2 5 3 2 17 2" xfId="11457" xr:uid="{00000000-0005-0000-0000-00004C8E0000}"/>
    <cellStyle name="Normal 3 2 5 3 2 18" xfId="3134" xr:uid="{00000000-0005-0000-0000-00004D8E0000}"/>
    <cellStyle name="Normal 3 2 5 3 2 18 2" xfId="11917" xr:uid="{00000000-0005-0000-0000-00004E8E0000}"/>
    <cellStyle name="Normal 3 2 5 3 2 19" xfId="3342" xr:uid="{00000000-0005-0000-0000-00004F8E0000}"/>
    <cellStyle name="Normal 3 2 5 3 2 2" xfId="340" xr:uid="{00000000-0005-0000-0000-0000508E0000}"/>
    <cellStyle name="Normal 3 2 5 3 2 2 10" xfId="1928" xr:uid="{00000000-0005-0000-0000-0000518E0000}"/>
    <cellStyle name="Normal 3 2 5 3 2 2 10 2" xfId="8997" xr:uid="{00000000-0005-0000-0000-0000528E0000}"/>
    <cellStyle name="Normal 3 2 5 3 2 2 10 3" xfId="11465" xr:uid="{00000000-0005-0000-0000-0000538E0000}"/>
    <cellStyle name="Normal 3 2 5 3 2 2 10 4" xfId="6106" xr:uid="{00000000-0005-0000-0000-0000548E0000}"/>
    <cellStyle name="Normal 3 2 5 3 2 2 11" xfId="2102" xr:uid="{00000000-0005-0000-0000-0000558E0000}"/>
    <cellStyle name="Normal 3 2 5 3 2 2 11 2" xfId="8998" xr:uid="{00000000-0005-0000-0000-0000568E0000}"/>
    <cellStyle name="Normal 3 2 5 3 2 2 11 3" xfId="11466" xr:uid="{00000000-0005-0000-0000-0000578E0000}"/>
    <cellStyle name="Normal 3 2 5 3 2 2 11 4" xfId="6280" xr:uid="{00000000-0005-0000-0000-0000588E0000}"/>
    <cellStyle name="Normal 3 2 5 3 2 2 12" xfId="2278" xr:uid="{00000000-0005-0000-0000-0000598E0000}"/>
    <cellStyle name="Normal 3 2 5 3 2 2 12 2" xfId="8999" xr:uid="{00000000-0005-0000-0000-00005A8E0000}"/>
    <cellStyle name="Normal 3 2 5 3 2 2 12 3" xfId="11467" xr:uid="{00000000-0005-0000-0000-00005B8E0000}"/>
    <cellStyle name="Normal 3 2 5 3 2 2 12 4" xfId="6454" xr:uid="{00000000-0005-0000-0000-00005C8E0000}"/>
    <cellStyle name="Normal 3 2 5 3 2 2 13" xfId="2452" xr:uid="{00000000-0005-0000-0000-00005D8E0000}"/>
    <cellStyle name="Normal 3 2 5 3 2 2 13 2" xfId="9000" xr:uid="{00000000-0005-0000-0000-00005E8E0000}"/>
    <cellStyle name="Normal 3 2 5 3 2 2 13 3" xfId="11468" xr:uid="{00000000-0005-0000-0000-00005F8E0000}"/>
    <cellStyle name="Normal 3 2 5 3 2 2 13 4" xfId="6632" xr:uid="{00000000-0005-0000-0000-0000608E0000}"/>
    <cellStyle name="Normal 3 2 5 3 2 2 14" xfId="2624" xr:uid="{00000000-0005-0000-0000-0000618E0000}"/>
    <cellStyle name="Normal 3 2 5 3 2 2 14 2" xfId="9001" xr:uid="{00000000-0005-0000-0000-0000628E0000}"/>
    <cellStyle name="Normal 3 2 5 3 2 2 14 3" xfId="11469" xr:uid="{00000000-0005-0000-0000-0000638E0000}"/>
    <cellStyle name="Normal 3 2 5 3 2 2 14 4" xfId="6806" xr:uid="{00000000-0005-0000-0000-0000648E0000}"/>
    <cellStyle name="Normal 3 2 5 3 2 2 15" xfId="2794" xr:uid="{00000000-0005-0000-0000-0000658E0000}"/>
    <cellStyle name="Normal 3 2 5 3 2 2 15 2" xfId="8996" xr:uid="{00000000-0005-0000-0000-0000668E0000}"/>
    <cellStyle name="Normal 3 2 5 3 2 2 16" xfId="2964" xr:uid="{00000000-0005-0000-0000-0000678E0000}"/>
    <cellStyle name="Normal 3 2 5 3 2 2 16 2" xfId="11464" xr:uid="{00000000-0005-0000-0000-0000688E0000}"/>
    <cellStyle name="Normal 3 2 5 3 2 2 17" xfId="3135" xr:uid="{00000000-0005-0000-0000-0000698E0000}"/>
    <cellStyle name="Normal 3 2 5 3 2 2 17 2" xfId="11918" xr:uid="{00000000-0005-0000-0000-00006A8E0000}"/>
    <cellStyle name="Normal 3 2 5 3 2 2 18" xfId="3343" xr:uid="{00000000-0005-0000-0000-00006B8E0000}"/>
    <cellStyle name="Normal 3 2 5 3 2 2 19" xfId="4212" xr:uid="{00000000-0005-0000-0000-00006C8E0000}"/>
    <cellStyle name="Normal 3 2 5 3 2 2 2" xfId="533" xr:uid="{00000000-0005-0000-0000-00006D8E0000}"/>
    <cellStyle name="Normal 3 2 5 3 2 2 2 2" xfId="3517" xr:uid="{00000000-0005-0000-0000-00006E8E0000}"/>
    <cellStyle name="Normal 3 2 5 3 2 2 2 2 2" xfId="9002" xr:uid="{00000000-0005-0000-0000-00006F8E0000}"/>
    <cellStyle name="Normal 3 2 5 3 2 2 2 3" xfId="11470" xr:uid="{00000000-0005-0000-0000-0000708E0000}"/>
    <cellStyle name="Normal 3 2 5 3 2 2 2 4" xfId="4639" xr:uid="{00000000-0005-0000-0000-0000718E0000}"/>
    <cellStyle name="Normal 3 2 5 3 2 2 20" xfId="4384" xr:uid="{00000000-0005-0000-0000-0000728E0000}"/>
    <cellStyle name="Normal 3 2 5 3 2 2 3" xfId="707" xr:uid="{00000000-0005-0000-0000-0000738E0000}"/>
    <cellStyle name="Normal 3 2 5 3 2 2 3 2" xfId="3691" xr:uid="{00000000-0005-0000-0000-0000748E0000}"/>
    <cellStyle name="Normal 3 2 5 3 2 2 3 2 2" xfId="9003" xr:uid="{00000000-0005-0000-0000-0000758E0000}"/>
    <cellStyle name="Normal 3 2 5 3 2 2 3 3" xfId="11471" xr:uid="{00000000-0005-0000-0000-0000768E0000}"/>
    <cellStyle name="Normal 3 2 5 3 2 2 3 4" xfId="4856" xr:uid="{00000000-0005-0000-0000-0000778E0000}"/>
    <cellStyle name="Normal 3 2 5 3 2 2 4" xfId="881" xr:uid="{00000000-0005-0000-0000-0000788E0000}"/>
    <cellStyle name="Normal 3 2 5 3 2 2 4 2" xfId="3865" xr:uid="{00000000-0005-0000-0000-0000798E0000}"/>
    <cellStyle name="Normal 3 2 5 3 2 2 4 2 2" xfId="9004" xr:uid="{00000000-0005-0000-0000-00007A8E0000}"/>
    <cellStyle name="Normal 3 2 5 3 2 2 4 3" xfId="11472" xr:uid="{00000000-0005-0000-0000-00007B8E0000}"/>
    <cellStyle name="Normal 3 2 5 3 2 2 4 4" xfId="5030" xr:uid="{00000000-0005-0000-0000-00007C8E0000}"/>
    <cellStyle name="Normal 3 2 5 3 2 2 5" xfId="1056" xr:uid="{00000000-0005-0000-0000-00007D8E0000}"/>
    <cellStyle name="Normal 3 2 5 3 2 2 5 2" xfId="4040" xr:uid="{00000000-0005-0000-0000-00007E8E0000}"/>
    <cellStyle name="Normal 3 2 5 3 2 2 5 2 2" xfId="9005" xr:uid="{00000000-0005-0000-0000-00007F8E0000}"/>
    <cellStyle name="Normal 3 2 5 3 2 2 5 3" xfId="11473" xr:uid="{00000000-0005-0000-0000-0000808E0000}"/>
    <cellStyle name="Normal 3 2 5 3 2 2 5 4" xfId="5204" xr:uid="{00000000-0005-0000-0000-0000818E0000}"/>
    <cellStyle name="Normal 3 2 5 3 2 2 6" xfId="1232" xr:uid="{00000000-0005-0000-0000-0000828E0000}"/>
    <cellStyle name="Normal 3 2 5 3 2 2 6 2" xfId="9006" xr:uid="{00000000-0005-0000-0000-0000838E0000}"/>
    <cellStyle name="Normal 3 2 5 3 2 2 6 3" xfId="11474" xr:uid="{00000000-0005-0000-0000-0000848E0000}"/>
    <cellStyle name="Normal 3 2 5 3 2 2 6 4" xfId="5378" xr:uid="{00000000-0005-0000-0000-0000858E0000}"/>
    <cellStyle name="Normal 3 2 5 3 2 2 7" xfId="1406" xr:uid="{00000000-0005-0000-0000-0000868E0000}"/>
    <cellStyle name="Normal 3 2 5 3 2 2 7 2" xfId="9007" xr:uid="{00000000-0005-0000-0000-0000878E0000}"/>
    <cellStyle name="Normal 3 2 5 3 2 2 7 3" xfId="11475" xr:uid="{00000000-0005-0000-0000-0000888E0000}"/>
    <cellStyle name="Normal 3 2 5 3 2 2 7 4" xfId="5584" xr:uid="{00000000-0005-0000-0000-0000898E0000}"/>
    <cellStyle name="Normal 3 2 5 3 2 2 8" xfId="1580" xr:uid="{00000000-0005-0000-0000-00008A8E0000}"/>
    <cellStyle name="Normal 3 2 5 3 2 2 8 2" xfId="9008" xr:uid="{00000000-0005-0000-0000-00008B8E0000}"/>
    <cellStyle name="Normal 3 2 5 3 2 2 8 3" xfId="11476" xr:uid="{00000000-0005-0000-0000-00008C8E0000}"/>
    <cellStyle name="Normal 3 2 5 3 2 2 8 4" xfId="5758" xr:uid="{00000000-0005-0000-0000-00008D8E0000}"/>
    <cellStyle name="Normal 3 2 5 3 2 2 9" xfId="1754" xr:uid="{00000000-0005-0000-0000-00008E8E0000}"/>
    <cellStyle name="Normal 3 2 5 3 2 2 9 2" xfId="9009" xr:uid="{00000000-0005-0000-0000-00008F8E0000}"/>
    <cellStyle name="Normal 3 2 5 3 2 2 9 3" xfId="11477" xr:uid="{00000000-0005-0000-0000-0000908E0000}"/>
    <cellStyle name="Normal 3 2 5 3 2 2 9 4" xfId="5932" xr:uid="{00000000-0005-0000-0000-0000918E0000}"/>
    <cellStyle name="Normal 3 2 5 3 2 20" xfId="4211" xr:uid="{00000000-0005-0000-0000-0000928E0000}"/>
    <cellStyle name="Normal 3 2 5 3 2 21" xfId="4383" xr:uid="{00000000-0005-0000-0000-0000938E0000}"/>
    <cellStyle name="Normal 3 2 5 3 2 3" xfId="532" xr:uid="{00000000-0005-0000-0000-0000948E0000}"/>
    <cellStyle name="Normal 3 2 5 3 2 3 2" xfId="3516" xr:uid="{00000000-0005-0000-0000-0000958E0000}"/>
    <cellStyle name="Normal 3 2 5 3 2 3 2 2" xfId="9010" xr:uid="{00000000-0005-0000-0000-0000968E0000}"/>
    <cellStyle name="Normal 3 2 5 3 2 3 3" xfId="11478" xr:uid="{00000000-0005-0000-0000-0000978E0000}"/>
    <cellStyle name="Normal 3 2 5 3 2 3 4" xfId="4638" xr:uid="{00000000-0005-0000-0000-0000988E0000}"/>
    <cellStyle name="Normal 3 2 5 3 2 4" xfId="706" xr:uid="{00000000-0005-0000-0000-0000998E0000}"/>
    <cellStyle name="Normal 3 2 5 3 2 4 2" xfId="3690" xr:uid="{00000000-0005-0000-0000-00009A8E0000}"/>
    <cellStyle name="Normal 3 2 5 3 2 4 2 2" xfId="9011" xr:uid="{00000000-0005-0000-0000-00009B8E0000}"/>
    <cellStyle name="Normal 3 2 5 3 2 4 3" xfId="11479" xr:uid="{00000000-0005-0000-0000-00009C8E0000}"/>
    <cellStyle name="Normal 3 2 5 3 2 4 4" xfId="4855" xr:uid="{00000000-0005-0000-0000-00009D8E0000}"/>
    <cellStyle name="Normal 3 2 5 3 2 5" xfId="880" xr:uid="{00000000-0005-0000-0000-00009E8E0000}"/>
    <cellStyle name="Normal 3 2 5 3 2 5 2" xfId="3864" xr:uid="{00000000-0005-0000-0000-00009F8E0000}"/>
    <cellStyle name="Normal 3 2 5 3 2 5 2 2" xfId="9012" xr:uid="{00000000-0005-0000-0000-0000A08E0000}"/>
    <cellStyle name="Normal 3 2 5 3 2 5 3" xfId="11480" xr:uid="{00000000-0005-0000-0000-0000A18E0000}"/>
    <cellStyle name="Normal 3 2 5 3 2 5 4" xfId="5029" xr:uid="{00000000-0005-0000-0000-0000A28E0000}"/>
    <cellStyle name="Normal 3 2 5 3 2 6" xfId="1055" xr:uid="{00000000-0005-0000-0000-0000A38E0000}"/>
    <cellStyle name="Normal 3 2 5 3 2 6 2" xfId="4039" xr:uid="{00000000-0005-0000-0000-0000A48E0000}"/>
    <cellStyle name="Normal 3 2 5 3 2 6 2 2" xfId="9013" xr:uid="{00000000-0005-0000-0000-0000A58E0000}"/>
    <cellStyle name="Normal 3 2 5 3 2 6 3" xfId="11481" xr:uid="{00000000-0005-0000-0000-0000A68E0000}"/>
    <cellStyle name="Normal 3 2 5 3 2 6 4" xfId="5203" xr:uid="{00000000-0005-0000-0000-0000A78E0000}"/>
    <cellStyle name="Normal 3 2 5 3 2 7" xfId="1231" xr:uid="{00000000-0005-0000-0000-0000A88E0000}"/>
    <cellStyle name="Normal 3 2 5 3 2 7 2" xfId="9014" xr:uid="{00000000-0005-0000-0000-0000A98E0000}"/>
    <cellStyle name="Normal 3 2 5 3 2 7 3" xfId="11482" xr:uid="{00000000-0005-0000-0000-0000AA8E0000}"/>
    <cellStyle name="Normal 3 2 5 3 2 7 4" xfId="5377" xr:uid="{00000000-0005-0000-0000-0000AB8E0000}"/>
    <cellStyle name="Normal 3 2 5 3 2 8" xfId="1405" xr:uid="{00000000-0005-0000-0000-0000AC8E0000}"/>
    <cellStyle name="Normal 3 2 5 3 2 8 2" xfId="9015" xr:uid="{00000000-0005-0000-0000-0000AD8E0000}"/>
    <cellStyle name="Normal 3 2 5 3 2 8 3" xfId="11483" xr:uid="{00000000-0005-0000-0000-0000AE8E0000}"/>
    <cellStyle name="Normal 3 2 5 3 2 8 4" xfId="5583" xr:uid="{00000000-0005-0000-0000-0000AF8E0000}"/>
    <cellStyle name="Normal 3 2 5 3 2 9" xfId="1579" xr:uid="{00000000-0005-0000-0000-0000B08E0000}"/>
    <cellStyle name="Normal 3 2 5 3 2 9 2" xfId="9016" xr:uid="{00000000-0005-0000-0000-0000B18E0000}"/>
    <cellStyle name="Normal 3 2 5 3 2 9 3" xfId="11484" xr:uid="{00000000-0005-0000-0000-0000B28E0000}"/>
    <cellStyle name="Normal 3 2 5 3 2 9 4" xfId="5757" xr:uid="{00000000-0005-0000-0000-0000B38E0000}"/>
    <cellStyle name="Normal 3 2 5 3 20" xfId="3341" xr:uid="{00000000-0005-0000-0000-0000B48E0000}"/>
    <cellStyle name="Normal 3 2 5 3 21" xfId="4210" xr:uid="{00000000-0005-0000-0000-0000B58E0000}"/>
    <cellStyle name="Normal 3 2 5 3 22" xfId="4382" xr:uid="{00000000-0005-0000-0000-0000B68E0000}"/>
    <cellStyle name="Normal 3 2 5 3 3" xfId="341" xr:uid="{00000000-0005-0000-0000-0000B78E0000}"/>
    <cellStyle name="Normal 3 2 5 3 3 10" xfId="1929" xr:uid="{00000000-0005-0000-0000-0000B88E0000}"/>
    <cellStyle name="Normal 3 2 5 3 3 10 2" xfId="9018" xr:uid="{00000000-0005-0000-0000-0000B98E0000}"/>
    <cellStyle name="Normal 3 2 5 3 3 10 3" xfId="11486" xr:uid="{00000000-0005-0000-0000-0000BA8E0000}"/>
    <cellStyle name="Normal 3 2 5 3 3 10 4" xfId="6107" xr:uid="{00000000-0005-0000-0000-0000BB8E0000}"/>
    <cellStyle name="Normal 3 2 5 3 3 11" xfId="2103" xr:uid="{00000000-0005-0000-0000-0000BC8E0000}"/>
    <cellStyle name="Normal 3 2 5 3 3 11 2" xfId="9019" xr:uid="{00000000-0005-0000-0000-0000BD8E0000}"/>
    <cellStyle name="Normal 3 2 5 3 3 11 3" xfId="11487" xr:uid="{00000000-0005-0000-0000-0000BE8E0000}"/>
    <cellStyle name="Normal 3 2 5 3 3 11 4" xfId="6281" xr:uid="{00000000-0005-0000-0000-0000BF8E0000}"/>
    <cellStyle name="Normal 3 2 5 3 3 12" xfId="2279" xr:uid="{00000000-0005-0000-0000-0000C08E0000}"/>
    <cellStyle name="Normal 3 2 5 3 3 12 2" xfId="9020" xr:uid="{00000000-0005-0000-0000-0000C18E0000}"/>
    <cellStyle name="Normal 3 2 5 3 3 12 3" xfId="11488" xr:uid="{00000000-0005-0000-0000-0000C28E0000}"/>
    <cellStyle name="Normal 3 2 5 3 3 12 4" xfId="6455" xr:uid="{00000000-0005-0000-0000-0000C38E0000}"/>
    <cellStyle name="Normal 3 2 5 3 3 13" xfId="2453" xr:uid="{00000000-0005-0000-0000-0000C48E0000}"/>
    <cellStyle name="Normal 3 2 5 3 3 13 2" xfId="9021" xr:uid="{00000000-0005-0000-0000-0000C58E0000}"/>
    <cellStyle name="Normal 3 2 5 3 3 13 3" xfId="11489" xr:uid="{00000000-0005-0000-0000-0000C68E0000}"/>
    <cellStyle name="Normal 3 2 5 3 3 13 4" xfId="6633" xr:uid="{00000000-0005-0000-0000-0000C78E0000}"/>
    <cellStyle name="Normal 3 2 5 3 3 14" xfId="2625" xr:uid="{00000000-0005-0000-0000-0000C88E0000}"/>
    <cellStyle name="Normal 3 2 5 3 3 14 2" xfId="9022" xr:uid="{00000000-0005-0000-0000-0000C98E0000}"/>
    <cellStyle name="Normal 3 2 5 3 3 14 3" xfId="11490" xr:uid="{00000000-0005-0000-0000-0000CA8E0000}"/>
    <cellStyle name="Normal 3 2 5 3 3 14 4" xfId="6807" xr:uid="{00000000-0005-0000-0000-0000CB8E0000}"/>
    <cellStyle name="Normal 3 2 5 3 3 15" xfId="2795" xr:uid="{00000000-0005-0000-0000-0000CC8E0000}"/>
    <cellStyle name="Normal 3 2 5 3 3 15 2" xfId="9017" xr:uid="{00000000-0005-0000-0000-0000CD8E0000}"/>
    <cellStyle name="Normal 3 2 5 3 3 16" xfId="2965" xr:uid="{00000000-0005-0000-0000-0000CE8E0000}"/>
    <cellStyle name="Normal 3 2 5 3 3 16 2" xfId="11485" xr:uid="{00000000-0005-0000-0000-0000CF8E0000}"/>
    <cellStyle name="Normal 3 2 5 3 3 17" xfId="3136" xr:uid="{00000000-0005-0000-0000-0000D08E0000}"/>
    <cellStyle name="Normal 3 2 5 3 3 17 2" xfId="11919" xr:uid="{00000000-0005-0000-0000-0000D18E0000}"/>
    <cellStyle name="Normal 3 2 5 3 3 18" xfId="3344" xr:uid="{00000000-0005-0000-0000-0000D28E0000}"/>
    <cellStyle name="Normal 3 2 5 3 3 19" xfId="4213" xr:uid="{00000000-0005-0000-0000-0000D38E0000}"/>
    <cellStyle name="Normal 3 2 5 3 3 2" xfId="534" xr:uid="{00000000-0005-0000-0000-0000D48E0000}"/>
    <cellStyle name="Normal 3 2 5 3 3 2 2" xfId="3518" xr:uid="{00000000-0005-0000-0000-0000D58E0000}"/>
    <cellStyle name="Normal 3 2 5 3 3 2 2 2" xfId="9023" xr:uid="{00000000-0005-0000-0000-0000D68E0000}"/>
    <cellStyle name="Normal 3 2 5 3 3 2 3" xfId="11491" xr:uid="{00000000-0005-0000-0000-0000D78E0000}"/>
    <cellStyle name="Normal 3 2 5 3 3 2 4" xfId="4640" xr:uid="{00000000-0005-0000-0000-0000D88E0000}"/>
    <cellStyle name="Normal 3 2 5 3 3 20" xfId="4385" xr:uid="{00000000-0005-0000-0000-0000D98E0000}"/>
    <cellStyle name="Normal 3 2 5 3 3 3" xfId="708" xr:uid="{00000000-0005-0000-0000-0000DA8E0000}"/>
    <cellStyle name="Normal 3 2 5 3 3 3 2" xfId="3692" xr:uid="{00000000-0005-0000-0000-0000DB8E0000}"/>
    <cellStyle name="Normal 3 2 5 3 3 3 2 2" xfId="9024" xr:uid="{00000000-0005-0000-0000-0000DC8E0000}"/>
    <cellStyle name="Normal 3 2 5 3 3 3 3" xfId="11492" xr:uid="{00000000-0005-0000-0000-0000DD8E0000}"/>
    <cellStyle name="Normal 3 2 5 3 3 3 4" xfId="4857" xr:uid="{00000000-0005-0000-0000-0000DE8E0000}"/>
    <cellStyle name="Normal 3 2 5 3 3 4" xfId="882" xr:uid="{00000000-0005-0000-0000-0000DF8E0000}"/>
    <cellStyle name="Normal 3 2 5 3 3 4 2" xfId="3866" xr:uid="{00000000-0005-0000-0000-0000E08E0000}"/>
    <cellStyle name="Normal 3 2 5 3 3 4 2 2" xfId="9025" xr:uid="{00000000-0005-0000-0000-0000E18E0000}"/>
    <cellStyle name="Normal 3 2 5 3 3 4 3" xfId="11493" xr:uid="{00000000-0005-0000-0000-0000E28E0000}"/>
    <cellStyle name="Normal 3 2 5 3 3 4 4" xfId="5031" xr:uid="{00000000-0005-0000-0000-0000E38E0000}"/>
    <cellStyle name="Normal 3 2 5 3 3 5" xfId="1057" xr:uid="{00000000-0005-0000-0000-0000E48E0000}"/>
    <cellStyle name="Normal 3 2 5 3 3 5 2" xfId="4041" xr:uid="{00000000-0005-0000-0000-0000E58E0000}"/>
    <cellStyle name="Normal 3 2 5 3 3 5 2 2" xfId="9026" xr:uid="{00000000-0005-0000-0000-0000E68E0000}"/>
    <cellStyle name="Normal 3 2 5 3 3 5 3" xfId="11494" xr:uid="{00000000-0005-0000-0000-0000E78E0000}"/>
    <cellStyle name="Normal 3 2 5 3 3 5 4" xfId="5205" xr:uid="{00000000-0005-0000-0000-0000E88E0000}"/>
    <cellStyle name="Normal 3 2 5 3 3 6" xfId="1233" xr:uid="{00000000-0005-0000-0000-0000E98E0000}"/>
    <cellStyle name="Normal 3 2 5 3 3 6 2" xfId="9027" xr:uid="{00000000-0005-0000-0000-0000EA8E0000}"/>
    <cellStyle name="Normal 3 2 5 3 3 6 3" xfId="11495" xr:uid="{00000000-0005-0000-0000-0000EB8E0000}"/>
    <cellStyle name="Normal 3 2 5 3 3 6 4" xfId="5379" xr:uid="{00000000-0005-0000-0000-0000EC8E0000}"/>
    <cellStyle name="Normal 3 2 5 3 3 7" xfId="1407" xr:uid="{00000000-0005-0000-0000-0000ED8E0000}"/>
    <cellStyle name="Normal 3 2 5 3 3 7 2" xfId="9028" xr:uid="{00000000-0005-0000-0000-0000EE8E0000}"/>
    <cellStyle name="Normal 3 2 5 3 3 7 3" xfId="11496" xr:uid="{00000000-0005-0000-0000-0000EF8E0000}"/>
    <cellStyle name="Normal 3 2 5 3 3 7 4" xfId="5585" xr:uid="{00000000-0005-0000-0000-0000F08E0000}"/>
    <cellStyle name="Normal 3 2 5 3 3 8" xfId="1581" xr:uid="{00000000-0005-0000-0000-0000F18E0000}"/>
    <cellStyle name="Normal 3 2 5 3 3 8 2" xfId="9029" xr:uid="{00000000-0005-0000-0000-0000F28E0000}"/>
    <cellStyle name="Normal 3 2 5 3 3 8 3" xfId="11497" xr:uid="{00000000-0005-0000-0000-0000F38E0000}"/>
    <cellStyle name="Normal 3 2 5 3 3 8 4" xfId="5759" xr:uid="{00000000-0005-0000-0000-0000F48E0000}"/>
    <cellStyle name="Normal 3 2 5 3 3 9" xfId="1755" xr:uid="{00000000-0005-0000-0000-0000F58E0000}"/>
    <cellStyle name="Normal 3 2 5 3 3 9 2" xfId="9030" xr:uid="{00000000-0005-0000-0000-0000F68E0000}"/>
    <cellStyle name="Normal 3 2 5 3 3 9 3" xfId="11498" xr:uid="{00000000-0005-0000-0000-0000F78E0000}"/>
    <cellStyle name="Normal 3 2 5 3 3 9 4" xfId="5933" xr:uid="{00000000-0005-0000-0000-0000F88E0000}"/>
    <cellStyle name="Normal 3 2 5 3 4" xfId="531" xr:uid="{00000000-0005-0000-0000-0000F98E0000}"/>
    <cellStyle name="Normal 3 2 5 3 4 2" xfId="3515" xr:uid="{00000000-0005-0000-0000-0000FA8E0000}"/>
    <cellStyle name="Normal 3 2 5 3 4 2 2" xfId="9031" xr:uid="{00000000-0005-0000-0000-0000FB8E0000}"/>
    <cellStyle name="Normal 3 2 5 3 4 3" xfId="11499" xr:uid="{00000000-0005-0000-0000-0000FC8E0000}"/>
    <cellStyle name="Normal 3 2 5 3 4 4" xfId="4637" xr:uid="{00000000-0005-0000-0000-0000FD8E0000}"/>
    <cellStyle name="Normal 3 2 5 3 5" xfId="705" xr:uid="{00000000-0005-0000-0000-0000FE8E0000}"/>
    <cellStyle name="Normal 3 2 5 3 5 2" xfId="3689" xr:uid="{00000000-0005-0000-0000-0000FF8E0000}"/>
    <cellStyle name="Normal 3 2 5 3 5 2 2" xfId="9032" xr:uid="{00000000-0005-0000-0000-0000008F0000}"/>
    <cellStyle name="Normal 3 2 5 3 5 3" xfId="11500" xr:uid="{00000000-0005-0000-0000-0000018F0000}"/>
    <cellStyle name="Normal 3 2 5 3 5 4" xfId="4854" xr:uid="{00000000-0005-0000-0000-0000028F0000}"/>
    <cellStyle name="Normal 3 2 5 3 6" xfId="879" xr:uid="{00000000-0005-0000-0000-0000038F0000}"/>
    <cellStyle name="Normal 3 2 5 3 6 2" xfId="3863" xr:uid="{00000000-0005-0000-0000-0000048F0000}"/>
    <cellStyle name="Normal 3 2 5 3 6 2 2" xfId="9033" xr:uid="{00000000-0005-0000-0000-0000058F0000}"/>
    <cellStyle name="Normal 3 2 5 3 6 3" xfId="11501" xr:uid="{00000000-0005-0000-0000-0000068F0000}"/>
    <cellStyle name="Normal 3 2 5 3 6 4" xfId="5028" xr:uid="{00000000-0005-0000-0000-0000078F0000}"/>
    <cellStyle name="Normal 3 2 5 3 7" xfId="1054" xr:uid="{00000000-0005-0000-0000-0000088F0000}"/>
    <cellStyle name="Normal 3 2 5 3 7 2" xfId="4038" xr:uid="{00000000-0005-0000-0000-0000098F0000}"/>
    <cellStyle name="Normal 3 2 5 3 7 2 2" xfId="9034" xr:uid="{00000000-0005-0000-0000-00000A8F0000}"/>
    <cellStyle name="Normal 3 2 5 3 7 3" xfId="11502" xr:uid="{00000000-0005-0000-0000-00000B8F0000}"/>
    <cellStyle name="Normal 3 2 5 3 7 4" xfId="5202" xr:uid="{00000000-0005-0000-0000-00000C8F0000}"/>
    <cellStyle name="Normal 3 2 5 3 8" xfId="1230" xr:uid="{00000000-0005-0000-0000-00000D8F0000}"/>
    <cellStyle name="Normal 3 2 5 3 8 2" xfId="9035" xr:uid="{00000000-0005-0000-0000-00000E8F0000}"/>
    <cellStyle name="Normal 3 2 5 3 8 3" xfId="11503" xr:uid="{00000000-0005-0000-0000-00000F8F0000}"/>
    <cellStyle name="Normal 3 2 5 3 8 4" xfId="5376" xr:uid="{00000000-0005-0000-0000-0000108F0000}"/>
    <cellStyle name="Normal 3 2 5 3 9" xfId="1404" xr:uid="{00000000-0005-0000-0000-0000118F0000}"/>
    <cellStyle name="Normal 3 2 5 3 9 2" xfId="9036" xr:uid="{00000000-0005-0000-0000-0000128F0000}"/>
    <cellStyle name="Normal 3 2 5 3 9 3" xfId="11504" xr:uid="{00000000-0005-0000-0000-0000138F0000}"/>
    <cellStyle name="Normal 3 2 5 3 9 4" xfId="5582" xr:uid="{00000000-0005-0000-0000-0000148F0000}"/>
    <cellStyle name="Normal 3 2 5 4" xfId="342" xr:uid="{00000000-0005-0000-0000-0000158F0000}"/>
    <cellStyle name="Normal 3 2 5 4 10" xfId="1756" xr:uid="{00000000-0005-0000-0000-0000168F0000}"/>
    <cellStyle name="Normal 3 2 5 4 10 2" xfId="9038" xr:uid="{00000000-0005-0000-0000-0000178F0000}"/>
    <cellStyle name="Normal 3 2 5 4 10 3" xfId="11506" xr:uid="{00000000-0005-0000-0000-0000188F0000}"/>
    <cellStyle name="Normal 3 2 5 4 10 4" xfId="5934" xr:uid="{00000000-0005-0000-0000-0000198F0000}"/>
    <cellStyle name="Normal 3 2 5 4 11" xfId="1930" xr:uid="{00000000-0005-0000-0000-00001A8F0000}"/>
    <cellStyle name="Normal 3 2 5 4 11 2" xfId="9039" xr:uid="{00000000-0005-0000-0000-00001B8F0000}"/>
    <cellStyle name="Normal 3 2 5 4 11 3" xfId="11507" xr:uid="{00000000-0005-0000-0000-00001C8F0000}"/>
    <cellStyle name="Normal 3 2 5 4 11 4" xfId="6108" xr:uid="{00000000-0005-0000-0000-00001D8F0000}"/>
    <cellStyle name="Normal 3 2 5 4 12" xfId="2104" xr:uid="{00000000-0005-0000-0000-00001E8F0000}"/>
    <cellStyle name="Normal 3 2 5 4 12 2" xfId="9040" xr:uid="{00000000-0005-0000-0000-00001F8F0000}"/>
    <cellStyle name="Normal 3 2 5 4 12 3" xfId="11508" xr:uid="{00000000-0005-0000-0000-0000208F0000}"/>
    <cellStyle name="Normal 3 2 5 4 12 4" xfId="6282" xr:uid="{00000000-0005-0000-0000-0000218F0000}"/>
    <cellStyle name="Normal 3 2 5 4 13" xfId="2280" xr:uid="{00000000-0005-0000-0000-0000228F0000}"/>
    <cellStyle name="Normal 3 2 5 4 13 2" xfId="9041" xr:uid="{00000000-0005-0000-0000-0000238F0000}"/>
    <cellStyle name="Normal 3 2 5 4 13 3" xfId="11509" xr:uid="{00000000-0005-0000-0000-0000248F0000}"/>
    <cellStyle name="Normal 3 2 5 4 13 4" xfId="6456" xr:uid="{00000000-0005-0000-0000-0000258F0000}"/>
    <cellStyle name="Normal 3 2 5 4 14" xfId="2454" xr:uid="{00000000-0005-0000-0000-0000268F0000}"/>
    <cellStyle name="Normal 3 2 5 4 14 2" xfId="9042" xr:uid="{00000000-0005-0000-0000-0000278F0000}"/>
    <cellStyle name="Normal 3 2 5 4 14 3" xfId="11510" xr:uid="{00000000-0005-0000-0000-0000288F0000}"/>
    <cellStyle name="Normal 3 2 5 4 14 4" xfId="6634" xr:uid="{00000000-0005-0000-0000-0000298F0000}"/>
    <cellStyle name="Normal 3 2 5 4 15" xfId="2626" xr:uid="{00000000-0005-0000-0000-00002A8F0000}"/>
    <cellStyle name="Normal 3 2 5 4 15 2" xfId="9043" xr:uid="{00000000-0005-0000-0000-00002B8F0000}"/>
    <cellStyle name="Normal 3 2 5 4 15 3" xfId="11511" xr:uid="{00000000-0005-0000-0000-00002C8F0000}"/>
    <cellStyle name="Normal 3 2 5 4 15 4" xfId="6808" xr:uid="{00000000-0005-0000-0000-00002D8F0000}"/>
    <cellStyle name="Normal 3 2 5 4 16" xfId="2796" xr:uid="{00000000-0005-0000-0000-00002E8F0000}"/>
    <cellStyle name="Normal 3 2 5 4 16 2" xfId="9037" xr:uid="{00000000-0005-0000-0000-00002F8F0000}"/>
    <cellStyle name="Normal 3 2 5 4 17" xfId="2966" xr:uid="{00000000-0005-0000-0000-0000308F0000}"/>
    <cellStyle name="Normal 3 2 5 4 17 2" xfId="11505" xr:uid="{00000000-0005-0000-0000-0000318F0000}"/>
    <cellStyle name="Normal 3 2 5 4 18" xfId="3137" xr:uid="{00000000-0005-0000-0000-0000328F0000}"/>
    <cellStyle name="Normal 3 2 5 4 18 2" xfId="11920" xr:uid="{00000000-0005-0000-0000-0000338F0000}"/>
    <cellStyle name="Normal 3 2 5 4 19" xfId="3345" xr:uid="{00000000-0005-0000-0000-0000348F0000}"/>
    <cellStyle name="Normal 3 2 5 4 2" xfId="343" xr:uid="{00000000-0005-0000-0000-0000358F0000}"/>
    <cellStyle name="Normal 3 2 5 4 2 10" xfId="1931" xr:uid="{00000000-0005-0000-0000-0000368F0000}"/>
    <cellStyle name="Normal 3 2 5 4 2 10 2" xfId="9045" xr:uid="{00000000-0005-0000-0000-0000378F0000}"/>
    <cellStyle name="Normal 3 2 5 4 2 10 3" xfId="11513" xr:uid="{00000000-0005-0000-0000-0000388F0000}"/>
    <cellStyle name="Normal 3 2 5 4 2 10 4" xfId="6109" xr:uid="{00000000-0005-0000-0000-0000398F0000}"/>
    <cellStyle name="Normal 3 2 5 4 2 11" xfId="2105" xr:uid="{00000000-0005-0000-0000-00003A8F0000}"/>
    <cellStyle name="Normal 3 2 5 4 2 11 2" xfId="9046" xr:uid="{00000000-0005-0000-0000-00003B8F0000}"/>
    <cellStyle name="Normal 3 2 5 4 2 11 3" xfId="11514" xr:uid="{00000000-0005-0000-0000-00003C8F0000}"/>
    <cellStyle name="Normal 3 2 5 4 2 11 4" xfId="6283" xr:uid="{00000000-0005-0000-0000-00003D8F0000}"/>
    <cellStyle name="Normal 3 2 5 4 2 12" xfId="2281" xr:uid="{00000000-0005-0000-0000-00003E8F0000}"/>
    <cellStyle name="Normal 3 2 5 4 2 12 2" xfId="9047" xr:uid="{00000000-0005-0000-0000-00003F8F0000}"/>
    <cellStyle name="Normal 3 2 5 4 2 12 3" xfId="11515" xr:uid="{00000000-0005-0000-0000-0000408F0000}"/>
    <cellStyle name="Normal 3 2 5 4 2 12 4" xfId="6457" xr:uid="{00000000-0005-0000-0000-0000418F0000}"/>
    <cellStyle name="Normal 3 2 5 4 2 13" xfId="2455" xr:uid="{00000000-0005-0000-0000-0000428F0000}"/>
    <cellStyle name="Normal 3 2 5 4 2 13 2" xfId="9048" xr:uid="{00000000-0005-0000-0000-0000438F0000}"/>
    <cellStyle name="Normal 3 2 5 4 2 13 3" xfId="11516" xr:uid="{00000000-0005-0000-0000-0000448F0000}"/>
    <cellStyle name="Normal 3 2 5 4 2 13 4" xfId="6635" xr:uid="{00000000-0005-0000-0000-0000458F0000}"/>
    <cellStyle name="Normal 3 2 5 4 2 14" xfId="2627" xr:uid="{00000000-0005-0000-0000-0000468F0000}"/>
    <cellStyle name="Normal 3 2 5 4 2 14 2" xfId="9049" xr:uid="{00000000-0005-0000-0000-0000478F0000}"/>
    <cellStyle name="Normal 3 2 5 4 2 14 3" xfId="11517" xr:uid="{00000000-0005-0000-0000-0000488F0000}"/>
    <cellStyle name="Normal 3 2 5 4 2 14 4" xfId="6809" xr:uid="{00000000-0005-0000-0000-0000498F0000}"/>
    <cellStyle name="Normal 3 2 5 4 2 15" xfId="2797" xr:uid="{00000000-0005-0000-0000-00004A8F0000}"/>
    <cellStyle name="Normal 3 2 5 4 2 15 2" xfId="9044" xr:uid="{00000000-0005-0000-0000-00004B8F0000}"/>
    <cellStyle name="Normal 3 2 5 4 2 16" xfId="2967" xr:uid="{00000000-0005-0000-0000-00004C8F0000}"/>
    <cellStyle name="Normal 3 2 5 4 2 16 2" xfId="11512" xr:uid="{00000000-0005-0000-0000-00004D8F0000}"/>
    <cellStyle name="Normal 3 2 5 4 2 17" xfId="3138" xr:uid="{00000000-0005-0000-0000-00004E8F0000}"/>
    <cellStyle name="Normal 3 2 5 4 2 17 2" xfId="11921" xr:uid="{00000000-0005-0000-0000-00004F8F0000}"/>
    <cellStyle name="Normal 3 2 5 4 2 18" xfId="3346" xr:uid="{00000000-0005-0000-0000-0000508F0000}"/>
    <cellStyle name="Normal 3 2 5 4 2 19" xfId="4215" xr:uid="{00000000-0005-0000-0000-0000518F0000}"/>
    <cellStyle name="Normal 3 2 5 4 2 2" xfId="536" xr:uid="{00000000-0005-0000-0000-0000528F0000}"/>
    <cellStyle name="Normal 3 2 5 4 2 2 2" xfId="3520" xr:uid="{00000000-0005-0000-0000-0000538F0000}"/>
    <cellStyle name="Normal 3 2 5 4 2 2 2 2" xfId="9050" xr:uid="{00000000-0005-0000-0000-0000548F0000}"/>
    <cellStyle name="Normal 3 2 5 4 2 2 3" xfId="11518" xr:uid="{00000000-0005-0000-0000-0000558F0000}"/>
    <cellStyle name="Normal 3 2 5 4 2 2 4" xfId="4642" xr:uid="{00000000-0005-0000-0000-0000568F0000}"/>
    <cellStyle name="Normal 3 2 5 4 2 20" xfId="4387" xr:uid="{00000000-0005-0000-0000-0000578F0000}"/>
    <cellStyle name="Normal 3 2 5 4 2 3" xfId="710" xr:uid="{00000000-0005-0000-0000-0000588F0000}"/>
    <cellStyle name="Normal 3 2 5 4 2 3 2" xfId="3694" xr:uid="{00000000-0005-0000-0000-0000598F0000}"/>
    <cellStyle name="Normal 3 2 5 4 2 3 2 2" xfId="9051" xr:uid="{00000000-0005-0000-0000-00005A8F0000}"/>
    <cellStyle name="Normal 3 2 5 4 2 3 3" xfId="11519" xr:uid="{00000000-0005-0000-0000-00005B8F0000}"/>
    <cellStyle name="Normal 3 2 5 4 2 3 4" xfId="4859" xr:uid="{00000000-0005-0000-0000-00005C8F0000}"/>
    <cellStyle name="Normal 3 2 5 4 2 4" xfId="884" xr:uid="{00000000-0005-0000-0000-00005D8F0000}"/>
    <cellStyle name="Normal 3 2 5 4 2 4 2" xfId="3868" xr:uid="{00000000-0005-0000-0000-00005E8F0000}"/>
    <cellStyle name="Normal 3 2 5 4 2 4 2 2" xfId="9052" xr:uid="{00000000-0005-0000-0000-00005F8F0000}"/>
    <cellStyle name="Normal 3 2 5 4 2 4 3" xfId="11520" xr:uid="{00000000-0005-0000-0000-0000608F0000}"/>
    <cellStyle name="Normal 3 2 5 4 2 4 4" xfId="5033" xr:uid="{00000000-0005-0000-0000-0000618F0000}"/>
    <cellStyle name="Normal 3 2 5 4 2 5" xfId="1059" xr:uid="{00000000-0005-0000-0000-0000628F0000}"/>
    <cellStyle name="Normal 3 2 5 4 2 5 2" xfId="4043" xr:uid="{00000000-0005-0000-0000-0000638F0000}"/>
    <cellStyle name="Normal 3 2 5 4 2 5 2 2" xfId="9053" xr:uid="{00000000-0005-0000-0000-0000648F0000}"/>
    <cellStyle name="Normal 3 2 5 4 2 5 3" xfId="11521" xr:uid="{00000000-0005-0000-0000-0000658F0000}"/>
    <cellStyle name="Normal 3 2 5 4 2 5 4" xfId="5207" xr:uid="{00000000-0005-0000-0000-0000668F0000}"/>
    <cellStyle name="Normal 3 2 5 4 2 6" xfId="1235" xr:uid="{00000000-0005-0000-0000-0000678F0000}"/>
    <cellStyle name="Normal 3 2 5 4 2 6 2" xfId="9054" xr:uid="{00000000-0005-0000-0000-0000688F0000}"/>
    <cellStyle name="Normal 3 2 5 4 2 6 3" xfId="11522" xr:uid="{00000000-0005-0000-0000-0000698F0000}"/>
    <cellStyle name="Normal 3 2 5 4 2 6 4" xfId="5381" xr:uid="{00000000-0005-0000-0000-00006A8F0000}"/>
    <cellStyle name="Normal 3 2 5 4 2 7" xfId="1409" xr:uid="{00000000-0005-0000-0000-00006B8F0000}"/>
    <cellStyle name="Normal 3 2 5 4 2 7 2" xfId="9055" xr:uid="{00000000-0005-0000-0000-00006C8F0000}"/>
    <cellStyle name="Normal 3 2 5 4 2 7 3" xfId="11523" xr:uid="{00000000-0005-0000-0000-00006D8F0000}"/>
    <cellStyle name="Normal 3 2 5 4 2 7 4" xfId="5587" xr:uid="{00000000-0005-0000-0000-00006E8F0000}"/>
    <cellStyle name="Normal 3 2 5 4 2 8" xfId="1583" xr:uid="{00000000-0005-0000-0000-00006F8F0000}"/>
    <cellStyle name="Normal 3 2 5 4 2 8 2" xfId="9056" xr:uid="{00000000-0005-0000-0000-0000708F0000}"/>
    <cellStyle name="Normal 3 2 5 4 2 8 3" xfId="11524" xr:uid="{00000000-0005-0000-0000-0000718F0000}"/>
    <cellStyle name="Normal 3 2 5 4 2 8 4" xfId="5761" xr:uid="{00000000-0005-0000-0000-0000728F0000}"/>
    <cellStyle name="Normal 3 2 5 4 2 9" xfId="1757" xr:uid="{00000000-0005-0000-0000-0000738F0000}"/>
    <cellStyle name="Normal 3 2 5 4 2 9 2" xfId="9057" xr:uid="{00000000-0005-0000-0000-0000748F0000}"/>
    <cellStyle name="Normal 3 2 5 4 2 9 3" xfId="11525" xr:uid="{00000000-0005-0000-0000-0000758F0000}"/>
    <cellStyle name="Normal 3 2 5 4 2 9 4" xfId="5935" xr:uid="{00000000-0005-0000-0000-0000768F0000}"/>
    <cellStyle name="Normal 3 2 5 4 20" xfId="4214" xr:uid="{00000000-0005-0000-0000-0000778F0000}"/>
    <cellStyle name="Normal 3 2 5 4 21" xfId="4386" xr:uid="{00000000-0005-0000-0000-0000788F0000}"/>
    <cellStyle name="Normal 3 2 5 4 3" xfId="535" xr:uid="{00000000-0005-0000-0000-0000798F0000}"/>
    <cellStyle name="Normal 3 2 5 4 3 2" xfId="3519" xr:uid="{00000000-0005-0000-0000-00007A8F0000}"/>
    <cellStyle name="Normal 3 2 5 4 3 2 2" xfId="9058" xr:uid="{00000000-0005-0000-0000-00007B8F0000}"/>
    <cellStyle name="Normal 3 2 5 4 3 3" xfId="11526" xr:uid="{00000000-0005-0000-0000-00007C8F0000}"/>
    <cellStyle name="Normal 3 2 5 4 3 4" xfId="4641" xr:uid="{00000000-0005-0000-0000-00007D8F0000}"/>
    <cellStyle name="Normal 3 2 5 4 4" xfId="709" xr:uid="{00000000-0005-0000-0000-00007E8F0000}"/>
    <cellStyle name="Normal 3 2 5 4 4 2" xfId="3693" xr:uid="{00000000-0005-0000-0000-00007F8F0000}"/>
    <cellStyle name="Normal 3 2 5 4 4 2 2" xfId="9059" xr:uid="{00000000-0005-0000-0000-0000808F0000}"/>
    <cellStyle name="Normal 3 2 5 4 4 3" xfId="11527" xr:uid="{00000000-0005-0000-0000-0000818F0000}"/>
    <cellStyle name="Normal 3 2 5 4 4 4" xfId="4858" xr:uid="{00000000-0005-0000-0000-0000828F0000}"/>
    <cellStyle name="Normal 3 2 5 4 5" xfId="883" xr:uid="{00000000-0005-0000-0000-0000838F0000}"/>
    <cellStyle name="Normal 3 2 5 4 5 2" xfId="3867" xr:uid="{00000000-0005-0000-0000-0000848F0000}"/>
    <cellStyle name="Normal 3 2 5 4 5 2 2" xfId="9060" xr:uid="{00000000-0005-0000-0000-0000858F0000}"/>
    <cellStyle name="Normal 3 2 5 4 5 3" xfId="11528" xr:uid="{00000000-0005-0000-0000-0000868F0000}"/>
    <cellStyle name="Normal 3 2 5 4 5 4" xfId="5032" xr:uid="{00000000-0005-0000-0000-0000878F0000}"/>
    <cellStyle name="Normal 3 2 5 4 6" xfId="1058" xr:uid="{00000000-0005-0000-0000-0000888F0000}"/>
    <cellStyle name="Normal 3 2 5 4 6 2" xfId="4042" xr:uid="{00000000-0005-0000-0000-0000898F0000}"/>
    <cellStyle name="Normal 3 2 5 4 6 2 2" xfId="9061" xr:uid="{00000000-0005-0000-0000-00008A8F0000}"/>
    <cellStyle name="Normal 3 2 5 4 6 3" xfId="11529" xr:uid="{00000000-0005-0000-0000-00008B8F0000}"/>
    <cellStyle name="Normal 3 2 5 4 6 4" xfId="5206" xr:uid="{00000000-0005-0000-0000-00008C8F0000}"/>
    <cellStyle name="Normal 3 2 5 4 7" xfId="1234" xr:uid="{00000000-0005-0000-0000-00008D8F0000}"/>
    <cellStyle name="Normal 3 2 5 4 7 2" xfId="9062" xr:uid="{00000000-0005-0000-0000-00008E8F0000}"/>
    <cellStyle name="Normal 3 2 5 4 7 3" xfId="11530" xr:uid="{00000000-0005-0000-0000-00008F8F0000}"/>
    <cellStyle name="Normal 3 2 5 4 7 4" xfId="5380" xr:uid="{00000000-0005-0000-0000-0000908F0000}"/>
    <cellStyle name="Normal 3 2 5 4 8" xfId="1408" xr:uid="{00000000-0005-0000-0000-0000918F0000}"/>
    <cellStyle name="Normal 3 2 5 4 8 2" xfId="9063" xr:uid="{00000000-0005-0000-0000-0000928F0000}"/>
    <cellStyle name="Normal 3 2 5 4 8 3" xfId="11531" xr:uid="{00000000-0005-0000-0000-0000938F0000}"/>
    <cellStyle name="Normal 3 2 5 4 8 4" xfId="5586" xr:uid="{00000000-0005-0000-0000-0000948F0000}"/>
    <cellStyle name="Normal 3 2 5 4 9" xfId="1582" xr:uid="{00000000-0005-0000-0000-0000958F0000}"/>
    <cellStyle name="Normal 3 2 5 4 9 2" xfId="9064" xr:uid="{00000000-0005-0000-0000-0000968F0000}"/>
    <cellStyle name="Normal 3 2 5 4 9 3" xfId="11532" xr:uid="{00000000-0005-0000-0000-0000978F0000}"/>
    <cellStyle name="Normal 3 2 5 4 9 4" xfId="5760" xr:uid="{00000000-0005-0000-0000-0000988F0000}"/>
    <cellStyle name="Normal 3 2 5 5" xfId="344" xr:uid="{00000000-0005-0000-0000-0000998F0000}"/>
    <cellStyle name="Normal 3 2 5 5 10" xfId="1932" xr:uid="{00000000-0005-0000-0000-00009A8F0000}"/>
    <cellStyle name="Normal 3 2 5 5 10 2" xfId="9066" xr:uid="{00000000-0005-0000-0000-00009B8F0000}"/>
    <cellStyle name="Normal 3 2 5 5 10 3" xfId="11534" xr:uid="{00000000-0005-0000-0000-00009C8F0000}"/>
    <cellStyle name="Normal 3 2 5 5 10 4" xfId="6110" xr:uid="{00000000-0005-0000-0000-00009D8F0000}"/>
    <cellStyle name="Normal 3 2 5 5 11" xfId="2106" xr:uid="{00000000-0005-0000-0000-00009E8F0000}"/>
    <cellStyle name="Normal 3 2 5 5 11 2" xfId="9067" xr:uid="{00000000-0005-0000-0000-00009F8F0000}"/>
    <cellStyle name="Normal 3 2 5 5 11 3" xfId="11535" xr:uid="{00000000-0005-0000-0000-0000A08F0000}"/>
    <cellStyle name="Normal 3 2 5 5 11 4" xfId="6284" xr:uid="{00000000-0005-0000-0000-0000A18F0000}"/>
    <cellStyle name="Normal 3 2 5 5 12" xfId="2282" xr:uid="{00000000-0005-0000-0000-0000A28F0000}"/>
    <cellStyle name="Normal 3 2 5 5 12 2" xfId="9068" xr:uid="{00000000-0005-0000-0000-0000A38F0000}"/>
    <cellStyle name="Normal 3 2 5 5 12 3" xfId="11536" xr:uid="{00000000-0005-0000-0000-0000A48F0000}"/>
    <cellStyle name="Normal 3 2 5 5 12 4" xfId="6458" xr:uid="{00000000-0005-0000-0000-0000A58F0000}"/>
    <cellStyle name="Normal 3 2 5 5 13" xfId="2456" xr:uid="{00000000-0005-0000-0000-0000A68F0000}"/>
    <cellStyle name="Normal 3 2 5 5 13 2" xfId="9069" xr:uid="{00000000-0005-0000-0000-0000A78F0000}"/>
    <cellStyle name="Normal 3 2 5 5 13 3" xfId="11537" xr:uid="{00000000-0005-0000-0000-0000A88F0000}"/>
    <cellStyle name="Normal 3 2 5 5 13 4" xfId="6636" xr:uid="{00000000-0005-0000-0000-0000A98F0000}"/>
    <cellStyle name="Normal 3 2 5 5 14" xfId="2628" xr:uid="{00000000-0005-0000-0000-0000AA8F0000}"/>
    <cellStyle name="Normal 3 2 5 5 14 2" xfId="9070" xr:uid="{00000000-0005-0000-0000-0000AB8F0000}"/>
    <cellStyle name="Normal 3 2 5 5 14 3" xfId="11538" xr:uid="{00000000-0005-0000-0000-0000AC8F0000}"/>
    <cellStyle name="Normal 3 2 5 5 14 4" xfId="6810" xr:uid="{00000000-0005-0000-0000-0000AD8F0000}"/>
    <cellStyle name="Normal 3 2 5 5 15" xfId="2798" xr:uid="{00000000-0005-0000-0000-0000AE8F0000}"/>
    <cellStyle name="Normal 3 2 5 5 15 2" xfId="9065" xr:uid="{00000000-0005-0000-0000-0000AF8F0000}"/>
    <cellStyle name="Normal 3 2 5 5 16" xfId="2968" xr:uid="{00000000-0005-0000-0000-0000B08F0000}"/>
    <cellStyle name="Normal 3 2 5 5 16 2" xfId="11533" xr:uid="{00000000-0005-0000-0000-0000B18F0000}"/>
    <cellStyle name="Normal 3 2 5 5 17" xfId="3139" xr:uid="{00000000-0005-0000-0000-0000B28F0000}"/>
    <cellStyle name="Normal 3 2 5 5 17 2" xfId="11922" xr:uid="{00000000-0005-0000-0000-0000B38F0000}"/>
    <cellStyle name="Normal 3 2 5 5 18" xfId="3347" xr:uid="{00000000-0005-0000-0000-0000B48F0000}"/>
    <cellStyle name="Normal 3 2 5 5 19" xfId="4216" xr:uid="{00000000-0005-0000-0000-0000B58F0000}"/>
    <cellStyle name="Normal 3 2 5 5 2" xfId="537" xr:uid="{00000000-0005-0000-0000-0000B68F0000}"/>
    <cellStyle name="Normal 3 2 5 5 2 2" xfId="3521" xr:uid="{00000000-0005-0000-0000-0000B78F0000}"/>
    <cellStyle name="Normal 3 2 5 5 2 2 2" xfId="9071" xr:uid="{00000000-0005-0000-0000-0000B88F0000}"/>
    <cellStyle name="Normal 3 2 5 5 2 3" xfId="11539" xr:uid="{00000000-0005-0000-0000-0000B98F0000}"/>
    <cellStyle name="Normal 3 2 5 5 2 4" xfId="4643" xr:uid="{00000000-0005-0000-0000-0000BA8F0000}"/>
    <cellStyle name="Normal 3 2 5 5 20" xfId="4388" xr:uid="{00000000-0005-0000-0000-0000BB8F0000}"/>
    <cellStyle name="Normal 3 2 5 5 3" xfId="711" xr:uid="{00000000-0005-0000-0000-0000BC8F0000}"/>
    <cellStyle name="Normal 3 2 5 5 3 2" xfId="3695" xr:uid="{00000000-0005-0000-0000-0000BD8F0000}"/>
    <cellStyle name="Normal 3 2 5 5 3 2 2" xfId="9072" xr:uid="{00000000-0005-0000-0000-0000BE8F0000}"/>
    <cellStyle name="Normal 3 2 5 5 3 3" xfId="11540" xr:uid="{00000000-0005-0000-0000-0000BF8F0000}"/>
    <cellStyle name="Normal 3 2 5 5 3 4" xfId="4860" xr:uid="{00000000-0005-0000-0000-0000C08F0000}"/>
    <cellStyle name="Normal 3 2 5 5 4" xfId="885" xr:uid="{00000000-0005-0000-0000-0000C18F0000}"/>
    <cellStyle name="Normal 3 2 5 5 4 2" xfId="3869" xr:uid="{00000000-0005-0000-0000-0000C28F0000}"/>
    <cellStyle name="Normal 3 2 5 5 4 2 2" xfId="9073" xr:uid="{00000000-0005-0000-0000-0000C38F0000}"/>
    <cellStyle name="Normal 3 2 5 5 4 3" xfId="11541" xr:uid="{00000000-0005-0000-0000-0000C48F0000}"/>
    <cellStyle name="Normal 3 2 5 5 4 4" xfId="5034" xr:uid="{00000000-0005-0000-0000-0000C58F0000}"/>
    <cellStyle name="Normal 3 2 5 5 5" xfId="1060" xr:uid="{00000000-0005-0000-0000-0000C68F0000}"/>
    <cellStyle name="Normal 3 2 5 5 5 2" xfId="4044" xr:uid="{00000000-0005-0000-0000-0000C78F0000}"/>
    <cellStyle name="Normal 3 2 5 5 5 2 2" xfId="9074" xr:uid="{00000000-0005-0000-0000-0000C88F0000}"/>
    <cellStyle name="Normal 3 2 5 5 5 3" xfId="11542" xr:uid="{00000000-0005-0000-0000-0000C98F0000}"/>
    <cellStyle name="Normal 3 2 5 5 5 4" xfId="5208" xr:uid="{00000000-0005-0000-0000-0000CA8F0000}"/>
    <cellStyle name="Normal 3 2 5 5 6" xfId="1236" xr:uid="{00000000-0005-0000-0000-0000CB8F0000}"/>
    <cellStyle name="Normal 3 2 5 5 6 2" xfId="9075" xr:uid="{00000000-0005-0000-0000-0000CC8F0000}"/>
    <cellStyle name="Normal 3 2 5 5 6 3" xfId="11543" xr:uid="{00000000-0005-0000-0000-0000CD8F0000}"/>
    <cellStyle name="Normal 3 2 5 5 6 4" xfId="5382" xr:uid="{00000000-0005-0000-0000-0000CE8F0000}"/>
    <cellStyle name="Normal 3 2 5 5 7" xfId="1410" xr:uid="{00000000-0005-0000-0000-0000CF8F0000}"/>
    <cellStyle name="Normal 3 2 5 5 7 2" xfId="9076" xr:uid="{00000000-0005-0000-0000-0000D08F0000}"/>
    <cellStyle name="Normal 3 2 5 5 7 3" xfId="11544" xr:uid="{00000000-0005-0000-0000-0000D18F0000}"/>
    <cellStyle name="Normal 3 2 5 5 7 4" xfId="5588" xr:uid="{00000000-0005-0000-0000-0000D28F0000}"/>
    <cellStyle name="Normal 3 2 5 5 8" xfId="1584" xr:uid="{00000000-0005-0000-0000-0000D38F0000}"/>
    <cellStyle name="Normal 3 2 5 5 8 2" xfId="9077" xr:uid="{00000000-0005-0000-0000-0000D48F0000}"/>
    <cellStyle name="Normal 3 2 5 5 8 3" xfId="11545" xr:uid="{00000000-0005-0000-0000-0000D58F0000}"/>
    <cellStyle name="Normal 3 2 5 5 8 4" xfId="5762" xr:uid="{00000000-0005-0000-0000-0000D68F0000}"/>
    <cellStyle name="Normal 3 2 5 5 9" xfId="1758" xr:uid="{00000000-0005-0000-0000-0000D78F0000}"/>
    <cellStyle name="Normal 3 2 5 5 9 2" xfId="9078" xr:uid="{00000000-0005-0000-0000-0000D88F0000}"/>
    <cellStyle name="Normal 3 2 5 5 9 3" xfId="11546" xr:uid="{00000000-0005-0000-0000-0000D98F0000}"/>
    <cellStyle name="Normal 3 2 5 5 9 4" xfId="5936" xr:uid="{00000000-0005-0000-0000-0000DA8F0000}"/>
    <cellStyle name="Normal 3 2 5 6" xfId="333" xr:uid="{00000000-0005-0000-0000-0000DB8F0000}"/>
    <cellStyle name="Normal 3 2 5 6 2" xfId="3336" xr:uid="{00000000-0005-0000-0000-0000DC8F0000}"/>
    <cellStyle name="Normal 3 2 5 6 2 2" xfId="9080" xr:uid="{00000000-0005-0000-0000-0000DD8F0000}"/>
    <cellStyle name="Normal 3 2 5 6 2 3" xfId="11548" xr:uid="{00000000-0005-0000-0000-0000DE8F0000}"/>
    <cellStyle name="Normal 3 2 5 6 2 4" xfId="5577" xr:uid="{00000000-0005-0000-0000-0000DF8F0000}"/>
    <cellStyle name="Normal 3 2 5 6 3" xfId="9079" xr:uid="{00000000-0005-0000-0000-0000E08F0000}"/>
    <cellStyle name="Normal 3 2 5 6 4" xfId="11547" xr:uid="{00000000-0005-0000-0000-0000E18F0000}"/>
    <cellStyle name="Normal 3 2 5 6 5" xfId="4632" xr:uid="{00000000-0005-0000-0000-0000E28F0000}"/>
    <cellStyle name="Normal 3 2 5 7" xfId="526" xr:uid="{00000000-0005-0000-0000-0000E38F0000}"/>
    <cellStyle name="Normal 3 2 5 7 2" xfId="3510" xr:uid="{00000000-0005-0000-0000-0000E48F0000}"/>
    <cellStyle name="Normal 3 2 5 7 2 2" xfId="9081" xr:uid="{00000000-0005-0000-0000-0000E58F0000}"/>
    <cellStyle name="Normal 3 2 5 7 3" xfId="11549" xr:uid="{00000000-0005-0000-0000-0000E68F0000}"/>
    <cellStyle name="Normal 3 2 5 7 4" xfId="4849" xr:uid="{00000000-0005-0000-0000-0000E78F0000}"/>
    <cellStyle name="Normal 3 2 5 8" xfId="700" xr:uid="{00000000-0005-0000-0000-0000E88F0000}"/>
    <cellStyle name="Normal 3 2 5 8 2" xfId="3684" xr:uid="{00000000-0005-0000-0000-0000E98F0000}"/>
    <cellStyle name="Normal 3 2 5 8 2 2" xfId="9082" xr:uid="{00000000-0005-0000-0000-0000EA8F0000}"/>
    <cellStyle name="Normal 3 2 5 8 3" xfId="11550" xr:uid="{00000000-0005-0000-0000-0000EB8F0000}"/>
    <cellStyle name="Normal 3 2 5 8 4" xfId="5023" xr:uid="{00000000-0005-0000-0000-0000EC8F0000}"/>
    <cellStyle name="Normal 3 2 5 9" xfId="874" xr:uid="{00000000-0005-0000-0000-0000ED8F0000}"/>
    <cellStyle name="Normal 3 2 5 9 2" xfId="3858" xr:uid="{00000000-0005-0000-0000-0000EE8F0000}"/>
    <cellStyle name="Normal 3 2 5 9 2 2" xfId="9083" xr:uid="{00000000-0005-0000-0000-0000EF8F0000}"/>
    <cellStyle name="Normal 3 2 5 9 3" xfId="11551" xr:uid="{00000000-0005-0000-0000-0000F08F0000}"/>
    <cellStyle name="Normal 3 2 5 9 4" xfId="5197" xr:uid="{00000000-0005-0000-0000-0000F18F0000}"/>
    <cellStyle name="Normal 3 2 6" xfId="112" xr:uid="{00000000-0005-0000-0000-0000F28F0000}"/>
    <cellStyle name="Normal 3 2 6 10" xfId="1411" xr:uid="{00000000-0005-0000-0000-0000F38F0000}"/>
    <cellStyle name="Normal 3 2 6 10 2" xfId="9085" xr:uid="{00000000-0005-0000-0000-0000F48F0000}"/>
    <cellStyle name="Normal 3 2 6 10 3" xfId="11553" xr:uid="{00000000-0005-0000-0000-0000F58F0000}"/>
    <cellStyle name="Normal 3 2 6 10 4" xfId="5763" xr:uid="{00000000-0005-0000-0000-0000F68F0000}"/>
    <cellStyle name="Normal 3 2 6 11" xfId="1585" xr:uid="{00000000-0005-0000-0000-0000F78F0000}"/>
    <cellStyle name="Normal 3 2 6 11 2" xfId="9086" xr:uid="{00000000-0005-0000-0000-0000F88F0000}"/>
    <cellStyle name="Normal 3 2 6 11 3" xfId="11554" xr:uid="{00000000-0005-0000-0000-0000F98F0000}"/>
    <cellStyle name="Normal 3 2 6 11 4" xfId="5937" xr:uid="{00000000-0005-0000-0000-0000FA8F0000}"/>
    <cellStyle name="Normal 3 2 6 12" xfId="1759" xr:uid="{00000000-0005-0000-0000-0000FB8F0000}"/>
    <cellStyle name="Normal 3 2 6 12 2" xfId="9087" xr:uid="{00000000-0005-0000-0000-0000FC8F0000}"/>
    <cellStyle name="Normal 3 2 6 12 3" xfId="11555" xr:uid="{00000000-0005-0000-0000-0000FD8F0000}"/>
    <cellStyle name="Normal 3 2 6 12 4" xfId="6111" xr:uid="{00000000-0005-0000-0000-0000FE8F0000}"/>
    <cellStyle name="Normal 3 2 6 13" xfId="1933" xr:uid="{00000000-0005-0000-0000-0000FF8F0000}"/>
    <cellStyle name="Normal 3 2 6 13 2" xfId="9088" xr:uid="{00000000-0005-0000-0000-000000900000}"/>
    <cellStyle name="Normal 3 2 6 13 3" xfId="11556" xr:uid="{00000000-0005-0000-0000-000001900000}"/>
    <cellStyle name="Normal 3 2 6 13 4" xfId="6285" xr:uid="{00000000-0005-0000-0000-000002900000}"/>
    <cellStyle name="Normal 3 2 6 14" xfId="2107" xr:uid="{00000000-0005-0000-0000-000003900000}"/>
    <cellStyle name="Normal 3 2 6 14 2" xfId="9089" xr:uid="{00000000-0005-0000-0000-000004900000}"/>
    <cellStyle name="Normal 3 2 6 14 3" xfId="11557" xr:uid="{00000000-0005-0000-0000-000005900000}"/>
    <cellStyle name="Normal 3 2 6 14 4" xfId="6459" xr:uid="{00000000-0005-0000-0000-000006900000}"/>
    <cellStyle name="Normal 3 2 6 15" xfId="2283" xr:uid="{00000000-0005-0000-0000-000007900000}"/>
    <cellStyle name="Normal 3 2 6 15 2" xfId="9090" xr:uid="{00000000-0005-0000-0000-000008900000}"/>
    <cellStyle name="Normal 3 2 6 15 3" xfId="11558" xr:uid="{00000000-0005-0000-0000-000009900000}"/>
    <cellStyle name="Normal 3 2 6 15 4" xfId="6637" xr:uid="{00000000-0005-0000-0000-00000A900000}"/>
    <cellStyle name="Normal 3 2 6 16" xfId="2457" xr:uid="{00000000-0005-0000-0000-00000B900000}"/>
    <cellStyle name="Normal 3 2 6 16 2" xfId="9091" xr:uid="{00000000-0005-0000-0000-00000C900000}"/>
    <cellStyle name="Normal 3 2 6 16 3" xfId="11559" xr:uid="{00000000-0005-0000-0000-00000D900000}"/>
    <cellStyle name="Normal 3 2 6 16 4" xfId="6811" xr:uid="{00000000-0005-0000-0000-00000E900000}"/>
    <cellStyle name="Normal 3 2 6 17" xfId="2629" xr:uid="{00000000-0005-0000-0000-00000F900000}"/>
    <cellStyle name="Normal 3 2 6 17 2" xfId="9084" xr:uid="{00000000-0005-0000-0000-000010900000}"/>
    <cellStyle name="Normal 3 2 6 18" xfId="2799" xr:uid="{00000000-0005-0000-0000-000011900000}"/>
    <cellStyle name="Normal 3 2 6 18 2" xfId="11552" xr:uid="{00000000-0005-0000-0000-000012900000}"/>
    <cellStyle name="Normal 3 2 6 19" xfId="2969" xr:uid="{00000000-0005-0000-0000-000013900000}"/>
    <cellStyle name="Normal 3 2 6 19 2" xfId="11923" xr:uid="{00000000-0005-0000-0000-000014900000}"/>
    <cellStyle name="Normal 3 2 6 2" xfId="346" xr:uid="{00000000-0005-0000-0000-000015900000}"/>
    <cellStyle name="Normal 3 2 6 2 10" xfId="1760" xr:uid="{00000000-0005-0000-0000-000016900000}"/>
    <cellStyle name="Normal 3 2 6 2 10 2" xfId="9093" xr:uid="{00000000-0005-0000-0000-000017900000}"/>
    <cellStyle name="Normal 3 2 6 2 10 3" xfId="11561" xr:uid="{00000000-0005-0000-0000-000018900000}"/>
    <cellStyle name="Normal 3 2 6 2 10 4" xfId="5938" xr:uid="{00000000-0005-0000-0000-000019900000}"/>
    <cellStyle name="Normal 3 2 6 2 11" xfId="1934" xr:uid="{00000000-0005-0000-0000-00001A900000}"/>
    <cellStyle name="Normal 3 2 6 2 11 2" xfId="9094" xr:uid="{00000000-0005-0000-0000-00001B900000}"/>
    <cellStyle name="Normal 3 2 6 2 11 3" xfId="11562" xr:uid="{00000000-0005-0000-0000-00001C900000}"/>
    <cellStyle name="Normal 3 2 6 2 11 4" xfId="6112" xr:uid="{00000000-0005-0000-0000-00001D900000}"/>
    <cellStyle name="Normal 3 2 6 2 12" xfId="2108" xr:uid="{00000000-0005-0000-0000-00001E900000}"/>
    <cellStyle name="Normal 3 2 6 2 12 2" xfId="9095" xr:uid="{00000000-0005-0000-0000-00001F900000}"/>
    <cellStyle name="Normal 3 2 6 2 12 3" xfId="11563" xr:uid="{00000000-0005-0000-0000-000020900000}"/>
    <cellStyle name="Normal 3 2 6 2 12 4" xfId="6286" xr:uid="{00000000-0005-0000-0000-000021900000}"/>
    <cellStyle name="Normal 3 2 6 2 13" xfId="2284" xr:uid="{00000000-0005-0000-0000-000022900000}"/>
    <cellStyle name="Normal 3 2 6 2 13 2" xfId="9096" xr:uid="{00000000-0005-0000-0000-000023900000}"/>
    <cellStyle name="Normal 3 2 6 2 13 3" xfId="11564" xr:uid="{00000000-0005-0000-0000-000024900000}"/>
    <cellStyle name="Normal 3 2 6 2 13 4" xfId="6460" xr:uid="{00000000-0005-0000-0000-000025900000}"/>
    <cellStyle name="Normal 3 2 6 2 14" xfId="2458" xr:uid="{00000000-0005-0000-0000-000026900000}"/>
    <cellStyle name="Normal 3 2 6 2 14 2" xfId="9097" xr:uid="{00000000-0005-0000-0000-000027900000}"/>
    <cellStyle name="Normal 3 2 6 2 14 3" xfId="11565" xr:uid="{00000000-0005-0000-0000-000028900000}"/>
    <cellStyle name="Normal 3 2 6 2 14 4" xfId="6638" xr:uid="{00000000-0005-0000-0000-000029900000}"/>
    <cellStyle name="Normal 3 2 6 2 15" xfId="2630" xr:uid="{00000000-0005-0000-0000-00002A900000}"/>
    <cellStyle name="Normal 3 2 6 2 15 2" xfId="9098" xr:uid="{00000000-0005-0000-0000-00002B900000}"/>
    <cellStyle name="Normal 3 2 6 2 15 3" xfId="11566" xr:uid="{00000000-0005-0000-0000-00002C900000}"/>
    <cellStyle name="Normal 3 2 6 2 15 4" xfId="6812" xr:uid="{00000000-0005-0000-0000-00002D900000}"/>
    <cellStyle name="Normal 3 2 6 2 16" xfId="2800" xr:uid="{00000000-0005-0000-0000-00002E900000}"/>
    <cellStyle name="Normal 3 2 6 2 16 2" xfId="9092" xr:uid="{00000000-0005-0000-0000-00002F900000}"/>
    <cellStyle name="Normal 3 2 6 2 17" xfId="2970" xr:uid="{00000000-0005-0000-0000-000030900000}"/>
    <cellStyle name="Normal 3 2 6 2 17 2" xfId="11560" xr:uid="{00000000-0005-0000-0000-000031900000}"/>
    <cellStyle name="Normal 3 2 6 2 18" xfId="3141" xr:uid="{00000000-0005-0000-0000-000032900000}"/>
    <cellStyle name="Normal 3 2 6 2 18 2" xfId="11924" xr:uid="{00000000-0005-0000-0000-000033900000}"/>
    <cellStyle name="Normal 3 2 6 2 19" xfId="3349" xr:uid="{00000000-0005-0000-0000-000034900000}"/>
    <cellStyle name="Normal 3 2 6 2 2" xfId="347" xr:uid="{00000000-0005-0000-0000-000035900000}"/>
    <cellStyle name="Normal 3 2 6 2 2 10" xfId="1935" xr:uid="{00000000-0005-0000-0000-000036900000}"/>
    <cellStyle name="Normal 3 2 6 2 2 10 2" xfId="9100" xr:uid="{00000000-0005-0000-0000-000037900000}"/>
    <cellStyle name="Normal 3 2 6 2 2 10 3" xfId="11568" xr:uid="{00000000-0005-0000-0000-000038900000}"/>
    <cellStyle name="Normal 3 2 6 2 2 10 4" xfId="6113" xr:uid="{00000000-0005-0000-0000-000039900000}"/>
    <cellStyle name="Normal 3 2 6 2 2 11" xfId="2109" xr:uid="{00000000-0005-0000-0000-00003A900000}"/>
    <cellStyle name="Normal 3 2 6 2 2 11 2" xfId="9101" xr:uid="{00000000-0005-0000-0000-00003B900000}"/>
    <cellStyle name="Normal 3 2 6 2 2 11 3" xfId="11569" xr:uid="{00000000-0005-0000-0000-00003C900000}"/>
    <cellStyle name="Normal 3 2 6 2 2 11 4" xfId="6287" xr:uid="{00000000-0005-0000-0000-00003D900000}"/>
    <cellStyle name="Normal 3 2 6 2 2 12" xfId="2285" xr:uid="{00000000-0005-0000-0000-00003E900000}"/>
    <cellStyle name="Normal 3 2 6 2 2 12 2" xfId="9102" xr:uid="{00000000-0005-0000-0000-00003F900000}"/>
    <cellStyle name="Normal 3 2 6 2 2 12 3" xfId="11570" xr:uid="{00000000-0005-0000-0000-000040900000}"/>
    <cellStyle name="Normal 3 2 6 2 2 12 4" xfId="6461" xr:uid="{00000000-0005-0000-0000-000041900000}"/>
    <cellStyle name="Normal 3 2 6 2 2 13" xfId="2459" xr:uid="{00000000-0005-0000-0000-000042900000}"/>
    <cellStyle name="Normal 3 2 6 2 2 13 2" xfId="9103" xr:uid="{00000000-0005-0000-0000-000043900000}"/>
    <cellStyle name="Normal 3 2 6 2 2 13 3" xfId="11571" xr:uid="{00000000-0005-0000-0000-000044900000}"/>
    <cellStyle name="Normal 3 2 6 2 2 13 4" xfId="6639" xr:uid="{00000000-0005-0000-0000-000045900000}"/>
    <cellStyle name="Normal 3 2 6 2 2 14" xfId="2631" xr:uid="{00000000-0005-0000-0000-000046900000}"/>
    <cellStyle name="Normal 3 2 6 2 2 14 2" xfId="9104" xr:uid="{00000000-0005-0000-0000-000047900000}"/>
    <cellStyle name="Normal 3 2 6 2 2 14 3" xfId="11572" xr:uid="{00000000-0005-0000-0000-000048900000}"/>
    <cellStyle name="Normal 3 2 6 2 2 14 4" xfId="6813" xr:uid="{00000000-0005-0000-0000-000049900000}"/>
    <cellStyle name="Normal 3 2 6 2 2 15" xfId="2801" xr:uid="{00000000-0005-0000-0000-00004A900000}"/>
    <cellStyle name="Normal 3 2 6 2 2 15 2" xfId="9099" xr:uid="{00000000-0005-0000-0000-00004B900000}"/>
    <cellStyle name="Normal 3 2 6 2 2 16" xfId="2971" xr:uid="{00000000-0005-0000-0000-00004C900000}"/>
    <cellStyle name="Normal 3 2 6 2 2 16 2" xfId="11567" xr:uid="{00000000-0005-0000-0000-00004D900000}"/>
    <cellStyle name="Normal 3 2 6 2 2 17" xfId="3142" xr:uid="{00000000-0005-0000-0000-00004E900000}"/>
    <cellStyle name="Normal 3 2 6 2 2 17 2" xfId="11925" xr:uid="{00000000-0005-0000-0000-00004F900000}"/>
    <cellStyle name="Normal 3 2 6 2 2 18" xfId="3350" xr:uid="{00000000-0005-0000-0000-000050900000}"/>
    <cellStyle name="Normal 3 2 6 2 2 19" xfId="4219" xr:uid="{00000000-0005-0000-0000-000051900000}"/>
    <cellStyle name="Normal 3 2 6 2 2 2" xfId="540" xr:uid="{00000000-0005-0000-0000-000052900000}"/>
    <cellStyle name="Normal 3 2 6 2 2 2 2" xfId="3524" xr:uid="{00000000-0005-0000-0000-000053900000}"/>
    <cellStyle name="Normal 3 2 6 2 2 2 2 2" xfId="9105" xr:uid="{00000000-0005-0000-0000-000054900000}"/>
    <cellStyle name="Normal 3 2 6 2 2 2 3" xfId="11573" xr:uid="{00000000-0005-0000-0000-000055900000}"/>
    <cellStyle name="Normal 3 2 6 2 2 2 4" xfId="4646" xr:uid="{00000000-0005-0000-0000-000056900000}"/>
    <cellStyle name="Normal 3 2 6 2 2 20" xfId="4391" xr:uid="{00000000-0005-0000-0000-000057900000}"/>
    <cellStyle name="Normal 3 2 6 2 2 3" xfId="714" xr:uid="{00000000-0005-0000-0000-000058900000}"/>
    <cellStyle name="Normal 3 2 6 2 2 3 2" xfId="3698" xr:uid="{00000000-0005-0000-0000-000059900000}"/>
    <cellStyle name="Normal 3 2 6 2 2 3 2 2" xfId="9106" xr:uid="{00000000-0005-0000-0000-00005A900000}"/>
    <cellStyle name="Normal 3 2 6 2 2 3 3" xfId="11574" xr:uid="{00000000-0005-0000-0000-00005B900000}"/>
    <cellStyle name="Normal 3 2 6 2 2 3 4" xfId="4863" xr:uid="{00000000-0005-0000-0000-00005C900000}"/>
    <cellStyle name="Normal 3 2 6 2 2 4" xfId="888" xr:uid="{00000000-0005-0000-0000-00005D900000}"/>
    <cellStyle name="Normal 3 2 6 2 2 4 2" xfId="3872" xr:uid="{00000000-0005-0000-0000-00005E900000}"/>
    <cellStyle name="Normal 3 2 6 2 2 4 2 2" xfId="9107" xr:uid="{00000000-0005-0000-0000-00005F900000}"/>
    <cellStyle name="Normal 3 2 6 2 2 4 3" xfId="11575" xr:uid="{00000000-0005-0000-0000-000060900000}"/>
    <cellStyle name="Normal 3 2 6 2 2 4 4" xfId="5037" xr:uid="{00000000-0005-0000-0000-000061900000}"/>
    <cellStyle name="Normal 3 2 6 2 2 5" xfId="1063" xr:uid="{00000000-0005-0000-0000-000062900000}"/>
    <cellStyle name="Normal 3 2 6 2 2 5 2" xfId="4047" xr:uid="{00000000-0005-0000-0000-000063900000}"/>
    <cellStyle name="Normal 3 2 6 2 2 5 2 2" xfId="9108" xr:uid="{00000000-0005-0000-0000-000064900000}"/>
    <cellStyle name="Normal 3 2 6 2 2 5 3" xfId="11576" xr:uid="{00000000-0005-0000-0000-000065900000}"/>
    <cellStyle name="Normal 3 2 6 2 2 5 4" xfId="5211" xr:uid="{00000000-0005-0000-0000-000066900000}"/>
    <cellStyle name="Normal 3 2 6 2 2 6" xfId="1239" xr:uid="{00000000-0005-0000-0000-000067900000}"/>
    <cellStyle name="Normal 3 2 6 2 2 6 2" xfId="9109" xr:uid="{00000000-0005-0000-0000-000068900000}"/>
    <cellStyle name="Normal 3 2 6 2 2 6 3" xfId="11577" xr:uid="{00000000-0005-0000-0000-000069900000}"/>
    <cellStyle name="Normal 3 2 6 2 2 6 4" xfId="5385" xr:uid="{00000000-0005-0000-0000-00006A900000}"/>
    <cellStyle name="Normal 3 2 6 2 2 7" xfId="1413" xr:uid="{00000000-0005-0000-0000-00006B900000}"/>
    <cellStyle name="Normal 3 2 6 2 2 7 2" xfId="9110" xr:uid="{00000000-0005-0000-0000-00006C900000}"/>
    <cellStyle name="Normal 3 2 6 2 2 7 3" xfId="11578" xr:uid="{00000000-0005-0000-0000-00006D900000}"/>
    <cellStyle name="Normal 3 2 6 2 2 7 4" xfId="5591" xr:uid="{00000000-0005-0000-0000-00006E900000}"/>
    <cellStyle name="Normal 3 2 6 2 2 8" xfId="1587" xr:uid="{00000000-0005-0000-0000-00006F900000}"/>
    <cellStyle name="Normal 3 2 6 2 2 8 2" xfId="9111" xr:uid="{00000000-0005-0000-0000-000070900000}"/>
    <cellStyle name="Normal 3 2 6 2 2 8 3" xfId="11579" xr:uid="{00000000-0005-0000-0000-000071900000}"/>
    <cellStyle name="Normal 3 2 6 2 2 8 4" xfId="5765" xr:uid="{00000000-0005-0000-0000-000072900000}"/>
    <cellStyle name="Normal 3 2 6 2 2 9" xfId="1761" xr:uid="{00000000-0005-0000-0000-000073900000}"/>
    <cellStyle name="Normal 3 2 6 2 2 9 2" xfId="9112" xr:uid="{00000000-0005-0000-0000-000074900000}"/>
    <cellStyle name="Normal 3 2 6 2 2 9 3" xfId="11580" xr:uid="{00000000-0005-0000-0000-000075900000}"/>
    <cellStyle name="Normal 3 2 6 2 2 9 4" xfId="5939" xr:uid="{00000000-0005-0000-0000-000076900000}"/>
    <cellStyle name="Normal 3 2 6 2 20" xfId="4218" xr:uid="{00000000-0005-0000-0000-000077900000}"/>
    <cellStyle name="Normal 3 2 6 2 21" xfId="4390" xr:uid="{00000000-0005-0000-0000-000078900000}"/>
    <cellStyle name="Normal 3 2 6 2 3" xfId="539" xr:uid="{00000000-0005-0000-0000-000079900000}"/>
    <cellStyle name="Normal 3 2 6 2 3 2" xfId="3523" xr:uid="{00000000-0005-0000-0000-00007A900000}"/>
    <cellStyle name="Normal 3 2 6 2 3 2 2" xfId="9113" xr:uid="{00000000-0005-0000-0000-00007B900000}"/>
    <cellStyle name="Normal 3 2 6 2 3 3" xfId="11581" xr:uid="{00000000-0005-0000-0000-00007C900000}"/>
    <cellStyle name="Normal 3 2 6 2 3 4" xfId="4645" xr:uid="{00000000-0005-0000-0000-00007D900000}"/>
    <cellStyle name="Normal 3 2 6 2 4" xfId="713" xr:uid="{00000000-0005-0000-0000-00007E900000}"/>
    <cellStyle name="Normal 3 2 6 2 4 2" xfId="3697" xr:uid="{00000000-0005-0000-0000-00007F900000}"/>
    <cellStyle name="Normal 3 2 6 2 4 2 2" xfId="9114" xr:uid="{00000000-0005-0000-0000-000080900000}"/>
    <cellStyle name="Normal 3 2 6 2 4 3" xfId="11582" xr:uid="{00000000-0005-0000-0000-000081900000}"/>
    <cellStyle name="Normal 3 2 6 2 4 4" xfId="4862" xr:uid="{00000000-0005-0000-0000-000082900000}"/>
    <cellStyle name="Normal 3 2 6 2 5" xfId="887" xr:uid="{00000000-0005-0000-0000-000083900000}"/>
    <cellStyle name="Normal 3 2 6 2 5 2" xfId="3871" xr:uid="{00000000-0005-0000-0000-000084900000}"/>
    <cellStyle name="Normal 3 2 6 2 5 2 2" xfId="9115" xr:uid="{00000000-0005-0000-0000-000085900000}"/>
    <cellStyle name="Normal 3 2 6 2 5 3" xfId="11583" xr:uid="{00000000-0005-0000-0000-000086900000}"/>
    <cellStyle name="Normal 3 2 6 2 5 4" xfId="5036" xr:uid="{00000000-0005-0000-0000-000087900000}"/>
    <cellStyle name="Normal 3 2 6 2 6" xfId="1062" xr:uid="{00000000-0005-0000-0000-000088900000}"/>
    <cellStyle name="Normal 3 2 6 2 6 2" xfId="4046" xr:uid="{00000000-0005-0000-0000-000089900000}"/>
    <cellStyle name="Normal 3 2 6 2 6 2 2" xfId="9116" xr:uid="{00000000-0005-0000-0000-00008A900000}"/>
    <cellStyle name="Normal 3 2 6 2 6 3" xfId="11584" xr:uid="{00000000-0005-0000-0000-00008B900000}"/>
    <cellStyle name="Normal 3 2 6 2 6 4" xfId="5210" xr:uid="{00000000-0005-0000-0000-00008C900000}"/>
    <cellStyle name="Normal 3 2 6 2 7" xfId="1238" xr:uid="{00000000-0005-0000-0000-00008D900000}"/>
    <cellStyle name="Normal 3 2 6 2 7 2" xfId="9117" xr:uid="{00000000-0005-0000-0000-00008E900000}"/>
    <cellStyle name="Normal 3 2 6 2 7 3" xfId="11585" xr:uid="{00000000-0005-0000-0000-00008F900000}"/>
    <cellStyle name="Normal 3 2 6 2 7 4" xfId="5384" xr:uid="{00000000-0005-0000-0000-000090900000}"/>
    <cellStyle name="Normal 3 2 6 2 8" xfId="1412" xr:uid="{00000000-0005-0000-0000-000091900000}"/>
    <cellStyle name="Normal 3 2 6 2 8 2" xfId="9118" xr:uid="{00000000-0005-0000-0000-000092900000}"/>
    <cellStyle name="Normal 3 2 6 2 8 3" xfId="11586" xr:uid="{00000000-0005-0000-0000-000093900000}"/>
    <cellStyle name="Normal 3 2 6 2 8 4" xfId="5590" xr:uid="{00000000-0005-0000-0000-000094900000}"/>
    <cellStyle name="Normal 3 2 6 2 9" xfId="1586" xr:uid="{00000000-0005-0000-0000-000095900000}"/>
    <cellStyle name="Normal 3 2 6 2 9 2" xfId="9119" xr:uid="{00000000-0005-0000-0000-000096900000}"/>
    <cellStyle name="Normal 3 2 6 2 9 3" xfId="11587" xr:uid="{00000000-0005-0000-0000-000097900000}"/>
    <cellStyle name="Normal 3 2 6 2 9 4" xfId="5764" xr:uid="{00000000-0005-0000-0000-000098900000}"/>
    <cellStyle name="Normal 3 2 6 20" xfId="3140" xr:uid="{00000000-0005-0000-0000-000099900000}"/>
    <cellStyle name="Normal 3 2 6 21" xfId="3169" xr:uid="{00000000-0005-0000-0000-00009A900000}"/>
    <cellStyle name="Normal 3 2 6 22" xfId="4217" xr:uid="{00000000-0005-0000-0000-00009B900000}"/>
    <cellStyle name="Normal 3 2 6 23" xfId="4389" xr:uid="{00000000-0005-0000-0000-00009C900000}"/>
    <cellStyle name="Normal 3 2 6 3" xfId="348" xr:uid="{00000000-0005-0000-0000-00009D900000}"/>
    <cellStyle name="Normal 3 2 6 3 10" xfId="1936" xr:uid="{00000000-0005-0000-0000-00009E900000}"/>
    <cellStyle name="Normal 3 2 6 3 10 2" xfId="9121" xr:uid="{00000000-0005-0000-0000-00009F900000}"/>
    <cellStyle name="Normal 3 2 6 3 10 3" xfId="11589" xr:uid="{00000000-0005-0000-0000-0000A0900000}"/>
    <cellStyle name="Normal 3 2 6 3 10 4" xfId="6114" xr:uid="{00000000-0005-0000-0000-0000A1900000}"/>
    <cellStyle name="Normal 3 2 6 3 11" xfId="2110" xr:uid="{00000000-0005-0000-0000-0000A2900000}"/>
    <cellStyle name="Normal 3 2 6 3 11 2" xfId="9122" xr:uid="{00000000-0005-0000-0000-0000A3900000}"/>
    <cellStyle name="Normal 3 2 6 3 11 3" xfId="11590" xr:uid="{00000000-0005-0000-0000-0000A4900000}"/>
    <cellStyle name="Normal 3 2 6 3 11 4" xfId="6288" xr:uid="{00000000-0005-0000-0000-0000A5900000}"/>
    <cellStyle name="Normal 3 2 6 3 12" xfId="2286" xr:uid="{00000000-0005-0000-0000-0000A6900000}"/>
    <cellStyle name="Normal 3 2 6 3 12 2" xfId="9123" xr:uid="{00000000-0005-0000-0000-0000A7900000}"/>
    <cellStyle name="Normal 3 2 6 3 12 3" xfId="11591" xr:uid="{00000000-0005-0000-0000-0000A8900000}"/>
    <cellStyle name="Normal 3 2 6 3 12 4" xfId="6462" xr:uid="{00000000-0005-0000-0000-0000A9900000}"/>
    <cellStyle name="Normal 3 2 6 3 13" xfId="2460" xr:uid="{00000000-0005-0000-0000-0000AA900000}"/>
    <cellStyle name="Normal 3 2 6 3 13 2" xfId="9124" xr:uid="{00000000-0005-0000-0000-0000AB900000}"/>
    <cellStyle name="Normal 3 2 6 3 13 3" xfId="11592" xr:uid="{00000000-0005-0000-0000-0000AC900000}"/>
    <cellStyle name="Normal 3 2 6 3 13 4" xfId="6640" xr:uid="{00000000-0005-0000-0000-0000AD900000}"/>
    <cellStyle name="Normal 3 2 6 3 14" xfId="2632" xr:uid="{00000000-0005-0000-0000-0000AE900000}"/>
    <cellStyle name="Normal 3 2 6 3 14 2" xfId="9125" xr:uid="{00000000-0005-0000-0000-0000AF900000}"/>
    <cellStyle name="Normal 3 2 6 3 14 3" xfId="11593" xr:uid="{00000000-0005-0000-0000-0000B0900000}"/>
    <cellStyle name="Normal 3 2 6 3 14 4" xfId="6814" xr:uid="{00000000-0005-0000-0000-0000B1900000}"/>
    <cellStyle name="Normal 3 2 6 3 15" xfId="2802" xr:uid="{00000000-0005-0000-0000-0000B2900000}"/>
    <cellStyle name="Normal 3 2 6 3 15 2" xfId="9120" xr:uid="{00000000-0005-0000-0000-0000B3900000}"/>
    <cellStyle name="Normal 3 2 6 3 16" xfId="2972" xr:uid="{00000000-0005-0000-0000-0000B4900000}"/>
    <cellStyle name="Normal 3 2 6 3 16 2" xfId="11588" xr:uid="{00000000-0005-0000-0000-0000B5900000}"/>
    <cellStyle name="Normal 3 2 6 3 17" xfId="3143" xr:uid="{00000000-0005-0000-0000-0000B6900000}"/>
    <cellStyle name="Normal 3 2 6 3 17 2" xfId="11926" xr:uid="{00000000-0005-0000-0000-0000B7900000}"/>
    <cellStyle name="Normal 3 2 6 3 18" xfId="3351" xr:uid="{00000000-0005-0000-0000-0000B8900000}"/>
    <cellStyle name="Normal 3 2 6 3 19" xfId="4220" xr:uid="{00000000-0005-0000-0000-0000B9900000}"/>
    <cellStyle name="Normal 3 2 6 3 2" xfId="541" xr:uid="{00000000-0005-0000-0000-0000BA900000}"/>
    <cellStyle name="Normal 3 2 6 3 2 2" xfId="3525" xr:uid="{00000000-0005-0000-0000-0000BB900000}"/>
    <cellStyle name="Normal 3 2 6 3 2 2 2" xfId="9126" xr:uid="{00000000-0005-0000-0000-0000BC900000}"/>
    <cellStyle name="Normal 3 2 6 3 2 3" xfId="11594" xr:uid="{00000000-0005-0000-0000-0000BD900000}"/>
    <cellStyle name="Normal 3 2 6 3 2 4" xfId="4647" xr:uid="{00000000-0005-0000-0000-0000BE900000}"/>
    <cellStyle name="Normal 3 2 6 3 20" xfId="4392" xr:uid="{00000000-0005-0000-0000-0000BF900000}"/>
    <cellStyle name="Normal 3 2 6 3 3" xfId="715" xr:uid="{00000000-0005-0000-0000-0000C0900000}"/>
    <cellStyle name="Normal 3 2 6 3 3 2" xfId="3699" xr:uid="{00000000-0005-0000-0000-0000C1900000}"/>
    <cellStyle name="Normal 3 2 6 3 3 2 2" xfId="9127" xr:uid="{00000000-0005-0000-0000-0000C2900000}"/>
    <cellStyle name="Normal 3 2 6 3 3 3" xfId="11595" xr:uid="{00000000-0005-0000-0000-0000C3900000}"/>
    <cellStyle name="Normal 3 2 6 3 3 4" xfId="4864" xr:uid="{00000000-0005-0000-0000-0000C4900000}"/>
    <cellStyle name="Normal 3 2 6 3 4" xfId="889" xr:uid="{00000000-0005-0000-0000-0000C5900000}"/>
    <cellStyle name="Normal 3 2 6 3 4 2" xfId="3873" xr:uid="{00000000-0005-0000-0000-0000C6900000}"/>
    <cellStyle name="Normal 3 2 6 3 4 2 2" xfId="9128" xr:uid="{00000000-0005-0000-0000-0000C7900000}"/>
    <cellStyle name="Normal 3 2 6 3 4 3" xfId="11596" xr:uid="{00000000-0005-0000-0000-0000C8900000}"/>
    <cellStyle name="Normal 3 2 6 3 4 4" xfId="5038" xr:uid="{00000000-0005-0000-0000-0000C9900000}"/>
    <cellStyle name="Normal 3 2 6 3 5" xfId="1064" xr:uid="{00000000-0005-0000-0000-0000CA900000}"/>
    <cellStyle name="Normal 3 2 6 3 5 2" xfId="4048" xr:uid="{00000000-0005-0000-0000-0000CB900000}"/>
    <cellStyle name="Normal 3 2 6 3 5 2 2" xfId="9129" xr:uid="{00000000-0005-0000-0000-0000CC900000}"/>
    <cellStyle name="Normal 3 2 6 3 5 3" xfId="11597" xr:uid="{00000000-0005-0000-0000-0000CD900000}"/>
    <cellStyle name="Normal 3 2 6 3 5 4" xfId="5212" xr:uid="{00000000-0005-0000-0000-0000CE900000}"/>
    <cellStyle name="Normal 3 2 6 3 6" xfId="1240" xr:uid="{00000000-0005-0000-0000-0000CF900000}"/>
    <cellStyle name="Normal 3 2 6 3 6 2" xfId="9130" xr:uid="{00000000-0005-0000-0000-0000D0900000}"/>
    <cellStyle name="Normal 3 2 6 3 6 3" xfId="11598" xr:uid="{00000000-0005-0000-0000-0000D1900000}"/>
    <cellStyle name="Normal 3 2 6 3 6 4" xfId="5386" xr:uid="{00000000-0005-0000-0000-0000D2900000}"/>
    <cellStyle name="Normal 3 2 6 3 7" xfId="1414" xr:uid="{00000000-0005-0000-0000-0000D3900000}"/>
    <cellStyle name="Normal 3 2 6 3 7 2" xfId="9131" xr:uid="{00000000-0005-0000-0000-0000D4900000}"/>
    <cellStyle name="Normal 3 2 6 3 7 3" xfId="11599" xr:uid="{00000000-0005-0000-0000-0000D5900000}"/>
    <cellStyle name="Normal 3 2 6 3 7 4" xfId="5592" xr:uid="{00000000-0005-0000-0000-0000D6900000}"/>
    <cellStyle name="Normal 3 2 6 3 8" xfId="1588" xr:uid="{00000000-0005-0000-0000-0000D7900000}"/>
    <cellStyle name="Normal 3 2 6 3 8 2" xfId="9132" xr:uid="{00000000-0005-0000-0000-0000D8900000}"/>
    <cellStyle name="Normal 3 2 6 3 8 3" xfId="11600" xr:uid="{00000000-0005-0000-0000-0000D9900000}"/>
    <cellStyle name="Normal 3 2 6 3 8 4" xfId="5766" xr:uid="{00000000-0005-0000-0000-0000DA900000}"/>
    <cellStyle name="Normal 3 2 6 3 9" xfId="1762" xr:uid="{00000000-0005-0000-0000-0000DB900000}"/>
    <cellStyle name="Normal 3 2 6 3 9 2" xfId="9133" xr:uid="{00000000-0005-0000-0000-0000DC900000}"/>
    <cellStyle name="Normal 3 2 6 3 9 3" xfId="11601" xr:uid="{00000000-0005-0000-0000-0000DD900000}"/>
    <cellStyle name="Normal 3 2 6 3 9 4" xfId="5940" xr:uid="{00000000-0005-0000-0000-0000DE900000}"/>
    <cellStyle name="Normal 3 2 6 4" xfId="345" xr:uid="{00000000-0005-0000-0000-0000DF900000}"/>
    <cellStyle name="Normal 3 2 6 4 2" xfId="3348" xr:uid="{00000000-0005-0000-0000-0000E0900000}"/>
    <cellStyle name="Normal 3 2 6 4 2 2" xfId="9135" xr:uid="{00000000-0005-0000-0000-0000E1900000}"/>
    <cellStyle name="Normal 3 2 6 4 2 3" xfId="11603" xr:uid="{00000000-0005-0000-0000-0000E2900000}"/>
    <cellStyle name="Normal 3 2 6 4 2 4" xfId="5589" xr:uid="{00000000-0005-0000-0000-0000E3900000}"/>
    <cellStyle name="Normal 3 2 6 4 3" xfId="9134" xr:uid="{00000000-0005-0000-0000-0000E4900000}"/>
    <cellStyle name="Normal 3 2 6 4 4" xfId="11602" xr:uid="{00000000-0005-0000-0000-0000E5900000}"/>
    <cellStyle name="Normal 3 2 6 4 5" xfId="4644" xr:uid="{00000000-0005-0000-0000-0000E6900000}"/>
    <cellStyle name="Normal 3 2 6 5" xfId="538" xr:uid="{00000000-0005-0000-0000-0000E7900000}"/>
    <cellStyle name="Normal 3 2 6 5 2" xfId="3522" xr:uid="{00000000-0005-0000-0000-0000E8900000}"/>
    <cellStyle name="Normal 3 2 6 5 2 2" xfId="9136" xr:uid="{00000000-0005-0000-0000-0000E9900000}"/>
    <cellStyle name="Normal 3 2 6 5 3" xfId="11604" xr:uid="{00000000-0005-0000-0000-0000EA900000}"/>
    <cellStyle name="Normal 3 2 6 5 4" xfId="4861" xr:uid="{00000000-0005-0000-0000-0000EB900000}"/>
    <cellStyle name="Normal 3 2 6 6" xfId="712" xr:uid="{00000000-0005-0000-0000-0000EC900000}"/>
    <cellStyle name="Normal 3 2 6 6 2" xfId="3696" xr:uid="{00000000-0005-0000-0000-0000ED900000}"/>
    <cellStyle name="Normal 3 2 6 6 2 2" xfId="9137" xr:uid="{00000000-0005-0000-0000-0000EE900000}"/>
    <cellStyle name="Normal 3 2 6 6 3" xfId="11605" xr:uid="{00000000-0005-0000-0000-0000EF900000}"/>
    <cellStyle name="Normal 3 2 6 6 4" xfId="5035" xr:uid="{00000000-0005-0000-0000-0000F0900000}"/>
    <cellStyle name="Normal 3 2 6 7" xfId="886" xr:uid="{00000000-0005-0000-0000-0000F1900000}"/>
    <cellStyle name="Normal 3 2 6 7 2" xfId="3870" xr:uid="{00000000-0005-0000-0000-0000F2900000}"/>
    <cellStyle name="Normal 3 2 6 7 2 2" xfId="9138" xr:uid="{00000000-0005-0000-0000-0000F3900000}"/>
    <cellStyle name="Normal 3 2 6 7 3" xfId="11606" xr:uid="{00000000-0005-0000-0000-0000F4900000}"/>
    <cellStyle name="Normal 3 2 6 7 4" xfId="5209" xr:uid="{00000000-0005-0000-0000-0000F5900000}"/>
    <cellStyle name="Normal 3 2 6 8" xfId="1061" xr:uid="{00000000-0005-0000-0000-0000F6900000}"/>
    <cellStyle name="Normal 3 2 6 8 2" xfId="4045" xr:uid="{00000000-0005-0000-0000-0000F7900000}"/>
    <cellStyle name="Normal 3 2 6 8 2 2" xfId="9139" xr:uid="{00000000-0005-0000-0000-0000F8900000}"/>
    <cellStyle name="Normal 3 2 6 8 3" xfId="11607" xr:uid="{00000000-0005-0000-0000-0000F9900000}"/>
    <cellStyle name="Normal 3 2 6 8 4" xfId="5383" xr:uid="{00000000-0005-0000-0000-0000FA900000}"/>
    <cellStyle name="Normal 3 2 6 9" xfId="1237" xr:uid="{00000000-0005-0000-0000-0000FB900000}"/>
    <cellStyle name="Normal 3 2 6 9 2" xfId="9140" xr:uid="{00000000-0005-0000-0000-0000FC900000}"/>
    <cellStyle name="Normal 3 2 6 9 3" xfId="11608" xr:uid="{00000000-0005-0000-0000-0000FD900000}"/>
    <cellStyle name="Normal 3 2 6 9 4" xfId="5414" xr:uid="{00000000-0005-0000-0000-0000FE900000}"/>
    <cellStyle name="Normal 3 2 7" xfId="349" xr:uid="{00000000-0005-0000-0000-0000FF900000}"/>
    <cellStyle name="Normal 3 2 7 10" xfId="1589" xr:uid="{00000000-0005-0000-0000-000000910000}"/>
    <cellStyle name="Normal 3 2 7 10 2" xfId="9142" xr:uid="{00000000-0005-0000-0000-000001910000}"/>
    <cellStyle name="Normal 3 2 7 10 3" xfId="11610" xr:uid="{00000000-0005-0000-0000-000002910000}"/>
    <cellStyle name="Normal 3 2 7 10 4" xfId="5767" xr:uid="{00000000-0005-0000-0000-000003910000}"/>
    <cellStyle name="Normal 3 2 7 11" xfId="1763" xr:uid="{00000000-0005-0000-0000-000004910000}"/>
    <cellStyle name="Normal 3 2 7 11 2" xfId="9143" xr:uid="{00000000-0005-0000-0000-000005910000}"/>
    <cellStyle name="Normal 3 2 7 11 3" xfId="11611" xr:uid="{00000000-0005-0000-0000-000006910000}"/>
    <cellStyle name="Normal 3 2 7 11 4" xfId="5941" xr:uid="{00000000-0005-0000-0000-000007910000}"/>
    <cellStyle name="Normal 3 2 7 12" xfId="1937" xr:uid="{00000000-0005-0000-0000-000008910000}"/>
    <cellStyle name="Normal 3 2 7 12 2" xfId="9144" xr:uid="{00000000-0005-0000-0000-000009910000}"/>
    <cellStyle name="Normal 3 2 7 12 3" xfId="11612" xr:uid="{00000000-0005-0000-0000-00000A910000}"/>
    <cellStyle name="Normal 3 2 7 12 4" xfId="6115" xr:uid="{00000000-0005-0000-0000-00000B910000}"/>
    <cellStyle name="Normal 3 2 7 13" xfId="2111" xr:uid="{00000000-0005-0000-0000-00000C910000}"/>
    <cellStyle name="Normal 3 2 7 13 2" xfId="9145" xr:uid="{00000000-0005-0000-0000-00000D910000}"/>
    <cellStyle name="Normal 3 2 7 13 3" xfId="11613" xr:uid="{00000000-0005-0000-0000-00000E910000}"/>
    <cellStyle name="Normal 3 2 7 13 4" xfId="6289" xr:uid="{00000000-0005-0000-0000-00000F910000}"/>
    <cellStyle name="Normal 3 2 7 14" xfId="2287" xr:uid="{00000000-0005-0000-0000-000010910000}"/>
    <cellStyle name="Normal 3 2 7 14 2" xfId="9146" xr:uid="{00000000-0005-0000-0000-000011910000}"/>
    <cellStyle name="Normal 3 2 7 14 3" xfId="11614" xr:uid="{00000000-0005-0000-0000-000012910000}"/>
    <cellStyle name="Normal 3 2 7 14 4" xfId="6463" xr:uid="{00000000-0005-0000-0000-000013910000}"/>
    <cellStyle name="Normal 3 2 7 15" xfId="2461" xr:uid="{00000000-0005-0000-0000-000014910000}"/>
    <cellStyle name="Normal 3 2 7 15 2" xfId="9147" xr:uid="{00000000-0005-0000-0000-000015910000}"/>
    <cellStyle name="Normal 3 2 7 15 3" xfId="11615" xr:uid="{00000000-0005-0000-0000-000016910000}"/>
    <cellStyle name="Normal 3 2 7 15 4" xfId="6641" xr:uid="{00000000-0005-0000-0000-000017910000}"/>
    <cellStyle name="Normal 3 2 7 16" xfId="2633" xr:uid="{00000000-0005-0000-0000-000018910000}"/>
    <cellStyle name="Normal 3 2 7 16 2" xfId="9148" xr:uid="{00000000-0005-0000-0000-000019910000}"/>
    <cellStyle name="Normal 3 2 7 16 3" xfId="11616" xr:uid="{00000000-0005-0000-0000-00001A910000}"/>
    <cellStyle name="Normal 3 2 7 16 4" xfId="6815" xr:uid="{00000000-0005-0000-0000-00001B910000}"/>
    <cellStyle name="Normal 3 2 7 17" xfId="2803" xr:uid="{00000000-0005-0000-0000-00001C910000}"/>
    <cellStyle name="Normal 3 2 7 17 2" xfId="9141" xr:uid="{00000000-0005-0000-0000-00001D910000}"/>
    <cellStyle name="Normal 3 2 7 18" xfId="2973" xr:uid="{00000000-0005-0000-0000-00001E910000}"/>
    <cellStyle name="Normal 3 2 7 18 2" xfId="11609" xr:uid="{00000000-0005-0000-0000-00001F910000}"/>
    <cellStyle name="Normal 3 2 7 19" xfId="3144" xr:uid="{00000000-0005-0000-0000-000020910000}"/>
    <cellStyle name="Normal 3 2 7 19 2" xfId="11927" xr:uid="{00000000-0005-0000-0000-000021910000}"/>
    <cellStyle name="Normal 3 2 7 2" xfId="350" xr:uid="{00000000-0005-0000-0000-000022910000}"/>
    <cellStyle name="Normal 3 2 7 2 10" xfId="1764" xr:uid="{00000000-0005-0000-0000-000023910000}"/>
    <cellStyle name="Normal 3 2 7 2 10 2" xfId="9150" xr:uid="{00000000-0005-0000-0000-000024910000}"/>
    <cellStyle name="Normal 3 2 7 2 10 3" xfId="11618" xr:uid="{00000000-0005-0000-0000-000025910000}"/>
    <cellStyle name="Normal 3 2 7 2 10 4" xfId="5942" xr:uid="{00000000-0005-0000-0000-000026910000}"/>
    <cellStyle name="Normal 3 2 7 2 11" xfId="1938" xr:uid="{00000000-0005-0000-0000-000027910000}"/>
    <cellStyle name="Normal 3 2 7 2 11 2" xfId="9151" xr:uid="{00000000-0005-0000-0000-000028910000}"/>
    <cellStyle name="Normal 3 2 7 2 11 3" xfId="11619" xr:uid="{00000000-0005-0000-0000-000029910000}"/>
    <cellStyle name="Normal 3 2 7 2 11 4" xfId="6116" xr:uid="{00000000-0005-0000-0000-00002A910000}"/>
    <cellStyle name="Normal 3 2 7 2 12" xfId="2112" xr:uid="{00000000-0005-0000-0000-00002B910000}"/>
    <cellStyle name="Normal 3 2 7 2 12 2" xfId="9152" xr:uid="{00000000-0005-0000-0000-00002C910000}"/>
    <cellStyle name="Normal 3 2 7 2 12 3" xfId="11620" xr:uid="{00000000-0005-0000-0000-00002D910000}"/>
    <cellStyle name="Normal 3 2 7 2 12 4" xfId="6290" xr:uid="{00000000-0005-0000-0000-00002E910000}"/>
    <cellStyle name="Normal 3 2 7 2 13" xfId="2288" xr:uid="{00000000-0005-0000-0000-00002F910000}"/>
    <cellStyle name="Normal 3 2 7 2 13 2" xfId="9153" xr:uid="{00000000-0005-0000-0000-000030910000}"/>
    <cellStyle name="Normal 3 2 7 2 13 3" xfId="11621" xr:uid="{00000000-0005-0000-0000-000031910000}"/>
    <cellStyle name="Normal 3 2 7 2 13 4" xfId="6464" xr:uid="{00000000-0005-0000-0000-000032910000}"/>
    <cellStyle name="Normal 3 2 7 2 14" xfId="2462" xr:uid="{00000000-0005-0000-0000-000033910000}"/>
    <cellStyle name="Normal 3 2 7 2 14 2" xfId="9154" xr:uid="{00000000-0005-0000-0000-000034910000}"/>
    <cellStyle name="Normal 3 2 7 2 14 3" xfId="11622" xr:uid="{00000000-0005-0000-0000-000035910000}"/>
    <cellStyle name="Normal 3 2 7 2 14 4" xfId="6642" xr:uid="{00000000-0005-0000-0000-000036910000}"/>
    <cellStyle name="Normal 3 2 7 2 15" xfId="2634" xr:uid="{00000000-0005-0000-0000-000037910000}"/>
    <cellStyle name="Normal 3 2 7 2 15 2" xfId="9155" xr:uid="{00000000-0005-0000-0000-000038910000}"/>
    <cellStyle name="Normal 3 2 7 2 15 3" xfId="11623" xr:uid="{00000000-0005-0000-0000-000039910000}"/>
    <cellStyle name="Normal 3 2 7 2 15 4" xfId="6816" xr:uid="{00000000-0005-0000-0000-00003A910000}"/>
    <cellStyle name="Normal 3 2 7 2 16" xfId="2804" xr:uid="{00000000-0005-0000-0000-00003B910000}"/>
    <cellStyle name="Normal 3 2 7 2 16 2" xfId="9149" xr:uid="{00000000-0005-0000-0000-00003C910000}"/>
    <cellStyle name="Normal 3 2 7 2 17" xfId="2974" xr:uid="{00000000-0005-0000-0000-00003D910000}"/>
    <cellStyle name="Normal 3 2 7 2 17 2" xfId="11617" xr:uid="{00000000-0005-0000-0000-00003E910000}"/>
    <cellStyle name="Normal 3 2 7 2 18" xfId="3145" xr:uid="{00000000-0005-0000-0000-00003F910000}"/>
    <cellStyle name="Normal 3 2 7 2 18 2" xfId="11928" xr:uid="{00000000-0005-0000-0000-000040910000}"/>
    <cellStyle name="Normal 3 2 7 2 19" xfId="3353" xr:uid="{00000000-0005-0000-0000-000041910000}"/>
    <cellStyle name="Normal 3 2 7 2 2" xfId="351" xr:uid="{00000000-0005-0000-0000-000042910000}"/>
    <cellStyle name="Normal 3 2 7 2 2 10" xfId="1939" xr:uid="{00000000-0005-0000-0000-000043910000}"/>
    <cellStyle name="Normal 3 2 7 2 2 10 2" xfId="9157" xr:uid="{00000000-0005-0000-0000-000044910000}"/>
    <cellStyle name="Normal 3 2 7 2 2 10 3" xfId="11625" xr:uid="{00000000-0005-0000-0000-000045910000}"/>
    <cellStyle name="Normal 3 2 7 2 2 10 4" xfId="6117" xr:uid="{00000000-0005-0000-0000-000046910000}"/>
    <cellStyle name="Normal 3 2 7 2 2 11" xfId="2113" xr:uid="{00000000-0005-0000-0000-000047910000}"/>
    <cellStyle name="Normal 3 2 7 2 2 11 2" xfId="9158" xr:uid="{00000000-0005-0000-0000-000048910000}"/>
    <cellStyle name="Normal 3 2 7 2 2 11 3" xfId="11626" xr:uid="{00000000-0005-0000-0000-000049910000}"/>
    <cellStyle name="Normal 3 2 7 2 2 11 4" xfId="6291" xr:uid="{00000000-0005-0000-0000-00004A910000}"/>
    <cellStyle name="Normal 3 2 7 2 2 12" xfId="2289" xr:uid="{00000000-0005-0000-0000-00004B910000}"/>
    <cellStyle name="Normal 3 2 7 2 2 12 2" xfId="9159" xr:uid="{00000000-0005-0000-0000-00004C910000}"/>
    <cellStyle name="Normal 3 2 7 2 2 12 3" xfId="11627" xr:uid="{00000000-0005-0000-0000-00004D910000}"/>
    <cellStyle name="Normal 3 2 7 2 2 12 4" xfId="6465" xr:uid="{00000000-0005-0000-0000-00004E910000}"/>
    <cellStyle name="Normal 3 2 7 2 2 13" xfId="2463" xr:uid="{00000000-0005-0000-0000-00004F910000}"/>
    <cellStyle name="Normal 3 2 7 2 2 13 2" xfId="9160" xr:uid="{00000000-0005-0000-0000-000050910000}"/>
    <cellStyle name="Normal 3 2 7 2 2 13 3" xfId="11628" xr:uid="{00000000-0005-0000-0000-000051910000}"/>
    <cellStyle name="Normal 3 2 7 2 2 13 4" xfId="6643" xr:uid="{00000000-0005-0000-0000-000052910000}"/>
    <cellStyle name="Normal 3 2 7 2 2 14" xfId="2635" xr:uid="{00000000-0005-0000-0000-000053910000}"/>
    <cellStyle name="Normal 3 2 7 2 2 14 2" xfId="9161" xr:uid="{00000000-0005-0000-0000-000054910000}"/>
    <cellStyle name="Normal 3 2 7 2 2 14 3" xfId="11629" xr:uid="{00000000-0005-0000-0000-000055910000}"/>
    <cellStyle name="Normal 3 2 7 2 2 14 4" xfId="6817" xr:uid="{00000000-0005-0000-0000-000056910000}"/>
    <cellStyle name="Normal 3 2 7 2 2 15" xfId="2805" xr:uid="{00000000-0005-0000-0000-000057910000}"/>
    <cellStyle name="Normal 3 2 7 2 2 15 2" xfId="9156" xr:uid="{00000000-0005-0000-0000-000058910000}"/>
    <cellStyle name="Normal 3 2 7 2 2 16" xfId="2975" xr:uid="{00000000-0005-0000-0000-000059910000}"/>
    <cellStyle name="Normal 3 2 7 2 2 16 2" xfId="11624" xr:uid="{00000000-0005-0000-0000-00005A910000}"/>
    <cellStyle name="Normal 3 2 7 2 2 17" xfId="3146" xr:uid="{00000000-0005-0000-0000-00005B910000}"/>
    <cellStyle name="Normal 3 2 7 2 2 17 2" xfId="11929" xr:uid="{00000000-0005-0000-0000-00005C910000}"/>
    <cellStyle name="Normal 3 2 7 2 2 18" xfId="3354" xr:uid="{00000000-0005-0000-0000-00005D910000}"/>
    <cellStyle name="Normal 3 2 7 2 2 19" xfId="4223" xr:uid="{00000000-0005-0000-0000-00005E910000}"/>
    <cellStyle name="Normal 3 2 7 2 2 2" xfId="544" xr:uid="{00000000-0005-0000-0000-00005F910000}"/>
    <cellStyle name="Normal 3 2 7 2 2 2 2" xfId="3528" xr:uid="{00000000-0005-0000-0000-000060910000}"/>
    <cellStyle name="Normal 3 2 7 2 2 2 2 2" xfId="9162" xr:uid="{00000000-0005-0000-0000-000061910000}"/>
    <cellStyle name="Normal 3 2 7 2 2 2 3" xfId="11630" xr:uid="{00000000-0005-0000-0000-000062910000}"/>
    <cellStyle name="Normal 3 2 7 2 2 2 4" xfId="4650" xr:uid="{00000000-0005-0000-0000-000063910000}"/>
    <cellStyle name="Normal 3 2 7 2 2 20" xfId="4395" xr:uid="{00000000-0005-0000-0000-000064910000}"/>
    <cellStyle name="Normal 3 2 7 2 2 3" xfId="718" xr:uid="{00000000-0005-0000-0000-000065910000}"/>
    <cellStyle name="Normal 3 2 7 2 2 3 2" xfId="3702" xr:uid="{00000000-0005-0000-0000-000066910000}"/>
    <cellStyle name="Normal 3 2 7 2 2 3 2 2" xfId="9163" xr:uid="{00000000-0005-0000-0000-000067910000}"/>
    <cellStyle name="Normal 3 2 7 2 2 3 3" xfId="11631" xr:uid="{00000000-0005-0000-0000-000068910000}"/>
    <cellStyle name="Normal 3 2 7 2 2 3 4" xfId="4867" xr:uid="{00000000-0005-0000-0000-000069910000}"/>
    <cellStyle name="Normal 3 2 7 2 2 4" xfId="892" xr:uid="{00000000-0005-0000-0000-00006A910000}"/>
    <cellStyle name="Normal 3 2 7 2 2 4 2" xfId="3876" xr:uid="{00000000-0005-0000-0000-00006B910000}"/>
    <cellStyle name="Normal 3 2 7 2 2 4 2 2" xfId="9164" xr:uid="{00000000-0005-0000-0000-00006C910000}"/>
    <cellStyle name="Normal 3 2 7 2 2 4 3" xfId="11632" xr:uid="{00000000-0005-0000-0000-00006D910000}"/>
    <cellStyle name="Normal 3 2 7 2 2 4 4" xfId="5041" xr:uid="{00000000-0005-0000-0000-00006E910000}"/>
    <cellStyle name="Normal 3 2 7 2 2 5" xfId="1067" xr:uid="{00000000-0005-0000-0000-00006F910000}"/>
    <cellStyle name="Normal 3 2 7 2 2 5 2" xfId="4051" xr:uid="{00000000-0005-0000-0000-000070910000}"/>
    <cellStyle name="Normal 3 2 7 2 2 5 2 2" xfId="9165" xr:uid="{00000000-0005-0000-0000-000071910000}"/>
    <cellStyle name="Normal 3 2 7 2 2 5 3" xfId="11633" xr:uid="{00000000-0005-0000-0000-000072910000}"/>
    <cellStyle name="Normal 3 2 7 2 2 5 4" xfId="5215" xr:uid="{00000000-0005-0000-0000-000073910000}"/>
    <cellStyle name="Normal 3 2 7 2 2 6" xfId="1243" xr:uid="{00000000-0005-0000-0000-000074910000}"/>
    <cellStyle name="Normal 3 2 7 2 2 6 2" xfId="9166" xr:uid="{00000000-0005-0000-0000-000075910000}"/>
    <cellStyle name="Normal 3 2 7 2 2 6 3" xfId="11634" xr:uid="{00000000-0005-0000-0000-000076910000}"/>
    <cellStyle name="Normal 3 2 7 2 2 6 4" xfId="5389" xr:uid="{00000000-0005-0000-0000-000077910000}"/>
    <cellStyle name="Normal 3 2 7 2 2 7" xfId="1417" xr:uid="{00000000-0005-0000-0000-000078910000}"/>
    <cellStyle name="Normal 3 2 7 2 2 7 2" xfId="9167" xr:uid="{00000000-0005-0000-0000-000079910000}"/>
    <cellStyle name="Normal 3 2 7 2 2 7 3" xfId="11635" xr:uid="{00000000-0005-0000-0000-00007A910000}"/>
    <cellStyle name="Normal 3 2 7 2 2 7 4" xfId="5595" xr:uid="{00000000-0005-0000-0000-00007B910000}"/>
    <cellStyle name="Normal 3 2 7 2 2 8" xfId="1591" xr:uid="{00000000-0005-0000-0000-00007C910000}"/>
    <cellStyle name="Normal 3 2 7 2 2 8 2" xfId="9168" xr:uid="{00000000-0005-0000-0000-00007D910000}"/>
    <cellStyle name="Normal 3 2 7 2 2 8 3" xfId="11636" xr:uid="{00000000-0005-0000-0000-00007E910000}"/>
    <cellStyle name="Normal 3 2 7 2 2 8 4" xfId="5769" xr:uid="{00000000-0005-0000-0000-00007F910000}"/>
    <cellStyle name="Normal 3 2 7 2 2 9" xfId="1765" xr:uid="{00000000-0005-0000-0000-000080910000}"/>
    <cellStyle name="Normal 3 2 7 2 2 9 2" xfId="9169" xr:uid="{00000000-0005-0000-0000-000081910000}"/>
    <cellStyle name="Normal 3 2 7 2 2 9 3" xfId="11637" xr:uid="{00000000-0005-0000-0000-000082910000}"/>
    <cellStyle name="Normal 3 2 7 2 2 9 4" xfId="5943" xr:uid="{00000000-0005-0000-0000-000083910000}"/>
    <cellStyle name="Normal 3 2 7 2 20" xfId="4222" xr:uid="{00000000-0005-0000-0000-000084910000}"/>
    <cellStyle name="Normal 3 2 7 2 21" xfId="4394" xr:uid="{00000000-0005-0000-0000-000085910000}"/>
    <cellStyle name="Normal 3 2 7 2 3" xfId="543" xr:uid="{00000000-0005-0000-0000-000086910000}"/>
    <cellStyle name="Normal 3 2 7 2 3 2" xfId="3527" xr:uid="{00000000-0005-0000-0000-000087910000}"/>
    <cellStyle name="Normal 3 2 7 2 3 2 2" xfId="9170" xr:uid="{00000000-0005-0000-0000-000088910000}"/>
    <cellStyle name="Normal 3 2 7 2 3 3" xfId="11638" xr:uid="{00000000-0005-0000-0000-000089910000}"/>
    <cellStyle name="Normal 3 2 7 2 3 4" xfId="4649" xr:uid="{00000000-0005-0000-0000-00008A910000}"/>
    <cellStyle name="Normal 3 2 7 2 4" xfId="717" xr:uid="{00000000-0005-0000-0000-00008B910000}"/>
    <cellStyle name="Normal 3 2 7 2 4 2" xfId="3701" xr:uid="{00000000-0005-0000-0000-00008C910000}"/>
    <cellStyle name="Normal 3 2 7 2 4 2 2" xfId="9171" xr:uid="{00000000-0005-0000-0000-00008D910000}"/>
    <cellStyle name="Normal 3 2 7 2 4 3" xfId="11639" xr:uid="{00000000-0005-0000-0000-00008E910000}"/>
    <cellStyle name="Normal 3 2 7 2 4 4" xfId="4866" xr:uid="{00000000-0005-0000-0000-00008F910000}"/>
    <cellStyle name="Normal 3 2 7 2 5" xfId="891" xr:uid="{00000000-0005-0000-0000-000090910000}"/>
    <cellStyle name="Normal 3 2 7 2 5 2" xfId="3875" xr:uid="{00000000-0005-0000-0000-000091910000}"/>
    <cellStyle name="Normal 3 2 7 2 5 2 2" xfId="9172" xr:uid="{00000000-0005-0000-0000-000092910000}"/>
    <cellStyle name="Normal 3 2 7 2 5 3" xfId="11640" xr:uid="{00000000-0005-0000-0000-000093910000}"/>
    <cellStyle name="Normal 3 2 7 2 5 4" xfId="5040" xr:uid="{00000000-0005-0000-0000-000094910000}"/>
    <cellStyle name="Normal 3 2 7 2 6" xfId="1066" xr:uid="{00000000-0005-0000-0000-000095910000}"/>
    <cellStyle name="Normal 3 2 7 2 6 2" xfId="4050" xr:uid="{00000000-0005-0000-0000-000096910000}"/>
    <cellStyle name="Normal 3 2 7 2 6 2 2" xfId="9173" xr:uid="{00000000-0005-0000-0000-000097910000}"/>
    <cellStyle name="Normal 3 2 7 2 6 3" xfId="11641" xr:uid="{00000000-0005-0000-0000-000098910000}"/>
    <cellStyle name="Normal 3 2 7 2 6 4" xfId="5214" xr:uid="{00000000-0005-0000-0000-000099910000}"/>
    <cellStyle name="Normal 3 2 7 2 7" xfId="1242" xr:uid="{00000000-0005-0000-0000-00009A910000}"/>
    <cellStyle name="Normal 3 2 7 2 7 2" xfId="9174" xr:uid="{00000000-0005-0000-0000-00009B910000}"/>
    <cellStyle name="Normal 3 2 7 2 7 3" xfId="11642" xr:uid="{00000000-0005-0000-0000-00009C910000}"/>
    <cellStyle name="Normal 3 2 7 2 7 4" xfId="5388" xr:uid="{00000000-0005-0000-0000-00009D910000}"/>
    <cellStyle name="Normal 3 2 7 2 8" xfId="1416" xr:uid="{00000000-0005-0000-0000-00009E910000}"/>
    <cellStyle name="Normal 3 2 7 2 8 2" xfId="9175" xr:uid="{00000000-0005-0000-0000-00009F910000}"/>
    <cellStyle name="Normal 3 2 7 2 8 3" xfId="11643" xr:uid="{00000000-0005-0000-0000-0000A0910000}"/>
    <cellStyle name="Normal 3 2 7 2 8 4" xfId="5594" xr:uid="{00000000-0005-0000-0000-0000A1910000}"/>
    <cellStyle name="Normal 3 2 7 2 9" xfId="1590" xr:uid="{00000000-0005-0000-0000-0000A2910000}"/>
    <cellStyle name="Normal 3 2 7 2 9 2" xfId="9176" xr:uid="{00000000-0005-0000-0000-0000A3910000}"/>
    <cellStyle name="Normal 3 2 7 2 9 3" xfId="11644" xr:uid="{00000000-0005-0000-0000-0000A4910000}"/>
    <cellStyle name="Normal 3 2 7 2 9 4" xfId="5768" xr:uid="{00000000-0005-0000-0000-0000A5910000}"/>
    <cellStyle name="Normal 3 2 7 20" xfId="3352" xr:uid="{00000000-0005-0000-0000-0000A6910000}"/>
    <cellStyle name="Normal 3 2 7 21" xfId="4221" xr:uid="{00000000-0005-0000-0000-0000A7910000}"/>
    <cellStyle name="Normal 3 2 7 22" xfId="4393" xr:uid="{00000000-0005-0000-0000-0000A8910000}"/>
    <cellStyle name="Normal 3 2 7 3" xfId="352" xr:uid="{00000000-0005-0000-0000-0000A9910000}"/>
    <cellStyle name="Normal 3 2 7 3 10" xfId="1940" xr:uid="{00000000-0005-0000-0000-0000AA910000}"/>
    <cellStyle name="Normal 3 2 7 3 10 2" xfId="9178" xr:uid="{00000000-0005-0000-0000-0000AB910000}"/>
    <cellStyle name="Normal 3 2 7 3 10 3" xfId="11646" xr:uid="{00000000-0005-0000-0000-0000AC910000}"/>
    <cellStyle name="Normal 3 2 7 3 10 4" xfId="6118" xr:uid="{00000000-0005-0000-0000-0000AD910000}"/>
    <cellStyle name="Normal 3 2 7 3 11" xfId="2114" xr:uid="{00000000-0005-0000-0000-0000AE910000}"/>
    <cellStyle name="Normal 3 2 7 3 11 2" xfId="9179" xr:uid="{00000000-0005-0000-0000-0000AF910000}"/>
    <cellStyle name="Normal 3 2 7 3 11 3" xfId="11647" xr:uid="{00000000-0005-0000-0000-0000B0910000}"/>
    <cellStyle name="Normal 3 2 7 3 11 4" xfId="6292" xr:uid="{00000000-0005-0000-0000-0000B1910000}"/>
    <cellStyle name="Normal 3 2 7 3 12" xfId="2290" xr:uid="{00000000-0005-0000-0000-0000B2910000}"/>
    <cellStyle name="Normal 3 2 7 3 12 2" xfId="9180" xr:uid="{00000000-0005-0000-0000-0000B3910000}"/>
    <cellStyle name="Normal 3 2 7 3 12 3" xfId="11648" xr:uid="{00000000-0005-0000-0000-0000B4910000}"/>
    <cellStyle name="Normal 3 2 7 3 12 4" xfId="6466" xr:uid="{00000000-0005-0000-0000-0000B5910000}"/>
    <cellStyle name="Normal 3 2 7 3 13" xfId="2464" xr:uid="{00000000-0005-0000-0000-0000B6910000}"/>
    <cellStyle name="Normal 3 2 7 3 13 2" xfId="9181" xr:uid="{00000000-0005-0000-0000-0000B7910000}"/>
    <cellStyle name="Normal 3 2 7 3 13 3" xfId="11649" xr:uid="{00000000-0005-0000-0000-0000B8910000}"/>
    <cellStyle name="Normal 3 2 7 3 13 4" xfId="6644" xr:uid="{00000000-0005-0000-0000-0000B9910000}"/>
    <cellStyle name="Normal 3 2 7 3 14" xfId="2636" xr:uid="{00000000-0005-0000-0000-0000BA910000}"/>
    <cellStyle name="Normal 3 2 7 3 14 2" xfId="9182" xr:uid="{00000000-0005-0000-0000-0000BB910000}"/>
    <cellStyle name="Normal 3 2 7 3 14 3" xfId="11650" xr:uid="{00000000-0005-0000-0000-0000BC910000}"/>
    <cellStyle name="Normal 3 2 7 3 14 4" xfId="6818" xr:uid="{00000000-0005-0000-0000-0000BD910000}"/>
    <cellStyle name="Normal 3 2 7 3 15" xfId="2806" xr:uid="{00000000-0005-0000-0000-0000BE910000}"/>
    <cellStyle name="Normal 3 2 7 3 15 2" xfId="9177" xr:uid="{00000000-0005-0000-0000-0000BF910000}"/>
    <cellStyle name="Normal 3 2 7 3 16" xfId="2976" xr:uid="{00000000-0005-0000-0000-0000C0910000}"/>
    <cellStyle name="Normal 3 2 7 3 16 2" xfId="11645" xr:uid="{00000000-0005-0000-0000-0000C1910000}"/>
    <cellStyle name="Normal 3 2 7 3 17" xfId="3147" xr:uid="{00000000-0005-0000-0000-0000C2910000}"/>
    <cellStyle name="Normal 3 2 7 3 17 2" xfId="11930" xr:uid="{00000000-0005-0000-0000-0000C3910000}"/>
    <cellStyle name="Normal 3 2 7 3 18" xfId="3355" xr:uid="{00000000-0005-0000-0000-0000C4910000}"/>
    <cellStyle name="Normal 3 2 7 3 19" xfId="4224" xr:uid="{00000000-0005-0000-0000-0000C5910000}"/>
    <cellStyle name="Normal 3 2 7 3 2" xfId="545" xr:uid="{00000000-0005-0000-0000-0000C6910000}"/>
    <cellStyle name="Normal 3 2 7 3 2 2" xfId="3529" xr:uid="{00000000-0005-0000-0000-0000C7910000}"/>
    <cellStyle name="Normal 3 2 7 3 2 2 2" xfId="9183" xr:uid="{00000000-0005-0000-0000-0000C8910000}"/>
    <cellStyle name="Normal 3 2 7 3 2 3" xfId="11651" xr:uid="{00000000-0005-0000-0000-0000C9910000}"/>
    <cellStyle name="Normal 3 2 7 3 2 4" xfId="4651" xr:uid="{00000000-0005-0000-0000-0000CA910000}"/>
    <cellStyle name="Normal 3 2 7 3 20" xfId="4396" xr:uid="{00000000-0005-0000-0000-0000CB910000}"/>
    <cellStyle name="Normal 3 2 7 3 3" xfId="719" xr:uid="{00000000-0005-0000-0000-0000CC910000}"/>
    <cellStyle name="Normal 3 2 7 3 3 2" xfId="3703" xr:uid="{00000000-0005-0000-0000-0000CD910000}"/>
    <cellStyle name="Normal 3 2 7 3 3 2 2" xfId="9184" xr:uid="{00000000-0005-0000-0000-0000CE910000}"/>
    <cellStyle name="Normal 3 2 7 3 3 3" xfId="11652" xr:uid="{00000000-0005-0000-0000-0000CF910000}"/>
    <cellStyle name="Normal 3 2 7 3 3 4" xfId="4868" xr:uid="{00000000-0005-0000-0000-0000D0910000}"/>
    <cellStyle name="Normal 3 2 7 3 4" xfId="893" xr:uid="{00000000-0005-0000-0000-0000D1910000}"/>
    <cellStyle name="Normal 3 2 7 3 4 2" xfId="3877" xr:uid="{00000000-0005-0000-0000-0000D2910000}"/>
    <cellStyle name="Normal 3 2 7 3 4 2 2" xfId="9185" xr:uid="{00000000-0005-0000-0000-0000D3910000}"/>
    <cellStyle name="Normal 3 2 7 3 4 3" xfId="11653" xr:uid="{00000000-0005-0000-0000-0000D4910000}"/>
    <cellStyle name="Normal 3 2 7 3 4 4" xfId="5042" xr:uid="{00000000-0005-0000-0000-0000D5910000}"/>
    <cellStyle name="Normal 3 2 7 3 5" xfId="1068" xr:uid="{00000000-0005-0000-0000-0000D6910000}"/>
    <cellStyle name="Normal 3 2 7 3 5 2" xfId="4052" xr:uid="{00000000-0005-0000-0000-0000D7910000}"/>
    <cellStyle name="Normal 3 2 7 3 5 2 2" xfId="9186" xr:uid="{00000000-0005-0000-0000-0000D8910000}"/>
    <cellStyle name="Normal 3 2 7 3 5 3" xfId="11654" xr:uid="{00000000-0005-0000-0000-0000D9910000}"/>
    <cellStyle name="Normal 3 2 7 3 5 4" xfId="5216" xr:uid="{00000000-0005-0000-0000-0000DA910000}"/>
    <cellStyle name="Normal 3 2 7 3 6" xfId="1244" xr:uid="{00000000-0005-0000-0000-0000DB910000}"/>
    <cellStyle name="Normal 3 2 7 3 6 2" xfId="9187" xr:uid="{00000000-0005-0000-0000-0000DC910000}"/>
    <cellStyle name="Normal 3 2 7 3 6 3" xfId="11655" xr:uid="{00000000-0005-0000-0000-0000DD910000}"/>
    <cellStyle name="Normal 3 2 7 3 6 4" xfId="5390" xr:uid="{00000000-0005-0000-0000-0000DE910000}"/>
    <cellStyle name="Normal 3 2 7 3 7" xfId="1418" xr:uid="{00000000-0005-0000-0000-0000DF910000}"/>
    <cellStyle name="Normal 3 2 7 3 7 2" xfId="9188" xr:uid="{00000000-0005-0000-0000-0000E0910000}"/>
    <cellStyle name="Normal 3 2 7 3 7 3" xfId="11656" xr:uid="{00000000-0005-0000-0000-0000E1910000}"/>
    <cellStyle name="Normal 3 2 7 3 7 4" xfId="5596" xr:uid="{00000000-0005-0000-0000-0000E2910000}"/>
    <cellStyle name="Normal 3 2 7 3 8" xfId="1592" xr:uid="{00000000-0005-0000-0000-0000E3910000}"/>
    <cellStyle name="Normal 3 2 7 3 8 2" xfId="9189" xr:uid="{00000000-0005-0000-0000-0000E4910000}"/>
    <cellStyle name="Normal 3 2 7 3 8 3" xfId="11657" xr:uid="{00000000-0005-0000-0000-0000E5910000}"/>
    <cellStyle name="Normal 3 2 7 3 8 4" xfId="5770" xr:uid="{00000000-0005-0000-0000-0000E6910000}"/>
    <cellStyle name="Normal 3 2 7 3 9" xfId="1766" xr:uid="{00000000-0005-0000-0000-0000E7910000}"/>
    <cellStyle name="Normal 3 2 7 3 9 2" xfId="9190" xr:uid="{00000000-0005-0000-0000-0000E8910000}"/>
    <cellStyle name="Normal 3 2 7 3 9 3" xfId="11658" xr:uid="{00000000-0005-0000-0000-0000E9910000}"/>
    <cellStyle name="Normal 3 2 7 3 9 4" xfId="5944" xr:uid="{00000000-0005-0000-0000-0000EA910000}"/>
    <cellStyle name="Normal 3 2 7 4" xfId="542" xr:uid="{00000000-0005-0000-0000-0000EB910000}"/>
    <cellStyle name="Normal 3 2 7 4 2" xfId="3526" xr:uid="{00000000-0005-0000-0000-0000EC910000}"/>
    <cellStyle name="Normal 3 2 7 4 2 2" xfId="9191" xr:uid="{00000000-0005-0000-0000-0000ED910000}"/>
    <cellStyle name="Normal 3 2 7 4 3" xfId="11659" xr:uid="{00000000-0005-0000-0000-0000EE910000}"/>
    <cellStyle name="Normal 3 2 7 4 4" xfId="4648" xr:uid="{00000000-0005-0000-0000-0000EF910000}"/>
    <cellStyle name="Normal 3 2 7 5" xfId="716" xr:uid="{00000000-0005-0000-0000-0000F0910000}"/>
    <cellStyle name="Normal 3 2 7 5 2" xfId="3700" xr:uid="{00000000-0005-0000-0000-0000F1910000}"/>
    <cellStyle name="Normal 3 2 7 5 2 2" xfId="9192" xr:uid="{00000000-0005-0000-0000-0000F2910000}"/>
    <cellStyle name="Normal 3 2 7 5 3" xfId="11660" xr:uid="{00000000-0005-0000-0000-0000F3910000}"/>
    <cellStyle name="Normal 3 2 7 5 4" xfId="4865" xr:uid="{00000000-0005-0000-0000-0000F4910000}"/>
    <cellStyle name="Normal 3 2 7 6" xfId="890" xr:uid="{00000000-0005-0000-0000-0000F5910000}"/>
    <cellStyle name="Normal 3 2 7 6 2" xfId="3874" xr:uid="{00000000-0005-0000-0000-0000F6910000}"/>
    <cellStyle name="Normal 3 2 7 6 2 2" xfId="9193" xr:uid="{00000000-0005-0000-0000-0000F7910000}"/>
    <cellStyle name="Normal 3 2 7 6 3" xfId="11661" xr:uid="{00000000-0005-0000-0000-0000F8910000}"/>
    <cellStyle name="Normal 3 2 7 6 4" xfId="5039" xr:uid="{00000000-0005-0000-0000-0000F9910000}"/>
    <cellStyle name="Normal 3 2 7 7" xfId="1065" xr:uid="{00000000-0005-0000-0000-0000FA910000}"/>
    <cellStyle name="Normal 3 2 7 7 2" xfId="4049" xr:uid="{00000000-0005-0000-0000-0000FB910000}"/>
    <cellStyle name="Normal 3 2 7 7 2 2" xfId="9194" xr:uid="{00000000-0005-0000-0000-0000FC910000}"/>
    <cellStyle name="Normal 3 2 7 7 3" xfId="11662" xr:uid="{00000000-0005-0000-0000-0000FD910000}"/>
    <cellStyle name="Normal 3 2 7 7 4" xfId="5213" xr:uid="{00000000-0005-0000-0000-0000FE910000}"/>
    <cellStyle name="Normal 3 2 7 8" xfId="1241" xr:uid="{00000000-0005-0000-0000-0000FF910000}"/>
    <cellStyle name="Normal 3 2 7 8 2" xfId="9195" xr:uid="{00000000-0005-0000-0000-000000920000}"/>
    <cellStyle name="Normal 3 2 7 8 3" xfId="11663" xr:uid="{00000000-0005-0000-0000-000001920000}"/>
    <cellStyle name="Normal 3 2 7 8 4" xfId="5387" xr:uid="{00000000-0005-0000-0000-000002920000}"/>
    <cellStyle name="Normal 3 2 7 9" xfId="1415" xr:uid="{00000000-0005-0000-0000-000003920000}"/>
    <cellStyle name="Normal 3 2 7 9 2" xfId="9196" xr:uid="{00000000-0005-0000-0000-000004920000}"/>
    <cellStyle name="Normal 3 2 7 9 3" xfId="11664" xr:uid="{00000000-0005-0000-0000-000005920000}"/>
    <cellStyle name="Normal 3 2 7 9 4" xfId="5593" xr:uid="{00000000-0005-0000-0000-000006920000}"/>
    <cellStyle name="Normal 3 2 8" xfId="353" xr:uid="{00000000-0005-0000-0000-000007920000}"/>
    <cellStyle name="Normal 3 2 8 10" xfId="1767" xr:uid="{00000000-0005-0000-0000-000008920000}"/>
    <cellStyle name="Normal 3 2 8 10 2" xfId="9198" xr:uid="{00000000-0005-0000-0000-000009920000}"/>
    <cellStyle name="Normal 3 2 8 10 3" xfId="11666" xr:uid="{00000000-0005-0000-0000-00000A920000}"/>
    <cellStyle name="Normal 3 2 8 10 4" xfId="5945" xr:uid="{00000000-0005-0000-0000-00000B920000}"/>
    <cellStyle name="Normal 3 2 8 11" xfId="1941" xr:uid="{00000000-0005-0000-0000-00000C920000}"/>
    <cellStyle name="Normal 3 2 8 11 2" xfId="9199" xr:uid="{00000000-0005-0000-0000-00000D920000}"/>
    <cellStyle name="Normal 3 2 8 11 3" xfId="11667" xr:uid="{00000000-0005-0000-0000-00000E920000}"/>
    <cellStyle name="Normal 3 2 8 11 4" xfId="6119" xr:uid="{00000000-0005-0000-0000-00000F920000}"/>
    <cellStyle name="Normal 3 2 8 12" xfId="2115" xr:uid="{00000000-0005-0000-0000-000010920000}"/>
    <cellStyle name="Normal 3 2 8 12 2" xfId="9200" xr:uid="{00000000-0005-0000-0000-000011920000}"/>
    <cellStyle name="Normal 3 2 8 12 3" xfId="11668" xr:uid="{00000000-0005-0000-0000-000012920000}"/>
    <cellStyle name="Normal 3 2 8 12 4" xfId="6293" xr:uid="{00000000-0005-0000-0000-000013920000}"/>
    <cellStyle name="Normal 3 2 8 13" xfId="2291" xr:uid="{00000000-0005-0000-0000-000014920000}"/>
    <cellStyle name="Normal 3 2 8 13 2" xfId="9201" xr:uid="{00000000-0005-0000-0000-000015920000}"/>
    <cellStyle name="Normal 3 2 8 13 3" xfId="11669" xr:uid="{00000000-0005-0000-0000-000016920000}"/>
    <cellStyle name="Normal 3 2 8 13 4" xfId="6467" xr:uid="{00000000-0005-0000-0000-000017920000}"/>
    <cellStyle name="Normal 3 2 8 14" xfId="2465" xr:uid="{00000000-0005-0000-0000-000018920000}"/>
    <cellStyle name="Normal 3 2 8 14 2" xfId="9202" xr:uid="{00000000-0005-0000-0000-000019920000}"/>
    <cellStyle name="Normal 3 2 8 14 3" xfId="11670" xr:uid="{00000000-0005-0000-0000-00001A920000}"/>
    <cellStyle name="Normal 3 2 8 14 4" xfId="6645" xr:uid="{00000000-0005-0000-0000-00001B920000}"/>
    <cellStyle name="Normal 3 2 8 15" xfId="2637" xr:uid="{00000000-0005-0000-0000-00001C920000}"/>
    <cellStyle name="Normal 3 2 8 15 2" xfId="9203" xr:uid="{00000000-0005-0000-0000-00001D920000}"/>
    <cellStyle name="Normal 3 2 8 15 3" xfId="11671" xr:uid="{00000000-0005-0000-0000-00001E920000}"/>
    <cellStyle name="Normal 3 2 8 15 4" xfId="6819" xr:uid="{00000000-0005-0000-0000-00001F920000}"/>
    <cellStyle name="Normal 3 2 8 16" xfId="2807" xr:uid="{00000000-0005-0000-0000-000020920000}"/>
    <cellStyle name="Normal 3 2 8 16 2" xfId="9197" xr:uid="{00000000-0005-0000-0000-000021920000}"/>
    <cellStyle name="Normal 3 2 8 17" xfId="2977" xr:uid="{00000000-0005-0000-0000-000022920000}"/>
    <cellStyle name="Normal 3 2 8 17 2" xfId="11665" xr:uid="{00000000-0005-0000-0000-000023920000}"/>
    <cellStyle name="Normal 3 2 8 18" xfId="3148" xr:uid="{00000000-0005-0000-0000-000024920000}"/>
    <cellStyle name="Normal 3 2 8 18 2" xfId="11931" xr:uid="{00000000-0005-0000-0000-000025920000}"/>
    <cellStyle name="Normal 3 2 8 19" xfId="3356" xr:uid="{00000000-0005-0000-0000-000026920000}"/>
    <cellStyle name="Normal 3 2 8 2" xfId="354" xr:uid="{00000000-0005-0000-0000-000027920000}"/>
    <cellStyle name="Normal 3 2 8 2 10" xfId="1942" xr:uid="{00000000-0005-0000-0000-000028920000}"/>
    <cellStyle name="Normal 3 2 8 2 10 2" xfId="9205" xr:uid="{00000000-0005-0000-0000-000029920000}"/>
    <cellStyle name="Normal 3 2 8 2 10 3" xfId="11673" xr:uid="{00000000-0005-0000-0000-00002A920000}"/>
    <cellStyle name="Normal 3 2 8 2 10 4" xfId="6120" xr:uid="{00000000-0005-0000-0000-00002B920000}"/>
    <cellStyle name="Normal 3 2 8 2 11" xfId="2116" xr:uid="{00000000-0005-0000-0000-00002C920000}"/>
    <cellStyle name="Normal 3 2 8 2 11 2" xfId="9206" xr:uid="{00000000-0005-0000-0000-00002D920000}"/>
    <cellStyle name="Normal 3 2 8 2 11 3" xfId="11674" xr:uid="{00000000-0005-0000-0000-00002E920000}"/>
    <cellStyle name="Normal 3 2 8 2 11 4" xfId="6294" xr:uid="{00000000-0005-0000-0000-00002F920000}"/>
    <cellStyle name="Normal 3 2 8 2 12" xfId="2292" xr:uid="{00000000-0005-0000-0000-000030920000}"/>
    <cellStyle name="Normal 3 2 8 2 12 2" xfId="9207" xr:uid="{00000000-0005-0000-0000-000031920000}"/>
    <cellStyle name="Normal 3 2 8 2 12 3" xfId="11675" xr:uid="{00000000-0005-0000-0000-000032920000}"/>
    <cellStyle name="Normal 3 2 8 2 12 4" xfId="6468" xr:uid="{00000000-0005-0000-0000-000033920000}"/>
    <cellStyle name="Normal 3 2 8 2 13" xfId="2466" xr:uid="{00000000-0005-0000-0000-000034920000}"/>
    <cellStyle name="Normal 3 2 8 2 13 2" xfId="9208" xr:uid="{00000000-0005-0000-0000-000035920000}"/>
    <cellStyle name="Normal 3 2 8 2 13 3" xfId="11676" xr:uid="{00000000-0005-0000-0000-000036920000}"/>
    <cellStyle name="Normal 3 2 8 2 13 4" xfId="6646" xr:uid="{00000000-0005-0000-0000-000037920000}"/>
    <cellStyle name="Normal 3 2 8 2 14" xfId="2638" xr:uid="{00000000-0005-0000-0000-000038920000}"/>
    <cellStyle name="Normal 3 2 8 2 14 2" xfId="9209" xr:uid="{00000000-0005-0000-0000-000039920000}"/>
    <cellStyle name="Normal 3 2 8 2 14 3" xfId="11677" xr:uid="{00000000-0005-0000-0000-00003A920000}"/>
    <cellStyle name="Normal 3 2 8 2 14 4" xfId="6820" xr:uid="{00000000-0005-0000-0000-00003B920000}"/>
    <cellStyle name="Normal 3 2 8 2 15" xfId="2808" xr:uid="{00000000-0005-0000-0000-00003C920000}"/>
    <cellStyle name="Normal 3 2 8 2 15 2" xfId="9204" xr:uid="{00000000-0005-0000-0000-00003D920000}"/>
    <cellStyle name="Normal 3 2 8 2 16" xfId="2978" xr:uid="{00000000-0005-0000-0000-00003E920000}"/>
    <cellStyle name="Normal 3 2 8 2 16 2" xfId="11672" xr:uid="{00000000-0005-0000-0000-00003F920000}"/>
    <cellStyle name="Normal 3 2 8 2 17" xfId="3149" xr:uid="{00000000-0005-0000-0000-000040920000}"/>
    <cellStyle name="Normal 3 2 8 2 17 2" xfId="11932" xr:uid="{00000000-0005-0000-0000-000041920000}"/>
    <cellStyle name="Normal 3 2 8 2 18" xfId="3357" xr:uid="{00000000-0005-0000-0000-000042920000}"/>
    <cellStyle name="Normal 3 2 8 2 19" xfId="4226" xr:uid="{00000000-0005-0000-0000-000043920000}"/>
    <cellStyle name="Normal 3 2 8 2 2" xfId="547" xr:uid="{00000000-0005-0000-0000-000044920000}"/>
    <cellStyle name="Normal 3 2 8 2 2 2" xfId="3531" xr:uid="{00000000-0005-0000-0000-000045920000}"/>
    <cellStyle name="Normal 3 2 8 2 2 2 2" xfId="9210" xr:uid="{00000000-0005-0000-0000-000046920000}"/>
    <cellStyle name="Normal 3 2 8 2 2 3" xfId="11678" xr:uid="{00000000-0005-0000-0000-000047920000}"/>
    <cellStyle name="Normal 3 2 8 2 2 4" xfId="4653" xr:uid="{00000000-0005-0000-0000-000048920000}"/>
    <cellStyle name="Normal 3 2 8 2 20" xfId="4398" xr:uid="{00000000-0005-0000-0000-000049920000}"/>
    <cellStyle name="Normal 3 2 8 2 3" xfId="721" xr:uid="{00000000-0005-0000-0000-00004A920000}"/>
    <cellStyle name="Normal 3 2 8 2 3 2" xfId="3705" xr:uid="{00000000-0005-0000-0000-00004B920000}"/>
    <cellStyle name="Normal 3 2 8 2 3 2 2" xfId="9211" xr:uid="{00000000-0005-0000-0000-00004C920000}"/>
    <cellStyle name="Normal 3 2 8 2 3 3" xfId="11679" xr:uid="{00000000-0005-0000-0000-00004D920000}"/>
    <cellStyle name="Normal 3 2 8 2 3 4" xfId="4870" xr:uid="{00000000-0005-0000-0000-00004E920000}"/>
    <cellStyle name="Normal 3 2 8 2 4" xfId="895" xr:uid="{00000000-0005-0000-0000-00004F920000}"/>
    <cellStyle name="Normal 3 2 8 2 4 2" xfId="3879" xr:uid="{00000000-0005-0000-0000-000050920000}"/>
    <cellStyle name="Normal 3 2 8 2 4 2 2" xfId="9212" xr:uid="{00000000-0005-0000-0000-000051920000}"/>
    <cellStyle name="Normal 3 2 8 2 4 3" xfId="11680" xr:uid="{00000000-0005-0000-0000-000052920000}"/>
    <cellStyle name="Normal 3 2 8 2 4 4" xfId="5044" xr:uid="{00000000-0005-0000-0000-000053920000}"/>
    <cellStyle name="Normal 3 2 8 2 5" xfId="1070" xr:uid="{00000000-0005-0000-0000-000054920000}"/>
    <cellStyle name="Normal 3 2 8 2 5 2" xfId="4054" xr:uid="{00000000-0005-0000-0000-000055920000}"/>
    <cellStyle name="Normal 3 2 8 2 5 2 2" xfId="9213" xr:uid="{00000000-0005-0000-0000-000056920000}"/>
    <cellStyle name="Normal 3 2 8 2 5 3" xfId="11681" xr:uid="{00000000-0005-0000-0000-000057920000}"/>
    <cellStyle name="Normal 3 2 8 2 5 4" xfId="5218" xr:uid="{00000000-0005-0000-0000-000058920000}"/>
    <cellStyle name="Normal 3 2 8 2 6" xfId="1246" xr:uid="{00000000-0005-0000-0000-000059920000}"/>
    <cellStyle name="Normal 3 2 8 2 6 2" xfId="9214" xr:uid="{00000000-0005-0000-0000-00005A920000}"/>
    <cellStyle name="Normal 3 2 8 2 6 3" xfId="11682" xr:uid="{00000000-0005-0000-0000-00005B920000}"/>
    <cellStyle name="Normal 3 2 8 2 6 4" xfId="5392" xr:uid="{00000000-0005-0000-0000-00005C920000}"/>
    <cellStyle name="Normal 3 2 8 2 7" xfId="1420" xr:uid="{00000000-0005-0000-0000-00005D920000}"/>
    <cellStyle name="Normal 3 2 8 2 7 2" xfId="9215" xr:uid="{00000000-0005-0000-0000-00005E920000}"/>
    <cellStyle name="Normal 3 2 8 2 7 3" xfId="11683" xr:uid="{00000000-0005-0000-0000-00005F920000}"/>
    <cellStyle name="Normal 3 2 8 2 7 4" xfId="5598" xr:uid="{00000000-0005-0000-0000-000060920000}"/>
    <cellStyle name="Normal 3 2 8 2 8" xfId="1594" xr:uid="{00000000-0005-0000-0000-000061920000}"/>
    <cellStyle name="Normal 3 2 8 2 8 2" xfId="9216" xr:uid="{00000000-0005-0000-0000-000062920000}"/>
    <cellStyle name="Normal 3 2 8 2 8 3" xfId="11684" xr:uid="{00000000-0005-0000-0000-000063920000}"/>
    <cellStyle name="Normal 3 2 8 2 8 4" xfId="5772" xr:uid="{00000000-0005-0000-0000-000064920000}"/>
    <cellStyle name="Normal 3 2 8 2 9" xfId="1768" xr:uid="{00000000-0005-0000-0000-000065920000}"/>
    <cellStyle name="Normal 3 2 8 2 9 2" xfId="9217" xr:uid="{00000000-0005-0000-0000-000066920000}"/>
    <cellStyle name="Normal 3 2 8 2 9 3" xfId="11685" xr:uid="{00000000-0005-0000-0000-000067920000}"/>
    <cellStyle name="Normal 3 2 8 2 9 4" xfId="5946" xr:uid="{00000000-0005-0000-0000-000068920000}"/>
    <cellStyle name="Normal 3 2 8 20" xfId="4225" xr:uid="{00000000-0005-0000-0000-000069920000}"/>
    <cellStyle name="Normal 3 2 8 21" xfId="4397" xr:uid="{00000000-0005-0000-0000-00006A920000}"/>
    <cellStyle name="Normal 3 2 8 3" xfId="546" xr:uid="{00000000-0005-0000-0000-00006B920000}"/>
    <cellStyle name="Normal 3 2 8 3 2" xfId="3530" xr:uid="{00000000-0005-0000-0000-00006C920000}"/>
    <cellStyle name="Normal 3 2 8 3 2 2" xfId="9218" xr:uid="{00000000-0005-0000-0000-00006D920000}"/>
    <cellStyle name="Normal 3 2 8 3 3" xfId="11686" xr:uid="{00000000-0005-0000-0000-00006E920000}"/>
    <cellStyle name="Normal 3 2 8 3 4" xfId="4652" xr:uid="{00000000-0005-0000-0000-00006F920000}"/>
    <cellStyle name="Normal 3 2 8 4" xfId="720" xr:uid="{00000000-0005-0000-0000-000070920000}"/>
    <cellStyle name="Normal 3 2 8 4 2" xfId="3704" xr:uid="{00000000-0005-0000-0000-000071920000}"/>
    <cellStyle name="Normal 3 2 8 4 2 2" xfId="9219" xr:uid="{00000000-0005-0000-0000-000072920000}"/>
    <cellStyle name="Normal 3 2 8 4 3" xfId="11687" xr:uid="{00000000-0005-0000-0000-000073920000}"/>
    <cellStyle name="Normal 3 2 8 4 4" xfId="4869" xr:uid="{00000000-0005-0000-0000-000074920000}"/>
    <cellStyle name="Normal 3 2 8 5" xfId="894" xr:uid="{00000000-0005-0000-0000-000075920000}"/>
    <cellStyle name="Normal 3 2 8 5 2" xfId="3878" xr:uid="{00000000-0005-0000-0000-000076920000}"/>
    <cellStyle name="Normal 3 2 8 5 2 2" xfId="9220" xr:uid="{00000000-0005-0000-0000-000077920000}"/>
    <cellStyle name="Normal 3 2 8 5 3" xfId="11688" xr:uid="{00000000-0005-0000-0000-000078920000}"/>
    <cellStyle name="Normal 3 2 8 5 4" xfId="5043" xr:uid="{00000000-0005-0000-0000-000079920000}"/>
    <cellStyle name="Normal 3 2 8 6" xfId="1069" xr:uid="{00000000-0005-0000-0000-00007A920000}"/>
    <cellStyle name="Normal 3 2 8 6 2" xfId="4053" xr:uid="{00000000-0005-0000-0000-00007B920000}"/>
    <cellStyle name="Normal 3 2 8 6 2 2" xfId="9221" xr:uid="{00000000-0005-0000-0000-00007C920000}"/>
    <cellStyle name="Normal 3 2 8 6 3" xfId="11689" xr:uid="{00000000-0005-0000-0000-00007D920000}"/>
    <cellStyle name="Normal 3 2 8 6 4" xfId="5217" xr:uid="{00000000-0005-0000-0000-00007E920000}"/>
    <cellStyle name="Normal 3 2 8 7" xfId="1245" xr:uid="{00000000-0005-0000-0000-00007F920000}"/>
    <cellStyle name="Normal 3 2 8 7 2" xfId="9222" xr:uid="{00000000-0005-0000-0000-000080920000}"/>
    <cellStyle name="Normal 3 2 8 7 3" xfId="11690" xr:uid="{00000000-0005-0000-0000-000081920000}"/>
    <cellStyle name="Normal 3 2 8 7 4" xfId="5391" xr:uid="{00000000-0005-0000-0000-000082920000}"/>
    <cellStyle name="Normal 3 2 8 8" xfId="1419" xr:uid="{00000000-0005-0000-0000-000083920000}"/>
    <cellStyle name="Normal 3 2 8 8 2" xfId="9223" xr:uid="{00000000-0005-0000-0000-000084920000}"/>
    <cellStyle name="Normal 3 2 8 8 3" xfId="11691" xr:uid="{00000000-0005-0000-0000-000085920000}"/>
    <cellStyle name="Normal 3 2 8 8 4" xfId="5597" xr:uid="{00000000-0005-0000-0000-000086920000}"/>
    <cellStyle name="Normal 3 2 8 9" xfId="1593" xr:uid="{00000000-0005-0000-0000-000087920000}"/>
    <cellStyle name="Normal 3 2 8 9 2" xfId="9224" xr:uid="{00000000-0005-0000-0000-000088920000}"/>
    <cellStyle name="Normal 3 2 8 9 3" xfId="11692" xr:uid="{00000000-0005-0000-0000-000089920000}"/>
    <cellStyle name="Normal 3 2 8 9 4" xfId="5771" xr:uid="{00000000-0005-0000-0000-00008A920000}"/>
    <cellStyle name="Normal 3 2 9" xfId="355" xr:uid="{00000000-0005-0000-0000-00008B920000}"/>
    <cellStyle name="Normal 3 2 9 10" xfId="1943" xr:uid="{00000000-0005-0000-0000-00008C920000}"/>
    <cellStyle name="Normal 3 2 9 10 2" xfId="9226" xr:uid="{00000000-0005-0000-0000-00008D920000}"/>
    <cellStyle name="Normal 3 2 9 10 3" xfId="11694" xr:uid="{00000000-0005-0000-0000-00008E920000}"/>
    <cellStyle name="Normal 3 2 9 10 4" xfId="6121" xr:uid="{00000000-0005-0000-0000-00008F920000}"/>
    <cellStyle name="Normal 3 2 9 11" xfId="2117" xr:uid="{00000000-0005-0000-0000-000090920000}"/>
    <cellStyle name="Normal 3 2 9 11 2" xfId="9227" xr:uid="{00000000-0005-0000-0000-000091920000}"/>
    <cellStyle name="Normal 3 2 9 11 3" xfId="11695" xr:uid="{00000000-0005-0000-0000-000092920000}"/>
    <cellStyle name="Normal 3 2 9 11 4" xfId="6295" xr:uid="{00000000-0005-0000-0000-000093920000}"/>
    <cellStyle name="Normal 3 2 9 12" xfId="2293" xr:uid="{00000000-0005-0000-0000-000094920000}"/>
    <cellStyle name="Normal 3 2 9 12 2" xfId="9228" xr:uid="{00000000-0005-0000-0000-000095920000}"/>
    <cellStyle name="Normal 3 2 9 12 3" xfId="11696" xr:uid="{00000000-0005-0000-0000-000096920000}"/>
    <cellStyle name="Normal 3 2 9 12 4" xfId="6469" xr:uid="{00000000-0005-0000-0000-000097920000}"/>
    <cellStyle name="Normal 3 2 9 13" xfId="2467" xr:uid="{00000000-0005-0000-0000-000098920000}"/>
    <cellStyle name="Normal 3 2 9 13 2" xfId="9229" xr:uid="{00000000-0005-0000-0000-000099920000}"/>
    <cellStyle name="Normal 3 2 9 13 3" xfId="11697" xr:uid="{00000000-0005-0000-0000-00009A920000}"/>
    <cellStyle name="Normal 3 2 9 13 4" xfId="6647" xr:uid="{00000000-0005-0000-0000-00009B920000}"/>
    <cellStyle name="Normal 3 2 9 14" xfId="2639" xr:uid="{00000000-0005-0000-0000-00009C920000}"/>
    <cellStyle name="Normal 3 2 9 14 2" xfId="9230" xr:uid="{00000000-0005-0000-0000-00009D920000}"/>
    <cellStyle name="Normal 3 2 9 14 3" xfId="11698" xr:uid="{00000000-0005-0000-0000-00009E920000}"/>
    <cellStyle name="Normal 3 2 9 14 4" xfId="6821" xr:uid="{00000000-0005-0000-0000-00009F920000}"/>
    <cellStyle name="Normal 3 2 9 15" xfId="2809" xr:uid="{00000000-0005-0000-0000-0000A0920000}"/>
    <cellStyle name="Normal 3 2 9 15 2" xfId="9225" xr:uid="{00000000-0005-0000-0000-0000A1920000}"/>
    <cellStyle name="Normal 3 2 9 16" xfId="2979" xr:uid="{00000000-0005-0000-0000-0000A2920000}"/>
    <cellStyle name="Normal 3 2 9 16 2" xfId="11693" xr:uid="{00000000-0005-0000-0000-0000A3920000}"/>
    <cellStyle name="Normal 3 2 9 17" xfId="3150" xr:uid="{00000000-0005-0000-0000-0000A4920000}"/>
    <cellStyle name="Normal 3 2 9 17 2" xfId="11933" xr:uid="{00000000-0005-0000-0000-0000A5920000}"/>
    <cellStyle name="Normal 3 2 9 18" xfId="3358" xr:uid="{00000000-0005-0000-0000-0000A6920000}"/>
    <cellStyle name="Normal 3 2 9 19" xfId="4227" xr:uid="{00000000-0005-0000-0000-0000A7920000}"/>
    <cellStyle name="Normal 3 2 9 2" xfId="548" xr:uid="{00000000-0005-0000-0000-0000A8920000}"/>
    <cellStyle name="Normal 3 2 9 2 2" xfId="3532" xr:uid="{00000000-0005-0000-0000-0000A9920000}"/>
    <cellStyle name="Normal 3 2 9 2 2 2" xfId="9231" xr:uid="{00000000-0005-0000-0000-0000AA920000}"/>
    <cellStyle name="Normal 3 2 9 2 3" xfId="11699" xr:uid="{00000000-0005-0000-0000-0000AB920000}"/>
    <cellStyle name="Normal 3 2 9 2 4" xfId="4654" xr:uid="{00000000-0005-0000-0000-0000AC920000}"/>
    <cellStyle name="Normal 3 2 9 20" xfId="4399" xr:uid="{00000000-0005-0000-0000-0000AD920000}"/>
    <cellStyle name="Normal 3 2 9 3" xfId="722" xr:uid="{00000000-0005-0000-0000-0000AE920000}"/>
    <cellStyle name="Normal 3 2 9 3 2" xfId="3706" xr:uid="{00000000-0005-0000-0000-0000AF920000}"/>
    <cellStyle name="Normal 3 2 9 3 2 2" xfId="9232" xr:uid="{00000000-0005-0000-0000-0000B0920000}"/>
    <cellStyle name="Normal 3 2 9 3 3" xfId="11700" xr:uid="{00000000-0005-0000-0000-0000B1920000}"/>
    <cellStyle name="Normal 3 2 9 3 4" xfId="4871" xr:uid="{00000000-0005-0000-0000-0000B2920000}"/>
    <cellStyle name="Normal 3 2 9 4" xfId="896" xr:uid="{00000000-0005-0000-0000-0000B3920000}"/>
    <cellStyle name="Normal 3 2 9 4 2" xfId="3880" xr:uid="{00000000-0005-0000-0000-0000B4920000}"/>
    <cellStyle name="Normal 3 2 9 4 2 2" xfId="9233" xr:uid="{00000000-0005-0000-0000-0000B5920000}"/>
    <cellStyle name="Normal 3 2 9 4 3" xfId="11701" xr:uid="{00000000-0005-0000-0000-0000B6920000}"/>
    <cellStyle name="Normal 3 2 9 4 4" xfId="5045" xr:uid="{00000000-0005-0000-0000-0000B7920000}"/>
    <cellStyle name="Normal 3 2 9 5" xfId="1071" xr:uid="{00000000-0005-0000-0000-0000B8920000}"/>
    <cellStyle name="Normal 3 2 9 5 2" xfId="4055" xr:uid="{00000000-0005-0000-0000-0000B9920000}"/>
    <cellStyle name="Normal 3 2 9 5 2 2" xfId="9234" xr:uid="{00000000-0005-0000-0000-0000BA920000}"/>
    <cellStyle name="Normal 3 2 9 5 3" xfId="11702" xr:uid="{00000000-0005-0000-0000-0000BB920000}"/>
    <cellStyle name="Normal 3 2 9 5 4" xfId="5219" xr:uid="{00000000-0005-0000-0000-0000BC920000}"/>
    <cellStyle name="Normal 3 2 9 6" xfId="1247" xr:uid="{00000000-0005-0000-0000-0000BD920000}"/>
    <cellStyle name="Normal 3 2 9 6 2" xfId="9235" xr:uid="{00000000-0005-0000-0000-0000BE920000}"/>
    <cellStyle name="Normal 3 2 9 6 3" xfId="11703" xr:uid="{00000000-0005-0000-0000-0000BF920000}"/>
    <cellStyle name="Normal 3 2 9 6 4" xfId="5393" xr:uid="{00000000-0005-0000-0000-0000C0920000}"/>
    <cellStyle name="Normal 3 2 9 7" xfId="1421" xr:uid="{00000000-0005-0000-0000-0000C1920000}"/>
    <cellStyle name="Normal 3 2 9 7 2" xfId="9236" xr:uid="{00000000-0005-0000-0000-0000C2920000}"/>
    <cellStyle name="Normal 3 2 9 7 3" xfId="11704" xr:uid="{00000000-0005-0000-0000-0000C3920000}"/>
    <cellStyle name="Normal 3 2 9 7 4" xfId="5599" xr:uid="{00000000-0005-0000-0000-0000C4920000}"/>
    <cellStyle name="Normal 3 2 9 8" xfId="1595" xr:uid="{00000000-0005-0000-0000-0000C5920000}"/>
    <cellStyle name="Normal 3 2 9 8 2" xfId="9237" xr:uid="{00000000-0005-0000-0000-0000C6920000}"/>
    <cellStyle name="Normal 3 2 9 8 3" xfId="11705" xr:uid="{00000000-0005-0000-0000-0000C7920000}"/>
    <cellStyle name="Normal 3 2 9 8 4" xfId="5773" xr:uid="{00000000-0005-0000-0000-0000C8920000}"/>
    <cellStyle name="Normal 3 2 9 9" xfId="1769" xr:uid="{00000000-0005-0000-0000-0000C9920000}"/>
    <cellStyle name="Normal 3 2 9 9 2" xfId="9238" xr:uid="{00000000-0005-0000-0000-0000CA920000}"/>
    <cellStyle name="Normal 3 2 9 9 3" xfId="11706" xr:uid="{00000000-0005-0000-0000-0000CB920000}"/>
    <cellStyle name="Normal 3 2 9 9 4" xfId="5947" xr:uid="{00000000-0005-0000-0000-0000CC920000}"/>
    <cellStyle name="Normal 3 3" xfId="85" xr:uid="{00000000-0005-0000-0000-0000CD920000}"/>
    <cellStyle name="Normal 3 3 2" xfId="4655" xr:uid="{00000000-0005-0000-0000-0000CE920000}"/>
    <cellStyle name="Normal 3 3 2 2" xfId="25002" xr:uid="{00000000-0005-0000-0000-0000CF920000}"/>
    <cellStyle name="Normal 3 3 3" xfId="24782" xr:uid="{00000000-0005-0000-0000-0000D0920000}"/>
    <cellStyle name="Normal 3 4" xfId="104" xr:uid="{00000000-0005-0000-0000-0000D1920000}"/>
    <cellStyle name="Normal 3 4 2" xfId="128" xr:uid="{00000000-0005-0000-0000-0000D2920000}"/>
    <cellStyle name="Normal 3 4 2 2" xfId="4657" xr:uid="{00000000-0005-0000-0000-0000D3920000}"/>
    <cellStyle name="Normal 3 4 2 2 2" xfId="25004" xr:uid="{00000000-0005-0000-0000-0000D4920000}"/>
    <cellStyle name="Normal 3 4 2 3" xfId="24800" xr:uid="{00000000-0005-0000-0000-0000D5920000}"/>
    <cellStyle name="Normal 3 4 3" xfId="4656" xr:uid="{00000000-0005-0000-0000-0000D6920000}"/>
    <cellStyle name="Normal 3 4 3 2" xfId="25003" xr:uid="{00000000-0005-0000-0000-0000D7920000}"/>
    <cellStyle name="Normal 3 4 4" xfId="24792" xr:uid="{00000000-0005-0000-0000-0000D8920000}"/>
    <cellStyle name="Normal 3 5" xfId="37959" xr:uid="{00000000-0005-0000-0000-0000D9920000}"/>
    <cellStyle name="Normal 3 6" xfId="54" xr:uid="{00000000-0005-0000-0000-0000DA920000}"/>
    <cellStyle name="Normal 30" xfId="37998" xr:uid="{00000000-0005-0000-0000-0000DB920000}"/>
    <cellStyle name="Normal 31" xfId="38000" xr:uid="{00000000-0005-0000-0000-0000DC920000}"/>
    <cellStyle name="Normal 32" xfId="16" xr:uid="{00000000-0005-0000-0000-0000DD920000}"/>
    <cellStyle name="Normal 36" xfId="37951" xr:uid="{00000000-0005-0000-0000-0000DE920000}"/>
    <cellStyle name="Normal 39" xfId="37953" xr:uid="{00000000-0005-0000-0000-0000DF920000}"/>
    <cellStyle name="Normal 4" xfId="13" xr:uid="{00000000-0005-0000-0000-0000E0920000}"/>
    <cellStyle name="Normal 4 11" xfId="38003" xr:uid="{00000000-0005-0000-0000-0000E1920000}"/>
    <cellStyle name="Normal 4 2" xfId="356" xr:uid="{00000000-0005-0000-0000-0000E2920000}"/>
    <cellStyle name="Normal 4 2 2" xfId="4659" xr:uid="{00000000-0005-0000-0000-0000E3920000}"/>
    <cellStyle name="Normal 4 2 2 2" xfId="25006" xr:uid="{00000000-0005-0000-0000-0000E4920000}"/>
    <cellStyle name="Normal 4 2 3" xfId="24855" xr:uid="{00000000-0005-0000-0000-0000E5920000}"/>
    <cellStyle name="Normal 4 3" xfId="4658" xr:uid="{00000000-0005-0000-0000-0000E6920000}"/>
    <cellStyle name="Normal 4 3 2" xfId="25005" xr:uid="{00000000-0005-0000-0000-0000E7920000}"/>
    <cellStyle name="Normal 4 4" xfId="23256" xr:uid="{00000000-0005-0000-0000-0000E8920000}"/>
    <cellStyle name="Normal 4 5" xfId="24460" xr:uid="{00000000-0005-0000-0000-0000E9920000}"/>
    <cellStyle name="Normal 4 9" xfId="37960" xr:uid="{00000000-0005-0000-0000-0000EA920000}"/>
    <cellStyle name="Normal 44" xfId="37954" xr:uid="{00000000-0005-0000-0000-0000EB920000}"/>
    <cellStyle name="Normal 5" xfId="357" xr:uid="{00000000-0005-0000-0000-0000EC920000}"/>
    <cellStyle name="Normal 5 2" xfId="358" xr:uid="{00000000-0005-0000-0000-0000ED920000}"/>
    <cellStyle name="Normal 5 2 10" xfId="1770" xr:uid="{00000000-0005-0000-0000-0000EE920000}"/>
    <cellStyle name="Normal 5 2 10 2" xfId="9240" xr:uid="{00000000-0005-0000-0000-0000EF920000}"/>
    <cellStyle name="Normal 5 2 10 3" xfId="11708" xr:uid="{00000000-0005-0000-0000-0000F0920000}"/>
    <cellStyle name="Normal 5 2 10 4" xfId="5948" xr:uid="{00000000-0005-0000-0000-0000F1920000}"/>
    <cellStyle name="Normal 5 2 11" xfId="1944" xr:uid="{00000000-0005-0000-0000-0000F2920000}"/>
    <cellStyle name="Normal 5 2 11 2" xfId="9241" xr:uid="{00000000-0005-0000-0000-0000F3920000}"/>
    <cellStyle name="Normal 5 2 11 3" xfId="11709" xr:uid="{00000000-0005-0000-0000-0000F4920000}"/>
    <cellStyle name="Normal 5 2 11 4" xfId="6122" xr:uid="{00000000-0005-0000-0000-0000F5920000}"/>
    <cellStyle name="Normal 5 2 12" xfId="2118" xr:uid="{00000000-0005-0000-0000-0000F6920000}"/>
    <cellStyle name="Normal 5 2 12 2" xfId="9242" xr:uid="{00000000-0005-0000-0000-0000F7920000}"/>
    <cellStyle name="Normal 5 2 12 3" xfId="11710" xr:uid="{00000000-0005-0000-0000-0000F8920000}"/>
    <cellStyle name="Normal 5 2 12 4" xfId="6296" xr:uid="{00000000-0005-0000-0000-0000F9920000}"/>
    <cellStyle name="Normal 5 2 13" xfId="2294" xr:uid="{00000000-0005-0000-0000-0000FA920000}"/>
    <cellStyle name="Normal 5 2 13 2" xfId="9243" xr:uid="{00000000-0005-0000-0000-0000FB920000}"/>
    <cellStyle name="Normal 5 2 13 3" xfId="11711" xr:uid="{00000000-0005-0000-0000-0000FC920000}"/>
    <cellStyle name="Normal 5 2 13 4" xfId="6470" xr:uid="{00000000-0005-0000-0000-0000FD920000}"/>
    <cellStyle name="Normal 5 2 14" xfId="2468" xr:uid="{00000000-0005-0000-0000-0000FE920000}"/>
    <cellStyle name="Normal 5 2 14 2" xfId="9244" xr:uid="{00000000-0005-0000-0000-0000FF920000}"/>
    <cellStyle name="Normal 5 2 14 3" xfId="11712" xr:uid="{00000000-0005-0000-0000-000000930000}"/>
    <cellStyle name="Normal 5 2 14 4" xfId="6648" xr:uid="{00000000-0005-0000-0000-000001930000}"/>
    <cellStyle name="Normal 5 2 15" xfId="2640" xr:uid="{00000000-0005-0000-0000-000002930000}"/>
    <cellStyle name="Normal 5 2 15 2" xfId="9245" xr:uid="{00000000-0005-0000-0000-000003930000}"/>
    <cellStyle name="Normal 5 2 15 3" xfId="11713" xr:uid="{00000000-0005-0000-0000-000004930000}"/>
    <cellStyle name="Normal 5 2 15 4" xfId="6822" xr:uid="{00000000-0005-0000-0000-000005930000}"/>
    <cellStyle name="Normal 5 2 16" xfId="2810" xr:uid="{00000000-0005-0000-0000-000006930000}"/>
    <cellStyle name="Normal 5 2 16 2" xfId="9239" xr:uid="{00000000-0005-0000-0000-000007930000}"/>
    <cellStyle name="Normal 5 2 17" xfId="2980" xr:uid="{00000000-0005-0000-0000-000008930000}"/>
    <cellStyle name="Normal 5 2 17 2" xfId="11707" xr:uid="{00000000-0005-0000-0000-000009930000}"/>
    <cellStyle name="Normal 5 2 18" xfId="3151" xr:uid="{00000000-0005-0000-0000-00000A930000}"/>
    <cellStyle name="Normal 5 2 18 2" xfId="11934" xr:uid="{00000000-0005-0000-0000-00000B930000}"/>
    <cellStyle name="Normal 5 2 19" xfId="3359" xr:uid="{00000000-0005-0000-0000-00000C930000}"/>
    <cellStyle name="Normal 5 2 2" xfId="359" xr:uid="{00000000-0005-0000-0000-00000D930000}"/>
    <cellStyle name="Normal 5 2 2 10" xfId="1945" xr:uid="{00000000-0005-0000-0000-00000E930000}"/>
    <cellStyle name="Normal 5 2 2 10 2" xfId="9247" xr:uid="{00000000-0005-0000-0000-00000F930000}"/>
    <cellStyle name="Normal 5 2 2 10 3" xfId="11715" xr:uid="{00000000-0005-0000-0000-000010930000}"/>
    <cellStyle name="Normal 5 2 2 10 4" xfId="6123" xr:uid="{00000000-0005-0000-0000-000011930000}"/>
    <cellStyle name="Normal 5 2 2 11" xfId="2119" xr:uid="{00000000-0005-0000-0000-000012930000}"/>
    <cellStyle name="Normal 5 2 2 11 2" xfId="9248" xr:uid="{00000000-0005-0000-0000-000013930000}"/>
    <cellStyle name="Normal 5 2 2 11 3" xfId="11716" xr:uid="{00000000-0005-0000-0000-000014930000}"/>
    <cellStyle name="Normal 5 2 2 11 4" xfId="6297" xr:uid="{00000000-0005-0000-0000-000015930000}"/>
    <cellStyle name="Normal 5 2 2 12" xfId="2295" xr:uid="{00000000-0005-0000-0000-000016930000}"/>
    <cellStyle name="Normal 5 2 2 12 2" xfId="9249" xr:uid="{00000000-0005-0000-0000-000017930000}"/>
    <cellStyle name="Normal 5 2 2 12 3" xfId="11717" xr:uid="{00000000-0005-0000-0000-000018930000}"/>
    <cellStyle name="Normal 5 2 2 12 4" xfId="6471" xr:uid="{00000000-0005-0000-0000-000019930000}"/>
    <cellStyle name="Normal 5 2 2 13" xfId="2469" xr:uid="{00000000-0005-0000-0000-00001A930000}"/>
    <cellStyle name="Normal 5 2 2 13 2" xfId="9250" xr:uid="{00000000-0005-0000-0000-00001B930000}"/>
    <cellStyle name="Normal 5 2 2 13 3" xfId="11718" xr:uid="{00000000-0005-0000-0000-00001C930000}"/>
    <cellStyle name="Normal 5 2 2 13 4" xfId="6649" xr:uid="{00000000-0005-0000-0000-00001D930000}"/>
    <cellStyle name="Normal 5 2 2 14" xfId="2641" xr:uid="{00000000-0005-0000-0000-00001E930000}"/>
    <cellStyle name="Normal 5 2 2 14 2" xfId="9251" xr:uid="{00000000-0005-0000-0000-00001F930000}"/>
    <cellStyle name="Normal 5 2 2 14 3" xfId="11719" xr:uid="{00000000-0005-0000-0000-000020930000}"/>
    <cellStyle name="Normal 5 2 2 14 4" xfId="6823" xr:uid="{00000000-0005-0000-0000-000021930000}"/>
    <cellStyle name="Normal 5 2 2 15" xfId="2811" xr:uid="{00000000-0005-0000-0000-000022930000}"/>
    <cellStyle name="Normal 5 2 2 15 2" xfId="9246" xr:uid="{00000000-0005-0000-0000-000023930000}"/>
    <cellStyle name="Normal 5 2 2 16" xfId="2981" xr:uid="{00000000-0005-0000-0000-000024930000}"/>
    <cellStyle name="Normal 5 2 2 16 2" xfId="11714" xr:uid="{00000000-0005-0000-0000-000025930000}"/>
    <cellStyle name="Normal 5 2 2 17" xfId="3152" xr:uid="{00000000-0005-0000-0000-000026930000}"/>
    <cellStyle name="Normal 5 2 2 17 2" xfId="11935" xr:uid="{00000000-0005-0000-0000-000027930000}"/>
    <cellStyle name="Normal 5 2 2 18" xfId="3360" xr:uid="{00000000-0005-0000-0000-000028930000}"/>
    <cellStyle name="Normal 5 2 2 19" xfId="4229" xr:uid="{00000000-0005-0000-0000-000029930000}"/>
    <cellStyle name="Normal 5 2 2 2" xfId="550" xr:uid="{00000000-0005-0000-0000-00002A930000}"/>
    <cellStyle name="Normal 5 2 2 2 2" xfId="3534" xr:uid="{00000000-0005-0000-0000-00002B930000}"/>
    <cellStyle name="Normal 5 2 2 2 2 2" xfId="9252" xr:uid="{00000000-0005-0000-0000-00002C930000}"/>
    <cellStyle name="Normal 5 2 2 2 3" xfId="11720" xr:uid="{00000000-0005-0000-0000-00002D930000}"/>
    <cellStyle name="Normal 5 2 2 2 4" xfId="4662" xr:uid="{00000000-0005-0000-0000-00002E930000}"/>
    <cellStyle name="Normal 5 2 2 20" xfId="4401" xr:uid="{00000000-0005-0000-0000-00002F930000}"/>
    <cellStyle name="Normal 5 2 2 3" xfId="724" xr:uid="{00000000-0005-0000-0000-000030930000}"/>
    <cellStyle name="Normal 5 2 2 3 2" xfId="3708" xr:uid="{00000000-0005-0000-0000-000031930000}"/>
    <cellStyle name="Normal 5 2 2 3 2 2" xfId="9253" xr:uid="{00000000-0005-0000-0000-000032930000}"/>
    <cellStyle name="Normal 5 2 2 3 3" xfId="11721" xr:uid="{00000000-0005-0000-0000-000033930000}"/>
    <cellStyle name="Normal 5 2 2 3 4" xfId="4873" xr:uid="{00000000-0005-0000-0000-000034930000}"/>
    <cellStyle name="Normal 5 2 2 4" xfId="898" xr:uid="{00000000-0005-0000-0000-000035930000}"/>
    <cellStyle name="Normal 5 2 2 4 2" xfId="3882" xr:uid="{00000000-0005-0000-0000-000036930000}"/>
    <cellStyle name="Normal 5 2 2 4 2 2" xfId="9254" xr:uid="{00000000-0005-0000-0000-000037930000}"/>
    <cellStyle name="Normal 5 2 2 4 3" xfId="11722" xr:uid="{00000000-0005-0000-0000-000038930000}"/>
    <cellStyle name="Normal 5 2 2 4 4" xfId="5047" xr:uid="{00000000-0005-0000-0000-000039930000}"/>
    <cellStyle name="Normal 5 2 2 5" xfId="1073" xr:uid="{00000000-0005-0000-0000-00003A930000}"/>
    <cellStyle name="Normal 5 2 2 5 2" xfId="4057" xr:uid="{00000000-0005-0000-0000-00003B930000}"/>
    <cellStyle name="Normal 5 2 2 5 2 2" xfId="9255" xr:uid="{00000000-0005-0000-0000-00003C930000}"/>
    <cellStyle name="Normal 5 2 2 5 3" xfId="11723" xr:uid="{00000000-0005-0000-0000-00003D930000}"/>
    <cellStyle name="Normal 5 2 2 5 4" xfId="5221" xr:uid="{00000000-0005-0000-0000-00003E930000}"/>
    <cellStyle name="Normal 5 2 2 6" xfId="1249" xr:uid="{00000000-0005-0000-0000-00003F930000}"/>
    <cellStyle name="Normal 5 2 2 6 2" xfId="9256" xr:uid="{00000000-0005-0000-0000-000040930000}"/>
    <cellStyle name="Normal 5 2 2 6 3" xfId="11724" xr:uid="{00000000-0005-0000-0000-000041930000}"/>
    <cellStyle name="Normal 5 2 2 6 4" xfId="5395" xr:uid="{00000000-0005-0000-0000-000042930000}"/>
    <cellStyle name="Normal 5 2 2 7" xfId="1423" xr:uid="{00000000-0005-0000-0000-000043930000}"/>
    <cellStyle name="Normal 5 2 2 7 2" xfId="9257" xr:uid="{00000000-0005-0000-0000-000044930000}"/>
    <cellStyle name="Normal 5 2 2 7 3" xfId="11725" xr:uid="{00000000-0005-0000-0000-000045930000}"/>
    <cellStyle name="Normal 5 2 2 7 4" xfId="5601" xr:uid="{00000000-0005-0000-0000-000046930000}"/>
    <cellStyle name="Normal 5 2 2 8" xfId="1597" xr:uid="{00000000-0005-0000-0000-000047930000}"/>
    <cellStyle name="Normal 5 2 2 8 2" xfId="9258" xr:uid="{00000000-0005-0000-0000-000048930000}"/>
    <cellStyle name="Normal 5 2 2 8 3" xfId="11726" xr:uid="{00000000-0005-0000-0000-000049930000}"/>
    <cellStyle name="Normal 5 2 2 8 4" xfId="5775" xr:uid="{00000000-0005-0000-0000-00004A930000}"/>
    <cellStyle name="Normal 5 2 2 9" xfId="1771" xr:uid="{00000000-0005-0000-0000-00004B930000}"/>
    <cellStyle name="Normal 5 2 2 9 2" xfId="9259" xr:uid="{00000000-0005-0000-0000-00004C930000}"/>
    <cellStyle name="Normal 5 2 2 9 3" xfId="11727" xr:uid="{00000000-0005-0000-0000-00004D930000}"/>
    <cellStyle name="Normal 5 2 2 9 4" xfId="5949" xr:uid="{00000000-0005-0000-0000-00004E930000}"/>
    <cellStyle name="Normal 5 2 20" xfId="4228" xr:uid="{00000000-0005-0000-0000-00004F930000}"/>
    <cellStyle name="Normal 5 2 21" xfId="4400" xr:uid="{00000000-0005-0000-0000-000050930000}"/>
    <cellStyle name="Normal 5 2 3" xfId="549" xr:uid="{00000000-0005-0000-0000-000051930000}"/>
    <cellStyle name="Normal 5 2 3 2" xfId="3533" xr:uid="{00000000-0005-0000-0000-000052930000}"/>
    <cellStyle name="Normal 5 2 3 2 2" xfId="9260" xr:uid="{00000000-0005-0000-0000-000053930000}"/>
    <cellStyle name="Normal 5 2 3 3" xfId="11728" xr:uid="{00000000-0005-0000-0000-000054930000}"/>
    <cellStyle name="Normal 5 2 3 4" xfId="4661" xr:uid="{00000000-0005-0000-0000-000055930000}"/>
    <cellStyle name="Normal 5 2 4" xfId="723" xr:uid="{00000000-0005-0000-0000-000056930000}"/>
    <cellStyle name="Normal 5 2 4 2" xfId="3707" xr:uid="{00000000-0005-0000-0000-000057930000}"/>
    <cellStyle name="Normal 5 2 4 2 2" xfId="9261" xr:uid="{00000000-0005-0000-0000-000058930000}"/>
    <cellStyle name="Normal 5 2 4 3" xfId="11729" xr:uid="{00000000-0005-0000-0000-000059930000}"/>
    <cellStyle name="Normal 5 2 4 4" xfId="4872" xr:uid="{00000000-0005-0000-0000-00005A930000}"/>
    <cellStyle name="Normal 5 2 5" xfId="897" xr:uid="{00000000-0005-0000-0000-00005B930000}"/>
    <cellStyle name="Normal 5 2 5 2" xfId="3881" xr:uid="{00000000-0005-0000-0000-00005C930000}"/>
    <cellStyle name="Normal 5 2 5 2 2" xfId="9262" xr:uid="{00000000-0005-0000-0000-00005D930000}"/>
    <cellStyle name="Normal 5 2 5 3" xfId="11730" xr:uid="{00000000-0005-0000-0000-00005E930000}"/>
    <cellStyle name="Normal 5 2 5 4" xfId="5046" xr:uid="{00000000-0005-0000-0000-00005F930000}"/>
    <cellStyle name="Normal 5 2 6" xfId="1072" xr:uid="{00000000-0005-0000-0000-000060930000}"/>
    <cellStyle name="Normal 5 2 6 2" xfId="4056" xr:uid="{00000000-0005-0000-0000-000061930000}"/>
    <cellStyle name="Normal 5 2 6 2 2" xfId="9263" xr:uid="{00000000-0005-0000-0000-000062930000}"/>
    <cellStyle name="Normal 5 2 6 3" xfId="11731" xr:uid="{00000000-0005-0000-0000-000063930000}"/>
    <cellStyle name="Normal 5 2 6 4" xfId="5220" xr:uid="{00000000-0005-0000-0000-000064930000}"/>
    <cellStyle name="Normal 5 2 7" xfId="1248" xr:uid="{00000000-0005-0000-0000-000065930000}"/>
    <cellStyle name="Normal 5 2 7 2" xfId="9264" xr:uid="{00000000-0005-0000-0000-000066930000}"/>
    <cellStyle name="Normal 5 2 7 3" xfId="11732" xr:uid="{00000000-0005-0000-0000-000067930000}"/>
    <cellStyle name="Normal 5 2 7 4" xfId="5394" xr:uid="{00000000-0005-0000-0000-000068930000}"/>
    <cellStyle name="Normal 5 2 8" xfId="1422" xr:uid="{00000000-0005-0000-0000-000069930000}"/>
    <cellStyle name="Normal 5 2 8 2" xfId="9265" xr:uid="{00000000-0005-0000-0000-00006A930000}"/>
    <cellStyle name="Normal 5 2 8 3" xfId="11733" xr:uid="{00000000-0005-0000-0000-00006B930000}"/>
    <cellStyle name="Normal 5 2 8 4" xfId="5600" xr:uid="{00000000-0005-0000-0000-00006C930000}"/>
    <cellStyle name="Normal 5 2 9" xfId="1596" xr:uid="{00000000-0005-0000-0000-00006D930000}"/>
    <cellStyle name="Normal 5 2 9 2" xfId="9266" xr:uid="{00000000-0005-0000-0000-00006E930000}"/>
    <cellStyle name="Normal 5 2 9 3" xfId="11734" xr:uid="{00000000-0005-0000-0000-00006F930000}"/>
    <cellStyle name="Normal 5 2 9 4" xfId="5774" xr:uid="{00000000-0005-0000-0000-000070930000}"/>
    <cellStyle name="Normal 5 3" xfId="4660" xr:uid="{00000000-0005-0000-0000-000071930000}"/>
    <cellStyle name="Normal 5 3 2" xfId="25007" xr:uid="{00000000-0005-0000-0000-000072930000}"/>
    <cellStyle name="Normal 5 4" xfId="23253" xr:uid="{00000000-0005-0000-0000-000073930000}"/>
    <cellStyle name="Normal 6" xfId="4404" xr:uid="{00000000-0005-0000-0000-000074930000}"/>
    <cellStyle name="Normal 6 2" xfId="24441" xr:uid="{00000000-0005-0000-0000-000075930000}"/>
    <cellStyle name="Normal 7" xfId="12680" xr:uid="{00000000-0005-0000-0000-000076930000}"/>
    <cellStyle name="Normal 8" xfId="13731" xr:uid="{00000000-0005-0000-0000-000077930000}"/>
    <cellStyle name="Normal 8 2" xfId="19703" xr:uid="{00000000-0005-0000-0000-000078930000}"/>
    <cellStyle name="Normal 8 3" xfId="26922" xr:uid="{00000000-0005-0000-0000-000079930000}"/>
    <cellStyle name="Normal 9" xfId="19714" xr:uid="{00000000-0005-0000-0000-00007A930000}"/>
    <cellStyle name="Normal 9 2" xfId="22" xr:uid="{00000000-0005-0000-0000-00007B930000}"/>
    <cellStyle name="Normal 9 3" xfId="21238" xr:uid="{00000000-0005-0000-0000-00007C930000}"/>
    <cellStyle name="Norm੎੎_PERSONAL EXEL" xfId="80" xr:uid="{00000000-0005-0000-0000-00009A660000}"/>
    <cellStyle name="Porcentaje 10" xfId="108" xr:uid="{00000000-0005-0000-0000-00007D930000}"/>
    <cellStyle name="Porcentaje 10 2" xfId="129" xr:uid="{00000000-0005-0000-0000-00007E930000}"/>
    <cellStyle name="Porcentaje 10 2 2" xfId="4664" xr:uid="{00000000-0005-0000-0000-00007F930000}"/>
    <cellStyle name="Porcentaje 10 2 2 2" xfId="25009" xr:uid="{00000000-0005-0000-0000-000080930000}"/>
    <cellStyle name="Porcentaje 10 2 3" xfId="24801" xr:uid="{00000000-0005-0000-0000-000081930000}"/>
    <cellStyle name="Porcentaje 10 3" xfId="4663" xr:uid="{00000000-0005-0000-0000-000082930000}"/>
    <cellStyle name="Porcentaje 10 3 2" xfId="25008" xr:uid="{00000000-0005-0000-0000-000083930000}"/>
    <cellStyle name="Porcentaje 10 4" xfId="24796" xr:uid="{00000000-0005-0000-0000-000084930000}"/>
    <cellStyle name="Porcentaje 11" xfId="132" xr:uid="{00000000-0005-0000-0000-000085930000}"/>
    <cellStyle name="Porcentaje 11 2" xfId="360" xr:uid="{00000000-0005-0000-0000-000086930000}"/>
    <cellStyle name="Porcentaje 11 2 2" xfId="24856" xr:uid="{00000000-0005-0000-0000-000087930000}"/>
    <cellStyle name="Porcentaje 11 3" xfId="24804" xr:uid="{00000000-0005-0000-0000-000088930000}"/>
    <cellStyle name="Porcentaje 12" xfId="134" xr:uid="{00000000-0005-0000-0000-000089930000}"/>
    <cellStyle name="Porcentaje 12 2" xfId="362" xr:uid="{00000000-0005-0000-0000-00008A930000}"/>
    <cellStyle name="Porcentaje 12 2 2" xfId="4665" xr:uid="{00000000-0005-0000-0000-00008B930000}"/>
    <cellStyle name="Porcentaje 12 2 2 2" xfId="25010" xr:uid="{00000000-0005-0000-0000-00008C930000}"/>
    <cellStyle name="Porcentaje 12 2 3" xfId="24858" xr:uid="{00000000-0005-0000-0000-00008D930000}"/>
    <cellStyle name="Porcentaje 12 3" xfId="361" xr:uid="{00000000-0005-0000-0000-00008E930000}"/>
    <cellStyle name="Porcentaje 12 3 2" xfId="24857" xr:uid="{00000000-0005-0000-0000-00008F930000}"/>
    <cellStyle name="Porcentaje 12 4" xfId="24806" xr:uid="{00000000-0005-0000-0000-000090930000}"/>
    <cellStyle name="Porcentaje 13" xfId="136" xr:uid="{00000000-0005-0000-0000-000091930000}"/>
    <cellStyle name="Porcentaje 13 2" xfId="3185" xr:uid="{00000000-0005-0000-0000-000092930000}"/>
    <cellStyle name="Porcentaje 13 2 2" xfId="24903" xr:uid="{00000000-0005-0000-0000-000093930000}"/>
    <cellStyle name="Porcentaje 13 3" xfId="24808" xr:uid="{00000000-0005-0000-0000-000094930000}"/>
    <cellStyle name="Porcentaje 14" xfId="138" xr:uid="{00000000-0005-0000-0000-000095930000}"/>
    <cellStyle name="Porcentaje 14 2" xfId="3187" xr:uid="{00000000-0005-0000-0000-000096930000}"/>
    <cellStyle name="Porcentaje 14 2 2" xfId="24905" xr:uid="{00000000-0005-0000-0000-000097930000}"/>
    <cellStyle name="Porcentaje 14 3" xfId="24810" xr:uid="{00000000-0005-0000-0000-000098930000}"/>
    <cellStyle name="Porcentaje 15" xfId="2123" xr:uid="{00000000-0005-0000-0000-000099930000}"/>
    <cellStyle name="Porcentaje 15 2" xfId="24897" xr:uid="{00000000-0005-0000-0000-00009A930000}"/>
    <cellStyle name="Porcentaje 16" xfId="11940" xr:uid="{00000000-0005-0000-0000-00009B930000}"/>
    <cellStyle name="Porcentaje 16 2" xfId="25133" xr:uid="{00000000-0005-0000-0000-00009C930000}"/>
    <cellStyle name="Porcentaje 17" xfId="11946" xr:uid="{00000000-0005-0000-0000-00009D930000}"/>
    <cellStyle name="Porcentaje 17 2" xfId="25139" xr:uid="{00000000-0005-0000-0000-00009E930000}"/>
    <cellStyle name="Porcentaje 18" xfId="11949" xr:uid="{00000000-0005-0000-0000-00009F930000}"/>
    <cellStyle name="Porcentaje 18 2" xfId="25141" xr:uid="{00000000-0005-0000-0000-0000A0930000}"/>
    <cellStyle name="Porcentaje 19" xfId="11951" xr:uid="{00000000-0005-0000-0000-0000A1930000}"/>
    <cellStyle name="Porcentaje 19 2" xfId="25143" xr:uid="{00000000-0005-0000-0000-0000A2930000}"/>
    <cellStyle name="Porcentaje 2" xfId="58" xr:uid="{00000000-0005-0000-0000-0000A3930000}"/>
    <cellStyle name="Porcentaje 2 2" xfId="59" xr:uid="{00000000-0005-0000-0000-0000A4930000}"/>
    <cellStyle name="Porcentaje 2 2 2" xfId="363" xr:uid="{00000000-0005-0000-0000-0000A5930000}"/>
    <cellStyle name="Porcentaje 2 2 2 2" xfId="4668" xr:uid="{00000000-0005-0000-0000-0000A6930000}"/>
    <cellStyle name="Porcentaje 2 2 2 2 2" xfId="25013" xr:uid="{00000000-0005-0000-0000-0000A7930000}"/>
    <cellStyle name="Porcentaje 2 2 2 3" xfId="24859" xr:uid="{00000000-0005-0000-0000-0000A8930000}"/>
    <cellStyle name="Porcentaje 2 2 3" xfId="4667" xr:uid="{00000000-0005-0000-0000-0000A9930000}"/>
    <cellStyle name="Porcentaje 2 2 3 2" xfId="25012" xr:uid="{00000000-0005-0000-0000-0000AA930000}"/>
    <cellStyle name="Porcentaje 2 2 4" xfId="24763" xr:uid="{00000000-0005-0000-0000-0000AB930000}"/>
    <cellStyle name="Porcentaje 2 3" xfId="364" xr:uid="{00000000-0005-0000-0000-0000AC930000}"/>
    <cellStyle name="Porcentaje 2 3 2" xfId="4669" xr:uid="{00000000-0005-0000-0000-0000AD930000}"/>
    <cellStyle name="Porcentaje 2 3 2 2" xfId="25014" xr:uid="{00000000-0005-0000-0000-0000AE930000}"/>
    <cellStyle name="Porcentaje 2 3 3" xfId="24860" xr:uid="{00000000-0005-0000-0000-0000AF930000}"/>
    <cellStyle name="Porcentaje 2 4" xfId="365" xr:uid="{00000000-0005-0000-0000-0000B0930000}"/>
    <cellStyle name="Porcentaje 2 4 10" xfId="1772" xr:uid="{00000000-0005-0000-0000-0000B1930000}"/>
    <cellStyle name="Porcentaje 2 4 10 2" xfId="9268" xr:uid="{00000000-0005-0000-0000-0000B2930000}"/>
    <cellStyle name="Porcentaje 2 4 10 3" xfId="11736" xr:uid="{00000000-0005-0000-0000-0000B3930000}"/>
    <cellStyle name="Porcentaje 2 4 10 4" xfId="5950" xr:uid="{00000000-0005-0000-0000-0000B4930000}"/>
    <cellStyle name="Porcentaje 2 4 11" xfId="1946" xr:uid="{00000000-0005-0000-0000-0000B5930000}"/>
    <cellStyle name="Porcentaje 2 4 11 2" xfId="9269" xr:uid="{00000000-0005-0000-0000-0000B6930000}"/>
    <cellStyle name="Porcentaje 2 4 11 3" xfId="11737" xr:uid="{00000000-0005-0000-0000-0000B7930000}"/>
    <cellStyle name="Porcentaje 2 4 11 4" xfId="6124" xr:uid="{00000000-0005-0000-0000-0000B8930000}"/>
    <cellStyle name="Porcentaje 2 4 12" xfId="2120" xr:uid="{00000000-0005-0000-0000-0000B9930000}"/>
    <cellStyle name="Porcentaje 2 4 12 2" xfId="9270" xr:uid="{00000000-0005-0000-0000-0000BA930000}"/>
    <cellStyle name="Porcentaje 2 4 12 3" xfId="11738" xr:uid="{00000000-0005-0000-0000-0000BB930000}"/>
    <cellStyle name="Porcentaje 2 4 12 4" xfId="6298" xr:uid="{00000000-0005-0000-0000-0000BC930000}"/>
    <cellStyle name="Porcentaje 2 4 13" xfId="2296" xr:uid="{00000000-0005-0000-0000-0000BD930000}"/>
    <cellStyle name="Porcentaje 2 4 13 2" xfId="9271" xr:uid="{00000000-0005-0000-0000-0000BE930000}"/>
    <cellStyle name="Porcentaje 2 4 13 3" xfId="11739" xr:uid="{00000000-0005-0000-0000-0000BF930000}"/>
    <cellStyle name="Porcentaje 2 4 13 4" xfId="6472" xr:uid="{00000000-0005-0000-0000-0000C0930000}"/>
    <cellStyle name="Porcentaje 2 4 14" xfId="2470" xr:uid="{00000000-0005-0000-0000-0000C1930000}"/>
    <cellStyle name="Porcentaje 2 4 14 2" xfId="9272" xr:uid="{00000000-0005-0000-0000-0000C2930000}"/>
    <cellStyle name="Porcentaje 2 4 14 3" xfId="11740" xr:uid="{00000000-0005-0000-0000-0000C3930000}"/>
    <cellStyle name="Porcentaje 2 4 14 4" xfId="6650" xr:uid="{00000000-0005-0000-0000-0000C4930000}"/>
    <cellStyle name="Porcentaje 2 4 15" xfId="3361" xr:uid="{00000000-0005-0000-0000-0000C5930000}"/>
    <cellStyle name="Porcentaje 2 4 15 2" xfId="9273" xr:uid="{00000000-0005-0000-0000-0000C6930000}"/>
    <cellStyle name="Porcentaje 2 4 15 3" xfId="11741" xr:uid="{00000000-0005-0000-0000-0000C7930000}"/>
    <cellStyle name="Porcentaje 2 4 15 4" xfId="6824" xr:uid="{00000000-0005-0000-0000-0000C8930000}"/>
    <cellStyle name="Porcentaje 2 4 16" xfId="9267" xr:uid="{00000000-0005-0000-0000-0000C9930000}"/>
    <cellStyle name="Porcentaje 2 4 17" xfId="11735" xr:uid="{00000000-0005-0000-0000-0000CA930000}"/>
    <cellStyle name="Porcentaje 2 4 18" xfId="11936" xr:uid="{00000000-0005-0000-0000-0000CB930000}"/>
    <cellStyle name="Porcentaje 2 4 19" xfId="4402" xr:uid="{00000000-0005-0000-0000-0000CC930000}"/>
    <cellStyle name="Porcentaje 2 4 2" xfId="366" xr:uid="{00000000-0005-0000-0000-0000CD930000}"/>
    <cellStyle name="Porcentaje 2 4 2 10" xfId="1947" xr:uid="{00000000-0005-0000-0000-0000CE930000}"/>
    <cellStyle name="Porcentaje 2 4 2 10 2" xfId="9275" xr:uid="{00000000-0005-0000-0000-0000CF930000}"/>
    <cellStyle name="Porcentaje 2 4 2 10 3" xfId="11743" xr:uid="{00000000-0005-0000-0000-0000D0930000}"/>
    <cellStyle name="Porcentaje 2 4 2 10 4" xfId="6125" xr:uid="{00000000-0005-0000-0000-0000D1930000}"/>
    <cellStyle name="Porcentaje 2 4 2 11" xfId="2121" xr:uid="{00000000-0005-0000-0000-0000D2930000}"/>
    <cellStyle name="Porcentaje 2 4 2 11 2" xfId="9276" xr:uid="{00000000-0005-0000-0000-0000D3930000}"/>
    <cellStyle name="Porcentaje 2 4 2 11 3" xfId="11744" xr:uid="{00000000-0005-0000-0000-0000D4930000}"/>
    <cellStyle name="Porcentaje 2 4 2 11 4" xfId="6299" xr:uid="{00000000-0005-0000-0000-0000D5930000}"/>
    <cellStyle name="Porcentaje 2 4 2 12" xfId="2297" xr:uid="{00000000-0005-0000-0000-0000D6930000}"/>
    <cellStyle name="Porcentaje 2 4 2 12 2" xfId="9277" xr:uid="{00000000-0005-0000-0000-0000D7930000}"/>
    <cellStyle name="Porcentaje 2 4 2 12 3" xfId="11745" xr:uid="{00000000-0005-0000-0000-0000D8930000}"/>
    <cellStyle name="Porcentaje 2 4 2 12 4" xfId="6473" xr:uid="{00000000-0005-0000-0000-0000D9930000}"/>
    <cellStyle name="Porcentaje 2 4 2 13" xfId="2471" xr:uid="{00000000-0005-0000-0000-0000DA930000}"/>
    <cellStyle name="Porcentaje 2 4 2 13 2" xfId="9278" xr:uid="{00000000-0005-0000-0000-0000DB930000}"/>
    <cellStyle name="Porcentaje 2 4 2 13 3" xfId="11746" xr:uid="{00000000-0005-0000-0000-0000DC930000}"/>
    <cellStyle name="Porcentaje 2 4 2 13 4" xfId="6651" xr:uid="{00000000-0005-0000-0000-0000DD930000}"/>
    <cellStyle name="Porcentaje 2 4 2 14" xfId="3362" xr:uid="{00000000-0005-0000-0000-0000DE930000}"/>
    <cellStyle name="Porcentaje 2 4 2 14 2" xfId="9279" xr:uid="{00000000-0005-0000-0000-0000DF930000}"/>
    <cellStyle name="Porcentaje 2 4 2 14 3" xfId="11747" xr:uid="{00000000-0005-0000-0000-0000E0930000}"/>
    <cellStyle name="Porcentaje 2 4 2 14 4" xfId="6825" xr:uid="{00000000-0005-0000-0000-0000E1930000}"/>
    <cellStyle name="Porcentaje 2 4 2 15" xfId="9274" xr:uid="{00000000-0005-0000-0000-0000E2930000}"/>
    <cellStyle name="Porcentaje 2 4 2 16" xfId="11742" xr:uid="{00000000-0005-0000-0000-0000E3930000}"/>
    <cellStyle name="Porcentaje 2 4 2 17" xfId="11937" xr:uid="{00000000-0005-0000-0000-0000E4930000}"/>
    <cellStyle name="Porcentaje 2 4 2 18" xfId="4403" xr:uid="{00000000-0005-0000-0000-0000E5930000}"/>
    <cellStyle name="Porcentaje 2 4 2 2" xfId="552" xr:uid="{00000000-0005-0000-0000-0000E6930000}"/>
    <cellStyle name="Porcentaje 2 4 2 2 2" xfId="3536" xr:uid="{00000000-0005-0000-0000-0000E7930000}"/>
    <cellStyle name="Porcentaje 2 4 2 2 2 2" xfId="9280" xr:uid="{00000000-0005-0000-0000-0000E8930000}"/>
    <cellStyle name="Porcentaje 2 4 2 2 3" xfId="11748" xr:uid="{00000000-0005-0000-0000-0000E9930000}"/>
    <cellStyle name="Porcentaje 2 4 2 2 4" xfId="4671" xr:uid="{00000000-0005-0000-0000-0000EA930000}"/>
    <cellStyle name="Porcentaje 2 4 2 3" xfId="726" xr:uid="{00000000-0005-0000-0000-0000EB930000}"/>
    <cellStyle name="Porcentaje 2 4 2 3 2" xfId="3710" xr:uid="{00000000-0005-0000-0000-0000EC930000}"/>
    <cellStyle name="Porcentaje 2 4 2 3 2 2" xfId="9281" xr:uid="{00000000-0005-0000-0000-0000ED930000}"/>
    <cellStyle name="Porcentaje 2 4 2 3 3" xfId="11749" xr:uid="{00000000-0005-0000-0000-0000EE930000}"/>
    <cellStyle name="Porcentaje 2 4 2 3 4" xfId="4875" xr:uid="{00000000-0005-0000-0000-0000EF930000}"/>
    <cellStyle name="Porcentaje 2 4 2 4" xfId="900" xr:uid="{00000000-0005-0000-0000-0000F0930000}"/>
    <cellStyle name="Porcentaje 2 4 2 4 2" xfId="3884" xr:uid="{00000000-0005-0000-0000-0000F1930000}"/>
    <cellStyle name="Porcentaje 2 4 2 4 2 2" xfId="9282" xr:uid="{00000000-0005-0000-0000-0000F2930000}"/>
    <cellStyle name="Porcentaje 2 4 2 4 3" xfId="11750" xr:uid="{00000000-0005-0000-0000-0000F3930000}"/>
    <cellStyle name="Porcentaje 2 4 2 4 4" xfId="5049" xr:uid="{00000000-0005-0000-0000-0000F4930000}"/>
    <cellStyle name="Porcentaje 2 4 2 5" xfId="1075" xr:uid="{00000000-0005-0000-0000-0000F5930000}"/>
    <cellStyle name="Porcentaje 2 4 2 5 2" xfId="4059" xr:uid="{00000000-0005-0000-0000-0000F6930000}"/>
    <cellStyle name="Porcentaje 2 4 2 5 2 2" xfId="9283" xr:uid="{00000000-0005-0000-0000-0000F7930000}"/>
    <cellStyle name="Porcentaje 2 4 2 5 3" xfId="11751" xr:uid="{00000000-0005-0000-0000-0000F8930000}"/>
    <cellStyle name="Porcentaje 2 4 2 5 4" xfId="5223" xr:uid="{00000000-0005-0000-0000-0000F9930000}"/>
    <cellStyle name="Porcentaje 2 4 2 6" xfId="1251" xr:uid="{00000000-0005-0000-0000-0000FA930000}"/>
    <cellStyle name="Porcentaje 2 4 2 6 2" xfId="9284" xr:uid="{00000000-0005-0000-0000-0000FB930000}"/>
    <cellStyle name="Porcentaje 2 4 2 6 3" xfId="11752" xr:uid="{00000000-0005-0000-0000-0000FC930000}"/>
    <cellStyle name="Porcentaje 2 4 2 6 4" xfId="5397" xr:uid="{00000000-0005-0000-0000-0000FD930000}"/>
    <cellStyle name="Porcentaje 2 4 2 7" xfId="1425" xr:uid="{00000000-0005-0000-0000-0000FE930000}"/>
    <cellStyle name="Porcentaje 2 4 2 7 2" xfId="9285" xr:uid="{00000000-0005-0000-0000-0000FF930000}"/>
    <cellStyle name="Porcentaje 2 4 2 7 3" xfId="11753" xr:uid="{00000000-0005-0000-0000-000000940000}"/>
    <cellStyle name="Porcentaje 2 4 2 7 4" xfId="5603" xr:uid="{00000000-0005-0000-0000-000001940000}"/>
    <cellStyle name="Porcentaje 2 4 2 8" xfId="1599" xr:uid="{00000000-0005-0000-0000-000002940000}"/>
    <cellStyle name="Porcentaje 2 4 2 8 2" xfId="9286" xr:uid="{00000000-0005-0000-0000-000003940000}"/>
    <cellStyle name="Porcentaje 2 4 2 8 3" xfId="11754" xr:uid="{00000000-0005-0000-0000-000004940000}"/>
    <cellStyle name="Porcentaje 2 4 2 8 4" xfId="5777" xr:uid="{00000000-0005-0000-0000-000005940000}"/>
    <cellStyle name="Porcentaje 2 4 2 9" xfId="1773" xr:uid="{00000000-0005-0000-0000-000006940000}"/>
    <cellStyle name="Porcentaje 2 4 2 9 2" xfId="9287" xr:uid="{00000000-0005-0000-0000-000007940000}"/>
    <cellStyle name="Porcentaje 2 4 2 9 3" xfId="11755" xr:uid="{00000000-0005-0000-0000-000008940000}"/>
    <cellStyle name="Porcentaje 2 4 2 9 4" xfId="5951" xr:uid="{00000000-0005-0000-0000-000009940000}"/>
    <cellStyle name="Porcentaje 2 4 3" xfId="551" xr:uid="{00000000-0005-0000-0000-00000A940000}"/>
    <cellStyle name="Porcentaje 2 4 3 2" xfId="3535" xr:uid="{00000000-0005-0000-0000-00000B940000}"/>
    <cellStyle name="Porcentaje 2 4 3 2 2" xfId="9288" xr:uid="{00000000-0005-0000-0000-00000C940000}"/>
    <cellStyle name="Porcentaje 2 4 3 3" xfId="11756" xr:uid="{00000000-0005-0000-0000-00000D940000}"/>
    <cellStyle name="Porcentaje 2 4 3 4" xfId="4670" xr:uid="{00000000-0005-0000-0000-00000E940000}"/>
    <cellStyle name="Porcentaje 2 4 4" xfId="725" xr:uid="{00000000-0005-0000-0000-00000F940000}"/>
    <cellStyle name="Porcentaje 2 4 4 2" xfId="3709" xr:uid="{00000000-0005-0000-0000-000010940000}"/>
    <cellStyle name="Porcentaje 2 4 4 2 2" xfId="9289" xr:uid="{00000000-0005-0000-0000-000011940000}"/>
    <cellStyle name="Porcentaje 2 4 4 3" xfId="11757" xr:uid="{00000000-0005-0000-0000-000012940000}"/>
    <cellStyle name="Porcentaje 2 4 4 4" xfId="4874" xr:uid="{00000000-0005-0000-0000-000013940000}"/>
    <cellStyle name="Porcentaje 2 4 5" xfId="899" xr:uid="{00000000-0005-0000-0000-000014940000}"/>
    <cellStyle name="Porcentaje 2 4 5 2" xfId="3883" xr:uid="{00000000-0005-0000-0000-000015940000}"/>
    <cellStyle name="Porcentaje 2 4 5 2 2" xfId="9290" xr:uid="{00000000-0005-0000-0000-000016940000}"/>
    <cellStyle name="Porcentaje 2 4 5 3" xfId="11758" xr:uid="{00000000-0005-0000-0000-000017940000}"/>
    <cellStyle name="Porcentaje 2 4 5 4" xfId="5048" xr:uid="{00000000-0005-0000-0000-000018940000}"/>
    <cellStyle name="Porcentaje 2 4 6" xfId="1074" xr:uid="{00000000-0005-0000-0000-000019940000}"/>
    <cellStyle name="Porcentaje 2 4 6 2" xfId="4058" xr:uid="{00000000-0005-0000-0000-00001A940000}"/>
    <cellStyle name="Porcentaje 2 4 6 2 2" xfId="9291" xr:uid="{00000000-0005-0000-0000-00001B940000}"/>
    <cellStyle name="Porcentaje 2 4 6 3" xfId="11759" xr:uid="{00000000-0005-0000-0000-00001C940000}"/>
    <cellStyle name="Porcentaje 2 4 6 4" xfId="5222" xr:uid="{00000000-0005-0000-0000-00001D940000}"/>
    <cellStyle name="Porcentaje 2 4 7" xfId="1250" xr:uid="{00000000-0005-0000-0000-00001E940000}"/>
    <cellStyle name="Porcentaje 2 4 7 2" xfId="9292" xr:uid="{00000000-0005-0000-0000-00001F940000}"/>
    <cellStyle name="Porcentaje 2 4 7 3" xfId="11760" xr:uid="{00000000-0005-0000-0000-000020940000}"/>
    <cellStyle name="Porcentaje 2 4 7 4" xfId="5396" xr:uid="{00000000-0005-0000-0000-000021940000}"/>
    <cellStyle name="Porcentaje 2 4 8" xfId="1424" xr:uid="{00000000-0005-0000-0000-000022940000}"/>
    <cellStyle name="Porcentaje 2 4 8 2" xfId="9293" xr:uid="{00000000-0005-0000-0000-000023940000}"/>
    <cellStyle name="Porcentaje 2 4 8 3" xfId="11761" xr:uid="{00000000-0005-0000-0000-000024940000}"/>
    <cellStyle name="Porcentaje 2 4 8 4" xfId="5602" xr:uid="{00000000-0005-0000-0000-000025940000}"/>
    <cellStyle name="Porcentaje 2 4 9" xfId="1598" xr:uid="{00000000-0005-0000-0000-000026940000}"/>
    <cellStyle name="Porcentaje 2 4 9 2" xfId="9294" xr:uid="{00000000-0005-0000-0000-000027940000}"/>
    <cellStyle name="Porcentaje 2 4 9 3" xfId="11762" xr:uid="{00000000-0005-0000-0000-000028940000}"/>
    <cellStyle name="Porcentaje 2 4 9 4" xfId="5776" xr:uid="{00000000-0005-0000-0000-000029940000}"/>
    <cellStyle name="Porcentaje 2 5" xfId="4666" xr:uid="{00000000-0005-0000-0000-00002A940000}"/>
    <cellStyle name="Porcentaje 2 5 2" xfId="25011" xr:uid="{00000000-0005-0000-0000-00002B940000}"/>
    <cellStyle name="Porcentaje 2 6" xfId="23258" xr:uid="{00000000-0005-0000-0000-00002C940000}"/>
    <cellStyle name="Porcentaje 20" xfId="11965" xr:uid="{00000000-0005-0000-0000-00002D940000}"/>
    <cellStyle name="Porcentaje 20 2" xfId="25157" xr:uid="{00000000-0005-0000-0000-00002E940000}"/>
    <cellStyle name="Porcentaje 21" xfId="11971" xr:uid="{00000000-0005-0000-0000-00002F940000}"/>
    <cellStyle name="Porcentaje 21 2" xfId="25163" xr:uid="{00000000-0005-0000-0000-000030940000}"/>
    <cellStyle name="Porcentaje 22" xfId="12053" xr:uid="{00000000-0005-0000-0000-000031940000}"/>
    <cellStyle name="Porcentaje 22 2" xfId="25245" xr:uid="{00000000-0005-0000-0000-000032940000}"/>
    <cellStyle name="Porcentaje 23" xfId="12381" xr:uid="{00000000-0005-0000-0000-000033940000}"/>
    <cellStyle name="Porcentaje 23 2" xfId="25573" xr:uid="{00000000-0005-0000-0000-000034940000}"/>
    <cellStyle name="Porcentaje 24" xfId="12402" xr:uid="{00000000-0005-0000-0000-000035940000}"/>
    <cellStyle name="Porcentaje 24 2" xfId="25594" xr:uid="{00000000-0005-0000-0000-000036940000}"/>
    <cellStyle name="Porcentaje 25" xfId="12416" xr:uid="{00000000-0005-0000-0000-000037940000}"/>
    <cellStyle name="Porcentaje 25 2" xfId="25608" xr:uid="{00000000-0005-0000-0000-000038940000}"/>
    <cellStyle name="Porcentaje 26" xfId="12420" xr:uid="{00000000-0005-0000-0000-000039940000}"/>
    <cellStyle name="Porcentaje 26 2" xfId="25612" xr:uid="{00000000-0005-0000-0000-00003A940000}"/>
    <cellStyle name="Porcentaje 27" xfId="57" xr:uid="{00000000-0005-0000-0000-00003B940000}"/>
    <cellStyle name="Porcentaje 27 2" xfId="24762" xr:uid="{00000000-0005-0000-0000-00003C940000}"/>
    <cellStyle name="Porcentaje 28" xfId="16903" xr:uid="{00000000-0005-0000-0000-00003D940000}"/>
    <cellStyle name="Porcentaje 28 2" xfId="30094" xr:uid="{00000000-0005-0000-0000-00003E940000}"/>
    <cellStyle name="Porcentaje 29" xfId="22769" xr:uid="{00000000-0005-0000-0000-00003F940000}"/>
    <cellStyle name="Porcentaje 29 2" xfId="35957" xr:uid="{00000000-0005-0000-0000-000040940000}"/>
    <cellStyle name="Porcentaje 3" xfId="60" xr:uid="{00000000-0005-0000-0000-000041940000}"/>
    <cellStyle name="Porcentaje 3 2" xfId="61" xr:uid="{00000000-0005-0000-0000-000042940000}"/>
    <cellStyle name="Porcentaje 3 2 2" xfId="367" xr:uid="{00000000-0005-0000-0000-000043940000}"/>
    <cellStyle name="Porcentaje 3 2 2 2" xfId="4674" xr:uid="{00000000-0005-0000-0000-000044940000}"/>
    <cellStyle name="Porcentaje 3 2 2 2 2" xfId="25017" xr:uid="{00000000-0005-0000-0000-000045940000}"/>
    <cellStyle name="Porcentaje 3 2 2 3" xfId="24861" xr:uid="{00000000-0005-0000-0000-000046940000}"/>
    <cellStyle name="Porcentaje 3 2 3" xfId="4673" xr:uid="{00000000-0005-0000-0000-000047940000}"/>
    <cellStyle name="Porcentaje 3 2 3 2" xfId="25016" xr:uid="{00000000-0005-0000-0000-000048940000}"/>
    <cellStyle name="Porcentaje 3 2 4" xfId="24765" xr:uid="{00000000-0005-0000-0000-000049940000}"/>
    <cellStyle name="Porcentaje 3 3" xfId="62" xr:uid="{00000000-0005-0000-0000-00004A940000}"/>
    <cellStyle name="Porcentaje 3 3 2" xfId="368" xr:uid="{00000000-0005-0000-0000-00004B940000}"/>
    <cellStyle name="Porcentaje 3 3 2 2" xfId="4676" xr:uid="{00000000-0005-0000-0000-00004C940000}"/>
    <cellStyle name="Porcentaje 3 3 2 2 2" xfId="25019" xr:uid="{00000000-0005-0000-0000-00004D940000}"/>
    <cellStyle name="Porcentaje 3 3 2 3" xfId="24862" xr:uid="{00000000-0005-0000-0000-00004E940000}"/>
    <cellStyle name="Porcentaje 3 3 3" xfId="4675" xr:uid="{00000000-0005-0000-0000-00004F940000}"/>
    <cellStyle name="Porcentaje 3 3 3 2" xfId="25018" xr:uid="{00000000-0005-0000-0000-000050940000}"/>
    <cellStyle name="Porcentaje 3 3 4" xfId="24766" xr:uid="{00000000-0005-0000-0000-000051940000}"/>
    <cellStyle name="Porcentaje 3 4" xfId="369" xr:uid="{00000000-0005-0000-0000-000052940000}"/>
    <cellStyle name="Porcentaje 3 4 2" xfId="4677" xr:uid="{00000000-0005-0000-0000-000053940000}"/>
    <cellStyle name="Porcentaje 3 4 2 2" xfId="25020" xr:uid="{00000000-0005-0000-0000-000054940000}"/>
    <cellStyle name="Porcentaje 3 4 3" xfId="24863" xr:uid="{00000000-0005-0000-0000-000055940000}"/>
    <cellStyle name="Porcentaje 3 5" xfId="4672" xr:uid="{00000000-0005-0000-0000-000056940000}"/>
    <cellStyle name="Porcentaje 3 5 2" xfId="25015" xr:uid="{00000000-0005-0000-0000-000057940000}"/>
    <cellStyle name="Porcentaje 3 6" xfId="24764" xr:uid="{00000000-0005-0000-0000-000058940000}"/>
    <cellStyle name="Porcentaje 30" xfId="22775" xr:uid="{00000000-0005-0000-0000-000059940000}"/>
    <cellStyle name="Porcentaje 30 2" xfId="35963" xr:uid="{00000000-0005-0000-0000-00005A940000}"/>
    <cellStyle name="Porcentaje 31" xfId="21245" xr:uid="{00000000-0005-0000-0000-00005B940000}"/>
    <cellStyle name="Porcentaje 31 2" xfId="34433" xr:uid="{00000000-0005-0000-0000-00005C940000}"/>
    <cellStyle name="Porcentaje 32" xfId="23240" xr:uid="{00000000-0005-0000-0000-00005D940000}"/>
    <cellStyle name="Porcentaje 33" xfId="23268" xr:uid="{00000000-0005-0000-0000-00005E940000}"/>
    <cellStyle name="Porcentaje 33 2" xfId="36448" xr:uid="{00000000-0005-0000-0000-00005F940000}"/>
    <cellStyle name="Porcentaje 34" xfId="23507" xr:uid="{00000000-0005-0000-0000-000060940000}"/>
    <cellStyle name="Porcentaje 34 2" xfId="36686" xr:uid="{00000000-0005-0000-0000-000061940000}"/>
    <cellStyle name="Porcentaje 35" xfId="23524" xr:uid="{00000000-0005-0000-0000-000062940000}"/>
    <cellStyle name="Porcentaje 35 2" xfId="36703" xr:uid="{00000000-0005-0000-0000-000063940000}"/>
    <cellStyle name="Porcentaje 36" xfId="23762" xr:uid="{00000000-0005-0000-0000-000064940000}"/>
    <cellStyle name="Porcentaje 36 2" xfId="36941" xr:uid="{00000000-0005-0000-0000-000065940000}"/>
    <cellStyle name="Porcentaje 37" xfId="24449" xr:uid="{00000000-0005-0000-0000-000066940000}"/>
    <cellStyle name="Porcentaje 37 2" xfId="37627" xr:uid="{00000000-0005-0000-0000-000067940000}"/>
    <cellStyle name="Porcentaje 4" xfId="63" xr:uid="{00000000-0005-0000-0000-000068940000}"/>
    <cellStyle name="Porcentaje 4 2" xfId="64" xr:uid="{00000000-0005-0000-0000-000069940000}"/>
    <cellStyle name="Porcentaje 4 2 2" xfId="370" xr:uid="{00000000-0005-0000-0000-00006A940000}"/>
    <cellStyle name="Porcentaje 4 2 2 2" xfId="4680" xr:uid="{00000000-0005-0000-0000-00006B940000}"/>
    <cellStyle name="Porcentaje 4 2 2 2 2" xfId="25023" xr:uid="{00000000-0005-0000-0000-00006C940000}"/>
    <cellStyle name="Porcentaje 4 2 2 3" xfId="24864" xr:uid="{00000000-0005-0000-0000-00006D940000}"/>
    <cellStyle name="Porcentaje 4 2 3" xfId="4679" xr:uid="{00000000-0005-0000-0000-00006E940000}"/>
    <cellStyle name="Porcentaje 4 2 3 2" xfId="25022" xr:uid="{00000000-0005-0000-0000-00006F940000}"/>
    <cellStyle name="Porcentaje 4 2 4" xfId="24768" xr:uid="{00000000-0005-0000-0000-000070940000}"/>
    <cellStyle name="Porcentaje 4 3" xfId="65" xr:uid="{00000000-0005-0000-0000-000071940000}"/>
    <cellStyle name="Porcentaje 4 3 2" xfId="371" xr:uid="{00000000-0005-0000-0000-000072940000}"/>
    <cellStyle name="Porcentaje 4 3 2 2" xfId="4682" xr:uid="{00000000-0005-0000-0000-000073940000}"/>
    <cellStyle name="Porcentaje 4 3 2 2 2" xfId="25025" xr:uid="{00000000-0005-0000-0000-000074940000}"/>
    <cellStyle name="Porcentaje 4 3 2 3" xfId="24865" xr:uid="{00000000-0005-0000-0000-000075940000}"/>
    <cellStyle name="Porcentaje 4 3 3" xfId="4681" xr:uid="{00000000-0005-0000-0000-000076940000}"/>
    <cellStyle name="Porcentaje 4 3 3 2" xfId="25024" xr:uid="{00000000-0005-0000-0000-000077940000}"/>
    <cellStyle name="Porcentaje 4 3 4" xfId="24769" xr:uid="{00000000-0005-0000-0000-000078940000}"/>
    <cellStyle name="Porcentaje 4 4" xfId="372" xr:uid="{00000000-0005-0000-0000-000079940000}"/>
    <cellStyle name="Porcentaje 4 4 2" xfId="4683" xr:uid="{00000000-0005-0000-0000-00007A940000}"/>
    <cellStyle name="Porcentaje 4 4 2 2" xfId="25026" xr:uid="{00000000-0005-0000-0000-00007B940000}"/>
    <cellStyle name="Porcentaje 4 4 3" xfId="24866" xr:uid="{00000000-0005-0000-0000-00007C940000}"/>
    <cellStyle name="Porcentaje 4 5" xfId="4678" xr:uid="{00000000-0005-0000-0000-00007D940000}"/>
    <cellStyle name="Porcentaje 4 5 2" xfId="25021" xr:uid="{00000000-0005-0000-0000-00007E940000}"/>
    <cellStyle name="Porcentaje 4 6" xfId="24767" xr:uid="{00000000-0005-0000-0000-00007F940000}"/>
    <cellStyle name="Porcentaje 5" xfId="66" xr:uid="{00000000-0005-0000-0000-000080940000}"/>
    <cellStyle name="Porcentaje 5 2" xfId="67" xr:uid="{00000000-0005-0000-0000-000081940000}"/>
    <cellStyle name="Porcentaje 5 2 2" xfId="373" xr:uid="{00000000-0005-0000-0000-000082940000}"/>
    <cellStyle name="Porcentaje 5 2 2 2" xfId="4686" xr:uid="{00000000-0005-0000-0000-000083940000}"/>
    <cellStyle name="Porcentaje 5 2 2 2 2" xfId="25029" xr:uid="{00000000-0005-0000-0000-000084940000}"/>
    <cellStyle name="Porcentaje 5 2 2 3" xfId="24867" xr:uid="{00000000-0005-0000-0000-000085940000}"/>
    <cellStyle name="Porcentaje 5 2 3" xfId="4685" xr:uid="{00000000-0005-0000-0000-000086940000}"/>
    <cellStyle name="Porcentaje 5 2 3 2" xfId="25028" xr:uid="{00000000-0005-0000-0000-000087940000}"/>
    <cellStyle name="Porcentaje 5 2 4" xfId="24771" xr:uid="{00000000-0005-0000-0000-000088940000}"/>
    <cellStyle name="Porcentaje 5 3" xfId="68" xr:uid="{00000000-0005-0000-0000-000089940000}"/>
    <cellStyle name="Porcentaje 5 3 2" xfId="374" xr:uid="{00000000-0005-0000-0000-00008A940000}"/>
    <cellStyle name="Porcentaje 5 3 2 2" xfId="4688" xr:uid="{00000000-0005-0000-0000-00008B940000}"/>
    <cellStyle name="Porcentaje 5 3 2 2 2" xfId="25031" xr:uid="{00000000-0005-0000-0000-00008C940000}"/>
    <cellStyle name="Porcentaje 5 3 2 3" xfId="24868" xr:uid="{00000000-0005-0000-0000-00008D940000}"/>
    <cellStyle name="Porcentaje 5 3 3" xfId="4687" xr:uid="{00000000-0005-0000-0000-00008E940000}"/>
    <cellStyle name="Porcentaje 5 3 3 2" xfId="25030" xr:uid="{00000000-0005-0000-0000-00008F940000}"/>
    <cellStyle name="Porcentaje 5 3 4" xfId="24772" xr:uid="{00000000-0005-0000-0000-000090940000}"/>
    <cellStyle name="Porcentaje 5 4" xfId="375" xr:uid="{00000000-0005-0000-0000-000091940000}"/>
    <cellStyle name="Porcentaje 5 4 2" xfId="4689" xr:uid="{00000000-0005-0000-0000-000092940000}"/>
    <cellStyle name="Porcentaje 5 4 2 2" xfId="25032" xr:uid="{00000000-0005-0000-0000-000093940000}"/>
    <cellStyle name="Porcentaje 5 4 3" xfId="24869" xr:uid="{00000000-0005-0000-0000-000094940000}"/>
    <cellStyle name="Porcentaje 5 5" xfId="4684" xr:uid="{00000000-0005-0000-0000-000095940000}"/>
    <cellStyle name="Porcentaje 5 5 2" xfId="25027" xr:uid="{00000000-0005-0000-0000-000096940000}"/>
    <cellStyle name="Porcentaje 5 6" xfId="24770" xr:uid="{00000000-0005-0000-0000-000097940000}"/>
    <cellStyle name="Porcentaje 6" xfId="69" xr:uid="{00000000-0005-0000-0000-000098940000}"/>
    <cellStyle name="Porcentaje 6 2" xfId="70" xr:uid="{00000000-0005-0000-0000-000099940000}"/>
    <cellStyle name="Porcentaje 6 2 2" xfId="376" xr:uid="{00000000-0005-0000-0000-00009A940000}"/>
    <cellStyle name="Porcentaje 6 2 2 2" xfId="4692" xr:uid="{00000000-0005-0000-0000-00009B940000}"/>
    <cellStyle name="Porcentaje 6 2 2 2 2" xfId="25035" xr:uid="{00000000-0005-0000-0000-00009C940000}"/>
    <cellStyle name="Porcentaje 6 2 2 3" xfId="24870" xr:uid="{00000000-0005-0000-0000-00009D940000}"/>
    <cellStyle name="Porcentaje 6 2 3" xfId="4691" xr:uid="{00000000-0005-0000-0000-00009E940000}"/>
    <cellStyle name="Porcentaje 6 2 3 2" xfId="25034" xr:uid="{00000000-0005-0000-0000-00009F940000}"/>
    <cellStyle name="Porcentaje 6 2 4" xfId="24774" xr:uid="{00000000-0005-0000-0000-0000A0940000}"/>
    <cellStyle name="Porcentaje 6 3" xfId="71" xr:uid="{00000000-0005-0000-0000-0000A1940000}"/>
    <cellStyle name="Porcentaje 6 3 2" xfId="377" xr:uid="{00000000-0005-0000-0000-0000A2940000}"/>
    <cellStyle name="Porcentaje 6 3 2 2" xfId="4694" xr:uid="{00000000-0005-0000-0000-0000A3940000}"/>
    <cellStyle name="Porcentaje 6 3 2 2 2" xfId="25037" xr:uid="{00000000-0005-0000-0000-0000A4940000}"/>
    <cellStyle name="Porcentaje 6 3 2 3" xfId="24871" xr:uid="{00000000-0005-0000-0000-0000A5940000}"/>
    <cellStyle name="Porcentaje 6 3 3" xfId="4693" xr:uid="{00000000-0005-0000-0000-0000A6940000}"/>
    <cellStyle name="Porcentaje 6 3 3 2" xfId="25036" xr:uid="{00000000-0005-0000-0000-0000A7940000}"/>
    <cellStyle name="Porcentaje 6 3 4" xfId="24775" xr:uid="{00000000-0005-0000-0000-0000A8940000}"/>
    <cellStyle name="Porcentaje 6 4" xfId="378" xr:uid="{00000000-0005-0000-0000-0000A9940000}"/>
    <cellStyle name="Porcentaje 6 4 2" xfId="4695" xr:uid="{00000000-0005-0000-0000-0000AA940000}"/>
    <cellStyle name="Porcentaje 6 4 2 2" xfId="25038" xr:uid="{00000000-0005-0000-0000-0000AB940000}"/>
    <cellStyle name="Porcentaje 6 4 3" xfId="24872" xr:uid="{00000000-0005-0000-0000-0000AC940000}"/>
    <cellStyle name="Porcentaje 6 5" xfId="4690" xr:uid="{00000000-0005-0000-0000-0000AD940000}"/>
    <cellStyle name="Porcentaje 6 5 2" xfId="25033" xr:uid="{00000000-0005-0000-0000-0000AE940000}"/>
    <cellStyle name="Porcentaje 6 6" xfId="24773" xr:uid="{00000000-0005-0000-0000-0000AF940000}"/>
    <cellStyle name="Porcentaje 7" xfId="74" xr:uid="{00000000-0005-0000-0000-0000B0940000}"/>
    <cellStyle name="Porcentaje 7 2" xfId="86" xr:uid="{00000000-0005-0000-0000-0000B1940000}"/>
    <cellStyle name="Porcentaje 7 2 2" xfId="4697" xr:uid="{00000000-0005-0000-0000-0000B2940000}"/>
    <cellStyle name="Porcentaje 7 2 2 2" xfId="25040" xr:uid="{00000000-0005-0000-0000-0000B3940000}"/>
    <cellStyle name="Porcentaje 7 2 3" xfId="24783" xr:uid="{00000000-0005-0000-0000-0000B4940000}"/>
    <cellStyle name="Porcentaje 7 3" xfId="4696" xr:uid="{00000000-0005-0000-0000-0000B5940000}"/>
    <cellStyle name="Porcentaje 7 3 2" xfId="25039" xr:uid="{00000000-0005-0000-0000-0000B6940000}"/>
    <cellStyle name="Porcentaje 7 4" xfId="24776" xr:uid="{00000000-0005-0000-0000-0000B7940000}"/>
    <cellStyle name="Porcentaje 8" xfId="77" xr:uid="{00000000-0005-0000-0000-0000B8940000}"/>
    <cellStyle name="Porcentaje 8 2" xfId="105" xr:uid="{00000000-0005-0000-0000-0000B9940000}"/>
    <cellStyle name="Porcentaje 8 2 2" xfId="4699" xr:uid="{00000000-0005-0000-0000-0000BA940000}"/>
    <cellStyle name="Porcentaje 8 2 2 2" xfId="25042" xr:uid="{00000000-0005-0000-0000-0000BB940000}"/>
    <cellStyle name="Porcentaje 8 2 3" xfId="24793" xr:uid="{00000000-0005-0000-0000-0000BC940000}"/>
    <cellStyle name="Porcentaje 8 3" xfId="4698" xr:uid="{00000000-0005-0000-0000-0000BD940000}"/>
    <cellStyle name="Porcentaje 8 3 2" xfId="25041" xr:uid="{00000000-0005-0000-0000-0000BE940000}"/>
    <cellStyle name="Porcentaje 8 4" xfId="24779" xr:uid="{00000000-0005-0000-0000-0000BF940000}"/>
    <cellStyle name="Porcentaje 9" xfId="88" xr:uid="{00000000-0005-0000-0000-0000C0940000}"/>
    <cellStyle name="Porcentaje 9 2" xfId="106" xr:uid="{00000000-0005-0000-0000-0000C1940000}"/>
    <cellStyle name="Porcentaje 9 2 2" xfId="4701" xr:uid="{00000000-0005-0000-0000-0000C2940000}"/>
    <cellStyle name="Porcentaje 9 2 2 2" xfId="25044" xr:uid="{00000000-0005-0000-0000-0000C3940000}"/>
    <cellStyle name="Porcentaje 9 2 3" xfId="24794" xr:uid="{00000000-0005-0000-0000-0000C4940000}"/>
    <cellStyle name="Porcentaje 9 3" xfId="4700" xr:uid="{00000000-0005-0000-0000-0000C5940000}"/>
    <cellStyle name="Porcentaje 9 3 2" xfId="25043" xr:uid="{00000000-0005-0000-0000-0000C6940000}"/>
    <cellStyle name="Porcentaje 9 4" xfId="24785" xr:uid="{00000000-0005-0000-0000-0000C7940000}"/>
  </cellStyles>
  <dxfs count="12"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rgb="FF0070C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FF000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FF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auto="1"/>
      </font>
      <fill>
        <patternFill patternType="solid">
          <fgColor indexed="64"/>
          <bgColor theme="0" tint="-0.49998474074526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CCFFCC"/>
      <color rgb="FFCCFFFF"/>
      <color rgb="FFC0C0C0"/>
      <color rgb="FF00FF00"/>
      <color rgb="FF00FFFF"/>
      <color rgb="FFFF99CC"/>
      <color rgb="FF99CCFF"/>
      <color rgb="FFFFCC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morales/Downloads/PREMAAS1.6%20(7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 PAGO"/>
      <sheetName val="BD"/>
      <sheetName val="PRE MAAS"/>
      <sheetName val="INCAPACIDADES"/>
      <sheetName val="AJUSTES"/>
      <sheetName val="BONOS"/>
      <sheetName val="NOMINA ORIGINAL"/>
      <sheetName val="CRONOS"/>
    </sheetNames>
    <sheetDataSet>
      <sheetData sheetId="0"/>
      <sheetData sheetId="1">
        <row r="1">
          <cell r="G1" t="str">
            <v>NOMBRE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EDBF9-521C-A14B-99A6-1E8A3ED7EE9C}">
  <dimension ref="A1:D31"/>
  <sheetViews>
    <sheetView workbookViewId="0">
      <selection activeCell="B23" sqref="B23"/>
    </sheetView>
  </sheetViews>
  <sheetFormatPr baseColWidth="10" defaultColWidth="0" defaultRowHeight="13" customHeight="1" zeroHeight="1"/>
  <cols>
    <col min="1" max="1" width="29.6640625" style="49" customWidth="1"/>
    <col min="2" max="2" width="10.83203125" style="49" customWidth="1"/>
    <col min="3" max="3" width="7.5" style="49" customWidth="1"/>
    <col min="4" max="16384" width="10.83203125" style="49" hidden="1"/>
  </cols>
  <sheetData>
    <row r="1" spans="1:4" ht="46" thickBot="1">
      <c r="A1" s="45" t="s">
        <v>33</v>
      </c>
      <c r="B1" s="46" t="s">
        <v>52</v>
      </c>
      <c r="C1" s="47" t="s">
        <v>34</v>
      </c>
      <c r="D1" s="48" t="s">
        <v>71</v>
      </c>
    </row>
    <row r="2" spans="1:4" ht="15" thickBot="1">
      <c r="A2" s="50" t="s">
        <v>35</v>
      </c>
      <c r="B2" s="51" t="s">
        <v>53</v>
      </c>
      <c r="C2" s="51" t="s">
        <v>36</v>
      </c>
      <c r="D2" s="52" t="s">
        <v>68</v>
      </c>
    </row>
    <row r="3" spans="1:4" ht="15" thickBot="1">
      <c r="A3" s="53" t="s">
        <v>37</v>
      </c>
      <c r="B3" s="54" t="s">
        <v>54</v>
      </c>
      <c r="C3" s="54" t="s">
        <v>36</v>
      </c>
      <c r="D3" s="55" t="s">
        <v>32</v>
      </c>
    </row>
    <row r="4" spans="1:4" ht="15" thickBot="1">
      <c r="A4" s="53" t="s">
        <v>38</v>
      </c>
      <c r="B4" s="54" t="s">
        <v>55</v>
      </c>
      <c r="C4" s="54" t="s">
        <v>36</v>
      </c>
      <c r="D4" s="55" t="s">
        <v>32</v>
      </c>
    </row>
    <row r="5" spans="1:4" ht="15" thickBot="1">
      <c r="A5" s="53" t="s">
        <v>39</v>
      </c>
      <c r="B5" s="54" t="s">
        <v>56</v>
      </c>
      <c r="C5" s="54" t="s">
        <v>36</v>
      </c>
      <c r="D5" s="55" t="s">
        <v>32</v>
      </c>
    </row>
    <row r="6" spans="1:4" ht="15" thickBot="1">
      <c r="A6" s="56" t="s">
        <v>40</v>
      </c>
      <c r="B6" s="57" t="s">
        <v>57</v>
      </c>
      <c r="C6" s="57" t="s">
        <v>36</v>
      </c>
      <c r="D6" s="58" t="s">
        <v>70</v>
      </c>
    </row>
    <row r="7" spans="1:4" ht="15" thickBot="1">
      <c r="A7" s="56" t="s">
        <v>41</v>
      </c>
      <c r="B7" s="57" t="s">
        <v>58</v>
      </c>
      <c r="C7" s="57" t="s">
        <v>36</v>
      </c>
      <c r="D7" s="58" t="s">
        <v>69</v>
      </c>
    </row>
    <row r="8" spans="1:4" ht="15" thickBot="1">
      <c r="A8" s="56" t="s">
        <v>42</v>
      </c>
      <c r="B8" s="57" t="s">
        <v>59</v>
      </c>
      <c r="C8" s="57" t="s">
        <v>36</v>
      </c>
      <c r="D8" s="58" t="s">
        <v>73</v>
      </c>
    </row>
    <row r="9" spans="1:4" ht="29" thickBot="1">
      <c r="A9" s="56" t="s">
        <v>77</v>
      </c>
      <c r="B9" s="57" t="s">
        <v>76</v>
      </c>
      <c r="C9" s="57" t="s">
        <v>36</v>
      </c>
      <c r="D9" s="58" t="s">
        <v>72</v>
      </c>
    </row>
    <row r="10" spans="1:4" ht="15" thickBot="1">
      <c r="A10" s="59" t="s">
        <v>43</v>
      </c>
      <c r="B10" s="60" t="s">
        <v>60</v>
      </c>
      <c r="C10" s="60" t="s">
        <v>36</v>
      </c>
      <c r="D10" s="61" t="s">
        <v>73</v>
      </c>
    </row>
    <row r="11" spans="1:4" ht="15" thickBot="1">
      <c r="A11" s="59" t="s">
        <v>44</v>
      </c>
      <c r="B11" s="60" t="s">
        <v>61</v>
      </c>
      <c r="C11" s="60" t="s">
        <v>36</v>
      </c>
      <c r="D11" s="61" t="s">
        <v>32</v>
      </c>
    </row>
    <row r="12" spans="1:4" ht="15" thickBot="1">
      <c r="A12" s="59" t="s">
        <v>45</v>
      </c>
      <c r="B12" s="60" t="s">
        <v>62</v>
      </c>
      <c r="C12" s="60" t="s">
        <v>36</v>
      </c>
      <c r="D12" s="61" t="s">
        <v>32</v>
      </c>
    </row>
    <row r="13" spans="1:4" ht="15" thickBot="1">
      <c r="A13" s="59" t="s">
        <v>46</v>
      </c>
      <c r="B13" s="60" t="s">
        <v>63</v>
      </c>
      <c r="C13" s="60" t="s">
        <v>36</v>
      </c>
      <c r="D13" s="61" t="s">
        <v>32</v>
      </c>
    </row>
    <row r="14" spans="1:4" ht="15" thickBot="1">
      <c r="A14" s="59" t="s">
        <v>47</v>
      </c>
      <c r="B14" s="60" t="s">
        <v>64</v>
      </c>
      <c r="C14" s="60" t="s">
        <v>36</v>
      </c>
      <c r="D14" s="61" t="s">
        <v>32</v>
      </c>
    </row>
    <row r="15" spans="1:4" ht="15" thickBot="1">
      <c r="A15" s="62" t="s">
        <v>48</v>
      </c>
      <c r="B15" s="63" t="s">
        <v>65</v>
      </c>
      <c r="C15" s="63" t="s">
        <v>36</v>
      </c>
      <c r="D15" s="52" t="s">
        <v>74</v>
      </c>
    </row>
    <row r="16" spans="1:4" ht="15" thickBot="1">
      <c r="A16" s="64" t="s">
        <v>49</v>
      </c>
      <c r="B16" s="65" t="s">
        <v>66</v>
      </c>
      <c r="C16" s="65" t="s">
        <v>36</v>
      </c>
      <c r="D16" s="52"/>
    </row>
    <row r="17" spans="1:4" ht="15" thickBot="1">
      <c r="A17" s="66" t="s">
        <v>67</v>
      </c>
      <c r="B17" s="67" t="s">
        <v>51</v>
      </c>
      <c r="C17" s="67" t="s">
        <v>36</v>
      </c>
      <c r="D17" s="68"/>
    </row>
    <row r="18" spans="1:4" ht="15" thickBot="1">
      <c r="A18" s="69" t="s">
        <v>78</v>
      </c>
      <c r="B18" s="70">
        <v>1</v>
      </c>
      <c r="C18" s="71" t="s">
        <v>36</v>
      </c>
      <c r="D18" s="72">
        <v>1</v>
      </c>
    </row>
    <row r="19" spans="1:4" ht="15" thickBot="1">
      <c r="A19" s="69" t="s">
        <v>79</v>
      </c>
      <c r="B19" s="71" t="s">
        <v>50</v>
      </c>
      <c r="C19" s="71" t="s">
        <v>36</v>
      </c>
      <c r="D19" s="73" t="s">
        <v>50</v>
      </c>
    </row>
    <row r="20" spans="1:4" ht="15" thickBot="1">
      <c r="A20" s="74" t="s">
        <v>80</v>
      </c>
      <c r="B20" s="75" t="s">
        <v>81</v>
      </c>
      <c r="C20" s="76" t="s">
        <v>36</v>
      </c>
      <c r="D20" s="77" t="s">
        <v>81</v>
      </c>
    </row>
    <row r="21" spans="1:4" ht="14" thickBot="1">
      <c r="A21" s="78"/>
      <c r="B21" s="78"/>
      <c r="C21" s="78"/>
    </row>
    <row r="22" spans="1:4" ht="33" thickBot="1">
      <c r="A22" s="79" t="s">
        <v>84</v>
      </c>
      <c r="B22" s="80" t="s">
        <v>83</v>
      </c>
      <c r="C22" s="149"/>
    </row>
    <row r="23" spans="1:4" ht="15" thickBot="1">
      <c r="A23" s="81" t="s">
        <v>45</v>
      </c>
      <c r="B23" s="82"/>
      <c r="C23" s="149">
        <f>+IF(B23="FJ",0,B23)</f>
        <v>0</v>
      </c>
    </row>
    <row r="24" spans="1:4" ht="15" thickBot="1">
      <c r="A24" s="83" t="s">
        <v>46</v>
      </c>
      <c r="B24" s="82"/>
      <c r="C24" s="149">
        <f>+IF(B24="FJ",0,B24)</f>
        <v>0</v>
      </c>
    </row>
    <row r="25" spans="1:4" ht="15" thickBot="1">
      <c r="A25" s="83" t="s">
        <v>47</v>
      </c>
      <c r="B25" s="82"/>
      <c r="C25" s="149">
        <f>+IF(B25="FJ",0,B25)</f>
        <v>0</v>
      </c>
    </row>
    <row r="26" spans="1:4" ht="15" thickBot="1">
      <c r="A26" s="84" t="s">
        <v>49</v>
      </c>
      <c r="B26" s="85"/>
      <c r="C26" s="149">
        <f>+IF(B26="FJ",0,IF(B26="50% SD",9,B26))</f>
        <v>0</v>
      </c>
    </row>
    <row r="27" spans="1:4" ht="15" thickBot="1">
      <c r="A27" s="84" t="s">
        <v>122</v>
      </c>
      <c r="B27" s="82"/>
      <c r="C27" s="149">
        <f>+IF(B27="FJ",0,B27)</f>
        <v>0</v>
      </c>
    </row>
    <row r="28" spans="1:4" ht="14">
      <c r="A28" s="86" t="s">
        <v>123</v>
      </c>
      <c r="B28" s="151" t="str">
        <f>+CONCATENATE(C23,C24,C25,C27,C26)</f>
        <v>00000</v>
      </c>
      <c r="C28" s="150"/>
    </row>
    <row r="29" spans="1:4" ht="13" hidden="1" customHeight="1"/>
    <row r="30" spans="1:4" ht="13" hidden="1" customHeight="1"/>
    <row r="31" spans="1:4" ht="13" hidden="1" customHeight="1"/>
  </sheetData>
  <sheetProtection algorithmName="SHA-512" hashValue="8vqiBK7wYc9+WlEgcAbZqbdvzz7aYx0AIOnkurFp1GRdOaCLDnrKw2kDx/OcC2hN+sC2/XWW+dX68Lahb3Olkw==" saltValue="zsrqLmy/MmJONn9sjoGivA==" spinCount="100000" sheet="1" objects="1" scenarios="1"/>
  <dataValidations count="3">
    <dataValidation type="list" allowBlank="1" showInputMessage="1" showErrorMessage="1" sqref="B23:B25" xr:uid="{96DDB991-78B9-A14B-8F61-5885B42A49D7}">
      <formula1>"FJ,1"</formula1>
    </dataValidation>
    <dataValidation type="list" allowBlank="1" showInputMessage="1" showErrorMessage="1" sqref="B26" xr:uid="{6F105FBB-8E46-7641-92D7-D73D6D549E73}">
      <formula1>"FJ,25%,50%,60%,100%,50% SD"</formula1>
    </dataValidation>
    <dataValidation type="list" allowBlank="1" showInputMessage="1" showErrorMessage="1" sqref="B27" xr:uid="{7069E0C8-2DA2-1643-812C-C7D51EB563B1}">
      <formula1>"2,3"</formula1>
    </dataValidation>
  </dataValidations>
  <pageMargins left="0.75" right="0.75" top="1" bottom="1" header="0.5" footer="0.5"/>
  <pageSetup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744"/>
  <sheetViews>
    <sheetView workbookViewId="0">
      <selection activeCell="A2" sqref="A2"/>
    </sheetView>
  </sheetViews>
  <sheetFormatPr baseColWidth="10" defaultColWidth="0" defaultRowHeight="13" zeroHeight="1"/>
  <cols>
    <col min="1" max="6" width="10.83203125" customWidth="1"/>
    <col min="7" max="7" width="32.33203125" customWidth="1"/>
    <col min="8" max="15" width="10.83203125" customWidth="1"/>
    <col min="16" max="16384" width="10.83203125" hidden="1"/>
  </cols>
  <sheetData>
    <row r="1" spans="1:15" s="9" customFormat="1">
      <c r="A1" s="33" t="s">
        <v>24</v>
      </c>
      <c r="B1" s="33" t="s">
        <v>21</v>
      </c>
      <c r="C1" s="33" t="s">
        <v>4</v>
      </c>
      <c r="D1" s="33" t="s">
        <v>25</v>
      </c>
      <c r="E1" s="33" t="s">
        <v>26</v>
      </c>
      <c r="F1" s="33" t="s">
        <v>27</v>
      </c>
      <c r="G1" s="33" t="s">
        <v>0</v>
      </c>
      <c r="H1" s="33" t="s">
        <v>6</v>
      </c>
      <c r="I1" s="33" t="s">
        <v>28</v>
      </c>
      <c r="J1" s="33" t="s">
        <v>20</v>
      </c>
      <c r="K1" s="33" t="s">
        <v>29</v>
      </c>
      <c r="L1" s="33" t="s">
        <v>14</v>
      </c>
      <c r="M1" s="33" t="s">
        <v>30</v>
      </c>
      <c r="N1" s="33" t="s">
        <v>16</v>
      </c>
      <c r="O1" s="33" t="s">
        <v>31</v>
      </c>
    </row>
    <row r="2" spans="1:15" ht="13" customHeight="1">
      <c r="A2" s="166"/>
      <c r="B2" s="10"/>
      <c r="C2" s="10"/>
      <c r="D2" s="10"/>
      <c r="E2" s="32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spans="1:15" ht="13" customHeight="1">
      <c r="A3" s="166"/>
      <c r="B3" s="10"/>
      <c r="C3" s="10"/>
      <c r="D3" s="10"/>
      <c r="E3" s="32"/>
      <c r="F3" s="10"/>
      <c r="G3" s="10"/>
      <c r="H3" s="10"/>
      <c r="I3" s="10"/>
      <c r="J3" s="10"/>
      <c r="K3" s="10"/>
      <c r="L3" s="10"/>
      <c r="M3" s="10"/>
      <c r="N3" s="10"/>
      <c r="O3" s="10"/>
    </row>
    <row r="4" spans="1:15" ht="13" customHeight="1">
      <c r="A4" s="166"/>
      <c r="B4" s="10"/>
      <c r="C4" s="10"/>
      <c r="D4" s="10"/>
      <c r="E4" s="32"/>
      <c r="F4" s="32"/>
      <c r="G4" s="10"/>
      <c r="H4" s="10"/>
      <c r="I4" s="10"/>
      <c r="J4" s="10"/>
      <c r="K4" s="10"/>
      <c r="L4" s="10"/>
      <c r="M4" s="10"/>
      <c r="N4" s="10"/>
      <c r="O4" s="10"/>
    </row>
    <row r="5" spans="1:15" ht="13" customHeight="1">
      <c r="A5" s="10"/>
      <c r="B5" s="10"/>
      <c r="C5" s="10"/>
      <c r="D5" s="10"/>
      <c r="E5" s="32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 ht="13" customHeight="1">
      <c r="A6" s="10"/>
      <c r="B6" s="10"/>
      <c r="C6" s="10"/>
      <c r="D6" s="10"/>
      <c r="E6" s="32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 ht="13" customHeight="1">
      <c r="A7" s="10"/>
      <c r="B7" s="10"/>
      <c r="C7" s="10"/>
      <c r="D7" s="10"/>
      <c r="E7" s="32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 ht="13" customHeight="1">
      <c r="A8" s="10"/>
      <c r="B8" s="10"/>
      <c r="C8" s="10"/>
      <c r="D8" s="10"/>
      <c r="E8" s="32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5" ht="13" customHeight="1">
      <c r="A9" s="10"/>
      <c r="B9" s="10"/>
      <c r="C9" s="10"/>
      <c r="D9" s="10"/>
      <c r="E9" s="32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spans="1:15" ht="13" customHeight="1">
      <c r="A10" s="10"/>
      <c r="B10" s="10"/>
      <c r="C10" s="10"/>
      <c r="D10" s="10"/>
      <c r="E10" s="32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1:15" ht="13" customHeight="1">
      <c r="A11" s="10"/>
      <c r="B11" s="10"/>
      <c r="C11" s="10"/>
      <c r="D11" s="10"/>
      <c r="E11" s="32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spans="1:15" ht="13" customHeight="1">
      <c r="A12" s="10"/>
      <c r="B12" s="10"/>
      <c r="C12" s="10"/>
      <c r="D12" s="10"/>
      <c r="E12" s="32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spans="1:15" ht="13" customHeight="1">
      <c r="A13" s="10"/>
      <c r="B13" s="10"/>
      <c r="C13" s="10"/>
      <c r="D13" s="10"/>
      <c r="E13" s="32"/>
      <c r="F13" s="10"/>
      <c r="G13" s="10"/>
      <c r="H13" s="10"/>
      <c r="I13" s="10"/>
      <c r="J13" s="10"/>
      <c r="K13" s="10"/>
      <c r="L13" s="10"/>
      <c r="M13" s="10"/>
      <c r="N13" s="10"/>
      <c r="O13" s="10"/>
    </row>
    <row r="14" spans="1:15" ht="13" customHeight="1">
      <c r="A14" s="10"/>
      <c r="B14" s="10"/>
      <c r="C14" s="10"/>
      <c r="D14" s="10"/>
      <c r="E14" s="32"/>
      <c r="F14" s="10"/>
      <c r="G14" s="10"/>
      <c r="H14" s="10"/>
      <c r="I14" s="10"/>
      <c r="J14" s="10"/>
      <c r="K14" s="10"/>
      <c r="L14" s="10"/>
      <c r="M14" s="10"/>
      <c r="N14" s="10"/>
      <c r="O14" s="10"/>
    </row>
    <row r="15" spans="1:15" ht="13" customHeight="1">
      <c r="A15" s="10"/>
      <c r="B15" s="10"/>
      <c r="C15" s="10"/>
      <c r="D15" s="10"/>
      <c r="E15" s="32"/>
      <c r="F15" s="10"/>
      <c r="G15" s="10"/>
      <c r="H15" s="10"/>
      <c r="I15" s="10"/>
      <c r="J15" s="10"/>
      <c r="K15" s="10"/>
      <c r="L15" s="10"/>
      <c r="M15" s="10"/>
      <c r="N15" s="10"/>
      <c r="O15" s="10"/>
    </row>
    <row r="16" spans="1:15" ht="13" customHeight="1">
      <c r="A16" s="10"/>
      <c r="B16" s="10"/>
      <c r="C16" s="10"/>
      <c r="D16" s="10"/>
      <c r="E16" s="32"/>
      <c r="F16" s="10"/>
      <c r="G16" s="10"/>
      <c r="H16" s="10"/>
      <c r="I16" s="10"/>
      <c r="J16" s="10"/>
      <c r="K16" s="10"/>
      <c r="L16" s="10"/>
      <c r="M16" s="10"/>
      <c r="N16" s="10"/>
      <c r="O16" s="10"/>
    </row>
    <row r="17" spans="1:15" ht="13" customHeight="1">
      <c r="A17" s="10"/>
      <c r="B17" s="10"/>
      <c r="C17" s="10"/>
      <c r="D17" s="10"/>
      <c r="E17" s="32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spans="1:15" ht="13" customHeight="1">
      <c r="A18" s="10"/>
      <c r="B18" s="10"/>
      <c r="C18" s="10"/>
      <c r="D18" s="10"/>
      <c r="E18" s="32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spans="1:15" ht="13" customHeight="1">
      <c r="A19" s="10"/>
      <c r="B19" s="10"/>
      <c r="C19" s="10"/>
      <c r="D19" s="10"/>
      <c r="E19" s="32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ht="13" customHeight="1">
      <c r="A20" s="10"/>
      <c r="B20" s="10"/>
      <c r="C20" s="10"/>
      <c r="D20" s="10"/>
      <c r="E20" s="32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ht="13" customHeight="1">
      <c r="A21" s="10"/>
      <c r="B21" s="10"/>
      <c r="C21" s="10"/>
      <c r="D21" s="10"/>
      <c r="E21" s="32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1:15" ht="13" customHeight="1">
      <c r="A22" s="10"/>
      <c r="B22" s="10"/>
      <c r="C22" s="10"/>
      <c r="D22" s="10"/>
      <c r="E22" s="32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ht="13" customHeight="1">
      <c r="A23" s="10"/>
      <c r="B23" s="10"/>
      <c r="C23" s="10"/>
      <c r="D23" s="10"/>
      <c r="E23" s="32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ht="13" customHeight="1">
      <c r="A24" s="10"/>
      <c r="B24" s="10"/>
      <c r="C24" s="10"/>
      <c r="D24" s="10"/>
      <c r="E24" s="32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3" customHeight="1">
      <c r="A25" s="10"/>
      <c r="B25" s="10"/>
      <c r="C25" s="10"/>
      <c r="D25" s="10"/>
      <c r="E25" s="32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26" spans="1:15" ht="13" customHeight="1">
      <c r="A26" s="10"/>
      <c r="B26" s="10"/>
      <c r="C26" s="10"/>
      <c r="D26" s="10"/>
      <c r="E26" s="32"/>
      <c r="F26" s="10"/>
      <c r="G26" s="10"/>
      <c r="H26" s="10"/>
      <c r="I26" s="10"/>
      <c r="J26" s="10"/>
      <c r="K26" s="10"/>
      <c r="L26" s="10"/>
      <c r="M26" s="10"/>
      <c r="N26" s="10"/>
      <c r="O26" s="10"/>
    </row>
    <row r="27" spans="1:15" ht="13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</row>
    <row r="28" spans="1:15" ht="13" customHeight="1">
      <c r="A28" s="10"/>
      <c r="B28" s="10"/>
      <c r="C28" s="10"/>
      <c r="D28" s="10"/>
      <c r="E28" s="32"/>
      <c r="F28" s="10"/>
      <c r="G28" s="10"/>
      <c r="H28" s="10"/>
      <c r="I28" s="10"/>
      <c r="J28" s="10"/>
      <c r="K28" s="10"/>
      <c r="L28" s="10"/>
      <c r="M28" s="10"/>
      <c r="N28" s="10"/>
      <c r="O28" s="10"/>
    </row>
    <row r="29" spans="1:15" ht="13" customHeight="1">
      <c r="A29" s="10"/>
      <c r="B29" s="10"/>
      <c r="C29" s="10"/>
      <c r="D29" s="10"/>
      <c r="E29" s="32"/>
      <c r="F29" s="10"/>
      <c r="G29" s="10"/>
      <c r="H29" s="10"/>
      <c r="I29" s="10"/>
      <c r="J29" s="10"/>
      <c r="K29" s="10"/>
      <c r="L29" s="10"/>
      <c r="M29" s="10"/>
      <c r="N29" s="10"/>
      <c r="O29" s="10"/>
    </row>
    <row r="30" spans="1:15" ht="13" customHeight="1">
      <c r="A30" s="10"/>
      <c r="B30" s="10"/>
      <c r="C30" s="10"/>
      <c r="D30" s="10"/>
      <c r="E30" s="32"/>
      <c r="F30" s="10"/>
      <c r="G30" s="10"/>
      <c r="H30" s="10"/>
      <c r="I30" s="10"/>
      <c r="J30" s="10"/>
      <c r="K30" s="10"/>
      <c r="L30" s="10"/>
      <c r="M30" s="10"/>
      <c r="N30" s="10"/>
      <c r="O30" s="10"/>
    </row>
    <row r="31" spans="1:15" ht="13" customHeight="1">
      <c r="A31" s="10"/>
      <c r="B31" s="10"/>
      <c r="C31" s="10"/>
      <c r="D31" s="10"/>
      <c r="E31" s="32"/>
      <c r="F31" s="10"/>
      <c r="G31" s="10"/>
      <c r="H31" s="10"/>
      <c r="I31" s="10"/>
      <c r="J31" s="10"/>
      <c r="K31" s="10"/>
      <c r="L31" s="10"/>
      <c r="M31" s="10"/>
      <c r="N31" s="10"/>
      <c r="O31" s="10"/>
    </row>
    <row r="32" spans="1:15" ht="13" customHeight="1">
      <c r="A32" s="10"/>
      <c r="B32" s="10"/>
      <c r="C32" s="10"/>
      <c r="D32" s="10"/>
      <c r="E32" s="32"/>
      <c r="F32" s="10"/>
      <c r="G32" s="10"/>
      <c r="H32" s="10"/>
      <c r="I32" s="10"/>
      <c r="J32" s="10"/>
      <c r="K32" s="10"/>
      <c r="L32" s="10"/>
      <c r="M32" s="10"/>
      <c r="N32" s="10"/>
      <c r="O32" s="10"/>
    </row>
    <row r="33" spans="1:15" ht="13" customHeight="1">
      <c r="A33" s="10"/>
      <c r="B33" s="10"/>
      <c r="C33" s="10"/>
      <c r="D33" s="10"/>
      <c r="E33" s="32"/>
      <c r="F33" s="10"/>
      <c r="G33" s="10"/>
      <c r="H33" s="10"/>
      <c r="I33" s="10"/>
      <c r="J33" s="10"/>
      <c r="K33" s="10"/>
      <c r="L33" s="10"/>
      <c r="M33" s="10"/>
      <c r="N33" s="10"/>
      <c r="O33" s="10"/>
    </row>
    <row r="34" spans="1:15" ht="13" customHeight="1">
      <c r="A34" s="10"/>
      <c r="B34" s="10"/>
      <c r="C34" s="10"/>
      <c r="D34" s="10"/>
      <c r="E34" s="32"/>
      <c r="F34" s="10"/>
      <c r="G34" s="10"/>
      <c r="H34" s="10"/>
      <c r="I34" s="10"/>
      <c r="J34" s="10"/>
      <c r="K34" s="10"/>
      <c r="L34" s="10"/>
      <c r="M34" s="10"/>
      <c r="N34" s="10"/>
      <c r="O34" s="10"/>
    </row>
    <row r="35" spans="1:15" ht="13" customHeight="1">
      <c r="A35" s="10"/>
      <c r="B35" s="10"/>
      <c r="C35" s="10"/>
      <c r="D35" s="10"/>
      <c r="E35" s="32"/>
      <c r="F35" s="10"/>
      <c r="G35" s="10"/>
      <c r="H35" s="10"/>
      <c r="I35" s="10"/>
      <c r="J35" s="10"/>
      <c r="K35" s="10"/>
      <c r="L35" s="10"/>
      <c r="M35" s="10"/>
      <c r="N35" s="10"/>
      <c r="O35" s="10"/>
    </row>
    <row r="36" spans="1:15" ht="13" customHeight="1">
      <c r="A36" s="10"/>
      <c r="B36" s="10"/>
      <c r="C36" s="10"/>
      <c r="D36" s="10"/>
      <c r="E36" s="32"/>
      <c r="F36" s="10"/>
      <c r="G36" s="10"/>
      <c r="H36" s="10"/>
      <c r="I36" s="10"/>
      <c r="J36" s="10"/>
      <c r="K36" s="10"/>
      <c r="L36" s="10"/>
      <c r="M36" s="10"/>
      <c r="N36" s="10"/>
      <c r="O36" s="10"/>
    </row>
    <row r="37" spans="1:15" ht="13" customHeight="1">
      <c r="A37" s="10"/>
      <c r="B37" s="10"/>
      <c r="C37" s="10"/>
      <c r="D37" s="10"/>
      <c r="E37" s="32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5" ht="13" customHeight="1">
      <c r="A38" s="10"/>
      <c r="B38" s="10"/>
      <c r="C38" s="10"/>
      <c r="D38" s="10"/>
      <c r="E38" s="32"/>
      <c r="F38" s="10"/>
      <c r="G38" s="10"/>
      <c r="H38" s="10"/>
      <c r="I38" s="10"/>
      <c r="J38" s="10"/>
      <c r="K38" s="10"/>
      <c r="L38" s="10"/>
      <c r="M38" s="10"/>
      <c r="N38" s="10"/>
      <c r="O38" s="10"/>
    </row>
    <row r="39" spans="1:15" ht="13" customHeight="1">
      <c r="A39" s="10"/>
      <c r="B39" s="10"/>
      <c r="C39" s="10"/>
      <c r="D39" s="10"/>
      <c r="E39" s="32"/>
      <c r="F39" s="10"/>
      <c r="G39" s="10"/>
      <c r="H39" s="10"/>
      <c r="I39" s="10"/>
      <c r="J39" s="10"/>
      <c r="K39" s="10"/>
      <c r="L39" s="10"/>
      <c r="M39" s="10"/>
      <c r="N39" s="10"/>
      <c r="O39" s="10"/>
    </row>
    <row r="40" spans="1:15" ht="13" customHeight="1">
      <c r="A40" s="10"/>
      <c r="B40" s="10"/>
      <c r="C40" s="10"/>
      <c r="D40" s="10"/>
      <c r="E40" s="32"/>
      <c r="F40" s="10"/>
      <c r="G40" s="10"/>
      <c r="H40" s="10"/>
      <c r="I40" s="10"/>
      <c r="J40" s="10"/>
      <c r="K40" s="10"/>
      <c r="L40" s="10"/>
      <c r="M40" s="10"/>
      <c r="N40" s="10"/>
      <c r="O40" s="10"/>
    </row>
    <row r="41" spans="1:15" ht="13" customHeight="1">
      <c r="A41" s="10"/>
      <c r="B41" s="10"/>
      <c r="C41" s="10"/>
      <c r="D41" s="10"/>
      <c r="E41" s="32"/>
      <c r="F41" s="32"/>
      <c r="G41" s="10"/>
      <c r="H41" s="10"/>
      <c r="I41" s="10"/>
      <c r="J41" s="10"/>
      <c r="K41" s="10"/>
      <c r="L41" s="10"/>
      <c r="M41" s="10"/>
      <c r="N41" s="10"/>
      <c r="O41" s="10"/>
    </row>
    <row r="42" spans="1:15" ht="13" customHeight="1">
      <c r="A42" s="10"/>
      <c r="B42" s="10"/>
      <c r="C42" s="10"/>
      <c r="D42" s="10"/>
      <c r="E42" s="32"/>
      <c r="F42" s="10"/>
      <c r="G42" s="10"/>
      <c r="H42" s="10"/>
      <c r="I42" s="10"/>
      <c r="J42" s="10"/>
      <c r="K42" s="10"/>
      <c r="L42" s="10"/>
      <c r="M42" s="10"/>
      <c r="N42" s="10"/>
      <c r="O42" s="10"/>
    </row>
    <row r="43" spans="1:15" ht="13" customHeight="1">
      <c r="A43" s="10"/>
      <c r="B43" s="10"/>
      <c r="C43" s="10"/>
      <c r="D43" s="10"/>
      <c r="E43" s="32"/>
      <c r="F43" s="10"/>
      <c r="G43" s="10"/>
      <c r="H43" s="10"/>
      <c r="I43" s="10"/>
      <c r="J43" s="10"/>
      <c r="K43" s="10"/>
      <c r="L43" s="10"/>
      <c r="M43" s="10"/>
      <c r="N43" s="10"/>
      <c r="O43" s="10"/>
    </row>
    <row r="44" spans="1:15" ht="13" customHeight="1">
      <c r="A44" s="10"/>
      <c r="B44" s="10"/>
      <c r="C44" s="10"/>
      <c r="D44" s="10"/>
      <c r="E44" s="32"/>
      <c r="F44" s="10"/>
      <c r="G44" s="10"/>
      <c r="H44" s="10"/>
      <c r="I44" s="10"/>
      <c r="J44" s="10"/>
      <c r="K44" s="10"/>
      <c r="L44" s="10"/>
      <c r="M44" s="10"/>
      <c r="N44" s="10"/>
      <c r="O44" s="10"/>
    </row>
    <row r="45" spans="1:15" ht="13" customHeight="1">
      <c r="A45" s="10"/>
      <c r="B45" s="10"/>
      <c r="C45" s="10"/>
      <c r="D45" s="10"/>
      <c r="E45" s="32"/>
      <c r="F45" s="10"/>
      <c r="G45" s="10"/>
      <c r="H45" s="10"/>
      <c r="I45" s="10"/>
      <c r="J45" s="10"/>
      <c r="K45" s="10"/>
      <c r="L45" s="10"/>
      <c r="M45" s="10"/>
      <c r="N45" s="10"/>
      <c r="O45" s="10"/>
    </row>
    <row r="46" spans="1:15" ht="13" customHeight="1">
      <c r="A46" s="10"/>
      <c r="B46" s="10"/>
      <c r="C46" s="10"/>
      <c r="D46" s="10"/>
      <c r="E46" s="32"/>
      <c r="F46" s="10"/>
      <c r="G46" s="10"/>
      <c r="H46" s="10"/>
      <c r="I46" s="10"/>
      <c r="J46" s="10"/>
      <c r="K46" s="10"/>
      <c r="L46" s="10"/>
      <c r="M46" s="10"/>
      <c r="N46" s="10"/>
      <c r="O46" s="10"/>
    </row>
    <row r="47" spans="1:15" ht="13" customHeight="1">
      <c r="A47" s="10"/>
      <c r="B47" s="10"/>
      <c r="C47" s="10"/>
      <c r="D47" s="10"/>
      <c r="E47" s="32"/>
      <c r="F47" s="10"/>
      <c r="G47" s="10"/>
      <c r="H47" s="10"/>
      <c r="I47" s="10"/>
      <c r="J47" s="10"/>
      <c r="K47" s="10"/>
      <c r="L47" s="10"/>
      <c r="M47" s="10"/>
      <c r="N47" s="10"/>
      <c r="O47" s="10"/>
    </row>
    <row r="48" spans="1:15" ht="13" customHeight="1">
      <c r="A48" s="10"/>
      <c r="B48" s="10"/>
      <c r="C48" s="10"/>
      <c r="D48" s="10"/>
      <c r="E48" s="32"/>
      <c r="F48" s="10"/>
      <c r="G48" s="10"/>
      <c r="H48" s="10"/>
      <c r="I48" s="10"/>
      <c r="J48" s="10"/>
      <c r="K48" s="10"/>
      <c r="L48" s="10"/>
      <c r="M48" s="10"/>
      <c r="N48" s="10"/>
      <c r="O48" s="10"/>
    </row>
    <row r="49" spans="1:15" ht="13" customHeight="1">
      <c r="A49" s="10"/>
      <c r="B49" s="10"/>
      <c r="C49" s="10"/>
      <c r="D49" s="10"/>
      <c r="E49" s="32"/>
      <c r="F49" s="10"/>
      <c r="G49" s="10"/>
      <c r="H49" s="10"/>
      <c r="I49" s="10"/>
      <c r="J49" s="10"/>
      <c r="K49" s="10"/>
      <c r="L49" s="10"/>
      <c r="M49" s="10"/>
      <c r="N49" s="10"/>
      <c r="O49" s="10"/>
    </row>
    <row r="50" spans="1:15" ht="13" customHeight="1">
      <c r="A50" s="34"/>
      <c r="B50" s="34"/>
      <c r="C50" s="34"/>
      <c r="D50" s="34"/>
      <c r="E50" s="35"/>
      <c r="F50" s="34"/>
      <c r="G50" s="34"/>
      <c r="H50" s="10"/>
      <c r="I50" s="34"/>
      <c r="J50" s="34"/>
      <c r="K50" s="34"/>
      <c r="L50" s="34"/>
      <c r="M50" s="34"/>
      <c r="N50" s="34"/>
      <c r="O50" s="34"/>
    </row>
    <row r="51" spans="1:15" ht="13" customHeight="1">
      <c r="A51" s="34"/>
      <c r="B51" s="34"/>
      <c r="C51" s="34"/>
      <c r="D51" s="34"/>
      <c r="E51" s="35"/>
      <c r="F51" s="34"/>
      <c r="G51" s="34"/>
      <c r="H51" s="10"/>
      <c r="I51" s="34"/>
      <c r="J51" s="34"/>
      <c r="K51" s="34"/>
      <c r="L51" s="34"/>
      <c r="M51" s="34"/>
      <c r="N51" s="34"/>
      <c r="O51" s="34"/>
    </row>
    <row r="52" spans="1:15" ht="13" customHeight="1">
      <c r="A52" s="34"/>
      <c r="B52" s="34"/>
      <c r="C52" s="34"/>
      <c r="D52" s="34"/>
      <c r="E52" s="35"/>
      <c r="F52" s="34"/>
      <c r="G52" s="34"/>
      <c r="H52" s="10"/>
      <c r="I52" s="34"/>
      <c r="J52" s="34"/>
      <c r="K52" s="34"/>
      <c r="L52" s="34"/>
      <c r="M52" s="34"/>
      <c r="N52" s="34"/>
      <c r="O52" s="34"/>
    </row>
    <row r="53" spans="1:15" ht="13" customHeight="1">
      <c r="A53" s="34"/>
      <c r="B53" s="34"/>
      <c r="C53" s="34"/>
      <c r="D53" s="34"/>
      <c r="E53" s="35"/>
      <c r="F53" s="34"/>
      <c r="G53" s="34"/>
      <c r="H53" s="10"/>
      <c r="I53" s="34"/>
      <c r="J53" s="34"/>
      <c r="K53" s="34"/>
      <c r="L53" s="34"/>
      <c r="M53" s="34"/>
      <c r="N53" s="34"/>
      <c r="O53" s="34"/>
    </row>
    <row r="54" spans="1:15" ht="13" customHeight="1">
      <c r="A54" s="34"/>
      <c r="B54" s="34"/>
      <c r="C54" s="34"/>
      <c r="D54" s="34"/>
      <c r="E54" s="35"/>
      <c r="F54" s="34"/>
      <c r="G54" s="34"/>
      <c r="H54" s="10"/>
      <c r="I54" s="34"/>
      <c r="J54" s="34"/>
      <c r="K54" s="34"/>
      <c r="L54" s="34"/>
      <c r="M54" s="34"/>
      <c r="N54" s="34"/>
      <c r="O54" s="34"/>
    </row>
    <row r="55" spans="1:15" ht="13" customHeight="1">
      <c r="A55" s="34"/>
      <c r="B55" s="34"/>
      <c r="C55" s="34"/>
      <c r="D55" s="34"/>
      <c r="E55" s="35"/>
      <c r="F55" s="34"/>
      <c r="G55" s="34"/>
      <c r="H55" s="10"/>
      <c r="I55" s="34"/>
      <c r="J55" s="34"/>
      <c r="K55" s="34"/>
      <c r="L55" s="34"/>
      <c r="M55" s="34"/>
      <c r="N55" s="34"/>
      <c r="O55" s="34"/>
    </row>
    <row r="56" spans="1:15" ht="13" customHeight="1">
      <c r="A56" s="34"/>
      <c r="B56" s="34"/>
      <c r="C56" s="34"/>
      <c r="D56" s="34"/>
      <c r="E56" s="35"/>
      <c r="F56" s="34"/>
      <c r="G56" s="34"/>
      <c r="H56" s="10"/>
      <c r="I56" s="34"/>
      <c r="J56" s="34"/>
      <c r="K56" s="34"/>
      <c r="L56" s="34"/>
      <c r="M56" s="34"/>
      <c r="N56" s="34"/>
      <c r="O56" s="34"/>
    </row>
    <row r="57" spans="1:15" ht="13" customHeight="1">
      <c r="A57" s="34"/>
      <c r="B57" s="34"/>
      <c r="C57" s="34"/>
      <c r="D57" s="34"/>
      <c r="E57" s="35"/>
      <c r="F57" s="34"/>
      <c r="G57" s="34"/>
      <c r="H57" s="10"/>
      <c r="I57" s="34"/>
      <c r="J57" s="34"/>
      <c r="K57" s="34"/>
      <c r="L57" s="34"/>
      <c r="M57" s="34"/>
      <c r="N57" s="34"/>
      <c r="O57" s="34"/>
    </row>
    <row r="58" spans="1:15" ht="13" customHeight="1">
      <c r="A58" s="34"/>
      <c r="B58" s="34"/>
      <c r="C58" s="34"/>
      <c r="D58" s="34"/>
      <c r="E58" s="35"/>
      <c r="F58" s="34"/>
      <c r="G58" s="34"/>
      <c r="H58" s="10"/>
      <c r="I58" s="34"/>
      <c r="J58" s="34"/>
      <c r="K58" s="34"/>
      <c r="L58" s="34"/>
      <c r="M58" s="34"/>
      <c r="N58" s="34"/>
      <c r="O58" s="34"/>
    </row>
    <row r="59" spans="1:15" ht="13" customHeight="1">
      <c r="A59" s="34"/>
      <c r="B59" s="34"/>
      <c r="C59" s="34"/>
      <c r="D59" s="34"/>
      <c r="E59" s="35"/>
      <c r="F59" s="34"/>
      <c r="G59" s="34"/>
      <c r="H59" s="10"/>
      <c r="I59" s="34"/>
      <c r="J59" s="34"/>
      <c r="K59" s="34"/>
      <c r="L59" s="34"/>
      <c r="M59" s="34"/>
      <c r="N59" s="34"/>
      <c r="O59" s="34"/>
    </row>
    <row r="60" spans="1:15" ht="13" customHeight="1">
      <c r="A60" s="34"/>
      <c r="B60" s="34"/>
      <c r="C60" s="34"/>
      <c r="D60" s="34"/>
      <c r="E60" s="35"/>
      <c r="F60" s="34"/>
      <c r="G60" s="34"/>
      <c r="H60" s="10"/>
      <c r="I60" s="34"/>
      <c r="J60" s="34"/>
      <c r="K60" s="34"/>
      <c r="L60" s="34"/>
      <c r="M60" s="34"/>
      <c r="N60" s="34"/>
      <c r="O60" s="34"/>
    </row>
    <row r="61" spans="1:15" ht="13" customHeight="1">
      <c r="A61" s="34"/>
      <c r="B61" s="34"/>
      <c r="C61" s="34"/>
      <c r="D61" s="34"/>
      <c r="E61" s="35"/>
      <c r="F61" s="34"/>
      <c r="G61" s="34"/>
      <c r="H61" s="10"/>
      <c r="I61" s="34"/>
      <c r="J61" s="34"/>
      <c r="K61" s="34"/>
      <c r="L61" s="34"/>
      <c r="M61" s="34"/>
      <c r="N61" s="34"/>
      <c r="O61" s="34"/>
    </row>
    <row r="62" spans="1:15" ht="13" customHeight="1">
      <c r="A62" s="34"/>
      <c r="B62" s="34"/>
      <c r="C62" s="34"/>
      <c r="D62" s="34"/>
      <c r="E62" s="35"/>
      <c r="F62" s="34"/>
      <c r="G62" s="34"/>
      <c r="H62" s="10"/>
      <c r="I62" s="34"/>
      <c r="J62" s="34"/>
      <c r="K62" s="34"/>
      <c r="L62" s="34"/>
      <c r="M62" s="34"/>
      <c r="N62" s="34"/>
      <c r="O62" s="34"/>
    </row>
    <row r="63" spans="1:15" ht="13" customHeight="1">
      <c r="A63" s="34"/>
      <c r="B63" s="34"/>
      <c r="C63" s="34"/>
      <c r="D63" s="34"/>
      <c r="E63" s="35"/>
      <c r="F63" s="34"/>
      <c r="G63" s="34"/>
      <c r="H63" s="10"/>
      <c r="I63" s="34"/>
      <c r="J63" s="34"/>
      <c r="K63" s="34"/>
      <c r="L63" s="34"/>
      <c r="M63" s="34"/>
      <c r="N63" s="34"/>
      <c r="O63" s="34"/>
    </row>
    <row r="64" spans="1:15" ht="13" customHeight="1">
      <c r="A64" s="34"/>
      <c r="B64" s="34"/>
      <c r="C64" s="34"/>
      <c r="D64" s="34"/>
      <c r="E64" s="35"/>
      <c r="F64" s="34"/>
      <c r="G64" s="34"/>
      <c r="H64" s="10"/>
      <c r="I64" s="34"/>
      <c r="J64" s="34"/>
      <c r="K64" s="34"/>
      <c r="L64" s="34"/>
      <c r="M64" s="34"/>
      <c r="N64" s="34"/>
      <c r="O64" s="34"/>
    </row>
    <row r="65" spans="1:15" ht="13" customHeight="1">
      <c r="A65" s="34"/>
      <c r="B65" s="34"/>
      <c r="C65" s="34"/>
      <c r="D65" s="34"/>
      <c r="E65" s="35"/>
      <c r="F65" s="34"/>
      <c r="G65" s="34"/>
      <c r="H65" s="10"/>
      <c r="I65" s="34"/>
      <c r="J65" s="34"/>
      <c r="K65" s="34"/>
      <c r="L65" s="34"/>
      <c r="M65" s="34"/>
      <c r="N65" s="34"/>
      <c r="O65" s="34"/>
    </row>
    <row r="66" spans="1:15" ht="13" customHeight="1">
      <c r="A66" s="34"/>
      <c r="B66" s="34"/>
      <c r="C66" s="34"/>
      <c r="D66" s="34"/>
      <c r="E66" s="35"/>
      <c r="F66" s="34"/>
      <c r="G66" s="34"/>
      <c r="H66" s="10"/>
      <c r="I66" s="34"/>
      <c r="J66" s="34"/>
      <c r="K66" s="34"/>
      <c r="L66" s="34"/>
      <c r="M66" s="34"/>
      <c r="N66" s="34"/>
      <c r="O66" s="34"/>
    </row>
    <row r="67" spans="1:15" ht="13" customHeight="1">
      <c r="A67" s="34"/>
      <c r="B67" s="34"/>
      <c r="C67" s="34"/>
      <c r="D67" s="34"/>
      <c r="E67" s="35"/>
      <c r="F67" s="34"/>
      <c r="G67" s="34"/>
      <c r="H67" s="10"/>
      <c r="I67" s="34"/>
      <c r="J67" s="34"/>
      <c r="K67" s="34"/>
      <c r="L67" s="34"/>
      <c r="M67" s="34"/>
      <c r="N67" s="34"/>
      <c r="O67" s="34"/>
    </row>
    <row r="68" spans="1:15" ht="13" customHeight="1">
      <c r="A68" s="34"/>
      <c r="B68" s="34"/>
      <c r="C68" s="34"/>
      <c r="D68" s="34"/>
      <c r="E68" s="35"/>
      <c r="F68" s="34"/>
      <c r="G68" s="34"/>
      <c r="H68" s="10"/>
      <c r="I68" s="34"/>
      <c r="J68" s="34"/>
      <c r="K68" s="34"/>
      <c r="L68" s="34"/>
      <c r="M68" s="34"/>
      <c r="N68" s="34"/>
      <c r="O68" s="34"/>
    </row>
    <row r="69" spans="1:15" ht="13" customHeight="1">
      <c r="A69" s="34"/>
      <c r="B69" s="34"/>
      <c r="C69" s="34"/>
      <c r="D69" s="34"/>
      <c r="E69" s="35"/>
      <c r="F69" s="34"/>
      <c r="G69" s="34"/>
      <c r="H69" s="10"/>
      <c r="I69" s="34"/>
      <c r="J69" s="34"/>
      <c r="K69" s="34"/>
      <c r="L69" s="34"/>
      <c r="M69" s="34"/>
      <c r="N69" s="34"/>
      <c r="O69" s="34"/>
    </row>
    <row r="70" spans="1:15" ht="13" customHeight="1">
      <c r="A70" s="34"/>
      <c r="B70" s="34"/>
      <c r="C70" s="34"/>
      <c r="D70" s="34"/>
      <c r="E70" s="35"/>
      <c r="F70" s="34"/>
      <c r="G70" s="34"/>
      <c r="H70" s="10"/>
      <c r="I70" s="34"/>
      <c r="J70" s="34"/>
      <c r="K70" s="34"/>
      <c r="L70" s="34"/>
      <c r="M70" s="34"/>
      <c r="N70" s="34"/>
      <c r="O70" s="34"/>
    </row>
    <row r="71" spans="1:15" ht="13" customHeight="1">
      <c r="A71" s="34"/>
      <c r="B71" s="34"/>
      <c r="C71" s="34"/>
      <c r="D71" s="34"/>
      <c r="E71" s="35"/>
      <c r="F71" s="34"/>
      <c r="G71" s="34"/>
      <c r="H71" s="10"/>
      <c r="I71" s="34"/>
      <c r="J71" s="34"/>
      <c r="K71" s="34"/>
      <c r="L71" s="34"/>
      <c r="M71" s="34"/>
      <c r="N71" s="34"/>
      <c r="O71" s="34"/>
    </row>
    <row r="72" spans="1:15" ht="13" customHeight="1">
      <c r="A72" s="34"/>
      <c r="B72" s="34"/>
      <c r="C72" s="34"/>
      <c r="D72" s="34"/>
      <c r="E72" s="35"/>
      <c r="F72" s="34"/>
      <c r="G72" s="34"/>
      <c r="H72" s="10"/>
      <c r="I72" s="34"/>
      <c r="J72" s="34"/>
      <c r="K72" s="34"/>
      <c r="L72" s="34"/>
      <c r="M72" s="34"/>
      <c r="N72" s="34"/>
      <c r="O72" s="34"/>
    </row>
    <row r="73" spans="1:15" ht="13" customHeight="1">
      <c r="A73" s="34"/>
      <c r="B73" s="34"/>
      <c r="C73" s="34"/>
      <c r="D73" s="34"/>
      <c r="E73" s="35"/>
      <c r="F73" s="34"/>
      <c r="G73" s="34"/>
      <c r="H73" s="10"/>
      <c r="I73" s="34"/>
      <c r="J73" s="34"/>
      <c r="K73" s="34"/>
      <c r="L73" s="34"/>
      <c r="M73" s="34"/>
      <c r="N73" s="34"/>
      <c r="O73" s="34"/>
    </row>
    <row r="74" spans="1:15" ht="13" customHeight="1">
      <c r="A74" s="34"/>
      <c r="B74" s="34"/>
      <c r="C74" s="34"/>
      <c r="D74" s="34"/>
      <c r="E74" s="35"/>
      <c r="F74" s="34"/>
      <c r="G74" s="34"/>
      <c r="H74" s="10"/>
      <c r="I74" s="34"/>
      <c r="J74" s="34"/>
      <c r="K74" s="34"/>
      <c r="L74" s="34"/>
      <c r="M74" s="34"/>
      <c r="N74" s="34"/>
      <c r="O74" s="34"/>
    </row>
    <row r="75" spans="1:15" ht="13" customHeight="1">
      <c r="A75" s="34"/>
      <c r="B75" s="34"/>
      <c r="C75" s="34"/>
      <c r="D75" s="34"/>
      <c r="E75" s="35"/>
      <c r="F75" s="34"/>
      <c r="G75" s="34"/>
      <c r="H75" s="10"/>
      <c r="I75" s="34"/>
      <c r="J75" s="34"/>
      <c r="K75" s="34"/>
      <c r="L75" s="34"/>
      <c r="M75" s="34"/>
      <c r="N75" s="34"/>
      <c r="O75" s="34"/>
    </row>
    <row r="76" spans="1:15" ht="13" customHeight="1">
      <c r="A76" s="34"/>
      <c r="B76" s="34"/>
      <c r="C76" s="34"/>
      <c r="D76" s="34"/>
      <c r="E76" s="35"/>
      <c r="F76" s="34"/>
      <c r="G76" s="34"/>
      <c r="H76" s="10"/>
      <c r="I76" s="34"/>
      <c r="J76" s="34"/>
      <c r="K76" s="34"/>
      <c r="L76" s="34"/>
      <c r="M76" s="34"/>
      <c r="N76" s="34"/>
      <c r="O76" s="34"/>
    </row>
    <row r="77" spans="1:15" ht="13" customHeight="1">
      <c r="A77" s="34"/>
      <c r="B77" s="34"/>
      <c r="C77" s="34"/>
      <c r="D77" s="34"/>
      <c r="E77" s="35"/>
      <c r="F77" s="34"/>
      <c r="G77" s="34"/>
      <c r="H77" s="10"/>
      <c r="I77" s="34"/>
      <c r="J77" s="34"/>
      <c r="K77" s="34"/>
      <c r="L77" s="34"/>
      <c r="M77" s="34"/>
      <c r="N77" s="34"/>
      <c r="O77" s="34"/>
    </row>
    <row r="78" spans="1:15" ht="13" customHeight="1">
      <c r="A78" s="34"/>
      <c r="B78" s="34"/>
      <c r="C78" s="34"/>
      <c r="D78" s="34"/>
      <c r="E78" s="35"/>
      <c r="F78" s="34"/>
      <c r="G78" s="34"/>
      <c r="H78" s="10"/>
      <c r="I78" s="34"/>
      <c r="J78" s="34"/>
      <c r="K78" s="34"/>
      <c r="L78" s="34"/>
      <c r="M78" s="34"/>
      <c r="N78" s="34"/>
      <c r="O78" s="34"/>
    </row>
    <row r="79" spans="1:15" ht="13" customHeight="1">
      <c r="A79" s="34"/>
      <c r="B79" s="34"/>
      <c r="C79" s="34"/>
      <c r="D79" s="34"/>
      <c r="E79" s="35"/>
      <c r="F79" s="34"/>
      <c r="G79" s="34"/>
      <c r="H79" s="10"/>
      <c r="I79" s="34"/>
      <c r="J79" s="34"/>
      <c r="K79" s="34"/>
      <c r="L79" s="34"/>
      <c r="M79" s="34"/>
      <c r="N79" s="34"/>
      <c r="O79" s="34"/>
    </row>
    <row r="80" spans="1:15" ht="13" customHeight="1">
      <c r="A80" s="34"/>
      <c r="B80" s="34"/>
      <c r="C80" s="34"/>
      <c r="D80" s="34"/>
      <c r="E80" s="35"/>
      <c r="F80" s="34"/>
      <c r="G80" s="34"/>
      <c r="H80" s="10"/>
      <c r="I80" s="34"/>
      <c r="J80" s="34"/>
      <c r="K80" s="34"/>
      <c r="L80" s="34"/>
      <c r="M80" s="34"/>
      <c r="N80" s="34"/>
      <c r="O80" s="34"/>
    </row>
    <row r="81" spans="1:15" ht="13" customHeight="1">
      <c r="A81" s="34"/>
      <c r="B81" s="34"/>
      <c r="C81" s="34"/>
      <c r="D81" s="34"/>
      <c r="E81" s="35"/>
      <c r="F81" s="34"/>
      <c r="G81" s="34"/>
      <c r="H81" s="10"/>
      <c r="I81" s="34"/>
      <c r="J81" s="34"/>
      <c r="K81" s="34"/>
      <c r="L81" s="34"/>
      <c r="M81" s="34"/>
      <c r="N81" s="34"/>
      <c r="O81" s="34"/>
    </row>
    <row r="82" spans="1:15" ht="13" customHeight="1">
      <c r="A82" s="34"/>
      <c r="B82" s="34"/>
      <c r="C82" s="34"/>
      <c r="D82" s="34"/>
      <c r="E82" s="35"/>
      <c r="F82" s="34"/>
      <c r="G82" s="34"/>
      <c r="H82" s="10"/>
      <c r="I82" s="34"/>
      <c r="J82" s="34"/>
      <c r="K82" s="34"/>
      <c r="L82" s="34"/>
      <c r="M82" s="34"/>
      <c r="N82" s="34"/>
      <c r="O82" s="34"/>
    </row>
    <row r="83" spans="1:15" ht="13" customHeight="1">
      <c r="A83" s="34"/>
      <c r="B83" s="34"/>
      <c r="C83" s="34"/>
      <c r="D83" s="34"/>
      <c r="E83" s="35"/>
      <c r="F83" s="34"/>
      <c r="G83" s="34"/>
      <c r="H83" s="10"/>
      <c r="I83" s="34"/>
      <c r="J83" s="34"/>
      <c r="K83" s="34"/>
      <c r="L83" s="34"/>
      <c r="M83" s="34"/>
      <c r="N83" s="34"/>
      <c r="O83" s="34"/>
    </row>
    <row r="84" spans="1:15" ht="13" customHeight="1">
      <c r="A84" s="34"/>
      <c r="B84" s="34"/>
      <c r="C84" s="34"/>
      <c r="D84" s="34"/>
      <c r="E84" s="35"/>
      <c r="F84" s="34"/>
      <c r="G84" s="34"/>
      <c r="H84" s="10"/>
      <c r="I84" s="34"/>
      <c r="J84" s="34"/>
      <c r="K84" s="34"/>
      <c r="L84" s="34"/>
      <c r="M84" s="34"/>
      <c r="N84" s="34"/>
      <c r="O84" s="34"/>
    </row>
    <row r="85" spans="1:15" ht="13" customHeight="1">
      <c r="A85" s="34"/>
      <c r="B85" s="34"/>
      <c r="C85" s="34"/>
      <c r="D85" s="34"/>
      <c r="E85" s="35"/>
      <c r="F85" s="34"/>
      <c r="G85" s="34"/>
      <c r="H85" s="10"/>
      <c r="I85" s="34"/>
      <c r="J85" s="34"/>
      <c r="K85" s="34"/>
      <c r="L85" s="34"/>
      <c r="M85" s="34"/>
      <c r="N85" s="34"/>
      <c r="O85" s="34"/>
    </row>
    <row r="86" spans="1:15" ht="13" customHeight="1">
      <c r="A86" s="34"/>
      <c r="B86" s="34"/>
      <c r="C86" s="34"/>
      <c r="D86" s="34"/>
      <c r="E86" s="35"/>
      <c r="F86" s="34"/>
      <c r="G86" s="34"/>
      <c r="H86" s="10"/>
      <c r="I86" s="34"/>
      <c r="J86" s="34"/>
      <c r="K86" s="34"/>
      <c r="L86" s="34"/>
      <c r="M86" s="34"/>
      <c r="N86" s="34"/>
      <c r="O86" s="34"/>
    </row>
    <row r="87" spans="1:15" ht="13" customHeight="1">
      <c r="A87" s="34"/>
      <c r="B87" s="34"/>
      <c r="C87" s="34"/>
      <c r="D87" s="34"/>
      <c r="E87" s="35"/>
      <c r="F87" s="34"/>
      <c r="G87" s="34"/>
      <c r="H87" s="10"/>
      <c r="I87" s="34"/>
      <c r="J87" s="34"/>
      <c r="K87" s="34"/>
      <c r="L87" s="34"/>
      <c r="M87" s="34"/>
      <c r="N87" s="34"/>
      <c r="O87" s="34"/>
    </row>
    <row r="88" spans="1:15" ht="13" customHeight="1">
      <c r="A88" s="34"/>
      <c r="B88" s="34"/>
      <c r="C88" s="34"/>
      <c r="D88" s="34"/>
      <c r="E88" s="35"/>
      <c r="F88" s="34"/>
      <c r="G88" s="34"/>
      <c r="H88" s="10"/>
      <c r="I88" s="34"/>
      <c r="J88" s="34"/>
      <c r="K88" s="34"/>
      <c r="L88" s="34"/>
      <c r="M88" s="34"/>
      <c r="N88" s="34"/>
      <c r="O88" s="34"/>
    </row>
    <row r="89" spans="1:15" ht="13" customHeight="1">
      <c r="A89" s="34"/>
      <c r="B89" s="34"/>
      <c r="C89" s="34"/>
      <c r="D89" s="34"/>
      <c r="E89" s="35"/>
      <c r="F89" s="34"/>
      <c r="G89" s="34"/>
      <c r="H89" s="10"/>
      <c r="I89" s="34"/>
      <c r="J89" s="34"/>
      <c r="K89" s="34"/>
      <c r="L89" s="34"/>
      <c r="M89" s="34"/>
      <c r="N89" s="34"/>
      <c r="O89" s="34"/>
    </row>
    <row r="90" spans="1:15" ht="13" customHeight="1">
      <c r="A90" s="34"/>
      <c r="B90" s="34"/>
      <c r="C90" s="34"/>
      <c r="D90" s="34"/>
      <c r="E90" s="35"/>
      <c r="F90" s="34"/>
      <c r="G90" s="34"/>
      <c r="H90" s="10"/>
      <c r="I90" s="34"/>
      <c r="J90" s="34"/>
      <c r="K90" s="34"/>
      <c r="L90" s="34"/>
      <c r="M90" s="34"/>
      <c r="N90" s="34"/>
      <c r="O90" s="34"/>
    </row>
    <row r="91" spans="1:15" ht="13" customHeight="1">
      <c r="A91" s="34"/>
      <c r="B91" s="34"/>
      <c r="C91" s="34"/>
      <c r="D91" s="34"/>
      <c r="E91" s="35"/>
      <c r="F91" s="34"/>
      <c r="G91" s="34"/>
      <c r="H91" s="10"/>
      <c r="I91" s="34"/>
      <c r="J91" s="34"/>
      <c r="K91" s="34"/>
      <c r="L91" s="34"/>
      <c r="M91" s="34"/>
      <c r="N91" s="34"/>
      <c r="O91" s="34"/>
    </row>
    <row r="92" spans="1:15" ht="13" customHeight="1">
      <c r="A92" s="34"/>
      <c r="B92" s="34"/>
      <c r="C92" s="34"/>
      <c r="D92" s="34"/>
      <c r="E92" s="35"/>
      <c r="F92" s="34"/>
      <c r="G92" s="34"/>
      <c r="H92" s="10"/>
      <c r="I92" s="34"/>
      <c r="J92" s="34"/>
      <c r="K92" s="34"/>
      <c r="L92" s="34"/>
      <c r="M92" s="34"/>
      <c r="N92" s="34"/>
      <c r="O92" s="34"/>
    </row>
    <row r="93" spans="1:15" ht="13" customHeight="1">
      <c r="A93" s="34"/>
      <c r="B93" s="34"/>
      <c r="C93" s="34"/>
      <c r="D93" s="34"/>
      <c r="E93" s="35"/>
      <c r="F93" s="34"/>
      <c r="G93" s="34"/>
      <c r="H93" s="10"/>
      <c r="I93" s="34"/>
      <c r="J93" s="34"/>
      <c r="K93" s="34"/>
      <c r="L93" s="34"/>
      <c r="M93" s="34"/>
      <c r="N93" s="34"/>
      <c r="O93" s="34"/>
    </row>
    <row r="94" spans="1:15" ht="13" customHeight="1">
      <c r="A94" s="34"/>
      <c r="B94" s="34"/>
      <c r="C94" s="34"/>
      <c r="D94" s="34"/>
      <c r="E94" s="35"/>
      <c r="F94" s="34"/>
      <c r="G94" s="34"/>
      <c r="H94" s="10"/>
      <c r="I94" s="34"/>
      <c r="J94" s="34"/>
      <c r="K94" s="34"/>
      <c r="L94" s="34"/>
      <c r="M94" s="34"/>
      <c r="N94" s="34"/>
      <c r="O94" s="34"/>
    </row>
    <row r="95" spans="1:15" ht="13" customHeight="1">
      <c r="A95" s="34"/>
      <c r="B95" s="34"/>
      <c r="C95" s="34"/>
      <c r="D95" s="34"/>
      <c r="E95" s="35"/>
      <c r="F95" s="34"/>
      <c r="G95" s="34"/>
      <c r="H95" s="10"/>
      <c r="I95" s="34"/>
      <c r="J95" s="34"/>
      <c r="K95" s="34"/>
      <c r="L95" s="34"/>
      <c r="M95" s="34"/>
      <c r="N95" s="34"/>
      <c r="O95" s="34"/>
    </row>
    <row r="96" spans="1:15" ht="13" customHeight="1">
      <c r="A96" s="34"/>
      <c r="B96" s="34"/>
      <c r="C96" s="34"/>
      <c r="D96" s="34"/>
      <c r="E96" s="35"/>
      <c r="F96" s="34"/>
      <c r="G96" s="34"/>
      <c r="H96" s="10"/>
      <c r="I96" s="34"/>
      <c r="J96" s="34"/>
      <c r="K96" s="34"/>
      <c r="L96" s="34"/>
      <c r="M96" s="34"/>
      <c r="N96" s="34"/>
      <c r="O96" s="34"/>
    </row>
    <row r="97" spans="1:15" ht="13" customHeight="1">
      <c r="A97" s="34"/>
      <c r="B97" s="34"/>
      <c r="C97" s="34"/>
      <c r="D97" s="34"/>
      <c r="E97" s="35"/>
      <c r="F97" s="34"/>
      <c r="G97" s="34"/>
      <c r="H97" s="10"/>
      <c r="I97" s="34"/>
      <c r="J97" s="34"/>
      <c r="K97" s="34"/>
      <c r="L97" s="34"/>
      <c r="M97" s="34"/>
      <c r="N97" s="34"/>
      <c r="O97" s="34"/>
    </row>
    <row r="98" spans="1:15" ht="13" customHeight="1">
      <c r="A98" s="34"/>
      <c r="B98" s="34"/>
      <c r="C98" s="34"/>
      <c r="D98" s="34"/>
      <c r="E98" s="35"/>
      <c r="F98" s="34"/>
      <c r="G98" s="34"/>
      <c r="H98" s="10"/>
      <c r="I98" s="34"/>
      <c r="J98" s="34"/>
      <c r="K98" s="34"/>
      <c r="L98" s="34"/>
      <c r="M98" s="34"/>
      <c r="N98" s="34"/>
      <c r="O98" s="34"/>
    </row>
    <row r="99" spans="1:15" ht="13" customHeight="1">
      <c r="A99" s="34"/>
      <c r="B99" s="34"/>
      <c r="C99" s="34"/>
      <c r="D99" s="34"/>
      <c r="E99" s="35"/>
      <c r="F99" s="34"/>
      <c r="G99" s="34"/>
      <c r="H99" s="10"/>
      <c r="I99" s="34"/>
      <c r="J99" s="34"/>
      <c r="K99" s="34"/>
      <c r="L99" s="34"/>
      <c r="M99" s="34"/>
      <c r="N99" s="34"/>
      <c r="O99" s="34"/>
    </row>
    <row r="100" spans="1:15" ht="13" customHeight="1">
      <c r="A100" s="34"/>
      <c r="B100" s="34"/>
      <c r="C100" s="34"/>
      <c r="D100" s="34"/>
      <c r="E100" s="35"/>
      <c r="F100" s="34"/>
      <c r="G100" s="34"/>
      <c r="H100" s="10"/>
      <c r="I100" s="34"/>
      <c r="J100" s="34"/>
      <c r="K100" s="34"/>
      <c r="L100" s="34"/>
      <c r="M100" s="34"/>
      <c r="N100" s="34"/>
      <c r="O100" s="34"/>
    </row>
    <row r="101" spans="1:15" ht="13" customHeight="1">
      <c r="A101" s="34"/>
      <c r="B101" s="34"/>
      <c r="C101" s="34"/>
      <c r="D101" s="34"/>
      <c r="E101" s="35"/>
      <c r="F101" s="34"/>
      <c r="G101" s="34"/>
      <c r="H101" s="10"/>
      <c r="I101" s="34"/>
      <c r="J101" s="34"/>
      <c r="K101" s="34"/>
      <c r="L101" s="34"/>
      <c r="M101" s="34"/>
      <c r="N101" s="34"/>
      <c r="O101" s="34"/>
    </row>
    <row r="102" spans="1:15" ht="13" customHeight="1">
      <c r="A102" s="34"/>
      <c r="B102" s="34"/>
      <c r="C102" s="34"/>
      <c r="D102" s="34"/>
      <c r="E102" s="35"/>
      <c r="F102" s="34"/>
      <c r="G102" s="34"/>
      <c r="H102" s="10"/>
      <c r="I102" s="34"/>
      <c r="J102" s="34"/>
      <c r="K102" s="34"/>
      <c r="L102" s="34"/>
      <c r="M102" s="34"/>
      <c r="N102" s="34"/>
      <c r="O102" s="34"/>
    </row>
    <row r="103" spans="1:15" ht="13" customHeight="1">
      <c r="A103" s="34"/>
      <c r="B103" s="34"/>
      <c r="C103" s="34"/>
      <c r="D103" s="34"/>
      <c r="E103" s="35"/>
      <c r="F103" s="34"/>
      <c r="G103" s="34"/>
      <c r="H103" s="10"/>
      <c r="I103" s="34"/>
      <c r="J103" s="34"/>
      <c r="K103" s="34"/>
      <c r="L103" s="34"/>
      <c r="M103" s="34"/>
      <c r="N103" s="34"/>
      <c r="O103" s="34"/>
    </row>
    <row r="104" spans="1:15" ht="13" customHeight="1">
      <c r="A104" s="34"/>
      <c r="B104" s="34"/>
      <c r="C104" s="34"/>
      <c r="D104" s="34"/>
      <c r="E104" s="35"/>
      <c r="F104" s="34"/>
      <c r="G104" s="34"/>
      <c r="H104" s="10"/>
      <c r="I104" s="34"/>
      <c r="J104" s="34"/>
      <c r="K104" s="34"/>
      <c r="L104" s="34"/>
      <c r="M104" s="34"/>
      <c r="N104" s="34"/>
      <c r="O104" s="34"/>
    </row>
    <row r="105" spans="1:15" ht="13" customHeight="1">
      <c r="A105" s="34"/>
      <c r="B105" s="34"/>
      <c r="C105" s="34"/>
      <c r="D105" s="34"/>
      <c r="E105" s="35"/>
      <c r="F105" s="34"/>
      <c r="G105" s="34"/>
      <c r="H105" s="10"/>
      <c r="I105" s="34"/>
      <c r="J105" s="34"/>
      <c r="K105" s="34"/>
      <c r="L105" s="34"/>
      <c r="M105" s="34"/>
      <c r="N105" s="34"/>
      <c r="O105" s="34"/>
    </row>
    <row r="106" spans="1:15" ht="13" customHeight="1">
      <c r="A106" s="34"/>
      <c r="B106" s="34"/>
      <c r="C106" s="34"/>
      <c r="D106" s="34"/>
      <c r="E106" s="35"/>
      <c r="F106" s="34"/>
      <c r="G106" s="34"/>
      <c r="H106" s="10"/>
      <c r="I106" s="34"/>
      <c r="J106" s="34"/>
      <c r="K106" s="34"/>
      <c r="L106" s="34"/>
      <c r="M106" s="34"/>
      <c r="N106" s="34"/>
      <c r="O106" s="34"/>
    </row>
    <row r="107" spans="1:15" ht="13" customHeight="1">
      <c r="A107" s="34"/>
      <c r="B107" s="34"/>
      <c r="C107" s="34"/>
      <c r="D107" s="34"/>
      <c r="E107" s="35"/>
      <c r="F107" s="34"/>
      <c r="G107" s="34"/>
      <c r="H107" s="10"/>
      <c r="I107" s="34"/>
      <c r="J107" s="34"/>
      <c r="K107" s="34"/>
      <c r="L107" s="34"/>
      <c r="M107" s="34"/>
      <c r="N107" s="34"/>
      <c r="O107" s="34"/>
    </row>
    <row r="108" spans="1:15" ht="13" customHeight="1">
      <c r="A108" s="34"/>
      <c r="B108" s="34"/>
      <c r="C108" s="34"/>
      <c r="D108" s="34"/>
      <c r="E108" s="35"/>
      <c r="F108" s="34"/>
      <c r="G108" s="34"/>
      <c r="H108" s="10"/>
      <c r="I108" s="34"/>
      <c r="J108" s="34"/>
      <c r="K108" s="34"/>
      <c r="L108" s="34"/>
      <c r="M108" s="34"/>
      <c r="N108" s="34"/>
      <c r="O108" s="34"/>
    </row>
    <row r="109" spans="1:15" ht="13" customHeight="1">
      <c r="A109" s="34"/>
      <c r="B109" s="34"/>
      <c r="C109" s="34"/>
      <c r="D109" s="34"/>
      <c r="E109" s="35"/>
      <c r="F109" s="34"/>
      <c r="G109" s="34"/>
      <c r="H109" s="10"/>
      <c r="I109" s="34"/>
      <c r="J109" s="34"/>
      <c r="K109" s="34"/>
      <c r="L109" s="34"/>
      <c r="M109" s="34"/>
      <c r="N109" s="34"/>
      <c r="O109" s="34"/>
    </row>
    <row r="110" spans="1:15" ht="13" customHeight="1">
      <c r="A110" s="34"/>
      <c r="B110" s="34"/>
      <c r="C110" s="34"/>
      <c r="D110" s="34"/>
      <c r="E110" s="35"/>
      <c r="F110" s="34"/>
      <c r="G110" s="34"/>
      <c r="H110" s="10"/>
      <c r="I110" s="34"/>
      <c r="J110" s="34"/>
      <c r="K110" s="34"/>
      <c r="L110" s="34"/>
      <c r="M110" s="34"/>
      <c r="N110" s="34"/>
      <c r="O110" s="34"/>
    </row>
    <row r="111" spans="1:15" ht="13" customHeight="1">
      <c r="A111" s="34"/>
      <c r="B111" s="34"/>
      <c r="C111" s="34"/>
      <c r="D111" s="34"/>
      <c r="E111" s="35"/>
      <c r="F111" s="34"/>
      <c r="G111" s="34"/>
      <c r="H111" s="10"/>
      <c r="I111" s="34"/>
      <c r="J111" s="34"/>
      <c r="K111" s="34"/>
      <c r="L111" s="34"/>
      <c r="M111" s="34"/>
      <c r="N111" s="34"/>
      <c r="O111" s="34"/>
    </row>
    <row r="112" spans="1:15" ht="13" customHeight="1">
      <c r="A112" s="34"/>
      <c r="B112" s="34"/>
      <c r="C112" s="34"/>
      <c r="D112" s="34"/>
      <c r="E112" s="35"/>
      <c r="F112" s="34"/>
      <c r="G112" s="34"/>
      <c r="H112" s="10"/>
      <c r="I112" s="34"/>
      <c r="J112" s="34"/>
      <c r="K112" s="34"/>
      <c r="L112" s="34"/>
      <c r="M112" s="34"/>
      <c r="N112" s="34"/>
      <c r="O112" s="34"/>
    </row>
    <row r="113" spans="1:15" ht="13" customHeight="1">
      <c r="A113" s="34"/>
      <c r="B113" s="34"/>
      <c r="C113" s="34"/>
      <c r="D113" s="34"/>
      <c r="E113" s="35"/>
      <c r="F113" s="34"/>
      <c r="G113" s="34"/>
      <c r="H113" s="10"/>
      <c r="I113" s="34"/>
      <c r="J113" s="34"/>
      <c r="K113" s="34"/>
      <c r="L113" s="34"/>
      <c r="M113" s="34"/>
      <c r="N113" s="34"/>
      <c r="O113" s="34"/>
    </row>
    <row r="114" spans="1:15" ht="13" customHeight="1">
      <c r="A114" s="34"/>
      <c r="B114" s="34"/>
      <c r="C114" s="34"/>
      <c r="D114" s="34"/>
      <c r="E114" s="35"/>
      <c r="F114" s="34"/>
      <c r="G114" s="34"/>
      <c r="H114" s="10"/>
      <c r="I114" s="34"/>
      <c r="J114" s="34"/>
      <c r="K114" s="34"/>
      <c r="L114" s="34"/>
      <c r="M114" s="34"/>
      <c r="N114" s="34"/>
      <c r="O114" s="34"/>
    </row>
    <row r="115" spans="1:15" ht="13" customHeight="1">
      <c r="A115" s="34"/>
      <c r="B115" s="34"/>
      <c r="C115" s="34"/>
      <c r="D115" s="34"/>
      <c r="E115" s="35"/>
      <c r="F115" s="34"/>
      <c r="G115" s="34"/>
      <c r="H115" s="10"/>
      <c r="I115" s="34"/>
      <c r="J115" s="34"/>
      <c r="K115" s="34"/>
      <c r="L115" s="34"/>
      <c r="M115" s="34"/>
      <c r="N115" s="34"/>
      <c r="O115" s="34"/>
    </row>
    <row r="116" spans="1:15" ht="13" customHeight="1">
      <c r="A116" s="34"/>
      <c r="B116" s="34"/>
      <c r="C116" s="34"/>
      <c r="D116" s="34"/>
      <c r="E116" s="35"/>
      <c r="F116" s="34"/>
      <c r="G116" s="34"/>
      <c r="H116" s="10"/>
      <c r="I116" s="34"/>
      <c r="J116" s="34"/>
      <c r="K116" s="34"/>
      <c r="L116" s="34"/>
      <c r="M116" s="34"/>
      <c r="N116" s="34"/>
      <c r="O116" s="34"/>
    </row>
    <row r="117" spans="1:15" ht="13" customHeight="1">
      <c r="A117" s="34"/>
      <c r="B117" s="34"/>
      <c r="C117" s="34"/>
      <c r="D117" s="34"/>
      <c r="E117" s="35"/>
      <c r="F117" s="34"/>
      <c r="G117" s="34"/>
      <c r="H117" s="10"/>
      <c r="I117" s="34"/>
      <c r="J117" s="34"/>
      <c r="K117" s="34"/>
      <c r="L117" s="34"/>
      <c r="M117" s="34"/>
      <c r="N117" s="34"/>
      <c r="O117" s="34"/>
    </row>
    <row r="118" spans="1:15" ht="13" customHeight="1">
      <c r="A118" s="34"/>
      <c r="B118" s="34"/>
      <c r="C118" s="34"/>
      <c r="D118" s="34"/>
      <c r="E118" s="35"/>
      <c r="F118" s="34"/>
      <c r="G118" s="34"/>
      <c r="H118" s="10"/>
      <c r="I118" s="34"/>
      <c r="J118" s="34"/>
      <c r="K118" s="34"/>
      <c r="L118" s="34"/>
      <c r="M118" s="34"/>
      <c r="N118" s="34"/>
      <c r="O118" s="34"/>
    </row>
    <row r="119" spans="1:15" ht="13" customHeight="1">
      <c r="A119" s="34"/>
      <c r="B119" s="34"/>
      <c r="C119" s="34"/>
      <c r="D119" s="34"/>
      <c r="E119" s="35"/>
      <c r="F119" s="34"/>
      <c r="G119" s="34"/>
      <c r="H119" s="10"/>
      <c r="I119" s="34"/>
      <c r="J119" s="34"/>
      <c r="K119" s="34"/>
      <c r="L119" s="34"/>
      <c r="M119" s="34"/>
      <c r="N119" s="34"/>
      <c r="O119" s="34"/>
    </row>
    <row r="120" spans="1:15" ht="13" customHeight="1">
      <c r="A120" s="34"/>
      <c r="B120" s="34"/>
      <c r="C120" s="34"/>
      <c r="D120" s="34"/>
      <c r="E120" s="35"/>
      <c r="F120" s="34"/>
      <c r="G120" s="34"/>
      <c r="H120" s="10"/>
      <c r="I120" s="34"/>
      <c r="J120" s="34"/>
      <c r="K120" s="34"/>
      <c r="L120" s="34"/>
      <c r="M120" s="34"/>
      <c r="N120" s="34"/>
      <c r="O120" s="34"/>
    </row>
    <row r="121" spans="1:15" ht="13" customHeight="1">
      <c r="A121" s="34"/>
      <c r="B121" s="34"/>
      <c r="C121" s="34"/>
      <c r="D121" s="34"/>
      <c r="E121" s="35"/>
      <c r="F121" s="34"/>
      <c r="G121" s="34"/>
      <c r="H121" s="10"/>
      <c r="I121" s="34"/>
      <c r="J121" s="34"/>
      <c r="K121" s="34"/>
      <c r="L121" s="34"/>
      <c r="M121" s="34"/>
      <c r="N121" s="34"/>
      <c r="O121" s="34"/>
    </row>
    <row r="122" spans="1:15" ht="13" customHeight="1">
      <c r="A122" s="34"/>
      <c r="B122" s="34"/>
      <c r="C122" s="34"/>
      <c r="D122" s="34"/>
      <c r="E122" s="35"/>
      <c r="F122" s="34"/>
      <c r="G122" s="34"/>
      <c r="H122" s="10"/>
      <c r="I122" s="34"/>
      <c r="J122" s="34"/>
      <c r="K122" s="34"/>
      <c r="L122" s="34"/>
      <c r="M122" s="34"/>
      <c r="N122" s="34"/>
      <c r="O122" s="34"/>
    </row>
    <row r="123" spans="1:15" ht="13" customHeight="1">
      <c r="A123" s="34"/>
      <c r="B123" s="34"/>
      <c r="C123" s="34"/>
      <c r="D123" s="34"/>
      <c r="E123" s="35"/>
      <c r="F123" s="34"/>
      <c r="G123" s="34"/>
      <c r="H123" s="10"/>
      <c r="I123" s="34"/>
      <c r="J123" s="34"/>
      <c r="K123" s="34"/>
      <c r="L123" s="34"/>
      <c r="M123" s="34"/>
      <c r="N123" s="34"/>
      <c r="O123" s="34"/>
    </row>
    <row r="124" spans="1:15" ht="13" customHeight="1">
      <c r="A124" s="34"/>
      <c r="B124" s="34"/>
      <c r="C124" s="34"/>
      <c r="D124" s="34"/>
      <c r="E124" s="35"/>
      <c r="F124" s="34"/>
      <c r="G124" s="34"/>
      <c r="H124" s="10"/>
      <c r="I124" s="34"/>
      <c r="J124" s="34"/>
      <c r="K124" s="34"/>
      <c r="L124" s="34"/>
      <c r="M124" s="34"/>
      <c r="N124" s="34"/>
      <c r="O124" s="34"/>
    </row>
    <row r="125" spans="1:15" ht="13" customHeight="1">
      <c r="A125" s="34"/>
      <c r="B125" s="34"/>
      <c r="C125" s="34"/>
      <c r="D125" s="34"/>
      <c r="E125" s="35"/>
      <c r="F125" s="34"/>
      <c r="G125" s="34"/>
      <c r="H125" s="10"/>
      <c r="I125" s="34"/>
      <c r="J125" s="34"/>
      <c r="K125" s="34"/>
      <c r="L125" s="34"/>
      <c r="M125" s="34"/>
      <c r="N125" s="34"/>
      <c r="O125" s="34"/>
    </row>
    <row r="126" spans="1:15" ht="13" customHeight="1">
      <c r="A126" s="34"/>
      <c r="B126" s="34"/>
      <c r="C126" s="34"/>
      <c r="D126" s="34"/>
      <c r="E126" s="35"/>
      <c r="F126" s="34"/>
      <c r="G126" s="34"/>
      <c r="H126" s="10"/>
      <c r="I126" s="34"/>
      <c r="J126" s="34"/>
      <c r="K126" s="34"/>
      <c r="L126" s="34"/>
      <c r="M126" s="34"/>
      <c r="N126" s="34"/>
      <c r="O126" s="34"/>
    </row>
    <row r="127" spans="1:15" ht="13" customHeight="1">
      <c r="A127" s="34"/>
      <c r="B127" s="34"/>
      <c r="C127" s="34"/>
      <c r="D127" s="34"/>
      <c r="E127" s="35"/>
      <c r="F127" s="34"/>
      <c r="G127" s="34"/>
      <c r="H127" s="10"/>
      <c r="I127" s="34"/>
      <c r="J127" s="34"/>
      <c r="K127" s="34"/>
      <c r="L127" s="34"/>
      <c r="M127" s="34"/>
      <c r="N127" s="34"/>
      <c r="O127" s="34"/>
    </row>
    <row r="128" spans="1:15" ht="13" customHeight="1">
      <c r="A128" s="34"/>
      <c r="B128" s="34"/>
      <c r="C128" s="34"/>
      <c r="D128" s="34"/>
      <c r="E128" s="35"/>
      <c r="F128" s="34"/>
      <c r="G128" s="34"/>
      <c r="H128" s="10"/>
      <c r="I128" s="34"/>
      <c r="J128" s="34"/>
      <c r="K128" s="34"/>
      <c r="L128" s="34"/>
      <c r="M128" s="34"/>
      <c r="N128" s="34"/>
      <c r="O128" s="34"/>
    </row>
    <row r="129" spans="1:15" ht="13" customHeight="1">
      <c r="A129" s="34"/>
      <c r="B129" s="34"/>
      <c r="C129" s="34"/>
      <c r="D129" s="34"/>
      <c r="E129" s="35"/>
      <c r="F129" s="34"/>
      <c r="G129" s="34"/>
      <c r="H129" s="10"/>
      <c r="I129" s="34"/>
      <c r="J129" s="34"/>
      <c r="K129" s="34"/>
      <c r="L129" s="34"/>
      <c r="M129" s="34"/>
      <c r="N129" s="34"/>
      <c r="O129" s="34"/>
    </row>
    <row r="130" spans="1:15" ht="13" customHeight="1">
      <c r="A130" s="34"/>
      <c r="B130" s="34"/>
      <c r="C130" s="34"/>
      <c r="D130" s="34"/>
      <c r="E130" s="35"/>
      <c r="F130" s="34"/>
      <c r="G130" s="34"/>
      <c r="H130" s="10"/>
      <c r="I130" s="34"/>
      <c r="J130" s="34"/>
      <c r="K130" s="34"/>
      <c r="L130" s="34"/>
      <c r="M130" s="34"/>
      <c r="N130" s="34"/>
      <c r="O130" s="34"/>
    </row>
    <row r="131" spans="1:15" ht="13" customHeight="1">
      <c r="A131" s="34"/>
      <c r="B131" s="34"/>
      <c r="C131" s="34"/>
      <c r="D131" s="34"/>
      <c r="E131" s="35"/>
      <c r="F131" s="34"/>
      <c r="G131" s="34"/>
      <c r="H131" s="10"/>
      <c r="I131" s="34"/>
      <c r="J131" s="34"/>
      <c r="K131" s="34"/>
      <c r="L131" s="34"/>
      <c r="M131" s="34"/>
      <c r="N131" s="34"/>
      <c r="O131" s="34"/>
    </row>
    <row r="132" spans="1:15" ht="13" customHeight="1">
      <c r="A132" s="34"/>
      <c r="B132" s="34"/>
      <c r="C132" s="34"/>
      <c r="D132" s="34"/>
      <c r="E132" s="35"/>
      <c r="F132" s="34"/>
      <c r="G132" s="34"/>
      <c r="H132" s="10"/>
      <c r="I132" s="34"/>
      <c r="J132" s="34"/>
      <c r="K132" s="34"/>
      <c r="L132" s="34"/>
      <c r="M132" s="34"/>
      <c r="N132" s="34"/>
      <c r="O132" s="34"/>
    </row>
    <row r="133" spans="1:15" ht="13" customHeight="1">
      <c r="A133" s="34"/>
      <c r="B133" s="34"/>
      <c r="C133" s="34"/>
      <c r="D133" s="34"/>
      <c r="E133" s="35"/>
      <c r="F133" s="34"/>
      <c r="G133" s="34"/>
      <c r="H133" s="10"/>
      <c r="I133" s="34"/>
      <c r="J133" s="34"/>
      <c r="K133" s="34"/>
      <c r="L133" s="34"/>
      <c r="M133" s="34"/>
      <c r="N133" s="34"/>
      <c r="O133" s="34"/>
    </row>
    <row r="134" spans="1:15" ht="13" customHeight="1">
      <c r="A134" s="34"/>
      <c r="B134" s="34"/>
      <c r="C134" s="34"/>
      <c r="D134" s="34"/>
      <c r="E134" s="35"/>
      <c r="F134" s="34"/>
      <c r="G134" s="34"/>
      <c r="H134" s="10"/>
      <c r="I134" s="34"/>
      <c r="J134" s="34"/>
      <c r="K134" s="34"/>
      <c r="L134" s="34"/>
      <c r="M134" s="34"/>
      <c r="N134" s="34"/>
      <c r="O134" s="34"/>
    </row>
    <row r="135" spans="1:15" ht="13" customHeight="1">
      <c r="A135" s="34"/>
      <c r="B135" s="34"/>
      <c r="C135" s="34"/>
      <c r="D135" s="34"/>
      <c r="E135" s="35"/>
      <c r="F135" s="34"/>
      <c r="G135" s="34"/>
      <c r="H135" s="10"/>
      <c r="I135" s="34"/>
      <c r="J135" s="34"/>
      <c r="K135" s="34"/>
      <c r="L135" s="34"/>
      <c r="M135" s="34"/>
      <c r="N135" s="34"/>
      <c r="O135" s="34"/>
    </row>
    <row r="136" spans="1:15" ht="13" customHeight="1">
      <c r="A136" s="34"/>
      <c r="B136" s="34"/>
      <c r="C136" s="34"/>
      <c r="D136" s="34"/>
      <c r="E136" s="35"/>
      <c r="F136" s="34"/>
      <c r="G136" s="34"/>
      <c r="H136" s="10"/>
      <c r="I136" s="34"/>
      <c r="J136" s="34"/>
      <c r="K136" s="34"/>
      <c r="L136" s="34"/>
      <c r="M136" s="34"/>
      <c r="N136" s="34"/>
      <c r="O136" s="34"/>
    </row>
    <row r="137" spans="1:15" ht="13" customHeight="1">
      <c r="A137" s="34"/>
      <c r="B137" s="34"/>
      <c r="C137" s="34"/>
      <c r="D137" s="34"/>
      <c r="E137" s="35"/>
      <c r="F137" s="34"/>
      <c r="G137" s="34"/>
      <c r="H137" s="10"/>
      <c r="I137" s="34"/>
      <c r="J137" s="34"/>
      <c r="K137" s="34"/>
      <c r="L137" s="34"/>
      <c r="M137" s="34"/>
      <c r="N137" s="34"/>
      <c r="O137" s="34"/>
    </row>
    <row r="138" spans="1:15" ht="13" customHeight="1">
      <c r="A138" s="34"/>
      <c r="B138" s="34"/>
      <c r="C138" s="34"/>
      <c r="D138" s="34"/>
      <c r="E138" s="35"/>
      <c r="F138" s="34"/>
      <c r="G138" s="34"/>
      <c r="H138" s="10"/>
      <c r="I138" s="34"/>
      <c r="J138" s="34"/>
      <c r="K138" s="34"/>
      <c r="L138" s="34"/>
      <c r="M138" s="34"/>
      <c r="N138" s="34"/>
      <c r="O138" s="34"/>
    </row>
    <row r="139" spans="1:15" ht="13" customHeight="1">
      <c r="A139" s="34"/>
      <c r="B139" s="34"/>
      <c r="C139" s="34"/>
      <c r="D139" s="34"/>
      <c r="E139" s="35"/>
      <c r="F139" s="34"/>
      <c r="G139" s="34"/>
      <c r="H139" s="10"/>
      <c r="I139" s="34"/>
      <c r="J139" s="34"/>
      <c r="K139" s="34"/>
      <c r="L139" s="34"/>
      <c r="M139" s="34"/>
      <c r="N139" s="34"/>
      <c r="O139" s="34"/>
    </row>
    <row r="140" spans="1:15" ht="13" customHeight="1">
      <c r="A140" s="34"/>
      <c r="B140" s="34"/>
      <c r="C140" s="34"/>
      <c r="D140" s="34"/>
      <c r="E140" s="35"/>
      <c r="F140" s="34"/>
      <c r="G140" s="34"/>
      <c r="H140" s="10"/>
      <c r="I140" s="34"/>
      <c r="J140" s="34"/>
      <c r="K140" s="34"/>
      <c r="L140" s="34"/>
      <c r="M140" s="34"/>
      <c r="N140" s="34"/>
      <c r="O140" s="34"/>
    </row>
    <row r="141" spans="1:15" ht="13" customHeight="1">
      <c r="A141" s="34"/>
      <c r="B141" s="34"/>
      <c r="C141" s="34"/>
      <c r="D141" s="34"/>
      <c r="E141" s="35"/>
      <c r="F141" s="34"/>
      <c r="G141" s="34"/>
      <c r="H141" s="10"/>
      <c r="I141" s="34"/>
      <c r="J141" s="34"/>
      <c r="K141" s="34"/>
      <c r="L141" s="34"/>
      <c r="M141" s="34"/>
      <c r="N141" s="34"/>
      <c r="O141" s="34"/>
    </row>
    <row r="142" spans="1:15" ht="13" customHeight="1">
      <c r="A142" s="34"/>
      <c r="B142" s="34"/>
      <c r="C142" s="34"/>
      <c r="D142" s="34"/>
      <c r="E142" s="35"/>
      <c r="F142" s="34"/>
      <c r="G142" s="34"/>
      <c r="H142" s="10"/>
      <c r="I142" s="34"/>
      <c r="J142" s="34"/>
      <c r="K142" s="34"/>
      <c r="L142" s="34"/>
      <c r="M142" s="34"/>
      <c r="N142" s="34"/>
      <c r="O142" s="34"/>
    </row>
    <row r="143" spans="1:15" ht="13" customHeight="1">
      <c r="A143" s="34"/>
      <c r="B143" s="34"/>
      <c r="C143" s="34"/>
      <c r="D143" s="34"/>
      <c r="E143" s="35"/>
      <c r="F143" s="34"/>
      <c r="G143" s="34"/>
      <c r="H143" s="10"/>
      <c r="I143" s="34"/>
      <c r="J143" s="34"/>
      <c r="K143" s="34"/>
      <c r="L143" s="34"/>
      <c r="M143" s="34"/>
      <c r="N143" s="34"/>
      <c r="O143" s="34"/>
    </row>
    <row r="144" spans="1:15" ht="13" customHeight="1">
      <c r="A144" s="34"/>
      <c r="B144" s="34"/>
      <c r="C144" s="34"/>
      <c r="D144" s="34"/>
      <c r="E144" s="35"/>
      <c r="F144" s="34"/>
      <c r="G144" s="34"/>
      <c r="H144" s="10"/>
      <c r="I144" s="34"/>
      <c r="J144" s="34"/>
      <c r="K144" s="34"/>
      <c r="L144" s="34"/>
      <c r="M144" s="34"/>
      <c r="N144" s="34"/>
      <c r="O144" s="34"/>
    </row>
    <row r="145" spans="1:15" ht="13" customHeight="1">
      <c r="A145" s="34"/>
      <c r="B145" s="34"/>
      <c r="C145" s="34"/>
      <c r="D145" s="34"/>
      <c r="E145" s="35"/>
      <c r="F145" s="34"/>
      <c r="G145" s="34"/>
      <c r="H145" s="10"/>
      <c r="I145" s="34"/>
      <c r="J145" s="34"/>
      <c r="K145" s="34"/>
      <c r="L145" s="34"/>
      <c r="M145" s="34"/>
      <c r="N145" s="34"/>
      <c r="O145" s="34"/>
    </row>
    <row r="146" spans="1:15" ht="13" customHeight="1">
      <c r="A146" s="34"/>
      <c r="B146" s="34"/>
      <c r="C146" s="34"/>
      <c r="D146" s="34"/>
      <c r="E146" s="35"/>
      <c r="F146" s="34"/>
      <c r="G146" s="34"/>
      <c r="H146" s="10"/>
      <c r="I146" s="34"/>
      <c r="J146" s="34"/>
      <c r="K146" s="34"/>
      <c r="L146" s="34"/>
      <c r="M146" s="34"/>
      <c r="N146" s="34"/>
      <c r="O146" s="34"/>
    </row>
    <row r="147" spans="1:15" ht="13" customHeight="1">
      <c r="A147" s="34"/>
      <c r="B147" s="34"/>
      <c r="C147" s="34"/>
      <c r="D147" s="34"/>
      <c r="E147" s="35"/>
      <c r="F147" s="34"/>
      <c r="G147" s="34"/>
      <c r="H147" s="10"/>
      <c r="I147" s="34"/>
      <c r="J147" s="34"/>
      <c r="K147" s="34"/>
      <c r="L147" s="34"/>
      <c r="M147" s="34"/>
      <c r="N147" s="34"/>
      <c r="O147" s="34"/>
    </row>
    <row r="148" spans="1:15" ht="13" customHeight="1">
      <c r="A148" s="34"/>
      <c r="B148" s="34"/>
      <c r="C148" s="34"/>
      <c r="D148" s="34"/>
      <c r="E148" s="35"/>
      <c r="F148" s="34"/>
      <c r="G148" s="34"/>
      <c r="H148" s="10"/>
      <c r="I148" s="34"/>
      <c r="J148" s="34"/>
      <c r="K148" s="34"/>
      <c r="L148" s="34"/>
      <c r="M148" s="34"/>
      <c r="N148" s="34"/>
      <c r="O148" s="34"/>
    </row>
    <row r="149" spans="1:15" ht="13" customHeight="1">
      <c r="A149" s="34"/>
      <c r="B149" s="34"/>
      <c r="C149" s="34"/>
      <c r="D149" s="34"/>
      <c r="E149" s="35"/>
      <c r="F149" s="34"/>
      <c r="G149" s="34"/>
      <c r="H149" s="10"/>
      <c r="I149" s="34"/>
      <c r="J149" s="34"/>
      <c r="K149" s="34"/>
      <c r="L149" s="34"/>
      <c r="M149" s="34"/>
      <c r="N149" s="34"/>
      <c r="O149" s="34"/>
    </row>
    <row r="150" spans="1:15" ht="13" customHeight="1">
      <c r="A150" s="34"/>
      <c r="B150" s="34"/>
      <c r="C150" s="34"/>
      <c r="D150" s="34"/>
      <c r="E150" s="35"/>
      <c r="F150" s="34"/>
      <c r="G150" s="34"/>
      <c r="H150" s="10"/>
      <c r="I150" s="34"/>
      <c r="J150" s="34"/>
      <c r="K150" s="34"/>
      <c r="L150" s="34"/>
      <c r="M150" s="34"/>
      <c r="N150" s="34"/>
      <c r="O150" s="34"/>
    </row>
    <row r="151" spans="1:15" ht="13" customHeight="1">
      <c r="A151" s="34"/>
      <c r="B151" s="34"/>
      <c r="C151" s="34"/>
      <c r="D151" s="34"/>
      <c r="E151" s="35"/>
      <c r="F151" s="34"/>
      <c r="G151" s="34"/>
      <c r="H151" s="10"/>
      <c r="I151" s="34"/>
      <c r="J151" s="34"/>
      <c r="K151" s="34"/>
      <c r="L151" s="34"/>
      <c r="M151" s="34"/>
      <c r="N151" s="34"/>
      <c r="O151" s="34"/>
    </row>
    <row r="152" spans="1:15" ht="13" customHeight="1">
      <c r="A152" s="34"/>
      <c r="B152" s="34"/>
      <c r="C152" s="34"/>
      <c r="D152" s="34"/>
      <c r="E152" s="35"/>
      <c r="F152" s="34"/>
      <c r="G152" s="34"/>
      <c r="H152" s="10"/>
      <c r="I152" s="34"/>
      <c r="J152" s="34"/>
      <c r="K152" s="34"/>
      <c r="L152" s="34"/>
      <c r="M152" s="34"/>
      <c r="N152" s="34"/>
      <c r="O152" s="34"/>
    </row>
    <row r="153" spans="1:15" ht="13" customHeight="1">
      <c r="A153" s="34"/>
      <c r="B153" s="34"/>
      <c r="C153" s="34"/>
      <c r="D153" s="34"/>
      <c r="E153" s="35"/>
      <c r="F153" s="34"/>
      <c r="G153" s="34"/>
      <c r="H153" s="10"/>
      <c r="I153" s="34"/>
      <c r="J153" s="34"/>
      <c r="K153" s="34"/>
      <c r="L153" s="34"/>
      <c r="M153" s="34"/>
      <c r="N153" s="34"/>
      <c r="O153" s="34"/>
    </row>
    <row r="154" spans="1:15" ht="13" customHeight="1">
      <c r="A154" s="34"/>
      <c r="B154" s="34"/>
      <c r="C154" s="34"/>
      <c r="D154" s="34"/>
      <c r="E154" s="35"/>
      <c r="F154" s="34"/>
      <c r="G154" s="34"/>
      <c r="H154" s="10"/>
      <c r="I154" s="34"/>
      <c r="J154" s="34"/>
      <c r="K154" s="34"/>
      <c r="L154" s="34"/>
      <c r="M154" s="34"/>
      <c r="N154" s="34"/>
      <c r="O154" s="34"/>
    </row>
    <row r="155" spans="1:15" ht="13" customHeight="1">
      <c r="A155" s="34"/>
      <c r="B155" s="34"/>
      <c r="C155" s="34"/>
      <c r="D155" s="34"/>
      <c r="E155" s="35"/>
      <c r="F155" s="34"/>
      <c r="G155" s="34"/>
      <c r="H155" s="10"/>
      <c r="I155" s="34"/>
      <c r="J155" s="34"/>
      <c r="K155" s="34"/>
      <c r="L155" s="34"/>
      <c r="M155" s="34"/>
      <c r="N155" s="34"/>
      <c r="O155" s="34"/>
    </row>
    <row r="156" spans="1:15" ht="13" customHeight="1">
      <c r="A156" s="34"/>
      <c r="B156" s="34"/>
      <c r="C156" s="34"/>
      <c r="D156" s="34"/>
      <c r="E156" s="35"/>
      <c r="F156" s="34"/>
      <c r="G156" s="34"/>
      <c r="H156" s="10"/>
      <c r="I156" s="34"/>
      <c r="J156" s="34"/>
      <c r="K156" s="34"/>
      <c r="L156" s="34"/>
      <c r="M156" s="34"/>
      <c r="N156" s="34"/>
      <c r="O156" s="34"/>
    </row>
    <row r="157" spans="1:15" ht="13" customHeight="1">
      <c r="A157" s="34"/>
      <c r="B157" s="34"/>
      <c r="C157" s="34"/>
      <c r="D157" s="34"/>
      <c r="E157" s="35"/>
      <c r="F157" s="34"/>
      <c r="G157" s="34"/>
      <c r="H157" s="10"/>
      <c r="I157" s="34"/>
      <c r="J157" s="34"/>
      <c r="K157" s="34"/>
      <c r="L157" s="34"/>
      <c r="M157" s="34"/>
      <c r="N157" s="34"/>
      <c r="O157" s="34"/>
    </row>
    <row r="158" spans="1:15" ht="13" customHeight="1">
      <c r="A158" s="34"/>
      <c r="B158" s="34"/>
      <c r="C158" s="34"/>
      <c r="D158" s="34"/>
      <c r="E158" s="35"/>
      <c r="F158" s="34"/>
      <c r="G158" s="34"/>
      <c r="H158" s="10"/>
      <c r="I158" s="34"/>
      <c r="J158" s="34"/>
      <c r="K158" s="34"/>
      <c r="L158" s="34"/>
      <c r="M158" s="34"/>
      <c r="N158" s="34"/>
      <c r="O158" s="34"/>
    </row>
    <row r="159" spans="1:15" ht="13" customHeight="1">
      <c r="A159" s="34"/>
      <c r="B159" s="34"/>
      <c r="C159" s="34"/>
      <c r="D159" s="34"/>
      <c r="E159" s="35"/>
      <c r="F159" s="34"/>
      <c r="G159" s="34"/>
      <c r="H159" s="10"/>
      <c r="I159" s="34"/>
      <c r="J159" s="34"/>
      <c r="K159" s="34"/>
      <c r="L159" s="34"/>
      <c r="M159" s="34"/>
      <c r="N159" s="34"/>
      <c r="O159" s="34"/>
    </row>
    <row r="160" spans="1:15" ht="13" customHeight="1">
      <c r="A160" s="34"/>
      <c r="B160" s="34"/>
      <c r="C160" s="34"/>
      <c r="D160" s="34"/>
      <c r="E160" s="35"/>
      <c r="F160" s="34"/>
      <c r="G160" s="34"/>
      <c r="H160" s="10"/>
      <c r="I160" s="34"/>
      <c r="J160" s="34"/>
      <c r="K160" s="34"/>
      <c r="L160" s="34"/>
      <c r="M160" s="34"/>
      <c r="N160" s="34"/>
      <c r="O160" s="34"/>
    </row>
    <row r="161" spans="1:15" ht="13" customHeight="1">
      <c r="A161" s="34"/>
      <c r="B161" s="34"/>
      <c r="C161" s="34"/>
      <c r="D161" s="34"/>
      <c r="E161" s="35"/>
      <c r="F161" s="34"/>
      <c r="G161" s="34"/>
      <c r="H161" s="10"/>
      <c r="I161" s="34"/>
      <c r="J161" s="34"/>
      <c r="K161" s="34"/>
      <c r="L161" s="34"/>
      <c r="M161" s="34"/>
      <c r="N161" s="34"/>
      <c r="O161" s="34"/>
    </row>
    <row r="162" spans="1:15" ht="13" customHeight="1">
      <c r="A162" s="34"/>
      <c r="B162" s="34"/>
      <c r="C162" s="34"/>
      <c r="D162" s="34"/>
      <c r="E162" s="35"/>
      <c r="F162" s="34"/>
      <c r="G162" s="34"/>
      <c r="H162" s="10"/>
      <c r="I162" s="34"/>
      <c r="J162" s="34"/>
      <c r="K162" s="34"/>
      <c r="L162" s="34"/>
      <c r="M162" s="34"/>
      <c r="N162" s="34"/>
      <c r="O162" s="34"/>
    </row>
    <row r="163" spans="1:15" ht="13" customHeight="1">
      <c r="A163" s="34"/>
      <c r="B163" s="34"/>
      <c r="C163" s="34"/>
      <c r="D163" s="34"/>
      <c r="E163" s="35"/>
      <c r="F163" s="34"/>
      <c r="G163" s="34"/>
      <c r="H163" s="10"/>
      <c r="I163" s="34"/>
      <c r="J163" s="34"/>
      <c r="K163" s="34"/>
      <c r="L163" s="34"/>
      <c r="M163" s="34"/>
      <c r="N163" s="34"/>
      <c r="O163" s="34"/>
    </row>
    <row r="164" spans="1:15" ht="13" customHeight="1">
      <c r="A164" s="34"/>
      <c r="B164" s="34"/>
      <c r="C164" s="34"/>
      <c r="D164" s="34"/>
      <c r="E164" s="35"/>
      <c r="F164" s="34"/>
      <c r="G164" s="34"/>
      <c r="H164" s="10"/>
      <c r="I164" s="34"/>
      <c r="J164" s="34"/>
      <c r="K164" s="34"/>
      <c r="L164" s="34"/>
      <c r="M164" s="34"/>
      <c r="N164" s="34"/>
      <c r="O164" s="34"/>
    </row>
    <row r="165" spans="1:15" ht="13" customHeight="1">
      <c r="A165" s="34"/>
      <c r="B165" s="34"/>
      <c r="C165" s="34"/>
      <c r="D165" s="34"/>
      <c r="E165" s="35"/>
      <c r="F165" s="34"/>
      <c r="G165" s="34"/>
      <c r="H165" s="10"/>
      <c r="I165" s="34"/>
      <c r="J165" s="34"/>
      <c r="K165" s="34"/>
      <c r="L165" s="34"/>
      <c r="M165" s="34"/>
      <c r="N165" s="34"/>
      <c r="O165" s="34"/>
    </row>
    <row r="166" spans="1:15" ht="13" customHeight="1">
      <c r="A166" s="34"/>
      <c r="B166" s="34"/>
      <c r="C166" s="34"/>
      <c r="D166" s="34"/>
      <c r="E166" s="35"/>
      <c r="F166" s="34"/>
      <c r="G166" s="34"/>
      <c r="H166" s="10"/>
      <c r="I166" s="34"/>
      <c r="J166" s="34"/>
      <c r="K166" s="34"/>
      <c r="L166" s="34"/>
      <c r="M166" s="34"/>
      <c r="N166" s="34"/>
      <c r="O166" s="34"/>
    </row>
    <row r="167" spans="1:15" ht="13" customHeight="1">
      <c r="A167" s="34"/>
      <c r="B167" s="34"/>
      <c r="C167" s="34"/>
      <c r="D167" s="34"/>
      <c r="E167" s="35"/>
      <c r="F167" s="34"/>
      <c r="G167" s="34"/>
      <c r="H167" s="10"/>
      <c r="I167" s="34"/>
      <c r="J167" s="34"/>
      <c r="K167" s="34"/>
      <c r="L167" s="34"/>
      <c r="M167" s="34"/>
      <c r="N167" s="34"/>
      <c r="O167" s="34"/>
    </row>
    <row r="168" spans="1:15" ht="13" customHeight="1">
      <c r="A168" s="34"/>
      <c r="B168" s="34"/>
      <c r="C168" s="34"/>
      <c r="D168" s="34"/>
      <c r="E168" s="35"/>
      <c r="F168" s="34"/>
      <c r="G168" s="34"/>
      <c r="H168" s="10"/>
      <c r="I168" s="34"/>
      <c r="J168" s="34"/>
      <c r="K168" s="34"/>
      <c r="L168" s="34"/>
      <c r="M168" s="34"/>
      <c r="N168" s="34"/>
      <c r="O168" s="34"/>
    </row>
    <row r="169" spans="1:15" ht="13" customHeight="1">
      <c r="A169" s="34"/>
      <c r="B169" s="34"/>
      <c r="C169" s="34"/>
      <c r="D169" s="34"/>
      <c r="E169" s="35"/>
      <c r="F169" s="34"/>
      <c r="G169" s="34"/>
      <c r="H169" s="10"/>
      <c r="I169" s="34"/>
      <c r="J169" s="34"/>
      <c r="K169" s="34"/>
      <c r="L169" s="34"/>
      <c r="M169" s="34"/>
      <c r="N169" s="34"/>
      <c r="O169" s="34"/>
    </row>
    <row r="170" spans="1:15" ht="13" customHeight="1">
      <c r="A170" s="34"/>
      <c r="B170" s="34"/>
      <c r="C170" s="34"/>
      <c r="D170" s="34"/>
      <c r="E170" s="35"/>
      <c r="F170" s="34"/>
      <c r="G170" s="34"/>
      <c r="H170" s="10"/>
      <c r="I170" s="34"/>
      <c r="J170" s="34"/>
      <c r="K170" s="34"/>
      <c r="L170" s="34"/>
      <c r="M170" s="34"/>
      <c r="N170" s="34"/>
      <c r="O170" s="34"/>
    </row>
    <row r="171" spans="1:15" ht="13" customHeight="1">
      <c r="A171" s="34"/>
      <c r="B171" s="34"/>
      <c r="C171" s="34"/>
      <c r="D171" s="34"/>
      <c r="E171" s="35"/>
      <c r="F171" s="34"/>
      <c r="G171" s="34"/>
      <c r="H171" s="10"/>
      <c r="I171" s="34"/>
      <c r="J171" s="34"/>
      <c r="K171" s="34"/>
      <c r="L171" s="34"/>
      <c r="M171" s="34"/>
      <c r="N171" s="34"/>
      <c r="O171" s="34"/>
    </row>
    <row r="172" spans="1:15" ht="13" customHeight="1">
      <c r="A172" s="34"/>
      <c r="B172" s="34"/>
      <c r="C172" s="34"/>
      <c r="D172" s="34"/>
      <c r="E172" s="35"/>
      <c r="F172" s="34"/>
      <c r="G172" s="34"/>
      <c r="H172" s="10"/>
      <c r="I172" s="34"/>
      <c r="J172" s="34"/>
      <c r="K172" s="34"/>
      <c r="L172" s="34"/>
      <c r="M172" s="34"/>
      <c r="N172" s="34"/>
      <c r="O172" s="34"/>
    </row>
    <row r="173" spans="1:15" ht="13" customHeight="1">
      <c r="A173" s="34"/>
      <c r="B173" s="34"/>
      <c r="C173" s="34"/>
      <c r="D173" s="34"/>
      <c r="E173" s="35"/>
      <c r="F173" s="34"/>
      <c r="G173" s="34"/>
      <c r="H173" s="10"/>
      <c r="I173" s="34"/>
      <c r="J173" s="34"/>
      <c r="K173" s="34"/>
      <c r="L173" s="34"/>
      <c r="M173" s="34"/>
      <c r="N173" s="34"/>
      <c r="O173" s="34"/>
    </row>
    <row r="174" spans="1:15" ht="13" customHeight="1">
      <c r="A174" s="34"/>
      <c r="B174" s="34"/>
      <c r="C174" s="34"/>
      <c r="D174" s="34"/>
      <c r="E174" s="35"/>
      <c r="F174" s="34"/>
      <c r="G174" s="34"/>
      <c r="H174" s="10"/>
      <c r="I174" s="34"/>
      <c r="J174" s="34"/>
      <c r="K174" s="34"/>
      <c r="L174" s="34"/>
      <c r="M174" s="34"/>
      <c r="N174" s="34"/>
      <c r="O174" s="34"/>
    </row>
    <row r="175" spans="1:15" ht="13" customHeight="1">
      <c r="A175" s="34"/>
      <c r="B175" s="34"/>
      <c r="C175" s="34"/>
      <c r="D175" s="34"/>
      <c r="E175" s="35"/>
      <c r="F175" s="34"/>
      <c r="G175" s="34"/>
      <c r="H175" s="10"/>
      <c r="I175" s="34"/>
      <c r="J175" s="34"/>
      <c r="K175" s="34"/>
      <c r="L175" s="34"/>
      <c r="M175" s="34"/>
      <c r="N175" s="34"/>
      <c r="O175" s="34"/>
    </row>
    <row r="176" spans="1:15" ht="13" customHeight="1">
      <c r="A176" s="34"/>
      <c r="B176" s="34"/>
      <c r="C176" s="34"/>
      <c r="D176" s="34"/>
      <c r="E176" s="35"/>
      <c r="F176" s="34"/>
      <c r="G176" s="34"/>
      <c r="H176" s="10"/>
      <c r="I176" s="34"/>
      <c r="J176" s="34"/>
      <c r="K176" s="34"/>
      <c r="L176" s="34"/>
      <c r="M176" s="34"/>
      <c r="N176" s="34"/>
      <c r="O176" s="34"/>
    </row>
    <row r="177" spans="1:15" ht="13" customHeight="1">
      <c r="A177" s="34"/>
      <c r="B177" s="34"/>
      <c r="C177" s="34"/>
      <c r="D177" s="34"/>
      <c r="E177" s="35"/>
      <c r="F177" s="34"/>
      <c r="G177" s="34"/>
      <c r="H177" s="10"/>
      <c r="I177" s="34"/>
      <c r="J177" s="34"/>
      <c r="K177" s="34"/>
      <c r="L177" s="34"/>
      <c r="M177" s="34"/>
      <c r="N177" s="34"/>
      <c r="O177" s="34"/>
    </row>
    <row r="178" spans="1:15" ht="13" customHeight="1">
      <c r="A178" s="34"/>
      <c r="B178" s="34"/>
      <c r="C178" s="34"/>
      <c r="D178" s="34"/>
      <c r="E178" s="35"/>
      <c r="F178" s="34"/>
      <c r="G178" s="34"/>
      <c r="H178" s="10"/>
      <c r="I178" s="34"/>
      <c r="J178" s="34"/>
      <c r="K178" s="34"/>
      <c r="L178" s="34"/>
      <c r="M178" s="34"/>
      <c r="N178" s="34"/>
      <c r="O178" s="34"/>
    </row>
    <row r="179" spans="1:15" ht="13" customHeight="1">
      <c r="A179" s="34"/>
      <c r="B179" s="34"/>
      <c r="C179" s="34"/>
      <c r="D179" s="34"/>
      <c r="E179" s="35"/>
      <c r="F179" s="34"/>
      <c r="G179" s="34"/>
      <c r="H179" s="10"/>
      <c r="I179" s="34"/>
      <c r="J179" s="34"/>
      <c r="K179" s="34"/>
      <c r="L179" s="34"/>
      <c r="M179" s="34"/>
      <c r="N179" s="34"/>
      <c r="O179" s="34"/>
    </row>
    <row r="180" spans="1:15" ht="13" customHeight="1">
      <c r="A180" s="34"/>
      <c r="B180" s="34"/>
      <c r="C180" s="34"/>
      <c r="D180" s="34"/>
      <c r="E180" s="35"/>
      <c r="F180" s="34"/>
      <c r="G180" s="34"/>
      <c r="H180" s="10"/>
      <c r="I180" s="34"/>
      <c r="J180" s="34"/>
      <c r="K180" s="34"/>
      <c r="L180" s="34"/>
      <c r="M180" s="34"/>
      <c r="N180" s="34"/>
      <c r="O180" s="34"/>
    </row>
    <row r="181" spans="1:15" ht="13" customHeight="1">
      <c r="A181" s="34"/>
      <c r="B181" s="34"/>
      <c r="C181" s="34"/>
      <c r="D181" s="34"/>
      <c r="E181" s="35"/>
      <c r="F181" s="34"/>
      <c r="G181" s="34"/>
      <c r="H181" s="10"/>
      <c r="I181" s="34"/>
      <c r="J181" s="34"/>
      <c r="K181" s="34"/>
      <c r="L181" s="34"/>
      <c r="M181" s="34"/>
      <c r="N181" s="34"/>
      <c r="O181" s="34"/>
    </row>
    <row r="182" spans="1:15" ht="13" customHeight="1">
      <c r="A182" s="34"/>
      <c r="B182" s="34"/>
      <c r="C182" s="34"/>
      <c r="D182" s="34"/>
      <c r="E182" s="35"/>
      <c r="F182" s="34"/>
      <c r="G182" s="34"/>
      <c r="H182" s="10"/>
      <c r="I182" s="34"/>
      <c r="J182" s="34"/>
      <c r="K182" s="34"/>
      <c r="L182" s="34"/>
      <c r="M182" s="34"/>
      <c r="N182" s="34"/>
      <c r="O182" s="34"/>
    </row>
    <row r="183" spans="1:15" ht="13" customHeight="1">
      <c r="A183" s="34"/>
      <c r="B183" s="34"/>
      <c r="C183" s="34"/>
      <c r="D183" s="34"/>
      <c r="E183" s="35"/>
      <c r="F183" s="34"/>
      <c r="G183" s="34"/>
      <c r="H183" s="10"/>
      <c r="I183" s="34"/>
      <c r="J183" s="34"/>
      <c r="K183" s="34"/>
      <c r="L183" s="34"/>
      <c r="M183" s="34"/>
      <c r="N183" s="34"/>
      <c r="O183" s="34"/>
    </row>
    <row r="184" spans="1:15" ht="13" customHeight="1">
      <c r="A184" s="34"/>
      <c r="B184" s="34"/>
      <c r="C184" s="34"/>
      <c r="D184" s="34"/>
      <c r="E184" s="35"/>
      <c r="F184" s="34"/>
      <c r="G184" s="34"/>
      <c r="H184" s="10"/>
      <c r="I184" s="34"/>
      <c r="J184" s="34"/>
      <c r="K184" s="34"/>
      <c r="L184" s="34"/>
      <c r="M184" s="34"/>
      <c r="N184" s="34"/>
      <c r="O184" s="34"/>
    </row>
    <row r="185" spans="1:15" ht="13" customHeight="1">
      <c r="A185" s="34"/>
      <c r="B185" s="34"/>
      <c r="C185" s="34"/>
      <c r="D185" s="34"/>
      <c r="E185" s="35"/>
      <c r="F185" s="34"/>
      <c r="G185" s="34"/>
      <c r="H185" s="10"/>
      <c r="I185" s="34"/>
      <c r="J185" s="34"/>
      <c r="K185" s="34"/>
      <c r="L185" s="34"/>
      <c r="M185" s="34"/>
      <c r="N185" s="34"/>
      <c r="O185" s="34"/>
    </row>
    <row r="186" spans="1:15" ht="13" customHeight="1">
      <c r="A186" s="34"/>
      <c r="B186" s="34"/>
      <c r="C186" s="34"/>
      <c r="D186" s="34"/>
      <c r="E186" s="35"/>
      <c r="F186" s="34"/>
      <c r="G186" s="34"/>
      <c r="H186" s="10"/>
      <c r="I186" s="34"/>
      <c r="J186" s="34"/>
      <c r="K186" s="34"/>
      <c r="L186" s="34"/>
      <c r="M186" s="34"/>
      <c r="N186" s="34"/>
      <c r="O186" s="34"/>
    </row>
    <row r="187" spans="1:15" ht="13" customHeight="1">
      <c r="A187" s="34"/>
      <c r="B187" s="34"/>
      <c r="C187" s="34"/>
      <c r="D187" s="34"/>
      <c r="E187" s="35"/>
      <c r="F187" s="34"/>
      <c r="G187" s="34"/>
      <c r="H187" s="10"/>
      <c r="I187" s="34"/>
      <c r="J187" s="34"/>
      <c r="K187" s="34"/>
      <c r="L187" s="34"/>
      <c r="M187" s="34"/>
      <c r="N187" s="34"/>
      <c r="O187" s="34"/>
    </row>
    <row r="188" spans="1:15" ht="13" customHeight="1">
      <c r="A188" s="34"/>
      <c r="B188" s="34"/>
      <c r="C188" s="34"/>
      <c r="D188" s="34"/>
      <c r="E188" s="35"/>
      <c r="F188" s="34"/>
      <c r="G188" s="34"/>
      <c r="H188" s="10"/>
      <c r="I188" s="34"/>
      <c r="J188" s="34"/>
      <c r="K188" s="34"/>
      <c r="L188" s="34"/>
      <c r="M188" s="34"/>
      <c r="N188" s="34"/>
      <c r="O188" s="34"/>
    </row>
    <row r="189" spans="1:15" ht="13" customHeight="1">
      <c r="A189" s="34"/>
      <c r="B189" s="34"/>
      <c r="C189" s="34"/>
      <c r="D189" s="34"/>
      <c r="E189" s="35"/>
      <c r="F189" s="34"/>
      <c r="G189" s="34"/>
      <c r="H189" s="10"/>
      <c r="I189" s="34"/>
      <c r="J189" s="34"/>
      <c r="K189" s="34"/>
      <c r="L189" s="34"/>
      <c r="M189" s="34"/>
      <c r="N189" s="34"/>
      <c r="O189" s="34"/>
    </row>
    <row r="190" spans="1:15" ht="13" customHeight="1">
      <c r="A190" s="34"/>
      <c r="B190" s="34"/>
      <c r="C190" s="34"/>
      <c r="D190" s="34"/>
      <c r="E190" s="35"/>
      <c r="F190" s="34"/>
      <c r="G190" s="34"/>
      <c r="H190" s="10"/>
      <c r="I190" s="34"/>
      <c r="J190" s="34"/>
      <c r="K190" s="34"/>
      <c r="L190" s="34"/>
      <c r="M190" s="34"/>
      <c r="N190" s="34"/>
      <c r="O190" s="34"/>
    </row>
    <row r="191" spans="1:15" ht="13" customHeight="1">
      <c r="A191" s="34"/>
      <c r="B191" s="34"/>
      <c r="C191" s="34"/>
      <c r="D191" s="34"/>
      <c r="E191" s="35"/>
      <c r="F191" s="34"/>
      <c r="G191" s="34"/>
      <c r="H191" s="10"/>
      <c r="I191" s="34"/>
      <c r="J191" s="34"/>
      <c r="K191" s="34"/>
      <c r="L191" s="34"/>
      <c r="M191" s="34"/>
      <c r="N191" s="34"/>
      <c r="O191" s="34"/>
    </row>
    <row r="192" spans="1:15" ht="13" customHeight="1">
      <c r="A192" s="34"/>
      <c r="B192" s="34"/>
      <c r="C192" s="34"/>
      <c r="D192" s="34"/>
      <c r="E192" s="35"/>
      <c r="F192" s="34"/>
      <c r="G192" s="34"/>
      <c r="H192" s="10"/>
      <c r="I192" s="34"/>
      <c r="J192" s="34"/>
      <c r="K192" s="34"/>
      <c r="L192" s="34"/>
      <c r="M192" s="34"/>
      <c r="N192" s="34"/>
      <c r="O192" s="34"/>
    </row>
    <row r="193" spans="1:15" ht="13" customHeight="1">
      <c r="A193" s="34"/>
      <c r="B193" s="34"/>
      <c r="C193" s="34"/>
      <c r="D193" s="34"/>
      <c r="E193" s="35"/>
      <c r="F193" s="34"/>
      <c r="G193" s="34"/>
      <c r="H193" s="10"/>
      <c r="I193" s="34"/>
      <c r="J193" s="34"/>
      <c r="K193" s="34"/>
      <c r="L193" s="34"/>
      <c r="M193" s="34"/>
      <c r="N193" s="34"/>
      <c r="O193" s="34"/>
    </row>
    <row r="194" spans="1:15" ht="13" customHeight="1">
      <c r="A194" s="34"/>
      <c r="B194" s="34"/>
      <c r="C194" s="34"/>
      <c r="D194" s="34"/>
      <c r="E194" s="35"/>
      <c r="F194" s="34"/>
      <c r="G194" s="34"/>
      <c r="H194" s="10"/>
      <c r="I194" s="34"/>
      <c r="J194" s="34"/>
      <c r="K194" s="34"/>
      <c r="L194" s="34"/>
      <c r="M194" s="34"/>
      <c r="N194" s="34"/>
      <c r="O194" s="34"/>
    </row>
    <row r="195" spans="1:15" ht="13" customHeight="1">
      <c r="A195" s="34"/>
      <c r="B195" s="34"/>
      <c r="C195" s="34"/>
      <c r="D195" s="34"/>
      <c r="E195" s="35"/>
      <c r="F195" s="34"/>
      <c r="G195" s="34"/>
      <c r="H195" s="10"/>
      <c r="I195" s="34"/>
      <c r="J195" s="34"/>
      <c r="K195" s="34"/>
      <c r="L195" s="34"/>
      <c r="M195" s="34"/>
      <c r="N195" s="34"/>
      <c r="O195" s="34"/>
    </row>
    <row r="196" spans="1:15" ht="13" customHeight="1">
      <c r="A196" s="34"/>
      <c r="B196" s="34"/>
      <c r="C196" s="34"/>
      <c r="D196" s="34"/>
      <c r="E196" s="35"/>
      <c r="F196" s="34"/>
      <c r="G196" s="34"/>
      <c r="H196" s="10"/>
      <c r="I196" s="34"/>
      <c r="J196" s="34"/>
      <c r="K196" s="34"/>
      <c r="L196" s="34"/>
      <c r="M196" s="34"/>
      <c r="N196" s="34"/>
      <c r="O196" s="34"/>
    </row>
    <row r="197" spans="1:15" ht="13" customHeight="1">
      <c r="A197" s="34"/>
      <c r="B197" s="34"/>
      <c r="C197" s="34"/>
      <c r="D197" s="34"/>
      <c r="E197" s="35"/>
      <c r="F197" s="34"/>
      <c r="G197" s="34"/>
      <c r="H197" s="10"/>
      <c r="I197" s="34"/>
      <c r="J197" s="34"/>
      <c r="K197" s="34"/>
      <c r="L197" s="34"/>
      <c r="M197" s="34"/>
      <c r="N197" s="34"/>
      <c r="O197" s="34"/>
    </row>
    <row r="198" spans="1:15" ht="13" customHeight="1">
      <c r="A198" s="34"/>
      <c r="B198" s="34"/>
      <c r="C198" s="34"/>
      <c r="D198" s="34"/>
      <c r="E198" s="35"/>
      <c r="F198" s="34"/>
      <c r="G198" s="34"/>
      <c r="H198" s="10"/>
      <c r="I198" s="34"/>
      <c r="J198" s="34"/>
      <c r="K198" s="34"/>
      <c r="L198" s="34"/>
      <c r="M198" s="34"/>
      <c r="N198" s="34"/>
      <c r="O198" s="34"/>
    </row>
    <row r="199" spans="1:15" ht="13" customHeight="1">
      <c r="A199" s="34"/>
      <c r="B199" s="34"/>
      <c r="C199" s="34"/>
      <c r="D199" s="34"/>
      <c r="E199" s="35"/>
      <c r="F199" s="34"/>
      <c r="G199" s="34"/>
      <c r="H199" s="10"/>
      <c r="I199" s="34"/>
      <c r="J199" s="34"/>
      <c r="K199" s="34"/>
      <c r="L199" s="34"/>
      <c r="M199" s="34"/>
      <c r="N199" s="34"/>
      <c r="O199" s="34"/>
    </row>
    <row r="200" spans="1:15" ht="13" customHeight="1">
      <c r="A200" s="34"/>
      <c r="B200" s="34"/>
      <c r="C200" s="34"/>
      <c r="D200" s="34"/>
      <c r="E200" s="35"/>
      <c r="F200" s="34"/>
      <c r="G200" s="34"/>
      <c r="H200" s="10"/>
      <c r="I200" s="34"/>
      <c r="J200" s="34"/>
      <c r="K200" s="34"/>
      <c r="L200" s="34"/>
      <c r="M200" s="34"/>
      <c r="N200" s="34"/>
      <c r="O200" s="34"/>
    </row>
    <row r="201" spans="1:15" ht="13" customHeight="1">
      <c r="A201" s="34"/>
      <c r="B201" s="34"/>
      <c r="C201" s="34"/>
      <c r="D201" s="34"/>
      <c r="E201" s="35"/>
      <c r="F201" s="34"/>
      <c r="G201" s="34"/>
      <c r="H201" s="10"/>
      <c r="I201" s="34"/>
      <c r="J201" s="34"/>
      <c r="K201" s="34"/>
      <c r="L201" s="34"/>
      <c r="M201" s="34"/>
      <c r="N201" s="34"/>
      <c r="O201" s="34"/>
    </row>
    <row r="202" spans="1:15" ht="13" customHeight="1">
      <c r="A202" s="34"/>
      <c r="B202" s="34"/>
      <c r="C202" s="34"/>
      <c r="D202" s="34"/>
      <c r="E202" s="35"/>
      <c r="F202" s="34"/>
      <c r="G202" s="34"/>
      <c r="H202" s="10"/>
      <c r="I202" s="34"/>
      <c r="J202" s="34"/>
      <c r="K202" s="34"/>
      <c r="L202" s="34"/>
      <c r="M202" s="34"/>
      <c r="N202" s="34"/>
      <c r="O202" s="34"/>
    </row>
    <row r="203" spans="1:15" ht="13" customHeight="1">
      <c r="A203" s="34"/>
      <c r="B203" s="34"/>
      <c r="C203" s="34"/>
      <c r="D203" s="34"/>
      <c r="E203" s="35"/>
      <c r="F203" s="34"/>
      <c r="G203" s="34"/>
      <c r="H203" s="10"/>
      <c r="I203" s="34"/>
      <c r="J203" s="34"/>
      <c r="K203" s="34"/>
      <c r="L203" s="34"/>
      <c r="M203" s="34"/>
      <c r="N203" s="34"/>
      <c r="O203" s="34"/>
    </row>
    <row r="204" spans="1:15" ht="13" customHeight="1">
      <c r="A204" s="34"/>
      <c r="B204" s="34"/>
      <c r="C204" s="34"/>
      <c r="D204" s="34"/>
      <c r="E204" s="35"/>
      <c r="F204" s="34"/>
      <c r="G204" s="34"/>
      <c r="H204" s="10"/>
      <c r="I204" s="34"/>
      <c r="J204" s="34"/>
      <c r="K204" s="34"/>
      <c r="L204" s="34"/>
      <c r="M204" s="34"/>
      <c r="N204" s="34"/>
      <c r="O204" s="34"/>
    </row>
    <row r="205" spans="1:15" ht="13" customHeight="1">
      <c r="A205" s="34"/>
      <c r="B205" s="34"/>
      <c r="C205" s="34"/>
      <c r="D205" s="34"/>
      <c r="E205" s="35"/>
      <c r="F205" s="34"/>
      <c r="G205" s="34"/>
      <c r="H205" s="10"/>
      <c r="I205" s="34"/>
      <c r="J205" s="34"/>
      <c r="K205" s="34"/>
      <c r="L205" s="34"/>
      <c r="M205" s="34"/>
      <c r="N205" s="34"/>
      <c r="O205" s="34"/>
    </row>
    <row r="206" spans="1:15" ht="13" customHeight="1">
      <c r="A206" s="34"/>
      <c r="B206" s="34"/>
      <c r="C206" s="34"/>
      <c r="D206" s="34"/>
      <c r="E206" s="35"/>
      <c r="F206" s="34"/>
      <c r="G206" s="34"/>
      <c r="H206" s="10"/>
      <c r="I206" s="34"/>
      <c r="J206" s="34"/>
      <c r="K206" s="34"/>
      <c r="L206" s="34"/>
      <c r="M206" s="34"/>
      <c r="N206" s="34"/>
      <c r="O206" s="34"/>
    </row>
    <row r="207" spans="1:15" ht="13" customHeight="1">
      <c r="A207" s="34"/>
      <c r="B207" s="34"/>
      <c r="C207" s="34"/>
      <c r="D207" s="34"/>
      <c r="E207" s="35"/>
      <c r="F207" s="34"/>
      <c r="G207" s="34"/>
      <c r="H207" s="10"/>
      <c r="I207" s="34"/>
      <c r="J207" s="34"/>
      <c r="K207" s="34"/>
      <c r="L207" s="34"/>
      <c r="M207" s="34"/>
      <c r="N207" s="34"/>
      <c r="O207" s="34"/>
    </row>
    <row r="208" spans="1:15" ht="13" customHeight="1">
      <c r="A208" s="34"/>
      <c r="B208" s="34"/>
      <c r="C208" s="34"/>
      <c r="D208" s="34"/>
      <c r="E208" s="35"/>
      <c r="F208" s="34"/>
      <c r="G208" s="34"/>
      <c r="H208" s="10"/>
      <c r="I208" s="34"/>
      <c r="J208" s="34"/>
      <c r="K208" s="34"/>
      <c r="L208" s="34"/>
      <c r="M208" s="34"/>
      <c r="N208" s="34"/>
      <c r="O208" s="34"/>
    </row>
    <row r="209" spans="1:15" ht="13" customHeight="1">
      <c r="A209" s="34"/>
      <c r="B209" s="34"/>
      <c r="C209" s="34"/>
      <c r="D209" s="34"/>
      <c r="E209" s="35"/>
      <c r="F209" s="34"/>
      <c r="G209" s="34"/>
      <c r="H209" s="10"/>
      <c r="I209" s="34"/>
      <c r="J209" s="34"/>
      <c r="K209" s="34"/>
      <c r="L209" s="34"/>
      <c r="M209" s="34"/>
      <c r="N209" s="34"/>
      <c r="O209" s="34"/>
    </row>
    <row r="210" spans="1:15" ht="13" customHeight="1">
      <c r="A210" s="34"/>
      <c r="B210" s="34"/>
      <c r="C210" s="34"/>
      <c r="D210" s="34"/>
      <c r="E210" s="35"/>
      <c r="F210" s="34"/>
      <c r="G210" s="34"/>
      <c r="H210" s="10"/>
      <c r="I210" s="34"/>
      <c r="J210" s="34"/>
      <c r="K210" s="34"/>
      <c r="L210" s="34"/>
      <c r="M210" s="34"/>
      <c r="N210" s="34"/>
      <c r="O210" s="34"/>
    </row>
    <row r="211" spans="1:15" ht="13" customHeight="1">
      <c r="A211" s="34"/>
      <c r="B211" s="34"/>
      <c r="C211" s="34"/>
      <c r="D211" s="34"/>
      <c r="E211" s="35"/>
      <c r="F211" s="34"/>
      <c r="G211" s="34"/>
      <c r="H211" s="10"/>
      <c r="I211" s="34"/>
      <c r="J211" s="34"/>
      <c r="K211" s="34"/>
      <c r="L211" s="34"/>
      <c r="M211" s="34"/>
      <c r="N211" s="34"/>
      <c r="O211" s="34"/>
    </row>
    <row r="212" spans="1:15" ht="13" customHeight="1">
      <c r="A212" s="34"/>
      <c r="B212" s="34"/>
      <c r="C212" s="34"/>
      <c r="D212" s="34"/>
      <c r="E212" s="35"/>
      <c r="F212" s="34"/>
      <c r="G212" s="34"/>
      <c r="H212" s="10"/>
      <c r="I212" s="34"/>
      <c r="J212" s="34"/>
      <c r="K212" s="34"/>
      <c r="L212" s="34"/>
      <c r="M212" s="34"/>
      <c r="N212" s="34"/>
      <c r="O212" s="34"/>
    </row>
    <row r="213" spans="1:15" ht="13" customHeight="1">
      <c r="A213" s="34"/>
      <c r="B213" s="34"/>
      <c r="C213" s="34"/>
      <c r="D213" s="34"/>
      <c r="E213" s="35"/>
      <c r="F213" s="34"/>
      <c r="G213" s="34"/>
      <c r="H213" s="10"/>
      <c r="I213" s="34"/>
      <c r="J213" s="34"/>
      <c r="K213" s="34"/>
      <c r="L213" s="34"/>
      <c r="M213" s="34"/>
      <c r="N213" s="34"/>
      <c r="O213" s="34"/>
    </row>
    <row r="214" spans="1:15" ht="13" customHeight="1">
      <c r="A214" s="34"/>
      <c r="B214" s="34"/>
      <c r="C214" s="34"/>
      <c r="D214" s="34"/>
      <c r="E214" s="35"/>
      <c r="F214" s="34"/>
      <c r="G214" s="34"/>
      <c r="H214" s="10"/>
      <c r="I214" s="34"/>
      <c r="J214" s="34"/>
      <c r="K214" s="34"/>
      <c r="L214" s="34"/>
      <c r="M214" s="34"/>
      <c r="N214" s="34"/>
      <c r="O214" s="34"/>
    </row>
    <row r="215" spans="1:15" ht="13" customHeight="1">
      <c r="A215" s="34"/>
      <c r="B215" s="34"/>
      <c r="C215" s="34"/>
      <c r="D215" s="34"/>
      <c r="E215" s="35"/>
      <c r="F215" s="34"/>
      <c r="G215" s="34"/>
      <c r="H215" s="10"/>
      <c r="I215" s="34"/>
      <c r="J215" s="34"/>
      <c r="K215" s="34"/>
      <c r="L215" s="34"/>
      <c r="M215" s="34"/>
      <c r="N215" s="34"/>
      <c r="O215" s="34"/>
    </row>
    <row r="216" spans="1:15" ht="13" customHeight="1">
      <c r="A216" s="34"/>
      <c r="B216" s="34"/>
      <c r="C216" s="34"/>
      <c r="D216" s="34"/>
      <c r="E216" s="35"/>
      <c r="F216" s="34"/>
      <c r="G216" s="34"/>
      <c r="H216" s="10"/>
      <c r="I216" s="34"/>
      <c r="J216" s="34"/>
      <c r="K216" s="34"/>
      <c r="L216" s="34"/>
      <c r="M216" s="34"/>
      <c r="N216" s="34"/>
      <c r="O216" s="34"/>
    </row>
    <row r="217" spans="1:15" ht="13" customHeight="1">
      <c r="A217" s="34"/>
      <c r="B217" s="34"/>
      <c r="C217" s="34"/>
      <c r="D217" s="34"/>
      <c r="E217" s="35"/>
      <c r="F217" s="34"/>
      <c r="G217" s="34"/>
      <c r="H217" s="10"/>
      <c r="I217" s="34"/>
      <c r="J217" s="34"/>
      <c r="K217" s="34"/>
      <c r="L217" s="34"/>
      <c r="M217" s="34"/>
      <c r="N217" s="34"/>
      <c r="O217" s="34"/>
    </row>
    <row r="218" spans="1:15" ht="13" customHeight="1">
      <c r="A218" s="34"/>
      <c r="B218" s="34"/>
      <c r="C218" s="34"/>
      <c r="D218" s="34"/>
      <c r="E218" s="35"/>
      <c r="F218" s="34"/>
      <c r="G218" s="34"/>
      <c r="H218" s="10"/>
      <c r="I218" s="34"/>
      <c r="J218" s="34"/>
      <c r="K218" s="34"/>
      <c r="L218" s="34"/>
      <c r="M218" s="34"/>
      <c r="N218" s="34"/>
      <c r="O218" s="34"/>
    </row>
    <row r="219" spans="1:15" ht="13" customHeight="1">
      <c r="A219" s="34"/>
      <c r="B219" s="34"/>
      <c r="C219" s="34"/>
      <c r="D219" s="34"/>
      <c r="E219" s="35"/>
      <c r="F219" s="34"/>
      <c r="G219" s="34"/>
      <c r="H219" s="10"/>
      <c r="I219" s="34"/>
      <c r="J219" s="34"/>
      <c r="K219" s="34"/>
      <c r="L219" s="34"/>
      <c r="M219" s="34"/>
      <c r="N219" s="34"/>
      <c r="O219" s="34"/>
    </row>
    <row r="220" spans="1:15" ht="13" customHeight="1">
      <c r="A220" s="34"/>
      <c r="B220" s="34"/>
      <c r="C220" s="34"/>
      <c r="D220" s="34"/>
      <c r="E220" s="35"/>
      <c r="F220" s="34"/>
      <c r="G220" s="34"/>
      <c r="H220" s="10"/>
      <c r="I220" s="34"/>
      <c r="J220" s="34"/>
      <c r="K220" s="34"/>
      <c r="L220" s="34"/>
      <c r="M220" s="34"/>
      <c r="N220" s="34"/>
      <c r="O220" s="34"/>
    </row>
    <row r="221" spans="1:15" ht="13" customHeight="1">
      <c r="A221" s="34"/>
      <c r="B221" s="34"/>
      <c r="C221" s="34"/>
      <c r="D221" s="34"/>
      <c r="E221" s="35"/>
      <c r="F221" s="34"/>
      <c r="G221" s="34"/>
      <c r="H221" s="10"/>
      <c r="I221" s="34"/>
      <c r="J221" s="34"/>
      <c r="K221" s="34"/>
      <c r="L221" s="34"/>
      <c r="M221" s="34"/>
      <c r="N221" s="34"/>
      <c r="O221" s="34"/>
    </row>
    <row r="222" spans="1:15" ht="13" customHeight="1">
      <c r="A222" s="34"/>
      <c r="B222" s="34"/>
      <c r="C222" s="34"/>
      <c r="D222" s="34"/>
      <c r="E222" s="35"/>
      <c r="F222" s="34"/>
      <c r="G222" s="34"/>
      <c r="H222" s="10"/>
      <c r="I222" s="34"/>
      <c r="J222" s="34"/>
      <c r="K222" s="34"/>
      <c r="L222" s="34"/>
      <c r="M222" s="34"/>
      <c r="N222" s="34"/>
      <c r="O222" s="34"/>
    </row>
    <row r="223" spans="1:15" ht="13" customHeight="1">
      <c r="A223" s="34"/>
      <c r="B223" s="34"/>
      <c r="C223" s="34"/>
      <c r="D223" s="34"/>
      <c r="E223" s="35"/>
      <c r="F223" s="34"/>
      <c r="G223" s="34"/>
      <c r="H223" s="10"/>
      <c r="I223" s="34"/>
      <c r="J223" s="34"/>
      <c r="K223" s="34"/>
      <c r="L223" s="34"/>
      <c r="M223" s="34"/>
      <c r="N223" s="34"/>
      <c r="O223" s="34"/>
    </row>
    <row r="224" spans="1:15" ht="13" customHeight="1">
      <c r="A224" s="34"/>
      <c r="B224" s="34"/>
      <c r="C224" s="34"/>
      <c r="D224" s="34"/>
      <c r="E224" s="35"/>
      <c r="F224" s="34"/>
      <c r="G224" s="34"/>
      <c r="H224" s="10"/>
      <c r="I224" s="34"/>
      <c r="J224" s="34"/>
      <c r="K224" s="34"/>
      <c r="L224" s="34"/>
      <c r="M224" s="34"/>
      <c r="N224" s="34"/>
      <c r="O224" s="34"/>
    </row>
    <row r="225" spans="1:15" ht="13" customHeight="1">
      <c r="A225" s="34"/>
      <c r="B225" s="34"/>
      <c r="C225" s="34"/>
      <c r="D225" s="34"/>
      <c r="E225" s="35"/>
      <c r="F225" s="34"/>
      <c r="G225" s="34"/>
      <c r="H225" s="10"/>
      <c r="I225" s="34"/>
      <c r="J225" s="34"/>
      <c r="K225" s="34"/>
      <c r="L225" s="34"/>
      <c r="M225" s="34"/>
      <c r="N225" s="34"/>
      <c r="O225" s="34"/>
    </row>
    <row r="226" spans="1:15" ht="13" customHeight="1">
      <c r="A226" s="34"/>
      <c r="B226" s="34"/>
      <c r="C226" s="34"/>
      <c r="D226" s="34"/>
      <c r="E226" s="35"/>
      <c r="F226" s="34"/>
      <c r="G226" s="34"/>
      <c r="H226" s="10"/>
      <c r="I226" s="34"/>
      <c r="J226" s="34"/>
      <c r="K226" s="34"/>
      <c r="L226" s="34"/>
      <c r="M226" s="34"/>
      <c r="N226" s="34"/>
      <c r="O226" s="34"/>
    </row>
    <row r="227" spans="1:15" ht="13" customHeight="1">
      <c r="A227" s="34"/>
      <c r="B227" s="34"/>
      <c r="C227" s="34"/>
      <c r="D227" s="34"/>
      <c r="E227" s="35"/>
      <c r="F227" s="34"/>
      <c r="G227" s="34"/>
      <c r="H227" s="10"/>
      <c r="I227" s="34"/>
      <c r="J227" s="34"/>
      <c r="K227" s="34"/>
      <c r="L227" s="34"/>
      <c r="M227" s="34"/>
      <c r="N227" s="34"/>
      <c r="O227" s="34"/>
    </row>
    <row r="228" spans="1:15" ht="13" customHeight="1">
      <c r="A228" s="34"/>
      <c r="B228" s="34"/>
      <c r="C228" s="34"/>
      <c r="D228" s="34"/>
      <c r="E228" s="35"/>
      <c r="F228" s="34"/>
      <c r="G228" s="34"/>
      <c r="H228" s="10"/>
      <c r="I228" s="34"/>
      <c r="J228" s="34"/>
      <c r="K228" s="34"/>
      <c r="L228" s="34"/>
      <c r="M228" s="34"/>
      <c r="N228" s="34"/>
      <c r="O228" s="34"/>
    </row>
    <row r="229" spans="1:15" ht="13" customHeight="1">
      <c r="A229" s="34"/>
      <c r="B229" s="34"/>
      <c r="C229" s="34"/>
      <c r="D229" s="34"/>
      <c r="E229" s="35"/>
      <c r="F229" s="34"/>
      <c r="G229" s="34"/>
      <c r="H229" s="10"/>
      <c r="I229" s="34"/>
      <c r="J229" s="34"/>
      <c r="K229" s="34"/>
      <c r="L229" s="34"/>
      <c r="M229" s="34"/>
      <c r="N229" s="34"/>
      <c r="O229" s="34"/>
    </row>
    <row r="230" spans="1:15" ht="13" customHeight="1">
      <c r="A230" s="34"/>
      <c r="B230" s="34"/>
      <c r="C230" s="34"/>
      <c r="D230" s="34"/>
      <c r="E230" s="35"/>
      <c r="F230" s="34"/>
      <c r="G230" s="34"/>
      <c r="H230" s="10"/>
      <c r="I230" s="34"/>
      <c r="J230" s="34"/>
      <c r="K230" s="34"/>
      <c r="L230" s="34"/>
      <c r="M230" s="34"/>
      <c r="N230" s="34"/>
      <c r="O230" s="34"/>
    </row>
    <row r="231" spans="1:15" ht="13" customHeight="1">
      <c r="A231" s="34"/>
      <c r="B231" s="34"/>
      <c r="C231" s="34"/>
      <c r="D231" s="34"/>
      <c r="E231" s="35"/>
      <c r="F231" s="34"/>
      <c r="G231" s="34"/>
      <c r="H231" s="10"/>
      <c r="I231" s="34"/>
      <c r="J231" s="34"/>
      <c r="K231" s="34"/>
      <c r="L231" s="34"/>
      <c r="M231" s="34"/>
      <c r="N231" s="34"/>
      <c r="O231" s="34"/>
    </row>
    <row r="232" spans="1:15" ht="13" customHeight="1">
      <c r="A232" s="34"/>
      <c r="B232" s="34"/>
      <c r="C232" s="34"/>
      <c r="D232" s="34"/>
      <c r="E232" s="35"/>
      <c r="F232" s="34"/>
      <c r="G232" s="34"/>
      <c r="H232" s="10"/>
      <c r="I232" s="34"/>
      <c r="J232" s="34"/>
      <c r="K232" s="34"/>
      <c r="L232" s="34"/>
      <c r="M232" s="34"/>
      <c r="N232" s="34"/>
      <c r="O232" s="34"/>
    </row>
    <row r="233" spans="1:15" ht="13" customHeight="1">
      <c r="A233" s="34"/>
      <c r="B233" s="34"/>
      <c r="C233" s="34"/>
      <c r="D233" s="34"/>
      <c r="E233" s="35"/>
      <c r="F233" s="34"/>
      <c r="G233" s="34"/>
      <c r="H233" s="10"/>
      <c r="I233" s="34"/>
      <c r="J233" s="34"/>
      <c r="K233" s="34"/>
      <c r="L233" s="34"/>
      <c r="M233" s="34"/>
      <c r="N233" s="34"/>
      <c r="O233" s="34"/>
    </row>
    <row r="234" spans="1:15" ht="13" customHeight="1">
      <c r="A234" s="34"/>
      <c r="B234" s="34"/>
      <c r="C234" s="34"/>
      <c r="D234" s="34"/>
      <c r="E234" s="35"/>
      <c r="F234" s="34"/>
      <c r="G234" s="34"/>
      <c r="H234" s="10"/>
      <c r="I234" s="34"/>
      <c r="J234" s="34"/>
      <c r="K234" s="34"/>
      <c r="L234" s="34"/>
      <c r="M234" s="34"/>
      <c r="N234" s="34"/>
      <c r="O234" s="34"/>
    </row>
    <row r="235" spans="1:15" ht="13" customHeight="1">
      <c r="A235" s="34"/>
      <c r="B235" s="34"/>
      <c r="C235" s="34"/>
      <c r="D235" s="34"/>
      <c r="E235" s="35"/>
      <c r="F235" s="34"/>
      <c r="G235" s="34"/>
      <c r="H235" s="10"/>
      <c r="I235" s="34"/>
      <c r="J235" s="34"/>
      <c r="K235" s="34"/>
      <c r="L235" s="34"/>
      <c r="M235" s="34"/>
      <c r="N235" s="34"/>
      <c r="O235" s="34"/>
    </row>
    <row r="236" spans="1:15" ht="13" customHeight="1">
      <c r="A236" s="34"/>
      <c r="B236" s="34"/>
      <c r="C236" s="34"/>
      <c r="D236" s="34"/>
      <c r="E236" s="35"/>
      <c r="F236" s="34"/>
      <c r="G236" s="34"/>
      <c r="H236" s="10"/>
      <c r="I236" s="34"/>
      <c r="J236" s="34"/>
      <c r="K236" s="34"/>
      <c r="L236" s="34"/>
      <c r="M236" s="34"/>
      <c r="N236" s="34"/>
      <c r="O236" s="34"/>
    </row>
    <row r="237" spans="1:15" ht="13" customHeight="1">
      <c r="A237" s="34"/>
      <c r="B237" s="34"/>
      <c r="C237" s="34"/>
      <c r="D237" s="34"/>
      <c r="E237" s="35"/>
      <c r="F237" s="34"/>
      <c r="G237" s="34"/>
      <c r="H237" s="10"/>
      <c r="I237" s="34"/>
      <c r="J237" s="34"/>
      <c r="K237" s="34"/>
      <c r="L237" s="34"/>
      <c r="M237" s="34"/>
      <c r="N237" s="34"/>
      <c r="O237" s="34"/>
    </row>
    <row r="238" spans="1:15" ht="13" customHeight="1">
      <c r="A238" s="34"/>
      <c r="B238" s="34"/>
      <c r="C238" s="34"/>
      <c r="D238" s="34"/>
      <c r="E238" s="35"/>
      <c r="F238" s="34"/>
      <c r="G238" s="34"/>
      <c r="H238" s="10"/>
      <c r="I238" s="34"/>
      <c r="J238" s="34"/>
      <c r="K238" s="34"/>
      <c r="L238" s="34"/>
      <c r="M238" s="34"/>
      <c r="N238" s="34"/>
      <c r="O238" s="34"/>
    </row>
    <row r="239" spans="1:15" ht="13" customHeight="1">
      <c r="A239" s="34"/>
      <c r="B239" s="34"/>
      <c r="C239" s="34"/>
      <c r="D239" s="34"/>
      <c r="E239" s="35"/>
      <c r="F239" s="34"/>
      <c r="G239" s="34"/>
      <c r="H239" s="10"/>
      <c r="I239" s="34"/>
      <c r="J239" s="34"/>
      <c r="K239" s="34"/>
      <c r="L239" s="34"/>
      <c r="M239" s="34"/>
      <c r="N239" s="34"/>
      <c r="O239" s="34"/>
    </row>
    <row r="240" spans="1:15" ht="13" customHeight="1">
      <c r="A240" s="34"/>
      <c r="B240" s="34"/>
      <c r="C240" s="34"/>
      <c r="D240" s="34"/>
      <c r="E240" s="35"/>
      <c r="F240" s="34"/>
      <c r="G240" s="34"/>
      <c r="H240" s="10"/>
      <c r="I240" s="34"/>
      <c r="J240" s="34"/>
      <c r="K240" s="34"/>
      <c r="L240" s="34"/>
      <c r="M240" s="34"/>
      <c r="N240" s="34"/>
      <c r="O240" s="34"/>
    </row>
    <row r="241" spans="1:15" ht="13" customHeight="1">
      <c r="A241" s="34"/>
      <c r="B241" s="34"/>
      <c r="C241" s="34"/>
      <c r="D241" s="34"/>
      <c r="E241" s="35"/>
      <c r="F241" s="35"/>
      <c r="G241" s="34"/>
      <c r="H241" s="10"/>
      <c r="I241" s="34"/>
      <c r="J241" s="34"/>
      <c r="K241" s="34"/>
      <c r="L241" s="34"/>
      <c r="M241" s="34"/>
      <c r="N241" s="34"/>
      <c r="O241" s="34"/>
    </row>
    <row r="242" spans="1:15" ht="13" customHeight="1">
      <c r="A242" s="34"/>
      <c r="B242" s="34"/>
      <c r="C242" s="34"/>
      <c r="D242" s="34"/>
      <c r="E242" s="35"/>
      <c r="F242" s="35"/>
      <c r="G242" s="34"/>
      <c r="H242" s="10"/>
      <c r="I242" s="34"/>
      <c r="J242" s="34"/>
      <c r="K242" s="34"/>
      <c r="L242" s="34"/>
      <c r="M242" s="34"/>
      <c r="N242" s="34"/>
      <c r="O242" s="34"/>
    </row>
    <row r="243" spans="1:15" ht="13" customHeight="1">
      <c r="A243" s="34"/>
      <c r="B243" s="34"/>
      <c r="C243" s="34"/>
      <c r="D243" s="34"/>
      <c r="E243" s="35"/>
      <c r="F243" s="35"/>
      <c r="G243" s="34"/>
      <c r="H243" s="10"/>
      <c r="I243" s="34"/>
      <c r="J243" s="34"/>
      <c r="K243" s="34"/>
      <c r="L243" s="34"/>
      <c r="M243" s="34"/>
      <c r="N243" s="34"/>
      <c r="O243" s="34"/>
    </row>
    <row r="244" spans="1:15" ht="13" customHeight="1">
      <c r="A244" s="34"/>
      <c r="B244" s="34"/>
      <c r="C244" s="34"/>
      <c r="D244" s="34"/>
      <c r="E244" s="35"/>
      <c r="F244" s="35"/>
      <c r="G244" s="34"/>
      <c r="H244" s="10"/>
      <c r="I244" s="34"/>
      <c r="J244" s="34"/>
      <c r="K244" s="34"/>
      <c r="L244" s="34"/>
      <c r="M244" s="34"/>
      <c r="N244" s="34"/>
      <c r="O244" s="34"/>
    </row>
    <row r="245" spans="1:15" ht="13" customHeight="1">
      <c r="A245" s="34"/>
      <c r="B245" s="34"/>
      <c r="C245" s="34"/>
      <c r="D245" s="34"/>
      <c r="E245" s="35"/>
      <c r="F245" s="35"/>
      <c r="G245" s="34"/>
      <c r="H245" s="10"/>
      <c r="I245" s="34"/>
      <c r="J245" s="34"/>
      <c r="K245" s="34"/>
      <c r="L245" s="34"/>
      <c r="M245" s="34"/>
      <c r="N245" s="34"/>
      <c r="O245" s="34"/>
    </row>
    <row r="246" spans="1:15" ht="13" customHeight="1">
      <c r="A246" s="34"/>
      <c r="B246" s="34"/>
      <c r="C246" s="34"/>
      <c r="D246" s="34"/>
      <c r="E246" s="35"/>
      <c r="F246" s="35"/>
      <c r="G246" s="34"/>
      <c r="H246" s="10"/>
      <c r="I246" s="34"/>
      <c r="J246" s="34"/>
      <c r="K246" s="34"/>
      <c r="L246" s="34"/>
      <c r="M246" s="34"/>
      <c r="N246" s="34"/>
      <c r="O246" s="34"/>
    </row>
    <row r="247" spans="1:15" ht="13" customHeight="1">
      <c r="A247" s="34"/>
      <c r="B247" s="34"/>
      <c r="C247" s="34"/>
      <c r="D247" s="34"/>
      <c r="E247" s="35"/>
      <c r="F247" s="35"/>
      <c r="G247" s="34"/>
      <c r="H247" s="10"/>
      <c r="I247" s="34"/>
      <c r="J247" s="34"/>
      <c r="K247" s="34"/>
      <c r="L247" s="34"/>
      <c r="M247" s="34"/>
      <c r="N247" s="34"/>
      <c r="O247" s="34"/>
    </row>
    <row r="248" spans="1:15" ht="13" customHeight="1">
      <c r="A248" s="34"/>
      <c r="B248" s="34"/>
      <c r="C248" s="34"/>
      <c r="D248" s="34"/>
      <c r="E248" s="35"/>
      <c r="F248" s="35"/>
      <c r="G248" s="34"/>
      <c r="H248" s="10"/>
      <c r="I248" s="34"/>
      <c r="J248" s="34"/>
      <c r="K248" s="34"/>
      <c r="L248" s="34"/>
      <c r="M248" s="34"/>
      <c r="N248" s="34"/>
      <c r="O248" s="34"/>
    </row>
    <row r="249" spans="1:15" ht="13" customHeight="1">
      <c r="A249" s="34"/>
      <c r="B249" s="34"/>
      <c r="C249" s="34"/>
      <c r="D249" s="34"/>
      <c r="E249" s="35"/>
      <c r="F249" s="35"/>
      <c r="G249" s="34"/>
      <c r="H249" s="10"/>
      <c r="I249" s="34"/>
      <c r="J249" s="34"/>
      <c r="K249" s="34"/>
      <c r="L249" s="34"/>
      <c r="M249" s="34"/>
      <c r="N249" s="34"/>
      <c r="O249" s="34"/>
    </row>
    <row r="250" spans="1:15" ht="13" customHeight="1">
      <c r="A250" s="34"/>
      <c r="B250" s="34"/>
      <c r="C250" s="34"/>
      <c r="D250" s="34"/>
      <c r="E250" s="35"/>
      <c r="F250" s="35"/>
      <c r="G250" s="34"/>
      <c r="H250" s="10"/>
      <c r="I250" s="34"/>
      <c r="J250" s="34"/>
      <c r="K250" s="34"/>
      <c r="L250" s="34"/>
      <c r="M250" s="34"/>
      <c r="N250" s="34"/>
      <c r="O250" s="34"/>
    </row>
    <row r="251" spans="1:15" ht="13" customHeight="1">
      <c r="A251" s="34"/>
      <c r="B251" s="34"/>
      <c r="C251" s="34"/>
      <c r="D251" s="34"/>
      <c r="E251" s="35"/>
      <c r="F251" s="35"/>
      <c r="G251" s="34"/>
      <c r="H251" s="10"/>
      <c r="I251" s="34"/>
      <c r="J251" s="34"/>
      <c r="K251" s="34"/>
      <c r="L251" s="34"/>
      <c r="M251" s="34"/>
      <c r="N251" s="34"/>
      <c r="O251" s="34"/>
    </row>
    <row r="252" spans="1:15" ht="13" customHeight="1">
      <c r="A252" s="34"/>
      <c r="B252" s="34"/>
      <c r="C252" s="34"/>
      <c r="D252" s="34"/>
      <c r="E252" s="35"/>
      <c r="F252" s="35"/>
      <c r="G252" s="34"/>
      <c r="H252" s="10"/>
      <c r="I252" s="34"/>
      <c r="J252" s="34"/>
      <c r="K252" s="34"/>
      <c r="L252" s="34"/>
      <c r="M252" s="34"/>
      <c r="N252" s="34"/>
      <c r="O252" s="34"/>
    </row>
    <row r="253" spans="1:15" ht="13" customHeight="1">
      <c r="A253" s="34"/>
      <c r="B253" s="34"/>
      <c r="C253" s="34"/>
      <c r="D253" s="34"/>
      <c r="E253" s="35"/>
      <c r="F253" s="35"/>
      <c r="G253" s="34"/>
      <c r="H253" s="10"/>
      <c r="I253" s="34"/>
      <c r="J253" s="34"/>
      <c r="K253" s="34"/>
      <c r="L253" s="34"/>
      <c r="M253" s="34"/>
      <c r="N253" s="34"/>
      <c r="O253" s="34"/>
    </row>
    <row r="254" spans="1:15" ht="13" customHeight="1">
      <c r="A254" s="34"/>
      <c r="B254" s="34"/>
      <c r="C254" s="34"/>
      <c r="D254" s="34"/>
      <c r="E254" s="35"/>
      <c r="F254" s="35"/>
      <c r="G254" s="34"/>
      <c r="H254" s="10"/>
      <c r="I254" s="34"/>
      <c r="J254" s="34"/>
      <c r="K254" s="34"/>
      <c r="L254" s="34"/>
      <c r="M254" s="34"/>
      <c r="N254" s="34"/>
      <c r="O254" s="34"/>
    </row>
    <row r="255" spans="1:15" ht="13" customHeight="1">
      <c r="A255" s="34"/>
      <c r="B255" s="34"/>
      <c r="C255" s="34"/>
      <c r="D255" s="34"/>
      <c r="E255" s="35"/>
      <c r="F255" s="35"/>
      <c r="G255" s="34"/>
      <c r="H255" s="10"/>
      <c r="I255" s="34"/>
      <c r="J255" s="34"/>
      <c r="K255" s="34"/>
      <c r="L255" s="34"/>
      <c r="M255" s="34"/>
      <c r="N255" s="34"/>
      <c r="O255" s="34"/>
    </row>
    <row r="256" spans="1:15" ht="13" customHeight="1">
      <c r="A256" s="34"/>
      <c r="B256" s="34"/>
      <c r="C256" s="34"/>
      <c r="D256" s="34"/>
      <c r="E256" s="35"/>
      <c r="F256" s="35"/>
      <c r="G256" s="34"/>
      <c r="H256" s="10"/>
      <c r="I256" s="34"/>
      <c r="J256" s="34"/>
      <c r="K256" s="34"/>
      <c r="L256" s="34"/>
      <c r="M256" s="34"/>
      <c r="N256" s="34"/>
      <c r="O256" s="34"/>
    </row>
    <row r="257" spans="1:15" ht="13" customHeight="1">
      <c r="A257" s="34"/>
      <c r="B257" s="34"/>
      <c r="C257" s="34"/>
      <c r="D257" s="34"/>
      <c r="E257" s="35"/>
      <c r="F257" s="35"/>
      <c r="G257" s="34"/>
      <c r="H257" s="10"/>
      <c r="I257" s="34"/>
      <c r="J257" s="34"/>
      <c r="K257" s="34"/>
      <c r="L257" s="34"/>
      <c r="M257" s="34"/>
      <c r="N257" s="34"/>
      <c r="O257" s="34"/>
    </row>
    <row r="258" spans="1:15" ht="13" customHeight="1">
      <c r="A258" s="34"/>
      <c r="B258" s="34"/>
      <c r="C258" s="34"/>
      <c r="D258" s="34"/>
      <c r="E258" s="35"/>
      <c r="F258" s="35"/>
      <c r="G258" s="34"/>
      <c r="H258" s="10"/>
      <c r="I258" s="34"/>
      <c r="J258" s="34"/>
      <c r="K258" s="34"/>
      <c r="L258" s="34"/>
      <c r="M258" s="34"/>
      <c r="N258" s="34"/>
      <c r="O258" s="34"/>
    </row>
    <row r="259" spans="1:15" ht="13" customHeight="1">
      <c r="A259" s="34"/>
      <c r="B259" s="34"/>
      <c r="C259" s="34"/>
      <c r="D259" s="34"/>
      <c r="E259" s="35"/>
      <c r="F259" s="35"/>
      <c r="G259" s="34"/>
      <c r="H259" s="10"/>
      <c r="I259" s="34"/>
      <c r="J259" s="34"/>
      <c r="K259" s="34"/>
      <c r="L259" s="34"/>
      <c r="M259" s="34"/>
      <c r="N259" s="34"/>
      <c r="O259" s="34"/>
    </row>
    <row r="260" spans="1:15" ht="13" customHeight="1">
      <c r="A260" s="34"/>
      <c r="B260" s="34"/>
      <c r="C260" s="34"/>
      <c r="D260" s="34"/>
      <c r="E260" s="35"/>
      <c r="F260" s="35"/>
      <c r="G260" s="34"/>
      <c r="H260" s="10"/>
      <c r="I260" s="34"/>
      <c r="J260" s="34"/>
      <c r="K260" s="34"/>
      <c r="L260" s="34"/>
      <c r="M260" s="34"/>
      <c r="N260" s="34"/>
      <c r="O260" s="34"/>
    </row>
    <row r="261" spans="1:15" ht="13" customHeight="1">
      <c r="A261" s="34"/>
      <c r="B261" s="34"/>
      <c r="C261" s="34"/>
      <c r="D261" s="34"/>
      <c r="E261" s="35"/>
      <c r="F261" s="35"/>
      <c r="G261" s="34"/>
      <c r="H261" s="10"/>
      <c r="I261" s="34"/>
      <c r="J261" s="34"/>
      <c r="K261" s="34"/>
      <c r="L261" s="34"/>
      <c r="M261" s="34"/>
      <c r="N261" s="34"/>
      <c r="O261" s="34"/>
    </row>
    <row r="262" spans="1:15" ht="13" customHeight="1">
      <c r="A262" s="34"/>
      <c r="B262" s="34"/>
      <c r="C262" s="34"/>
      <c r="D262" s="34"/>
      <c r="E262" s="35"/>
      <c r="F262" s="35"/>
      <c r="G262" s="34"/>
      <c r="H262" s="10"/>
      <c r="I262" s="34"/>
      <c r="J262" s="34"/>
      <c r="K262" s="34"/>
      <c r="L262" s="34"/>
      <c r="M262" s="34"/>
      <c r="N262" s="34"/>
      <c r="O262" s="34"/>
    </row>
    <row r="263" spans="1:15" ht="13" customHeight="1">
      <c r="A263" s="34"/>
      <c r="B263" s="34"/>
      <c r="C263" s="34"/>
      <c r="D263" s="34"/>
      <c r="E263" s="35"/>
      <c r="F263" s="35"/>
      <c r="G263" s="34"/>
      <c r="H263" s="10"/>
      <c r="I263" s="34"/>
      <c r="J263" s="34"/>
      <c r="K263" s="34"/>
      <c r="L263" s="34"/>
      <c r="M263" s="34"/>
      <c r="N263" s="34"/>
      <c r="O263" s="34"/>
    </row>
    <row r="264" spans="1:15" ht="13" customHeight="1">
      <c r="A264" s="34"/>
      <c r="B264" s="34"/>
      <c r="C264" s="34"/>
      <c r="D264" s="34"/>
      <c r="E264" s="35"/>
      <c r="F264" s="35"/>
      <c r="G264" s="34"/>
      <c r="H264" s="10"/>
      <c r="I264" s="34"/>
      <c r="J264" s="34"/>
      <c r="K264" s="34"/>
      <c r="L264" s="34"/>
      <c r="M264" s="34"/>
      <c r="N264" s="34"/>
      <c r="O264" s="34"/>
    </row>
    <row r="265" spans="1:15" ht="13" customHeight="1">
      <c r="A265" s="34"/>
      <c r="B265" s="34"/>
      <c r="C265" s="34"/>
      <c r="D265" s="34"/>
      <c r="E265" s="35"/>
      <c r="F265" s="35"/>
      <c r="G265" s="34"/>
      <c r="H265" s="10"/>
      <c r="I265" s="34"/>
      <c r="J265" s="34"/>
      <c r="K265" s="34"/>
      <c r="L265" s="34"/>
      <c r="M265" s="34"/>
      <c r="N265" s="34"/>
      <c r="O265" s="34"/>
    </row>
    <row r="266" spans="1:15" ht="13" customHeight="1">
      <c r="A266" s="34"/>
      <c r="B266" s="34"/>
      <c r="C266" s="34"/>
      <c r="D266" s="34"/>
      <c r="E266" s="35"/>
      <c r="F266" s="35"/>
      <c r="G266" s="34"/>
      <c r="H266" s="10"/>
      <c r="I266" s="34"/>
      <c r="J266" s="34"/>
      <c r="K266" s="34"/>
      <c r="L266" s="34"/>
      <c r="M266" s="34"/>
      <c r="N266" s="34"/>
      <c r="O266" s="34"/>
    </row>
    <row r="267" spans="1:15" ht="13" customHeight="1">
      <c r="A267" s="34"/>
      <c r="B267" s="34"/>
      <c r="C267" s="34"/>
      <c r="D267" s="34"/>
      <c r="E267" s="35"/>
      <c r="F267" s="35"/>
      <c r="G267" s="34"/>
      <c r="H267" s="10"/>
      <c r="I267" s="34"/>
      <c r="J267" s="34"/>
      <c r="K267" s="34"/>
      <c r="L267" s="34"/>
      <c r="M267" s="34"/>
      <c r="N267" s="34"/>
      <c r="O267" s="34"/>
    </row>
    <row r="268" spans="1:15" ht="13" customHeight="1">
      <c r="A268" s="34"/>
      <c r="B268" s="34"/>
      <c r="C268" s="34"/>
      <c r="D268" s="34"/>
      <c r="E268" s="35"/>
      <c r="F268" s="35"/>
      <c r="G268" s="34"/>
      <c r="H268" s="10"/>
      <c r="I268" s="34"/>
      <c r="J268" s="34"/>
      <c r="K268" s="34"/>
      <c r="L268" s="34"/>
      <c r="M268" s="34"/>
      <c r="N268" s="34"/>
      <c r="O268" s="34"/>
    </row>
    <row r="269" spans="1:15" ht="13" customHeight="1">
      <c r="A269" s="34"/>
      <c r="B269" s="34"/>
      <c r="C269" s="34"/>
      <c r="D269" s="34"/>
      <c r="E269" s="35"/>
      <c r="F269" s="35"/>
      <c r="G269" s="34"/>
      <c r="H269" s="10"/>
      <c r="I269" s="34"/>
      <c r="J269" s="34"/>
      <c r="K269" s="34"/>
      <c r="L269" s="34"/>
      <c r="M269" s="34"/>
      <c r="N269" s="34"/>
      <c r="O269" s="34"/>
    </row>
    <row r="270" spans="1:15" ht="13" customHeight="1">
      <c r="A270" s="34"/>
      <c r="B270" s="34"/>
      <c r="C270" s="34"/>
      <c r="D270" s="34"/>
      <c r="E270" s="35"/>
      <c r="F270" s="35"/>
      <c r="G270" s="34"/>
      <c r="H270" s="10"/>
      <c r="I270" s="34"/>
      <c r="J270" s="34"/>
      <c r="K270" s="34"/>
      <c r="L270" s="34"/>
      <c r="M270" s="34"/>
      <c r="N270" s="34"/>
      <c r="O270" s="34"/>
    </row>
    <row r="271" spans="1:15" ht="13" customHeight="1">
      <c r="A271" s="34"/>
      <c r="B271" s="34"/>
      <c r="C271" s="34"/>
      <c r="D271" s="34"/>
      <c r="E271" s="35"/>
      <c r="F271" s="35"/>
      <c r="G271" s="34"/>
      <c r="H271" s="10"/>
      <c r="I271" s="34"/>
      <c r="J271" s="34"/>
      <c r="K271" s="34"/>
      <c r="L271" s="34"/>
      <c r="M271" s="34"/>
      <c r="N271" s="34"/>
      <c r="O271" s="34"/>
    </row>
    <row r="272" spans="1:15" ht="13" customHeight="1">
      <c r="A272" s="34"/>
      <c r="B272" s="34"/>
      <c r="C272" s="34"/>
      <c r="D272" s="34"/>
      <c r="E272" s="35"/>
      <c r="F272" s="35"/>
      <c r="G272" s="34"/>
      <c r="H272" s="10"/>
      <c r="I272" s="34"/>
      <c r="J272" s="34"/>
      <c r="K272" s="34"/>
      <c r="L272" s="34"/>
      <c r="M272" s="34"/>
      <c r="N272" s="34"/>
      <c r="O272" s="34"/>
    </row>
    <row r="273" spans="1:15" ht="13" customHeight="1">
      <c r="A273" s="34"/>
      <c r="B273" s="34"/>
      <c r="C273" s="34"/>
      <c r="D273" s="34"/>
      <c r="E273" s="35"/>
      <c r="F273" s="35"/>
      <c r="G273" s="34"/>
      <c r="H273" s="10"/>
      <c r="I273" s="34"/>
      <c r="J273" s="34"/>
      <c r="K273" s="34"/>
      <c r="L273" s="34"/>
      <c r="M273" s="34"/>
      <c r="N273" s="34"/>
      <c r="O273" s="34"/>
    </row>
    <row r="274" spans="1:15" ht="13" customHeight="1">
      <c r="A274" s="34"/>
      <c r="B274" s="34"/>
      <c r="C274" s="34"/>
      <c r="D274" s="34"/>
      <c r="E274" s="35"/>
      <c r="F274" s="35"/>
      <c r="G274" s="34"/>
      <c r="H274" s="10"/>
      <c r="I274" s="34"/>
      <c r="J274" s="34"/>
      <c r="K274" s="34"/>
      <c r="L274" s="34"/>
      <c r="M274" s="34"/>
      <c r="N274" s="34"/>
      <c r="O274" s="34"/>
    </row>
    <row r="275" spans="1:15" ht="13" customHeight="1">
      <c r="A275" s="34"/>
      <c r="B275" s="34"/>
      <c r="C275" s="34"/>
      <c r="D275" s="34"/>
      <c r="E275" s="35"/>
      <c r="F275" s="35"/>
      <c r="G275" s="34"/>
      <c r="H275" s="10"/>
      <c r="I275" s="34"/>
      <c r="J275" s="34"/>
      <c r="K275" s="34"/>
      <c r="L275" s="34"/>
      <c r="M275" s="34"/>
      <c r="N275" s="34"/>
      <c r="O275" s="34"/>
    </row>
    <row r="276" spans="1:15" ht="13" customHeight="1">
      <c r="A276" s="34"/>
      <c r="B276" s="34"/>
      <c r="C276" s="34"/>
      <c r="D276" s="34"/>
      <c r="E276" s="35"/>
      <c r="F276" s="35"/>
      <c r="G276" s="34"/>
      <c r="H276" s="10"/>
      <c r="I276" s="34"/>
      <c r="J276" s="34"/>
      <c r="K276" s="34"/>
      <c r="L276" s="34"/>
      <c r="M276" s="34"/>
      <c r="N276" s="34"/>
      <c r="O276" s="34"/>
    </row>
    <row r="277" spans="1:15" ht="13" customHeight="1">
      <c r="A277" s="34"/>
      <c r="B277" s="34"/>
      <c r="C277" s="34"/>
      <c r="D277" s="34"/>
      <c r="E277" s="35"/>
      <c r="F277" s="35"/>
      <c r="G277" s="34"/>
      <c r="H277" s="10"/>
      <c r="I277" s="34"/>
      <c r="J277" s="34"/>
      <c r="K277" s="34"/>
      <c r="L277" s="34"/>
      <c r="M277" s="34"/>
      <c r="N277" s="34"/>
      <c r="O277" s="34"/>
    </row>
    <row r="278" spans="1:15" ht="13" customHeight="1">
      <c r="A278" s="34"/>
      <c r="B278" s="34"/>
      <c r="C278" s="34"/>
      <c r="D278" s="34"/>
      <c r="E278" s="35"/>
      <c r="F278" s="35"/>
      <c r="G278" s="34"/>
      <c r="H278" s="10"/>
      <c r="I278" s="34"/>
      <c r="J278" s="34"/>
      <c r="K278" s="34"/>
      <c r="L278" s="34"/>
      <c r="M278" s="34"/>
      <c r="N278" s="34"/>
      <c r="O278" s="34"/>
    </row>
    <row r="279" spans="1:15" ht="13" customHeight="1">
      <c r="A279" s="34"/>
      <c r="B279" s="34"/>
      <c r="C279" s="34"/>
      <c r="D279" s="34"/>
      <c r="E279" s="35"/>
      <c r="F279" s="35"/>
      <c r="G279" s="34"/>
      <c r="H279" s="10"/>
      <c r="I279" s="34"/>
      <c r="J279" s="34"/>
      <c r="K279" s="34"/>
      <c r="L279" s="34"/>
      <c r="M279" s="34"/>
      <c r="N279" s="34"/>
      <c r="O279" s="34"/>
    </row>
    <row r="280" spans="1:15" ht="13" customHeight="1">
      <c r="A280" s="34"/>
      <c r="B280" s="34"/>
      <c r="C280" s="34"/>
      <c r="D280" s="34"/>
      <c r="E280" s="35"/>
      <c r="F280" s="35"/>
      <c r="G280" s="34"/>
      <c r="H280" s="10"/>
      <c r="I280" s="34"/>
      <c r="J280" s="34"/>
      <c r="K280" s="34"/>
      <c r="L280" s="34"/>
      <c r="M280" s="34"/>
      <c r="N280" s="34"/>
      <c r="O280" s="34"/>
    </row>
    <row r="281" spans="1:15" ht="13" customHeight="1">
      <c r="A281" s="34"/>
      <c r="B281" s="34"/>
      <c r="C281" s="34"/>
      <c r="D281" s="34"/>
      <c r="E281" s="35"/>
      <c r="F281" s="35"/>
      <c r="G281" s="34"/>
      <c r="H281" s="10"/>
      <c r="I281" s="34"/>
      <c r="J281" s="34"/>
      <c r="K281" s="34"/>
      <c r="L281" s="34"/>
      <c r="M281" s="34"/>
      <c r="N281" s="34"/>
      <c r="O281" s="34"/>
    </row>
    <row r="282" spans="1:15" ht="13" customHeight="1">
      <c r="A282" s="34"/>
      <c r="B282" s="34"/>
      <c r="C282" s="34"/>
      <c r="D282" s="34"/>
      <c r="E282" s="35"/>
      <c r="F282" s="35"/>
      <c r="G282" s="34"/>
      <c r="H282" s="10"/>
      <c r="I282" s="34"/>
      <c r="J282" s="34"/>
      <c r="K282" s="34"/>
      <c r="L282" s="34"/>
      <c r="M282" s="34"/>
      <c r="N282" s="34"/>
      <c r="O282" s="34"/>
    </row>
    <row r="283" spans="1:15" ht="13" customHeight="1">
      <c r="A283" s="34"/>
      <c r="B283" s="34"/>
      <c r="C283" s="34"/>
      <c r="D283" s="34"/>
      <c r="E283" s="35"/>
      <c r="F283" s="35"/>
      <c r="G283" s="34"/>
      <c r="H283" s="10"/>
      <c r="I283" s="34"/>
      <c r="J283" s="34"/>
      <c r="K283" s="34"/>
      <c r="L283" s="34"/>
      <c r="M283" s="34"/>
      <c r="N283" s="34"/>
      <c r="O283" s="34"/>
    </row>
    <row r="284" spans="1:15" ht="13" customHeight="1">
      <c r="A284" s="34"/>
      <c r="B284" s="34"/>
      <c r="C284" s="34"/>
      <c r="D284" s="34"/>
      <c r="E284" s="35"/>
      <c r="F284" s="35"/>
      <c r="G284" s="34"/>
      <c r="H284" s="10"/>
      <c r="I284" s="34"/>
      <c r="J284" s="34"/>
      <c r="K284" s="34"/>
      <c r="L284" s="34"/>
      <c r="M284" s="34"/>
      <c r="N284" s="34"/>
      <c r="O284" s="34"/>
    </row>
    <row r="285" spans="1:15" ht="13" customHeight="1">
      <c r="A285" s="34"/>
      <c r="B285" s="34"/>
      <c r="C285" s="34"/>
      <c r="D285" s="34"/>
      <c r="E285" s="35"/>
      <c r="F285" s="35"/>
      <c r="G285" s="34"/>
      <c r="H285" s="10"/>
      <c r="I285" s="34"/>
      <c r="J285" s="34"/>
      <c r="K285" s="34"/>
      <c r="L285" s="34"/>
      <c r="M285" s="34"/>
      <c r="N285" s="34"/>
      <c r="O285" s="34"/>
    </row>
    <row r="286" spans="1:15" ht="13" customHeight="1">
      <c r="A286" s="34"/>
      <c r="B286" s="34"/>
      <c r="C286" s="34"/>
      <c r="D286" s="34"/>
      <c r="E286" s="35"/>
      <c r="F286" s="35"/>
      <c r="G286" s="34"/>
      <c r="H286" s="10"/>
      <c r="I286" s="34"/>
      <c r="J286" s="34"/>
      <c r="K286" s="34"/>
      <c r="L286" s="34"/>
      <c r="M286" s="34"/>
      <c r="N286" s="34"/>
      <c r="O286" s="34"/>
    </row>
    <row r="287" spans="1:15" ht="13" customHeight="1">
      <c r="A287" s="34"/>
      <c r="B287" s="34"/>
      <c r="C287" s="34"/>
      <c r="D287" s="34"/>
      <c r="E287" s="35"/>
      <c r="F287" s="35"/>
      <c r="G287" s="34"/>
      <c r="H287" s="10"/>
      <c r="I287" s="34"/>
      <c r="J287" s="34"/>
      <c r="K287" s="34"/>
      <c r="L287" s="34"/>
      <c r="M287" s="34"/>
      <c r="N287" s="34"/>
      <c r="O287" s="34"/>
    </row>
    <row r="288" spans="1:15" ht="13" customHeight="1">
      <c r="A288" s="34"/>
      <c r="B288" s="34"/>
      <c r="C288" s="34"/>
      <c r="D288" s="34"/>
      <c r="E288" s="35"/>
      <c r="F288" s="35"/>
      <c r="G288" s="34"/>
      <c r="H288" s="10"/>
      <c r="I288" s="34"/>
      <c r="J288" s="34"/>
      <c r="K288" s="34"/>
      <c r="L288" s="34"/>
      <c r="M288" s="34"/>
      <c r="N288" s="34"/>
      <c r="O288" s="34"/>
    </row>
    <row r="289" spans="1:15" ht="13" customHeight="1">
      <c r="A289" s="34"/>
      <c r="B289" s="34"/>
      <c r="C289" s="34"/>
      <c r="D289" s="34"/>
      <c r="E289" s="35"/>
      <c r="F289" s="35"/>
      <c r="G289" s="34"/>
      <c r="H289" s="10"/>
      <c r="I289" s="34"/>
      <c r="J289" s="34"/>
      <c r="K289" s="34"/>
      <c r="L289" s="34"/>
      <c r="M289" s="34"/>
      <c r="N289" s="34"/>
      <c r="O289" s="34"/>
    </row>
    <row r="290" spans="1:15" ht="13" customHeight="1">
      <c r="A290" s="34"/>
      <c r="B290" s="34"/>
      <c r="C290" s="34"/>
      <c r="D290" s="34"/>
      <c r="E290" s="35"/>
      <c r="F290" s="35"/>
      <c r="G290" s="34"/>
      <c r="H290" s="10"/>
      <c r="I290" s="34"/>
      <c r="J290" s="34"/>
      <c r="K290" s="34"/>
      <c r="L290" s="34"/>
      <c r="M290" s="34"/>
      <c r="N290" s="34"/>
      <c r="O290" s="34"/>
    </row>
    <row r="291" spans="1:15" ht="13" customHeight="1">
      <c r="A291" s="34"/>
      <c r="B291" s="34"/>
      <c r="C291" s="34"/>
      <c r="D291" s="34"/>
      <c r="E291" s="35"/>
      <c r="F291" s="35"/>
      <c r="G291" s="34"/>
      <c r="H291" s="10"/>
      <c r="I291" s="34"/>
      <c r="J291" s="34"/>
      <c r="K291" s="34"/>
      <c r="L291" s="34"/>
      <c r="M291" s="34"/>
      <c r="N291" s="34"/>
      <c r="O291" s="34"/>
    </row>
    <row r="292" spans="1:15" ht="13" customHeight="1">
      <c r="A292" s="34"/>
      <c r="B292" s="34"/>
      <c r="C292" s="34"/>
      <c r="D292" s="34"/>
      <c r="E292" s="35"/>
      <c r="F292" s="35"/>
      <c r="G292" s="34"/>
      <c r="H292" s="10"/>
      <c r="I292" s="34"/>
      <c r="J292" s="34"/>
      <c r="K292" s="34"/>
      <c r="L292" s="34"/>
      <c r="M292" s="34"/>
      <c r="N292" s="34"/>
      <c r="O292" s="34"/>
    </row>
    <row r="293" spans="1:15" ht="13" customHeight="1">
      <c r="A293" s="34"/>
      <c r="B293" s="34"/>
      <c r="C293" s="34"/>
      <c r="D293" s="34"/>
      <c r="E293" s="35"/>
      <c r="F293" s="35"/>
      <c r="G293" s="34"/>
      <c r="H293" s="10"/>
      <c r="I293" s="34"/>
      <c r="J293" s="34"/>
      <c r="K293" s="34"/>
      <c r="L293" s="34"/>
      <c r="M293" s="34"/>
      <c r="N293" s="34"/>
      <c r="O293" s="34"/>
    </row>
    <row r="294" spans="1:15" ht="13" customHeight="1">
      <c r="A294" s="34"/>
      <c r="B294" s="34"/>
      <c r="C294" s="34"/>
      <c r="D294" s="34"/>
      <c r="E294" s="35"/>
      <c r="F294" s="35"/>
      <c r="G294" s="34"/>
      <c r="H294" s="10"/>
      <c r="I294" s="34"/>
      <c r="J294" s="34"/>
      <c r="K294" s="34"/>
      <c r="L294" s="34"/>
      <c r="M294" s="34"/>
      <c r="N294" s="34"/>
      <c r="O294" s="34"/>
    </row>
    <row r="295" spans="1:15" ht="13" customHeight="1">
      <c r="A295" s="34"/>
      <c r="B295" s="34"/>
      <c r="C295" s="34"/>
      <c r="D295" s="34"/>
      <c r="E295" s="35"/>
      <c r="F295" s="35"/>
      <c r="G295" s="34"/>
      <c r="H295" s="10"/>
      <c r="I295" s="34"/>
      <c r="J295" s="34"/>
      <c r="K295" s="34"/>
      <c r="L295" s="34"/>
      <c r="M295" s="34"/>
      <c r="N295" s="34"/>
      <c r="O295" s="34"/>
    </row>
    <row r="296" spans="1:15" ht="13" customHeight="1">
      <c r="A296" s="34"/>
      <c r="B296" s="34"/>
      <c r="C296" s="34"/>
      <c r="D296" s="34"/>
      <c r="E296" s="35"/>
      <c r="F296" s="35"/>
      <c r="G296" s="34"/>
      <c r="H296" s="10"/>
      <c r="I296" s="34"/>
      <c r="J296" s="34"/>
      <c r="K296" s="34"/>
      <c r="L296" s="34"/>
      <c r="M296" s="34"/>
      <c r="N296" s="34"/>
      <c r="O296" s="34"/>
    </row>
    <row r="297" spans="1:15" ht="13" customHeight="1">
      <c r="A297" s="34"/>
      <c r="B297" s="34"/>
      <c r="C297" s="34"/>
      <c r="D297" s="34"/>
      <c r="E297" s="35"/>
      <c r="F297" s="35"/>
      <c r="G297" s="34"/>
      <c r="H297" s="10"/>
      <c r="I297" s="34"/>
      <c r="J297" s="34"/>
      <c r="K297" s="34"/>
      <c r="L297" s="34"/>
      <c r="M297" s="34"/>
      <c r="N297" s="34"/>
      <c r="O297" s="34"/>
    </row>
    <row r="298" spans="1:15" ht="13" customHeight="1">
      <c r="A298" s="34"/>
      <c r="B298" s="34"/>
      <c r="C298" s="34"/>
      <c r="D298" s="34"/>
      <c r="E298" s="35"/>
      <c r="F298" s="35"/>
      <c r="G298" s="34"/>
      <c r="H298" s="10"/>
      <c r="I298" s="34"/>
      <c r="J298" s="34"/>
      <c r="K298" s="34"/>
      <c r="L298" s="34"/>
      <c r="M298" s="34"/>
      <c r="N298" s="34"/>
      <c r="O298" s="34"/>
    </row>
    <row r="299" spans="1:15" ht="13" customHeight="1">
      <c r="A299" s="34"/>
      <c r="B299" s="34"/>
      <c r="C299" s="34"/>
      <c r="D299" s="34"/>
      <c r="E299" s="35"/>
      <c r="F299" s="35"/>
      <c r="G299" s="34"/>
      <c r="H299" s="10"/>
      <c r="I299" s="34"/>
      <c r="J299" s="34"/>
      <c r="K299" s="34"/>
      <c r="L299" s="34"/>
      <c r="M299" s="34"/>
      <c r="N299" s="34"/>
      <c r="O299" s="34"/>
    </row>
    <row r="300" spans="1:15" ht="13" customHeight="1">
      <c r="A300" s="34"/>
      <c r="B300" s="34"/>
      <c r="C300" s="34"/>
      <c r="D300" s="34"/>
      <c r="E300" s="35"/>
      <c r="F300" s="35"/>
      <c r="G300" s="34"/>
      <c r="H300" s="10"/>
      <c r="I300" s="34"/>
      <c r="J300" s="34"/>
      <c r="K300" s="34"/>
      <c r="L300" s="34"/>
      <c r="M300" s="34"/>
      <c r="N300" s="34"/>
      <c r="O300" s="34"/>
    </row>
    <row r="301" spans="1:15" ht="13" customHeight="1">
      <c r="A301" s="34"/>
      <c r="B301" s="34"/>
      <c r="C301" s="34"/>
      <c r="D301" s="34"/>
      <c r="E301" s="35"/>
      <c r="F301" s="35"/>
      <c r="G301" s="34"/>
      <c r="H301" s="10"/>
      <c r="I301" s="34"/>
      <c r="J301" s="34"/>
      <c r="K301" s="34"/>
      <c r="L301" s="34"/>
      <c r="M301" s="34"/>
      <c r="N301" s="34"/>
      <c r="O301" s="34"/>
    </row>
    <row r="302" spans="1:15" ht="13" customHeight="1">
      <c r="A302" s="34"/>
      <c r="B302" s="34"/>
      <c r="C302" s="34"/>
      <c r="D302" s="34"/>
      <c r="E302" s="35"/>
      <c r="F302" s="35"/>
      <c r="G302" s="34"/>
      <c r="H302" s="10"/>
      <c r="I302" s="34"/>
      <c r="J302" s="34"/>
      <c r="K302" s="34"/>
      <c r="L302" s="34"/>
      <c r="M302" s="34"/>
      <c r="N302" s="34"/>
      <c r="O302" s="34"/>
    </row>
    <row r="303" spans="1:15" ht="13" customHeight="1">
      <c r="A303" s="34"/>
      <c r="B303" s="34"/>
      <c r="C303" s="34"/>
      <c r="D303" s="34"/>
      <c r="E303" s="35"/>
      <c r="F303" s="35"/>
      <c r="G303" s="34"/>
      <c r="H303" s="10"/>
      <c r="I303" s="34"/>
      <c r="J303" s="34"/>
      <c r="K303" s="34"/>
      <c r="L303" s="34"/>
      <c r="M303" s="34"/>
      <c r="N303" s="34"/>
      <c r="O303" s="34"/>
    </row>
    <row r="304" spans="1:15" ht="13" customHeight="1">
      <c r="A304" s="34"/>
      <c r="B304" s="34"/>
      <c r="C304" s="34"/>
      <c r="D304" s="34"/>
      <c r="E304" s="35"/>
      <c r="F304" s="35"/>
      <c r="G304" s="34"/>
      <c r="H304" s="10"/>
      <c r="I304" s="34"/>
      <c r="J304" s="34"/>
      <c r="K304" s="34"/>
      <c r="L304" s="34"/>
      <c r="M304" s="34"/>
      <c r="N304" s="34"/>
      <c r="O304" s="34"/>
    </row>
    <row r="305" spans="1:15" ht="13" customHeight="1">
      <c r="A305" s="34"/>
      <c r="B305" s="34"/>
      <c r="C305" s="34"/>
      <c r="D305" s="34"/>
      <c r="E305" s="35"/>
      <c r="F305" s="35"/>
      <c r="G305" s="34"/>
      <c r="H305" s="10"/>
      <c r="I305" s="34"/>
      <c r="J305" s="34"/>
      <c r="K305" s="34"/>
      <c r="L305" s="34"/>
      <c r="M305" s="34"/>
      <c r="N305" s="34"/>
      <c r="O305" s="34"/>
    </row>
    <row r="306" spans="1:15" ht="13" customHeight="1">
      <c r="A306" s="34"/>
      <c r="B306" s="34"/>
      <c r="C306" s="34"/>
      <c r="D306" s="34"/>
      <c r="E306" s="35"/>
      <c r="F306" s="35"/>
      <c r="G306" s="34"/>
      <c r="H306" s="10"/>
      <c r="I306" s="34"/>
      <c r="J306" s="34"/>
      <c r="K306" s="34"/>
      <c r="L306" s="34"/>
      <c r="M306" s="34"/>
      <c r="N306" s="34"/>
      <c r="O306" s="34"/>
    </row>
    <row r="307" spans="1:15" ht="13" customHeight="1">
      <c r="A307" s="34"/>
      <c r="B307" s="34"/>
      <c r="C307" s="34"/>
      <c r="D307" s="34"/>
      <c r="E307" s="35"/>
      <c r="F307" s="35"/>
      <c r="G307" s="34"/>
      <c r="H307" s="10"/>
      <c r="I307" s="34"/>
      <c r="J307" s="34"/>
      <c r="K307" s="34"/>
      <c r="L307" s="34"/>
      <c r="M307" s="34"/>
      <c r="N307" s="34"/>
      <c r="O307" s="34"/>
    </row>
    <row r="308" spans="1:15" ht="13" customHeight="1">
      <c r="A308" s="34"/>
      <c r="B308" s="34"/>
      <c r="C308" s="34"/>
      <c r="D308" s="34"/>
      <c r="E308" s="35"/>
      <c r="F308" s="35"/>
      <c r="G308" s="34"/>
      <c r="H308" s="10"/>
      <c r="I308" s="34"/>
      <c r="J308" s="34"/>
      <c r="K308" s="34"/>
      <c r="L308" s="34"/>
      <c r="M308" s="34"/>
      <c r="N308" s="34"/>
      <c r="O308" s="34"/>
    </row>
    <row r="309" spans="1:15" ht="13" customHeight="1">
      <c r="A309" s="34"/>
      <c r="B309" s="34"/>
      <c r="C309" s="34"/>
      <c r="D309" s="34"/>
      <c r="E309" s="35"/>
      <c r="F309" s="35"/>
      <c r="G309" s="34"/>
      <c r="H309" s="10"/>
      <c r="I309" s="34"/>
      <c r="J309" s="34"/>
      <c r="K309" s="34"/>
      <c r="L309" s="34"/>
      <c r="M309" s="34"/>
      <c r="N309" s="34"/>
      <c r="O309" s="34"/>
    </row>
    <row r="310" spans="1:15" ht="13" customHeight="1">
      <c r="A310" s="34"/>
      <c r="B310" s="34"/>
      <c r="C310" s="34"/>
      <c r="D310" s="34"/>
      <c r="E310" s="35"/>
      <c r="F310" s="35"/>
      <c r="G310" s="34"/>
      <c r="H310" s="10"/>
      <c r="I310" s="34"/>
      <c r="J310" s="34"/>
      <c r="K310" s="34"/>
      <c r="L310" s="34"/>
      <c r="M310" s="34"/>
      <c r="N310" s="34"/>
      <c r="O310" s="34"/>
    </row>
    <row r="311" spans="1:15" ht="13" customHeight="1">
      <c r="A311" s="34"/>
      <c r="B311" s="34"/>
      <c r="C311" s="34"/>
      <c r="D311" s="34"/>
      <c r="E311" s="35"/>
      <c r="F311" s="35"/>
      <c r="G311" s="34"/>
      <c r="H311" s="10"/>
      <c r="I311" s="34"/>
      <c r="J311" s="34"/>
      <c r="K311" s="34"/>
      <c r="L311" s="34"/>
      <c r="M311" s="34"/>
      <c r="N311" s="34"/>
      <c r="O311" s="34"/>
    </row>
    <row r="312" spans="1:15" ht="13" customHeight="1">
      <c r="A312" s="34"/>
      <c r="B312" s="34"/>
      <c r="C312" s="34"/>
      <c r="D312" s="34"/>
      <c r="E312" s="35"/>
      <c r="F312" s="35"/>
      <c r="G312" s="34"/>
      <c r="H312" s="10"/>
      <c r="I312" s="34"/>
      <c r="J312" s="34"/>
      <c r="K312" s="34"/>
      <c r="L312" s="34"/>
      <c r="M312" s="34"/>
      <c r="N312" s="34"/>
      <c r="O312" s="34"/>
    </row>
    <row r="313" spans="1:15" ht="13" customHeight="1">
      <c r="A313" s="34"/>
      <c r="B313" s="34"/>
      <c r="C313" s="34"/>
      <c r="D313" s="34"/>
      <c r="E313" s="35"/>
      <c r="F313" s="35"/>
      <c r="G313" s="34"/>
      <c r="H313" s="10"/>
      <c r="I313" s="34"/>
      <c r="J313" s="34"/>
      <c r="K313" s="34"/>
      <c r="L313" s="34"/>
      <c r="M313" s="34"/>
      <c r="N313" s="34"/>
      <c r="O313" s="34"/>
    </row>
    <row r="314" spans="1:15" ht="13" customHeight="1">
      <c r="A314" s="34"/>
      <c r="B314" s="34"/>
      <c r="C314" s="34"/>
      <c r="D314" s="34"/>
      <c r="E314" s="35"/>
      <c r="F314" s="35"/>
      <c r="G314" s="34"/>
      <c r="H314" s="10"/>
      <c r="I314" s="34"/>
      <c r="J314" s="34"/>
      <c r="K314" s="34"/>
      <c r="L314" s="34"/>
      <c r="M314" s="34"/>
      <c r="N314" s="34"/>
      <c r="O314" s="34"/>
    </row>
    <row r="315" spans="1:15" ht="13" customHeight="1">
      <c r="A315" s="34"/>
      <c r="B315" s="34"/>
      <c r="C315" s="34"/>
      <c r="D315" s="34"/>
      <c r="E315" s="35"/>
      <c r="F315" s="35"/>
      <c r="G315" s="34"/>
      <c r="H315" s="10"/>
      <c r="I315" s="34"/>
      <c r="J315" s="34"/>
      <c r="K315" s="34"/>
      <c r="L315" s="34"/>
      <c r="M315" s="34"/>
      <c r="N315" s="34"/>
      <c r="O315" s="34"/>
    </row>
    <row r="316" spans="1:15" ht="13" customHeight="1">
      <c r="A316" s="34"/>
      <c r="B316" s="34"/>
      <c r="C316" s="34"/>
      <c r="D316" s="34"/>
      <c r="E316" s="35"/>
      <c r="F316" s="35"/>
      <c r="G316" s="34"/>
      <c r="H316" s="10"/>
      <c r="I316" s="34"/>
      <c r="J316" s="34"/>
      <c r="K316" s="34"/>
      <c r="L316" s="34"/>
      <c r="M316" s="34"/>
      <c r="N316" s="34"/>
      <c r="O316" s="34"/>
    </row>
    <row r="317" spans="1:15" ht="13" customHeight="1">
      <c r="A317" s="34"/>
      <c r="B317" s="34"/>
      <c r="C317" s="34"/>
      <c r="D317" s="34"/>
      <c r="E317" s="35"/>
      <c r="F317" s="35"/>
      <c r="G317" s="34"/>
      <c r="H317" s="10"/>
      <c r="I317" s="34"/>
      <c r="J317" s="34"/>
      <c r="K317" s="34"/>
      <c r="L317" s="34"/>
      <c r="M317" s="34"/>
      <c r="N317" s="34"/>
      <c r="O317" s="34"/>
    </row>
    <row r="318" spans="1:15" ht="13" customHeight="1">
      <c r="A318" s="34"/>
      <c r="B318" s="34"/>
      <c r="C318" s="34"/>
      <c r="D318" s="34"/>
      <c r="E318" s="35"/>
      <c r="F318" s="35"/>
      <c r="G318" s="34"/>
      <c r="H318" s="10"/>
      <c r="I318" s="34"/>
      <c r="J318" s="34"/>
      <c r="K318" s="34"/>
      <c r="L318" s="34"/>
      <c r="M318" s="34"/>
      <c r="N318" s="34"/>
      <c r="O318" s="34"/>
    </row>
    <row r="319" spans="1:15" ht="13" customHeight="1">
      <c r="A319" s="34"/>
      <c r="B319" s="34"/>
      <c r="C319" s="34"/>
      <c r="D319" s="34"/>
      <c r="E319" s="35"/>
      <c r="F319" s="35"/>
      <c r="G319" s="34"/>
      <c r="H319" s="10"/>
      <c r="I319" s="34"/>
      <c r="J319" s="34"/>
      <c r="K319" s="34"/>
      <c r="L319" s="34"/>
      <c r="M319" s="34"/>
      <c r="N319" s="34"/>
      <c r="O319" s="34"/>
    </row>
    <row r="320" spans="1:15" ht="13" customHeight="1">
      <c r="A320" s="34"/>
      <c r="B320" s="34"/>
      <c r="C320" s="34"/>
      <c r="D320" s="34"/>
      <c r="E320" s="35"/>
      <c r="F320" s="35"/>
      <c r="G320" s="34"/>
      <c r="H320" s="10"/>
      <c r="I320" s="34"/>
      <c r="J320" s="34"/>
      <c r="K320" s="34"/>
      <c r="L320" s="34"/>
      <c r="M320" s="34"/>
      <c r="N320" s="34"/>
      <c r="O320" s="34"/>
    </row>
    <row r="321" spans="1:15" ht="13" customHeight="1">
      <c r="A321" s="34"/>
      <c r="B321" s="34"/>
      <c r="C321" s="34"/>
      <c r="D321" s="34"/>
      <c r="E321" s="35"/>
      <c r="F321" s="35"/>
      <c r="G321" s="34"/>
      <c r="H321" s="10"/>
      <c r="I321" s="34"/>
      <c r="J321" s="34"/>
      <c r="K321" s="34"/>
      <c r="L321" s="34"/>
      <c r="M321" s="34"/>
      <c r="N321" s="34"/>
      <c r="O321" s="34"/>
    </row>
    <row r="322" spans="1:15" ht="13" customHeight="1">
      <c r="A322" s="34"/>
      <c r="B322" s="34"/>
      <c r="C322" s="34"/>
      <c r="D322" s="34"/>
      <c r="E322" s="35"/>
      <c r="F322" s="35"/>
      <c r="G322" s="34"/>
      <c r="H322" s="10"/>
      <c r="I322" s="34"/>
      <c r="J322" s="34"/>
      <c r="K322" s="34"/>
      <c r="L322" s="34"/>
      <c r="M322" s="34"/>
      <c r="N322" s="34"/>
      <c r="O322" s="34"/>
    </row>
    <row r="323" spans="1:15" ht="13" customHeight="1">
      <c r="A323" s="34"/>
      <c r="B323" s="34"/>
      <c r="C323" s="34"/>
      <c r="D323" s="34"/>
      <c r="E323" s="35"/>
      <c r="F323" s="35"/>
      <c r="G323" s="34"/>
      <c r="H323" s="10"/>
      <c r="I323" s="34"/>
      <c r="J323" s="34"/>
      <c r="K323" s="34"/>
      <c r="L323" s="34"/>
      <c r="M323" s="34"/>
      <c r="N323" s="34"/>
      <c r="O323" s="34"/>
    </row>
    <row r="324" spans="1:15" ht="13" customHeight="1">
      <c r="A324" s="34"/>
      <c r="B324" s="34"/>
      <c r="C324" s="34"/>
      <c r="D324" s="34"/>
      <c r="E324" s="35"/>
      <c r="F324" s="35"/>
      <c r="G324" s="34"/>
      <c r="H324" s="10"/>
      <c r="I324" s="34"/>
      <c r="J324" s="34"/>
      <c r="K324" s="34"/>
      <c r="L324" s="34"/>
      <c r="M324" s="34"/>
      <c r="N324" s="34"/>
      <c r="O324" s="34"/>
    </row>
    <row r="325" spans="1:15" ht="13" customHeight="1">
      <c r="A325" s="34"/>
      <c r="B325" s="34"/>
      <c r="C325" s="34"/>
      <c r="D325" s="34"/>
      <c r="E325" s="35"/>
      <c r="F325" s="35"/>
      <c r="G325" s="34"/>
      <c r="H325" s="10"/>
      <c r="I325" s="34"/>
      <c r="J325" s="34"/>
      <c r="K325" s="34"/>
      <c r="L325" s="34"/>
      <c r="M325" s="34"/>
      <c r="N325" s="34"/>
      <c r="O325" s="34"/>
    </row>
    <row r="326" spans="1:15" ht="13" customHeight="1">
      <c r="A326" s="34"/>
      <c r="B326" s="34"/>
      <c r="C326" s="34"/>
      <c r="D326" s="34"/>
      <c r="E326" s="35"/>
      <c r="F326" s="35"/>
      <c r="G326" s="34"/>
      <c r="H326" s="10"/>
      <c r="I326" s="34"/>
      <c r="J326" s="34"/>
      <c r="K326" s="34"/>
      <c r="L326" s="34"/>
      <c r="M326" s="34"/>
      <c r="N326" s="34"/>
      <c r="O326" s="34"/>
    </row>
    <row r="327" spans="1:15" ht="13" customHeight="1">
      <c r="A327" s="34"/>
      <c r="B327" s="34"/>
      <c r="C327" s="34"/>
      <c r="D327" s="34"/>
      <c r="E327" s="35"/>
      <c r="F327" s="35"/>
      <c r="G327" s="34"/>
      <c r="H327" s="10"/>
      <c r="I327" s="34"/>
      <c r="J327" s="34"/>
      <c r="K327" s="34"/>
      <c r="L327" s="34"/>
      <c r="M327" s="34"/>
      <c r="N327" s="34"/>
      <c r="O327" s="34"/>
    </row>
    <row r="328" spans="1:15" ht="13" customHeight="1">
      <c r="A328" s="34"/>
      <c r="B328" s="34"/>
      <c r="C328" s="34"/>
      <c r="D328" s="34"/>
      <c r="E328" s="35"/>
      <c r="F328" s="35"/>
      <c r="G328" s="34"/>
      <c r="H328" s="10"/>
      <c r="I328" s="34"/>
      <c r="J328" s="34"/>
      <c r="K328" s="34"/>
      <c r="L328" s="34"/>
      <c r="M328" s="34"/>
      <c r="N328" s="34"/>
      <c r="O328" s="34"/>
    </row>
    <row r="329" spans="1:15" ht="13" customHeight="1">
      <c r="A329" s="34"/>
      <c r="B329" s="34"/>
      <c r="C329" s="34"/>
      <c r="D329" s="34"/>
      <c r="E329" s="35"/>
      <c r="F329" s="35"/>
      <c r="G329" s="34"/>
      <c r="H329" s="10"/>
      <c r="I329" s="34"/>
      <c r="J329" s="34"/>
      <c r="K329" s="34"/>
      <c r="L329" s="34"/>
      <c r="M329" s="34"/>
      <c r="N329" s="34"/>
      <c r="O329" s="34"/>
    </row>
    <row r="330" spans="1:15" ht="13" customHeight="1">
      <c r="A330" s="34"/>
      <c r="B330" s="34"/>
      <c r="C330" s="34"/>
      <c r="D330" s="34"/>
      <c r="E330" s="35"/>
      <c r="F330" s="35"/>
      <c r="G330" s="34"/>
      <c r="H330" s="10"/>
      <c r="I330" s="34"/>
      <c r="J330" s="34"/>
      <c r="K330" s="34"/>
      <c r="L330" s="34"/>
      <c r="M330" s="34"/>
      <c r="N330" s="34"/>
      <c r="O330" s="34"/>
    </row>
    <row r="331" spans="1:15" ht="13" customHeight="1">
      <c r="A331" s="34"/>
      <c r="B331" s="34"/>
      <c r="C331" s="34"/>
      <c r="D331" s="34"/>
      <c r="E331" s="35"/>
      <c r="F331" s="35"/>
      <c r="G331" s="34"/>
      <c r="H331" s="10"/>
      <c r="I331" s="34"/>
      <c r="J331" s="34"/>
      <c r="K331" s="34"/>
      <c r="L331" s="34"/>
      <c r="M331" s="34"/>
      <c r="N331" s="34"/>
      <c r="O331" s="34"/>
    </row>
    <row r="332" spans="1:15" ht="13" customHeight="1">
      <c r="A332" s="34"/>
      <c r="B332" s="34"/>
      <c r="C332" s="34"/>
      <c r="D332" s="34"/>
      <c r="E332" s="35"/>
      <c r="F332" s="35"/>
      <c r="G332" s="34"/>
      <c r="H332" s="10"/>
      <c r="I332" s="34"/>
      <c r="J332" s="34"/>
      <c r="K332" s="34"/>
      <c r="L332" s="34"/>
      <c r="M332" s="34"/>
      <c r="N332" s="34"/>
      <c r="O332" s="34"/>
    </row>
    <row r="333" spans="1:15" ht="13" customHeight="1">
      <c r="A333" s="34"/>
      <c r="B333" s="34"/>
      <c r="C333" s="34"/>
      <c r="D333" s="34"/>
      <c r="E333" s="35"/>
      <c r="F333" s="35"/>
      <c r="G333" s="34"/>
      <c r="H333" s="10"/>
      <c r="I333" s="34"/>
      <c r="J333" s="34"/>
      <c r="K333" s="34"/>
      <c r="L333" s="34"/>
      <c r="M333" s="34"/>
      <c r="N333" s="34"/>
      <c r="O333" s="34"/>
    </row>
    <row r="334" spans="1:15" ht="13" customHeight="1">
      <c r="A334" s="34"/>
      <c r="B334" s="34"/>
      <c r="C334" s="34"/>
      <c r="D334" s="34"/>
      <c r="E334" s="35"/>
      <c r="F334" s="35"/>
      <c r="G334" s="34"/>
      <c r="H334" s="10"/>
      <c r="I334" s="34"/>
      <c r="J334" s="34"/>
      <c r="K334" s="34"/>
      <c r="L334" s="34"/>
      <c r="M334" s="34"/>
      <c r="N334" s="34"/>
      <c r="O334" s="34"/>
    </row>
    <row r="335" spans="1:15" ht="13" customHeight="1">
      <c r="A335" s="34"/>
      <c r="B335" s="34"/>
      <c r="C335" s="34"/>
      <c r="D335" s="34"/>
      <c r="E335" s="35"/>
      <c r="F335" s="35"/>
      <c r="G335" s="34"/>
      <c r="H335" s="10"/>
      <c r="I335" s="34"/>
      <c r="J335" s="34"/>
      <c r="K335" s="34"/>
      <c r="L335" s="34"/>
      <c r="M335" s="34"/>
      <c r="N335" s="34"/>
      <c r="O335" s="34"/>
    </row>
    <row r="336" spans="1:15" ht="13" customHeight="1">
      <c r="A336" s="34"/>
      <c r="B336" s="34"/>
      <c r="C336" s="34"/>
      <c r="D336" s="34"/>
      <c r="E336" s="35"/>
      <c r="F336" s="35"/>
      <c r="G336" s="34"/>
      <c r="H336" s="10"/>
      <c r="I336" s="34"/>
      <c r="J336" s="34"/>
      <c r="K336" s="34"/>
      <c r="L336" s="34"/>
      <c r="M336" s="34"/>
      <c r="N336" s="34"/>
      <c r="O336" s="34"/>
    </row>
    <row r="337" spans="1:15" ht="13" customHeight="1">
      <c r="A337" s="34"/>
      <c r="B337" s="34"/>
      <c r="C337" s="34"/>
      <c r="D337" s="34"/>
      <c r="E337" s="35"/>
      <c r="F337" s="35"/>
      <c r="G337" s="34"/>
      <c r="H337" s="10"/>
      <c r="I337" s="34"/>
      <c r="J337" s="34"/>
      <c r="K337" s="34"/>
      <c r="L337" s="34"/>
      <c r="M337" s="34"/>
      <c r="N337" s="34"/>
      <c r="O337" s="34"/>
    </row>
    <row r="338" spans="1:15" ht="13" customHeight="1">
      <c r="A338" s="34"/>
      <c r="B338" s="34"/>
      <c r="C338" s="34"/>
      <c r="D338" s="34"/>
      <c r="E338" s="35"/>
      <c r="F338" s="35"/>
      <c r="G338" s="34"/>
      <c r="H338" s="10"/>
      <c r="I338" s="34"/>
      <c r="J338" s="34"/>
      <c r="K338" s="34"/>
      <c r="L338" s="34"/>
      <c r="M338" s="34"/>
      <c r="N338" s="34"/>
      <c r="O338" s="34"/>
    </row>
    <row r="339" spans="1:15" ht="13" customHeight="1">
      <c r="A339" s="34"/>
      <c r="B339" s="34"/>
      <c r="C339" s="34"/>
      <c r="D339" s="34"/>
      <c r="E339" s="35"/>
      <c r="F339" s="35"/>
      <c r="G339" s="34"/>
      <c r="H339" s="10"/>
      <c r="I339" s="34"/>
      <c r="J339" s="34"/>
      <c r="K339" s="34"/>
      <c r="L339" s="34"/>
      <c r="M339" s="34"/>
      <c r="N339" s="34"/>
      <c r="O339" s="34"/>
    </row>
    <row r="340" spans="1:15" ht="13" customHeight="1">
      <c r="A340" s="34"/>
      <c r="B340" s="34"/>
      <c r="C340" s="34"/>
      <c r="D340" s="34"/>
      <c r="E340" s="35"/>
      <c r="F340" s="35"/>
      <c r="G340" s="34"/>
      <c r="H340" s="10"/>
      <c r="I340" s="34"/>
      <c r="J340" s="34"/>
      <c r="K340" s="34"/>
      <c r="L340" s="34"/>
      <c r="M340" s="34"/>
      <c r="N340" s="34"/>
      <c r="O340" s="34"/>
    </row>
    <row r="341" spans="1:15" ht="13" customHeight="1">
      <c r="A341" s="34"/>
      <c r="B341" s="34"/>
      <c r="C341" s="34"/>
      <c r="D341" s="34"/>
      <c r="E341" s="35"/>
      <c r="F341" s="35"/>
      <c r="G341" s="34"/>
      <c r="H341" s="10"/>
      <c r="I341" s="34"/>
      <c r="J341" s="34"/>
      <c r="K341" s="34"/>
      <c r="L341" s="34"/>
      <c r="M341" s="34"/>
      <c r="N341" s="34"/>
      <c r="O341" s="34"/>
    </row>
    <row r="342" spans="1:15" ht="13" customHeight="1">
      <c r="A342" s="34"/>
      <c r="B342" s="34"/>
      <c r="C342" s="34"/>
      <c r="D342" s="34"/>
      <c r="E342" s="35"/>
      <c r="F342" s="35"/>
      <c r="G342" s="34"/>
      <c r="H342" s="10"/>
      <c r="I342" s="34"/>
      <c r="J342" s="34"/>
      <c r="K342" s="34"/>
      <c r="L342" s="34"/>
      <c r="M342" s="34"/>
      <c r="N342" s="34"/>
      <c r="O342" s="34"/>
    </row>
    <row r="343" spans="1:15" ht="13" customHeight="1">
      <c r="A343" s="34"/>
      <c r="B343" s="34"/>
      <c r="C343" s="34"/>
      <c r="D343" s="34"/>
      <c r="E343" s="35"/>
      <c r="F343" s="35"/>
      <c r="G343" s="34"/>
      <c r="H343" s="10"/>
      <c r="I343" s="34"/>
      <c r="J343" s="34"/>
      <c r="K343" s="34"/>
      <c r="L343" s="34"/>
      <c r="M343" s="34"/>
      <c r="N343" s="34"/>
      <c r="O343" s="34"/>
    </row>
    <row r="344" spans="1:15" ht="13" customHeight="1">
      <c r="A344" s="34"/>
      <c r="B344" s="34"/>
      <c r="C344" s="34"/>
      <c r="D344" s="34"/>
      <c r="E344" s="35"/>
      <c r="F344" s="35"/>
      <c r="G344" s="34"/>
      <c r="H344" s="10"/>
      <c r="I344" s="34"/>
      <c r="J344" s="34"/>
      <c r="K344" s="34"/>
      <c r="L344" s="34"/>
      <c r="M344" s="34"/>
      <c r="N344" s="34"/>
      <c r="O344" s="34"/>
    </row>
    <row r="345" spans="1:15" ht="13" customHeight="1">
      <c r="A345" s="34"/>
      <c r="B345" s="34"/>
      <c r="C345" s="34"/>
      <c r="D345" s="34"/>
      <c r="E345" s="35"/>
      <c r="F345" s="35"/>
      <c r="G345" s="34"/>
      <c r="H345" s="10"/>
      <c r="I345" s="34"/>
      <c r="J345" s="34"/>
      <c r="K345" s="34"/>
      <c r="L345" s="34"/>
      <c r="M345" s="34"/>
      <c r="N345" s="34"/>
      <c r="O345" s="34"/>
    </row>
    <row r="346" spans="1:15" ht="13" customHeight="1">
      <c r="A346" s="34"/>
      <c r="B346" s="34"/>
      <c r="C346" s="34"/>
      <c r="D346" s="34"/>
      <c r="E346" s="35"/>
      <c r="F346" s="35"/>
      <c r="G346" s="34"/>
      <c r="H346" s="10"/>
      <c r="I346" s="34"/>
      <c r="J346" s="34"/>
      <c r="K346" s="34"/>
      <c r="L346" s="34"/>
      <c r="M346" s="34"/>
      <c r="N346" s="34"/>
      <c r="O346" s="34"/>
    </row>
    <row r="347" spans="1:15" ht="13" customHeight="1">
      <c r="A347" s="34"/>
      <c r="B347" s="34"/>
      <c r="C347" s="34"/>
      <c r="D347" s="34"/>
      <c r="E347" s="35"/>
      <c r="F347" s="35"/>
      <c r="G347" s="34"/>
      <c r="H347" s="10"/>
      <c r="I347" s="34"/>
      <c r="J347" s="34"/>
      <c r="K347" s="34"/>
      <c r="L347" s="34"/>
      <c r="M347" s="34"/>
      <c r="N347" s="34"/>
      <c r="O347" s="34"/>
    </row>
    <row r="348" spans="1:15" ht="13" customHeight="1">
      <c r="A348" s="34"/>
      <c r="B348" s="34"/>
      <c r="C348" s="34"/>
      <c r="D348" s="34"/>
      <c r="E348" s="35"/>
      <c r="F348" s="35"/>
      <c r="G348" s="34"/>
      <c r="H348" s="10"/>
      <c r="I348" s="34"/>
      <c r="J348" s="34"/>
      <c r="K348" s="34"/>
      <c r="L348" s="34"/>
      <c r="M348" s="34"/>
      <c r="N348" s="34"/>
      <c r="O348" s="34"/>
    </row>
    <row r="349" spans="1:15" ht="13" customHeight="1">
      <c r="A349" s="34"/>
      <c r="B349" s="34"/>
      <c r="C349" s="34"/>
      <c r="D349" s="34"/>
      <c r="E349" s="35"/>
      <c r="F349" s="35"/>
      <c r="G349" s="34"/>
      <c r="H349" s="10"/>
      <c r="I349" s="34"/>
      <c r="J349" s="34"/>
      <c r="K349" s="34"/>
      <c r="L349" s="34"/>
      <c r="M349" s="34"/>
      <c r="N349" s="34"/>
      <c r="O349" s="34"/>
    </row>
    <row r="350" spans="1:15" ht="13" customHeight="1">
      <c r="A350" s="34"/>
      <c r="B350" s="34"/>
      <c r="C350" s="34"/>
      <c r="D350" s="34"/>
      <c r="E350" s="35"/>
      <c r="F350" s="35"/>
      <c r="G350" s="34"/>
      <c r="H350" s="10"/>
      <c r="I350" s="34"/>
      <c r="J350" s="34"/>
      <c r="K350" s="34"/>
      <c r="L350" s="34"/>
      <c r="M350" s="34"/>
      <c r="N350" s="34"/>
      <c r="O350" s="34"/>
    </row>
    <row r="351" spans="1:15" ht="13" customHeight="1">
      <c r="A351" s="34"/>
      <c r="B351" s="34"/>
      <c r="C351" s="34"/>
      <c r="D351" s="34"/>
      <c r="E351" s="35"/>
      <c r="F351" s="35"/>
      <c r="G351" s="34"/>
      <c r="H351" s="10"/>
      <c r="I351" s="34"/>
      <c r="J351" s="34"/>
      <c r="K351" s="34"/>
      <c r="L351" s="34"/>
      <c r="M351" s="34"/>
      <c r="N351" s="34"/>
      <c r="O351" s="34"/>
    </row>
    <row r="352" spans="1:15" ht="13" customHeight="1">
      <c r="A352" s="34"/>
      <c r="B352" s="34"/>
      <c r="C352" s="34"/>
      <c r="D352" s="34"/>
      <c r="E352" s="35"/>
      <c r="F352" s="35"/>
      <c r="G352" s="34"/>
      <c r="H352" s="10"/>
      <c r="I352" s="34"/>
      <c r="J352" s="34"/>
      <c r="K352" s="34"/>
      <c r="L352" s="34"/>
      <c r="M352" s="34"/>
      <c r="N352" s="34"/>
      <c r="O352" s="34"/>
    </row>
    <row r="353" spans="1:15" ht="13" customHeight="1">
      <c r="A353" s="34"/>
      <c r="B353" s="34"/>
      <c r="C353" s="34"/>
      <c r="D353" s="34"/>
      <c r="E353" s="35"/>
      <c r="F353" s="35"/>
      <c r="G353" s="34"/>
      <c r="H353" s="10"/>
      <c r="I353" s="34"/>
      <c r="J353" s="34"/>
      <c r="K353" s="34"/>
      <c r="L353" s="34"/>
      <c r="M353" s="34"/>
      <c r="N353" s="34"/>
      <c r="O353" s="34"/>
    </row>
    <row r="354" spans="1:15" ht="13" customHeight="1">
      <c r="A354" s="34"/>
      <c r="B354" s="34"/>
      <c r="C354" s="34"/>
      <c r="D354" s="34"/>
      <c r="E354" s="35"/>
      <c r="F354" s="35"/>
      <c r="G354" s="34"/>
      <c r="H354" s="10"/>
      <c r="I354" s="34"/>
      <c r="J354" s="34"/>
      <c r="K354" s="34"/>
      <c r="L354" s="34"/>
      <c r="M354" s="34"/>
      <c r="N354" s="34"/>
      <c r="O354" s="34"/>
    </row>
    <row r="355" spans="1:15" ht="13" customHeight="1">
      <c r="A355" s="34"/>
      <c r="B355" s="34"/>
      <c r="C355" s="34"/>
      <c r="D355" s="34"/>
      <c r="E355" s="35"/>
      <c r="F355" s="35"/>
      <c r="G355" s="34"/>
      <c r="H355" s="10"/>
      <c r="I355" s="34"/>
      <c r="J355" s="34"/>
      <c r="K355" s="34"/>
      <c r="L355" s="34"/>
      <c r="M355" s="34"/>
      <c r="N355" s="34"/>
      <c r="O355" s="34"/>
    </row>
    <row r="356" spans="1:15" ht="13" customHeight="1">
      <c r="A356" s="34"/>
      <c r="B356" s="34"/>
      <c r="C356" s="34"/>
      <c r="D356" s="34"/>
      <c r="E356" s="35"/>
      <c r="F356" s="35"/>
      <c r="G356" s="34"/>
      <c r="H356" s="10"/>
      <c r="I356" s="34"/>
      <c r="J356" s="34"/>
      <c r="K356" s="34"/>
      <c r="L356" s="34"/>
      <c r="M356" s="34"/>
      <c r="N356" s="34"/>
      <c r="O356" s="34"/>
    </row>
    <row r="357" spans="1:15" ht="13" customHeight="1">
      <c r="A357" s="34"/>
      <c r="B357" s="34"/>
      <c r="C357" s="34"/>
      <c r="D357" s="34"/>
      <c r="E357" s="35"/>
      <c r="F357" s="35"/>
      <c r="G357" s="34"/>
      <c r="H357" s="10"/>
      <c r="I357" s="34"/>
      <c r="J357" s="34"/>
      <c r="K357" s="34"/>
      <c r="L357" s="34"/>
      <c r="M357" s="34"/>
      <c r="N357" s="34"/>
      <c r="O357" s="34"/>
    </row>
    <row r="358" spans="1:15" ht="13" customHeight="1">
      <c r="A358" s="34"/>
      <c r="B358" s="34"/>
      <c r="C358" s="34"/>
      <c r="D358" s="34"/>
      <c r="E358" s="35"/>
      <c r="F358" s="35"/>
      <c r="G358" s="34"/>
      <c r="H358" s="10"/>
      <c r="I358" s="34"/>
      <c r="J358" s="34"/>
      <c r="K358" s="34"/>
      <c r="L358" s="34"/>
      <c r="M358" s="34"/>
      <c r="N358" s="34"/>
      <c r="O358" s="34"/>
    </row>
    <row r="359" spans="1:15" ht="13" customHeight="1">
      <c r="A359" s="34"/>
      <c r="B359" s="34"/>
      <c r="C359" s="34"/>
      <c r="D359" s="34"/>
      <c r="E359" s="35"/>
      <c r="F359" s="35"/>
      <c r="G359" s="34"/>
      <c r="H359" s="10"/>
      <c r="I359" s="34"/>
      <c r="J359" s="34"/>
      <c r="K359" s="34"/>
      <c r="L359" s="34"/>
      <c r="M359" s="34"/>
      <c r="N359" s="34"/>
      <c r="O359" s="34"/>
    </row>
    <row r="360" spans="1:15" ht="13" customHeight="1">
      <c r="A360" s="34"/>
      <c r="B360" s="34"/>
      <c r="C360" s="34"/>
      <c r="D360" s="34"/>
      <c r="E360" s="35"/>
      <c r="F360" s="35"/>
      <c r="G360" s="34"/>
      <c r="H360" s="10"/>
      <c r="I360" s="34"/>
      <c r="J360" s="34"/>
      <c r="K360" s="34"/>
      <c r="L360" s="34"/>
      <c r="M360" s="34"/>
      <c r="N360" s="34"/>
      <c r="O360" s="34"/>
    </row>
    <row r="361" spans="1:15" ht="13" customHeight="1">
      <c r="A361" s="34"/>
      <c r="B361" s="34"/>
      <c r="C361" s="34"/>
      <c r="D361" s="34"/>
      <c r="E361" s="35"/>
      <c r="F361" s="35"/>
      <c r="G361" s="34"/>
      <c r="H361" s="10"/>
      <c r="I361" s="34"/>
      <c r="J361" s="34"/>
      <c r="K361" s="34"/>
      <c r="L361" s="34"/>
      <c r="M361" s="34"/>
      <c r="N361" s="34"/>
      <c r="O361" s="34"/>
    </row>
    <row r="362" spans="1:15" ht="13" customHeight="1">
      <c r="A362" s="34"/>
      <c r="B362" s="34"/>
      <c r="C362" s="34"/>
      <c r="D362" s="34"/>
      <c r="E362" s="35"/>
      <c r="F362" s="35"/>
      <c r="G362" s="34"/>
      <c r="H362" s="10"/>
      <c r="I362" s="34"/>
      <c r="J362" s="34"/>
      <c r="K362" s="34"/>
      <c r="L362" s="34"/>
      <c r="M362" s="34"/>
      <c r="N362" s="34"/>
      <c r="O362" s="34"/>
    </row>
    <row r="363" spans="1:15" ht="13" customHeight="1">
      <c r="A363" s="34"/>
      <c r="B363" s="34"/>
      <c r="C363" s="34"/>
      <c r="D363" s="34"/>
      <c r="E363" s="35"/>
      <c r="F363" s="35"/>
      <c r="G363" s="34"/>
      <c r="H363" s="10"/>
      <c r="I363" s="34"/>
      <c r="J363" s="34"/>
      <c r="K363" s="34"/>
      <c r="L363" s="34"/>
      <c r="M363" s="34"/>
      <c r="N363" s="34"/>
      <c r="O363" s="34"/>
    </row>
    <row r="364" spans="1:15" ht="13" customHeight="1">
      <c r="A364" s="34"/>
      <c r="B364" s="34"/>
      <c r="C364" s="34"/>
      <c r="D364" s="34"/>
      <c r="E364" s="35"/>
      <c r="F364" s="35"/>
      <c r="G364" s="34"/>
      <c r="H364" s="10"/>
      <c r="I364" s="34"/>
      <c r="J364" s="34"/>
      <c r="K364" s="34"/>
      <c r="L364" s="34"/>
      <c r="M364" s="34"/>
      <c r="N364" s="34"/>
      <c r="O364" s="34"/>
    </row>
    <row r="365" spans="1:15" ht="13" customHeight="1">
      <c r="A365" s="34"/>
      <c r="B365" s="34"/>
      <c r="C365" s="34"/>
      <c r="D365" s="34"/>
      <c r="E365" s="35"/>
      <c r="F365" s="35"/>
      <c r="G365" s="34"/>
      <c r="H365" s="10"/>
      <c r="I365" s="34"/>
      <c r="J365" s="34"/>
      <c r="K365" s="34"/>
      <c r="L365" s="34"/>
      <c r="M365" s="34"/>
      <c r="N365" s="34"/>
      <c r="O365" s="34"/>
    </row>
    <row r="366" spans="1:15" ht="13" customHeight="1">
      <c r="A366" s="34"/>
      <c r="B366" s="34"/>
      <c r="C366" s="34"/>
      <c r="D366" s="34"/>
      <c r="E366" s="35"/>
      <c r="F366" s="35"/>
      <c r="G366" s="34"/>
      <c r="H366" s="10"/>
      <c r="I366" s="34"/>
      <c r="J366" s="34"/>
      <c r="K366" s="34"/>
      <c r="L366" s="34"/>
      <c r="M366" s="34"/>
      <c r="N366" s="34"/>
      <c r="O366" s="34"/>
    </row>
    <row r="367" spans="1:15" ht="13" customHeight="1">
      <c r="A367" s="34"/>
      <c r="B367" s="34"/>
      <c r="C367" s="34"/>
      <c r="D367" s="34"/>
      <c r="E367" s="35"/>
      <c r="F367" s="35"/>
      <c r="G367" s="34"/>
      <c r="H367" s="10"/>
      <c r="I367" s="34"/>
      <c r="J367" s="34"/>
      <c r="K367" s="34"/>
      <c r="L367" s="34"/>
      <c r="M367" s="34"/>
      <c r="N367" s="34"/>
      <c r="O367" s="34"/>
    </row>
    <row r="368" spans="1:15" ht="13" customHeight="1">
      <c r="A368" s="34"/>
      <c r="B368" s="34"/>
      <c r="C368" s="34"/>
      <c r="D368" s="34"/>
      <c r="E368" s="35"/>
      <c r="F368" s="35"/>
      <c r="G368" s="34"/>
      <c r="H368" s="10"/>
      <c r="I368" s="34"/>
      <c r="J368" s="34"/>
      <c r="K368" s="34"/>
      <c r="L368" s="34"/>
      <c r="M368" s="34"/>
      <c r="N368" s="34"/>
      <c r="O368" s="34"/>
    </row>
    <row r="369" spans="1:15" ht="13" customHeight="1">
      <c r="A369" s="34"/>
      <c r="B369" s="34"/>
      <c r="C369" s="34"/>
      <c r="D369" s="34"/>
      <c r="E369" s="35"/>
      <c r="F369" s="35"/>
      <c r="G369" s="34"/>
      <c r="H369" s="10"/>
      <c r="I369" s="34"/>
      <c r="J369" s="34"/>
      <c r="K369" s="34"/>
      <c r="L369" s="34"/>
      <c r="M369" s="34"/>
      <c r="N369" s="34"/>
      <c r="O369" s="34"/>
    </row>
    <row r="370" spans="1:15" ht="13" customHeight="1">
      <c r="A370" s="34"/>
      <c r="B370" s="34"/>
      <c r="C370" s="34"/>
      <c r="D370" s="34"/>
      <c r="E370" s="35"/>
      <c r="F370" s="35"/>
      <c r="G370" s="34"/>
      <c r="H370" s="10"/>
      <c r="I370" s="34"/>
      <c r="J370" s="34"/>
      <c r="K370" s="34"/>
      <c r="L370" s="34"/>
      <c r="M370" s="34"/>
      <c r="N370" s="34"/>
      <c r="O370" s="34"/>
    </row>
    <row r="371" spans="1:15" ht="13" customHeight="1">
      <c r="A371" s="34"/>
      <c r="B371" s="34"/>
      <c r="C371" s="34"/>
      <c r="D371" s="34"/>
      <c r="E371" s="35"/>
      <c r="F371" s="35"/>
      <c r="G371" s="34"/>
      <c r="H371" s="10"/>
      <c r="I371" s="34"/>
      <c r="J371" s="34"/>
      <c r="K371" s="34"/>
      <c r="L371" s="34"/>
      <c r="M371" s="34"/>
      <c r="N371" s="34"/>
      <c r="O371" s="34"/>
    </row>
    <row r="372" spans="1:15" ht="13" customHeight="1">
      <c r="A372" s="34"/>
      <c r="B372" s="34"/>
      <c r="C372" s="34"/>
      <c r="D372" s="34"/>
      <c r="E372" s="35"/>
      <c r="F372" s="35"/>
      <c r="G372" s="34"/>
      <c r="H372" s="10"/>
      <c r="I372" s="34"/>
      <c r="J372" s="34"/>
      <c r="K372" s="34"/>
      <c r="L372" s="34"/>
      <c r="M372" s="34"/>
      <c r="N372" s="34"/>
      <c r="O372" s="34"/>
    </row>
    <row r="373" spans="1:15" ht="13" customHeight="1">
      <c r="A373" s="34"/>
      <c r="B373" s="34"/>
      <c r="C373" s="34"/>
      <c r="D373" s="34"/>
      <c r="E373" s="35"/>
      <c r="F373" s="35"/>
      <c r="G373" s="34"/>
      <c r="H373" s="10"/>
      <c r="I373" s="34"/>
      <c r="J373" s="34"/>
      <c r="K373" s="34"/>
      <c r="L373" s="34"/>
      <c r="M373" s="34"/>
      <c r="N373" s="34"/>
      <c r="O373" s="34"/>
    </row>
    <row r="374" spans="1:15" ht="13" customHeight="1">
      <c r="A374" s="34"/>
      <c r="B374" s="34"/>
      <c r="C374" s="34"/>
      <c r="D374" s="34"/>
      <c r="E374" s="35"/>
      <c r="F374" s="35"/>
      <c r="G374" s="34"/>
      <c r="H374" s="10"/>
      <c r="I374" s="34"/>
      <c r="J374" s="34"/>
      <c r="K374" s="34"/>
      <c r="L374" s="34"/>
      <c r="M374" s="34"/>
      <c r="N374" s="34"/>
      <c r="O374" s="34"/>
    </row>
    <row r="375" spans="1:15" ht="13" customHeight="1">
      <c r="A375" s="34"/>
      <c r="B375" s="34"/>
      <c r="C375" s="34"/>
      <c r="D375" s="34"/>
      <c r="E375" s="35"/>
      <c r="F375" s="35"/>
      <c r="G375" s="34"/>
      <c r="H375" s="10"/>
      <c r="I375" s="34"/>
      <c r="J375" s="34"/>
      <c r="K375" s="34"/>
      <c r="L375" s="34"/>
      <c r="M375" s="34"/>
      <c r="N375" s="34"/>
      <c r="O375" s="34"/>
    </row>
    <row r="376" spans="1:15" ht="13" customHeight="1">
      <c r="A376" s="34"/>
      <c r="B376" s="34"/>
      <c r="C376" s="34"/>
      <c r="D376" s="34"/>
      <c r="E376" s="35"/>
      <c r="F376" s="35"/>
      <c r="G376" s="34"/>
      <c r="H376" s="10"/>
      <c r="I376" s="34"/>
      <c r="J376" s="34"/>
      <c r="K376" s="34"/>
      <c r="L376" s="34"/>
      <c r="M376" s="34"/>
      <c r="N376" s="34"/>
      <c r="O376" s="34"/>
    </row>
    <row r="377" spans="1:15" ht="13" customHeight="1">
      <c r="A377" s="34"/>
      <c r="B377" s="34"/>
      <c r="C377" s="34"/>
      <c r="D377" s="34"/>
      <c r="E377" s="35"/>
      <c r="F377" s="35"/>
      <c r="G377" s="34"/>
      <c r="H377" s="10"/>
      <c r="I377" s="34"/>
      <c r="J377" s="34"/>
      <c r="K377" s="34"/>
      <c r="L377" s="34"/>
      <c r="M377" s="34"/>
      <c r="N377" s="34"/>
      <c r="O377" s="34"/>
    </row>
    <row r="378" spans="1:15" ht="13" customHeight="1">
      <c r="A378" s="34"/>
      <c r="B378" s="34"/>
      <c r="C378" s="34"/>
      <c r="D378" s="34"/>
      <c r="E378" s="35"/>
      <c r="F378" s="35"/>
      <c r="G378" s="34"/>
      <c r="H378" s="10"/>
      <c r="I378" s="34"/>
      <c r="J378" s="34"/>
      <c r="K378" s="34"/>
      <c r="L378" s="34"/>
      <c r="M378" s="34"/>
      <c r="N378" s="34"/>
      <c r="O378" s="34"/>
    </row>
    <row r="379" spans="1:15" ht="13" customHeight="1">
      <c r="A379" s="34"/>
      <c r="B379" s="34"/>
      <c r="C379" s="34"/>
      <c r="D379" s="34"/>
      <c r="E379" s="35"/>
      <c r="F379" s="35"/>
      <c r="G379" s="34"/>
      <c r="H379" s="10"/>
      <c r="I379" s="34"/>
      <c r="J379" s="34"/>
      <c r="K379" s="34"/>
      <c r="L379" s="34"/>
      <c r="M379" s="34"/>
      <c r="N379" s="34"/>
      <c r="O379" s="34"/>
    </row>
    <row r="380" spans="1:15" ht="13" customHeight="1">
      <c r="A380" s="34"/>
      <c r="B380" s="34"/>
      <c r="C380" s="34"/>
      <c r="D380" s="34"/>
      <c r="E380" s="35"/>
      <c r="F380" s="35"/>
      <c r="G380" s="34"/>
      <c r="H380" s="10"/>
      <c r="I380" s="34"/>
      <c r="J380" s="34"/>
      <c r="K380" s="34"/>
      <c r="L380" s="34"/>
      <c r="M380" s="34"/>
      <c r="N380" s="34"/>
      <c r="O380" s="34"/>
    </row>
    <row r="381" spans="1:15" ht="13" customHeight="1">
      <c r="A381" s="34"/>
      <c r="B381" s="34"/>
      <c r="C381" s="34"/>
      <c r="D381" s="34"/>
      <c r="E381" s="35"/>
      <c r="F381" s="35"/>
      <c r="G381" s="34"/>
      <c r="H381" s="10"/>
      <c r="I381" s="34"/>
      <c r="J381" s="34"/>
      <c r="K381" s="34"/>
      <c r="L381" s="34"/>
      <c r="M381" s="34"/>
      <c r="N381" s="34"/>
      <c r="O381" s="34"/>
    </row>
    <row r="382" spans="1:15" ht="13" customHeight="1">
      <c r="A382" s="34"/>
      <c r="B382" s="34"/>
      <c r="C382" s="34"/>
      <c r="D382" s="34"/>
      <c r="E382" s="35"/>
      <c r="F382" s="35"/>
      <c r="G382" s="34"/>
      <c r="H382" s="10"/>
      <c r="I382" s="34"/>
      <c r="J382" s="34"/>
      <c r="K382" s="34"/>
      <c r="L382" s="34"/>
      <c r="M382" s="34"/>
      <c r="N382" s="34"/>
      <c r="O382" s="34"/>
    </row>
    <row r="383" spans="1:15" ht="13" customHeight="1">
      <c r="A383" s="34"/>
      <c r="B383" s="34"/>
      <c r="C383" s="34"/>
      <c r="D383" s="34"/>
      <c r="E383" s="35"/>
      <c r="F383" s="35"/>
      <c r="G383" s="34"/>
      <c r="H383" s="10"/>
      <c r="I383" s="34"/>
      <c r="J383" s="34"/>
      <c r="K383" s="34"/>
      <c r="L383" s="34"/>
      <c r="M383" s="34"/>
      <c r="N383" s="34"/>
      <c r="O383" s="34"/>
    </row>
    <row r="384" spans="1:15" ht="13" customHeight="1">
      <c r="A384" s="34"/>
      <c r="B384" s="34"/>
      <c r="C384" s="34"/>
      <c r="D384" s="34"/>
      <c r="E384" s="35"/>
      <c r="F384" s="35"/>
      <c r="G384" s="34"/>
      <c r="H384" s="10"/>
      <c r="I384" s="34"/>
      <c r="J384" s="34"/>
      <c r="K384" s="34"/>
      <c r="L384" s="34"/>
      <c r="M384" s="34"/>
      <c r="N384" s="34"/>
      <c r="O384" s="34"/>
    </row>
    <row r="385" spans="1:15" ht="13" customHeight="1">
      <c r="A385" s="34"/>
      <c r="B385" s="34"/>
      <c r="C385" s="34"/>
      <c r="D385" s="34"/>
      <c r="E385" s="35"/>
      <c r="F385" s="35"/>
      <c r="G385" s="34"/>
      <c r="H385" s="10"/>
      <c r="I385" s="34"/>
      <c r="J385" s="34"/>
      <c r="K385" s="34"/>
      <c r="L385" s="34"/>
      <c r="M385" s="34"/>
      <c r="N385" s="34"/>
      <c r="O385" s="34"/>
    </row>
    <row r="386" spans="1:15" ht="13" customHeight="1">
      <c r="A386" s="34"/>
      <c r="B386" s="34"/>
      <c r="C386" s="34"/>
      <c r="D386" s="34"/>
      <c r="E386" s="35"/>
      <c r="F386" s="35"/>
      <c r="G386" s="34"/>
      <c r="H386" s="10"/>
      <c r="I386" s="34"/>
      <c r="J386" s="34"/>
      <c r="K386" s="34"/>
      <c r="L386" s="34"/>
      <c r="M386" s="34"/>
      <c r="N386" s="34"/>
      <c r="O386" s="34"/>
    </row>
    <row r="387" spans="1:15" ht="13" customHeight="1">
      <c r="A387" s="34"/>
      <c r="B387" s="34"/>
      <c r="C387" s="34"/>
      <c r="D387" s="34"/>
      <c r="E387" s="35"/>
      <c r="F387" s="35"/>
      <c r="G387" s="34"/>
      <c r="H387" s="10"/>
      <c r="I387" s="34"/>
      <c r="J387" s="34"/>
      <c r="K387" s="34"/>
      <c r="L387" s="34"/>
      <c r="M387" s="34"/>
      <c r="N387" s="34"/>
      <c r="O387" s="34"/>
    </row>
    <row r="388" spans="1:15" ht="13" customHeight="1">
      <c r="A388" s="34"/>
      <c r="B388" s="34"/>
      <c r="C388" s="34"/>
      <c r="D388" s="34"/>
      <c r="E388" s="35"/>
      <c r="F388" s="35"/>
      <c r="G388" s="34"/>
      <c r="H388" s="10"/>
      <c r="I388" s="34"/>
      <c r="J388" s="34"/>
      <c r="K388" s="34"/>
      <c r="L388" s="34"/>
      <c r="M388" s="34"/>
      <c r="N388" s="34"/>
      <c r="O388" s="34"/>
    </row>
    <row r="389" spans="1:15" ht="13" customHeight="1">
      <c r="A389" s="34"/>
      <c r="B389" s="34"/>
      <c r="C389" s="34"/>
      <c r="D389" s="34"/>
      <c r="E389" s="35"/>
      <c r="F389" s="35"/>
      <c r="G389" s="34"/>
      <c r="H389" s="10"/>
      <c r="I389" s="34"/>
      <c r="J389" s="34"/>
      <c r="K389" s="34"/>
      <c r="L389" s="34"/>
      <c r="M389" s="34"/>
      <c r="N389" s="34"/>
      <c r="O389" s="34"/>
    </row>
    <row r="390" spans="1:15" ht="13" customHeight="1">
      <c r="A390" s="34"/>
      <c r="B390" s="34"/>
      <c r="C390" s="34"/>
      <c r="D390" s="34"/>
      <c r="E390" s="35"/>
      <c r="F390" s="35"/>
      <c r="G390" s="34"/>
      <c r="H390" s="10"/>
      <c r="I390" s="34"/>
      <c r="J390" s="34"/>
      <c r="K390" s="34"/>
      <c r="L390" s="34"/>
      <c r="M390" s="34"/>
      <c r="N390" s="34"/>
      <c r="O390" s="34"/>
    </row>
    <row r="391" spans="1:15" ht="13" customHeight="1">
      <c r="A391" s="34"/>
      <c r="B391" s="34"/>
      <c r="C391" s="34"/>
      <c r="D391" s="34"/>
      <c r="E391" s="35"/>
      <c r="F391" s="35"/>
      <c r="G391" s="34"/>
      <c r="H391" s="10"/>
      <c r="I391" s="34"/>
      <c r="J391" s="34"/>
      <c r="K391" s="34"/>
      <c r="L391" s="34"/>
      <c r="M391" s="34"/>
      <c r="N391" s="34"/>
      <c r="O391" s="34"/>
    </row>
    <row r="392" spans="1:15" ht="13" customHeight="1">
      <c r="A392" s="34"/>
      <c r="B392" s="34"/>
      <c r="C392" s="34"/>
      <c r="D392" s="34"/>
      <c r="E392" s="35"/>
      <c r="F392" s="35"/>
      <c r="G392" s="34"/>
      <c r="H392" s="10"/>
      <c r="I392" s="34"/>
      <c r="J392" s="34"/>
      <c r="K392" s="34"/>
      <c r="L392" s="34"/>
      <c r="M392" s="34"/>
      <c r="N392" s="34"/>
      <c r="O392" s="34"/>
    </row>
    <row r="393" spans="1:15" ht="13" customHeight="1">
      <c r="A393" s="34"/>
      <c r="B393" s="34"/>
      <c r="C393" s="34"/>
      <c r="D393" s="34"/>
      <c r="E393" s="35"/>
      <c r="F393" s="35"/>
      <c r="G393" s="34"/>
      <c r="H393" s="10"/>
      <c r="I393" s="34"/>
      <c r="J393" s="34"/>
      <c r="K393" s="34"/>
      <c r="L393" s="34"/>
      <c r="M393" s="34"/>
      <c r="N393" s="34"/>
      <c r="O393" s="34"/>
    </row>
    <row r="394" spans="1:15" ht="13" customHeight="1">
      <c r="A394" s="34"/>
      <c r="B394" s="34"/>
      <c r="C394" s="34"/>
      <c r="D394" s="34"/>
      <c r="E394" s="35"/>
      <c r="F394" s="35"/>
      <c r="G394" s="34"/>
      <c r="H394" s="10"/>
      <c r="I394" s="34"/>
      <c r="J394" s="34"/>
      <c r="K394" s="34"/>
      <c r="L394" s="34"/>
      <c r="M394" s="34"/>
      <c r="N394" s="34"/>
      <c r="O394" s="34"/>
    </row>
    <row r="395" spans="1:15" ht="13" customHeight="1">
      <c r="A395" s="34"/>
      <c r="B395" s="34"/>
      <c r="C395" s="34"/>
      <c r="D395" s="34"/>
      <c r="E395" s="35"/>
      <c r="F395" s="35"/>
      <c r="G395" s="34"/>
      <c r="H395" s="10"/>
      <c r="I395" s="34"/>
      <c r="J395" s="34"/>
      <c r="K395" s="34"/>
      <c r="L395" s="34"/>
      <c r="M395" s="34"/>
      <c r="N395" s="34"/>
      <c r="O395" s="34"/>
    </row>
    <row r="396" spans="1:15" ht="13" customHeight="1">
      <c r="A396" s="34"/>
      <c r="B396" s="34"/>
      <c r="C396" s="34"/>
      <c r="D396" s="34"/>
      <c r="E396" s="35"/>
      <c r="F396" s="35"/>
      <c r="G396" s="34"/>
      <c r="H396" s="10"/>
      <c r="I396" s="34"/>
      <c r="J396" s="34"/>
      <c r="K396" s="34"/>
      <c r="L396" s="34"/>
      <c r="M396" s="34"/>
      <c r="N396" s="34"/>
      <c r="O396" s="34"/>
    </row>
    <row r="397" spans="1:15" ht="13" customHeight="1">
      <c r="A397" s="34"/>
      <c r="B397" s="34"/>
      <c r="C397" s="34"/>
      <c r="D397" s="34"/>
      <c r="E397" s="35"/>
      <c r="F397" s="35"/>
      <c r="G397" s="34"/>
      <c r="H397" s="10"/>
      <c r="I397" s="34"/>
      <c r="J397" s="34"/>
      <c r="K397" s="34"/>
      <c r="L397" s="34"/>
      <c r="M397" s="34"/>
      <c r="N397" s="34"/>
      <c r="O397" s="34"/>
    </row>
    <row r="398" spans="1:15" ht="13" customHeight="1">
      <c r="A398" s="34"/>
      <c r="B398" s="34"/>
      <c r="C398" s="34"/>
      <c r="D398" s="34"/>
      <c r="E398" s="35"/>
      <c r="F398" s="35"/>
      <c r="G398" s="34"/>
      <c r="H398" s="10"/>
      <c r="I398" s="34"/>
      <c r="J398" s="34"/>
      <c r="K398" s="34"/>
      <c r="L398" s="34"/>
      <c r="M398" s="34"/>
      <c r="N398" s="34"/>
      <c r="O398" s="34"/>
    </row>
    <row r="399" spans="1:15" ht="13" customHeight="1">
      <c r="A399" s="34"/>
      <c r="B399" s="34"/>
      <c r="C399" s="34"/>
      <c r="D399" s="34"/>
      <c r="E399" s="35"/>
      <c r="F399" s="35"/>
      <c r="G399" s="34"/>
      <c r="H399" s="10"/>
      <c r="I399" s="34"/>
      <c r="J399" s="34"/>
      <c r="K399" s="34"/>
      <c r="L399" s="34"/>
      <c r="M399" s="34"/>
      <c r="N399" s="34"/>
      <c r="O399" s="34"/>
    </row>
    <row r="400" spans="1:15" ht="13" customHeight="1">
      <c r="A400" s="34"/>
      <c r="B400" s="34"/>
      <c r="C400" s="34"/>
      <c r="D400" s="34"/>
      <c r="E400" s="35"/>
      <c r="F400" s="35"/>
      <c r="G400" s="34"/>
      <c r="H400" s="10"/>
      <c r="I400" s="34"/>
      <c r="J400" s="34"/>
      <c r="K400" s="34"/>
      <c r="L400" s="34"/>
      <c r="M400" s="34"/>
      <c r="N400" s="34"/>
      <c r="O400" s="34"/>
    </row>
    <row r="401" spans="1:15" ht="13" customHeight="1">
      <c r="A401" s="34"/>
      <c r="B401" s="34"/>
      <c r="C401" s="34"/>
      <c r="D401" s="34"/>
      <c r="E401" s="35"/>
      <c r="F401" s="35"/>
      <c r="G401" s="34"/>
      <c r="H401" s="10"/>
      <c r="I401" s="34"/>
      <c r="J401" s="34"/>
      <c r="K401" s="34"/>
      <c r="L401" s="34"/>
      <c r="M401" s="34"/>
      <c r="N401" s="34"/>
      <c r="O401" s="34"/>
    </row>
    <row r="402" spans="1:15" ht="13" customHeight="1">
      <c r="A402" s="34"/>
      <c r="B402" s="34"/>
      <c r="C402" s="34"/>
      <c r="D402" s="34"/>
      <c r="E402" s="35"/>
      <c r="F402" s="35"/>
      <c r="G402" s="34"/>
      <c r="H402" s="10"/>
      <c r="I402" s="34"/>
      <c r="J402" s="34"/>
      <c r="K402" s="34"/>
      <c r="L402" s="34"/>
      <c r="M402" s="34"/>
      <c r="N402" s="34"/>
      <c r="O402" s="34"/>
    </row>
    <row r="403" spans="1:15" ht="13" customHeight="1">
      <c r="A403" s="34"/>
      <c r="B403" s="34"/>
      <c r="C403" s="34"/>
      <c r="D403" s="34"/>
      <c r="E403" s="35"/>
      <c r="F403" s="35"/>
      <c r="G403" s="34"/>
      <c r="H403" s="10"/>
      <c r="I403" s="34"/>
      <c r="J403" s="34"/>
      <c r="K403" s="34"/>
      <c r="L403" s="34"/>
      <c r="M403" s="34"/>
      <c r="N403" s="34"/>
      <c r="O403" s="34"/>
    </row>
    <row r="404" spans="1:15" ht="13" customHeight="1">
      <c r="A404" s="34"/>
      <c r="B404" s="34"/>
      <c r="C404" s="34"/>
      <c r="D404" s="34"/>
      <c r="E404" s="35"/>
      <c r="F404" s="35"/>
      <c r="G404" s="34"/>
      <c r="H404" s="10"/>
      <c r="I404" s="34"/>
      <c r="J404" s="34"/>
      <c r="K404" s="34"/>
      <c r="L404" s="34"/>
      <c r="M404" s="34"/>
      <c r="N404" s="34"/>
      <c r="O404" s="34"/>
    </row>
    <row r="405" spans="1:15" ht="13" customHeight="1">
      <c r="A405" s="34"/>
      <c r="B405" s="34"/>
      <c r="C405" s="34"/>
      <c r="D405" s="34"/>
      <c r="E405" s="35"/>
      <c r="F405" s="35"/>
      <c r="G405" s="34"/>
      <c r="H405" s="10"/>
      <c r="I405" s="34"/>
      <c r="J405" s="34"/>
      <c r="K405" s="34"/>
      <c r="L405" s="34"/>
      <c r="M405" s="34"/>
      <c r="N405" s="34"/>
      <c r="O405" s="34"/>
    </row>
    <row r="406" spans="1:15" ht="13" customHeight="1">
      <c r="A406" s="34"/>
      <c r="B406" s="34"/>
      <c r="C406" s="34"/>
      <c r="D406" s="34"/>
      <c r="E406" s="35"/>
      <c r="F406" s="35"/>
      <c r="G406" s="34"/>
      <c r="H406" s="10"/>
      <c r="I406" s="34"/>
      <c r="J406" s="34"/>
      <c r="K406" s="34"/>
      <c r="L406" s="34"/>
      <c r="M406" s="34"/>
      <c r="N406" s="34"/>
      <c r="O406" s="34"/>
    </row>
    <row r="407" spans="1:15" ht="13" customHeight="1">
      <c r="A407" s="34"/>
      <c r="B407" s="34"/>
      <c r="C407" s="34"/>
      <c r="D407" s="34"/>
      <c r="E407" s="35"/>
      <c r="F407" s="35"/>
      <c r="G407" s="34"/>
      <c r="H407" s="10"/>
      <c r="I407" s="34"/>
      <c r="J407" s="34"/>
      <c r="K407" s="34"/>
      <c r="L407" s="34"/>
      <c r="M407" s="34"/>
      <c r="N407" s="34"/>
      <c r="O407" s="34"/>
    </row>
    <row r="408" spans="1:15" ht="13" customHeight="1">
      <c r="A408" s="34"/>
      <c r="B408" s="34"/>
      <c r="C408" s="34"/>
      <c r="D408" s="34"/>
      <c r="E408" s="35"/>
      <c r="F408" s="35"/>
      <c r="G408" s="34"/>
      <c r="H408" s="10"/>
      <c r="I408" s="34"/>
      <c r="J408" s="34"/>
      <c r="K408" s="34"/>
      <c r="L408" s="34"/>
      <c r="M408" s="34"/>
      <c r="N408" s="34"/>
      <c r="O408" s="34"/>
    </row>
    <row r="409" spans="1:15" ht="13" customHeight="1">
      <c r="A409" s="34"/>
      <c r="B409" s="34"/>
      <c r="C409" s="34"/>
      <c r="D409" s="34"/>
      <c r="E409" s="35"/>
      <c r="F409" s="35"/>
      <c r="G409" s="34"/>
      <c r="H409" s="10"/>
      <c r="I409" s="34"/>
      <c r="J409" s="34"/>
      <c r="K409" s="34"/>
      <c r="L409" s="34"/>
      <c r="M409" s="34"/>
      <c r="N409" s="34"/>
      <c r="O409" s="34"/>
    </row>
    <row r="410" spans="1:15" ht="13" customHeight="1">
      <c r="A410" s="34"/>
      <c r="B410" s="34"/>
      <c r="C410" s="34"/>
      <c r="D410" s="34"/>
      <c r="E410" s="35"/>
      <c r="F410" s="35"/>
      <c r="G410" s="34"/>
      <c r="H410" s="10"/>
      <c r="I410" s="34"/>
      <c r="J410" s="34"/>
      <c r="K410" s="34"/>
      <c r="L410" s="34"/>
      <c r="M410" s="34"/>
      <c r="N410" s="34"/>
      <c r="O410" s="34"/>
    </row>
    <row r="411" spans="1:15" ht="13" customHeight="1">
      <c r="A411" s="34"/>
      <c r="B411" s="34"/>
      <c r="C411" s="34"/>
      <c r="D411" s="34"/>
      <c r="E411" s="35"/>
      <c r="F411" s="35"/>
      <c r="G411" s="34"/>
      <c r="H411" s="10"/>
      <c r="I411" s="34"/>
      <c r="J411" s="34"/>
      <c r="K411" s="34"/>
      <c r="L411" s="34"/>
      <c r="M411" s="34"/>
      <c r="N411" s="34"/>
      <c r="O411" s="34"/>
    </row>
    <row r="412" spans="1:15" ht="13" customHeight="1">
      <c r="A412" s="34"/>
      <c r="B412" s="34"/>
      <c r="C412" s="34"/>
      <c r="D412" s="34"/>
      <c r="E412" s="35"/>
      <c r="F412" s="35"/>
      <c r="G412" s="34"/>
      <c r="H412" s="10"/>
      <c r="I412" s="34"/>
      <c r="J412" s="34"/>
      <c r="K412" s="34"/>
      <c r="L412" s="34"/>
      <c r="M412" s="34"/>
      <c r="N412" s="34"/>
      <c r="O412" s="34"/>
    </row>
    <row r="413" spans="1:15" ht="13" customHeight="1">
      <c r="A413" s="34"/>
      <c r="B413" s="34"/>
      <c r="C413" s="34"/>
      <c r="D413" s="34"/>
      <c r="E413" s="35"/>
      <c r="F413" s="35"/>
      <c r="G413" s="34"/>
      <c r="H413" s="10"/>
      <c r="I413" s="34"/>
      <c r="J413" s="34"/>
      <c r="K413" s="34"/>
      <c r="L413" s="34"/>
      <c r="M413" s="34"/>
      <c r="N413" s="34"/>
      <c r="O413" s="34"/>
    </row>
    <row r="414" spans="1:15" ht="13" customHeight="1">
      <c r="A414" s="34"/>
      <c r="B414" s="34"/>
      <c r="C414" s="34"/>
      <c r="D414" s="34"/>
      <c r="E414" s="35"/>
      <c r="F414" s="35"/>
      <c r="G414" s="34"/>
      <c r="H414" s="10"/>
      <c r="I414" s="34"/>
      <c r="J414" s="34"/>
      <c r="K414" s="34"/>
      <c r="L414" s="34"/>
      <c r="M414" s="34"/>
      <c r="N414" s="34"/>
      <c r="O414" s="34"/>
    </row>
    <row r="415" spans="1:15" ht="13" customHeight="1">
      <c r="A415" s="34"/>
      <c r="B415" s="34"/>
      <c r="C415" s="34"/>
      <c r="D415" s="34"/>
      <c r="E415" s="35"/>
      <c r="F415" s="35"/>
      <c r="G415" s="34"/>
      <c r="H415" s="10"/>
      <c r="I415" s="34"/>
      <c r="J415" s="34"/>
      <c r="K415" s="34"/>
      <c r="L415" s="34"/>
      <c r="M415" s="34"/>
      <c r="N415" s="34"/>
      <c r="O415" s="34"/>
    </row>
    <row r="416" spans="1:15" ht="13" customHeight="1">
      <c r="A416" s="34"/>
      <c r="B416" s="34"/>
      <c r="C416" s="34"/>
      <c r="D416" s="34"/>
      <c r="E416" s="35"/>
      <c r="F416" s="35"/>
      <c r="G416" s="34"/>
      <c r="H416" s="10"/>
      <c r="I416" s="34"/>
      <c r="J416" s="34"/>
      <c r="K416" s="34"/>
      <c r="L416" s="34"/>
      <c r="M416" s="34"/>
      <c r="N416" s="34"/>
      <c r="O416" s="34"/>
    </row>
    <row r="417" spans="1:15" ht="13" customHeight="1">
      <c r="A417" s="34"/>
      <c r="B417" s="34"/>
      <c r="C417" s="34"/>
      <c r="D417" s="34"/>
      <c r="E417" s="35"/>
      <c r="F417" s="35"/>
      <c r="G417" s="34"/>
      <c r="H417" s="10"/>
      <c r="I417" s="34"/>
      <c r="J417" s="34"/>
      <c r="K417" s="34"/>
      <c r="L417" s="34"/>
      <c r="M417" s="34"/>
      <c r="N417" s="34"/>
      <c r="O417" s="34"/>
    </row>
    <row r="418" spans="1:15" ht="13" customHeight="1">
      <c r="A418" s="34"/>
      <c r="B418" s="34"/>
      <c r="C418" s="34"/>
      <c r="D418" s="34"/>
      <c r="E418" s="35"/>
      <c r="F418" s="35"/>
      <c r="G418" s="34"/>
      <c r="H418" s="10"/>
      <c r="I418" s="34"/>
      <c r="J418" s="34"/>
      <c r="K418" s="34"/>
      <c r="L418" s="34"/>
      <c r="M418" s="34"/>
      <c r="N418" s="34"/>
      <c r="O418" s="34"/>
    </row>
    <row r="419" spans="1:15" ht="13" customHeight="1">
      <c r="A419" s="34"/>
      <c r="B419" s="34"/>
      <c r="C419" s="34"/>
      <c r="D419" s="34"/>
      <c r="E419" s="35"/>
      <c r="F419" s="35"/>
      <c r="G419" s="34"/>
      <c r="H419" s="10"/>
      <c r="I419" s="34"/>
      <c r="J419" s="34"/>
      <c r="K419" s="34"/>
      <c r="L419" s="34"/>
      <c r="M419" s="34"/>
      <c r="N419" s="34"/>
      <c r="O419" s="34"/>
    </row>
    <row r="420" spans="1:15" ht="13" customHeight="1">
      <c r="A420" s="34"/>
      <c r="B420" s="34"/>
      <c r="C420" s="34"/>
      <c r="D420" s="34"/>
      <c r="E420" s="35"/>
      <c r="F420" s="35"/>
      <c r="G420" s="34"/>
      <c r="H420" s="10"/>
      <c r="I420" s="34"/>
      <c r="J420" s="34"/>
      <c r="K420" s="34"/>
      <c r="L420" s="34"/>
      <c r="M420" s="34"/>
      <c r="N420" s="34"/>
      <c r="O420" s="34"/>
    </row>
    <row r="421" spans="1:15" ht="13" customHeight="1">
      <c r="A421" s="34"/>
      <c r="B421" s="34"/>
      <c r="C421" s="34"/>
      <c r="D421" s="34"/>
      <c r="E421" s="35"/>
      <c r="F421" s="35"/>
      <c r="G421" s="34"/>
      <c r="H421" s="10"/>
      <c r="I421" s="34"/>
      <c r="J421" s="34"/>
      <c r="K421" s="34"/>
      <c r="L421" s="34"/>
      <c r="M421" s="34"/>
      <c r="N421" s="34"/>
      <c r="O421" s="34"/>
    </row>
    <row r="422" spans="1:15" ht="13" customHeight="1">
      <c r="A422" s="34"/>
      <c r="B422" s="34"/>
      <c r="C422" s="34"/>
      <c r="D422" s="34"/>
      <c r="E422" s="35"/>
      <c r="F422" s="35"/>
      <c r="G422" s="34"/>
      <c r="H422" s="10"/>
      <c r="I422" s="34"/>
      <c r="J422" s="34"/>
      <c r="K422" s="34"/>
      <c r="L422" s="34"/>
      <c r="M422" s="34"/>
      <c r="N422" s="34"/>
      <c r="O422" s="34"/>
    </row>
    <row r="423" spans="1:15" ht="13" customHeight="1">
      <c r="A423" s="34"/>
      <c r="B423" s="34"/>
      <c r="C423" s="34"/>
      <c r="D423" s="34"/>
      <c r="E423" s="35"/>
      <c r="F423" s="35"/>
      <c r="G423" s="34"/>
      <c r="H423" s="10"/>
      <c r="I423" s="34"/>
      <c r="J423" s="34"/>
      <c r="K423" s="34"/>
      <c r="L423" s="34"/>
      <c r="M423" s="34"/>
      <c r="N423" s="34"/>
      <c r="O423" s="34"/>
    </row>
    <row r="424" spans="1:15" ht="13" customHeight="1">
      <c r="A424" s="34"/>
      <c r="B424" s="34"/>
      <c r="C424" s="34"/>
      <c r="D424" s="34"/>
      <c r="E424" s="35"/>
      <c r="F424" s="35"/>
      <c r="G424" s="34"/>
      <c r="H424" s="10"/>
      <c r="I424" s="34"/>
      <c r="J424" s="34"/>
      <c r="K424" s="34"/>
      <c r="L424" s="34"/>
      <c r="M424" s="34"/>
      <c r="N424" s="34"/>
      <c r="O424" s="34"/>
    </row>
    <row r="425" spans="1:15" ht="13" customHeight="1">
      <c r="A425" s="34"/>
      <c r="B425" s="34"/>
      <c r="C425" s="34"/>
      <c r="D425" s="34"/>
      <c r="E425" s="35"/>
      <c r="F425" s="35"/>
      <c r="G425" s="34"/>
      <c r="H425" s="10"/>
      <c r="I425" s="34"/>
      <c r="J425" s="34"/>
      <c r="K425" s="34"/>
      <c r="L425" s="34"/>
      <c r="M425" s="34"/>
      <c r="N425" s="34"/>
      <c r="O425" s="34"/>
    </row>
    <row r="426" spans="1:15" ht="13" customHeight="1">
      <c r="A426" s="34"/>
      <c r="B426" s="34"/>
      <c r="C426" s="34"/>
      <c r="D426" s="34"/>
      <c r="E426" s="35"/>
      <c r="F426" s="35"/>
      <c r="G426" s="34"/>
      <c r="H426" s="10"/>
      <c r="I426" s="34"/>
      <c r="J426" s="34"/>
      <c r="K426" s="34"/>
      <c r="L426" s="34"/>
      <c r="M426" s="34"/>
      <c r="N426" s="34"/>
      <c r="O426" s="34"/>
    </row>
    <row r="427" spans="1:15" ht="13" customHeight="1">
      <c r="A427" s="34"/>
      <c r="B427" s="34"/>
      <c r="C427" s="34"/>
      <c r="D427" s="34"/>
      <c r="E427" s="35"/>
      <c r="F427" s="35"/>
      <c r="G427" s="34"/>
      <c r="H427" s="10"/>
      <c r="I427" s="34"/>
      <c r="J427" s="34"/>
      <c r="K427" s="34"/>
      <c r="L427" s="34"/>
      <c r="M427" s="34"/>
      <c r="N427" s="34"/>
      <c r="O427" s="34"/>
    </row>
    <row r="428" spans="1:15" ht="13" customHeight="1">
      <c r="A428" s="34"/>
      <c r="B428" s="34"/>
      <c r="C428" s="34"/>
      <c r="D428" s="34"/>
      <c r="E428" s="35"/>
      <c r="F428" s="35"/>
      <c r="G428" s="34"/>
      <c r="H428" s="10"/>
      <c r="I428" s="34"/>
      <c r="J428" s="34"/>
      <c r="K428" s="34"/>
      <c r="L428" s="34"/>
      <c r="M428" s="34"/>
      <c r="N428" s="34"/>
      <c r="O428" s="34"/>
    </row>
    <row r="429" spans="1:15" ht="13" customHeight="1">
      <c r="A429" s="34"/>
      <c r="B429" s="34"/>
      <c r="C429" s="34"/>
      <c r="D429" s="34"/>
      <c r="E429" s="35"/>
      <c r="F429" s="35"/>
      <c r="G429" s="34"/>
      <c r="H429" s="10"/>
      <c r="I429" s="34"/>
      <c r="J429" s="34"/>
      <c r="K429" s="34"/>
      <c r="L429" s="34"/>
      <c r="M429" s="34"/>
      <c r="N429" s="34"/>
      <c r="O429" s="34"/>
    </row>
    <row r="430" spans="1:15" ht="13" customHeight="1">
      <c r="A430" s="34"/>
      <c r="B430" s="34"/>
      <c r="C430" s="34"/>
      <c r="D430" s="34"/>
      <c r="E430" s="35"/>
      <c r="F430" s="35"/>
      <c r="G430" s="34"/>
      <c r="H430" s="10"/>
      <c r="I430" s="34"/>
      <c r="J430" s="34"/>
      <c r="K430" s="34"/>
      <c r="L430" s="34"/>
      <c r="M430" s="34"/>
      <c r="N430" s="34"/>
      <c r="O430" s="34"/>
    </row>
    <row r="431" spans="1:15" ht="13" customHeight="1">
      <c r="A431" s="34"/>
      <c r="B431" s="34"/>
      <c r="C431" s="34"/>
      <c r="D431" s="34"/>
      <c r="E431" s="35"/>
      <c r="F431" s="35"/>
      <c r="G431" s="34"/>
      <c r="H431" s="10"/>
      <c r="I431" s="34"/>
      <c r="J431" s="34"/>
      <c r="K431" s="34"/>
      <c r="L431" s="34"/>
      <c r="M431" s="34"/>
      <c r="N431" s="34"/>
      <c r="O431" s="34"/>
    </row>
    <row r="432" spans="1:15" ht="13" customHeight="1">
      <c r="A432" s="34"/>
      <c r="B432" s="34"/>
      <c r="C432" s="34"/>
      <c r="D432" s="34"/>
      <c r="E432" s="35"/>
      <c r="F432" s="35"/>
      <c r="G432" s="34"/>
      <c r="H432" s="10"/>
      <c r="I432" s="34"/>
      <c r="J432" s="34"/>
      <c r="K432" s="34"/>
      <c r="L432" s="34"/>
      <c r="M432" s="34"/>
      <c r="N432" s="34"/>
      <c r="O432" s="34"/>
    </row>
    <row r="433" spans="1:15" ht="13" customHeight="1">
      <c r="A433" s="34"/>
      <c r="B433" s="34"/>
      <c r="C433" s="34"/>
      <c r="D433" s="34"/>
      <c r="E433" s="35"/>
      <c r="F433" s="35"/>
      <c r="G433" s="34"/>
      <c r="H433" s="10"/>
      <c r="I433" s="34"/>
      <c r="J433" s="34"/>
      <c r="K433" s="34"/>
      <c r="L433" s="34"/>
      <c r="M433" s="34"/>
      <c r="N433" s="34"/>
      <c r="O433" s="34"/>
    </row>
    <row r="434" spans="1:15" ht="13" customHeight="1">
      <c r="A434" s="34"/>
      <c r="B434" s="34"/>
      <c r="C434" s="34"/>
      <c r="D434" s="34"/>
      <c r="E434" s="35"/>
      <c r="F434" s="35"/>
      <c r="G434" s="34"/>
      <c r="H434" s="10"/>
      <c r="I434" s="34"/>
      <c r="J434" s="34"/>
      <c r="K434" s="34"/>
      <c r="L434" s="34"/>
      <c r="M434" s="34"/>
      <c r="N434" s="34"/>
      <c r="O434" s="34"/>
    </row>
    <row r="435" spans="1:15" ht="13" customHeight="1">
      <c r="A435" s="34"/>
      <c r="B435" s="34"/>
      <c r="C435" s="34"/>
      <c r="D435" s="34"/>
      <c r="E435" s="35"/>
      <c r="F435" s="35"/>
      <c r="G435" s="34"/>
      <c r="H435" s="10"/>
      <c r="I435" s="34"/>
      <c r="J435" s="34"/>
      <c r="K435" s="34"/>
      <c r="L435" s="34"/>
      <c r="M435" s="34"/>
      <c r="N435" s="34"/>
      <c r="O435" s="34"/>
    </row>
    <row r="436" spans="1:15" ht="13" customHeight="1">
      <c r="A436" s="34"/>
      <c r="B436" s="34"/>
      <c r="C436" s="34"/>
      <c r="D436" s="34"/>
      <c r="E436" s="35"/>
      <c r="F436" s="35"/>
      <c r="G436" s="34"/>
      <c r="H436" s="10"/>
      <c r="I436" s="34"/>
      <c r="J436" s="34"/>
      <c r="K436" s="34"/>
      <c r="L436" s="34"/>
      <c r="M436" s="34"/>
      <c r="N436" s="34"/>
      <c r="O436" s="34"/>
    </row>
    <row r="437" spans="1:15" ht="13" customHeight="1">
      <c r="A437" s="34"/>
      <c r="B437" s="34"/>
      <c r="C437" s="34"/>
      <c r="D437" s="34"/>
      <c r="E437" s="35"/>
      <c r="F437" s="35"/>
      <c r="G437" s="34"/>
      <c r="H437" s="10"/>
      <c r="I437" s="34"/>
      <c r="J437" s="34"/>
      <c r="K437" s="34"/>
      <c r="L437" s="34"/>
      <c r="M437" s="34"/>
      <c r="N437" s="34"/>
      <c r="O437" s="34"/>
    </row>
    <row r="438" spans="1:15" ht="13" customHeight="1">
      <c r="A438" s="34"/>
      <c r="B438" s="34"/>
      <c r="C438" s="34"/>
      <c r="D438" s="34"/>
      <c r="E438" s="35"/>
      <c r="F438" s="35"/>
      <c r="G438" s="34"/>
      <c r="H438" s="10"/>
      <c r="I438" s="34"/>
      <c r="J438" s="34"/>
      <c r="K438" s="34"/>
      <c r="L438" s="34"/>
      <c r="M438" s="34"/>
      <c r="N438" s="34"/>
      <c r="O438" s="34"/>
    </row>
    <row r="439" spans="1:15" ht="13" customHeight="1">
      <c r="A439" s="34"/>
      <c r="B439" s="34"/>
      <c r="C439" s="34"/>
      <c r="D439" s="34"/>
      <c r="E439" s="35"/>
      <c r="F439" s="35"/>
      <c r="G439" s="34"/>
      <c r="H439" s="10"/>
      <c r="I439" s="34"/>
      <c r="J439" s="34"/>
      <c r="K439" s="34"/>
      <c r="L439" s="34"/>
      <c r="M439" s="34"/>
      <c r="N439" s="34"/>
      <c r="O439" s="34"/>
    </row>
    <row r="440" spans="1:15" ht="13" customHeight="1">
      <c r="A440" s="34"/>
      <c r="B440" s="34"/>
      <c r="C440" s="34"/>
      <c r="D440" s="34"/>
      <c r="E440" s="35"/>
      <c r="F440" s="35"/>
      <c r="G440" s="34"/>
      <c r="H440" s="10"/>
      <c r="I440" s="34"/>
      <c r="J440" s="34"/>
      <c r="K440" s="34"/>
      <c r="L440" s="34"/>
      <c r="M440" s="34"/>
      <c r="N440" s="34"/>
      <c r="O440" s="34"/>
    </row>
    <row r="441" spans="1:15" ht="13" customHeight="1">
      <c r="A441" s="34"/>
      <c r="B441" s="34"/>
      <c r="C441" s="34"/>
      <c r="D441" s="34"/>
      <c r="E441" s="35"/>
      <c r="F441" s="35"/>
      <c r="G441" s="34"/>
      <c r="H441" s="10"/>
      <c r="I441" s="34"/>
      <c r="J441" s="34"/>
      <c r="K441" s="34"/>
      <c r="L441" s="34"/>
      <c r="M441" s="34"/>
      <c r="N441" s="34"/>
      <c r="O441" s="34"/>
    </row>
    <row r="442" spans="1:15" ht="13" customHeight="1">
      <c r="A442" s="34"/>
      <c r="B442" s="34"/>
      <c r="C442" s="34"/>
      <c r="D442" s="34"/>
      <c r="E442" s="35"/>
      <c r="F442" s="35"/>
      <c r="G442" s="34"/>
      <c r="H442" s="10"/>
      <c r="I442" s="34"/>
      <c r="J442" s="34"/>
      <c r="K442" s="34"/>
      <c r="L442" s="34"/>
      <c r="M442" s="34"/>
      <c r="N442" s="34"/>
      <c r="O442" s="34"/>
    </row>
    <row r="443" spans="1:15" ht="13" customHeight="1">
      <c r="A443" s="34"/>
      <c r="B443" s="34"/>
      <c r="C443" s="34"/>
      <c r="D443" s="34"/>
      <c r="E443" s="35"/>
      <c r="F443" s="35"/>
      <c r="G443" s="34"/>
      <c r="H443" s="10"/>
      <c r="I443" s="34"/>
      <c r="J443" s="34"/>
      <c r="K443" s="34"/>
      <c r="L443" s="34"/>
      <c r="M443" s="34"/>
      <c r="N443" s="34"/>
      <c r="O443" s="34"/>
    </row>
    <row r="444" spans="1:15" ht="13" customHeight="1">
      <c r="A444" s="34"/>
      <c r="B444" s="34"/>
      <c r="C444" s="34"/>
      <c r="D444" s="34"/>
      <c r="E444" s="35"/>
      <c r="F444" s="35"/>
      <c r="G444" s="34"/>
      <c r="H444" s="10"/>
      <c r="I444" s="34"/>
      <c r="J444" s="34"/>
      <c r="K444" s="34"/>
      <c r="L444" s="34"/>
      <c r="M444" s="34"/>
      <c r="N444" s="34"/>
      <c r="O444" s="34"/>
    </row>
    <row r="445" spans="1:15" ht="13" customHeight="1">
      <c r="A445" s="34"/>
      <c r="B445" s="34"/>
      <c r="C445" s="34"/>
      <c r="D445" s="34"/>
      <c r="E445" s="35"/>
      <c r="F445" s="35"/>
      <c r="G445" s="34"/>
      <c r="H445" s="10"/>
      <c r="I445" s="34"/>
      <c r="J445" s="34"/>
      <c r="K445" s="34"/>
      <c r="L445" s="34"/>
      <c r="M445" s="34"/>
      <c r="N445" s="34"/>
      <c r="O445" s="34"/>
    </row>
    <row r="446" spans="1:15" ht="13" customHeight="1">
      <c r="A446" s="34"/>
      <c r="B446" s="34"/>
      <c r="C446" s="34"/>
      <c r="D446" s="34"/>
      <c r="E446" s="35"/>
      <c r="F446" s="35"/>
      <c r="G446" s="34"/>
      <c r="H446" s="10"/>
      <c r="I446" s="34"/>
      <c r="J446" s="34"/>
      <c r="K446" s="34"/>
      <c r="L446" s="34"/>
      <c r="M446" s="34"/>
      <c r="N446" s="34"/>
      <c r="O446" s="34"/>
    </row>
    <row r="447" spans="1:15" ht="13" customHeight="1">
      <c r="A447" s="34"/>
      <c r="B447" s="34"/>
      <c r="C447" s="34"/>
      <c r="D447" s="34"/>
      <c r="E447" s="35"/>
      <c r="F447" s="35"/>
      <c r="G447" s="34"/>
      <c r="H447" s="10"/>
      <c r="I447" s="34"/>
      <c r="J447" s="34"/>
      <c r="K447" s="34"/>
      <c r="L447" s="34"/>
      <c r="M447" s="34"/>
      <c r="N447" s="34"/>
      <c r="O447" s="34"/>
    </row>
    <row r="448" spans="1:15" ht="13" customHeight="1">
      <c r="A448" s="34"/>
      <c r="B448" s="34"/>
      <c r="C448" s="34"/>
      <c r="D448" s="34"/>
      <c r="E448" s="35"/>
      <c r="F448" s="35"/>
      <c r="G448" s="34"/>
      <c r="H448" s="10"/>
      <c r="I448" s="34"/>
      <c r="J448" s="34"/>
      <c r="K448" s="34"/>
      <c r="L448" s="34"/>
      <c r="M448" s="34"/>
      <c r="N448" s="34"/>
      <c r="O448" s="34"/>
    </row>
    <row r="449" spans="1:15" ht="13" customHeight="1">
      <c r="A449" s="34"/>
      <c r="B449" s="34"/>
      <c r="C449" s="34"/>
      <c r="D449" s="34"/>
      <c r="E449" s="35"/>
      <c r="F449" s="35"/>
      <c r="G449" s="34"/>
      <c r="H449" s="10"/>
      <c r="I449" s="34"/>
      <c r="J449" s="34"/>
      <c r="K449" s="34"/>
      <c r="L449" s="34"/>
      <c r="M449" s="34"/>
      <c r="N449" s="34"/>
      <c r="O449" s="34"/>
    </row>
    <row r="450" spans="1:15" ht="13" customHeight="1">
      <c r="A450" s="34"/>
      <c r="B450" s="34"/>
      <c r="C450" s="34"/>
      <c r="D450" s="34"/>
      <c r="E450" s="35"/>
      <c r="F450" s="35"/>
      <c r="G450" s="34"/>
      <c r="H450" s="10"/>
      <c r="I450" s="34"/>
      <c r="J450" s="34"/>
      <c r="K450" s="34"/>
      <c r="L450" s="34"/>
      <c r="M450" s="34"/>
      <c r="N450" s="34"/>
      <c r="O450" s="34"/>
    </row>
    <row r="451" spans="1:15" ht="13" customHeight="1">
      <c r="A451" s="34"/>
      <c r="B451" s="34"/>
      <c r="C451" s="34"/>
      <c r="D451" s="34"/>
      <c r="E451" s="35"/>
      <c r="F451" s="35"/>
      <c r="G451" s="34"/>
      <c r="H451" s="10"/>
      <c r="I451" s="34"/>
      <c r="J451" s="34"/>
      <c r="K451" s="34"/>
      <c r="L451" s="34"/>
      <c r="M451" s="34"/>
      <c r="N451" s="34"/>
      <c r="O451" s="34"/>
    </row>
    <row r="452" spans="1:15" ht="13" customHeight="1">
      <c r="A452" s="34"/>
      <c r="B452" s="34"/>
      <c r="C452" s="34"/>
      <c r="D452" s="34"/>
      <c r="E452" s="35"/>
      <c r="F452" s="35"/>
      <c r="G452" s="34"/>
      <c r="H452" s="10"/>
      <c r="I452" s="34"/>
      <c r="J452" s="34"/>
      <c r="K452" s="34"/>
      <c r="L452" s="34"/>
      <c r="M452" s="34"/>
      <c r="N452" s="34"/>
      <c r="O452" s="34"/>
    </row>
    <row r="453" spans="1:15" ht="13" customHeight="1">
      <c r="A453" s="34"/>
      <c r="B453" s="34"/>
      <c r="C453" s="34"/>
      <c r="D453" s="34"/>
      <c r="E453" s="35"/>
      <c r="F453" s="35"/>
      <c r="G453" s="34"/>
      <c r="H453" s="10"/>
      <c r="I453" s="34"/>
      <c r="J453" s="34"/>
      <c r="K453" s="34"/>
      <c r="L453" s="34"/>
      <c r="M453" s="34"/>
      <c r="N453" s="34"/>
      <c r="O453" s="34"/>
    </row>
    <row r="454" spans="1:15" ht="13" customHeight="1">
      <c r="A454" s="34"/>
      <c r="B454" s="34"/>
      <c r="C454" s="34"/>
      <c r="D454" s="34"/>
      <c r="E454" s="35"/>
      <c r="F454" s="35"/>
      <c r="G454" s="34"/>
      <c r="H454" s="10"/>
      <c r="I454" s="34"/>
      <c r="J454" s="34"/>
      <c r="K454" s="34"/>
      <c r="L454" s="34"/>
      <c r="M454" s="34"/>
      <c r="N454" s="34"/>
      <c r="O454" s="34"/>
    </row>
    <row r="455" spans="1:15" ht="13" customHeight="1">
      <c r="A455" s="34"/>
      <c r="B455" s="34"/>
      <c r="C455" s="34"/>
      <c r="D455" s="34"/>
      <c r="E455" s="35"/>
      <c r="F455" s="35"/>
      <c r="G455" s="34"/>
      <c r="H455" s="10"/>
      <c r="I455" s="34"/>
      <c r="J455" s="34"/>
      <c r="K455" s="34"/>
      <c r="L455" s="34"/>
      <c r="M455" s="34"/>
      <c r="N455" s="34"/>
      <c r="O455" s="34"/>
    </row>
    <row r="456" spans="1:15" ht="13" customHeight="1">
      <c r="A456" s="34"/>
      <c r="B456" s="34"/>
      <c r="C456" s="34"/>
      <c r="D456" s="34"/>
      <c r="E456" s="35"/>
      <c r="F456" s="35"/>
      <c r="G456" s="34"/>
      <c r="H456" s="10"/>
      <c r="I456" s="34"/>
      <c r="J456" s="34"/>
      <c r="K456" s="34"/>
      <c r="L456" s="34"/>
      <c r="M456" s="34"/>
      <c r="N456" s="34"/>
      <c r="O456" s="34"/>
    </row>
    <row r="457" spans="1:15" ht="13" customHeight="1">
      <c r="A457" s="34"/>
      <c r="B457" s="34"/>
      <c r="C457" s="34"/>
      <c r="D457" s="34"/>
      <c r="E457" s="35"/>
      <c r="F457" s="35"/>
      <c r="G457" s="34"/>
      <c r="H457" s="10"/>
      <c r="I457" s="34"/>
      <c r="J457" s="34"/>
      <c r="K457" s="34"/>
      <c r="L457" s="34"/>
      <c r="M457" s="34"/>
      <c r="N457" s="34"/>
      <c r="O457" s="34"/>
    </row>
    <row r="458" spans="1:15" ht="13" customHeight="1">
      <c r="A458" s="34"/>
      <c r="B458" s="34"/>
      <c r="C458" s="34"/>
      <c r="D458" s="34"/>
      <c r="E458" s="35"/>
      <c r="F458" s="35"/>
      <c r="G458" s="34"/>
      <c r="H458" s="10"/>
      <c r="I458" s="34"/>
      <c r="J458" s="34"/>
      <c r="K458" s="34"/>
      <c r="L458" s="34"/>
      <c r="M458" s="34"/>
      <c r="N458" s="34"/>
      <c r="O458" s="34"/>
    </row>
    <row r="459" spans="1:15" ht="13" customHeight="1">
      <c r="A459" s="34"/>
      <c r="B459" s="34"/>
      <c r="C459" s="34"/>
      <c r="D459" s="34"/>
      <c r="E459" s="35"/>
      <c r="F459" s="35"/>
      <c r="G459" s="34"/>
      <c r="H459" s="10"/>
      <c r="I459" s="34"/>
      <c r="J459" s="34"/>
      <c r="K459" s="34"/>
      <c r="L459" s="34"/>
      <c r="M459" s="34"/>
      <c r="N459" s="34"/>
      <c r="O459" s="34"/>
    </row>
    <row r="460" spans="1:15" ht="13" customHeight="1">
      <c r="A460" s="34"/>
      <c r="B460" s="34"/>
      <c r="C460" s="34"/>
      <c r="D460" s="34"/>
      <c r="E460" s="35"/>
      <c r="F460" s="35"/>
      <c r="G460" s="34"/>
      <c r="H460" s="10"/>
      <c r="I460" s="34"/>
      <c r="J460" s="34"/>
      <c r="K460" s="34"/>
      <c r="L460" s="34"/>
      <c r="M460" s="34"/>
      <c r="N460" s="34"/>
      <c r="O460" s="34"/>
    </row>
    <row r="461" spans="1:15" ht="13" customHeight="1">
      <c r="A461" s="34"/>
      <c r="B461" s="34"/>
      <c r="C461" s="34"/>
      <c r="D461" s="34"/>
      <c r="E461" s="35"/>
      <c r="F461" s="35"/>
      <c r="G461" s="34"/>
      <c r="H461" s="10"/>
      <c r="I461" s="34"/>
      <c r="J461" s="34"/>
      <c r="K461" s="34"/>
      <c r="L461" s="34"/>
      <c r="M461" s="34"/>
      <c r="N461" s="34"/>
      <c r="O461" s="34"/>
    </row>
    <row r="462" spans="1:15" ht="13" customHeight="1">
      <c r="A462" s="34"/>
      <c r="B462" s="34"/>
      <c r="C462" s="34"/>
      <c r="D462" s="34"/>
      <c r="E462" s="35"/>
      <c r="F462" s="35"/>
      <c r="G462" s="34"/>
      <c r="H462" s="10"/>
      <c r="I462" s="34"/>
      <c r="J462" s="34"/>
      <c r="K462" s="34"/>
      <c r="L462" s="34"/>
      <c r="M462" s="34"/>
      <c r="N462" s="34"/>
      <c r="O462" s="34"/>
    </row>
    <row r="463" spans="1:15" ht="13" customHeight="1">
      <c r="A463" s="34"/>
      <c r="B463" s="34"/>
      <c r="C463" s="34"/>
      <c r="D463" s="34"/>
      <c r="E463" s="35"/>
      <c r="F463" s="35"/>
      <c r="G463" s="34"/>
      <c r="H463" s="10"/>
      <c r="I463" s="34"/>
      <c r="J463" s="34"/>
      <c r="K463" s="34"/>
      <c r="L463" s="34"/>
      <c r="M463" s="34"/>
      <c r="N463" s="34"/>
      <c r="O463" s="34"/>
    </row>
    <row r="464" spans="1:15" ht="13" customHeight="1">
      <c r="A464" s="34"/>
      <c r="B464" s="34"/>
      <c r="C464" s="34"/>
      <c r="D464" s="34"/>
      <c r="E464" s="35"/>
      <c r="F464" s="35"/>
      <c r="G464" s="34"/>
      <c r="H464" s="10"/>
      <c r="I464" s="34"/>
      <c r="J464" s="34"/>
      <c r="K464" s="34"/>
      <c r="L464" s="34"/>
      <c r="M464" s="34"/>
      <c r="N464" s="34"/>
      <c r="O464" s="34"/>
    </row>
    <row r="465" spans="1:15" ht="13" customHeight="1">
      <c r="A465" s="34"/>
      <c r="B465" s="34"/>
      <c r="C465" s="34"/>
      <c r="D465" s="34"/>
      <c r="E465" s="35"/>
      <c r="F465" s="35"/>
      <c r="G465" s="34"/>
      <c r="H465" s="10"/>
      <c r="I465" s="34"/>
      <c r="J465" s="34"/>
      <c r="K465" s="34"/>
      <c r="L465" s="34"/>
      <c r="M465" s="34"/>
      <c r="N465" s="34"/>
      <c r="O465" s="34"/>
    </row>
    <row r="466" spans="1:15" ht="13" customHeight="1">
      <c r="A466" s="34"/>
      <c r="B466" s="34"/>
      <c r="C466" s="34"/>
      <c r="D466" s="34"/>
      <c r="E466" s="35"/>
      <c r="F466" s="35"/>
      <c r="G466" s="34"/>
      <c r="H466" s="10"/>
      <c r="I466" s="34"/>
      <c r="J466" s="34"/>
      <c r="K466" s="34"/>
      <c r="L466" s="34"/>
      <c r="M466" s="34"/>
      <c r="N466" s="34"/>
      <c r="O466" s="34"/>
    </row>
    <row r="467" spans="1:15" ht="13" customHeight="1">
      <c r="A467" s="34"/>
      <c r="B467" s="34"/>
      <c r="C467" s="34"/>
      <c r="D467" s="34"/>
      <c r="E467" s="35"/>
      <c r="F467" s="35"/>
      <c r="G467" s="34"/>
      <c r="H467" s="10"/>
      <c r="I467" s="34"/>
      <c r="J467" s="34"/>
      <c r="K467" s="34"/>
      <c r="L467" s="34"/>
      <c r="M467" s="34"/>
      <c r="N467" s="34"/>
      <c r="O467" s="34"/>
    </row>
    <row r="468" spans="1:15" ht="13" customHeight="1">
      <c r="A468" s="34"/>
      <c r="B468" s="34"/>
      <c r="C468" s="34"/>
      <c r="D468" s="34"/>
      <c r="E468" s="35"/>
      <c r="F468" s="35"/>
      <c r="G468" s="34"/>
      <c r="H468" s="10"/>
      <c r="I468" s="34"/>
      <c r="J468" s="34"/>
      <c r="K468" s="34"/>
      <c r="L468" s="34"/>
      <c r="M468" s="34"/>
      <c r="N468" s="34"/>
      <c r="O468" s="34"/>
    </row>
    <row r="469" spans="1:15" ht="13" customHeight="1">
      <c r="A469" s="34"/>
      <c r="B469" s="34"/>
      <c r="C469" s="34"/>
      <c r="D469" s="34"/>
      <c r="E469" s="35"/>
      <c r="F469" s="35"/>
      <c r="G469" s="34"/>
      <c r="H469" s="10"/>
      <c r="I469" s="34"/>
      <c r="J469" s="34"/>
      <c r="K469" s="34"/>
      <c r="L469" s="34"/>
      <c r="M469" s="34"/>
      <c r="N469" s="34"/>
      <c r="O469" s="34"/>
    </row>
    <row r="470" spans="1:15" ht="13" customHeight="1">
      <c r="A470" s="10"/>
      <c r="B470" s="10"/>
      <c r="C470" s="10"/>
      <c r="D470" s="10"/>
      <c r="E470" s="32"/>
      <c r="F470" s="10"/>
      <c r="G470" s="10"/>
      <c r="H470" s="10"/>
      <c r="I470" s="10"/>
      <c r="J470" s="10"/>
      <c r="K470" s="10"/>
      <c r="L470" s="10"/>
      <c r="M470" s="10"/>
      <c r="N470" s="10"/>
      <c r="O470" s="10"/>
    </row>
    <row r="471" spans="1:15" ht="13" customHeight="1">
      <c r="A471" s="10"/>
      <c r="B471" s="10"/>
      <c r="C471" s="10"/>
      <c r="D471" s="10"/>
      <c r="E471" s="32"/>
      <c r="F471" s="10"/>
      <c r="G471" s="10"/>
      <c r="H471" s="10"/>
      <c r="I471" s="10"/>
      <c r="J471" s="10"/>
      <c r="K471" s="10"/>
      <c r="L471" s="10"/>
      <c r="M471" s="10"/>
      <c r="N471" s="10"/>
      <c r="O471" s="10"/>
    </row>
    <row r="472" spans="1:15" ht="13" customHeight="1">
      <c r="A472" s="10"/>
      <c r="B472" s="10"/>
      <c r="C472" s="10"/>
      <c r="D472" s="10"/>
      <c r="E472" s="32"/>
      <c r="F472" s="10"/>
      <c r="G472" s="10"/>
      <c r="H472" s="10"/>
      <c r="I472" s="10"/>
      <c r="J472" s="10"/>
      <c r="K472" s="10"/>
      <c r="L472" s="10"/>
      <c r="M472" s="10"/>
      <c r="N472" s="10"/>
      <c r="O472" s="10"/>
    </row>
    <row r="473" spans="1:15" ht="13" customHeight="1">
      <c r="A473" s="10"/>
      <c r="B473" s="10"/>
      <c r="C473" s="10"/>
      <c r="D473" s="10"/>
      <c r="E473" s="32"/>
      <c r="F473" s="10"/>
      <c r="G473" s="10"/>
      <c r="H473" s="10"/>
      <c r="I473" s="10"/>
      <c r="J473" s="10"/>
      <c r="K473" s="10"/>
      <c r="L473" s="10"/>
      <c r="M473" s="10"/>
      <c r="N473" s="10"/>
      <c r="O473" s="10"/>
    </row>
    <row r="474" spans="1:15" ht="13" customHeight="1">
      <c r="A474" s="10"/>
      <c r="B474" s="10"/>
      <c r="C474" s="10"/>
      <c r="D474" s="10"/>
      <c r="E474" s="32"/>
      <c r="F474" s="10"/>
      <c r="G474" s="10"/>
      <c r="H474" s="10"/>
      <c r="I474" s="10"/>
      <c r="J474" s="10"/>
      <c r="K474" s="10"/>
      <c r="L474" s="10"/>
      <c r="M474" s="10"/>
      <c r="N474" s="10"/>
      <c r="O474" s="10"/>
    </row>
    <row r="475" spans="1:15" ht="13" customHeight="1">
      <c r="A475" s="10"/>
      <c r="B475" s="10"/>
      <c r="C475" s="10"/>
      <c r="D475" s="10"/>
      <c r="E475" s="32"/>
      <c r="F475" s="10"/>
      <c r="G475" s="10"/>
      <c r="H475" s="10"/>
      <c r="I475" s="10"/>
      <c r="J475" s="10"/>
      <c r="K475" s="10"/>
      <c r="L475" s="10"/>
      <c r="M475" s="10"/>
      <c r="N475" s="10"/>
      <c r="O475" s="10"/>
    </row>
    <row r="476" spans="1:15" ht="13" customHeight="1">
      <c r="A476" s="10"/>
      <c r="B476" s="10"/>
      <c r="C476" s="10"/>
      <c r="D476" s="10"/>
      <c r="E476" s="32"/>
      <c r="F476" s="10"/>
      <c r="G476" s="10"/>
      <c r="H476" s="10"/>
      <c r="I476" s="10"/>
      <c r="J476" s="10"/>
      <c r="K476" s="10"/>
      <c r="L476" s="10"/>
      <c r="M476" s="10"/>
      <c r="N476" s="10"/>
      <c r="O476" s="10"/>
    </row>
    <row r="477" spans="1:15" ht="13" customHeight="1">
      <c r="A477" s="10"/>
      <c r="B477" s="10"/>
      <c r="C477" s="10"/>
      <c r="D477" s="10"/>
      <c r="E477" s="32"/>
      <c r="F477" s="10"/>
      <c r="G477" s="10"/>
      <c r="H477" s="10"/>
      <c r="I477" s="10"/>
      <c r="J477" s="10"/>
      <c r="K477" s="10"/>
      <c r="L477" s="10"/>
      <c r="M477" s="10"/>
      <c r="N477" s="10"/>
      <c r="O477" s="10"/>
    </row>
    <row r="478" spans="1:15" ht="13" customHeight="1">
      <c r="A478" s="10"/>
      <c r="B478" s="10"/>
      <c r="C478" s="10"/>
      <c r="D478" s="10"/>
      <c r="E478" s="32"/>
      <c r="F478" s="10"/>
      <c r="G478" s="10"/>
      <c r="H478" s="10"/>
      <c r="I478" s="10"/>
      <c r="J478" s="10"/>
      <c r="K478" s="10"/>
      <c r="L478" s="10"/>
      <c r="M478" s="10"/>
      <c r="N478" s="10"/>
      <c r="O478" s="10"/>
    </row>
    <row r="479" spans="1:15" ht="13" customHeight="1">
      <c r="A479" s="10"/>
      <c r="B479" s="10"/>
      <c r="C479" s="10"/>
      <c r="D479" s="10"/>
      <c r="E479" s="32"/>
      <c r="F479" s="10"/>
      <c r="G479" s="10"/>
      <c r="H479" s="10"/>
      <c r="I479" s="10"/>
      <c r="J479" s="10"/>
      <c r="K479" s="10"/>
      <c r="L479" s="10"/>
      <c r="M479" s="10"/>
      <c r="N479" s="10"/>
      <c r="O479" s="10"/>
    </row>
    <row r="480" spans="1:15" ht="13" customHeight="1">
      <c r="A480" s="10"/>
      <c r="B480" s="10"/>
      <c r="C480" s="10"/>
      <c r="D480" s="10"/>
      <c r="E480" s="32"/>
      <c r="F480" s="10"/>
      <c r="G480" s="10"/>
      <c r="H480" s="10"/>
      <c r="I480" s="10"/>
      <c r="J480" s="10"/>
      <c r="K480" s="10"/>
      <c r="L480" s="10"/>
      <c r="M480" s="10"/>
      <c r="N480" s="10"/>
      <c r="O480" s="10"/>
    </row>
    <row r="481" spans="1:15" ht="13" customHeight="1">
      <c r="A481" s="10"/>
      <c r="B481" s="10"/>
      <c r="C481" s="10"/>
      <c r="D481" s="10"/>
      <c r="E481" s="32"/>
      <c r="F481" s="10"/>
      <c r="G481" s="10"/>
      <c r="H481" s="10"/>
      <c r="I481" s="10"/>
      <c r="J481" s="10"/>
      <c r="K481" s="10"/>
      <c r="L481" s="10"/>
      <c r="M481" s="10"/>
      <c r="N481" s="10"/>
      <c r="O481" s="10"/>
    </row>
    <row r="482" spans="1:15" ht="13" customHeight="1">
      <c r="A482" s="10"/>
      <c r="B482" s="10"/>
      <c r="C482" s="10"/>
      <c r="D482" s="10"/>
      <c r="E482" s="32"/>
      <c r="F482" s="10"/>
      <c r="G482" s="10"/>
      <c r="H482" s="10"/>
      <c r="I482" s="10"/>
      <c r="J482" s="10"/>
      <c r="K482" s="10"/>
      <c r="L482" s="10"/>
      <c r="M482" s="10"/>
      <c r="N482" s="10"/>
      <c r="O482" s="10"/>
    </row>
    <row r="483" spans="1:15" ht="13" customHeight="1">
      <c r="A483" s="10"/>
      <c r="B483" s="10"/>
      <c r="C483" s="10"/>
      <c r="D483" s="10"/>
      <c r="E483" s="32"/>
      <c r="F483" s="10"/>
      <c r="G483" s="10"/>
      <c r="H483" s="10"/>
      <c r="I483" s="10"/>
      <c r="J483" s="10"/>
      <c r="K483" s="10"/>
      <c r="L483" s="10"/>
      <c r="M483" s="10"/>
      <c r="N483" s="10"/>
      <c r="O483" s="10"/>
    </row>
    <row r="484" spans="1:15" ht="13" customHeight="1">
      <c r="A484" s="10"/>
      <c r="B484" s="10"/>
      <c r="C484" s="10"/>
      <c r="D484" s="10"/>
      <c r="E484" s="32"/>
      <c r="F484" s="10"/>
      <c r="G484" s="10"/>
      <c r="H484" s="10"/>
      <c r="I484" s="10"/>
      <c r="J484" s="10"/>
      <c r="K484" s="10"/>
      <c r="L484" s="10"/>
      <c r="M484" s="10"/>
      <c r="N484" s="10"/>
      <c r="O484" s="10"/>
    </row>
    <row r="485" spans="1:15" ht="13" customHeight="1">
      <c r="A485" s="10"/>
      <c r="B485" s="10"/>
      <c r="C485" s="10"/>
      <c r="D485" s="10"/>
      <c r="E485" s="32"/>
      <c r="F485" s="10"/>
      <c r="G485" s="10"/>
      <c r="H485" s="10"/>
      <c r="I485" s="10"/>
      <c r="J485" s="10"/>
      <c r="K485" s="10"/>
      <c r="L485" s="10"/>
      <c r="M485" s="10"/>
      <c r="N485" s="10"/>
      <c r="O485" s="10"/>
    </row>
    <row r="486" spans="1:15" ht="13" customHeight="1">
      <c r="A486" s="10"/>
      <c r="B486" s="10"/>
      <c r="C486" s="10"/>
      <c r="D486" s="10"/>
      <c r="E486" s="32"/>
      <c r="F486" s="10"/>
      <c r="G486" s="10"/>
      <c r="H486" s="10"/>
      <c r="I486" s="10"/>
      <c r="J486" s="10"/>
      <c r="K486" s="10"/>
      <c r="L486" s="10"/>
      <c r="M486" s="10"/>
      <c r="N486" s="10"/>
      <c r="O486" s="10"/>
    </row>
    <row r="487" spans="1:15" ht="13" customHeight="1">
      <c r="A487" s="10"/>
      <c r="B487" s="10"/>
      <c r="C487" s="10"/>
      <c r="D487" s="10"/>
      <c r="E487" s="32"/>
      <c r="F487" s="10"/>
      <c r="G487" s="10"/>
      <c r="H487" s="10"/>
      <c r="I487" s="10"/>
      <c r="J487" s="10"/>
      <c r="K487" s="10"/>
      <c r="L487" s="10"/>
      <c r="M487" s="10"/>
      <c r="N487" s="10"/>
      <c r="O487" s="10"/>
    </row>
    <row r="488" spans="1:15" ht="13" customHeight="1">
      <c r="A488" s="10"/>
      <c r="B488" s="10"/>
      <c r="C488" s="10"/>
      <c r="D488" s="10"/>
      <c r="E488" s="32"/>
      <c r="F488" s="10"/>
      <c r="G488" s="10"/>
      <c r="H488" s="10"/>
      <c r="I488" s="10"/>
      <c r="J488" s="10"/>
      <c r="K488" s="10"/>
      <c r="L488" s="10"/>
      <c r="M488" s="10"/>
      <c r="N488" s="10"/>
      <c r="O488" s="10"/>
    </row>
    <row r="489" spans="1:15" ht="13" customHeight="1">
      <c r="A489" s="10"/>
      <c r="B489" s="10"/>
      <c r="C489" s="10"/>
      <c r="D489" s="10"/>
      <c r="E489" s="32"/>
      <c r="F489" s="10"/>
      <c r="G489" s="10"/>
      <c r="H489" s="10"/>
      <c r="I489" s="10"/>
      <c r="J489" s="10"/>
      <c r="K489" s="10"/>
      <c r="L489" s="10"/>
      <c r="M489" s="10"/>
      <c r="N489" s="10"/>
      <c r="O489" s="10"/>
    </row>
    <row r="490" spans="1:15" ht="13" customHeight="1">
      <c r="A490" s="10"/>
      <c r="B490" s="10"/>
      <c r="C490" s="10"/>
      <c r="D490" s="10"/>
      <c r="E490" s="32"/>
      <c r="F490" s="10"/>
      <c r="G490" s="10"/>
      <c r="H490" s="10"/>
      <c r="I490" s="10"/>
      <c r="J490" s="10"/>
      <c r="K490" s="10"/>
      <c r="L490" s="10"/>
      <c r="M490" s="10"/>
      <c r="N490" s="10"/>
      <c r="O490" s="10"/>
    </row>
    <row r="491" spans="1:15" ht="13" customHeight="1">
      <c r="A491" s="10"/>
      <c r="B491" s="10"/>
      <c r="C491" s="10"/>
      <c r="D491" s="10"/>
      <c r="E491" s="32"/>
      <c r="F491" s="10"/>
      <c r="G491" s="10"/>
      <c r="H491" s="10"/>
      <c r="I491" s="10"/>
      <c r="J491" s="10"/>
      <c r="K491" s="10"/>
      <c r="L491" s="10"/>
      <c r="M491" s="10"/>
      <c r="N491" s="10"/>
      <c r="O491" s="10"/>
    </row>
    <row r="492" spans="1:15" ht="13" customHeight="1">
      <c r="A492" s="10"/>
      <c r="B492" s="10"/>
      <c r="C492" s="10"/>
      <c r="D492" s="10"/>
      <c r="E492" s="32"/>
      <c r="F492" s="10"/>
      <c r="G492" s="10"/>
      <c r="H492" s="10"/>
      <c r="I492" s="10"/>
      <c r="J492" s="10"/>
      <c r="K492" s="10"/>
      <c r="L492" s="10"/>
      <c r="M492" s="10"/>
      <c r="N492" s="10"/>
      <c r="O492" s="10"/>
    </row>
    <row r="493" spans="1:15" ht="13" customHeight="1">
      <c r="A493" s="10"/>
      <c r="B493" s="10"/>
      <c r="C493" s="10"/>
      <c r="D493" s="10"/>
      <c r="E493" s="32"/>
      <c r="F493" s="10"/>
      <c r="G493" s="10"/>
      <c r="H493" s="10"/>
      <c r="I493" s="10"/>
      <c r="J493" s="10"/>
      <c r="K493" s="10"/>
      <c r="L493" s="10"/>
      <c r="M493" s="10"/>
      <c r="N493" s="10"/>
      <c r="O493" s="10"/>
    </row>
    <row r="494" spans="1:15" ht="13" customHeight="1">
      <c r="A494" s="10"/>
      <c r="B494" s="10"/>
      <c r="C494" s="10"/>
      <c r="D494" s="10"/>
      <c r="E494" s="32"/>
      <c r="F494" s="10"/>
      <c r="G494" s="10"/>
      <c r="H494" s="10"/>
      <c r="I494" s="10"/>
      <c r="J494" s="10"/>
      <c r="K494" s="10"/>
      <c r="L494" s="10"/>
      <c r="M494" s="10"/>
      <c r="N494" s="10"/>
      <c r="O494" s="10"/>
    </row>
    <row r="495" spans="1:15" ht="13" customHeight="1">
      <c r="A495" s="10"/>
      <c r="B495" s="10"/>
      <c r="C495" s="10"/>
      <c r="D495" s="10"/>
      <c r="E495" s="32"/>
      <c r="F495" s="10"/>
      <c r="G495" s="10"/>
      <c r="H495" s="10"/>
      <c r="I495" s="10"/>
      <c r="J495" s="10"/>
      <c r="K495" s="10"/>
      <c r="L495" s="10"/>
      <c r="M495" s="10"/>
      <c r="N495" s="10"/>
      <c r="O495" s="10"/>
    </row>
    <row r="496" spans="1:15" ht="13" customHeight="1">
      <c r="A496" s="10"/>
      <c r="B496" s="10"/>
      <c r="C496" s="10"/>
      <c r="D496" s="10"/>
      <c r="E496" s="32"/>
      <c r="F496" s="10"/>
      <c r="G496" s="10"/>
      <c r="H496" s="10"/>
      <c r="I496" s="10"/>
      <c r="J496" s="10"/>
      <c r="K496" s="10"/>
      <c r="L496" s="10"/>
      <c r="M496" s="10"/>
      <c r="N496" s="10"/>
      <c r="O496" s="10"/>
    </row>
    <row r="497" spans="1:15" ht="13" customHeight="1">
      <c r="A497" s="10"/>
      <c r="B497" s="10"/>
      <c r="C497" s="10"/>
      <c r="D497" s="10"/>
      <c r="E497" s="32"/>
      <c r="F497" s="10"/>
      <c r="G497" s="10"/>
      <c r="H497" s="10"/>
      <c r="I497" s="10"/>
      <c r="J497" s="10"/>
      <c r="K497" s="10"/>
      <c r="L497" s="10"/>
      <c r="M497" s="10"/>
      <c r="N497" s="10"/>
      <c r="O497" s="10"/>
    </row>
    <row r="498" spans="1:15" ht="13" customHeight="1">
      <c r="A498" s="10"/>
      <c r="B498" s="10"/>
      <c r="C498" s="10"/>
      <c r="D498" s="10"/>
      <c r="E498" s="32"/>
      <c r="F498" s="10"/>
      <c r="G498" s="10"/>
      <c r="H498" s="10"/>
      <c r="I498" s="10"/>
      <c r="J498" s="10"/>
      <c r="K498" s="10"/>
      <c r="L498" s="10"/>
      <c r="M498" s="10"/>
      <c r="N498" s="10"/>
      <c r="O498" s="10"/>
    </row>
    <row r="499" spans="1:15" ht="13" customHeight="1">
      <c r="A499" s="10"/>
      <c r="B499" s="10"/>
      <c r="C499" s="10"/>
      <c r="D499" s="10"/>
      <c r="E499" s="32"/>
      <c r="F499" s="10"/>
      <c r="G499" s="10"/>
      <c r="H499" s="10"/>
      <c r="I499" s="10"/>
      <c r="J499" s="10"/>
      <c r="K499" s="10"/>
      <c r="L499" s="10"/>
      <c r="M499" s="10"/>
      <c r="N499" s="10"/>
      <c r="O499" s="10"/>
    </row>
    <row r="500" spans="1:15" ht="13" customHeight="1">
      <c r="A500" s="10"/>
      <c r="B500" s="10"/>
      <c r="C500" s="10"/>
      <c r="D500" s="10"/>
      <c r="E500" s="32"/>
      <c r="F500" s="10"/>
      <c r="G500" s="10"/>
      <c r="H500" s="10"/>
      <c r="I500" s="10"/>
      <c r="J500" s="10"/>
      <c r="K500" s="10"/>
      <c r="L500" s="10"/>
      <c r="M500" s="10"/>
      <c r="N500" s="10"/>
      <c r="O500" s="10"/>
    </row>
    <row r="501" spans="1:15" ht="13" customHeight="1">
      <c r="A501" s="164"/>
      <c r="B501" s="164"/>
      <c r="C501" s="164"/>
      <c r="D501" s="164"/>
      <c r="E501" s="165"/>
      <c r="F501" s="164"/>
      <c r="G501" s="164"/>
      <c r="H501" s="164"/>
      <c r="I501" s="164"/>
      <c r="J501" s="164"/>
      <c r="K501" s="164"/>
      <c r="L501" s="164"/>
      <c r="M501" s="164"/>
      <c r="N501" s="164"/>
      <c r="O501" s="164"/>
    </row>
    <row r="502" spans="1:15" hidden="1"/>
    <row r="503" spans="1:15" hidden="1"/>
    <row r="504" spans="1:15" hidden="1"/>
    <row r="505" spans="1:15" hidden="1"/>
    <row r="506" spans="1:15" hidden="1"/>
    <row r="507" spans="1:15" hidden="1"/>
    <row r="508" spans="1:15" hidden="1"/>
    <row r="509" spans="1:15" hidden="1"/>
    <row r="510" spans="1:15" hidden="1"/>
    <row r="511" spans="1:15" hidden="1"/>
    <row r="512" spans="1:15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</sheetData>
  <sheetProtection algorithmName="SHA-512" hashValue="pOUHy0zinibMyqG9SM6E2ySu2FmdmVuod5sUGY8VdaZ7+Kk/YJO+GuKrUrVjbbX/Rg2VMzd50sYZOV6i8xZBDg==" saltValue="1u55w7gRuBmTeEA+vtmDKQ==" spinCount="100000" sheet="1" objects="1" scenarios="1" autoFilter="0"/>
  <autoFilter ref="A1:O469" xr:uid="{00000000-0009-0000-0000-000000000000}"/>
  <conditionalFormatting sqref="G2:G501">
    <cfRule type="duplicateValues" dxfId="11" priority="17"/>
  </conditionalFormatting>
  <pageMargins left="0.75" right="0.75" top="1" bottom="1" header="0.5" footer="0.5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EL502"/>
  <sheetViews>
    <sheetView tabSelected="1" zoomScaleNormal="100" zoomScalePageLayoutView="95" workbookViewId="0">
      <pane xSplit="14" ySplit="1" topLeftCell="O2" activePane="bottomRight" state="frozen"/>
      <selection pane="topRight" activeCell="L1" sqref="L1"/>
      <selection pane="bottomLeft" activeCell="A2" sqref="A2"/>
      <selection pane="bottomRight" activeCell="N1" sqref="N1"/>
    </sheetView>
  </sheetViews>
  <sheetFormatPr baseColWidth="10" defaultColWidth="0" defaultRowHeight="13" zeroHeight="1"/>
  <cols>
    <col min="1" max="1" width="3.33203125" style="2" bestFit="1" customWidth="1"/>
    <col min="2" max="2" width="4.5" style="2" customWidth="1"/>
    <col min="3" max="3" width="3.83203125" style="2" bestFit="1" customWidth="1"/>
    <col min="4" max="4" width="7.6640625" style="2" bestFit="1" customWidth="1"/>
    <col min="5" max="5" width="6.5" style="2" bestFit="1" customWidth="1"/>
    <col min="6" max="6" width="6.5" style="2" customWidth="1"/>
    <col min="7" max="7" width="16.33203125" style="2" bestFit="1" customWidth="1"/>
    <col min="8" max="8" width="16.33203125" style="2" customWidth="1"/>
    <col min="9" max="9" width="33.33203125" style="2" customWidth="1"/>
    <col min="10" max="11" width="6.83203125" style="2" bestFit="1" customWidth="1"/>
    <col min="12" max="12" width="6.6640625" style="2" bestFit="1" customWidth="1"/>
    <col min="13" max="13" width="9.33203125" style="2" bestFit="1" customWidth="1"/>
    <col min="14" max="41" width="4.6640625" style="2" customWidth="1"/>
    <col min="42" max="43" width="3.33203125" style="2" customWidth="1"/>
    <col min="44" max="44" width="6.33203125" style="2" customWidth="1"/>
    <col min="45" max="45" width="3.33203125" style="2" customWidth="1"/>
    <col min="46" max="46" width="6.33203125" style="2" customWidth="1"/>
    <col min="47" max="51" width="3.33203125" style="2" customWidth="1"/>
    <col min="52" max="53" width="4.33203125" style="2" customWidth="1"/>
    <col min="54" max="58" width="8.83203125" style="2" customWidth="1"/>
    <col min="59" max="59" width="3.33203125" style="2" customWidth="1"/>
    <col min="60" max="70" width="8.83203125" style="2" customWidth="1"/>
    <col min="71" max="71" width="8.83203125" style="7" customWidth="1"/>
    <col min="72" max="76" width="8.83203125" style="2" customWidth="1"/>
    <col min="77" max="77" width="7.33203125" style="2" customWidth="1"/>
    <col min="78" max="78" width="10.5" style="2" customWidth="1"/>
    <col min="79" max="79" width="7.5" style="2" customWidth="1"/>
    <col min="80" max="80" width="4.5" style="2" customWidth="1"/>
    <col min="81" max="81" width="9.5" style="2" customWidth="1"/>
    <col min="82" max="82" width="2.5" style="2" customWidth="1"/>
    <col min="83" max="83" width="10" style="2" customWidth="1"/>
    <col min="84" max="84" width="3.5" style="2" customWidth="1"/>
    <col min="85" max="85" width="17" style="2" customWidth="1"/>
    <col min="86" max="113" width="2.33203125" style="20" hidden="1" customWidth="1"/>
    <col min="114" max="114" width="3.1640625" style="20" hidden="1" customWidth="1"/>
    <col min="115" max="115" width="2.1640625" style="20" hidden="1" customWidth="1"/>
    <col min="116" max="141" width="3.1640625" style="20" hidden="1" customWidth="1"/>
    <col min="142" max="142" width="7.33203125" style="20" hidden="1" customWidth="1"/>
    <col min="143" max="16384" width="10.83203125" style="20" hidden="1"/>
  </cols>
  <sheetData>
    <row r="1" spans="1:142" s="9" customFormat="1" ht="93" customHeight="1">
      <c r="A1" s="108" t="s">
        <v>97</v>
      </c>
      <c r="B1" s="108" t="s">
        <v>124</v>
      </c>
      <c r="C1" s="108" t="s">
        <v>98</v>
      </c>
      <c r="D1" s="108" t="s">
        <v>99</v>
      </c>
      <c r="E1" s="108" t="s">
        <v>21</v>
      </c>
      <c r="F1" s="108" t="s">
        <v>100</v>
      </c>
      <c r="G1" s="27" t="s">
        <v>101</v>
      </c>
      <c r="H1" s="27" t="s">
        <v>146</v>
      </c>
      <c r="I1" s="108" t="s">
        <v>0</v>
      </c>
      <c r="J1" s="108" t="s">
        <v>121</v>
      </c>
      <c r="K1" s="108" t="s">
        <v>102</v>
      </c>
      <c r="L1" s="108" t="s">
        <v>103</v>
      </c>
      <c r="M1" s="108" t="s">
        <v>104</v>
      </c>
      <c r="N1" s="163"/>
      <c r="O1" s="28">
        <f>+N1</f>
        <v>0</v>
      </c>
      <c r="P1" s="36">
        <f>+O1+1</f>
        <v>1</v>
      </c>
      <c r="Q1" s="28">
        <f>+P1</f>
        <v>1</v>
      </c>
      <c r="R1" s="36">
        <f>+Q1+1</f>
        <v>2</v>
      </c>
      <c r="S1" s="28">
        <f>+R1</f>
        <v>2</v>
      </c>
      <c r="T1" s="36">
        <f>+S1+1</f>
        <v>3</v>
      </c>
      <c r="U1" s="28">
        <f>+T1</f>
        <v>3</v>
      </c>
      <c r="V1" s="36">
        <f>+U1+1</f>
        <v>4</v>
      </c>
      <c r="W1" s="28">
        <f>+V1</f>
        <v>4</v>
      </c>
      <c r="X1" s="36">
        <f>+W1+1</f>
        <v>5</v>
      </c>
      <c r="Y1" s="28">
        <f>+X1</f>
        <v>5</v>
      </c>
      <c r="Z1" s="36">
        <f>+Y1+1</f>
        <v>6</v>
      </c>
      <c r="AA1" s="28">
        <f>+Z1</f>
        <v>6</v>
      </c>
      <c r="AB1" s="38">
        <f>+AA1+1</f>
        <v>7</v>
      </c>
      <c r="AC1" s="39">
        <f>+AB1</f>
        <v>7</v>
      </c>
      <c r="AD1" s="38">
        <f>+AC1+1</f>
        <v>8</v>
      </c>
      <c r="AE1" s="39">
        <f>+AD1</f>
        <v>8</v>
      </c>
      <c r="AF1" s="38">
        <f>+AE1+1</f>
        <v>9</v>
      </c>
      <c r="AG1" s="39">
        <f>+AF1</f>
        <v>9</v>
      </c>
      <c r="AH1" s="38">
        <f>+AG1+1</f>
        <v>10</v>
      </c>
      <c r="AI1" s="39">
        <f>+AH1</f>
        <v>10</v>
      </c>
      <c r="AJ1" s="38">
        <f>+AI1+1</f>
        <v>11</v>
      </c>
      <c r="AK1" s="39">
        <f>+AJ1</f>
        <v>11</v>
      </c>
      <c r="AL1" s="38">
        <f>+AK1+1</f>
        <v>12</v>
      </c>
      <c r="AM1" s="39">
        <f>+AL1</f>
        <v>12</v>
      </c>
      <c r="AN1" s="38">
        <f>+AM1+1</f>
        <v>13</v>
      </c>
      <c r="AO1" s="39">
        <f>+AN1</f>
        <v>13</v>
      </c>
      <c r="AP1" s="108" t="s">
        <v>125</v>
      </c>
      <c r="AQ1" s="108" t="s">
        <v>148</v>
      </c>
      <c r="AR1" s="108" t="s">
        <v>147</v>
      </c>
      <c r="AS1" s="108" t="s">
        <v>126</v>
      </c>
      <c r="AT1" s="108" t="s">
        <v>105</v>
      </c>
      <c r="AU1" s="108" t="s">
        <v>1</v>
      </c>
      <c r="AV1" s="108" t="s">
        <v>2</v>
      </c>
      <c r="AW1" s="108" t="s">
        <v>18</v>
      </c>
      <c r="AX1" s="108" t="s">
        <v>106</v>
      </c>
      <c r="AY1" s="108" t="s">
        <v>107</v>
      </c>
      <c r="AZ1" s="111" t="s">
        <v>108</v>
      </c>
      <c r="BA1" s="112" t="s">
        <v>109</v>
      </c>
      <c r="BB1" s="108" t="s">
        <v>110</v>
      </c>
      <c r="BC1" s="29" t="s">
        <v>111</v>
      </c>
      <c r="BD1" s="111" t="s">
        <v>11</v>
      </c>
      <c r="BE1" s="112" t="s">
        <v>5</v>
      </c>
      <c r="BF1" s="110" t="s">
        <v>112</v>
      </c>
      <c r="BG1" s="30" t="s">
        <v>113</v>
      </c>
      <c r="BH1" s="108" t="s">
        <v>114</v>
      </c>
      <c r="BI1" s="30" t="s">
        <v>115</v>
      </c>
      <c r="BJ1" s="30" t="s">
        <v>116</v>
      </c>
      <c r="BK1" s="30" t="s">
        <v>117</v>
      </c>
      <c r="BL1" s="30" t="s">
        <v>127</v>
      </c>
      <c r="BM1" s="30" t="s">
        <v>10</v>
      </c>
      <c r="BN1" s="30" t="s">
        <v>19</v>
      </c>
      <c r="BO1" s="30" t="s">
        <v>118</v>
      </c>
      <c r="BP1" s="30" t="s">
        <v>12</v>
      </c>
      <c r="BQ1" s="30" t="s">
        <v>128</v>
      </c>
      <c r="BR1" s="30" t="s">
        <v>7</v>
      </c>
      <c r="BS1" s="30" t="s">
        <v>8</v>
      </c>
      <c r="BT1" s="30" t="s">
        <v>9</v>
      </c>
      <c r="BU1" s="30" t="s">
        <v>119</v>
      </c>
      <c r="BV1" s="30" t="s">
        <v>120</v>
      </c>
      <c r="BW1" s="30" t="s">
        <v>129</v>
      </c>
      <c r="BX1" s="30" t="s">
        <v>144</v>
      </c>
      <c r="BY1" s="30" t="s">
        <v>130</v>
      </c>
      <c r="BZ1" s="30" t="s">
        <v>131</v>
      </c>
      <c r="CA1" s="108" t="s">
        <v>13</v>
      </c>
      <c r="CB1" s="30" t="s">
        <v>132</v>
      </c>
      <c r="CC1" s="30" t="s">
        <v>133</v>
      </c>
      <c r="CD1" s="30" t="s">
        <v>134</v>
      </c>
      <c r="CE1" s="108" t="s">
        <v>15</v>
      </c>
      <c r="CF1" s="108" t="s">
        <v>16</v>
      </c>
      <c r="CG1" s="108" t="s">
        <v>17</v>
      </c>
      <c r="CH1" s="169" t="s">
        <v>145</v>
      </c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70" t="s">
        <v>75</v>
      </c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22" t="s">
        <v>82</v>
      </c>
    </row>
    <row r="2" spans="1:142" s="23" customFormat="1" ht="12.75" customHeight="1">
      <c r="A2" s="15" t="str">
        <f>+IF(LEN($I2)&gt;5,1,"")</f>
        <v/>
      </c>
      <c r="B2" s="1" t="str">
        <f>+IF(LEN(I2)&gt;5,'CODIGO PAGO'!$B$28,"")</f>
        <v/>
      </c>
      <c r="C2" s="1" t="str">
        <f>+IF(LEN($I2)&gt;5,BD!D2,"")</f>
        <v/>
      </c>
      <c r="D2" s="168" t="str">
        <f>+IF(LEN($I2)&gt;5,BD!A2,"")</f>
        <v/>
      </c>
      <c r="E2" s="1" t="str">
        <f>+IF(LEN($I2)&gt;5,BD!B2,"")</f>
        <v/>
      </c>
      <c r="F2" s="1" t="str">
        <f>+IF(LEN($I2)&gt;5,BD!C2,"")</f>
        <v/>
      </c>
      <c r="G2" s="141"/>
      <c r="H2" s="141"/>
      <c r="I2" s="1" t="str">
        <f>+IF(LEN(BD!G2)&gt;5,BD!G2,"")</f>
        <v/>
      </c>
      <c r="J2" s="167" t="str">
        <f>+IF(LEN($I2)&gt;5,BD!E2,"")</f>
        <v/>
      </c>
      <c r="K2" s="6" t="str">
        <f>IF(LEN($I2)&gt;5,(COUNTIF(N2:AO2,"D")+COUNTIF(N2:AO2,"DL")+COUNTIF(N2:AO2,"VAC")+COUNTIF(N2:AO2,"PCG")+COUNTIF(N2:AO2,"PDF")*INT(LEFT(B2,1))+COUNTIF(N2:AO2,"PNH")*INT(RIGHT(LEFT(B2,2),1))+COUNTIF(N2:AO2,"PS")*INT(RIGHT(LEFT(B2,3),1))+SUM(N2,P2,R2,T2,V2,X2,Z2,AB2,AD2,AF2,AH2,AJ2,AL2,AN2)),"")</f>
        <v/>
      </c>
      <c r="L2" s="87" t="str">
        <f>+IF(LEN($I2)&gt;5,BD!H2,"")</f>
        <v/>
      </c>
      <c r="M2" s="40" t="str">
        <f>+IF(LEN($I2)&gt;5,TRUNC(L2*K2,2),"")</f>
        <v/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4" t="str">
        <f>+IF(LEN($I2)&gt;5,COUNTIF(N2:AO2,"FI")+COUNTIF(N2:AO2,"FS")+COUNTIF(N2:AO2,"FJ"),"")</f>
        <v/>
      </c>
      <c r="AQ2" s="5" t="str">
        <f>+IF(LEN($I2)&gt;5,COUNTIF(N2:AO2,"DL"),"")</f>
        <v/>
      </c>
      <c r="AR2" s="91" t="str">
        <f>+IF(LEN($I2)&gt;5,IF(D2="MASCOTA",((L2*7)/3.5)*AQ2*2,TRUNC(AQ2*L2*2,2)),"")</f>
        <v/>
      </c>
      <c r="AS2" s="90" t="str">
        <f>+IF(LEN(I2)&gt;5,IF(OR(R2=1,R2="DL",S2&gt;0),1,0)+IF(OR(AF2=1,AF2="DL",AG2&gt;0),1,0),"")</f>
        <v/>
      </c>
      <c r="AT2" s="109" t="str">
        <f>+IF(LEN(I2)&gt;5,IF(D2="MASCOTA",(L2*AS2*0.375),(L2*AS2*0.25)),"")</f>
        <v/>
      </c>
      <c r="AU2" s="4" t="str">
        <f>+IF(LEN(I2)&gt;5,COUNTIF(N2:AO2,"PCG")+COUNTIF(N2:AO2,"PSG")+COUNTIF(N2:AO2,"PDF")+COUNTIF(N2:AO2,"PNH")+COUNTIF(N2:AO2,"PS"),"")</f>
        <v/>
      </c>
      <c r="AV2" s="4" t="str">
        <f>+IF(LEN(I2)&gt;5,COUNTIF(N2:AO2,"IEG")+COUNTIF(N2:AO2,"IPM")+COUNTIF(N2:AO2,"IRT")+COUNTIF(N2:AO2,"IRY"),"")</f>
        <v/>
      </c>
      <c r="AW2" s="4" t="str">
        <f>+IF(LEN(I2)&gt;5,IF(COUNTIF(N2:AO2,"B")&gt;0,1,0),"")</f>
        <v/>
      </c>
      <c r="AX2" s="4" t="str">
        <f>+IF(LEN(I2)&gt;5,IF(AND(J2&gt;=N$1,J2&lt;=AO$1),1,),"")</f>
        <v/>
      </c>
      <c r="AY2" s="89" t="str">
        <f>+IF(LEN(I2)&gt;5,COUNTIF(N2:AO2,"PT"),"")</f>
        <v/>
      </c>
      <c r="AZ2" s="17" t="str">
        <f>+IF(LEN(I2)&gt;5,IF(SUM(O2,Q2,S2,U2,W2,Y2,AA2)&gt;=9,9,SUM(O2,Q2,S2,U2,W2,Y2,AA2))+IF(SUM(AC2,AE2,AG2,AI2,AK2,AM2,AO2)&gt;=9,9,SUM(AC2,AE2,AG2,AI2,AK2,AM2,AO2)),"")</f>
        <v/>
      </c>
      <c r="BA2" s="18" t="str">
        <f>+IF(LEN(I2)&gt;5,IF(SUM(O2,Q2,S2,U2,W2,Y2,AA2)&gt;9,SUM(O2,Q2,S2,U2,W2,Y2,AA2)-9,0)+IF(SUM(AC2,AE2,AG2,AI2,AK2,AM2,AO2)&gt;9,SUM(AC2,AE2,AG2,AI2,AK2,AM2,AO2)-9,0),"")</f>
        <v/>
      </c>
      <c r="BB2" s="19" t="str">
        <f>+IF(LEN(I2)&gt;5,IF(INT(RIGHT(B2,1))=9,0.5*L2*AY2,INT(MID(B2,5,LEN(B2)-4))*L2)+IFERROR(VLOOKUP(I2,AJUSTES!$A$1:$I$50,9,0),0),"")</f>
        <v/>
      </c>
      <c r="BC2" s="12"/>
      <c r="BD2" s="19" t="str">
        <f>+IF(LEN(I2)&gt;5,AZ2*(L2/8)*2,"")</f>
        <v/>
      </c>
      <c r="BE2" s="18" t="str">
        <f>+IF(LEN(I2)&gt;5,BA2*(L2/8)*3,"")</f>
        <v/>
      </c>
      <c r="BF2" s="139" t="str">
        <f>+IF(LEN(I2)&gt;5,BD2+BE2,"")</f>
        <v/>
      </c>
      <c r="BG2" s="106"/>
      <c r="BH2" s="139" t="str">
        <f>+IF(LEN(I2)&gt;5,RIGHT(LEFT(B2,4),1)*L2*BG2,"")</f>
        <v/>
      </c>
      <c r="BI2" s="41"/>
      <c r="BJ2" s="42"/>
      <c r="BK2" s="44"/>
      <c r="BL2" s="142"/>
      <c r="BM2" s="42"/>
      <c r="BN2" s="42"/>
      <c r="BO2" s="42"/>
      <c r="BP2" s="42"/>
      <c r="BQ2" s="42"/>
      <c r="BR2" s="42"/>
      <c r="BS2" s="143"/>
      <c r="BT2" s="37"/>
      <c r="BU2" s="12"/>
      <c r="BV2" s="12"/>
      <c r="BW2" s="12"/>
      <c r="BX2" s="12"/>
      <c r="BY2" s="12"/>
      <c r="BZ2" s="144"/>
      <c r="CA2" s="107" t="str">
        <f>+IF(LEN($I2)&gt;5,IF(BD!F2="N/A","",BD!F2),"")</f>
        <v/>
      </c>
      <c r="CB2" s="21"/>
      <c r="CC2" s="147"/>
      <c r="CD2" s="148"/>
      <c r="CE2" s="8" t="str">
        <f>+IF(LEN(I2)&gt;5,BD!M2,"")</f>
        <v/>
      </c>
      <c r="CF2" s="16" t="str">
        <f>+IF(LEN(I2)&gt;5,BD!N2,"")</f>
        <v/>
      </c>
      <c r="CG2" s="3" t="str">
        <f>+IF(LEN($I2)&gt;5,"CANTIDAD","")</f>
        <v/>
      </c>
      <c r="CH2" s="23" t="str">
        <f>+IF(AND(LEN($I2)&gt;5),IF(AND($J2&gt;N$1,$J2&lt;=$AO$1),1,IF((COUNTIFS(INCAPACIDADES!$C$1:$C$51,$I2,INCAPACIDADES!K$1:K$51,N$1))&gt;0,2,IF(VLOOKUP($C2,BD!$D$1:$F$501,3,0)&gt;N$1,0,3))),"")</f>
        <v/>
      </c>
      <c r="CI2" s="23" t="str">
        <f>+IF(AND(LEN($I2)&gt;5),IF(AND($J2&gt;O$1,$J2&lt;=$AO$1),1,IF((COUNTIFS(INCAPACIDADES!$C$1:$C$51,$I2,INCAPACIDADES!L$1:L$51,O$1))&gt;0,2,IF(VLOOKUP($C2,BD!$D$1:$F$501,3,0)&gt;O$1,0,3))),"")</f>
        <v/>
      </c>
      <c r="CJ2" s="23" t="str">
        <f>+IF(AND(LEN($I2)&gt;5),IF(AND($J2&gt;P$1,$J2&lt;=$AO$1),1,IF((COUNTIFS(INCAPACIDADES!$C$1:$C$51,$I2,INCAPACIDADES!M$1:M$51,P$1))&gt;0,2,IF(VLOOKUP($C2,BD!$D$1:$F$501,3,0)&gt;P$1,0,3))),"")</f>
        <v/>
      </c>
      <c r="CK2" s="23" t="str">
        <f>+IF(AND(LEN($I2)&gt;5),IF(AND($J2&gt;Q$1,$J2&lt;=$AO$1),1,IF((COUNTIFS(INCAPACIDADES!$C$1:$C$51,$I2,INCAPACIDADES!N$1:N$51,Q$1))&gt;0,2,IF(VLOOKUP($C2,BD!$D$1:$F$501,3,0)&gt;Q$1,0,3))),"")</f>
        <v/>
      </c>
      <c r="CL2" s="23" t="str">
        <f>+IF(AND(LEN($I2)&gt;5),IF(AND($J2&gt;R$1,$J2&lt;=$AO$1),1,IF((COUNTIFS(INCAPACIDADES!$C$1:$C$51,$I2,INCAPACIDADES!O$1:O$51,R$1))&gt;0,2,IF(VLOOKUP($C2,BD!$D$1:$F$501,3,0)&gt;R$1,0,3))),"")</f>
        <v/>
      </c>
      <c r="CM2" s="23" t="str">
        <f>+IF(AND(LEN($I2)&gt;5),IF(AND($J2&gt;S$1,$J2&lt;=$AO$1),1,IF((COUNTIFS(INCAPACIDADES!$C$1:$C$51,$I2,INCAPACIDADES!P$1:P$51,S$1))&gt;0,2,IF(VLOOKUP($C2,BD!$D$1:$F$501,3,0)&gt;S$1,0,3))),"")</f>
        <v/>
      </c>
      <c r="CN2" s="23" t="str">
        <f>+IF(AND(LEN($I2)&gt;5),IF(AND($J2&gt;T$1,$J2&lt;=$AO$1),1,IF((COUNTIFS(INCAPACIDADES!$C$1:$C$51,$I2,INCAPACIDADES!Q$1:Q$51,T$1))&gt;0,2,IF(VLOOKUP($C2,BD!$D$1:$F$501,3,0)&gt;T$1,0,3))),"")</f>
        <v/>
      </c>
      <c r="CO2" s="23" t="str">
        <f>+IF(AND(LEN($I2)&gt;5),IF(AND($J2&gt;U$1,$J2&lt;=$AO$1),1,IF((COUNTIFS(INCAPACIDADES!$C$1:$C$51,$I2,INCAPACIDADES!R$1:R$51,U$1))&gt;0,2,IF(VLOOKUP($C2,BD!$D$1:$F$501,3,0)&gt;U$1,0,3))),"")</f>
        <v/>
      </c>
      <c r="CP2" s="23" t="str">
        <f>+IF(AND(LEN($I2)&gt;5),IF(AND($J2&gt;V$1,$J2&lt;=$AO$1),1,IF((COUNTIFS(INCAPACIDADES!$C$1:$C$51,$I2,INCAPACIDADES!S$1:S$51,V$1))&gt;0,2,IF(VLOOKUP($C2,BD!$D$1:$F$501,3,0)&gt;V$1,0,3))),"")</f>
        <v/>
      </c>
      <c r="CQ2" s="23" t="str">
        <f>+IF(AND(LEN($I2)&gt;5),IF(AND($J2&gt;W$1,$J2&lt;=$AO$1),1,IF((COUNTIFS(INCAPACIDADES!$C$1:$C$51,$I2,INCAPACIDADES!T$1:T$51,W$1))&gt;0,2,IF(VLOOKUP($C2,BD!$D$1:$F$501,3,0)&gt;W$1,0,3))),"")</f>
        <v/>
      </c>
      <c r="CR2" s="23" t="str">
        <f>+IF(AND(LEN($I2)&gt;5),IF(AND($J2&gt;X$1,$J2&lt;=$AO$1),1,IF((COUNTIFS(INCAPACIDADES!$C$1:$C$51,$I2,INCAPACIDADES!U$1:U$51,X$1))&gt;0,2,IF(VLOOKUP($C2,BD!$D$1:$F$501,3,0)&gt;X$1,0,3))),"")</f>
        <v/>
      </c>
      <c r="CS2" s="23" t="str">
        <f>+IF(AND(LEN($I2)&gt;5),IF(AND($J2&gt;Y$1,$J2&lt;=$AO$1),1,IF((COUNTIFS(INCAPACIDADES!$C$1:$C$51,$I2,INCAPACIDADES!V$1:V$51,Y$1))&gt;0,2,IF(VLOOKUP($C2,BD!$D$1:$F$501,3,0)&gt;Y$1,0,3))),"")</f>
        <v/>
      </c>
      <c r="CT2" s="23" t="str">
        <f>+IF(AND(LEN($I2)&gt;5),IF(AND($J2&gt;Z$1,$J2&lt;=$AO$1),1,IF((COUNTIFS(INCAPACIDADES!$C$1:$C$51,$I2,INCAPACIDADES!W$1:W$51,Z$1))&gt;0,2,IF(VLOOKUP($C2,BD!$D$1:$F$501,3,0)&gt;Z$1,0,3))),"")</f>
        <v/>
      </c>
      <c r="CU2" s="23" t="str">
        <f>+IF(AND(LEN($I2)&gt;5),IF(AND($J2&gt;AA$1,$J2&lt;=$AO$1),1,IF((COUNTIFS(INCAPACIDADES!$C$1:$C$51,$I2,INCAPACIDADES!X$1:X$51,AA$1))&gt;0,2,IF(VLOOKUP($C2,BD!$D$1:$F$501,3,0)&gt;AA$1,0,3))),"")</f>
        <v/>
      </c>
      <c r="CV2" s="23" t="str">
        <f>+IF(AND(LEN($I2)&gt;5),IF(AND($J2&gt;AB$1,$J2&lt;=$AO$1),1,IF((COUNTIFS(INCAPACIDADES!$C$1:$C$51,$I2,INCAPACIDADES!Y$1:Y$51,AB$1))&gt;0,2,IF(VLOOKUP($C2,BD!$D$1:$F$501,3,0)&gt;AB$1,0,3))),"")</f>
        <v/>
      </c>
      <c r="CW2" s="23" t="str">
        <f>+IF(AND(LEN($I2)&gt;5),IF(AND($J2&gt;AC$1,$J2&lt;=$AO$1),1,IF((COUNTIFS(INCAPACIDADES!$C$1:$C$51,$I2,INCAPACIDADES!Z$1:Z$51,AC$1))&gt;0,2,IF(VLOOKUP($C2,BD!$D$1:$F$501,3,0)&gt;AC$1,0,3))),"")</f>
        <v/>
      </c>
      <c r="CX2" s="23" t="str">
        <f>+IF(AND(LEN($I2)&gt;5),IF(AND($J2&gt;AD$1,$J2&lt;=$AO$1),1,IF((COUNTIFS(INCAPACIDADES!$C$1:$C$51,$I2,INCAPACIDADES!AA$1:AA$51,AD$1))&gt;0,2,IF(VLOOKUP($C2,BD!$D$1:$F$501,3,0)&gt;AD$1,0,3))),"")</f>
        <v/>
      </c>
      <c r="CY2" s="23" t="str">
        <f>+IF(AND(LEN($I2)&gt;5),IF(AND($J2&gt;AE$1,$J2&lt;=$AO$1),1,IF((COUNTIFS(INCAPACIDADES!$C$1:$C$51,$I2,INCAPACIDADES!AB$1:AB$51,AE$1))&gt;0,2,IF(VLOOKUP($C2,BD!$D$1:$F$501,3,0)&gt;AE$1,0,3))),"")</f>
        <v/>
      </c>
      <c r="CZ2" s="23" t="str">
        <f>+IF(AND(LEN($I2)&gt;5),IF(AND($J2&gt;AF$1,$J2&lt;=$AO$1),1,IF((COUNTIFS(INCAPACIDADES!$C$1:$C$51,$I2,INCAPACIDADES!AC$1:AC$51,AF$1))&gt;0,2,IF(VLOOKUP($C2,BD!$D$1:$F$501,3,0)&gt;AF$1,0,3))),"")</f>
        <v/>
      </c>
      <c r="DA2" s="23" t="str">
        <f>+IF(AND(LEN($I2)&gt;5),IF(AND($J2&gt;AG$1,$J2&lt;=$AO$1),1,IF((COUNTIFS(INCAPACIDADES!$C$1:$C$51,$I2,INCAPACIDADES!AD$1:AD$51,AG$1))&gt;0,2,IF(VLOOKUP($C2,BD!$D$1:$F$501,3,0)&gt;AG$1,0,3))),"")</f>
        <v/>
      </c>
      <c r="DB2" s="23" t="str">
        <f>+IF(AND(LEN($I2)&gt;5),IF(AND($J2&gt;AH$1,$J2&lt;=$AO$1),1,IF((COUNTIFS(INCAPACIDADES!$C$1:$C$51,$I2,INCAPACIDADES!AE$1:AE$51,AH$1))&gt;0,2,IF(VLOOKUP($C2,BD!$D$1:$F$501,3,0)&gt;AH$1,0,3))),"")</f>
        <v/>
      </c>
      <c r="DC2" s="23" t="str">
        <f>+IF(AND(LEN($I2)&gt;5),IF(AND($J2&gt;AI$1,$J2&lt;=$AO$1),1,IF((COUNTIFS(INCAPACIDADES!$C$1:$C$51,$I2,INCAPACIDADES!AF$1:AF$51,AI$1))&gt;0,2,IF(VLOOKUP($C2,BD!$D$1:$F$501,3,0)&gt;AI$1,0,3))),"")</f>
        <v/>
      </c>
      <c r="DD2" s="23" t="str">
        <f>+IF(AND(LEN($I2)&gt;5),IF(AND($J2&gt;AJ$1,$J2&lt;=$AO$1),1,IF((COUNTIFS(INCAPACIDADES!$C$1:$C$51,$I2,INCAPACIDADES!AG$1:AG$51,AJ$1))&gt;0,2,IF(VLOOKUP($C2,BD!$D$1:$F$501,3,0)&gt;AJ$1,0,3))),"")</f>
        <v/>
      </c>
      <c r="DE2" s="23" t="str">
        <f>+IF(AND(LEN($I2)&gt;5),IF(AND($J2&gt;AK$1,$J2&lt;=$AO$1),1,IF((COUNTIFS(INCAPACIDADES!$C$1:$C$51,$I2,INCAPACIDADES!AH$1:AH$51,AK$1))&gt;0,2,IF(VLOOKUP($C2,BD!$D$1:$F$501,3,0)&gt;AK$1,0,3))),"")</f>
        <v/>
      </c>
      <c r="DF2" s="23" t="str">
        <f>+IF(AND(LEN($I2)&gt;5),IF(AND($J2&gt;AL$1,$J2&lt;=$AO$1),1,IF((COUNTIFS(INCAPACIDADES!$C$1:$C$51,$I2,INCAPACIDADES!AI$1:AI$51,AL$1))&gt;0,2,IF(VLOOKUP($C2,BD!$D$1:$F$501,3,0)&gt;AL$1,0,3))),"")</f>
        <v/>
      </c>
      <c r="DG2" s="23" t="str">
        <f>+IF(AND(LEN($I2)&gt;5),IF(AND($J2&gt;AM$1,$J2&lt;=$AO$1),1,IF((COUNTIFS(INCAPACIDADES!$C$1:$C$51,$I2,INCAPACIDADES!AJ$1:AJ$51,AM$1))&gt;0,2,IF(VLOOKUP($C2,BD!$D$1:$F$501,3,0)&gt;AM$1,0,3))),"")</f>
        <v/>
      </c>
      <c r="DH2" s="23" t="str">
        <f>+IF(AND(LEN($I2)&gt;5),IF(AND($J2&gt;AN$1,$J2&lt;=$AO$1),1,IF((COUNTIFS(INCAPACIDADES!$C$1:$C$51,$I2,INCAPACIDADES!AK$1:AK$51,AN$1))&gt;0,2,IF(VLOOKUP($C2,BD!$D$1:$F$501,3,0)&gt;AN$1,0,3))),"")</f>
        <v/>
      </c>
      <c r="DI2" s="23" t="str">
        <f>+IF(AND(LEN($I2)&gt;5),IF(AND($J2&gt;AO$1,$J2&lt;=$AO$1),1,IF((COUNTIFS(INCAPACIDADES!$C$1:$C$51,$I2,INCAPACIDADES!AL$1:AL$51,AO$1))&gt;0,2,IF(VLOOKUP($C2,BD!$D$1:$F$501,3,0)&gt;AO$1,0,3))),"")</f>
        <v/>
      </c>
      <c r="DJ2" s="23" t="str">
        <f>+IF(LEN($I2)&gt;5,IF(ISERROR(VLOOKUP(N2,'CODIGO PAGO'!$B$2:$B$20,1,0)),1,IF(OR(AND(CH2=1,N2&lt;&gt;"N"),AND(CH2=3,N2&lt;&gt;"B"),AND(CH2=2,LEFT(TRIM(N2),1)&lt;&gt;"I")),1,IF(OR(AND(CH2=0,N2="N"),AND(CH2=0,N2="B"),AND(CH2=0,LEFT(TRIM(N2),1)="I")),1,0))),"")</f>
        <v/>
      </c>
      <c r="DK2" s="23" t="str">
        <f t="shared" ref="DK2" si="0">IF(LEN($I2)&gt;5,IF(AND(CI2=0,OR(ISNUMBER(O2),LEN(O2)=0)),0,IF(OR(ISBLANK(O2),LEN(TRIM(O2))=0),0,1)),"")</f>
        <v/>
      </c>
      <c r="DL2" s="23" t="str">
        <f>+IF(LEN($I2)&gt;5,IF(ISERROR(VLOOKUP(P2,'CODIGO PAGO'!$B$2:$B$20,1,0)),1,IF(OR(AND(CJ2=1,P2&lt;&gt;"N"),AND(CJ2=3,P2&lt;&gt;"B"),AND(CJ2=2,LEFT(TRIM(P2),1)&lt;&gt;"I")),1,IF(OR(AND(CJ2=0,P2="N"),AND(CJ2=0,P2="B"),AND(CJ2=0,LEFT(TRIM(P2),1)="I")),1,0))),"")</f>
        <v/>
      </c>
      <c r="DM2" s="23" t="str">
        <f t="shared" ref="DM2" si="1">IF(LEN($I2)&gt;5,IF(AND(CK2=0,OR(ISNUMBER(Q2),LEN(Q2)=0)),0,IF(OR(ISBLANK(Q2),LEN(TRIM(Q2))=0),0,1)),"")</f>
        <v/>
      </c>
      <c r="DN2" s="23" t="str">
        <f>+IF(LEN($I2)&gt;5,IF(ISERROR(VLOOKUP(R2,'CODIGO PAGO'!$B$2:$B$20,1,0)),1,IF(OR(AND(CL2=1,R2&lt;&gt;"N"),AND(CL2=3,R2&lt;&gt;"B"),AND(CL2=2,LEFT(TRIM(R2),1)&lt;&gt;"I")),1,IF(OR(AND(CL2=0,R2="N"),AND(CL2=0,R2="B"),AND(CL2=0,LEFT(TRIM(R2),1)="I")),1,0))),"")</f>
        <v/>
      </c>
      <c r="DO2" s="23" t="str">
        <f t="shared" ref="DO2" si="2">IF(LEN($I2)&gt;5,IF(AND(CM2=0,OR(ISNUMBER(S2),LEN(S2)=0)),0,IF(OR(ISBLANK(S2),LEN(TRIM(S2))=0),0,1)),"")</f>
        <v/>
      </c>
      <c r="DP2" s="23" t="str">
        <f>+IF(LEN($I2)&gt;5,IF(ISERROR(VLOOKUP(T2,'CODIGO PAGO'!$B$2:$B$20,1,0)),1,IF(OR(AND(CN2=1,T2&lt;&gt;"N"),AND(CN2=3,T2&lt;&gt;"B"),AND(CN2=2,LEFT(TRIM(T2),1)&lt;&gt;"I")),1,IF(OR(AND(CN2=0,T2="N"),AND(CN2=0,T2="B"),AND(CN2=0,LEFT(TRIM(T2),1)="I")),1,0))),"")</f>
        <v/>
      </c>
      <c r="DQ2" s="23" t="str">
        <f t="shared" ref="DQ2" si="3">IF(LEN($I2)&gt;5,IF(AND(CO2=0,OR(ISNUMBER(U2),LEN(U2)=0)),0,IF(OR(ISBLANK(U2),LEN(TRIM(U2))=0),0,1)),"")</f>
        <v/>
      </c>
      <c r="DR2" s="23" t="str">
        <f>+IF(LEN($I2)&gt;5,IF(ISERROR(VLOOKUP(V2,'CODIGO PAGO'!$B$2:$B$20,1,0)),1,IF(OR(AND(CP2=1,V2&lt;&gt;"N"),AND(CP2=3,V2&lt;&gt;"B"),AND(CP2=2,LEFT(TRIM(V2),1)&lt;&gt;"I")),1,IF(OR(AND(CP2=0,V2="N"),AND(CP2=0,V2="B"),AND(CP2=0,LEFT(TRIM(V2),1)="I")),1,0))),"")</f>
        <v/>
      </c>
      <c r="DS2" s="23" t="str">
        <f t="shared" ref="DS2" si="4">IF(LEN($I2)&gt;5,IF(AND(CQ2=0,OR(ISNUMBER(W2),LEN(W2)=0)),0,IF(OR(ISBLANK(W2),LEN(TRIM(W2))=0),0,1)),"")</f>
        <v/>
      </c>
      <c r="DT2" s="23" t="str">
        <f>+IF(LEN($I2)&gt;5,IF(ISERROR(VLOOKUP(X2,'CODIGO PAGO'!$B$2:$B$20,1,0)),1,IF(OR(AND(CR2=1,X2&lt;&gt;"N"),AND(CR2=3,X2&lt;&gt;"B"),AND(CR2=2,LEFT(TRIM(X2),1)&lt;&gt;"I")),1,IF(OR(AND(CR2=0,X2="N"),AND(CR2=0,X2="B"),AND(CR2=0,LEFT(TRIM(X2),1)="I")),1,0))),"")</f>
        <v/>
      </c>
      <c r="DU2" s="23" t="str">
        <f t="shared" ref="DU2" si="5">IF(LEN($I2)&gt;5,IF(AND(CS2=0,OR(ISNUMBER(Y2),LEN(Y2)=0)),0,IF(OR(ISBLANK(Y2),LEN(TRIM(Y2))=0),0,1)),"")</f>
        <v/>
      </c>
      <c r="DV2" s="23" t="str">
        <f>+IF(LEN($I2)&gt;5,IF(ISERROR(VLOOKUP(Z2,'CODIGO PAGO'!$B$2:$B$20,1,0)),1,IF(OR(AND(CT2=1,Z2&lt;&gt;"N"),AND(CT2=3,Z2&lt;&gt;"B"),AND(CT2=2,LEFT(TRIM(Z2),1)&lt;&gt;"I")),1,IF(OR(AND(CT2=0,Z2="N"),AND(CT2=0,Z2="B"),AND(CT2=0,LEFT(TRIM(Z2),1)="I")),1,0))),"")</f>
        <v/>
      </c>
      <c r="DW2" s="23" t="str">
        <f t="shared" ref="DW2" si="6">IF(LEN($I2)&gt;5,IF(AND(CU2=0,OR(ISNUMBER(AA2),LEN(AA2)=0)),0,IF(OR(ISBLANK(AA2),LEN(TRIM(AA2))=0),0,1)),"")</f>
        <v/>
      </c>
      <c r="DX2" s="23" t="str">
        <f>+IF(LEN($I2)&gt;5,IF(ISERROR(VLOOKUP(AB2,'CODIGO PAGO'!$B$2:$B$20,1,0)),1,IF(OR(AND(CV2=1,AB2&lt;&gt;"N"),AND(CV2=3,AB2&lt;&gt;"B"),AND(CV2=2,LEFT(TRIM(AB2),1)&lt;&gt;"I")),1,IF(OR(AND(CV2=0,AB2="N"),AND(CV2=0,AB2="B"),AND(CV2=0,LEFT(TRIM(AB2),1)="I")),1,0))),"")</f>
        <v/>
      </c>
      <c r="DY2" s="23" t="str">
        <f t="shared" ref="DY2" si="7">IF(LEN($I2)&gt;5,IF(AND(CW2=0,OR(ISNUMBER(AC2),LEN(AC2)=0)),0,IF(OR(ISBLANK(AC2),LEN(TRIM(AC2))=0),0,1)),"")</f>
        <v/>
      </c>
      <c r="DZ2" s="23" t="str">
        <f>+IF(LEN($I2)&gt;5,IF(ISERROR(VLOOKUP(AD2,'CODIGO PAGO'!$B$2:$B$20,1,0)),1,IF(OR(AND(CX2=1,AD2&lt;&gt;"N"),AND(CX2=3,AD2&lt;&gt;"B"),AND(CX2=2,LEFT(TRIM(AD2),1)&lt;&gt;"I")),1,IF(OR(AND(CX2=0,AD2="N"),AND(CX2=0,AD2="B"),AND(CX2=0,LEFT(TRIM(AD2),1)="I")),1,0))),"")</f>
        <v/>
      </c>
      <c r="EA2" s="23" t="str">
        <f t="shared" ref="EA2" si="8">IF(LEN($I2)&gt;5,IF(AND(CY2=0,OR(ISNUMBER(AE2),LEN(AE2)=0)),0,IF(OR(ISBLANK(AE2),LEN(TRIM(AE2))=0),0,1)),"")</f>
        <v/>
      </c>
      <c r="EB2" s="23" t="str">
        <f>+IF(LEN($I2)&gt;5,IF(ISERROR(VLOOKUP(AF2,'CODIGO PAGO'!$B$2:$B$20,1,0)),1,IF(OR(AND(CZ2=1,AF2&lt;&gt;"N"),AND(CZ2=3,AF2&lt;&gt;"B"),AND(CZ2=2,LEFT(TRIM(AF2),1)&lt;&gt;"I")),1,IF(OR(AND(CZ2=0,AF2="N"),AND(CZ2=0,AF2="B"),AND(CZ2=0,LEFT(TRIM(AF2),1)="I")),1,0))),"")</f>
        <v/>
      </c>
      <c r="EC2" s="23" t="str">
        <f t="shared" ref="EC2" si="9">IF(LEN($I2)&gt;5,IF(AND(DA2=0,OR(ISNUMBER(AG2),LEN(AG2)=0)),0,IF(OR(ISBLANK(AG2),LEN(TRIM(AG2))=0),0,1)),"")</f>
        <v/>
      </c>
      <c r="ED2" s="23" t="str">
        <f>+IF(LEN($I2)&gt;5,IF(ISERROR(VLOOKUP(AH2,'CODIGO PAGO'!$B$2:$B$20,1,0)),1,IF(OR(AND(DB2=1,AH2&lt;&gt;"N"),AND(DB2=3,AH2&lt;&gt;"B"),AND(DB2=2,LEFT(TRIM(AH2),1)&lt;&gt;"I")),1,IF(OR(AND(DB2=0,AH2="N"),AND(DB2=0,AH2="B"),AND(DB2=0,LEFT(TRIM(AH2),1)="I")),1,0))),"")</f>
        <v/>
      </c>
      <c r="EE2" s="23" t="str">
        <f t="shared" ref="EE2" si="10">IF(LEN($I2)&gt;5,IF(AND(DC2=0,OR(ISNUMBER(AI2),LEN(AI2)=0)),0,IF(OR(ISBLANK(AI2),LEN(TRIM(AI2))=0),0,1)),"")</f>
        <v/>
      </c>
      <c r="EF2" s="23" t="str">
        <f>+IF(LEN($I2)&gt;5,IF(ISERROR(VLOOKUP(AJ2,'CODIGO PAGO'!$B$2:$B$20,1,0)),1,IF(OR(AND(DD2=1,AJ2&lt;&gt;"N"),AND(DD2=3,AJ2&lt;&gt;"B"),AND(DD2=2,LEFT(TRIM(AJ2),1)&lt;&gt;"I")),1,IF(OR(AND(DD2=0,AJ2="N"),AND(DD2=0,AJ2="B"),AND(DD2=0,LEFT(TRIM(AJ2),1)="I")),1,0))),"")</f>
        <v/>
      </c>
      <c r="EG2" s="23" t="str">
        <f t="shared" ref="EG2" si="11">IF(LEN($I2)&gt;5,IF(AND(DE2=0,OR(ISNUMBER(AK2),LEN(AK2)=0)),0,IF(OR(ISBLANK(AK2),LEN(TRIM(AK2))=0),0,1)),"")</f>
        <v/>
      </c>
      <c r="EH2" s="23" t="str">
        <f>+IF(LEN($I2)&gt;5,IF(ISERROR(VLOOKUP(AL2,'CODIGO PAGO'!$B$2:$B$20,1,0)),1,IF(OR(AND(DF2=1,AL2&lt;&gt;"N"),AND(DF2=3,AL2&lt;&gt;"B"),AND(DF2=2,LEFT(TRIM(AL2),1)&lt;&gt;"I")),1,IF(OR(AND(DF2=0,AL2="N"),AND(DF2=0,AL2="B"),AND(DF2=0,LEFT(TRIM(AL2),1)="I")),1,0))),"")</f>
        <v/>
      </c>
      <c r="EI2" s="23" t="str">
        <f t="shared" ref="EI2" si="12">IF(LEN($I2)&gt;5,IF(AND(DG2=0,OR(ISNUMBER(AM2),LEN(AM2)=0)),0,IF(OR(ISBLANK(AM2),LEN(TRIM(AM2))=0),0,1)),"")</f>
        <v/>
      </c>
      <c r="EJ2" s="23" t="str">
        <f>+IF(LEN($I2)&gt;5,IF(ISERROR(VLOOKUP(AN2,'CODIGO PAGO'!$B$2:$B$20,1,0)),1,IF(OR(AND(DH2=1,AN2&lt;&gt;"N"),AND(DH2=3,AN2&lt;&gt;"B"),AND(DH2=2,LEFT(TRIM(AN2),1)&lt;&gt;"I")),1,IF(OR(AND(DH2=0,AN2="N"),AND(DH2=0,AN2="B"),AND(DH2=0,LEFT(TRIM(AN2),1)="I")),1,0))),"")</f>
        <v/>
      </c>
      <c r="EK2" s="23" t="str">
        <f t="shared" ref="EK2" si="13">IF(LEN($I2)&gt;5,IF(AND(DI2=0,OR(ISNUMBER(AO2),LEN(AO2)=0)),0,IF(OR(ISBLANK(AO2),LEN(TRIM(AO2))=0),0,1)),"")</f>
        <v/>
      </c>
      <c r="EL2" s="24" t="str">
        <f>+IF(LEN($I2)&gt;5,IF(COUNTIF(DJ2:EK2,1)&gt;0,1,0),"")</f>
        <v/>
      </c>
    </row>
    <row r="3" spans="1:142" s="23" customFormat="1" ht="12.75" customHeight="1">
      <c r="A3" s="15" t="str">
        <f t="shared" ref="A3:A66" si="14">+IF(LEN($I3)&gt;5,1,"")</f>
        <v/>
      </c>
      <c r="B3" s="1" t="str">
        <f>+IF(LEN(I3)&gt;5,'CODIGO PAGO'!$B$28,"")</f>
        <v/>
      </c>
      <c r="C3" s="1" t="str">
        <f>+IF(LEN($I3)&gt;5,BD!D3,"")</f>
        <v/>
      </c>
      <c r="D3" s="168" t="str">
        <f>+IF(LEN($I3)&gt;5,BD!A3,"")</f>
        <v/>
      </c>
      <c r="E3" s="1" t="str">
        <f>+IF(LEN($I3)&gt;5,BD!B3,"")</f>
        <v/>
      </c>
      <c r="F3" s="1" t="str">
        <f>+IF(LEN($I3)&gt;5,BD!C3,"")</f>
        <v/>
      </c>
      <c r="G3" s="141"/>
      <c r="H3" s="141"/>
      <c r="I3" s="1" t="str">
        <f>+IF(LEN(BD!G3)&gt;5,BD!G3,"")</f>
        <v/>
      </c>
      <c r="J3" s="167" t="str">
        <f>+IF(LEN($I3)&gt;5,BD!E3,"")</f>
        <v/>
      </c>
      <c r="K3" s="6" t="str">
        <f t="shared" ref="K3:K66" si="15">IF(LEN($I3)&gt;5,(COUNTIF(N3:AO3,"D")+COUNTIF(N3:AO3,"DL")+COUNTIF(N3:AO3,"VAC")+COUNTIF(N3:AO3,"PCG")+COUNTIF(N3:AO3,"PDF")*INT(LEFT(B3,1))+COUNTIF(N3:AO3,"PNH")*INT(RIGHT(LEFT(B3,2),1))+COUNTIF(N3:AO3,"PS")*INT(RIGHT(LEFT(B3,3),1))+SUM(N3,P3,R3,T3,V3,X3,Z3,AB3,AD3,AF3,AH3,AJ3,AL3,AN3)),"")</f>
        <v/>
      </c>
      <c r="L3" s="87" t="str">
        <f>+IF(LEN($I3)&gt;5,BD!H3,"")</f>
        <v/>
      </c>
      <c r="M3" s="40" t="str">
        <f t="shared" ref="M3:M66" si="16">+IF(LEN($I3)&gt;5,TRUNC(L3*K3,2),"")</f>
        <v/>
      </c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4" t="str">
        <f t="shared" ref="AP3:AP66" si="17">+IF(LEN($I3)&gt;5,COUNTIF(N3:AO3,"FI")+COUNTIF(N3:AO3,"FS")+COUNTIF(N3:AO3,"FJ"),"")</f>
        <v/>
      </c>
      <c r="AQ3" s="5" t="str">
        <f t="shared" ref="AQ3:AQ66" si="18">+IF(LEN($I3)&gt;5,COUNTIF(N3:AO3,"DL"),"")</f>
        <v/>
      </c>
      <c r="AR3" s="91" t="str">
        <f t="shared" ref="AR3:AR66" si="19">+IF(LEN($I3)&gt;5,IF(D3="MASCOTA",((L3*7)/3.5)*AQ3*2,TRUNC(AQ3*L3*2,2)),"")</f>
        <v/>
      </c>
      <c r="AS3" s="5" t="str">
        <f t="shared" ref="AS3:AS66" si="20">+IF(LEN(I3)&gt;5,IF(OR(R3=1,R3="DL",S3&gt;0),1,0)+IF(OR(AF3=1,AF3="DL",AG3&gt;0),1,0),"")</f>
        <v/>
      </c>
      <c r="AT3" s="91" t="str">
        <f t="shared" ref="AT3:AT66" si="21">+IF(LEN(I3)&gt;5,IF(D3="MASCOTA",(L3*AS3*0.375),(L3*AS3*0.25)),"")</f>
        <v/>
      </c>
      <c r="AU3" s="4" t="str">
        <f t="shared" ref="AU3:AU66" si="22">+IF(LEN(I3)&gt;5,COUNTIF(N3:AO3,"PCG")+COUNTIF(N3:AO3,"PSG")+COUNTIF(N3:AO3,"PDF")+COUNTIF(N3:AO3,"PNH")+COUNTIF(N3:AO3,"PS"),"")</f>
        <v/>
      </c>
      <c r="AV3" s="4" t="str">
        <f t="shared" ref="AV3:AV66" si="23">+IF(LEN(I3)&gt;5,COUNTIF(N3:AO3,"IEG")+COUNTIF(N3:AO3,"IPM")+COUNTIF(N3:AO3,"IRT")+COUNTIF(N3:AO3,"IRY"),"")</f>
        <v/>
      </c>
      <c r="AW3" s="4" t="str">
        <f t="shared" ref="AW3:AW66" si="24">+IF(LEN(I3)&gt;5,IF(COUNTIF(N3:AO3,"B")&gt;0,1,0),"")</f>
        <v/>
      </c>
      <c r="AX3" s="4" t="str">
        <f t="shared" ref="AX3:AX66" si="25">+IF(LEN(I3)&gt;5,IF(AND(J3&gt;=N$1,J3&lt;=AO$1),1,),"")</f>
        <v/>
      </c>
      <c r="AY3" s="88" t="str">
        <f t="shared" ref="AY3:AY66" si="26">+IF(LEN(I3)&gt;5,COUNTIF(N3:AO3,"PT"),"")</f>
        <v/>
      </c>
      <c r="AZ3" s="17" t="str">
        <f t="shared" ref="AZ3:AZ66" si="27">+IF(LEN(I3)&gt;5,IF(SUM(O3,Q3,S3,U3,W3,Y3,AA3)&gt;=9,9,SUM(O3,Q3,S3,U3,W3,Y3,AA3))+IF(SUM(AC3,AE3,AG3,AI3,AK3,AM3,AO3)&gt;=9,9,SUM(AC3,AE3,AG3,AI3,AK3,AM3,AO3)),"")</f>
        <v/>
      </c>
      <c r="BA3" s="18" t="str">
        <f t="shared" ref="BA3:BA66" si="28">+IF(LEN(I3)&gt;5,IF(SUM(O3,Q3,S3,U3,W3,Y3,AA3)&gt;9,SUM(O3,Q3,S3,U3,W3,Y3,AA3)-9,0)+IF(SUM(AC3,AE3,AG3,AI3,AK3,AM3,AO3)&gt;9,SUM(AC3,AE3,AG3,AI3,AK3,AM3,AO3)-9,0),"")</f>
        <v/>
      </c>
      <c r="BB3" s="19" t="str">
        <f>+IF(LEN(I3)&gt;5,IF(INT(RIGHT(B3,1))=9,0.5*L3*AY3,INT(MID(B3,5,LEN(B3)-4))*L3)+IFERROR(VLOOKUP(I3,AJUSTES!$A$1:$I$50,9,0),0),"")</f>
        <v/>
      </c>
      <c r="BC3" s="12"/>
      <c r="BD3" s="19" t="str">
        <f t="shared" ref="BD3:BD66" si="29">+IF(LEN(I3)&gt;5,AZ3*(L3/8)*2,"")</f>
        <v/>
      </c>
      <c r="BE3" s="18" t="str">
        <f t="shared" ref="BE3:BE66" si="30">+IF(LEN(I3)&gt;5,BA3*(L3/8)*3,"")</f>
        <v/>
      </c>
      <c r="BF3" s="139" t="str">
        <f t="shared" ref="BF3:BF66" si="31">+IF(LEN(I3)&gt;5,BD3+BE3,"")</f>
        <v/>
      </c>
      <c r="BG3" s="106"/>
      <c r="BH3" s="139" t="str">
        <f t="shared" ref="BH3:BH66" si="32">+IF(LEN(I3)&gt;5,RIGHT(LEFT(B3,4),1)*L3*BG3,"")</f>
        <v/>
      </c>
      <c r="BI3" s="41"/>
      <c r="BJ3" s="42"/>
      <c r="BK3" s="44"/>
      <c r="BL3" s="142"/>
      <c r="BM3" s="42"/>
      <c r="BN3" s="42"/>
      <c r="BO3" s="42"/>
      <c r="BP3" s="42"/>
      <c r="BQ3" s="42"/>
      <c r="BR3" s="42"/>
      <c r="BS3" s="143"/>
      <c r="BT3" s="37"/>
      <c r="BU3" s="12"/>
      <c r="BV3" s="12"/>
      <c r="BW3" s="12"/>
      <c r="BX3" s="12"/>
      <c r="BY3" s="12"/>
      <c r="BZ3" s="144"/>
      <c r="CA3" s="107" t="str">
        <f>+IF(LEN($I3)&gt;5,IF(BD!F3="N/A","",BD!F3),"")</f>
        <v/>
      </c>
      <c r="CB3" s="21"/>
      <c r="CC3" s="147"/>
      <c r="CD3" s="148"/>
      <c r="CE3" s="8" t="str">
        <f>+IF(LEN(I3)&gt;5,BD!M3,"")</f>
        <v/>
      </c>
      <c r="CF3" s="16" t="str">
        <f>+IF(LEN(I3)&gt;5,BD!N3,"")</f>
        <v/>
      </c>
      <c r="CG3" s="3" t="str">
        <f t="shared" ref="CG3:CG66" si="33">+IF(LEN($I3)&gt;5,"CANTIDAD","")</f>
        <v/>
      </c>
      <c r="CH3" s="23" t="str">
        <f>+IF(AND(LEN($I3)&gt;5),IF(AND($J3&gt;N$1,$J3&lt;=$AO$1),1,IF((COUNTIFS(INCAPACIDADES!$C$1:$C$51,$I3,INCAPACIDADES!K$1:K$51,N$1))&gt;0,2,IF(VLOOKUP($C3,BD!$D$1:$F$501,3,0)&gt;N$1,0,3))),"")</f>
        <v/>
      </c>
      <c r="CI3" s="23" t="str">
        <f>+IF(AND(LEN($I3)&gt;5),IF(AND($J3&gt;O$1,$J3&lt;=$AO$1),1,IF((COUNTIFS(INCAPACIDADES!$C$1:$C$51,$I3,INCAPACIDADES!L$1:L$51,O$1))&gt;0,2,IF(VLOOKUP($C3,BD!$D$1:$F$501,3,0)&gt;O$1,0,3))),"")</f>
        <v/>
      </c>
      <c r="CJ3" s="23" t="str">
        <f>+IF(AND(LEN($I3)&gt;5),IF(AND($J3&gt;P$1,$J3&lt;=$AO$1),1,IF((COUNTIFS(INCAPACIDADES!$C$1:$C$51,$I3,INCAPACIDADES!M$1:M$51,P$1))&gt;0,2,IF(VLOOKUP($C3,BD!$D$1:$F$501,3,0)&gt;P$1,0,3))),"")</f>
        <v/>
      </c>
      <c r="CK3" s="23" t="str">
        <f>+IF(AND(LEN($I3)&gt;5),IF(AND($J3&gt;Q$1,$J3&lt;=$AO$1),1,IF((COUNTIFS(INCAPACIDADES!$C$1:$C$51,$I3,INCAPACIDADES!N$1:N$51,Q$1))&gt;0,2,IF(VLOOKUP($C3,BD!$D$1:$F$501,3,0)&gt;Q$1,0,3))),"")</f>
        <v/>
      </c>
      <c r="CL3" s="23" t="str">
        <f>+IF(AND(LEN($I3)&gt;5),IF(AND($J3&gt;R$1,$J3&lt;=$AO$1),1,IF((COUNTIFS(INCAPACIDADES!$C$1:$C$51,$I3,INCAPACIDADES!O$1:O$51,R$1))&gt;0,2,IF(VLOOKUP($C3,BD!$D$1:$F$501,3,0)&gt;R$1,0,3))),"")</f>
        <v/>
      </c>
      <c r="CM3" s="23" t="str">
        <f>+IF(AND(LEN($I3)&gt;5),IF(AND($J3&gt;S$1,$J3&lt;=$AO$1),1,IF((COUNTIFS(INCAPACIDADES!$C$1:$C$51,$I3,INCAPACIDADES!P$1:P$51,S$1))&gt;0,2,IF(VLOOKUP($C3,BD!$D$1:$F$501,3,0)&gt;S$1,0,3))),"")</f>
        <v/>
      </c>
      <c r="CN3" s="23" t="str">
        <f>+IF(AND(LEN($I3)&gt;5),IF(AND($J3&gt;T$1,$J3&lt;=$AO$1),1,IF((COUNTIFS(INCAPACIDADES!$C$1:$C$51,$I3,INCAPACIDADES!Q$1:Q$51,T$1))&gt;0,2,IF(VLOOKUP($C3,BD!$D$1:$F$501,3,0)&gt;T$1,0,3))),"")</f>
        <v/>
      </c>
      <c r="CO3" s="23" t="str">
        <f>+IF(AND(LEN($I3)&gt;5),IF(AND($J3&gt;U$1,$J3&lt;=$AO$1),1,IF((COUNTIFS(INCAPACIDADES!$C$1:$C$51,$I3,INCAPACIDADES!R$1:R$51,U$1))&gt;0,2,IF(VLOOKUP($C3,BD!$D$1:$F$501,3,0)&gt;U$1,0,3))),"")</f>
        <v/>
      </c>
      <c r="CP3" s="23" t="str">
        <f>+IF(AND(LEN($I3)&gt;5),IF(AND($J3&gt;V$1,$J3&lt;=$AO$1),1,IF((COUNTIFS(INCAPACIDADES!$C$1:$C$51,$I3,INCAPACIDADES!S$1:S$51,V$1))&gt;0,2,IF(VLOOKUP($C3,BD!$D$1:$F$501,3,0)&gt;V$1,0,3))),"")</f>
        <v/>
      </c>
      <c r="CQ3" s="23" t="str">
        <f>+IF(AND(LEN($I3)&gt;5),IF(AND($J3&gt;W$1,$J3&lt;=$AO$1),1,IF((COUNTIFS(INCAPACIDADES!$C$1:$C$51,$I3,INCAPACIDADES!T$1:T$51,W$1))&gt;0,2,IF(VLOOKUP($C3,BD!$D$1:$F$501,3,0)&gt;W$1,0,3))),"")</f>
        <v/>
      </c>
      <c r="CR3" s="23" t="str">
        <f>+IF(AND(LEN($I3)&gt;5),IF(AND($J3&gt;X$1,$J3&lt;=$AO$1),1,IF((COUNTIFS(INCAPACIDADES!$C$1:$C$51,$I3,INCAPACIDADES!U$1:U$51,X$1))&gt;0,2,IF(VLOOKUP($C3,BD!$D$1:$F$501,3,0)&gt;X$1,0,3))),"")</f>
        <v/>
      </c>
      <c r="CS3" s="23" t="str">
        <f>+IF(AND(LEN($I3)&gt;5),IF(AND($J3&gt;Y$1,$J3&lt;=$AO$1),1,IF((COUNTIFS(INCAPACIDADES!$C$1:$C$51,$I3,INCAPACIDADES!V$1:V$51,Y$1))&gt;0,2,IF(VLOOKUP($C3,BD!$D$1:$F$501,3,0)&gt;Y$1,0,3))),"")</f>
        <v/>
      </c>
      <c r="CT3" s="23" t="str">
        <f>+IF(AND(LEN($I3)&gt;5),IF(AND($J3&gt;Z$1,$J3&lt;=$AO$1),1,IF((COUNTIFS(INCAPACIDADES!$C$1:$C$51,$I3,INCAPACIDADES!W$1:W$51,Z$1))&gt;0,2,IF(VLOOKUP($C3,BD!$D$1:$F$501,3,0)&gt;Z$1,0,3))),"")</f>
        <v/>
      </c>
      <c r="CU3" s="23" t="str">
        <f>+IF(AND(LEN($I3)&gt;5),IF(AND($J3&gt;AA$1,$J3&lt;=$AO$1),1,IF((COUNTIFS(INCAPACIDADES!$C$1:$C$51,$I3,INCAPACIDADES!X$1:X$51,AA$1))&gt;0,2,IF(VLOOKUP($C3,BD!$D$1:$F$501,3,0)&gt;AA$1,0,3))),"")</f>
        <v/>
      </c>
      <c r="CV3" s="23" t="str">
        <f>+IF(AND(LEN($I3)&gt;5),IF(AND($J3&gt;AB$1,$J3&lt;=$AO$1),1,IF((COUNTIFS(INCAPACIDADES!$C$1:$C$51,$I3,INCAPACIDADES!Y$1:Y$51,AB$1))&gt;0,2,IF(VLOOKUP($C3,BD!$D$1:$F$501,3,0)&gt;AB$1,0,3))),"")</f>
        <v/>
      </c>
      <c r="CW3" s="23" t="str">
        <f>+IF(AND(LEN($I3)&gt;5),IF(AND($J3&gt;AC$1,$J3&lt;=$AO$1),1,IF((COUNTIFS(INCAPACIDADES!$C$1:$C$51,$I3,INCAPACIDADES!Z$1:Z$51,AC$1))&gt;0,2,IF(VLOOKUP($C3,BD!$D$1:$F$501,3,0)&gt;AC$1,0,3))),"")</f>
        <v/>
      </c>
      <c r="CX3" s="23" t="str">
        <f>+IF(AND(LEN($I3)&gt;5),IF(AND($J3&gt;AD$1,$J3&lt;=$AO$1),1,IF((COUNTIFS(INCAPACIDADES!$C$1:$C$51,$I3,INCAPACIDADES!AA$1:AA$51,AD$1))&gt;0,2,IF(VLOOKUP($C3,BD!$D$1:$F$501,3,0)&gt;AD$1,0,3))),"")</f>
        <v/>
      </c>
      <c r="CY3" s="23" t="str">
        <f>+IF(AND(LEN($I3)&gt;5),IF(AND($J3&gt;AE$1,$J3&lt;=$AO$1),1,IF((COUNTIFS(INCAPACIDADES!$C$1:$C$51,$I3,INCAPACIDADES!AB$1:AB$51,AE$1))&gt;0,2,IF(VLOOKUP($C3,BD!$D$1:$F$501,3,0)&gt;AE$1,0,3))),"")</f>
        <v/>
      </c>
      <c r="CZ3" s="23" t="str">
        <f>+IF(AND(LEN($I3)&gt;5),IF(AND($J3&gt;AF$1,$J3&lt;=$AO$1),1,IF((COUNTIFS(INCAPACIDADES!$C$1:$C$51,$I3,INCAPACIDADES!AC$1:AC$51,AF$1))&gt;0,2,IF(VLOOKUP($C3,BD!$D$1:$F$501,3,0)&gt;AF$1,0,3))),"")</f>
        <v/>
      </c>
      <c r="DA3" s="23" t="str">
        <f>+IF(AND(LEN($I3)&gt;5),IF(AND($J3&gt;AG$1,$J3&lt;=$AO$1),1,IF((COUNTIFS(INCAPACIDADES!$C$1:$C$51,$I3,INCAPACIDADES!AD$1:AD$51,AG$1))&gt;0,2,IF(VLOOKUP($C3,BD!$D$1:$F$501,3,0)&gt;AG$1,0,3))),"")</f>
        <v/>
      </c>
      <c r="DB3" s="23" t="str">
        <f>+IF(AND(LEN($I3)&gt;5),IF(AND($J3&gt;AH$1,$J3&lt;=$AO$1),1,IF((COUNTIFS(INCAPACIDADES!$C$1:$C$51,$I3,INCAPACIDADES!AE$1:AE$51,AH$1))&gt;0,2,IF(VLOOKUP($C3,BD!$D$1:$F$501,3,0)&gt;AH$1,0,3))),"")</f>
        <v/>
      </c>
      <c r="DC3" s="23" t="str">
        <f>+IF(AND(LEN($I3)&gt;5),IF(AND($J3&gt;AI$1,$J3&lt;=$AO$1),1,IF((COUNTIFS(INCAPACIDADES!$C$1:$C$51,$I3,INCAPACIDADES!AF$1:AF$51,AI$1))&gt;0,2,IF(VLOOKUP($C3,BD!$D$1:$F$501,3,0)&gt;AI$1,0,3))),"")</f>
        <v/>
      </c>
      <c r="DD3" s="23" t="str">
        <f>+IF(AND(LEN($I3)&gt;5),IF(AND($J3&gt;AJ$1,$J3&lt;=$AO$1),1,IF((COUNTIFS(INCAPACIDADES!$C$1:$C$51,$I3,INCAPACIDADES!AG$1:AG$51,AJ$1))&gt;0,2,IF(VLOOKUP($C3,BD!$D$1:$F$501,3,0)&gt;AJ$1,0,3))),"")</f>
        <v/>
      </c>
      <c r="DE3" s="23" t="str">
        <f>+IF(AND(LEN($I3)&gt;5),IF(AND($J3&gt;AK$1,$J3&lt;=$AO$1),1,IF((COUNTIFS(INCAPACIDADES!$C$1:$C$51,$I3,INCAPACIDADES!AH$1:AH$51,AK$1))&gt;0,2,IF(VLOOKUP($C3,BD!$D$1:$F$501,3,0)&gt;AK$1,0,3))),"")</f>
        <v/>
      </c>
      <c r="DF3" s="23" t="str">
        <f>+IF(AND(LEN($I3)&gt;5),IF(AND($J3&gt;AL$1,$J3&lt;=$AO$1),1,IF((COUNTIFS(INCAPACIDADES!$C$1:$C$51,$I3,INCAPACIDADES!AI$1:AI$51,AL$1))&gt;0,2,IF(VLOOKUP($C3,BD!$D$1:$F$501,3,0)&gt;AL$1,0,3))),"")</f>
        <v/>
      </c>
      <c r="DG3" s="23" t="str">
        <f>+IF(AND(LEN($I3)&gt;5),IF(AND($J3&gt;AM$1,$J3&lt;=$AO$1),1,IF((COUNTIFS(INCAPACIDADES!$C$1:$C$51,$I3,INCAPACIDADES!AJ$1:AJ$51,AM$1))&gt;0,2,IF(VLOOKUP($C3,BD!$D$1:$F$501,3,0)&gt;AM$1,0,3))),"")</f>
        <v/>
      </c>
      <c r="DH3" s="23" t="str">
        <f>+IF(AND(LEN($I3)&gt;5),IF(AND($J3&gt;AN$1,$J3&lt;=$AO$1),1,IF((COUNTIFS(INCAPACIDADES!$C$1:$C$51,$I3,INCAPACIDADES!AK$1:AK$51,AN$1))&gt;0,2,IF(VLOOKUP($C3,BD!$D$1:$F$501,3,0)&gt;AN$1,0,3))),"")</f>
        <v/>
      </c>
      <c r="DI3" s="23" t="str">
        <f>+IF(AND(LEN($I3)&gt;5),IF(AND($J3&gt;AO$1,$J3&lt;=$AO$1),1,IF((COUNTIFS(INCAPACIDADES!$C$1:$C$51,$I3,INCAPACIDADES!AL$1:AL$51,AO$1))&gt;0,2,IF(VLOOKUP($C3,BD!$D$1:$F$501,3,0)&gt;AO$1,0,3))),"")</f>
        <v/>
      </c>
      <c r="DJ3" s="23" t="str">
        <f>+IF(LEN($I3)&gt;5,IF(ISERROR(VLOOKUP(N3,'CODIGO PAGO'!$B$2:$B$20,1,0)),1,IF(OR(AND(CH3=1,N3&lt;&gt;"N"),AND(CH3=3,N3&lt;&gt;"B"),AND(CH3=2,LEFT(TRIM(N3),1)&lt;&gt;"I")),1,IF(OR(AND(CH3=0,N3="N"),AND(CH3=0,N3="B"),AND(CH3=0,LEFT(TRIM(N3),1)="I")),1,0))),"")</f>
        <v/>
      </c>
      <c r="DK3" s="23" t="str">
        <f t="shared" ref="DK3:DK66" si="34">IF(LEN($I3)&gt;5,IF(AND(CI3=0,OR(ISNUMBER(O3),LEN(O3)=0)),0,IF(OR(ISBLANK(O3),LEN(TRIM(O3))=0),0,1)),"")</f>
        <v/>
      </c>
      <c r="DL3" s="23" t="str">
        <f>+IF(LEN($I3)&gt;5,IF(ISERROR(VLOOKUP(P3,'CODIGO PAGO'!$B$2:$B$20,1,0)),1,IF(OR(AND(CJ3=1,P3&lt;&gt;"N"),AND(CJ3=3,P3&lt;&gt;"B"),AND(CJ3=2,LEFT(TRIM(P3),1)&lt;&gt;"I")),1,IF(OR(AND(CJ3=0,P3="N"),AND(CJ3=0,P3="B"),AND(CJ3=0,LEFT(TRIM(P3),1)="I")),1,0))),"")</f>
        <v/>
      </c>
      <c r="DM3" s="23" t="str">
        <f t="shared" ref="DM3:DM66" si="35">IF(LEN($I3)&gt;5,IF(AND(CK3=0,OR(ISNUMBER(Q3),LEN(Q3)=0)),0,IF(OR(ISBLANK(Q3),LEN(TRIM(Q3))=0),0,1)),"")</f>
        <v/>
      </c>
      <c r="DN3" s="23" t="str">
        <f>+IF(LEN($I3)&gt;5,IF(ISERROR(VLOOKUP(R3,'CODIGO PAGO'!$B$2:$B$20,1,0)),1,IF(OR(AND(CL3=1,R3&lt;&gt;"N"),AND(CL3=3,R3&lt;&gt;"B"),AND(CL3=2,LEFT(TRIM(R3),1)&lt;&gt;"I")),1,IF(OR(AND(CL3=0,R3="N"),AND(CL3=0,R3="B"),AND(CL3=0,LEFT(TRIM(R3),1)="I")),1,0))),"")</f>
        <v/>
      </c>
      <c r="DO3" s="23" t="str">
        <f t="shared" ref="DO3:DO66" si="36">IF(LEN($I3)&gt;5,IF(AND(CM3=0,OR(ISNUMBER(S3),LEN(S3)=0)),0,IF(OR(ISBLANK(S3),LEN(TRIM(S3))=0),0,1)),"")</f>
        <v/>
      </c>
      <c r="DP3" s="23" t="str">
        <f>+IF(LEN($I3)&gt;5,IF(ISERROR(VLOOKUP(T3,'CODIGO PAGO'!$B$2:$B$20,1,0)),1,IF(OR(AND(CN3=1,T3&lt;&gt;"N"),AND(CN3=3,T3&lt;&gt;"B"),AND(CN3=2,LEFT(TRIM(T3),1)&lt;&gt;"I")),1,IF(OR(AND(CN3=0,T3="N"),AND(CN3=0,T3="B"),AND(CN3=0,LEFT(TRIM(T3),1)="I")),1,0))),"")</f>
        <v/>
      </c>
      <c r="DQ3" s="23" t="str">
        <f t="shared" ref="DQ3:DQ66" si="37">IF(LEN($I3)&gt;5,IF(AND(CO3=0,OR(ISNUMBER(U3),LEN(U3)=0)),0,IF(OR(ISBLANK(U3),LEN(TRIM(U3))=0),0,1)),"")</f>
        <v/>
      </c>
      <c r="DR3" s="23" t="str">
        <f>+IF(LEN($I3)&gt;5,IF(ISERROR(VLOOKUP(V3,'CODIGO PAGO'!$B$2:$B$20,1,0)),1,IF(OR(AND(CP3=1,V3&lt;&gt;"N"),AND(CP3=3,V3&lt;&gt;"B"),AND(CP3=2,LEFT(TRIM(V3),1)&lt;&gt;"I")),1,IF(OR(AND(CP3=0,V3="N"),AND(CP3=0,V3="B"),AND(CP3=0,LEFT(TRIM(V3),1)="I")),1,0))),"")</f>
        <v/>
      </c>
      <c r="DS3" s="23" t="str">
        <f t="shared" ref="DS3:DS66" si="38">IF(LEN($I3)&gt;5,IF(AND(CQ3=0,OR(ISNUMBER(W3),LEN(W3)=0)),0,IF(OR(ISBLANK(W3),LEN(TRIM(W3))=0),0,1)),"")</f>
        <v/>
      </c>
      <c r="DT3" s="23" t="str">
        <f>+IF(LEN($I3)&gt;5,IF(ISERROR(VLOOKUP(X3,'CODIGO PAGO'!$B$2:$B$20,1,0)),1,IF(OR(AND(CR3=1,X3&lt;&gt;"N"),AND(CR3=3,X3&lt;&gt;"B"),AND(CR3=2,LEFT(TRIM(X3),1)&lt;&gt;"I")),1,IF(OR(AND(CR3=0,X3="N"),AND(CR3=0,X3="B"),AND(CR3=0,LEFT(TRIM(X3),1)="I")),1,0))),"")</f>
        <v/>
      </c>
      <c r="DU3" s="23" t="str">
        <f t="shared" ref="DU3:DU66" si="39">IF(LEN($I3)&gt;5,IF(AND(CS3=0,OR(ISNUMBER(Y3),LEN(Y3)=0)),0,IF(OR(ISBLANK(Y3),LEN(TRIM(Y3))=0),0,1)),"")</f>
        <v/>
      </c>
      <c r="DV3" s="23" t="str">
        <f>+IF(LEN($I3)&gt;5,IF(ISERROR(VLOOKUP(Z3,'CODIGO PAGO'!$B$2:$B$20,1,0)),1,IF(OR(AND(CT3=1,Z3&lt;&gt;"N"),AND(CT3=3,Z3&lt;&gt;"B"),AND(CT3=2,LEFT(TRIM(Z3),1)&lt;&gt;"I")),1,IF(OR(AND(CT3=0,Z3="N"),AND(CT3=0,Z3="B"),AND(CT3=0,LEFT(TRIM(Z3),1)="I")),1,0))),"")</f>
        <v/>
      </c>
      <c r="DW3" s="23" t="str">
        <f t="shared" ref="DW3:DW66" si="40">IF(LEN($I3)&gt;5,IF(AND(CU3=0,OR(ISNUMBER(AA3),LEN(AA3)=0)),0,IF(OR(ISBLANK(AA3),LEN(TRIM(AA3))=0),0,1)),"")</f>
        <v/>
      </c>
      <c r="DX3" s="23" t="str">
        <f>+IF(LEN($I3)&gt;5,IF(ISERROR(VLOOKUP(AB3,'CODIGO PAGO'!$B$2:$B$20,1,0)),1,IF(OR(AND(CV3=1,AB3&lt;&gt;"N"),AND(CV3=3,AB3&lt;&gt;"B"),AND(CV3=2,LEFT(TRIM(AB3),1)&lt;&gt;"I")),1,IF(OR(AND(CV3=0,AB3="N"),AND(CV3=0,AB3="B"),AND(CV3=0,LEFT(TRIM(AB3),1)="I")),1,0))),"")</f>
        <v/>
      </c>
      <c r="DY3" s="23" t="str">
        <f t="shared" ref="DY3:DY66" si="41">IF(LEN($I3)&gt;5,IF(AND(CW3=0,OR(ISNUMBER(AC3),LEN(AC3)=0)),0,IF(OR(ISBLANK(AC3),LEN(TRIM(AC3))=0),0,1)),"")</f>
        <v/>
      </c>
      <c r="DZ3" s="23" t="str">
        <f>+IF(LEN($I3)&gt;5,IF(ISERROR(VLOOKUP(AD3,'CODIGO PAGO'!$B$2:$B$20,1,0)),1,IF(OR(AND(CX3=1,AD3&lt;&gt;"N"),AND(CX3=3,AD3&lt;&gt;"B"),AND(CX3=2,LEFT(TRIM(AD3),1)&lt;&gt;"I")),1,IF(OR(AND(CX3=0,AD3="N"),AND(CX3=0,AD3="B"),AND(CX3=0,LEFT(TRIM(AD3),1)="I")),1,0))),"")</f>
        <v/>
      </c>
      <c r="EA3" s="23" t="str">
        <f t="shared" ref="EA3:EA66" si="42">IF(LEN($I3)&gt;5,IF(AND(CY3=0,OR(ISNUMBER(AE3),LEN(AE3)=0)),0,IF(OR(ISBLANK(AE3),LEN(TRIM(AE3))=0),0,1)),"")</f>
        <v/>
      </c>
      <c r="EB3" s="23" t="str">
        <f>+IF(LEN($I3)&gt;5,IF(ISERROR(VLOOKUP(AF3,'CODIGO PAGO'!$B$2:$B$20,1,0)),1,IF(OR(AND(CZ3=1,AF3&lt;&gt;"N"),AND(CZ3=3,AF3&lt;&gt;"B"),AND(CZ3=2,LEFT(TRIM(AF3),1)&lt;&gt;"I")),1,IF(OR(AND(CZ3=0,AF3="N"),AND(CZ3=0,AF3="B"),AND(CZ3=0,LEFT(TRIM(AF3),1)="I")),1,0))),"")</f>
        <v/>
      </c>
      <c r="EC3" s="23" t="str">
        <f t="shared" ref="EC3:EC66" si="43">IF(LEN($I3)&gt;5,IF(AND(DA3=0,OR(ISNUMBER(AG3),LEN(AG3)=0)),0,IF(OR(ISBLANK(AG3),LEN(TRIM(AG3))=0),0,1)),"")</f>
        <v/>
      </c>
      <c r="ED3" s="23" t="str">
        <f>+IF(LEN($I3)&gt;5,IF(ISERROR(VLOOKUP(AH3,'CODIGO PAGO'!$B$2:$B$20,1,0)),1,IF(OR(AND(DB3=1,AH3&lt;&gt;"N"),AND(DB3=3,AH3&lt;&gt;"B"),AND(DB3=2,LEFT(TRIM(AH3),1)&lt;&gt;"I")),1,IF(OR(AND(DB3=0,AH3="N"),AND(DB3=0,AH3="B"),AND(DB3=0,LEFT(TRIM(AH3),1)="I")),1,0))),"")</f>
        <v/>
      </c>
      <c r="EE3" s="23" t="str">
        <f t="shared" ref="EE3:EE66" si="44">IF(LEN($I3)&gt;5,IF(AND(DC3=0,OR(ISNUMBER(AI3),LEN(AI3)=0)),0,IF(OR(ISBLANK(AI3),LEN(TRIM(AI3))=0),0,1)),"")</f>
        <v/>
      </c>
      <c r="EF3" s="23" t="str">
        <f>+IF(LEN($I3)&gt;5,IF(ISERROR(VLOOKUP(AJ3,'CODIGO PAGO'!$B$2:$B$20,1,0)),1,IF(OR(AND(DD3=1,AJ3&lt;&gt;"N"),AND(DD3=3,AJ3&lt;&gt;"B"),AND(DD3=2,LEFT(TRIM(AJ3),1)&lt;&gt;"I")),1,IF(OR(AND(DD3=0,AJ3="N"),AND(DD3=0,AJ3="B"),AND(DD3=0,LEFT(TRIM(AJ3),1)="I")),1,0))),"")</f>
        <v/>
      </c>
      <c r="EG3" s="23" t="str">
        <f t="shared" ref="EG3:EG66" si="45">IF(LEN($I3)&gt;5,IF(AND(DE3=0,OR(ISNUMBER(AK3),LEN(AK3)=0)),0,IF(OR(ISBLANK(AK3),LEN(TRIM(AK3))=0),0,1)),"")</f>
        <v/>
      </c>
      <c r="EH3" s="23" t="str">
        <f>+IF(LEN($I3)&gt;5,IF(ISERROR(VLOOKUP(AL3,'CODIGO PAGO'!$B$2:$B$20,1,0)),1,IF(OR(AND(DF3=1,AL3&lt;&gt;"N"),AND(DF3=3,AL3&lt;&gt;"B"),AND(DF3=2,LEFT(TRIM(AL3),1)&lt;&gt;"I")),1,IF(OR(AND(DF3=0,AL3="N"),AND(DF3=0,AL3="B"),AND(DF3=0,LEFT(TRIM(AL3),1)="I")),1,0))),"")</f>
        <v/>
      </c>
      <c r="EI3" s="23" t="str">
        <f t="shared" ref="EI3:EI66" si="46">IF(LEN($I3)&gt;5,IF(AND(DG3=0,OR(ISNUMBER(AM3),LEN(AM3)=0)),0,IF(OR(ISBLANK(AM3),LEN(TRIM(AM3))=0),0,1)),"")</f>
        <v/>
      </c>
      <c r="EJ3" s="23" t="str">
        <f>+IF(LEN($I3)&gt;5,IF(ISERROR(VLOOKUP(AN3,'CODIGO PAGO'!$B$2:$B$20,1,0)),1,IF(OR(AND(DH3=1,AN3&lt;&gt;"N"),AND(DH3=3,AN3&lt;&gt;"B"),AND(DH3=2,LEFT(TRIM(AN3),1)&lt;&gt;"I")),1,IF(OR(AND(DH3=0,AN3="N"),AND(DH3=0,AN3="B"),AND(DH3=0,LEFT(TRIM(AN3),1)="I")),1,0))),"")</f>
        <v/>
      </c>
      <c r="EK3" s="23" t="str">
        <f t="shared" ref="EK3:EK66" si="47">IF(LEN($I3)&gt;5,IF(AND(DI3=0,OR(ISNUMBER(AO3),LEN(AO3)=0)),0,IF(OR(ISBLANK(AO3),LEN(TRIM(AO3))=0),0,1)),"")</f>
        <v/>
      </c>
      <c r="EL3" s="24" t="str">
        <f t="shared" ref="EL3:EL66" si="48">+IF(LEN($I3)&gt;5,IF(COUNTIF(DJ3:EK3,1)&gt;0,1,0),"")</f>
        <v/>
      </c>
    </row>
    <row r="4" spans="1:142" s="23" customFormat="1" ht="12.75" customHeight="1">
      <c r="A4" s="15" t="str">
        <f t="shared" si="14"/>
        <v/>
      </c>
      <c r="B4" s="1" t="str">
        <f>+IF(LEN(I4)&gt;5,'CODIGO PAGO'!$B$28,"")</f>
        <v/>
      </c>
      <c r="C4" s="1" t="str">
        <f>+IF(LEN($I4)&gt;5,BD!D4,"")</f>
        <v/>
      </c>
      <c r="D4" s="168" t="str">
        <f>+IF(LEN($I4)&gt;5,BD!A4,"")</f>
        <v/>
      </c>
      <c r="E4" s="1" t="str">
        <f>+IF(LEN($I4)&gt;5,BD!B4,"")</f>
        <v/>
      </c>
      <c r="F4" s="1" t="str">
        <f>+IF(LEN($I4)&gt;5,BD!C4,"")</f>
        <v/>
      </c>
      <c r="G4" s="141"/>
      <c r="H4" s="141"/>
      <c r="I4" s="1" t="str">
        <f>+IF(LEN(BD!G4)&gt;5,BD!G4,"")</f>
        <v/>
      </c>
      <c r="J4" s="167" t="str">
        <f>+IF(LEN($I4)&gt;5,BD!E4,"")</f>
        <v/>
      </c>
      <c r="K4" s="6" t="str">
        <f t="shared" si="15"/>
        <v/>
      </c>
      <c r="L4" s="87" t="str">
        <f>+IF(LEN($I4)&gt;5,BD!H4,"")</f>
        <v/>
      </c>
      <c r="M4" s="40" t="str">
        <f t="shared" si="16"/>
        <v/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4" t="str">
        <f t="shared" si="17"/>
        <v/>
      </c>
      <c r="AQ4" s="5" t="str">
        <f t="shared" si="18"/>
        <v/>
      </c>
      <c r="AR4" s="91" t="str">
        <f t="shared" si="19"/>
        <v/>
      </c>
      <c r="AS4" s="5" t="str">
        <f t="shared" si="20"/>
        <v/>
      </c>
      <c r="AT4" s="91" t="str">
        <f t="shared" si="21"/>
        <v/>
      </c>
      <c r="AU4" s="4" t="str">
        <f t="shared" si="22"/>
        <v/>
      </c>
      <c r="AV4" s="4" t="str">
        <f t="shared" si="23"/>
        <v/>
      </c>
      <c r="AW4" s="4" t="str">
        <f t="shared" si="24"/>
        <v/>
      </c>
      <c r="AX4" s="4" t="str">
        <f t="shared" si="25"/>
        <v/>
      </c>
      <c r="AY4" s="88" t="str">
        <f t="shared" si="26"/>
        <v/>
      </c>
      <c r="AZ4" s="17" t="str">
        <f t="shared" si="27"/>
        <v/>
      </c>
      <c r="BA4" s="18" t="str">
        <f t="shared" si="28"/>
        <v/>
      </c>
      <c r="BB4" s="19" t="str">
        <f>+IF(LEN(I4)&gt;5,IF(INT(RIGHT(B4,1))=9,0.5*L4*AY4,INT(MID(B4,5,LEN(B4)-4))*L4)+IFERROR(VLOOKUP(I4,AJUSTES!$A$1:$I$50,9,0),0),"")</f>
        <v/>
      </c>
      <c r="BC4" s="12"/>
      <c r="BD4" s="19" t="str">
        <f t="shared" si="29"/>
        <v/>
      </c>
      <c r="BE4" s="18" t="str">
        <f t="shared" si="30"/>
        <v/>
      </c>
      <c r="BF4" s="139" t="str">
        <f t="shared" si="31"/>
        <v/>
      </c>
      <c r="BG4" s="106"/>
      <c r="BH4" s="139" t="str">
        <f t="shared" si="32"/>
        <v/>
      </c>
      <c r="BI4" s="41"/>
      <c r="BJ4" s="42"/>
      <c r="BK4" s="44"/>
      <c r="BL4" s="142"/>
      <c r="BM4" s="42"/>
      <c r="BN4" s="42"/>
      <c r="BO4" s="42"/>
      <c r="BP4" s="42"/>
      <c r="BQ4" s="42"/>
      <c r="BR4" s="42"/>
      <c r="BS4" s="143"/>
      <c r="BT4" s="37"/>
      <c r="BU4" s="12"/>
      <c r="BV4" s="12"/>
      <c r="BW4" s="12"/>
      <c r="BX4" s="12"/>
      <c r="BY4" s="12"/>
      <c r="BZ4" s="144"/>
      <c r="CA4" s="107" t="str">
        <f>+IF(LEN($I4)&gt;5,IF(BD!F4="N/A","",BD!F4),"")</f>
        <v/>
      </c>
      <c r="CB4" s="21"/>
      <c r="CC4" s="147"/>
      <c r="CD4" s="148"/>
      <c r="CE4" s="8" t="str">
        <f>+IF(LEN(I4)&gt;5,BD!M4,"")</f>
        <v/>
      </c>
      <c r="CF4" s="16" t="str">
        <f>+IF(LEN(I4)&gt;5,BD!N4,"")</f>
        <v/>
      </c>
      <c r="CG4" s="3" t="str">
        <f t="shared" si="33"/>
        <v/>
      </c>
      <c r="CH4" s="23" t="str">
        <f>+IF(AND(LEN($I4)&gt;5),IF(AND($J4&gt;N$1,$J4&lt;=$AO$1),1,IF((COUNTIFS(INCAPACIDADES!$C$1:$C$51,$I4,INCAPACIDADES!K$1:K$51,N$1))&gt;0,2,IF(VLOOKUP($C4,BD!$D$1:$F$501,3,0)&gt;N$1,0,3))),"")</f>
        <v/>
      </c>
      <c r="CI4" s="23" t="str">
        <f>+IF(AND(LEN($I4)&gt;5),IF(AND($J4&gt;O$1,$J4&lt;=$AO$1),1,IF((COUNTIFS(INCAPACIDADES!$C$1:$C$51,$I4,INCAPACIDADES!L$1:L$51,O$1))&gt;0,2,IF(VLOOKUP($C4,BD!$D$1:$F$501,3,0)&gt;O$1,0,3))),"")</f>
        <v/>
      </c>
      <c r="CJ4" s="23" t="str">
        <f>+IF(AND(LEN($I4)&gt;5),IF(AND($J4&gt;P$1,$J4&lt;=$AO$1),1,IF((COUNTIFS(INCAPACIDADES!$C$1:$C$51,$I4,INCAPACIDADES!M$1:M$51,P$1))&gt;0,2,IF(VLOOKUP($C4,BD!$D$1:$F$501,3,0)&gt;P$1,0,3))),"")</f>
        <v/>
      </c>
      <c r="CK4" s="23" t="str">
        <f>+IF(AND(LEN($I4)&gt;5),IF(AND($J4&gt;Q$1,$J4&lt;=$AO$1),1,IF((COUNTIFS(INCAPACIDADES!$C$1:$C$51,$I4,INCAPACIDADES!N$1:N$51,Q$1))&gt;0,2,IF(VLOOKUP($C4,BD!$D$1:$F$501,3,0)&gt;Q$1,0,3))),"")</f>
        <v/>
      </c>
      <c r="CL4" s="23" t="str">
        <f>+IF(AND(LEN($I4)&gt;5),IF(AND($J4&gt;R$1,$J4&lt;=$AO$1),1,IF((COUNTIFS(INCAPACIDADES!$C$1:$C$51,$I4,INCAPACIDADES!O$1:O$51,R$1))&gt;0,2,IF(VLOOKUP($C4,BD!$D$1:$F$501,3,0)&gt;R$1,0,3))),"")</f>
        <v/>
      </c>
      <c r="CM4" s="23" t="str">
        <f>+IF(AND(LEN($I4)&gt;5),IF(AND($J4&gt;S$1,$J4&lt;=$AO$1),1,IF((COUNTIFS(INCAPACIDADES!$C$1:$C$51,$I4,INCAPACIDADES!P$1:P$51,S$1))&gt;0,2,IF(VLOOKUP($C4,BD!$D$1:$F$501,3,0)&gt;S$1,0,3))),"")</f>
        <v/>
      </c>
      <c r="CN4" s="23" t="str">
        <f>+IF(AND(LEN($I4)&gt;5),IF(AND($J4&gt;T$1,$J4&lt;=$AO$1),1,IF((COUNTIFS(INCAPACIDADES!$C$1:$C$51,$I4,INCAPACIDADES!Q$1:Q$51,T$1))&gt;0,2,IF(VLOOKUP($C4,BD!$D$1:$F$501,3,0)&gt;T$1,0,3))),"")</f>
        <v/>
      </c>
      <c r="CO4" s="23" t="str">
        <f>+IF(AND(LEN($I4)&gt;5),IF(AND($J4&gt;U$1,$J4&lt;=$AO$1),1,IF((COUNTIFS(INCAPACIDADES!$C$1:$C$51,$I4,INCAPACIDADES!R$1:R$51,U$1))&gt;0,2,IF(VLOOKUP($C4,BD!$D$1:$F$501,3,0)&gt;U$1,0,3))),"")</f>
        <v/>
      </c>
      <c r="CP4" s="23" t="str">
        <f>+IF(AND(LEN($I4)&gt;5),IF(AND($J4&gt;V$1,$J4&lt;=$AO$1),1,IF((COUNTIFS(INCAPACIDADES!$C$1:$C$51,$I4,INCAPACIDADES!S$1:S$51,V$1))&gt;0,2,IF(VLOOKUP($C4,BD!$D$1:$F$501,3,0)&gt;V$1,0,3))),"")</f>
        <v/>
      </c>
      <c r="CQ4" s="23" t="str">
        <f>+IF(AND(LEN($I4)&gt;5),IF(AND($J4&gt;W$1,$J4&lt;=$AO$1),1,IF((COUNTIFS(INCAPACIDADES!$C$1:$C$51,$I4,INCAPACIDADES!T$1:T$51,W$1))&gt;0,2,IF(VLOOKUP($C4,BD!$D$1:$F$501,3,0)&gt;W$1,0,3))),"")</f>
        <v/>
      </c>
      <c r="CR4" s="23" t="str">
        <f>+IF(AND(LEN($I4)&gt;5),IF(AND($J4&gt;X$1,$J4&lt;=$AO$1),1,IF((COUNTIFS(INCAPACIDADES!$C$1:$C$51,$I4,INCAPACIDADES!U$1:U$51,X$1))&gt;0,2,IF(VLOOKUP($C4,BD!$D$1:$F$501,3,0)&gt;X$1,0,3))),"")</f>
        <v/>
      </c>
      <c r="CS4" s="23" t="str">
        <f>+IF(AND(LEN($I4)&gt;5),IF(AND($J4&gt;Y$1,$J4&lt;=$AO$1),1,IF((COUNTIFS(INCAPACIDADES!$C$1:$C$51,$I4,INCAPACIDADES!V$1:V$51,Y$1))&gt;0,2,IF(VLOOKUP($C4,BD!$D$1:$F$501,3,0)&gt;Y$1,0,3))),"")</f>
        <v/>
      </c>
      <c r="CT4" s="23" t="str">
        <f>+IF(AND(LEN($I4)&gt;5),IF(AND($J4&gt;Z$1,$J4&lt;=$AO$1),1,IF((COUNTIFS(INCAPACIDADES!$C$1:$C$51,$I4,INCAPACIDADES!W$1:W$51,Z$1))&gt;0,2,IF(VLOOKUP($C4,BD!$D$1:$F$501,3,0)&gt;Z$1,0,3))),"")</f>
        <v/>
      </c>
      <c r="CU4" s="23" t="str">
        <f>+IF(AND(LEN($I4)&gt;5),IF(AND($J4&gt;AA$1,$J4&lt;=$AO$1),1,IF((COUNTIFS(INCAPACIDADES!$C$1:$C$51,$I4,INCAPACIDADES!X$1:X$51,AA$1))&gt;0,2,IF(VLOOKUP($C4,BD!$D$1:$F$501,3,0)&gt;AA$1,0,3))),"")</f>
        <v/>
      </c>
      <c r="CV4" s="23" t="str">
        <f>+IF(AND(LEN($I4)&gt;5),IF(AND($J4&gt;AB$1,$J4&lt;=$AO$1),1,IF((COUNTIFS(INCAPACIDADES!$C$1:$C$51,$I4,INCAPACIDADES!Y$1:Y$51,AB$1))&gt;0,2,IF(VLOOKUP($C4,BD!$D$1:$F$501,3,0)&gt;AB$1,0,3))),"")</f>
        <v/>
      </c>
      <c r="CW4" s="23" t="str">
        <f>+IF(AND(LEN($I4)&gt;5),IF(AND($J4&gt;AC$1,$J4&lt;=$AO$1),1,IF((COUNTIFS(INCAPACIDADES!$C$1:$C$51,$I4,INCAPACIDADES!Z$1:Z$51,AC$1))&gt;0,2,IF(VLOOKUP($C4,BD!$D$1:$F$501,3,0)&gt;AC$1,0,3))),"")</f>
        <v/>
      </c>
      <c r="CX4" s="23" t="str">
        <f>+IF(AND(LEN($I4)&gt;5),IF(AND($J4&gt;AD$1,$J4&lt;=$AO$1),1,IF((COUNTIFS(INCAPACIDADES!$C$1:$C$51,$I4,INCAPACIDADES!AA$1:AA$51,AD$1))&gt;0,2,IF(VLOOKUP($C4,BD!$D$1:$F$501,3,0)&gt;AD$1,0,3))),"")</f>
        <v/>
      </c>
      <c r="CY4" s="23" t="str">
        <f>+IF(AND(LEN($I4)&gt;5),IF(AND($J4&gt;AE$1,$J4&lt;=$AO$1),1,IF((COUNTIFS(INCAPACIDADES!$C$1:$C$51,$I4,INCAPACIDADES!AB$1:AB$51,AE$1))&gt;0,2,IF(VLOOKUP($C4,BD!$D$1:$F$501,3,0)&gt;AE$1,0,3))),"")</f>
        <v/>
      </c>
      <c r="CZ4" s="23" t="str">
        <f>+IF(AND(LEN($I4)&gt;5),IF(AND($J4&gt;AF$1,$J4&lt;=$AO$1),1,IF((COUNTIFS(INCAPACIDADES!$C$1:$C$51,$I4,INCAPACIDADES!AC$1:AC$51,AF$1))&gt;0,2,IF(VLOOKUP($C4,BD!$D$1:$F$501,3,0)&gt;AF$1,0,3))),"")</f>
        <v/>
      </c>
      <c r="DA4" s="23" t="str">
        <f>+IF(AND(LEN($I4)&gt;5),IF(AND($J4&gt;AG$1,$J4&lt;=$AO$1),1,IF((COUNTIFS(INCAPACIDADES!$C$1:$C$51,$I4,INCAPACIDADES!AD$1:AD$51,AG$1))&gt;0,2,IF(VLOOKUP($C4,BD!$D$1:$F$501,3,0)&gt;AG$1,0,3))),"")</f>
        <v/>
      </c>
      <c r="DB4" s="23" t="str">
        <f>+IF(AND(LEN($I4)&gt;5),IF(AND($J4&gt;AH$1,$J4&lt;=$AO$1),1,IF((COUNTIFS(INCAPACIDADES!$C$1:$C$51,$I4,INCAPACIDADES!AE$1:AE$51,AH$1))&gt;0,2,IF(VLOOKUP($C4,BD!$D$1:$F$501,3,0)&gt;AH$1,0,3))),"")</f>
        <v/>
      </c>
      <c r="DC4" s="23" t="str">
        <f>+IF(AND(LEN($I4)&gt;5),IF(AND($J4&gt;AI$1,$J4&lt;=$AO$1),1,IF((COUNTIFS(INCAPACIDADES!$C$1:$C$51,$I4,INCAPACIDADES!AF$1:AF$51,AI$1))&gt;0,2,IF(VLOOKUP($C4,BD!$D$1:$F$501,3,0)&gt;AI$1,0,3))),"")</f>
        <v/>
      </c>
      <c r="DD4" s="23" t="str">
        <f>+IF(AND(LEN($I4)&gt;5),IF(AND($J4&gt;AJ$1,$J4&lt;=$AO$1),1,IF((COUNTIFS(INCAPACIDADES!$C$1:$C$51,$I4,INCAPACIDADES!AG$1:AG$51,AJ$1))&gt;0,2,IF(VLOOKUP($C4,BD!$D$1:$F$501,3,0)&gt;AJ$1,0,3))),"")</f>
        <v/>
      </c>
      <c r="DE4" s="23" t="str">
        <f>+IF(AND(LEN($I4)&gt;5),IF(AND($J4&gt;AK$1,$J4&lt;=$AO$1),1,IF((COUNTIFS(INCAPACIDADES!$C$1:$C$51,$I4,INCAPACIDADES!AH$1:AH$51,AK$1))&gt;0,2,IF(VLOOKUP($C4,BD!$D$1:$F$501,3,0)&gt;AK$1,0,3))),"")</f>
        <v/>
      </c>
      <c r="DF4" s="23" t="str">
        <f>+IF(AND(LEN($I4)&gt;5),IF(AND($J4&gt;AL$1,$J4&lt;=$AO$1),1,IF((COUNTIFS(INCAPACIDADES!$C$1:$C$51,$I4,INCAPACIDADES!AI$1:AI$51,AL$1))&gt;0,2,IF(VLOOKUP($C4,BD!$D$1:$F$501,3,0)&gt;AL$1,0,3))),"")</f>
        <v/>
      </c>
      <c r="DG4" s="23" t="str">
        <f>+IF(AND(LEN($I4)&gt;5),IF(AND($J4&gt;AM$1,$J4&lt;=$AO$1),1,IF((COUNTIFS(INCAPACIDADES!$C$1:$C$51,$I4,INCAPACIDADES!AJ$1:AJ$51,AM$1))&gt;0,2,IF(VLOOKUP($C4,BD!$D$1:$F$501,3,0)&gt;AM$1,0,3))),"")</f>
        <v/>
      </c>
      <c r="DH4" s="23" t="str">
        <f>+IF(AND(LEN($I4)&gt;5),IF(AND($J4&gt;AN$1,$J4&lt;=$AO$1),1,IF((COUNTIFS(INCAPACIDADES!$C$1:$C$51,$I4,INCAPACIDADES!AK$1:AK$51,AN$1))&gt;0,2,IF(VLOOKUP($C4,BD!$D$1:$F$501,3,0)&gt;AN$1,0,3))),"")</f>
        <v/>
      </c>
      <c r="DI4" s="23" t="str">
        <f>+IF(AND(LEN($I4)&gt;5),IF(AND($J4&gt;AO$1,$J4&lt;=$AO$1),1,IF((COUNTIFS(INCAPACIDADES!$C$1:$C$51,$I4,INCAPACIDADES!AL$1:AL$51,AO$1))&gt;0,2,IF(VLOOKUP($C4,BD!$D$1:$F$501,3,0)&gt;AO$1,0,3))),"")</f>
        <v/>
      </c>
      <c r="DJ4" s="23" t="str">
        <f>+IF(LEN($I4)&gt;5,IF(ISERROR(VLOOKUP(N4,'CODIGO PAGO'!$B$2:$B$20,1,0)),1,IF(OR(AND(CH4=1,N4&lt;&gt;"N"),AND(CH4=3,N4&lt;&gt;"B"),AND(CH4=2,LEFT(TRIM(N4),1)&lt;&gt;"I")),1,IF(OR(AND(CH4=0,N4="N"),AND(CH4=0,N4="B"),AND(CH4=0,LEFT(TRIM(N4),1)="I")),1,0))),"")</f>
        <v/>
      </c>
      <c r="DK4" s="23" t="str">
        <f t="shared" si="34"/>
        <v/>
      </c>
      <c r="DL4" s="23" t="str">
        <f>+IF(LEN($I4)&gt;5,IF(ISERROR(VLOOKUP(P4,'CODIGO PAGO'!$B$2:$B$20,1,0)),1,IF(OR(AND(CJ4=1,P4&lt;&gt;"N"),AND(CJ4=3,P4&lt;&gt;"B"),AND(CJ4=2,LEFT(TRIM(P4),1)&lt;&gt;"I")),1,IF(OR(AND(CJ4=0,P4="N"),AND(CJ4=0,P4="B"),AND(CJ4=0,LEFT(TRIM(P4),1)="I")),1,0))),"")</f>
        <v/>
      </c>
      <c r="DM4" s="23" t="str">
        <f t="shared" si="35"/>
        <v/>
      </c>
      <c r="DN4" s="23" t="str">
        <f>+IF(LEN($I4)&gt;5,IF(ISERROR(VLOOKUP(R4,'CODIGO PAGO'!$B$2:$B$20,1,0)),1,IF(OR(AND(CL4=1,R4&lt;&gt;"N"),AND(CL4=3,R4&lt;&gt;"B"),AND(CL4=2,LEFT(TRIM(R4),1)&lt;&gt;"I")),1,IF(OR(AND(CL4=0,R4="N"),AND(CL4=0,R4="B"),AND(CL4=0,LEFT(TRIM(R4),1)="I")),1,0))),"")</f>
        <v/>
      </c>
      <c r="DO4" s="23" t="str">
        <f t="shared" si="36"/>
        <v/>
      </c>
      <c r="DP4" s="23" t="str">
        <f>+IF(LEN($I4)&gt;5,IF(ISERROR(VLOOKUP(T4,'CODIGO PAGO'!$B$2:$B$20,1,0)),1,IF(OR(AND(CN4=1,T4&lt;&gt;"N"),AND(CN4=3,T4&lt;&gt;"B"),AND(CN4=2,LEFT(TRIM(T4),1)&lt;&gt;"I")),1,IF(OR(AND(CN4=0,T4="N"),AND(CN4=0,T4="B"),AND(CN4=0,LEFT(TRIM(T4),1)="I")),1,0))),"")</f>
        <v/>
      </c>
      <c r="DQ4" s="23" t="str">
        <f t="shared" si="37"/>
        <v/>
      </c>
      <c r="DR4" s="23" t="str">
        <f>+IF(LEN($I4)&gt;5,IF(ISERROR(VLOOKUP(V4,'CODIGO PAGO'!$B$2:$B$20,1,0)),1,IF(OR(AND(CP4=1,V4&lt;&gt;"N"),AND(CP4=3,V4&lt;&gt;"B"),AND(CP4=2,LEFT(TRIM(V4),1)&lt;&gt;"I")),1,IF(OR(AND(CP4=0,V4="N"),AND(CP4=0,V4="B"),AND(CP4=0,LEFT(TRIM(V4),1)="I")),1,0))),"")</f>
        <v/>
      </c>
      <c r="DS4" s="23" t="str">
        <f t="shared" si="38"/>
        <v/>
      </c>
      <c r="DT4" s="23" t="str">
        <f>+IF(LEN($I4)&gt;5,IF(ISERROR(VLOOKUP(X4,'CODIGO PAGO'!$B$2:$B$20,1,0)),1,IF(OR(AND(CR4=1,X4&lt;&gt;"N"),AND(CR4=3,X4&lt;&gt;"B"),AND(CR4=2,LEFT(TRIM(X4),1)&lt;&gt;"I")),1,IF(OR(AND(CR4=0,X4="N"),AND(CR4=0,X4="B"),AND(CR4=0,LEFT(TRIM(X4),1)="I")),1,0))),"")</f>
        <v/>
      </c>
      <c r="DU4" s="23" t="str">
        <f t="shared" si="39"/>
        <v/>
      </c>
      <c r="DV4" s="23" t="str">
        <f>+IF(LEN($I4)&gt;5,IF(ISERROR(VLOOKUP(Z4,'CODIGO PAGO'!$B$2:$B$20,1,0)),1,IF(OR(AND(CT4=1,Z4&lt;&gt;"N"),AND(CT4=3,Z4&lt;&gt;"B"),AND(CT4=2,LEFT(TRIM(Z4),1)&lt;&gt;"I")),1,IF(OR(AND(CT4=0,Z4="N"),AND(CT4=0,Z4="B"),AND(CT4=0,LEFT(TRIM(Z4),1)="I")),1,0))),"")</f>
        <v/>
      </c>
      <c r="DW4" s="23" t="str">
        <f t="shared" si="40"/>
        <v/>
      </c>
      <c r="DX4" s="23" t="str">
        <f>+IF(LEN($I4)&gt;5,IF(ISERROR(VLOOKUP(AB4,'CODIGO PAGO'!$B$2:$B$20,1,0)),1,IF(OR(AND(CV4=1,AB4&lt;&gt;"N"),AND(CV4=3,AB4&lt;&gt;"B"),AND(CV4=2,LEFT(TRIM(AB4),1)&lt;&gt;"I")),1,IF(OR(AND(CV4=0,AB4="N"),AND(CV4=0,AB4="B"),AND(CV4=0,LEFT(TRIM(AB4),1)="I")),1,0))),"")</f>
        <v/>
      </c>
      <c r="DY4" s="23" t="str">
        <f t="shared" si="41"/>
        <v/>
      </c>
      <c r="DZ4" s="23" t="str">
        <f>+IF(LEN($I4)&gt;5,IF(ISERROR(VLOOKUP(AD4,'CODIGO PAGO'!$B$2:$B$20,1,0)),1,IF(OR(AND(CX4=1,AD4&lt;&gt;"N"),AND(CX4=3,AD4&lt;&gt;"B"),AND(CX4=2,LEFT(TRIM(AD4),1)&lt;&gt;"I")),1,IF(OR(AND(CX4=0,AD4="N"),AND(CX4=0,AD4="B"),AND(CX4=0,LEFT(TRIM(AD4),1)="I")),1,0))),"")</f>
        <v/>
      </c>
      <c r="EA4" s="23" t="str">
        <f t="shared" si="42"/>
        <v/>
      </c>
      <c r="EB4" s="23" t="str">
        <f>+IF(LEN($I4)&gt;5,IF(ISERROR(VLOOKUP(AF4,'CODIGO PAGO'!$B$2:$B$20,1,0)),1,IF(OR(AND(CZ4=1,AF4&lt;&gt;"N"),AND(CZ4=3,AF4&lt;&gt;"B"),AND(CZ4=2,LEFT(TRIM(AF4),1)&lt;&gt;"I")),1,IF(OR(AND(CZ4=0,AF4="N"),AND(CZ4=0,AF4="B"),AND(CZ4=0,LEFT(TRIM(AF4),1)="I")),1,0))),"")</f>
        <v/>
      </c>
      <c r="EC4" s="23" t="str">
        <f t="shared" si="43"/>
        <v/>
      </c>
      <c r="ED4" s="23" t="str">
        <f>+IF(LEN($I4)&gt;5,IF(ISERROR(VLOOKUP(AH4,'CODIGO PAGO'!$B$2:$B$20,1,0)),1,IF(OR(AND(DB4=1,AH4&lt;&gt;"N"),AND(DB4=3,AH4&lt;&gt;"B"),AND(DB4=2,LEFT(TRIM(AH4),1)&lt;&gt;"I")),1,IF(OR(AND(DB4=0,AH4="N"),AND(DB4=0,AH4="B"),AND(DB4=0,LEFT(TRIM(AH4),1)="I")),1,0))),"")</f>
        <v/>
      </c>
      <c r="EE4" s="23" t="str">
        <f t="shared" si="44"/>
        <v/>
      </c>
      <c r="EF4" s="23" t="str">
        <f>+IF(LEN($I4)&gt;5,IF(ISERROR(VLOOKUP(AJ4,'CODIGO PAGO'!$B$2:$B$20,1,0)),1,IF(OR(AND(DD4=1,AJ4&lt;&gt;"N"),AND(DD4=3,AJ4&lt;&gt;"B"),AND(DD4=2,LEFT(TRIM(AJ4),1)&lt;&gt;"I")),1,IF(OR(AND(DD4=0,AJ4="N"),AND(DD4=0,AJ4="B"),AND(DD4=0,LEFT(TRIM(AJ4),1)="I")),1,0))),"")</f>
        <v/>
      </c>
      <c r="EG4" s="23" t="str">
        <f t="shared" si="45"/>
        <v/>
      </c>
      <c r="EH4" s="23" t="str">
        <f>+IF(LEN($I4)&gt;5,IF(ISERROR(VLOOKUP(AL4,'CODIGO PAGO'!$B$2:$B$20,1,0)),1,IF(OR(AND(DF4=1,AL4&lt;&gt;"N"),AND(DF4=3,AL4&lt;&gt;"B"),AND(DF4=2,LEFT(TRIM(AL4),1)&lt;&gt;"I")),1,IF(OR(AND(DF4=0,AL4="N"),AND(DF4=0,AL4="B"),AND(DF4=0,LEFT(TRIM(AL4),1)="I")),1,0))),"")</f>
        <v/>
      </c>
      <c r="EI4" s="23" t="str">
        <f t="shared" si="46"/>
        <v/>
      </c>
      <c r="EJ4" s="23" t="str">
        <f>+IF(LEN($I4)&gt;5,IF(ISERROR(VLOOKUP(AN4,'CODIGO PAGO'!$B$2:$B$20,1,0)),1,IF(OR(AND(DH4=1,AN4&lt;&gt;"N"),AND(DH4=3,AN4&lt;&gt;"B"),AND(DH4=2,LEFT(TRIM(AN4),1)&lt;&gt;"I")),1,IF(OR(AND(DH4=0,AN4="N"),AND(DH4=0,AN4="B"),AND(DH4=0,LEFT(TRIM(AN4),1)="I")),1,0))),"")</f>
        <v/>
      </c>
      <c r="EK4" s="23" t="str">
        <f t="shared" si="47"/>
        <v/>
      </c>
      <c r="EL4" s="24" t="str">
        <f t="shared" si="48"/>
        <v/>
      </c>
    </row>
    <row r="5" spans="1:142" s="25" customFormat="1">
      <c r="A5" s="15" t="str">
        <f t="shared" si="14"/>
        <v/>
      </c>
      <c r="B5" s="1" t="str">
        <f>+IF(LEN(I5)&gt;5,'CODIGO PAGO'!$B$28,"")</f>
        <v/>
      </c>
      <c r="C5" s="1" t="str">
        <f>+IF(LEN($I5)&gt;5,BD!D5,"")</f>
        <v/>
      </c>
      <c r="D5" s="168" t="str">
        <f>+IF(LEN($I5)&gt;5,BD!A5,"")</f>
        <v/>
      </c>
      <c r="E5" s="1" t="str">
        <f>+IF(LEN($I5)&gt;5,BD!B5,"")</f>
        <v/>
      </c>
      <c r="F5" s="1" t="str">
        <f>+IF(LEN($I5)&gt;5,BD!C5,"")</f>
        <v/>
      </c>
      <c r="G5" s="141"/>
      <c r="H5" s="141"/>
      <c r="I5" s="1" t="str">
        <f>+IF(LEN(BD!G5)&gt;5,BD!G5,"")</f>
        <v/>
      </c>
      <c r="J5" s="167" t="str">
        <f>+IF(LEN($I5)&gt;5,BD!E5,"")</f>
        <v/>
      </c>
      <c r="K5" s="6" t="str">
        <f t="shared" si="15"/>
        <v/>
      </c>
      <c r="L5" s="87" t="str">
        <f>+IF(LEN($I5)&gt;5,BD!H5,"")</f>
        <v/>
      </c>
      <c r="M5" s="40" t="str">
        <f t="shared" si="16"/>
        <v/>
      </c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4" t="str">
        <f t="shared" si="17"/>
        <v/>
      </c>
      <c r="AQ5" s="5" t="str">
        <f t="shared" si="18"/>
        <v/>
      </c>
      <c r="AR5" s="91" t="str">
        <f t="shared" si="19"/>
        <v/>
      </c>
      <c r="AS5" s="5" t="str">
        <f t="shared" si="20"/>
        <v/>
      </c>
      <c r="AT5" s="91" t="str">
        <f t="shared" si="21"/>
        <v/>
      </c>
      <c r="AU5" s="4" t="str">
        <f t="shared" si="22"/>
        <v/>
      </c>
      <c r="AV5" s="4" t="str">
        <f t="shared" si="23"/>
        <v/>
      </c>
      <c r="AW5" s="4" t="str">
        <f t="shared" si="24"/>
        <v/>
      </c>
      <c r="AX5" s="4" t="str">
        <f t="shared" si="25"/>
        <v/>
      </c>
      <c r="AY5" s="88" t="str">
        <f t="shared" si="26"/>
        <v/>
      </c>
      <c r="AZ5" s="17" t="str">
        <f t="shared" si="27"/>
        <v/>
      </c>
      <c r="BA5" s="18" t="str">
        <f t="shared" si="28"/>
        <v/>
      </c>
      <c r="BB5" s="19" t="str">
        <f>+IF(LEN(I5)&gt;5,IF(INT(RIGHT(B5,1))=9,0.5*L5*AY5,INT(MID(B5,5,LEN(B5)-4))*L5)+IFERROR(VLOOKUP(I5,AJUSTES!$A$1:$I$50,9,0),0),"")</f>
        <v/>
      </c>
      <c r="BC5" s="12"/>
      <c r="BD5" s="19" t="str">
        <f t="shared" si="29"/>
        <v/>
      </c>
      <c r="BE5" s="18" t="str">
        <f t="shared" si="30"/>
        <v/>
      </c>
      <c r="BF5" s="139" t="str">
        <f t="shared" si="31"/>
        <v/>
      </c>
      <c r="BG5" s="106"/>
      <c r="BH5" s="139" t="str">
        <f t="shared" si="32"/>
        <v/>
      </c>
      <c r="BI5" s="41"/>
      <c r="BJ5" s="42"/>
      <c r="BK5" s="44"/>
      <c r="BL5" s="142"/>
      <c r="BM5" s="42"/>
      <c r="BN5" s="42"/>
      <c r="BO5" s="42"/>
      <c r="BP5" s="42"/>
      <c r="BQ5" s="42"/>
      <c r="BR5" s="42"/>
      <c r="BS5" s="143"/>
      <c r="BT5" s="37"/>
      <c r="BU5" s="12"/>
      <c r="BV5" s="12"/>
      <c r="BW5" s="12"/>
      <c r="BX5" s="12"/>
      <c r="BY5" s="12"/>
      <c r="BZ5" s="144"/>
      <c r="CA5" s="107" t="str">
        <f>+IF(LEN($I5)&gt;5,IF(BD!F5="N/A","",BD!F5),"")</f>
        <v/>
      </c>
      <c r="CB5" s="21"/>
      <c r="CC5" s="147"/>
      <c r="CD5" s="148"/>
      <c r="CE5" s="8" t="str">
        <f>+IF(LEN(I5)&gt;5,BD!M5,"")</f>
        <v/>
      </c>
      <c r="CF5" s="16" t="str">
        <f>+IF(LEN(I5)&gt;5,BD!N5,"")</f>
        <v/>
      </c>
      <c r="CG5" s="3" t="str">
        <f t="shared" si="33"/>
        <v/>
      </c>
      <c r="CH5" s="23" t="str">
        <f>+IF(AND(LEN($I5)&gt;5),IF(AND($J5&gt;N$1,$J5&lt;=$AO$1),1,IF((COUNTIFS(INCAPACIDADES!$C$1:$C$51,$I5,INCAPACIDADES!K$1:K$51,N$1))&gt;0,2,IF(VLOOKUP($C5,BD!$D$1:$F$501,3,0)&gt;N$1,0,3))),"")</f>
        <v/>
      </c>
      <c r="CI5" s="23" t="str">
        <f>+IF(AND(LEN($I5)&gt;5),IF(AND($J5&gt;O$1,$J5&lt;=$AO$1),1,IF((COUNTIFS(INCAPACIDADES!$C$1:$C$51,$I5,INCAPACIDADES!L$1:L$51,O$1))&gt;0,2,IF(VLOOKUP($C5,BD!$D$1:$F$501,3,0)&gt;O$1,0,3))),"")</f>
        <v/>
      </c>
      <c r="CJ5" s="23" t="str">
        <f>+IF(AND(LEN($I5)&gt;5),IF(AND($J5&gt;P$1,$J5&lt;=$AO$1),1,IF((COUNTIFS(INCAPACIDADES!$C$1:$C$51,$I5,INCAPACIDADES!M$1:M$51,P$1))&gt;0,2,IF(VLOOKUP($C5,BD!$D$1:$F$501,3,0)&gt;P$1,0,3))),"")</f>
        <v/>
      </c>
      <c r="CK5" s="23" t="str">
        <f>+IF(AND(LEN($I5)&gt;5),IF(AND($J5&gt;Q$1,$J5&lt;=$AO$1),1,IF((COUNTIFS(INCAPACIDADES!$C$1:$C$51,$I5,INCAPACIDADES!N$1:N$51,Q$1))&gt;0,2,IF(VLOOKUP($C5,BD!$D$1:$F$501,3,0)&gt;Q$1,0,3))),"")</f>
        <v/>
      </c>
      <c r="CL5" s="23" t="str">
        <f>+IF(AND(LEN($I5)&gt;5),IF(AND($J5&gt;R$1,$J5&lt;=$AO$1),1,IF((COUNTIFS(INCAPACIDADES!$C$1:$C$51,$I5,INCAPACIDADES!O$1:O$51,R$1))&gt;0,2,IF(VLOOKUP($C5,BD!$D$1:$F$501,3,0)&gt;R$1,0,3))),"")</f>
        <v/>
      </c>
      <c r="CM5" s="23" t="str">
        <f>+IF(AND(LEN($I5)&gt;5),IF(AND($J5&gt;S$1,$J5&lt;=$AO$1),1,IF((COUNTIFS(INCAPACIDADES!$C$1:$C$51,$I5,INCAPACIDADES!P$1:P$51,S$1))&gt;0,2,IF(VLOOKUP($C5,BD!$D$1:$F$501,3,0)&gt;S$1,0,3))),"")</f>
        <v/>
      </c>
      <c r="CN5" s="23" t="str">
        <f>+IF(AND(LEN($I5)&gt;5),IF(AND($J5&gt;T$1,$J5&lt;=$AO$1),1,IF((COUNTIFS(INCAPACIDADES!$C$1:$C$51,$I5,INCAPACIDADES!Q$1:Q$51,T$1))&gt;0,2,IF(VLOOKUP($C5,BD!$D$1:$F$501,3,0)&gt;T$1,0,3))),"")</f>
        <v/>
      </c>
      <c r="CO5" s="23" t="str">
        <f>+IF(AND(LEN($I5)&gt;5),IF(AND($J5&gt;U$1,$J5&lt;=$AO$1),1,IF((COUNTIFS(INCAPACIDADES!$C$1:$C$51,$I5,INCAPACIDADES!R$1:R$51,U$1))&gt;0,2,IF(VLOOKUP($C5,BD!$D$1:$F$501,3,0)&gt;U$1,0,3))),"")</f>
        <v/>
      </c>
      <c r="CP5" s="23" t="str">
        <f>+IF(AND(LEN($I5)&gt;5),IF(AND($J5&gt;V$1,$J5&lt;=$AO$1),1,IF((COUNTIFS(INCAPACIDADES!$C$1:$C$51,$I5,INCAPACIDADES!S$1:S$51,V$1))&gt;0,2,IF(VLOOKUP($C5,BD!$D$1:$F$501,3,0)&gt;V$1,0,3))),"")</f>
        <v/>
      </c>
      <c r="CQ5" s="23" t="str">
        <f>+IF(AND(LEN($I5)&gt;5),IF(AND($J5&gt;W$1,$J5&lt;=$AO$1),1,IF((COUNTIFS(INCAPACIDADES!$C$1:$C$51,$I5,INCAPACIDADES!T$1:T$51,W$1))&gt;0,2,IF(VLOOKUP($C5,BD!$D$1:$F$501,3,0)&gt;W$1,0,3))),"")</f>
        <v/>
      </c>
      <c r="CR5" s="23" t="str">
        <f>+IF(AND(LEN($I5)&gt;5),IF(AND($J5&gt;X$1,$J5&lt;=$AO$1),1,IF((COUNTIFS(INCAPACIDADES!$C$1:$C$51,$I5,INCAPACIDADES!U$1:U$51,X$1))&gt;0,2,IF(VLOOKUP($C5,BD!$D$1:$F$501,3,0)&gt;X$1,0,3))),"")</f>
        <v/>
      </c>
      <c r="CS5" s="23" t="str">
        <f>+IF(AND(LEN($I5)&gt;5),IF(AND($J5&gt;Y$1,$J5&lt;=$AO$1),1,IF((COUNTIFS(INCAPACIDADES!$C$1:$C$51,$I5,INCAPACIDADES!V$1:V$51,Y$1))&gt;0,2,IF(VLOOKUP($C5,BD!$D$1:$F$501,3,0)&gt;Y$1,0,3))),"")</f>
        <v/>
      </c>
      <c r="CT5" s="23" t="str">
        <f>+IF(AND(LEN($I5)&gt;5),IF(AND($J5&gt;Z$1,$J5&lt;=$AO$1),1,IF((COUNTIFS(INCAPACIDADES!$C$1:$C$51,$I5,INCAPACIDADES!W$1:W$51,Z$1))&gt;0,2,IF(VLOOKUP($C5,BD!$D$1:$F$501,3,0)&gt;Z$1,0,3))),"")</f>
        <v/>
      </c>
      <c r="CU5" s="23" t="str">
        <f>+IF(AND(LEN($I5)&gt;5),IF(AND($J5&gt;AA$1,$J5&lt;=$AO$1),1,IF((COUNTIFS(INCAPACIDADES!$C$1:$C$51,$I5,INCAPACIDADES!X$1:X$51,AA$1))&gt;0,2,IF(VLOOKUP($C5,BD!$D$1:$F$501,3,0)&gt;AA$1,0,3))),"")</f>
        <v/>
      </c>
      <c r="CV5" s="23" t="str">
        <f>+IF(AND(LEN($I5)&gt;5),IF(AND($J5&gt;AB$1,$J5&lt;=$AO$1),1,IF((COUNTIFS(INCAPACIDADES!$C$1:$C$51,$I5,INCAPACIDADES!Y$1:Y$51,AB$1))&gt;0,2,IF(VLOOKUP($C5,BD!$D$1:$F$501,3,0)&gt;AB$1,0,3))),"")</f>
        <v/>
      </c>
      <c r="CW5" s="23" t="str">
        <f>+IF(AND(LEN($I5)&gt;5),IF(AND($J5&gt;AC$1,$J5&lt;=$AO$1),1,IF((COUNTIFS(INCAPACIDADES!$C$1:$C$51,$I5,INCAPACIDADES!Z$1:Z$51,AC$1))&gt;0,2,IF(VLOOKUP($C5,BD!$D$1:$F$501,3,0)&gt;AC$1,0,3))),"")</f>
        <v/>
      </c>
      <c r="CX5" s="23" t="str">
        <f>+IF(AND(LEN($I5)&gt;5),IF(AND($J5&gt;AD$1,$J5&lt;=$AO$1),1,IF((COUNTIFS(INCAPACIDADES!$C$1:$C$51,$I5,INCAPACIDADES!AA$1:AA$51,AD$1))&gt;0,2,IF(VLOOKUP($C5,BD!$D$1:$F$501,3,0)&gt;AD$1,0,3))),"")</f>
        <v/>
      </c>
      <c r="CY5" s="23" t="str">
        <f>+IF(AND(LEN($I5)&gt;5),IF(AND($J5&gt;AE$1,$J5&lt;=$AO$1),1,IF((COUNTIFS(INCAPACIDADES!$C$1:$C$51,$I5,INCAPACIDADES!AB$1:AB$51,AE$1))&gt;0,2,IF(VLOOKUP($C5,BD!$D$1:$F$501,3,0)&gt;AE$1,0,3))),"")</f>
        <v/>
      </c>
      <c r="CZ5" s="23" t="str">
        <f>+IF(AND(LEN($I5)&gt;5),IF(AND($J5&gt;AF$1,$J5&lt;=$AO$1),1,IF((COUNTIFS(INCAPACIDADES!$C$1:$C$51,$I5,INCAPACIDADES!AC$1:AC$51,AF$1))&gt;0,2,IF(VLOOKUP($C5,BD!$D$1:$F$501,3,0)&gt;AF$1,0,3))),"")</f>
        <v/>
      </c>
      <c r="DA5" s="23" t="str">
        <f>+IF(AND(LEN($I5)&gt;5),IF(AND($J5&gt;AG$1,$J5&lt;=$AO$1),1,IF((COUNTIFS(INCAPACIDADES!$C$1:$C$51,$I5,INCAPACIDADES!AD$1:AD$51,AG$1))&gt;0,2,IF(VLOOKUP($C5,BD!$D$1:$F$501,3,0)&gt;AG$1,0,3))),"")</f>
        <v/>
      </c>
      <c r="DB5" s="23" t="str">
        <f>+IF(AND(LEN($I5)&gt;5),IF(AND($J5&gt;AH$1,$J5&lt;=$AO$1),1,IF((COUNTIFS(INCAPACIDADES!$C$1:$C$51,$I5,INCAPACIDADES!AE$1:AE$51,AH$1))&gt;0,2,IF(VLOOKUP($C5,BD!$D$1:$F$501,3,0)&gt;AH$1,0,3))),"")</f>
        <v/>
      </c>
      <c r="DC5" s="23" t="str">
        <f>+IF(AND(LEN($I5)&gt;5),IF(AND($J5&gt;AI$1,$J5&lt;=$AO$1),1,IF((COUNTIFS(INCAPACIDADES!$C$1:$C$51,$I5,INCAPACIDADES!AF$1:AF$51,AI$1))&gt;0,2,IF(VLOOKUP($C5,BD!$D$1:$F$501,3,0)&gt;AI$1,0,3))),"")</f>
        <v/>
      </c>
      <c r="DD5" s="23" t="str">
        <f>+IF(AND(LEN($I5)&gt;5),IF(AND($J5&gt;AJ$1,$J5&lt;=$AO$1),1,IF((COUNTIFS(INCAPACIDADES!$C$1:$C$51,$I5,INCAPACIDADES!AG$1:AG$51,AJ$1))&gt;0,2,IF(VLOOKUP($C5,BD!$D$1:$F$501,3,0)&gt;AJ$1,0,3))),"")</f>
        <v/>
      </c>
      <c r="DE5" s="23" t="str">
        <f>+IF(AND(LEN($I5)&gt;5),IF(AND($J5&gt;AK$1,$J5&lt;=$AO$1),1,IF((COUNTIFS(INCAPACIDADES!$C$1:$C$51,$I5,INCAPACIDADES!AH$1:AH$51,AK$1))&gt;0,2,IF(VLOOKUP($C5,BD!$D$1:$F$501,3,0)&gt;AK$1,0,3))),"")</f>
        <v/>
      </c>
      <c r="DF5" s="23" t="str">
        <f>+IF(AND(LEN($I5)&gt;5),IF(AND($J5&gt;AL$1,$J5&lt;=$AO$1),1,IF((COUNTIFS(INCAPACIDADES!$C$1:$C$51,$I5,INCAPACIDADES!AI$1:AI$51,AL$1))&gt;0,2,IF(VLOOKUP($C5,BD!$D$1:$F$501,3,0)&gt;AL$1,0,3))),"")</f>
        <v/>
      </c>
      <c r="DG5" s="23" t="str">
        <f>+IF(AND(LEN($I5)&gt;5),IF(AND($J5&gt;AM$1,$J5&lt;=$AO$1),1,IF((COUNTIFS(INCAPACIDADES!$C$1:$C$51,$I5,INCAPACIDADES!AJ$1:AJ$51,AM$1))&gt;0,2,IF(VLOOKUP($C5,BD!$D$1:$F$501,3,0)&gt;AM$1,0,3))),"")</f>
        <v/>
      </c>
      <c r="DH5" s="23" t="str">
        <f>+IF(AND(LEN($I5)&gt;5),IF(AND($J5&gt;AN$1,$J5&lt;=$AO$1),1,IF((COUNTIFS(INCAPACIDADES!$C$1:$C$51,$I5,INCAPACIDADES!AK$1:AK$51,AN$1))&gt;0,2,IF(VLOOKUP($C5,BD!$D$1:$F$501,3,0)&gt;AN$1,0,3))),"")</f>
        <v/>
      </c>
      <c r="DI5" s="23" t="str">
        <f>+IF(AND(LEN($I5)&gt;5),IF(AND($J5&gt;AO$1,$J5&lt;=$AO$1),1,IF((COUNTIFS(INCAPACIDADES!$C$1:$C$51,$I5,INCAPACIDADES!AL$1:AL$51,AO$1))&gt;0,2,IF(VLOOKUP($C5,BD!$D$1:$F$501,3,0)&gt;AO$1,0,3))),"")</f>
        <v/>
      </c>
      <c r="DJ5" s="23" t="str">
        <f>+IF(LEN($I5)&gt;5,IF(ISERROR(VLOOKUP(N5,'CODIGO PAGO'!$B$2:$B$20,1,0)),1,IF(OR(AND(CH5=1,N5&lt;&gt;"N"),AND(CH5=3,N5&lt;&gt;"B"),AND(CH5=2,LEFT(TRIM(N5),1)&lt;&gt;"I")),1,IF(OR(AND(CH5=0,N5="N"),AND(CH5=0,N5="B"),AND(CH5=0,LEFT(TRIM(N5),1)="I")),1,0))),"")</f>
        <v/>
      </c>
      <c r="DK5" s="23" t="str">
        <f t="shared" si="34"/>
        <v/>
      </c>
      <c r="DL5" s="23" t="str">
        <f>+IF(LEN($I5)&gt;5,IF(ISERROR(VLOOKUP(P5,'CODIGO PAGO'!$B$2:$B$20,1,0)),1,IF(OR(AND(CJ5=1,P5&lt;&gt;"N"),AND(CJ5=3,P5&lt;&gt;"B"),AND(CJ5=2,LEFT(TRIM(P5),1)&lt;&gt;"I")),1,IF(OR(AND(CJ5=0,P5="N"),AND(CJ5=0,P5="B"),AND(CJ5=0,LEFT(TRIM(P5),1)="I")),1,0))),"")</f>
        <v/>
      </c>
      <c r="DM5" s="23" t="str">
        <f t="shared" si="35"/>
        <v/>
      </c>
      <c r="DN5" s="23" t="str">
        <f>+IF(LEN($I5)&gt;5,IF(ISERROR(VLOOKUP(R5,'CODIGO PAGO'!$B$2:$B$20,1,0)),1,IF(OR(AND(CL5=1,R5&lt;&gt;"N"),AND(CL5=3,R5&lt;&gt;"B"),AND(CL5=2,LEFT(TRIM(R5),1)&lt;&gt;"I")),1,IF(OR(AND(CL5=0,R5="N"),AND(CL5=0,R5="B"),AND(CL5=0,LEFT(TRIM(R5),1)="I")),1,0))),"")</f>
        <v/>
      </c>
      <c r="DO5" s="23" t="str">
        <f t="shared" si="36"/>
        <v/>
      </c>
      <c r="DP5" s="23" t="str">
        <f>+IF(LEN($I5)&gt;5,IF(ISERROR(VLOOKUP(T5,'CODIGO PAGO'!$B$2:$B$20,1,0)),1,IF(OR(AND(CN5=1,T5&lt;&gt;"N"),AND(CN5=3,T5&lt;&gt;"B"),AND(CN5=2,LEFT(TRIM(T5),1)&lt;&gt;"I")),1,IF(OR(AND(CN5=0,T5="N"),AND(CN5=0,T5="B"),AND(CN5=0,LEFT(TRIM(T5),1)="I")),1,0))),"")</f>
        <v/>
      </c>
      <c r="DQ5" s="23" t="str">
        <f t="shared" si="37"/>
        <v/>
      </c>
      <c r="DR5" s="23" t="str">
        <f>+IF(LEN($I5)&gt;5,IF(ISERROR(VLOOKUP(V5,'CODIGO PAGO'!$B$2:$B$20,1,0)),1,IF(OR(AND(CP5=1,V5&lt;&gt;"N"),AND(CP5=3,V5&lt;&gt;"B"),AND(CP5=2,LEFT(TRIM(V5),1)&lt;&gt;"I")),1,IF(OR(AND(CP5=0,V5="N"),AND(CP5=0,V5="B"),AND(CP5=0,LEFT(TRIM(V5),1)="I")),1,0))),"")</f>
        <v/>
      </c>
      <c r="DS5" s="23" t="str">
        <f t="shared" si="38"/>
        <v/>
      </c>
      <c r="DT5" s="23" t="str">
        <f>+IF(LEN($I5)&gt;5,IF(ISERROR(VLOOKUP(X5,'CODIGO PAGO'!$B$2:$B$20,1,0)),1,IF(OR(AND(CR5=1,X5&lt;&gt;"N"),AND(CR5=3,X5&lt;&gt;"B"),AND(CR5=2,LEFT(TRIM(X5),1)&lt;&gt;"I")),1,IF(OR(AND(CR5=0,X5="N"),AND(CR5=0,X5="B"),AND(CR5=0,LEFT(TRIM(X5),1)="I")),1,0))),"")</f>
        <v/>
      </c>
      <c r="DU5" s="23" t="str">
        <f t="shared" si="39"/>
        <v/>
      </c>
      <c r="DV5" s="23" t="str">
        <f>+IF(LEN($I5)&gt;5,IF(ISERROR(VLOOKUP(Z5,'CODIGO PAGO'!$B$2:$B$20,1,0)),1,IF(OR(AND(CT5=1,Z5&lt;&gt;"N"),AND(CT5=3,Z5&lt;&gt;"B"),AND(CT5=2,LEFT(TRIM(Z5),1)&lt;&gt;"I")),1,IF(OR(AND(CT5=0,Z5="N"),AND(CT5=0,Z5="B"),AND(CT5=0,LEFT(TRIM(Z5),1)="I")),1,0))),"")</f>
        <v/>
      </c>
      <c r="DW5" s="23" t="str">
        <f t="shared" si="40"/>
        <v/>
      </c>
      <c r="DX5" s="23" t="str">
        <f>+IF(LEN($I5)&gt;5,IF(ISERROR(VLOOKUP(AB5,'CODIGO PAGO'!$B$2:$B$20,1,0)),1,IF(OR(AND(CV5=1,AB5&lt;&gt;"N"),AND(CV5=3,AB5&lt;&gt;"B"),AND(CV5=2,LEFT(TRIM(AB5),1)&lt;&gt;"I")),1,IF(OR(AND(CV5=0,AB5="N"),AND(CV5=0,AB5="B"),AND(CV5=0,LEFT(TRIM(AB5),1)="I")),1,0))),"")</f>
        <v/>
      </c>
      <c r="DY5" s="23" t="str">
        <f t="shared" si="41"/>
        <v/>
      </c>
      <c r="DZ5" s="23" t="str">
        <f>+IF(LEN($I5)&gt;5,IF(ISERROR(VLOOKUP(AD5,'CODIGO PAGO'!$B$2:$B$20,1,0)),1,IF(OR(AND(CX5=1,AD5&lt;&gt;"N"),AND(CX5=3,AD5&lt;&gt;"B"),AND(CX5=2,LEFT(TRIM(AD5),1)&lt;&gt;"I")),1,IF(OR(AND(CX5=0,AD5="N"),AND(CX5=0,AD5="B"),AND(CX5=0,LEFT(TRIM(AD5),1)="I")),1,0))),"")</f>
        <v/>
      </c>
      <c r="EA5" s="23" t="str">
        <f t="shared" si="42"/>
        <v/>
      </c>
      <c r="EB5" s="23" t="str">
        <f>+IF(LEN($I5)&gt;5,IF(ISERROR(VLOOKUP(AF5,'CODIGO PAGO'!$B$2:$B$20,1,0)),1,IF(OR(AND(CZ5=1,AF5&lt;&gt;"N"),AND(CZ5=3,AF5&lt;&gt;"B"),AND(CZ5=2,LEFT(TRIM(AF5),1)&lt;&gt;"I")),1,IF(OR(AND(CZ5=0,AF5="N"),AND(CZ5=0,AF5="B"),AND(CZ5=0,LEFT(TRIM(AF5),1)="I")),1,0))),"")</f>
        <v/>
      </c>
      <c r="EC5" s="23" t="str">
        <f t="shared" si="43"/>
        <v/>
      </c>
      <c r="ED5" s="23" t="str">
        <f>+IF(LEN($I5)&gt;5,IF(ISERROR(VLOOKUP(AH5,'CODIGO PAGO'!$B$2:$B$20,1,0)),1,IF(OR(AND(DB5=1,AH5&lt;&gt;"N"),AND(DB5=3,AH5&lt;&gt;"B"),AND(DB5=2,LEFT(TRIM(AH5),1)&lt;&gt;"I")),1,IF(OR(AND(DB5=0,AH5="N"),AND(DB5=0,AH5="B"),AND(DB5=0,LEFT(TRIM(AH5),1)="I")),1,0))),"")</f>
        <v/>
      </c>
      <c r="EE5" s="23" t="str">
        <f t="shared" si="44"/>
        <v/>
      </c>
      <c r="EF5" s="23" t="str">
        <f>+IF(LEN($I5)&gt;5,IF(ISERROR(VLOOKUP(AJ5,'CODIGO PAGO'!$B$2:$B$20,1,0)),1,IF(OR(AND(DD5=1,AJ5&lt;&gt;"N"),AND(DD5=3,AJ5&lt;&gt;"B"),AND(DD5=2,LEFT(TRIM(AJ5),1)&lt;&gt;"I")),1,IF(OR(AND(DD5=0,AJ5="N"),AND(DD5=0,AJ5="B"),AND(DD5=0,LEFT(TRIM(AJ5),1)="I")),1,0))),"")</f>
        <v/>
      </c>
      <c r="EG5" s="23" t="str">
        <f t="shared" si="45"/>
        <v/>
      </c>
      <c r="EH5" s="23" t="str">
        <f>+IF(LEN($I5)&gt;5,IF(ISERROR(VLOOKUP(AL5,'CODIGO PAGO'!$B$2:$B$20,1,0)),1,IF(OR(AND(DF5=1,AL5&lt;&gt;"N"),AND(DF5=3,AL5&lt;&gt;"B"),AND(DF5=2,LEFT(TRIM(AL5),1)&lt;&gt;"I")),1,IF(OR(AND(DF5=0,AL5="N"),AND(DF5=0,AL5="B"),AND(DF5=0,LEFT(TRIM(AL5),1)="I")),1,0))),"")</f>
        <v/>
      </c>
      <c r="EI5" s="23" t="str">
        <f t="shared" si="46"/>
        <v/>
      </c>
      <c r="EJ5" s="23" t="str">
        <f>+IF(LEN($I5)&gt;5,IF(ISERROR(VLOOKUP(AN5,'CODIGO PAGO'!$B$2:$B$20,1,0)),1,IF(OR(AND(DH5=1,AN5&lt;&gt;"N"),AND(DH5=3,AN5&lt;&gt;"B"),AND(DH5=2,LEFT(TRIM(AN5),1)&lt;&gt;"I")),1,IF(OR(AND(DH5=0,AN5="N"),AND(DH5=0,AN5="B"),AND(DH5=0,LEFT(TRIM(AN5),1)="I")),1,0))),"")</f>
        <v/>
      </c>
      <c r="EK5" s="23" t="str">
        <f t="shared" si="47"/>
        <v/>
      </c>
      <c r="EL5" s="24" t="str">
        <f t="shared" si="48"/>
        <v/>
      </c>
    </row>
    <row r="6" spans="1:142" s="25" customFormat="1">
      <c r="A6" s="15" t="str">
        <f t="shared" si="14"/>
        <v/>
      </c>
      <c r="B6" s="1" t="str">
        <f>+IF(LEN(I6)&gt;5,'CODIGO PAGO'!$B$28,"")</f>
        <v/>
      </c>
      <c r="C6" s="1" t="str">
        <f>+IF(LEN($I6)&gt;5,BD!D6,"")</f>
        <v/>
      </c>
      <c r="D6" s="168" t="str">
        <f>+IF(LEN($I6)&gt;5,BD!A6,"")</f>
        <v/>
      </c>
      <c r="E6" s="1" t="str">
        <f>+IF(LEN($I6)&gt;5,BD!B6,"")</f>
        <v/>
      </c>
      <c r="F6" s="1" t="str">
        <f>+IF(LEN($I6)&gt;5,BD!C6,"")</f>
        <v/>
      </c>
      <c r="G6" s="141"/>
      <c r="H6" s="141"/>
      <c r="I6" s="1" t="str">
        <f>+IF(LEN(BD!G6)&gt;5,BD!G6,"")</f>
        <v/>
      </c>
      <c r="J6" s="167" t="str">
        <f>+IF(LEN($I6)&gt;5,BD!E6,"")</f>
        <v/>
      </c>
      <c r="K6" s="6" t="str">
        <f t="shared" si="15"/>
        <v/>
      </c>
      <c r="L6" s="87" t="str">
        <f>+IF(LEN($I6)&gt;5,BD!H6,"")</f>
        <v/>
      </c>
      <c r="M6" s="40" t="str">
        <f t="shared" si="16"/>
        <v/>
      </c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4" t="str">
        <f t="shared" si="17"/>
        <v/>
      </c>
      <c r="AQ6" s="5" t="str">
        <f t="shared" si="18"/>
        <v/>
      </c>
      <c r="AR6" s="91" t="str">
        <f t="shared" si="19"/>
        <v/>
      </c>
      <c r="AS6" s="5" t="str">
        <f t="shared" si="20"/>
        <v/>
      </c>
      <c r="AT6" s="91" t="str">
        <f t="shared" si="21"/>
        <v/>
      </c>
      <c r="AU6" s="4" t="str">
        <f t="shared" si="22"/>
        <v/>
      </c>
      <c r="AV6" s="4" t="str">
        <f t="shared" si="23"/>
        <v/>
      </c>
      <c r="AW6" s="4" t="str">
        <f t="shared" si="24"/>
        <v/>
      </c>
      <c r="AX6" s="4" t="str">
        <f t="shared" si="25"/>
        <v/>
      </c>
      <c r="AY6" s="88" t="str">
        <f t="shared" si="26"/>
        <v/>
      </c>
      <c r="AZ6" s="17" t="str">
        <f t="shared" si="27"/>
        <v/>
      </c>
      <c r="BA6" s="18" t="str">
        <f t="shared" si="28"/>
        <v/>
      </c>
      <c r="BB6" s="19" t="str">
        <f>+IF(LEN(I6)&gt;5,IF(INT(RIGHT(B6,1))=9,0.5*L6*AY6,INT(MID(B6,5,LEN(B6)-4))*L6)+IFERROR(VLOOKUP(I6,AJUSTES!$A$1:$I$50,9,0),0),"")</f>
        <v/>
      </c>
      <c r="BC6" s="12"/>
      <c r="BD6" s="19" t="str">
        <f t="shared" si="29"/>
        <v/>
      </c>
      <c r="BE6" s="18" t="str">
        <f t="shared" si="30"/>
        <v/>
      </c>
      <c r="BF6" s="139" t="str">
        <f t="shared" si="31"/>
        <v/>
      </c>
      <c r="BG6" s="106"/>
      <c r="BH6" s="139" t="str">
        <f t="shared" si="32"/>
        <v/>
      </c>
      <c r="BI6" s="41"/>
      <c r="BJ6" s="42"/>
      <c r="BK6" s="44"/>
      <c r="BL6" s="142"/>
      <c r="BM6" s="42"/>
      <c r="BN6" s="42"/>
      <c r="BO6" s="42"/>
      <c r="BP6" s="42"/>
      <c r="BQ6" s="42"/>
      <c r="BR6" s="42"/>
      <c r="BS6" s="143"/>
      <c r="BT6" s="37"/>
      <c r="BU6" s="12"/>
      <c r="BV6" s="12"/>
      <c r="BW6" s="12"/>
      <c r="BX6" s="12"/>
      <c r="BY6" s="12"/>
      <c r="BZ6" s="144"/>
      <c r="CA6" s="107" t="str">
        <f>+IF(LEN($I6)&gt;5,IF(BD!F6="N/A","",BD!F6),"")</f>
        <v/>
      </c>
      <c r="CB6" s="21"/>
      <c r="CC6" s="147"/>
      <c r="CD6" s="148"/>
      <c r="CE6" s="8" t="str">
        <f>+IF(LEN(I6)&gt;5,BD!M6,"")</f>
        <v/>
      </c>
      <c r="CF6" s="16" t="str">
        <f>+IF(LEN(I6)&gt;5,BD!N6,"")</f>
        <v/>
      </c>
      <c r="CG6" s="3" t="str">
        <f t="shared" si="33"/>
        <v/>
      </c>
      <c r="CH6" s="23" t="str">
        <f>+IF(AND(LEN($I6)&gt;5),IF(AND($J6&gt;N$1,$J6&lt;=$AO$1),1,IF((COUNTIFS(INCAPACIDADES!$C$1:$C$51,$I6,INCAPACIDADES!K$1:K$51,N$1))&gt;0,2,IF(VLOOKUP($C6,BD!$D$1:$F$501,3,0)&gt;N$1,0,3))),"")</f>
        <v/>
      </c>
      <c r="CI6" s="23" t="str">
        <f>+IF(AND(LEN($I6)&gt;5),IF(AND($J6&gt;O$1,$J6&lt;=$AO$1),1,IF((COUNTIFS(INCAPACIDADES!$C$1:$C$51,$I6,INCAPACIDADES!L$1:L$51,O$1))&gt;0,2,IF(VLOOKUP($C6,BD!$D$1:$F$501,3,0)&gt;O$1,0,3))),"")</f>
        <v/>
      </c>
      <c r="CJ6" s="23" t="str">
        <f>+IF(AND(LEN($I6)&gt;5),IF(AND($J6&gt;P$1,$J6&lt;=$AO$1),1,IF((COUNTIFS(INCAPACIDADES!$C$1:$C$51,$I6,INCAPACIDADES!M$1:M$51,P$1))&gt;0,2,IF(VLOOKUP($C6,BD!$D$1:$F$501,3,0)&gt;P$1,0,3))),"")</f>
        <v/>
      </c>
      <c r="CK6" s="23" t="str">
        <f>+IF(AND(LEN($I6)&gt;5),IF(AND($J6&gt;Q$1,$J6&lt;=$AO$1),1,IF((COUNTIFS(INCAPACIDADES!$C$1:$C$51,$I6,INCAPACIDADES!N$1:N$51,Q$1))&gt;0,2,IF(VLOOKUP($C6,BD!$D$1:$F$501,3,0)&gt;Q$1,0,3))),"")</f>
        <v/>
      </c>
      <c r="CL6" s="23" t="str">
        <f>+IF(AND(LEN($I6)&gt;5),IF(AND($J6&gt;R$1,$J6&lt;=$AO$1),1,IF((COUNTIFS(INCAPACIDADES!$C$1:$C$51,$I6,INCAPACIDADES!O$1:O$51,R$1))&gt;0,2,IF(VLOOKUP($C6,BD!$D$1:$F$501,3,0)&gt;R$1,0,3))),"")</f>
        <v/>
      </c>
      <c r="CM6" s="23" t="str">
        <f>+IF(AND(LEN($I6)&gt;5),IF(AND($J6&gt;S$1,$J6&lt;=$AO$1),1,IF((COUNTIFS(INCAPACIDADES!$C$1:$C$51,$I6,INCAPACIDADES!P$1:P$51,S$1))&gt;0,2,IF(VLOOKUP($C6,BD!$D$1:$F$501,3,0)&gt;S$1,0,3))),"")</f>
        <v/>
      </c>
      <c r="CN6" s="23" t="str">
        <f>+IF(AND(LEN($I6)&gt;5),IF(AND($J6&gt;T$1,$J6&lt;=$AO$1),1,IF((COUNTIFS(INCAPACIDADES!$C$1:$C$51,$I6,INCAPACIDADES!Q$1:Q$51,T$1))&gt;0,2,IF(VLOOKUP($C6,BD!$D$1:$F$501,3,0)&gt;T$1,0,3))),"")</f>
        <v/>
      </c>
      <c r="CO6" s="23" t="str">
        <f>+IF(AND(LEN($I6)&gt;5),IF(AND($J6&gt;U$1,$J6&lt;=$AO$1),1,IF((COUNTIFS(INCAPACIDADES!$C$1:$C$51,$I6,INCAPACIDADES!R$1:R$51,U$1))&gt;0,2,IF(VLOOKUP($C6,BD!$D$1:$F$501,3,0)&gt;U$1,0,3))),"")</f>
        <v/>
      </c>
      <c r="CP6" s="23" t="str">
        <f>+IF(AND(LEN($I6)&gt;5),IF(AND($J6&gt;V$1,$J6&lt;=$AO$1),1,IF((COUNTIFS(INCAPACIDADES!$C$1:$C$51,$I6,INCAPACIDADES!S$1:S$51,V$1))&gt;0,2,IF(VLOOKUP($C6,BD!$D$1:$F$501,3,0)&gt;V$1,0,3))),"")</f>
        <v/>
      </c>
      <c r="CQ6" s="23" t="str">
        <f>+IF(AND(LEN($I6)&gt;5),IF(AND($J6&gt;W$1,$J6&lt;=$AO$1),1,IF((COUNTIFS(INCAPACIDADES!$C$1:$C$51,$I6,INCAPACIDADES!T$1:T$51,W$1))&gt;0,2,IF(VLOOKUP($C6,BD!$D$1:$F$501,3,0)&gt;W$1,0,3))),"")</f>
        <v/>
      </c>
      <c r="CR6" s="23" t="str">
        <f>+IF(AND(LEN($I6)&gt;5),IF(AND($J6&gt;X$1,$J6&lt;=$AO$1),1,IF((COUNTIFS(INCAPACIDADES!$C$1:$C$51,$I6,INCAPACIDADES!U$1:U$51,X$1))&gt;0,2,IF(VLOOKUP($C6,BD!$D$1:$F$501,3,0)&gt;X$1,0,3))),"")</f>
        <v/>
      </c>
      <c r="CS6" s="23" t="str">
        <f>+IF(AND(LEN($I6)&gt;5),IF(AND($J6&gt;Y$1,$J6&lt;=$AO$1),1,IF((COUNTIFS(INCAPACIDADES!$C$1:$C$51,$I6,INCAPACIDADES!V$1:V$51,Y$1))&gt;0,2,IF(VLOOKUP($C6,BD!$D$1:$F$501,3,0)&gt;Y$1,0,3))),"")</f>
        <v/>
      </c>
      <c r="CT6" s="23" t="str">
        <f>+IF(AND(LEN($I6)&gt;5),IF(AND($J6&gt;Z$1,$J6&lt;=$AO$1),1,IF((COUNTIFS(INCAPACIDADES!$C$1:$C$51,$I6,INCAPACIDADES!W$1:W$51,Z$1))&gt;0,2,IF(VLOOKUP($C6,BD!$D$1:$F$501,3,0)&gt;Z$1,0,3))),"")</f>
        <v/>
      </c>
      <c r="CU6" s="23" t="str">
        <f>+IF(AND(LEN($I6)&gt;5),IF(AND($J6&gt;AA$1,$J6&lt;=$AO$1),1,IF((COUNTIFS(INCAPACIDADES!$C$1:$C$51,$I6,INCAPACIDADES!X$1:X$51,AA$1))&gt;0,2,IF(VLOOKUP($C6,BD!$D$1:$F$501,3,0)&gt;AA$1,0,3))),"")</f>
        <v/>
      </c>
      <c r="CV6" s="23" t="str">
        <f>+IF(AND(LEN($I6)&gt;5),IF(AND($J6&gt;AB$1,$J6&lt;=$AO$1),1,IF((COUNTIFS(INCAPACIDADES!$C$1:$C$51,$I6,INCAPACIDADES!Y$1:Y$51,AB$1))&gt;0,2,IF(VLOOKUP($C6,BD!$D$1:$F$501,3,0)&gt;AB$1,0,3))),"")</f>
        <v/>
      </c>
      <c r="CW6" s="23" t="str">
        <f>+IF(AND(LEN($I6)&gt;5),IF(AND($J6&gt;AC$1,$J6&lt;=$AO$1),1,IF((COUNTIFS(INCAPACIDADES!$C$1:$C$51,$I6,INCAPACIDADES!Z$1:Z$51,AC$1))&gt;0,2,IF(VLOOKUP($C6,BD!$D$1:$F$501,3,0)&gt;AC$1,0,3))),"")</f>
        <v/>
      </c>
      <c r="CX6" s="23" t="str">
        <f>+IF(AND(LEN($I6)&gt;5),IF(AND($J6&gt;AD$1,$J6&lt;=$AO$1),1,IF((COUNTIFS(INCAPACIDADES!$C$1:$C$51,$I6,INCAPACIDADES!AA$1:AA$51,AD$1))&gt;0,2,IF(VLOOKUP($C6,BD!$D$1:$F$501,3,0)&gt;AD$1,0,3))),"")</f>
        <v/>
      </c>
      <c r="CY6" s="23" t="str">
        <f>+IF(AND(LEN($I6)&gt;5),IF(AND($J6&gt;AE$1,$J6&lt;=$AO$1),1,IF((COUNTIFS(INCAPACIDADES!$C$1:$C$51,$I6,INCAPACIDADES!AB$1:AB$51,AE$1))&gt;0,2,IF(VLOOKUP($C6,BD!$D$1:$F$501,3,0)&gt;AE$1,0,3))),"")</f>
        <v/>
      </c>
      <c r="CZ6" s="23" t="str">
        <f>+IF(AND(LEN($I6)&gt;5),IF(AND($J6&gt;AF$1,$J6&lt;=$AO$1),1,IF((COUNTIFS(INCAPACIDADES!$C$1:$C$51,$I6,INCAPACIDADES!AC$1:AC$51,AF$1))&gt;0,2,IF(VLOOKUP($C6,BD!$D$1:$F$501,3,0)&gt;AF$1,0,3))),"")</f>
        <v/>
      </c>
      <c r="DA6" s="23" t="str">
        <f>+IF(AND(LEN($I6)&gt;5),IF(AND($J6&gt;AG$1,$J6&lt;=$AO$1),1,IF((COUNTIFS(INCAPACIDADES!$C$1:$C$51,$I6,INCAPACIDADES!AD$1:AD$51,AG$1))&gt;0,2,IF(VLOOKUP($C6,BD!$D$1:$F$501,3,0)&gt;AG$1,0,3))),"")</f>
        <v/>
      </c>
      <c r="DB6" s="23" t="str">
        <f>+IF(AND(LEN($I6)&gt;5),IF(AND($J6&gt;AH$1,$J6&lt;=$AO$1),1,IF((COUNTIFS(INCAPACIDADES!$C$1:$C$51,$I6,INCAPACIDADES!AE$1:AE$51,AH$1))&gt;0,2,IF(VLOOKUP($C6,BD!$D$1:$F$501,3,0)&gt;AH$1,0,3))),"")</f>
        <v/>
      </c>
      <c r="DC6" s="23" t="str">
        <f>+IF(AND(LEN($I6)&gt;5),IF(AND($J6&gt;AI$1,$J6&lt;=$AO$1),1,IF((COUNTIFS(INCAPACIDADES!$C$1:$C$51,$I6,INCAPACIDADES!AF$1:AF$51,AI$1))&gt;0,2,IF(VLOOKUP($C6,BD!$D$1:$F$501,3,0)&gt;AI$1,0,3))),"")</f>
        <v/>
      </c>
      <c r="DD6" s="23" t="str">
        <f>+IF(AND(LEN($I6)&gt;5),IF(AND($J6&gt;AJ$1,$J6&lt;=$AO$1),1,IF((COUNTIFS(INCAPACIDADES!$C$1:$C$51,$I6,INCAPACIDADES!AG$1:AG$51,AJ$1))&gt;0,2,IF(VLOOKUP($C6,BD!$D$1:$F$501,3,0)&gt;AJ$1,0,3))),"")</f>
        <v/>
      </c>
      <c r="DE6" s="23" t="str">
        <f>+IF(AND(LEN($I6)&gt;5),IF(AND($J6&gt;AK$1,$J6&lt;=$AO$1),1,IF((COUNTIFS(INCAPACIDADES!$C$1:$C$51,$I6,INCAPACIDADES!AH$1:AH$51,AK$1))&gt;0,2,IF(VLOOKUP($C6,BD!$D$1:$F$501,3,0)&gt;AK$1,0,3))),"")</f>
        <v/>
      </c>
      <c r="DF6" s="23" t="str">
        <f>+IF(AND(LEN($I6)&gt;5),IF(AND($J6&gt;AL$1,$J6&lt;=$AO$1),1,IF((COUNTIFS(INCAPACIDADES!$C$1:$C$51,$I6,INCAPACIDADES!AI$1:AI$51,AL$1))&gt;0,2,IF(VLOOKUP($C6,BD!$D$1:$F$501,3,0)&gt;AL$1,0,3))),"")</f>
        <v/>
      </c>
      <c r="DG6" s="23" t="str">
        <f>+IF(AND(LEN($I6)&gt;5),IF(AND($J6&gt;AM$1,$J6&lt;=$AO$1),1,IF((COUNTIFS(INCAPACIDADES!$C$1:$C$51,$I6,INCAPACIDADES!AJ$1:AJ$51,AM$1))&gt;0,2,IF(VLOOKUP($C6,BD!$D$1:$F$501,3,0)&gt;AM$1,0,3))),"")</f>
        <v/>
      </c>
      <c r="DH6" s="23" t="str">
        <f>+IF(AND(LEN($I6)&gt;5),IF(AND($J6&gt;AN$1,$J6&lt;=$AO$1),1,IF((COUNTIFS(INCAPACIDADES!$C$1:$C$51,$I6,INCAPACIDADES!AK$1:AK$51,AN$1))&gt;0,2,IF(VLOOKUP($C6,BD!$D$1:$F$501,3,0)&gt;AN$1,0,3))),"")</f>
        <v/>
      </c>
      <c r="DI6" s="23" t="str">
        <f>+IF(AND(LEN($I6)&gt;5),IF(AND($J6&gt;AO$1,$J6&lt;=$AO$1),1,IF((COUNTIFS(INCAPACIDADES!$C$1:$C$51,$I6,INCAPACIDADES!AL$1:AL$51,AO$1))&gt;0,2,IF(VLOOKUP($C6,BD!$D$1:$F$501,3,0)&gt;AO$1,0,3))),"")</f>
        <v/>
      </c>
      <c r="DJ6" s="23" t="str">
        <f>+IF(LEN($I6)&gt;5,IF(ISERROR(VLOOKUP(N6,'CODIGO PAGO'!$B$2:$B$20,1,0)),1,IF(OR(AND(CH6=1,N6&lt;&gt;"N"),AND(CH6=3,N6&lt;&gt;"B"),AND(CH6=2,LEFT(TRIM(N6),1)&lt;&gt;"I")),1,IF(OR(AND(CH6=0,N6="N"),AND(CH6=0,N6="B"),AND(CH6=0,LEFT(TRIM(N6),1)="I")),1,0))),"")</f>
        <v/>
      </c>
      <c r="DK6" s="23" t="str">
        <f t="shared" si="34"/>
        <v/>
      </c>
      <c r="DL6" s="23" t="str">
        <f>+IF(LEN($I6)&gt;5,IF(ISERROR(VLOOKUP(P6,'CODIGO PAGO'!$B$2:$B$20,1,0)),1,IF(OR(AND(CJ6=1,P6&lt;&gt;"N"),AND(CJ6=3,P6&lt;&gt;"B"),AND(CJ6=2,LEFT(TRIM(P6),1)&lt;&gt;"I")),1,IF(OR(AND(CJ6=0,P6="N"),AND(CJ6=0,P6="B"),AND(CJ6=0,LEFT(TRIM(P6),1)="I")),1,0))),"")</f>
        <v/>
      </c>
      <c r="DM6" s="23" t="str">
        <f t="shared" si="35"/>
        <v/>
      </c>
      <c r="DN6" s="23" t="str">
        <f>+IF(LEN($I6)&gt;5,IF(ISERROR(VLOOKUP(R6,'CODIGO PAGO'!$B$2:$B$20,1,0)),1,IF(OR(AND(CL6=1,R6&lt;&gt;"N"),AND(CL6=3,R6&lt;&gt;"B"),AND(CL6=2,LEFT(TRIM(R6),1)&lt;&gt;"I")),1,IF(OR(AND(CL6=0,R6="N"),AND(CL6=0,R6="B"),AND(CL6=0,LEFT(TRIM(R6),1)="I")),1,0))),"")</f>
        <v/>
      </c>
      <c r="DO6" s="23" t="str">
        <f t="shared" si="36"/>
        <v/>
      </c>
      <c r="DP6" s="23" t="str">
        <f>+IF(LEN($I6)&gt;5,IF(ISERROR(VLOOKUP(T6,'CODIGO PAGO'!$B$2:$B$20,1,0)),1,IF(OR(AND(CN6=1,T6&lt;&gt;"N"),AND(CN6=3,T6&lt;&gt;"B"),AND(CN6=2,LEFT(TRIM(T6),1)&lt;&gt;"I")),1,IF(OR(AND(CN6=0,T6="N"),AND(CN6=0,T6="B"),AND(CN6=0,LEFT(TRIM(T6),1)="I")),1,0))),"")</f>
        <v/>
      </c>
      <c r="DQ6" s="23" t="str">
        <f t="shared" si="37"/>
        <v/>
      </c>
      <c r="DR6" s="23" t="str">
        <f>+IF(LEN($I6)&gt;5,IF(ISERROR(VLOOKUP(V6,'CODIGO PAGO'!$B$2:$B$20,1,0)),1,IF(OR(AND(CP6=1,V6&lt;&gt;"N"),AND(CP6=3,V6&lt;&gt;"B"),AND(CP6=2,LEFT(TRIM(V6),1)&lt;&gt;"I")),1,IF(OR(AND(CP6=0,V6="N"),AND(CP6=0,V6="B"),AND(CP6=0,LEFT(TRIM(V6),1)="I")),1,0))),"")</f>
        <v/>
      </c>
      <c r="DS6" s="23" t="str">
        <f t="shared" si="38"/>
        <v/>
      </c>
      <c r="DT6" s="23" t="str">
        <f>+IF(LEN($I6)&gt;5,IF(ISERROR(VLOOKUP(X6,'CODIGO PAGO'!$B$2:$B$20,1,0)),1,IF(OR(AND(CR6=1,X6&lt;&gt;"N"),AND(CR6=3,X6&lt;&gt;"B"),AND(CR6=2,LEFT(TRIM(X6),1)&lt;&gt;"I")),1,IF(OR(AND(CR6=0,X6="N"),AND(CR6=0,X6="B"),AND(CR6=0,LEFT(TRIM(X6),1)="I")),1,0))),"")</f>
        <v/>
      </c>
      <c r="DU6" s="23" t="str">
        <f t="shared" si="39"/>
        <v/>
      </c>
      <c r="DV6" s="23" t="str">
        <f>+IF(LEN($I6)&gt;5,IF(ISERROR(VLOOKUP(Z6,'CODIGO PAGO'!$B$2:$B$20,1,0)),1,IF(OR(AND(CT6=1,Z6&lt;&gt;"N"),AND(CT6=3,Z6&lt;&gt;"B"),AND(CT6=2,LEFT(TRIM(Z6),1)&lt;&gt;"I")),1,IF(OR(AND(CT6=0,Z6="N"),AND(CT6=0,Z6="B"),AND(CT6=0,LEFT(TRIM(Z6),1)="I")),1,0))),"")</f>
        <v/>
      </c>
      <c r="DW6" s="23" t="str">
        <f t="shared" si="40"/>
        <v/>
      </c>
      <c r="DX6" s="23" t="str">
        <f>+IF(LEN($I6)&gt;5,IF(ISERROR(VLOOKUP(AB6,'CODIGO PAGO'!$B$2:$B$20,1,0)),1,IF(OR(AND(CV6=1,AB6&lt;&gt;"N"),AND(CV6=3,AB6&lt;&gt;"B"),AND(CV6=2,LEFT(TRIM(AB6),1)&lt;&gt;"I")),1,IF(OR(AND(CV6=0,AB6="N"),AND(CV6=0,AB6="B"),AND(CV6=0,LEFT(TRIM(AB6),1)="I")),1,0))),"")</f>
        <v/>
      </c>
      <c r="DY6" s="23" t="str">
        <f t="shared" si="41"/>
        <v/>
      </c>
      <c r="DZ6" s="23" t="str">
        <f>+IF(LEN($I6)&gt;5,IF(ISERROR(VLOOKUP(AD6,'CODIGO PAGO'!$B$2:$B$20,1,0)),1,IF(OR(AND(CX6=1,AD6&lt;&gt;"N"),AND(CX6=3,AD6&lt;&gt;"B"),AND(CX6=2,LEFT(TRIM(AD6),1)&lt;&gt;"I")),1,IF(OR(AND(CX6=0,AD6="N"),AND(CX6=0,AD6="B"),AND(CX6=0,LEFT(TRIM(AD6),1)="I")),1,0))),"")</f>
        <v/>
      </c>
      <c r="EA6" s="23" t="str">
        <f t="shared" si="42"/>
        <v/>
      </c>
      <c r="EB6" s="23" t="str">
        <f>+IF(LEN($I6)&gt;5,IF(ISERROR(VLOOKUP(AF6,'CODIGO PAGO'!$B$2:$B$20,1,0)),1,IF(OR(AND(CZ6=1,AF6&lt;&gt;"N"),AND(CZ6=3,AF6&lt;&gt;"B"),AND(CZ6=2,LEFT(TRIM(AF6),1)&lt;&gt;"I")),1,IF(OR(AND(CZ6=0,AF6="N"),AND(CZ6=0,AF6="B"),AND(CZ6=0,LEFT(TRIM(AF6),1)="I")),1,0))),"")</f>
        <v/>
      </c>
      <c r="EC6" s="23" t="str">
        <f t="shared" si="43"/>
        <v/>
      </c>
      <c r="ED6" s="23" t="str">
        <f>+IF(LEN($I6)&gt;5,IF(ISERROR(VLOOKUP(AH6,'CODIGO PAGO'!$B$2:$B$20,1,0)),1,IF(OR(AND(DB6=1,AH6&lt;&gt;"N"),AND(DB6=3,AH6&lt;&gt;"B"),AND(DB6=2,LEFT(TRIM(AH6),1)&lt;&gt;"I")),1,IF(OR(AND(DB6=0,AH6="N"),AND(DB6=0,AH6="B"),AND(DB6=0,LEFT(TRIM(AH6),1)="I")),1,0))),"")</f>
        <v/>
      </c>
      <c r="EE6" s="23" t="str">
        <f t="shared" si="44"/>
        <v/>
      </c>
      <c r="EF6" s="23" t="str">
        <f>+IF(LEN($I6)&gt;5,IF(ISERROR(VLOOKUP(AJ6,'CODIGO PAGO'!$B$2:$B$20,1,0)),1,IF(OR(AND(DD6=1,AJ6&lt;&gt;"N"),AND(DD6=3,AJ6&lt;&gt;"B"),AND(DD6=2,LEFT(TRIM(AJ6),1)&lt;&gt;"I")),1,IF(OR(AND(DD6=0,AJ6="N"),AND(DD6=0,AJ6="B"),AND(DD6=0,LEFT(TRIM(AJ6),1)="I")),1,0))),"")</f>
        <v/>
      </c>
      <c r="EG6" s="23" t="str">
        <f t="shared" si="45"/>
        <v/>
      </c>
      <c r="EH6" s="23" t="str">
        <f>+IF(LEN($I6)&gt;5,IF(ISERROR(VLOOKUP(AL6,'CODIGO PAGO'!$B$2:$B$20,1,0)),1,IF(OR(AND(DF6=1,AL6&lt;&gt;"N"),AND(DF6=3,AL6&lt;&gt;"B"),AND(DF6=2,LEFT(TRIM(AL6),1)&lt;&gt;"I")),1,IF(OR(AND(DF6=0,AL6="N"),AND(DF6=0,AL6="B"),AND(DF6=0,LEFT(TRIM(AL6),1)="I")),1,0))),"")</f>
        <v/>
      </c>
      <c r="EI6" s="23" t="str">
        <f t="shared" si="46"/>
        <v/>
      </c>
      <c r="EJ6" s="23" t="str">
        <f>+IF(LEN($I6)&gt;5,IF(ISERROR(VLOOKUP(AN6,'CODIGO PAGO'!$B$2:$B$20,1,0)),1,IF(OR(AND(DH6=1,AN6&lt;&gt;"N"),AND(DH6=3,AN6&lt;&gt;"B"),AND(DH6=2,LEFT(TRIM(AN6),1)&lt;&gt;"I")),1,IF(OR(AND(DH6=0,AN6="N"),AND(DH6=0,AN6="B"),AND(DH6=0,LEFT(TRIM(AN6),1)="I")),1,0))),"")</f>
        <v/>
      </c>
      <c r="EK6" s="23" t="str">
        <f t="shared" si="47"/>
        <v/>
      </c>
      <c r="EL6" s="24" t="str">
        <f t="shared" si="48"/>
        <v/>
      </c>
    </row>
    <row r="7" spans="1:142" s="25" customFormat="1">
      <c r="A7" s="15" t="str">
        <f t="shared" si="14"/>
        <v/>
      </c>
      <c r="B7" s="1" t="str">
        <f>+IF(LEN(I7)&gt;5,'CODIGO PAGO'!$B$28,"")</f>
        <v/>
      </c>
      <c r="C7" s="1" t="str">
        <f>+IF(LEN($I7)&gt;5,BD!D7,"")</f>
        <v/>
      </c>
      <c r="D7" s="168" t="str">
        <f>+IF(LEN($I7)&gt;5,BD!A7,"")</f>
        <v/>
      </c>
      <c r="E7" s="1" t="str">
        <f>+IF(LEN($I7)&gt;5,BD!B7,"")</f>
        <v/>
      </c>
      <c r="F7" s="1" t="str">
        <f>+IF(LEN($I7)&gt;5,BD!C7,"")</f>
        <v/>
      </c>
      <c r="G7" s="141"/>
      <c r="H7" s="141"/>
      <c r="I7" s="1" t="str">
        <f>+IF(LEN(BD!G7)&gt;5,BD!G7,"")</f>
        <v/>
      </c>
      <c r="J7" s="167" t="str">
        <f>+IF(LEN($I7)&gt;5,BD!E7,"")</f>
        <v/>
      </c>
      <c r="K7" s="6" t="str">
        <f t="shared" si="15"/>
        <v/>
      </c>
      <c r="L7" s="87" t="str">
        <f>+IF(LEN($I7)&gt;5,BD!H7,"")</f>
        <v/>
      </c>
      <c r="M7" s="40" t="str">
        <f t="shared" si="16"/>
        <v/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4" t="str">
        <f t="shared" si="17"/>
        <v/>
      </c>
      <c r="AQ7" s="5" t="str">
        <f t="shared" si="18"/>
        <v/>
      </c>
      <c r="AR7" s="91" t="str">
        <f t="shared" si="19"/>
        <v/>
      </c>
      <c r="AS7" s="5" t="str">
        <f t="shared" si="20"/>
        <v/>
      </c>
      <c r="AT7" s="91" t="str">
        <f t="shared" si="21"/>
        <v/>
      </c>
      <c r="AU7" s="4" t="str">
        <f t="shared" si="22"/>
        <v/>
      </c>
      <c r="AV7" s="4" t="str">
        <f t="shared" si="23"/>
        <v/>
      </c>
      <c r="AW7" s="4" t="str">
        <f t="shared" si="24"/>
        <v/>
      </c>
      <c r="AX7" s="4" t="str">
        <f t="shared" si="25"/>
        <v/>
      </c>
      <c r="AY7" s="88" t="str">
        <f t="shared" si="26"/>
        <v/>
      </c>
      <c r="AZ7" s="17" t="str">
        <f t="shared" si="27"/>
        <v/>
      </c>
      <c r="BA7" s="18" t="str">
        <f t="shared" si="28"/>
        <v/>
      </c>
      <c r="BB7" s="19" t="str">
        <f>+IF(LEN(I7)&gt;5,IF(INT(RIGHT(B7,1))=9,0.5*L7*AY7,INT(MID(B7,5,LEN(B7)-4))*L7)+IFERROR(VLOOKUP(I7,AJUSTES!$A$1:$I$50,9,0),0),"")</f>
        <v/>
      </c>
      <c r="BC7" s="12"/>
      <c r="BD7" s="19" t="str">
        <f t="shared" si="29"/>
        <v/>
      </c>
      <c r="BE7" s="18" t="str">
        <f t="shared" si="30"/>
        <v/>
      </c>
      <c r="BF7" s="139" t="str">
        <f t="shared" si="31"/>
        <v/>
      </c>
      <c r="BG7" s="106"/>
      <c r="BH7" s="139" t="str">
        <f t="shared" si="32"/>
        <v/>
      </c>
      <c r="BI7" s="41"/>
      <c r="BJ7" s="42"/>
      <c r="BK7" s="44"/>
      <c r="BL7" s="142"/>
      <c r="BM7" s="42"/>
      <c r="BN7" s="42"/>
      <c r="BO7" s="42"/>
      <c r="BP7" s="42"/>
      <c r="BQ7" s="42"/>
      <c r="BR7" s="42"/>
      <c r="BS7" s="143"/>
      <c r="BT7" s="37"/>
      <c r="BU7" s="12"/>
      <c r="BV7" s="12"/>
      <c r="BW7" s="12"/>
      <c r="BX7" s="12"/>
      <c r="BY7" s="12"/>
      <c r="BZ7" s="144"/>
      <c r="CA7" s="107" t="str">
        <f>+IF(LEN($I7)&gt;5,IF(BD!F7="N/A","",BD!F7),"")</f>
        <v/>
      </c>
      <c r="CB7" s="21"/>
      <c r="CC7" s="147"/>
      <c r="CD7" s="148"/>
      <c r="CE7" s="8" t="str">
        <f>+IF(LEN(I7)&gt;5,BD!M7,"")</f>
        <v/>
      </c>
      <c r="CF7" s="16" t="str">
        <f>+IF(LEN(I7)&gt;5,BD!N7,"")</f>
        <v/>
      </c>
      <c r="CG7" s="3" t="str">
        <f t="shared" si="33"/>
        <v/>
      </c>
      <c r="CH7" s="23" t="str">
        <f>+IF(AND(LEN($I7)&gt;5),IF(AND($J7&gt;N$1,$J7&lt;=$AO$1),1,IF((COUNTIFS(INCAPACIDADES!$C$1:$C$51,$I7,INCAPACIDADES!K$1:K$51,N$1))&gt;0,2,IF(VLOOKUP($C7,BD!$D$1:$F$501,3,0)&gt;N$1,0,3))),"")</f>
        <v/>
      </c>
      <c r="CI7" s="23" t="str">
        <f>+IF(AND(LEN($I7)&gt;5),IF(AND($J7&gt;O$1,$J7&lt;=$AO$1),1,IF((COUNTIFS(INCAPACIDADES!$C$1:$C$51,$I7,INCAPACIDADES!L$1:L$51,O$1))&gt;0,2,IF(VLOOKUP($C7,BD!$D$1:$F$501,3,0)&gt;O$1,0,3))),"")</f>
        <v/>
      </c>
      <c r="CJ7" s="23" t="str">
        <f>+IF(AND(LEN($I7)&gt;5),IF(AND($J7&gt;P$1,$J7&lt;=$AO$1),1,IF((COUNTIFS(INCAPACIDADES!$C$1:$C$51,$I7,INCAPACIDADES!M$1:M$51,P$1))&gt;0,2,IF(VLOOKUP($C7,BD!$D$1:$F$501,3,0)&gt;P$1,0,3))),"")</f>
        <v/>
      </c>
      <c r="CK7" s="23" t="str">
        <f>+IF(AND(LEN($I7)&gt;5),IF(AND($J7&gt;Q$1,$J7&lt;=$AO$1),1,IF((COUNTIFS(INCAPACIDADES!$C$1:$C$51,$I7,INCAPACIDADES!N$1:N$51,Q$1))&gt;0,2,IF(VLOOKUP($C7,BD!$D$1:$F$501,3,0)&gt;Q$1,0,3))),"")</f>
        <v/>
      </c>
      <c r="CL7" s="23" t="str">
        <f>+IF(AND(LEN($I7)&gt;5),IF(AND($J7&gt;R$1,$J7&lt;=$AO$1),1,IF((COUNTIFS(INCAPACIDADES!$C$1:$C$51,$I7,INCAPACIDADES!O$1:O$51,R$1))&gt;0,2,IF(VLOOKUP($C7,BD!$D$1:$F$501,3,0)&gt;R$1,0,3))),"")</f>
        <v/>
      </c>
      <c r="CM7" s="23" t="str">
        <f>+IF(AND(LEN($I7)&gt;5),IF(AND($J7&gt;S$1,$J7&lt;=$AO$1),1,IF((COUNTIFS(INCAPACIDADES!$C$1:$C$51,$I7,INCAPACIDADES!P$1:P$51,S$1))&gt;0,2,IF(VLOOKUP($C7,BD!$D$1:$F$501,3,0)&gt;S$1,0,3))),"")</f>
        <v/>
      </c>
      <c r="CN7" s="23" t="str">
        <f>+IF(AND(LEN($I7)&gt;5),IF(AND($J7&gt;T$1,$J7&lt;=$AO$1),1,IF((COUNTIFS(INCAPACIDADES!$C$1:$C$51,$I7,INCAPACIDADES!Q$1:Q$51,T$1))&gt;0,2,IF(VLOOKUP($C7,BD!$D$1:$F$501,3,0)&gt;T$1,0,3))),"")</f>
        <v/>
      </c>
      <c r="CO7" s="23" t="str">
        <f>+IF(AND(LEN($I7)&gt;5),IF(AND($J7&gt;U$1,$J7&lt;=$AO$1),1,IF((COUNTIFS(INCAPACIDADES!$C$1:$C$51,$I7,INCAPACIDADES!R$1:R$51,U$1))&gt;0,2,IF(VLOOKUP($C7,BD!$D$1:$F$501,3,0)&gt;U$1,0,3))),"")</f>
        <v/>
      </c>
      <c r="CP7" s="23" t="str">
        <f>+IF(AND(LEN($I7)&gt;5),IF(AND($J7&gt;V$1,$J7&lt;=$AO$1),1,IF((COUNTIFS(INCAPACIDADES!$C$1:$C$51,$I7,INCAPACIDADES!S$1:S$51,V$1))&gt;0,2,IF(VLOOKUP($C7,BD!$D$1:$F$501,3,0)&gt;V$1,0,3))),"")</f>
        <v/>
      </c>
      <c r="CQ7" s="23" t="str">
        <f>+IF(AND(LEN($I7)&gt;5),IF(AND($J7&gt;W$1,$J7&lt;=$AO$1),1,IF((COUNTIFS(INCAPACIDADES!$C$1:$C$51,$I7,INCAPACIDADES!T$1:T$51,W$1))&gt;0,2,IF(VLOOKUP($C7,BD!$D$1:$F$501,3,0)&gt;W$1,0,3))),"")</f>
        <v/>
      </c>
      <c r="CR7" s="23" t="str">
        <f>+IF(AND(LEN($I7)&gt;5),IF(AND($J7&gt;X$1,$J7&lt;=$AO$1),1,IF((COUNTIFS(INCAPACIDADES!$C$1:$C$51,$I7,INCAPACIDADES!U$1:U$51,X$1))&gt;0,2,IF(VLOOKUP($C7,BD!$D$1:$F$501,3,0)&gt;X$1,0,3))),"")</f>
        <v/>
      </c>
      <c r="CS7" s="23" t="str">
        <f>+IF(AND(LEN($I7)&gt;5),IF(AND($J7&gt;Y$1,$J7&lt;=$AO$1),1,IF((COUNTIFS(INCAPACIDADES!$C$1:$C$51,$I7,INCAPACIDADES!V$1:V$51,Y$1))&gt;0,2,IF(VLOOKUP($C7,BD!$D$1:$F$501,3,0)&gt;Y$1,0,3))),"")</f>
        <v/>
      </c>
      <c r="CT7" s="23" t="str">
        <f>+IF(AND(LEN($I7)&gt;5),IF(AND($J7&gt;Z$1,$J7&lt;=$AO$1),1,IF((COUNTIFS(INCAPACIDADES!$C$1:$C$51,$I7,INCAPACIDADES!W$1:W$51,Z$1))&gt;0,2,IF(VLOOKUP($C7,BD!$D$1:$F$501,3,0)&gt;Z$1,0,3))),"")</f>
        <v/>
      </c>
      <c r="CU7" s="23" t="str">
        <f>+IF(AND(LEN($I7)&gt;5),IF(AND($J7&gt;AA$1,$J7&lt;=$AO$1),1,IF((COUNTIFS(INCAPACIDADES!$C$1:$C$51,$I7,INCAPACIDADES!X$1:X$51,AA$1))&gt;0,2,IF(VLOOKUP($C7,BD!$D$1:$F$501,3,0)&gt;AA$1,0,3))),"")</f>
        <v/>
      </c>
      <c r="CV7" s="23" t="str">
        <f>+IF(AND(LEN($I7)&gt;5),IF(AND($J7&gt;AB$1,$J7&lt;=$AO$1),1,IF((COUNTIFS(INCAPACIDADES!$C$1:$C$51,$I7,INCAPACIDADES!Y$1:Y$51,AB$1))&gt;0,2,IF(VLOOKUP($C7,BD!$D$1:$F$501,3,0)&gt;AB$1,0,3))),"")</f>
        <v/>
      </c>
      <c r="CW7" s="23" t="str">
        <f>+IF(AND(LEN($I7)&gt;5),IF(AND($J7&gt;AC$1,$J7&lt;=$AO$1),1,IF((COUNTIFS(INCAPACIDADES!$C$1:$C$51,$I7,INCAPACIDADES!Z$1:Z$51,AC$1))&gt;0,2,IF(VLOOKUP($C7,BD!$D$1:$F$501,3,0)&gt;AC$1,0,3))),"")</f>
        <v/>
      </c>
      <c r="CX7" s="23" t="str">
        <f>+IF(AND(LEN($I7)&gt;5),IF(AND($J7&gt;AD$1,$J7&lt;=$AO$1),1,IF((COUNTIFS(INCAPACIDADES!$C$1:$C$51,$I7,INCAPACIDADES!AA$1:AA$51,AD$1))&gt;0,2,IF(VLOOKUP($C7,BD!$D$1:$F$501,3,0)&gt;AD$1,0,3))),"")</f>
        <v/>
      </c>
      <c r="CY7" s="23" t="str">
        <f>+IF(AND(LEN($I7)&gt;5),IF(AND($J7&gt;AE$1,$J7&lt;=$AO$1),1,IF((COUNTIFS(INCAPACIDADES!$C$1:$C$51,$I7,INCAPACIDADES!AB$1:AB$51,AE$1))&gt;0,2,IF(VLOOKUP($C7,BD!$D$1:$F$501,3,0)&gt;AE$1,0,3))),"")</f>
        <v/>
      </c>
      <c r="CZ7" s="23" t="str">
        <f>+IF(AND(LEN($I7)&gt;5),IF(AND($J7&gt;AF$1,$J7&lt;=$AO$1),1,IF((COUNTIFS(INCAPACIDADES!$C$1:$C$51,$I7,INCAPACIDADES!AC$1:AC$51,AF$1))&gt;0,2,IF(VLOOKUP($C7,BD!$D$1:$F$501,3,0)&gt;AF$1,0,3))),"")</f>
        <v/>
      </c>
      <c r="DA7" s="23" t="str">
        <f>+IF(AND(LEN($I7)&gt;5),IF(AND($J7&gt;AG$1,$J7&lt;=$AO$1),1,IF((COUNTIFS(INCAPACIDADES!$C$1:$C$51,$I7,INCAPACIDADES!AD$1:AD$51,AG$1))&gt;0,2,IF(VLOOKUP($C7,BD!$D$1:$F$501,3,0)&gt;AG$1,0,3))),"")</f>
        <v/>
      </c>
      <c r="DB7" s="23" t="str">
        <f>+IF(AND(LEN($I7)&gt;5),IF(AND($J7&gt;AH$1,$J7&lt;=$AO$1),1,IF((COUNTIFS(INCAPACIDADES!$C$1:$C$51,$I7,INCAPACIDADES!AE$1:AE$51,AH$1))&gt;0,2,IF(VLOOKUP($C7,BD!$D$1:$F$501,3,0)&gt;AH$1,0,3))),"")</f>
        <v/>
      </c>
      <c r="DC7" s="23" t="str">
        <f>+IF(AND(LEN($I7)&gt;5),IF(AND($J7&gt;AI$1,$J7&lt;=$AO$1),1,IF((COUNTIFS(INCAPACIDADES!$C$1:$C$51,$I7,INCAPACIDADES!AF$1:AF$51,AI$1))&gt;0,2,IF(VLOOKUP($C7,BD!$D$1:$F$501,3,0)&gt;AI$1,0,3))),"")</f>
        <v/>
      </c>
      <c r="DD7" s="23" t="str">
        <f>+IF(AND(LEN($I7)&gt;5),IF(AND($J7&gt;AJ$1,$J7&lt;=$AO$1),1,IF((COUNTIFS(INCAPACIDADES!$C$1:$C$51,$I7,INCAPACIDADES!AG$1:AG$51,AJ$1))&gt;0,2,IF(VLOOKUP($C7,BD!$D$1:$F$501,3,0)&gt;AJ$1,0,3))),"")</f>
        <v/>
      </c>
      <c r="DE7" s="23" t="str">
        <f>+IF(AND(LEN($I7)&gt;5),IF(AND($J7&gt;AK$1,$J7&lt;=$AO$1),1,IF((COUNTIFS(INCAPACIDADES!$C$1:$C$51,$I7,INCAPACIDADES!AH$1:AH$51,AK$1))&gt;0,2,IF(VLOOKUP($C7,BD!$D$1:$F$501,3,0)&gt;AK$1,0,3))),"")</f>
        <v/>
      </c>
      <c r="DF7" s="23" t="str">
        <f>+IF(AND(LEN($I7)&gt;5),IF(AND($J7&gt;AL$1,$J7&lt;=$AO$1),1,IF((COUNTIFS(INCAPACIDADES!$C$1:$C$51,$I7,INCAPACIDADES!AI$1:AI$51,AL$1))&gt;0,2,IF(VLOOKUP($C7,BD!$D$1:$F$501,3,0)&gt;AL$1,0,3))),"")</f>
        <v/>
      </c>
      <c r="DG7" s="23" t="str">
        <f>+IF(AND(LEN($I7)&gt;5),IF(AND($J7&gt;AM$1,$J7&lt;=$AO$1),1,IF((COUNTIFS(INCAPACIDADES!$C$1:$C$51,$I7,INCAPACIDADES!AJ$1:AJ$51,AM$1))&gt;0,2,IF(VLOOKUP($C7,BD!$D$1:$F$501,3,0)&gt;AM$1,0,3))),"")</f>
        <v/>
      </c>
      <c r="DH7" s="23" t="str">
        <f>+IF(AND(LEN($I7)&gt;5),IF(AND($J7&gt;AN$1,$J7&lt;=$AO$1),1,IF((COUNTIFS(INCAPACIDADES!$C$1:$C$51,$I7,INCAPACIDADES!AK$1:AK$51,AN$1))&gt;0,2,IF(VLOOKUP($C7,BD!$D$1:$F$501,3,0)&gt;AN$1,0,3))),"")</f>
        <v/>
      </c>
      <c r="DI7" s="23" t="str">
        <f>+IF(AND(LEN($I7)&gt;5),IF(AND($J7&gt;AO$1,$J7&lt;=$AO$1),1,IF((COUNTIFS(INCAPACIDADES!$C$1:$C$51,$I7,INCAPACIDADES!AL$1:AL$51,AO$1))&gt;0,2,IF(VLOOKUP($C7,BD!$D$1:$F$501,3,0)&gt;AO$1,0,3))),"")</f>
        <v/>
      </c>
      <c r="DJ7" s="23" t="str">
        <f>+IF(LEN($I7)&gt;5,IF(ISERROR(VLOOKUP(N7,'CODIGO PAGO'!$B$2:$B$20,1,0)),1,IF(OR(AND(CH7=1,N7&lt;&gt;"N"),AND(CH7=3,N7&lt;&gt;"B"),AND(CH7=2,LEFT(TRIM(N7),1)&lt;&gt;"I")),1,IF(OR(AND(CH7=0,N7="N"),AND(CH7=0,N7="B"),AND(CH7=0,LEFT(TRIM(N7),1)="I")),1,0))),"")</f>
        <v/>
      </c>
      <c r="DK7" s="23" t="str">
        <f t="shared" si="34"/>
        <v/>
      </c>
      <c r="DL7" s="23" t="str">
        <f>+IF(LEN($I7)&gt;5,IF(ISERROR(VLOOKUP(P7,'CODIGO PAGO'!$B$2:$B$20,1,0)),1,IF(OR(AND(CJ7=1,P7&lt;&gt;"N"),AND(CJ7=3,P7&lt;&gt;"B"),AND(CJ7=2,LEFT(TRIM(P7),1)&lt;&gt;"I")),1,IF(OR(AND(CJ7=0,P7="N"),AND(CJ7=0,P7="B"),AND(CJ7=0,LEFT(TRIM(P7),1)="I")),1,0))),"")</f>
        <v/>
      </c>
      <c r="DM7" s="23" t="str">
        <f t="shared" si="35"/>
        <v/>
      </c>
      <c r="DN7" s="23" t="str">
        <f>+IF(LEN($I7)&gt;5,IF(ISERROR(VLOOKUP(R7,'CODIGO PAGO'!$B$2:$B$20,1,0)),1,IF(OR(AND(CL7=1,R7&lt;&gt;"N"),AND(CL7=3,R7&lt;&gt;"B"),AND(CL7=2,LEFT(TRIM(R7),1)&lt;&gt;"I")),1,IF(OR(AND(CL7=0,R7="N"),AND(CL7=0,R7="B"),AND(CL7=0,LEFT(TRIM(R7),1)="I")),1,0))),"")</f>
        <v/>
      </c>
      <c r="DO7" s="23" t="str">
        <f t="shared" si="36"/>
        <v/>
      </c>
      <c r="DP7" s="23" t="str">
        <f>+IF(LEN($I7)&gt;5,IF(ISERROR(VLOOKUP(T7,'CODIGO PAGO'!$B$2:$B$20,1,0)),1,IF(OR(AND(CN7=1,T7&lt;&gt;"N"),AND(CN7=3,T7&lt;&gt;"B"),AND(CN7=2,LEFT(TRIM(T7),1)&lt;&gt;"I")),1,IF(OR(AND(CN7=0,T7="N"),AND(CN7=0,T7="B"),AND(CN7=0,LEFT(TRIM(T7),1)="I")),1,0))),"")</f>
        <v/>
      </c>
      <c r="DQ7" s="23" t="str">
        <f t="shared" si="37"/>
        <v/>
      </c>
      <c r="DR7" s="23" t="str">
        <f>+IF(LEN($I7)&gt;5,IF(ISERROR(VLOOKUP(V7,'CODIGO PAGO'!$B$2:$B$20,1,0)),1,IF(OR(AND(CP7=1,V7&lt;&gt;"N"),AND(CP7=3,V7&lt;&gt;"B"),AND(CP7=2,LEFT(TRIM(V7),1)&lt;&gt;"I")),1,IF(OR(AND(CP7=0,V7="N"),AND(CP7=0,V7="B"),AND(CP7=0,LEFT(TRIM(V7),1)="I")),1,0))),"")</f>
        <v/>
      </c>
      <c r="DS7" s="23" t="str">
        <f t="shared" si="38"/>
        <v/>
      </c>
      <c r="DT7" s="23" t="str">
        <f>+IF(LEN($I7)&gt;5,IF(ISERROR(VLOOKUP(X7,'CODIGO PAGO'!$B$2:$B$20,1,0)),1,IF(OR(AND(CR7=1,X7&lt;&gt;"N"),AND(CR7=3,X7&lt;&gt;"B"),AND(CR7=2,LEFT(TRIM(X7),1)&lt;&gt;"I")),1,IF(OR(AND(CR7=0,X7="N"),AND(CR7=0,X7="B"),AND(CR7=0,LEFT(TRIM(X7),1)="I")),1,0))),"")</f>
        <v/>
      </c>
      <c r="DU7" s="23" t="str">
        <f t="shared" si="39"/>
        <v/>
      </c>
      <c r="DV7" s="23" t="str">
        <f>+IF(LEN($I7)&gt;5,IF(ISERROR(VLOOKUP(Z7,'CODIGO PAGO'!$B$2:$B$20,1,0)),1,IF(OR(AND(CT7=1,Z7&lt;&gt;"N"),AND(CT7=3,Z7&lt;&gt;"B"),AND(CT7=2,LEFT(TRIM(Z7),1)&lt;&gt;"I")),1,IF(OR(AND(CT7=0,Z7="N"),AND(CT7=0,Z7="B"),AND(CT7=0,LEFT(TRIM(Z7),1)="I")),1,0))),"")</f>
        <v/>
      </c>
      <c r="DW7" s="23" t="str">
        <f t="shared" si="40"/>
        <v/>
      </c>
      <c r="DX7" s="23" t="str">
        <f>+IF(LEN($I7)&gt;5,IF(ISERROR(VLOOKUP(AB7,'CODIGO PAGO'!$B$2:$B$20,1,0)),1,IF(OR(AND(CV7=1,AB7&lt;&gt;"N"),AND(CV7=3,AB7&lt;&gt;"B"),AND(CV7=2,LEFT(TRIM(AB7),1)&lt;&gt;"I")),1,IF(OR(AND(CV7=0,AB7="N"),AND(CV7=0,AB7="B"),AND(CV7=0,LEFT(TRIM(AB7),1)="I")),1,0))),"")</f>
        <v/>
      </c>
      <c r="DY7" s="23" t="str">
        <f t="shared" si="41"/>
        <v/>
      </c>
      <c r="DZ7" s="23" t="str">
        <f>+IF(LEN($I7)&gt;5,IF(ISERROR(VLOOKUP(AD7,'CODIGO PAGO'!$B$2:$B$20,1,0)),1,IF(OR(AND(CX7=1,AD7&lt;&gt;"N"),AND(CX7=3,AD7&lt;&gt;"B"),AND(CX7=2,LEFT(TRIM(AD7),1)&lt;&gt;"I")),1,IF(OR(AND(CX7=0,AD7="N"),AND(CX7=0,AD7="B"),AND(CX7=0,LEFT(TRIM(AD7),1)="I")),1,0))),"")</f>
        <v/>
      </c>
      <c r="EA7" s="23" t="str">
        <f t="shared" si="42"/>
        <v/>
      </c>
      <c r="EB7" s="23" t="str">
        <f>+IF(LEN($I7)&gt;5,IF(ISERROR(VLOOKUP(AF7,'CODIGO PAGO'!$B$2:$B$20,1,0)),1,IF(OR(AND(CZ7=1,AF7&lt;&gt;"N"),AND(CZ7=3,AF7&lt;&gt;"B"),AND(CZ7=2,LEFT(TRIM(AF7),1)&lt;&gt;"I")),1,IF(OR(AND(CZ7=0,AF7="N"),AND(CZ7=0,AF7="B"),AND(CZ7=0,LEFT(TRIM(AF7),1)="I")),1,0))),"")</f>
        <v/>
      </c>
      <c r="EC7" s="23" t="str">
        <f t="shared" si="43"/>
        <v/>
      </c>
      <c r="ED7" s="23" t="str">
        <f>+IF(LEN($I7)&gt;5,IF(ISERROR(VLOOKUP(AH7,'CODIGO PAGO'!$B$2:$B$20,1,0)),1,IF(OR(AND(DB7=1,AH7&lt;&gt;"N"),AND(DB7=3,AH7&lt;&gt;"B"),AND(DB7=2,LEFT(TRIM(AH7),1)&lt;&gt;"I")),1,IF(OR(AND(DB7=0,AH7="N"),AND(DB7=0,AH7="B"),AND(DB7=0,LEFT(TRIM(AH7),1)="I")),1,0))),"")</f>
        <v/>
      </c>
      <c r="EE7" s="23" t="str">
        <f t="shared" si="44"/>
        <v/>
      </c>
      <c r="EF7" s="23" t="str">
        <f>+IF(LEN($I7)&gt;5,IF(ISERROR(VLOOKUP(AJ7,'CODIGO PAGO'!$B$2:$B$20,1,0)),1,IF(OR(AND(DD7=1,AJ7&lt;&gt;"N"),AND(DD7=3,AJ7&lt;&gt;"B"),AND(DD7=2,LEFT(TRIM(AJ7),1)&lt;&gt;"I")),1,IF(OR(AND(DD7=0,AJ7="N"),AND(DD7=0,AJ7="B"),AND(DD7=0,LEFT(TRIM(AJ7),1)="I")),1,0))),"")</f>
        <v/>
      </c>
      <c r="EG7" s="23" t="str">
        <f t="shared" si="45"/>
        <v/>
      </c>
      <c r="EH7" s="23" t="str">
        <f>+IF(LEN($I7)&gt;5,IF(ISERROR(VLOOKUP(AL7,'CODIGO PAGO'!$B$2:$B$20,1,0)),1,IF(OR(AND(DF7=1,AL7&lt;&gt;"N"),AND(DF7=3,AL7&lt;&gt;"B"),AND(DF7=2,LEFT(TRIM(AL7),1)&lt;&gt;"I")),1,IF(OR(AND(DF7=0,AL7="N"),AND(DF7=0,AL7="B"),AND(DF7=0,LEFT(TRIM(AL7),1)="I")),1,0))),"")</f>
        <v/>
      </c>
      <c r="EI7" s="23" t="str">
        <f t="shared" si="46"/>
        <v/>
      </c>
      <c r="EJ7" s="23" t="str">
        <f>+IF(LEN($I7)&gt;5,IF(ISERROR(VLOOKUP(AN7,'CODIGO PAGO'!$B$2:$B$20,1,0)),1,IF(OR(AND(DH7=1,AN7&lt;&gt;"N"),AND(DH7=3,AN7&lt;&gt;"B"),AND(DH7=2,LEFT(TRIM(AN7),1)&lt;&gt;"I")),1,IF(OR(AND(DH7=0,AN7="N"),AND(DH7=0,AN7="B"),AND(DH7=0,LEFT(TRIM(AN7),1)="I")),1,0))),"")</f>
        <v/>
      </c>
      <c r="EK7" s="23" t="str">
        <f t="shared" si="47"/>
        <v/>
      </c>
      <c r="EL7" s="24" t="str">
        <f t="shared" si="48"/>
        <v/>
      </c>
    </row>
    <row r="8" spans="1:142" s="25" customFormat="1">
      <c r="A8" s="15" t="str">
        <f t="shared" si="14"/>
        <v/>
      </c>
      <c r="B8" s="1" t="str">
        <f>+IF(LEN(I8)&gt;5,'CODIGO PAGO'!$B$28,"")</f>
        <v/>
      </c>
      <c r="C8" s="1" t="str">
        <f>+IF(LEN($I8)&gt;5,BD!D8,"")</f>
        <v/>
      </c>
      <c r="D8" s="168" t="str">
        <f>+IF(LEN($I8)&gt;5,BD!A8,"")</f>
        <v/>
      </c>
      <c r="E8" s="1" t="str">
        <f>+IF(LEN($I8)&gt;5,BD!B8,"")</f>
        <v/>
      </c>
      <c r="F8" s="1" t="str">
        <f>+IF(LEN($I8)&gt;5,BD!C8,"")</f>
        <v/>
      </c>
      <c r="G8" s="141"/>
      <c r="H8" s="141"/>
      <c r="I8" s="1" t="str">
        <f>+IF(LEN(BD!G8)&gt;5,BD!G8,"")</f>
        <v/>
      </c>
      <c r="J8" s="167" t="str">
        <f>+IF(LEN($I8)&gt;5,BD!E8,"")</f>
        <v/>
      </c>
      <c r="K8" s="6" t="str">
        <f t="shared" si="15"/>
        <v/>
      </c>
      <c r="L8" s="87" t="str">
        <f>+IF(LEN($I8)&gt;5,BD!H8,"")</f>
        <v/>
      </c>
      <c r="M8" s="40" t="str">
        <f t="shared" si="16"/>
        <v/>
      </c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4" t="str">
        <f t="shared" si="17"/>
        <v/>
      </c>
      <c r="AQ8" s="5" t="str">
        <f t="shared" si="18"/>
        <v/>
      </c>
      <c r="AR8" s="91" t="str">
        <f t="shared" si="19"/>
        <v/>
      </c>
      <c r="AS8" s="5" t="str">
        <f t="shared" si="20"/>
        <v/>
      </c>
      <c r="AT8" s="91" t="str">
        <f t="shared" si="21"/>
        <v/>
      </c>
      <c r="AU8" s="4" t="str">
        <f t="shared" si="22"/>
        <v/>
      </c>
      <c r="AV8" s="4" t="str">
        <f t="shared" si="23"/>
        <v/>
      </c>
      <c r="AW8" s="4" t="str">
        <f t="shared" si="24"/>
        <v/>
      </c>
      <c r="AX8" s="4" t="str">
        <f t="shared" si="25"/>
        <v/>
      </c>
      <c r="AY8" s="88" t="str">
        <f t="shared" si="26"/>
        <v/>
      </c>
      <c r="AZ8" s="17" t="str">
        <f t="shared" si="27"/>
        <v/>
      </c>
      <c r="BA8" s="18" t="str">
        <f t="shared" si="28"/>
        <v/>
      </c>
      <c r="BB8" s="19" t="str">
        <f>+IF(LEN(I8)&gt;5,IF(INT(RIGHT(B8,1))=9,0.5*L8*AY8,INT(MID(B8,5,LEN(B8)-4))*L8)+IFERROR(VLOOKUP(I8,AJUSTES!$A$1:$I$50,9,0),0),"")</f>
        <v/>
      </c>
      <c r="BC8" s="12"/>
      <c r="BD8" s="19" t="str">
        <f t="shared" si="29"/>
        <v/>
      </c>
      <c r="BE8" s="18" t="str">
        <f t="shared" si="30"/>
        <v/>
      </c>
      <c r="BF8" s="139" t="str">
        <f t="shared" si="31"/>
        <v/>
      </c>
      <c r="BG8" s="106"/>
      <c r="BH8" s="139" t="str">
        <f t="shared" si="32"/>
        <v/>
      </c>
      <c r="BI8" s="41"/>
      <c r="BJ8" s="42"/>
      <c r="BK8" s="44"/>
      <c r="BL8" s="142"/>
      <c r="BM8" s="42"/>
      <c r="BN8" s="42"/>
      <c r="BO8" s="42"/>
      <c r="BP8" s="42"/>
      <c r="BQ8" s="42"/>
      <c r="BR8" s="42"/>
      <c r="BS8" s="143"/>
      <c r="BT8" s="37"/>
      <c r="BU8" s="12"/>
      <c r="BV8" s="12"/>
      <c r="BW8" s="12"/>
      <c r="BX8" s="12"/>
      <c r="BY8" s="12"/>
      <c r="BZ8" s="144"/>
      <c r="CA8" s="107" t="str">
        <f>+IF(LEN($I8)&gt;5,IF(BD!F8="N/A","",BD!F8),"")</f>
        <v/>
      </c>
      <c r="CB8" s="21"/>
      <c r="CC8" s="147"/>
      <c r="CD8" s="148"/>
      <c r="CE8" s="8" t="str">
        <f>+IF(LEN(I8)&gt;5,BD!M8,"")</f>
        <v/>
      </c>
      <c r="CF8" s="16" t="str">
        <f>+IF(LEN(I8)&gt;5,BD!N8,"")</f>
        <v/>
      </c>
      <c r="CG8" s="3" t="str">
        <f t="shared" si="33"/>
        <v/>
      </c>
      <c r="CH8" s="23" t="str">
        <f>+IF(AND(LEN($I8)&gt;5),IF(AND($J8&gt;N$1,$J8&lt;=$AO$1),1,IF((COUNTIFS(INCAPACIDADES!$C$1:$C$51,$I8,INCAPACIDADES!K$1:K$51,N$1))&gt;0,2,IF(VLOOKUP($C8,BD!$D$1:$F$501,3,0)&gt;N$1,0,3))),"")</f>
        <v/>
      </c>
      <c r="CI8" s="23" t="str">
        <f>+IF(AND(LEN($I8)&gt;5),IF(AND($J8&gt;O$1,$J8&lt;=$AO$1),1,IF((COUNTIFS(INCAPACIDADES!$C$1:$C$51,$I8,INCAPACIDADES!L$1:L$51,O$1))&gt;0,2,IF(VLOOKUP($C8,BD!$D$1:$F$501,3,0)&gt;O$1,0,3))),"")</f>
        <v/>
      </c>
      <c r="CJ8" s="23" t="str">
        <f>+IF(AND(LEN($I8)&gt;5),IF(AND($J8&gt;P$1,$J8&lt;=$AO$1),1,IF((COUNTIFS(INCAPACIDADES!$C$1:$C$51,$I8,INCAPACIDADES!M$1:M$51,P$1))&gt;0,2,IF(VLOOKUP($C8,BD!$D$1:$F$501,3,0)&gt;P$1,0,3))),"")</f>
        <v/>
      </c>
      <c r="CK8" s="23" t="str">
        <f>+IF(AND(LEN($I8)&gt;5),IF(AND($J8&gt;Q$1,$J8&lt;=$AO$1),1,IF((COUNTIFS(INCAPACIDADES!$C$1:$C$51,$I8,INCAPACIDADES!N$1:N$51,Q$1))&gt;0,2,IF(VLOOKUP($C8,BD!$D$1:$F$501,3,0)&gt;Q$1,0,3))),"")</f>
        <v/>
      </c>
      <c r="CL8" s="23" t="str">
        <f>+IF(AND(LEN($I8)&gt;5),IF(AND($J8&gt;R$1,$J8&lt;=$AO$1),1,IF((COUNTIFS(INCAPACIDADES!$C$1:$C$51,$I8,INCAPACIDADES!O$1:O$51,R$1))&gt;0,2,IF(VLOOKUP($C8,BD!$D$1:$F$501,3,0)&gt;R$1,0,3))),"")</f>
        <v/>
      </c>
      <c r="CM8" s="23" t="str">
        <f>+IF(AND(LEN($I8)&gt;5),IF(AND($J8&gt;S$1,$J8&lt;=$AO$1),1,IF((COUNTIFS(INCAPACIDADES!$C$1:$C$51,$I8,INCAPACIDADES!P$1:P$51,S$1))&gt;0,2,IF(VLOOKUP($C8,BD!$D$1:$F$501,3,0)&gt;S$1,0,3))),"")</f>
        <v/>
      </c>
      <c r="CN8" s="23" t="str">
        <f>+IF(AND(LEN($I8)&gt;5),IF(AND($J8&gt;T$1,$J8&lt;=$AO$1),1,IF((COUNTIFS(INCAPACIDADES!$C$1:$C$51,$I8,INCAPACIDADES!Q$1:Q$51,T$1))&gt;0,2,IF(VLOOKUP($C8,BD!$D$1:$F$501,3,0)&gt;T$1,0,3))),"")</f>
        <v/>
      </c>
      <c r="CO8" s="23" t="str">
        <f>+IF(AND(LEN($I8)&gt;5),IF(AND($J8&gt;U$1,$J8&lt;=$AO$1),1,IF((COUNTIFS(INCAPACIDADES!$C$1:$C$51,$I8,INCAPACIDADES!R$1:R$51,U$1))&gt;0,2,IF(VLOOKUP($C8,BD!$D$1:$F$501,3,0)&gt;U$1,0,3))),"")</f>
        <v/>
      </c>
      <c r="CP8" s="23" t="str">
        <f>+IF(AND(LEN($I8)&gt;5),IF(AND($J8&gt;V$1,$J8&lt;=$AO$1),1,IF((COUNTIFS(INCAPACIDADES!$C$1:$C$51,$I8,INCAPACIDADES!S$1:S$51,V$1))&gt;0,2,IF(VLOOKUP($C8,BD!$D$1:$F$501,3,0)&gt;V$1,0,3))),"")</f>
        <v/>
      </c>
      <c r="CQ8" s="23" t="str">
        <f>+IF(AND(LEN($I8)&gt;5),IF(AND($J8&gt;W$1,$J8&lt;=$AO$1),1,IF((COUNTIFS(INCAPACIDADES!$C$1:$C$51,$I8,INCAPACIDADES!T$1:T$51,W$1))&gt;0,2,IF(VLOOKUP($C8,BD!$D$1:$F$501,3,0)&gt;W$1,0,3))),"")</f>
        <v/>
      </c>
      <c r="CR8" s="23" t="str">
        <f>+IF(AND(LEN($I8)&gt;5),IF(AND($J8&gt;X$1,$J8&lt;=$AO$1),1,IF((COUNTIFS(INCAPACIDADES!$C$1:$C$51,$I8,INCAPACIDADES!U$1:U$51,X$1))&gt;0,2,IF(VLOOKUP($C8,BD!$D$1:$F$501,3,0)&gt;X$1,0,3))),"")</f>
        <v/>
      </c>
      <c r="CS8" s="23" t="str">
        <f>+IF(AND(LEN($I8)&gt;5),IF(AND($J8&gt;Y$1,$J8&lt;=$AO$1),1,IF((COUNTIFS(INCAPACIDADES!$C$1:$C$51,$I8,INCAPACIDADES!V$1:V$51,Y$1))&gt;0,2,IF(VLOOKUP($C8,BD!$D$1:$F$501,3,0)&gt;Y$1,0,3))),"")</f>
        <v/>
      </c>
      <c r="CT8" s="23" t="str">
        <f>+IF(AND(LEN($I8)&gt;5),IF(AND($J8&gt;Z$1,$J8&lt;=$AO$1),1,IF((COUNTIFS(INCAPACIDADES!$C$1:$C$51,$I8,INCAPACIDADES!W$1:W$51,Z$1))&gt;0,2,IF(VLOOKUP($C8,BD!$D$1:$F$501,3,0)&gt;Z$1,0,3))),"")</f>
        <v/>
      </c>
      <c r="CU8" s="23" t="str">
        <f>+IF(AND(LEN($I8)&gt;5),IF(AND($J8&gt;AA$1,$J8&lt;=$AO$1),1,IF((COUNTIFS(INCAPACIDADES!$C$1:$C$51,$I8,INCAPACIDADES!X$1:X$51,AA$1))&gt;0,2,IF(VLOOKUP($C8,BD!$D$1:$F$501,3,0)&gt;AA$1,0,3))),"")</f>
        <v/>
      </c>
      <c r="CV8" s="23" t="str">
        <f>+IF(AND(LEN($I8)&gt;5),IF(AND($J8&gt;AB$1,$J8&lt;=$AO$1),1,IF((COUNTIFS(INCAPACIDADES!$C$1:$C$51,$I8,INCAPACIDADES!Y$1:Y$51,AB$1))&gt;0,2,IF(VLOOKUP($C8,BD!$D$1:$F$501,3,0)&gt;AB$1,0,3))),"")</f>
        <v/>
      </c>
      <c r="CW8" s="23" t="str">
        <f>+IF(AND(LEN($I8)&gt;5),IF(AND($J8&gt;AC$1,$J8&lt;=$AO$1),1,IF((COUNTIFS(INCAPACIDADES!$C$1:$C$51,$I8,INCAPACIDADES!Z$1:Z$51,AC$1))&gt;0,2,IF(VLOOKUP($C8,BD!$D$1:$F$501,3,0)&gt;AC$1,0,3))),"")</f>
        <v/>
      </c>
      <c r="CX8" s="23" t="str">
        <f>+IF(AND(LEN($I8)&gt;5),IF(AND($J8&gt;AD$1,$J8&lt;=$AO$1),1,IF((COUNTIFS(INCAPACIDADES!$C$1:$C$51,$I8,INCAPACIDADES!AA$1:AA$51,AD$1))&gt;0,2,IF(VLOOKUP($C8,BD!$D$1:$F$501,3,0)&gt;AD$1,0,3))),"")</f>
        <v/>
      </c>
      <c r="CY8" s="23" t="str">
        <f>+IF(AND(LEN($I8)&gt;5),IF(AND($J8&gt;AE$1,$J8&lt;=$AO$1),1,IF((COUNTIFS(INCAPACIDADES!$C$1:$C$51,$I8,INCAPACIDADES!AB$1:AB$51,AE$1))&gt;0,2,IF(VLOOKUP($C8,BD!$D$1:$F$501,3,0)&gt;AE$1,0,3))),"")</f>
        <v/>
      </c>
      <c r="CZ8" s="23" t="str">
        <f>+IF(AND(LEN($I8)&gt;5),IF(AND($J8&gt;AF$1,$J8&lt;=$AO$1),1,IF((COUNTIFS(INCAPACIDADES!$C$1:$C$51,$I8,INCAPACIDADES!AC$1:AC$51,AF$1))&gt;0,2,IF(VLOOKUP($C8,BD!$D$1:$F$501,3,0)&gt;AF$1,0,3))),"")</f>
        <v/>
      </c>
      <c r="DA8" s="23" t="str">
        <f>+IF(AND(LEN($I8)&gt;5),IF(AND($J8&gt;AG$1,$J8&lt;=$AO$1),1,IF((COUNTIFS(INCAPACIDADES!$C$1:$C$51,$I8,INCAPACIDADES!AD$1:AD$51,AG$1))&gt;0,2,IF(VLOOKUP($C8,BD!$D$1:$F$501,3,0)&gt;AG$1,0,3))),"")</f>
        <v/>
      </c>
      <c r="DB8" s="23" t="str">
        <f>+IF(AND(LEN($I8)&gt;5),IF(AND($J8&gt;AH$1,$J8&lt;=$AO$1),1,IF((COUNTIFS(INCAPACIDADES!$C$1:$C$51,$I8,INCAPACIDADES!AE$1:AE$51,AH$1))&gt;0,2,IF(VLOOKUP($C8,BD!$D$1:$F$501,3,0)&gt;AH$1,0,3))),"")</f>
        <v/>
      </c>
      <c r="DC8" s="23" t="str">
        <f>+IF(AND(LEN($I8)&gt;5),IF(AND($J8&gt;AI$1,$J8&lt;=$AO$1),1,IF((COUNTIFS(INCAPACIDADES!$C$1:$C$51,$I8,INCAPACIDADES!AF$1:AF$51,AI$1))&gt;0,2,IF(VLOOKUP($C8,BD!$D$1:$F$501,3,0)&gt;AI$1,0,3))),"")</f>
        <v/>
      </c>
      <c r="DD8" s="23" t="str">
        <f>+IF(AND(LEN($I8)&gt;5),IF(AND($J8&gt;AJ$1,$J8&lt;=$AO$1),1,IF((COUNTIFS(INCAPACIDADES!$C$1:$C$51,$I8,INCAPACIDADES!AG$1:AG$51,AJ$1))&gt;0,2,IF(VLOOKUP($C8,BD!$D$1:$F$501,3,0)&gt;AJ$1,0,3))),"")</f>
        <v/>
      </c>
      <c r="DE8" s="23" t="str">
        <f>+IF(AND(LEN($I8)&gt;5),IF(AND($J8&gt;AK$1,$J8&lt;=$AO$1),1,IF((COUNTIFS(INCAPACIDADES!$C$1:$C$51,$I8,INCAPACIDADES!AH$1:AH$51,AK$1))&gt;0,2,IF(VLOOKUP($C8,BD!$D$1:$F$501,3,0)&gt;AK$1,0,3))),"")</f>
        <v/>
      </c>
      <c r="DF8" s="23" t="str">
        <f>+IF(AND(LEN($I8)&gt;5),IF(AND($J8&gt;AL$1,$J8&lt;=$AO$1),1,IF((COUNTIFS(INCAPACIDADES!$C$1:$C$51,$I8,INCAPACIDADES!AI$1:AI$51,AL$1))&gt;0,2,IF(VLOOKUP($C8,BD!$D$1:$F$501,3,0)&gt;AL$1,0,3))),"")</f>
        <v/>
      </c>
      <c r="DG8" s="23" t="str">
        <f>+IF(AND(LEN($I8)&gt;5),IF(AND($J8&gt;AM$1,$J8&lt;=$AO$1),1,IF((COUNTIFS(INCAPACIDADES!$C$1:$C$51,$I8,INCAPACIDADES!AJ$1:AJ$51,AM$1))&gt;0,2,IF(VLOOKUP($C8,BD!$D$1:$F$501,3,0)&gt;AM$1,0,3))),"")</f>
        <v/>
      </c>
      <c r="DH8" s="23" t="str">
        <f>+IF(AND(LEN($I8)&gt;5),IF(AND($J8&gt;AN$1,$J8&lt;=$AO$1),1,IF((COUNTIFS(INCAPACIDADES!$C$1:$C$51,$I8,INCAPACIDADES!AK$1:AK$51,AN$1))&gt;0,2,IF(VLOOKUP($C8,BD!$D$1:$F$501,3,0)&gt;AN$1,0,3))),"")</f>
        <v/>
      </c>
      <c r="DI8" s="23" t="str">
        <f>+IF(AND(LEN($I8)&gt;5),IF(AND($J8&gt;AO$1,$J8&lt;=$AO$1),1,IF((COUNTIFS(INCAPACIDADES!$C$1:$C$51,$I8,INCAPACIDADES!AL$1:AL$51,AO$1))&gt;0,2,IF(VLOOKUP($C8,BD!$D$1:$F$501,3,0)&gt;AO$1,0,3))),"")</f>
        <v/>
      </c>
      <c r="DJ8" s="23" t="str">
        <f>+IF(LEN($I8)&gt;5,IF(ISERROR(VLOOKUP(N8,'CODIGO PAGO'!$B$2:$B$20,1,0)),1,IF(OR(AND(CH8=1,N8&lt;&gt;"N"),AND(CH8=3,N8&lt;&gt;"B"),AND(CH8=2,LEFT(TRIM(N8),1)&lt;&gt;"I")),1,IF(OR(AND(CH8=0,N8="N"),AND(CH8=0,N8="B"),AND(CH8=0,LEFT(TRIM(N8),1)="I")),1,0))),"")</f>
        <v/>
      </c>
      <c r="DK8" s="23" t="str">
        <f t="shared" si="34"/>
        <v/>
      </c>
      <c r="DL8" s="23" t="str">
        <f>+IF(LEN($I8)&gt;5,IF(ISERROR(VLOOKUP(P8,'CODIGO PAGO'!$B$2:$B$20,1,0)),1,IF(OR(AND(CJ8=1,P8&lt;&gt;"N"),AND(CJ8=3,P8&lt;&gt;"B"),AND(CJ8=2,LEFT(TRIM(P8),1)&lt;&gt;"I")),1,IF(OR(AND(CJ8=0,P8="N"),AND(CJ8=0,P8="B"),AND(CJ8=0,LEFT(TRIM(P8),1)="I")),1,0))),"")</f>
        <v/>
      </c>
      <c r="DM8" s="23" t="str">
        <f t="shared" si="35"/>
        <v/>
      </c>
      <c r="DN8" s="23" t="str">
        <f>+IF(LEN($I8)&gt;5,IF(ISERROR(VLOOKUP(R8,'CODIGO PAGO'!$B$2:$B$20,1,0)),1,IF(OR(AND(CL8=1,R8&lt;&gt;"N"),AND(CL8=3,R8&lt;&gt;"B"),AND(CL8=2,LEFT(TRIM(R8),1)&lt;&gt;"I")),1,IF(OR(AND(CL8=0,R8="N"),AND(CL8=0,R8="B"),AND(CL8=0,LEFT(TRIM(R8),1)="I")),1,0))),"")</f>
        <v/>
      </c>
      <c r="DO8" s="23" t="str">
        <f t="shared" si="36"/>
        <v/>
      </c>
      <c r="DP8" s="23" t="str">
        <f>+IF(LEN($I8)&gt;5,IF(ISERROR(VLOOKUP(T8,'CODIGO PAGO'!$B$2:$B$20,1,0)),1,IF(OR(AND(CN8=1,T8&lt;&gt;"N"),AND(CN8=3,T8&lt;&gt;"B"),AND(CN8=2,LEFT(TRIM(T8),1)&lt;&gt;"I")),1,IF(OR(AND(CN8=0,T8="N"),AND(CN8=0,T8="B"),AND(CN8=0,LEFT(TRIM(T8),1)="I")),1,0))),"")</f>
        <v/>
      </c>
      <c r="DQ8" s="23" t="str">
        <f t="shared" si="37"/>
        <v/>
      </c>
      <c r="DR8" s="23" t="str">
        <f>+IF(LEN($I8)&gt;5,IF(ISERROR(VLOOKUP(V8,'CODIGO PAGO'!$B$2:$B$20,1,0)),1,IF(OR(AND(CP8=1,V8&lt;&gt;"N"),AND(CP8=3,V8&lt;&gt;"B"),AND(CP8=2,LEFT(TRIM(V8),1)&lt;&gt;"I")),1,IF(OR(AND(CP8=0,V8="N"),AND(CP8=0,V8="B"),AND(CP8=0,LEFT(TRIM(V8),1)="I")),1,0))),"")</f>
        <v/>
      </c>
      <c r="DS8" s="23" t="str">
        <f t="shared" si="38"/>
        <v/>
      </c>
      <c r="DT8" s="23" t="str">
        <f>+IF(LEN($I8)&gt;5,IF(ISERROR(VLOOKUP(X8,'CODIGO PAGO'!$B$2:$B$20,1,0)),1,IF(OR(AND(CR8=1,X8&lt;&gt;"N"),AND(CR8=3,X8&lt;&gt;"B"),AND(CR8=2,LEFT(TRIM(X8),1)&lt;&gt;"I")),1,IF(OR(AND(CR8=0,X8="N"),AND(CR8=0,X8="B"),AND(CR8=0,LEFT(TRIM(X8),1)="I")),1,0))),"")</f>
        <v/>
      </c>
      <c r="DU8" s="23" t="str">
        <f t="shared" si="39"/>
        <v/>
      </c>
      <c r="DV8" s="23" t="str">
        <f>+IF(LEN($I8)&gt;5,IF(ISERROR(VLOOKUP(Z8,'CODIGO PAGO'!$B$2:$B$20,1,0)),1,IF(OR(AND(CT8=1,Z8&lt;&gt;"N"),AND(CT8=3,Z8&lt;&gt;"B"),AND(CT8=2,LEFT(TRIM(Z8),1)&lt;&gt;"I")),1,IF(OR(AND(CT8=0,Z8="N"),AND(CT8=0,Z8="B"),AND(CT8=0,LEFT(TRIM(Z8),1)="I")),1,0))),"")</f>
        <v/>
      </c>
      <c r="DW8" s="23" t="str">
        <f t="shared" si="40"/>
        <v/>
      </c>
      <c r="DX8" s="23" t="str">
        <f>+IF(LEN($I8)&gt;5,IF(ISERROR(VLOOKUP(AB8,'CODIGO PAGO'!$B$2:$B$20,1,0)),1,IF(OR(AND(CV8=1,AB8&lt;&gt;"N"),AND(CV8=3,AB8&lt;&gt;"B"),AND(CV8=2,LEFT(TRIM(AB8),1)&lt;&gt;"I")),1,IF(OR(AND(CV8=0,AB8="N"),AND(CV8=0,AB8="B"),AND(CV8=0,LEFT(TRIM(AB8),1)="I")),1,0))),"")</f>
        <v/>
      </c>
      <c r="DY8" s="23" t="str">
        <f t="shared" si="41"/>
        <v/>
      </c>
      <c r="DZ8" s="23" t="str">
        <f>+IF(LEN($I8)&gt;5,IF(ISERROR(VLOOKUP(AD8,'CODIGO PAGO'!$B$2:$B$20,1,0)),1,IF(OR(AND(CX8=1,AD8&lt;&gt;"N"),AND(CX8=3,AD8&lt;&gt;"B"),AND(CX8=2,LEFT(TRIM(AD8),1)&lt;&gt;"I")),1,IF(OR(AND(CX8=0,AD8="N"),AND(CX8=0,AD8="B"),AND(CX8=0,LEFT(TRIM(AD8),1)="I")),1,0))),"")</f>
        <v/>
      </c>
      <c r="EA8" s="23" t="str">
        <f t="shared" si="42"/>
        <v/>
      </c>
      <c r="EB8" s="23" t="str">
        <f>+IF(LEN($I8)&gt;5,IF(ISERROR(VLOOKUP(AF8,'CODIGO PAGO'!$B$2:$B$20,1,0)),1,IF(OR(AND(CZ8=1,AF8&lt;&gt;"N"),AND(CZ8=3,AF8&lt;&gt;"B"),AND(CZ8=2,LEFT(TRIM(AF8),1)&lt;&gt;"I")),1,IF(OR(AND(CZ8=0,AF8="N"),AND(CZ8=0,AF8="B"),AND(CZ8=0,LEFT(TRIM(AF8),1)="I")),1,0))),"")</f>
        <v/>
      </c>
      <c r="EC8" s="23" t="str">
        <f t="shared" si="43"/>
        <v/>
      </c>
      <c r="ED8" s="23" t="str">
        <f>+IF(LEN($I8)&gt;5,IF(ISERROR(VLOOKUP(AH8,'CODIGO PAGO'!$B$2:$B$20,1,0)),1,IF(OR(AND(DB8=1,AH8&lt;&gt;"N"),AND(DB8=3,AH8&lt;&gt;"B"),AND(DB8=2,LEFT(TRIM(AH8),1)&lt;&gt;"I")),1,IF(OR(AND(DB8=0,AH8="N"),AND(DB8=0,AH8="B"),AND(DB8=0,LEFT(TRIM(AH8),1)="I")),1,0))),"")</f>
        <v/>
      </c>
      <c r="EE8" s="23" t="str">
        <f t="shared" si="44"/>
        <v/>
      </c>
      <c r="EF8" s="23" t="str">
        <f>+IF(LEN($I8)&gt;5,IF(ISERROR(VLOOKUP(AJ8,'CODIGO PAGO'!$B$2:$B$20,1,0)),1,IF(OR(AND(DD8=1,AJ8&lt;&gt;"N"),AND(DD8=3,AJ8&lt;&gt;"B"),AND(DD8=2,LEFT(TRIM(AJ8),1)&lt;&gt;"I")),1,IF(OR(AND(DD8=0,AJ8="N"),AND(DD8=0,AJ8="B"),AND(DD8=0,LEFT(TRIM(AJ8),1)="I")),1,0))),"")</f>
        <v/>
      </c>
      <c r="EG8" s="23" t="str">
        <f t="shared" si="45"/>
        <v/>
      </c>
      <c r="EH8" s="23" t="str">
        <f>+IF(LEN($I8)&gt;5,IF(ISERROR(VLOOKUP(AL8,'CODIGO PAGO'!$B$2:$B$20,1,0)),1,IF(OR(AND(DF8=1,AL8&lt;&gt;"N"),AND(DF8=3,AL8&lt;&gt;"B"),AND(DF8=2,LEFT(TRIM(AL8),1)&lt;&gt;"I")),1,IF(OR(AND(DF8=0,AL8="N"),AND(DF8=0,AL8="B"),AND(DF8=0,LEFT(TRIM(AL8),1)="I")),1,0))),"")</f>
        <v/>
      </c>
      <c r="EI8" s="23" t="str">
        <f t="shared" si="46"/>
        <v/>
      </c>
      <c r="EJ8" s="23" t="str">
        <f>+IF(LEN($I8)&gt;5,IF(ISERROR(VLOOKUP(AN8,'CODIGO PAGO'!$B$2:$B$20,1,0)),1,IF(OR(AND(DH8=1,AN8&lt;&gt;"N"),AND(DH8=3,AN8&lt;&gt;"B"),AND(DH8=2,LEFT(TRIM(AN8),1)&lt;&gt;"I")),1,IF(OR(AND(DH8=0,AN8="N"),AND(DH8=0,AN8="B"),AND(DH8=0,LEFT(TRIM(AN8),1)="I")),1,0))),"")</f>
        <v/>
      </c>
      <c r="EK8" s="23" t="str">
        <f t="shared" si="47"/>
        <v/>
      </c>
      <c r="EL8" s="24" t="str">
        <f t="shared" si="48"/>
        <v/>
      </c>
    </row>
    <row r="9" spans="1:142" s="25" customFormat="1">
      <c r="A9" s="15" t="str">
        <f t="shared" si="14"/>
        <v/>
      </c>
      <c r="B9" s="1" t="str">
        <f>+IF(LEN(I9)&gt;5,'CODIGO PAGO'!$B$28,"")</f>
        <v/>
      </c>
      <c r="C9" s="1" t="str">
        <f>+IF(LEN($I9)&gt;5,BD!D9,"")</f>
        <v/>
      </c>
      <c r="D9" s="168" t="str">
        <f>+IF(LEN($I9)&gt;5,BD!A9,"")</f>
        <v/>
      </c>
      <c r="E9" s="1" t="str">
        <f>+IF(LEN($I9)&gt;5,BD!B9,"")</f>
        <v/>
      </c>
      <c r="F9" s="1" t="str">
        <f>+IF(LEN($I9)&gt;5,BD!C9,"")</f>
        <v/>
      </c>
      <c r="G9" s="141"/>
      <c r="H9" s="141"/>
      <c r="I9" s="1" t="str">
        <f>+IF(LEN(BD!G9)&gt;5,BD!G9,"")</f>
        <v/>
      </c>
      <c r="J9" s="167" t="str">
        <f>+IF(LEN($I9)&gt;5,BD!E9,"")</f>
        <v/>
      </c>
      <c r="K9" s="6" t="str">
        <f t="shared" si="15"/>
        <v/>
      </c>
      <c r="L9" s="87" t="str">
        <f>+IF(LEN($I9)&gt;5,BD!H9,"")</f>
        <v/>
      </c>
      <c r="M9" s="40" t="str">
        <f t="shared" si="16"/>
        <v/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4" t="str">
        <f t="shared" si="17"/>
        <v/>
      </c>
      <c r="AQ9" s="5" t="str">
        <f t="shared" si="18"/>
        <v/>
      </c>
      <c r="AR9" s="91" t="str">
        <f t="shared" si="19"/>
        <v/>
      </c>
      <c r="AS9" s="5" t="str">
        <f t="shared" si="20"/>
        <v/>
      </c>
      <c r="AT9" s="91" t="str">
        <f t="shared" si="21"/>
        <v/>
      </c>
      <c r="AU9" s="4" t="str">
        <f t="shared" si="22"/>
        <v/>
      </c>
      <c r="AV9" s="4" t="str">
        <f t="shared" si="23"/>
        <v/>
      </c>
      <c r="AW9" s="4" t="str">
        <f t="shared" si="24"/>
        <v/>
      </c>
      <c r="AX9" s="4" t="str">
        <f t="shared" si="25"/>
        <v/>
      </c>
      <c r="AY9" s="88" t="str">
        <f t="shared" si="26"/>
        <v/>
      </c>
      <c r="AZ9" s="17" t="str">
        <f t="shared" si="27"/>
        <v/>
      </c>
      <c r="BA9" s="18" t="str">
        <f t="shared" si="28"/>
        <v/>
      </c>
      <c r="BB9" s="19" t="str">
        <f>+IF(LEN(I9)&gt;5,IF(INT(RIGHT(B9,1))=9,0.5*L9*AY9,INT(MID(B9,5,LEN(B9)-4))*L9)+IFERROR(VLOOKUP(I9,AJUSTES!$A$1:$I$50,9,0),0),"")</f>
        <v/>
      </c>
      <c r="BC9" s="12"/>
      <c r="BD9" s="19" t="str">
        <f t="shared" si="29"/>
        <v/>
      </c>
      <c r="BE9" s="18" t="str">
        <f t="shared" si="30"/>
        <v/>
      </c>
      <c r="BF9" s="139" t="str">
        <f t="shared" si="31"/>
        <v/>
      </c>
      <c r="BG9" s="106"/>
      <c r="BH9" s="139" t="str">
        <f t="shared" si="32"/>
        <v/>
      </c>
      <c r="BI9" s="41"/>
      <c r="BJ9" s="42"/>
      <c r="BK9" s="44"/>
      <c r="BL9" s="142"/>
      <c r="BM9" s="42"/>
      <c r="BN9" s="42"/>
      <c r="BO9" s="42"/>
      <c r="BP9" s="42"/>
      <c r="BQ9" s="42"/>
      <c r="BR9" s="42"/>
      <c r="BS9" s="143"/>
      <c r="BT9" s="37"/>
      <c r="BU9" s="12"/>
      <c r="BV9" s="12"/>
      <c r="BW9" s="12"/>
      <c r="BX9" s="12"/>
      <c r="BY9" s="12"/>
      <c r="BZ9" s="144"/>
      <c r="CA9" s="107" t="str">
        <f>+IF(LEN($I9)&gt;5,IF(BD!F9="N/A","",BD!F9),"")</f>
        <v/>
      </c>
      <c r="CB9" s="21"/>
      <c r="CC9" s="147"/>
      <c r="CD9" s="148"/>
      <c r="CE9" s="8" t="str">
        <f>+IF(LEN(I9)&gt;5,BD!M9,"")</f>
        <v/>
      </c>
      <c r="CF9" s="16" t="str">
        <f>+IF(LEN(I9)&gt;5,BD!N9,"")</f>
        <v/>
      </c>
      <c r="CG9" s="3" t="str">
        <f t="shared" si="33"/>
        <v/>
      </c>
      <c r="CH9" s="23" t="str">
        <f>+IF(AND(LEN($I9)&gt;5),IF(AND($J9&gt;N$1,$J9&lt;=$AO$1),1,IF((COUNTIFS(INCAPACIDADES!$C$1:$C$51,$I9,INCAPACIDADES!K$1:K$51,N$1))&gt;0,2,IF(VLOOKUP($C9,BD!$D$1:$F$501,3,0)&gt;N$1,0,3))),"")</f>
        <v/>
      </c>
      <c r="CI9" s="23" t="str">
        <f>+IF(AND(LEN($I9)&gt;5),IF(AND($J9&gt;O$1,$J9&lt;=$AO$1),1,IF((COUNTIFS(INCAPACIDADES!$C$1:$C$51,$I9,INCAPACIDADES!L$1:L$51,O$1))&gt;0,2,IF(VLOOKUP($C9,BD!$D$1:$F$501,3,0)&gt;O$1,0,3))),"")</f>
        <v/>
      </c>
      <c r="CJ9" s="23" t="str">
        <f>+IF(AND(LEN($I9)&gt;5),IF(AND($J9&gt;P$1,$J9&lt;=$AO$1),1,IF((COUNTIFS(INCAPACIDADES!$C$1:$C$51,$I9,INCAPACIDADES!M$1:M$51,P$1))&gt;0,2,IF(VLOOKUP($C9,BD!$D$1:$F$501,3,0)&gt;P$1,0,3))),"")</f>
        <v/>
      </c>
      <c r="CK9" s="23" t="str">
        <f>+IF(AND(LEN($I9)&gt;5),IF(AND($J9&gt;Q$1,$J9&lt;=$AO$1),1,IF((COUNTIFS(INCAPACIDADES!$C$1:$C$51,$I9,INCAPACIDADES!N$1:N$51,Q$1))&gt;0,2,IF(VLOOKUP($C9,BD!$D$1:$F$501,3,0)&gt;Q$1,0,3))),"")</f>
        <v/>
      </c>
      <c r="CL9" s="23" t="str">
        <f>+IF(AND(LEN($I9)&gt;5),IF(AND($J9&gt;R$1,$J9&lt;=$AO$1),1,IF((COUNTIFS(INCAPACIDADES!$C$1:$C$51,$I9,INCAPACIDADES!O$1:O$51,R$1))&gt;0,2,IF(VLOOKUP($C9,BD!$D$1:$F$501,3,0)&gt;R$1,0,3))),"")</f>
        <v/>
      </c>
      <c r="CM9" s="23" t="str">
        <f>+IF(AND(LEN($I9)&gt;5),IF(AND($J9&gt;S$1,$J9&lt;=$AO$1),1,IF((COUNTIFS(INCAPACIDADES!$C$1:$C$51,$I9,INCAPACIDADES!P$1:P$51,S$1))&gt;0,2,IF(VLOOKUP($C9,BD!$D$1:$F$501,3,0)&gt;S$1,0,3))),"")</f>
        <v/>
      </c>
      <c r="CN9" s="23" t="str">
        <f>+IF(AND(LEN($I9)&gt;5),IF(AND($J9&gt;T$1,$J9&lt;=$AO$1),1,IF((COUNTIFS(INCAPACIDADES!$C$1:$C$51,$I9,INCAPACIDADES!Q$1:Q$51,T$1))&gt;0,2,IF(VLOOKUP($C9,BD!$D$1:$F$501,3,0)&gt;T$1,0,3))),"")</f>
        <v/>
      </c>
      <c r="CO9" s="23" t="str">
        <f>+IF(AND(LEN($I9)&gt;5),IF(AND($J9&gt;U$1,$J9&lt;=$AO$1),1,IF((COUNTIFS(INCAPACIDADES!$C$1:$C$51,$I9,INCAPACIDADES!R$1:R$51,U$1))&gt;0,2,IF(VLOOKUP($C9,BD!$D$1:$F$501,3,0)&gt;U$1,0,3))),"")</f>
        <v/>
      </c>
      <c r="CP9" s="23" t="str">
        <f>+IF(AND(LEN($I9)&gt;5),IF(AND($J9&gt;V$1,$J9&lt;=$AO$1),1,IF((COUNTIFS(INCAPACIDADES!$C$1:$C$51,$I9,INCAPACIDADES!S$1:S$51,V$1))&gt;0,2,IF(VLOOKUP($C9,BD!$D$1:$F$501,3,0)&gt;V$1,0,3))),"")</f>
        <v/>
      </c>
      <c r="CQ9" s="23" t="str">
        <f>+IF(AND(LEN($I9)&gt;5),IF(AND($J9&gt;W$1,$J9&lt;=$AO$1),1,IF((COUNTIFS(INCAPACIDADES!$C$1:$C$51,$I9,INCAPACIDADES!T$1:T$51,W$1))&gt;0,2,IF(VLOOKUP($C9,BD!$D$1:$F$501,3,0)&gt;W$1,0,3))),"")</f>
        <v/>
      </c>
      <c r="CR9" s="23" t="str">
        <f>+IF(AND(LEN($I9)&gt;5),IF(AND($J9&gt;X$1,$J9&lt;=$AO$1),1,IF((COUNTIFS(INCAPACIDADES!$C$1:$C$51,$I9,INCAPACIDADES!U$1:U$51,X$1))&gt;0,2,IF(VLOOKUP($C9,BD!$D$1:$F$501,3,0)&gt;X$1,0,3))),"")</f>
        <v/>
      </c>
      <c r="CS9" s="23" t="str">
        <f>+IF(AND(LEN($I9)&gt;5),IF(AND($J9&gt;Y$1,$J9&lt;=$AO$1),1,IF((COUNTIFS(INCAPACIDADES!$C$1:$C$51,$I9,INCAPACIDADES!V$1:V$51,Y$1))&gt;0,2,IF(VLOOKUP($C9,BD!$D$1:$F$501,3,0)&gt;Y$1,0,3))),"")</f>
        <v/>
      </c>
      <c r="CT9" s="23" t="str">
        <f>+IF(AND(LEN($I9)&gt;5),IF(AND($J9&gt;Z$1,$J9&lt;=$AO$1),1,IF((COUNTIFS(INCAPACIDADES!$C$1:$C$51,$I9,INCAPACIDADES!W$1:W$51,Z$1))&gt;0,2,IF(VLOOKUP($C9,BD!$D$1:$F$501,3,0)&gt;Z$1,0,3))),"")</f>
        <v/>
      </c>
      <c r="CU9" s="23" t="str">
        <f>+IF(AND(LEN($I9)&gt;5),IF(AND($J9&gt;AA$1,$J9&lt;=$AO$1),1,IF((COUNTIFS(INCAPACIDADES!$C$1:$C$51,$I9,INCAPACIDADES!X$1:X$51,AA$1))&gt;0,2,IF(VLOOKUP($C9,BD!$D$1:$F$501,3,0)&gt;AA$1,0,3))),"")</f>
        <v/>
      </c>
      <c r="CV9" s="23" t="str">
        <f>+IF(AND(LEN($I9)&gt;5),IF(AND($J9&gt;AB$1,$J9&lt;=$AO$1),1,IF((COUNTIFS(INCAPACIDADES!$C$1:$C$51,$I9,INCAPACIDADES!Y$1:Y$51,AB$1))&gt;0,2,IF(VLOOKUP($C9,BD!$D$1:$F$501,3,0)&gt;AB$1,0,3))),"")</f>
        <v/>
      </c>
      <c r="CW9" s="23" t="str">
        <f>+IF(AND(LEN($I9)&gt;5),IF(AND($J9&gt;AC$1,$J9&lt;=$AO$1),1,IF((COUNTIFS(INCAPACIDADES!$C$1:$C$51,$I9,INCAPACIDADES!Z$1:Z$51,AC$1))&gt;0,2,IF(VLOOKUP($C9,BD!$D$1:$F$501,3,0)&gt;AC$1,0,3))),"")</f>
        <v/>
      </c>
      <c r="CX9" s="23" t="str">
        <f>+IF(AND(LEN($I9)&gt;5),IF(AND($J9&gt;AD$1,$J9&lt;=$AO$1),1,IF((COUNTIFS(INCAPACIDADES!$C$1:$C$51,$I9,INCAPACIDADES!AA$1:AA$51,AD$1))&gt;0,2,IF(VLOOKUP($C9,BD!$D$1:$F$501,3,0)&gt;AD$1,0,3))),"")</f>
        <v/>
      </c>
      <c r="CY9" s="23" t="str">
        <f>+IF(AND(LEN($I9)&gt;5),IF(AND($J9&gt;AE$1,$J9&lt;=$AO$1),1,IF((COUNTIFS(INCAPACIDADES!$C$1:$C$51,$I9,INCAPACIDADES!AB$1:AB$51,AE$1))&gt;0,2,IF(VLOOKUP($C9,BD!$D$1:$F$501,3,0)&gt;AE$1,0,3))),"")</f>
        <v/>
      </c>
      <c r="CZ9" s="23" t="str">
        <f>+IF(AND(LEN($I9)&gt;5),IF(AND($J9&gt;AF$1,$J9&lt;=$AO$1),1,IF((COUNTIFS(INCAPACIDADES!$C$1:$C$51,$I9,INCAPACIDADES!AC$1:AC$51,AF$1))&gt;0,2,IF(VLOOKUP($C9,BD!$D$1:$F$501,3,0)&gt;AF$1,0,3))),"")</f>
        <v/>
      </c>
      <c r="DA9" s="23" t="str">
        <f>+IF(AND(LEN($I9)&gt;5),IF(AND($J9&gt;AG$1,$J9&lt;=$AO$1),1,IF((COUNTIFS(INCAPACIDADES!$C$1:$C$51,$I9,INCAPACIDADES!AD$1:AD$51,AG$1))&gt;0,2,IF(VLOOKUP($C9,BD!$D$1:$F$501,3,0)&gt;AG$1,0,3))),"")</f>
        <v/>
      </c>
      <c r="DB9" s="23" t="str">
        <f>+IF(AND(LEN($I9)&gt;5),IF(AND($J9&gt;AH$1,$J9&lt;=$AO$1),1,IF((COUNTIFS(INCAPACIDADES!$C$1:$C$51,$I9,INCAPACIDADES!AE$1:AE$51,AH$1))&gt;0,2,IF(VLOOKUP($C9,BD!$D$1:$F$501,3,0)&gt;AH$1,0,3))),"")</f>
        <v/>
      </c>
      <c r="DC9" s="23" t="str">
        <f>+IF(AND(LEN($I9)&gt;5),IF(AND($J9&gt;AI$1,$J9&lt;=$AO$1),1,IF((COUNTIFS(INCAPACIDADES!$C$1:$C$51,$I9,INCAPACIDADES!AF$1:AF$51,AI$1))&gt;0,2,IF(VLOOKUP($C9,BD!$D$1:$F$501,3,0)&gt;AI$1,0,3))),"")</f>
        <v/>
      </c>
      <c r="DD9" s="23" t="str">
        <f>+IF(AND(LEN($I9)&gt;5),IF(AND($J9&gt;AJ$1,$J9&lt;=$AO$1),1,IF((COUNTIFS(INCAPACIDADES!$C$1:$C$51,$I9,INCAPACIDADES!AG$1:AG$51,AJ$1))&gt;0,2,IF(VLOOKUP($C9,BD!$D$1:$F$501,3,0)&gt;AJ$1,0,3))),"")</f>
        <v/>
      </c>
      <c r="DE9" s="23" t="str">
        <f>+IF(AND(LEN($I9)&gt;5),IF(AND($J9&gt;AK$1,$J9&lt;=$AO$1),1,IF((COUNTIFS(INCAPACIDADES!$C$1:$C$51,$I9,INCAPACIDADES!AH$1:AH$51,AK$1))&gt;0,2,IF(VLOOKUP($C9,BD!$D$1:$F$501,3,0)&gt;AK$1,0,3))),"")</f>
        <v/>
      </c>
      <c r="DF9" s="23" t="str">
        <f>+IF(AND(LEN($I9)&gt;5),IF(AND($J9&gt;AL$1,$J9&lt;=$AO$1),1,IF((COUNTIFS(INCAPACIDADES!$C$1:$C$51,$I9,INCAPACIDADES!AI$1:AI$51,AL$1))&gt;0,2,IF(VLOOKUP($C9,BD!$D$1:$F$501,3,0)&gt;AL$1,0,3))),"")</f>
        <v/>
      </c>
      <c r="DG9" s="23" t="str">
        <f>+IF(AND(LEN($I9)&gt;5),IF(AND($J9&gt;AM$1,$J9&lt;=$AO$1),1,IF((COUNTIFS(INCAPACIDADES!$C$1:$C$51,$I9,INCAPACIDADES!AJ$1:AJ$51,AM$1))&gt;0,2,IF(VLOOKUP($C9,BD!$D$1:$F$501,3,0)&gt;AM$1,0,3))),"")</f>
        <v/>
      </c>
      <c r="DH9" s="23" t="str">
        <f>+IF(AND(LEN($I9)&gt;5),IF(AND($J9&gt;AN$1,$J9&lt;=$AO$1),1,IF((COUNTIFS(INCAPACIDADES!$C$1:$C$51,$I9,INCAPACIDADES!AK$1:AK$51,AN$1))&gt;0,2,IF(VLOOKUP($C9,BD!$D$1:$F$501,3,0)&gt;AN$1,0,3))),"")</f>
        <v/>
      </c>
      <c r="DI9" s="23" t="str">
        <f>+IF(AND(LEN($I9)&gt;5),IF(AND($J9&gt;AO$1,$J9&lt;=$AO$1),1,IF((COUNTIFS(INCAPACIDADES!$C$1:$C$51,$I9,INCAPACIDADES!AL$1:AL$51,AO$1))&gt;0,2,IF(VLOOKUP($C9,BD!$D$1:$F$501,3,0)&gt;AO$1,0,3))),"")</f>
        <v/>
      </c>
      <c r="DJ9" s="23" t="str">
        <f>+IF(LEN($I9)&gt;5,IF(ISERROR(VLOOKUP(N9,'CODIGO PAGO'!$B$2:$B$20,1,0)),1,IF(OR(AND(CH9=1,N9&lt;&gt;"N"),AND(CH9=3,N9&lt;&gt;"B"),AND(CH9=2,LEFT(TRIM(N9),1)&lt;&gt;"I")),1,IF(OR(AND(CH9=0,N9="N"),AND(CH9=0,N9="B"),AND(CH9=0,LEFT(TRIM(N9),1)="I")),1,0))),"")</f>
        <v/>
      </c>
      <c r="DK9" s="23" t="str">
        <f t="shared" si="34"/>
        <v/>
      </c>
      <c r="DL9" s="23" t="str">
        <f>+IF(LEN($I9)&gt;5,IF(ISERROR(VLOOKUP(P9,'CODIGO PAGO'!$B$2:$B$20,1,0)),1,IF(OR(AND(CJ9=1,P9&lt;&gt;"N"),AND(CJ9=3,P9&lt;&gt;"B"),AND(CJ9=2,LEFT(TRIM(P9),1)&lt;&gt;"I")),1,IF(OR(AND(CJ9=0,P9="N"),AND(CJ9=0,P9="B"),AND(CJ9=0,LEFT(TRIM(P9),1)="I")),1,0))),"")</f>
        <v/>
      </c>
      <c r="DM9" s="23" t="str">
        <f t="shared" si="35"/>
        <v/>
      </c>
      <c r="DN9" s="23" t="str">
        <f>+IF(LEN($I9)&gt;5,IF(ISERROR(VLOOKUP(R9,'CODIGO PAGO'!$B$2:$B$20,1,0)),1,IF(OR(AND(CL9=1,R9&lt;&gt;"N"),AND(CL9=3,R9&lt;&gt;"B"),AND(CL9=2,LEFT(TRIM(R9),1)&lt;&gt;"I")),1,IF(OR(AND(CL9=0,R9="N"),AND(CL9=0,R9="B"),AND(CL9=0,LEFT(TRIM(R9),1)="I")),1,0))),"")</f>
        <v/>
      </c>
      <c r="DO9" s="23" t="str">
        <f t="shared" si="36"/>
        <v/>
      </c>
      <c r="DP9" s="23" t="str">
        <f>+IF(LEN($I9)&gt;5,IF(ISERROR(VLOOKUP(T9,'CODIGO PAGO'!$B$2:$B$20,1,0)),1,IF(OR(AND(CN9=1,T9&lt;&gt;"N"),AND(CN9=3,T9&lt;&gt;"B"),AND(CN9=2,LEFT(TRIM(T9),1)&lt;&gt;"I")),1,IF(OR(AND(CN9=0,T9="N"),AND(CN9=0,T9="B"),AND(CN9=0,LEFT(TRIM(T9),1)="I")),1,0))),"")</f>
        <v/>
      </c>
      <c r="DQ9" s="23" t="str">
        <f t="shared" si="37"/>
        <v/>
      </c>
      <c r="DR9" s="23" t="str">
        <f>+IF(LEN($I9)&gt;5,IF(ISERROR(VLOOKUP(V9,'CODIGO PAGO'!$B$2:$B$20,1,0)),1,IF(OR(AND(CP9=1,V9&lt;&gt;"N"),AND(CP9=3,V9&lt;&gt;"B"),AND(CP9=2,LEFT(TRIM(V9),1)&lt;&gt;"I")),1,IF(OR(AND(CP9=0,V9="N"),AND(CP9=0,V9="B"),AND(CP9=0,LEFT(TRIM(V9),1)="I")),1,0))),"")</f>
        <v/>
      </c>
      <c r="DS9" s="23" t="str">
        <f t="shared" si="38"/>
        <v/>
      </c>
      <c r="DT9" s="23" t="str">
        <f>+IF(LEN($I9)&gt;5,IF(ISERROR(VLOOKUP(X9,'CODIGO PAGO'!$B$2:$B$20,1,0)),1,IF(OR(AND(CR9=1,X9&lt;&gt;"N"),AND(CR9=3,X9&lt;&gt;"B"),AND(CR9=2,LEFT(TRIM(X9),1)&lt;&gt;"I")),1,IF(OR(AND(CR9=0,X9="N"),AND(CR9=0,X9="B"),AND(CR9=0,LEFT(TRIM(X9),1)="I")),1,0))),"")</f>
        <v/>
      </c>
      <c r="DU9" s="23" t="str">
        <f t="shared" si="39"/>
        <v/>
      </c>
      <c r="DV9" s="23" t="str">
        <f>+IF(LEN($I9)&gt;5,IF(ISERROR(VLOOKUP(Z9,'CODIGO PAGO'!$B$2:$B$20,1,0)),1,IF(OR(AND(CT9=1,Z9&lt;&gt;"N"),AND(CT9=3,Z9&lt;&gt;"B"),AND(CT9=2,LEFT(TRIM(Z9),1)&lt;&gt;"I")),1,IF(OR(AND(CT9=0,Z9="N"),AND(CT9=0,Z9="B"),AND(CT9=0,LEFT(TRIM(Z9),1)="I")),1,0))),"")</f>
        <v/>
      </c>
      <c r="DW9" s="23" t="str">
        <f t="shared" si="40"/>
        <v/>
      </c>
      <c r="DX9" s="23" t="str">
        <f>+IF(LEN($I9)&gt;5,IF(ISERROR(VLOOKUP(AB9,'CODIGO PAGO'!$B$2:$B$20,1,0)),1,IF(OR(AND(CV9=1,AB9&lt;&gt;"N"),AND(CV9=3,AB9&lt;&gt;"B"),AND(CV9=2,LEFT(TRIM(AB9),1)&lt;&gt;"I")),1,IF(OR(AND(CV9=0,AB9="N"),AND(CV9=0,AB9="B"),AND(CV9=0,LEFT(TRIM(AB9),1)="I")),1,0))),"")</f>
        <v/>
      </c>
      <c r="DY9" s="23" t="str">
        <f t="shared" si="41"/>
        <v/>
      </c>
      <c r="DZ9" s="23" t="str">
        <f>+IF(LEN($I9)&gt;5,IF(ISERROR(VLOOKUP(AD9,'CODIGO PAGO'!$B$2:$B$20,1,0)),1,IF(OR(AND(CX9=1,AD9&lt;&gt;"N"),AND(CX9=3,AD9&lt;&gt;"B"),AND(CX9=2,LEFT(TRIM(AD9),1)&lt;&gt;"I")),1,IF(OR(AND(CX9=0,AD9="N"),AND(CX9=0,AD9="B"),AND(CX9=0,LEFT(TRIM(AD9),1)="I")),1,0))),"")</f>
        <v/>
      </c>
      <c r="EA9" s="23" t="str">
        <f t="shared" si="42"/>
        <v/>
      </c>
      <c r="EB9" s="23" t="str">
        <f>+IF(LEN($I9)&gt;5,IF(ISERROR(VLOOKUP(AF9,'CODIGO PAGO'!$B$2:$B$20,1,0)),1,IF(OR(AND(CZ9=1,AF9&lt;&gt;"N"),AND(CZ9=3,AF9&lt;&gt;"B"),AND(CZ9=2,LEFT(TRIM(AF9),1)&lt;&gt;"I")),1,IF(OR(AND(CZ9=0,AF9="N"),AND(CZ9=0,AF9="B"),AND(CZ9=0,LEFT(TRIM(AF9),1)="I")),1,0))),"")</f>
        <v/>
      </c>
      <c r="EC9" s="23" t="str">
        <f t="shared" si="43"/>
        <v/>
      </c>
      <c r="ED9" s="23" t="str">
        <f>+IF(LEN($I9)&gt;5,IF(ISERROR(VLOOKUP(AH9,'CODIGO PAGO'!$B$2:$B$20,1,0)),1,IF(OR(AND(DB9=1,AH9&lt;&gt;"N"),AND(DB9=3,AH9&lt;&gt;"B"),AND(DB9=2,LEFT(TRIM(AH9),1)&lt;&gt;"I")),1,IF(OR(AND(DB9=0,AH9="N"),AND(DB9=0,AH9="B"),AND(DB9=0,LEFT(TRIM(AH9),1)="I")),1,0))),"")</f>
        <v/>
      </c>
      <c r="EE9" s="23" t="str">
        <f t="shared" si="44"/>
        <v/>
      </c>
      <c r="EF9" s="23" t="str">
        <f>+IF(LEN($I9)&gt;5,IF(ISERROR(VLOOKUP(AJ9,'CODIGO PAGO'!$B$2:$B$20,1,0)),1,IF(OR(AND(DD9=1,AJ9&lt;&gt;"N"),AND(DD9=3,AJ9&lt;&gt;"B"),AND(DD9=2,LEFT(TRIM(AJ9),1)&lt;&gt;"I")),1,IF(OR(AND(DD9=0,AJ9="N"),AND(DD9=0,AJ9="B"),AND(DD9=0,LEFT(TRIM(AJ9),1)="I")),1,0))),"")</f>
        <v/>
      </c>
      <c r="EG9" s="23" t="str">
        <f t="shared" si="45"/>
        <v/>
      </c>
      <c r="EH9" s="23" t="str">
        <f>+IF(LEN($I9)&gt;5,IF(ISERROR(VLOOKUP(AL9,'CODIGO PAGO'!$B$2:$B$20,1,0)),1,IF(OR(AND(DF9=1,AL9&lt;&gt;"N"),AND(DF9=3,AL9&lt;&gt;"B"),AND(DF9=2,LEFT(TRIM(AL9),1)&lt;&gt;"I")),1,IF(OR(AND(DF9=0,AL9="N"),AND(DF9=0,AL9="B"),AND(DF9=0,LEFT(TRIM(AL9),1)="I")),1,0))),"")</f>
        <v/>
      </c>
      <c r="EI9" s="23" t="str">
        <f t="shared" si="46"/>
        <v/>
      </c>
      <c r="EJ9" s="23" t="str">
        <f>+IF(LEN($I9)&gt;5,IF(ISERROR(VLOOKUP(AN9,'CODIGO PAGO'!$B$2:$B$20,1,0)),1,IF(OR(AND(DH9=1,AN9&lt;&gt;"N"),AND(DH9=3,AN9&lt;&gt;"B"),AND(DH9=2,LEFT(TRIM(AN9),1)&lt;&gt;"I")),1,IF(OR(AND(DH9=0,AN9="N"),AND(DH9=0,AN9="B"),AND(DH9=0,LEFT(TRIM(AN9),1)="I")),1,0))),"")</f>
        <v/>
      </c>
      <c r="EK9" s="23" t="str">
        <f t="shared" si="47"/>
        <v/>
      </c>
      <c r="EL9" s="24" t="str">
        <f t="shared" si="48"/>
        <v/>
      </c>
    </row>
    <row r="10" spans="1:142" s="25" customFormat="1">
      <c r="A10" s="15" t="str">
        <f t="shared" si="14"/>
        <v/>
      </c>
      <c r="B10" s="1" t="str">
        <f>+IF(LEN(I10)&gt;5,'CODIGO PAGO'!$B$28,"")</f>
        <v/>
      </c>
      <c r="C10" s="1" t="str">
        <f>+IF(LEN($I10)&gt;5,BD!D10,"")</f>
        <v/>
      </c>
      <c r="D10" s="168" t="str">
        <f>+IF(LEN($I10)&gt;5,BD!A10,"")</f>
        <v/>
      </c>
      <c r="E10" s="1" t="str">
        <f>+IF(LEN($I10)&gt;5,BD!B10,"")</f>
        <v/>
      </c>
      <c r="F10" s="1" t="str">
        <f>+IF(LEN($I10)&gt;5,BD!C10,"")</f>
        <v/>
      </c>
      <c r="G10" s="141"/>
      <c r="H10" s="141"/>
      <c r="I10" s="1" t="str">
        <f>+IF(LEN(BD!G10)&gt;5,BD!G10,"")</f>
        <v/>
      </c>
      <c r="J10" s="167" t="str">
        <f>+IF(LEN($I10)&gt;5,BD!E10,"")</f>
        <v/>
      </c>
      <c r="K10" s="6" t="str">
        <f t="shared" si="15"/>
        <v/>
      </c>
      <c r="L10" s="87" t="str">
        <f>+IF(LEN($I10)&gt;5,BD!H10,"")</f>
        <v/>
      </c>
      <c r="M10" s="40" t="str">
        <f t="shared" si="16"/>
        <v/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4" t="str">
        <f t="shared" si="17"/>
        <v/>
      </c>
      <c r="AQ10" s="5" t="str">
        <f t="shared" si="18"/>
        <v/>
      </c>
      <c r="AR10" s="91" t="str">
        <f t="shared" si="19"/>
        <v/>
      </c>
      <c r="AS10" s="5" t="str">
        <f t="shared" si="20"/>
        <v/>
      </c>
      <c r="AT10" s="91" t="str">
        <f t="shared" si="21"/>
        <v/>
      </c>
      <c r="AU10" s="4" t="str">
        <f t="shared" si="22"/>
        <v/>
      </c>
      <c r="AV10" s="4" t="str">
        <f t="shared" si="23"/>
        <v/>
      </c>
      <c r="AW10" s="4" t="str">
        <f t="shared" si="24"/>
        <v/>
      </c>
      <c r="AX10" s="4" t="str">
        <f t="shared" si="25"/>
        <v/>
      </c>
      <c r="AY10" s="88" t="str">
        <f t="shared" si="26"/>
        <v/>
      </c>
      <c r="AZ10" s="17" t="str">
        <f t="shared" si="27"/>
        <v/>
      </c>
      <c r="BA10" s="18" t="str">
        <f t="shared" si="28"/>
        <v/>
      </c>
      <c r="BB10" s="19" t="str">
        <f>+IF(LEN(I10)&gt;5,IF(INT(RIGHT(B10,1))=9,0.5*L10*AY10,INT(MID(B10,5,LEN(B10)-4))*L10)+IFERROR(VLOOKUP(I10,AJUSTES!$A$1:$I$50,9,0),0),"")</f>
        <v/>
      </c>
      <c r="BC10" s="12"/>
      <c r="BD10" s="19" t="str">
        <f t="shared" si="29"/>
        <v/>
      </c>
      <c r="BE10" s="18" t="str">
        <f t="shared" si="30"/>
        <v/>
      </c>
      <c r="BF10" s="139" t="str">
        <f t="shared" si="31"/>
        <v/>
      </c>
      <c r="BG10" s="106"/>
      <c r="BH10" s="139" t="str">
        <f t="shared" si="32"/>
        <v/>
      </c>
      <c r="BI10" s="41"/>
      <c r="BJ10" s="42"/>
      <c r="BK10" s="44"/>
      <c r="BL10" s="142"/>
      <c r="BM10" s="42"/>
      <c r="BN10" s="42"/>
      <c r="BO10" s="42"/>
      <c r="BP10" s="42"/>
      <c r="BQ10" s="42"/>
      <c r="BR10" s="42"/>
      <c r="BS10" s="143"/>
      <c r="BT10" s="37"/>
      <c r="BU10" s="12"/>
      <c r="BV10" s="12"/>
      <c r="BW10" s="12"/>
      <c r="BX10" s="12"/>
      <c r="BY10" s="12"/>
      <c r="BZ10" s="144"/>
      <c r="CA10" s="107" t="str">
        <f>+IF(LEN($I10)&gt;5,IF(BD!F10="N/A","",BD!F10),"")</f>
        <v/>
      </c>
      <c r="CB10" s="21"/>
      <c r="CC10" s="147"/>
      <c r="CD10" s="148"/>
      <c r="CE10" s="8" t="str">
        <f>+IF(LEN(I10)&gt;5,BD!M10,"")</f>
        <v/>
      </c>
      <c r="CF10" s="16" t="str">
        <f>+IF(LEN(I10)&gt;5,BD!N10,"")</f>
        <v/>
      </c>
      <c r="CG10" s="3" t="str">
        <f t="shared" si="33"/>
        <v/>
      </c>
      <c r="CH10" s="23" t="str">
        <f>+IF(AND(LEN($I10)&gt;5),IF(AND($J10&gt;N$1,$J10&lt;=$AO$1),1,IF((COUNTIFS(INCAPACIDADES!$C$1:$C$51,$I10,INCAPACIDADES!K$1:K$51,N$1))&gt;0,2,IF(VLOOKUP($C10,BD!$D$1:$F$501,3,0)&gt;N$1,0,3))),"")</f>
        <v/>
      </c>
      <c r="CI10" s="23" t="str">
        <f>+IF(AND(LEN($I10)&gt;5),IF(AND($J10&gt;O$1,$J10&lt;=$AO$1),1,IF((COUNTIFS(INCAPACIDADES!$C$1:$C$51,$I10,INCAPACIDADES!L$1:L$51,O$1))&gt;0,2,IF(VLOOKUP($C10,BD!$D$1:$F$501,3,0)&gt;O$1,0,3))),"")</f>
        <v/>
      </c>
      <c r="CJ10" s="23" t="str">
        <f>+IF(AND(LEN($I10)&gt;5),IF(AND($J10&gt;P$1,$J10&lt;=$AO$1),1,IF((COUNTIFS(INCAPACIDADES!$C$1:$C$51,$I10,INCAPACIDADES!M$1:M$51,P$1))&gt;0,2,IF(VLOOKUP($C10,BD!$D$1:$F$501,3,0)&gt;P$1,0,3))),"")</f>
        <v/>
      </c>
      <c r="CK10" s="23" t="str">
        <f>+IF(AND(LEN($I10)&gt;5),IF(AND($J10&gt;Q$1,$J10&lt;=$AO$1),1,IF((COUNTIFS(INCAPACIDADES!$C$1:$C$51,$I10,INCAPACIDADES!N$1:N$51,Q$1))&gt;0,2,IF(VLOOKUP($C10,BD!$D$1:$F$501,3,0)&gt;Q$1,0,3))),"")</f>
        <v/>
      </c>
      <c r="CL10" s="23" t="str">
        <f>+IF(AND(LEN($I10)&gt;5),IF(AND($J10&gt;R$1,$J10&lt;=$AO$1),1,IF((COUNTIFS(INCAPACIDADES!$C$1:$C$51,$I10,INCAPACIDADES!O$1:O$51,R$1))&gt;0,2,IF(VLOOKUP($C10,BD!$D$1:$F$501,3,0)&gt;R$1,0,3))),"")</f>
        <v/>
      </c>
      <c r="CM10" s="23" t="str">
        <f>+IF(AND(LEN($I10)&gt;5),IF(AND($J10&gt;S$1,$J10&lt;=$AO$1),1,IF((COUNTIFS(INCAPACIDADES!$C$1:$C$51,$I10,INCAPACIDADES!P$1:P$51,S$1))&gt;0,2,IF(VLOOKUP($C10,BD!$D$1:$F$501,3,0)&gt;S$1,0,3))),"")</f>
        <v/>
      </c>
      <c r="CN10" s="23" t="str">
        <f>+IF(AND(LEN($I10)&gt;5),IF(AND($J10&gt;T$1,$J10&lt;=$AO$1),1,IF((COUNTIFS(INCAPACIDADES!$C$1:$C$51,$I10,INCAPACIDADES!Q$1:Q$51,T$1))&gt;0,2,IF(VLOOKUP($C10,BD!$D$1:$F$501,3,0)&gt;T$1,0,3))),"")</f>
        <v/>
      </c>
      <c r="CO10" s="23" t="str">
        <f>+IF(AND(LEN($I10)&gt;5),IF(AND($J10&gt;U$1,$J10&lt;=$AO$1),1,IF((COUNTIFS(INCAPACIDADES!$C$1:$C$51,$I10,INCAPACIDADES!R$1:R$51,U$1))&gt;0,2,IF(VLOOKUP($C10,BD!$D$1:$F$501,3,0)&gt;U$1,0,3))),"")</f>
        <v/>
      </c>
      <c r="CP10" s="23" t="str">
        <f>+IF(AND(LEN($I10)&gt;5),IF(AND($J10&gt;V$1,$J10&lt;=$AO$1),1,IF((COUNTIFS(INCAPACIDADES!$C$1:$C$51,$I10,INCAPACIDADES!S$1:S$51,V$1))&gt;0,2,IF(VLOOKUP($C10,BD!$D$1:$F$501,3,0)&gt;V$1,0,3))),"")</f>
        <v/>
      </c>
      <c r="CQ10" s="23" t="str">
        <f>+IF(AND(LEN($I10)&gt;5),IF(AND($J10&gt;W$1,$J10&lt;=$AO$1),1,IF((COUNTIFS(INCAPACIDADES!$C$1:$C$51,$I10,INCAPACIDADES!T$1:T$51,W$1))&gt;0,2,IF(VLOOKUP($C10,BD!$D$1:$F$501,3,0)&gt;W$1,0,3))),"")</f>
        <v/>
      </c>
      <c r="CR10" s="23" t="str">
        <f>+IF(AND(LEN($I10)&gt;5),IF(AND($J10&gt;X$1,$J10&lt;=$AO$1),1,IF((COUNTIFS(INCAPACIDADES!$C$1:$C$51,$I10,INCAPACIDADES!U$1:U$51,X$1))&gt;0,2,IF(VLOOKUP($C10,BD!$D$1:$F$501,3,0)&gt;X$1,0,3))),"")</f>
        <v/>
      </c>
      <c r="CS10" s="23" t="str">
        <f>+IF(AND(LEN($I10)&gt;5),IF(AND($J10&gt;Y$1,$J10&lt;=$AO$1),1,IF((COUNTIFS(INCAPACIDADES!$C$1:$C$51,$I10,INCAPACIDADES!V$1:V$51,Y$1))&gt;0,2,IF(VLOOKUP($C10,BD!$D$1:$F$501,3,0)&gt;Y$1,0,3))),"")</f>
        <v/>
      </c>
      <c r="CT10" s="23" t="str">
        <f>+IF(AND(LEN($I10)&gt;5),IF(AND($J10&gt;Z$1,$J10&lt;=$AO$1),1,IF((COUNTIFS(INCAPACIDADES!$C$1:$C$51,$I10,INCAPACIDADES!W$1:W$51,Z$1))&gt;0,2,IF(VLOOKUP($C10,BD!$D$1:$F$501,3,0)&gt;Z$1,0,3))),"")</f>
        <v/>
      </c>
      <c r="CU10" s="23" t="str">
        <f>+IF(AND(LEN($I10)&gt;5),IF(AND($J10&gt;AA$1,$J10&lt;=$AO$1),1,IF((COUNTIFS(INCAPACIDADES!$C$1:$C$51,$I10,INCAPACIDADES!X$1:X$51,AA$1))&gt;0,2,IF(VLOOKUP($C10,BD!$D$1:$F$501,3,0)&gt;AA$1,0,3))),"")</f>
        <v/>
      </c>
      <c r="CV10" s="23" t="str">
        <f>+IF(AND(LEN($I10)&gt;5),IF(AND($J10&gt;AB$1,$J10&lt;=$AO$1),1,IF((COUNTIFS(INCAPACIDADES!$C$1:$C$51,$I10,INCAPACIDADES!Y$1:Y$51,AB$1))&gt;0,2,IF(VLOOKUP($C10,BD!$D$1:$F$501,3,0)&gt;AB$1,0,3))),"")</f>
        <v/>
      </c>
      <c r="CW10" s="23" t="str">
        <f>+IF(AND(LEN($I10)&gt;5),IF(AND($J10&gt;AC$1,$J10&lt;=$AO$1),1,IF((COUNTIFS(INCAPACIDADES!$C$1:$C$51,$I10,INCAPACIDADES!Z$1:Z$51,AC$1))&gt;0,2,IF(VLOOKUP($C10,BD!$D$1:$F$501,3,0)&gt;AC$1,0,3))),"")</f>
        <v/>
      </c>
      <c r="CX10" s="23" t="str">
        <f>+IF(AND(LEN($I10)&gt;5),IF(AND($J10&gt;AD$1,$J10&lt;=$AO$1),1,IF((COUNTIFS(INCAPACIDADES!$C$1:$C$51,$I10,INCAPACIDADES!AA$1:AA$51,AD$1))&gt;0,2,IF(VLOOKUP($C10,BD!$D$1:$F$501,3,0)&gt;AD$1,0,3))),"")</f>
        <v/>
      </c>
      <c r="CY10" s="23" t="str">
        <f>+IF(AND(LEN($I10)&gt;5),IF(AND($J10&gt;AE$1,$J10&lt;=$AO$1),1,IF((COUNTIFS(INCAPACIDADES!$C$1:$C$51,$I10,INCAPACIDADES!AB$1:AB$51,AE$1))&gt;0,2,IF(VLOOKUP($C10,BD!$D$1:$F$501,3,0)&gt;AE$1,0,3))),"")</f>
        <v/>
      </c>
      <c r="CZ10" s="23" t="str">
        <f>+IF(AND(LEN($I10)&gt;5),IF(AND($J10&gt;AF$1,$J10&lt;=$AO$1),1,IF((COUNTIFS(INCAPACIDADES!$C$1:$C$51,$I10,INCAPACIDADES!AC$1:AC$51,AF$1))&gt;0,2,IF(VLOOKUP($C10,BD!$D$1:$F$501,3,0)&gt;AF$1,0,3))),"")</f>
        <v/>
      </c>
      <c r="DA10" s="23" t="str">
        <f>+IF(AND(LEN($I10)&gt;5),IF(AND($J10&gt;AG$1,$J10&lt;=$AO$1),1,IF((COUNTIFS(INCAPACIDADES!$C$1:$C$51,$I10,INCAPACIDADES!AD$1:AD$51,AG$1))&gt;0,2,IF(VLOOKUP($C10,BD!$D$1:$F$501,3,0)&gt;AG$1,0,3))),"")</f>
        <v/>
      </c>
      <c r="DB10" s="23" t="str">
        <f>+IF(AND(LEN($I10)&gt;5),IF(AND($J10&gt;AH$1,$J10&lt;=$AO$1),1,IF((COUNTIFS(INCAPACIDADES!$C$1:$C$51,$I10,INCAPACIDADES!AE$1:AE$51,AH$1))&gt;0,2,IF(VLOOKUP($C10,BD!$D$1:$F$501,3,0)&gt;AH$1,0,3))),"")</f>
        <v/>
      </c>
      <c r="DC10" s="23" t="str">
        <f>+IF(AND(LEN($I10)&gt;5),IF(AND($J10&gt;AI$1,$J10&lt;=$AO$1),1,IF((COUNTIFS(INCAPACIDADES!$C$1:$C$51,$I10,INCAPACIDADES!AF$1:AF$51,AI$1))&gt;0,2,IF(VLOOKUP($C10,BD!$D$1:$F$501,3,0)&gt;AI$1,0,3))),"")</f>
        <v/>
      </c>
      <c r="DD10" s="23" t="str">
        <f>+IF(AND(LEN($I10)&gt;5),IF(AND($J10&gt;AJ$1,$J10&lt;=$AO$1),1,IF((COUNTIFS(INCAPACIDADES!$C$1:$C$51,$I10,INCAPACIDADES!AG$1:AG$51,AJ$1))&gt;0,2,IF(VLOOKUP($C10,BD!$D$1:$F$501,3,0)&gt;AJ$1,0,3))),"")</f>
        <v/>
      </c>
      <c r="DE10" s="23" t="str">
        <f>+IF(AND(LEN($I10)&gt;5),IF(AND($J10&gt;AK$1,$J10&lt;=$AO$1),1,IF((COUNTIFS(INCAPACIDADES!$C$1:$C$51,$I10,INCAPACIDADES!AH$1:AH$51,AK$1))&gt;0,2,IF(VLOOKUP($C10,BD!$D$1:$F$501,3,0)&gt;AK$1,0,3))),"")</f>
        <v/>
      </c>
      <c r="DF10" s="23" t="str">
        <f>+IF(AND(LEN($I10)&gt;5),IF(AND($J10&gt;AL$1,$J10&lt;=$AO$1),1,IF((COUNTIFS(INCAPACIDADES!$C$1:$C$51,$I10,INCAPACIDADES!AI$1:AI$51,AL$1))&gt;0,2,IF(VLOOKUP($C10,BD!$D$1:$F$501,3,0)&gt;AL$1,0,3))),"")</f>
        <v/>
      </c>
      <c r="DG10" s="23" t="str">
        <f>+IF(AND(LEN($I10)&gt;5),IF(AND($J10&gt;AM$1,$J10&lt;=$AO$1),1,IF((COUNTIFS(INCAPACIDADES!$C$1:$C$51,$I10,INCAPACIDADES!AJ$1:AJ$51,AM$1))&gt;0,2,IF(VLOOKUP($C10,BD!$D$1:$F$501,3,0)&gt;AM$1,0,3))),"")</f>
        <v/>
      </c>
      <c r="DH10" s="23" t="str">
        <f>+IF(AND(LEN($I10)&gt;5),IF(AND($J10&gt;AN$1,$J10&lt;=$AO$1),1,IF((COUNTIFS(INCAPACIDADES!$C$1:$C$51,$I10,INCAPACIDADES!AK$1:AK$51,AN$1))&gt;0,2,IF(VLOOKUP($C10,BD!$D$1:$F$501,3,0)&gt;AN$1,0,3))),"")</f>
        <v/>
      </c>
      <c r="DI10" s="23" t="str">
        <f>+IF(AND(LEN($I10)&gt;5),IF(AND($J10&gt;AO$1,$J10&lt;=$AO$1),1,IF((COUNTIFS(INCAPACIDADES!$C$1:$C$51,$I10,INCAPACIDADES!AL$1:AL$51,AO$1))&gt;0,2,IF(VLOOKUP($C10,BD!$D$1:$F$501,3,0)&gt;AO$1,0,3))),"")</f>
        <v/>
      </c>
      <c r="DJ10" s="23" t="str">
        <f>+IF(LEN($I10)&gt;5,IF(ISERROR(VLOOKUP(N10,'CODIGO PAGO'!$B$2:$B$20,1,0)),1,IF(OR(AND(CH10=1,N10&lt;&gt;"N"),AND(CH10=3,N10&lt;&gt;"B"),AND(CH10=2,LEFT(TRIM(N10),1)&lt;&gt;"I")),1,IF(OR(AND(CH10=0,N10="N"),AND(CH10=0,N10="B"),AND(CH10=0,LEFT(TRIM(N10),1)="I")),1,0))),"")</f>
        <v/>
      </c>
      <c r="DK10" s="23" t="str">
        <f t="shared" si="34"/>
        <v/>
      </c>
      <c r="DL10" s="23" t="str">
        <f>+IF(LEN($I10)&gt;5,IF(ISERROR(VLOOKUP(P10,'CODIGO PAGO'!$B$2:$B$20,1,0)),1,IF(OR(AND(CJ10=1,P10&lt;&gt;"N"),AND(CJ10=3,P10&lt;&gt;"B"),AND(CJ10=2,LEFT(TRIM(P10),1)&lt;&gt;"I")),1,IF(OR(AND(CJ10=0,P10="N"),AND(CJ10=0,P10="B"),AND(CJ10=0,LEFT(TRIM(P10),1)="I")),1,0))),"")</f>
        <v/>
      </c>
      <c r="DM10" s="23" t="str">
        <f t="shared" si="35"/>
        <v/>
      </c>
      <c r="DN10" s="23" t="str">
        <f>+IF(LEN($I10)&gt;5,IF(ISERROR(VLOOKUP(R10,'CODIGO PAGO'!$B$2:$B$20,1,0)),1,IF(OR(AND(CL10=1,R10&lt;&gt;"N"),AND(CL10=3,R10&lt;&gt;"B"),AND(CL10=2,LEFT(TRIM(R10),1)&lt;&gt;"I")),1,IF(OR(AND(CL10=0,R10="N"),AND(CL10=0,R10="B"),AND(CL10=0,LEFT(TRIM(R10),1)="I")),1,0))),"")</f>
        <v/>
      </c>
      <c r="DO10" s="23" t="str">
        <f t="shared" si="36"/>
        <v/>
      </c>
      <c r="DP10" s="23" t="str">
        <f>+IF(LEN($I10)&gt;5,IF(ISERROR(VLOOKUP(T10,'CODIGO PAGO'!$B$2:$B$20,1,0)),1,IF(OR(AND(CN10=1,T10&lt;&gt;"N"),AND(CN10=3,T10&lt;&gt;"B"),AND(CN10=2,LEFT(TRIM(T10),1)&lt;&gt;"I")),1,IF(OR(AND(CN10=0,T10="N"),AND(CN10=0,T10="B"),AND(CN10=0,LEFT(TRIM(T10),1)="I")),1,0))),"")</f>
        <v/>
      </c>
      <c r="DQ10" s="23" t="str">
        <f t="shared" si="37"/>
        <v/>
      </c>
      <c r="DR10" s="23" t="str">
        <f>+IF(LEN($I10)&gt;5,IF(ISERROR(VLOOKUP(V10,'CODIGO PAGO'!$B$2:$B$20,1,0)),1,IF(OR(AND(CP10=1,V10&lt;&gt;"N"),AND(CP10=3,V10&lt;&gt;"B"),AND(CP10=2,LEFT(TRIM(V10),1)&lt;&gt;"I")),1,IF(OR(AND(CP10=0,V10="N"),AND(CP10=0,V10="B"),AND(CP10=0,LEFT(TRIM(V10),1)="I")),1,0))),"")</f>
        <v/>
      </c>
      <c r="DS10" s="23" t="str">
        <f t="shared" si="38"/>
        <v/>
      </c>
      <c r="DT10" s="23" t="str">
        <f>+IF(LEN($I10)&gt;5,IF(ISERROR(VLOOKUP(X10,'CODIGO PAGO'!$B$2:$B$20,1,0)),1,IF(OR(AND(CR10=1,X10&lt;&gt;"N"),AND(CR10=3,X10&lt;&gt;"B"),AND(CR10=2,LEFT(TRIM(X10),1)&lt;&gt;"I")),1,IF(OR(AND(CR10=0,X10="N"),AND(CR10=0,X10="B"),AND(CR10=0,LEFT(TRIM(X10),1)="I")),1,0))),"")</f>
        <v/>
      </c>
      <c r="DU10" s="23" t="str">
        <f t="shared" si="39"/>
        <v/>
      </c>
      <c r="DV10" s="23" t="str">
        <f>+IF(LEN($I10)&gt;5,IF(ISERROR(VLOOKUP(Z10,'CODIGO PAGO'!$B$2:$B$20,1,0)),1,IF(OR(AND(CT10=1,Z10&lt;&gt;"N"),AND(CT10=3,Z10&lt;&gt;"B"),AND(CT10=2,LEFT(TRIM(Z10),1)&lt;&gt;"I")),1,IF(OR(AND(CT10=0,Z10="N"),AND(CT10=0,Z10="B"),AND(CT10=0,LEFT(TRIM(Z10),1)="I")),1,0))),"")</f>
        <v/>
      </c>
      <c r="DW10" s="23" t="str">
        <f t="shared" si="40"/>
        <v/>
      </c>
      <c r="DX10" s="23" t="str">
        <f>+IF(LEN($I10)&gt;5,IF(ISERROR(VLOOKUP(AB10,'CODIGO PAGO'!$B$2:$B$20,1,0)),1,IF(OR(AND(CV10=1,AB10&lt;&gt;"N"),AND(CV10=3,AB10&lt;&gt;"B"),AND(CV10=2,LEFT(TRIM(AB10),1)&lt;&gt;"I")),1,IF(OR(AND(CV10=0,AB10="N"),AND(CV10=0,AB10="B"),AND(CV10=0,LEFT(TRIM(AB10),1)="I")),1,0))),"")</f>
        <v/>
      </c>
      <c r="DY10" s="23" t="str">
        <f t="shared" si="41"/>
        <v/>
      </c>
      <c r="DZ10" s="23" t="str">
        <f>+IF(LEN($I10)&gt;5,IF(ISERROR(VLOOKUP(AD10,'CODIGO PAGO'!$B$2:$B$20,1,0)),1,IF(OR(AND(CX10=1,AD10&lt;&gt;"N"),AND(CX10=3,AD10&lt;&gt;"B"),AND(CX10=2,LEFT(TRIM(AD10),1)&lt;&gt;"I")),1,IF(OR(AND(CX10=0,AD10="N"),AND(CX10=0,AD10="B"),AND(CX10=0,LEFT(TRIM(AD10),1)="I")),1,0))),"")</f>
        <v/>
      </c>
      <c r="EA10" s="23" t="str">
        <f t="shared" si="42"/>
        <v/>
      </c>
      <c r="EB10" s="23" t="str">
        <f>+IF(LEN($I10)&gt;5,IF(ISERROR(VLOOKUP(AF10,'CODIGO PAGO'!$B$2:$B$20,1,0)),1,IF(OR(AND(CZ10=1,AF10&lt;&gt;"N"),AND(CZ10=3,AF10&lt;&gt;"B"),AND(CZ10=2,LEFT(TRIM(AF10),1)&lt;&gt;"I")),1,IF(OR(AND(CZ10=0,AF10="N"),AND(CZ10=0,AF10="B"),AND(CZ10=0,LEFT(TRIM(AF10),1)="I")),1,0))),"")</f>
        <v/>
      </c>
      <c r="EC10" s="23" t="str">
        <f t="shared" si="43"/>
        <v/>
      </c>
      <c r="ED10" s="23" t="str">
        <f>+IF(LEN($I10)&gt;5,IF(ISERROR(VLOOKUP(AH10,'CODIGO PAGO'!$B$2:$B$20,1,0)),1,IF(OR(AND(DB10=1,AH10&lt;&gt;"N"),AND(DB10=3,AH10&lt;&gt;"B"),AND(DB10=2,LEFT(TRIM(AH10),1)&lt;&gt;"I")),1,IF(OR(AND(DB10=0,AH10="N"),AND(DB10=0,AH10="B"),AND(DB10=0,LEFT(TRIM(AH10),1)="I")),1,0))),"")</f>
        <v/>
      </c>
      <c r="EE10" s="23" t="str">
        <f t="shared" si="44"/>
        <v/>
      </c>
      <c r="EF10" s="23" t="str">
        <f>+IF(LEN($I10)&gt;5,IF(ISERROR(VLOOKUP(AJ10,'CODIGO PAGO'!$B$2:$B$20,1,0)),1,IF(OR(AND(DD10=1,AJ10&lt;&gt;"N"),AND(DD10=3,AJ10&lt;&gt;"B"),AND(DD10=2,LEFT(TRIM(AJ10),1)&lt;&gt;"I")),1,IF(OR(AND(DD10=0,AJ10="N"),AND(DD10=0,AJ10="B"),AND(DD10=0,LEFT(TRIM(AJ10),1)="I")),1,0))),"")</f>
        <v/>
      </c>
      <c r="EG10" s="23" t="str">
        <f t="shared" si="45"/>
        <v/>
      </c>
      <c r="EH10" s="23" t="str">
        <f>+IF(LEN($I10)&gt;5,IF(ISERROR(VLOOKUP(AL10,'CODIGO PAGO'!$B$2:$B$20,1,0)),1,IF(OR(AND(DF10=1,AL10&lt;&gt;"N"),AND(DF10=3,AL10&lt;&gt;"B"),AND(DF10=2,LEFT(TRIM(AL10),1)&lt;&gt;"I")),1,IF(OR(AND(DF10=0,AL10="N"),AND(DF10=0,AL10="B"),AND(DF10=0,LEFT(TRIM(AL10),1)="I")),1,0))),"")</f>
        <v/>
      </c>
      <c r="EI10" s="23" t="str">
        <f t="shared" si="46"/>
        <v/>
      </c>
      <c r="EJ10" s="23" t="str">
        <f>+IF(LEN($I10)&gt;5,IF(ISERROR(VLOOKUP(AN10,'CODIGO PAGO'!$B$2:$B$20,1,0)),1,IF(OR(AND(DH10=1,AN10&lt;&gt;"N"),AND(DH10=3,AN10&lt;&gt;"B"),AND(DH10=2,LEFT(TRIM(AN10),1)&lt;&gt;"I")),1,IF(OR(AND(DH10=0,AN10="N"),AND(DH10=0,AN10="B"),AND(DH10=0,LEFT(TRIM(AN10),1)="I")),1,0))),"")</f>
        <v/>
      </c>
      <c r="EK10" s="23" t="str">
        <f t="shared" si="47"/>
        <v/>
      </c>
      <c r="EL10" s="24" t="str">
        <f t="shared" si="48"/>
        <v/>
      </c>
    </row>
    <row r="11" spans="1:142" s="25" customFormat="1">
      <c r="A11" s="15" t="str">
        <f t="shared" si="14"/>
        <v/>
      </c>
      <c r="B11" s="1" t="str">
        <f>+IF(LEN(I11)&gt;5,'CODIGO PAGO'!$B$28,"")</f>
        <v/>
      </c>
      <c r="C11" s="1" t="str">
        <f>+IF(LEN($I11)&gt;5,BD!D11,"")</f>
        <v/>
      </c>
      <c r="D11" s="168" t="str">
        <f>+IF(LEN($I11)&gt;5,BD!A11,"")</f>
        <v/>
      </c>
      <c r="E11" s="1" t="str">
        <f>+IF(LEN($I11)&gt;5,BD!B11,"")</f>
        <v/>
      </c>
      <c r="F11" s="1" t="str">
        <f>+IF(LEN($I11)&gt;5,BD!C11,"")</f>
        <v/>
      </c>
      <c r="G11" s="141"/>
      <c r="H11" s="141"/>
      <c r="I11" s="1" t="str">
        <f>+IF(LEN(BD!G11)&gt;5,BD!G11,"")</f>
        <v/>
      </c>
      <c r="J11" s="167" t="str">
        <f>+IF(LEN($I11)&gt;5,BD!E11,"")</f>
        <v/>
      </c>
      <c r="K11" s="6" t="str">
        <f t="shared" si="15"/>
        <v/>
      </c>
      <c r="L11" s="87" t="str">
        <f>+IF(LEN($I11)&gt;5,BD!H11,"")</f>
        <v/>
      </c>
      <c r="M11" s="40" t="str">
        <f t="shared" si="16"/>
        <v/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4" t="str">
        <f t="shared" si="17"/>
        <v/>
      </c>
      <c r="AQ11" s="5" t="str">
        <f t="shared" si="18"/>
        <v/>
      </c>
      <c r="AR11" s="91" t="str">
        <f t="shared" si="19"/>
        <v/>
      </c>
      <c r="AS11" s="5" t="str">
        <f t="shared" si="20"/>
        <v/>
      </c>
      <c r="AT11" s="91" t="str">
        <f t="shared" si="21"/>
        <v/>
      </c>
      <c r="AU11" s="4" t="str">
        <f t="shared" si="22"/>
        <v/>
      </c>
      <c r="AV11" s="4" t="str">
        <f t="shared" si="23"/>
        <v/>
      </c>
      <c r="AW11" s="4" t="str">
        <f t="shared" si="24"/>
        <v/>
      </c>
      <c r="AX11" s="4" t="str">
        <f t="shared" si="25"/>
        <v/>
      </c>
      <c r="AY11" s="88" t="str">
        <f t="shared" si="26"/>
        <v/>
      </c>
      <c r="AZ11" s="17" t="str">
        <f t="shared" si="27"/>
        <v/>
      </c>
      <c r="BA11" s="18" t="str">
        <f t="shared" si="28"/>
        <v/>
      </c>
      <c r="BB11" s="19" t="str">
        <f>+IF(LEN(I11)&gt;5,IF(INT(RIGHT(B11,1))=9,0.5*L11*AY11,INT(MID(B11,5,LEN(B11)-4))*L11)+IFERROR(VLOOKUP(I11,AJUSTES!$A$1:$I$50,9,0),0),"")</f>
        <v/>
      </c>
      <c r="BC11" s="12"/>
      <c r="BD11" s="19" t="str">
        <f t="shared" si="29"/>
        <v/>
      </c>
      <c r="BE11" s="18" t="str">
        <f t="shared" si="30"/>
        <v/>
      </c>
      <c r="BF11" s="139" t="str">
        <f t="shared" si="31"/>
        <v/>
      </c>
      <c r="BG11" s="106"/>
      <c r="BH11" s="139" t="str">
        <f t="shared" si="32"/>
        <v/>
      </c>
      <c r="BI11" s="41"/>
      <c r="BJ11" s="42"/>
      <c r="BK11" s="44"/>
      <c r="BL11" s="142"/>
      <c r="BM11" s="42"/>
      <c r="BN11" s="42"/>
      <c r="BO11" s="42"/>
      <c r="BP11" s="42"/>
      <c r="BQ11" s="42"/>
      <c r="BR11" s="42"/>
      <c r="BS11" s="143"/>
      <c r="BT11" s="37"/>
      <c r="BU11" s="12"/>
      <c r="BV11" s="12"/>
      <c r="BW11" s="12"/>
      <c r="BX11" s="12"/>
      <c r="BY11" s="12"/>
      <c r="BZ11" s="144"/>
      <c r="CA11" s="107" t="str">
        <f>+IF(LEN($I11)&gt;5,IF(BD!F11="N/A","",BD!F11),"")</f>
        <v/>
      </c>
      <c r="CB11" s="21"/>
      <c r="CC11" s="147"/>
      <c r="CD11" s="148"/>
      <c r="CE11" s="8" t="str">
        <f>+IF(LEN(I11)&gt;5,BD!M11,"")</f>
        <v/>
      </c>
      <c r="CF11" s="16" t="str">
        <f>+IF(LEN(I11)&gt;5,BD!N11,"")</f>
        <v/>
      </c>
      <c r="CG11" s="3" t="str">
        <f t="shared" si="33"/>
        <v/>
      </c>
      <c r="CH11" s="23" t="str">
        <f>+IF(AND(LEN($I11)&gt;5),IF(AND($J11&gt;N$1,$J11&lt;=$AO$1),1,IF((COUNTIFS(INCAPACIDADES!$C$1:$C$51,$I11,INCAPACIDADES!K$1:K$51,N$1))&gt;0,2,IF(VLOOKUP($C11,BD!$D$1:$F$501,3,0)&gt;N$1,0,3))),"")</f>
        <v/>
      </c>
      <c r="CI11" s="23" t="str">
        <f>+IF(AND(LEN($I11)&gt;5),IF(AND($J11&gt;O$1,$J11&lt;=$AO$1),1,IF((COUNTIFS(INCAPACIDADES!$C$1:$C$51,$I11,INCAPACIDADES!L$1:L$51,O$1))&gt;0,2,IF(VLOOKUP($C11,BD!$D$1:$F$501,3,0)&gt;O$1,0,3))),"")</f>
        <v/>
      </c>
      <c r="CJ11" s="23" t="str">
        <f>+IF(AND(LEN($I11)&gt;5),IF(AND($J11&gt;P$1,$J11&lt;=$AO$1),1,IF((COUNTIFS(INCAPACIDADES!$C$1:$C$51,$I11,INCAPACIDADES!M$1:M$51,P$1))&gt;0,2,IF(VLOOKUP($C11,BD!$D$1:$F$501,3,0)&gt;P$1,0,3))),"")</f>
        <v/>
      </c>
      <c r="CK11" s="23" t="str">
        <f>+IF(AND(LEN($I11)&gt;5),IF(AND($J11&gt;Q$1,$J11&lt;=$AO$1),1,IF((COUNTIFS(INCAPACIDADES!$C$1:$C$51,$I11,INCAPACIDADES!N$1:N$51,Q$1))&gt;0,2,IF(VLOOKUP($C11,BD!$D$1:$F$501,3,0)&gt;Q$1,0,3))),"")</f>
        <v/>
      </c>
      <c r="CL11" s="23" t="str">
        <f>+IF(AND(LEN($I11)&gt;5),IF(AND($J11&gt;R$1,$J11&lt;=$AO$1),1,IF((COUNTIFS(INCAPACIDADES!$C$1:$C$51,$I11,INCAPACIDADES!O$1:O$51,R$1))&gt;0,2,IF(VLOOKUP($C11,BD!$D$1:$F$501,3,0)&gt;R$1,0,3))),"")</f>
        <v/>
      </c>
      <c r="CM11" s="23" t="str">
        <f>+IF(AND(LEN($I11)&gt;5),IF(AND($J11&gt;S$1,$J11&lt;=$AO$1),1,IF((COUNTIFS(INCAPACIDADES!$C$1:$C$51,$I11,INCAPACIDADES!P$1:P$51,S$1))&gt;0,2,IF(VLOOKUP($C11,BD!$D$1:$F$501,3,0)&gt;S$1,0,3))),"")</f>
        <v/>
      </c>
      <c r="CN11" s="23" t="str">
        <f>+IF(AND(LEN($I11)&gt;5),IF(AND($J11&gt;T$1,$J11&lt;=$AO$1),1,IF((COUNTIFS(INCAPACIDADES!$C$1:$C$51,$I11,INCAPACIDADES!Q$1:Q$51,T$1))&gt;0,2,IF(VLOOKUP($C11,BD!$D$1:$F$501,3,0)&gt;T$1,0,3))),"")</f>
        <v/>
      </c>
      <c r="CO11" s="23" t="str">
        <f>+IF(AND(LEN($I11)&gt;5),IF(AND($J11&gt;U$1,$J11&lt;=$AO$1),1,IF((COUNTIFS(INCAPACIDADES!$C$1:$C$51,$I11,INCAPACIDADES!R$1:R$51,U$1))&gt;0,2,IF(VLOOKUP($C11,BD!$D$1:$F$501,3,0)&gt;U$1,0,3))),"")</f>
        <v/>
      </c>
      <c r="CP11" s="23" t="str">
        <f>+IF(AND(LEN($I11)&gt;5),IF(AND($J11&gt;V$1,$J11&lt;=$AO$1),1,IF((COUNTIFS(INCAPACIDADES!$C$1:$C$51,$I11,INCAPACIDADES!S$1:S$51,V$1))&gt;0,2,IF(VLOOKUP($C11,BD!$D$1:$F$501,3,0)&gt;V$1,0,3))),"")</f>
        <v/>
      </c>
      <c r="CQ11" s="23" t="str">
        <f>+IF(AND(LEN($I11)&gt;5),IF(AND($J11&gt;W$1,$J11&lt;=$AO$1),1,IF((COUNTIFS(INCAPACIDADES!$C$1:$C$51,$I11,INCAPACIDADES!T$1:T$51,W$1))&gt;0,2,IF(VLOOKUP($C11,BD!$D$1:$F$501,3,0)&gt;W$1,0,3))),"")</f>
        <v/>
      </c>
      <c r="CR11" s="23" t="str">
        <f>+IF(AND(LEN($I11)&gt;5),IF(AND($J11&gt;X$1,$J11&lt;=$AO$1),1,IF((COUNTIFS(INCAPACIDADES!$C$1:$C$51,$I11,INCAPACIDADES!U$1:U$51,X$1))&gt;0,2,IF(VLOOKUP($C11,BD!$D$1:$F$501,3,0)&gt;X$1,0,3))),"")</f>
        <v/>
      </c>
      <c r="CS11" s="23" t="str">
        <f>+IF(AND(LEN($I11)&gt;5),IF(AND($J11&gt;Y$1,$J11&lt;=$AO$1),1,IF((COUNTIFS(INCAPACIDADES!$C$1:$C$51,$I11,INCAPACIDADES!V$1:V$51,Y$1))&gt;0,2,IF(VLOOKUP($C11,BD!$D$1:$F$501,3,0)&gt;Y$1,0,3))),"")</f>
        <v/>
      </c>
      <c r="CT11" s="23" t="str">
        <f>+IF(AND(LEN($I11)&gt;5),IF(AND($J11&gt;Z$1,$J11&lt;=$AO$1),1,IF((COUNTIFS(INCAPACIDADES!$C$1:$C$51,$I11,INCAPACIDADES!W$1:W$51,Z$1))&gt;0,2,IF(VLOOKUP($C11,BD!$D$1:$F$501,3,0)&gt;Z$1,0,3))),"")</f>
        <v/>
      </c>
      <c r="CU11" s="23" t="str">
        <f>+IF(AND(LEN($I11)&gt;5),IF(AND($J11&gt;AA$1,$J11&lt;=$AO$1),1,IF((COUNTIFS(INCAPACIDADES!$C$1:$C$51,$I11,INCAPACIDADES!X$1:X$51,AA$1))&gt;0,2,IF(VLOOKUP($C11,BD!$D$1:$F$501,3,0)&gt;AA$1,0,3))),"")</f>
        <v/>
      </c>
      <c r="CV11" s="23" t="str">
        <f>+IF(AND(LEN($I11)&gt;5),IF(AND($J11&gt;AB$1,$J11&lt;=$AO$1),1,IF((COUNTIFS(INCAPACIDADES!$C$1:$C$51,$I11,INCAPACIDADES!Y$1:Y$51,AB$1))&gt;0,2,IF(VLOOKUP($C11,BD!$D$1:$F$501,3,0)&gt;AB$1,0,3))),"")</f>
        <v/>
      </c>
      <c r="CW11" s="23" t="str">
        <f>+IF(AND(LEN($I11)&gt;5),IF(AND($J11&gt;AC$1,$J11&lt;=$AO$1),1,IF((COUNTIFS(INCAPACIDADES!$C$1:$C$51,$I11,INCAPACIDADES!Z$1:Z$51,AC$1))&gt;0,2,IF(VLOOKUP($C11,BD!$D$1:$F$501,3,0)&gt;AC$1,0,3))),"")</f>
        <v/>
      </c>
      <c r="CX11" s="23" t="str">
        <f>+IF(AND(LEN($I11)&gt;5),IF(AND($J11&gt;AD$1,$J11&lt;=$AO$1),1,IF((COUNTIFS(INCAPACIDADES!$C$1:$C$51,$I11,INCAPACIDADES!AA$1:AA$51,AD$1))&gt;0,2,IF(VLOOKUP($C11,BD!$D$1:$F$501,3,0)&gt;AD$1,0,3))),"")</f>
        <v/>
      </c>
      <c r="CY11" s="23" t="str">
        <f>+IF(AND(LEN($I11)&gt;5),IF(AND($J11&gt;AE$1,$J11&lt;=$AO$1),1,IF((COUNTIFS(INCAPACIDADES!$C$1:$C$51,$I11,INCAPACIDADES!AB$1:AB$51,AE$1))&gt;0,2,IF(VLOOKUP($C11,BD!$D$1:$F$501,3,0)&gt;AE$1,0,3))),"")</f>
        <v/>
      </c>
      <c r="CZ11" s="23" t="str">
        <f>+IF(AND(LEN($I11)&gt;5),IF(AND($J11&gt;AF$1,$J11&lt;=$AO$1),1,IF((COUNTIFS(INCAPACIDADES!$C$1:$C$51,$I11,INCAPACIDADES!AC$1:AC$51,AF$1))&gt;0,2,IF(VLOOKUP($C11,BD!$D$1:$F$501,3,0)&gt;AF$1,0,3))),"")</f>
        <v/>
      </c>
      <c r="DA11" s="23" t="str">
        <f>+IF(AND(LEN($I11)&gt;5),IF(AND($J11&gt;AG$1,$J11&lt;=$AO$1),1,IF((COUNTIFS(INCAPACIDADES!$C$1:$C$51,$I11,INCAPACIDADES!AD$1:AD$51,AG$1))&gt;0,2,IF(VLOOKUP($C11,BD!$D$1:$F$501,3,0)&gt;AG$1,0,3))),"")</f>
        <v/>
      </c>
      <c r="DB11" s="23" t="str">
        <f>+IF(AND(LEN($I11)&gt;5),IF(AND($J11&gt;AH$1,$J11&lt;=$AO$1),1,IF((COUNTIFS(INCAPACIDADES!$C$1:$C$51,$I11,INCAPACIDADES!AE$1:AE$51,AH$1))&gt;0,2,IF(VLOOKUP($C11,BD!$D$1:$F$501,3,0)&gt;AH$1,0,3))),"")</f>
        <v/>
      </c>
      <c r="DC11" s="23" t="str">
        <f>+IF(AND(LEN($I11)&gt;5),IF(AND($J11&gt;AI$1,$J11&lt;=$AO$1),1,IF((COUNTIFS(INCAPACIDADES!$C$1:$C$51,$I11,INCAPACIDADES!AF$1:AF$51,AI$1))&gt;0,2,IF(VLOOKUP($C11,BD!$D$1:$F$501,3,0)&gt;AI$1,0,3))),"")</f>
        <v/>
      </c>
      <c r="DD11" s="23" t="str">
        <f>+IF(AND(LEN($I11)&gt;5),IF(AND($J11&gt;AJ$1,$J11&lt;=$AO$1),1,IF((COUNTIFS(INCAPACIDADES!$C$1:$C$51,$I11,INCAPACIDADES!AG$1:AG$51,AJ$1))&gt;0,2,IF(VLOOKUP($C11,BD!$D$1:$F$501,3,0)&gt;AJ$1,0,3))),"")</f>
        <v/>
      </c>
      <c r="DE11" s="23" t="str">
        <f>+IF(AND(LEN($I11)&gt;5),IF(AND($J11&gt;AK$1,$J11&lt;=$AO$1),1,IF((COUNTIFS(INCAPACIDADES!$C$1:$C$51,$I11,INCAPACIDADES!AH$1:AH$51,AK$1))&gt;0,2,IF(VLOOKUP($C11,BD!$D$1:$F$501,3,0)&gt;AK$1,0,3))),"")</f>
        <v/>
      </c>
      <c r="DF11" s="23" t="str">
        <f>+IF(AND(LEN($I11)&gt;5),IF(AND($J11&gt;AL$1,$J11&lt;=$AO$1),1,IF((COUNTIFS(INCAPACIDADES!$C$1:$C$51,$I11,INCAPACIDADES!AI$1:AI$51,AL$1))&gt;0,2,IF(VLOOKUP($C11,BD!$D$1:$F$501,3,0)&gt;AL$1,0,3))),"")</f>
        <v/>
      </c>
      <c r="DG11" s="23" t="str">
        <f>+IF(AND(LEN($I11)&gt;5),IF(AND($J11&gt;AM$1,$J11&lt;=$AO$1),1,IF((COUNTIFS(INCAPACIDADES!$C$1:$C$51,$I11,INCAPACIDADES!AJ$1:AJ$51,AM$1))&gt;0,2,IF(VLOOKUP($C11,BD!$D$1:$F$501,3,0)&gt;AM$1,0,3))),"")</f>
        <v/>
      </c>
      <c r="DH11" s="23" t="str">
        <f>+IF(AND(LEN($I11)&gt;5),IF(AND($J11&gt;AN$1,$J11&lt;=$AO$1),1,IF((COUNTIFS(INCAPACIDADES!$C$1:$C$51,$I11,INCAPACIDADES!AK$1:AK$51,AN$1))&gt;0,2,IF(VLOOKUP($C11,BD!$D$1:$F$501,3,0)&gt;AN$1,0,3))),"")</f>
        <v/>
      </c>
      <c r="DI11" s="23" t="str">
        <f>+IF(AND(LEN($I11)&gt;5),IF(AND($J11&gt;AO$1,$J11&lt;=$AO$1),1,IF((COUNTIFS(INCAPACIDADES!$C$1:$C$51,$I11,INCAPACIDADES!AL$1:AL$51,AO$1))&gt;0,2,IF(VLOOKUP($C11,BD!$D$1:$F$501,3,0)&gt;AO$1,0,3))),"")</f>
        <v/>
      </c>
      <c r="DJ11" s="23" t="str">
        <f>+IF(LEN($I11)&gt;5,IF(ISERROR(VLOOKUP(N11,'CODIGO PAGO'!$B$2:$B$20,1,0)),1,IF(OR(AND(CH11=1,N11&lt;&gt;"N"),AND(CH11=3,N11&lt;&gt;"B"),AND(CH11=2,LEFT(TRIM(N11),1)&lt;&gt;"I")),1,IF(OR(AND(CH11=0,N11="N"),AND(CH11=0,N11="B"),AND(CH11=0,LEFT(TRIM(N11),1)="I")),1,0))),"")</f>
        <v/>
      </c>
      <c r="DK11" s="23" t="str">
        <f t="shared" si="34"/>
        <v/>
      </c>
      <c r="DL11" s="23" t="str">
        <f>+IF(LEN($I11)&gt;5,IF(ISERROR(VLOOKUP(P11,'CODIGO PAGO'!$B$2:$B$20,1,0)),1,IF(OR(AND(CJ11=1,P11&lt;&gt;"N"),AND(CJ11=3,P11&lt;&gt;"B"),AND(CJ11=2,LEFT(TRIM(P11),1)&lt;&gt;"I")),1,IF(OR(AND(CJ11=0,P11="N"),AND(CJ11=0,P11="B"),AND(CJ11=0,LEFT(TRIM(P11),1)="I")),1,0))),"")</f>
        <v/>
      </c>
      <c r="DM11" s="23" t="str">
        <f t="shared" si="35"/>
        <v/>
      </c>
      <c r="DN11" s="23" t="str">
        <f>+IF(LEN($I11)&gt;5,IF(ISERROR(VLOOKUP(R11,'CODIGO PAGO'!$B$2:$B$20,1,0)),1,IF(OR(AND(CL11=1,R11&lt;&gt;"N"),AND(CL11=3,R11&lt;&gt;"B"),AND(CL11=2,LEFT(TRIM(R11),1)&lt;&gt;"I")),1,IF(OR(AND(CL11=0,R11="N"),AND(CL11=0,R11="B"),AND(CL11=0,LEFT(TRIM(R11),1)="I")),1,0))),"")</f>
        <v/>
      </c>
      <c r="DO11" s="23" t="str">
        <f t="shared" si="36"/>
        <v/>
      </c>
      <c r="DP11" s="23" t="str">
        <f>+IF(LEN($I11)&gt;5,IF(ISERROR(VLOOKUP(T11,'CODIGO PAGO'!$B$2:$B$20,1,0)),1,IF(OR(AND(CN11=1,T11&lt;&gt;"N"),AND(CN11=3,T11&lt;&gt;"B"),AND(CN11=2,LEFT(TRIM(T11),1)&lt;&gt;"I")),1,IF(OR(AND(CN11=0,T11="N"),AND(CN11=0,T11="B"),AND(CN11=0,LEFT(TRIM(T11),1)="I")),1,0))),"")</f>
        <v/>
      </c>
      <c r="DQ11" s="23" t="str">
        <f t="shared" si="37"/>
        <v/>
      </c>
      <c r="DR11" s="23" t="str">
        <f>+IF(LEN($I11)&gt;5,IF(ISERROR(VLOOKUP(V11,'CODIGO PAGO'!$B$2:$B$20,1,0)),1,IF(OR(AND(CP11=1,V11&lt;&gt;"N"),AND(CP11=3,V11&lt;&gt;"B"),AND(CP11=2,LEFT(TRIM(V11),1)&lt;&gt;"I")),1,IF(OR(AND(CP11=0,V11="N"),AND(CP11=0,V11="B"),AND(CP11=0,LEFT(TRIM(V11),1)="I")),1,0))),"")</f>
        <v/>
      </c>
      <c r="DS11" s="23" t="str">
        <f t="shared" si="38"/>
        <v/>
      </c>
      <c r="DT11" s="23" t="str">
        <f>+IF(LEN($I11)&gt;5,IF(ISERROR(VLOOKUP(X11,'CODIGO PAGO'!$B$2:$B$20,1,0)),1,IF(OR(AND(CR11=1,X11&lt;&gt;"N"),AND(CR11=3,X11&lt;&gt;"B"),AND(CR11=2,LEFT(TRIM(X11),1)&lt;&gt;"I")),1,IF(OR(AND(CR11=0,X11="N"),AND(CR11=0,X11="B"),AND(CR11=0,LEFT(TRIM(X11),1)="I")),1,0))),"")</f>
        <v/>
      </c>
      <c r="DU11" s="23" t="str">
        <f t="shared" si="39"/>
        <v/>
      </c>
      <c r="DV11" s="23" t="str">
        <f>+IF(LEN($I11)&gt;5,IF(ISERROR(VLOOKUP(Z11,'CODIGO PAGO'!$B$2:$B$20,1,0)),1,IF(OR(AND(CT11=1,Z11&lt;&gt;"N"),AND(CT11=3,Z11&lt;&gt;"B"),AND(CT11=2,LEFT(TRIM(Z11),1)&lt;&gt;"I")),1,IF(OR(AND(CT11=0,Z11="N"),AND(CT11=0,Z11="B"),AND(CT11=0,LEFT(TRIM(Z11),1)="I")),1,0))),"")</f>
        <v/>
      </c>
      <c r="DW11" s="23" t="str">
        <f t="shared" si="40"/>
        <v/>
      </c>
      <c r="DX11" s="23" t="str">
        <f>+IF(LEN($I11)&gt;5,IF(ISERROR(VLOOKUP(AB11,'CODIGO PAGO'!$B$2:$B$20,1,0)),1,IF(OR(AND(CV11=1,AB11&lt;&gt;"N"),AND(CV11=3,AB11&lt;&gt;"B"),AND(CV11=2,LEFT(TRIM(AB11),1)&lt;&gt;"I")),1,IF(OR(AND(CV11=0,AB11="N"),AND(CV11=0,AB11="B"),AND(CV11=0,LEFT(TRIM(AB11),1)="I")),1,0))),"")</f>
        <v/>
      </c>
      <c r="DY11" s="23" t="str">
        <f t="shared" si="41"/>
        <v/>
      </c>
      <c r="DZ11" s="23" t="str">
        <f>+IF(LEN($I11)&gt;5,IF(ISERROR(VLOOKUP(AD11,'CODIGO PAGO'!$B$2:$B$20,1,0)),1,IF(OR(AND(CX11=1,AD11&lt;&gt;"N"),AND(CX11=3,AD11&lt;&gt;"B"),AND(CX11=2,LEFT(TRIM(AD11),1)&lt;&gt;"I")),1,IF(OR(AND(CX11=0,AD11="N"),AND(CX11=0,AD11="B"),AND(CX11=0,LEFT(TRIM(AD11),1)="I")),1,0))),"")</f>
        <v/>
      </c>
      <c r="EA11" s="23" t="str">
        <f t="shared" si="42"/>
        <v/>
      </c>
      <c r="EB11" s="23" t="str">
        <f>+IF(LEN($I11)&gt;5,IF(ISERROR(VLOOKUP(AF11,'CODIGO PAGO'!$B$2:$B$20,1,0)),1,IF(OR(AND(CZ11=1,AF11&lt;&gt;"N"),AND(CZ11=3,AF11&lt;&gt;"B"),AND(CZ11=2,LEFT(TRIM(AF11),1)&lt;&gt;"I")),1,IF(OR(AND(CZ11=0,AF11="N"),AND(CZ11=0,AF11="B"),AND(CZ11=0,LEFT(TRIM(AF11),1)="I")),1,0))),"")</f>
        <v/>
      </c>
      <c r="EC11" s="23" t="str">
        <f t="shared" si="43"/>
        <v/>
      </c>
      <c r="ED11" s="23" t="str">
        <f>+IF(LEN($I11)&gt;5,IF(ISERROR(VLOOKUP(AH11,'CODIGO PAGO'!$B$2:$B$20,1,0)),1,IF(OR(AND(DB11=1,AH11&lt;&gt;"N"),AND(DB11=3,AH11&lt;&gt;"B"),AND(DB11=2,LEFT(TRIM(AH11),1)&lt;&gt;"I")),1,IF(OR(AND(DB11=0,AH11="N"),AND(DB11=0,AH11="B"),AND(DB11=0,LEFT(TRIM(AH11),1)="I")),1,0))),"")</f>
        <v/>
      </c>
      <c r="EE11" s="23" t="str">
        <f t="shared" si="44"/>
        <v/>
      </c>
      <c r="EF11" s="23" t="str">
        <f>+IF(LEN($I11)&gt;5,IF(ISERROR(VLOOKUP(AJ11,'CODIGO PAGO'!$B$2:$B$20,1,0)),1,IF(OR(AND(DD11=1,AJ11&lt;&gt;"N"),AND(DD11=3,AJ11&lt;&gt;"B"),AND(DD11=2,LEFT(TRIM(AJ11),1)&lt;&gt;"I")),1,IF(OR(AND(DD11=0,AJ11="N"),AND(DD11=0,AJ11="B"),AND(DD11=0,LEFT(TRIM(AJ11),1)="I")),1,0))),"")</f>
        <v/>
      </c>
      <c r="EG11" s="23" t="str">
        <f t="shared" si="45"/>
        <v/>
      </c>
      <c r="EH11" s="23" t="str">
        <f>+IF(LEN($I11)&gt;5,IF(ISERROR(VLOOKUP(AL11,'CODIGO PAGO'!$B$2:$B$20,1,0)),1,IF(OR(AND(DF11=1,AL11&lt;&gt;"N"),AND(DF11=3,AL11&lt;&gt;"B"),AND(DF11=2,LEFT(TRIM(AL11),1)&lt;&gt;"I")),1,IF(OR(AND(DF11=0,AL11="N"),AND(DF11=0,AL11="B"),AND(DF11=0,LEFT(TRIM(AL11),1)="I")),1,0))),"")</f>
        <v/>
      </c>
      <c r="EI11" s="23" t="str">
        <f t="shared" si="46"/>
        <v/>
      </c>
      <c r="EJ11" s="23" t="str">
        <f>+IF(LEN($I11)&gt;5,IF(ISERROR(VLOOKUP(AN11,'CODIGO PAGO'!$B$2:$B$20,1,0)),1,IF(OR(AND(DH11=1,AN11&lt;&gt;"N"),AND(DH11=3,AN11&lt;&gt;"B"),AND(DH11=2,LEFT(TRIM(AN11),1)&lt;&gt;"I")),1,IF(OR(AND(DH11=0,AN11="N"),AND(DH11=0,AN11="B"),AND(DH11=0,LEFT(TRIM(AN11),1)="I")),1,0))),"")</f>
        <v/>
      </c>
      <c r="EK11" s="23" t="str">
        <f t="shared" si="47"/>
        <v/>
      </c>
      <c r="EL11" s="24" t="str">
        <f t="shared" si="48"/>
        <v/>
      </c>
    </row>
    <row r="12" spans="1:142" s="25" customFormat="1">
      <c r="A12" s="15" t="str">
        <f t="shared" si="14"/>
        <v/>
      </c>
      <c r="B12" s="1" t="str">
        <f>+IF(LEN(I12)&gt;5,'CODIGO PAGO'!$B$28,"")</f>
        <v/>
      </c>
      <c r="C12" s="1" t="str">
        <f>+IF(LEN($I12)&gt;5,BD!D12,"")</f>
        <v/>
      </c>
      <c r="D12" s="168" t="str">
        <f>+IF(LEN($I12)&gt;5,BD!A12,"")</f>
        <v/>
      </c>
      <c r="E12" s="1" t="str">
        <f>+IF(LEN($I12)&gt;5,BD!B12,"")</f>
        <v/>
      </c>
      <c r="F12" s="1" t="str">
        <f>+IF(LEN($I12)&gt;5,BD!C12,"")</f>
        <v/>
      </c>
      <c r="G12" s="141"/>
      <c r="H12" s="141"/>
      <c r="I12" s="1" t="str">
        <f>+IF(LEN(BD!G12)&gt;5,BD!G12,"")</f>
        <v/>
      </c>
      <c r="J12" s="167" t="str">
        <f>+IF(LEN($I12)&gt;5,BD!E12,"")</f>
        <v/>
      </c>
      <c r="K12" s="6" t="str">
        <f t="shared" si="15"/>
        <v/>
      </c>
      <c r="L12" s="87" t="str">
        <f>+IF(LEN($I12)&gt;5,BD!H12,"")</f>
        <v/>
      </c>
      <c r="M12" s="40" t="str">
        <f t="shared" si="16"/>
        <v/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4" t="str">
        <f t="shared" si="17"/>
        <v/>
      </c>
      <c r="AQ12" s="5" t="str">
        <f t="shared" si="18"/>
        <v/>
      </c>
      <c r="AR12" s="91" t="str">
        <f t="shared" si="19"/>
        <v/>
      </c>
      <c r="AS12" s="5" t="str">
        <f t="shared" si="20"/>
        <v/>
      </c>
      <c r="AT12" s="91" t="str">
        <f t="shared" si="21"/>
        <v/>
      </c>
      <c r="AU12" s="4" t="str">
        <f t="shared" si="22"/>
        <v/>
      </c>
      <c r="AV12" s="4" t="str">
        <f t="shared" si="23"/>
        <v/>
      </c>
      <c r="AW12" s="4" t="str">
        <f t="shared" si="24"/>
        <v/>
      </c>
      <c r="AX12" s="4" t="str">
        <f t="shared" si="25"/>
        <v/>
      </c>
      <c r="AY12" s="88" t="str">
        <f t="shared" si="26"/>
        <v/>
      </c>
      <c r="AZ12" s="17" t="str">
        <f t="shared" si="27"/>
        <v/>
      </c>
      <c r="BA12" s="18" t="str">
        <f t="shared" si="28"/>
        <v/>
      </c>
      <c r="BB12" s="19" t="str">
        <f>+IF(LEN(I12)&gt;5,IF(INT(RIGHT(B12,1))=9,0.5*L12*AY12,INT(MID(B12,5,LEN(B12)-4))*L12)+IFERROR(VLOOKUP(I12,AJUSTES!$A$1:$I$50,9,0),0),"")</f>
        <v/>
      </c>
      <c r="BC12" s="12"/>
      <c r="BD12" s="19" t="str">
        <f t="shared" si="29"/>
        <v/>
      </c>
      <c r="BE12" s="18" t="str">
        <f t="shared" si="30"/>
        <v/>
      </c>
      <c r="BF12" s="139" t="str">
        <f t="shared" si="31"/>
        <v/>
      </c>
      <c r="BG12" s="106"/>
      <c r="BH12" s="139" t="str">
        <f t="shared" si="32"/>
        <v/>
      </c>
      <c r="BI12" s="41"/>
      <c r="BJ12" s="42"/>
      <c r="BK12" s="44"/>
      <c r="BL12" s="142"/>
      <c r="BM12" s="42"/>
      <c r="BN12" s="42"/>
      <c r="BO12" s="42"/>
      <c r="BP12" s="42"/>
      <c r="BQ12" s="42"/>
      <c r="BR12" s="42"/>
      <c r="BS12" s="143"/>
      <c r="BT12" s="37"/>
      <c r="BU12" s="12"/>
      <c r="BV12" s="12"/>
      <c r="BW12" s="12"/>
      <c r="BX12" s="12"/>
      <c r="BY12" s="12"/>
      <c r="BZ12" s="144"/>
      <c r="CA12" s="107" t="str">
        <f>+IF(LEN($I12)&gt;5,IF(BD!F12="N/A","",BD!F12),"")</f>
        <v/>
      </c>
      <c r="CB12" s="21"/>
      <c r="CC12" s="147"/>
      <c r="CD12" s="148"/>
      <c r="CE12" s="8" t="str">
        <f>+IF(LEN(I12)&gt;5,BD!M12,"")</f>
        <v/>
      </c>
      <c r="CF12" s="16" t="str">
        <f>+IF(LEN(I12)&gt;5,BD!N12,"")</f>
        <v/>
      </c>
      <c r="CG12" s="3" t="str">
        <f t="shared" si="33"/>
        <v/>
      </c>
      <c r="CH12" s="23" t="str">
        <f>+IF(AND(LEN($I12)&gt;5),IF(AND($J12&gt;N$1,$J12&lt;=$AO$1),1,IF((COUNTIFS(INCAPACIDADES!$C$1:$C$51,$I12,INCAPACIDADES!K$1:K$51,N$1))&gt;0,2,IF(VLOOKUP($C12,BD!$D$1:$F$501,3,0)&gt;N$1,0,3))),"")</f>
        <v/>
      </c>
      <c r="CI12" s="23" t="str">
        <f>+IF(AND(LEN($I12)&gt;5),IF(AND($J12&gt;O$1,$J12&lt;=$AO$1),1,IF((COUNTIFS(INCAPACIDADES!$C$1:$C$51,$I12,INCAPACIDADES!L$1:L$51,O$1))&gt;0,2,IF(VLOOKUP($C12,BD!$D$1:$F$501,3,0)&gt;O$1,0,3))),"")</f>
        <v/>
      </c>
      <c r="CJ12" s="23" t="str">
        <f>+IF(AND(LEN($I12)&gt;5),IF(AND($J12&gt;P$1,$J12&lt;=$AO$1),1,IF((COUNTIFS(INCAPACIDADES!$C$1:$C$51,$I12,INCAPACIDADES!M$1:M$51,P$1))&gt;0,2,IF(VLOOKUP($C12,BD!$D$1:$F$501,3,0)&gt;P$1,0,3))),"")</f>
        <v/>
      </c>
      <c r="CK12" s="23" t="str">
        <f>+IF(AND(LEN($I12)&gt;5),IF(AND($J12&gt;Q$1,$J12&lt;=$AO$1),1,IF((COUNTIFS(INCAPACIDADES!$C$1:$C$51,$I12,INCAPACIDADES!N$1:N$51,Q$1))&gt;0,2,IF(VLOOKUP($C12,BD!$D$1:$F$501,3,0)&gt;Q$1,0,3))),"")</f>
        <v/>
      </c>
      <c r="CL12" s="23" t="str">
        <f>+IF(AND(LEN($I12)&gt;5),IF(AND($J12&gt;R$1,$J12&lt;=$AO$1),1,IF((COUNTIFS(INCAPACIDADES!$C$1:$C$51,$I12,INCAPACIDADES!O$1:O$51,R$1))&gt;0,2,IF(VLOOKUP($C12,BD!$D$1:$F$501,3,0)&gt;R$1,0,3))),"")</f>
        <v/>
      </c>
      <c r="CM12" s="23" t="str">
        <f>+IF(AND(LEN($I12)&gt;5),IF(AND($J12&gt;S$1,$J12&lt;=$AO$1),1,IF((COUNTIFS(INCAPACIDADES!$C$1:$C$51,$I12,INCAPACIDADES!P$1:P$51,S$1))&gt;0,2,IF(VLOOKUP($C12,BD!$D$1:$F$501,3,0)&gt;S$1,0,3))),"")</f>
        <v/>
      </c>
      <c r="CN12" s="23" t="str">
        <f>+IF(AND(LEN($I12)&gt;5),IF(AND($J12&gt;T$1,$J12&lt;=$AO$1),1,IF((COUNTIFS(INCAPACIDADES!$C$1:$C$51,$I12,INCAPACIDADES!Q$1:Q$51,T$1))&gt;0,2,IF(VLOOKUP($C12,BD!$D$1:$F$501,3,0)&gt;T$1,0,3))),"")</f>
        <v/>
      </c>
      <c r="CO12" s="23" t="str">
        <f>+IF(AND(LEN($I12)&gt;5),IF(AND($J12&gt;U$1,$J12&lt;=$AO$1),1,IF((COUNTIFS(INCAPACIDADES!$C$1:$C$51,$I12,INCAPACIDADES!R$1:R$51,U$1))&gt;0,2,IF(VLOOKUP($C12,BD!$D$1:$F$501,3,0)&gt;U$1,0,3))),"")</f>
        <v/>
      </c>
      <c r="CP12" s="23" t="str">
        <f>+IF(AND(LEN($I12)&gt;5),IF(AND($J12&gt;V$1,$J12&lt;=$AO$1),1,IF((COUNTIFS(INCAPACIDADES!$C$1:$C$51,$I12,INCAPACIDADES!S$1:S$51,V$1))&gt;0,2,IF(VLOOKUP($C12,BD!$D$1:$F$501,3,0)&gt;V$1,0,3))),"")</f>
        <v/>
      </c>
      <c r="CQ12" s="23" t="str">
        <f>+IF(AND(LEN($I12)&gt;5),IF(AND($J12&gt;W$1,$J12&lt;=$AO$1),1,IF((COUNTIFS(INCAPACIDADES!$C$1:$C$51,$I12,INCAPACIDADES!T$1:T$51,W$1))&gt;0,2,IF(VLOOKUP($C12,BD!$D$1:$F$501,3,0)&gt;W$1,0,3))),"")</f>
        <v/>
      </c>
      <c r="CR12" s="23" t="str">
        <f>+IF(AND(LEN($I12)&gt;5),IF(AND($J12&gt;X$1,$J12&lt;=$AO$1),1,IF((COUNTIFS(INCAPACIDADES!$C$1:$C$51,$I12,INCAPACIDADES!U$1:U$51,X$1))&gt;0,2,IF(VLOOKUP($C12,BD!$D$1:$F$501,3,0)&gt;X$1,0,3))),"")</f>
        <v/>
      </c>
      <c r="CS12" s="23" t="str">
        <f>+IF(AND(LEN($I12)&gt;5),IF(AND($J12&gt;Y$1,$J12&lt;=$AO$1),1,IF((COUNTIFS(INCAPACIDADES!$C$1:$C$51,$I12,INCAPACIDADES!V$1:V$51,Y$1))&gt;0,2,IF(VLOOKUP($C12,BD!$D$1:$F$501,3,0)&gt;Y$1,0,3))),"")</f>
        <v/>
      </c>
      <c r="CT12" s="23" t="str">
        <f>+IF(AND(LEN($I12)&gt;5),IF(AND($J12&gt;Z$1,$J12&lt;=$AO$1),1,IF((COUNTIFS(INCAPACIDADES!$C$1:$C$51,$I12,INCAPACIDADES!W$1:W$51,Z$1))&gt;0,2,IF(VLOOKUP($C12,BD!$D$1:$F$501,3,0)&gt;Z$1,0,3))),"")</f>
        <v/>
      </c>
      <c r="CU12" s="23" t="str">
        <f>+IF(AND(LEN($I12)&gt;5),IF(AND($J12&gt;AA$1,$J12&lt;=$AO$1),1,IF((COUNTIFS(INCAPACIDADES!$C$1:$C$51,$I12,INCAPACIDADES!X$1:X$51,AA$1))&gt;0,2,IF(VLOOKUP($C12,BD!$D$1:$F$501,3,0)&gt;AA$1,0,3))),"")</f>
        <v/>
      </c>
      <c r="CV12" s="23" t="str">
        <f>+IF(AND(LEN($I12)&gt;5),IF(AND($J12&gt;AB$1,$J12&lt;=$AO$1),1,IF((COUNTIFS(INCAPACIDADES!$C$1:$C$51,$I12,INCAPACIDADES!Y$1:Y$51,AB$1))&gt;0,2,IF(VLOOKUP($C12,BD!$D$1:$F$501,3,0)&gt;AB$1,0,3))),"")</f>
        <v/>
      </c>
      <c r="CW12" s="23" t="str">
        <f>+IF(AND(LEN($I12)&gt;5),IF(AND($J12&gt;AC$1,$J12&lt;=$AO$1),1,IF((COUNTIFS(INCAPACIDADES!$C$1:$C$51,$I12,INCAPACIDADES!Z$1:Z$51,AC$1))&gt;0,2,IF(VLOOKUP($C12,BD!$D$1:$F$501,3,0)&gt;AC$1,0,3))),"")</f>
        <v/>
      </c>
      <c r="CX12" s="23" t="str">
        <f>+IF(AND(LEN($I12)&gt;5),IF(AND($J12&gt;AD$1,$J12&lt;=$AO$1),1,IF((COUNTIFS(INCAPACIDADES!$C$1:$C$51,$I12,INCAPACIDADES!AA$1:AA$51,AD$1))&gt;0,2,IF(VLOOKUP($C12,BD!$D$1:$F$501,3,0)&gt;AD$1,0,3))),"")</f>
        <v/>
      </c>
      <c r="CY12" s="23" t="str">
        <f>+IF(AND(LEN($I12)&gt;5),IF(AND($J12&gt;AE$1,$J12&lt;=$AO$1),1,IF((COUNTIFS(INCAPACIDADES!$C$1:$C$51,$I12,INCAPACIDADES!AB$1:AB$51,AE$1))&gt;0,2,IF(VLOOKUP($C12,BD!$D$1:$F$501,3,0)&gt;AE$1,0,3))),"")</f>
        <v/>
      </c>
      <c r="CZ12" s="23" t="str">
        <f>+IF(AND(LEN($I12)&gt;5),IF(AND($J12&gt;AF$1,$J12&lt;=$AO$1),1,IF((COUNTIFS(INCAPACIDADES!$C$1:$C$51,$I12,INCAPACIDADES!AC$1:AC$51,AF$1))&gt;0,2,IF(VLOOKUP($C12,BD!$D$1:$F$501,3,0)&gt;AF$1,0,3))),"")</f>
        <v/>
      </c>
      <c r="DA12" s="23" t="str">
        <f>+IF(AND(LEN($I12)&gt;5),IF(AND($J12&gt;AG$1,$J12&lt;=$AO$1),1,IF((COUNTIFS(INCAPACIDADES!$C$1:$C$51,$I12,INCAPACIDADES!AD$1:AD$51,AG$1))&gt;0,2,IF(VLOOKUP($C12,BD!$D$1:$F$501,3,0)&gt;AG$1,0,3))),"")</f>
        <v/>
      </c>
      <c r="DB12" s="23" t="str">
        <f>+IF(AND(LEN($I12)&gt;5),IF(AND($J12&gt;AH$1,$J12&lt;=$AO$1),1,IF((COUNTIFS(INCAPACIDADES!$C$1:$C$51,$I12,INCAPACIDADES!AE$1:AE$51,AH$1))&gt;0,2,IF(VLOOKUP($C12,BD!$D$1:$F$501,3,0)&gt;AH$1,0,3))),"")</f>
        <v/>
      </c>
      <c r="DC12" s="23" t="str">
        <f>+IF(AND(LEN($I12)&gt;5),IF(AND($J12&gt;AI$1,$J12&lt;=$AO$1),1,IF((COUNTIFS(INCAPACIDADES!$C$1:$C$51,$I12,INCAPACIDADES!AF$1:AF$51,AI$1))&gt;0,2,IF(VLOOKUP($C12,BD!$D$1:$F$501,3,0)&gt;AI$1,0,3))),"")</f>
        <v/>
      </c>
      <c r="DD12" s="23" t="str">
        <f>+IF(AND(LEN($I12)&gt;5),IF(AND($J12&gt;AJ$1,$J12&lt;=$AO$1),1,IF((COUNTIFS(INCAPACIDADES!$C$1:$C$51,$I12,INCAPACIDADES!AG$1:AG$51,AJ$1))&gt;0,2,IF(VLOOKUP($C12,BD!$D$1:$F$501,3,0)&gt;AJ$1,0,3))),"")</f>
        <v/>
      </c>
      <c r="DE12" s="23" t="str">
        <f>+IF(AND(LEN($I12)&gt;5),IF(AND($J12&gt;AK$1,$J12&lt;=$AO$1),1,IF((COUNTIFS(INCAPACIDADES!$C$1:$C$51,$I12,INCAPACIDADES!AH$1:AH$51,AK$1))&gt;0,2,IF(VLOOKUP($C12,BD!$D$1:$F$501,3,0)&gt;AK$1,0,3))),"")</f>
        <v/>
      </c>
      <c r="DF12" s="23" t="str">
        <f>+IF(AND(LEN($I12)&gt;5),IF(AND($J12&gt;AL$1,$J12&lt;=$AO$1),1,IF((COUNTIFS(INCAPACIDADES!$C$1:$C$51,$I12,INCAPACIDADES!AI$1:AI$51,AL$1))&gt;0,2,IF(VLOOKUP($C12,BD!$D$1:$F$501,3,0)&gt;AL$1,0,3))),"")</f>
        <v/>
      </c>
      <c r="DG12" s="23" t="str">
        <f>+IF(AND(LEN($I12)&gt;5),IF(AND($J12&gt;AM$1,$J12&lt;=$AO$1),1,IF((COUNTIFS(INCAPACIDADES!$C$1:$C$51,$I12,INCAPACIDADES!AJ$1:AJ$51,AM$1))&gt;0,2,IF(VLOOKUP($C12,BD!$D$1:$F$501,3,0)&gt;AM$1,0,3))),"")</f>
        <v/>
      </c>
      <c r="DH12" s="23" t="str">
        <f>+IF(AND(LEN($I12)&gt;5),IF(AND($J12&gt;AN$1,$J12&lt;=$AO$1),1,IF((COUNTIFS(INCAPACIDADES!$C$1:$C$51,$I12,INCAPACIDADES!AK$1:AK$51,AN$1))&gt;0,2,IF(VLOOKUP($C12,BD!$D$1:$F$501,3,0)&gt;AN$1,0,3))),"")</f>
        <v/>
      </c>
      <c r="DI12" s="23" t="str">
        <f>+IF(AND(LEN($I12)&gt;5),IF(AND($J12&gt;AO$1,$J12&lt;=$AO$1),1,IF((COUNTIFS(INCAPACIDADES!$C$1:$C$51,$I12,INCAPACIDADES!AL$1:AL$51,AO$1))&gt;0,2,IF(VLOOKUP($C12,BD!$D$1:$F$501,3,0)&gt;AO$1,0,3))),"")</f>
        <v/>
      </c>
      <c r="DJ12" s="23" t="str">
        <f>+IF(LEN($I12)&gt;5,IF(ISERROR(VLOOKUP(N12,'CODIGO PAGO'!$B$2:$B$20,1,0)),1,IF(OR(AND(CH12=1,N12&lt;&gt;"N"),AND(CH12=3,N12&lt;&gt;"B"),AND(CH12=2,LEFT(TRIM(N12),1)&lt;&gt;"I")),1,IF(OR(AND(CH12=0,N12="N"),AND(CH12=0,N12="B"),AND(CH12=0,LEFT(TRIM(N12),1)="I")),1,0))),"")</f>
        <v/>
      </c>
      <c r="DK12" s="23" t="str">
        <f t="shared" si="34"/>
        <v/>
      </c>
      <c r="DL12" s="23" t="str">
        <f>+IF(LEN($I12)&gt;5,IF(ISERROR(VLOOKUP(P12,'CODIGO PAGO'!$B$2:$B$20,1,0)),1,IF(OR(AND(CJ12=1,P12&lt;&gt;"N"),AND(CJ12=3,P12&lt;&gt;"B"),AND(CJ12=2,LEFT(TRIM(P12),1)&lt;&gt;"I")),1,IF(OR(AND(CJ12=0,P12="N"),AND(CJ12=0,P12="B"),AND(CJ12=0,LEFT(TRIM(P12),1)="I")),1,0))),"")</f>
        <v/>
      </c>
      <c r="DM12" s="23" t="str">
        <f t="shared" si="35"/>
        <v/>
      </c>
      <c r="DN12" s="23" t="str">
        <f>+IF(LEN($I12)&gt;5,IF(ISERROR(VLOOKUP(R12,'CODIGO PAGO'!$B$2:$B$20,1,0)),1,IF(OR(AND(CL12=1,R12&lt;&gt;"N"),AND(CL12=3,R12&lt;&gt;"B"),AND(CL12=2,LEFT(TRIM(R12),1)&lt;&gt;"I")),1,IF(OR(AND(CL12=0,R12="N"),AND(CL12=0,R12="B"),AND(CL12=0,LEFT(TRIM(R12),1)="I")),1,0))),"")</f>
        <v/>
      </c>
      <c r="DO12" s="23" t="str">
        <f t="shared" si="36"/>
        <v/>
      </c>
      <c r="DP12" s="23" t="str">
        <f>+IF(LEN($I12)&gt;5,IF(ISERROR(VLOOKUP(T12,'CODIGO PAGO'!$B$2:$B$20,1,0)),1,IF(OR(AND(CN12=1,T12&lt;&gt;"N"),AND(CN12=3,T12&lt;&gt;"B"),AND(CN12=2,LEFT(TRIM(T12),1)&lt;&gt;"I")),1,IF(OR(AND(CN12=0,T12="N"),AND(CN12=0,T12="B"),AND(CN12=0,LEFT(TRIM(T12),1)="I")),1,0))),"")</f>
        <v/>
      </c>
      <c r="DQ12" s="23" t="str">
        <f t="shared" si="37"/>
        <v/>
      </c>
      <c r="DR12" s="23" t="str">
        <f>+IF(LEN($I12)&gt;5,IF(ISERROR(VLOOKUP(V12,'CODIGO PAGO'!$B$2:$B$20,1,0)),1,IF(OR(AND(CP12=1,V12&lt;&gt;"N"),AND(CP12=3,V12&lt;&gt;"B"),AND(CP12=2,LEFT(TRIM(V12),1)&lt;&gt;"I")),1,IF(OR(AND(CP12=0,V12="N"),AND(CP12=0,V12="B"),AND(CP12=0,LEFT(TRIM(V12),1)="I")),1,0))),"")</f>
        <v/>
      </c>
      <c r="DS12" s="23" t="str">
        <f t="shared" si="38"/>
        <v/>
      </c>
      <c r="DT12" s="23" t="str">
        <f>+IF(LEN($I12)&gt;5,IF(ISERROR(VLOOKUP(X12,'CODIGO PAGO'!$B$2:$B$20,1,0)),1,IF(OR(AND(CR12=1,X12&lt;&gt;"N"),AND(CR12=3,X12&lt;&gt;"B"),AND(CR12=2,LEFT(TRIM(X12),1)&lt;&gt;"I")),1,IF(OR(AND(CR12=0,X12="N"),AND(CR12=0,X12="B"),AND(CR12=0,LEFT(TRIM(X12),1)="I")),1,0))),"")</f>
        <v/>
      </c>
      <c r="DU12" s="23" t="str">
        <f t="shared" si="39"/>
        <v/>
      </c>
      <c r="DV12" s="23" t="str">
        <f>+IF(LEN($I12)&gt;5,IF(ISERROR(VLOOKUP(Z12,'CODIGO PAGO'!$B$2:$B$20,1,0)),1,IF(OR(AND(CT12=1,Z12&lt;&gt;"N"),AND(CT12=3,Z12&lt;&gt;"B"),AND(CT12=2,LEFT(TRIM(Z12),1)&lt;&gt;"I")),1,IF(OR(AND(CT12=0,Z12="N"),AND(CT12=0,Z12="B"),AND(CT12=0,LEFT(TRIM(Z12),1)="I")),1,0))),"")</f>
        <v/>
      </c>
      <c r="DW12" s="23" t="str">
        <f t="shared" si="40"/>
        <v/>
      </c>
      <c r="DX12" s="23" t="str">
        <f>+IF(LEN($I12)&gt;5,IF(ISERROR(VLOOKUP(AB12,'CODIGO PAGO'!$B$2:$B$20,1,0)),1,IF(OR(AND(CV12=1,AB12&lt;&gt;"N"),AND(CV12=3,AB12&lt;&gt;"B"),AND(CV12=2,LEFT(TRIM(AB12),1)&lt;&gt;"I")),1,IF(OR(AND(CV12=0,AB12="N"),AND(CV12=0,AB12="B"),AND(CV12=0,LEFT(TRIM(AB12),1)="I")),1,0))),"")</f>
        <v/>
      </c>
      <c r="DY12" s="23" t="str">
        <f t="shared" si="41"/>
        <v/>
      </c>
      <c r="DZ12" s="23" t="str">
        <f>+IF(LEN($I12)&gt;5,IF(ISERROR(VLOOKUP(AD12,'CODIGO PAGO'!$B$2:$B$20,1,0)),1,IF(OR(AND(CX12=1,AD12&lt;&gt;"N"),AND(CX12=3,AD12&lt;&gt;"B"),AND(CX12=2,LEFT(TRIM(AD12),1)&lt;&gt;"I")),1,IF(OR(AND(CX12=0,AD12="N"),AND(CX12=0,AD12="B"),AND(CX12=0,LEFT(TRIM(AD12),1)="I")),1,0))),"")</f>
        <v/>
      </c>
      <c r="EA12" s="23" t="str">
        <f t="shared" si="42"/>
        <v/>
      </c>
      <c r="EB12" s="23" t="str">
        <f>+IF(LEN($I12)&gt;5,IF(ISERROR(VLOOKUP(AF12,'CODIGO PAGO'!$B$2:$B$20,1,0)),1,IF(OR(AND(CZ12=1,AF12&lt;&gt;"N"),AND(CZ12=3,AF12&lt;&gt;"B"),AND(CZ12=2,LEFT(TRIM(AF12),1)&lt;&gt;"I")),1,IF(OR(AND(CZ12=0,AF12="N"),AND(CZ12=0,AF12="B"),AND(CZ12=0,LEFT(TRIM(AF12),1)="I")),1,0))),"")</f>
        <v/>
      </c>
      <c r="EC12" s="23" t="str">
        <f t="shared" si="43"/>
        <v/>
      </c>
      <c r="ED12" s="23" t="str">
        <f>+IF(LEN($I12)&gt;5,IF(ISERROR(VLOOKUP(AH12,'CODIGO PAGO'!$B$2:$B$20,1,0)),1,IF(OR(AND(DB12=1,AH12&lt;&gt;"N"),AND(DB12=3,AH12&lt;&gt;"B"),AND(DB12=2,LEFT(TRIM(AH12),1)&lt;&gt;"I")),1,IF(OR(AND(DB12=0,AH12="N"),AND(DB12=0,AH12="B"),AND(DB12=0,LEFT(TRIM(AH12),1)="I")),1,0))),"")</f>
        <v/>
      </c>
      <c r="EE12" s="23" t="str">
        <f t="shared" si="44"/>
        <v/>
      </c>
      <c r="EF12" s="23" t="str">
        <f>+IF(LEN($I12)&gt;5,IF(ISERROR(VLOOKUP(AJ12,'CODIGO PAGO'!$B$2:$B$20,1,0)),1,IF(OR(AND(DD12=1,AJ12&lt;&gt;"N"),AND(DD12=3,AJ12&lt;&gt;"B"),AND(DD12=2,LEFT(TRIM(AJ12),1)&lt;&gt;"I")),1,IF(OR(AND(DD12=0,AJ12="N"),AND(DD12=0,AJ12="B"),AND(DD12=0,LEFT(TRIM(AJ12),1)="I")),1,0))),"")</f>
        <v/>
      </c>
      <c r="EG12" s="23" t="str">
        <f t="shared" si="45"/>
        <v/>
      </c>
      <c r="EH12" s="23" t="str">
        <f>+IF(LEN($I12)&gt;5,IF(ISERROR(VLOOKUP(AL12,'CODIGO PAGO'!$B$2:$B$20,1,0)),1,IF(OR(AND(DF12=1,AL12&lt;&gt;"N"),AND(DF12=3,AL12&lt;&gt;"B"),AND(DF12=2,LEFT(TRIM(AL12),1)&lt;&gt;"I")),1,IF(OR(AND(DF12=0,AL12="N"),AND(DF12=0,AL12="B"),AND(DF12=0,LEFT(TRIM(AL12),1)="I")),1,0))),"")</f>
        <v/>
      </c>
      <c r="EI12" s="23" t="str">
        <f t="shared" si="46"/>
        <v/>
      </c>
      <c r="EJ12" s="23" t="str">
        <f>+IF(LEN($I12)&gt;5,IF(ISERROR(VLOOKUP(AN12,'CODIGO PAGO'!$B$2:$B$20,1,0)),1,IF(OR(AND(DH12=1,AN12&lt;&gt;"N"),AND(DH12=3,AN12&lt;&gt;"B"),AND(DH12=2,LEFT(TRIM(AN12),1)&lt;&gt;"I")),1,IF(OR(AND(DH12=0,AN12="N"),AND(DH12=0,AN12="B"),AND(DH12=0,LEFT(TRIM(AN12),1)="I")),1,0))),"")</f>
        <v/>
      </c>
      <c r="EK12" s="23" t="str">
        <f t="shared" si="47"/>
        <v/>
      </c>
      <c r="EL12" s="24" t="str">
        <f t="shared" si="48"/>
        <v/>
      </c>
    </row>
    <row r="13" spans="1:142" s="25" customFormat="1">
      <c r="A13" s="15" t="str">
        <f t="shared" si="14"/>
        <v/>
      </c>
      <c r="B13" s="1" t="str">
        <f>+IF(LEN(I13)&gt;5,'CODIGO PAGO'!$B$28,"")</f>
        <v/>
      </c>
      <c r="C13" s="1" t="str">
        <f>+IF(LEN($I13)&gt;5,BD!D13,"")</f>
        <v/>
      </c>
      <c r="D13" s="168" t="str">
        <f>+IF(LEN($I13)&gt;5,BD!A13,"")</f>
        <v/>
      </c>
      <c r="E13" s="1" t="str">
        <f>+IF(LEN($I13)&gt;5,BD!B13,"")</f>
        <v/>
      </c>
      <c r="F13" s="1" t="str">
        <f>+IF(LEN($I13)&gt;5,BD!C13,"")</f>
        <v/>
      </c>
      <c r="G13" s="141"/>
      <c r="H13" s="141"/>
      <c r="I13" s="1" t="str">
        <f>+IF(LEN(BD!G13)&gt;5,BD!G13,"")</f>
        <v/>
      </c>
      <c r="J13" s="167" t="str">
        <f>+IF(LEN($I13)&gt;5,BD!E13,"")</f>
        <v/>
      </c>
      <c r="K13" s="6" t="str">
        <f t="shared" si="15"/>
        <v/>
      </c>
      <c r="L13" s="87" t="str">
        <f>+IF(LEN($I13)&gt;5,BD!H13,"")</f>
        <v/>
      </c>
      <c r="M13" s="40" t="str">
        <f t="shared" si="16"/>
        <v/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4" t="str">
        <f t="shared" si="17"/>
        <v/>
      </c>
      <c r="AQ13" s="5" t="str">
        <f t="shared" si="18"/>
        <v/>
      </c>
      <c r="AR13" s="91" t="str">
        <f t="shared" si="19"/>
        <v/>
      </c>
      <c r="AS13" s="5" t="str">
        <f t="shared" si="20"/>
        <v/>
      </c>
      <c r="AT13" s="91" t="str">
        <f t="shared" si="21"/>
        <v/>
      </c>
      <c r="AU13" s="4" t="str">
        <f t="shared" si="22"/>
        <v/>
      </c>
      <c r="AV13" s="4" t="str">
        <f t="shared" si="23"/>
        <v/>
      </c>
      <c r="AW13" s="4" t="str">
        <f t="shared" si="24"/>
        <v/>
      </c>
      <c r="AX13" s="4" t="str">
        <f t="shared" si="25"/>
        <v/>
      </c>
      <c r="AY13" s="88" t="str">
        <f t="shared" si="26"/>
        <v/>
      </c>
      <c r="AZ13" s="17" t="str">
        <f t="shared" si="27"/>
        <v/>
      </c>
      <c r="BA13" s="18" t="str">
        <f t="shared" si="28"/>
        <v/>
      </c>
      <c r="BB13" s="19" t="str">
        <f>+IF(LEN(I13)&gt;5,IF(INT(RIGHT(B13,1))=9,0.5*L13*AY13,INT(MID(B13,5,LEN(B13)-4))*L13)+IFERROR(VLOOKUP(I13,AJUSTES!$A$1:$I$50,9,0),0),"")</f>
        <v/>
      </c>
      <c r="BC13" s="12"/>
      <c r="BD13" s="19" t="str">
        <f t="shared" si="29"/>
        <v/>
      </c>
      <c r="BE13" s="18" t="str">
        <f t="shared" si="30"/>
        <v/>
      </c>
      <c r="BF13" s="139" t="str">
        <f t="shared" si="31"/>
        <v/>
      </c>
      <c r="BG13" s="106"/>
      <c r="BH13" s="139" t="str">
        <f t="shared" si="32"/>
        <v/>
      </c>
      <c r="BI13" s="41"/>
      <c r="BJ13" s="42"/>
      <c r="BK13" s="44"/>
      <c r="BL13" s="142"/>
      <c r="BM13" s="42"/>
      <c r="BN13" s="42"/>
      <c r="BO13" s="42"/>
      <c r="BP13" s="42"/>
      <c r="BQ13" s="42"/>
      <c r="BR13" s="42"/>
      <c r="BS13" s="143"/>
      <c r="BT13" s="37"/>
      <c r="BU13" s="12"/>
      <c r="BV13" s="12"/>
      <c r="BW13" s="12"/>
      <c r="BX13" s="12"/>
      <c r="BY13" s="12"/>
      <c r="BZ13" s="144"/>
      <c r="CA13" s="107" t="str">
        <f>+IF(LEN($I13)&gt;5,IF(BD!F13="N/A","",BD!F13),"")</f>
        <v/>
      </c>
      <c r="CB13" s="21"/>
      <c r="CC13" s="147"/>
      <c r="CD13" s="148"/>
      <c r="CE13" s="8" t="str">
        <f>+IF(LEN(I13)&gt;5,BD!M13,"")</f>
        <v/>
      </c>
      <c r="CF13" s="16" t="str">
        <f>+IF(LEN(I13)&gt;5,BD!N13,"")</f>
        <v/>
      </c>
      <c r="CG13" s="3" t="str">
        <f t="shared" si="33"/>
        <v/>
      </c>
      <c r="CH13" s="23" t="str">
        <f>+IF(AND(LEN($I13)&gt;5),IF(AND($J13&gt;N$1,$J13&lt;=$AO$1),1,IF((COUNTIFS(INCAPACIDADES!$C$1:$C$51,$I13,INCAPACIDADES!K$1:K$51,N$1))&gt;0,2,IF(VLOOKUP($C13,BD!$D$1:$F$501,3,0)&gt;N$1,0,3))),"")</f>
        <v/>
      </c>
      <c r="CI13" s="23" t="str">
        <f>+IF(AND(LEN($I13)&gt;5),IF(AND($J13&gt;O$1,$J13&lt;=$AO$1),1,IF((COUNTIFS(INCAPACIDADES!$C$1:$C$51,$I13,INCAPACIDADES!L$1:L$51,O$1))&gt;0,2,IF(VLOOKUP($C13,BD!$D$1:$F$501,3,0)&gt;O$1,0,3))),"")</f>
        <v/>
      </c>
      <c r="CJ13" s="23" t="str">
        <f>+IF(AND(LEN($I13)&gt;5),IF(AND($J13&gt;P$1,$J13&lt;=$AO$1),1,IF((COUNTIFS(INCAPACIDADES!$C$1:$C$51,$I13,INCAPACIDADES!M$1:M$51,P$1))&gt;0,2,IF(VLOOKUP($C13,BD!$D$1:$F$501,3,0)&gt;P$1,0,3))),"")</f>
        <v/>
      </c>
      <c r="CK13" s="23" t="str">
        <f>+IF(AND(LEN($I13)&gt;5),IF(AND($J13&gt;Q$1,$J13&lt;=$AO$1),1,IF((COUNTIFS(INCAPACIDADES!$C$1:$C$51,$I13,INCAPACIDADES!N$1:N$51,Q$1))&gt;0,2,IF(VLOOKUP($C13,BD!$D$1:$F$501,3,0)&gt;Q$1,0,3))),"")</f>
        <v/>
      </c>
      <c r="CL13" s="23" t="str">
        <f>+IF(AND(LEN($I13)&gt;5),IF(AND($J13&gt;R$1,$J13&lt;=$AO$1),1,IF((COUNTIFS(INCAPACIDADES!$C$1:$C$51,$I13,INCAPACIDADES!O$1:O$51,R$1))&gt;0,2,IF(VLOOKUP($C13,BD!$D$1:$F$501,3,0)&gt;R$1,0,3))),"")</f>
        <v/>
      </c>
      <c r="CM13" s="23" t="str">
        <f>+IF(AND(LEN($I13)&gt;5),IF(AND($J13&gt;S$1,$J13&lt;=$AO$1),1,IF((COUNTIFS(INCAPACIDADES!$C$1:$C$51,$I13,INCAPACIDADES!P$1:P$51,S$1))&gt;0,2,IF(VLOOKUP($C13,BD!$D$1:$F$501,3,0)&gt;S$1,0,3))),"")</f>
        <v/>
      </c>
      <c r="CN13" s="23" t="str">
        <f>+IF(AND(LEN($I13)&gt;5),IF(AND($J13&gt;T$1,$J13&lt;=$AO$1),1,IF((COUNTIFS(INCAPACIDADES!$C$1:$C$51,$I13,INCAPACIDADES!Q$1:Q$51,T$1))&gt;0,2,IF(VLOOKUP($C13,BD!$D$1:$F$501,3,0)&gt;T$1,0,3))),"")</f>
        <v/>
      </c>
      <c r="CO13" s="23" t="str">
        <f>+IF(AND(LEN($I13)&gt;5),IF(AND($J13&gt;U$1,$J13&lt;=$AO$1),1,IF((COUNTIFS(INCAPACIDADES!$C$1:$C$51,$I13,INCAPACIDADES!R$1:R$51,U$1))&gt;0,2,IF(VLOOKUP($C13,BD!$D$1:$F$501,3,0)&gt;U$1,0,3))),"")</f>
        <v/>
      </c>
      <c r="CP13" s="23" t="str">
        <f>+IF(AND(LEN($I13)&gt;5),IF(AND($J13&gt;V$1,$J13&lt;=$AO$1),1,IF((COUNTIFS(INCAPACIDADES!$C$1:$C$51,$I13,INCAPACIDADES!S$1:S$51,V$1))&gt;0,2,IF(VLOOKUP($C13,BD!$D$1:$F$501,3,0)&gt;V$1,0,3))),"")</f>
        <v/>
      </c>
      <c r="CQ13" s="23" t="str">
        <f>+IF(AND(LEN($I13)&gt;5),IF(AND($J13&gt;W$1,$J13&lt;=$AO$1),1,IF((COUNTIFS(INCAPACIDADES!$C$1:$C$51,$I13,INCAPACIDADES!T$1:T$51,W$1))&gt;0,2,IF(VLOOKUP($C13,BD!$D$1:$F$501,3,0)&gt;W$1,0,3))),"")</f>
        <v/>
      </c>
      <c r="CR13" s="23" t="str">
        <f>+IF(AND(LEN($I13)&gt;5),IF(AND($J13&gt;X$1,$J13&lt;=$AO$1),1,IF((COUNTIFS(INCAPACIDADES!$C$1:$C$51,$I13,INCAPACIDADES!U$1:U$51,X$1))&gt;0,2,IF(VLOOKUP($C13,BD!$D$1:$F$501,3,0)&gt;X$1,0,3))),"")</f>
        <v/>
      </c>
      <c r="CS13" s="23" t="str">
        <f>+IF(AND(LEN($I13)&gt;5),IF(AND($J13&gt;Y$1,$J13&lt;=$AO$1),1,IF((COUNTIFS(INCAPACIDADES!$C$1:$C$51,$I13,INCAPACIDADES!V$1:V$51,Y$1))&gt;0,2,IF(VLOOKUP($C13,BD!$D$1:$F$501,3,0)&gt;Y$1,0,3))),"")</f>
        <v/>
      </c>
      <c r="CT13" s="23" t="str">
        <f>+IF(AND(LEN($I13)&gt;5),IF(AND($J13&gt;Z$1,$J13&lt;=$AO$1),1,IF((COUNTIFS(INCAPACIDADES!$C$1:$C$51,$I13,INCAPACIDADES!W$1:W$51,Z$1))&gt;0,2,IF(VLOOKUP($C13,BD!$D$1:$F$501,3,0)&gt;Z$1,0,3))),"")</f>
        <v/>
      </c>
      <c r="CU13" s="23" t="str">
        <f>+IF(AND(LEN($I13)&gt;5),IF(AND($J13&gt;AA$1,$J13&lt;=$AO$1),1,IF((COUNTIFS(INCAPACIDADES!$C$1:$C$51,$I13,INCAPACIDADES!X$1:X$51,AA$1))&gt;0,2,IF(VLOOKUP($C13,BD!$D$1:$F$501,3,0)&gt;AA$1,0,3))),"")</f>
        <v/>
      </c>
      <c r="CV13" s="23" t="str">
        <f>+IF(AND(LEN($I13)&gt;5),IF(AND($J13&gt;AB$1,$J13&lt;=$AO$1),1,IF((COUNTIFS(INCAPACIDADES!$C$1:$C$51,$I13,INCAPACIDADES!Y$1:Y$51,AB$1))&gt;0,2,IF(VLOOKUP($C13,BD!$D$1:$F$501,3,0)&gt;AB$1,0,3))),"")</f>
        <v/>
      </c>
      <c r="CW13" s="23" t="str">
        <f>+IF(AND(LEN($I13)&gt;5),IF(AND($J13&gt;AC$1,$J13&lt;=$AO$1),1,IF((COUNTIFS(INCAPACIDADES!$C$1:$C$51,$I13,INCAPACIDADES!Z$1:Z$51,AC$1))&gt;0,2,IF(VLOOKUP($C13,BD!$D$1:$F$501,3,0)&gt;AC$1,0,3))),"")</f>
        <v/>
      </c>
      <c r="CX13" s="23" t="str">
        <f>+IF(AND(LEN($I13)&gt;5),IF(AND($J13&gt;AD$1,$J13&lt;=$AO$1),1,IF((COUNTIFS(INCAPACIDADES!$C$1:$C$51,$I13,INCAPACIDADES!AA$1:AA$51,AD$1))&gt;0,2,IF(VLOOKUP($C13,BD!$D$1:$F$501,3,0)&gt;AD$1,0,3))),"")</f>
        <v/>
      </c>
      <c r="CY13" s="23" t="str">
        <f>+IF(AND(LEN($I13)&gt;5),IF(AND($J13&gt;AE$1,$J13&lt;=$AO$1),1,IF((COUNTIFS(INCAPACIDADES!$C$1:$C$51,$I13,INCAPACIDADES!AB$1:AB$51,AE$1))&gt;0,2,IF(VLOOKUP($C13,BD!$D$1:$F$501,3,0)&gt;AE$1,0,3))),"")</f>
        <v/>
      </c>
      <c r="CZ13" s="23" t="str">
        <f>+IF(AND(LEN($I13)&gt;5),IF(AND($J13&gt;AF$1,$J13&lt;=$AO$1),1,IF((COUNTIFS(INCAPACIDADES!$C$1:$C$51,$I13,INCAPACIDADES!AC$1:AC$51,AF$1))&gt;0,2,IF(VLOOKUP($C13,BD!$D$1:$F$501,3,0)&gt;AF$1,0,3))),"")</f>
        <v/>
      </c>
      <c r="DA13" s="23" t="str">
        <f>+IF(AND(LEN($I13)&gt;5),IF(AND($J13&gt;AG$1,$J13&lt;=$AO$1),1,IF((COUNTIFS(INCAPACIDADES!$C$1:$C$51,$I13,INCAPACIDADES!AD$1:AD$51,AG$1))&gt;0,2,IF(VLOOKUP($C13,BD!$D$1:$F$501,3,0)&gt;AG$1,0,3))),"")</f>
        <v/>
      </c>
      <c r="DB13" s="23" t="str">
        <f>+IF(AND(LEN($I13)&gt;5),IF(AND($J13&gt;AH$1,$J13&lt;=$AO$1),1,IF((COUNTIFS(INCAPACIDADES!$C$1:$C$51,$I13,INCAPACIDADES!AE$1:AE$51,AH$1))&gt;0,2,IF(VLOOKUP($C13,BD!$D$1:$F$501,3,0)&gt;AH$1,0,3))),"")</f>
        <v/>
      </c>
      <c r="DC13" s="23" t="str">
        <f>+IF(AND(LEN($I13)&gt;5),IF(AND($J13&gt;AI$1,$J13&lt;=$AO$1),1,IF((COUNTIFS(INCAPACIDADES!$C$1:$C$51,$I13,INCAPACIDADES!AF$1:AF$51,AI$1))&gt;0,2,IF(VLOOKUP($C13,BD!$D$1:$F$501,3,0)&gt;AI$1,0,3))),"")</f>
        <v/>
      </c>
      <c r="DD13" s="23" t="str">
        <f>+IF(AND(LEN($I13)&gt;5),IF(AND($J13&gt;AJ$1,$J13&lt;=$AO$1),1,IF((COUNTIFS(INCAPACIDADES!$C$1:$C$51,$I13,INCAPACIDADES!AG$1:AG$51,AJ$1))&gt;0,2,IF(VLOOKUP($C13,BD!$D$1:$F$501,3,0)&gt;AJ$1,0,3))),"")</f>
        <v/>
      </c>
      <c r="DE13" s="23" t="str">
        <f>+IF(AND(LEN($I13)&gt;5),IF(AND($J13&gt;AK$1,$J13&lt;=$AO$1),1,IF((COUNTIFS(INCAPACIDADES!$C$1:$C$51,$I13,INCAPACIDADES!AH$1:AH$51,AK$1))&gt;0,2,IF(VLOOKUP($C13,BD!$D$1:$F$501,3,0)&gt;AK$1,0,3))),"")</f>
        <v/>
      </c>
      <c r="DF13" s="23" t="str">
        <f>+IF(AND(LEN($I13)&gt;5),IF(AND($J13&gt;AL$1,$J13&lt;=$AO$1),1,IF((COUNTIFS(INCAPACIDADES!$C$1:$C$51,$I13,INCAPACIDADES!AI$1:AI$51,AL$1))&gt;0,2,IF(VLOOKUP($C13,BD!$D$1:$F$501,3,0)&gt;AL$1,0,3))),"")</f>
        <v/>
      </c>
      <c r="DG13" s="23" t="str">
        <f>+IF(AND(LEN($I13)&gt;5),IF(AND($J13&gt;AM$1,$J13&lt;=$AO$1),1,IF((COUNTIFS(INCAPACIDADES!$C$1:$C$51,$I13,INCAPACIDADES!AJ$1:AJ$51,AM$1))&gt;0,2,IF(VLOOKUP($C13,BD!$D$1:$F$501,3,0)&gt;AM$1,0,3))),"")</f>
        <v/>
      </c>
      <c r="DH13" s="23" t="str">
        <f>+IF(AND(LEN($I13)&gt;5),IF(AND($J13&gt;AN$1,$J13&lt;=$AO$1),1,IF((COUNTIFS(INCAPACIDADES!$C$1:$C$51,$I13,INCAPACIDADES!AK$1:AK$51,AN$1))&gt;0,2,IF(VLOOKUP($C13,BD!$D$1:$F$501,3,0)&gt;AN$1,0,3))),"")</f>
        <v/>
      </c>
      <c r="DI13" s="23" t="str">
        <f>+IF(AND(LEN($I13)&gt;5),IF(AND($J13&gt;AO$1,$J13&lt;=$AO$1),1,IF((COUNTIFS(INCAPACIDADES!$C$1:$C$51,$I13,INCAPACIDADES!AL$1:AL$51,AO$1))&gt;0,2,IF(VLOOKUP($C13,BD!$D$1:$F$501,3,0)&gt;AO$1,0,3))),"")</f>
        <v/>
      </c>
      <c r="DJ13" s="23" t="str">
        <f>+IF(LEN($I13)&gt;5,IF(ISERROR(VLOOKUP(N13,'CODIGO PAGO'!$B$2:$B$20,1,0)),1,IF(OR(AND(CH13=1,N13&lt;&gt;"N"),AND(CH13=3,N13&lt;&gt;"B"),AND(CH13=2,LEFT(TRIM(N13),1)&lt;&gt;"I")),1,IF(OR(AND(CH13=0,N13="N"),AND(CH13=0,N13="B"),AND(CH13=0,LEFT(TRIM(N13),1)="I")),1,0))),"")</f>
        <v/>
      </c>
      <c r="DK13" s="23" t="str">
        <f t="shared" si="34"/>
        <v/>
      </c>
      <c r="DL13" s="23" t="str">
        <f>+IF(LEN($I13)&gt;5,IF(ISERROR(VLOOKUP(P13,'CODIGO PAGO'!$B$2:$B$20,1,0)),1,IF(OR(AND(CJ13=1,P13&lt;&gt;"N"),AND(CJ13=3,P13&lt;&gt;"B"),AND(CJ13=2,LEFT(TRIM(P13),1)&lt;&gt;"I")),1,IF(OR(AND(CJ13=0,P13="N"),AND(CJ13=0,P13="B"),AND(CJ13=0,LEFT(TRIM(P13),1)="I")),1,0))),"")</f>
        <v/>
      </c>
      <c r="DM13" s="23" t="str">
        <f t="shared" si="35"/>
        <v/>
      </c>
      <c r="DN13" s="23" t="str">
        <f>+IF(LEN($I13)&gt;5,IF(ISERROR(VLOOKUP(R13,'CODIGO PAGO'!$B$2:$B$20,1,0)),1,IF(OR(AND(CL13=1,R13&lt;&gt;"N"),AND(CL13=3,R13&lt;&gt;"B"),AND(CL13=2,LEFT(TRIM(R13),1)&lt;&gt;"I")),1,IF(OR(AND(CL13=0,R13="N"),AND(CL13=0,R13="B"),AND(CL13=0,LEFT(TRIM(R13),1)="I")),1,0))),"")</f>
        <v/>
      </c>
      <c r="DO13" s="23" t="str">
        <f t="shared" si="36"/>
        <v/>
      </c>
      <c r="DP13" s="23" t="str">
        <f>+IF(LEN($I13)&gt;5,IF(ISERROR(VLOOKUP(T13,'CODIGO PAGO'!$B$2:$B$20,1,0)),1,IF(OR(AND(CN13=1,T13&lt;&gt;"N"),AND(CN13=3,T13&lt;&gt;"B"),AND(CN13=2,LEFT(TRIM(T13),1)&lt;&gt;"I")),1,IF(OR(AND(CN13=0,T13="N"),AND(CN13=0,T13="B"),AND(CN13=0,LEFT(TRIM(T13),1)="I")),1,0))),"")</f>
        <v/>
      </c>
      <c r="DQ13" s="23" t="str">
        <f t="shared" si="37"/>
        <v/>
      </c>
      <c r="DR13" s="23" t="str">
        <f>+IF(LEN($I13)&gt;5,IF(ISERROR(VLOOKUP(V13,'CODIGO PAGO'!$B$2:$B$20,1,0)),1,IF(OR(AND(CP13=1,V13&lt;&gt;"N"),AND(CP13=3,V13&lt;&gt;"B"),AND(CP13=2,LEFT(TRIM(V13),1)&lt;&gt;"I")),1,IF(OR(AND(CP13=0,V13="N"),AND(CP13=0,V13="B"),AND(CP13=0,LEFT(TRIM(V13),1)="I")),1,0))),"")</f>
        <v/>
      </c>
      <c r="DS13" s="23" t="str">
        <f t="shared" si="38"/>
        <v/>
      </c>
      <c r="DT13" s="23" t="str">
        <f>+IF(LEN($I13)&gt;5,IF(ISERROR(VLOOKUP(X13,'CODIGO PAGO'!$B$2:$B$20,1,0)),1,IF(OR(AND(CR13=1,X13&lt;&gt;"N"),AND(CR13=3,X13&lt;&gt;"B"),AND(CR13=2,LEFT(TRIM(X13),1)&lt;&gt;"I")),1,IF(OR(AND(CR13=0,X13="N"),AND(CR13=0,X13="B"),AND(CR13=0,LEFT(TRIM(X13),1)="I")),1,0))),"")</f>
        <v/>
      </c>
      <c r="DU13" s="23" t="str">
        <f t="shared" si="39"/>
        <v/>
      </c>
      <c r="DV13" s="23" t="str">
        <f>+IF(LEN($I13)&gt;5,IF(ISERROR(VLOOKUP(Z13,'CODIGO PAGO'!$B$2:$B$20,1,0)),1,IF(OR(AND(CT13=1,Z13&lt;&gt;"N"),AND(CT13=3,Z13&lt;&gt;"B"),AND(CT13=2,LEFT(TRIM(Z13),1)&lt;&gt;"I")),1,IF(OR(AND(CT13=0,Z13="N"),AND(CT13=0,Z13="B"),AND(CT13=0,LEFT(TRIM(Z13),1)="I")),1,0))),"")</f>
        <v/>
      </c>
      <c r="DW13" s="23" t="str">
        <f t="shared" si="40"/>
        <v/>
      </c>
      <c r="DX13" s="23" t="str">
        <f>+IF(LEN($I13)&gt;5,IF(ISERROR(VLOOKUP(AB13,'CODIGO PAGO'!$B$2:$B$20,1,0)),1,IF(OR(AND(CV13=1,AB13&lt;&gt;"N"),AND(CV13=3,AB13&lt;&gt;"B"),AND(CV13=2,LEFT(TRIM(AB13),1)&lt;&gt;"I")),1,IF(OR(AND(CV13=0,AB13="N"),AND(CV13=0,AB13="B"),AND(CV13=0,LEFT(TRIM(AB13),1)="I")),1,0))),"")</f>
        <v/>
      </c>
      <c r="DY13" s="23" t="str">
        <f t="shared" si="41"/>
        <v/>
      </c>
      <c r="DZ13" s="23" t="str">
        <f>+IF(LEN($I13)&gt;5,IF(ISERROR(VLOOKUP(AD13,'CODIGO PAGO'!$B$2:$B$20,1,0)),1,IF(OR(AND(CX13=1,AD13&lt;&gt;"N"),AND(CX13=3,AD13&lt;&gt;"B"),AND(CX13=2,LEFT(TRIM(AD13),1)&lt;&gt;"I")),1,IF(OR(AND(CX13=0,AD13="N"),AND(CX13=0,AD13="B"),AND(CX13=0,LEFT(TRIM(AD13),1)="I")),1,0))),"")</f>
        <v/>
      </c>
      <c r="EA13" s="23" t="str">
        <f t="shared" si="42"/>
        <v/>
      </c>
      <c r="EB13" s="23" t="str">
        <f>+IF(LEN($I13)&gt;5,IF(ISERROR(VLOOKUP(AF13,'CODIGO PAGO'!$B$2:$B$20,1,0)),1,IF(OR(AND(CZ13=1,AF13&lt;&gt;"N"),AND(CZ13=3,AF13&lt;&gt;"B"),AND(CZ13=2,LEFT(TRIM(AF13),1)&lt;&gt;"I")),1,IF(OR(AND(CZ13=0,AF13="N"),AND(CZ13=0,AF13="B"),AND(CZ13=0,LEFT(TRIM(AF13),1)="I")),1,0))),"")</f>
        <v/>
      </c>
      <c r="EC13" s="23" t="str">
        <f t="shared" si="43"/>
        <v/>
      </c>
      <c r="ED13" s="23" t="str">
        <f>+IF(LEN($I13)&gt;5,IF(ISERROR(VLOOKUP(AH13,'CODIGO PAGO'!$B$2:$B$20,1,0)),1,IF(OR(AND(DB13=1,AH13&lt;&gt;"N"),AND(DB13=3,AH13&lt;&gt;"B"),AND(DB13=2,LEFT(TRIM(AH13),1)&lt;&gt;"I")),1,IF(OR(AND(DB13=0,AH13="N"),AND(DB13=0,AH13="B"),AND(DB13=0,LEFT(TRIM(AH13),1)="I")),1,0))),"")</f>
        <v/>
      </c>
      <c r="EE13" s="23" t="str">
        <f t="shared" si="44"/>
        <v/>
      </c>
      <c r="EF13" s="23" t="str">
        <f>+IF(LEN($I13)&gt;5,IF(ISERROR(VLOOKUP(AJ13,'CODIGO PAGO'!$B$2:$B$20,1,0)),1,IF(OR(AND(DD13=1,AJ13&lt;&gt;"N"),AND(DD13=3,AJ13&lt;&gt;"B"),AND(DD13=2,LEFT(TRIM(AJ13),1)&lt;&gt;"I")),1,IF(OR(AND(DD13=0,AJ13="N"),AND(DD13=0,AJ13="B"),AND(DD13=0,LEFT(TRIM(AJ13),1)="I")),1,0))),"")</f>
        <v/>
      </c>
      <c r="EG13" s="23" t="str">
        <f t="shared" si="45"/>
        <v/>
      </c>
      <c r="EH13" s="23" t="str">
        <f>+IF(LEN($I13)&gt;5,IF(ISERROR(VLOOKUP(AL13,'CODIGO PAGO'!$B$2:$B$20,1,0)),1,IF(OR(AND(DF13=1,AL13&lt;&gt;"N"),AND(DF13=3,AL13&lt;&gt;"B"),AND(DF13=2,LEFT(TRIM(AL13),1)&lt;&gt;"I")),1,IF(OR(AND(DF13=0,AL13="N"),AND(DF13=0,AL13="B"),AND(DF13=0,LEFT(TRIM(AL13),1)="I")),1,0))),"")</f>
        <v/>
      </c>
      <c r="EI13" s="23" t="str">
        <f t="shared" si="46"/>
        <v/>
      </c>
      <c r="EJ13" s="23" t="str">
        <f>+IF(LEN($I13)&gt;5,IF(ISERROR(VLOOKUP(AN13,'CODIGO PAGO'!$B$2:$B$20,1,0)),1,IF(OR(AND(DH13=1,AN13&lt;&gt;"N"),AND(DH13=3,AN13&lt;&gt;"B"),AND(DH13=2,LEFT(TRIM(AN13),1)&lt;&gt;"I")),1,IF(OR(AND(DH13=0,AN13="N"),AND(DH13=0,AN13="B"),AND(DH13=0,LEFT(TRIM(AN13),1)="I")),1,0))),"")</f>
        <v/>
      </c>
      <c r="EK13" s="23" t="str">
        <f t="shared" si="47"/>
        <v/>
      </c>
      <c r="EL13" s="24" t="str">
        <f t="shared" si="48"/>
        <v/>
      </c>
    </row>
    <row r="14" spans="1:142" s="25" customFormat="1">
      <c r="A14" s="15" t="str">
        <f t="shared" si="14"/>
        <v/>
      </c>
      <c r="B14" s="1" t="str">
        <f>+IF(LEN(I14)&gt;5,'CODIGO PAGO'!$B$28,"")</f>
        <v/>
      </c>
      <c r="C14" s="1" t="str">
        <f>+IF(LEN($I14)&gt;5,BD!D14,"")</f>
        <v/>
      </c>
      <c r="D14" s="168" t="str">
        <f>+IF(LEN($I14)&gt;5,BD!A14,"")</f>
        <v/>
      </c>
      <c r="E14" s="1" t="str">
        <f>+IF(LEN($I14)&gt;5,BD!B14,"")</f>
        <v/>
      </c>
      <c r="F14" s="1" t="str">
        <f>+IF(LEN($I14)&gt;5,BD!C14,"")</f>
        <v/>
      </c>
      <c r="G14" s="141"/>
      <c r="H14" s="141"/>
      <c r="I14" s="1" t="str">
        <f>+IF(LEN(BD!G14)&gt;5,BD!G14,"")</f>
        <v/>
      </c>
      <c r="J14" s="167" t="str">
        <f>+IF(LEN($I14)&gt;5,BD!E14,"")</f>
        <v/>
      </c>
      <c r="K14" s="6" t="str">
        <f t="shared" si="15"/>
        <v/>
      </c>
      <c r="L14" s="87" t="str">
        <f>+IF(LEN($I14)&gt;5,BD!H14,"")</f>
        <v/>
      </c>
      <c r="M14" s="40" t="str">
        <f t="shared" si="16"/>
        <v/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4" t="str">
        <f t="shared" si="17"/>
        <v/>
      </c>
      <c r="AQ14" s="5" t="str">
        <f t="shared" si="18"/>
        <v/>
      </c>
      <c r="AR14" s="91" t="str">
        <f t="shared" si="19"/>
        <v/>
      </c>
      <c r="AS14" s="5" t="str">
        <f t="shared" si="20"/>
        <v/>
      </c>
      <c r="AT14" s="91" t="str">
        <f t="shared" si="21"/>
        <v/>
      </c>
      <c r="AU14" s="4" t="str">
        <f t="shared" si="22"/>
        <v/>
      </c>
      <c r="AV14" s="4" t="str">
        <f t="shared" si="23"/>
        <v/>
      </c>
      <c r="AW14" s="4" t="str">
        <f t="shared" si="24"/>
        <v/>
      </c>
      <c r="AX14" s="4" t="str">
        <f t="shared" si="25"/>
        <v/>
      </c>
      <c r="AY14" s="88" t="str">
        <f t="shared" si="26"/>
        <v/>
      </c>
      <c r="AZ14" s="17" t="str">
        <f t="shared" si="27"/>
        <v/>
      </c>
      <c r="BA14" s="18" t="str">
        <f t="shared" si="28"/>
        <v/>
      </c>
      <c r="BB14" s="19" t="str">
        <f>+IF(LEN(I14)&gt;5,IF(INT(RIGHT(B14,1))=9,0.5*L14*AY14,INT(MID(B14,5,LEN(B14)-4))*L14)+IFERROR(VLOOKUP(I14,AJUSTES!$A$1:$I$50,9,0),0),"")</f>
        <v/>
      </c>
      <c r="BC14" s="12"/>
      <c r="BD14" s="19" t="str">
        <f t="shared" si="29"/>
        <v/>
      </c>
      <c r="BE14" s="18" t="str">
        <f t="shared" si="30"/>
        <v/>
      </c>
      <c r="BF14" s="139" t="str">
        <f t="shared" si="31"/>
        <v/>
      </c>
      <c r="BG14" s="106"/>
      <c r="BH14" s="139" t="str">
        <f t="shared" si="32"/>
        <v/>
      </c>
      <c r="BI14" s="41"/>
      <c r="BJ14" s="42"/>
      <c r="BK14" s="44"/>
      <c r="BL14" s="142"/>
      <c r="BM14" s="42"/>
      <c r="BN14" s="42"/>
      <c r="BO14" s="42"/>
      <c r="BP14" s="42"/>
      <c r="BQ14" s="42"/>
      <c r="BR14" s="42"/>
      <c r="BS14" s="143"/>
      <c r="BT14" s="37"/>
      <c r="BU14" s="12"/>
      <c r="BV14" s="12"/>
      <c r="BW14" s="12"/>
      <c r="BX14" s="12"/>
      <c r="BY14" s="12"/>
      <c r="BZ14" s="144"/>
      <c r="CA14" s="107" t="str">
        <f>+IF(LEN($I14)&gt;5,IF(BD!F14="N/A","",BD!F14),"")</f>
        <v/>
      </c>
      <c r="CB14" s="21"/>
      <c r="CC14" s="147"/>
      <c r="CD14" s="148"/>
      <c r="CE14" s="8" t="str">
        <f>+IF(LEN(I14)&gt;5,BD!M14,"")</f>
        <v/>
      </c>
      <c r="CF14" s="16" t="str">
        <f>+IF(LEN(I14)&gt;5,BD!N14,"")</f>
        <v/>
      </c>
      <c r="CG14" s="3" t="str">
        <f t="shared" si="33"/>
        <v/>
      </c>
      <c r="CH14" s="23" t="str">
        <f>+IF(AND(LEN($I14)&gt;5),IF(AND($J14&gt;N$1,$J14&lt;=$AO$1),1,IF((COUNTIFS(INCAPACIDADES!$C$1:$C$51,$I14,INCAPACIDADES!K$1:K$51,N$1))&gt;0,2,IF(VLOOKUP($C14,BD!$D$1:$F$501,3,0)&gt;N$1,0,3))),"")</f>
        <v/>
      </c>
      <c r="CI14" s="23" t="str">
        <f>+IF(AND(LEN($I14)&gt;5),IF(AND($J14&gt;O$1,$J14&lt;=$AO$1),1,IF((COUNTIFS(INCAPACIDADES!$C$1:$C$51,$I14,INCAPACIDADES!L$1:L$51,O$1))&gt;0,2,IF(VLOOKUP($C14,BD!$D$1:$F$501,3,0)&gt;O$1,0,3))),"")</f>
        <v/>
      </c>
      <c r="CJ14" s="23" t="str">
        <f>+IF(AND(LEN($I14)&gt;5),IF(AND($J14&gt;P$1,$J14&lt;=$AO$1),1,IF((COUNTIFS(INCAPACIDADES!$C$1:$C$51,$I14,INCAPACIDADES!M$1:M$51,P$1))&gt;0,2,IF(VLOOKUP($C14,BD!$D$1:$F$501,3,0)&gt;P$1,0,3))),"")</f>
        <v/>
      </c>
      <c r="CK14" s="23" t="str">
        <f>+IF(AND(LEN($I14)&gt;5),IF(AND($J14&gt;Q$1,$J14&lt;=$AO$1),1,IF((COUNTIFS(INCAPACIDADES!$C$1:$C$51,$I14,INCAPACIDADES!N$1:N$51,Q$1))&gt;0,2,IF(VLOOKUP($C14,BD!$D$1:$F$501,3,0)&gt;Q$1,0,3))),"")</f>
        <v/>
      </c>
      <c r="CL14" s="23" t="str">
        <f>+IF(AND(LEN($I14)&gt;5),IF(AND($J14&gt;R$1,$J14&lt;=$AO$1),1,IF((COUNTIFS(INCAPACIDADES!$C$1:$C$51,$I14,INCAPACIDADES!O$1:O$51,R$1))&gt;0,2,IF(VLOOKUP($C14,BD!$D$1:$F$501,3,0)&gt;R$1,0,3))),"")</f>
        <v/>
      </c>
      <c r="CM14" s="23" t="str">
        <f>+IF(AND(LEN($I14)&gt;5),IF(AND($J14&gt;S$1,$J14&lt;=$AO$1),1,IF((COUNTIFS(INCAPACIDADES!$C$1:$C$51,$I14,INCAPACIDADES!P$1:P$51,S$1))&gt;0,2,IF(VLOOKUP($C14,BD!$D$1:$F$501,3,0)&gt;S$1,0,3))),"")</f>
        <v/>
      </c>
      <c r="CN14" s="23" t="str">
        <f>+IF(AND(LEN($I14)&gt;5),IF(AND($J14&gt;T$1,$J14&lt;=$AO$1),1,IF((COUNTIFS(INCAPACIDADES!$C$1:$C$51,$I14,INCAPACIDADES!Q$1:Q$51,T$1))&gt;0,2,IF(VLOOKUP($C14,BD!$D$1:$F$501,3,0)&gt;T$1,0,3))),"")</f>
        <v/>
      </c>
      <c r="CO14" s="23" t="str">
        <f>+IF(AND(LEN($I14)&gt;5),IF(AND($J14&gt;U$1,$J14&lt;=$AO$1),1,IF((COUNTIFS(INCAPACIDADES!$C$1:$C$51,$I14,INCAPACIDADES!R$1:R$51,U$1))&gt;0,2,IF(VLOOKUP($C14,BD!$D$1:$F$501,3,0)&gt;U$1,0,3))),"")</f>
        <v/>
      </c>
      <c r="CP14" s="23" t="str">
        <f>+IF(AND(LEN($I14)&gt;5),IF(AND($J14&gt;V$1,$J14&lt;=$AO$1),1,IF((COUNTIFS(INCAPACIDADES!$C$1:$C$51,$I14,INCAPACIDADES!S$1:S$51,V$1))&gt;0,2,IF(VLOOKUP($C14,BD!$D$1:$F$501,3,0)&gt;V$1,0,3))),"")</f>
        <v/>
      </c>
      <c r="CQ14" s="23" t="str">
        <f>+IF(AND(LEN($I14)&gt;5),IF(AND($J14&gt;W$1,$J14&lt;=$AO$1),1,IF((COUNTIFS(INCAPACIDADES!$C$1:$C$51,$I14,INCAPACIDADES!T$1:T$51,W$1))&gt;0,2,IF(VLOOKUP($C14,BD!$D$1:$F$501,3,0)&gt;W$1,0,3))),"")</f>
        <v/>
      </c>
      <c r="CR14" s="23" t="str">
        <f>+IF(AND(LEN($I14)&gt;5),IF(AND($J14&gt;X$1,$J14&lt;=$AO$1),1,IF((COUNTIFS(INCAPACIDADES!$C$1:$C$51,$I14,INCAPACIDADES!U$1:U$51,X$1))&gt;0,2,IF(VLOOKUP($C14,BD!$D$1:$F$501,3,0)&gt;X$1,0,3))),"")</f>
        <v/>
      </c>
      <c r="CS14" s="23" t="str">
        <f>+IF(AND(LEN($I14)&gt;5),IF(AND($J14&gt;Y$1,$J14&lt;=$AO$1),1,IF((COUNTIFS(INCAPACIDADES!$C$1:$C$51,$I14,INCAPACIDADES!V$1:V$51,Y$1))&gt;0,2,IF(VLOOKUP($C14,BD!$D$1:$F$501,3,0)&gt;Y$1,0,3))),"")</f>
        <v/>
      </c>
      <c r="CT14" s="23" t="str">
        <f>+IF(AND(LEN($I14)&gt;5),IF(AND($J14&gt;Z$1,$J14&lt;=$AO$1),1,IF((COUNTIFS(INCAPACIDADES!$C$1:$C$51,$I14,INCAPACIDADES!W$1:W$51,Z$1))&gt;0,2,IF(VLOOKUP($C14,BD!$D$1:$F$501,3,0)&gt;Z$1,0,3))),"")</f>
        <v/>
      </c>
      <c r="CU14" s="23" t="str">
        <f>+IF(AND(LEN($I14)&gt;5),IF(AND($J14&gt;AA$1,$J14&lt;=$AO$1),1,IF((COUNTIFS(INCAPACIDADES!$C$1:$C$51,$I14,INCAPACIDADES!X$1:X$51,AA$1))&gt;0,2,IF(VLOOKUP($C14,BD!$D$1:$F$501,3,0)&gt;AA$1,0,3))),"")</f>
        <v/>
      </c>
      <c r="CV14" s="23" t="str">
        <f>+IF(AND(LEN($I14)&gt;5),IF(AND($J14&gt;AB$1,$J14&lt;=$AO$1),1,IF((COUNTIFS(INCAPACIDADES!$C$1:$C$51,$I14,INCAPACIDADES!Y$1:Y$51,AB$1))&gt;0,2,IF(VLOOKUP($C14,BD!$D$1:$F$501,3,0)&gt;AB$1,0,3))),"")</f>
        <v/>
      </c>
      <c r="CW14" s="23" t="str">
        <f>+IF(AND(LEN($I14)&gt;5),IF(AND($J14&gt;AC$1,$J14&lt;=$AO$1),1,IF((COUNTIFS(INCAPACIDADES!$C$1:$C$51,$I14,INCAPACIDADES!Z$1:Z$51,AC$1))&gt;0,2,IF(VLOOKUP($C14,BD!$D$1:$F$501,3,0)&gt;AC$1,0,3))),"")</f>
        <v/>
      </c>
      <c r="CX14" s="23" t="str">
        <f>+IF(AND(LEN($I14)&gt;5),IF(AND($J14&gt;AD$1,$J14&lt;=$AO$1),1,IF((COUNTIFS(INCAPACIDADES!$C$1:$C$51,$I14,INCAPACIDADES!AA$1:AA$51,AD$1))&gt;0,2,IF(VLOOKUP($C14,BD!$D$1:$F$501,3,0)&gt;AD$1,0,3))),"")</f>
        <v/>
      </c>
      <c r="CY14" s="23" t="str">
        <f>+IF(AND(LEN($I14)&gt;5),IF(AND($J14&gt;AE$1,$J14&lt;=$AO$1),1,IF((COUNTIFS(INCAPACIDADES!$C$1:$C$51,$I14,INCAPACIDADES!AB$1:AB$51,AE$1))&gt;0,2,IF(VLOOKUP($C14,BD!$D$1:$F$501,3,0)&gt;AE$1,0,3))),"")</f>
        <v/>
      </c>
      <c r="CZ14" s="23" t="str">
        <f>+IF(AND(LEN($I14)&gt;5),IF(AND($J14&gt;AF$1,$J14&lt;=$AO$1),1,IF((COUNTIFS(INCAPACIDADES!$C$1:$C$51,$I14,INCAPACIDADES!AC$1:AC$51,AF$1))&gt;0,2,IF(VLOOKUP($C14,BD!$D$1:$F$501,3,0)&gt;AF$1,0,3))),"")</f>
        <v/>
      </c>
      <c r="DA14" s="23" t="str">
        <f>+IF(AND(LEN($I14)&gt;5),IF(AND($J14&gt;AG$1,$J14&lt;=$AO$1),1,IF((COUNTIFS(INCAPACIDADES!$C$1:$C$51,$I14,INCAPACIDADES!AD$1:AD$51,AG$1))&gt;0,2,IF(VLOOKUP($C14,BD!$D$1:$F$501,3,0)&gt;AG$1,0,3))),"")</f>
        <v/>
      </c>
      <c r="DB14" s="23" t="str">
        <f>+IF(AND(LEN($I14)&gt;5),IF(AND($J14&gt;AH$1,$J14&lt;=$AO$1),1,IF((COUNTIFS(INCAPACIDADES!$C$1:$C$51,$I14,INCAPACIDADES!AE$1:AE$51,AH$1))&gt;0,2,IF(VLOOKUP($C14,BD!$D$1:$F$501,3,0)&gt;AH$1,0,3))),"")</f>
        <v/>
      </c>
      <c r="DC14" s="23" t="str">
        <f>+IF(AND(LEN($I14)&gt;5),IF(AND($J14&gt;AI$1,$J14&lt;=$AO$1),1,IF((COUNTIFS(INCAPACIDADES!$C$1:$C$51,$I14,INCAPACIDADES!AF$1:AF$51,AI$1))&gt;0,2,IF(VLOOKUP($C14,BD!$D$1:$F$501,3,0)&gt;AI$1,0,3))),"")</f>
        <v/>
      </c>
      <c r="DD14" s="23" t="str">
        <f>+IF(AND(LEN($I14)&gt;5),IF(AND($J14&gt;AJ$1,$J14&lt;=$AO$1),1,IF((COUNTIFS(INCAPACIDADES!$C$1:$C$51,$I14,INCAPACIDADES!AG$1:AG$51,AJ$1))&gt;0,2,IF(VLOOKUP($C14,BD!$D$1:$F$501,3,0)&gt;AJ$1,0,3))),"")</f>
        <v/>
      </c>
      <c r="DE14" s="23" t="str">
        <f>+IF(AND(LEN($I14)&gt;5),IF(AND($J14&gt;AK$1,$J14&lt;=$AO$1),1,IF((COUNTIFS(INCAPACIDADES!$C$1:$C$51,$I14,INCAPACIDADES!AH$1:AH$51,AK$1))&gt;0,2,IF(VLOOKUP($C14,BD!$D$1:$F$501,3,0)&gt;AK$1,0,3))),"")</f>
        <v/>
      </c>
      <c r="DF14" s="23" t="str">
        <f>+IF(AND(LEN($I14)&gt;5),IF(AND($J14&gt;AL$1,$J14&lt;=$AO$1),1,IF((COUNTIFS(INCAPACIDADES!$C$1:$C$51,$I14,INCAPACIDADES!AI$1:AI$51,AL$1))&gt;0,2,IF(VLOOKUP($C14,BD!$D$1:$F$501,3,0)&gt;AL$1,0,3))),"")</f>
        <v/>
      </c>
      <c r="DG14" s="23" t="str">
        <f>+IF(AND(LEN($I14)&gt;5),IF(AND($J14&gt;AM$1,$J14&lt;=$AO$1),1,IF((COUNTIFS(INCAPACIDADES!$C$1:$C$51,$I14,INCAPACIDADES!AJ$1:AJ$51,AM$1))&gt;0,2,IF(VLOOKUP($C14,BD!$D$1:$F$501,3,0)&gt;AM$1,0,3))),"")</f>
        <v/>
      </c>
      <c r="DH14" s="23" t="str">
        <f>+IF(AND(LEN($I14)&gt;5),IF(AND($J14&gt;AN$1,$J14&lt;=$AO$1),1,IF((COUNTIFS(INCAPACIDADES!$C$1:$C$51,$I14,INCAPACIDADES!AK$1:AK$51,AN$1))&gt;0,2,IF(VLOOKUP($C14,BD!$D$1:$F$501,3,0)&gt;AN$1,0,3))),"")</f>
        <v/>
      </c>
      <c r="DI14" s="23" t="str">
        <f>+IF(AND(LEN($I14)&gt;5),IF(AND($J14&gt;AO$1,$J14&lt;=$AO$1),1,IF((COUNTIFS(INCAPACIDADES!$C$1:$C$51,$I14,INCAPACIDADES!AL$1:AL$51,AO$1))&gt;0,2,IF(VLOOKUP($C14,BD!$D$1:$F$501,3,0)&gt;AO$1,0,3))),"")</f>
        <v/>
      </c>
      <c r="DJ14" s="23" t="str">
        <f>+IF(LEN($I14)&gt;5,IF(ISERROR(VLOOKUP(N14,'CODIGO PAGO'!$B$2:$B$20,1,0)),1,IF(OR(AND(CH14=1,N14&lt;&gt;"N"),AND(CH14=3,N14&lt;&gt;"B"),AND(CH14=2,LEFT(TRIM(N14),1)&lt;&gt;"I")),1,IF(OR(AND(CH14=0,N14="N"),AND(CH14=0,N14="B"),AND(CH14=0,LEFT(TRIM(N14),1)="I")),1,0))),"")</f>
        <v/>
      </c>
      <c r="DK14" s="23" t="str">
        <f t="shared" si="34"/>
        <v/>
      </c>
      <c r="DL14" s="23" t="str">
        <f>+IF(LEN($I14)&gt;5,IF(ISERROR(VLOOKUP(P14,'CODIGO PAGO'!$B$2:$B$20,1,0)),1,IF(OR(AND(CJ14=1,P14&lt;&gt;"N"),AND(CJ14=3,P14&lt;&gt;"B"),AND(CJ14=2,LEFT(TRIM(P14),1)&lt;&gt;"I")),1,IF(OR(AND(CJ14=0,P14="N"),AND(CJ14=0,P14="B"),AND(CJ14=0,LEFT(TRIM(P14),1)="I")),1,0))),"")</f>
        <v/>
      </c>
      <c r="DM14" s="23" t="str">
        <f t="shared" si="35"/>
        <v/>
      </c>
      <c r="DN14" s="23" t="str">
        <f>+IF(LEN($I14)&gt;5,IF(ISERROR(VLOOKUP(R14,'CODIGO PAGO'!$B$2:$B$20,1,0)),1,IF(OR(AND(CL14=1,R14&lt;&gt;"N"),AND(CL14=3,R14&lt;&gt;"B"),AND(CL14=2,LEFT(TRIM(R14),1)&lt;&gt;"I")),1,IF(OR(AND(CL14=0,R14="N"),AND(CL14=0,R14="B"),AND(CL14=0,LEFT(TRIM(R14),1)="I")),1,0))),"")</f>
        <v/>
      </c>
      <c r="DO14" s="23" t="str">
        <f t="shared" si="36"/>
        <v/>
      </c>
      <c r="DP14" s="23" t="str">
        <f>+IF(LEN($I14)&gt;5,IF(ISERROR(VLOOKUP(T14,'CODIGO PAGO'!$B$2:$B$20,1,0)),1,IF(OR(AND(CN14=1,T14&lt;&gt;"N"),AND(CN14=3,T14&lt;&gt;"B"),AND(CN14=2,LEFT(TRIM(T14),1)&lt;&gt;"I")),1,IF(OR(AND(CN14=0,T14="N"),AND(CN14=0,T14="B"),AND(CN14=0,LEFT(TRIM(T14),1)="I")),1,0))),"")</f>
        <v/>
      </c>
      <c r="DQ14" s="23" t="str">
        <f t="shared" si="37"/>
        <v/>
      </c>
      <c r="DR14" s="23" t="str">
        <f>+IF(LEN($I14)&gt;5,IF(ISERROR(VLOOKUP(V14,'CODIGO PAGO'!$B$2:$B$20,1,0)),1,IF(OR(AND(CP14=1,V14&lt;&gt;"N"),AND(CP14=3,V14&lt;&gt;"B"),AND(CP14=2,LEFT(TRIM(V14),1)&lt;&gt;"I")),1,IF(OR(AND(CP14=0,V14="N"),AND(CP14=0,V14="B"),AND(CP14=0,LEFT(TRIM(V14),1)="I")),1,0))),"")</f>
        <v/>
      </c>
      <c r="DS14" s="23" t="str">
        <f t="shared" si="38"/>
        <v/>
      </c>
      <c r="DT14" s="23" t="str">
        <f>+IF(LEN($I14)&gt;5,IF(ISERROR(VLOOKUP(X14,'CODIGO PAGO'!$B$2:$B$20,1,0)),1,IF(OR(AND(CR14=1,X14&lt;&gt;"N"),AND(CR14=3,X14&lt;&gt;"B"),AND(CR14=2,LEFT(TRIM(X14),1)&lt;&gt;"I")),1,IF(OR(AND(CR14=0,X14="N"),AND(CR14=0,X14="B"),AND(CR14=0,LEFT(TRIM(X14),1)="I")),1,0))),"")</f>
        <v/>
      </c>
      <c r="DU14" s="23" t="str">
        <f t="shared" si="39"/>
        <v/>
      </c>
      <c r="DV14" s="23" t="str">
        <f>+IF(LEN($I14)&gt;5,IF(ISERROR(VLOOKUP(Z14,'CODIGO PAGO'!$B$2:$B$20,1,0)),1,IF(OR(AND(CT14=1,Z14&lt;&gt;"N"),AND(CT14=3,Z14&lt;&gt;"B"),AND(CT14=2,LEFT(TRIM(Z14),1)&lt;&gt;"I")),1,IF(OR(AND(CT14=0,Z14="N"),AND(CT14=0,Z14="B"),AND(CT14=0,LEFT(TRIM(Z14),1)="I")),1,0))),"")</f>
        <v/>
      </c>
      <c r="DW14" s="23" t="str">
        <f t="shared" si="40"/>
        <v/>
      </c>
      <c r="DX14" s="23" t="str">
        <f>+IF(LEN($I14)&gt;5,IF(ISERROR(VLOOKUP(AB14,'CODIGO PAGO'!$B$2:$B$20,1,0)),1,IF(OR(AND(CV14=1,AB14&lt;&gt;"N"),AND(CV14=3,AB14&lt;&gt;"B"),AND(CV14=2,LEFT(TRIM(AB14),1)&lt;&gt;"I")),1,IF(OR(AND(CV14=0,AB14="N"),AND(CV14=0,AB14="B"),AND(CV14=0,LEFT(TRIM(AB14),1)="I")),1,0))),"")</f>
        <v/>
      </c>
      <c r="DY14" s="23" t="str">
        <f t="shared" si="41"/>
        <v/>
      </c>
      <c r="DZ14" s="23" t="str">
        <f>+IF(LEN($I14)&gt;5,IF(ISERROR(VLOOKUP(AD14,'CODIGO PAGO'!$B$2:$B$20,1,0)),1,IF(OR(AND(CX14=1,AD14&lt;&gt;"N"),AND(CX14=3,AD14&lt;&gt;"B"),AND(CX14=2,LEFT(TRIM(AD14),1)&lt;&gt;"I")),1,IF(OR(AND(CX14=0,AD14="N"),AND(CX14=0,AD14="B"),AND(CX14=0,LEFT(TRIM(AD14),1)="I")),1,0))),"")</f>
        <v/>
      </c>
      <c r="EA14" s="23" t="str">
        <f t="shared" si="42"/>
        <v/>
      </c>
      <c r="EB14" s="23" t="str">
        <f>+IF(LEN($I14)&gt;5,IF(ISERROR(VLOOKUP(AF14,'CODIGO PAGO'!$B$2:$B$20,1,0)),1,IF(OR(AND(CZ14=1,AF14&lt;&gt;"N"),AND(CZ14=3,AF14&lt;&gt;"B"),AND(CZ14=2,LEFT(TRIM(AF14),1)&lt;&gt;"I")),1,IF(OR(AND(CZ14=0,AF14="N"),AND(CZ14=0,AF14="B"),AND(CZ14=0,LEFT(TRIM(AF14),1)="I")),1,0))),"")</f>
        <v/>
      </c>
      <c r="EC14" s="23" t="str">
        <f t="shared" si="43"/>
        <v/>
      </c>
      <c r="ED14" s="23" t="str">
        <f>+IF(LEN($I14)&gt;5,IF(ISERROR(VLOOKUP(AH14,'CODIGO PAGO'!$B$2:$B$20,1,0)),1,IF(OR(AND(DB14=1,AH14&lt;&gt;"N"),AND(DB14=3,AH14&lt;&gt;"B"),AND(DB14=2,LEFT(TRIM(AH14),1)&lt;&gt;"I")),1,IF(OR(AND(DB14=0,AH14="N"),AND(DB14=0,AH14="B"),AND(DB14=0,LEFT(TRIM(AH14),1)="I")),1,0))),"")</f>
        <v/>
      </c>
      <c r="EE14" s="23" t="str">
        <f t="shared" si="44"/>
        <v/>
      </c>
      <c r="EF14" s="23" t="str">
        <f>+IF(LEN($I14)&gt;5,IF(ISERROR(VLOOKUP(AJ14,'CODIGO PAGO'!$B$2:$B$20,1,0)),1,IF(OR(AND(DD14=1,AJ14&lt;&gt;"N"),AND(DD14=3,AJ14&lt;&gt;"B"),AND(DD14=2,LEFT(TRIM(AJ14),1)&lt;&gt;"I")),1,IF(OR(AND(DD14=0,AJ14="N"),AND(DD14=0,AJ14="B"),AND(DD14=0,LEFT(TRIM(AJ14),1)="I")),1,0))),"")</f>
        <v/>
      </c>
      <c r="EG14" s="23" t="str">
        <f t="shared" si="45"/>
        <v/>
      </c>
      <c r="EH14" s="23" t="str">
        <f>+IF(LEN($I14)&gt;5,IF(ISERROR(VLOOKUP(AL14,'CODIGO PAGO'!$B$2:$B$20,1,0)),1,IF(OR(AND(DF14=1,AL14&lt;&gt;"N"),AND(DF14=3,AL14&lt;&gt;"B"),AND(DF14=2,LEFT(TRIM(AL14),1)&lt;&gt;"I")),1,IF(OR(AND(DF14=0,AL14="N"),AND(DF14=0,AL14="B"),AND(DF14=0,LEFT(TRIM(AL14),1)="I")),1,0))),"")</f>
        <v/>
      </c>
      <c r="EI14" s="23" t="str">
        <f t="shared" si="46"/>
        <v/>
      </c>
      <c r="EJ14" s="23" t="str">
        <f>+IF(LEN($I14)&gt;5,IF(ISERROR(VLOOKUP(AN14,'CODIGO PAGO'!$B$2:$B$20,1,0)),1,IF(OR(AND(DH14=1,AN14&lt;&gt;"N"),AND(DH14=3,AN14&lt;&gt;"B"),AND(DH14=2,LEFT(TRIM(AN14),1)&lt;&gt;"I")),1,IF(OR(AND(DH14=0,AN14="N"),AND(DH14=0,AN14="B"),AND(DH14=0,LEFT(TRIM(AN14),1)="I")),1,0))),"")</f>
        <v/>
      </c>
      <c r="EK14" s="23" t="str">
        <f t="shared" si="47"/>
        <v/>
      </c>
      <c r="EL14" s="24" t="str">
        <f t="shared" si="48"/>
        <v/>
      </c>
    </row>
    <row r="15" spans="1:142" s="25" customFormat="1">
      <c r="A15" s="15" t="str">
        <f t="shared" si="14"/>
        <v/>
      </c>
      <c r="B15" s="1" t="str">
        <f>+IF(LEN(I15)&gt;5,'CODIGO PAGO'!$B$28,"")</f>
        <v/>
      </c>
      <c r="C15" s="1" t="str">
        <f>+IF(LEN($I15)&gt;5,BD!D15,"")</f>
        <v/>
      </c>
      <c r="D15" s="168" t="str">
        <f>+IF(LEN($I15)&gt;5,BD!A15,"")</f>
        <v/>
      </c>
      <c r="E15" s="1" t="str">
        <f>+IF(LEN($I15)&gt;5,BD!B15,"")</f>
        <v/>
      </c>
      <c r="F15" s="1" t="str">
        <f>+IF(LEN($I15)&gt;5,BD!C15,"")</f>
        <v/>
      </c>
      <c r="G15" s="141"/>
      <c r="H15" s="141"/>
      <c r="I15" s="1" t="str">
        <f>+IF(LEN(BD!G15)&gt;5,BD!G15,"")</f>
        <v/>
      </c>
      <c r="J15" s="167" t="str">
        <f>+IF(LEN($I15)&gt;5,BD!E15,"")</f>
        <v/>
      </c>
      <c r="K15" s="6" t="str">
        <f t="shared" si="15"/>
        <v/>
      </c>
      <c r="L15" s="87" t="str">
        <f>+IF(LEN($I15)&gt;5,BD!H15,"")</f>
        <v/>
      </c>
      <c r="M15" s="40" t="str">
        <f t="shared" si="16"/>
        <v/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4" t="str">
        <f t="shared" si="17"/>
        <v/>
      </c>
      <c r="AQ15" s="5" t="str">
        <f t="shared" si="18"/>
        <v/>
      </c>
      <c r="AR15" s="91" t="str">
        <f t="shared" si="19"/>
        <v/>
      </c>
      <c r="AS15" s="5" t="str">
        <f t="shared" si="20"/>
        <v/>
      </c>
      <c r="AT15" s="91" t="str">
        <f t="shared" si="21"/>
        <v/>
      </c>
      <c r="AU15" s="4" t="str">
        <f t="shared" si="22"/>
        <v/>
      </c>
      <c r="AV15" s="4" t="str">
        <f t="shared" si="23"/>
        <v/>
      </c>
      <c r="AW15" s="4" t="str">
        <f t="shared" si="24"/>
        <v/>
      </c>
      <c r="AX15" s="4" t="str">
        <f t="shared" si="25"/>
        <v/>
      </c>
      <c r="AY15" s="88" t="str">
        <f t="shared" si="26"/>
        <v/>
      </c>
      <c r="AZ15" s="17" t="str">
        <f t="shared" si="27"/>
        <v/>
      </c>
      <c r="BA15" s="18" t="str">
        <f t="shared" si="28"/>
        <v/>
      </c>
      <c r="BB15" s="19" t="str">
        <f>+IF(LEN(I15)&gt;5,IF(INT(RIGHT(B15,1))=9,0.5*L15*AY15,INT(MID(B15,5,LEN(B15)-4))*L15)+IFERROR(VLOOKUP(I15,AJUSTES!$A$1:$I$50,9,0),0),"")</f>
        <v/>
      </c>
      <c r="BC15" s="12"/>
      <c r="BD15" s="19" t="str">
        <f t="shared" si="29"/>
        <v/>
      </c>
      <c r="BE15" s="18" t="str">
        <f t="shared" si="30"/>
        <v/>
      </c>
      <c r="BF15" s="139" t="str">
        <f t="shared" si="31"/>
        <v/>
      </c>
      <c r="BG15" s="106"/>
      <c r="BH15" s="139" t="str">
        <f t="shared" si="32"/>
        <v/>
      </c>
      <c r="BI15" s="41"/>
      <c r="BJ15" s="42"/>
      <c r="BK15" s="44"/>
      <c r="BL15" s="142"/>
      <c r="BM15" s="42"/>
      <c r="BN15" s="42"/>
      <c r="BO15" s="42"/>
      <c r="BP15" s="42"/>
      <c r="BQ15" s="42"/>
      <c r="BR15" s="42"/>
      <c r="BS15" s="143"/>
      <c r="BT15" s="37"/>
      <c r="BU15" s="12"/>
      <c r="BV15" s="12"/>
      <c r="BW15" s="12"/>
      <c r="BX15" s="12"/>
      <c r="BY15" s="12"/>
      <c r="BZ15" s="144"/>
      <c r="CA15" s="107" t="str">
        <f>+IF(LEN($I15)&gt;5,IF(BD!F15="N/A","",BD!F15),"")</f>
        <v/>
      </c>
      <c r="CB15" s="21"/>
      <c r="CC15" s="147"/>
      <c r="CD15" s="148"/>
      <c r="CE15" s="8" t="str">
        <f>+IF(LEN(I15)&gt;5,BD!M15,"")</f>
        <v/>
      </c>
      <c r="CF15" s="16" t="str">
        <f>+IF(LEN(I15)&gt;5,BD!N15,"")</f>
        <v/>
      </c>
      <c r="CG15" s="3" t="str">
        <f t="shared" si="33"/>
        <v/>
      </c>
      <c r="CH15" s="23" t="str">
        <f>+IF(AND(LEN($I15)&gt;5),IF(AND($J15&gt;N$1,$J15&lt;=$AO$1),1,IF((COUNTIFS(INCAPACIDADES!$C$1:$C$51,$I15,INCAPACIDADES!K$1:K$51,N$1))&gt;0,2,IF(VLOOKUP($C15,BD!$D$1:$F$501,3,0)&gt;N$1,0,3))),"")</f>
        <v/>
      </c>
      <c r="CI15" s="23" t="str">
        <f>+IF(AND(LEN($I15)&gt;5),IF(AND($J15&gt;O$1,$J15&lt;=$AO$1),1,IF((COUNTIFS(INCAPACIDADES!$C$1:$C$51,$I15,INCAPACIDADES!L$1:L$51,O$1))&gt;0,2,IF(VLOOKUP($C15,BD!$D$1:$F$501,3,0)&gt;O$1,0,3))),"")</f>
        <v/>
      </c>
      <c r="CJ15" s="23" t="str">
        <f>+IF(AND(LEN($I15)&gt;5),IF(AND($J15&gt;P$1,$J15&lt;=$AO$1),1,IF((COUNTIFS(INCAPACIDADES!$C$1:$C$51,$I15,INCAPACIDADES!M$1:M$51,P$1))&gt;0,2,IF(VLOOKUP($C15,BD!$D$1:$F$501,3,0)&gt;P$1,0,3))),"")</f>
        <v/>
      </c>
      <c r="CK15" s="23" t="str">
        <f>+IF(AND(LEN($I15)&gt;5),IF(AND($J15&gt;Q$1,$J15&lt;=$AO$1),1,IF((COUNTIFS(INCAPACIDADES!$C$1:$C$51,$I15,INCAPACIDADES!N$1:N$51,Q$1))&gt;0,2,IF(VLOOKUP($C15,BD!$D$1:$F$501,3,0)&gt;Q$1,0,3))),"")</f>
        <v/>
      </c>
      <c r="CL15" s="23" t="str">
        <f>+IF(AND(LEN($I15)&gt;5),IF(AND($J15&gt;R$1,$J15&lt;=$AO$1),1,IF((COUNTIFS(INCAPACIDADES!$C$1:$C$51,$I15,INCAPACIDADES!O$1:O$51,R$1))&gt;0,2,IF(VLOOKUP($C15,BD!$D$1:$F$501,3,0)&gt;R$1,0,3))),"")</f>
        <v/>
      </c>
      <c r="CM15" s="23" t="str">
        <f>+IF(AND(LEN($I15)&gt;5),IF(AND($J15&gt;S$1,$J15&lt;=$AO$1),1,IF((COUNTIFS(INCAPACIDADES!$C$1:$C$51,$I15,INCAPACIDADES!P$1:P$51,S$1))&gt;0,2,IF(VLOOKUP($C15,BD!$D$1:$F$501,3,0)&gt;S$1,0,3))),"")</f>
        <v/>
      </c>
      <c r="CN15" s="23" t="str">
        <f>+IF(AND(LEN($I15)&gt;5),IF(AND($J15&gt;T$1,$J15&lt;=$AO$1),1,IF((COUNTIFS(INCAPACIDADES!$C$1:$C$51,$I15,INCAPACIDADES!Q$1:Q$51,T$1))&gt;0,2,IF(VLOOKUP($C15,BD!$D$1:$F$501,3,0)&gt;T$1,0,3))),"")</f>
        <v/>
      </c>
      <c r="CO15" s="23" t="str">
        <f>+IF(AND(LEN($I15)&gt;5),IF(AND($J15&gt;U$1,$J15&lt;=$AO$1),1,IF((COUNTIFS(INCAPACIDADES!$C$1:$C$51,$I15,INCAPACIDADES!R$1:R$51,U$1))&gt;0,2,IF(VLOOKUP($C15,BD!$D$1:$F$501,3,0)&gt;U$1,0,3))),"")</f>
        <v/>
      </c>
      <c r="CP15" s="23" t="str">
        <f>+IF(AND(LEN($I15)&gt;5),IF(AND($J15&gt;V$1,$J15&lt;=$AO$1),1,IF((COUNTIFS(INCAPACIDADES!$C$1:$C$51,$I15,INCAPACIDADES!S$1:S$51,V$1))&gt;0,2,IF(VLOOKUP($C15,BD!$D$1:$F$501,3,0)&gt;V$1,0,3))),"")</f>
        <v/>
      </c>
      <c r="CQ15" s="23" t="str">
        <f>+IF(AND(LEN($I15)&gt;5),IF(AND($J15&gt;W$1,$J15&lt;=$AO$1),1,IF((COUNTIFS(INCAPACIDADES!$C$1:$C$51,$I15,INCAPACIDADES!T$1:T$51,W$1))&gt;0,2,IF(VLOOKUP($C15,BD!$D$1:$F$501,3,0)&gt;W$1,0,3))),"")</f>
        <v/>
      </c>
      <c r="CR15" s="23" t="str">
        <f>+IF(AND(LEN($I15)&gt;5),IF(AND($J15&gt;X$1,$J15&lt;=$AO$1),1,IF((COUNTIFS(INCAPACIDADES!$C$1:$C$51,$I15,INCAPACIDADES!U$1:U$51,X$1))&gt;0,2,IF(VLOOKUP($C15,BD!$D$1:$F$501,3,0)&gt;X$1,0,3))),"")</f>
        <v/>
      </c>
      <c r="CS15" s="23" t="str">
        <f>+IF(AND(LEN($I15)&gt;5),IF(AND($J15&gt;Y$1,$J15&lt;=$AO$1),1,IF((COUNTIFS(INCAPACIDADES!$C$1:$C$51,$I15,INCAPACIDADES!V$1:V$51,Y$1))&gt;0,2,IF(VLOOKUP($C15,BD!$D$1:$F$501,3,0)&gt;Y$1,0,3))),"")</f>
        <v/>
      </c>
      <c r="CT15" s="23" t="str">
        <f>+IF(AND(LEN($I15)&gt;5),IF(AND($J15&gt;Z$1,$J15&lt;=$AO$1),1,IF((COUNTIFS(INCAPACIDADES!$C$1:$C$51,$I15,INCAPACIDADES!W$1:W$51,Z$1))&gt;0,2,IF(VLOOKUP($C15,BD!$D$1:$F$501,3,0)&gt;Z$1,0,3))),"")</f>
        <v/>
      </c>
      <c r="CU15" s="23" t="str">
        <f>+IF(AND(LEN($I15)&gt;5),IF(AND($J15&gt;AA$1,$J15&lt;=$AO$1),1,IF((COUNTIFS(INCAPACIDADES!$C$1:$C$51,$I15,INCAPACIDADES!X$1:X$51,AA$1))&gt;0,2,IF(VLOOKUP($C15,BD!$D$1:$F$501,3,0)&gt;AA$1,0,3))),"")</f>
        <v/>
      </c>
      <c r="CV15" s="23" t="str">
        <f>+IF(AND(LEN($I15)&gt;5),IF(AND($J15&gt;AB$1,$J15&lt;=$AO$1),1,IF((COUNTIFS(INCAPACIDADES!$C$1:$C$51,$I15,INCAPACIDADES!Y$1:Y$51,AB$1))&gt;0,2,IF(VLOOKUP($C15,BD!$D$1:$F$501,3,0)&gt;AB$1,0,3))),"")</f>
        <v/>
      </c>
      <c r="CW15" s="23" t="str">
        <f>+IF(AND(LEN($I15)&gt;5),IF(AND($J15&gt;AC$1,$J15&lt;=$AO$1),1,IF((COUNTIFS(INCAPACIDADES!$C$1:$C$51,$I15,INCAPACIDADES!Z$1:Z$51,AC$1))&gt;0,2,IF(VLOOKUP($C15,BD!$D$1:$F$501,3,0)&gt;AC$1,0,3))),"")</f>
        <v/>
      </c>
      <c r="CX15" s="23" t="str">
        <f>+IF(AND(LEN($I15)&gt;5),IF(AND($J15&gt;AD$1,$J15&lt;=$AO$1),1,IF((COUNTIFS(INCAPACIDADES!$C$1:$C$51,$I15,INCAPACIDADES!AA$1:AA$51,AD$1))&gt;0,2,IF(VLOOKUP($C15,BD!$D$1:$F$501,3,0)&gt;AD$1,0,3))),"")</f>
        <v/>
      </c>
      <c r="CY15" s="23" t="str">
        <f>+IF(AND(LEN($I15)&gt;5),IF(AND($J15&gt;AE$1,$J15&lt;=$AO$1),1,IF((COUNTIFS(INCAPACIDADES!$C$1:$C$51,$I15,INCAPACIDADES!AB$1:AB$51,AE$1))&gt;0,2,IF(VLOOKUP($C15,BD!$D$1:$F$501,3,0)&gt;AE$1,0,3))),"")</f>
        <v/>
      </c>
      <c r="CZ15" s="23" t="str">
        <f>+IF(AND(LEN($I15)&gt;5),IF(AND($J15&gt;AF$1,$J15&lt;=$AO$1),1,IF((COUNTIFS(INCAPACIDADES!$C$1:$C$51,$I15,INCAPACIDADES!AC$1:AC$51,AF$1))&gt;0,2,IF(VLOOKUP($C15,BD!$D$1:$F$501,3,0)&gt;AF$1,0,3))),"")</f>
        <v/>
      </c>
      <c r="DA15" s="23" t="str">
        <f>+IF(AND(LEN($I15)&gt;5),IF(AND($J15&gt;AG$1,$J15&lt;=$AO$1),1,IF((COUNTIFS(INCAPACIDADES!$C$1:$C$51,$I15,INCAPACIDADES!AD$1:AD$51,AG$1))&gt;0,2,IF(VLOOKUP($C15,BD!$D$1:$F$501,3,0)&gt;AG$1,0,3))),"")</f>
        <v/>
      </c>
      <c r="DB15" s="23" t="str">
        <f>+IF(AND(LEN($I15)&gt;5),IF(AND($J15&gt;AH$1,$J15&lt;=$AO$1),1,IF((COUNTIFS(INCAPACIDADES!$C$1:$C$51,$I15,INCAPACIDADES!AE$1:AE$51,AH$1))&gt;0,2,IF(VLOOKUP($C15,BD!$D$1:$F$501,3,0)&gt;AH$1,0,3))),"")</f>
        <v/>
      </c>
      <c r="DC15" s="23" t="str">
        <f>+IF(AND(LEN($I15)&gt;5),IF(AND($J15&gt;AI$1,$J15&lt;=$AO$1),1,IF((COUNTIFS(INCAPACIDADES!$C$1:$C$51,$I15,INCAPACIDADES!AF$1:AF$51,AI$1))&gt;0,2,IF(VLOOKUP($C15,BD!$D$1:$F$501,3,0)&gt;AI$1,0,3))),"")</f>
        <v/>
      </c>
      <c r="DD15" s="23" t="str">
        <f>+IF(AND(LEN($I15)&gt;5),IF(AND($J15&gt;AJ$1,$J15&lt;=$AO$1),1,IF((COUNTIFS(INCAPACIDADES!$C$1:$C$51,$I15,INCAPACIDADES!AG$1:AG$51,AJ$1))&gt;0,2,IF(VLOOKUP($C15,BD!$D$1:$F$501,3,0)&gt;AJ$1,0,3))),"")</f>
        <v/>
      </c>
      <c r="DE15" s="23" t="str">
        <f>+IF(AND(LEN($I15)&gt;5),IF(AND($J15&gt;AK$1,$J15&lt;=$AO$1),1,IF((COUNTIFS(INCAPACIDADES!$C$1:$C$51,$I15,INCAPACIDADES!AH$1:AH$51,AK$1))&gt;0,2,IF(VLOOKUP($C15,BD!$D$1:$F$501,3,0)&gt;AK$1,0,3))),"")</f>
        <v/>
      </c>
      <c r="DF15" s="23" t="str">
        <f>+IF(AND(LEN($I15)&gt;5),IF(AND($J15&gt;AL$1,$J15&lt;=$AO$1),1,IF((COUNTIFS(INCAPACIDADES!$C$1:$C$51,$I15,INCAPACIDADES!AI$1:AI$51,AL$1))&gt;0,2,IF(VLOOKUP($C15,BD!$D$1:$F$501,3,0)&gt;AL$1,0,3))),"")</f>
        <v/>
      </c>
      <c r="DG15" s="23" t="str">
        <f>+IF(AND(LEN($I15)&gt;5),IF(AND($J15&gt;AM$1,$J15&lt;=$AO$1),1,IF((COUNTIFS(INCAPACIDADES!$C$1:$C$51,$I15,INCAPACIDADES!AJ$1:AJ$51,AM$1))&gt;0,2,IF(VLOOKUP($C15,BD!$D$1:$F$501,3,0)&gt;AM$1,0,3))),"")</f>
        <v/>
      </c>
      <c r="DH15" s="23" t="str">
        <f>+IF(AND(LEN($I15)&gt;5),IF(AND($J15&gt;AN$1,$J15&lt;=$AO$1),1,IF((COUNTIFS(INCAPACIDADES!$C$1:$C$51,$I15,INCAPACIDADES!AK$1:AK$51,AN$1))&gt;0,2,IF(VLOOKUP($C15,BD!$D$1:$F$501,3,0)&gt;AN$1,0,3))),"")</f>
        <v/>
      </c>
      <c r="DI15" s="23" t="str">
        <f>+IF(AND(LEN($I15)&gt;5),IF(AND($J15&gt;AO$1,$J15&lt;=$AO$1),1,IF((COUNTIFS(INCAPACIDADES!$C$1:$C$51,$I15,INCAPACIDADES!AL$1:AL$51,AO$1))&gt;0,2,IF(VLOOKUP($C15,BD!$D$1:$F$501,3,0)&gt;AO$1,0,3))),"")</f>
        <v/>
      </c>
      <c r="DJ15" s="23" t="str">
        <f>+IF(LEN($I15)&gt;5,IF(ISERROR(VLOOKUP(N15,'CODIGO PAGO'!$B$2:$B$20,1,0)),1,IF(OR(AND(CH15=1,N15&lt;&gt;"N"),AND(CH15=3,N15&lt;&gt;"B"),AND(CH15=2,LEFT(TRIM(N15),1)&lt;&gt;"I")),1,IF(OR(AND(CH15=0,N15="N"),AND(CH15=0,N15="B"),AND(CH15=0,LEFT(TRIM(N15),1)="I")),1,0))),"")</f>
        <v/>
      </c>
      <c r="DK15" s="23" t="str">
        <f t="shared" si="34"/>
        <v/>
      </c>
      <c r="DL15" s="23" t="str">
        <f>+IF(LEN($I15)&gt;5,IF(ISERROR(VLOOKUP(P15,'CODIGO PAGO'!$B$2:$B$20,1,0)),1,IF(OR(AND(CJ15=1,P15&lt;&gt;"N"),AND(CJ15=3,P15&lt;&gt;"B"),AND(CJ15=2,LEFT(TRIM(P15),1)&lt;&gt;"I")),1,IF(OR(AND(CJ15=0,P15="N"),AND(CJ15=0,P15="B"),AND(CJ15=0,LEFT(TRIM(P15),1)="I")),1,0))),"")</f>
        <v/>
      </c>
      <c r="DM15" s="23" t="str">
        <f t="shared" si="35"/>
        <v/>
      </c>
      <c r="DN15" s="23" t="str">
        <f>+IF(LEN($I15)&gt;5,IF(ISERROR(VLOOKUP(R15,'CODIGO PAGO'!$B$2:$B$20,1,0)),1,IF(OR(AND(CL15=1,R15&lt;&gt;"N"),AND(CL15=3,R15&lt;&gt;"B"),AND(CL15=2,LEFT(TRIM(R15),1)&lt;&gt;"I")),1,IF(OR(AND(CL15=0,R15="N"),AND(CL15=0,R15="B"),AND(CL15=0,LEFT(TRIM(R15),1)="I")),1,0))),"")</f>
        <v/>
      </c>
      <c r="DO15" s="23" t="str">
        <f t="shared" si="36"/>
        <v/>
      </c>
      <c r="DP15" s="23" t="str">
        <f>+IF(LEN($I15)&gt;5,IF(ISERROR(VLOOKUP(T15,'CODIGO PAGO'!$B$2:$B$20,1,0)),1,IF(OR(AND(CN15=1,T15&lt;&gt;"N"),AND(CN15=3,T15&lt;&gt;"B"),AND(CN15=2,LEFT(TRIM(T15),1)&lt;&gt;"I")),1,IF(OR(AND(CN15=0,T15="N"),AND(CN15=0,T15="B"),AND(CN15=0,LEFT(TRIM(T15),1)="I")),1,0))),"")</f>
        <v/>
      </c>
      <c r="DQ15" s="23" t="str">
        <f t="shared" si="37"/>
        <v/>
      </c>
      <c r="DR15" s="23" t="str">
        <f>+IF(LEN($I15)&gt;5,IF(ISERROR(VLOOKUP(V15,'CODIGO PAGO'!$B$2:$B$20,1,0)),1,IF(OR(AND(CP15=1,V15&lt;&gt;"N"),AND(CP15=3,V15&lt;&gt;"B"),AND(CP15=2,LEFT(TRIM(V15),1)&lt;&gt;"I")),1,IF(OR(AND(CP15=0,V15="N"),AND(CP15=0,V15="B"),AND(CP15=0,LEFT(TRIM(V15),1)="I")),1,0))),"")</f>
        <v/>
      </c>
      <c r="DS15" s="23" t="str">
        <f t="shared" si="38"/>
        <v/>
      </c>
      <c r="DT15" s="23" t="str">
        <f>+IF(LEN($I15)&gt;5,IF(ISERROR(VLOOKUP(X15,'CODIGO PAGO'!$B$2:$B$20,1,0)),1,IF(OR(AND(CR15=1,X15&lt;&gt;"N"),AND(CR15=3,X15&lt;&gt;"B"),AND(CR15=2,LEFT(TRIM(X15),1)&lt;&gt;"I")),1,IF(OR(AND(CR15=0,X15="N"),AND(CR15=0,X15="B"),AND(CR15=0,LEFT(TRIM(X15),1)="I")),1,0))),"")</f>
        <v/>
      </c>
      <c r="DU15" s="23" t="str">
        <f t="shared" si="39"/>
        <v/>
      </c>
      <c r="DV15" s="23" t="str">
        <f>+IF(LEN($I15)&gt;5,IF(ISERROR(VLOOKUP(Z15,'CODIGO PAGO'!$B$2:$B$20,1,0)),1,IF(OR(AND(CT15=1,Z15&lt;&gt;"N"),AND(CT15=3,Z15&lt;&gt;"B"),AND(CT15=2,LEFT(TRIM(Z15),1)&lt;&gt;"I")),1,IF(OR(AND(CT15=0,Z15="N"),AND(CT15=0,Z15="B"),AND(CT15=0,LEFT(TRIM(Z15),1)="I")),1,0))),"")</f>
        <v/>
      </c>
      <c r="DW15" s="23" t="str">
        <f t="shared" si="40"/>
        <v/>
      </c>
      <c r="DX15" s="23" t="str">
        <f>+IF(LEN($I15)&gt;5,IF(ISERROR(VLOOKUP(AB15,'CODIGO PAGO'!$B$2:$B$20,1,0)),1,IF(OR(AND(CV15=1,AB15&lt;&gt;"N"),AND(CV15=3,AB15&lt;&gt;"B"),AND(CV15=2,LEFT(TRIM(AB15),1)&lt;&gt;"I")),1,IF(OR(AND(CV15=0,AB15="N"),AND(CV15=0,AB15="B"),AND(CV15=0,LEFT(TRIM(AB15),1)="I")),1,0))),"")</f>
        <v/>
      </c>
      <c r="DY15" s="23" t="str">
        <f t="shared" si="41"/>
        <v/>
      </c>
      <c r="DZ15" s="23" t="str">
        <f>+IF(LEN($I15)&gt;5,IF(ISERROR(VLOOKUP(AD15,'CODIGO PAGO'!$B$2:$B$20,1,0)),1,IF(OR(AND(CX15=1,AD15&lt;&gt;"N"),AND(CX15=3,AD15&lt;&gt;"B"),AND(CX15=2,LEFT(TRIM(AD15),1)&lt;&gt;"I")),1,IF(OR(AND(CX15=0,AD15="N"),AND(CX15=0,AD15="B"),AND(CX15=0,LEFT(TRIM(AD15),1)="I")),1,0))),"")</f>
        <v/>
      </c>
      <c r="EA15" s="23" t="str">
        <f t="shared" si="42"/>
        <v/>
      </c>
      <c r="EB15" s="23" t="str">
        <f>+IF(LEN($I15)&gt;5,IF(ISERROR(VLOOKUP(AF15,'CODIGO PAGO'!$B$2:$B$20,1,0)),1,IF(OR(AND(CZ15=1,AF15&lt;&gt;"N"),AND(CZ15=3,AF15&lt;&gt;"B"),AND(CZ15=2,LEFT(TRIM(AF15),1)&lt;&gt;"I")),1,IF(OR(AND(CZ15=0,AF15="N"),AND(CZ15=0,AF15="B"),AND(CZ15=0,LEFT(TRIM(AF15),1)="I")),1,0))),"")</f>
        <v/>
      </c>
      <c r="EC15" s="23" t="str">
        <f t="shared" si="43"/>
        <v/>
      </c>
      <c r="ED15" s="23" t="str">
        <f>+IF(LEN($I15)&gt;5,IF(ISERROR(VLOOKUP(AH15,'CODIGO PAGO'!$B$2:$B$20,1,0)),1,IF(OR(AND(DB15=1,AH15&lt;&gt;"N"),AND(DB15=3,AH15&lt;&gt;"B"),AND(DB15=2,LEFT(TRIM(AH15),1)&lt;&gt;"I")),1,IF(OR(AND(DB15=0,AH15="N"),AND(DB15=0,AH15="B"),AND(DB15=0,LEFT(TRIM(AH15),1)="I")),1,0))),"")</f>
        <v/>
      </c>
      <c r="EE15" s="23" t="str">
        <f t="shared" si="44"/>
        <v/>
      </c>
      <c r="EF15" s="23" t="str">
        <f>+IF(LEN($I15)&gt;5,IF(ISERROR(VLOOKUP(AJ15,'CODIGO PAGO'!$B$2:$B$20,1,0)),1,IF(OR(AND(DD15=1,AJ15&lt;&gt;"N"),AND(DD15=3,AJ15&lt;&gt;"B"),AND(DD15=2,LEFT(TRIM(AJ15),1)&lt;&gt;"I")),1,IF(OR(AND(DD15=0,AJ15="N"),AND(DD15=0,AJ15="B"),AND(DD15=0,LEFT(TRIM(AJ15),1)="I")),1,0))),"")</f>
        <v/>
      </c>
      <c r="EG15" s="23" t="str">
        <f t="shared" si="45"/>
        <v/>
      </c>
      <c r="EH15" s="23" t="str">
        <f>+IF(LEN($I15)&gt;5,IF(ISERROR(VLOOKUP(AL15,'CODIGO PAGO'!$B$2:$B$20,1,0)),1,IF(OR(AND(DF15=1,AL15&lt;&gt;"N"),AND(DF15=3,AL15&lt;&gt;"B"),AND(DF15=2,LEFT(TRIM(AL15),1)&lt;&gt;"I")),1,IF(OR(AND(DF15=0,AL15="N"),AND(DF15=0,AL15="B"),AND(DF15=0,LEFT(TRIM(AL15),1)="I")),1,0))),"")</f>
        <v/>
      </c>
      <c r="EI15" s="23" t="str">
        <f t="shared" si="46"/>
        <v/>
      </c>
      <c r="EJ15" s="23" t="str">
        <f>+IF(LEN($I15)&gt;5,IF(ISERROR(VLOOKUP(AN15,'CODIGO PAGO'!$B$2:$B$20,1,0)),1,IF(OR(AND(DH15=1,AN15&lt;&gt;"N"),AND(DH15=3,AN15&lt;&gt;"B"),AND(DH15=2,LEFT(TRIM(AN15),1)&lt;&gt;"I")),1,IF(OR(AND(DH15=0,AN15="N"),AND(DH15=0,AN15="B"),AND(DH15=0,LEFT(TRIM(AN15),1)="I")),1,0))),"")</f>
        <v/>
      </c>
      <c r="EK15" s="23" t="str">
        <f t="shared" si="47"/>
        <v/>
      </c>
      <c r="EL15" s="24" t="str">
        <f t="shared" si="48"/>
        <v/>
      </c>
    </row>
    <row r="16" spans="1:142" s="25" customFormat="1">
      <c r="A16" s="15" t="str">
        <f t="shared" si="14"/>
        <v/>
      </c>
      <c r="B16" s="1" t="str">
        <f>+IF(LEN(I16)&gt;5,'CODIGO PAGO'!$B$28,"")</f>
        <v/>
      </c>
      <c r="C16" s="1" t="str">
        <f>+IF(LEN($I16)&gt;5,BD!D16,"")</f>
        <v/>
      </c>
      <c r="D16" s="168" t="str">
        <f>+IF(LEN($I16)&gt;5,BD!A16,"")</f>
        <v/>
      </c>
      <c r="E16" s="1" t="str">
        <f>+IF(LEN($I16)&gt;5,BD!B16,"")</f>
        <v/>
      </c>
      <c r="F16" s="1" t="str">
        <f>+IF(LEN($I16)&gt;5,BD!C16,"")</f>
        <v/>
      </c>
      <c r="G16" s="141"/>
      <c r="H16" s="141"/>
      <c r="I16" s="1" t="str">
        <f>+IF(LEN(BD!G16)&gt;5,BD!G16,"")</f>
        <v/>
      </c>
      <c r="J16" s="167" t="str">
        <f>+IF(LEN($I16)&gt;5,BD!E16,"")</f>
        <v/>
      </c>
      <c r="K16" s="6" t="str">
        <f t="shared" si="15"/>
        <v/>
      </c>
      <c r="L16" s="87" t="str">
        <f>+IF(LEN($I16)&gt;5,BD!H16,"")</f>
        <v/>
      </c>
      <c r="M16" s="40" t="str">
        <f t="shared" si="16"/>
        <v/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4" t="str">
        <f t="shared" si="17"/>
        <v/>
      </c>
      <c r="AQ16" s="5" t="str">
        <f t="shared" si="18"/>
        <v/>
      </c>
      <c r="AR16" s="91" t="str">
        <f t="shared" si="19"/>
        <v/>
      </c>
      <c r="AS16" s="5" t="str">
        <f t="shared" si="20"/>
        <v/>
      </c>
      <c r="AT16" s="91" t="str">
        <f t="shared" si="21"/>
        <v/>
      </c>
      <c r="AU16" s="4" t="str">
        <f t="shared" si="22"/>
        <v/>
      </c>
      <c r="AV16" s="4" t="str">
        <f t="shared" si="23"/>
        <v/>
      </c>
      <c r="AW16" s="4" t="str">
        <f t="shared" si="24"/>
        <v/>
      </c>
      <c r="AX16" s="4" t="str">
        <f t="shared" si="25"/>
        <v/>
      </c>
      <c r="AY16" s="88" t="str">
        <f t="shared" si="26"/>
        <v/>
      </c>
      <c r="AZ16" s="17" t="str">
        <f t="shared" si="27"/>
        <v/>
      </c>
      <c r="BA16" s="18" t="str">
        <f t="shared" si="28"/>
        <v/>
      </c>
      <c r="BB16" s="19" t="str">
        <f>+IF(LEN(I16)&gt;5,IF(INT(RIGHT(B16,1))=9,0.5*L16*AY16,INT(MID(B16,5,LEN(B16)-4))*L16)+IFERROR(VLOOKUP(I16,AJUSTES!$A$1:$I$50,9,0),0),"")</f>
        <v/>
      </c>
      <c r="BC16" s="12"/>
      <c r="BD16" s="19" t="str">
        <f t="shared" si="29"/>
        <v/>
      </c>
      <c r="BE16" s="18" t="str">
        <f t="shared" si="30"/>
        <v/>
      </c>
      <c r="BF16" s="139" t="str">
        <f t="shared" si="31"/>
        <v/>
      </c>
      <c r="BG16" s="106"/>
      <c r="BH16" s="139" t="str">
        <f t="shared" si="32"/>
        <v/>
      </c>
      <c r="BI16" s="41"/>
      <c r="BJ16" s="42"/>
      <c r="BK16" s="44"/>
      <c r="BL16" s="142"/>
      <c r="BM16" s="42"/>
      <c r="BN16" s="42"/>
      <c r="BO16" s="42"/>
      <c r="BP16" s="42"/>
      <c r="BQ16" s="42"/>
      <c r="BR16" s="42"/>
      <c r="BS16" s="143"/>
      <c r="BT16" s="37"/>
      <c r="BU16" s="12"/>
      <c r="BV16" s="12"/>
      <c r="BW16" s="12"/>
      <c r="BX16" s="12"/>
      <c r="BY16" s="12"/>
      <c r="BZ16" s="144"/>
      <c r="CA16" s="107" t="str">
        <f>+IF(LEN($I16)&gt;5,IF(BD!F16="N/A","",BD!F16),"")</f>
        <v/>
      </c>
      <c r="CB16" s="21"/>
      <c r="CC16" s="147"/>
      <c r="CD16" s="148"/>
      <c r="CE16" s="8" t="str">
        <f>+IF(LEN(I16)&gt;5,BD!M16,"")</f>
        <v/>
      </c>
      <c r="CF16" s="16" t="str">
        <f>+IF(LEN(I16)&gt;5,BD!N16,"")</f>
        <v/>
      </c>
      <c r="CG16" s="3" t="str">
        <f t="shared" si="33"/>
        <v/>
      </c>
      <c r="CH16" s="23" t="str">
        <f>+IF(AND(LEN($I16)&gt;5),IF(AND($J16&gt;N$1,$J16&lt;=$AO$1),1,IF((COUNTIFS(INCAPACIDADES!$C$1:$C$51,$I16,INCAPACIDADES!K$1:K$51,N$1))&gt;0,2,IF(VLOOKUP($C16,BD!$D$1:$F$501,3,0)&gt;N$1,0,3))),"")</f>
        <v/>
      </c>
      <c r="CI16" s="23" t="str">
        <f>+IF(AND(LEN($I16)&gt;5),IF(AND($J16&gt;O$1,$J16&lt;=$AO$1),1,IF((COUNTIFS(INCAPACIDADES!$C$1:$C$51,$I16,INCAPACIDADES!L$1:L$51,O$1))&gt;0,2,IF(VLOOKUP($C16,BD!$D$1:$F$501,3,0)&gt;O$1,0,3))),"")</f>
        <v/>
      </c>
      <c r="CJ16" s="23" t="str">
        <f>+IF(AND(LEN($I16)&gt;5),IF(AND($J16&gt;P$1,$J16&lt;=$AO$1),1,IF((COUNTIFS(INCAPACIDADES!$C$1:$C$51,$I16,INCAPACIDADES!M$1:M$51,P$1))&gt;0,2,IF(VLOOKUP($C16,BD!$D$1:$F$501,3,0)&gt;P$1,0,3))),"")</f>
        <v/>
      </c>
      <c r="CK16" s="23" t="str">
        <f>+IF(AND(LEN($I16)&gt;5),IF(AND($J16&gt;Q$1,$J16&lt;=$AO$1),1,IF((COUNTIFS(INCAPACIDADES!$C$1:$C$51,$I16,INCAPACIDADES!N$1:N$51,Q$1))&gt;0,2,IF(VLOOKUP($C16,BD!$D$1:$F$501,3,0)&gt;Q$1,0,3))),"")</f>
        <v/>
      </c>
      <c r="CL16" s="23" t="str">
        <f>+IF(AND(LEN($I16)&gt;5),IF(AND($J16&gt;R$1,$J16&lt;=$AO$1),1,IF((COUNTIFS(INCAPACIDADES!$C$1:$C$51,$I16,INCAPACIDADES!O$1:O$51,R$1))&gt;0,2,IF(VLOOKUP($C16,BD!$D$1:$F$501,3,0)&gt;R$1,0,3))),"")</f>
        <v/>
      </c>
      <c r="CM16" s="23" t="str">
        <f>+IF(AND(LEN($I16)&gt;5),IF(AND($J16&gt;S$1,$J16&lt;=$AO$1),1,IF((COUNTIFS(INCAPACIDADES!$C$1:$C$51,$I16,INCAPACIDADES!P$1:P$51,S$1))&gt;0,2,IF(VLOOKUP($C16,BD!$D$1:$F$501,3,0)&gt;S$1,0,3))),"")</f>
        <v/>
      </c>
      <c r="CN16" s="23" t="str">
        <f>+IF(AND(LEN($I16)&gt;5),IF(AND($J16&gt;T$1,$J16&lt;=$AO$1),1,IF((COUNTIFS(INCAPACIDADES!$C$1:$C$51,$I16,INCAPACIDADES!Q$1:Q$51,T$1))&gt;0,2,IF(VLOOKUP($C16,BD!$D$1:$F$501,3,0)&gt;T$1,0,3))),"")</f>
        <v/>
      </c>
      <c r="CO16" s="23" t="str">
        <f>+IF(AND(LEN($I16)&gt;5),IF(AND($J16&gt;U$1,$J16&lt;=$AO$1),1,IF((COUNTIFS(INCAPACIDADES!$C$1:$C$51,$I16,INCAPACIDADES!R$1:R$51,U$1))&gt;0,2,IF(VLOOKUP($C16,BD!$D$1:$F$501,3,0)&gt;U$1,0,3))),"")</f>
        <v/>
      </c>
      <c r="CP16" s="23" t="str">
        <f>+IF(AND(LEN($I16)&gt;5),IF(AND($J16&gt;V$1,$J16&lt;=$AO$1),1,IF((COUNTIFS(INCAPACIDADES!$C$1:$C$51,$I16,INCAPACIDADES!S$1:S$51,V$1))&gt;0,2,IF(VLOOKUP($C16,BD!$D$1:$F$501,3,0)&gt;V$1,0,3))),"")</f>
        <v/>
      </c>
      <c r="CQ16" s="23" t="str">
        <f>+IF(AND(LEN($I16)&gt;5),IF(AND($J16&gt;W$1,$J16&lt;=$AO$1),1,IF((COUNTIFS(INCAPACIDADES!$C$1:$C$51,$I16,INCAPACIDADES!T$1:T$51,W$1))&gt;0,2,IF(VLOOKUP($C16,BD!$D$1:$F$501,3,0)&gt;W$1,0,3))),"")</f>
        <v/>
      </c>
      <c r="CR16" s="23" t="str">
        <f>+IF(AND(LEN($I16)&gt;5),IF(AND($J16&gt;X$1,$J16&lt;=$AO$1),1,IF((COUNTIFS(INCAPACIDADES!$C$1:$C$51,$I16,INCAPACIDADES!U$1:U$51,X$1))&gt;0,2,IF(VLOOKUP($C16,BD!$D$1:$F$501,3,0)&gt;X$1,0,3))),"")</f>
        <v/>
      </c>
      <c r="CS16" s="23" t="str">
        <f>+IF(AND(LEN($I16)&gt;5),IF(AND($J16&gt;Y$1,$J16&lt;=$AO$1),1,IF((COUNTIFS(INCAPACIDADES!$C$1:$C$51,$I16,INCAPACIDADES!V$1:V$51,Y$1))&gt;0,2,IF(VLOOKUP($C16,BD!$D$1:$F$501,3,0)&gt;Y$1,0,3))),"")</f>
        <v/>
      </c>
      <c r="CT16" s="23" t="str">
        <f>+IF(AND(LEN($I16)&gt;5),IF(AND($J16&gt;Z$1,$J16&lt;=$AO$1),1,IF((COUNTIFS(INCAPACIDADES!$C$1:$C$51,$I16,INCAPACIDADES!W$1:W$51,Z$1))&gt;0,2,IF(VLOOKUP($C16,BD!$D$1:$F$501,3,0)&gt;Z$1,0,3))),"")</f>
        <v/>
      </c>
      <c r="CU16" s="23" t="str">
        <f>+IF(AND(LEN($I16)&gt;5),IF(AND($J16&gt;AA$1,$J16&lt;=$AO$1),1,IF((COUNTIFS(INCAPACIDADES!$C$1:$C$51,$I16,INCAPACIDADES!X$1:X$51,AA$1))&gt;0,2,IF(VLOOKUP($C16,BD!$D$1:$F$501,3,0)&gt;AA$1,0,3))),"")</f>
        <v/>
      </c>
      <c r="CV16" s="23" t="str">
        <f>+IF(AND(LEN($I16)&gt;5),IF(AND($J16&gt;AB$1,$J16&lt;=$AO$1),1,IF((COUNTIFS(INCAPACIDADES!$C$1:$C$51,$I16,INCAPACIDADES!Y$1:Y$51,AB$1))&gt;0,2,IF(VLOOKUP($C16,BD!$D$1:$F$501,3,0)&gt;AB$1,0,3))),"")</f>
        <v/>
      </c>
      <c r="CW16" s="23" t="str">
        <f>+IF(AND(LEN($I16)&gt;5),IF(AND($J16&gt;AC$1,$J16&lt;=$AO$1),1,IF((COUNTIFS(INCAPACIDADES!$C$1:$C$51,$I16,INCAPACIDADES!Z$1:Z$51,AC$1))&gt;0,2,IF(VLOOKUP($C16,BD!$D$1:$F$501,3,0)&gt;AC$1,0,3))),"")</f>
        <v/>
      </c>
      <c r="CX16" s="23" t="str">
        <f>+IF(AND(LEN($I16)&gt;5),IF(AND($J16&gt;AD$1,$J16&lt;=$AO$1),1,IF((COUNTIFS(INCAPACIDADES!$C$1:$C$51,$I16,INCAPACIDADES!AA$1:AA$51,AD$1))&gt;0,2,IF(VLOOKUP($C16,BD!$D$1:$F$501,3,0)&gt;AD$1,0,3))),"")</f>
        <v/>
      </c>
      <c r="CY16" s="23" t="str">
        <f>+IF(AND(LEN($I16)&gt;5),IF(AND($J16&gt;AE$1,$J16&lt;=$AO$1),1,IF((COUNTIFS(INCAPACIDADES!$C$1:$C$51,$I16,INCAPACIDADES!AB$1:AB$51,AE$1))&gt;0,2,IF(VLOOKUP($C16,BD!$D$1:$F$501,3,0)&gt;AE$1,0,3))),"")</f>
        <v/>
      </c>
      <c r="CZ16" s="23" t="str">
        <f>+IF(AND(LEN($I16)&gt;5),IF(AND($J16&gt;AF$1,$J16&lt;=$AO$1),1,IF((COUNTIFS(INCAPACIDADES!$C$1:$C$51,$I16,INCAPACIDADES!AC$1:AC$51,AF$1))&gt;0,2,IF(VLOOKUP($C16,BD!$D$1:$F$501,3,0)&gt;AF$1,0,3))),"")</f>
        <v/>
      </c>
      <c r="DA16" s="23" t="str">
        <f>+IF(AND(LEN($I16)&gt;5),IF(AND($J16&gt;AG$1,$J16&lt;=$AO$1),1,IF((COUNTIFS(INCAPACIDADES!$C$1:$C$51,$I16,INCAPACIDADES!AD$1:AD$51,AG$1))&gt;0,2,IF(VLOOKUP($C16,BD!$D$1:$F$501,3,0)&gt;AG$1,0,3))),"")</f>
        <v/>
      </c>
      <c r="DB16" s="23" t="str">
        <f>+IF(AND(LEN($I16)&gt;5),IF(AND($J16&gt;AH$1,$J16&lt;=$AO$1),1,IF((COUNTIFS(INCAPACIDADES!$C$1:$C$51,$I16,INCAPACIDADES!AE$1:AE$51,AH$1))&gt;0,2,IF(VLOOKUP($C16,BD!$D$1:$F$501,3,0)&gt;AH$1,0,3))),"")</f>
        <v/>
      </c>
      <c r="DC16" s="23" t="str">
        <f>+IF(AND(LEN($I16)&gt;5),IF(AND($J16&gt;AI$1,$J16&lt;=$AO$1),1,IF((COUNTIFS(INCAPACIDADES!$C$1:$C$51,$I16,INCAPACIDADES!AF$1:AF$51,AI$1))&gt;0,2,IF(VLOOKUP($C16,BD!$D$1:$F$501,3,0)&gt;AI$1,0,3))),"")</f>
        <v/>
      </c>
      <c r="DD16" s="23" t="str">
        <f>+IF(AND(LEN($I16)&gt;5),IF(AND($J16&gt;AJ$1,$J16&lt;=$AO$1),1,IF((COUNTIFS(INCAPACIDADES!$C$1:$C$51,$I16,INCAPACIDADES!AG$1:AG$51,AJ$1))&gt;0,2,IF(VLOOKUP($C16,BD!$D$1:$F$501,3,0)&gt;AJ$1,0,3))),"")</f>
        <v/>
      </c>
      <c r="DE16" s="23" t="str">
        <f>+IF(AND(LEN($I16)&gt;5),IF(AND($J16&gt;AK$1,$J16&lt;=$AO$1),1,IF((COUNTIFS(INCAPACIDADES!$C$1:$C$51,$I16,INCAPACIDADES!AH$1:AH$51,AK$1))&gt;0,2,IF(VLOOKUP($C16,BD!$D$1:$F$501,3,0)&gt;AK$1,0,3))),"")</f>
        <v/>
      </c>
      <c r="DF16" s="23" t="str">
        <f>+IF(AND(LEN($I16)&gt;5),IF(AND($J16&gt;AL$1,$J16&lt;=$AO$1),1,IF((COUNTIFS(INCAPACIDADES!$C$1:$C$51,$I16,INCAPACIDADES!AI$1:AI$51,AL$1))&gt;0,2,IF(VLOOKUP($C16,BD!$D$1:$F$501,3,0)&gt;AL$1,0,3))),"")</f>
        <v/>
      </c>
      <c r="DG16" s="23" t="str">
        <f>+IF(AND(LEN($I16)&gt;5),IF(AND($J16&gt;AM$1,$J16&lt;=$AO$1),1,IF((COUNTIFS(INCAPACIDADES!$C$1:$C$51,$I16,INCAPACIDADES!AJ$1:AJ$51,AM$1))&gt;0,2,IF(VLOOKUP($C16,BD!$D$1:$F$501,3,0)&gt;AM$1,0,3))),"")</f>
        <v/>
      </c>
      <c r="DH16" s="23" t="str">
        <f>+IF(AND(LEN($I16)&gt;5),IF(AND($J16&gt;AN$1,$J16&lt;=$AO$1),1,IF((COUNTIFS(INCAPACIDADES!$C$1:$C$51,$I16,INCAPACIDADES!AK$1:AK$51,AN$1))&gt;0,2,IF(VLOOKUP($C16,BD!$D$1:$F$501,3,0)&gt;AN$1,0,3))),"")</f>
        <v/>
      </c>
      <c r="DI16" s="23" t="str">
        <f>+IF(AND(LEN($I16)&gt;5),IF(AND($J16&gt;AO$1,$J16&lt;=$AO$1),1,IF((COUNTIFS(INCAPACIDADES!$C$1:$C$51,$I16,INCAPACIDADES!AL$1:AL$51,AO$1))&gt;0,2,IF(VLOOKUP($C16,BD!$D$1:$F$501,3,0)&gt;AO$1,0,3))),"")</f>
        <v/>
      </c>
      <c r="DJ16" s="23" t="str">
        <f>+IF(LEN($I16)&gt;5,IF(ISERROR(VLOOKUP(N16,'CODIGO PAGO'!$B$2:$B$20,1,0)),1,IF(OR(AND(CH16=1,N16&lt;&gt;"N"),AND(CH16=3,N16&lt;&gt;"B"),AND(CH16=2,LEFT(TRIM(N16),1)&lt;&gt;"I")),1,IF(OR(AND(CH16=0,N16="N"),AND(CH16=0,N16="B"),AND(CH16=0,LEFT(TRIM(N16),1)="I")),1,0))),"")</f>
        <v/>
      </c>
      <c r="DK16" s="23" t="str">
        <f t="shared" si="34"/>
        <v/>
      </c>
      <c r="DL16" s="23" t="str">
        <f>+IF(LEN($I16)&gt;5,IF(ISERROR(VLOOKUP(P16,'CODIGO PAGO'!$B$2:$B$20,1,0)),1,IF(OR(AND(CJ16=1,P16&lt;&gt;"N"),AND(CJ16=3,P16&lt;&gt;"B"),AND(CJ16=2,LEFT(TRIM(P16),1)&lt;&gt;"I")),1,IF(OR(AND(CJ16=0,P16="N"),AND(CJ16=0,P16="B"),AND(CJ16=0,LEFT(TRIM(P16),1)="I")),1,0))),"")</f>
        <v/>
      </c>
      <c r="DM16" s="23" t="str">
        <f t="shared" si="35"/>
        <v/>
      </c>
      <c r="DN16" s="23" t="str">
        <f>+IF(LEN($I16)&gt;5,IF(ISERROR(VLOOKUP(R16,'CODIGO PAGO'!$B$2:$B$20,1,0)),1,IF(OR(AND(CL16=1,R16&lt;&gt;"N"),AND(CL16=3,R16&lt;&gt;"B"),AND(CL16=2,LEFT(TRIM(R16),1)&lt;&gt;"I")),1,IF(OR(AND(CL16=0,R16="N"),AND(CL16=0,R16="B"),AND(CL16=0,LEFT(TRIM(R16),1)="I")),1,0))),"")</f>
        <v/>
      </c>
      <c r="DO16" s="23" t="str">
        <f t="shared" si="36"/>
        <v/>
      </c>
      <c r="DP16" s="23" t="str">
        <f>+IF(LEN($I16)&gt;5,IF(ISERROR(VLOOKUP(T16,'CODIGO PAGO'!$B$2:$B$20,1,0)),1,IF(OR(AND(CN16=1,T16&lt;&gt;"N"),AND(CN16=3,T16&lt;&gt;"B"),AND(CN16=2,LEFT(TRIM(T16),1)&lt;&gt;"I")),1,IF(OR(AND(CN16=0,T16="N"),AND(CN16=0,T16="B"),AND(CN16=0,LEFT(TRIM(T16),1)="I")),1,0))),"")</f>
        <v/>
      </c>
      <c r="DQ16" s="23" t="str">
        <f t="shared" si="37"/>
        <v/>
      </c>
      <c r="DR16" s="23" t="str">
        <f>+IF(LEN($I16)&gt;5,IF(ISERROR(VLOOKUP(V16,'CODIGO PAGO'!$B$2:$B$20,1,0)),1,IF(OR(AND(CP16=1,V16&lt;&gt;"N"),AND(CP16=3,V16&lt;&gt;"B"),AND(CP16=2,LEFT(TRIM(V16),1)&lt;&gt;"I")),1,IF(OR(AND(CP16=0,V16="N"),AND(CP16=0,V16="B"),AND(CP16=0,LEFT(TRIM(V16),1)="I")),1,0))),"")</f>
        <v/>
      </c>
      <c r="DS16" s="23" t="str">
        <f t="shared" si="38"/>
        <v/>
      </c>
      <c r="DT16" s="23" t="str">
        <f>+IF(LEN($I16)&gt;5,IF(ISERROR(VLOOKUP(X16,'CODIGO PAGO'!$B$2:$B$20,1,0)),1,IF(OR(AND(CR16=1,X16&lt;&gt;"N"),AND(CR16=3,X16&lt;&gt;"B"),AND(CR16=2,LEFT(TRIM(X16),1)&lt;&gt;"I")),1,IF(OR(AND(CR16=0,X16="N"),AND(CR16=0,X16="B"),AND(CR16=0,LEFT(TRIM(X16),1)="I")),1,0))),"")</f>
        <v/>
      </c>
      <c r="DU16" s="23" t="str">
        <f t="shared" si="39"/>
        <v/>
      </c>
      <c r="DV16" s="23" t="str">
        <f>+IF(LEN($I16)&gt;5,IF(ISERROR(VLOOKUP(Z16,'CODIGO PAGO'!$B$2:$B$20,1,0)),1,IF(OR(AND(CT16=1,Z16&lt;&gt;"N"),AND(CT16=3,Z16&lt;&gt;"B"),AND(CT16=2,LEFT(TRIM(Z16),1)&lt;&gt;"I")),1,IF(OR(AND(CT16=0,Z16="N"),AND(CT16=0,Z16="B"),AND(CT16=0,LEFT(TRIM(Z16),1)="I")),1,0))),"")</f>
        <v/>
      </c>
      <c r="DW16" s="23" t="str">
        <f t="shared" si="40"/>
        <v/>
      </c>
      <c r="DX16" s="23" t="str">
        <f>+IF(LEN($I16)&gt;5,IF(ISERROR(VLOOKUP(AB16,'CODIGO PAGO'!$B$2:$B$20,1,0)),1,IF(OR(AND(CV16=1,AB16&lt;&gt;"N"),AND(CV16=3,AB16&lt;&gt;"B"),AND(CV16=2,LEFT(TRIM(AB16),1)&lt;&gt;"I")),1,IF(OR(AND(CV16=0,AB16="N"),AND(CV16=0,AB16="B"),AND(CV16=0,LEFT(TRIM(AB16),1)="I")),1,0))),"")</f>
        <v/>
      </c>
      <c r="DY16" s="23" t="str">
        <f t="shared" si="41"/>
        <v/>
      </c>
      <c r="DZ16" s="23" t="str">
        <f>+IF(LEN($I16)&gt;5,IF(ISERROR(VLOOKUP(AD16,'CODIGO PAGO'!$B$2:$B$20,1,0)),1,IF(OR(AND(CX16=1,AD16&lt;&gt;"N"),AND(CX16=3,AD16&lt;&gt;"B"),AND(CX16=2,LEFT(TRIM(AD16),1)&lt;&gt;"I")),1,IF(OR(AND(CX16=0,AD16="N"),AND(CX16=0,AD16="B"),AND(CX16=0,LEFT(TRIM(AD16),1)="I")),1,0))),"")</f>
        <v/>
      </c>
      <c r="EA16" s="23" t="str">
        <f t="shared" si="42"/>
        <v/>
      </c>
      <c r="EB16" s="23" t="str">
        <f>+IF(LEN($I16)&gt;5,IF(ISERROR(VLOOKUP(AF16,'CODIGO PAGO'!$B$2:$B$20,1,0)),1,IF(OR(AND(CZ16=1,AF16&lt;&gt;"N"),AND(CZ16=3,AF16&lt;&gt;"B"),AND(CZ16=2,LEFT(TRIM(AF16),1)&lt;&gt;"I")),1,IF(OR(AND(CZ16=0,AF16="N"),AND(CZ16=0,AF16="B"),AND(CZ16=0,LEFT(TRIM(AF16),1)="I")),1,0))),"")</f>
        <v/>
      </c>
      <c r="EC16" s="23" t="str">
        <f t="shared" si="43"/>
        <v/>
      </c>
      <c r="ED16" s="23" t="str">
        <f>+IF(LEN($I16)&gt;5,IF(ISERROR(VLOOKUP(AH16,'CODIGO PAGO'!$B$2:$B$20,1,0)),1,IF(OR(AND(DB16=1,AH16&lt;&gt;"N"),AND(DB16=3,AH16&lt;&gt;"B"),AND(DB16=2,LEFT(TRIM(AH16),1)&lt;&gt;"I")),1,IF(OR(AND(DB16=0,AH16="N"),AND(DB16=0,AH16="B"),AND(DB16=0,LEFT(TRIM(AH16),1)="I")),1,0))),"")</f>
        <v/>
      </c>
      <c r="EE16" s="23" t="str">
        <f t="shared" si="44"/>
        <v/>
      </c>
      <c r="EF16" s="23" t="str">
        <f>+IF(LEN($I16)&gt;5,IF(ISERROR(VLOOKUP(AJ16,'CODIGO PAGO'!$B$2:$B$20,1,0)),1,IF(OR(AND(DD16=1,AJ16&lt;&gt;"N"),AND(DD16=3,AJ16&lt;&gt;"B"),AND(DD16=2,LEFT(TRIM(AJ16),1)&lt;&gt;"I")),1,IF(OR(AND(DD16=0,AJ16="N"),AND(DD16=0,AJ16="B"),AND(DD16=0,LEFT(TRIM(AJ16),1)="I")),1,0))),"")</f>
        <v/>
      </c>
      <c r="EG16" s="23" t="str">
        <f t="shared" si="45"/>
        <v/>
      </c>
      <c r="EH16" s="23" t="str">
        <f>+IF(LEN($I16)&gt;5,IF(ISERROR(VLOOKUP(AL16,'CODIGO PAGO'!$B$2:$B$20,1,0)),1,IF(OR(AND(DF16=1,AL16&lt;&gt;"N"),AND(DF16=3,AL16&lt;&gt;"B"),AND(DF16=2,LEFT(TRIM(AL16),1)&lt;&gt;"I")),1,IF(OR(AND(DF16=0,AL16="N"),AND(DF16=0,AL16="B"),AND(DF16=0,LEFT(TRIM(AL16),1)="I")),1,0))),"")</f>
        <v/>
      </c>
      <c r="EI16" s="23" t="str">
        <f t="shared" si="46"/>
        <v/>
      </c>
      <c r="EJ16" s="23" t="str">
        <f>+IF(LEN($I16)&gt;5,IF(ISERROR(VLOOKUP(AN16,'CODIGO PAGO'!$B$2:$B$20,1,0)),1,IF(OR(AND(DH16=1,AN16&lt;&gt;"N"),AND(DH16=3,AN16&lt;&gt;"B"),AND(DH16=2,LEFT(TRIM(AN16),1)&lt;&gt;"I")),1,IF(OR(AND(DH16=0,AN16="N"),AND(DH16=0,AN16="B"),AND(DH16=0,LEFT(TRIM(AN16),1)="I")),1,0))),"")</f>
        <v/>
      </c>
      <c r="EK16" s="23" t="str">
        <f t="shared" si="47"/>
        <v/>
      </c>
      <c r="EL16" s="24" t="str">
        <f t="shared" si="48"/>
        <v/>
      </c>
    </row>
    <row r="17" spans="1:142" s="25" customFormat="1">
      <c r="A17" s="15" t="str">
        <f t="shared" si="14"/>
        <v/>
      </c>
      <c r="B17" s="1" t="str">
        <f>+IF(LEN(I17)&gt;5,'CODIGO PAGO'!$B$28,"")</f>
        <v/>
      </c>
      <c r="C17" s="1" t="str">
        <f>+IF(LEN($I17)&gt;5,BD!D17,"")</f>
        <v/>
      </c>
      <c r="D17" s="168" t="str">
        <f>+IF(LEN($I17)&gt;5,BD!A17,"")</f>
        <v/>
      </c>
      <c r="E17" s="1" t="str">
        <f>+IF(LEN($I17)&gt;5,BD!B17,"")</f>
        <v/>
      </c>
      <c r="F17" s="1" t="str">
        <f>+IF(LEN($I17)&gt;5,BD!C17,"")</f>
        <v/>
      </c>
      <c r="G17" s="141"/>
      <c r="H17" s="141"/>
      <c r="I17" s="1" t="str">
        <f>+IF(LEN(BD!G17)&gt;5,BD!G17,"")</f>
        <v/>
      </c>
      <c r="J17" s="167" t="str">
        <f>+IF(LEN($I17)&gt;5,BD!E17,"")</f>
        <v/>
      </c>
      <c r="K17" s="6" t="str">
        <f t="shared" si="15"/>
        <v/>
      </c>
      <c r="L17" s="87" t="str">
        <f>+IF(LEN($I17)&gt;5,BD!H17,"")</f>
        <v/>
      </c>
      <c r="M17" s="40" t="str">
        <f t="shared" si="16"/>
        <v/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4" t="str">
        <f t="shared" si="17"/>
        <v/>
      </c>
      <c r="AQ17" s="5" t="str">
        <f t="shared" si="18"/>
        <v/>
      </c>
      <c r="AR17" s="91" t="str">
        <f t="shared" si="19"/>
        <v/>
      </c>
      <c r="AS17" s="5" t="str">
        <f t="shared" si="20"/>
        <v/>
      </c>
      <c r="AT17" s="91" t="str">
        <f t="shared" si="21"/>
        <v/>
      </c>
      <c r="AU17" s="4" t="str">
        <f t="shared" si="22"/>
        <v/>
      </c>
      <c r="AV17" s="4" t="str">
        <f t="shared" si="23"/>
        <v/>
      </c>
      <c r="AW17" s="4" t="str">
        <f t="shared" si="24"/>
        <v/>
      </c>
      <c r="AX17" s="4" t="str">
        <f t="shared" si="25"/>
        <v/>
      </c>
      <c r="AY17" s="88" t="str">
        <f t="shared" si="26"/>
        <v/>
      </c>
      <c r="AZ17" s="17" t="str">
        <f t="shared" si="27"/>
        <v/>
      </c>
      <c r="BA17" s="18" t="str">
        <f t="shared" si="28"/>
        <v/>
      </c>
      <c r="BB17" s="19" t="str">
        <f>+IF(LEN(I17)&gt;5,IF(INT(RIGHT(B17,1))=9,0.5*L17*AY17,INT(MID(B17,5,LEN(B17)-4))*L17)+IFERROR(VLOOKUP(I17,AJUSTES!$A$1:$I$50,9,0),0),"")</f>
        <v/>
      </c>
      <c r="BC17" s="12"/>
      <c r="BD17" s="19" t="str">
        <f t="shared" si="29"/>
        <v/>
      </c>
      <c r="BE17" s="18" t="str">
        <f t="shared" si="30"/>
        <v/>
      </c>
      <c r="BF17" s="139" t="str">
        <f t="shared" si="31"/>
        <v/>
      </c>
      <c r="BG17" s="106"/>
      <c r="BH17" s="139" t="str">
        <f t="shared" si="32"/>
        <v/>
      </c>
      <c r="BI17" s="41"/>
      <c r="BJ17" s="42"/>
      <c r="BK17" s="44"/>
      <c r="BL17" s="142"/>
      <c r="BM17" s="42"/>
      <c r="BN17" s="42"/>
      <c r="BO17" s="42"/>
      <c r="BP17" s="42"/>
      <c r="BQ17" s="42"/>
      <c r="BR17" s="42"/>
      <c r="BS17" s="143"/>
      <c r="BT17" s="37"/>
      <c r="BU17" s="12"/>
      <c r="BV17" s="12"/>
      <c r="BW17" s="12"/>
      <c r="BX17" s="12"/>
      <c r="BY17" s="12"/>
      <c r="BZ17" s="144"/>
      <c r="CA17" s="107" t="str">
        <f>+IF(LEN($I17)&gt;5,IF(BD!F17="N/A","",BD!F17),"")</f>
        <v/>
      </c>
      <c r="CB17" s="21"/>
      <c r="CC17" s="147"/>
      <c r="CD17" s="148"/>
      <c r="CE17" s="8" t="str">
        <f>+IF(LEN(I17)&gt;5,BD!M17,"")</f>
        <v/>
      </c>
      <c r="CF17" s="16" t="str">
        <f>+IF(LEN(I17)&gt;5,BD!N17,"")</f>
        <v/>
      </c>
      <c r="CG17" s="3" t="str">
        <f t="shared" si="33"/>
        <v/>
      </c>
      <c r="CH17" s="23" t="str">
        <f>+IF(AND(LEN($I17)&gt;5),IF(AND($J17&gt;N$1,$J17&lt;=$AO$1),1,IF((COUNTIFS(INCAPACIDADES!$C$1:$C$51,$I17,INCAPACIDADES!K$1:K$51,N$1))&gt;0,2,IF(VLOOKUP($C17,BD!$D$1:$F$501,3,0)&gt;N$1,0,3))),"")</f>
        <v/>
      </c>
      <c r="CI17" s="23" t="str">
        <f>+IF(AND(LEN($I17)&gt;5),IF(AND($J17&gt;O$1,$J17&lt;=$AO$1),1,IF((COUNTIFS(INCAPACIDADES!$C$1:$C$51,$I17,INCAPACIDADES!L$1:L$51,O$1))&gt;0,2,IF(VLOOKUP($C17,BD!$D$1:$F$501,3,0)&gt;O$1,0,3))),"")</f>
        <v/>
      </c>
      <c r="CJ17" s="23" t="str">
        <f>+IF(AND(LEN($I17)&gt;5),IF(AND($J17&gt;P$1,$J17&lt;=$AO$1),1,IF((COUNTIFS(INCAPACIDADES!$C$1:$C$51,$I17,INCAPACIDADES!M$1:M$51,P$1))&gt;0,2,IF(VLOOKUP($C17,BD!$D$1:$F$501,3,0)&gt;P$1,0,3))),"")</f>
        <v/>
      </c>
      <c r="CK17" s="23" t="str">
        <f>+IF(AND(LEN($I17)&gt;5),IF(AND($J17&gt;Q$1,$J17&lt;=$AO$1),1,IF((COUNTIFS(INCAPACIDADES!$C$1:$C$51,$I17,INCAPACIDADES!N$1:N$51,Q$1))&gt;0,2,IF(VLOOKUP($C17,BD!$D$1:$F$501,3,0)&gt;Q$1,0,3))),"")</f>
        <v/>
      </c>
      <c r="CL17" s="23" t="str">
        <f>+IF(AND(LEN($I17)&gt;5),IF(AND($J17&gt;R$1,$J17&lt;=$AO$1),1,IF((COUNTIFS(INCAPACIDADES!$C$1:$C$51,$I17,INCAPACIDADES!O$1:O$51,R$1))&gt;0,2,IF(VLOOKUP($C17,BD!$D$1:$F$501,3,0)&gt;R$1,0,3))),"")</f>
        <v/>
      </c>
      <c r="CM17" s="23" t="str">
        <f>+IF(AND(LEN($I17)&gt;5),IF(AND($J17&gt;S$1,$J17&lt;=$AO$1),1,IF((COUNTIFS(INCAPACIDADES!$C$1:$C$51,$I17,INCAPACIDADES!P$1:P$51,S$1))&gt;0,2,IF(VLOOKUP($C17,BD!$D$1:$F$501,3,0)&gt;S$1,0,3))),"")</f>
        <v/>
      </c>
      <c r="CN17" s="23" t="str">
        <f>+IF(AND(LEN($I17)&gt;5),IF(AND($J17&gt;T$1,$J17&lt;=$AO$1),1,IF((COUNTIFS(INCAPACIDADES!$C$1:$C$51,$I17,INCAPACIDADES!Q$1:Q$51,T$1))&gt;0,2,IF(VLOOKUP($C17,BD!$D$1:$F$501,3,0)&gt;T$1,0,3))),"")</f>
        <v/>
      </c>
      <c r="CO17" s="23" t="str">
        <f>+IF(AND(LEN($I17)&gt;5),IF(AND($J17&gt;U$1,$J17&lt;=$AO$1),1,IF((COUNTIFS(INCAPACIDADES!$C$1:$C$51,$I17,INCAPACIDADES!R$1:R$51,U$1))&gt;0,2,IF(VLOOKUP($C17,BD!$D$1:$F$501,3,0)&gt;U$1,0,3))),"")</f>
        <v/>
      </c>
      <c r="CP17" s="23" t="str">
        <f>+IF(AND(LEN($I17)&gt;5),IF(AND($J17&gt;V$1,$J17&lt;=$AO$1),1,IF((COUNTIFS(INCAPACIDADES!$C$1:$C$51,$I17,INCAPACIDADES!S$1:S$51,V$1))&gt;0,2,IF(VLOOKUP($C17,BD!$D$1:$F$501,3,0)&gt;V$1,0,3))),"")</f>
        <v/>
      </c>
      <c r="CQ17" s="23" t="str">
        <f>+IF(AND(LEN($I17)&gt;5),IF(AND($J17&gt;W$1,$J17&lt;=$AO$1),1,IF((COUNTIFS(INCAPACIDADES!$C$1:$C$51,$I17,INCAPACIDADES!T$1:T$51,W$1))&gt;0,2,IF(VLOOKUP($C17,BD!$D$1:$F$501,3,0)&gt;W$1,0,3))),"")</f>
        <v/>
      </c>
      <c r="CR17" s="23" t="str">
        <f>+IF(AND(LEN($I17)&gt;5),IF(AND($J17&gt;X$1,$J17&lt;=$AO$1),1,IF((COUNTIFS(INCAPACIDADES!$C$1:$C$51,$I17,INCAPACIDADES!U$1:U$51,X$1))&gt;0,2,IF(VLOOKUP($C17,BD!$D$1:$F$501,3,0)&gt;X$1,0,3))),"")</f>
        <v/>
      </c>
      <c r="CS17" s="23" t="str">
        <f>+IF(AND(LEN($I17)&gt;5),IF(AND($J17&gt;Y$1,$J17&lt;=$AO$1),1,IF((COUNTIFS(INCAPACIDADES!$C$1:$C$51,$I17,INCAPACIDADES!V$1:V$51,Y$1))&gt;0,2,IF(VLOOKUP($C17,BD!$D$1:$F$501,3,0)&gt;Y$1,0,3))),"")</f>
        <v/>
      </c>
      <c r="CT17" s="23" t="str">
        <f>+IF(AND(LEN($I17)&gt;5),IF(AND($J17&gt;Z$1,$J17&lt;=$AO$1),1,IF((COUNTIFS(INCAPACIDADES!$C$1:$C$51,$I17,INCAPACIDADES!W$1:W$51,Z$1))&gt;0,2,IF(VLOOKUP($C17,BD!$D$1:$F$501,3,0)&gt;Z$1,0,3))),"")</f>
        <v/>
      </c>
      <c r="CU17" s="23" t="str">
        <f>+IF(AND(LEN($I17)&gt;5),IF(AND($J17&gt;AA$1,$J17&lt;=$AO$1),1,IF((COUNTIFS(INCAPACIDADES!$C$1:$C$51,$I17,INCAPACIDADES!X$1:X$51,AA$1))&gt;0,2,IF(VLOOKUP($C17,BD!$D$1:$F$501,3,0)&gt;AA$1,0,3))),"")</f>
        <v/>
      </c>
      <c r="CV17" s="23" t="str">
        <f>+IF(AND(LEN($I17)&gt;5),IF(AND($J17&gt;AB$1,$J17&lt;=$AO$1),1,IF((COUNTIFS(INCAPACIDADES!$C$1:$C$51,$I17,INCAPACIDADES!Y$1:Y$51,AB$1))&gt;0,2,IF(VLOOKUP($C17,BD!$D$1:$F$501,3,0)&gt;AB$1,0,3))),"")</f>
        <v/>
      </c>
      <c r="CW17" s="23" t="str">
        <f>+IF(AND(LEN($I17)&gt;5),IF(AND($J17&gt;AC$1,$J17&lt;=$AO$1),1,IF((COUNTIFS(INCAPACIDADES!$C$1:$C$51,$I17,INCAPACIDADES!Z$1:Z$51,AC$1))&gt;0,2,IF(VLOOKUP($C17,BD!$D$1:$F$501,3,0)&gt;AC$1,0,3))),"")</f>
        <v/>
      </c>
      <c r="CX17" s="23" t="str">
        <f>+IF(AND(LEN($I17)&gt;5),IF(AND($J17&gt;AD$1,$J17&lt;=$AO$1),1,IF((COUNTIFS(INCAPACIDADES!$C$1:$C$51,$I17,INCAPACIDADES!AA$1:AA$51,AD$1))&gt;0,2,IF(VLOOKUP($C17,BD!$D$1:$F$501,3,0)&gt;AD$1,0,3))),"")</f>
        <v/>
      </c>
      <c r="CY17" s="23" t="str">
        <f>+IF(AND(LEN($I17)&gt;5),IF(AND($J17&gt;AE$1,$J17&lt;=$AO$1),1,IF((COUNTIFS(INCAPACIDADES!$C$1:$C$51,$I17,INCAPACIDADES!AB$1:AB$51,AE$1))&gt;0,2,IF(VLOOKUP($C17,BD!$D$1:$F$501,3,0)&gt;AE$1,0,3))),"")</f>
        <v/>
      </c>
      <c r="CZ17" s="23" t="str">
        <f>+IF(AND(LEN($I17)&gt;5),IF(AND($J17&gt;AF$1,$J17&lt;=$AO$1),1,IF((COUNTIFS(INCAPACIDADES!$C$1:$C$51,$I17,INCAPACIDADES!AC$1:AC$51,AF$1))&gt;0,2,IF(VLOOKUP($C17,BD!$D$1:$F$501,3,0)&gt;AF$1,0,3))),"")</f>
        <v/>
      </c>
      <c r="DA17" s="23" t="str">
        <f>+IF(AND(LEN($I17)&gt;5),IF(AND($J17&gt;AG$1,$J17&lt;=$AO$1),1,IF((COUNTIFS(INCAPACIDADES!$C$1:$C$51,$I17,INCAPACIDADES!AD$1:AD$51,AG$1))&gt;0,2,IF(VLOOKUP($C17,BD!$D$1:$F$501,3,0)&gt;AG$1,0,3))),"")</f>
        <v/>
      </c>
      <c r="DB17" s="23" t="str">
        <f>+IF(AND(LEN($I17)&gt;5),IF(AND($J17&gt;AH$1,$J17&lt;=$AO$1),1,IF((COUNTIFS(INCAPACIDADES!$C$1:$C$51,$I17,INCAPACIDADES!AE$1:AE$51,AH$1))&gt;0,2,IF(VLOOKUP($C17,BD!$D$1:$F$501,3,0)&gt;AH$1,0,3))),"")</f>
        <v/>
      </c>
      <c r="DC17" s="23" t="str">
        <f>+IF(AND(LEN($I17)&gt;5),IF(AND($J17&gt;AI$1,$J17&lt;=$AO$1),1,IF((COUNTIFS(INCAPACIDADES!$C$1:$C$51,$I17,INCAPACIDADES!AF$1:AF$51,AI$1))&gt;0,2,IF(VLOOKUP($C17,BD!$D$1:$F$501,3,0)&gt;AI$1,0,3))),"")</f>
        <v/>
      </c>
      <c r="DD17" s="23" t="str">
        <f>+IF(AND(LEN($I17)&gt;5),IF(AND($J17&gt;AJ$1,$J17&lt;=$AO$1),1,IF((COUNTIFS(INCAPACIDADES!$C$1:$C$51,$I17,INCAPACIDADES!AG$1:AG$51,AJ$1))&gt;0,2,IF(VLOOKUP($C17,BD!$D$1:$F$501,3,0)&gt;AJ$1,0,3))),"")</f>
        <v/>
      </c>
      <c r="DE17" s="23" t="str">
        <f>+IF(AND(LEN($I17)&gt;5),IF(AND($J17&gt;AK$1,$J17&lt;=$AO$1),1,IF((COUNTIFS(INCAPACIDADES!$C$1:$C$51,$I17,INCAPACIDADES!AH$1:AH$51,AK$1))&gt;0,2,IF(VLOOKUP($C17,BD!$D$1:$F$501,3,0)&gt;AK$1,0,3))),"")</f>
        <v/>
      </c>
      <c r="DF17" s="23" t="str">
        <f>+IF(AND(LEN($I17)&gt;5),IF(AND($J17&gt;AL$1,$J17&lt;=$AO$1),1,IF((COUNTIFS(INCAPACIDADES!$C$1:$C$51,$I17,INCAPACIDADES!AI$1:AI$51,AL$1))&gt;0,2,IF(VLOOKUP($C17,BD!$D$1:$F$501,3,0)&gt;AL$1,0,3))),"")</f>
        <v/>
      </c>
      <c r="DG17" s="23" t="str">
        <f>+IF(AND(LEN($I17)&gt;5),IF(AND($J17&gt;AM$1,$J17&lt;=$AO$1),1,IF((COUNTIFS(INCAPACIDADES!$C$1:$C$51,$I17,INCAPACIDADES!AJ$1:AJ$51,AM$1))&gt;0,2,IF(VLOOKUP($C17,BD!$D$1:$F$501,3,0)&gt;AM$1,0,3))),"")</f>
        <v/>
      </c>
      <c r="DH17" s="23" t="str">
        <f>+IF(AND(LEN($I17)&gt;5),IF(AND($J17&gt;AN$1,$J17&lt;=$AO$1),1,IF((COUNTIFS(INCAPACIDADES!$C$1:$C$51,$I17,INCAPACIDADES!AK$1:AK$51,AN$1))&gt;0,2,IF(VLOOKUP($C17,BD!$D$1:$F$501,3,0)&gt;AN$1,0,3))),"")</f>
        <v/>
      </c>
      <c r="DI17" s="23" t="str">
        <f>+IF(AND(LEN($I17)&gt;5),IF(AND($J17&gt;AO$1,$J17&lt;=$AO$1),1,IF((COUNTIFS(INCAPACIDADES!$C$1:$C$51,$I17,INCAPACIDADES!AL$1:AL$51,AO$1))&gt;0,2,IF(VLOOKUP($C17,BD!$D$1:$F$501,3,0)&gt;AO$1,0,3))),"")</f>
        <v/>
      </c>
      <c r="DJ17" s="23" t="str">
        <f>+IF(LEN($I17)&gt;5,IF(ISERROR(VLOOKUP(N17,'CODIGO PAGO'!$B$2:$B$20,1,0)),1,IF(OR(AND(CH17=1,N17&lt;&gt;"N"),AND(CH17=3,N17&lt;&gt;"B"),AND(CH17=2,LEFT(TRIM(N17),1)&lt;&gt;"I")),1,IF(OR(AND(CH17=0,N17="N"),AND(CH17=0,N17="B"),AND(CH17=0,LEFT(TRIM(N17),1)="I")),1,0))),"")</f>
        <v/>
      </c>
      <c r="DK17" s="23" t="str">
        <f t="shared" si="34"/>
        <v/>
      </c>
      <c r="DL17" s="23" t="str">
        <f>+IF(LEN($I17)&gt;5,IF(ISERROR(VLOOKUP(P17,'CODIGO PAGO'!$B$2:$B$20,1,0)),1,IF(OR(AND(CJ17=1,P17&lt;&gt;"N"),AND(CJ17=3,P17&lt;&gt;"B"),AND(CJ17=2,LEFT(TRIM(P17),1)&lt;&gt;"I")),1,IF(OR(AND(CJ17=0,P17="N"),AND(CJ17=0,P17="B"),AND(CJ17=0,LEFT(TRIM(P17),1)="I")),1,0))),"")</f>
        <v/>
      </c>
      <c r="DM17" s="23" t="str">
        <f t="shared" si="35"/>
        <v/>
      </c>
      <c r="DN17" s="23" t="str">
        <f>+IF(LEN($I17)&gt;5,IF(ISERROR(VLOOKUP(R17,'CODIGO PAGO'!$B$2:$B$20,1,0)),1,IF(OR(AND(CL17=1,R17&lt;&gt;"N"),AND(CL17=3,R17&lt;&gt;"B"),AND(CL17=2,LEFT(TRIM(R17),1)&lt;&gt;"I")),1,IF(OR(AND(CL17=0,R17="N"),AND(CL17=0,R17="B"),AND(CL17=0,LEFT(TRIM(R17),1)="I")),1,0))),"")</f>
        <v/>
      </c>
      <c r="DO17" s="23" t="str">
        <f t="shared" si="36"/>
        <v/>
      </c>
      <c r="DP17" s="23" t="str">
        <f>+IF(LEN($I17)&gt;5,IF(ISERROR(VLOOKUP(T17,'CODIGO PAGO'!$B$2:$B$20,1,0)),1,IF(OR(AND(CN17=1,T17&lt;&gt;"N"),AND(CN17=3,T17&lt;&gt;"B"),AND(CN17=2,LEFT(TRIM(T17),1)&lt;&gt;"I")),1,IF(OR(AND(CN17=0,T17="N"),AND(CN17=0,T17="B"),AND(CN17=0,LEFT(TRIM(T17),1)="I")),1,0))),"")</f>
        <v/>
      </c>
      <c r="DQ17" s="23" t="str">
        <f t="shared" si="37"/>
        <v/>
      </c>
      <c r="DR17" s="23" t="str">
        <f>+IF(LEN($I17)&gt;5,IF(ISERROR(VLOOKUP(V17,'CODIGO PAGO'!$B$2:$B$20,1,0)),1,IF(OR(AND(CP17=1,V17&lt;&gt;"N"),AND(CP17=3,V17&lt;&gt;"B"),AND(CP17=2,LEFT(TRIM(V17),1)&lt;&gt;"I")),1,IF(OR(AND(CP17=0,V17="N"),AND(CP17=0,V17="B"),AND(CP17=0,LEFT(TRIM(V17),1)="I")),1,0))),"")</f>
        <v/>
      </c>
      <c r="DS17" s="23" t="str">
        <f t="shared" si="38"/>
        <v/>
      </c>
      <c r="DT17" s="23" t="str">
        <f>+IF(LEN($I17)&gt;5,IF(ISERROR(VLOOKUP(X17,'CODIGO PAGO'!$B$2:$B$20,1,0)),1,IF(OR(AND(CR17=1,X17&lt;&gt;"N"),AND(CR17=3,X17&lt;&gt;"B"),AND(CR17=2,LEFT(TRIM(X17),1)&lt;&gt;"I")),1,IF(OR(AND(CR17=0,X17="N"),AND(CR17=0,X17="B"),AND(CR17=0,LEFT(TRIM(X17),1)="I")),1,0))),"")</f>
        <v/>
      </c>
      <c r="DU17" s="23" t="str">
        <f t="shared" si="39"/>
        <v/>
      </c>
      <c r="DV17" s="23" t="str">
        <f>+IF(LEN($I17)&gt;5,IF(ISERROR(VLOOKUP(Z17,'CODIGO PAGO'!$B$2:$B$20,1,0)),1,IF(OR(AND(CT17=1,Z17&lt;&gt;"N"),AND(CT17=3,Z17&lt;&gt;"B"),AND(CT17=2,LEFT(TRIM(Z17),1)&lt;&gt;"I")),1,IF(OR(AND(CT17=0,Z17="N"),AND(CT17=0,Z17="B"),AND(CT17=0,LEFT(TRIM(Z17),1)="I")),1,0))),"")</f>
        <v/>
      </c>
      <c r="DW17" s="23" t="str">
        <f t="shared" si="40"/>
        <v/>
      </c>
      <c r="DX17" s="23" t="str">
        <f>+IF(LEN($I17)&gt;5,IF(ISERROR(VLOOKUP(AB17,'CODIGO PAGO'!$B$2:$B$20,1,0)),1,IF(OR(AND(CV17=1,AB17&lt;&gt;"N"),AND(CV17=3,AB17&lt;&gt;"B"),AND(CV17=2,LEFT(TRIM(AB17),1)&lt;&gt;"I")),1,IF(OR(AND(CV17=0,AB17="N"),AND(CV17=0,AB17="B"),AND(CV17=0,LEFT(TRIM(AB17),1)="I")),1,0))),"")</f>
        <v/>
      </c>
      <c r="DY17" s="23" t="str">
        <f t="shared" si="41"/>
        <v/>
      </c>
      <c r="DZ17" s="23" t="str">
        <f>+IF(LEN($I17)&gt;5,IF(ISERROR(VLOOKUP(AD17,'CODIGO PAGO'!$B$2:$B$20,1,0)),1,IF(OR(AND(CX17=1,AD17&lt;&gt;"N"),AND(CX17=3,AD17&lt;&gt;"B"),AND(CX17=2,LEFT(TRIM(AD17),1)&lt;&gt;"I")),1,IF(OR(AND(CX17=0,AD17="N"),AND(CX17=0,AD17="B"),AND(CX17=0,LEFT(TRIM(AD17),1)="I")),1,0))),"")</f>
        <v/>
      </c>
      <c r="EA17" s="23" t="str">
        <f t="shared" si="42"/>
        <v/>
      </c>
      <c r="EB17" s="23" t="str">
        <f>+IF(LEN($I17)&gt;5,IF(ISERROR(VLOOKUP(AF17,'CODIGO PAGO'!$B$2:$B$20,1,0)),1,IF(OR(AND(CZ17=1,AF17&lt;&gt;"N"),AND(CZ17=3,AF17&lt;&gt;"B"),AND(CZ17=2,LEFT(TRIM(AF17),1)&lt;&gt;"I")),1,IF(OR(AND(CZ17=0,AF17="N"),AND(CZ17=0,AF17="B"),AND(CZ17=0,LEFT(TRIM(AF17),1)="I")),1,0))),"")</f>
        <v/>
      </c>
      <c r="EC17" s="23" t="str">
        <f t="shared" si="43"/>
        <v/>
      </c>
      <c r="ED17" s="23" t="str">
        <f>+IF(LEN($I17)&gt;5,IF(ISERROR(VLOOKUP(AH17,'CODIGO PAGO'!$B$2:$B$20,1,0)),1,IF(OR(AND(DB17=1,AH17&lt;&gt;"N"),AND(DB17=3,AH17&lt;&gt;"B"),AND(DB17=2,LEFT(TRIM(AH17),1)&lt;&gt;"I")),1,IF(OR(AND(DB17=0,AH17="N"),AND(DB17=0,AH17="B"),AND(DB17=0,LEFT(TRIM(AH17),1)="I")),1,0))),"")</f>
        <v/>
      </c>
      <c r="EE17" s="23" t="str">
        <f t="shared" si="44"/>
        <v/>
      </c>
      <c r="EF17" s="23" t="str">
        <f>+IF(LEN($I17)&gt;5,IF(ISERROR(VLOOKUP(AJ17,'CODIGO PAGO'!$B$2:$B$20,1,0)),1,IF(OR(AND(DD17=1,AJ17&lt;&gt;"N"),AND(DD17=3,AJ17&lt;&gt;"B"),AND(DD17=2,LEFT(TRIM(AJ17),1)&lt;&gt;"I")),1,IF(OR(AND(DD17=0,AJ17="N"),AND(DD17=0,AJ17="B"),AND(DD17=0,LEFT(TRIM(AJ17),1)="I")),1,0))),"")</f>
        <v/>
      </c>
      <c r="EG17" s="23" t="str">
        <f t="shared" si="45"/>
        <v/>
      </c>
      <c r="EH17" s="23" t="str">
        <f>+IF(LEN($I17)&gt;5,IF(ISERROR(VLOOKUP(AL17,'CODIGO PAGO'!$B$2:$B$20,1,0)),1,IF(OR(AND(DF17=1,AL17&lt;&gt;"N"),AND(DF17=3,AL17&lt;&gt;"B"),AND(DF17=2,LEFT(TRIM(AL17),1)&lt;&gt;"I")),1,IF(OR(AND(DF17=0,AL17="N"),AND(DF17=0,AL17="B"),AND(DF17=0,LEFT(TRIM(AL17),1)="I")),1,0))),"")</f>
        <v/>
      </c>
      <c r="EI17" s="23" t="str">
        <f t="shared" si="46"/>
        <v/>
      </c>
      <c r="EJ17" s="23" t="str">
        <f>+IF(LEN($I17)&gt;5,IF(ISERROR(VLOOKUP(AN17,'CODIGO PAGO'!$B$2:$B$20,1,0)),1,IF(OR(AND(DH17=1,AN17&lt;&gt;"N"),AND(DH17=3,AN17&lt;&gt;"B"),AND(DH17=2,LEFT(TRIM(AN17),1)&lt;&gt;"I")),1,IF(OR(AND(DH17=0,AN17="N"),AND(DH17=0,AN17="B"),AND(DH17=0,LEFT(TRIM(AN17),1)="I")),1,0))),"")</f>
        <v/>
      </c>
      <c r="EK17" s="23" t="str">
        <f t="shared" si="47"/>
        <v/>
      </c>
      <c r="EL17" s="24" t="str">
        <f t="shared" si="48"/>
        <v/>
      </c>
    </row>
    <row r="18" spans="1:142" s="25" customFormat="1">
      <c r="A18" s="15" t="str">
        <f t="shared" si="14"/>
        <v/>
      </c>
      <c r="B18" s="1" t="str">
        <f>+IF(LEN(I18)&gt;5,'CODIGO PAGO'!$B$28,"")</f>
        <v/>
      </c>
      <c r="C18" s="1" t="str">
        <f>+IF(LEN($I18)&gt;5,BD!D18,"")</f>
        <v/>
      </c>
      <c r="D18" s="168" t="str">
        <f>+IF(LEN($I18)&gt;5,BD!A18,"")</f>
        <v/>
      </c>
      <c r="E18" s="1" t="str">
        <f>+IF(LEN($I18)&gt;5,BD!B18,"")</f>
        <v/>
      </c>
      <c r="F18" s="1" t="str">
        <f>+IF(LEN($I18)&gt;5,BD!C18,"")</f>
        <v/>
      </c>
      <c r="G18" s="141"/>
      <c r="H18" s="141"/>
      <c r="I18" s="1" t="str">
        <f>+IF(LEN(BD!G18)&gt;5,BD!G18,"")</f>
        <v/>
      </c>
      <c r="J18" s="167" t="str">
        <f>+IF(LEN($I18)&gt;5,BD!E18,"")</f>
        <v/>
      </c>
      <c r="K18" s="6" t="str">
        <f t="shared" si="15"/>
        <v/>
      </c>
      <c r="L18" s="87" t="str">
        <f>+IF(LEN($I18)&gt;5,BD!H18,"")</f>
        <v/>
      </c>
      <c r="M18" s="40" t="str">
        <f t="shared" si="16"/>
        <v/>
      </c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4" t="str">
        <f t="shared" si="17"/>
        <v/>
      </c>
      <c r="AQ18" s="5" t="str">
        <f t="shared" si="18"/>
        <v/>
      </c>
      <c r="AR18" s="91" t="str">
        <f t="shared" si="19"/>
        <v/>
      </c>
      <c r="AS18" s="5" t="str">
        <f t="shared" si="20"/>
        <v/>
      </c>
      <c r="AT18" s="91" t="str">
        <f t="shared" si="21"/>
        <v/>
      </c>
      <c r="AU18" s="4" t="str">
        <f t="shared" si="22"/>
        <v/>
      </c>
      <c r="AV18" s="4" t="str">
        <f t="shared" si="23"/>
        <v/>
      </c>
      <c r="AW18" s="4" t="str">
        <f t="shared" si="24"/>
        <v/>
      </c>
      <c r="AX18" s="4" t="str">
        <f t="shared" si="25"/>
        <v/>
      </c>
      <c r="AY18" s="88" t="str">
        <f t="shared" si="26"/>
        <v/>
      </c>
      <c r="AZ18" s="17" t="str">
        <f t="shared" si="27"/>
        <v/>
      </c>
      <c r="BA18" s="18" t="str">
        <f t="shared" si="28"/>
        <v/>
      </c>
      <c r="BB18" s="19" t="str">
        <f>+IF(LEN(I18)&gt;5,IF(INT(RIGHT(B18,1))=9,0.5*L18*AY18,INT(MID(B18,5,LEN(B18)-4))*L18)+IFERROR(VLOOKUP(I18,AJUSTES!$A$1:$I$50,9,0),0),"")</f>
        <v/>
      </c>
      <c r="BC18" s="12"/>
      <c r="BD18" s="19" t="str">
        <f t="shared" si="29"/>
        <v/>
      </c>
      <c r="BE18" s="18" t="str">
        <f t="shared" si="30"/>
        <v/>
      </c>
      <c r="BF18" s="139" t="str">
        <f t="shared" si="31"/>
        <v/>
      </c>
      <c r="BG18" s="113"/>
      <c r="BH18" s="140" t="str">
        <f t="shared" si="32"/>
        <v/>
      </c>
      <c r="BI18" s="43"/>
      <c r="BJ18" s="42"/>
      <c r="BK18" s="44"/>
      <c r="BL18" s="142"/>
      <c r="BM18" s="42"/>
      <c r="BN18" s="42"/>
      <c r="BO18" s="42"/>
      <c r="BP18" s="42"/>
      <c r="BQ18" s="42"/>
      <c r="BR18" s="42"/>
      <c r="BS18" s="143"/>
      <c r="BT18" s="37"/>
      <c r="BU18" s="12"/>
      <c r="BV18" s="12"/>
      <c r="BW18" s="12"/>
      <c r="BX18" s="12"/>
      <c r="BY18" s="12"/>
      <c r="BZ18" s="144"/>
      <c r="CA18" s="107" t="str">
        <f>+IF(LEN($I18)&gt;5,IF(BD!F18="N/A","",BD!F18),"")</f>
        <v/>
      </c>
      <c r="CB18" s="21"/>
      <c r="CC18" s="147"/>
      <c r="CD18" s="148"/>
      <c r="CE18" s="8" t="str">
        <f>+IF(LEN(I18)&gt;5,BD!M18,"")</f>
        <v/>
      </c>
      <c r="CF18" s="16" t="str">
        <f>+IF(LEN(I18)&gt;5,BD!N18,"")</f>
        <v/>
      </c>
      <c r="CG18" s="3" t="str">
        <f t="shared" si="33"/>
        <v/>
      </c>
      <c r="CH18" s="23" t="str">
        <f>+IF(AND(LEN($I18)&gt;5),IF(AND($J18&gt;N$1,$J18&lt;=$AO$1),1,IF((COUNTIFS(INCAPACIDADES!$C$1:$C$51,$I18,INCAPACIDADES!K$1:K$51,N$1))&gt;0,2,IF(VLOOKUP($C18,BD!$D$1:$F$501,3,0)&gt;N$1,0,3))),"")</f>
        <v/>
      </c>
      <c r="CI18" s="23" t="str">
        <f>+IF(AND(LEN($I18)&gt;5),IF(AND($J18&gt;O$1,$J18&lt;=$AO$1),1,IF((COUNTIFS(INCAPACIDADES!$C$1:$C$51,$I18,INCAPACIDADES!L$1:L$51,O$1))&gt;0,2,IF(VLOOKUP($C18,BD!$D$1:$F$501,3,0)&gt;O$1,0,3))),"")</f>
        <v/>
      </c>
      <c r="CJ18" s="23" t="str">
        <f>+IF(AND(LEN($I18)&gt;5),IF(AND($J18&gt;P$1,$J18&lt;=$AO$1),1,IF((COUNTIFS(INCAPACIDADES!$C$1:$C$51,$I18,INCAPACIDADES!M$1:M$51,P$1))&gt;0,2,IF(VLOOKUP($C18,BD!$D$1:$F$501,3,0)&gt;P$1,0,3))),"")</f>
        <v/>
      </c>
      <c r="CK18" s="23" t="str">
        <f>+IF(AND(LEN($I18)&gt;5),IF(AND($J18&gt;Q$1,$J18&lt;=$AO$1),1,IF((COUNTIFS(INCAPACIDADES!$C$1:$C$51,$I18,INCAPACIDADES!N$1:N$51,Q$1))&gt;0,2,IF(VLOOKUP($C18,BD!$D$1:$F$501,3,0)&gt;Q$1,0,3))),"")</f>
        <v/>
      </c>
      <c r="CL18" s="23" t="str">
        <f>+IF(AND(LEN($I18)&gt;5),IF(AND($J18&gt;R$1,$J18&lt;=$AO$1),1,IF((COUNTIFS(INCAPACIDADES!$C$1:$C$51,$I18,INCAPACIDADES!O$1:O$51,R$1))&gt;0,2,IF(VLOOKUP($C18,BD!$D$1:$F$501,3,0)&gt;R$1,0,3))),"")</f>
        <v/>
      </c>
      <c r="CM18" s="23" t="str">
        <f>+IF(AND(LEN($I18)&gt;5),IF(AND($J18&gt;S$1,$J18&lt;=$AO$1),1,IF((COUNTIFS(INCAPACIDADES!$C$1:$C$51,$I18,INCAPACIDADES!P$1:P$51,S$1))&gt;0,2,IF(VLOOKUP($C18,BD!$D$1:$F$501,3,0)&gt;S$1,0,3))),"")</f>
        <v/>
      </c>
      <c r="CN18" s="23" t="str">
        <f>+IF(AND(LEN($I18)&gt;5),IF(AND($J18&gt;T$1,$J18&lt;=$AO$1),1,IF((COUNTIFS(INCAPACIDADES!$C$1:$C$51,$I18,INCAPACIDADES!Q$1:Q$51,T$1))&gt;0,2,IF(VLOOKUP($C18,BD!$D$1:$F$501,3,0)&gt;T$1,0,3))),"")</f>
        <v/>
      </c>
      <c r="CO18" s="23" t="str">
        <f>+IF(AND(LEN($I18)&gt;5),IF(AND($J18&gt;U$1,$J18&lt;=$AO$1),1,IF((COUNTIFS(INCAPACIDADES!$C$1:$C$51,$I18,INCAPACIDADES!R$1:R$51,U$1))&gt;0,2,IF(VLOOKUP($C18,BD!$D$1:$F$501,3,0)&gt;U$1,0,3))),"")</f>
        <v/>
      </c>
      <c r="CP18" s="23" t="str">
        <f>+IF(AND(LEN($I18)&gt;5),IF(AND($J18&gt;V$1,$J18&lt;=$AO$1),1,IF((COUNTIFS(INCAPACIDADES!$C$1:$C$51,$I18,INCAPACIDADES!S$1:S$51,V$1))&gt;0,2,IF(VLOOKUP($C18,BD!$D$1:$F$501,3,0)&gt;V$1,0,3))),"")</f>
        <v/>
      </c>
      <c r="CQ18" s="23" t="str">
        <f>+IF(AND(LEN($I18)&gt;5),IF(AND($J18&gt;W$1,$J18&lt;=$AO$1),1,IF((COUNTIFS(INCAPACIDADES!$C$1:$C$51,$I18,INCAPACIDADES!T$1:T$51,W$1))&gt;0,2,IF(VLOOKUP($C18,BD!$D$1:$F$501,3,0)&gt;W$1,0,3))),"")</f>
        <v/>
      </c>
      <c r="CR18" s="23" t="str">
        <f>+IF(AND(LEN($I18)&gt;5),IF(AND($J18&gt;X$1,$J18&lt;=$AO$1),1,IF((COUNTIFS(INCAPACIDADES!$C$1:$C$51,$I18,INCAPACIDADES!U$1:U$51,X$1))&gt;0,2,IF(VLOOKUP($C18,BD!$D$1:$F$501,3,0)&gt;X$1,0,3))),"")</f>
        <v/>
      </c>
      <c r="CS18" s="23" t="str">
        <f>+IF(AND(LEN($I18)&gt;5),IF(AND($J18&gt;Y$1,$J18&lt;=$AO$1),1,IF((COUNTIFS(INCAPACIDADES!$C$1:$C$51,$I18,INCAPACIDADES!V$1:V$51,Y$1))&gt;0,2,IF(VLOOKUP($C18,BD!$D$1:$F$501,3,0)&gt;Y$1,0,3))),"")</f>
        <v/>
      </c>
      <c r="CT18" s="23" t="str">
        <f>+IF(AND(LEN($I18)&gt;5),IF(AND($J18&gt;Z$1,$J18&lt;=$AO$1),1,IF((COUNTIFS(INCAPACIDADES!$C$1:$C$51,$I18,INCAPACIDADES!W$1:W$51,Z$1))&gt;0,2,IF(VLOOKUP($C18,BD!$D$1:$F$501,3,0)&gt;Z$1,0,3))),"")</f>
        <v/>
      </c>
      <c r="CU18" s="23" t="str">
        <f>+IF(AND(LEN($I18)&gt;5),IF(AND($J18&gt;AA$1,$J18&lt;=$AO$1),1,IF((COUNTIFS(INCAPACIDADES!$C$1:$C$51,$I18,INCAPACIDADES!X$1:X$51,AA$1))&gt;0,2,IF(VLOOKUP($C18,BD!$D$1:$F$501,3,0)&gt;AA$1,0,3))),"")</f>
        <v/>
      </c>
      <c r="CV18" s="23" t="str">
        <f>+IF(AND(LEN($I18)&gt;5),IF(AND($J18&gt;AB$1,$J18&lt;=$AO$1),1,IF((COUNTIFS(INCAPACIDADES!$C$1:$C$51,$I18,INCAPACIDADES!Y$1:Y$51,AB$1))&gt;0,2,IF(VLOOKUP($C18,BD!$D$1:$F$501,3,0)&gt;AB$1,0,3))),"")</f>
        <v/>
      </c>
      <c r="CW18" s="23" t="str">
        <f>+IF(AND(LEN($I18)&gt;5),IF(AND($J18&gt;AC$1,$J18&lt;=$AO$1),1,IF((COUNTIFS(INCAPACIDADES!$C$1:$C$51,$I18,INCAPACIDADES!Z$1:Z$51,AC$1))&gt;0,2,IF(VLOOKUP($C18,BD!$D$1:$F$501,3,0)&gt;AC$1,0,3))),"")</f>
        <v/>
      </c>
      <c r="CX18" s="23" t="str">
        <f>+IF(AND(LEN($I18)&gt;5),IF(AND($J18&gt;AD$1,$J18&lt;=$AO$1),1,IF((COUNTIFS(INCAPACIDADES!$C$1:$C$51,$I18,INCAPACIDADES!AA$1:AA$51,AD$1))&gt;0,2,IF(VLOOKUP($C18,BD!$D$1:$F$501,3,0)&gt;AD$1,0,3))),"")</f>
        <v/>
      </c>
      <c r="CY18" s="23" t="str">
        <f>+IF(AND(LEN($I18)&gt;5),IF(AND($J18&gt;AE$1,$J18&lt;=$AO$1),1,IF((COUNTIFS(INCAPACIDADES!$C$1:$C$51,$I18,INCAPACIDADES!AB$1:AB$51,AE$1))&gt;0,2,IF(VLOOKUP($C18,BD!$D$1:$F$501,3,0)&gt;AE$1,0,3))),"")</f>
        <v/>
      </c>
      <c r="CZ18" s="23" t="str">
        <f>+IF(AND(LEN($I18)&gt;5),IF(AND($J18&gt;AF$1,$J18&lt;=$AO$1),1,IF((COUNTIFS(INCAPACIDADES!$C$1:$C$51,$I18,INCAPACIDADES!AC$1:AC$51,AF$1))&gt;0,2,IF(VLOOKUP($C18,BD!$D$1:$F$501,3,0)&gt;AF$1,0,3))),"")</f>
        <v/>
      </c>
      <c r="DA18" s="23" t="str">
        <f>+IF(AND(LEN($I18)&gt;5),IF(AND($J18&gt;AG$1,$J18&lt;=$AO$1),1,IF((COUNTIFS(INCAPACIDADES!$C$1:$C$51,$I18,INCAPACIDADES!AD$1:AD$51,AG$1))&gt;0,2,IF(VLOOKUP($C18,BD!$D$1:$F$501,3,0)&gt;AG$1,0,3))),"")</f>
        <v/>
      </c>
      <c r="DB18" s="23" t="str">
        <f>+IF(AND(LEN($I18)&gt;5),IF(AND($J18&gt;AH$1,$J18&lt;=$AO$1),1,IF((COUNTIFS(INCAPACIDADES!$C$1:$C$51,$I18,INCAPACIDADES!AE$1:AE$51,AH$1))&gt;0,2,IF(VLOOKUP($C18,BD!$D$1:$F$501,3,0)&gt;AH$1,0,3))),"")</f>
        <v/>
      </c>
      <c r="DC18" s="23" t="str">
        <f>+IF(AND(LEN($I18)&gt;5),IF(AND($J18&gt;AI$1,$J18&lt;=$AO$1),1,IF((COUNTIFS(INCAPACIDADES!$C$1:$C$51,$I18,INCAPACIDADES!AF$1:AF$51,AI$1))&gt;0,2,IF(VLOOKUP($C18,BD!$D$1:$F$501,3,0)&gt;AI$1,0,3))),"")</f>
        <v/>
      </c>
      <c r="DD18" s="23" t="str">
        <f>+IF(AND(LEN($I18)&gt;5),IF(AND($J18&gt;AJ$1,$J18&lt;=$AO$1),1,IF((COUNTIFS(INCAPACIDADES!$C$1:$C$51,$I18,INCAPACIDADES!AG$1:AG$51,AJ$1))&gt;0,2,IF(VLOOKUP($C18,BD!$D$1:$F$501,3,0)&gt;AJ$1,0,3))),"")</f>
        <v/>
      </c>
      <c r="DE18" s="23" t="str">
        <f>+IF(AND(LEN($I18)&gt;5),IF(AND($J18&gt;AK$1,$J18&lt;=$AO$1),1,IF((COUNTIFS(INCAPACIDADES!$C$1:$C$51,$I18,INCAPACIDADES!AH$1:AH$51,AK$1))&gt;0,2,IF(VLOOKUP($C18,BD!$D$1:$F$501,3,0)&gt;AK$1,0,3))),"")</f>
        <v/>
      </c>
      <c r="DF18" s="23" t="str">
        <f>+IF(AND(LEN($I18)&gt;5),IF(AND($J18&gt;AL$1,$J18&lt;=$AO$1),1,IF((COUNTIFS(INCAPACIDADES!$C$1:$C$51,$I18,INCAPACIDADES!AI$1:AI$51,AL$1))&gt;0,2,IF(VLOOKUP($C18,BD!$D$1:$F$501,3,0)&gt;AL$1,0,3))),"")</f>
        <v/>
      </c>
      <c r="DG18" s="23" t="str">
        <f>+IF(AND(LEN($I18)&gt;5),IF(AND($J18&gt;AM$1,$J18&lt;=$AO$1),1,IF((COUNTIFS(INCAPACIDADES!$C$1:$C$51,$I18,INCAPACIDADES!AJ$1:AJ$51,AM$1))&gt;0,2,IF(VLOOKUP($C18,BD!$D$1:$F$501,3,0)&gt;AM$1,0,3))),"")</f>
        <v/>
      </c>
      <c r="DH18" s="23" t="str">
        <f>+IF(AND(LEN($I18)&gt;5),IF(AND($J18&gt;AN$1,$J18&lt;=$AO$1),1,IF((COUNTIFS(INCAPACIDADES!$C$1:$C$51,$I18,INCAPACIDADES!AK$1:AK$51,AN$1))&gt;0,2,IF(VLOOKUP($C18,BD!$D$1:$F$501,3,0)&gt;AN$1,0,3))),"")</f>
        <v/>
      </c>
      <c r="DI18" s="23" t="str">
        <f>+IF(AND(LEN($I18)&gt;5),IF(AND($J18&gt;AO$1,$J18&lt;=$AO$1),1,IF((COUNTIFS(INCAPACIDADES!$C$1:$C$51,$I18,INCAPACIDADES!AL$1:AL$51,AO$1))&gt;0,2,IF(VLOOKUP($C18,BD!$D$1:$F$501,3,0)&gt;AO$1,0,3))),"")</f>
        <v/>
      </c>
      <c r="DJ18" s="23" t="str">
        <f>+IF(LEN($I18)&gt;5,IF(ISERROR(VLOOKUP(N18,'CODIGO PAGO'!$B$2:$B$20,1,0)),1,IF(OR(AND(CH18=1,N18&lt;&gt;"N"),AND(CH18=3,N18&lt;&gt;"B"),AND(CH18=2,LEFT(TRIM(N18),1)&lt;&gt;"I")),1,IF(OR(AND(CH18=0,N18="N"),AND(CH18=0,N18="B"),AND(CH18=0,LEFT(TRIM(N18),1)="I")),1,0))),"")</f>
        <v/>
      </c>
      <c r="DK18" s="23" t="str">
        <f t="shared" si="34"/>
        <v/>
      </c>
      <c r="DL18" s="23" t="str">
        <f>+IF(LEN($I18)&gt;5,IF(ISERROR(VLOOKUP(P18,'CODIGO PAGO'!$B$2:$B$20,1,0)),1,IF(OR(AND(CJ18=1,P18&lt;&gt;"N"),AND(CJ18=3,P18&lt;&gt;"B"),AND(CJ18=2,LEFT(TRIM(P18),1)&lt;&gt;"I")),1,IF(OR(AND(CJ18=0,P18="N"),AND(CJ18=0,P18="B"),AND(CJ18=0,LEFT(TRIM(P18),1)="I")),1,0))),"")</f>
        <v/>
      </c>
      <c r="DM18" s="23" t="str">
        <f t="shared" si="35"/>
        <v/>
      </c>
      <c r="DN18" s="23" t="str">
        <f>+IF(LEN($I18)&gt;5,IF(ISERROR(VLOOKUP(R18,'CODIGO PAGO'!$B$2:$B$20,1,0)),1,IF(OR(AND(CL18=1,R18&lt;&gt;"N"),AND(CL18=3,R18&lt;&gt;"B"),AND(CL18=2,LEFT(TRIM(R18),1)&lt;&gt;"I")),1,IF(OR(AND(CL18=0,R18="N"),AND(CL18=0,R18="B"),AND(CL18=0,LEFT(TRIM(R18),1)="I")),1,0))),"")</f>
        <v/>
      </c>
      <c r="DO18" s="23" t="str">
        <f t="shared" si="36"/>
        <v/>
      </c>
      <c r="DP18" s="23" t="str">
        <f>+IF(LEN($I18)&gt;5,IF(ISERROR(VLOOKUP(T18,'CODIGO PAGO'!$B$2:$B$20,1,0)),1,IF(OR(AND(CN18=1,T18&lt;&gt;"N"),AND(CN18=3,T18&lt;&gt;"B"),AND(CN18=2,LEFT(TRIM(T18),1)&lt;&gt;"I")),1,IF(OR(AND(CN18=0,T18="N"),AND(CN18=0,T18="B"),AND(CN18=0,LEFT(TRIM(T18),1)="I")),1,0))),"")</f>
        <v/>
      </c>
      <c r="DQ18" s="23" t="str">
        <f t="shared" si="37"/>
        <v/>
      </c>
      <c r="DR18" s="23" t="str">
        <f>+IF(LEN($I18)&gt;5,IF(ISERROR(VLOOKUP(V18,'CODIGO PAGO'!$B$2:$B$20,1,0)),1,IF(OR(AND(CP18=1,V18&lt;&gt;"N"),AND(CP18=3,V18&lt;&gt;"B"),AND(CP18=2,LEFT(TRIM(V18),1)&lt;&gt;"I")),1,IF(OR(AND(CP18=0,V18="N"),AND(CP18=0,V18="B"),AND(CP18=0,LEFT(TRIM(V18),1)="I")),1,0))),"")</f>
        <v/>
      </c>
      <c r="DS18" s="23" t="str">
        <f t="shared" si="38"/>
        <v/>
      </c>
      <c r="DT18" s="23" t="str">
        <f>+IF(LEN($I18)&gt;5,IF(ISERROR(VLOOKUP(X18,'CODIGO PAGO'!$B$2:$B$20,1,0)),1,IF(OR(AND(CR18=1,X18&lt;&gt;"N"),AND(CR18=3,X18&lt;&gt;"B"),AND(CR18=2,LEFT(TRIM(X18),1)&lt;&gt;"I")),1,IF(OR(AND(CR18=0,X18="N"),AND(CR18=0,X18="B"),AND(CR18=0,LEFT(TRIM(X18),1)="I")),1,0))),"")</f>
        <v/>
      </c>
      <c r="DU18" s="23" t="str">
        <f t="shared" si="39"/>
        <v/>
      </c>
      <c r="DV18" s="23" t="str">
        <f>+IF(LEN($I18)&gt;5,IF(ISERROR(VLOOKUP(Z18,'CODIGO PAGO'!$B$2:$B$20,1,0)),1,IF(OR(AND(CT18=1,Z18&lt;&gt;"N"),AND(CT18=3,Z18&lt;&gt;"B"),AND(CT18=2,LEFT(TRIM(Z18),1)&lt;&gt;"I")),1,IF(OR(AND(CT18=0,Z18="N"),AND(CT18=0,Z18="B"),AND(CT18=0,LEFT(TRIM(Z18),1)="I")),1,0))),"")</f>
        <v/>
      </c>
      <c r="DW18" s="23" t="str">
        <f t="shared" si="40"/>
        <v/>
      </c>
      <c r="DX18" s="23" t="str">
        <f>+IF(LEN($I18)&gt;5,IF(ISERROR(VLOOKUP(AB18,'CODIGO PAGO'!$B$2:$B$20,1,0)),1,IF(OR(AND(CV18=1,AB18&lt;&gt;"N"),AND(CV18=3,AB18&lt;&gt;"B"),AND(CV18=2,LEFT(TRIM(AB18),1)&lt;&gt;"I")),1,IF(OR(AND(CV18=0,AB18="N"),AND(CV18=0,AB18="B"),AND(CV18=0,LEFT(TRIM(AB18),1)="I")),1,0))),"")</f>
        <v/>
      </c>
      <c r="DY18" s="23" t="str">
        <f t="shared" si="41"/>
        <v/>
      </c>
      <c r="DZ18" s="23" t="str">
        <f>+IF(LEN($I18)&gt;5,IF(ISERROR(VLOOKUP(AD18,'CODIGO PAGO'!$B$2:$B$20,1,0)),1,IF(OR(AND(CX18=1,AD18&lt;&gt;"N"),AND(CX18=3,AD18&lt;&gt;"B"),AND(CX18=2,LEFT(TRIM(AD18),1)&lt;&gt;"I")),1,IF(OR(AND(CX18=0,AD18="N"),AND(CX18=0,AD18="B"),AND(CX18=0,LEFT(TRIM(AD18),1)="I")),1,0))),"")</f>
        <v/>
      </c>
      <c r="EA18" s="23" t="str">
        <f t="shared" si="42"/>
        <v/>
      </c>
      <c r="EB18" s="23" t="str">
        <f>+IF(LEN($I18)&gt;5,IF(ISERROR(VLOOKUP(AF18,'CODIGO PAGO'!$B$2:$B$20,1,0)),1,IF(OR(AND(CZ18=1,AF18&lt;&gt;"N"),AND(CZ18=3,AF18&lt;&gt;"B"),AND(CZ18=2,LEFT(TRIM(AF18),1)&lt;&gt;"I")),1,IF(OR(AND(CZ18=0,AF18="N"),AND(CZ18=0,AF18="B"),AND(CZ18=0,LEFT(TRIM(AF18),1)="I")),1,0))),"")</f>
        <v/>
      </c>
      <c r="EC18" s="23" t="str">
        <f t="shared" si="43"/>
        <v/>
      </c>
      <c r="ED18" s="23" t="str">
        <f>+IF(LEN($I18)&gt;5,IF(ISERROR(VLOOKUP(AH18,'CODIGO PAGO'!$B$2:$B$20,1,0)),1,IF(OR(AND(DB18=1,AH18&lt;&gt;"N"),AND(DB18=3,AH18&lt;&gt;"B"),AND(DB18=2,LEFT(TRIM(AH18),1)&lt;&gt;"I")),1,IF(OR(AND(DB18=0,AH18="N"),AND(DB18=0,AH18="B"),AND(DB18=0,LEFT(TRIM(AH18),1)="I")),1,0))),"")</f>
        <v/>
      </c>
      <c r="EE18" s="23" t="str">
        <f t="shared" si="44"/>
        <v/>
      </c>
      <c r="EF18" s="23" t="str">
        <f>+IF(LEN($I18)&gt;5,IF(ISERROR(VLOOKUP(AJ18,'CODIGO PAGO'!$B$2:$B$20,1,0)),1,IF(OR(AND(DD18=1,AJ18&lt;&gt;"N"),AND(DD18=3,AJ18&lt;&gt;"B"),AND(DD18=2,LEFT(TRIM(AJ18),1)&lt;&gt;"I")),1,IF(OR(AND(DD18=0,AJ18="N"),AND(DD18=0,AJ18="B"),AND(DD18=0,LEFT(TRIM(AJ18),1)="I")),1,0))),"")</f>
        <v/>
      </c>
      <c r="EG18" s="23" t="str">
        <f t="shared" si="45"/>
        <v/>
      </c>
      <c r="EH18" s="23" t="str">
        <f>+IF(LEN($I18)&gt;5,IF(ISERROR(VLOOKUP(AL18,'CODIGO PAGO'!$B$2:$B$20,1,0)),1,IF(OR(AND(DF18=1,AL18&lt;&gt;"N"),AND(DF18=3,AL18&lt;&gt;"B"),AND(DF18=2,LEFT(TRIM(AL18),1)&lt;&gt;"I")),1,IF(OR(AND(DF18=0,AL18="N"),AND(DF18=0,AL18="B"),AND(DF18=0,LEFT(TRIM(AL18),1)="I")),1,0))),"")</f>
        <v/>
      </c>
      <c r="EI18" s="23" t="str">
        <f t="shared" si="46"/>
        <v/>
      </c>
      <c r="EJ18" s="23" t="str">
        <f>+IF(LEN($I18)&gt;5,IF(ISERROR(VLOOKUP(AN18,'CODIGO PAGO'!$B$2:$B$20,1,0)),1,IF(OR(AND(DH18=1,AN18&lt;&gt;"N"),AND(DH18=3,AN18&lt;&gt;"B"),AND(DH18=2,LEFT(TRIM(AN18),1)&lt;&gt;"I")),1,IF(OR(AND(DH18=0,AN18="N"),AND(DH18=0,AN18="B"),AND(DH18=0,LEFT(TRIM(AN18),1)="I")),1,0))),"")</f>
        <v/>
      </c>
      <c r="EK18" s="23" t="str">
        <f t="shared" si="47"/>
        <v/>
      </c>
      <c r="EL18" s="24" t="str">
        <f t="shared" si="48"/>
        <v/>
      </c>
    </row>
    <row r="19" spans="1:142" s="25" customFormat="1">
      <c r="A19" s="15" t="str">
        <f t="shared" si="14"/>
        <v/>
      </c>
      <c r="B19" s="1" t="str">
        <f>+IF(LEN(I19)&gt;5,'CODIGO PAGO'!$B$28,"")</f>
        <v/>
      </c>
      <c r="C19" s="1" t="str">
        <f>+IF(LEN($I19)&gt;5,BD!D19,"")</f>
        <v/>
      </c>
      <c r="D19" s="168" t="str">
        <f>+IF(LEN($I19)&gt;5,BD!A19,"")</f>
        <v/>
      </c>
      <c r="E19" s="1" t="str">
        <f>+IF(LEN($I19)&gt;5,BD!B19,"")</f>
        <v/>
      </c>
      <c r="F19" s="1" t="str">
        <f>+IF(LEN($I19)&gt;5,BD!C19,"")</f>
        <v/>
      </c>
      <c r="G19" s="141"/>
      <c r="H19" s="141"/>
      <c r="I19" s="1" t="str">
        <f>+IF(LEN(BD!G19)&gt;5,BD!G19,"")</f>
        <v/>
      </c>
      <c r="J19" s="167" t="str">
        <f>+IF(LEN($I19)&gt;5,BD!E19,"")</f>
        <v/>
      </c>
      <c r="K19" s="6" t="str">
        <f t="shared" si="15"/>
        <v/>
      </c>
      <c r="L19" s="87" t="str">
        <f>+IF(LEN($I19)&gt;5,BD!H19,"")</f>
        <v/>
      </c>
      <c r="M19" s="40" t="str">
        <f t="shared" si="16"/>
        <v/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4" t="str">
        <f t="shared" si="17"/>
        <v/>
      </c>
      <c r="AQ19" s="5" t="str">
        <f t="shared" si="18"/>
        <v/>
      </c>
      <c r="AR19" s="91" t="str">
        <f t="shared" si="19"/>
        <v/>
      </c>
      <c r="AS19" s="5" t="str">
        <f t="shared" si="20"/>
        <v/>
      </c>
      <c r="AT19" s="91" t="str">
        <f t="shared" si="21"/>
        <v/>
      </c>
      <c r="AU19" s="4" t="str">
        <f t="shared" si="22"/>
        <v/>
      </c>
      <c r="AV19" s="4" t="str">
        <f t="shared" si="23"/>
        <v/>
      </c>
      <c r="AW19" s="4" t="str">
        <f t="shared" si="24"/>
        <v/>
      </c>
      <c r="AX19" s="4" t="str">
        <f t="shared" si="25"/>
        <v/>
      </c>
      <c r="AY19" s="88" t="str">
        <f t="shared" si="26"/>
        <v/>
      </c>
      <c r="AZ19" s="17" t="str">
        <f t="shared" si="27"/>
        <v/>
      </c>
      <c r="BA19" s="18" t="str">
        <f t="shared" si="28"/>
        <v/>
      </c>
      <c r="BB19" s="19" t="str">
        <f>+IF(LEN(I19)&gt;5,IF(INT(RIGHT(B19,1))=9,0.5*L19*AY19,INT(MID(B19,5,LEN(B19)-4))*L19)+IFERROR(VLOOKUP(I19,AJUSTES!$A$1:$I$50,9,0),0),"")</f>
        <v/>
      </c>
      <c r="BC19" s="12"/>
      <c r="BD19" s="19" t="str">
        <f t="shared" si="29"/>
        <v/>
      </c>
      <c r="BE19" s="18" t="str">
        <f t="shared" si="30"/>
        <v/>
      </c>
      <c r="BF19" s="139" t="str">
        <f t="shared" si="31"/>
        <v/>
      </c>
      <c r="BG19" s="113"/>
      <c r="BH19" s="140" t="str">
        <f t="shared" si="32"/>
        <v/>
      </c>
      <c r="BI19" s="43"/>
      <c r="BJ19" s="42"/>
      <c r="BK19" s="44"/>
      <c r="BL19" s="142"/>
      <c r="BM19" s="42"/>
      <c r="BN19" s="42"/>
      <c r="BO19" s="42"/>
      <c r="BP19" s="42"/>
      <c r="BQ19" s="42"/>
      <c r="BR19" s="42"/>
      <c r="BS19" s="143"/>
      <c r="BT19" s="37"/>
      <c r="BU19" s="12"/>
      <c r="BV19" s="12"/>
      <c r="BW19" s="12"/>
      <c r="BX19" s="12"/>
      <c r="BY19" s="12"/>
      <c r="BZ19" s="144"/>
      <c r="CA19" s="107" t="str">
        <f>+IF(LEN($I19)&gt;5,IF(BD!F19="N/A","",BD!F19),"")</f>
        <v/>
      </c>
      <c r="CB19" s="21"/>
      <c r="CC19" s="147"/>
      <c r="CD19" s="148"/>
      <c r="CE19" s="8" t="str">
        <f>+IF(LEN(I19)&gt;5,BD!M19,"")</f>
        <v/>
      </c>
      <c r="CF19" s="16" t="str">
        <f>+IF(LEN(I19)&gt;5,BD!N19,"")</f>
        <v/>
      </c>
      <c r="CG19" s="3" t="str">
        <f t="shared" si="33"/>
        <v/>
      </c>
      <c r="CH19" s="23" t="str">
        <f>+IF(AND(LEN($I19)&gt;5),IF(AND($J19&gt;N$1,$J19&lt;=$AO$1),1,IF((COUNTIFS(INCAPACIDADES!$C$1:$C$51,$I19,INCAPACIDADES!K$1:K$51,N$1))&gt;0,2,IF(VLOOKUP($C19,BD!$D$1:$F$501,3,0)&gt;N$1,0,3))),"")</f>
        <v/>
      </c>
      <c r="CI19" s="23" t="str">
        <f>+IF(AND(LEN($I19)&gt;5),IF(AND($J19&gt;O$1,$J19&lt;=$AO$1),1,IF((COUNTIFS(INCAPACIDADES!$C$1:$C$51,$I19,INCAPACIDADES!L$1:L$51,O$1))&gt;0,2,IF(VLOOKUP($C19,BD!$D$1:$F$501,3,0)&gt;O$1,0,3))),"")</f>
        <v/>
      </c>
      <c r="CJ19" s="23" t="str">
        <f>+IF(AND(LEN($I19)&gt;5),IF(AND($J19&gt;P$1,$J19&lt;=$AO$1),1,IF((COUNTIFS(INCAPACIDADES!$C$1:$C$51,$I19,INCAPACIDADES!M$1:M$51,P$1))&gt;0,2,IF(VLOOKUP($C19,BD!$D$1:$F$501,3,0)&gt;P$1,0,3))),"")</f>
        <v/>
      </c>
      <c r="CK19" s="23" t="str">
        <f>+IF(AND(LEN($I19)&gt;5),IF(AND($J19&gt;Q$1,$J19&lt;=$AO$1),1,IF((COUNTIFS(INCAPACIDADES!$C$1:$C$51,$I19,INCAPACIDADES!N$1:N$51,Q$1))&gt;0,2,IF(VLOOKUP($C19,BD!$D$1:$F$501,3,0)&gt;Q$1,0,3))),"")</f>
        <v/>
      </c>
      <c r="CL19" s="23" t="str">
        <f>+IF(AND(LEN($I19)&gt;5),IF(AND($J19&gt;R$1,$J19&lt;=$AO$1),1,IF((COUNTIFS(INCAPACIDADES!$C$1:$C$51,$I19,INCAPACIDADES!O$1:O$51,R$1))&gt;0,2,IF(VLOOKUP($C19,BD!$D$1:$F$501,3,0)&gt;R$1,0,3))),"")</f>
        <v/>
      </c>
      <c r="CM19" s="23" t="str">
        <f>+IF(AND(LEN($I19)&gt;5),IF(AND($J19&gt;S$1,$J19&lt;=$AO$1),1,IF((COUNTIFS(INCAPACIDADES!$C$1:$C$51,$I19,INCAPACIDADES!P$1:P$51,S$1))&gt;0,2,IF(VLOOKUP($C19,BD!$D$1:$F$501,3,0)&gt;S$1,0,3))),"")</f>
        <v/>
      </c>
      <c r="CN19" s="23" t="str">
        <f>+IF(AND(LEN($I19)&gt;5),IF(AND($J19&gt;T$1,$J19&lt;=$AO$1),1,IF((COUNTIFS(INCAPACIDADES!$C$1:$C$51,$I19,INCAPACIDADES!Q$1:Q$51,T$1))&gt;0,2,IF(VLOOKUP($C19,BD!$D$1:$F$501,3,0)&gt;T$1,0,3))),"")</f>
        <v/>
      </c>
      <c r="CO19" s="23" t="str">
        <f>+IF(AND(LEN($I19)&gt;5),IF(AND($J19&gt;U$1,$J19&lt;=$AO$1),1,IF((COUNTIFS(INCAPACIDADES!$C$1:$C$51,$I19,INCAPACIDADES!R$1:R$51,U$1))&gt;0,2,IF(VLOOKUP($C19,BD!$D$1:$F$501,3,0)&gt;U$1,0,3))),"")</f>
        <v/>
      </c>
      <c r="CP19" s="23" t="str">
        <f>+IF(AND(LEN($I19)&gt;5),IF(AND($J19&gt;V$1,$J19&lt;=$AO$1),1,IF((COUNTIFS(INCAPACIDADES!$C$1:$C$51,$I19,INCAPACIDADES!S$1:S$51,V$1))&gt;0,2,IF(VLOOKUP($C19,BD!$D$1:$F$501,3,0)&gt;V$1,0,3))),"")</f>
        <v/>
      </c>
      <c r="CQ19" s="23" t="str">
        <f>+IF(AND(LEN($I19)&gt;5),IF(AND($J19&gt;W$1,$J19&lt;=$AO$1),1,IF((COUNTIFS(INCAPACIDADES!$C$1:$C$51,$I19,INCAPACIDADES!T$1:T$51,W$1))&gt;0,2,IF(VLOOKUP($C19,BD!$D$1:$F$501,3,0)&gt;W$1,0,3))),"")</f>
        <v/>
      </c>
      <c r="CR19" s="23" t="str">
        <f>+IF(AND(LEN($I19)&gt;5),IF(AND($J19&gt;X$1,$J19&lt;=$AO$1),1,IF((COUNTIFS(INCAPACIDADES!$C$1:$C$51,$I19,INCAPACIDADES!U$1:U$51,X$1))&gt;0,2,IF(VLOOKUP($C19,BD!$D$1:$F$501,3,0)&gt;X$1,0,3))),"")</f>
        <v/>
      </c>
      <c r="CS19" s="23" t="str">
        <f>+IF(AND(LEN($I19)&gt;5),IF(AND($J19&gt;Y$1,$J19&lt;=$AO$1),1,IF((COUNTIFS(INCAPACIDADES!$C$1:$C$51,$I19,INCAPACIDADES!V$1:V$51,Y$1))&gt;0,2,IF(VLOOKUP($C19,BD!$D$1:$F$501,3,0)&gt;Y$1,0,3))),"")</f>
        <v/>
      </c>
      <c r="CT19" s="23" t="str">
        <f>+IF(AND(LEN($I19)&gt;5),IF(AND($J19&gt;Z$1,$J19&lt;=$AO$1),1,IF((COUNTIFS(INCAPACIDADES!$C$1:$C$51,$I19,INCAPACIDADES!W$1:W$51,Z$1))&gt;0,2,IF(VLOOKUP($C19,BD!$D$1:$F$501,3,0)&gt;Z$1,0,3))),"")</f>
        <v/>
      </c>
      <c r="CU19" s="23" t="str">
        <f>+IF(AND(LEN($I19)&gt;5),IF(AND($J19&gt;AA$1,$J19&lt;=$AO$1),1,IF((COUNTIFS(INCAPACIDADES!$C$1:$C$51,$I19,INCAPACIDADES!X$1:X$51,AA$1))&gt;0,2,IF(VLOOKUP($C19,BD!$D$1:$F$501,3,0)&gt;AA$1,0,3))),"")</f>
        <v/>
      </c>
      <c r="CV19" s="23" t="str">
        <f>+IF(AND(LEN($I19)&gt;5),IF(AND($J19&gt;AB$1,$J19&lt;=$AO$1),1,IF((COUNTIFS(INCAPACIDADES!$C$1:$C$51,$I19,INCAPACIDADES!Y$1:Y$51,AB$1))&gt;0,2,IF(VLOOKUP($C19,BD!$D$1:$F$501,3,0)&gt;AB$1,0,3))),"")</f>
        <v/>
      </c>
      <c r="CW19" s="23" t="str">
        <f>+IF(AND(LEN($I19)&gt;5),IF(AND($J19&gt;AC$1,$J19&lt;=$AO$1),1,IF((COUNTIFS(INCAPACIDADES!$C$1:$C$51,$I19,INCAPACIDADES!Z$1:Z$51,AC$1))&gt;0,2,IF(VLOOKUP($C19,BD!$D$1:$F$501,3,0)&gt;AC$1,0,3))),"")</f>
        <v/>
      </c>
      <c r="CX19" s="23" t="str">
        <f>+IF(AND(LEN($I19)&gt;5),IF(AND($J19&gt;AD$1,$J19&lt;=$AO$1),1,IF((COUNTIFS(INCAPACIDADES!$C$1:$C$51,$I19,INCAPACIDADES!AA$1:AA$51,AD$1))&gt;0,2,IF(VLOOKUP($C19,BD!$D$1:$F$501,3,0)&gt;AD$1,0,3))),"")</f>
        <v/>
      </c>
      <c r="CY19" s="23" t="str">
        <f>+IF(AND(LEN($I19)&gt;5),IF(AND($J19&gt;AE$1,$J19&lt;=$AO$1),1,IF((COUNTIFS(INCAPACIDADES!$C$1:$C$51,$I19,INCAPACIDADES!AB$1:AB$51,AE$1))&gt;0,2,IF(VLOOKUP($C19,BD!$D$1:$F$501,3,0)&gt;AE$1,0,3))),"")</f>
        <v/>
      </c>
      <c r="CZ19" s="23" t="str">
        <f>+IF(AND(LEN($I19)&gt;5),IF(AND($J19&gt;AF$1,$J19&lt;=$AO$1),1,IF((COUNTIFS(INCAPACIDADES!$C$1:$C$51,$I19,INCAPACIDADES!AC$1:AC$51,AF$1))&gt;0,2,IF(VLOOKUP($C19,BD!$D$1:$F$501,3,0)&gt;AF$1,0,3))),"")</f>
        <v/>
      </c>
      <c r="DA19" s="23" t="str">
        <f>+IF(AND(LEN($I19)&gt;5),IF(AND($J19&gt;AG$1,$J19&lt;=$AO$1),1,IF((COUNTIFS(INCAPACIDADES!$C$1:$C$51,$I19,INCAPACIDADES!AD$1:AD$51,AG$1))&gt;0,2,IF(VLOOKUP($C19,BD!$D$1:$F$501,3,0)&gt;AG$1,0,3))),"")</f>
        <v/>
      </c>
      <c r="DB19" s="23" t="str">
        <f>+IF(AND(LEN($I19)&gt;5),IF(AND($J19&gt;AH$1,$J19&lt;=$AO$1),1,IF((COUNTIFS(INCAPACIDADES!$C$1:$C$51,$I19,INCAPACIDADES!AE$1:AE$51,AH$1))&gt;0,2,IF(VLOOKUP($C19,BD!$D$1:$F$501,3,0)&gt;AH$1,0,3))),"")</f>
        <v/>
      </c>
      <c r="DC19" s="23" t="str">
        <f>+IF(AND(LEN($I19)&gt;5),IF(AND($J19&gt;AI$1,$J19&lt;=$AO$1),1,IF((COUNTIFS(INCAPACIDADES!$C$1:$C$51,$I19,INCAPACIDADES!AF$1:AF$51,AI$1))&gt;0,2,IF(VLOOKUP($C19,BD!$D$1:$F$501,3,0)&gt;AI$1,0,3))),"")</f>
        <v/>
      </c>
      <c r="DD19" s="23" t="str">
        <f>+IF(AND(LEN($I19)&gt;5),IF(AND($J19&gt;AJ$1,$J19&lt;=$AO$1),1,IF((COUNTIFS(INCAPACIDADES!$C$1:$C$51,$I19,INCAPACIDADES!AG$1:AG$51,AJ$1))&gt;0,2,IF(VLOOKUP($C19,BD!$D$1:$F$501,3,0)&gt;AJ$1,0,3))),"")</f>
        <v/>
      </c>
      <c r="DE19" s="23" t="str">
        <f>+IF(AND(LEN($I19)&gt;5),IF(AND($J19&gt;AK$1,$J19&lt;=$AO$1),1,IF((COUNTIFS(INCAPACIDADES!$C$1:$C$51,$I19,INCAPACIDADES!AH$1:AH$51,AK$1))&gt;0,2,IF(VLOOKUP($C19,BD!$D$1:$F$501,3,0)&gt;AK$1,0,3))),"")</f>
        <v/>
      </c>
      <c r="DF19" s="23" t="str">
        <f>+IF(AND(LEN($I19)&gt;5),IF(AND($J19&gt;AL$1,$J19&lt;=$AO$1),1,IF((COUNTIFS(INCAPACIDADES!$C$1:$C$51,$I19,INCAPACIDADES!AI$1:AI$51,AL$1))&gt;0,2,IF(VLOOKUP($C19,BD!$D$1:$F$501,3,0)&gt;AL$1,0,3))),"")</f>
        <v/>
      </c>
      <c r="DG19" s="23" t="str">
        <f>+IF(AND(LEN($I19)&gt;5),IF(AND($J19&gt;AM$1,$J19&lt;=$AO$1),1,IF((COUNTIFS(INCAPACIDADES!$C$1:$C$51,$I19,INCAPACIDADES!AJ$1:AJ$51,AM$1))&gt;0,2,IF(VLOOKUP($C19,BD!$D$1:$F$501,3,0)&gt;AM$1,0,3))),"")</f>
        <v/>
      </c>
      <c r="DH19" s="23" t="str">
        <f>+IF(AND(LEN($I19)&gt;5),IF(AND($J19&gt;AN$1,$J19&lt;=$AO$1),1,IF((COUNTIFS(INCAPACIDADES!$C$1:$C$51,$I19,INCAPACIDADES!AK$1:AK$51,AN$1))&gt;0,2,IF(VLOOKUP($C19,BD!$D$1:$F$501,3,0)&gt;AN$1,0,3))),"")</f>
        <v/>
      </c>
      <c r="DI19" s="23" t="str">
        <f>+IF(AND(LEN($I19)&gt;5),IF(AND($J19&gt;AO$1,$J19&lt;=$AO$1),1,IF((COUNTIFS(INCAPACIDADES!$C$1:$C$51,$I19,INCAPACIDADES!AL$1:AL$51,AO$1))&gt;0,2,IF(VLOOKUP($C19,BD!$D$1:$F$501,3,0)&gt;AO$1,0,3))),"")</f>
        <v/>
      </c>
      <c r="DJ19" s="23" t="str">
        <f>+IF(LEN($I19)&gt;5,IF(ISERROR(VLOOKUP(N19,'CODIGO PAGO'!$B$2:$B$20,1,0)),1,IF(OR(AND(CH19=1,N19&lt;&gt;"N"),AND(CH19=3,N19&lt;&gt;"B"),AND(CH19=2,LEFT(TRIM(N19),1)&lt;&gt;"I")),1,IF(OR(AND(CH19=0,N19="N"),AND(CH19=0,N19="B"),AND(CH19=0,LEFT(TRIM(N19),1)="I")),1,0))),"")</f>
        <v/>
      </c>
      <c r="DK19" s="23" t="str">
        <f t="shared" si="34"/>
        <v/>
      </c>
      <c r="DL19" s="23" t="str">
        <f>+IF(LEN($I19)&gt;5,IF(ISERROR(VLOOKUP(P19,'CODIGO PAGO'!$B$2:$B$20,1,0)),1,IF(OR(AND(CJ19=1,P19&lt;&gt;"N"),AND(CJ19=3,P19&lt;&gt;"B"),AND(CJ19=2,LEFT(TRIM(P19),1)&lt;&gt;"I")),1,IF(OR(AND(CJ19=0,P19="N"),AND(CJ19=0,P19="B"),AND(CJ19=0,LEFT(TRIM(P19),1)="I")),1,0))),"")</f>
        <v/>
      </c>
      <c r="DM19" s="23" t="str">
        <f t="shared" si="35"/>
        <v/>
      </c>
      <c r="DN19" s="23" t="str">
        <f>+IF(LEN($I19)&gt;5,IF(ISERROR(VLOOKUP(R19,'CODIGO PAGO'!$B$2:$B$20,1,0)),1,IF(OR(AND(CL19=1,R19&lt;&gt;"N"),AND(CL19=3,R19&lt;&gt;"B"),AND(CL19=2,LEFT(TRIM(R19),1)&lt;&gt;"I")),1,IF(OR(AND(CL19=0,R19="N"),AND(CL19=0,R19="B"),AND(CL19=0,LEFT(TRIM(R19),1)="I")),1,0))),"")</f>
        <v/>
      </c>
      <c r="DO19" s="23" t="str">
        <f t="shared" si="36"/>
        <v/>
      </c>
      <c r="DP19" s="23" t="str">
        <f>+IF(LEN($I19)&gt;5,IF(ISERROR(VLOOKUP(T19,'CODIGO PAGO'!$B$2:$B$20,1,0)),1,IF(OR(AND(CN19=1,T19&lt;&gt;"N"),AND(CN19=3,T19&lt;&gt;"B"),AND(CN19=2,LEFT(TRIM(T19),1)&lt;&gt;"I")),1,IF(OR(AND(CN19=0,T19="N"),AND(CN19=0,T19="B"),AND(CN19=0,LEFT(TRIM(T19),1)="I")),1,0))),"")</f>
        <v/>
      </c>
      <c r="DQ19" s="23" t="str">
        <f t="shared" si="37"/>
        <v/>
      </c>
      <c r="DR19" s="23" t="str">
        <f>+IF(LEN($I19)&gt;5,IF(ISERROR(VLOOKUP(V19,'CODIGO PAGO'!$B$2:$B$20,1,0)),1,IF(OR(AND(CP19=1,V19&lt;&gt;"N"),AND(CP19=3,V19&lt;&gt;"B"),AND(CP19=2,LEFT(TRIM(V19),1)&lt;&gt;"I")),1,IF(OR(AND(CP19=0,V19="N"),AND(CP19=0,V19="B"),AND(CP19=0,LEFT(TRIM(V19),1)="I")),1,0))),"")</f>
        <v/>
      </c>
      <c r="DS19" s="23" t="str">
        <f t="shared" si="38"/>
        <v/>
      </c>
      <c r="DT19" s="23" t="str">
        <f>+IF(LEN($I19)&gt;5,IF(ISERROR(VLOOKUP(X19,'CODIGO PAGO'!$B$2:$B$20,1,0)),1,IF(OR(AND(CR19=1,X19&lt;&gt;"N"),AND(CR19=3,X19&lt;&gt;"B"),AND(CR19=2,LEFT(TRIM(X19),1)&lt;&gt;"I")),1,IF(OR(AND(CR19=0,X19="N"),AND(CR19=0,X19="B"),AND(CR19=0,LEFT(TRIM(X19),1)="I")),1,0))),"")</f>
        <v/>
      </c>
      <c r="DU19" s="23" t="str">
        <f t="shared" si="39"/>
        <v/>
      </c>
      <c r="DV19" s="23" t="str">
        <f>+IF(LEN($I19)&gt;5,IF(ISERROR(VLOOKUP(Z19,'CODIGO PAGO'!$B$2:$B$20,1,0)),1,IF(OR(AND(CT19=1,Z19&lt;&gt;"N"),AND(CT19=3,Z19&lt;&gt;"B"),AND(CT19=2,LEFT(TRIM(Z19),1)&lt;&gt;"I")),1,IF(OR(AND(CT19=0,Z19="N"),AND(CT19=0,Z19="B"),AND(CT19=0,LEFT(TRIM(Z19),1)="I")),1,0))),"")</f>
        <v/>
      </c>
      <c r="DW19" s="23" t="str">
        <f t="shared" si="40"/>
        <v/>
      </c>
      <c r="DX19" s="23" t="str">
        <f>+IF(LEN($I19)&gt;5,IF(ISERROR(VLOOKUP(AB19,'CODIGO PAGO'!$B$2:$B$20,1,0)),1,IF(OR(AND(CV19=1,AB19&lt;&gt;"N"),AND(CV19=3,AB19&lt;&gt;"B"),AND(CV19=2,LEFT(TRIM(AB19),1)&lt;&gt;"I")),1,IF(OR(AND(CV19=0,AB19="N"),AND(CV19=0,AB19="B"),AND(CV19=0,LEFT(TRIM(AB19),1)="I")),1,0))),"")</f>
        <v/>
      </c>
      <c r="DY19" s="23" t="str">
        <f t="shared" si="41"/>
        <v/>
      </c>
      <c r="DZ19" s="23" t="str">
        <f>+IF(LEN($I19)&gt;5,IF(ISERROR(VLOOKUP(AD19,'CODIGO PAGO'!$B$2:$B$20,1,0)),1,IF(OR(AND(CX19=1,AD19&lt;&gt;"N"),AND(CX19=3,AD19&lt;&gt;"B"),AND(CX19=2,LEFT(TRIM(AD19),1)&lt;&gt;"I")),1,IF(OR(AND(CX19=0,AD19="N"),AND(CX19=0,AD19="B"),AND(CX19=0,LEFT(TRIM(AD19),1)="I")),1,0))),"")</f>
        <v/>
      </c>
      <c r="EA19" s="23" t="str">
        <f t="shared" si="42"/>
        <v/>
      </c>
      <c r="EB19" s="23" t="str">
        <f>+IF(LEN($I19)&gt;5,IF(ISERROR(VLOOKUP(AF19,'CODIGO PAGO'!$B$2:$B$20,1,0)),1,IF(OR(AND(CZ19=1,AF19&lt;&gt;"N"),AND(CZ19=3,AF19&lt;&gt;"B"),AND(CZ19=2,LEFT(TRIM(AF19),1)&lt;&gt;"I")),1,IF(OR(AND(CZ19=0,AF19="N"),AND(CZ19=0,AF19="B"),AND(CZ19=0,LEFT(TRIM(AF19),1)="I")),1,0))),"")</f>
        <v/>
      </c>
      <c r="EC19" s="23" t="str">
        <f t="shared" si="43"/>
        <v/>
      </c>
      <c r="ED19" s="23" t="str">
        <f>+IF(LEN($I19)&gt;5,IF(ISERROR(VLOOKUP(AH19,'CODIGO PAGO'!$B$2:$B$20,1,0)),1,IF(OR(AND(DB19=1,AH19&lt;&gt;"N"),AND(DB19=3,AH19&lt;&gt;"B"),AND(DB19=2,LEFT(TRIM(AH19),1)&lt;&gt;"I")),1,IF(OR(AND(DB19=0,AH19="N"),AND(DB19=0,AH19="B"),AND(DB19=0,LEFT(TRIM(AH19),1)="I")),1,0))),"")</f>
        <v/>
      </c>
      <c r="EE19" s="23" t="str">
        <f t="shared" si="44"/>
        <v/>
      </c>
      <c r="EF19" s="23" t="str">
        <f>+IF(LEN($I19)&gt;5,IF(ISERROR(VLOOKUP(AJ19,'CODIGO PAGO'!$B$2:$B$20,1,0)),1,IF(OR(AND(DD19=1,AJ19&lt;&gt;"N"),AND(DD19=3,AJ19&lt;&gt;"B"),AND(DD19=2,LEFT(TRIM(AJ19),1)&lt;&gt;"I")),1,IF(OR(AND(DD19=0,AJ19="N"),AND(DD19=0,AJ19="B"),AND(DD19=0,LEFT(TRIM(AJ19),1)="I")),1,0))),"")</f>
        <v/>
      </c>
      <c r="EG19" s="23" t="str">
        <f t="shared" si="45"/>
        <v/>
      </c>
      <c r="EH19" s="23" t="str">
        <f>+IF(LEN($I19)&gt;5,IF(ISERROR(VLOOKUP(AL19,'CODIGO PAGO'!$B$2:$B$20,1,0)),1,IF(OR(AND(DF19=1,AL19&lt;&gt;"N"),AND(DF19=3,AL19&lt;&gt;"B"),AND(DF19=2,LEFT(TRIM(AL19),1)&lt;&gt;"I")),1,IF(OR(AND(DF19=0,AL19="N"),AND(DF19=0,AL19="B"),AND(DF19=0,LEFT(TRIM(AL19),1)="I")),1,0))),"")</f>
        <v/>
      </c>
      <c r="EI19" s="23" t="str">
        <f t="shared" si="46"/>
        <v/>
      </c>
      <c r="EJ19" s="23" t="str">
        <f>+IF(LEN($I19)&gt;5,IF(ISERROR(VLOOKUP(AN19,'CODIGO PAGO'!$B$2:$B$20,1,0)),1,IF(OR(AND(DH19=1,AN19&lt;&gt;"N"),AND(DH19=3,AN19&lt;&gt;"B"),AND(DH19=2,LEFT(TRIM(AN19),1)&lt;&gt;"I")),1,IF(OR(AND(DH19=0,AN19="N"),AND(DH19=0,AN19="B"),AND(DH19=0,LEFT(TRIM(AN19),1)="I")),1,0))),"")</f>
        <v/>
      </c>
      <c r="EK19" s="23" t="str">
        <f t="shared" si="47"/>
        <v/>
      </c>
      <c r="EL19" s="24" t="str">
        <f t="shared" si="48"/>
        <v/>
      </c>
    </row>
    <row r="20" spans="1:142" s="25" customFormat="1">
      <c r="A20" s="15" t="str">
        <f t="shared" si="14"/>
        <v/>
      </c>
      <c r="B20" s="1" t="str">
        <f>+IF(LEN(I20)&gt;5,'CODIGO PAGO'!$B$28,"")</f>
        <v/>
      </c>
      <c r="C20" s="1" t="str">
        <f>+IF(LEN($I20)&gt;5,BD!D20,"")</f>
        <v/>
      </c>
      <c r="D20" s="168" t="str">
        <f>+IF(LEN($I20)&gt;5,BD!A20,"")</f>
        <v/>
      </c>
      <c r="E20" s="1" t="str">
        <f>+IF(LEN($I20)&gt;5,BD!B20,"")</f>
        <v/>
      </c>
      <c r="F20" s="1" t="str">
        <f>+IF(LEN($I20)&gt;5,BD!C20,"")</f>
        <v/>
      </c>
      <c r="G20" s="141"/>
      <c r="H20" s="141"/>
      <c r="I20" s="1" t="str">
        <f>+IF(LEN(BD!G20)&gt;5,BD!G20,"")</f>
        <v/>
      </c>
      <c r="J20" s="167" t="str">
        <f>+IF(LEN($I20)&gt;5,BD!E20,"")</f>
        <v/>
      </c>
      <c r="K20" s="6" t="str">
        <f t="shared" si="15"/>
        <v/>
      </c>
      <c r="L20" s="87" t="str">
        <f>+IF(LEN($I20)&gt;5,BD!H20,"")</f>
        <v/>
      </c>
      <c r="M20" s="40" t="str">
        <f t="shared" si="16"/>
        <v/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4" t="str">
        <f t="shared" si="17"/>
        <v/>
      </c>
      <c r="AQ20" s="5" t="str">
        <f t="shared" si="18"/>
        <v/>
      </c>
      <c r="AR20" s="91" t="str">
        <f t="shared" si="19"/>
        <v/>
      </c>
      <c r="AS20" s="5" t="str">
        <f t="shared" si="20"/>
        <v/>
      </c>
      <c r="AT20" s="91" t="str">
        <f t="shared" si="21"/>
        <v/>
      </c>
      <c r="AU20" s="4" t="str">
        <f t="shared" si="22"/>
        <v/>
      </c>
      <c r="AV20" s="4" t="str">
        <f t="shared" si="23"/>
        <v/>
      </c>
      <c r="AW20" s="4" t="str">
        <f t="shared" si="24"/>
        <v/>
      </c>
      <c r="AX20" s="4" t="str">
        <f t="shared" si="25"/>
        <v/>
      </c>
      <c r="AY20" s="88" t="str">
        <f t="shared" si="26"/>
        <v/>
      </c>
      <c r="AZ20" s="17" t="str">
        <f t="shared" si="27"/>
        <v/>
      </c>
      <c r="BA20" s="18" t="str">
        <f t="shared" si="28"/>
        <v/>
      </c>
      <c r="BB20" s="19" t="str">
        <f>+IF(LEN(I20)&gt;5,IF(INT(RIGHT(B20,1))=9,0.5*L20*AY20,INT(MID(B20,5,LEN(B20)-4))*L20)+IFERROR(VLOOKUP(I20,AJUSTES!$A$1:$I$50,9,0),0),"")</f>
        <v/>
      </c>
      <c r="BC20" s="12"/>
      <c r="BD20" s="19" t="str">
        <f t="shared" si="29"/>
        <v/>
      </c>
      <c r="BE20" s="18" t="str">
        <f t="shared" si="30"/>
        <v/>
      </c>
      <c r="BF20" s="139" t="str">
        <f t="shared" si="31"/>
        <v/>
      </c>
      <c r="BG20" s="113"/>
      <c r="BH20" s="140" t="str">
        <f t="shared" si="32"/>
        <v/>
      </c>
      <c r="BI20" s="43"/>
      <c r="BJ20" s="42"/>
      <c r="BK20" s="44"/>
      <c r="BL20" s="142"/>
      <c r="BM20" s="42"/>
      <c r="BN20" s="42"/>
      <c r="BO20" s="42"/>
      <c r="BP20" s="42"/>
      <c r="BQ20" s="42"/>
      <c r="BR20" s="42"/>
      <c r="BS20" s="143"/>
      <c r="BT20" s="37"/>
      <c r="BU20" s="12"/>
      <c r="BV20" s="12"/>
      <c r="BW20" s="12"/>
      <c r="BX20" s="12"/>
      <c r="BY20" s="12"/>
      <c r="BZ20" s="144"/>
      <c r="CA20" s="107" t="str">
        <f>+IF(LEN($I20)&gt;5,IF(BD!F20="N/A","",BD!F20),"")</f>
        <v/>
      </c>
      <c r="CB20" s="21"/>
      <c r="CC20" s="147"/>
      <c r="CD20" s="148"/>
      <c r="CE20" s="8" t="str">
        <f>+IF(LEN(I20)&gt;5,BD!M20,"")</f>
        <v/>
      </c>
      <c r="CF20" s="16" t="str">
        <f>+IF(LEN(I20)&gt;5,BD!N20,"")</f>
        <v/>
      </c>
      <c r="CG20" s="3" t="str">
        <f t="shared" si="33"/>
        <v/>
      </c>
      <c r="CH20" s="23" t="str">
        <f>+IF(AND(LEN($I20)&gt;5),IF(AND($J20&gt;N$1,$J20&lt;=$AO$1),1,IF((COUNTIFS(INCAPACIDADES!$C$1:$C$51,$I20,INCAPACIDADES!K$1:K$51,N$1))&gt;0,2,IF(VLOOKUP($C20,BD!$D$1:$F$501,3,0)&gt;N$1,0,3))),"")</f>
        <v/>
      </c>
      <c r="CI20" s="23" t="str">
        <f>+IF(AND(LEN($I20)&gt;5),IF(AND($J20&gt;O$1,$J20&lt;=$AO$1),1,IF((COUNTIFS(INCAPACIDADES!$C$1:$C$51,$I20,INCAPACIDADES!L$1:L$51,O$1))&gt;0,2,IF(VLOOKUP($C20,BD!$D$1:$F$501,3,0)&gt;O$1,0,3))),"")</f>
        <v/>
      </c>
      <c r="CJ20" s="23" t="str">
        <f>+IF(AND(LEN($I20)&gt;5),IF(AND($J20&gt;P$1,$J20&lt;=$AO$1),1,IF((COUNTIFS(INCAPACIDADES!$C$1:$C$51,$I20,INCAPACIDADES!M$1:M$51,P$1))&gt;0,2,IF(VLOOKUP($C20,BD!$D$1:$F$501,3,0)&gt;P$1,0,3))),"")</f>
        <v/>
      </c>
      <c r="CK20" s="23" t="str">
        <f>+IF(AND(LEN($I20)&gt;5),IF(AND($J20&gt;Q$1,$J20&lt;=$AO$1),1,IF((COUNTIFS(INCAPACIDADES!$C$1:$C$51,$I20,INCAPACIDADES!N$1:N$51,Q$1))&gt;0,2,IF(VLOOKUP($C20,BD!$D$1:$F$501,3,0)&gt;Q$1,0,3))),"")</f>
        <v/>
      </c>
      <c r="CL20" s="23" t="str">
        <f>+IF(AND(LEN($I20)&gt;5),IF(AND($J20&gt;R$1,$J20&lt;=$AO$1),1,IF((COUNTIFS(INCAPACIDADES!$C$1:$C$51,$I20,INCAPACIDADES!O$1:O$51,R$1))&gt;0,2,IF(VLOOKUP($C20,BD!$D$1:$F$501,3,0)&gt;R$1,0,3))),"")</f>
        <v/>
      </c>
      <c r="CM20" s="23" t="str">
        <f>+IF(AND(LEN($I20)&gt;5),IF(AND($J20&gt;S$1,$J20&lt;=$AO$1),1,IF((COUNTIFS(INCAPACIDADES!$C$1:$C$51,$I20,INCAPACIDADES!P$1:P$51,S$1))&gt;0,2,IF(VLOOKUP($C20,BD!$D$1:$F$501,3,0)&gt;S$1,0,3))),"")</f>
        <v/>
      </c>
      <c r="CN20" s="23" t="str">
        <f>+IF(AND(LEN($I20)&gt;5),IF(AND($J20&gt;T$1,$J20&lt;=$AO$1),1,IF((COUNTIFS(INCAPACIDADES!$C$1:$C$51,$I20,INCAPACIDADES!Q$1:Q$51,T$1))&gt;0,2,IF(VLOOKUP($C20,BD!$D$1:$F$501,3,0)&gt;T$1,0,3))),"")</f>
        <v/>
      </c>
      <c r="CO20" s="23" t="str">
        <f>+IF(AND(LEN($I20)&gt;5),IF(AND($J20&gt;U$1,$J20&lt;=$AO$1),1,IF((COUNTIFS(INCAPACIDADES!$C$1:$C$51,$I20,INCAPACIDADES!R$1:R$51,U$1))&gt;0,2,IF(VLOOKUP($C20,BD!$D$1:$F$501,3,0)&gt;U$1,0,3))),"")</f>
        <v/>
      </c>
      <c r="CP20" s="23" t="str">
        <f>+IF(AND(LEN($I20)&gt;5),IF(AND($J20&gt;V$1,$J20&lt;=$AO$1),1,IF((COUNTIFS(INCAPACIDADES!$C$1:$C$51,$I20,INCAPACIDADES!S$1:S$51,V$1))&gt;0,2,IF(VLOOKUP($C20,BD!$D$1:$F$501,3,0)&gt;V$1,0,3))),"")</f>
        <v/>
      </c>
      <c r="CQ20" s="23" t="str">
        <f>+IF(AND(LEN($I20)&gt;5),IF(AND($J20&gt;W$1,$J20&lt;=$AO$1),1,IF((COUNTIFS(INCAPACIDADES!$C$1:$C$51,$I20,INCAPACIDADES!T$1:T$51,W$1))&gt;0,2,IF(VLOOKUP($C20,BD!$D$1:$F$501,3,0)&gt;W$1,0,3))),"")</f>
        <v/>
      </c>
      <c r="CR20" s="23" t="str">
        <f>+IF(AND(LEN($I20)&gt;5),IF(AND($J20&gt;X$1,$J20&lt;=$AO$1),1,IF((COUNTIFS(INCAPACIDADES!$C$1:$C$51,$I20,INCAPACIDADES!U$1:U$51,X$1))&gt;0,2,IF(VLOOKUP($C20,BD!$D$1:$F$501,3,0)&gt;X$1,0,3))),"")</f>
        <v/>
      </c>
      <c r="CS20" s="23" t="str">
        <f>+IF(AND(LEN($I20)&gt;5),IF(AND($J20&gt;Y$1,$J20&lt;=$AO$1),1,IF((COUNTIFS(INCAPACIDADES!$C$1:$C$51,$I20,INCAPACIDADES!V$1:V$51,Y$1))&gt;0,2,IF(VLOOKUP($C20,BD!$D$1:$F$501,3,0)&gt;Y$1,0,3))),"")</f>
        <v/>
      </c>
      <c r="CT20" s="23" t="str">
        <f>+IF(AND(LEN($I20)&gt;5),IF(AND($J20&gt;Z$1,$J20&lt;=$AO$1),1,IF((COUNTIFS(INCAPACIDADES!$C$1:$C$51,$I20,INCAPACIDADES!W$1:W$51,Z$1))&gt;0,2,IF(VLOOKUP($C20,BD!$D$1:$F$501,3,0)&gt;Z$1,0,3))),"")</f>
        <v/>
      </c>
      <c r="CU20" s="23" t="str">
        <f>+IF(AND(LEN($I20)&gt;5),IF(AND($J20&gt;AA$1,$J20&lt;=$AO$1),1,IF((COUNTIFS(INCAPACIDADES!$C$1:$C$51,$I20,INCAPACIDADES!X$1:X$51,AA$1))&gt;0,2,IF(VLOOKUP($C20,BD!$D$1:$F$501,3,0)&gt;AA$1,0,3))),"")</f>
        <v/>
      </c>
      <c r="CV20" s="23" t="str">
        <f>+IF(AND(LEN($I20)&gt;5),IF(AND($J20&gt;AB$1,$J20&lt;=$AO$1),1,IF((COUNTIFS(INCAPACIDADES!$C$1:$C$51,$I20,INCAPACIDADES!Y$1:Y$51,AB$1))&gt;0,2,IF(VLOOKUP($C20,BD!$D$1:$F$501,3,0)&gt;AB$1,0,3))),"")</f>
        <v/>
      </c>
      <c r="CW20" s="23" t="str">
        <f>+IF(AND(LEN($I20)&gt;5),IF(AND($J20&gt;AC$1,$J20&lt;=$AO$1),1,IF((COUNTIFS(INCAPACIDADES!$C$1:$C$51,$I20,INCAPACIDADES!Z$1:Z$51,AC$1))&gt;0,2,IF(VLOOKUP($C20,BD!$D$1:$F$501,3,0)&gt;AC$1,0,3))),"")</f>
        <v/>
      </c>
      <c r="CX20" s="23" t="str">
        <f>+IF(AND(LEN($I20)&gt;5),IF(AND($J20&gt;AD$1,$J20&lt;=$AO$1),1,IF((COUNTIFS(INCAPACIDADES!$C$1:$C$51,$I20,INCAPACIDADES!AA$1:AA$51,AD$1))&gt;0,2,IF(VLOOKUP($C20,BD!$D$1:$F$501,3,0)&gt;AD$1,0,3))),"")</f>
        <v/>
      </c>
      <c r="CY20" s="23" t="str">
        <f>+IF(AND(LEN($I20)&gt;5),IF(AND($J20&gt;AE$1,$J20&lt;=$AO$1),1,IF((COUNTIFS(INCAPACIDADES!$C$1:$C$51,$I20,INCAPACIDADES!AB$1:AB$51,AE$1))&gt;0,2,IF(VLOOKUP($C20,BD!$D$1:$F$501,3,0)&gt;AE$1,0,3))),"")</f>
        <v/>
      </c>
      <c r="CZ20" s="23" t="str">
        <f>+IF(AND(LEN($I20)&gt;5),IF(AND($J20&gt;AF$1,$J20&lt;=$AO$1),1,IF((COUNTIFS(INCAPACIDADES!$C$1:$C$51,$I20,INCAPACIDADES!AC$1:AC$51,AF$1))&gt;0,2,IF(VLOOKUP($C20,BD!$D$1:$F$501,3,0)&gt;AF$1,0,3))),"")</f>
        <v/>
      </c>
      <c r="DA20" s="23" t="str">
        <f>+IF(AND(LEN($I20)&gt;5),IF(AND($J20&gt;AG$1,$J20&lt;=$AO$1),1,IF((COUNTIFS(INCAPACIDADES!$C$1:$C$51,$I20,INCAPACIDADES!AD$1:AD$51,AG$1))&gt;0,2,IF(VLOOKUP($C20,BD!$D$1:$F$501,3,0)&gt;AG$1,0,3))),"")</f>
        <v/>
      </c>
      <c r="DB20" s="23" t="str">
        <f>+IF(AND(LEN($I20)&gt;5),IF(AND($J20&gt;AH$1,$J20&lt;=$AO$1),1,IF((COUNTIFS(INCAPACIDADES!$C$1:$C$51,$I20,INCAPACIDADES!AE$1:AE$51,AH$1))&gt;0,2,IF(VLOOKUP($C20,BD!$D$1:$F$501,3,0)&gt;AH$1,0,3))),"")</f>
        <v/>
      </c>
      <c r="DC20" s="23" t="str">
        <f>+IF(AND(LEN($I20)&gt;5),IF(AND($J20&gt;AI$1,$J20&lt;=$AO$1),1,IF((COUNTIFS(INCAPACIDADES!$C$1:$C$51,$I20,INCAPACIDADES!AF$1:AF$51,AI$1))&gt;0,2,IF(VLOOKUP($C20,BD!$D$1:$F$501,3,0)&gt;AI$1,0,3))),"")</f>
        <v/>
      </c>
      <c r="DD20" s="23" t="str">
        <f>+IF(AND(LEN($I20)&gt;5),IF(AND($J20&gt;AJ$1,$J20&lt;=$AO$1),1,IF((COUNTIFS(INCAPACIDADES!$C$1:$C$51,$I20,INCAPACIDADES!AG$1:AG$51,AJ$1))&gt;0,2,IF(VLOOKUP($C20,BD!$D$1:$F$501,3,0)&gt;AJ$1,0,3))),"")</f>
        <v/>
      </c>
      <c r="DE20" s="23" t="str">
        <f>+IF(AND(LEN($I20)&gt;5),IF(AND($J20&gt;AK$1,$J20&lt;=$AO$1),1,IF((COUNTIFS(INCAPACIDADES!$C$1:$C$51,$I20,INCAPACIDADES!AH$1:AH$51,AK$1))&gt;0,2,IF(VLOOKUP($C20,BD!$D$1:$F$501,3,0)&gt;AK$1,0,3))),"")</f>
        <v/>
      </c>
      <c r="DF20" s="23" t="str">
        <f>+IF(AND(LEN($I20)&gt;5),IF(AND($J20&gt;AL$1,$J20&lt;=$AO$1),1,IF((COUNTIFS(INCAPACIDADES!$C$1:$C$51,$I20,INCAPACIDADES!AI$1:AI$51,AL$1))&gt;0,2,IF(VLOOKUP($C20,BD!$D$1:$F$501,3,0)&gt;AL$1,0,3))),"")</f>
        <v/>
      </c>
      <c r="DG20" s="23" t="str">
        <f>+IF(AND(LEN($I20)&gt;5),IF(AND($J20&gt;AM$1,$J20&lt;=$AO$1),1,IF((COUNTIFS(INCAPACIDADES!$C$1:$C$51,$I20,INCAPACIDADES!AJ$1:AJ$51,AM$1))&gt;0,2,IF(VLOOKUP($C20,BD!$D$1:$F$501,3,0)&gt;AM$1,0,3))),"")</f>
        <v/>
      </c>
      <c r="DH20" s="23" t="str">
        <f>+IF(AND(LEN($I20)&gt;5),IF(AND($J20&gt;AN$1,$J20&lt;=$AO$1),1,IF((COUNTIFS(INCAPACIDADES!$C$1:$C$51,$I20,INCAPACIDADES!AK$1:AK$51,AN$1))&gt;0,2,IF(VLOOKUP($C20,BD!$D$1:$F$501,3,0)&gt;AN$1,0,3))),"")</f>
        <v/>
      </c>
      <c r="DI20" s="23" t="str">
        <f>+IF(AND(LEN($I20)&gt;5),IF(AND($J20&gt;AO$1,$J20&lt;=$AO$1),1,IF((COUNTIFS(INCAPACIDADES!$C$1:$C$51,$I20,INCAPACIDADES!AL$1:AL$51,AO$1))&gt;0,2,IF(VLOOKUP($C20,BD!$D$1:$F$501,3,0)&gt;AO$1,0,3))),"")</f>
        <v/>
      </c>
      <c r="DJ20" s="23" t="str">
        <f>+IF(LEN($I20)&gt;5,IF(ISERROR(VLOOKUP(N20,'CODIGO PAGO'!$B$2:$B$20,1,0)),1,IF(OR(AND(CH20=1,N20&lt;&gt;"N"),AND(CH20=3,N20&lt;&gt;"B"),AND(CH20=2,LEFT(TRIM(N20),1)&lt;&gt;"I")),1,IF(OR(AND(CH20=0,N20="N"),AND(CH20=0,N20="B"),AND(CH20=0,LEFT(TRIM(N20),1)="I")),1,0))),"")</f>
        <v/>
      </c>
      <c r="DK20" s="23" t="str">
        <f t="shared" si="34"/>
        <v/>
      </c>
      <c r="DL20" s="23" t="str">
        <f>+IF(LEN($I20)&gt;5,IF(ISERROR(VLOOKUP(P20,'CODIGO PAGO'!$B$2:$B$20,1,0)),1,IF(OR(AND(CJ20=1,P20&lt;&gt;"N"),AND(CJ20=3,P20&lt;&gt;"B"),AND(CJ20=2,LEFT(TRIM(P20),1)&lt;&gt;"I")),1,IF(OR(AND(CJ20=0,P20="N"),AND(CJ20=0,P20="B"),AND(CJ20=0,LEFT(TRIM(P20),1)="I")),1,0))),"")</f>
        <v/>
      </c>
      <c r="DM20" s="23" t="str">
        <f t="shared" si="35"/>
        <v/>
      </c>
      <c r="DN20" s="23" t="str">
        <f>+IF(LEN($I20)&gt;5,IF(ISERROR(VLOOKUP(R20,'CODIGO PAGO'!$B$2:$B$20,1,0)),1,IF(OR(AND(CL20=1,R20&lt;&gt;"N"),AND(CL20=3,R20&lt;&gt;"B"),AND(CL20=2,LEFT(TRIM(R20),1)&lt;&gt;"I")),1,IF(OR(AND(CL20=0,R20="N"),AND(CL20=0,R20="B"),AND(CL20=0,LEFT(TRIM(R20),1)="I")),1,0))),"")</f>
        <v/>
      </c>
      <c r="DO20" s="23" t="str">
        <f t="shared" si="36"/>
        <v/>
      </c>
      <c r="DP20" s="23" t="str">
        <f>+IF(LEN($I20)&gt;5,IF(ISERROR(VLOOKUP(T20,'CODIGO PAGO'!$B$2:$B$20,1,0)),1,IF(OR(AND(CN20=1,T20&lt;&gt;"N"),AND(CN20=3,T20&lt;&gt;"B"),AND(CN20=2,LEFT(TRIM(T20),1)&lt;&gt;"I")),1,IF(OR(AND(CN20=0,T20="N"),AND(CN20=0,T20="B"),AND(CN20=0,LEFT(TRIM(T20),1)="I")),1,0))),"")</f>
        <v/>
      </c>
      <c r="DQ20" s="23" t="str">
        <f t="shared" si="37"/>
        <v/>
      </c>
      <c r="DR20" s="23" t="str">
        <f>+IF(LEN($I20)&gt;5,IF(ISERROR(VLOOKUP(V20,'CODIGO PAGO'!$B$2:$B$20,1,0)),1,IF(OR(AND(CP20=1,V20&lt;&gt;"N"),AND(CP20=3,V20&lt;&gt;"B"),AND(CP20=2,LEFT(TRIM(V20),1)&lt;&gt;"I")),1,IF(OR(AND(CP20=0,V20="N"),AND(CP20=0,V20="B"),AND(CP20=0,LEFT(TRIM(V20),1)="I")),1,0))),"")</f>
        <v/>
      </c>
      <c r="DS20" s="23" t="str">
        <f t="shared" si="38"/>
        <v/>
      </c>
      <c r="DT20" s="23" t="str">
        <f>+IF(LEN($I20)&gt;5,IF(ISERROR(VLOOKUP(X20,'CODIGO PAGO'!$B$2:$B$20,1,0)),1,IF(OR(AND(CR20=1,X20&lt;&gt;"N"),AND(CR20=3,X20&lt;&gt;"B"),AND(CR20=2,LEFT(TRIM(X20),1)&lt;&gt;"I")),1,IF(OR(AND(CR20=0,X20="N"),AND(CR20=0,X20="B"),AND(CR20=0,LEFT(TRIM(X20),1)="I")),1,0))),"")</f>
        <v/>
      </c>
      <c r="DU20" s="23" t="str">
        <f t="shared" si="39"/>
        <v/>
      </c>
      <c r="DV20" s="23" t="str">
        <f>+IF(LEN($I20)&gt;5,IF(ISERROR(VLOOKUP(Z20,'CODIGO PAGO'!$B$2:$B$20,1,0)),1,IF(OR(AND(CT20=1,Z20&lt;&gt;"N"),AND(CT20=3,Z20&lt;&gt;"B"),AND(CT20=2,LEFT(TRIM(Z20),1)&lt;&gt;"I")),1,IF(OR(AND(CT20=0,Z20="N"),AND(CT20=0,Z20="B"),AND(CT20=0,LEFT(TRIM(Z20),1)="I")),1,0))),"")</f>
        <v/>
      </c>
      <c r="DW20" s="23" t="str">
        <f t="shared" si="40"/>
        <v/>
      </c>
      <c r="DX20" s="23" t="str">
        <f>+IF(LEN($I20)&gt;5,IF(ISERROR(VLOOKUP(AB20,'CODIGO PAGO'!$B$2:$B$20,1,0)),1,IF(OR(AND(CV20=1,AB20&lt;&gt;"N"),AND(CV20=3,AB20&lt;&gt;"B"),AND(CV20=2,LEFT(TRIM(AB20),1)&lt;&gt;"I")),1,IF(OR(AND(CV20=0,AB20="N"),AND(CV20=0,AB20="B"),AND(CV20=0,LEFT(TRIM(AB20),1)="I")),1,0))),"")</f>
        <v/>
      </c>
      <c r="DY20" s="23" t="str">
        <f t="shared" si="41"/>
        <v/>
      </c>
      <c r="DZ20" s="23" t="str">
        <f>+IF(LEN($I20)&gt;5,IF(ISERROR(VLOOKUP(AD20,'CODIGO PAGO'!$B$2:$B$20,1,0)),1,IF(OR(AND(CX20=1,AD20&lt;&gt;"N"),AND(CX20=3,AD20&lt;&gt;"B"),AND(CX20=2,LEFT(TRIM(AD20),1)&lt;&gt;"I")),1,IF(OR(AND(CX20=0,AD20="N"),AND(CX20=0,AD20="B"),AND(CX20=0,LEFT(TRIM(AD20),1)="I")),1,0))),"")</f>
        <v/>
      </c>
      <c r="EA20" s="23" t="str">
        <f t="shared" si="42"/>
        <v/>
      </c>
      <c r="EB20" s="23" t="str">
        <f>+IF(LEN($I20)&gt;5,IF(ISERROR(VLOOKUP(AF20,'CODIGO PAGO'!$B$2:$B$20,1,0)),1,IF(OR(AND(CZ20=1,AF20&lt;&gt;"N"),AND(CZ20=3,AF20&lt;&gt;"B"),AND(CZ20=2,LEFT(TRIM(AF20),1)&lt;&gt;"I")),1,IF(OR(AND(CZ20=0,AF20="N"),AND(CZ20=0,AF20="B"),AND(CZ20=0,LEFT(TRIM(AF20),1)="I")),1,0))),"")</f>
        <v/>
      </c>
      <c r="EC20" s="23" t="str">
        <f t="shared" si="43"/>
        <v/>
      </c>
      <c r="ED20" s="23" t="str">
        <f>+IF(LEN($I20)&gt;5,IF(ISERROR(VLOOKUP(AH20,'CODIGO PAGO'!$B$2:$B$20,1,0)),1,IF(OR(AND(DB20=1,AH20&lt;&gt;"N"),AND(DB20=3,AH20&lt;&gt;"B"),AND(DB20=2,LEFT(TRIM(AH20),1)&lt;&gt;"I")),1,IF(OR(AND(DB20=0,AH20="N"),AND(DB20=0,AH20="B"),AND(DB20=0,LEFT(TRIM(AH20),1)="I")),1,0))),"")</f>
        <v/>
      </c>
      <c r="EE20" s="23" t="str">
        <f t="shared" si="44"/>
        <v/>
      </c>
      <c r="EF20" s="23" t="str">
        <f>+IF(LEN($I20)&gt;5,IF(ISERROR(VLOOKUP(AJ20,'CODIGO PAGO'!$B$2:$B$20,1,0)),1,IF(OR(AND(DD20=1,AJ20&lt;&gt;"N"),AND(DD20=3,AJ20&lt;&gt;"B"),AND(DD20=2,LEFT(TRIM(AJ20),1)&lt;&gt;"I")),1,IF(OR(AND(DD20=0,AJ20="N"),AND(DD20=0,AJ20="B"),AND(DD20=0,LEFT(TRIM(AJ20),1)="I")),1,0))),"")</f>
        <v/>
      </c>
      <c r="EG20" s="23" t="str">
        <f t="shared" si="45"/>
        <v/>
      </c>
      <c r="EH20" s="23" t="str">
        <f>+IF(LEN($I20)&gt;5,IF(ISERROR(VLOOKUP(AL20,'CODIGO PAGO'!$B$2:$B$20,1,0)),1,IF(OR(AND(DF20=1,AL20&lt;&gt;"N"),AND(DF20=3,AL20&lt;&gt;"B"),AND(DF20=2,LEFT(TRIM(AL20),1)&lt;&gt;"I")),1,IF(OR(AND(DF20=0,AL20="N"),AND(DF20=0,AL20="B"),AND(DF20=0,LEFT(TRIM(AL20),1)="I")),1,0))),"")</f>
        <v/>
      </c>
      <c r="EI20" s="23" t="str">
        <f t="shared" si="46"/>
        <v/>
      </c>
      <c r="EJ20" s="23" t="str">
        <f>+IF(LEN($I20)&gt;5,IF(ISERROR(VLOOKUP(AN20,'CODIGO PAGO'!$B$2:$B$20,1,0)),1,IF(OR(AND(DH20=1,AN20&lt;&gt;"N"),AND(DH20=3,AN20&lt;&gt;"B"),AND(DH20=2,LEFT(TRIM(AN20),1)&lt;&gt;"I")),1,IF(OR(AND(DH20=0,AN20="N"),AND(DH20=0,AN20="B"),AND(DH20=0,LEFT(TRIM(AN20),1)="I")),1,0))),"")</f>
        <v/>
      </c>
      <c r="EK20" s="23" t="str">
        <f t="shared" si="47"/>
        <v/>
      </c>
      <c r="EL20" s="24" t="str">
        <f t="shared" si="48"/>
        <v/>
      </c>
    </row>
    <row r="21" spans="1:142" s="25" customFormat="1">
      <c r="A21" s="15" t="str">
        <f t="shared" si="14"/>
        <v/>
      </c>
      <c r="B21" s="1" t="str">
        <f>+IF(LEN(I21)&gt;5,'CODIGO PAGO'!$B$28,"")</f>
        <v/>
      </c>
      <c r="C21" s="1" t="str">
        <f>+IF(LEN($I21)&gt;5,BD!D21,"")</f>
        <v/>
      </c>
      <c r="D21" s="168" t="str">
        <f>+IF(LEN($I21)&gt;5,BD!A21,"")</f>
        <v/>
      </c>
      <c r="E21" s="1" t="str">
        <f>+IF(LEN($I21)&gt;5,BD!B21,"")</f>
        <v/>
      </c>
      <c r="F21" s="1" t="str">
        <f>+IF(LEN($I21)&gt;5,BD!C21,"")</f>
        <v/>
      </c>
      <c r="G21" s="141"/>
      <c r="H21" s="141"/>
      <c r="I21" s="1" t="str">
        <f>+IF(LEN(BD!G21)&gt;5,BD!G21,"")</f>
        <v/>
      </c>
      <c r="J21" s="167" t="str">
        <f>+IF(LEN($I21)&gt;5,BD!E21,"")</f>
        <v/>
      </c>
      <c r="K21" s="6" t="str">
        <f t="shared" si="15"/>
        <v/>
      </c>
      <c r="L21" s="87" t="str">
        <f>+IF(LEN($I21)&gt;5,BD!H21,"")</f>
        <v/>
      </c>
      <c r="M21" s="40" t="str">
        <f t="shared" si="16"/>
        <v/>
      </c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4" t="str">
        <f t="shared" si="17"/>
        <v/>
      </c>
      <c r="AQ21" s="5" t="str">
        <f t="shared" si="18"/>
        <v/>
      </c>
      <c r="AR21" s="91" t="str">
        <f t="shared" si="19"/>
        <v/>
      </c>
      <c r="AS21" s="5" t="str">
        <f t="shared" si="20"/>
        <v/>
      </c>
      <c r="AT21" s="91" t="str">
        <f t="shared" si="21"/>
        <v/>
      </c>
      <c r="AU21" s="4" t="str">
        <f t="shared" si="22"/>
        <v/>
      </c>
      <c r="AV21" s="4" t="str">
        <f t="shared" si="23"/>
        <v/>
      </c>
      <c r="AW21" s="4" t="str">
        <f t="shared" si="24"/>
        <v/>
      </c>
      <c r="AX21" s="4" t="str">
        <f t="shared" si="25"/>
        <v/>
      </c>
      <c r="AY21" s="88" t="str">
        <f t="shared" si="26"/>
        <v/>
      </c>
      <c r="AZ21" s="17" t="str">
        <f t="shared" si="27"/>
        <v/>
      </c>
      <c r="BA21" s="18" t="str">
        <f t="shared" si="28"/>
        <v/>
      </c>
      <c r="BB21" s="19" t="str">
        <f>+IF(LEN(I21)&gt;5,IF(INT(RIGHT(B21,1))=9,0.5*L21*AY21,INT(MID(B21,5,LEN(B21)-4))*L21)+IFERROR(VLOOKUP(I21,AJUSTES!$A$1:$I$50,9,0),0),"")</f>
        <v/>
      </c>
      <c r="BC21" s="12"/>
      <c r="BD21" s="19" t="str">
        <f t="shared" si="29"/>
        <v/>
      </c>
      <c r="BE21" s="18" t="str">
        <f t="shared" si="30"/>
        <v/>
      </c>
      <c r="BF21" s="139" t="str">
        <f t="shared" si="31"/>
        <v/>
      </c>
      <c r="BG21" s="113"/>
      <c r="BH21" s="140" t="str">
        <f t="shared" si="32"/>
        <v/>
      </c>
      <c r="BI21" s="43"/>
      <c r="BJ21" s="42"/>
      <c r="BK21" s="44"/>
      <c r="BL21" s="142"/>
      <c r="BM21" s="42"/>
      <c r="BN21" s="42"/>
      <c r="BO21" s="42"/>
      <c r="BP21" s="42"/>
      <c r="BQ21" s="42"/>
      <c r="BR21" s="42"/>
      <c r="BS21" s="143"/>
      <c r="BT21" s="37"/>
      <c r="BU21" s="12"/>
      <c r="BV21" s="12"/>
      <c r="BW21" s="12"/>
      <c r="BX21" s="12"/>
      <c r="BY21" s="12"/>
      <c r="BZ21" s="144"/>
      <c r="CA21" s="107" t="str">
        <f>+IF(LEN($I21)&gt;5,IF(BD!F21="N/A","",BD!F21),"")</f>
        <v/>
      </c>
      <c r="CB21" s="21"/>
      <c r="CC21" s="147"/>
      <c r="CD21" s="148"/>
      <c r="CE21" s="8" t="str">
        <f>+IF(LEN(I21)&gt;5,BD!M21,"")</f>
        <v/>
      </c>
      <c r="CF21" s="16" t="str">
        <f>+IF(LEN(I21)&gt;5,BD!N21,"")</f>
        <v/>
      </c>
      <c r="CG21" s="3" t="str">
        <f t="shared" si="33"/>
        <v/>
      </c>
      <c r="CH21" s="23" t="str">
        <f>+IF(AND(LEN($I21)&gt;5),IF(AND($J21&gt;N$1,$J21&lt;=$AO$1),1,IF((COUNTIFS(INCAPACIDADES!$C$1:$C$51,$I21,INCAPACIDADES!K$1:K$51,N$1))&gt;0,2,IF(VLOOKUP($C21,BD!$D$1:$F$501,3,0)&gt;N$1,0,3))),"")</f>
        <v/>
      </c>
      <c r="CI21" s="23" t="str">
        <f>+IF(AND(LEN($I21)&gt;5),IF(AND($J21&gt;O$1,$J21&lt;=$AO$1),1,IF((COUNTIFS(INCAPACIDADES!$C$1:$C$51,$I21,INCAPACIDADES!L$1:L$51,O$1))&gt;0,2,IF(VLOOKUP($C21,BD!$D$1:$F$501,3,0)&gt;O$1,0,3))),"")</f>
        <v/>
      </c>
      <c r="CJ21" s="23" t="str">
        <f>+IF(AND(LEN($I21)&gt;5),IF(AND($J21&gt;P$1,$J21&lt;=$AO$1),1,IF((COUNTIFS(INCAPACIDADES!$C$1:$C$51,$I21,INCAPACIDADES!M$1:M$51,P$1))&gt;0,2,IF(VLOOKUP($C21,BD!$D$1:$F$501,3,0)&gt;P$1,0,3))),"")</f>
        <v/>
      </c>
      <c r="CK21" s="23" t="str">
        <f>+IF(AND(LEN($I21)&gt;5),IF(AND($J21&gt;Q$1,$J21&lt;=$AO$1),1,IF((COUNTIFS(INCAPACIDADES!$C$1:$C$51,$I21,INCAPACIDADES!N$1:N$51,Q$1))&gt;0,2,IF(VLOOKUP($C21,BD!$D$1:$F$501,3,0)&gt;Q$1,0,3))),"")</f>
        <v/>
      </c>
      <c r="CL21" s="23" t="str">
        <f>+IF(AND(LEN($I21)&gt;5),IF(AND($J21&gt;R$1,$J21&lt;=$AO$1),1,IF((COUNTIFS(INCAPACIDADES!$C$1:$C$51,$I21,INCAPACIDADES!O$1:O$51,R$1))&gt;0,2,IF(VLOOKUP($C21,BD!$D$1:$F$501,3,0)&gt;R$1,0,3))),"")</f>
        <v/>
      </c>
      <c r="CM21" s="23" t="str">
        <f>+IF(AND(LEN($I21)&gt;5),IF(AND($J21&gt;S$1,$J21&lt;=$AO$1),1,IF((COUNTIFS(INCAPACIDADES!$C$1:$C$51,$I21,INCAPACIDADES!P$1:P$51,S$1))&gt;0,2,IF(VLOOKUP($C21,BD!$D$1:$F$501,3,0)&gt;S$1,0,3))),"")</f>
        <v/>
      </c>
      <c r="CN21" s="23" t="str">
        <f>+IF(AND(LEN($I21)&gt;5),IF(AND($J21&gt;T$1,$J21&lt;=$AO$1),1,IF((COUNTIFS(INCAPACIDADES!$C$1:$C$51,$I21,INCAPACIDADES!Q$1:Q$51,T$1))&gt;0,2,IF(VLOOKUP($C21,BD!$D$1:$F$501,3,0)&gt;T$1,0,3))),"")</f>
        <v/>
      </c>
      <c r="CO21" s="23" t="str">
        <f>+IF(AND(LEN($I21)&gt;5),IF(AND($J21&gt;U$1,$J21&lt;=$AO$1),1,IF((COUNTIFS(INCAPACIDADES!$C$1:$C$51,$I21,INCAPACIDADES!R$1:R$51,U$1))&gt;0,2,IF(VLOOKUP($C21,BD!$D$1:$F$501,3,0)&gt;U$1,0,3))),"")</f>
        <v/>
      </c>
      <c r="CP21" s="23" t="str">
        <f>+IF(AND(LEN($I21)&gt;5),IF(AND($J21&gt;V$1,$J21&lt;=$AO$1),1,IF((COUNTIFS(INCAPACIDADES!$C$1:$C$51,$I21,INCAPACIDADES!S$1:S$51,V$1))&gt;0,2,IF(VLOOKUP($C21,BD!$D$1:$F$501,3,0)&gt;V$1,0,3))),"")</f>
        <v/>
      </c>
      <c r="CQ21" s="23" t="str">
        <f>+IF(AND(LEN($I21)&gt;5),IF(AND($J21&gt;W$1,$J21&lt;=$AO$1),1,IF((COUNTIFS(INCAPACIDADES!$C$1:$C$51,$I21,INCAPACIDADES!T$1:T$51,W$1))&gt;0,2,IF(VLOOKUP($C21,BD!$D$1:$F$501,3,0)&gt;W$1,0,3))),"")</f>
        <v/>
      </c>
      <c r="CR21" s="23" t="str">
        <f>+IF(AND(LEN($I21)&gt;5),IF(AND($J21&gt;X$1,$J21&lt;=$AO$1),1,IF((COUNTIFS(INCAPACIDADES!$C$1:$C$51,$I21,INCAPACIDADES!U$1:U$51,X$1))&gt;0,2,IF(VLOOKUP($C21,BD!$D$1:$F$501,3,0)&gt;X$1,0,3))),"")</f>
        <v/>
      </c>
      <c r="CS21" s="23" t="str">
        <f>+IF(AND(LEN($I21)&gt;5),IF(AND($J21&gt;Y$1,$J21&lt;=$AO$1),1,IF((COUNTIFS(INCAPACIDADES!$C$1:$C$51,$I21,INCAPACIDADES!V$1:V$51,Y$1))&gt;0,2,IF(VLOOKUP($C21,BD!$D$1:$F$501,3,0)&gt;Y$1,0,3))),"")</f>
        <v/>
      </c>
      <c r="CT21" s="23" t="str">
        <f>+IF(AND(LEN($I21)&gt;5),IF(AND($J21&gt;Z$1,$J21&lt;=$AO$1),1,IF((COUNTIFS(INCAPACIDADES!$C$1:$C$51,$I21,INCAPACIDADES!W$1:W$51,Z$1))&gt;0,2,IF(VLOOKUP($C21,BD!$D$1:$F$501,3,0)&gt;Z$1,0,3))),"")</f>
        <v/>
      </c>
      <c r="CU21" s="23" t="str">
        <f>+IF(AND(LEN($I21)&gt;5),IF(AND($J21&gt;AA$1,$J21&lt;=$AO$1),1,IF((COUNTIFS(INCAPACIDADES!$C$1:$C$51,$I21,INCAPACIDADES!X$1:X$51,AA$1))&gt;0,2,IF(VLOOKUP($C21,BD!$D$1:$F$501,3,0)&gt;AA$1,0,3))),"")</f>
        <v/>
      </c>
      <c r="CV21" s="23" t="str">
        <f>+IF(AND(LEN($I21)&gt;5),IF(AND($J21&gt;AB$1,$J21&lt;=$AO$1),1,IF((COUNTIFS(INCAPACIDADES!$C$1:$C$51,$I21,INCAPACIDADES!Y$1:Y$51,AB$1))&gt;0,2,IF(VLOOKUP($C21,BD!$D$1:$F$501,3,0)&gt;AB$1,0,3))),"")</f>
        <v/>
      </c>
      <c r="CW21" s="23" t="str">
        <f>+IF(AND(LEN($I21)&gt;5),IF(AND($J21&gt;AC$1,$J21&lt;=$AO$1),1,IF((COUNTIFS(INCAPACIDADES!$C$1:$C$51,$I21,INCAPACIDADES!Z$1:Z$51,AC$1))&gt;0,2,IF(VLOOKUP($C21,BD!$D$1:$F$501,3,0)&gt;AC$1,0,3))),"")</f>
        <v/>
      </c>
      <c r="CX21" s="23" t="str">
        <f>+IF(AND(LEN($I21)&gt;5),IF(AND($J21&gt;AD$1,$J21&lt;=$AO$1),1,IF((COUNTIFS(INCAPACIDADES!$C$1:$C$51,$I21,INCAPACIDADES!AA$1:AA$51,AD$1))&gt;0,2,IF(VLOOKUP($C21,BD!$D$1:$F$501,3,0)&gt;AD$1,0,3))),"")</f>
        <v/>
      </c>
      <c r="CY21" s="23" t="str">
        <f>+IF(AND(LEN($I21)&gt;5),IF(AND($J21&gt;AE$1,$J21&lt;=$AO$1),1,IF((COUNTIFS(INCAPACIDADES!$C$1:$C$51,$I21,INCAPACIDADES!AB$1:AB$51,AE$1))&gt;0,2,IF(VLOOKUP($C21,BD!$D$1:$F$501,3,0)&gt;AE$1,0,3))),"")</f>
        <v/>
      </c>
      <c r="CZ21" s="23" t="str">
        <f>+IF(AND(LEN($I21)&gt;5),IF(AND($J21&gt;AF$1,$J21&lt;=$AO$1),1,IF((COUNTIFS(INCAPACIDADES!$C$1:$C$51,$I21,INCAPACIDADES!AC$1:AC$51,AF$1))&gt;0,2,IF(VLOOKUP($C21,BD!$D$1:$F$501,3,0)&gt;AF$1,0,3))),"")</f>
        <v/>
      </c>
      <c r="DA21" s="23" t="str">
        <f>+IF(AND(LEN($I21)&gt;5),IF(AND($J21&gt;AG$1,$J21&lt;=$AO$1),1,IF((COUNTIFS(INCAPACIDADES!$C$1:$C$51,$I21,INCAPACIDADES!AD$1:AD$51,AG$1))&gt;0,2,IF(VLOOKUP($C21,BD!$D$1:$F$501,3,0)&gt;AG$1,0,3))),"")</f>
        <v/>
      </c>
      <c r="DB21" s="23" t="str">
        <f>+IF(AND(LEN($I21)&gt;5),IF(AND($J21&gt;AH$1,$J21&lt;=$AO$1),1,IF((COUNTIFS(INCAPACIDADES!$C$1:$C$51,$I21,INCAPACIDADES!AE$1:AE$51,AH$1))&gt;0,2,IF(VLOOKUP($C21,BD!$D$1:$F$501,3,0)&gt;AH$1,0,3))),"")</f>
        <v/>
      </c>
      <c r="DC21" s="23" t="str">
        <f>+IF(AND(LEN($I21)&gt;5),IF(AND($J21&gt;AI$1,$J21&lt;=$AO$1),1,IF((COUNTIFS(INCAPACIDADES!$C$1:$C$51,$I21,INCAPACIDADES!AF$1:AF$51,AI$1))&gt;0,2,IF(VLOOKUP($C21,BD!$D$1:$F$501,3,0)&gt;AI$1,0,3))),"")</f>
        <v/>
      </c>
      <c r="DD21" s="23" t="str">
        <f>+IF(AND(LEN($I21)&gt;5),IF(AND($J21&gt;AJ$1,$J21&lt;=$AO$1),1,IF((COUNTIFS(INCAPACIDADES!$C$1:$C$51,$I21,INCAPACIDADES!AG$1:AG$51,AJ$1))&gt;0,2,IF(VLOOKUP($C21,BD!$D$1:$F$501,3,0)&gt;AJ$1,0,3))),"")</f>
        <v/>
      </c>
      <c r="DE21" s="23" t="str">
        <f>+IF(AND(LEN($I21)&gt;5),IF(AND($J21&gt;AK$1,$J21&lt;=$AO$1),1,IF((COUNTIFS(INCAPACIDADES!$C$1:$C$51,$I21,INCAPACIDADES!AH$1:AH$51,AK$1))&gt;0,2,IF(VLOOKUP($C21,BD!$D$1:$F$501,3,0)&gt;AK$1,0,3))),"")</f>
        <v/>
      </c>
      <c r="DF21" s="23" t="str">
        <f>+IF(AND(LEN($I21)&gt;5),IF(AND($J21&gt;AL$1,$J21&lt;=$AO$1),1,IF((COUNTIFS(INCAPACIDADES!$C$1:$C$51,$I21,INCAPACIDADES!AI$1:AI$51,AL$1))&gt;0,2,IF(VLOOKUP($C21,BD!$D$1:$F$501,3,0)&gt;AL$1,0,3))),"")</f>
        <v/>
      </c>
      <c r="DG21" s="23" t="str">
        <f>+IF(AND(LEN($I21)&gt;5),IF(AND($J21&gt;AM$1,$J21&lt;=$AO$1),1,IF((COUNTIFS(INCAPACIDADES!$C$1:$C$51,$I21,INCAPACIDADES!AJ$1:AJ$51,AM$1))&gt;0,2,IF(VLOOKUP($C21,BD!$D$1:$F$501,3,0)&gt;AM$1,0,3))),"")</f>
        <v/>
      </c>
      <c r="DH21" s="23" t="str">
        <f>+IF(AND(LEN($I21)&gt;5),IF(AND($J21&gt;AN$1,$J21&lt;=$AO$1),1,IF((COUNTIFS(INCAPACIDADES!$C$1:$C$51,$I21,INCAPACIDADES!AK$1:AK$51,AN$1))&gt;0,2,IF(VLOOKUP($C21,BD!$D$1:$F$501,3,0)&gt;AN$1,0,3))),"")</f>
        <v/>
      </c>
      <c r="DI21" s="23" t="str">
        <f>+IF(AND(LEN($I21)&gt;5),IF(AND($J21&gt;AO$1,$J21&lt;=$AO$1),1,IF((COUNTIFS(INCAPACIDADES!$C$1:$C$51,$I21,INCAPACIDADES!AL$1:AL$51,AO$1))&gt;0,2,IF(VLOOKUP($C21,BD!$D$1:$F$501,3,0)&gt;AO$1,0,3))),"")</f>
        <v/>
      </c>
      <c r="DJ21" s="23" t="str">
        <f>+IF(LEN($I21)&gt;5,IF(ISERROR(VLOOKUP(N21,'CODIGO PAGO'!$B$2:$B$20,1,0)),1,IF(OR(AND(CH21=1,N21&lt;&gt;"N"),AND(CH21=3,N21&lt;&gt;"B"),AND(CH21=2,LEFT(TRIM(N21),1)&lt;&gt;"I")),1,IF(OR(AND(CH21=0,N21="N"),AND(CH21=0,N21="B"),AND(CH21=0,LEFT(TRIM(N21),1)="I")),1,0))),"")</f>
        <v/>
      </c>
      <c r="DK21" s="23" t="str">
        <f t="shared" si="34"/>
        <v/>
      </c>
      <c r="DL21" s="23" t="str">
        <f>+IF(LEN($I21)&gt;5,IF(ISERROR(VLOOKUP(P21,'CODIGO PAGO'!$B$2:$B$20,1,0)),1,IF(OR(AND(CJ21=1,P21&lt;&gt;"N"),AND(CJ21=3,P21&lt;&gt;"B"),AND(CJ21=2,LEFT(TRIM(P21),1)&lt;&gt;"I")),1,IF(OR(AND(CJ21=0,P21="N"),AND(CJ21=0,P21="B"),AND(CJ21=0,LEFT(TRIM(P21),1)="I")),1,0))),"")</f>
        <v/>
      </c>
      <c r="DM21" s="23" t="str">
        <f t="shared" si="35"/>
        <v/>
      </c>
      <c r="DN21" s="23" t="str">
        <f>+IF(LEN($I21)&gt;5,IF(ISERROR(VLOOKUP(R21,'CODIGO PAGO'!$B$2:$B$20,1,0)),1,IF(OR(AND(CL21=1,R21&lt;&gt;"N"),AND(CL21=3,R21&lt;&gt;"B"),AND(CL21=2,LEFT(TRIM(R21),1)&lt;&gt;"I")),1,IF(OR(AND(CL21=0,R21="N"),AND(CL21=0,R21="B"),AND(CL21=0,LEFT(TRIM(R21),1)="I")),1,0))),"")</f>
        <v/>
      </c>
      <c r="DO21" s="23" t="str">
        <f t="shared" si="36"/>
        <v/>
      </c>
      <c r="DP21" s="23" t="str">
        <f>+IF(LEN($I21)&gt;5,IF(ISERROR(VLOOKUP(T21,'CODIGO PAGO'!$B$2:$B$20,1,0)),1,IF(OR(AND(CN21=1,T21&lt;&gt;"N"),AND(CN21=3,T21&lt;&gt;"B"),AND(CN21=2,LEFT(TRIM(T21),1)&lt;&gt;"I")),1,IF(OR(AND(CN21=0,T21="N"),AND(CN21=0,T21="B"),AND(CN21=0,LEFT(TRIM(T21),1)="I")),1,0))),"")</f>
        <v/>
      </c>
      <c r="DQ21" s="23" t="str">
        <f t="shared" si="37"/>
        <v/>
      </c>
      <c r="DR21" s="23" t="str">
        <f>+IF(LEN($I21)&gt;5,IF(ISERROR(VLOOKUP(V21,'CODIGO PAGO'!$B$2:$B$20,1,0)),1,IF(OR(AND(CP21=1,V21&lt;&gt;"N"),AND(CP21=3,V21&lt;&gt;"B"),AND(CP21=2,LEFT(TRIM(V21),1)&lt;&gt;"I")),1,IF(OR(AND(CP21=0,V21="N"),AND(CP21=0,V21="B"),AND(CP21=0,LEFT(TRIM(V21),1)="I")),1,0))),"")</f>
        <v/>
      </c>
      <c r="DS21" s="23" t="str">
        <f t="shared" si="38"/>
        <v/>
      </c>
      <c r="DT21" s="23" t="str">
        <f>+IF(LEN($I21)&gt;5,IF(ISERROR(VLOOKUP(X21,'CODIGO PAGO'!$B$2:$B$20,1,0)),1,IF(OR(AND(CR21=1,X21&lt;&gt;"N"),AND(CR21=3,X21&lt;&gt;"B"),AND(CR21=2,LEFT(TRIM(X21),1)&lt;&gt;"I")),1,IF(OR(AND(CR21=0,X21="N"),AND(CR21=0,X21="B"),AND(CR21=0,LEFT(TRIM(X21),1)="I")),1,0))),"")</f>
        <v/>
      </c>
      <c r="DU21" s="23" t="str">
        <f t="shared" si="39"/>
        <v/>
      </c>
      <c r="DV21" s="23" t="str">
        <f>+IF(LEN($I21)&gt;5,IF(ISERROR(VLOOKUP(Z21,'CODIGO PAGO'!$B$2:$B$20,1,0)),1,IF(OR(AND(CT21=1,Z21&lt;&gt;"N"),AND(CT21=3,Z21&lt;&gt;"B"),AND(CT21=2,LEFT(TRIM(Z21),1)&lt;&gt;"I")),1,IF(OR(AND(CT21=0,Z21="N"),AND(CT21=0,Z21="B"),AND(CT21=0,LEFT(TRIM(Z21),1)="I")),1,0))),"")</f>
        <v/>
      </c>
      <c r="DW21" s="23" t="str">
        <f t="shared" si="40"/>
        <v/>
      </c>
      <c r="DX21" s="23" t="str">
        <f>+IF(LEN($I21)&gt;5,IF(ISERROR(VLOOKUP(AB21,'CODIGO PAGO'!$B$2:$B$20,1,0)),1,IF(OR(AND(CV21=1,AB21&lt;&gt;"N"),AND(CV21=3,AB21&lt;&gt;"B"),AND(CV21=2,LEFT(TRIM(AB21),1)&lt;&gt;"I")),1,IF(OR(AND(CV21=0,AB21="N"),AND(CV21=0,AB21="B"),AND(CV21=0,LEFT(TRIM(AB21),1)="I")),1,0))),"")</f>
        <v/>
      </c>
      <c r="DY21" s="23" t="str">
        <f t="shared" si="41"/>
        <v/>
      </c>
      <c r="DZ21" s="23" t="str">
        <f>+IF(LEN($I21)&gt;5,IF(ISERROR(VLOOKUP(AD21,'CODIGO PAGO'!$B$2:$B$20,1,0)),1,IF(OR(AND(CX21=1,AD21&lt;&gt;"N"),AND(CX21=3,AD21&lt;&gt;"B"),AND(CX21=2,LEFT(TRIM(AD21),1)&lt;&gt;"I")),1,IF(OR(AND(CX21=0,AD21="N"),AND(CX21=0,AD21="B"),AND(CX21=0,LEFT(TRIM(AD21),1)="I")),1,0))),"")</f>
        <v/>
      </c>
      <c r="EA21" s="23" t="str">
        <f t="shared" si="42"/>
        <v/>
      </c>
      <c r="EB21" s="23" t="str">
        <f>+IF(LEN($I21)&gt;5,IF(ISERROR(VLOOKUP(AF21,'CODIGO PAGO'!$B$2:$B$20,1,0)),1,IF(OR(AND(CZ21=1,AF21&lt;&gt;"N"),AND(CZ21=3,AF21&lt;&gt;"B"),AND(CZ21=2,LEFT(TRIM(AF21),1)&lt;&gt;"I")),1,IF(OR(AND(CZ21=0,AF21="N"),AND(CZ21=0,AF21="B"),AND(CZ21=0,LEFT(TRIM(AF21),1)="I")),1,0))),"")</f>
        <v/>
      </c>
      <c r="EC21" s="23" t="str">
        <f t="shared" si="43"/>
        <v/>
      </c>
      <c r="ED21" s="23" t="str">
        <f>+IF(LEN($I21)&gt;5,IF(ISERROR(VLOOKUP(AH21,'CODIGO PAGO'!$B$2:$B$20,1,0)),1,IF(OR(AND(DB21=1,AH21&lt;&gt;"N"),AND(DB21=3,AH21&lt;&gt;"B"),AND(DB21=2,LEFT(TRIM(AH21),1)&lt;&gt;"I")),1,IF(OR(AND(DB21=0,AH21="N"),AND(DB21=0,AH21="B"),AND(DB21=0,LEFT(TRIM(AH21),1)="I")),1,0))),"")</f>
        <v/>
      </c>
      <c r="EE21" s="23" t="str">
        <f t="shared" si="44"/>
        <v/>
      </c>
      <c r="EF21" s="23" t="str">
        <f>+IF(LEN($I21)&gt;5,IF(ISERROR(VLOOKUP(AJ21,'CODIGO PAGO'!$B$2:$B$20,1,0)),1,IF(OR(AND(DD21=1,AJ21&lt;&gt;"N"),AND(DD21=3,AJ21&lt;&gt;"B"),AND(DD21=2,LEFT(TRIM(AJ21),1)&lt;&gt;"I")),1,IF(OR(AND(DD21=0,AJ21="N"),AND(DD21=0,AJ21="B"),AND(DD21=0,LEFT(TRIM(AJ21),1)="I")),1,0))),"")</f>
        <v/>
      </c>
      <c r="EG21" s="23" t="str">
        <f t="shared" si="45"/>
        <v/>
      </c>
      <c r="EH21" s="23" t="str">
        <f>+IF(LEN($I21)&gt;5,IF(ISERROR(VLOOKUP(AL21,'CODIGO PAGO'!$B$2:$B$20,1,0)),1,IF(OR(AND(DF21=1,AL21&lt;&gt;"N"),AND(DF21=3,AL21&lt;&gt;"B"),AND(DF21=2,LEFT(TRIM(AL21),1)&lt;&gt;"I")),1,IF(OR(AND(DF21=0,AL21="N"),AND(DF21=0,AL21="B"),AND(DF21=0,LEFT(TRIM(AL21),1)="I")),1,0))),"")</f>
        <v/>
      </c>
      <c r="EI21" s="23" t="str">
        <f t="shared" si="46"/>
        <v/>
      </c>
      <c r="EJ21" s="23" t="str">
        <f>+IF(LEN($I21)&gt;5,IF(ISERROR(VLOOKUP(AN21,'CODIGO PAGO'!$B$2:$B$20,1,0)),1,IF(OR(AND(DH21=1,AN21&lt;&gt;"N"),AND(DH21=3,AN21&lt;&gt;"B"),AND(DH21=2,LEFT(TRIM(AN21),1)&lt;&gt;"I")),1,IF(OR(AND(DH21=0,AN21="N"),AND(DH21=0,AN21="B"),AND(DH21=0,LEFT(TRIM(AN21),1)="I")),1,0))),"")</f>
        <v/>
      </c>
      <c r="EK21" s="23" t="str">
        <f t="shared" si="47"/>
        <v/>
      </c>
      <c r="EL21" s="24" t="str">
        <f t="shared" si="48"/>
        <v/>
      </c>
    </row>
    <row r="22" spans="1:142" s="25" customFormat="1">
      <c r="A22" s="15" t="str">
        <f t="shared" si="14"/>
        <v/>
      </c>
      <c r="B22" s="1" t="str">
        <f>+IF(LEN(I22)&gt;5,'CODIGO PAGO'!$B$28,"")</f>
        <v/>
      </c>
      <c r="C22" s="1" t="str">
        <f>+IF(LEN($I22)&gt;5,BD!D22,"")</f>
        <v/>
      </c>
      <c r="D22" s="168" t="str">
        <f>+IF(LEN($I22)&gt;5,BD!A22,"")</f>
        <v/>
      </c>
      <c r="E22" s="1" t="str">
        <f>+IF(LEN($I22)&gt;5,BD!B22,"")</f>
        <v/>
      </c>
      <c r="F22" s="1" t="str">
        <f>+IF(LEN($I22)&gt;5,BD!C22,"")</f>
        <v/>
      </c>
      <c r="G22" s="141"/>
      <c r="H22" s="141"/>
      <c r="I22" s="1" t="str">
        <f>+IF(LEN(BD!G22)&gt;5,BD!G22,"")</f>
        <v/>
      </c>
      <c r="J22" s="167" t="str">
        <f>+IF(LEN($I22)&gt;5,BD!E22,"")</f>
        <v/>
      </c>
      <c r="K22" s="6" t="str">
        <f t="shared" si="15"/>
        <v/>
      </c>
      <c r="L22" s="87" t="str">
        <f>+IF(LEN($I22)&gt;5,BD!H22,"")</f>
        <v/>
      </c>
      <c r="M22" s="40" t="str">
        <f t="shared" si="16"/>
        <v/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4" t="str">
        <f t="shared" si="17"/>
        <v/>
      </c>
      <c r="AQ22" s="5" t="str">
        <f t="shared" si="18"/>
        <v/>
      </c>
      <c r="AR22" s="91" t="str">
        <f t="shared" si="19"/>
        <v/>
      </c>
      <c r="AS22" s="5" t="str">
        <f t="shared" si="20"/>
        <v/>
      </c>
      <c r="AT22" s="91" t="str">
        <f t="shared" si="21"/>
        <v/>
      </c>
      <c r="AU22" s="4" t="str">
        <f t="shared" si="22"/>
        <v/>
      </c>
      <c r="AV22" s="4" t="str">
        <f t="shared" si="23"/>
        <v/>
      </c>
      <c r="AW22" s="4" t="str">
        <f t="shared" si="24"/>
        <v/>
      </c>
      <c r="AX22" s="4" t="str">
        <f t="shared" si="25"/>
        <v/>
      </c>
      <c r="AY22" s="88" t="str">
        <f t="shared" si="26"/>
        <v/>
      </c>
      <c r="AZ22" s="17" t="str">
        <f t="shared" si="27"/>
        <v/>
      </c>
      <c r="BA22" s="18" t="str">
        <f t="shared" si="28"/>
        <v/>
      </c>
      <c r="BB22" s="19" t="str">
        <f>+IF(LEN(I22)&gt;5,IF(INT(RIGHT(B22,1))=9,0.5*L22*AY22,INT(MID(B22,5,LEN(B22)-4))*L22)+IFERROR(VLOOKUP(I22,AJUSTES!$A$1:$I$50,9,0),0),"")</f>
        <v/>
      </c>
      <c r="BC22" s="12"/>
      <c r="BD22" s="19" t="str">
        <f t="shared" si="29"/>
        <v/>
      </c>
      <c r="BE22" s="18" t="str">
        <f t="shared" si="30"/>
        <v/>
      </c>
      <c r="BF22" s="139" t="str">
        <f t="shared" si="31"/>
        <v/>
      </c>
      <c r="BG22" s="113"/>
      <c r="BH22" s="140" t="str">
        <f t="shared" si="32"/>
        <v/>
      </c>
      <c r="BI22" s="43"/>
      <c r="BJ22" s="42"/>
      <c r="BK22" s="44"/>
      <c r="BL22" s="142"/>
      <c r="BM22" s="42"/>
      <c r="BN22" s="42"/>
      <c r="BO22" s="42"/>
      <c r="BP22" s="42"/>
      <c r="BQ22" s="42"/>
      <c r="BR22" s="42"/>
      <c r="BS22" s="143"/>
      <c r="BT22" s="37"/>
      <c r="BU22" s="12"/>
      <c r="BV22" s="12"/>
      <c r="BW22" s="12"/>
      <c r="BX22" s="12"/>
      <c r="BY22" s="12"/>
      <c r="BZ22" s="144"/>
      <c r="CA22" s="107" t="str">
        <f>+IF(LEN($I22)&gt;5,IF(BD!F22="N/A","",BD!F22),"")</f>
        <v/>
      </c>
      <c r="CB22" s="21"/>
      <c r="CC22" s="147"/>
      <c r="CD22" s="148"/>
      <c r="CE22" s="8" t="str">
        <f>+IF(LEN(I22)&gt;5,BD!M22,"")</f>
        <v/>
      </c>
      <c r="CF22" s="16" t="str">
        <f>+IF(LEN(I22)&gt;5,BD!N22,"")</f>
        <v/>
      </c>
      <c r="CG22" s="3" t="str">
        <f t="shared" si="33"/>
        <v/>
      </c>
      <c r="CH22" s="23" t="str">
        <f>+IF(AND(LEN($I22)&gt;5),IF(AND($J22&gt;N$1,$J22&lt;=$AO$1),1,IF((COUNTIFS(INCAPACIDADES!$C$1:$C$51,$I22,INCAPACIDADES!K$1:K$51,N$1))&gt;0,2,IF(VLOOKUP($C22,BD!$D$1:$F$501,3,0)&gt;N$1,0,3))),"")</f>
        <v/>
      </c>
      <c r="CI22" s="23" t="str">
        <f>+IF(AND(LEN($I22)&gt;5),IF(AND($J22&gt;O$1,$J22&lt;=$AO$1),1,IF((COUNTIFS(INCAPACIDADES!$C$1:$C$51,$I22,INCAPACIDADES!L$1:L$51,O$1))&gt;0,2,IF(VLOOKUP($C22,BD!$D$1:$F$501,3,0)&gt;O$1,0,3))),"")</f>
        <v/>
      </c>
      <c r="CJ22" s="23" t="str">
        <f>+IF(AND(LEN($I22)&gt;5),IF(AND($J22&gt;P$1,$J22&lt;=$AO$1),1,IF((COUNTIFS(INCAPACIDADES!$C$1:$C$51,$I22,INCAPACIDADES!M$1:M$51,P$1))&gt;0,2,IF(VLOOKUP($C22,BD!$D$1:$F$501,3,0)&gt;P$1,0,3))),"")</f>
        <v/>
      </c>
      <c r="CK22" s="23" t="str">
        <f>+IF(AND(LEN($I22)&gt;5),IF(AND($J22&gt;Q$1,$J22&lt;=$AO$1),1,IF((COUNTIFS(INCAPACIDADES!$C$1:$C$51,$I22,INCAPACIDADES!N$1:N$51,Q$1))&gt;0,2,IF(VLOOKUP($C22,BD!$D$1:$F$501,3,0)&gt;Q$1,0,3))),"")</f>
        <v/>
      </c>
      <c r="CL22" s="23" t="str">
        <f>+IF(AND(LEN($I22)&gt;5),IF(AND($J22&gt;R$1,$J22&lt;=$AO$1),1,IF((COUNTIFS(INCAPACIDADES!$C$1:$C$51,$I22,INCAPACIDADES!O$1:O$51,R$1))&gt;0,2,IF(VLOOKUP($C22,BD!$D$1:$F$501,3,0)&gt;R$1,0,3))),"")</f>
        <v/>
      </c>
      <c r="CM22" s="23" t="str">
        <f>+IF(AND(LEN($I22)&gt;5),IF(AND($J22&gt;S$1,$J22&lt;=$AO$1),1,IF((COUNTIFS(INCAPACIDADES!$C$1:$C$51,$I22,INCAPACIDADES!P$1:P$51,S$1))&gt;0,2,IF(VLOOKUP($C22,BD!$D$1:$F$501,3,0)&gt;S$1,0,3))),"")</f>
        <v/>
      </c>
      <c r="CN22" s="23" t="str">
        <f>+IF(AND(LEN($I22)&gt;5),IF(AND($J22&gt;T$1,$J22&lt;=$AO$1),1,IF((COUNTIFS(INCAPACIDADES!$C$1:$C$51,$I22,INCAPACIDADES!Q$1:Q$51,T$1))&gt;0,2,IF(VLOOKUP($C22,BD!$D$1:$F$501,3,0)&gt;T$1,0,3))),"")</f>
        <v/>
      </c>
      <c r="CO22" s="23" t="str">
        <f>+IF(AND(LEN($I22)&gt;5),IF(AND($J22&gt;U$1,$J22&lt;=$AO$1),1,IF((COUNTIFS(INCAPACIDADES!$C$1:$C$51,$I22,INCAPACIDADES!R$1:R$51,U$1))&gt;0,2,IF(VLOOKUP($C22,BD!$D$1:$F$501,3,0)&gt;U$1,0,3))),"")</f>
        <v/>
      </c>
      <c r="CP22" s="23" t="str">
        <f>+IF(AND(LEN($I22)&gt;5),IF(AND($J22&gt;V$1,$J22&lt;=$AO$1),1,IF((COUNTIFS(INCAPACIDADES!$C$1:$C$51,$I22,INCAPACIDADES!S$1:S$51,V$1))&gt;0,2,IF(VLOOKUP($C22,BD!$D$1:$F$501,3,0)&gt;V$1,0,3))),"")</f>
        <v/>
      </c>
      <c r="CQ22" s="23" t="str">
        <f>+IF(AND(LEN($I22)&gt;5),IF(AND($J22&gt;W$1,$J22&lt;=$AO$1),1,IF((COUNTIFS(INCAPACIDADES!$C$1:$C$51,$I22,INCAPACIDADES!T$1:T$51,W$1))&gt;0,2,IF(VLOOKUP($C22,BD!$D$1:$F$501,3,0)&gt;W$1,0,3))),"")</f>
        <v/>
      </c>
      <c r="CR22" s="23" t="str">
        <f>+IF(AND(LEN($I22)&gt;5),IF(AND($J22&gt;X$1,$J22&lt;=$AO$1),1,IF((COUNTIFS(INCAPACIDADES!$C$1:$C$51,$I22,INCAPACIDADES!U$1:U$51,X$1))&gt;0,2,IF(VLOOKUP($C22,BD!$D$1:$F$501,3,0)&gt;X$1,0,3))),"")</f>
        <v/>
      </c>
      <c r="CS22" s="23" t="str">
        <f>+IF(AND(LEN($I22)&gt;5),IF(AND($J22&gt;Y$1,$J22&lt;=$AO$1),1,IF((COUNTIFS(INCAPACIDADES!$C$1:$C$51,$I22,INCAPACIDADES!V$1:V$51,Y$1))&gt;0,2,IF(VLOOKUP($C22,BD!$D$1:$F$501,3,0)&gt;Y$1,0,3))),"")</f>
        <v/>
      </c>
      <c r="CT22" s="23" t="str">
        <f>+IF(AND(LEN($I22)&gt;5),IF(AND($J22&gt;Z$1,$J22&lt;=$AO$1),1,IF((COUNTIFS(INCAPACIDADES!$C$1:$C$51,$I22,INCAPACIDADES!W$1:W$51,Z$1))&gt;0,2,IF(VLOOKUP($C22,BD!$D$1:$F$501,3,0)&gt;Z$1,0,3))),"")</f>
        <v/>
      </c>
      <c r="CU22" s="23" t="str">
        <f>+IF(AND(LEN($I22)&gt;5),IF(AND($J22&gt;AA$1,$J22&lt;=$AO$1),1,IF((COUNTIFS(INCAPACIDADES!$C$1:$C$51,$I22,INCAPACIDADES!X$1:X$51,AA$1))&gt;0,2,IF(VLOOKUP($C22,BD!$D$1:$F$501,3,0)&gt;AA$1,0,3))),"")</f>
        <v/>
      </c>
      <c r="CV22" s="23" t="str">
        <f>+IF(AND(LEN($I22)&gt;5),IF(AND($J22&gt;AB$1,$J22&lt;=$AO$1),1,IF((COUNTIFS(INCAPACIDADES!$C$1:$C$51,$I22,INCAPACIDADES!Y$1:Y$51,AB$1))&gt;0,2,IF(VLOOKUP($C22,BD!$D$1:$F$501,3,0)&gt;AB$1,0,3))),"")</f>
        <v/>
      </c>
      <c r="CW22" s="23" t="str">
        <f>+IF(AND(LEN($I22)&gt;5),IF(AND($J22&gt;AC$1,$J22&lt;=$AO$1),1,IF((COUNTIFS(INCAPACIDADES!$C$1:$C$51,$I22,INCAPACIDADES!Z$1:Z$51,AC$1))&gt;0,2,IF(VLOOKUP($C22,BD!$D$1:$F$501,3,0)&gt;AC$1,0,3))),"")</f>
        <v/>
      </c>
      <c r="CX22" s="23" t="str">
        <f>+IF(AND(LEN($I22)&gt;5),IF(AND($J22&gt;AD$1,$J22&lt;=$AO$1),1,IF((COUNTIFS(INCAPACIDADES!$C$1:$C$51,$I22,INCAPACIDADES!AA$1:AA$51,AD$1))&gt;0,2,IF(VLOOKUP($C22,BD!$D$1:$F$501,3,0)&gt;AD$1,0,3))),"")</f>
        <v/>
      </c>
      <c r="CY22" s="23" t="str">
        <f>+IF(AND(LEN($I22)&gt;5),IF(AND($J22&gt;AE$1,$J22&lt;=$AO$1),1,IF((COUNTIFS(INCAPACIDADES!$C$1:$C$51,$I22,INCAPACIDADES!AB$1:AB$51,AE$1))&gt;0,2,IF(VLOOKUP($C22,BD!$D$1:$F$501,3,0)&gt;AE$1,0,3))),"")</f>
        <v/>
      </c>
      <c r="CZ22" s="23" t="str">
        <f>+IF(AND(LEN($I22)&gt;5),IF(AND($J22&gt;AF$1,$J22&lt;=$AO$1),1,IF((COUNTIFS(INCAPACIDADES!$C$1:$C$51,$I22,INCAPACIDADES!AC$1:AC$51,AF$1))&gt;0,2,IF(VLOOKUP($C22,BD!$D$1:$F$501,3,0)&gt;AF$1,0,3))),"")</f>
        <v/>
      </c>
      <c r="DA22" s="23" t="str">
        <f>+IF(AND(LEN($I22)&gt;5),IF(AND($J22&gt;AG$1,$J22&lt;=$AO$1),1,IF((COUNTIFS(INCAPACIDADES!$C$1:$C$51,$I22,INCAPACIDADES!AD$1:AD$51,AG$1))&gt;0,2,IF(VLOOKUP($C22,BD!$D$1:$F$501,3,0)&gt;AG$1,0,3))),"")</f>
        <v/>
      </c>
      <c r="DB22" s="23" t="str">
        <f>+IF(AND(LEN($I22)&gt;5),IF(AND($J22&gt;AH$1,$J22&lt;=$AO$1),1,IF((COUNTIFS(INCAPACIDADES!$C$1:$C$51,$I22,INCAPACIDADES!AE$1:AE$51,AH$1))&gt;0,2,IF(VLOOKUP($C22,BD!$D$1:$F$501,3,0)&gt;AH$1,0,3))),"")</f>
        <v/>
      </c>
      <c r="DC22" s="23" t="str">
        <f>+IF(AND(LEN($I22)&gt;5),IF(AND($J22&gt;AI$1,$J22&lt;=$AO$1),1,IF((COUNTIFS(INCAPACIDADES!$C$1:$C$51,$I22,INCAPACIDADES!AF$1:AF$51,AI$1))&gt;0,2,IF(VLOOKUP($C22,BD!$D$1:$F$501,3,0)&gt;AI$1,0,3))),"")</f>
        <v/>
      </c>
      <c r="DD22" s="23" t="str">
        <f>+IF(AND(LEN($I22)&gt;5),IF(AND($J22&gt;AJ$1,$J22&lt;=$AO$1),1,IF((COUNTIFS(INCAPACIDADES!$C$1:$C$51,$I22,INCAPACIDADES!AG$1:AG$51,AJ$1))&gt;0,2,IF(VLOOKUP($C22,BD!$D$1:$F$501,3,0)&gt;AJ$1,0,3))),"")</f>
        <v/>
      </c>
      <c r="DE22" s="23" t="str">
        <f>+IF(AND(LEN($I22)&gt;5),IF(AND($J22&gt;AK$1,$J22&lt;=$AO$1),1,IF((COUNTIFS(INCAPACIDADES!$C$1:$C$51,$I22,INCAPACIDADES!AH$1:AH$51,AK$1))&gt;0,2,IF(VLOOKUP($C22,BD!$D$1:$F$501,3,0)&gt;AK$1,0,3))),"")</f>
        <v/>
      </c>
      <c r="DF22" s="23" t="str">
        <f>+IF(AND(LEN($I22)&gt;5),IF(AND($J22&gt;AL$1,$J22&lt;=$AO$1),1,IF((COUNTIFS(INCAPACIDADES!$C$1:$C$51,$I22,INCAPACIDADES!AI$1:AI$51,AL$1))&gt;0,2,IF(VLOOKUP($C22,BD!$D$1:$F$501,3,0)&gt;AL$1,0,3))),"")</f>
        <v/>
      </c>
      <c r="DG22" s="23" t="str">
        <f>+IF(AND(LEN($I22)&gt;5),IF(AND($J22&gt;AM$1,$J22&lt;=$AO$1),1,IF((COUNTIFS(INCAPACIDADES!$C$1:$C$51,$I22,INCAPACIDADES!AJ$1:AJ$51,AM$1))&gt;0,2,IF(VLOOKUP($C22,BD!$D$1:$F$501,3,0)&gt;AM$1,0,3))),"")</f>
        <v/>
      </c>
      <c r="DH22" s="23" t="str">
        <f>+IF(AND(LEN($I22)&gt;5),IF(AND($J22&gt;AN$1,$J22&lt;=$AO$1),1,IF((COUNTIFS(INCAPACIDADES!$C$1:$C$51,$I22,INCAPACIDADES!AK$1:AK$51,AN$1))&gt;0,2,IF(VLOOKUP($C22,BD!$D$1:$F$501,3,0)&gt;AN$1,0,3))),"")</f>
        <v/>
      </c>
      <c r="DI22" s="23" t="str">
        <f>+IF(AND(LEN($I22)&gt;5),IF(AND($J22&gt;AO$1,$J22&lt;=$AO$1),1,IF((COUNTIFS(INCAPACIDADES!$C$1:$C$51,$I22,INCAPACIDADES!AL$1:AL$51,AO$1))&gt;0,2,IF(VLOOKUP($C22,BD!$D$1:$F$501,3,0)&gt;AO$1,0,3))),"")</f>
        <v/>
      </c>
      <c r="DJ22" s="23" t="str">
        <f>+IF(LEN($I22)&gt;5,IF(ISERROR(VLOOKUP(N22,'CODIGO PAGO'!$B$2:$B$20,1,0)),1,IF(OR(AND(CH22=1,N22&lt;&gt;"N"),AND(CH22=3,N22&lt;&gt;"B"),AND(CH22=2,LEFT(TRIM(N22),1)&lt;&gt;"I")),1,IF(OR(AND(CH22=0,N22="N"),AND(CH22=0,N22="B"),AND(CH22=0,LEFT(TRIM(N22),1)="I")),1,0))),"")</f>
        <v/>
      </c>
      <c r="DK22" s="23" t="str">
        <f t="shared" si="34"/>
        <v/>
      </c>
      <c r="DL22" s="23" t="str">
        <f>+IF(LEN($I22)&gt;5,IF(ISERROR(VLOOKUP(P22,'CODIGO PAGO'!$B$2:$B$20,1,0)),1,IF(OR(AND(CJ22=1,P22&lt;&gt;"N"),AND(CJ22=3,P22&lt;&gt;"B"),AND(CJ22=2,LEFT(TRIM(P22),1)&lt;&gt;"I")),1,IF(OR(AND(CJ22=0,P22="N"),AND(CJ22=0,P22="B"),AND(CJ22=0,LEFT(TRIM(P22),1)="I")),1,0))),"")</f>
        <v/>
      </c>
      <c r="DM22" s="23" t="str">
        <f t="shared" si="35"/>
        <v/>
      </c>
      <c r="DN22" s="23" t="str">
        <f>+IF(LEN($I22)&gt;5,IF(ISERROR(VLOOKUP(R22,'CODIGO PAGO'!$B$2:$B$20,1,0)),1,IF(OR(AND(CL22=1,R22&lt;&gt;"N"),AND(CL22=3,R22&lt;&gt;"B"),AND(CL22=2,LEFT(TRIM(R22),1)&lt;&gt;"I")),1,IF(OR(AND(CL22=0,R22="N"),AND(CL22=0,R22="B"),AND(CL22=0,LEFT(TRIM(R22),1)="I")),1,0))),"")</f>
        <v/>
      </c>
      <c r="DO22" s="23" t="str">
        <f t="shared" si="36"/>
        <v/>
      </c>
      <c r="DP22" s="23" t="str">
        <f>+IF(LEN($I22)&gt;5,IF(ISERROR(VLOOKUP(T22,'CODIGO PAGO'!$B$2:$B$20,1,0)),1,IF(OR(AND(CN22=1,T22&lt;&gt;"N"),AND(CN22=3,T22&lt;&gt;"B"),AND(CN22=2,LEFT(TRIM(T22),1)&lt;&gt;"I")),1,IF(OR(AND(CN22=0,T22="N"),AND(CN22=0,T22="B"),AND(CN22=0,LEFT(TRIM(T22),1)="I")),1,0))),"")</f>
        <v/>
      </c>
      <c r="DQ22" s="23" t="str">
        <f t="shared" si="37"/>
        <v/>
      </c>
      <c r="DR22" s="23" t="str">
        <f>+IF(LEN($I22)&gt;5,IF(ISERROR(VLOOKUP(V22,'CODIGO PAGO'!$B$2:$B$20,1,0)),1,IF(OR(AND(CP22=1,V22&lt;&gt;"N"),AND(CP22=3,V22&lt;&gt;"B"),AND(CP22=2,LEFT(TRIM(V22),1)&lt;&gt;"I")),1,IF(OR(AND(CP22=0,V22="N"),AND(CP22=0,V22="B"),AND(CP22=0,LEFT(TRIM(V22),1)="I")),1,0))),"")</f>
        <v/>
      </c>
      <c r="DS22" s="23" t="str">
        <f t="shared" si="38"/>
        <v/>
      </c>
      <c r="DT22" s="23" t="str">
        <f>+IF(LEN($I22)&gt;5,IF(ISERROR(VLOOKUP(X22,'CODIGO PAGO'!$B$2:$B$20,1,0)),1,IF(OR(AND(CR22=1,X22&lt;&gt;"N"),AND(CR22=3,X22&lt;&gt;"B"),AND(CR22=2,LEFT(TRIM(X22),1)&lt;&gt;"I")),1,IF(OR(AND(CR22=0,X22="N"),AND(CR22=0,X22="B"),AND(CR22=0,LEFT(TRIM(X22),1)="I")),1,0))),"")</f>
        <v/>
      </c>
      <c r="DU22" s="23" t="str">
        <f t="shared" si="39"/>
        <v/>
      </c>
      <c r="DV22" s="23" t="str">
        <f>+IF(LEN($I22)&gt;5,IF(ISERROR(VLOOKUP(Z22,'CODIGO PAGO'!$B$2:$B$20,1,0)),1,IF(OR(AND(CT22=1,Z22&lt;&gt;"N"),AND(CT22=3,Z22&lt;&gt;"B"),AND(CT22=2,LEFT(TRIM(Z22),1)&lt;&gt;"I")),1,IF(OR(AND(CT22=0,Z22="N"),AND(CT22=0,Z22="B"),AND(CT22=0,LEFT(TRIM(Z22),1)="I")),1,0))),"")</f>
        <v/>
      </c>
      <c r="DW22" s="23" t="str">
        <f t="shared" si="40"/>
        <v/>
      </c>
      <c r="DX22" s="23" t="str">
        <f>+IF(LEN($I22)&gt;5,IF(ISERROR(VLOOKUP(AB22,'CODIGO PAGO'!$B$2:$B$20,1,0)),1,IF(OR(AND(CV22=1,AB22&lt;&gt;"N"),AND(CV22=3,AB22&lt;&gt;"B"),AND(CV22=2,LEFT(TRIM(AB22),1)&lt;&gt;"I")),1,IF(OR(AND(CV22=0,AB22="N"),AND(CV22=0,AB22="B"),AND(CV22=0,LEFT(TRIM(AB22),1)="I")),1,0))),"")</f>
        <v/>
      </c>
      <c r="DY22" s="23" t="str">
        <f t="shared" si="41"/>
        <v/>
      </c>
      <c r="DZ22" s="23" t="str">
        <f>+IF(LEN($I22)&gt;5,IF(ISERROR(VLOOKUP(AD22,'CODIGO PAGO'!$B$2:$B$20,1,0)),1,IF(OR(AND(CX22=1,AD22&lt;&gt;"N"),AND(CX22=3,AD22&lt;&gt;"B"),AND(CX22=2,LEFT(TRIM(AD22),1)&lt;&gt;"I")),1,IF(OR(AND(CX22=0,AD22="N"),AND(CX22=0,AD22="B"),AND(CX22=0,LEFT(TRIM(AD22),1)="I")),1,0))),"")</f>
        <v/>
      </c>
      <c r="EA22" s="23" t="str">
        <f t="shared" si="42"/>
        <v/>
      </c>
      <c r="EB22" s="23" t="str">
        <f>+IF(LEN($I22)&gt;5,IF(ISERROR(VLOOKUP(AF22,'CODIGO PAGO'!$B$2:$B$20,1,0)),1,IF(OR(AND(CZ22=1,AF22&lt;&gt;"N"),AND(CZ22=3,AF22&lt;&gt;"B"),AND(CZ22=2,LEFT(TRIM(AF22),1)&lt;&gt;"I")),1,IF(OR(AND(CZ22=0,AF22="N"),AND(CZ22=0,AF22="B"),AND(CZ22=0,LEFT(TRIM(AF22),1)="I")),1,0))),"")</f>
        <v/>
      </c>
      <c r="EC22" s="23" t="str">
        <f t="shared" si="43"/>
        <v/>
      </c>
      <c r="ED22" s="23" t="str">
        <f>+IF(LEN($I22)&gt;5,IF(ISERROR(VLOOKUP(AH22,'CODIGO PAGO'!$B$2:$B$20,1,0)),1,IF(OR(AND(DB22=1,AH22&lt;&gt;"N"),AND(DB22=3,AH22&lt;&gt;"B"),AND(DB22=2,LEFT(TRIM(AH22),1)&lt;&gt;"I")),1,IF(OR(AND(DB22=0,AH22="N"),AND(DB22=0,AH22="B"),AND(DB22=0,LEFT(TRIM(AH22),1)="I")),1,0))),"")</f>
        <v/>
      </c>
      <c r="EE22" s="23" t="str">
        <f t="shared" si="44"/>
        <v/>
      </c>
      <c r="EF22" s="23" t="str">
        <f>+IF(LEN($I22)&gt;5,IF(ISERROR(VLOOKUP(AJ22,'CODIGO PAGO'!$B$2:$B$20,1,0)),1,IF(OR(AND(DD22=1,AJ22&lt;&gt;"N"),AND(DD22=3,AJ22&lt;&gt;"B"),AND(DD22=2,LEFT(TRIM(AJ22),1)&lt;&gt;"I")),1,IF(OR(AND(DD22=0,AJ22="N"),AND(DD22=0,AJ22="B"),AND(DD22=0,LEFT(TRIM(AJ22),1)="I")),1,0))),"")</f>
        <v/>
      </c>
      <c r="EG22" s="23" t="str">
        <f t="shared" si="45"/>
        <v/>
      </c>
      <c r="EH22" s="23" t="str">
        <f>+IF(LEN($I22)&gt;5,IF(ISERROR(VLOOKUP(AL22,'CODIGO PAGO'!$B$2:$B$20,1,0)),1,IF(OR(AND(DF22=1,AL22&lt;&gt;"N"),AND(DF22=3,AL22&lt;&gt;"B"),AND(DF22=2,LEFT(TRIM(AL22),1)&lt;&gt;"I")),1,IF(OR(AND(DF22=0,AL22="N"),AND(DF22=0,AL22="B"),AND(DF22=0,LEFT(TRIM(AL22),1)="I")),1,0))),"")</f>
        <v/>
      </c>
      <c r="EI22" s="23" t="str">
        <f t="shared" si="46"/>
        <v/>
      </c>
      <c r="EJ22" s="23" t="str">
        <f>+IF(LEN($I22)&gt;5,IF(ISERROR(VLOOKUP(AN22,'CODIGO PAGO'!$B$2:$B$20,1,0)),1,IF(OR(AND(DH22=1,AN22&lt;&gt;"N"),AND(DH22=3,AN22&lt;&gt;"B"),AND(DH22=2,LEFT(TRIM(AN22),1)&lt;&gt;"I")),1,IF(OR(AND(DH22=0,AN22="N"),AND(DH22=0,AN22="B"),AND(DH22=0,LEFT(TRIM(AN22),1)="I")),1,0))),"")</f>
        <v/>
      </c>
      <c r="EK22" s="23" t="str">
        <f t="shared" si="47"/>
        <v/>
      </c>
      <c r="EL22" s="24" t="str">
        <f t="shared" si="48"/>
        <v/>
      </c>
    </row>
    <row r="23" spans="1:142" s="25" customFormat="1">
      <c r="A23" s="15" t="str">
        <f t="shared" si="14"/>
        <v/>
      </c>
      <c r="B23" s="1" t="str">
        <f>+IF(LEN(I23)&gt;5,'CODIGO PAGO'!$B$28,"")</f>
        <v/>
      </c>
      <c r="C23" s="1" t="str">
        <f>+IF(LEN($I23)&gt;5,BD!D23,"")</f>
        <v/>
      </c>
      <c r="D23" s="168" t="str">
        <f>+IF(LEN($I23)&gt;5,BD!A23,"")</f>
        <v/>
      </c>
      <c r="E23" s="1" t="str">
        <f>+IF(LEN($I23)&gt;5,BD!B23,"")</f>
        <v/>
      </c>
      <c r="F23" s="1" t="str">
        <f>+IF(LEN($I23)&gt;5,BD!C23,"")</f>
        <v/>
      </c>
      <c r="G23" s="141"/>
      <c r="H23" s="141"/>
      <c r="I23" s="1" t="str">
        <f>+IF(LEN(BD!G23)&gt;5,BD!G23,"")</f>
        <v/>
      </c>
      <c r="J23" s="167" t="str">
        <f>+IF(LEN($I23)&gt;5,BD!E23,"")</f>
        <v/>
      </c>
      <c r="K23" s="6" t="str">
        <f t="shared" si="15"/>
        <v/>
      </c>
      <c r="L23" s="87" t="str">
        <f>+IF(LEN($I23)&gt;5,BD!H23,"")</f>
        <v/>
      </c>
      <c r="M23" s="40" t="str">
        <f t="shared" si="16"/>
        <v/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4" t="str">
        <f t="shared" si="17"/>
        <v/>
      </c>
      <c r="AQ23" s="5" t="str">
        <f t="shared" si="18"/>
        <v/>
      </c>
      <c r="AR23" s="91" t="str">
        <f t="shared" si="19"/>
        <v/>
      </c>
      <c r="AS23" s="5" t="str">
        <f t="shared" si="20"/>
        <v/>
      </c>
      <c r="AT23" s="91" t="str">
        <f t="shared" si="21"/>
        <v/>
      </c>
      <c r="AU23" s="4" t="str">
        <f t="shared" si="22"/>
        <v/>
      </c>
      <c r="AV23" s="4" t="str">
        <f t="shared" si="23"/>
        <v/>
      </c>
      <c r="AW23" s="4" t="str">
        <f t="shared" si="24"/>
        <v/>
      </c>
      <c r="AX23" s="4" t="str">
        <f t="shared" si="25"/>
        <v/>
      </c>
      <c r="AY23" s="88" t="str">
        <f t="shared" si="26"/>
        <v/>
      </c>
      <c r="AZ23" s="17" t="str">
        <f t="shared" si="27"/>
        <v/>
      </c>
      <c r="BA23" s="18" t="str">
        <f t="shared" si="28"/>
        <v/>
      </c>
      <c r="BB23" s="19" t="str">
        <f>+IF(LEN(I23)&gt;5,IF(INT(RIGHT(B23,1))=9,0.5*L23*AY23,INT(MID(B23,5,LEN(B23)-4))*L23)+IFERROR(VLOOKUP(I23,AJUSTES!$A$1:$I$50,9,0),0),"")</f>
        <v/>
      </c>
      <c r="BC23" s="12"/>
      <c r="BD23" s="19" t="str">
        <f t="shared" si="29"/>
        <v/>
      </c>
      <c r="BE23" s="18" t="str">
        <f t="shared" si="30"/>
        <v/>
      </c>
      <c r="BF23" s="139" t="str">
        <f t="shared" si="31"/>
        <v/>
      </c>
      <c r="BG23" s="113"/>
      <c r="BH23" s="140" t="str">
        <f t="shared" si="32"/>
        <v/>
      </c>
      <c r="BI23" s="43"/>
      <c r="BJ23" s="42"/>
      <c r="BK23" s="44"/>
      <c r="BL23" s="142"/>
      <c r="BM23" s="42"/>
      <c r="BN23" s="42"/>
      <c r="BO23" s="42"/>
      <c r="BP23" s="42"/>
      <c r="BQ23" s="42"/>
      <c r="BR23" s="42"/>
      <c r="BS23" s="143"/>
      <c r="BT23" s="14"/>
      <c r="BU23" s="12"/>
      <c r="BV23" s="12"/>
      <c r="BW23" s="12"/>
      <c r="BX23" s="12"/>
      <c r="BY23" s="12"/>
      <c r="BZ23" s="144"/>
      <c r="CA23" s="107" t="str">
        <f>+IF(LEN($I23)&gt;5,IF(BD!F23="N/A","",BD!F23),"")</f>
        <v/>
      </c>
      <c r="CB23" s="21"/>
      <c r="CC23" s="147"/>
      <c r="CD23" s="148"/>
      <c r="CE23" s="8" t="str">
        <f>+IF(LEN(I23)&gt;5,BD!M23,"")</f>
        <v/>
      </c>
      <c r="CF23" s="16" t="str">
        <f>+IF(LEN(I23)&gt;5,BD!N23,"")</f>
        <v/>
      </c>
      <c r="CG23" s="3" t="str">
        <f t="shared" si="33"/>
        <v/>
      </c>
      <c r="CH23" s="23" t="str">
        <f>+IF(AND(LEN($I23)&gt;5),IF(AND($J23&gt;N$1,$J23&lt;=$AO$1),1,IF((COUNTIFS(INCAPACIDADES!$C$1:$C$51,$I23,INCAPACIDADES!K$1:K$51,N$1))&gt;0,2,IF(VLOOKUP($C23,BD!$D$1:$F$501,3,0)&gt;N$1,0,3))),"")</f>
        <v/>
      </c>
      <c r="CI23" s="23" t="str">
        <f>+IF(AND(LEN($I23)&gt;5),IF(AND($J23&gt;O$1,$J23&lt;=$AO$1),1,IF((COUNTIFS(INCAPACIDADES!$C$1:$C$51,$I23,INCAPACIDADES!L$1:L$51,O$1))&gt;0,2,IF(VLOOKUP($C23,BD!$D$1:$F$501,3,0)&gt;O$1,0,3))),"")</f>
        <v/>
      </c>
      <c r="CJ23" s="23" t="str">
        <f>+IF(AND(LEN($I23)&gt;5),IF(AND($J23&gt;P$1,$J23&lt;=$AO$1),1,IF((COUNTIFS(INCAPACIDADES!$C$1:$C$51,$I23,INCAPACIDADES!M$1:M$51,P$1))&gt;0,2,IF(VLOOKUP($C23,BD!$D$1:$F$501,3,0)&gt;P$1,0,3))),"")</f>
        <v/>
      </c>
      <c r="CK23" s="23" t="str">
        <f>+IF(AND(LEN($I23)&gt;5),IF(AND($J23&gt;Q$1,$J23&lt;=$AO$1),1,IF((COUNTIFS(INCAPACIDADES!$C$1:$C$51,$I23,INCAPACIDADES!N$1:N$51,Q$1))&gt;0,2,IF(VLOOKUP($C23,BD!$D$1:$F$501,3,0)&gt;Q$1,0,3))),"")</f>
        <v/>
      </c>
      <c r="CL23" s="23" t="str">
        <f>+IF(AND(LEN($I23)&gt;5),IF(AND($J23&gt;R$1,$J23&lt;=$AO$1),1,IF((COUNTIFS(INCAPACIDADES!$C$1:$C$51,$I23,INCAPACIDADES!O$1:O$51,R$1))&gt;0,2,IF(VLOOKUP($C23,BD!$D$1:$F$501,3,0)&gt;R$1,0,3))),"")</f>
        <v/>
      </c>
      <c r="CM23" s="23" t="str">
        <f>+IF(AND(LEN($I23)&gt;5),IF(AND($J23&gt;S$1,$J23&lt;=$AO$1),1,IF((COUNTIFS(INCAPACIDADES!$C$1:$C$51,$I23,INCAPACIDADES!P$1:P$51,S$1))&gt;0,2,IF(VLOOKUP($C23,BD!$D$1:$F$501,3,0)&gt;S$1,0,3))),"")</f>
        <v/>
      </c>
      <c r="CN23" s="23" t="str">
        <f>+IF(AND(LEN($I23)&gt;5),IF(AND($J23&gt;T$1,$J23&lt;=$AO$1),1,IF((COUNTIFS(INCAPACIDADES!$C$1:$C$51,$I23,INCAPACIDADES!Q$1:Q$51,T$1))&gt;0,2,IF(VLOOKUP($C23,BD!$D$1:$F$501,3,0)&gt;T$1,0,3))),"")</f>
        <v/>
      </c>
      <c r="CO23" s="23" t="str">
        <f>+IF(AND(LEN($I23)&gt;5),IF(AND($J23&gt;U$1,$J23&lt;=$AO$1),1,IF((COUNTIFS(INCAPACIDADES!$C$1:$C$51,$I23,INCAPACIDADES!R$1:R$51,U$1))&gt;0,2,IF(VLOOKUP($C23,BD!$D$1:$F$501,3,0)&gt;U$1,0,3))),"")</f>
        <v/>
      </c>
      <c r="CP23" s="23" t="str">
        <f>+IF(AND(LEN($I23)&gt;5),IF(AND($J23&gt;V$1,$J23&lt;=$AO$1),1,IF((COUNTIFS(INCAPACIDADES!$C$1:$C$51,$I23,INCAPACIDADES!S$1:S$51,V$1))&gt;0,2,IF(VLOOKUP($C23,BD!$D$1:$F$501,3,0)&gt;V$1,0,3))),"")</f>
        <v/>
      </c>
      <c r="CQ23" s="23" t="str">
        <f>+IF(AND(LEN($I23)&gt;5),IF(AND($J23&gt;W$1,$J23&lt;=$AO$1),1,IF((COUNTIFS(INCAPACIDADES!$C$1:$C$51,$I23,INCAPACIDADES!T$1:T$51,W$1))&gt;0,2,IF(VLOOKUP($C23,BD!$D$1:$F$501,3,0)&gt;W$1,0,3))),"")</f>
        <v/>
      </c>
      <c r="CR23" s="23" t="str">
        <f>+IF(AND(LEN($I23)&gt;5),IF(AND($J23&gt;X$1,$J23&lt;=$AO$1),1,IF((COUNTIFS(INCAPACIDADES!$C$1:$C$51,$I23,INCAPACIDADES!U$1:U$51,X$1))&gt;0,2,IF(VLOOKUP($C23,BD!$D$1:$F$501,3,0)&gt;X$1,0,3))),"")</f>
        <v/>
      </c>
      <c r="CS23" s="23" t="str">
        <f>+IF(AND(LEN($I23)&gt;5),IF(AND($J23&gt;Y$1,$J23&lt;=$AO$1),1,IF((COUNTIFS(INCAPACIDADES!$C$1:$C$51,$I23,INCAPACIDADES!V$1:V$51,Y$1))&gt;0,2,IF(VLOOKUP($C23,BD!$D$1:$F$501,3,0)&gt;Y$1,0,3))),"")</f>
        <v/>
      </c>
      <c r="CT23" s="23" t="str">
        <f>+IF(AND(LEN($I23)&gt;5),IF(AND($J23&gt;Z$1,$J23&lt;=$AO$1),1,IF((COUNTIFS(INCAPACIDADES!$C$1:$C$51,$I23,INCAPACIDADES!W$1:W$51,Z$1))&gt;0,2,IF(VLOOKUP($C23,BD!$D$1:$F$501,3,0)&gt;Z$1,0,3))),"")</f>
        <v/>
      </c>
      <c r="CU23" s="23" t="str">
        <f>+IF(AND(LEN($I23)&gt;5),IF(AND($J23&gt;AA$1,$J23&lt;=$AO$1),1,IF((COUNTIFS(INCAPACIDADES!$C$1:$C$51,$I23,INCAPACIDADES!X$1:X$51,AA$1))&gt;0,2,IF(VLOOKUP($C23,BD!$D$1:$F$501,3,0)&gt;AA$1,0,3))),"")</f>
        <v/>
      </c>
      <c r="CV23" s="23" t="str">
        <f>+IF(AND(LEN($I23)&gt;5),IF(AND($J23&gt;AB$1,$J23&lt;=$AO$1),1,IF((COUNTIFS(INCAPACIDADES!$C$1:$C$51,$I23,INCAPACIDADES!Y$1:Y$51,AB$1))&gt;0,2,IF(VLOOKUP($C23,BD!$D$1:$F$501,3,0)&gt;AB$1,0,3))),"")</f>
        <v/>
      </c>
      <c r="CW23" s="23" t="str">
        <f>+IF(AND(LEN($I23)&gt;5),IF(AND($J23&gt;AC$1,$J23&lt;=$AO$1),1,IF((COUNTIFS(INCAPACIDADES!$C$1:$C$51,$I23,INCAPACIDADES!Z$1:Z$51,AC$1))&gt;0,2,IF(VLOOKUP($C23,BD!$D$1:$F$501,3,0)&gt;AC$1,0,3))),"")</f>
        <v/>
      </c>
      <c r="CX23" s="23" t="str">
        <f>+IF(AND(LEN($I23)&gt;5),IF(AND($J23&gt;AD$1,$J23&lt;=$AO$1),1,IF((COUNTIFS(INCAPACIDADES!$C$1:$C$51,$I23,INCAPACIDADES!AA$1:AA$51,AD$1))&gt;0,2,IF(VLOOKUP($C23,BD!$D$1:$F$501,3,0)&gt;AD$1,0,3))),"")</f>
        <v/>
      </c>
      <c r="CY23" s="23" t="str">
        <f>+IF(AND(LEN($I23)&gt;5),IF(AND($J23&gt;AE$1,$J23&lt;=$AO$1),1,IF((COUNTIFS(INCAPACIDADES!$C$1:$C$51,$I23,INCAPACIDADES!AB$1:AB$51,AE$1))&gt;0,2,IF(VLOOKUP($C23,BD!$D$1:$F$501,3,0)&gt;AE$1,0,3))),"")</f>
        <v/>
      </c>
      <c r="CZ23" s="23" t="str">
        <f>+IF(AND(LEN($I23)&gt;5),IF(AND($J23&gt;AF$1,$J23&lt;=$AO$1),1,IF((COUNTIFS(INCAPACIDADES!$C$1:$C$51,$I23,INCAPACIDADES!AC$1:AC$51,AF$1))&gt;0,2,IF(VLOOKUP($C23,BD!$D$1:$F$501,3,0)&gt;AF$1,0,3))),"")</f>
        <v/>
      </c>
      <c r="DA23" s="23" t="str">
        <f>+IF(AND(LEN($I23)&gt;5),IF(AND($J23&gt;AG$1,$J23&lt;=$AO$1),1,IF((COUNTIFS(INCAPACIDADES!$C$1:$C$51,$I23,INCAPACIDADES!AD$1:AD$51,AG$1))&gt;0,2,IF(VLOOKUP($C23,BD!$D$1:$F$501,3,0)&gt;AG$1,0,3))),"")</f>
        <v/>
      </c>
      <c r="DB23" s="23" t="str">
        <f>+IF(AND(LEN($I23)&gt;5),IF(AND($J23&gt;AH$1,$J23&lt;=$AO$1),1,IF((COUNTIFS(INCAPACIDADES!$C$1:$C$51,$I23,INCAPACIDADES!AE$1:AE$51,AH$1))&gt;0,2,IF(VLOOKUP($C23,BD!$D$1:$F$501,3,0)&gt;AH$1,0,3))),"")</f>
        <v/>
      </c>
      <c r="DC23" s="23" t="str">
        <f>+IF(AND(LEN($I23)&gt;5),IF(AND($J23&gt;AI$1,$J23&lt;=$AO$1),1,IF((COUNTIFS(INCAPACIDADES!$C$1:$C$51,$I23,INCAPACIDADES!AF$1:AF$51,AI$1))&gt;0,2,IF(VLOOKUP($C23,BD!$D$1:$F$501,3,0)&gt;AI$1,0,3))),"")</f>
        <v/>
      </c>
      <c r="DD23" s="23" t="str">
        <f>+IF(AND(LEN($I23)&gt;5),IF(AND($J23&gt;AJ$1,$J23&lt;=$AO$1),1,IF((COUNTIFS(INCAPACIDADES!$C$1:$C$51,$I23,INCAPACIDADES!AG$1:AG$51,AJ$1))&gt;0,2,IF(VLOOKUP($C23,BD!$D$1:$F$501,3,0)&gt;AJ$1,0,3))),"")</f>
        <v/>
      </c>
      <c r="DE23" s="23" t="str">
        <f>+IF(AND(LEN($I23)&gt;5),IF(AND($J23&gt;AK$1,$J23&lt;=$AO$1),1,IF((COUNTIFS(INCAPACIDADES!$C$1:$C$51,$I23,INCAPACIDADES!AH$1:AH$51,AK$1))&gt;0,2,IF(VLOOKUP($C23,BD!$D$1:$F$501,3,0)&gt;AK$1,0,3))),"")</f>
        <v/>
      </c>
      <c r="DF23" s="23" t="str">
        <f>+IF(AND(LEN($I23)&gt;5),IF(AND($J23&gt;AL$1,$J23&lt;=$AO$1),1,IF((COUNTIFS(INCAPACIDADES!$C$1:$C$51,$I23,INCAPACIDADES!AI$1:AI$51,AL$1))&gt;0,2,IF(VLOOKUP($C23,BD!$D$1:$F$501,3,0)&gt;AL$1,0,3))),"")</f>
        <v/>
      </c>
      <c r="DG23" s="23" t="str">
        <f>+IF(AND(LEN($I23)&gt;5),IF(AND($J23&gt;AM$1,$J23&lt;=$AO$1),1,IF((COUNTIFS(INCAPACIDADES!$C$1:$C$51,$I23,INCAPACIDADES!AJ$1:AJ$51,AM$1))&gt;0,2,IF(VLOOKUP($C23,BD!$D$1:$F$501,3,0)&gt;AM$1,0,3))),"")</f>
        <v/>
      </c>
      <c r="DH23" s="23" t="str">
        <f>+IF(AND(LEN($I23)&gt;5),IF(AND($J23&gt;AN$1,$J23&lt;=$AO$1),1,IF((COUNTIFS(INCAPACIDADES!$C$1:$C$51,$I23,INCAPACIDADES!AK$1:AK$51,AN$1))&gt;0,2,IF(VLOOKUP($C23,BD!$D$1:$F$501,3,0)&gt;AN$1,0,3))),"")</f>
        <v/>
      </c>
      <c r="DI23" s="23" t="str">
        <f>+IF(AND(LEN($I23)&gt;5),IF(AND($J23&gt;AO$1,$J23&lt;=$AO$1),1,IF((COUNTIFS(INCAPACIDADES!$C$1:$C$51,$I23,INCAPACIDADES!AL$1:AL$51,AO$1))&gt;0,2,IF(VLOOKUP($C23,BD!$D$1:$F$501,3,0)&gt;AO$1,0,3))),"")</f>
        <v/>
      </c>
      <c r="DJ23" s="23" t="str">
        <f>+IF(LEN($I23)&gt;5,IF(ISERROR(VLOOKUP(N23,'CODIGO PAGO'!$B$2:$B$20,1,0)),1,IF(OR(AND(CH23=1,N23&lt;&gt;"N"),AND(CH23=3,N23&lt;&gt;"B"),AND(CH23=2,LEFT(TRIM(N23),1)&lt;&gt;"I")),1,IF(OR(AND(CH23=0,N23="N"),AND(CH23=0,N23="B"),AND(CH23=0,LEFT(TRIM(N23),1)="I")),1,0))),"")</f>
        <v/>
      </c>
      <c r="DK23" s="23" t="str">
        <f t="shared" si="34"/>
        <v/>
      </c>
      <c r="DL23" s="23" t="str">
        <f>+IF(LEN($I23)&gt;5,IF(ISERROR(VLOOKUP(P23,'CODIGO PAGO'!$B$2:$B$20,1,0)),1,IF(OR(AND(CJ23=1,P23&lt;&gt;"N"),AND(CJ23=3,P23&lt;&gt;"B"),AND(CJ23=2,LEFT(TRIM(P23),1)&lt;&gt;"I")),1,IF(OR(AND(CJ23=0,P23="N"),AND(CJ23=0,P23="B"),AND(CJ23=0,LEFT(TRIM(P23),1)="I")),1,0))),"")</f>
        <v/>
      </c>
      <c r="DM23" s="23" t="str">
        <f t="shared" si="35"/>
        <v/>
      </c>
      <c r="DN23" s="23" t="str">
        <f>+IF(LEN($I23)&gt;5,IF(ISERROR(VLOOKUP(R23,'CODIGO PAGO'!$B$2:$B$20,1,0)),1,IF(OR(AND(CL23=1,R23&lt;&gt;"N"),AND(CL23=3,R23&lt;&gt;"B"),AND(CL23=2,LEFT(TRIM(R23),1)&lt;&gt;"I")),1,IF(OR(AND(CL23=0,R23="N"),AND(CL23=0,R23="B"),AND(CL23=0,LEFT(TRIM(R23),1)="I")),1,0))),"")</f>
        <v/>
      </c>
      <c r="DO23" s="23" t="str">
        <f t="shared" si="36"/>
        <v/>
      </c>
      <c r="DP23" s="23" t="str">
        <f>+IF(LEN($I23)&gt;5,IF(ISERROR(VLOOKUP(T23,'CODIGO PAGO'!$B$2:$B$20,1,0)),1,IF(OR(AND(CN23=1,T23&lt;&gt;"N"),AND(CN23=3,T23&lt;&gt;"B"),AND(CN23=2,LEFT(TRIM(T23),1)&lt;&gt;"I")),1,IF(OR(AND(CN23=0,T23="N"),AND(CN23=0,T23="B"),AND(CN23=0,LEFT(TRIM(T23),1)="I")),1,0))),"")</f>
        <v/>
      </c>
      <c r="DQ23" s="23" t="str">
        <f t="shared" si="37"/>
        <v/>
      </c>
      <c r="DR23" s="23" t="str">
        <f>+IF(LEN($I23)&gt;5,IF(ISERROR(VLOOKUP(V23,'CODIGO PAGO'!$B$2:$B$20,1,0)),1,IF(OR(AND(CP23=1,V23&lt;&gt;"N"),AND(CP23=3,V23&lt;&gt;"B"),AND(CP23=2,LEFT(TRIM(V23),1)&lt;&gt;"I")),1,IF(OR(AND(CP23=0,V23="N"),AND(CP23=0,V23="B"),AND(CP23=0,LEFT(TRIM(V23),1)="I")),1,0))),"")</f>
        <v/>
      </c>
      <c r="DS23" s="23" t="str">
        <f t="shared" si="38"/>
        <v/>
      </c>
      <c r="DT23" s="23" t="str">
        <f>+IF(LEN($I23)&gt;5,IF(ISERROR(VLOOKUP(X23,'CODIGO PAGO'!$B$2:$B$20,1,0)),1,IF(OR(AND(CR23=1,X23&lt;&gt;"N"),AND(CR23=3,X23&lt;&gt;"B"),AND(CR23=2,LEFT(TRIM(X23),1)&lt;&gt;"I")),1,IF(OR(AND(CR23=0,X23="N"),AND(CR23=0,X23="B"),AND(CR23=0,LEFT(TRIM(X23),1)="I")),1,0))),"")</f>
        <v/>
      </c>
      <c r="DU23" s="23" t="str">
        <f t="shared" si="39"/>
        <v/>
      </c>
      <c r="DV23" s="23" t="str">
        <f>+IF(LEN($I23)&gt;5,IF(ISERROR(VLOOKUP(Z23,'CODIGO PAGO'!$B$2:$B$20,1,0)),1,IF(OR(AND(CT23=1,Z23&lt;&gt;"N"),AND(CT23=3,Z23&lt;&gt;"B"),AND(CT23=2,LEFT(TRIM(Z23),1)&lt;&gt;"I")),1,IF(OR(AND(CT23=0,Z23="N"),AND(CT23=0,Z23="B"),AND(CT23=0,LEFT(TRIM(Z23),1)="I")),1,0))),"")</f>
        <v/>
      </c>
      <c r="DW23" s="23" t="str">
        <f t="shared" si="40"/>
        <v/>
      </c>
      <c r="DX23" s="23" t="str">
        <f>+IF(LEN($I23)&gt;5,IF(ISERROR(VLOOKUP(AB23,'CODIGO PAGO'!$B$2:$B$20,1,0)),1,IF(OR(AND(CV23=1,AB23&lt;&gt;"N"),AND(CV23=3,AB23&lt;&gt;"B"),AND(CV23=2,LEFT(TRIM(AB23),1)&lt;&gt;"I")),1,IF(OR(AND(CV23=0,AB23="N"),AND(CV23=0,AB23="B"),AND(CV23=0,LEFT(TRIM(AB23),1)="I")),1,0))),"")</f>
        <v/>
      </c>
      <c r="DY23" s="23" t="str">
        <f t="shared" si="41"/>
        <v/>
      </c>
      <c r="DZ23" s="23" t="str">
        <f>+IF(LEN($I23)&gt;5,IF(ISERROR(VLOOKUP(AD23,'CODIGO PAGO'!$B$2:$B$20,1,0)),1,IF(OR(AND(CX23=1,AD23&lt;&gt;"N"),AND(CX23=3,AD23&lt;&gt;"B"),AND(CX23=2,LEFT(TRIM(AD23),1)&lt;&gt;"I")),1,IF(OR(AND(CX23=0,AD23="N"),AND(CX23=0,AD23="B"),AND(CX23=0,LEFT(TRIM(AD23),1)="I")),1,0))),"")</f>
        <v/>
      </c>
      <c r="EA23" s="23" t="str">
        <f t="shared" si="42"/>
        <v/>
      </c>
      <c r="EB23" s="23" t="str">
        <f>+IF(LEN($I23)&gt;5,IF(ISERROR(VLOOKUP(AF23,'CODIGO PAGO'!$B$2:$B$20,1,0)),1,IF(OR(AND(CZ23=1,AF23&lt;&gt;"N"),AND(CZ23=3,AF23&lt;&gt;"B"),AND(CZ23=2,LEFT(TRIM(AF23),1)&lt;&gt;"I")),1,IF(OR(AND(CZ23=0,AF23="N"),AND(CZ23=0,AF23="B"),AND(CZ23=0,LEFT(TRIM(AF23),1)="I")),1,0))),"")</f>
        <v/>
      </c>
      <c r="EC23" s="23" t="str">
        <f t="shared" si="43"/>
        <v/>
      </c>
      <c r="ED23" s="23" t="str">
        <f>+IF(LEN($I23)&gt;5,IF(ISERROR(VLOOKUP(AH23,'CODIGO PAGO'!$B$2:$B$20,1,0)),1,IF(OR(AND(DB23=1,AH23&lt;&gt;"N"),AND(DB23=3,AH23&lt;&gt;"B"),AND(DB23=2,LEFT(TRIM(AH23),1)&lt;&gt;"I")),1,IF(OR(AND(DB23=0,AH23="N"),AND(DB23=0,AH23="B"),AND(DB23=0,LEFT(TRIM(AH23),1)="I")),1,0))),"")</f>
        <v/>
      </c>
      <c r="EE23" s="23" t="str">
        <f t="shared" si="44"/>
        <v/>
      </c>
      <c r="EF23" s="23" t="str">
        <f>+IF(LEN($I23)&gt;5,IF(ISERROR(VLOOKUP(AJ23,'CODIGO PAGO'!$B$2:$B$20,1,0)),1,IF(OR(AND(DD23=1,AJ23&lt;&gt;"N"),AND(DD23=3,AJ23&lt;&gt;"B"),AND(DD23=2,LEFT(TRIM(AJ23),1)&lt;&gt;"I")),1,IF(OR(AND(DD23=0,AJ23="N"),AND(DD23=0,AJ23="B"),AND(DD23=0,LEFT(TRIM(AJ23),1)="I")),1,0))),"")</f>
        <v/>
      </c>
      <c r="EG23" s="23" t="str">
        <f t="shared" si="45"/>
        <v/>
      </c>
      <c r="EH23" s="23" t="str">
        <f>+IF(LEN($I23)&gt;5,IF(ISERROR(VLOOKUP(AL23,'CODIGO PAGO'!$B$2:$B$20,1,0)),1,IF(OR(AND(DF23=1,AL23&lt;&gt;"N"),AND(DF23=3,AL23&lt;&gt;"B"),AND(DF23=2,LEFT(TRIM(AL23),1)&lt;&gt;"I")),1,IF(OR(AND(DF23=0,AL23="N"),AND(DF23=0,AL23="B"),AND(DF23=0,LEFT(TRIM(AL23),1)="I")),1,0))),"")</f>
        <v/>
      </c>
      <c r="EI23" s="23" t="str">
        <f t="shared" si="46"/>
        <v/>
      </c>
      <c r="EJ23" s="23" t="str">
        <f>+IF(LEN($I23)&gt;5,IF(ISERROR(VLOOKUP(AN23,'CODIGO PAGO'!$B$2:$B$20,1,0)),1,IF(OR(AND(DH23=1,AN23&lt;&gt;"N"),AND(DH23=3,AN23&lt;&gt;"B"),AND(DH23=2,LEFT(TRIM(AN23),1)&lt;&gt;"I")),1,IF(OR(AND(DH23=0,AN23="N"),AND(DH23=0,AN23="B"),AND(DH23=0,LEFT(TRIM(AN23),1)="I")),1,0))),"")</f>
        <v/>
      </c>
      <c r="EK23" s="23" t="str">
        <f t="shared" si="47"/>
        <v/>
      </c>
      <c r="EL23" s="24" t="str">
        <f t="shared" si="48"/>
        <v/>
      </c>
    </row>
    <row r="24" spans="1:142" s="25" customFormat="1">
      <c r="A24" s="15" t="str">
        <f t="shared" si="14"/>
        <v/>
      </c>
      <c r="B24" s="1" t="str">
        <f>+IF(LEN(I24)&gt;5,'CODIGO PAGO'!$B$28,"")</f>
        <v/>
      </c>
      <c r="C24" s="1" t="str">
        <f>+IF(LEN($I24)&gt;5,BD!D24,"")</f>
        <v/>
      </c>
      <c r="D24" s="168" t="str">
        <f>+IF(LEN($I24)&gt;5,BD!A24,"")</f>
        <v/>
      </c>
      <c r="E24" s="1" t="str">
        <f>+IF(LEN($I24)&gt;5,BD!B24,"")</f>
        <v/>
      </c>
      <c r="F24" s="1" t="str">
        <f>+IF(LEN($I24)&gt;5,BD!C24,"")</f>
        <v/>
      </c>
      <c r="G24" s="141"/>
      <c r="H24" s="141"/>
      <c r="I24" s="1" t="str">
        <f>+IF(LEN(BD!G24)&gt;5,BD!G24,"")</f>
        <v/>
      </c>
      <c r="J24" s="167" t="str">
        <f>+IF(LEN($I24)&gt;5,BD!E24,"")</f>
        <v/>
      </c>
      <c r="K24" s="6" t="str">
        <f t="shared" si="15"/>
        <v/>
      </c>
      <c r="L24" s="87" t="str">
        <f>+IF(LEN($I24)&gt;5,BD!H24,"")</f>
        <v/>
      </c>
      <c r="M24" s="40" t="str">
        <f t="shared" si="16"/>
        <v/>
      </c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4" t="str">
        <f t="shared" si="17"/>
        <v/>
      </c>
      <c r="AQ24" s="5" t="str">
        <f t="shared" si="18"/>
        <v/>
      </c>
      <c r="AR24" s="91" t="str">
        <f t="shared" si="19"/>
        <v/>
      </c>
      <c r="AS24" s="5" t="str">
        <f t="shared" si="20"/>
        <v/>
      </c>
      <c r="AT24" s="91" t="str">
        <f t="shared" si="21"/>
        <v/>
      </c>
      <c r="AU24" s="4" t="str">
        <f t="shared" si="22"/>
        <v/>
      </c>
      <c r="AV24" s="4" t="str">
        <f t="shared" si="23"/>
        <v/>
      </c>
      <c r="AW24" s="4" t="str">
        <f t="shared" si="24"/>
        <v/>
      </c>
      <c r="AX24" s="4" t="str">
        <f t="shared" si="25"/>
        <v/>
      </c>
      <c r="AY24" s="88" t="str">
        <f t="shared" si="26"/>
        <v/>
      </c>
      <c r="AZ24" s="17" t="str">
        <f t="shared" si="27"/>
        <v/>
      </c>
      <c r="BA24" s="18" t="str">
        <f t="shared" si="28"/>
        <v/>
      </c>
      <c r="BB24" s="19" t="str">
        <f>+IF(LEN(I24)&gt;5,IF(INT(RIGHT(B24,1))=9,0.5*L24*AY24,INT(MID(B24,5,LEN(B24)-4))*L24)+IFERROR(VLOOKUP(I24,AJUSTES!$A$1:$I$50,9,0),0),"")</f>
        <v/>
      </c>
      <c r="BC24" s="12"/>
      <c r="BD24" s="19" t="str">
        <f t="shared" si="29"/>
        <v/>
      </c>
      <c r="BE24" s="18" t="str">
        <f t="shared" si="30"/>
        <v/>
      </c>
      <c r="BF24" s="139" t="str">
        <f t="shared" si="31"/>
        <v/>
      </c>
      <c r="BG24" s="114"/>
      <c r="BH24" s="18" t="str">
        <f t="shared" si="32"/>
        <v/>
      </c>
      <c r="BI24" s="13"/>
      <c r="BJ24" s="12"/>
      <c r="BK24" s="12"/>
      <c r="BL24" s="145"/>
      <c r="BM24" s="12"/>
      <c r="BN24" s="12"/>
      <c r="BO24" s="12"/>
      <c r="BP24" s="12"/>
      <c r="BQ24" s="12"/>
      <c r="BR24" s="12"/>
      <c r="BS24" s="146"/>
      <c r="BT24" s="14"/>
      <c r="BU24" s="12"/>
      <c r="BV24" s="12"/>
      <c r="BW24" s="12"/>
      <c r="BX24" s="12"/>
      <c r="BY24" s="12"/>
      <c r="BZ24" s="144"/>
      <c r="CA24" s="107" t="str">
        <f>+IF(LEN($I24)&gt;5,IF(BD!F24="N/A","",BD!F24),"")</f>
        <v/>
      </c>
      <c r="CB24" s="21"/>
      <c r="CC24" s="147"/>
      <c r="CD24" s="148"/>
      <c r="CE24" s="8" t="str">
        <f>+IF(LEN(I24)&gt;5,BD!M24,"")</f>
        <v/>
      </c>
      <c r="CF24" s="16" t="str">
        <f>+IF(LEN(I24)&gt;5,BD!N24,"")</f>
        <v/>
      </c>
      <c r="CG24" s="3" t="str">
        <f t="shared" si="33"/>
        <v/>
      </c>
      <c r="CH24" s="23" t="str">
        <f>+IF(AND(LEN($I24)&gt;5),IF(AND($J24&gt;N$1,$J24&lt;=$AO$1),1,IF((COUNTIFS(INCAPACIDADES!$C$1:$C$51,$I24,INCAPACIDADES!K$1:K$51,N$1))&gt;0,2,IF(VLOOKUP($C24,BD!$D$1:$F$501,3,0)&gt;N$1,0,3))),"")</f>
        <v/>
      </c>
      <c r="CI24" s="23" t="str">
        <f>+IF(AND(LEN($I24)&gt;5),IF(AND($J24&gt;O$1,$J24&lt;=$AO$1),1,IF((COUNTIFS(INCAPACIDADES!$C$1:$C$51,$I24,INCAPACIDADES!L$1:L$51,O$1))&gt;0,2,IF(VLOOKUP($C24,BD!$D$1:$F$501,3,0)&gt;O$1,0,3))),"")</f>
        <v/>
      </c>
      <c r="CJ24" s="23" t="str">
        <f>+IF(AND(LEN($I24)&gt;5),IF(AND($J24&gt;P$1,$J24&lt;=$AO$1),1,IF((COUNTIFS(INCAPACIDADES!$C$1:$C$51,$I24,INCAPACIDADES!M$1:M$51,P$1))&gt;0,2,IF(VLOOKUP($C24,BD!$D$1:$F$501,3,0)&gt;P$1,0,3))),"")</f>
        <v/>
      </c>
      <c r="CK24" s="23" t="str">
        <f>+IF(AND(LEN($I24)&gt;5),IF(AND($J24&gt;Q$1,$J24&lt;=$AO$1),1,IF((COUNTIFS(INCAPACIDADES!$C$1:$C$51,$I24,INCAPACIDADES!N$1:N$51,Q$1))&gt;0,2,IF(VLOOKUP($C24,BD!$D$1:$F$501,3,0)&gt;Q$1,0,3))),"")</f>
        <v/>
      </c>
      <c r="CL24" s="23" t="str">
        <f>+IF(AND(LEN($I24)&gt;5),IF(AND($J24&gt;R$1,$J24&lt;=$AO$1),1,IF((COUNTIFS(INCAPACIDADES!$C$1:$C$51,$I24,INCAPACIDADES!O$1:O$51,R$1))&gt;0,2,IF(VLOOKUP($C24,BD!$D$1:$F$501,3,0)&gt;R$1,0,3))),"")</f>
        <v/>
      </c>
      <c r="CM24" s="23" t="str">
        <f>+IF(AND(LEN($I24)&gt;5),IF(AND($J24&gt;S$1,$J24&lt;=$AO$1),1,IF((COUNTIFS(INCAPACIDADES!$C$1:$C$51,$I24,INCAPACIDADES!P$1:P$51,S$1))&gt;0,2,IF(VLOOKUP($C24,BD!$D$1:$F$501,3,0)&gt;S$1,0,3))),"")</f>
        <v/>
      </c>
      <c r="CN24" s="23" t="str">
        <f>+IF(AND(LEN($I24)&gt;5),IF(AND($J24&gt;T$1,$J24&lt;=$AO$1),1,IF((COUNTIFS(INCAPACIDADES!$C$1:$C$51,$I24,INCAPACIDADES!Q$1:Q$51,T$1))&gt;0,2,IF(VLOOKUP($C24,BD!$D$1:$F$501,3,0)&gt;T$1,0,3))),"")</f>
        <v/>
      </c>
      <c r="CO24" s="23" t="str">
        <f>+IF(AND(LEN($I24)&gt;5),IF(AND($J24&gt;U$1,$J24&lt;=$AO$1),1,IF((COUNTIFS(INCAPACIDADES!$C$1:$C$51,$I24,INCAPACIDADES!R$1:R$51,U$1))&gt;0,2,IF(VLOOKUP($C24,BD!$D$1:$F$501,3,0)&gt;U$1,0,3))),"")</f>
        <v/>
      </c>
      <c r="CP24" s="23" t="str">
        <f>+IF(AND(LEN($I24)&gt;5),IF(AND($J24&gt;V$1,$J24&lt;=$AO$1),1,IF((COUNTIFS(INCAPACIDADES!$C$1:$C$51,$I24,INCAPACIDADES!S$1:S$51,V$1))&gt;0,2,IF(VLOOKUP($C24,BD!$D$1:$F$501,3,0)&gt;V$1,0,3))),"")</f>
        <v/>
      </c>
      <c r="CQ24" s="23" t="str">
        <f>+IF(AND(LEN($I24)&gt;5),IF(AND($J24&gt;W$1,$J24&lt;=$AO$1),1,IF((COUNTIFS(INCAPACIDADES!$C$1:$C$51,$I24,INCAPACIDADES!T$1:T$51,W$1))&gt;0,2,IF(VLOOKUP($C24,BD!$D$1:$F$501,3,0)&gt;W$1,0,3))),"")</f>
        <v/>
      </c>
      <c r="CR24" s="23" t="str">
        <f>+IF(AND(LEN($I24)&gt;5),IF(AND($J24&gt;X$1,$J24&lt;=$AO$1),1,IF((COUNTIFS(INCAPACIDADES!$C$1:$C$51,$I24,INCAPACIDADES!U$1:U$51,X$1))&gt;0,2,IF(VLOOKUP($C24,BD!$D$1:$F$501,3,0)&gt;X$1,0,3))),"")</f>
        <v/>
      </c>
      <c r="CS24" s="23" t="str">
        <f>+IF(AND(LEN($I24)&gt;5),IF(AND($J24&gt;Y$1,$J24&lt;=$AO$1),1,IF((COUNTIFS(INCAPACIDADES!$C$1:$C$51,$I24,INCAPACIDADES!V$1:V$51,Y$1))&gt;0,2,IF(VLOOKUP($C24,BD!$D$1:$F$501,3,0)&gt;Y$1,0,3))),"")</f>
        <v/>
      </c>
      <c r="CT24" s="23" t="str">
        <f>+IF(AND(LEN($I24)&gt;5),IF(AND($J24&gt;Z$1,$J24&lt;=$AO$1),1,IF((COUNTIFS(INCAPACIDADES!$C$1:$C$51,$I24,INCAPACIDADES!W$1:W$51,Z$1))&gt;0,2,IF(VLOOKUP($C24,BD!$D$1:$F$501,3,0)&gt;Z$1,0,3))),"")</f>
        <v/>
      </c>
      <c r="CU24" s="23" t="str">
        <f>+IF(AND(LEN($I24)&gt;5),IF(AND($J24&gt;AA$1,$J24&lt;=$AO$1),1,IF((COUNTIFS(INCAPACIDADES!$C$1:$C$51,$I24,INCAPACIDADES!X$1:X$51,AA$1))&gt;0,2,IF(VLOOKUP($C24,BD!$D$1:$F$501,3,0)&gt;AA$1,0,3))),"")</f>
        <v/>
      </c>
      <c r="CV24" s="23" t="str">
        <f>+IF(AND(LEN($I24)&gt;5),IF(AND($J24&gt;AB$1,$J24&lt;=$AO$1),1,IF((COUNTIFS(INCAPACIDADES!$C$1:$C$51,$I24,INCAPACIDADES!Y$1:Y$51,AB$1))&gt;0,2,IF(VLOOKUP($C24,BD!$D$1:$F$501,3,0)&gt;AB$1,0,3))),"")</f>
        <v/>
      </c>
      <c r="CW24" s="23" t="str">
        <f>+IF(AND(LEN($I24)&gt;5),IF(AND($J24&gt;AC$1,$J24&lt;=$AO$1),1,IF((COUNTIFS(INCAPACIDADES!$C$1:$C$51,$I24,INCAPACIDADES!Z$1:Z$51,AC$1))&gt;0,2,IF(VLOOKUP($C24,BD!$D$1:$F$501,3,0)&gt;AC$1,0,3))),"")</f>
        <v/>
      </c>
      <c r="CX24" s="23" t="str">
        <f>+IF(AND(LEN($I24)&gt;5),IF(AND($J24&gt;AD$1,$J24&lt;=$AO$1),1,IF((COUNTIFS(INCAPACIDADES!$C$1:$C$51,$I24,INCAPACIDADES!AA$1:AA$51,AD$1))&gt;0,2,IF(VLOOKUP($C24,BD!$D$1:$F$501,3,0)&gt;AD$1,0,3))),"")</f>
        <v/>
      </c>
      <c r="CY24" s="23" t="str">
        <f>+IF(AND(LEN($I24)&gt;5),IF(AND($J24&gt;AE$1,$J24&lt;=$AO$1),1,IF((COUNTIFS(INCAPACIDADES!$C$1:$C$51,$I24,INCAPACIDADES!AB$1:AB$51,AE$1))&gt;0,2,IF(VLOOKUP($C24,BD!$D$1:$F$501,3,0)&gt;AE$1,0,3))),"")</f>
        <v/>
      </c>
      <c r="CZ24" s="23" t="str">
        <f>+IF(AND(LEN($I24)&gt;5),IF(AND($J24&gt;AF$1,$J24&lt;=$AO$1),1,IF((COUNTIFS(INCAPACIDADES!$C$1:$C$51,$I24,INCAPACIDADES!AC$1:AC$51,AF$1))&gt;0,2,IF(VLOOKUP($C24,BD!$D$1:$F$501,3,0)&gt;AF$1,0,3))),"")</f>
        <v/>
      </c>
      <c r="DA24" s="23" t="str">
        <f>+IF(AND(LEN($I24)&gt;5),IF(AND($J24&gt;AG$1,$J24&lt;=$AO$1),1,IF((COUNTIFS(INCAPACIDADES!$C$1:$C$51,$I24,INCAPACIDADES!AD$1:AD$51,AG$1))&gt;0,2,IF(VLOOKUP($C24,BD!$D$1:$F$501,3,0)&gt;AG$1,0,3))),"")</f>
        <v/>
      </c>
      <c r="DB24" s="23" t="str">
        <f>+IF(AND(LEN($I24)&gt;5),IF(AND($J24&gt;AH$1,$J24&lt;=$AO$1),1,IF((COUNTIFS(INCAPACIDADES!$C$1:$C$51,$I24,INCAPACIDADES!AE$1:AE$51,AH$1))&gt;0,2,IF(VLOOKUP($C24,BD!$D$1:$F$501,3,0)&gt;AH$1,0,3))),"")</f>
        <v/>
      </c>
      <c r="DC24" s="23" t="str">
        <f>+IF(AND(LEN($I24)&gt;5),IF(AND($J24&gt;AI$1,$J24&lt;=$AO$1),1,IF((COUNTIFS(INCAPACIDADES!$C$1:$C$51,$I24,INCAPACIDADES!AF$1:AF$51,AI$1))&gt;0,2,IF(VLOOKUP($C24,BD!$D$1:$F$501,3,0)&gt;AI$1,0,3))),"")</f>
        <v/>
      </c>
      <c r="DD24" s="23" t="str">
        <f>+IF(AND(LEN($I24)&gt;5),IF(AND($J24&gt;AJ$1,$J24&lt;=$AO$1),1,IF((COUNTIFS(INCAPACIDADES!$C$1:$C$51,$I24,INCAPACIDADES!AG$1:AG$51,AJ$1))&gt;0,2,IF(VLOOKUP($C24,BD!$D$1:$F$501,3,0)&gt;AJ$1,0,3))),"")</f>
        <v/>
      </c>
      <c r="DE24" s="23" t="str">
        <f>+IF(AND(LEN($I24)&gt;5),IF(AND($J24&gt;AK$1,$J24&lt;=$AO$1),1,IF((COUNTIFS(INCAPACIDADES!$C$1:$C$51,$I24,INCAPACIDADES!AH$1:AH$51,AK$1))&gt;0,2,IF(VLOOKUP($C24,BD!$D$1:$F$501,3,0)&gt;AK$1,0,3))),"")</f>
        <v/>
      </c>
      <c r="DF24" s="23" t="str">
        <f>+IF(AND(LEN($I24)&gt;5),IF(AND($J24&gt;AL$1,$J24&lt;=$AO$1),1,IF((COUNTIFS(INCAPACIDADES!$C$1:$C$51,$I24,INCAPACIDADES!AI$1:AI$51,AL$1))&gt;0,2,IF(VLOOKUP($C24,BD!$D$1:$F$501,3,0)&gt;AL$1,0,3))),"")</f>
        <v/>
      </c>
      <c r="DG24" s="23" t="str">
        <f>+IF(AND(LEN($I24)&gt;5),IF(AND($J24&gt;AM$1,$J24&lt;=$AO$1),1,IF((COUNTIFS(INCAPACIDADES!$C$1:$C$51,$I24,INCAPACIDADES!AJ$1:AJ$51,AM$1))&gt;0,2,IF(VLOOKUP($C24,BD!$D$1:$F$501,3,0)&gt;AM$1,0,3))),"")</f>
        <v/>
      </c>
      <c r="DH24" s="23" t="str">
        <f>+IF(AND(LEN($I24)&gt;5),IF(AND($J24&gt;AN$1,$J24&lt;=$AO$1),1,IF((COUNTIFS(INCAPACIDADES!$C$1:$C$51,$I24,INCAPACIDADES!AK$1:AK$51,AN$1))&gt;0,2,IF(VLOOKUP($C24,BD!$D$1:$F$501,3,0)&gt;AN$1,0,3))),"")</f>
        <v/>
      </c>
      <c r="DI24" s="23" t="str">
        <f>+IF(AND(LEN($I24)&gt;5),IF(AND($J24&gt;AO$1,$J24&lt;=$AO$1),1,IF((COUNTIFS(INCAPACIDADES!$C$1:$C$51,$I24,INCAPACIDADES!AL$1:AL$51,AO$1))&gt;0,2,IF(VLOOKUP($C24,BD!$D$1:$F$501,3,0)&gt;AO$1,0,3))),"")</f>
        <v/>
      </c>
      <c r="DJ24" s="23" t="str">
        <f>+IF(LEN($I24)&gt;5,IF(ISERROR(VLOOKUP(N24,'CODIGO PAGO'!$B$2:$B$20,1,0)),1,IF(OR(AND(CH24=1,N24&lt;&gt;"N"),AND(CH24=3,N24&lt;&gt;"B"),AND(CH24=2,LEFT(TRIM(N24),1)&lt;&gt;"I")),1,IF(OR(AND(CH24=0,N24="N"),AND(CH24=0,N24="B"),AND(CH24=0,LEFT(TRIM(N24),1)="I")),1,0))),"")</f>
        <v/>
      </c>
      <c r="DK24" s="23" t="str">
        <f t="shared" si="34"/>
        <v/>
      </c>
      <c r="DL24" s="23" t="str">
        <f>+IF(LEN($I24)&gt;5,IF(ISERROR(VLOOKUP(P24,'CODIGO PAGO'!$B$2:$B$20,1,0)),1,IF(OR(AND(CJ24=1,P24&lt;&gt;"N"),AND(CJ24=3,P24&lt;&gt;"B"),AND(CJ24=2,LEFT(TRIM(P24),1)&lt;&gt;"I")),1,IF(OR(AND(CJ24=0,P24="N"),AND(CJ24=0,P24="B"),AND(CJ24=0,LEFT(TRIM(P24),1)="I")),1,0))),"")</f>
        <v/>
      </c>
      <c r="DM24" s="23" t="str">
        <f t="shared" si="35"/>
        <v/>
      </c>
      <c r="DN24" s="23" t="str">
        <f>+IF(LEN($I24)&gt;5,IF(ISERROR(VLOOKUP(R24,'CODIGO PAGO'!$B$2:$B$20,1,0)),1,IF(OR(AND(CL24=1,R24&lt;&gt;"N"),AND(CL24=3,R24&lt;&gt;"B"),AND(CL24=2,LEFT(TRIM(R24),1)&lt;&gt;"I")),1,IF(OR(AND(CL24=0,R24="N"),AND(CL24=0,R24="B"),AND(CL24=0,LEFT(TRIM(R24),1)="I")),1,0))),"")</f>
        <v/>
      </c>
      <c r="DO24" s="23" t="str">
        <f t="shared" si="36"/>
        <v/>
      </c>
      <c r="DP24" s="23" t="str">
        <f>+IF(LEN($I24)&gt;5,IF(ISERROR(VLOOKUP(T24,'CODIGO PAGO'!$B$2:$B$20,1,0)),1,IF(OR(AND(CN24=1,T24&lt;&gt;"N"),AND(CN24=3,T24&lt;&gt;"B"),AND(CN24=2,LEFT(TRIM(T24),1)&lt;&gt;"I")),1,IF(OR(AND(CN24=0,T24="N"),AND(CN24=0,T24="B"),AND(CN24=0,LEFT(TRIM(T24),1)="I")),1,0))),"")</f>
        <v/>
      </c>
      <c r="DQ24" s="23" t="str">
        <f t="shared" si="37"/>
        <v/>
      </c>
      <c r="DR24" s="23" t="str">
        <f>+IF(LEN($I24)&gt;5,IF(ISERROR(VLOOKUP(V24,'CODIGO PAGO'!$B$2:$B$20,1,0)),1,IF(OR(AND(CP24=1,V24&lt;&gt;"N"),AND(CP24=3,V24&lt;&gt;"B"),AND(CP24=2,LEFT(TRIM(V24),1)&lt;&gt;"I")),1,IF(OR(AND(CP24=0,V24="N"),AND(CP24=0,V24="B"),AND(CP24=0,LEFT(TRIM(V24),1)="I")),1,0))),"")</f>
        <v/>
      </c>
      <c r="DS24" s="23" t="str">
        <f t="shared" si="38"/>
        <v/>
      </c>
      <c r="DT24" s="23" t="str">
        <f>+IF(LEN($I24)&gt;5,IF(ISERROR(VLOOKUP(X24,'CODIGO PAGO'!$B$2:$B$20,1,0)),1,IF(OR(AND(CR24=1,X24&lt;&gt;"N"),AND(CR24=3,X24&lt;&gt;"B"),AND(CR24=2,LEFT(TRIM(X24),1)&lt;&gt;"I")),1,IF(OR(AND(CR24=0,X24="N"),AND(CR24=0,X24="B"),AND(CR24=0,LEFT(TRIM(X24),1)="I")),1,0))),"")</f>
        <v/>
      </c>
      <c r="DU24" s="23" t="str">
        <f t="shared" si="39"/>
        <v/>
      </c>
      <c r="DV24" s="23" t="str">
        <f>+IF(LEN($I24)&gt;5,IF(ISERROR(VLOOKUP(Z24,'CODIGO PAGO'!$B$2:$B$20,1,0)),1,IF(OR(AND(CT24=1,Z24&lt;&gt;"N"),AND(CT24=3,Z24&lt;&gt;"B"),AND(CT24=2,LEFT(TRIM(Z24),1)&lt;&gt;"I")),1,IF(OR(AND(CT24=0,Z24="N"),AND(CT24=0,Z24="B"),AND(CT24=0,LEFT(TRIM(Z24),1)="I")),1,0))),"")</f>
        <v/>
      </c>
      <c r="DW24" s="23" t="str">
        <f t="shared" si="40"/>
        <v/>
      </c>
      <c r="DX24" s="23" t="str">
        <f>+IF(LEN($I24)&gt;5,IF(ISERROR(VLOOKUP(AB24,'CODIGO PAGO'!$B$2:$B$20,1,0)),1,IF(OR(AND(CV24=1,AB24&lt;&gt;"N"),AND(CV24=3,AB24&lt;&gt;"B"),AND(CV24=2,LEFT(TRIM(AB24),1)&lt;&gt;"I")),1,IF(OR(AND(CV24=0,AB24="N"),AND(CV24=0,AB24="B"),AND(CV24=0,LEFT(TRIM(AB24),1)="I")),1,0))),"")</f>
        <v/>
      </c>
      <c r="DY24" s="23" t="str">
        <f t="shared" si="41"/>
        <v/>
      </c>
      <c r="DZ24" s="23" t="str">
        <f>+IF(LEN($I24)&gt;5,IF(ISERROR(VLOOKUP(AD24,'CODIGO PAGO'!$B$2:$B$20,1,0)),1,IF(OR(AND(CX24=1,AD24&lt;&gt;"N"),AND(CX24=3,AD24&lt;&gt;"B"),AND(CX24=2,LEFT(TRIM(AD24),1)&lt;&gt;"I")),1,IF(OR(AND(CX24=0,AD24="N"),AND(CX24=0,AD24="B"),AND(CX24=0,LEFT(TRIM(AD24),1)="I")),1,0))),"")</f>
        <v/>
      </c>
      <c r="EA24" s="23" t="str">
        <f t="shared" si="42"/>
        <v/>
      </c>
      <c r="EB24" s="23" t="str">
        <f>+IF(LEN($I24)&gt;5,IF(ISERROR(VLOOKUP(AF24,'CODIGO PAGO'!$B$2:$B$20,1,0)),1,IF(OR(AND(CZ24=1,AF24&lt;&gt;"N"),AND(CZ24=3,AF24&lt;&gt;"B"),AND(CZ24=2,LEFT(TRIM(AF24),1)&lt;&gt;"I")),1,IF(OR(AND(CZ24=0,AF24="N"),AND(CZ24=0,AF24="B"),AND(CZ24=0,LEFT(TRIM(AF24),1)="I")),1,0))),"")</f>
        <v/>
      </c>
      <c r="EC24" s="23" t="str">
        <f t="shared" si="43"/>
        <v/>
      </c>
      <c r="ED24" s="23" t="str">
        <f>+IF(LEN($I24)&gt;5,IF(ISERROR(VLOOKUP(AH24,'CODIGO PAGO'!$B$2:$B$20,1,0)),1,IF(OR(AND(DB24=1,AH24&lt;&gt;"N"),AND(DB24=3,AH24&lt;&gt;"B"),AND(DB24=2,LEFT(TRIM(AH24),1)&lt;&gt;"I")),1,IF(OR(AND(DB24=0,AH24="N"),AND(DB24=0,AH24="B"),AND(DB24=0,LEFT(TRIM(AH24),1)="I")),1,0))),"")</f>
        <v/>
      </c>
      <c r="EE24" s="23" t="str">
        <f t="shared" si="44"/>
        <v/>
      </c>
      <c r="EF24" s="23" t="str">
        <f>+IF(LEN($I24)&gt;5,IF(ISERROR(VLOOKUP(AJ24,'CODIGO PAGO'!$B$2:$B$20,1,0)),1,IF(OR(AND(DD24=1,AJ24&lt;&gt;"N"),AND(DD24=3,AJ24&lt;&gt;"B"),AND(DD24=2,LEFT(TRIM(AJ24),1)&lt;&gt;"I")),1,IF(OR(AND(DD24=0,AJ24="N"),AND(DD24=0,AJ24="B"),AND(DD24=0,LEFT(TRIM(AJ24),1)="I")),1,0))),"")</f>
        <v/>
      </c>
      <c r="EG24" s="23" t="str">
        <f t="shared" si="45"/>
        <v/>
      </c>
      <c r="EH24" s="23" t="str">
        <f>+IF(LEN($I24)&gt;5,IF(ISERROR(VLOOKUP(AL24,'CODIGO PAGO'!$B$2:$B$20,1,0)),1,IF(OR(AND(DF24=1,AL24&lt;&gt;"N"),AND(DF24=3,AL24&lt;&gt;"B"),AND(DF24=2,LEFT(TRIM(AL24),1)&lt;&gt;"I")),1,IF(OR(AND(DF24=0,AL24="N"),AND(DF24=0,AL24="B"),AND(DF24=0,LEFT(TRIM(AL24),1)="I")),1,0))),"")</f>
        <v/>
      </c>
      <c r="EI24" s="23" t="str">
        <f t="shared" si="46"/>
        <v/>
      </c>
      <c r="EJ24" s="23" t="str">
        <f>+IF(LEN($I24)&gt;5,IF(ISERROR(VLOOKUP(AN24,'CODIGO PAGO'!$B$2:$B$20,1,0)),1,IF(OR(AND(DH24=1,AN24&lt;&gt;"N"),AND(DH24=3,AN24&lt;&gt;"B"),AND(DH24=2,LEFT(TRIM(AN24),1)&lt;&gt;"I")),1,IF(OR(AND(DH24=0,AN24="N"),AND(DH24=0,AN24="B"),AND(DH24=0,LEFT(TRIM(AN24),1)="I")),1,0))),"")</f>
        <v/>
      </c>
      <c r="EK24" s="23" t="str">
        <f t="shared" si="47"/>
        <v/>
      </c>
      <c r="EL24" s="24" t="str">
        <f t="shared" si="48"/>
        <v/>
      </c>
    </row>
    <row r="25" spans="1:142" s="25" customFormat="1">
      <c r="A25" s="15" t="str">
        <f t="shared" si="14"/>
        <v/>
      </c>
      <c r="B25" s="1" t="str">
        <f>+IF(LEN(I25)&gt;5,'CODIGO PAGO'!$B$28,"")</f>
        <v/>
      </c>
      <c r="C25" s="1" t="str">
        <f>+IF(LEN($I25)&gt;5,BD!D25,"")</f>
        <v/>
      </c>
      <c r="D25" s="168" t="str">
        <f>+IF(LEN($I25)&gt;5,BD!A25,"")</f>
        <v/>
      </c>
      <c r="E25" s="1" t="str">
        <f>+IF(LEN($I25)&gt;5,BD!B25,"")</f>
        <v/>
      </c>
      <c r="F25" s="1" t="str">
        <f>+IF(LEN($I25)&gt;5,BD!C25,"")</f>
        <v/>
      </c>
      <c r="G25" s="141"/>
      <c r="H25" s="141"/>
      <c r="I25" s="1" t="str">
        <f>+IF(LEN(BD!G25)&gt;5,BD!G25,"")</f>
        <v/>
      </c>
      <c r="J25" s="167" t="str">
        <f>+IF(LEN($I25)&gt;5,BD!E25,"")</f>
        <v/>
      </c>
      <c r="K25" s="6" t="str">
        <f t="shared" si="15"/>
        <v/>
      </c>
      <c r="L25" s="87" t="str">
        <f>+IF(LEN($I25)&gt;5,BD!H25,"")</f>
        <v/>
      </c>
      <c r="M25" s="40" t="str">
        <f t="shared" si="16"/>
        <v/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4" t="str">
        <f t="shared" si="17"/>
        <v/>
      </c>
      <c r="AQ25" s="5" t="str">
        <f t="shared" si="18"/>
        <v/>
      </c>
      <c r="AR25" s="91" t="str">
        <f t="shared" si="19"/>
        <v/>
      </c>
      <c r="AS25" s="5" t="str">
        <f t="shared" si="20"/>
        <v/>
      </c>
      <c r="AT25" s="91" t="str">
        <f t="shared" si="21"/>
        <v/>
      </c>
      <c r="AU25" s="4" t="str">
        <f t="shared" si="22"/>
        <v/>
      </c>
      <c r="AV25" s="4" t="str">
        <f t="shared" si="23"/>
        <v/>
      </c>
      <c r="AW25" s="4" t="str">
        <f t="shared" si="24"/>
        <v/>
      </c>
      <c r="AX25" s="4" t="str">
        <f t="shared" si="25"/>
        <v/>
      </c>
      <c r="AY25" s="88" t="str">
        <f t="shared" si="26"/>
        <v/>
      </c>
      <c r="AZ25" s="17" t="str">
        <f t="shared" si="27"/>
        <v/>
      </c>
      <c r="BA25" s="18" t="str">
        <f t="shared" si="28"/>
        <v/>
      </c>
      <c r="BB25" s="19" t="str">
        <f>+IF(LEN(I25)&gt;5,IF(INT(RIGHT(B25,1))=9,0.5*L25*AY25,INT(MID(B25,5,LEN(B25)-4))*L25)+IFERROR(VLOOKUP(I25,AJUSTES!$A$1:$I$50,9,0),0),"")</f>
        <v/>
      </c>
      <c r="BC25" s="12"/>
      <c r="BD25" s="19" t="str">
        <f t="shared" si="29"/>
        <v/>
      </c>
      <c r="BE25" s="18" t="str">
        <f t="shared" si="30"/>
        <v/>
      </c>
      <c r="BF25" s="139" t="str">
        <f t="shared" si="31"/>
        <v/>
      </c>
      <c r="BG25" s="114"/>
      <c r="BH25" s="18" t="str">
        <f t="shared" si="32"/>
        <v/>
      </c>
      <c r="BI25" s="13"/>
      <c r="BJ25" s="12"/>
      <c r="BK25" s="12"/>
      <c r="BL25" s="145"/>
      <c r="BM25" s="12"/>
      <c r="BN25" s="12"/>
      <c r="BO25" s="12"/>
      <c r="BP25" s="12"/>
      <c r="BQ25" s="12"/>
      <c r="BR25" s="12"/>
      <c r="BS25" s="146"/>
      <c r="BT25" s="14"/>
      <c r="BU25" s="12"/>
      <c r="BV25" s="12"/>
      <c r="BW25" s="12"/>
      <c r="BX25" s="12"/>
      <c r="BY25" s="12"/>
      <c r="BZ25" s="144"/>
      <c r="CA25" s="107" t="str">
        <f>+IF(LEN($I25)&gt;5,IF(BD!F25="N/A","",BD!F25),"")</f>
        <v/>
      </c>
      <c r="CB25" s="21"/>
      <c r="CC25" s="147"/>
      <c r="CD25" s="148"/>
      <c r="CE25" s="8" t="str">
        <f>+IF(LEN(I25)&gt;5,BD!M25,"")</f>
        <v/>
      </c>
      <c r="CF25" s="16" t="str">
        <f>+IF(LEN(I25)&gt;5,BD!N25,"")</f>
        <v/>
      </c>
      <c r="CG25" s="3" t="str">
        <f t="shared" si="33"/>
        <v/>
      </c>
      <c r="CH25" s="23" t="str">
        <f>+IF(AND(LEN($I25)&gt;5),IF(AND($J25&gt;N$1,$J25&lt;=$AO$1),1,IF((COUNTIFS(INCAPACIDADES!$C$1:$C$51,$I25,INCAPACIDADES!K$1:K$51,N$1))&gt;0,2,IF(VLOOKUP($C25,BD!$D$1:$F$501,3,0)&gt;N$1,0,3))),"")</f>
        <v/>
      </c>
      <c r="CI25" s="23" t="str">
        <f>+IF(AND(LEN($I25)&gt;5),IF(AND($J25&gt;O$1,$J25&lt;=$AO$1),1,IF((COUNTIFS(INCAPACIDADES!$C$1:$C$51,$I25,INCAPACIDADES!L$1:L$51,O$1))&gt;0,2,IF(VLOOKUP($C25,BD!$D$1:$F$501,3,0)&gt;O$1,0,3))),"")</f>
        <v/>
      </c>
      <c r="CJ25" s="23" t="str">
        <f>+IF(AND(LEN($I25)&gt;5),IF(AND($J25&gt;P$1,$J25&lt;=$AO$1),1,IF((COUNTIFS(INCAPACIDADES!$C$1:$C$51,$I25,INCAPACIDADES!M$1:M$51,P$1))&gt;0,2,IF(VLOOKUP($C25,BD!$D$1:$F$501,3,0)&gt;P$1,0,3))),"")</f>
        <v/>
      </c>
      <c r="CK25" s="23" t="str">
        <f>+IF(AND(LEN($I25)&gt;5),IF(AND($J25&gt;Q$1,$J25&lt;=$AO$1),1,IF((COUNTIFS(INCAPACIDADES!$C$1:$C$51,$I25,INCAPACIDADES!N$1:N$51,Q$1))&gt;0,2,IF(VLOOKUP($C25,BD!$D$1:$F$501,3,0)&gt;Q$1,0,3))),"")</f>
        <v/>
      </c>
      <c r="CL25" s="23" t="str">
        <f>+IF(AND(LEN($I25)&gt;5),IF(AND($J25&gt;R$1,$J25&lt;=$AO$1),1,IF((COUNTIFS(INCAPACIDADES!$C$1:$C$51,$I25,INCAPACIDADES!O$1:O$51,R$1))&gt;0,2,IF(VLOOKUP($C25,BD!$D$1:$F$501,3,0)&gt;R$1,0,3))),"")</f>
        <v/>
      </c>
      <c r="CM25" s="23" t="str">
        <f>+IF(AND(LEN($I25)&gt;5),IF(AND($J25&gt;S$1,$J25&lt;=$AO$1),1,IF((COUNTIFS(INCAPACIDADES!$C$1:$C$51,$I25,INCAPACIDADES!P$1:P$51,S$1))&gt;0,2,IF(VLOOKUP($C25,BD!$D$1:$F$501,3,0)&gt;S$1,0,3))),"")</f>
        <v/>
      </c>
      <c r="CN25" s="23" t="str">
        <f>+IF(AND(LEN($I25)&gt;5),IF(AND($J25&gt;T$1,$J25&lt;=$AO$1),1,IF((COUNTIFS(INCAPACIDADES!$C$1:$C$51,$I25,INCAPACIDADES!Q$1:Q$51,T$1))&gt;0,2,IF(VLOOKUP($C25,BD!$D$1:$F$501,3,0)&gt;T$1,0,3))),"")</f>
        <v/>
      </c>
      <c r="CO25" s="23" t="str">
        <f>+IF(AND(LEN($I25)&gt;5),IF(AND($J25&gt;U$1,$J25&lt;=$AO$1),1,IF((COUNTIFS(INCAPACIDADES!$C$1:$C$51,$I25,INCAPACIDADES!R$1:R$51,U$1))&gt;0,2,IF(VLOOKUP($C25,BD!$D$1:$F$501,3,0)&gt;U$1,0,3))),"")</f>
        <v/>
      </c>
      <c r="CP25" s="23" t="str">
        <f>+IF(AND(LEN($I25)&gt;5),IF(AND($J25&gt;V$1,$J25&lt;=$AO$1),1,IF((COUNTIFS(INCAPACIDADES!$C$1:$C$51,$I25,INCAPACIDADES!S$1:S$51,V$1))&gt;0,2,IF(VLOOKUP($C25,BD!$D$1:$F$501,3,0)&gt;V$1,0,3))),"")</f>
        <v/>
      </c>
      <c r="CQ25" s="23" t="str">
        <f>+IF(AND(LEN($I25)&gt;5),IF(AND($J25&gt;W$1,$J25&lt;=$AO$1),1,IF((COUNTIFS(INCAPACIDADES!$C$1:$C$51,$I25,INCAPACIDADES!T$1:T$51,W$1))&gt;0,2,IF(VLOOKUP($C25,BD!$D$1:$F$501,3,0)&gt;W$1,0,3))),"")</f>
        <v/>
      </c>
      <c r="CR25" s="23" t="str">
        <f>+IF(AND(LEN($I25)&gt;5),IF(AND($J25&gt;X$1,$J25&lt;=$AO$1),1,IF((COUNTIFS(INCAPACIDADES!$C$1:$C$51,$I25,INCAPACIDADES!U$1:U$51,X$1))&gt;0,2,IF(VLOOKUP($C25,BD!$D$1:$F$501,3,0)&gt;X$1,0,3))),"")</f>
        <v/>
      </c>
      <c r="CS25" s="23" t="str">
        <f>+IF(AND(LEN($I25)&gt;5),IF(AND($J25&gt;Y$1,$J25&lt;=$AO$1),1,IF((COUNTIFS(INCAPACIDADES!$C$1:$C$51,$I25,INCAPACIDADES!V$1:V$51,Y$1))&gt;0,2,IF(VLOOKUP($C25,BD!$D$1:$F$501,3,0)&gt;Y$1,0,3))),"")</f>
        <v/>
      </c>
      <c r="CT25" s="23" t="str">
        <f>+IF(AND(LEN($I25)&gt;5),IF(AND($J25&gt;Z$1,$J25&lt;=$AO$1),1,IF((COUNTIFS(INCAPACIDADES!$C$1:$C$51,$I25,INCAPACIDADES!W$1:W$51,Z$1))&gt;0,2,IF(VLOOKUP($C25,BD!$D$1:$F$501,3,0)&gt;Z$1,0,3))),"")</f>
        <v/>
      </c>
      <c r="CU25" s="23" t="str">
        <f>+IF(AND(LEN($I25)&gt;5),IF(AND($J25&gt;AA$1,$J25&lt;=$AO$1),1,IF((COUNTIFS(INCAPACIDADES!$C$1:$C$51,$I25,INCAPACIDADES!X$1:X$51,AA$1))&gt;0,2,IF(VLOOKUP($C25,BD!$D$1:$F$501,3,0)&gt;AA$1,0,3))),"")</f>
        <v/>
      </c>
      <c r="CV25" s="23" t="str">
        <f>+IF(AND(LEN($I25)&gt;5),IF(AND($J25&gt;AB$1,$J25&lt;=$AO$1),1,IF((COUNTIFS(INCAPACIDADES!$C$1:$C$51,$I25,INCAPACIDADES!Y$1:Y$51,AB$1))&gt;0,2,IF(VLOOKUP($C25,BD!$D$1:$F$501,3,0)&gt;AB$1,0,3))),"")</f>
        <v/>
      </c>
      <c r="CW25" s="23" t="str">
        <f>+IF(AND(LEN($I25)&gt;5),IF(AND($J25&gt;AC$1,$J25&lt;=$AO$1),1,IF((COUNTIFS(INCAPACIDADES!$C$1:$C$51,$I25,INCAPACIDADES!Z$1:Z$51,AC$1))&gt;0,2,IF(VLOOKUP($C25,BD!$D$1:$F$501,3,0)&gt;AC$1,0,3))),"")</f>
        <v/>
      </c>
      <c r="CX25" s="23" t="str">
        <f>+IF(AND(LEN($I25)&gt;5),IF(AND($J25&gt;AD$1,$J25&lt;=$AO$1),1,IF((COUNTIFS(INCAPACIDADES!$C$1:$C$51,$I25,INCAPACIDADES!AA$1:AA$51,AD$1))&gt;0,2,IF(VLOOKUP($C25,BD!$D$1:$F$501,3,0)&gt;AD$1,0,3))),"")</f>
        <v/>
      </c>
      <c r="CY25" s="23" t="str">
        <f>+IF(AND(LEN($I25)&gt;5),IF(AND($J25&gt;AE$1,$J25&lt;=$AO$1),1,IF((COUNTIFS(INCAPACIDADES!$C$1:$C$51,$I25,INCAPACIDADES!AB$1:AB$51,AE$1))&gt;0,2,IF(VLOOKUP($C25,BD!$D$1:$F$501,3,0)&gt;AE$1,0,3))),"")</f>
        <v/>
      </c>
      <c r="CZ25" s="23" t="str">
        <f>+IF(AND(LEN($I25)&gt;5),IF(AND($J25&gt;AF$1,$J25&lt;=$AO$1),1,IF((COUNTIFS(INCAPACIDADES!$C$1:$C$51,$I25,INCAPACIDADES!AC$1:AC$51,AF$1))&gt;0,2,IF(VLOOKUP($C25,BD!$D$1:$F$501,3,0)&gt;AF$1,0,3))),"")</f>
        <v/>
      </c>
      <c r="DA25" s="23" t="str">
        <f>+IF(AND(LEN($I25)&gt;5),IF(AND($J25&gt;AG$1,$J25&lt;=$AO$1),1,IF((COUNTIFS(INCAPACIDADES!$C$1:$C$51,$I25,INCAPACIDADES!AD$1:AD$51,AG$1))&gt;0,2,IF(VLOOKUP($C25,BD!$D$1:$F$501,3,0)&gt;AG$1,0,3))),"")</f>
        <v/>
      </c>
      <c r="DB25" s="23" t="str">
        <f>+IF(AND(LEN($I25)&gt;5),IF(AND($J25&gt;AH$1,$J25&lt;=$AO$1),1,IF((COUNTIFS(INCAPACIDADES!$C$1:$C$51,$I25,INCAPACIDADES!AE$1:AE$51,AH$1))&gt;0,2,IF(VLOOKUP($C25,BD!$D$1:$F$501,3,0)&gt;AH$1,0,3))),"")</f>
        <v/>
      </c>
      <c r="DC25" s="23" t="str">
        <f>+IF(AND(LEN($I25)&gt;5),IF(AND($J25&gt;AI$1,$J25&lt;=$AO$1),1,IF((COUNTIFS(INCAPACIDADES!$C$1:$C$51,$I25,INCAPACIDADES!AF$1:AF$51,AI$1))&gt;0,2,IF(VLOOKUP($C25,BD!$D$1:$F$501,3,0)&gt;AI$1,0,3))),"")</f>
        <v/>
      </c>
      <c r="DD25" s="23" t="str">
        <f>+IF(AND(LEN($I25)&gt;5),IF(AND($J25&gt;AJ$1,$J25&lt;=$AO$1),1,IF((COUNTIFS(INCAPACIDADES!$C$1:$C$51,$I25,INCAPACIDADES!AG$1:AG$51,AJ$1))&gt;0,2,IF(VLOOKUP($C25,BD!$D$1:$F$501,3,0)&gt;AJ$1,0,3))),"")</f>
        <v/>
      </c>
      <c r="DE25" s="23" t="str">
        <f>+IF(AND(LEN($I25)&gt;5),IF(AND($J25&gt;AK$1,$J25&lt;=$AO$1),1,IF((COUNTIFS(INCAPACIDADES!$C$1:$C$51,$I25,INCAPACIDADES!AH$1:AH$51,AK$1))&gt;0,2,IF(VLOOKUP($C25,BD!$D$1:$F$501,3,0)&gt;AK$1,0,3))),"")</f>
        <v/>
      </c>
      <c r="DF25" s="23" t="str">
        <f>+IF(AND(LEN($I25)&gt;5),IF(AND($J25&gt;AL$1,$J25&lt;=$AO$1),1,IF((COUNTIFS(INCAPACIDADES!$C$1:$C$51,$I25,INCAPACIDADES!AI$1:AI$51,AL$1))&gt;0,2,IF(VLOOKUP($C25,BD!$D$1:$F$501,3,0)&gt;AL$1,0,3))),"")</f>
        <v/>
      </c>
      <c r="DG25" s="23" t="str">
        <f>+IF(AND(LEN($I25)&gt;5),IF(AND($J25&gt;AM$1,$J25&lt;=$AO$1),1,IF((COUNTIFS(INCAPACIDADES!$C$1:$C$51,$I25,INCAPACIDADES!AJ$1:AJ$51,AM$1))&gt;0,2,IF(VLOOKUP($C25,BD!$D$1:$F$501,3,0)&gt;AM$1,0,3))),"")</f>
        <v/>
      </c>
      <c r="DH25" s="23" t="str">
        <f>+IF(AND(LEN($I25)&gt;5),IF(AND($J25&gt;AN$1,$J25&lt;=$AO$1),1,IF((COUNTIFS(INCAPACIDADES!$C$1:$C$51,$I25,INCAPACIDADES!AK$1:AK$51,AN$1))&gt;0,2,IF(VLOOKUP($C25,BD!$D$1:$F$501,3,0)&gt;AN$1,0,3))),"")</f>
        <v/>
      </c>
      <c r="DI25" s="23" t="str">
        <f>+IF(AND(LEN($I25)&gt;5),IF(AND($J25&gt;AO$1,$J25&lt;=$AO$1),1,IF((COUNTIFS(INCAPACIDADES!$C$1:$C$51,$I25,INCAPACIDADES!AL$1:AL$51,AO$1))&gt;0,2,IF(VLOOKUP($C25,BD!$D$1:$F$501,3,0)&gt;AO$1,0,3))),"")</f>
        <v/>
      </c>
      <c r="DJ25" s="23" t="str">
        <f>+IF(LEN($I25)&gt;5,IF(ISERROR(VLOOKUP(N25,'CODIGO PAGO'!$B$2:$B$20,1,0)),1,IF(OR(AND(CH25=1,N25&lt;&gt;"N"),AND(CH25=3,N25&lt;&gt;"B"),AND(CH25=2,LEFT(TRIM(N25),1)&lt;&gt;"I")),1,IF(OR(AND(CH25=0,N25="N"),AND(CH25=0,N25="B"),AND(CH25=0,LEFT(TRIM(N25),1)="I")),1,0))),"")</f>
        <v/>
      </c>
      <c r="DK25" s="23" t="str">
        <f t="shared" si="34"/>
        <v/>
      </c>
      <c r="DL25" s="23" t="str">
        <f>+IF(LEN($I25)&gt;5,IF(ISERROR(VLOOKUP(P25,'CODIGO PAGO'!$B$2:$B$20,1,0)),1,IF(OR(AND(CJ25=1,P25&lt;&gt;"N"),AND(CJ25=3,P25&lt;&gt;"B"),AND(CJ25=2,LEFT(TRIM(P25),1)&lt;&gt;"I")),1,IF(OR(AND(CJ25=0,P25="N"),AND(CJ25=0,P25="B"),AND(CJ25=0,LEFT(TRIM(P25),1)="I")),1,0))),"")</f>
        <v/>
      </c>
      <c r="DM25" s="23" t="str">
        <f t="shared" si="35"/>
        <v/>
      </c>
      <c r="DN25" s="23" t="str">
        <f>+IF(LEN($I25)&gt;5,IF(ISERROR(VLOOKUP(R25,'CODIGO PAGO'!$B$2:$B$20,1,0)),1,IF(OR(AND(CL25=1,R25&lt;&gt;"N"),AND(CL25=3,R25&lt;&gt;"B"),AND(CL25=2,LEFT(TRIM(R25),1)&lt;&gt;"I")),1,IF(OR(AND(CL25=0,R25="N"),AND(CL25=0,R25="B"),AND(CL25=0,LEFT(TRIM(R25),1)="I")),1,0))),"")</f>
        <v/>
      </c>
      <c r="DO25" s="23" t="str">
        <f t="shared" si="36"/>
        <v/>
      </c>
      <c r="DP25" s="23" t="str">
        <f>+IF(LEN($I25)&gt;5,IF(ISERROR(VLOOKUP(T25,'CODIGO PAGO'!$B$2:$B$20,1,0)),1,IF(OR(AND(CN25=1,T25&lt;&gt;"N"),AND(CN25=3,T25&lt;&gt;"B"),AND(CN25=2,LEFT(TRIM(T25),1)&lt;&gt;"I")),1,IF(OR(AND(CN25=0,T25="N"),AND(CN25=0,T25="B"),AND(CN25=0,LEFT(TRIM(T25),1)="I")),1,0))),"")</f>
        <v/>
      </c>
      <c r="DQ25" s="23" t="str">
        <f t="shared" si="37"/>
        <v/>
      </c>
      <c r="DR25" s="23" t="str">
        <f>+IF(LEN($I25)&gt;5,IF(ISERROR(VLOOKUP(V25,'CODIGO PAGO'!$B$2:$B$20,1,0)),1,IF(OR(AND(CP25=1,V25&lt;&gt;"N"),AND(CP25=3,V25&lt;&gt;"B"),AND(CP25=2,LEFT(TRIM(V25),1)&lt;&gt;"I")),1,IF(OR(AND(CP25=0,V25="N"),AND(CP25=0,V25="B"),AND(CP25=0,LEFT(TRIM(V25),1)="I")),1,0))),"")</f>
        <v/>
      </c>
      <c r="DS25" s="23" t="str">
        <f t="shared" si="38"/>
        <v/>
      </c>
      <c r="DT25" s="23" t="str">
        <f>+IF(LEN($I25)&gt;5,IF(ISERROR(VLOOKUP(X25,'CODIGO PAGO'!$B$2:$B$20,1,0)),1,IF(OR(AND(CR25=1,X25&lt;&gt;"N"),AND(CR25=3,X25&lt;&gt;"B"),AND(CR25=2,LEFT(TRIM(X25),1)&lt;&gt;"I")),1,IF(OR(AND(CR25=0,X25="N"),AND(CR25=0,X25="B"),AND(CR25=0,LEFT(TRIM(X25),1)="I")),1,0))),"")</f>
        <v/>
      </c>
      <c r="DU25" s="23" t="str">
        <f t="shared" si="39"/>
        <v/>
      </c>
      <c r="DV25" s="23" t="str">
        <f>+IF(LEN($I25)&gt;5,IF(ISERROR(VLOOKUP(Z25,'CODIGO PAGO'!$B$2:$B$20,1,0)),1,IF(OR(AND(CT25=1,Z25&lt;&gt;"N"),AND(CT25=3,Z25&lt;&gt;"B"),AND(CT25=2,LEFT(TRIM(Z25),1)&lt;&gt;"I")),1,IF(OR(AND(CT25=0,Z25="N"),AND(CT25=0,Z25="B"),AND(CT25=0,LEFT(TRIM(Z25),1)="I")),1,0))),"")</f>
        <v/>
      </c>
      <c r="DW25" s="23" t="str">
        <f t="shared" si="40"/>
        <v/>
      </c>
      <c r="DX25" s="23" t="str">
        <f>+IF(LEN($I25)&gt;5,IF(ISERROR(VLOOKUP(AB25,'CODIGO PAGO'!$B$2:$B$20,1,0)),1,IF(OR(AND(CV25=1,AB25&lt;&gt;"N"),AND(CV25=3,AB25&lt;&gt;"B"),AND(CV25=2,LEFT(TRIM(AB25),1)&lt;&gt;"I")),1,IF(OR(AND(CV25=0,AB25="N"),AND(CV25=0,AB25="B"),AND(CV25=0,LEFT(TRIM(AB25),1)="I")),1,0))),"")</f>
        <v/>
      </c>
      <c r="DY25" s="23" t="str">
        <f t="shared" si="41"/>
        <v/>
      </c>
      <c r="DZ25" s="23" t="str">
        <f>+IF(LEN($I25)&gt;5,IF(ISERROR(VLOOKUP(AD25,'CODIGO PAGO'!$B$2:$B$20,1,0)),1,IF(OR(AND(CX25=1,AD25&lt;&gt;"N"),AND(CX25=3,AD25&lt;&gt;"B"),AND(CX25=2,LEFT(TRIM(AD25),1)&lt;&gt;"I")),1,IF(OR(AND(CX25=0,AD25="N"),AND(CX25=0,AD25="B"),AND(CX25=0,LEFT(TRIM(AD25),1)="I")),1,0))),"")</f>
        <v/>
      </c>
      <c r="EA25" s="23" t="str">
        <f t="shared" si="42"/>
        <v/>
      </c>
      <c r="EB25" s="23" t="str">
        <f>+IF(LEN($I25)&gt;5,IF(ISERROR(VLOOKUP(AF25,'CODIGO PAGO'!$B$2:$B$20,1,0)),1,IF(OR(AND(CZ25=1,AF25&lt;&gt;"N"),AND(CZ25=3,AF25&lt;&gt;"B"),AND(CZ25=2,LEFT(TRIM(AF25),1)&lt;&gt;"I")),1,IF(OR(AND(CZ25=0,AF25="N"),AND(CZ25=0,AF25="B"),AND(CZ25=0,LEFT(TRIM(AF25),1)="I")),1,0))),"")</f>
        <v/>
      </c>
      <c r="EC25" s="23" t="str">
        <f t="shared" si="43"/>
        <v/>
      </c>
      <c r="ED25" s="23" t="str">
        <f>+IF(LEN($I25)&gt;5,IF(ISERROR(VLOOKUP(AH25,'CODIGO PAGO'!$B$2:$B$20,1,0)),1,IF(OR(AND(DB25=1,AH25&lt;&gt;"N"),AND(DB25=3,AH25&lt;&gt;"B"),AND(DB25=2,LEFT(TRIM(AH25),1)&lt;&gt;"I")),1,IF(OR(AND(DB25=0,AH25="N"),AND(DB25=0,AH25="B"),AND(DB25=0,LEFT(TRIM(AH25),1)="I")),1,0))),"")</f>
        <v/>
      </c>
      <c r="EE25" s="23" t="str">
        <f t="shared" si="44"/>
        <v/>
      </c>
      <c r="EF25" s="23" t="str">
        <f>+IF(LEN($I25)&gt;5,IF(ISERROR(VLOOKUP(AJ25,'CODIGO PAGO'!$B$2:$B$20,1,0)),1,IF(OR(AND(DD25=1,AJ25&lt;&gt;"N"),AND(DD25=3,AJ25&lt;&gt;"B"),AND(DD25=2,LEFT(TRIM(AJ25),1)&lt;&gt;"I")),1,IF(OR(AND(DD25=0,AJ25="N"),AND(DD25=0,AJ25="B"),AND(DD25=0,LEFT(TRIM(AJ25),1)="I")),1,0))),"")</f>
        <v/>
      </c>
      <c r="EG25" s="23" t="str">
        <f t="shared" si="45"/>
        <v/>
      </c>
      <c r="EH25" s="23" t="str">
        <f>+IF(LEN($I25)&gt;5,IF(ISERROR(VLOOKUP(AL25,'CODIGO PAGO'!$B$2:$B$20,1,0)),1,IF(OR(AND(DF25=1,AL25&lt;&gt;"N"),AND(DF25=3,AL25&lt;&gt;"B"),AND(DF25=2,LEFT(TRIM(AL25),1)&lt;&gt;"I")),1,IF(OR(AND(DF25=0,AL25="N"),AND(DF25=0,AL25="B"),AND(DF25=0,LEFT(TRIM(AL25),1)="I")),1,0))),"")</f>
        <v/>
      </c>
      <c r="EI25" s="23" t="str">
        <f t="shared" si="46"/>
        <v/>
      </c>
      <c r="EJ25" s="23" t="str">
        <f>+IF(LEN($I25)&gt;5,IF(ISERROR(VLOOKUP(AN25,'CODIGO PAGO'!$B$2:$B$20,1,0)),1,IF(OR(AND(DH25=1,AN25&lt;&gt;"N"),AND(DH25=3,AN25&lt;&gt;"B"),AND(DH25=2,LEFT(TRIM(AN25),1)&lt;&gt;"I")),1,IF(OR(AND(DH25=0,AN25="N"),AND(DH25=0,AN25="B"),AND(DH25=0,LEFT(TRIM(AN25),1)="I")),1,0))),"")</f>
        <v/>
      </c>
      <c r="EK25" s="23" t="str">
        <f t="shared" si="47"/>
        <v/>
      </c>
      <c r="EL25" s="24" t="str">
        <f t="shared" si="48"/>
        <v/>
      </c>
    </row>
    <row r="26" spans="1:142" s="25" customFormat="1">
      <c r="A26" s="15" t="str">
        <f t="shared" si="14"/>
        <v/>
      </c>
      <c r="B26" s="1" t="str">
        <f>+IF(LEN(I26)&gt;5,'CODIGO PAGO'!$B$28,"")</f>
        <v/>
      </c>
      <c r="C26" s="1" t="str">
        <f>+IF(LEN($I26)&gt;5,BD!D26,"")</f>
        <v/>
      </c>
      <c r="D26" s="168" t="str">
        <f>+IF(LEN($I26)&gt;5,BD!A26,"")</f>
        <v/>
      </c>
      <c r="E26" s="1" t="str">
        <f>+IF(LEN($I26)&gt;5,BD!B26,"")</f>
        <v/>
      </c>
      <c r="F26" s="1" t="str">
        <f>+IF(LEN($I26)&gt;5,BD!C26,"")</f>
        <v/>
      </c>
      <c r="G26" s="141"/>
      <c r="H26" s="141"/>
      <c r="I26" s="1" t="str">
        <f>+IF(LEN(BD!G26)&gt;5,BD!G26,"")</f>
        <v/>
      </c>
      <c r="J26" s="167" t="str">
        <f>+IF(LEN($I26)&gt;5,BD!E26,"")</f>
        <v/>
      </c>
      <c r="K26" s="6" t="str">
        <f t="shared" si="15"/>
        <v/>
      </c>
      <c r="L26" s="87" t="str">
        <f>+IF(LEN($I26)&gt;5,BD!H26,"")</f>
        <v/>
      </c>
      <c r="M26" s="40" t="str">
        <f t="shared" si="16"/>
        <v/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4" t="str">
        <f t="shared" si="17"/>
        <v/>
      </c>
      <c r="AQ26" s="5" t="str">
        <f t="shared" si="18"/>
        <v/>
      </c>
      <c r="AR26" s="91" t="str">
        <f t="shared" si="19"/>
        <v/>
      </c>
      <c r="AS26" s="5" t="str">
        <f t="shared" si="20"/>
        <v/>
      </c>
      <c r="AT26" s="91" t="str">
        <f t="shared" si="21"/>
        <v/>
      </c>
      <c r="AU26" s="4" t="str">
        <f t="shared" si="22"/>
        <v/>
      </c>
      <c r="AV26" s="4" t="str">
        <f t="shared" si="23"/>
        <v/>
      </c>
      <c r="AW26" s="4" t="str">
        <f t="shared" si="24"/>
        <v/>
      </c>
      <c r="AX26" s="4" t="str">
        <f t="shared" si="25"/>
        <v/>
      </c>
      <c r="AY26" s="88" t="str">
        <f t="shared" si="26"/>
        <v/>
      </c>
      <c r="AZ26" s="17" t="str">
        <f t="shared" si="27"/>
        <v/>
      </c>
      <c r="BA26" s="18" t="str">
        <f t="shared" si="28"/>
        <v/>
      </c>
      <c r="BB26" s="19" t="str">
        <f>+IF(LEN(I26)&gt;5,IF(INT(RIGHT(B26,1))=9,0.5*L26*AY26,INT(MID(B26,5,LEN(B26)-4))*L26)+IFERROR(VLOOKUP(I26,AJUSTES!$A$1:$I$50,9,0),0),"")</f>
        <v/>
      </c>
      <c r="BC26" s="12"/>
      <c r="BD26" s="19" t="str">
        <f t="shared" si="29"/>
        <v/>
      </c>
      <c r="BE26" s="18" t="str">
        <f t="shared" si="30"/>
        <v/>
      </c>
      <c r="BF26" s="139" t="str">
        <f t="shared" si="31"/>
        <v/>
      </c>
      <c r="BG26" s="114"/>
      <c r="BH26" s="18" t="str">
        <f t="shared" si="32"/>
        <v/>
      </c>
      <c r="BI26" s="13"/>
      <c r="BJ26" s="12"/>
      <c r="BK26" s="12"/>
      <c r="BL26" s="145"/>
      <c r="BM26" s="12"/>
      <c r="BN26" s="12"/>
      <c r="BO26" s="12"/>
      <c r="BP26" s="12"/>
      <c r="BQ26" s="12"/>
      <c r="BR26" s="12"/>
      <c r="BS26" s="146"/>
      <c r="BT26" s="14"/>
      <c r="BU26" s="12"/>
      <c r="BV26" s="12"/>
      <c r="BW26" s="12"/>
      <c r="BX26" s="12"/>
      <c r="BY26" s="12"/>
      <c r="BZ26" s="144"/>
      <c r="CA26" s="107" t="str">
        <f>+IF(LEN($I26)&gt;5,IF(BD!F26="N/A","",BD!F26),"")</f>
        <v/>
      </c>
      <c r="CB26" s="21"/>
      <c r="CC26" s="147"/>
      <c r="CD26" s="148"/>
      <c r="CE26" s="8" t="str">
        <f>+IF(LEN(I26)&gt;5,BD!M26,"")</f>
        <v/>
      </c>
      <c r="CF26" s="16" t="str">
        <f>+IF(LEN(I26)&gt;5,BD!N26,"")</f>
        <v/>
      </c>
      <c r="CG26" s="3" t="str">
        <f t="shared" si="33"/>
        <v/>
      </c>
      <c r="CH26" s="23" t="str">
        <f>+IF(AND(LEN($I26)&gt;5),IF(AND($J26&gt;N$1,$J26&lt;=$AO$1),1,IF((COUNTIFS(INCAPACIDADES!$C$1:$C$51,$I26,INCAPACIDADES!K$1:K$51,N$1))&gt;0,2,IF(VLOOKUP($C26,BD!$D$1:$F$501,3,0)&gt;N$1,0,3))),"")</f>
        <v/>
      </c>
      <c r="CI26" s="23" t="str">
        <f>+IF(AND(LEN($I26)&gt;5),IF(AND($J26&gt;O$1,$J26&lt;=$AO$1),1,IF((COUNTIFS(INCAPACIDADES!$C$1:$C$51,$I26,INCAPACIDADES!L$1:L$51,O$1))&gt;0,2,IF(VLOOKUP($C26,BD!$D$1:$F$501,3,0)&gt;O$1,0,3))),"")</f>
        <v/>
      </c>
      <c r="CJ26" s="23" t="str">
        <f>+IF(AND(LEN($I26)&gt;5),IF(AND($J26&gt;P$1,$J26&lt;=$AO$1),1,IF((COUNTIFS(INCAPACIDADES!$C$1:$C$51,$I26,INCAPACIDADES!M$1:M$51,P$1))&gt;0,2,IF(VLOOKUP($C26,BD!$D$1:$F$501,3,0)&gt;P$1,0,3))),"")</f>
        <v/>
      </c>
      <c r="CK26" s="23" t="str">
        <f>+IF(AND(LEN($I26)&gt;5),IF(AND($J26&gt;Q$1,$J26&lt;=$AO$1),1,IF((COUNTIFS(INCAPACIDADES!$C$1:$C$51,$I26,INCAPACIDADES!N$1:N$51,Q$1))&gt;0,2,IF(VLOOKUP($C26,BD!$D$1:$F$501,3,0)&gt;Q$1,0,3))),"")</f>
        <v/>
      </c>
      <c r="CL26" s="23" t="str">
        <f>+IF(AND(LEN($I26)&gt;5),IF(AND($J26&gt;R$1,$J26&lt;=$AO$1),1,IF((COUNTIFS(INCAPACIDADES!$C$1:$C$51,$I26,INCAPACIDADES!O$1:O$51,R$1))&gt;0,2,IF(VLOOKUP($C26,BD!$D$1:$F$501,3,0)&gt;R$1,0,3))),"")</f>
        <v/>
      </c>
      <c r="CM26" s="23" t="str">
        <f>+IF(AND(LEN($I26)&gt;5),IF(AND($J26&gt;S$1,$J26&lt;=$AO$1),1,IF((COUNTIFS(INCAPACIDADES!$C$1:$C$51,$I26,INCAPACIDADES!P$1:P$51,S$1))&gt;0,2,IF(VLOOKUP($C26,BD!$D$1:$F$501,3,0)&gt;S$1,0,3))),"")</f>
        <v/>
      </c>
      <c r="CN26" s="23" t="str">
        <f>+IF(AND(LEN($I26)&gt;5),IF(AND($J26&gt;T$1,$J26&lt;=$AO$1),1,IF((COUNTIFS(INCAPACIDADES!$C$1:$C$51,$I26,INCAPACIDADES!Q$1:Q$51,T$1))&gt;0,2,IF(VLOOKUP($C26,BD!$D$1:$F$501,3,0)&gt;T$1,0,3))),"")</f>
        <v/>
      </c>
      <c r="CO26" s="23" t="str">
        <f>+IF(AND(LEN($I26)&gt;5),IF(AND($J26&gt;U$1,$J26&lt;=$AO$1),1,IF((COUNTIFS(INCAPACIDADES!$C$1:$C$51,$I26,INCAPACIDADES!R$1:R$51,U$1))&gt;0,2,IF(VLOOKUP($C26,BD!$D$1:$F$501,3,0)&gt;U$1,0,3))),"")</f>
        <v/>
      </c>
      <c r="CP26" s="23" t="str">
        <f>+IF(AND(LEN($I26)&gt;5),IF(AND($J26&gt;V$1,$J26&lt;=$AO$1),1,IF((COUNTIFS(INCAPACIDADES!$C$1:$C$51,$I26,INCAPACIDADES!S$1:S$51,V$1))&gt;0,2,IF(VLOOKUP($C26,BD!$D$1:$F$501,3,0)&gt;V$1,0,3))),"")</f>
        <v/>
      </c>
      <c r="CQ26" s="23" t="str">
        <f>+IF(AND(LEN($I26)&gt;5),IF(AND($J26&gt;W$1,$J26&lt;=$AO$1),1,IF((COUNTIFS(INCAPACIDADES!$C$1:$C$51,$I26,INCAPACIDADES!T$1:T$51,W$1))&gt;0,2,IF(VLOOKUP($C26,BD!$D$1:$F$501,3,0)&gt;W$1,0,3))),"")</f>
        <v/>
      </c>
      <c r="CR26" s="23" t="str">
        <f>+IF(AND(LEN($I26)&gt;5),IF(AND($J26&gt;X$1,$J26&lt;=$AO$1),1,IF((COUNTIFS(INCAPACIDADES!$C$1:$C$51,$I26,INCAPACIDADES!U$1:U$51,X$1))&gt;0,2,IF(VLOOKUP($C26,BD!$D$1:$F$501,3,0)&gt;X$1,0,3))),"")</f>
        <v/>
      </c>
      <c r="CS26" s="23" t="str">
        <f>+IF(AND(LEN($I26)&gt;5),IF(AND($J26&gt;Y$1,$J26&lt;=$AO$1),1,IF((COUNTIFS(INCAPACIDADES!$C$1:$C$51,$I26,INCAPACIDADES!V$1:V$51,Y$1))&gt;0,2,IF(VLOOKUP($C26,BD!$D$1:$F$501,3,0)&gt;Y$1,0,3))),"")</f>
        <v/>
      </c>
      <c r="CT26" s="23" t="str">
        <f>+IF(AND(LEN($I26)&gt;5),IF(AND($J26&gt;Z$1,$J26&lt;=$AO$1),1,IF((COUNTIFS(INCAPACIDADES!$C$1:$C$51,$I26,INCAPACIDADES!W$1:W$51,Z$1))&gt;0,2,IF(VLOOKUP($C26,BD!$D$1:$F$501,3,0)&gt;Z$1,0,3))),"")</f>
        <v/>
      </c>
      <c r="CU26" s="23" t="str">
        <f>+IF(AND(LEN($I26)&gt;5),IF(AND($J26&gt;AA$1,$J26&lt;=$AO$1),1,IF((COUNTIFS(INCAPACIDADES!$C$1:$C$51,$I26,INCAPACIDADES!X$1:X$51,AA$1))&gt;0,2,IF(VLOOKUP($C26,BD!$D$1:$F$501,3,0)&gt;AA$1,0,3))),"")</f>
        <v/>
      </c>
      <c r="CV26" s="23" t="str">
        <f>+IF(AND(LEN($I26)&gt;5),IF(AND($J26&gt;AB$1,$J26&lt;=$AO$1),1,IF((COUNTIFS(INCAPACIDADES!$C$1:$C$51,$I26,INCAPACIDADES!Y$1:Y$51,AB$1))&gt;0,2,IF(VLOOKUP($C26,BD!$D$1:$F$501,3,0)&gt;AB$1,0,3))),"")</f>
        <v/>
      </c>
      <c r="CW26" s="23" t="str">
        <f>+IF(AND(LEN($I26)&gt;5),IF(AND($J26&gt;AC$1,$J26&lt;=$AO$1),1,IF((COUNTIFS(INCAPACIDADES!$C$1:$C$51,$I26,INCAPACIDADES!Z$1:Z$51,AC$1))&gt;0,2,IF(VLOOKUP($C26,BD!$D$1:$F$501,3,0)&gt;AC$1,0,3))),"")</f>
        <v/>
      </c>
      <c r="CX26" s="23" t="str">
        <f>+IF(AND(LEN($I26)&gt;5),IF(AND($J26&gt;AD$1,$J26&lt;=$AO$1),1,IF((COUNTIFS(INCAPACIDADES!$C$1:$C$51,$I26,INCAPACIDADES!AA$1:AA$51,AD$1))&gt;0,2,IF(VLOOKUP($C26,BD!$D$1:$F$501,3,0)&gt;AD$1,0,3))),"")</f>
        <v/>
      </c>
      <c r="CY26" s="23" t="str">
        <f>+IF(AND(LEN($I26)&gt;5),IF(AND($J26&gt;AE$1,$J26&lt;=$AO$1),1,IF((COUNTIFS(INCAPACIDADES!$C$1:$C$51,$I26,INCAPACIDADES!AB$1:AB$51,AE$1))&gt;0,2,IF(VLOOKUP($C26,BD!$D$1:$F$501,3,0)&gt;AE$1,0,3))),"")</f>
        <v/>
      </c>
      <c r="CZ26" s="23" t="str">
        <f>+IF(AND(LEN($I26)&gt;5),IF(AND($J26&gt;AF$1,$J26&lt;=$AO$1),1,IF((COUNTIFS(INCAPACIDADES!$C$1:$C$51,$I26,INCAPACIDADES!AC$1:AC$51,AF$1))&gt;0,2,IF(VLOOKUP($C26,BD!$D$1:$F$501,3,0)&gt;AF$1,0,3))),"")</f>
        <v/>
      </c>
      <c r="DA26" s="23" t="str">
        <f>+IF(AND(LEN($I26)&gt;5),IF(AND($J26&gt;AG$1,$J26&lt;=$AO$1),1,IF((COUNTIFS(INCAPACIDADES!$C$1:$C$51,$I26,INCAPACIDADES!AD$1:AD$51,AG$1))&gt;0,2,IF(VLOOKUP($C26,BD!$D$1:$F$501,3,0)&gt;AG$1,0,3))),"")</f>
        <v/>
      </c>
      <c r="DB26" s="23" t="str">
        <f>+IF(AND(LEN($I26)&gt;5),IF(AND($J26&gt;AH$1,$J26&lt;=$AO$1),1,IF((COUNTIFS(INCAPACIDADES!$C$1:$C$51,$I26,INCAPACIDADES!AE$1:AE$51,AH$1))&gt;0,2,IF(VLOOKUP($C26,BD!$D$1:$F$501,3,0)&gt;AH$1,0,3))),"")</f>
        <v/>
      </c>
      <c r="DC26" s="23" t="str">
        <f>+IF(AND(LEN($I26)&gt;5),IF(AND($J26&gt;AI$1,$J26&lt;=$AO$1),1,IF((COUNTIFS(INCAPACIDADES!$C$1:$C$51,$I26,INCAPACIDADES!AF$1:AF$51,AI$1))&gt;0,2,IF(VLOOKUP($C26,BD!$D$1:$F$501,3,0)&gt;AI$1,0,3))),"")</f>
        <v/>
      </c>
      <c r="DD26" s="23" t="str">
        <f>+IF(AND(LEN($I26)&gt;5),IF(AND($J26&gt;AJ$1,$J26&lt;=$AO$1),1,IF((COUNTIFS(INCAPACIDADES!$C$1:$C$51,$I26,INCAPACIDADES!AG$1:AG$51,AJ$1))&gt;0,2,IF(VLOOKUP($C26,BD!$D$1:$F$501,3,0)&gt;AJ$1,0,3))),"")</f>
        <v/>
      </c>
      <c r="DE26" s="23" t="str">
        <f>+IF(AND(LEN($I26)&gt;5),IF(AND($J26&gt;AK$1,$J26&lt;=$AO$1),1,IF((COUNTIFS(INCAPACIDADES!$C$1:$C$51,$I26,INCAPACIDADES!AH$1:AH$51,AK$1))&gt;0,2,IF(VLOOKUP($C26,BD!$D$1:$F$501,3,0)&gt;AK$1,0,3))),"")</f>
        <v/>
      </c>
      <c r="DF26" s="23" t="str">
        <f>+IF(AND(LEN($I26)&gt;5),IF(AND($J26&gt;AL$1,$J26&lt;=$AO$1),1,IF((COUNTIFS(INCAPACIDADES!$C$1:$C$51,$I26,INCAPACIDADES!AI$1:AI$51,AL$1))&gt;0,2,IF(VLOOKUP($C26,BD!$D$1:$F$501,3,0)&gt;AL$1,0,3))),"")</f>
        <v/>
      </c>
      <c r="DG26" s="23" t="str">
        <f>+IF(AND(LEN($I26)&gt;5),IF(AND($J26&gt;AM$1,$J26&lt;=$AO$1),1,IF((COUNTIFS(INCAPACIDADES!$C$1:$C$51,$I26,INCAPACIDADES!AJ$1:AJ$51,AM$1))&gt;0,2,IF(VLOOKUP($C26,BD!$D$1:$F$501,3,0)&gt;AM$1,0,3))),"")</f>
        <v/>
      </c>
      <c r="DH26" s="23" t="str">
        <f>+IF(AND(LEN($I26)&gt;5),IF(AND($J26&gt;AN$1,$J26&lt;=$AO$1),1,IF((COUNTIFS(INCAPACIDADES!$C$1:$C$51,$I26,INCAPACIDADES!AK$1:AK$51,AN$1))&gt;0,2,IF(VLOOKUP($C26,BD!$D$1:$F$501,3,0)&gt;AN$1,0,3))),"")</f>
        <v/>
      </c>
      <c r="DI26" s="23" t="str">
        <f>+IF(AND(LEN($I26)&gt;5),IF(AND($J26&gt;AO$1,$J26&lt;=$AO$1),1,IF((COUNTIFS(INCAPACIDADES!$C$1:$C$51,$I26,INCAPACIDADES!AL$1:AL$51,AO$1))&gt;0,2,IF(VLOOKUP($C26,BD!$D$1:$F$501,3,0)&gt;AO$1,0,3))),"")</f>
        <v/>
      </c>
      <c r="DJ26" s="23" t="str">
        <f>+IF(LEN($I26)&gt;5,IF(ISERROR(VLOOKUP(N26,'CODIGO PAGO'!$B$2:$B$20,1,0)),1,IF(OR(AND(CH26=1,N26&lt;&gt;"N"),AND(CH26=3,N26&lt;&gt;"B"),AND(CH26=2,LEFT(TRIM(N26),1)&lt;&gt;"I")),1,IF(OR(AND(CH26=0,N26="N"),AND(CH26=0,N26="B"),AND(CH26=0,LEFT(TRIM(N26),1)="I")),1,0))),"")</f>
        <v/>
      </c>
      <c r="DK26" s="23" t="str">
        <f t="shared" si="34"/>
        <v/>
      </c>
      <c r="DL26" s="23" t="str">
        <f>+IF(LEN($I26)&gt;5,IF(ISERROR(VLOOKUP(P26,'CODIGO PAGO'!$B$2:$B$20,1,0)),1,IF(OR(AND(CJ26=1,P26&lt;&gt;"N"),AND(CJ26=3,P26&lt;&gt;"B"),AND(CJ26=2,LEFT(TRIM(P26),1)&lt;&gt;"I")),1,IF(OR(AND(CJ26=0,P26="N"),AND(CJ26=0,P26="B"),AND(CJ26=0,LEFT(TRIM(P26),1)="I")),1,0))),"")</f>
        <v/>
      </c>
      <c r="DM26" s="23" t="str">
        <f t="shared" si="35"/>
        <v/>
      </c>
      <c r="DN26" s="23" t="str">
        <f>+IF(LEN($I26)&gt;5,IF(ISERROR(VLOOKUP(R26,'CODIGO PAGO'!$B$2:$B$20,1,0)),1,IF(OR(AND(CL26=1,R26&lt;&gt;"N"),AND(CL26=3,R26&lt;&gt;"B"),AND(CL26=2,LEFT(TRIM(R26),1)&lt;&gt;"I")),1,IF(OR(AND(CL26=0,R26="N"),AND(CL26=0,R26="B"),AND(CL26=0,LEFT(TRIM(R26),1)="I")),1,0))),"")</f>
        <v/>
      </c>
      <c r="DO26" s="23" t="str">
        <f t="shared" si="36"/>
        <v/>
      </c>
      <c r="DP26" s="23" t="str">
        <f>+IF(LEN($I26)&gt;5,IF(ISERROR(VLOOKUP(T26,'CODIGO PAGO'!$B$2:$B$20,1,0)),1,IF(OR(AND(CN26=1,T26&lt;&gt;"N"),AND(CN26=3,T26&lt;&gt;"B"),AND(CN26=2,LEFT(TRIM(T26),1)&lt;&gt;"I")),1,IF(OR(AND(CN26=0,T26="N"),AND(CN26=0,T26="B"),AND(CN26=0,LEFT(TRIM(T26),1)="I")),1,0))),"")</f>
        <v/>
      </c>
      <c r="DQ26" s="23" t="str">
        <f t="shared" si="37"/>
        <v/>
      </c>
      <c r="DR26" s="23" t="str">
        <f>+IF(LEN($I26)&gt;5,IF(ISERROR(VLOOKUP(V26,'CODIGO PAGO'!$B$2:$B$20,1,0)),1,IF(OR(AND(CP26=1,V26&lt;&gt;"N"),AND(CP26=3,V26&lt;&gt;"B"),AND(CP26=2,LEFT(TRIM(V26),1)&lt;&gt;"I")),1,IF(OR(AND(CP26=0,V26="N"),AND(CP26=0,V26="B"),AND(CP26=0,LEFT(TRIM(V26),1)="I")),1,0))),"")</f>
        <v/>
      </c>
      <c r="DS26" s="23" t="str">
        <f t="shared" si="38"/>
        <v/>
      </c>
      <c r="DT26" s="23" t="str">
        <f>+IF(LEN($I26)&gt;5,IF(ISERROR(VLOOKUP(X26,'CODIGO PAGO'!$B$2:$B$20,1,0)),1,IF(OR(AND(CR26=1,X26&lt;&gt;"N"),AND(CR26=3,X26&lt;&gt;"B"),AND(CR26=2,LEFT(TRIM(X26),1)&lt;&gt;"I")),1,IF(OR(AND(CR26=0,X26="N"),AND(CR26=0,X26="B"),AND(CR26=0,LEFT(TRIM(X26),1)="I")),1,0))),"")</f>
        <v/>
      </c>
      <c r="DU26" s="23" t="str">
        <f t="shared" si="39"/>
        <v/>
      </c>
      <c r="DV26" s="23" t="str">
        <f>+IF(LEN($I26)&gt;5,IF(ISERROR(VLOOKUP(Z26,'CODIGO PAGO'!$B$2:$B$20,1,0)),1,IF(OR(AND(CT26=1,Z26&lt;&gt;"N"),AND(CT26=3,Z26&lt;&gt;"B"),AND(CT26=2,LEFT(TRIM(Z26),1)&lt;&gt;"I")),1,IF(OR(AND(CT26=0,Z26="N"),AND(CT26=0,Z26="B"),AND(CT26=0,LEFT(TRIM(Z26),1)="I")),1,0))),"")</f>
        <v/>
      </c>
      <c r="DW26" s="23" t="str">
        <f t="shared" si="40"/>
        <v/>
      </c>
      <c r="DX26" s="23" t="str">
        <f>+IF(LEN($I26)&gt;5,IF(ISERROR(VLOOKUP(AB26,'CODIGO PAGO'!$B$2:$B$20,1,0)),1,IF(OR(AND(CV26=1,AB26&lt;&gt;"N"),AND(CV26=3,AB26&lt;&gt;"B"),AND(CV26=2,LEFT(TRIM(AB26),1)&lt;&gt;"I")),1,IF(OR(AND(CV26=0,AB26="N"),AND(CV26=0,AB26="B"),AND(CV26=0,LEFT(TRIM(AB26),1)="I")),1,0))),"")</f>
        <v/>
      </c>
      <c r="DY26" s="23" t="str">
        <f t="shared" si="41"/>
        <v/>
      </c>
      <c r="DZ26" s="23" t="str">
        <f>+IF(LEN($I26)&gt;5,IF(ISERROR(VLOOKUP(AD26,'CODIGO PAGO'!$B$2:$B$20,1,0)),1,IF(OR(AND(CX26=1,AD26&lt;&gt;"N"),AND(CX26=3,AD26&lt;&gt;"B"),AND(CX26=2,LEFT(TRIM(AD26),1)&lt;&gt;"I")),1,IF(OR(AND(CX26=0,AD26="N"),AND(CX26=0,AD26="B"),AND(CX26=0,LEFT(TRIM(AD26),1)="I")),1,0))),"")</f>
        <v/>
      </c>
      <c r="EA26" s="23" t="str">
        <f t="shared" si="42"/>
        <v/>
      </c>
      <c r="EB26" s="23" t="str">
        <f>+IF(LEN($I26)&gt;5,IF(ISERROR(VLOOKUP(AF26,'CODIGO PAGO'!$B$2:$B$20,1,0)),1,IF(OR(AND(CZ26=1,AF26&lt;&gt;"N"),AND(CZ26=3,AF26&lt;&gt;"B"),AND(CZ26=2,LEFT(TRIM(AF26),1)&lt;&gt;"I")),1,IF(OR(AND(CZ26=0,AF26="N"),AND(CZ26=0,AF26="B"),AND(CZ26=0,LEFT(TRIM(AF26),1)="I")),1,0))),"")</f>
        <v/>
      </c>
      <c r="EC26" s="23" t="str">
        <f t="shared" si="43"/>
        <v/>
      </c>
      <c r="ED26" s="23" t="str">
        <f>+IF(LEN($I26)&gt;5,IF(ISERROR(VLOOKUP(AH26,'CODIGO PAGO'!$B$2:$B$20,1,0)),1,IF(OR(AND(DB26=1,AH26&lt;&gt;"N"),AND(DB26=3,AH26&lt;&gt;"B"),AND(DB26=2,LEFT(TRIM(AH26),1)&lt;&gt;"I")),1,IF(OR(AND(DB26=0,AH26="N"),AND(DB26=0,AH26="B"),AND(DB26=0,LEFT(TRIM(AH26),1)="I")),1,0))),"")</f>
        <v/>
      </c>
      <c r="EE26" s="23" t="str">
        <f t="shared" si="44"/>
        <v/>
      </c>
      <c r="EF26" s="23" t="str">
        <f>+IF(LEN($I26)&gt;5,IF(ISERROR(VLOOKUP(AJ26,'CODIGO PAGO'!$B$2:$B$20,1,0)),1,IF(OR(AND(DD26=1,AJ26&lt;&gt;"N"),AND(DD26=3,AJ26&lt;&gt;"B"),AND(DD26=2,LEFT(TRIM(AJ26),1)&lt;&gt;"I")),1,IF(OR(AND(DD26=0,AJ26="N"),AND(DD26=0,AJ26="B"),AND(DD26=0,LEFT(TRIM(AJ26),1)="I")),1,0))),"")</f>
        <v/>
      </c>
      <c r="EG26" s="23" t="str">
        <f t="shared" si="45"/>
        <v/>
      </c>
      <c r="EH26" s="23" t="str">
        <f>+IF(LEN($I26)&gt;5,IF(ISERROR(VLOOKUP(AL26,'CODIGO PAGO'!$B$2:$B$20,1,0)),1,IF(OR(AND(DF26=1,AL26&lt;&gt;"N"),AND(DF26=3,AL26&lt;&gt;"B"),AND(DF26=2,LEFT(TRIM(AL26),1)&lt;&gt;"I")),1,IF(OR(AND(DF26=0,AL26="N"),AND(DF26=0,AL26="B"),AND(DF26=0,LEFT(TRIM(AL26),1)="I")),1,0))),"")</f>
        <v/>
      </c>
      <c r="EI26" s="23" t="str">
        <f t="shared" si="46"/>
        <v/>
      </c>
      <c r="EJ26" s="23" t="str">
        <f>+IF(LEN($I26)&gt;5,IF(ISERROR(VLOOKUP(AN26,'CODIGO PAGO'!$B$2:$B$20,1,0)),1,IF(OR(AND(DH26=1,AN26&lt;&gt;"N"),AND(DH26=3,AN26&lt;&gt;"B"),AND(DH26=2,LEFT(TRIM(AN26),1)&lt;&gt;"I")),1,IF(OR(AND(DH26=0,AN26="N"),AND(DH26=0,AN26="B"),AND(DH26=0,LEFT(TRIM(AN26),1)="I")),1,0))),"")</f>
        <v/>
      </c>
      <c r="EK26" s="23" t="str">
        <f t="shared" si="47"/>
        <v/>
      </c>
      <c r="EL26" s="24" t="str">
        <f t="shared" si="48"/>
        <v/>
      </c>
    </row>
    <row r="27" spans="1:142" s="25" customFormat="1">
      <c r="A27" s="15" t="str">
        <f t="shared" si="14"/>
        <v/>
      </c>
      <c r="B27" s="1" t="str">
        <f>+IF(LEN(I27)&gt;5,'CODIGO PAGO'!$B$28,"")</f>
        <v/>
      </c>
      <c r="C27" s="1" t="str">
        <f>+IF(LEN($I27)&gt;5,BD!D27,"")</f>
        <v/>
      </c>
      <c r="D27" s="168" t="str">
        <f>+IF(LEN($I27)&gt;5,BD!A27,"")</f>
        <v/>
      </c>
      <c r="E27" s="1" t="str">
        <f>+IF(LEN($I27)&gt;5,BD!B27,"")</f>
        <v/>
      </c>
      <c r="F27" s="1" t="str">
        <f>+IF(LEN($I27)&gt;5,BD!C27,"")</f>
        <v/>
      </c>
      <c r="G27" s="141"/>
      <c r="H27" s="141"/>
      <c r="I27" s="1" t="str">
        <f>+IF(LEN(BD!G27)&gt;5,BD!G27,"")</f>
        <v/>
      </c>
      <c r="J27" s="167" t="str">
        <f>+IF(LEN($I27)&gt;5,BD!E27,"")</f>
        <v/>
      </c>
      <c r="K27" s="6" t="str">
        <f t="shared" si="15"/>
        <v/>
      </c>
      <c r="L27" s="87" t="str">
        <f>+IF(LEN($I27)&gt;5,BD!H27,"")</f>
        <v/>
      </c>
      <c r="M27" s="40" t="str">
        <f t="shared" si="16"/>
        <v/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4" t="str">
        <f t="shared" si="17"/>
        <v/>
      </c>
      <c r="AQ27" s="5" t="str">
        <f t="shared" si="18"/>
        <v/>
      </c>
      <c r="AR27" s="91" t="str">
        <f t="shared" si="19"/>
        <v/>
      </c>
      <c r="AS27" s="5" t="str">
        <f t="shared" si="20"/>
        <v/>
      </c>
      <c r="AT27" s="91" t="str">
        <f t="shared" si="21"/>
        <v/>
      </c>
      <c r="AU27" s="4" t="str">
        <f t="shared" si="22"/>
        <v/>
      </c>
      <c r="AV27" s="4" t="str">
        <f t="shared" si="23"/>
        <v/>
      </c>
      <c r="AW27" s="4" t="str">
        <f t="shared" si="24"/>
        <v/>
      </c>
      <c r="AX27" s="4" t="str">
        <f t="shared" si="25"/>
        <v/>
      </c>
      <c r="AY27" s="88" t="str">
        <f t="shared" si="26"/>
        <v/>
      </c>
      <c r="AZ27" s="17" t="str">
        <f t="shared" si="27"/>
        <v/>
      </c>
      <c r="BA27" s="18" t="str">
        <f t="shared" si="28"/>
        <v/>
      </c>
      <c r="BB27" s="19" t="str">
        <f>+IF(LEN(I27)&gt;5,IF(INT(RIGHT(B27,1))=9,0.5*L27*AY27,INT(MID(B27,5,LEN(B27)-4))*L27)+IFERROR(VLOOKUP(I27,AJUSTES!$A$1:$I$50,9,0),0),"")</f>
        <v/>
      </c>
      <c r="BC27" s="12"/>
      <c r="BD27" s="19" t="str">
        <f t="shared" si="29"/>
        <v/>
      </c>
      <c r="BE27" s="18" t="str">
        <f t="shared" si="30"/>
        <v/>
      </c>
      <c r="BF27" s="139" t="str">
        <f t="shared" si="31"/>
        <v/>
      </c>
      <c r="BG27" s="114"/>
      <c r="BH27" s="18" t="str">
        <f t="shared" si="32"/>
        <v/>
      </c>
      <c r="BI27" s="13"/>
      <c r="BJ27" s="12"/>
      <c r="BK27" s="12"/>
      <c r="BL27" s="145"/>
      <c r="BM27" s="12"/>
      <c r="BN27" s="12"/>
      <c r="BO27" s="12"/>
      <c r="BP27" s="12"/>
      <c r="BQ27" s="12"/>
      <c r="BR27" s="12"/>
      <c r="BS27" s="146"/>
      <c r="BT27" s="14"/>
      <c r="BU27" s="12"/>
      <c r="BV27" s="12"/>
      <c r="BW27" s="12"/>
      <c r="BX27" s="12"/>
      <c r="BY27" s="12"/>
      <c r="BZ27" s="144"/>
      <c r="CA27" s="107" t="str">
        <f>+IF(LEN($I27)&gt;5,IF(BD!F27="N/A","",BD!F27),"")</f>
        <v/>
      </c>
      <c r="CB27" s="21"/>
      <c r="CC27" s="147"/>
      <c r="CD27" s="148"/>
      <c r="CE27" s="8" t="str">
        <f>+IF(LEN(I27)&gt;5,BD!M27,"")</f>
        <v/>
      </c>
      <c r="CF27" s="16" t="str">
        <f>+IF(LEN(I27)&gt;5,BD!N27,"")</f>
        <v/>
      </c>
      <c r="CG27" s="3" t="str">
        <f t="shared" si="33"/>
        <v/>
      </c>
      <c r="CH27" s="23" t="str">
        <f>+IF(AND(LEN($I27)&gt;5),IF(AND($J27&gt;N$1,$J27&lt;=$AO$1),1,IF((COUNTIFS(INCAPACIDADES!$C$1:$C$51,$I27,INCAPACIDADES!K$1:K$51,N$1))&gt;0,2,IF(VLOOKUP($C27,BD!$D$1:$F$501,3,0)&gt;N$1,0,3))),"")</f>
        <v/>
      </c>
      <c r="CI27" s="23" t="str">
        <f>+IF(AND(LEN($I27)&gt;5),IF(AND($J27&gt;O$1,$J27&lt;=$AO$1),1,IF((COUNTIFS(INCAPACIDADES!$C$1:$C$51,$I27,INCAPACIDADES!L$1:L$51,O$1))&gt;0,2,IF(VLOOKUP($C27,BD!$D$1:$F$501,3,0)&gt;O$1,0,3))),"")</f>
        <v/>
      </c>
      <c r="CJ27" s="23" t="str">
        <f>+IF(AND(LEN($I27)&gt;5),IF(AND($J27&gt;P$1,$J27&lt;=$AO$1),1,IF((COUNTIFS(INCAPACIDADES!$C$1:$C$51,$I27,INCAPACIDADES!M$1:M$51,P$1))&gt;0,2,IF(VLOOKUP($C27,BD!$D$1:$F$501,3,0)&gt;P$1,0,3))),"")</f>
        <v/>
      </c>
      <c r="CK27" s="23" t="str">
        <f>+IF(AND(LEN($I27)&gt;5),IF(AND($J27&gt;Q$1,$J27&lt;=$AO$1),1,IF((COUNTIFS(INCAPACIDADES!$C$1:$C$51,$I27,INCAPACIDADES!N$1:N$51,Q$1))&gt;0,2,IF(VLOOKUP($C27,BD!$D$1:$F$501,3,0)&gt;Q$1,0,3))),"")</f>
        <v/>
      </c>
      <c r="CL27" s="23" t="str">
        <f>+IF(AND(LEN($I27)&gt;5),IF(AND($J27&gt;R$1,$J27&lt;=$AO$1),1,IF((COUNTIFS(INCAPACIDADES!$C$1:$C$51,$I27,INCAPACIDADES!O$1:O$51,R$1))&gt;0,2,IF(VLOOKUP($C27,BD!$D$1:$F$501,3,0)&gt;R$1,0,3))),"")</f>
        <v/>
      </c>
      <c r="CM27" s="23" t="str">
        <f>+IF(AND(LEN($I27)&gt;5),IF(AND($J27&gt;S$1,$J27&lt;=$AO$1),1,IF((COUNTIFS(INCAPACIDADES!$C$1:$C$51,$I27,INCAPACIDADES!P$1:P$51,S$1))&gt;0,2,IF(VLOOKUP($C27,BD!$D$1:$F$501,3,0)&gt;S$1,0,3))),"")</f>
        <v/>
      </c>
      <c r="CN27" s="23" t="str">
        <f>+IF(AND(LEN($I27)&gt;5),IF(AND($J27&gt;T$1,$J27&lt;=$AO$1),1,IF((COUNTIFS(INCAPACIDADES!$C$1:$C$51,$I27,INCAPACIDADES!Q$1:Q$51,T$1))&gt;0,2,IF(VLOOKUP($C27,BD!$D$1:$F$501,3,0)&gt;T$1,0,3))),"")</f>
        <v/>
      </c>
      <c r="CO27" s="23" t="str">
        <f>+IF(AND(LEN($I27)&gt;5),IF(AND($J27&gt;U$1,$J27&lt;=$AO$1),1,IF((COUNTIFS(INCAPACIDADES!$C$1:$C$51,$I27,INCAPACIDADES!R$1:R$51,U$1))&gt;0,2,IF(VLOOKUP($C27,BD!$D$1:$F$501,3,0)&gt;U$1,0,3))),"")</f>
        <v/>
      </c>
      <c r="CP27" s="23" t="str">
        <f>+IF(AND(LEN($I27)&gt;5),IF(AND($J27&gt;V$1,$J27&lt;=$AO$1),1,IF((COUNTIFS(INCAPACIDADES!$C$1:$C$51,$I27,INCAPACIDADES!S$1:S$51,V$1))&gt;0,2,IF(VLOOKUP($C27,BD!$D$1:$F$501,3,0)&gt;V$1,0,3))),"")</f>
        <v/>
      </c>
      <c r="CQ27" s="23" t="str">
        <f>+IF(AND(LEN($I27)&gt;5),IF(AND($J27&gt;W$1,$J27&lt;=$AO$1),1,IF((COUNTIFS(INCAPACIDADES!$C$1:$C$51,$I27,INCAPACIDADES!T$1:T$51,W$1))&gt;0,2,IF(VLOOKUP($C27,BD!$D$1:$F$501,3,0)&gt;W$1,0,3))),"")</f>
        <v/>
      </c>
      <c r="CR27" s="23" t="str">
        <f>+IF(AND(LEN($I27)&gt;5),IF(AND($J27&gt;X$1,$J27&lt;=$AO$1),1,IF((COUNTIFS(INCAPACIDADES!$C$1:$C$51,$I27,INCAPACIDADES!U$1:U$51,X$1))&gt;0,2,IF(VLOOKUP($C27,BD!$D$1:$F$501,3,0)&gt;X$1,0,3))),"")</f>
        <v/>
      </c>
      <c r="CS27" s="23" t="str">
        <f>+IF(AND(LEN($I27)&gt;5),IF(AND($J27&gt;Y$1,$J27&lt;=$AO$1),1,IF((COUNTIFS(INCAPACIDADES!$C$1:$C$51,$I27,INCAPACIDADES!V$1:V$51,Y$1))&gt;0,2,IF(VLOOKUP($C27,BD!$D$1:$F$501,3,0)&gt;Y$1,0,3))),"")</f>
        <v/>
      </c>
      <c r="CT27" s="23" t="str">
        <f>+IF(AND(LEN($I27)&gt;5),IF(AND($J27&gt;Z$1,$J27&lt;=$AO$1),1,IF((COUNTIFS(INCAPACIDADES!$C$1:$C$51,$I27,INCAPACIDADES!W$1:W$51,Z$1))&gt;0,2,IF(VLOOKUP($C27,BD!$D$1:$F$501,3,0)&gt;Z$1,0,3))),"")</f>
        <v/>
      </c>
      <c r="CU27" s="23" t="str">
        <f>+IF(AND(LEN($I27)&gt;5),IF(AND($J27&gt;AA$1,$J27&lt;=$AO$1),1,IF((COUNTIFS(INCAPACIDADES!$C$1:$C$51,$I27,INCAPACIDADES!X$1:X$51,AA$1))&gt;0,2,IF(VLOOKUP($C27,BD!$D$1:$F$501,3,0)&gt;AA$1,0,3))),"")</f>
        <v/>
      </c>
      <c r="CV27" s="23" t="str">
        <f>+IF(AND(LEN($I27)&gt;5),IF(AND($J27&gt;AB$1,$J27&lt;=$AO$1),1,IF((COUNTIFS(INCAPACIDADES!$C$1:$C$51,$I27,INCAPACIDADES!Y$1:Y$51,AB$1))&gt;0,2,IF(VLOOKUP($C27,BD!$D$1:$F$501,3,0)&gt;AB$1,0,3))),"")</f>
        <v/>
      </c>
      <c r="CW27" s="23" t="str">
        <f>+IF(AND(LEN($I27)&gt;5),IF(AND($J27&gt;AC$1,$J27&lt;=$AO$1),1,IF((COUNTIFS(INCAPACIDADES!$C$1:$C$51,$I27,INCAPACIDADES!Z$1:Z$51,AC$1))&gt;0,2,IF(VLOOKUP($C27,BD!$D$1:$F$501,3,0)&gt;AC$1,0,3))),"")</f>
        <v/>
      </c>
      <c r="CX27" s="23" t="str">
        <f>+IF(AND(LEN($I27)&gt;5),IF(AND($J27&gt;AD$1,$J27&lt;=$AO$1),1,IF((COUNTIFS(INCAPACIDADES!$C$1:$C$51,$I27,INCAPACIDADES!AA$1:AA$51,AD$1))&gt;0,2,IF(VLOOKUP($C27,BD!$D$1:$F$501,3,0)&gt;AD$1,0,3))),"")</f>
        <v/>
      </c>
      <c r="CY27" s="23" t="str">
        <f>+IF(AND(LEN($I27)&gt;5),IF(AND($J27&gt;AE$1,$J27&lt;=$AO$1),1,IF((COUNTIFS(INCAPACIDADES!$C$1:$C$51,$I27,INCAPACIDADES!AB$1:AB$51,AE$1))&gt;0,2,IF(VLOOKUP($C27,BD!$D$1:$F$501,3,0)&gt;AE$1,0,3))),"")</f>
        <v/>
      </c>
      <c r="CZ27" s="23" t="str">
        <f>+IF(AND(LEN($I27)&gt;5),IF(AND($J27&gt;AF$1,$J27&lt;=$AO$1),1,IF((COUNTIFS(INCAPACIDADES!$C$1:$C$51,$I27,INCAPACIDADES!AC$1:AC$51,AF$1))&gt;0,2,IF(VLOOKUP($C27,BD!$D$1:$F$501,3,0)&gt;AF$1,0,3))),"")</f>
        <v/>
      </c>
      <c r="DA27" s="23" t="str">
        <f>+IF(AND(LEN($I27)&gt;5),IF(AND($J27&gt;AG$1,$J27&lt;=$AO$1),1,IF((COUNTIFS(INCAPACIDADES!$C$1:$C$51,$I27,INCAPACIDADES!AD$1:AD$51,AG$1))&gt;0,2,IF(VLOOKUP($C27,BD!$D$1:$F$501,3,0)&gt;AG$1,0,3))),"")</f>
        <v/>
      </c>
      <c r="DB27" s="23" t="str">
        <f>+IF(AND(LEN($I27)&gt;5),IF(AND($J27&gt;AH$1,$J27&lt;=$AO$1),1,IF((COUNTIFS(INCAPACIDADES!$C$1:$C$51,$I27,INCAPACIDADES!AE$1:AE$51,AH$1))&gt;0,2,IF(VLOOKUP($C27,BD!$D$1:$F$501,3,0)&gt;AH$1,0,3))),"")</f>
        <v/>
      </c>
      <c r="DC27" s="23" t="str">
        <f>+IF(AND(LEN($I27)&gt;5),IF(AND($J27&gt;AI$1,$J27&lt;=$AO$1),1,IF((COUNTIFS(INCAPACIDADES!$C$1:$C$51,$I27,INCAPACIDADES!AF$1:AF$51,AI$1))&gt;0,2,IF(VLOOKUP($C27,BD!$D$1:$F$501,3,0)&gt;AI$1,0,3))),"")</f>
        <v/>
      </c>
      <c r="DD27" s="23" t="str">
        <f>+IF(AND(LEN($I27)&gt;5),IF(AND($J27&gt;AJ$1,$J27&lt;=$AO$1),1,IF((COUNTIFS(INCAPACIDADES!$C$1:$C$51,$I27,INCAPACIDADES!AG$1:AG$51,AJ$1))&gt;0,2,IF(VLOOKUP($C27,BD!$D$1:$F$501,3,0)&gt;AJ$1,0,3))),"")</f>
        <v/>
      </c>
      <c r="DE27" s="23" t="str">
        <f>+IF(AND(LEN($I27)&gt;5),IF(AND($J27&gt;AK$1,$J27&lt;=$AO$1),1,IF((COUNTIFS(INCAPACIDADES!$C$1:$C$51,$I27,INCAPACIDADES!AH$1:AH$51,AK$1))&gt;0,2,IF(VLOOKUP($C27,BD!$D$1:$F$501,3,0)&gt;AK$1,0,3))),"")</f>
        <v/>
      </c>
      <c r="DF27" s="23" t="str">
        <f>+IF(AND(LEN($I27)&gt;5),IF(AND($J27&gt;AL$1,$J27&lt;=$AO$1),1,IF((COUNTIFS(INCAPACIDADES!$C$1:$C$51,$I27,INCAPACIDADES!AI$1:AI$51,AL$1))&gt;0,2,IF(VLOOKUP($C27,BD!$D$1:$F$501,3,0)&gt;AL$1,0,3))),"")</f>
        <v/>
      </c>
      <c r="DG27" s="23" t="str">
        <f>+IF(AND(LEN($I27)&gt;5),IF(AND($J27&gt;AM$1,$J27&lt;=$AO$1),1,IF((COUNTIFS(INCAPACIDADES!$C$1:$C$51,$I27,INCAPACIDADES!AJ$1:AJ$51,AM$1))&gt;0,2,IF(VLOOKUP($C27,BD!$D$1:$F$501,3,0)&gt;AM$1,0,3))),"")</f>
        <v/>
      </c>
      <c r="DH27" s="23" t="str">
        <f>+IF(AND(LEN($I27)&gt;5),IF(AND($J27&gt;AN$1,$J27&lt;=$AO$1),1,IF((COUNTIFS(INCAPACIDADES!$C$1:$C$51,$I27,INCAPACIDADES!AK$1:AK$51,AN$1))&gt;0,2,IF(VLOOKUP($C27,BD!$D$1:$F$501,3,0)&gt;AN$1,0,3))),"")</f>
        <v/>
      </c>
      <c r="DI27" s="23" t="str">
        <f>+IF(AND(LEN($I27)&gt;5),IF(AND($J27&gt;AO$1,$J27&lt;=$AO$1),1,IF((COUNTIFS(INCAPACIDADES!$C$1:$C$51,$I27,INCAPACIDADES!AL$1:AL$51,AO$1))&gt;0,2,IF(VLOOKUP($C27,BD!$D$1:$F$501,3,0)&gt;AO$1,0,3))),"")</f>
        <v/>
      </c>
      <c r="DJ27" s="23" t="str">
        <f>+IF(LEN($I27)&gt;5,IF(ISERROR(VLOOKUP(N27,'CODIGO PAGO'!$B$2:$B$20,1,0)),1,IF(OR(AND(CH27=1,N27&lt;&gt;"N"),AND(CH27=3,N27&lt;&gt;"B"),AND(CH27=2,LEFT(TRIM(N27),1)&lt;&gt;"I")),1,IF(OR(AND(CH27=0,N27="N"),AND(CH27=0,N27="B"),AND(CH27=0,LEFT(TRIM(N27),1)="I")),1,0))),"")</f>
        <v/>
      </c>
      <c r="DK27" s="23" t="str">
        <f t="shared" si="34"/>
        <v/>
      </c>
      <c r="DL27" s="23" t="str">
        <f>+IF(LEN($I27)&gt;5,IF(ISERROR(VLOOKUP(P27,'CODIGO PAGO'!$B$2:$B$20,1,0)),1,IF(OR(AND(CJ27=1,P27&lt;&gt;"N"),AND(CJ27=3,P27&lt;&gt;"B"),AND(CJ27=2,LEFT(TRIM(P27),1)&lt;&gt;"I")),1,IF(OR(AND(CJ27=0,P27="N"),AND(CJ27=0,P27="B"),AND(CJ27=0,LEFT(TRIM(P27),1)="I")),1,0))),"")</f>
        <v/>
      </c>
      <c r="DM27" s="23" t="str">
        <f t="shared" si="35"/>
        <v/>
      </c>
      <c r="DN27" s="23" t="str">
        <f>+IF(LEN($I27)&gt;5,IF(ISERROR(VLOOKUP(R27,'CODIGO PAGO'!$B$2:$B$20,1,0)),1,IF(OR(AND(CL27=1,R27&lt;&gt;"N"),AND(CL27=3,R27&lt;&gt;"B"),AND(CL27=2,LEFT(TRIM(R27),1)&lt;&gt;"I")),1,IF(OR(AND(CL27=0,R27="N"),AND(CL27=0,R27="B"),AND(CL27=0,LEFT(TRIM(R27),1)="I")),1,0))),"")</f>
        <v/>
      </c>
      <c r="DO27" s="23" t="str">
        <f t="shared" si="36"/>
        <v/>
      </c>
      <c r="DP27" s="23" t="str">
        <f>+IF(LEN($I27)&gt;5,IF(ISERROR(VLOOKUP(T27,'CODIGO PAGO'!$B$2:$B$20,1,0)),1,IF(OR(AND(CN27=1,T27&lt;&gt;"N"),AND(CN27=3,T27&lt;&gt;"B"),AND(CN27=2,LEFT(TRIM(T27),1)&lt;&gt;"I")),1,IF(OR(AND(CN27=0,T27="N"),AND(CN27=0,T27="B"),AND(CN27=0,LEFT(TRIM(T27),1)="I")),1,0))),"")</f>
        <v/>
      </c>
      <c r="DQ27" s="23" t="str">
        <f t="shared" si="37"/>
        <v/>
      </c>
      <c r="DR27" s="23" t="str">
        <f>+IF(LEN($I27)&gt;5,IF(ISERROR(VLOOKUP(V27,'CODIGO PAGO'!$B$2:$B$20,1,0)),1,IF(OR(AND(CP27=1,V27&lt;&gt;"N"),AND(CP27=3,V27&lt;&gt;"B"),AND(CP27=2,LEFT(TRIM(V27),1)&lt;&gt;"I")),1,IF(OR(AND(CP27=0,V27="N"),AND(CP27=0,V27="B"),AND(CP27=0,LEFT(TRIM(V27),1)="I")),1,0))),"")</f>
        <v/>
      </c>
      <c r="DS27" s="23" t="str">
        <f t="shared" si="38"/>
        <v/>
      </c>
      <c r="DT27" s="23" t="str">
        <f>+IF(LEN($I27)&gt;5,IF(ISERROR(VLOOKUP(X27,'CODIGO PAGO'!$B$2:$B$20,1,0)),1,IF(OR(AND(CR27=1,X27&lt;&gt;"N"),AND(CR27=3,X27&lt;&gt;"B"),AND(CR27=2,LEFT(TRIM(X27),1)&lt;&gt;"I")),1,IF(OR(AND(CR27=0,X27="N"),AND(CR27=0,X27="B"),AND(CR27=0,LEFT(TRIM(X27),1)="I")),1,0))),"")</f>
        <v/>
      </c>
      <c r="DU27" s="23" t="str">
        <f t="shared" si="39"/>
        <v/>
      </c>
      <c r="DV27" s="23" t="str">
        <f>+IF(LEN($I27)&gt;5,IF(ISERROR(VLOOKUP(Z27,'CODIGO PAGO'!$B$2:$B$20,1,0)),1,IF(OR(AND(CT27=1,Z27&lt;&gt;"N"),AND(CT27=3,Z27&lt;&gt;"B"),AND(CT27=2,LEFT(TRIM(Z27),1)&lt;&gt;"I")),1,IF(OR(AND(CT27=0,Z27="N"),AND(CT27=0,Z27="B"),AND(CT27=0,LEFT(TRIM(Z27),1)="I")),1,0))),"")</f>
        <v/>
      </c>
      <c r="DW27" s="23" t="str">
        <f t="shared" si="40"/>
        <v/>
      </c>
      <c r="DX27" s="23" t="str">
        <f>+IF(LEN($I27)&gt;5,IF(ISERROR(VLOOKUP(AB27,'CODIGO PAGO'!$B$2:$B$20,1,0)),1,IF(OR(AND(CV27=1,AB27&lt;&gt;"N"),AND(CV27=3,AB27&lt;&gt;"B"),AND(CV27=2,LEFT(TRIM(AB27),1)&lt;&gt;"I")),1,IF(OR(AND(CV27=0,AB27="N"),AND(CV27=0,AB27="B"),AND(CV27=0,LEFT(TRIM(AB27),1)="I")),1,0))),"")</f>
        <v/>
      </c>
      <c r="DY27" s="23" t="str">
        <f t="shared" si="41"/>
        <v/>
      </c>
      <c r="DZ27" s="23" t="str">
        <f>+IF(LEN($I27)&gt;5,IF(ISERROR(VLOOKUP(AD27,'CODIGO PAGO'!$B$2:$B$20,1,0)),1,IF(OR(AND(CX27=1,AD27&lt;&gt;"N"),AND(CX27=3,AD27&lt;&gt;"B"),AND(CX27=2,LEFT(TRIM(AD27),1)&lt;&gt;"I")),1,IF(OR(AND(CX27=0,AD27="N"),AND(CX27=0,AD27="B"),AND(CX27=0,LEFT(TRIM(AD27),1)="I")),1,0))),"")</f>
        <v/>
      </c>
      <c r="EA27" s="23" t="str">
        <f t="shared" si="42"/>
        <v/>
      </c>
      <c r="EB27" s="23" t="str">
        <f>+IF(LEN($I27)&gt;5,IF(ISERROR(VLOOKUP(AF27,'CODIGO PAGO'!$B$2:$B$20,1,0)),1,IF(OR(AND(CZ27=1,AF27&lt;&gt;"N"),AND(CZ27=3,AF27&lt;&gt;"B"),AND(CZ27=2,LEFT(TRIM(AF27),1)&lt;&gt;"I")),1,IF(OR(AND(CZ27=0,AF27="N"),AND(CZ27=0,AF27="B"),AND(CZ27=0,LEFT(TRIM(AF27),1)="I")),1,0))),"")</f>
        <v/>
      </c>
      <c r="EC27" s="23" t="str">
        <f t="shared" si="43"/>
        <v/>
      </c>
      <c r="ED27" s="23" t="str">
        <f>+IF(LEN($I27)&gt;5,IF(ISERROR(VLOOKUP(AH27,'CODIGO PAGO'!$B$2:$B$20,1,0)),1,IF(OR(AND(DB27=1,AH27&lt;&gt;"N"),AND(DB27=3,AH27&lt;&gt;"B"),AND(DB27=2,LEFT(TRIM(AH27),1)&lt;&gt;"I")),1,IF(OR(AND(DB27=0,AH27="N"),AND(DB27=0,AH27="B"),AND(DB27=0,LEFT(TRIM(AH27),1)="I")),1,0))),"")</f>
        <v/>
      </c>
      <c r="EE27" s="23" t="str">
        <f t="shared" si="44"/>
        <v/>
      </c>
      <c r="EF27" s="23" t="str">
        <f>+IF(LEN($I27)&gt;5,IF(ISERROR(VLOOKUP(AJ27,'CODIGO PAGO'!$B$2:$B$20,1,0)),1,IF(OR(AND(DD27=1,AJ27&lt;&gt;"N"),AND(DD27=3,AJ27&lt;&gt;"B"),AND(DD27=2,LEFT(TRIM(AJ27),1)&lt;&gt;"I")),1,IF(OR(AND(DD27=0,AJ27="N"),AND(DD27=0,AJ27="B"),AND(DD27=0,LEFT(TRIM(AJ27),1)="I")),1,0))),"")</f>
        <v/>
      </c>
      <c r="EG27" s="23" t="str">
        <f t="shared" si="45"/>
        <v/>
      </c>
      <c r="EH27" s="23" t="str">
        <f>+IF(LEN($I27)&gt;5,IF(ISERROR(VLOOKUP(AL27,'CODIGO PAGO'!$B$2:$B$20,1,0)),1,IF(OR(AND(DF27=1,AL27&lt;&gt;"N"),AND(DF27=3,AL27&lt;&gt;"B"),AND(DF27=2,LEFT(TRIM(AL27),1)&lt;&gt;"I")),1,IF(OR(AND(DF27=0,AL27="N"),AND(DF27=0,AL27="B"),AND(DF27=0,LEFT(TRIM(AL27),1)="I")),1,0))),"")</f>
        <v/>
      </c>
      <c r="EI27" s="23" t="str">
        <f t="shared" si="46"/>
        <v/>
      </c>
      <c r="EJ27" s="23" t="str">
        <f>+IF(LEN($I27)&gt;5,IF(ISERROR(VLOOKUP(AN27,'CODIGO PAGO'!$B$2:$B$20,1,0)),1,IF(OR(AND(DH27=1,AN27&lt;&gt;"N"),AND(DH27=3,AN27&lt;&gt;"B"),AND(DH27=2,LEFT(TRIM(AN27),1)&lt;&gt;"I")),1,IF(OR(AND(DH27=0,AN27="N"),AND(DH27=0,AN27="B"),AND(DH27=0,LEFT(TRIM(AN27),1)="I")),1,0))),"")</f>
        <v/>
      </c>
      <c r="EK27" s="23" t="str">
        <f t="shared" si="47"/>
        <v/>
      </c>
      <c r="EL27" s="24" t="str">
        <f t="shared" si="48"/>
        <v/>
      </c>
    </row>
    <row r="28" spans="1:142" s="25" customFormat="1">
      <c r="A28" s="15" t="str">
        <f t="shared" si="14"/>
        <v/>
      </c>
      <c r="B28" s="1" t="str">
        <f>+IF(LEN(I28)&gt;5,'CODIGO PAGO'!$B$28,"")</f>
        <v/>
      </c>
      <c r="C28" s="1" t="str">
        <f>+IF(LEN($I28)&gt;5,BD!D28,"")</f>
        <v/>
      </c>
      <c r="D28" s="168" t="str">
        <f>+IF(LEN($I28)&gt;5,BD!A28,"")</f>
        <v/>
      </c>
      <c r="E28" s="1" t="str">
        <f>+IF(LEN($I28)&gt;5,BD!B28,"")</f>
        <v/>
      </c>
      <c r="F28" s="1" t="str">
        <f>+IF(LEN($I28)&gt;5,BD!C28,"")</f>
        <v/>
      </c>
      <c r="G28" s="141"/>
      <c r="H28" s="141"/>
      <c r="I28" s="1" t="str">
        <f>+IF(LEN(BD!G28)&gt;5,BD!G28,"")</f>
        <v/>
      </c>
      <c r="J28" s="167" t="str">
        <f>+IF(LEN($I28)&gt;5,BD!E28,"")</f>
        <v/>
      </c>
      <c r="K28" s="6" t="str">
        <f t="shared" si="15"/>
        <v/>
      </c>
      <c r="L28" s="87" t="str">
        <f>+IF(LEN($I28)&gt;5,BD!H28,"")</f>
        <v/>
      </c>
      <c r="M28" s="40" t="str">
        <f t="shared" si="16"/>
        <v/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4" t="str">
        <f t="shared" si="17"/>
        <v/>
      </c>
      <c r="AQ28" s="5" t="str">
        <f t="shared" si="18"/>
        <v/>
      </c>
      <c r="AR28" s="91" t="str">
        <f t="shared" si="19"/>
        <v/>
      </c>
      <c r="AS28" s="5" t="str">
        <f t="shared" si="20"/>
        <v/>
      </c>
      <c r="AT28" s="91" t="str">
        <f t="shared" si="21"/>
        <v/>
      </c>
      <c r="AU28" s="4" t="str">
        <f t="shared" si="22"/>
        <v/>
      </c>
      <c r="AV28" s="4" t="str">
        <f t="shared" si="23"/>
        <v/>
      </c>
      <c r="AW28" s="4" t="str">
        <f t="shared" si="24"/>
        <v/>
      </c>
      <c r="AX28" s="4" t="str">
        <f t="shared" si="25"/>
        <v/>
      </c>
      <c r="AY28" s="88" t="str">
        <f t="shared" si="26"/>
        <v/>
      </c>
      <c r="AZ28" s="17" t="str">
        <f t="shared" si="27"/>
        <v/>
      </c>
      <c r="BA28" s="18" t="str">
        <f t="shared" si="28"/>
        <v/>
      </c>
      <c r="BB28" s="19" t="str">
        <f>+IF(LEN(I28)&gt;5,IF(INT(RIGHT(B28,1))=9,0.5*L28*AY28,INT(MID(B28,5,LEN(B28)-4))*L28)+IFERROR(VLOOKUP(I28,AJUSTES!$A$1:$I$50,9,0),0),"")</f>
        <v/>
      </c>
      <c r="BC28" s="12"/>
      <c r="BD28" s="19" t="str">
        <f t="shared" si="29"/>
        <v/>
      </c>
      <c r="BE28" s="18" t="str">
        <f t="shared" si="30"/>
        <v/>
      </c>
      <c r="BF28" s="139" t="str">
        <f t="shared" si="31"/>
        <v/>
      </c>
      <c r="BG28" s="114"/>
      <c r="BH28" s="18" t="str">
        <f t="shared" si="32"/>
        <v/>
      </c>
      <c r="BI28" s="13"/>
      <c r="BJ28" s="12"/>
      <c r="BK28" s="12"/>
      <c r="BL28" s="145"/>
      <c r="BM28" s="12"/>
      <c r="BN28" s="12"/>
      <c r="BO28" s="12"/>
      <c r="BP28" s="12"/>
      <c r="BQ28" s="12"/>
      <c r="BR28" s="12"/>
      <c r="BS28" s="146"/>
      <c r="BT28" s="14"/>
      <c r="BU28" s="12"/>
      <c r="BV28" s="12"/>
      <c r="BW28" s="12"/>
      <c r="BX28" s="12"/>
      <c r="BY28" s="12"/>
      <c r="BZ28" s="144"/>
      <c r="CA28" s="107" t="str">
        <f>+IF(LEN($I28)&gt;5,IF(BD!F28="N/A","",BD!F28),"")</f>
        <v/>
      </c>
      <c r="CB28" s="21"/>
      <c r="CC28" s="147"/>
      <c r="CD28" s="148"/>
      <c r="CE28" s="8" t="str">
        <f>+IF(LEN(I28)&gt;5,BD!M28,"")</f>
        <v/>
      </c>
      <c r="CF28" s="16" t="str">
        <f>+IF(LEN(I28)&gt;5,BD!N28,"")</f>
        <v/>
      </c>
      <c r="CG28" s="3" t="str">
        <f t="shared" si="33"/>
        <v/>
      </c>
      <c r="CH28" s="23" t="str">
        <f>+IF(AND(LEN($I28)&gt;5),IF(AND($J28&gt;N$1,$J28&lt;=$AO$1),1,IF((COUNTIFS(INCAPACIDADES!$C$1:$C$51,$I28,INCAPACIDADES!K$1:K$51,N$1))&gt;0,2,IF(VLOOKUP($C28,BD!$D$1:$F$501,3,0)&gt;N$1,0,3))),"")</f>
        <v/>
      </c>
      <c r="CI28" s="23" t="str">
        <f>+IF(AND(LEN($I28)&gt;5),IF(AND($J28&gt;O$1,$J28&lt;=$AO$1),1,IF((COUNTIFS(INCAPACIDADES!$C$1:$C$51,$I28,INCAPACIDADES!L$1:L$51,O$1))&gt;0,2,IF(VLOOKUP($C28,BD!$D$1:$F$501,3,0)&gt;O$1,0,3))),"")</f>
        <v/>
      </c>
      <c r="CJ28" s="23" t="str">
        <f>+IF(AND(LEN($I28)&gt;5),IF(AND($J28&gt;P$1,$J28&lt;=$AO$1),1,IF((COUNTIFS(INCAPACIDADES!$C$1:$C$51,$I28,INCAPACIDADES!M$1:M$51,P$1))&gt;0,2,IF(VLOOKUP($C28,BD!$D$1:$F$501,3,0)&gt;P$1,0,3))),"")</f>
        <v/>
      </c>
      <c r="CK28" s="23" t="str">
        <f>+IF(AND(LEN($I28)&gt;5),IF(AND($J28&gt;Q$1,$J28&lt;=$AO$1),1,IF((COUNTIFS(INCAPACIDADES!$C$1:$C$51,$I28,INCAPACIDADES!N$1:N$51,Q$1))&gt;0,2,IF(VLOOKUP($C28,BD!$D$1:$F$501,3,0)&gt;Q$1,0,3))),"")</f>
        <v/>
      </c>
      <c r="CL28" s="23" t="str">
        <f>+IF(AND(LEN($I28)&gt;5),IF(AND($J28&gt;R$1,$J28&lt;=$AO$1),1,IF((COUNTIFS(INCAPACIDADES!$C$1:$C$51,$I28,INCAPACIDADES!O$1:O$51,R$1))&gt;0,2,IF(VLOOKUP($C28,BD!$D$1:$F$501,3,0)&gt;R$1,0,3))),"")</f>
        <v/>
      </c>
      <c r="CM28" s="23" t="str">
        <f>+IF(AND(LEN($I28)&gt;5),IF(AND($J28&gt;S$1,$J28&lt;=$AO$1),1,IF((COUNTIFS(INCAPACIDADES!$C$1:$C$51,$I28,INCAPACIDADES!P$1:P$51,S$1))&gt;0,2,IF(VLOOKUP($C28,BD!$D$1:$F$501,3,0)&gt;S$1,0,3))),"")</f>
        <v/>
      </c>
      <c r="CN28" s="23" t="str">
        <f>+IF(AND(LEN($I28)&gt;5),IF(AND($J28&gt;T$1,$J28&lt;=$AO$1),1,IF((COUNTIFS(INCAPACIDADES!$C$1:$C$51,$I28,INCAPACIDADES!Q$1:Q$51,T$1))&gt;0,2,IF(VLOOKUP($C28,BD!$D$1:$F$501,3,0)&gt;T$1,0,3))),"")</f>
        <v/>
      </c>
      <c r="CO28" s="23" t="str">
        <f>+IF(AND(LEN($I28)&gt;5),IF(AND($J28&gt;U$1,$J28&lt;=$AO$1),1,IF((COUNTIFS(INCAPACIDADES!$C$1:$C$51,$I28,INCAPACIDADES!R$1:R$51,U$1))&gt;0,2,IF(VLOOKUP($C28,BD!$D$1:$F$501,3,0)&gt;U$1,0,3))),"")</f>
        <v/>
      </c>
      <c r="CP28" s="23" t="str">
        <f>+IF(AND(LEN($I28)&gt;5),IF(AND($J28&gt;V$1,$J28&lt;=$AO$1),1,IF((COUNTIFS(INCAPACIDADES!$C$1:$C$51,$I28,INCAPACIDADES!S$1:S$51,V$1))&gt;0,2,IF(VLOOKUP($C28,BD!$D$1:$F$501,3,0)&gt;V$1,0,3))),"")</f>
        <v/>
      </c>
      <c r="CQ28" s="23" t="str">
        <f>+IF(AND(LEN($I28)&gt;5),IF(AND($J28&gt;W$1,$J28&lt;=$AO$1),1,IF((COUNTIFS(INCAPACIDADES!$C$1:$C$51,$I28,INCAPACIDADES!T$1:T$51,W$1))&gt;0,2,IF(VLOOKUP($C28,BD!$D$1:$F$501,3,0)&gt;W$1,0,3))),"")</f>
        <v/>
      </c>
      <c r="CR28" s="23" t="str">
        <f>+IF(AND(LEN($I28)&gt;5),IF(AND($J28&gt;X$1,$J28&lt;=$AO$1),1,IF((COUNTIFS(INCAPACIDADES!$C$1:$C$51,$I28,INCAPACIDADES!U$1:U$51,X$1))&gt;0,2,IF(VLOOKUP($C28,BD!$D$1:$F$501,3,0)&gt;X$1,0,3))),"")</f>
        <v/>
      </c>
      <c r="CS28" s="23" t="str">
        <f>+IF(AND(LEN($I28)&gt;5),IF(AND($J28&gt;Y$1,$J28&lt;=$AO$1),1,IF((COUNTIFS(INCAPACIDADES!$C$1:$C$51,$I28,INCAPACIDADES!V$1:V$51,Y$1))&gt;0,2,IF(VLOOKUP($C28,BD!$D$1:$F$501,3,0)&gt;Y$1,0,3))),"")</f>
        <v/>
      </c>
      <c r="CT28" s="23" t="str">
        <f>+IF(AND(LEN($I28)&gt;5),IF(AND($J28&gt;Z$1,$J28&lt;=$AO$1),1,IF((COUNTIFS(INCAPACIDADES!$C$1:$C$51,$I28,INCAPACIDADES!W$1:W$51,Z$1))&gt;0,2,IF(VLOOKUP($C28,BD!$D$1:$F$501,3,0)&gt;Z$1,0,3))),"")</f>
        <v/>
      </c>
      <c r="CU28" s="23" t="str">
        <f>+IF(AND(LEN($I28)&gt;5),IF(AND($J28&gt;AA$1,$J28&lt;=$AO$1),1,IF((COUNTIFS(INCAPACIDADES!$C$1:$C$51,$I28,INCAPACIDADES!X$1:X$51,AA$1))&gt;0,2,IF(VLOOKUP($C28,BD!$D$1:$F$501,3,0)&gt;AA$1,0,3))),"")</f>
        <v/>
      </c>
      <c r="CV28" s="23" t="str">
        <f>+IF(AND(LEN($I28)&gt;5),IF(AND($J28&gt;AB$1,$J28&lt;=$AO$1),1,IF((COUNTIFS(INCAPACIDADES!$C$1:$C$51,$I28,INCAPACIDADES!Y$1:Y$51,AB$1))&gt;0,2,IF(VLOOKUP($C28,BD!$D$1:$F$501,3,0)&gt;AB$1,0,3))),"")</f>
        <v/>
      </c>
      <c r="CW28" s="23" t="str">
        <f>+IF(AND(LEN($I28)&gt;5),IF(AND($J28&gt;AC$1,$J28&lt;=$AO$1),1,IF((COUNTIFS(INCAPACIDADES!$C$1:$C$51,$I28,INCAPACIDADES!Z$1:Z$51,AC$1))&gt;0,2,IF(VLOOKUP($C28,BD!$D$1:$F$501,3,0)&gt;AC$1,0,3))),"")</f>
        <v/>
      </c>
      <c r="CX28" s="23" t="str">
        <f>+IF(AND(LEN($I28)&gt;5),IF(AND($J28&gt;AD$1,$J28&lt;=$AO$1),1,IF((COUNTIFS(INCAPACIDADES!$C$1:$C$51,$I28,INCAPACIDADES!AA$1:AA$51,AD$1))&gt;0,2,IF(VLOOKUP($C28,BD!$D$1:$F$501,3,0)&gt;AD$1,0,3))),"")</f>
        <v/>
      </c>
      <c r="CY28" s="23" t="str">
        <f>+IF(AND(LEN($I28)&gt;5),IF(AND($J28&gt;AE$1,$J28&lt;=$AO$1),1,IF((COUNTIFS(INCAPACIDADES!$C$1:$C$51,$I28,INCAPACIDADES!AB$1:AB$51,AE$1))&gt;0,2,IF(VLOOKUP($C28,BD!$D$1:$F$501,3,0)&gt;AE$1,0,3))),"")</f>
        <v/>
      </c>
      <c r="CZ28" s="23" t="str">
        <f>+IF(AND(LEN($I28)&gt;5),IF(AND($J28&gt;AF$1,$J28&lt;=$AO$1),1,IF((COUNTIFS(INCAPACIDADES!$C$1:$C$51,$I28,INCAPACIDADES!AC$1:AC$51,AF$1))&gt;0,2,IF(VLOOKUP($C28,BD!$D$1:$F$501,3,0)&gt;AF$1,0,3))),"")</f>
        <v/>
      </c>
      <c r="DA28" s="23" t="str">
        <f>+IF(AND(LEN($I28)&gt;5),IF(AND($J28&gt;AG$1,$J28&lt;=$AO$1),1,IF((COUNTIFS(INCAPACIDADES!$C$1:$C$51,$I28,INCAPACIDADES!AD$1:AD$51,AG$1))&gt;0,2,IF(VLOOKUP($C28,BD!$D$1:$F$501,3,0)&gt;AG$1,0,3))),"")</f>
        <v/>
      </c>
      <c r="DB28" s="23" t="str">
        <f>+IF(AND(LEN($I28)&gt;5),IF(AND($J28&gt;AH$1,$J28&lt;=$AO$1),1,IF((COUNTIFS(INCAPACIDADES!$C$1:$C$51,$I28,INCAPACIDADES!AE$1:AE$51,AH$1))&gt;0,2,IF(VLOOKUP($C28,BD!$D$1:$F$501,3,0)&gt;AH$1,0,3))),"")</f>
        <v/>
      </c>
      <c r="DC28" s="23" t="str">
        <f>+IF(AND(LEN($I28)&gt;5),IF(AND($J28&gt;AI$1,$J28&lt;=$AO$1),1,IF((COUNTIFS(INCAPACIDADES!$C$1:$C$51,$I28,INCAPACIDADES!AF$1:AF$51,AI$1))&gt;0,2,IF(VLOOKUP($C28,BD!$D$1:$F$501,3,0)&gt;AI$1,0,3))),"")</f>
        <v/>
      </c>
      <c r="DD28" s="23" t="str">
        <f>+IF(AND(LEN($I28)&gt;5),IF(AND($J28&gt;AJ$1,$J28&lt;=$AO$1),1,IF((COUNTIFS(INCAPACIDADES!$C$1:$C$51,$I28,INCAPACIDADES!AG$1:AG$51,AJ$1))&gt;0,2,IF(VLOOKUP($C28,BD!$D$1:$F$501,3,0)&gt;AJ$1,0,3))),"")</f>
        <v/>
      </c>
      <c r="DE28" s="23" t="str">
        <f>+IF(AND(LEN($I28)&gt;5),IF(AND($J28&gt;AK$1,$J28&lt;=$AO$1),1,IF((COUNTIFS(INCAPACIDADES!$C$1:$C$51,$I28,INCAPACIDADES!AH$1:AH$51,AK$1))&gt;0,2,IF(VLOOKUP($C28,BD!$D$1:$F$501,3,0)&gt;AK$1,0,3))),"")</f>
        <v/>
      </c>
      <c r="DF28" s="23" t="str">
        <f>+IF(AND(LEN($I28)&gt;5),IF(AND($J28&gt;AL$1,$J28&lt;=$AO$1),1,IF((COUNTIFS(INCAPACIDADES!$C$1:$C$51,$I28,INCAPACIDADES!AI$1:AI$51,AL$1))&gt;0,2,IF(VLOOKUP($C28,BD!$D$1:$F$501,3,0)&gt;AL$1,0,3))),"")</f>
        <v/>
      </c>
      <c r="DG28" s="23" t="str">
        <f>+IF(AND(LEN($I28)&gt;5),IF(AND($J28&gt;AM$1,$J28&lt;=$AO$1),1,IF((COUNTIFS(INCAPACIDADES!$C$1:$C$51,$I28,INCAPACIDADES!AJ$1:AJ$51,AM$1))&gt;0,2,IF(VLOOKUP($C28,BD!$D$1:$F$501,3,0)&gt;AM$1,0,3))),"")</f>
        <v/>
      </c>
      <c r="DH28" s="23" t="str">
        <f>+IF(AND(LEN($I28)&gt;5),IF(AND($J28&gt;AN$1,$J28&lt;=$AO$1),1,IF((COUNTIFS(INCAPACIDADES!$C$1:$C$51,$I28,INCAPACIDADES!AK$1:AK$51,AN$1))&gt;0,2,IF(VLOOKUP($C28,BD!$D$1:$F$501,3,0)&gt;AN$1,0,3))),"")</f>
        <v/>
      </c>
      <c r="DI28" s="23" t="str">
        <f>+IF(AND(LEN($I28)&gt;5),IF(AND($J28&gt;AO$1,$J28&lt;=$AO$1),1,IF((COUNTIFS(INCAPACIDADES!$C$1:$C$51,$I28,INCAPACIDADES!AL$1:AL$51,AO$1))&gt;0,2,IF(VLOOKUP($C28,BD!$D$1:$F$501,3,0)&gt;AO$1,0,3))),"")</f>
        <v/>
      </c>
      <c r="DJ28" s="23" t="str">
        <f>+IF(LEN($I28)&gt;5,IF(ISERROR(VLOOKUP(N28,'CODIGO PAGO'!$B$2:$B$20,1,0)),1,IF(OR(AND(CH28=1,N28&lt;&gt;"N"),AND(CH28=3,N28&lt;&gt;"B"),AND(CH28=2,LEFT(TRIM(N28),1)&lt;&gt;"I")),1,IF(OR(AND(CH28=0,N28="N"),AND(CH28=0,N28="B"),AND(CH28=0,LEFT(TRIM(N28),1)="I")),1,0))),"")</f>
        <v/>
      </c>
      <c r="DK28" s="23" t="str">
        <f t="shared" si="34"/>
        <v/>
      </c>
      <c r="DL28" s="23" t="str">
        <f>+IF(LEN($I28)&gt;5,IF(ISERROR(VLOOKUP(P28,'CODIGO PAGO'!$B$2:$B$20,1,0)),1,IF(OR(AND(CJ28=1,P28&lt;&gt;"N"),AND(CJ28=3,P28&lt;&gt;"B"),AND(CJ28=2,LEFT(TRIM(P28),1)&lt;&gt;"I")),1,IF(OR(AND(CJ28=0,P28="N"),AND(CJ28=0,P28="B"),AND(CJ28=0,LEFT(TRIM(P28),1)="I")),1,0))),"")</f>
        <v/>
      </c>
      <c r="DM28" s="23" t="str">
        <f t="shared" si="35"/>
        <v/>
      </c>
      <c r="DN28" s="23" t="str">
        <f>+IF(LEN($I28)&gt;5,IF(ISERROR(VLOOKUP(R28,'CODIGO PAGO'!$B$2:$B$20,1,0)),1,IF(OR(AND(CL28=1,R28&lt;&gt;"N"),AND(CL28=3,R28&lt;&gt;"B"),AND(CL28=2,LEFT(TRIM(R28),1)&lt;&gt;"I")),1,IF(OR(AND(CL28=0,R28="N"),AND(CL28=0,R28="B"),AND(CL28=0,LEFT(TRIM(R28),1)="I")),1,0))),"")</f>
        <v/>
      </c>
      <c r="DO28" s="23" t="str">
        <f t="shared" si="36"/>
        <v/>
      </c>
      <c r="DP28" s="23" t="str">
        <f>+IF(LEN($I28)&gt;5,IF(ISERROR(VLOOKUP(T28,'CODIGO PAGO'!$B$2:$B$20,1,0)),1,IF(OR(AND(CN28=1,T28&lt;&gt;"N"),AND(CN28=3,T28&lt;&gt;"B"),AND(CN28=2,LEFT(TRIM(T28),1)&lt;&gt;"I")),1,IF(OR(AND(CN28=0,T28="N"),AND(CN28=0,T28="B"),AND(CN28=0,LEFT(TRIM(T28),1)="I")),1,0))),"")</f>
        <v/>
      </c>
      <c r="DQ28" s="23" t="str">
        <f t="shared" si="37"/>
        <v/>
      </c>
      <c r="DR28" s="23" t="str">
        <f>+IF(LEN($I28)&gt;5,IF(ISERROR(VLOOKUP(V28,'CODIGO PAGO'!$B$2:$B$20,1,0)),1,IF(OR(AND(CP28=1,V28&lt;&gt;"N"),AND(CP28=3,V28&lt;&gt;"B"),AND(CP28=2,LEFT(TRIM(V28),1)&lt;&gt;"I")),1,IF(OR(AND(CP28=0,V28="N"),AND(CP28=0,V28="B"),AND(CP28=0,LEFT(TRIM(V28),1)="I")),1,0))),"")</f>
        <v/>
      </c>
      <c r="DS28" s="23" t="str">
        <f t="shared" si="38"/>
        <v/>
      </c>
      <c r="DT28" s="23" t="str">
        <f>+IF(LEN($I28)&gt;5,IF(ISERROR(VLOOKUP(X28,'CODIGO PAGO'!$B$2:$B$20,1,0)),1,IF(OR(AND(CR28=1,X28&lt;&gt;"N"),AND(CR28=3,X28&lt;&gt;"B"),AND(CR28=2,LEFT(TRIM(X28),1)&lt;&gt;"I")),1,IF(OR(AND(CR28=0,X28="N"),AND(CR28=0,X28="B"),AND(CR28=0,LEFT(TRIM(X28),1)="I")),1,0))),"")</f>
        <v/>
      </c>
      <c r="DU28" s="23" t="str">
        <f t="shared" si="39"/>
        <v/>
      </c>
      <c r="DV28" s="23" t="str">
        <f>+IF(LEN($I28)&gt;5,IF(ISERROR(VLOOKUP(Z28,'CODIGO PAGO'!$B$2:$B$20,1,0)),1,IF(OR(AND(CT28=1,Z28&lt;&gt;"N"),AND(CT28=3,Z28&lt;&gt;"B"),AND(CT28=2,LEFT(TRIM(Z28),1)&lt;&gt;"I")),1,IF(OR(AND(CT28=0,Z28="N"),AND(CT28=0,Z28="B"),AND(CT28=0,LEFT(TRIM(Z28),1)="I")),1,0))),"")</f>
        <v/>
      </c>
      <c r="DW28" s="23" t="str">
        <f t="shared" si="40"/>
        <v/>
      </c>
      <c r="DX28" s="23" t="str">
        <f>+IF(LEN($I28)&gt;5,IF(ISERROR(VLOOKUP(AB28,'CODIGO PAGO'!$B$2:$B$20,1,0)),1,IF(OR(AND(CV28=1,AB28&lt;&gt;"N"),AND(CV28=3,AB28&lt;&gt;"B"),AND(CV28=2,LEFT(TRIM(AB28),1)&lt;&gt;"I")),1,IF(OR(AND(CV28=0,AB28="N"),AND(CV28=0,AB28="B"),AND(CV28=0,LEFT(TRIM(AB28),1)="I")),1,0))),"")</f>
        <v/>
      </c>
      <c r="DY28" s="23" t="str">
        <f t="shared" si="41"/>
        <v/>
      </c>
      <c r="DZ28" s="23" t="str">
        <f>+IF(LEN($I28)&gt;5,IF(ISERROR(VLOOKUP(AD28,'CODIGO PAGO'!$B$2:$B$20,1,0)),1,IF(OR(AND(CX28=1,AD28&lt;&gt;"N"),AND(CX28=3,AD28&lt;&gt;"B"),AND(CX28=2,LEFT(TRIM(AD28),1)&lt;&gt;"I")),1,IF(OR(AND(CX28=0,AD28="N"),AND(CX28=0,AD28="B"),AND(CX28=0,LEFT(TRIM(AD28),1)="I")),1,0))),"")</f>
        <v/>
      </c>
      <c r="EA28" s="23" t="str">
        <f t="shared" si="42"/>
        <v/>
      </c>
      <c r="EB28" s="23" t="str">
        <f>+IF(LEN($I28)&gt;5,IF(ISERROR(VLOOKUP(AF28,'CODIGO PAGO'!$B$2:$B$20,1,0)),1,IF(OR(AND(CZ28=1,AF28&lt;&gt;"N"),AND(CZ28=3,AF28&lt;&gt;"B"),AND(CZ28=2,LEFT(TRIM(AF28),1)&lt;&gt;"I")),1,IF(OR(AND(CZ28=0,AF28="N"),AND(CZ28=0,AF28="B"),AND(CZ28=0,LEFT(TRIM(AF28),1)="I")),1,0))),"")</f>
        <v/>
      </c>
      <c r="EC28" s="23" t="str">
        <f t="shared" si="43"/>
        <v/>
      </c>
      <c r="ED28" s="23" t="str">
        <f>+IF(LEN($I28)&gt;5,IF(ISERROR(VLOOKUP(AH28,'CODIGO PAGO'!$B$2:$B$20,1,0)),1,IF(OR(AND(DB28=1,AH28&lt;&gt;"N"),AND(DB28=3,AH28&lt;&gt;"B"),AND(DB28=2,LEFT(TRIM(AH28),1)&lt;&gt;"I")),1,IF(OR(AND(DB28=0,AH28="N"),AND(DB28=0,AH28="B"),AND(DB28=0,LEFT(TRIM(AH28),1)="I")),1,0))),"")</f>
        <v/>
      </c>
      <c r="EE28" s="23" t="str">
        <f t="shared" si="44"/>
        <v/>
      </c>
      <c r="EF28" s="23" t="str">
        <f>+IF(LEN($I28)&gt;5,IF(ISERROR(VLOOKUP(AJ28,'CODIGO PAGO'!$B$2:$B$20,1,0)),1,IF(OR(AND(DD28=1,AJ28&lt;&gt;"N"),AND(DD28=3,AJ28&lt;&gt;"B"),AND(DD28=2,LEFT(TRIM(AJ28),1)&lt;&gt;"I")),1,IF(OR(AND(DD28=0,AJ28="N"),AND(DD28=0,AJ28="B"),AND(DD28=0,LEFT(TRIM(AJ28),1)="I")),1,0))),"")</f>
        <v/>
      </c>
      <c r="EG28" s="23" t="str">
        <f t="shared" si="45"/>
        <v/>
      </c>
      <c r="EH28" s="23" t="str">
        <f>+IF(LEN($I28)&gt;5,IF(ISERROR(VLOOKUP(AL28,'CODIGO PAGO'!$B$2:$B$20,1,0)),1,IF(OR(AND(DF28=1,AL28&lt;&gt;"N"),AND(DF28=3,AL28&lt;&gt;"B"),AND(DF28=2,LEFT(TRIM(AL28),1)&lt;&gt;"I")),1,IF(OR(AND(DF28=0,AL28="N"),AND(DF28=0,AL28="B"),AND(DF28=0,LEFT(TRIM(AL28),1)="I")),1,0))),"")</f>
        <v/>
      </c>
      <c r="EI28" s="23" t="str">
        <f t="shared" si="46"/>
        <v/>
      </c>
      <c r="EJ28" s="23" t="str">
        <f>+IF(LEN($I28)&gt;5,IF(ISERROR(VLOOKUP(AN28,'CODIGO PAGO'!$B$2:$B$20,1,0)),1,IF(OR(AND(DH28=1,AN28&lt;&gt;"N"),AND(DH28=3,AN28&lt;&gt;"B"),AND(DH28=2,LEFT(TRIM(AN28),1)&lt;&gt;"I")),1,IF(OR(AND(DH28=0,AN28="N"),AND(DH28=0,AN28="B"),AND(DH28=0,LEFT(TRIM(AN28),1)="I")),1,0))),"")</f>
        <v/>
      </c>
      <c r="EK28" s="23" t="str">
        <f t="shared" si="47"/>
        <v/>
      </c>
      <c r="EL28" s="24" t="str">
        <f t="shared" si="48"/>
        <v/>
      </c>
    </row>
    <row r="29" spans="1:142" s="25" customFormat="1">
      <c r="A29" s="15" t="str">
        <f t="shared" si="14"/>
        <v/>
      </c>
      <c r="B29" s="1" t="str">
        <f>+IF(LEN(I29)&gt;5,'CODIGO PAGO'!$B$28,"")</f>
        <v/>
      </c>
      <c r="C29" s="1" t="str">
        <f>+IF(LEN($I29)&gt;5,BD!D29,"")</f>
        <v/>
      </c>
      <c r="D29" s="168" t="str">
        <f>+IF(LEN($I29)&gt;5,BD!A29,"")</f>
        <v/>
      </c>
      <c r="E29" s="1" t="str">
        <f>+IF(LEN($I29)&gt;5,BD!B29,"")</f>
        <v/>
      </c>
      <c r="F29" s="1" t="str">
        <f>+IF(LEN($I29)&gt;5,BD!C29,"")</f>
        <v/>
      </c>
      <c r="G29" s="141"/>
      <c r="H29" s="141"/>
      <c r="I29" s="1" t="str">
        <f>+IF(LEN(BD!G29)&gt;5,BD!G29,"")</f>
        <v/>
      </c>
      <c r="J29" s="167" t="str">
        <f>+IF(LEN($I29)&gt;5,BD!E29,"")</f>
        <v/>
      </c>
      <c r="K29" s="6" t="str">
        <f t="shared" si="15"/>
        <v/>
      </c>
      <c r="L29" s="87" t="str">
        <f>+IF(LEN($I29)&gt;5,BD!H29,"")</f>
        <v/>
      </c>
      <c r="M29" s="40" t="str">
        <f t="shared" si="16"/>
        <v/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4" t="str">
        <f t="shared" si="17"/>
        <v/>
      </c>
      <c r="AQ29" s="5" t="str">
        <f t="shared" si="18"/>
        <v/>
      </c>
      <c r="AR29" s="91" t="str">
        <f t="shared" si="19"/>
        <v/>
      </c>
      <c r="AS29" s="5" t="str">
        <f t="shared" si="20"/>
        <v/>
      </c>
      <c r="AT29" s="91" t="str">
        <f t="shared" si="21"/>
        <v/>
      </c>
      <c r="AU29" s="4" t="str">
        <f t="shared" si="22"/>
        <v/>
      </c>
      <c r="AV29" s="4" t="str">
        <f t="shared" si="23"/>
        <v/>
      </c>
      <c r="AW29" s="4" t="str">
        <f t="shared" si="24"/>
        <v/>
      </c>
      <c r="AX29" s="4" t="str">
        <f t="shared" si="25"/>
        <v/>
      </c>
      <c r="AY29" s="88" t="str">
        <f t="shared" si="26"/>
        <v/>
      </c>
      <c r="AZ29" s="17" t="str">
        <f t="shared" si="27"/>
        <v/>
      </c>
      <c r="BA29" s="18" t="str">
        <f t="shared" si="28"/>
        <v/>
      </c>
      <c r="BB29" s="19" t="str">
        <f>+IF(LEN(I29)&gt;5,IF(INT(RIGHT(B29,1))=9,0.5*L29*AY29,INT(MID(B29,5,LEN(B29)-4))*L29)+IFERROR(VLOOKUP(I29,AJUSTES!$A$1:$I$50,9,0),0),"")</f>
        <v/>
      </c>
      <c r="BC29" s="12"/>
      <c r="BD29" s="19" t="str">
        <f t="shared" si="29"/>
        <v/>
      </c>
      <c r="BE29" s="18" t="str">
        <f t="shared" si="30"/>
        <v/>
      </c>
      <c r="BF29" s="139" t="str">
        <f t="shared" si="31"/>
        <v/>
      </c>
      <c r="BG29" s="114"/>
      <c r="BH29" s="18" t="str">
        <f t="shared" si="32"/>
        <v/>
      </c>
      <c r="BI29" s="13"/>
      <c r="BJ29" s="12"/>
      <c r="BK29" s="12"/>
      <c r="BL29" s="145"/>
      <c r="BM29" s="12"/>
      <c r="BN29" s="12"/>
      <c r="BO29" s="12"/>
      <c r="BP29" s="12"/>
      <c r="BQ29" s="12"/>
      <c r="BR29" s="12"/>
      <c r="BS29" s="146"/>
      <c r="BT29" s="14"/>
      <c r="BU29" s="12"/>
      <c r="BV29" s="12"/>
      <c r="BW29" s="12"/>
      <c r="BX29" s="12"/>
      <c r="BY29" s="12"/>
      <c r="BZ29" s="144"/>
      <c r="CA29" s="107" t="str">
        <f>+IF(LEN($I29)&gt;5,IF(BD!F29="N/A","",BD!F29),"")</f>
        <v/>
      </c>
      <c r="CB29" s="21"/>
      <c r="CC29" s="147"/>
      <c r="CD29" s="148"/>
      <c r="CE29" s="8" t="str">
        <f>+IF(LEN(I29)&gt;5,BD!M29,"")</f>
        <v/>
      </c>
      <c r="CF29" s="16" t="str">
        <f>+IF(LEN(I29)&gt;5,BD!N29,"")</f>
        <v/>
      </c>
      <c r="CG29" s="3" t="str">
        <f t="shared" si="33"/>
        <v/>
      </c>
      <c r="CH29" s="23" t="str">
        <f>+IF(AND(LEN($I29)&gt;5),IF(AND($J29&gt;N$1,$J29&lt;=$AO$1),1,IF((COUNTIFS(INCAPACIDADES!$C$1:$C$51,$I29,INCAPACIDADES!K$1:K$51,N$1))&gt;0,2,IF(VLOOKUP($C29,BD!$D$1:$F$501,3,0)&gt;N$1,0,3))),"")</f>
        <v/>
      </c>
      <c r="CI29" s="23" t="str">
        <f>+IF(AND(LEN($I29)&gt;5),IF(AND($J29&gt;O$1,$J29&lt;=$AO$1),1,IF((COUNTIFS(INCAPACIDADES!$C$1:$C$51,$I29,INCAPACIDADES!L$1:L$51,O$1))&gt;0,2,IF(VLOOKUP($C29,BD!$D$1:$F$501,3,0)&gt;O$1,0,3))),"")</f>
        <v/>
      </c>
      <c r="CJ29" s="23" t="str">
        <f>+IF(AND(LEN($I29)&gt;5),IF(AND($J29&gt;P$1,$J29&lt;=$AO$1),1,IF((COUNTIFS(INCAPACIDADES!$C$1:$C$51,$I29,INCAPACIDADES!M$1:M$51,P$1))&gt;0,2,IF(VLOOKUP($C29,BD!$D$1:$F$501,3,0)&gt;P$1,0,3))),"")</f>
        <v/>
      </c>
      <c r="CK29" s="23" t="str">
        <f>+IF(AND(LEN($I29)&gt;5),IF(AND($J29&gt;Q$1,$J29&lt;=$AO$1),1,IF((COUNTIFS(INCAPACIDADES!$C$1:$C$51,$I29,INCAPACIDADES!N$1:N$51,Q$1))&gt;0,2,IF(VLOOKUP($C29,BD!$D$1:$F$501,3,0)&gt;Q$1,0,3))),"")</f>
        <v/>
      </c>
      <c r="CL29" s="23" t="str">
        <f>+IF(AND(LEN($I29)&gt;5),IF(AND($J29&gt;R$1,$J29&lt;=$AO$1),1,IF((COUNTIFS(INCAPACIDADES!$C$1:$C$51,$I29,INCAPACIDADES!O$1:O$51,R$1))&gt;0,2,IF(VLOOKUP($C29,BD!$D$1:$F$501,3,0)&gt;R$1,0,3))),"")</f>
        <v/>
      </c>
      <c r="CM29" s="23" t="str">
        <f>+IF(AND(LEN($I29)&gt;5),IF(AND($J29&gt;S$1,$J29&lt;=$AO$1),1,IF((COUNTIFS(INCAPACIDADES!$C$1:$C$51,$I29,INCAPACIDADES!P$1:P$51,S$1))&gt;0,2,IF(VLOOKUP($C29,BD!$D$1:$F$501,3,0)&gt;S$1,0,3))),"")</f>
        <v/>
      </c>
      <c r="CN29" s="23" t="str">
        <f>+IF(AND(LEN($I29)&gt;5),IF(AND($J29&gt;T$1,$J29&lt;=$AO$1),1,IF((COUNTIFS(INCAPACIDADES!$C$1:$C$51,$I29,INCAPACIDADES!Q$1:Q$51,T$1))&gt;0,2,IF(VLOOKUP($C29,BD!$D$1:$F$501,3,0)&gt;T$1,0,3))),"")</f>
        <v/>
      </c>
      <c r="CO29" s="23" t="str">
        <f>+IF(AND(LEN($I29)&gt;5),IF(AND($J29&gt;U$1,$J29&lt;=$AO$1),1,IF((COUNTIFS(INCAPACIDADES!$C$1:$C$51,$I29,INCAPACIDADES!R$1:R$51,U$1))&gt;0,2,IF(VLOOKUP($C29,BD!$D$1:$F$501,3,0)&gt;U$1,0,3))),"")</f>
        <v/>
      </c>
      <c r="CP29" s="23" t="str">
        <f>+IF(AND(LEN($I29)&gt;5),IF(AND($J29&gt;V$1,$J29&lt;=$AO$1),1,IF((COUNTIFS(INCAPACIDADES!$C$1:$C$51,$I29,INCAPACIDADES!S$1:S$51,V$1))&gt;0,2,IF(VLOOKUP($C29,BD!$D$1:$F$501,3,0)&gt;V$1,0,3))),"")</f>
        <v/>
      </c>
      <c r="CQ29" s="23" t="str">
        <f>+IF(AND(LEN($I29)&gt;5),IF(AND($J29&gt;W$1,$J29&lt;=$AO$1),1,IF((COUNTIFS(INCAPACIDADES!$C$1:$C$51,$I29,INCAPACIDADES!T$1:T$51,W$1))&gt;0,2,IF(VLOOKUP($C29,BD!$D$1:$F$501,3,0)&gt;W$1,0,3))),"")</f>
        <v/>
      </c>
      <c r="CR29" s="23" t="str">
        <f>+IF(AND(LEN($I29)&gt;5),IF(AND($J29&gt;X$1,$J29&lt;=$AO$1),1,IF((COUNTIFS(INCAPACIDADES!$C$1:$C$51,$I29,INCAPACIDADES!U$1:U$51,X$1))&gt;0,2,IF(VLOOKUP($C29,BD!$D$1:$F$501,3,0)&gt;X$1,0,3))),"")</f>
        <v/>
      </c>
      <c r="CS29" s="23" t="str">
        <f>+IF(AND(LEN($I29)&gt;5),IF(AND($J29&gt;Y$1,$J29&lt;=$AO$1),1,IF((COUNTIFS(INCAPACIDADES!$C$1:$C$51,$I29,INCAPACIDADES!V$1:V$51,Y$1))&gt;0,2,IF(VLOOKUP($C29,BD!$D$1:$F$501,3,0)&gt;Y$1,0,3))),"")</f>
        <v/>
      </c>
      <c r="CT29" s="23" t="str">
        <f>+IF(AND(LEN($I29)&gt;5),IF(AND($J29&gt;Z$1,$J29&lt;=$AO$1),1,IF((COUNTIFS(INCAPACIDADES!$C$1:$C$51,$I29,INCAPACIDADES!W$1:W$51,Z$1))&gt;0,2,IF(VLOOKUP($C29,BD!$D$1:$F$501,3,0)&gt;Z$1,0,3))),"")</f>
        <v/>
      </c>
      <c r="CU29" s="23" t="str">
        <f>+IF(AND(LEN($I29)&gt;5),IF(AND($J29&gt;AA$1,$J29&lt;=$AO$1),1,IF((COUNTIFS(INCAPACIDADES!$C$1:$C$51,$I29,INCAPACIDADES!X$1:X$51,AA$1))&gt;0,2,IF(VLOOKUP($C29,BD!$D$1:$F$501,3,0)&gt;AA$1,0,3))),"")</f>
        <v/>
      </c>
      <c r="CV29" s="23" t="str">
        <f>+IF(AND(LEN($I29)&gt;5),IF(AND($J29&gt;AB$1,$J29&lt;=$AO$1),1,IF((COUNTIFS(INCAPACIDADES!$C$1:$C$51,$I29,INCAPACIDADES!Y$1:Y$51,AB$1))&gt;0,2,IF(VLOOKUP($C29,BD!$D$1:$F$501,3,0)&gt;AB$1,0,3))),"")</f>
        <v/>
      </c>
      <c r="CW29" s="23" t="str">
        <f>+IF(AND(LEN($I29)&gt;5),IF(AND($J29&gt;AC$1,$J29&lt;=$AO$1),1,IF((COUNTIFS(INCAPACIDADES!$C$1:$C$51,$I29,INCAPACIDADES!Z$1:Z$51,AC$1))&gt;0,2,IF(VLOOKUP($C29,BD!$D$1:$F$501,3,0)&gt;AC$1,0,3))),"")</f>
        <v/>
      </c>
      <c r="CX29" s="23" t="str">
        <f>+IF(AND(LEN($I29)&gt;5),IF(AND($J29&gt;AD$1,$J29&lt;=$AO$1),1,IF((COUNTIFS(INCAPACIDADES!$C$1:$C$51,$I29,INCAPACIDADES!AA$1:AA$51,AD$1))&gt;0,2,IF(VLOOKUP($C29,BD!$D$1:$F$501,3,0)&gt;AD$1,0,3))),"")</f>
        <v/>
      </c>
      <c r="CY29" s="23" t="str">
        <f>+IF(AND(LEN($I29)&gt;5),IF(AND($J29&gt;AE$1,$J29&lt;=$AO$1),1,IF((COUNTIFS(INCAPACIDADES!$C$1:$C$51,$I29,INCAPACIDADES!AB$1:AB$51,AE$1))&gt;0,2,IF(VLOOKUP($C29,BD!$D$1:$F$501,3,0)&gt;AE$1,0,3))),"")</f>
        <v/>
      </c>
      <c r="CZ29" s="23" t="str">
        <f>+IF(AND(LEN($I29)&gt;5),IF(AND($J29&gt;AF$1,$J29&lt;=$AO$1),1,IF((COUNTIFS(INCAPACIDADES!$C$1:$C$51,$I29,INCAPACIDADES!AC$1:AC$51,AF$1))&gt;0,2,IF(VLOOKUP($C29,BD!$D$1:$F$501,3,0)&gt;AF$1,0,3))),"")</f>
        <v/>
      </c>
      <c r="DA29" s="23" t="str">
        <f>+IF(AND(LEN($I29)&gt;5),IF(AND($J29&gt;AG$1,$J29&lt;=$AO$1),1,IF((COUNTIFS(INCAPACIDADES!$C$1:$C$51,$I29,INCAPACIDADES!AD$1:AD$51,AG$1))&gt;0,2,IF(VLOOKUP($C29,BD!$D$1:$F$501,3,0)&gt;AG$1,0,3))),"")</f>
        <v/>
      </c>
      <c r="DB29" s="23" t="str">
        <f>+IF(AND(LEN($I29)&gt;5),IF(AND($J29&gt;AH$1,$J29&lt;=$AO$1),1,IF((COUNTIFS(INCAPACIDADES!$C$1:$C$51,$I29,INCAPACIDADES!AE$1:AE$51,AH$1))&gt;0,2,IF(VLOOKUP($C29,BD!$D$1:$F$501,3,0)&gt;AH$1,0,3))),"")</f>
        <v/>
      </c>
      <c r="DC29" s="23" t="str">
        <f>+IF(AND(LEN($I29)&gt;5),IF(AND($J29&gt;AI$1,$J29&lt;=$AO$1),1,IF((COUNTIFS(INCAPACIDADES!$C$1:$C$51,$I29,INCAPACIDADES!AF$1:AF$51,AI$1))&gt;0,2,IF(VLOOKUP($C29,BD!$D$1:$F$501,3,0)&gt;AI$1,0,3))),"")</f>
        <v/>
      </c>
      <c r="DD29" s="23" t="str">
        <f>+IF(AND(LEN($I29)&gt;5),IF(AND($J29&gt;AJ$1,$J29&lt;=$AO$1),1,IF((COUNTIFS(INCAPACIDADES!$C$1:$C$51,$I29,INCAPACIDADES!AG$1:AG$51,AJ$1))&gt;0,2,IF(VLOOKUP($C29,BD!$D$1:$F$501,3,0)&gt;AJ$1,0,3))),"")</f>
        <v/>
      </c>
      <c r="DE29" s="23" t="str">
        <f>+IF(AND(LEN($I29)&gt;5),IF(AND($J29&gt;AK$1,$J29&lt;=$AO$1),1,IF((COUNTIFS(INCAPACIDADES!$C$1:$C$51,$I29,INCAPACIDADES!AH$1:AH$51,AK$1))&gt;0,2,IF(VLOOKUP($C29,BD!$D$1:$F$501,3,0)&gt;AK$1,0,3))),"")</f>
        <v/>
      </c>
      <c r="DF29" s="23" t="str">
        <f>+IF(AND(LEN($I29)&gt;5),IF(AND($J29&gt;AL$1,$J29&lt;=$AO$1),1,IF((COUNTIFS(INCAPACIDADES!$C$1:$C$51,$I29,INCAPACIDADES!AI$1:AI$51,AL$1))&gt;0,2,IF(VLOOKUP($C29,BD!$D$1:$F$501,3,0)&gt;AL$1,0,3))),"")</f>
        <v/>
      </c>
      <c r="DG29" s="23" t="str">
        <f>+IF(AND(LEN($I29)&gt;5),IF(AND($J29&gt;AM$1,$J29&lt;=$AO$1),1,IF((COUNTIFS(INCAPACIDADES!$C$1:$C$51,$I29,INCAPACIDADES!AJ$1:AJ$51,AM$1))&gt;0,2,IF(VLOOKUP($C29,BD!$D$1:$F$501,3,0)&gt;AM$1,0,3))),"")</f>
        <v/>
      </c>
      <c r="DH29" s="23" t="str">
        <f>+IF(AND(LEN($I29)&gt;5),IF(AND($J29&gt;AN$1,$J29&lt;=$AO$1),1,IF((COUNTIFS(INCAPACIDADES!$C$1:$C$51,$I29,INCAPACIDADES!AK$1:AK$51,AN$1))&gt;0,2,IF(VLOOKUP($C29,BD!$D$1:$F$501,3,0)&gt;AN$1,0,3))),"")</f>
        <v/>
      </c>
      <c r="DI29" s="23" t="str">
        <f>+IF(AND(LEN($I29)&gt;5),IF(AND($J29&gt;AO$1,$J29&lt;=$AO$1),1,IF((COUNTIFS(INCAPACIDADES!$C$1:$C$51,$I29,INCAPACIDADES!AL$1:AL$51,AO$1))&gt;0,2,IF(VLOOKUP($C29,BD!$D$1:$F$501,3,0)&gt;AO$1,0,3))),"")</f>
        <v/>
      </c>
      <c r="DJ29" s="23" t="str">
        <f>+IF(LEN($I29)&gt;5,IF(ISERROR(VLOOKUP(N29,'CODIGO PAGO'!$B$2:$B$20,1,0)),1,IF(OR(AND(CH29=1,N29&lt;&gt;"N"),AND(CH29=3,N29&lt;&gt;"B"),AND(CH29=2,LEFT(TRIM(N29),1)&lt;&gt;"I")),1,IF(OR(AND(CH29=0,N29="N"),AND(CH29=0,N29="B"),AND(CH29=0,LEFT(TRIM(N29),1)="I")),1,0))),"")</f>
        <v/>
      </c>
      <c r="DK29" s="23" t="str">
        <f t="shared" si="34"/>
        <v/>
      </c>
      <c r="DL29" s="23" t="str">
        <f>+IF(LEN($I29)&gt;5,IF(ISERROR(VLOOKUP(P29,'CODIGO PAGO'!$B$2:$B$20,1,0)),1,IF(OR(AND(CJ29=1,P29&lt;&gt;"N"),AND(CJ29=3,P29&lt;&gt;"B"),AND(CJ29=2,LEFT(TRIM(P29),1)&lt;&gt;"I")),1,IF(OR(AND(CJ29=0,P29="N"),AND(CJ29=0,P29="B"),AND(CJ29=0,LEFT(TRIM(P29),1)="I")),1,0))),"")</f>
        <v/>
      </c>
      <c r="DM29" s="23" t="str">
        <f t="shared" si="35"/>
        <v/>
      </c>
      <c r="DN29" s="23" t="str">
        <f>+IF(LEN($I29)&gt;5,IF(ISERROR(VLOOKUP(R29,'CODIGO PAGO'!$B$2:$B$20,1,0)),1,IF(OR(AND(CL29=1,R29&lt;&gt;"N"),AND(CL29=3,R29&lt;&gt;"B"),AND(CL29=2,LEFT(TRIM(R29),1)&lt;&gt;"I")),1,IF(OR(AND(CL29=0,R29="N"),AND(CL29=0,R29="B"),AND(CL29=0,LEFT(TRIM(R29),1)="I")),1,0))),"")</f>
        <v/>
      </c>
      <c r="DO29" s="23" t="str">
        <f t="shared" si="36"/>
        <v/>
      </c>
      <c r="DP29" s="23" t="str">
        <f>+IF(LEN($I29)&gt;5,IF(ISERROR(VLOOKUP(T29,'CODIGO PAGO'!$B$2:$B$20,1,0)),1,IF(OR(AND(CN29=1,T29&lt;&gt;"N"),AND(CN29=3,T29&lt;&gt;"B"),AND(CN29=2,LEFT(TRIM(T29),1)&lt;&gt;"I")),1,IF(OR(AND(CN29=0,T29="N"),AND(CN29=0,T29="B"),AND(CN29=0,LEFT(TRIM(T29),1)="I")),1,0))),"")</f>
        <v/>
      </c>
      <c r="DQ29" s="23" t="str">
        <f t="shared" si="37"/>
        <v/>
      </c>
      <c r="DR29" s="23" t="str">
        <f>+IF(LEN($I29)&gt;5,IF(ISERROR(VLOOKUP(V29,'CODIGO PAGO'!$B$2:$B$20,1,0)),1,IF(OR(AND(CP29=1,V29&lt;&gt;"N"),AND(CP29=3,V29&lt;&gt;"B"),AND(CP29=2,LEFT(TRIM(V29),1)&lt;&gt;"I")),1,IF(OR(AND(CP29=0,V29="N"),AND(CP29=0,V29="B"),AND(CP29=0,LEFT(TRIM(V29),1)="I")),1,0))),"")</f>
        <v/>
      </c>
      <c r="DS29" s="23" t="str">
        <f t="shared" si="38"/>
        <v/>
      </c>
      <c r="DT29" s="23" t="str">
        <f>+IF(LEN($I29)&gt;5,IF(ISERROR(VLOOKUP(X29,'CODIGO PAGO'!$B$2:$B$20,1,0)),1,IF(OR(AND(CR29=1,X29&lt;&gt;"N"),AND(CR29=3,X29&lt;&gt;"B"),AND(CR29=2,LEFT(TRIM(X29),1)&lt;&gt;"I")),1,IF(OR(AND(CR29=0,X29="N"),AND(CR29=0,X29="B"),AND(CR29=0,LEFT(TRIM(X29),1)="I")),1,0))),"")</f>
        <v/>
      </c>
      <c r="DU29" s="23" t="str">
        <f t="shared" si="39"/>
        <v/>
      </c>
      <c r="DV29" s="23" t="str">
        <f>+IF(LEN($I29)&gt;5,IF(ISERROR(VLOOKUP(Z29,'CODIGO PAGO'!$B$2:$B$20,1,0)),1,IF(OR(AND(CT29=1,Z29&lt;&gt;"N"),AND(CT29=3,Z29&lt;&gt;"B"),AND(CT29=2,LEFT(TRIM(Z29),1)&lt;&gt;"I")),1,IF(OR(AND(CT29=0,Z29="N"),AND(CT29=0,Z29="B"),AND(CT29=0,LEFT(TRIM(Z29),1)="I")),1,0))),"")</f>
        <v/>
      </c>
      <c r="DW29" s="23" t="str">
        <f t="shared" si="40"/>
        <v/>
      </c>
      <c r="DX29" s="23" t="str">
        <f>+IF(LEN($I29)&gt;5,IF(ISERROR(VLOOKUP(AB29,'CODIGO PAGO'!$B$2:$B$20,1,0)),1,IF(OR(AND(CV29=1,AB29&lt;&gt;"N"),AND(CV29=3,AB29&lt;&gt;"B"),AND(CV29=2,LEFT(TRIM(AB29),1)&lt;&gt;"I")),1,IF(OR(AND(CV29=0,AB29="N"),AND(CV29=0,AB29="B"),AND(CV29=0,LEFT(TRIM(AB29),1)="I")),1,0))),"")</f>
        <v/>
      </c>
      <c r="DY29" s="23" t="str">
        <f t="shared" si="41"/>
        <v/>
      </c>
      <c r="DZ29" s="23" t="str">
        <f>+IF(LEN($I29)&gt;5,IF(ISERROR(VLOOKUP(AD29,'CODIGO PAGO'!$B$2:$B$20,1,0)),1,IF(OR(AND(CX29=1,AD29&lt;&gt;"N"),AND(CX29=3,AD29&lt;&gt;"B"),AND(CX29=2,LEFT(TRIM(AD29),1)&lt;&gt;"I")),1,IF(OR(AND(CX29=0,AD29="N"),AND(CX29=0,AD29="B"),AND(CX29=0,LEFT(TRIM(AD29),1)="I")),1,0))),"")</f>
        <v/>
      </c>
      <c r="EA29" s="23" t="str">
        <f t="shared" si="42"/>
        <v/>
      </c>
      <c r="EB29" s="23" t="str">
        <f>+IF(LEN($I29)&gt;5,IF(ISERROR(VLOOKUP(AF29,'CODIGO PAGO'!$B$2:$B$20,1,0)),1,IF(OR(AND(CZ29=1,AF29&lt;&gt;"N"),AND(CZ29=3,AF29&lt;&gt;"B"),AND(CZ29=2,LEFT(TRIM(AF29),1)&lt;&gt;"I")),1,IF(OR(AND(CZ29=0,AF29="N"),AND(CZ29=0,AF29="B"),AND(CZ29=0,LEFT(TRIM(AF29),1)="I")),1,0))),"")</f>
        <v/>
      </c>
      <c r="EC29" s="23" t="str">
        <f t="shared" si="43"/>
        <v/>
      </c>
      <c r="ED29" s="23" t="str">
        <f>+IF(LEN($I29)&gt;5,IF(ISERROR(VLOOKUP(AH29,'CODIGO PAGO'!$B$2:$B$20,1,0)),1,IF(OR(AND(DB29=1,AH29&lt;&gt;"N"),AND(DB29=3,AH29&lt;&gt;"B"),AND(DB29=2,LEFT(TRIM(AH29),1)&lt;&gt;"I")),1,IF(OR(AND(DB29=0,AH29="N"),AND(DB29=0,AH29="B"),AND(DB29=0,LEFT(TRIM(AH29),1)="I")),1,0))),"")</f>
        <v/>
      </c>
      <c r="EE29" s="23" t="str">
        <f t="shared" si="44"/>
        <v/>
      </c>
      <c r="EF29" s="23" t="str">
        <f>+IF(LEN($I29)&gt;5,IF(ISERROR(VLOOKUP(AJ29,'CODIGO PAGO'!$B$2:$B$20,1,0)),1,IF(OR(AND(DD29=1,AJ29&lt;&gt;"N"),AND(DD29=3,AJ29&lt;&gt;"B"),AND(DD29=2,LEFT(TRIM(AJ29),1)&lt;&gt;"I")),1,IF(OR(AND(DD29=0,AJ29="N"),AND(DD29=0,AJ29="B"),AND(DD29=0,LEFT(TRIM(AJ29),1)="I")),1,0))),"")</f>
        <v/>
      </c>
      <c r="EG29" s="23" t="str">
        <f t="shared" si="45"/>
        <v/>
      </c>
      <c r="EH29" s="23" t="str">
        <f>+IF(LEN($I29)&gt;5,IF(ISERROR(VLOOKUP(AL29,'CODIGO PAGO'!$B$2:$B$20,1,0)),1,IF(OR(AND(DF29=1,AL29&lt;&gt;"N"),AND(DF29=3,AL29&lt;&gt;"B"),AND(DF29=2,LEFT(TRIM(AL29),1)&lt;&gt;"I")),1,IF(OR(AND(DF29=0,AL29="N"),AND(DF29=0,AL29="B"),AND(DF29=0,LEFT(TRIM(AL29),1)="I")),1,0))),"")</f>
        <v/>
      </c>
      <c r="EI29" s="23" t="str">
        <f t="shared" si="46"/>
        <v/>
      </c>
      <c r="EJ29" s="23" t="str">
        <f>+IF(LEN($I29)&gt;5,IF(ISERROR(VLOOKUP(AN29,'CODIGO PAGO'!$B$2:$B$20,1,0)),1,IF(OR(AND(DH29=1,AN29&lt;&gt;"N"),AND(DH29=3,AN29&lt;&gt;"B"),AND(DH29=2,LEFT(TRIM(AN29),1)&lt;&gt;"I")),1,IF(OR(AND(DH29=0,AN29="N"),AND(DH29=0,AN29="B"),AND(DH29=0,LEFT(TRIM(AN29),1)="I")),1,0))),"")</f>
        <v/>
      </c>
      <c r="EK29" s="23" t="str">
        <f t="shared" si="47"/>
        <v/>
      </c>
      <c r="EL29" s="24" t="str">
        <f t="shared" si="48"/>
        <v/>
      </c>
    </row>
    <row r="30" spans="1:142" s="25" customFormat="1">
      <c r="A30" s="15" t="str">
        <f t="shared" si="14"/>
        <v/>
      </c>
      <c r="B30" s="1" t="str">
        <f>+IF(LEN(I30)&gt;5,'CODIGO PAGO'!$B$28,"")</f>
        <v/>
      </c>
      <c r="C30" s="1" t="str">
        <f>+IF(LEN($I30)&gt;5,BD!D30,"")</f>
        <v/>
      </c>
      <c r="D30" s="168" t="str">
        <f>+IF(LEN($I30)&gt;5,BD!A30,"")</f>
        <v/>
      </c>
      <c r="E30" s="1" t="str">
        <f>+IF(LEN($I30)&gt;5,BD!B30,"")</f>
        <v/>
      </c>
      <c r="F30" s="1" t="str">
        <f>+IF(LEN($I30)&gt;5,BD!C30,"")</f>
        <v/>
      </c>
      <c r="G30" s="141"/>
      <c r="H30" s="141"/>
      <c r="I30" s="1" t="str">
        <f>+IF(LEN(BD!G30)&gt;5,BD!G30,"")</f>
        <v/>
      </c>
      <c r="J30" s="167" t="str">
        <f>+IF(LEN($I30)&gt;5,BD!E30,"")</f>
        <v/>
      </c>
      <c r="K30" s="6" t="str">
        <f t="shared" si="15"/>
        <v/>
      </c>
      <c r="L30" s="87" t="str">
        <f>+IF(LEN($I30)&gt;5,BD!H30,"")</f>
        <v/>
      </c>
      <c r="M30" s="40" t="str">
        <f t="shared" si="16"/>
        <v/>
      </c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4" t="str">
        <f t="shared" si="17"/>
        <v/>
      </c>
      <c r="AQ30" s="5" t="str">
        <f t="shared" si="18"/>
        <v/>
      </c>
      <c r="AR30" s="91" t="str">
        <f t="shared" si="19"/>
        <v/>
      </c>
      <c r="AS30" s="5" t="str">
        <f t="shared" si="20"/>
        <v/>
      </c>
      <c r="AT30" s="91" t="str">
        <f t="shared" si="21"/>
        <v/>
      </c>
      <c r="AU30" s="4" t="str">
        <f t="shared" si="22"/>
        <v/>
      </c>
      <c r="AV30" s="4" t="str">
        <f t="shared" si="23"/>
        <v/>
      </c>
      <c r="AW30" s="4" t="str">
        <f t="shared" si="24"/>
        <v/>
      </c>
      <c r="AX30" s="4" t="str">
        <f t="shared" si="25"/>
        <v/>
      </c>
      <c r="AY30" s="88" t="str">
        <f t="shared" si="26"/>
        <v/>
      </c>
      <c r="AZ30" s="17" t="str">
        <f t="shared" si="27"/>
        <v/>
      </c>
      <c r="BA30" s="18" t="str">
        <f t="shared" si="28"/>
        <v/>
      </c>
      <c r="BB30" s="19" t="str">
        <f>+IF(LEN(I30)&gt;5,IF(INT(RIGHT(B30,1))=9,0.5*L30*AY30,INT(MID(B30,5,LEN(B30)-4))*L30)+IFERROR(VLOOKUP(I30,AJUSTES!$A$1:$I$50,9,0),0),"")</f>
        <v/>
      </c>
      <c r="BC30" s="12"/>
      <c r="BD30" s="19" t="str">
        <f t="shared" si="29"/>
        <v/>
      </c>
      <c r="BE30" s="18" t="str">
        <f t="shared" si="30"/>
        <v/>
      </c>
      <c r="BF30" s="139" t="str">
        <f t="shared" si="31"/>
        <v/>
      </c>
      <c r="BG30" s="114"/>
      <c r="BH30" s="18" t="str">
        <f t="shared" si="32"/>
        <v/>
      </c>
      <c r="BI30" s="13"/>
      <c r="BJ30" s="12"/>
      <c r="BK30" s="12"/>
      <c r="BL30" s="145"/>
      <c r="BM30" s="12"/>
      <c r="BN30" s="12"/>
      <c r="BO30" s="12"/>
      <c r="BP30" s="12"/>
      <c r="BQ30" s="12"/>
      <c r="BR30" s="12"/>
      <c r="BS30" s="146"/>
      <c r="BT30" s="14"/>
      <c r="BU30" s="12"/>
      <c r="BV30" s="12"/>
      <c r="BW30" s="12"/>
      <c r="BX30" s="12"/>
      <c r="BY30" s="12"/>
      <c r="BZ30" s="144"/>
      <c r="CA30" s="107" t="str">
        <f>+IF(LEN($I30)&gt;5,IF(BD!F30="N/A","",BD!F30),"")</f>
        <v/>
      </c>
      <c r="CB30" s="21"/>
      <c r="CC30" s="147"/>
      <c r="CD30" s="148"/>
      <c r="CE30" s="8" t="str">
        <f>+IF(LEN(I30)&gt;5,BD!M30,"")</f>
        <v/>
      </c>
      <c r="CF30" s="16" t="str">
        <f>+IF(LEN(I30)&gt;5,BD!N30,"")</f>
        <v/>
      </c>
      <c r="CG30" s="3" t="str">
        <f t="shared" si="33"/>
        <v/>
      </c>
      <c r="CH30" s="23" t="str">
        <f>+IF(AND(LEN($I30)&gt;5),IF(AND($J30&gt;N$1,$J30&lt;=$AO$1),1,IF((COUNTIFS(INCAPACIDADES!$C$1:$C$51,$I30,INCAPACIDADES!K$1:K$51,N$1))&gt;0,2,IF(VLOOKUP($C30,BD!$D$1:$F$501,3,0)&gt;N$1,0,3))),"")</f>
        <v/>
      </c>
      <c r="CI30" s="23" t="str">
        <f>+IF(AND(LEN($I30)&gt;5),IF(AND($J30&gt;O$1,$J30&lt;=$AO$1),1,IF((COUNTIFS(INCAPACIDADES!$C$1:$C$51,$I30,INCAPACIDADES!L$1:L$51,O$1))&gt;0,2,IF(VLOOKUP($C30,BD!$D$1:$F$501,3,0)&gt;O$1,0,3))),"")</f>
        <v/>
      </c>
      <c r="CJ30" s="23" t="str">
        <f>+IF(AND(LEN($I30)&gt;5),IF(AND($J30&gt;P$1,$J30&lt;=$AO$1),1,IF((COUNTIFS(INCAPACIDADES!$C$1:$C$51,$I30,INCAPACIDADES!M$1:M$51,P$1))&gt;0,2,IF(VLOOKUP($C30,BD!$D$1:$F$501,3,0)&gt;P$1,0,3))),"")</f>
        <v/>
      </c>
      <c r="CK30" s="23" t="str">
        <f>+IF(AND(LEN($I30)&gt;5),IF(AND($J30&gt;Q$1,$J30&lt;=$AO$1),1,IF((COUNTIFS(INCAPACIDADES!$C$1:$C$51,$I30,INCAPACIDADES!N$1:N$51,Q$1))&gt;0,2,IF(VLOOKUP($C30,BD!$D$1:$F$501,3,0)&gt;Q$1,0,3))),"")</f>
        <v/>
      </c>
      <c r="CL30" s="23" t="str">
        <f>+IF(AND(LEN($I30)&gt;5),IF(AND($J30&gt;R$1,$J30&lt;=$AO$1),1,IF((COUNTIFS(INCAPACIDADES!$C$1:$C$51,$I30,INCAPACIDADES!O$1:O$51,R$1))&gt;0,2,IF(VLOOKUP($C30,BD!$D$1:$F$501,3,0)&gt;R$1,0,3))),"")</f>
        <v/>
      </c>
      <c r="CM30" s="23" t="str">
        <f>+IF(AND(LEN($I30)&gt;5),IF(AND($J30&gt;S$1,$J30&lt;=$AO$1),1,IF((COUNTIFS(INCAPACIDADES!$C$1:$C$51,$I30,INCAPACIDADES!P$1:P$51,S$1))&gt;0,2,IF(VLOOKUP($C30,BD!$D$1:$F$501,3,0)&gt;S$1,0,3))),"")</f>
        <v/>
      </c>
      <c r="CN30" s="23" t="str">
        <f>+IF(AND(LEN($I30)&gt;5),IF(AND($J30&gt;T$1,$J30&lt;=$AO$1),1,IF((COUNTIFS(INCAPACIDADES!$C$1:$C$51,$I30,INCAPACIDADES!Q$1:Q$51,T$1))&gt;0,2,IF(VLOOKUP($C30,BD!$D$1:$F$501,3,0)&gt;T$1,0,3))),"")</f>
        <v/>
      </c>
      <c r="CO30" s="23" t="str">
        <f>+IF(AND(LEN($I30)&gt;5),IF(AND($J30&gt;U$1,$J30&lt;=$AO$1),1,IF((COUNTIFS(INCAPACIDADES!$C$1:$C$51,$I30,INCAPACIDADES!R$1:R$51,U$1))&gt;0,2,IF(VLOOKUP($C30,BD!$D$1:$F$501,3,0)&gt;U$1,0,3))),"")</f>
        <v/>
      </c>
      <c r="CP30" s="23" t="str">
        <f>+IF(AND(LEN($I30)&gt;5),IF(AND($J30&gt;V$1,$J30&lt;=$AO$1),1,IF((COUNTIFS(INCAPACIDADES!$C$1:$C$51,$I30,INCAPACIDADES!S$1:S$51,V$1))&gt;0,2,IF(VLOOKUP($C30,BD!$D$1:$F$501,3,0)&gt;V$1,0,3))),"")</f>
        <v/>
      </c>
      <c r="CQ30" s="23" t="str">
        <f>+IF(AND(LEN($I30)&gt;5),IF(AND($J30&gt;W$1,$J30&lt;=$AO$1),1,IF((COUNTIFS(INCAPACIDADES!$C$1:$C$51,$I30,INCAPACIDADES!T$1:T$51,W$1))&gt;0,2,IF(VLOOKUP($C30,BD!$D$1:$F$501,3,0)&gt;W$1,0,3))),"")</f>
        <v/>
      </c>
      <c r="CR30" s="23" t="str">
        <f>+IF(AND(LEN($I30)&gt;5),IF(AND($J30&gt;X$1,$J30&lt;=$AO$1),1,IF((COUNTIFS(INCAPACIDADES!$C$1:$C$51,$I30,INCAPACIDADES!U$1:U$51,X$1))&gt;0,2,IF(VLOOKUP($C30,BD!$D$1:$F$501,3,0)&gt;X$1,0,3))),"")</f>
        <v/>
      </c>
      <c r="CS30" s="23" t="str">
        <f>+IF(AND(LEN($I30)&gt;5),IF(AND($J30&gt;Y$1,$J30&lt;=$AO$1),1,IF((COUNTIFS(INCAPACIDADES!$C$1:$C$51,$I30,INCAPACIDADES!V$1:V$51,Y$1))&gt;0,2,IF(VLOOKUP($C30,BD!$D$1:$F$501,3,0)&gt;Y$1,0,3))),"")</f>
        <v/>
      </c>
      <c r="CT30" s="23" t="str">
        <f>+IF(AND(LEN($I30)&gt;5),IF(AND($J30&gt;Z$1,$J30&lt;=$AO$1),1,IF((COUNTIFS(INCAPACIDADES!$C$1:$C$51,$I30,INCAPACIDADES!W$1:W$51,Z$1))&gt;0,2,IF(VLOOKUP($C30,BD!$D$1:$F$501,3,0)&gt;Z$1,0,3))),"")</f>
        <v/>
      </c>
      <c r="CU30" s="23" t="str">
        <f>+IF(AND(LEN($I30)&gt;5),IF(AND($J30&gt;AA$1,$J30&lt;=$AO$1),1,IF((COUNTIFS(INCAPACIDADES!$C$1:$C$51,$I30,INCAPACIDADES!X$1:X$51,AA$1))&gt;0,2,IF(VLOOKUP($C30,BD!$D$1:$F$501,3,0)&gt;AA$1,0,3))),"")</f>
        <v/>
      </c>
      <c r="CV30" s="23" t="str">
        <f>+IF(AND(LEN($I30)&gt;5),IF(AND($J30&gt;AB$1,$J30&lt;=$AO$1),1,IF((COUNTIFS(INCAPACIDADES!$C$1:$C$51,$I30,INCAPACIDADES!Y$1:Y$51,AB$1))&gt;0,2,IF(VLOOKUP($C30,BD!$D$1:$F$501,3,0)&gt;AB$1,0,3))),"")</f>
        <v/>
      </c>
      <c r="CW30" s="23" t="str">
        <f>+IF(AND(LEN($I30)&gt;5),IF(AND($J30&gt;AC$1,$J30&lt;=$AO$1),1,IF((COUNTIFS(INCAPACIDADES!$C$1:$C$51,$I30,INCAPACIDADES!Z$1:Z$51,AC$1))&gt;0,2,IF(VLOOKUP($C30,BD!$D$1:$F$501,3,0)&gt;AC$1,0,3))),"")</f>
        <v/>
      </c>
      <c r="CX30" s="23" t="str">
        <f>+IF(AND(LEN($I30)&gt;5),IF(AND($J30&gt;AD$1,$J30&lt;=$AO$1),1,IF((COUNTIFS(INCAPACIDADES!$C$1:$C$51,$I30,INCAPACIDADES!AA$1:AA$51,AD$1))&gt;0,2,IF(VLOOKUP($C30,BD!$D$1:$F$501,3,0)&gt;AD$1,0,3))),"")</f>
        <v/>
      </c>
      <c r="CY30" s="23" t="str">
        <f>+IF(AND(LEN($I30)&gt;5),IF(AND($J30&gt;AE$1,$J30&lt;=$AO$1),1,IF((COUNTIFS(INCAPACIDADES!$C$1:$C$51,$I30,INCAPACIDADES!AB$1:AB$51,AE$1))&gt;0,2,IF(VLOOKUP($C30,BD!$D$1:$F$501,3,0)&gt;AE$1,0,3))),"")</f>
        <v/>
      </c>
      <c r="CZ30" s="23" t="str">
        <f>+IF(AND(LEN($I30)&gt;5),IF(AND($J30&gt;AF$1,$J30&lt;=$AO$1),1,IF((COUNTIFS(INCAPACIDADES!$C$1:$C$51,$I30,INCAPACIDADES!AC$1:AC$51,AF$1))&gt;0,2,IF(VLOOKUP($C30,BD!$D$1:$F$501,3,0)&gt;AF$1,0,3))),"")</f>
        <v/>
      </c>
      <c r="DA30" s="23" t="str">
        <f>+IF(AND(LEN($I30)&gt;5),IF(AND($J30&gt;AG$1,$J30&lt;=$AO$1),1,IF((COUNTIFS(INCAPACIDADES!$C$1:$C$51,$I30,INCAPACIDADES!AD$1:AD$51,AG$1))&gt;0,2,IF(VLOOKUP($C30,BD!$D$1:$F$501,3,0)&gt;AG$1,0,3))),"")</f>
        <v/>
      </c>
      <c r="DB30" s="23" t="str">
        <f>+IF(AND(LEN($I30)&gt;5),IF(AND($J30&gt;AH$1,$J30&lt;=$AO$1),1,IF((COUNTIFS(INCAPACIDADES!$C$1:$C$51,$I30,INCAPACIDADES!AE$1:AE$51,AH$1))&gt;0,2,IF(VLOOKUP($C30,BD!$D$1:$F$501,3,0)&gt;AH$1,0,3))),"")</f>
        <v/>
      </c>
      <c r="DC30" s="23" t="str">
        <f>+IF(AND(LEN($I30)&gt;5),IF(AND($J30&gt;AI$1,$J30&lt;=$AO$1),1,IF((COUNTIFS(INCAPACIDADES!$C$1:$C$51,$I30,INCAPACIDADES!AF$1:AF$51,AI$1))&gt;0,2,IF(VLOOKUP($C30,BD!$D$1:$F$501,3,0)&gt;AI$1,0,3))),"")</f>
        <v/>
      </c>
      <c r="DD30" s="23" t="str">
        <f>+IF(AND(LEN($I30)&gt;5),IF(AND($J30&gt;AJ$1,$J30&lt;=$AO$1),1,IF((COUNTIFS(INCAPACIDADES!$C$1:$C$51,$I30,INCAPACIDADES!AG$1:AG$51,AJ$1))&gt;0,2,IF(VLOOKUP($C30,BD!$D$1:$F$501,3,0)&gt;AJ$1,0,3))),"")</f>
        <v/>
      </c>
      <c r="DE30" s="23" t="str">
        <f>+IF(AND(LEN($I30)&gt;5),IF(AND($J30&gt;AK$1,$J30&lt;=$AO$1),1,IF((COUNTIFS(INCAPACIDADES!$C$1:$C$51,$I30,INCAPACIDADES!AH$1:AH$51,AK$1))&gt;0,2,IF(VLOOKUP($C30,BD!$D$1:$F$501,3,0)&gt;AK$1,0,3))),"")</f>
        <v/>
      </c>
      <c r="DF30" s="23" t="str">
        <f>+IF(AND(LEN($I30)&gt;5),IF(AND($J30&gt;AL$1,$J30&lt;=$AO$1),1,IF((COUNTIFS(INCAPACIDADES!$C$1:$C$51,$I30,INCAPACIDADES!AI$1:AI$51,AL$1))&gt;0,2,IF(VLOOKUP($C30,BD!$D$1:$F$501,3,0)&gt;AL$1,0,3))),"")</f>
        <v/>
      </c>
      <c r="DG30" s="23" t="str">
        <f>+IF(AND(LEN($I30)&gt;5),IF(AND($J30&gt;AM$1,$J30&lt;=$AO$1),1,IF((COUNTIFS(INCAPACIDADES!$C$1:$C$51,$I30,INCAPACIDADES!AJ$1:AJ$51,AM$1))&gt;0,2,IF(VLOOKUP($C30,BD!$D$1:$F$501,3,0)&gt;AM$1,0,3))),"")</f>
        <v/>
      </c>
      <c r="DH30" s="23" t="str">
        <f>+IF(AND(LEN($I30)&gt;5),IF(AND($J30&gt;AN$1,$J30&lt;=$AO$1),1,IF((COUNTIFS(INCAPACIDADES!$C$1:$C$51,$I30,INCAPACIDADES!AK$1:AK$51,AN$1))&gt;0,2,IF(VLOOKUP($C30,BD!$D$1:$F$501,3,0)&gt;AN$1,0,3))),"")</f>
        <v/>
      </c>
      <c r="DI30" s="23" t="str">
        <f>+IF(AND(LEN($I30)&gt;5),IF(AND($J30&gt;AO$1,$J30&lt;=$AO$1),1,IF((COUNTIFS(INCAPACIDADES!$C$1:$C$51,$I30,INCAPACIDADES!AL$1:AL$51,AO$1))&gt;0,2,IF(VLOOKUP($C30,BD!$D$1:$F$501,3,0)&gt;AO$1,0,3))),"")</f>
        <v/>
      </c>
      <c r="DJ30" s="23" t="str">
        <f>+IF(LEN($I30)&gt;5,IF(ISERROR(VLOOKUP(N30,'CODIGO PAGO'!$B$2:$B$20,1,0)),1,IF(OR(AND(CH30=1,N30&lt;&gt;"N"),AND(CH30=3,N30&lt;&gt;"B"),AND(CH30=2,LEFT(TRIM(N30),1)&lt;&gt;"I")),1,IF(OR(AND(CH30=0,N30="N"),AND(CH30=0,N30="B"),AND(CH30=0,LEFT(TRIM(N30),1)="I")),1,0))),"")</f>
        <v/>
      </c>
      <c r="DK30" s="23" t="str">
        <f t="shared" si="34"/>
        <v/>
      </c>
      <c r="DL30" s="23" t="str">
        <f>+IF(LEN($I30)&gt;5,IF(ISERROR(VLOOKUP(P30,'CODIGO PAGO'!$B$2:$B$20,1,0)),1,IF(OR(AND(CJ30=1,P30&lt;&gt;"N"),AND(CJ30=3,P30&lt;&gt;"B"),AND(CJ30=2,LEFT(TRIM(P30),1)&lt;&gt;"I")),1,IF(OR(AND(CJ30=0,P30="N"),AND(CJ30=0,P30="B"),AND(CJ30=0,LEFT(TRIM(P30),1)="I")),1,0))),"")</f>
        <v/>
      </c>
      <c r="DM30" s="23" t="str">
        <f t="shared" si="35"/>
        <v/>
      </c>
      <c r="DN30" s="23" t="str">
        <f>+IF(LEN($I30)&gt;5,IF(ISERROR(VLOOKUP(R30,'CODIGO PAGO'!$B$2:$B$20,1,0)),1,IF(OR(AND(CL30=1,R30&lt;&gt;"N"),AND(CL30=3,R30&lt;&gt;"B"),AND(CL30=2,LEFT(TRIM(R30),1)&lt;&gt;"I")),1,IF(OR(AND(CL30=0,R30="N"),AND(CL30=0,R30="B"),AND(CL30=0,LEFT(TRIM(R30),1)="I")),1,0))),"")</f>
        <v/>
      </c>
      <c r="DO30" s="23" t="str">
        <f t="shared" si="36"/>
        <v/>
      </c>
      <c r="DP30" s="23" t="str">
        <f>+IF(LEN($I30)&gt;5,IF(ISERROR(VLOOKUP(T30,'CODIGO PAGO'!$B$2:$B$20,1,0)),1,IF(OR(AND(CN30=1,T30&lt;&gt;"N"),AND(CN30=3,T30&lt;&gt;"B"),AND(CN30=2,LEFT(TRIM(T30),1)&lt;&gt;"I")),1,IF(OR(AND(CN30=0,T30="N"),AND(CN30=0,T30="B"),AND(CN30=0,LEFT(TRIM(T30),1)="I")),1,0))),"")</f>
        <v/>
      </c>
      <c r="DQ30" s="23" t="str">
        <f t="shared" si="37"/>
        <v/>
      </c>
      <c r="DR30" s="23" t="str">
        <f>+IF(LEN($I30)&gt;5,IF(ISERROR(VLOOKUP(V30,'CODIGO PAGO'!$B$2:$B$20,1,0)),1,IF(OR(AND(CP30=1,V30&lt;&gt;"N"),AND(CP30=3,V30&lt;&gt;"B"),AND(CP30=2,LEFT(TRIM(V30),1)&lt;&gt;"I")),1,IF(OR(AND(CP30=0,V30="N"),AND(CP30=0,V30="B"),AND(CP30=0,LEFT(TRIM(V30),1)="I")),1,0))),"")</f>
        <v/>
      </c>
      <c r="DS30" s="23" t="str">
        <f t="shared" si="38"/>
        <v/>
      </c>
      <c r="DT30" s="23" t="str">
        <f>+IF(LEN($I30)&gt;5,IF(ISERROR(VLOOKUP(X30,'CODIGO PAGO'!$B$2:$B$20,1,0)),1,IF(OR(AND(CR30=1,X30&lt;&gt;"N"),AND(CR30=3,X30&lt;&gt;"B"),AND(CR30=2,LEFT(TRIM(X30),1)&lt;&gt;"I")),1,IF(OR(AND(CR30=0,X30="N"),AND(CR30=0,X30="B"),AND(CR30=0,LEFT(TRIM(X30),1)="I")),1,0))),"")</f>
        <v/>
      </c>
      <c r="DU30" s="23" t="str">
        <f t="shared" si="39"/>
        <v/>
      </c>
      <c r="DV30" s="23" t="str">
        <f>+IF(LEN($I30)&gt;5,IF(ISERROR(VLOOKUP(Z30,'CODIGO PAGO'!$B$2:$B$20,1,0)),1,IF(OR(AND(CT30=1,Z30&lt;&gt;"N"),AND(CT30=3,Z30&lt;&gt;"B"),AND(CT30=2,LEFT(TRIM(Z30),1)&lt;&gt;"I")),1,IF(OR(AND(CT30=0,Z30="N"),AND(CT30=0,Z30="B"),AND(CT30=0,LEFT(TRIM(Z30),1)="I")),1,0))),"")</f>
        <v/>
      </c>
      <c r="DW30" s="23" t="str">
        <f t="shared" si="40"/>
        <v/>
      </c>
      <c r="DX30" s="23" t="str">
        <f>+IF(LEN($I30)&gt;5,IF(ISERROR(VLOOKUP(AB30,'CODIGO PAGO'!$B$2:$B$20,1,0)),1,IF(OR(AND(CV30=1,AB30&lt;&gt;"N"),AND(CV30=3,AB30&lt;&gt;"B"),AND(CV30=2,LEFT(TRIM(AB30),1)&lt;&gt;"I")),1,IF(OR(AND(CV30=0,AB30="N"),AND(CV30=0,AB30="B"),AND(CV30=0,LEFT(TRIM(AB30),1)="I")),1,0))),"")</f>
        <v/>
      </c>
      <c r="DY30" s="23" t="str">
        <f t="shared" si="41"/>
        <v/>
      </c>
      <c r="DZ30" s="23" t="str">
        <f>+IF(LEN($I30)&gt;5,IF(ISERROR(VLOOKUP(AD30,'CODIGO PAGO'!$B$2:$B$20,1,0)),1,IF(OR(AND(CX30=1,AD30&lt;&gt;"N"),AND(CX30=3,AD30&lt;&gt;"B"),AND(CX30=2,LEFT(TRIM(AD30),1)&lt;&gt;"I")),1,IF(OR(AND(CX30=0,AD30="N"),AND(CX30=0,AD30="B"),AND(CX30=0,LEFT(TRIM(AD30),1)="I")),1,0))),"")</f>
        <v/>
      </c>
      <c r="EA30" s="23" t="str">
        <f t="shared" si="42"/>
        <v/>
      </c>
      <c r="EB30" s="23" t="str">
        <f>+IF(LEN($I30)&gt;5,IF(ISERROR(VLOOKUP(AF30,'CODIGO PAGO'!$B$2:$B$20,1,0)),1,IF(OR(AND(CZ30=1,AF30&lt;&gt;"N"),AND(CZ30=3,AF30&lt;&gt;"B"),AND(CZ30=2,LEFT(TRIM(AF30),1)&lt;&gt;"I")),1,IF(OR(AND(CZ30=0,AF30="N"),AND(CZ30=0,AF30="B"),AND(CZ30=0,LEFT(TRIM(AF30),1)="I")),1,0))),"")</f>
        <v/>
      </c>
      <c r="EC30" s="23" t="str">
        <f t="shared" si="43"/>
        <v/>
      </c>
      <c r="ED30" s="23" t="str">
        <f>+IF(LEN($I30)&gt;5,IF(ISERROR(VLOOKUP(AH30,'CODIGO PAGO'!$B$2:$B$20,1,0)),1,IF(OR(AND(DB30=1,AH30&lt;&gt;"N"),AND(DB30=3,AH30&lt;&gt;"B"),AND(DB30=2,LEFT(TRIM(AH30),1)&lt;&gt;"I")),1,IF(OR(AND(DB30=0,AH30="N"),AND(DB30=0,AH30="B"),AND(DB30=0,LEFT(TRIM(AH30),1)="I")),1,0))),"")</f>
        <v/>
      </c>
      <c r="EE30" s="23" t="str">
        <f t="shared" si="44"/>
        <v/>
      </c>
      <c r="EF30" s="23" t="str">
        <f>+IF(LEN($I30)&gt;5,IF(ISERROR(VLOOKUP(AJ30,'CODIGO PAGO'!$B$2:$B$20,1,0)),1,IF(OR(AND(DD30=1,AJ30&lt;&gt;"N"),AND(DD30=3,AJ30&lt;&gt;"B"),AND(DD30=2,LEFT(TRIM(AJ30),1)&lt;&gt;"I")),1,IF(OR(AND(DD30=0,AJ30="N"),AND(DD30=0,AJ30="B"),AND(DD30=0,LEFT(TRIM(AJ30),1)="I")),1,0))),"")</f>
        <v/>
      </c>
      <c r="EG30" s="23" t="str">
        <f t="shared" si="45"/>
        <v/>
      </c>
      <c r="EH30" s="23" t="str">
        <f>+IF(LEN($I30)&gt;5,IF(ISERROR(VLOOKUP(AL30,'CODIGO PAGO'!$B$2:$B$20,1,0)),1,IF(OR(AND(DF30=1,AL30&lt;&gt;"N"),AND(DF30=3,AL30&lt;&gt;"B"),AND(DF30=2,LEFT(TRIM(AL30),1)&lt;&gt;"I")),1,IF(OR(AND(DF30=0,AL30="N"),AND(DF30=0,AL30="B"),AND(DF30=0,LEFT(TRIM(AL30),1)="I")),1,0))),"")</f>
        <v/>
      </c>
      <c r="EI30" s="23" t="str">
        <f t="shared" si="46"/>
        <v/>
      </c>
      <c r="EJ30" s="23" t="str">
        <f>+IF(LEN($I30)&gt;5,IF(ISERROR(VLOOKUP(AN30,'CODIGO PAGO'!$B$2:$B$20,1,0)),1,IF(OR(AND(DH30=1,AN30&lt;&gt;"N"),AND(DH30=3,AN30&lt;&gt;"B"),AND(DH30=2,LEFT(TRIM(AN30),1)&lt;&gt;"I")),1,IF(OR(AND(DH30=0,AN30="N"),AND(DH30=0,AN30="B"),AND(DH30=0,LEFT(TRIM(AN30),1)="I")),1,0))),"")</f>
        <v/>
      </c>
      <c r="EK30" s="23" t="str">
        <f t="shared" si="47"/>
        <v/>
      </c>
      <c r="EL30" s="24" t="str">
        <f t="shared" si="48"/>
        <v/>
      </c>
    </row>
    <row r="31" spans="1:142" s="25" customFormat="1">
      <c r="A31" s="15" t="str">
        <f t="shared" si="14"/>
        <v/>
      </c>
      <c r="B31" s="1" t="str">
        <f>+IF(LEN(I31)&gt;5,'CODIGO PAGO'!$B$28,"")</f>
        <v/>
      </c>
      <c r="C31" s="1" t="str">
        <f>+IF(LEN($I31)&gt;5,BD!D31,"")</f>
        <v/>
      </c>
      <c r="D31" s="168" t="str">
        <f>+IF(LEN($I31)&gt;5,BD!A31,"")</f>
        <v/>
      </c>
      <c r="E31" s="1" t="str">
        <f>+IF(LEN($I31)&gt;5,BD!B31,"")</f>
        <v/>
      </c>
      <c r="F31" s="1" t="str">
        <f>+IF(LEN($I31)&gt;5,BD!C31,"")</f>
        <v/>
      </c>
      <c r="G31" s="141"/>
      <c r="H31" s="141"/>
      <c r="I31" s="1" t="str">
        <f>+IF(LEN(BD!G31)&gt;5,BD!G31,"")</f>
        <v/>
      </c>
      <c r="J31" s="167" t="str">
        <f>+IF(LEN($I31)&gt;5,BD!E31,"")</f>
        <v/>
      </c>
      <c r="K31" s="6" t="str">
        <f t="shared" si="15"/>
        <v/>
      </c>
      <c r="L31" s="87" t="str">
        <f>+IF(LEN($I31)&gt;5,BD!H31,"")</f>
        <v/>
      </c>
      <c r="M31" s="40" t="str">
        <f t="shared" si="16"/>
        <v/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4" t="str">
        <f t="shared" si="17"/>
        <v/>
      </c>
      <c r="AQ31" s="5" t="str">
        <f t="shared" si="18"/>
        <v/>
      </c>
      <c r="AR31" s="91" t="str">
        <f t="shared" si="19"/>
        <v/>
      </c>
      <c r="AS31" s="5" t="str">
        <f t="shared" si="20"/>
        <v/>
      </c>
      <c r="AT31" s="91" t="str">
        <f t="shared" si="21"/>
        <v/>
      </c>
      <c r="AU31" s="4" t="str">
        <f t="shared" si="22"/>
        <v/>
      </c>
      <c r="AV31" s="4" t="str">
        <f t="shared" si="23"/>
        <v/>
      </c>
      <c r="AW31" s="4" t="str">
        <f t="shared" si="24"/>
        <v/>
      </c>
      <c r="AX31" s="4" t="str">
        <f t="shared" si="25"/>
        <v/>
      </c>
      <c r="AY31" s="88" t="str">
        <f t="shared" si="26"/>
        <v/>
      </c>
      <c r="AZ31" s="17" t="str">
        <f t="shared" si="27"/>
        <v/>
      </c>
      <c r="BA31" s="18" t="str">
        <f t="shared" si="28"/>
        <v/>
      </c>
      <c r="BB31" s="19" t="str">
        <f>+IF(LEN(I31)&gt;5,IF(INT(RIGHT(B31,1))=9,0.5*L31*AY31,INT(MID(B31,5,LEN(B31)-4))*L31)+IFERROR(VLOOKUP(I31,AJUSTES!$A$1:$I$50,9,0),0),"")</f>
        <v/>
      </c>
      <c r="BC31" s="12"/>
      <c r="BD31" s="19" t="str">
        <f t="shared" si="29"/>
        <v/>
      </c>
      <c r="BE31" s="18" t="str">
        <f t="shared" si="30"/>
        <v/>
      </c>
      <c r="BF31" s="139" t="str">
        <f t="shared" si="31"/>
        <v/>
      </c>
      <c r="BG31" s="114"/>
      <c r="BH31" s="18" t="str">
        <f t="shared" si="32"/>
        <v/>
      </c>
      <c r="BI31" s="13"/>
      <c r="BJ31" s="12"/>
      <c r="BK31" s="12"/>
      <c r="BL31" s="145"/>
      <c r="BM31" s="12"/>
      <c r="BN31" s="12"/>
      <c r="BO31" s="12"/>
      <c r="BP31" s="12"/>
      <c r="BQ31" s="12"/>
      <c r="BR31" s="12"/>
      <c r="BS31" s="146"/>
      <c r="BT31" s="14"/>
      <c r="BU31" s="12"/>
      <c r="BV31" s="12"/>
      <c r="BW31" s="12"/>
      <c r="BX31" s="12"/>
      <c r="BY31" s="12"/>
      <c r="BZ31" s="144"/>
      <c r="CA31" s="107" t="str">
        <f>+IF(LEN($I31)&gt;5,IF(BD!F31="N/A","",BD!F31),"")</f>
        <v/>
      </c>
      <c r="CB31" s="21"/>
      <c r="CC31" s="147"/>
      <c r="CD31" s="148"/>
      <c r="CE31" s="8" t="str">
        <f>+IF(LEN(I31)&gt;5,BD!M31,"")</f>
        <v/>
      </c>
      <c r="CF31" s="16" t="str">
        <f>+IF(LEN(I31)&gt;5,BD!N31,"")</f>
        <v/>
      </c>
      <c r="CG31" s="3" t="str">
        <f t="shared" si="33"/>
        <v/>
      </c>
      <c r="CH31" s="23" t="str">
        <f>+IF(AND(LEN($I31)&gt;5),IF(AND($J31&gt;N$1,$J31&lt;=$AO$1),1,IF((COUNTIFS(INCAPACIDADES!$C$1:$C$51,$I31,INCAPACIDADES!K$1:K$51,N$1))&gt;0,2,IF(VLOOKUP($C31,BD!$D$1:$F$501,3,0)&gt;N$1,0,3))),"")</f>
        <v/>
      </c>
      <c r="CI31" s="23" t="str">
        <f>+IF(AND(LEN($I31)&gt;5),IF(AND($J31&gt;O$1,$J31&lt;=$AO$1),1,IF((COUNTIFS(INCAPACIDADES!$C$1:$C$51,$I31,INCAPACIDADES!L$1:L$51,O$1))&gt;0,2,IF(VLOOKUP($C31,BD!$D$1:$F$501,3,0)&gt;O$1,0,3))),"")</f>
        <v/>
      </c>
      <c r="CJ31" s="23" t="str">
        <f>+IF(AND(LEN($I31)&gt;5),IF(AND($J31&gt;P$1,$J31&lt;=$AO$1),1,IF((COUNTIFS(INCAPACIDADES!$C$1:$C$51,$I31,INCAPACIDADES!M$1:M$51,P$1))&gt;0,2,IF(VLOOKUP($C31,BD!$D$1:$F$501,3,0)&gt;P$1,0,3))),"")</f>
        <v/>
      </c>
      <c r="CK31" s="23" t="str">
        <f>+IF(AND(LEN($I31)&gt;5),IF(AND($J31&gt;Q$1,$J31&lt;=$AO$1),1,IF((COUNTIFS(INCAPACIDADES!$C$1:$C$51,$I31,INCAPACIDADES!N$1:N$51,Q$1))&gt;0,2,IF(VLOOKUP($C31,BD!$D$1:$F$501,3,0)&gt;Q$1,0,3))),"")</f>
        <v/>
      </c>
      <c r="CL31" s="23" t="str">
        <f>+IF(AND(LEN($I31)&gt;5),IF(AND($J31&gt;R$1,$J31&lt;=$AO$1),1,IF((COUNTIFS(INCAPACIDADES!$C$1:$C$51,$I31,INCAPACIDADES!O$1:O$51,R$1))&gt;0,2,IF(VLOOKUP($C31,BD!$D$1:$F$501,3,0)&gt;R$1,0,3))),"")</f>
        <v/>
      </c>
      <c r="CM31" s="23" t="str">
        <f>+IF(AND(LEN($I31)&gt;5),IF(AND($J31&gt;S$1,$J31&lt;=$AO$1),1,IF((COUNTIFS(INCAPACIDADES!$C$1:$C$51,$I31,INCAPACIDADES!P$1:P$51,S$1))&gt;0,2,IF(VLOOKUP($C31,BD!$D$1:$F$501,3,0)&gt;S$1,0,3))),"")</f>
        <v/>
      </c>
      <c r="CN31" s="23" t="str">
        <f>+IF(AND(LEN($I31)&gt;5),IF(AND($J31&gt;T$1,$J31&lt;=$AO$1),1,IF((COUNTIFS(INCAPACIDADES!$C$1:$C$51,$I31,INCAPACIDADES!Q$1:Q$51,T$1))&gt;0,2,IF(VLOOKUP($C31,BD!$D$1:$F$501,3,0)&gt;T$1,0,3))),"")</f>
        <v/>
      </c>
      <c r="CO31" s="23" t="str">
        <f>+IF(AND(LEN($I31)&gt;5),IF(AND($J31&gt;U$1,$J31&lt;=$AO$1),1,IF((COUNTIFS(INCAPACIDADES!$C$1:$C$51,$I31,INCAPACIDADES!R$1:R$51,U$1))&gt;0,2,IF(VLOOKUP($C31,BD!$D$1:$F$501,3,0)&gt;U$1,0,3))),"")</f>
        <v/>
      </c>
      <c r="CP31" s="23" t="str">
        <f>+IF(AND(LEN($I31)&gt;5),IF(AND($J31&gt;V$1,$J31&lt;=$AO$1),1,IF((COUNTIFS(INCAPACIDADES!$C$1:$C$51,$I31,INCAPACIDADES!S$1:S$51,V$1))&gt;0,2,IF(VLOOKUP($C31,BD!$D$1:$F$501,3,0)&gt;V$1,0,3))),"")</f>
        <v/>
      </c>
      <c r="CQ31" s="23" t="str">
        <f>+IF(AND(LEN($I31)&gt;5),IF(AND($J31&gt;W$1,$J31&lt;=$AO$1),1,IF((COUNTIFS(INCAPACIDADES!$C$1:$C$51,$I31,INCAPACIDADES!T$1:T$51,W$1))&gt;0,2,IF(VLOOKUP($C31,BD!$D$1:$F$501,3,0)&gt;W$1,0,3))),"")</f>
        <v/>
      </c>
      <c r="CR31" s="23" t="str">
        <f>+IF(AND(LEN($I31)&gt;5),IF(AND($J31&gt;X$1,$J31&lt;=$AO$1),1,IF((COUNTIFS(INCAPACIDADES!$C$1:$C$51,$I31,INCAPACIDADES!U$1:U$51,X$1))&gt;0,2,IF(VLOOKUP($C31,BD!$D$1:$F$501,3,0)&gt;X$1,0,3))),"")</f>
        <v/>
      </c>
      <c r="CS31" s="23" t="str">
        <f>+IF(AND(LEN($I31)&gt;5),IF(AND($J31&gt;Y$1,$J31&lt;=$AO$1),1,IF((COUNTIFS(INCAPACIDADES!$C$1:$C$51,$I31,INCAPACIDADES!V$1:V$51,Y$1))&gt;0,2,IF(VLOOKUP($C31,BD!$D$1:$F$501,3,0)&gt;Y$1,0,3))),"")</f>
        <v/>
      </c>
      <c r="CT31" s="23" t="str">
        <f>+IF(AND(LEN($I31)&gt;5),IF(AND($J31&gt;Z$1,$J31&lt;=$AO$1),1,IF((COUNTIFS(INCAPACIDADES!$C$1:$C$51,$I31,INCAPACIDADES!W$1:W$51,Z$1))&gt;0,2,IF(VLOOKUP($C31,BD!$D$1:$F$501,3,0)&gt;Z$1,0,3))),"")</f>
        <v/>
      </c>
      <c r="CU31" s="23" t="str">
        <f>+IF(AND(LEN($I31)&gt;5),IF(AND($J31&gt;AA$1,$J31&lt;=$AO$1),1,IF((COUNTIFS(INCAPACIDADES!$C$1:$C$51,$I31,INCAPACIDADES!X$1:X$51,AA$1))&gt;0,2,IF(VLOOKUP($C31,BD!$D$1:$F$501,3,0)&gt;AA$1,0,3))),"")</f>
        <v/>
      </c>
      <c r="CV31" s="23" t="str">
        <f>+IF(AND(LEN($I31)&gt;5),IF(AND($J31&gt;AB$1,$J31&lt;=$AO$1),1,IF((COUNTIFS(INCAPACIDADES!$C$1:$C$51,$I31,INCAPACIDADES!Y$1:Y$51,AB$1))&gt;0,2,IF(VLOOKUP($C31,BD!$D$1:$F$501,3,0)&gt;AB$1,0,3))),"")</f>
        <v/>
      </c>
      <c r="CW31" s="23" t="str">
        <f>+IF(AND(LEN($I31)&gt;5),IF(AND($J31&gt;AC$1,$J31&lt;=$AO$1),1,IF((COUNTIFS(INCAPACIDADES!$C$1:$C$51,$I31,INCAPACIDADES!Z$1:Z$51,AC$1))&gt;0,2,IF(VLOOKUP($C31,BD!$D$1:$F$501,3,0)&gt;AC$1,0,3))),"")</f>
        <v/>
      </c>
      <c r="CX31" s="23" t="str">
        <f>+IF(AND(LEN($I31)&gt;5),IF(AND($J31&gt;AD$1,$J31&lt;=$AO$1),1,IF((COUNTIFS(INCAPACIDADES!$C$1:$C$51,$I31,INCAPACIDADES!AA$1:AA$51,AD$1))&gt;0,2,IF(VLOOKUP($C31,BD!$D$1:$F$501,3,0)&gt;AD$1,0,3))),"")</f>
        <v/>
      </c>
      <c r="CY31" s="23" t="str">
        <f>+IF(AND(LEN($I31)&gt;5),IF(AND($J31&gt;AE$1,$J31&lt;=$AO$1),1,IF((COUNTIFS(INCAPACIDADES!$C$1:$C$51,$I31,INCAPACIDADES!AB$1:AB$51,AE$1))&gt;0,2,IF(VLOOKUP($C31,BD!$D$1:$F$501,3,0)&gt;AE$1,0,3))),"")</f>
        <v/>
      </c>
      <c r="CZ31" s="23" t="str">
        <f>+IF(AND(LEN($I31)&gt;5),IF(AND($J31&gt;AF$1,$J31&lt;=$AO$1),1,IF((COUNTIFS(INCAPACIDADES!$C$1:$C$51,$I31,INCAPACIDADES!AC$1:AC$51,AF$1))&gt;0,2,IF(VLOOKUP($C31,BD!$D$1:$F$501,3,0)&gt;AF$1,0,3))),"")</f>
        <v/>
      </c>
      <c r="DA31" s="23" t="str">
        <f>+IF(AND(LEN($I31)&gt;5),IF(AND($J31&gt;AG$1,$J31&lt;=$AO$1),1,IF((COUNTIFS(INCAPACIDADES!$C$1:$C$51,$I31,INCAPACIDADES!AD$1:AD$51,AG$1))&gt;0,2,IF(VLOOKUP($C31,BD!$D$1:$F$501,3,0)&gt;AG$1,0,3))),"")</f>
        <v/>
      </c>
      <c r="DB31" s="23" t="str">
        <f>+IF(AND(LEN($I31)&gt;5),IF(AND($J31&gt;AH$1,$J31&lt;=$AO$1),1,IF((COUNTIFS(INCAPACIDADES!$C$1:$C$51,$I31,INCAPACIDADES!AE$1:AE$51,AH$1))&gt;0,2,IF(VLOOKUP($C31,BD!$D$1:$F$501,3,0)&gt;AH$1,0,3))),"")</f>
        <v/>
      </c>
      <c r="DC31" s="23" t="str">
        <f>+IF(AND(LEN($I31)&gt;5),IF(AND($J31&gt;AI$1,$J31&lt;=$AO$1),1,IF((COUNTIFS(INCAPACIDADES!$C$1:$C$51,$I31,INCAPACIDADES!AF$1:AF$51,AI$1))&gt;0,2,IF(VLOOKUP($C31,BD!$D$1:$F$501,3,0)&gt;AI$1,0,3))),"")</f>
        <v/>
      </c>
      <c r="DD31" s="23" t="str">
        <f>+IF(AND(LEN($I31)&gt;5),IF(AND($J31&gt;AJ$1,$J31&lt;=$AO$1),1,IF((COUNTIFS(INCAPACIDADES!$C$1:$C$51,$I31,INCAPACIDADES!AG$1:AG$51,AJ$1))&gt;0,2,IF(VLOOKUP($C31,BD!$D$1:$F$501,3,0)&gt;AJ$1,0,3))),"")</f>
        <v/>
      </c>
      <c r="DE31" s="23" t="str">
        <f>+IF(AND(LEN($I31)&gt;5),IF(AND($J31&gt;AK$1,$J31&lt;=$AO$1),1,IF((COUNTIFS(INCAPACIDADES!$C$1:$C$51,$I31,INCAPACIDADES!AH$1:AH$51,AK$1))&gt;0,2,IF(VLOOKUP($C31,BD!$D$1:$F$501,3,0)&gt;AK$1,0,3))),"")</f>
        <v/>
      </c>
      <c r="DF31" s="23" t="str">
        <f>+IF(AND(LEN($I31)&gt;5),IF(AND($J31&gt;AL$1,$J31&lt;=$AO$1),1,IF((COUNTIFS(INCAPACIDADES!$C$1:$C$51,$I31,INCAPACIDADES!AI$1:AI$51,AL$1))&gt;0,2,IF(VLOOKUP($C31,BD!$D$1:$F$501,3,0)&gt;AL$1,0,3))),"")</f>
        <v/>
      </c>
      <c r="DG31" s="23" t="str">
        <f>+IF(AND(LEN($I31)&gt;5),IF(AND($J31&gt;AM$1,$J31&lt;=$AO$1),1,IF((COUNTIFS(INCAPACIDADES!$C$1:$C$51,$I31,INCAPACIDADES!AJ$1:AJ$51,AM$1))&gt;0,2,IF(VLOOKUP($C31,BD!$D$1:$F$501,3,0)&gt;AM$1,0,3))),"")</f>
        <v/>
      </c>
      <c r="DH31" s="23" t="str">
        <f>+IF(AND(LEN($I31)&gt;5),IF(AND($J31&gt;AN$1,$J31&lt;=$AO$1),1,IF((COUNTIFS(INCAPACIDADES!$C$1:$C$51,$I31,INCAPACIDADES!AK$1:AK$51,AN$1))&gt;0,2,IF(VLOOKUP($C31,BD!$D$1:$F$501,3,0)&gt;AN$1,0,3))),"")</f>
        <v/>
      </c>
      <c r="DI31" s="23" t="str">
        <f>+IF(AND(LEN($I31)&gt;5),IF(AND($J31&gt;AO$1,$J31&lt;=$AO$1),1,IF((COUNTIFS(INCAPACIDADES!$C$1:$C$51,$I31,INCAPACIDADES!AL$1:AL$51,AO$1))&gt;0,2,IF(VLOOKUP($C31,BD!$D$1:$F$501,3,0)&gt;AO$1,0,3))),"")</f>
        <v/>
      </c>
      <c r="DJ31" s="23" t="str">
        <f>+IF(LEN($I31)&gt;5,IF(ISERROR(VLOOKUP(N31,'CODIGO PAGO'!$B$2:$B$20,1,0)),1,IF(OR(AND(CH31=1,N31&lt;&gt;"N"),AND(CH31=3,N31&lt;&gt;"B"),AND(CH31=2,LEFT(TRIM(N31),1)&lt;&gt;"I")),1,IF(OR(AND(CH31=0,N31="N"),AND(CH31=0,N31="B"),AND(CH31=0,LEFT(TRIM(N31),1)="I")),1,0))),"")</f>
        <v/>
      </c>
      <c r="DK31" s="23" t="str">
        <f t="shared" si="34"/>
        <v/>
      </c>
      <c r="DL31" s="23" t="str">
        <f>+IF(LEN($I31)&gt;5,IF(ISERROR(VLOOKUP(P31,'CODIGO PAGO'!$B$2:$B$20,1,0)),1,IF(OR(AND(CJ31=1,P31&lt;&gt;"N"),AND(CJ31=3,P31&lt;&gt;"B"),AND(CJ31=2,LEFT(TRIM(P31),1)&lt;&gt;"I")),1,IF(OR(AND(CJ31=0,P31="N"),AND(CJ31=0,P31="B"),AND(CJ31=0,LEFT(TRIM(P31),1)="I")),1,0))),"")</f>
        <v/>
      </c>
      <c r="DM31" s="23" t="str">
        <f t="shared" si="35"/>
        <v/>
      </c>
      <c r="DN31" s="23" t="str">
        <f>+IF(LEN($I31)&gt;5,IF(ISERROR(VLOOKUP(R31,'CODIGO PAGO'!$B$2:$B$20,1,0)),1,IF(OR(AND(CL31=1,R31&lt;&gt;"N"),AND(CL31=3,R31&lt;&gt;"B"),AND(CL31=2,LEFT(TRIM(R31),1)&lt;&gt;"I")),1,IF(OR(AND(CL31=0,R31="N"),AND(CL31=0,R31="B"),AND(CL31=0,LEFT(TRIM(R31),1)="I")),1,0))),"")</f>
        <v/>
      </c>
      <c r="DO31" s="23" t="str">
        <f t="shared" si="36"/>
        <v/>
      </c>
      <c r="DP31" s="23" t="str">
        <f>+IF(LEN($I31)&gt;5,IF(ISERROR(VLOOKUP(T31,'CODIGO PAGO'!$B$2:$B$20,1,0)),1,IF(OR(AND(CN31=1,T31&lt;&gt;"N"),AND(CN31=3,T31&lt;&gt;"B"),AND(CN31=2,LEFT(TRIM(T31),1)&lt;&gt;"I")),1,IF(OR(AND(CN31=0,T31="N"),AND(CN31=0,T31="B"),AND(CN31=0,LEFT(TRIM(T31),1)="I")),1,0))),"")</f>
        <v/>
      </c>
      <c r="DQ31" s="23" t="str">
        <f t="shared" si="37"/>
        <v/>
      </c>
      <c r="DR31" s="23" t="str">
        <f>+IF(LEN($I31)&gt;5,IF(ISERROR(VLOOKUP(V31,'CODIGO PAGO'!$B$2:$B$20,1,0)),1,IF(OR(AND(CP31=1,V31&lt;&gt;"N"),AND(CP31=3,V31&lt;&gt;"B"),AND(CP31=2,LEFT(TRIM(V31),1)&lt;&gt;"I")),1,IF(OR(AND(CP31=0,V31="N"),AND(CP31=0,V31="B"),AND(CP31=0,LEFT(TRIM(V31),1)="I")),1,0))),"")</f>
        <v/>
      </c>
      <c r="DS31" s="23" t="str">
        <f t="shared" si="38"/>
        <v/>
      </c>
      <c r="DT31" s="23" t="str">
        <f>+IF(LEN($I31)&gt;5,IF(ISERROR(VLOOKUP(X31,'CODIGO PAGO'!$B$2:$B$20,1,0)),1,IF(OR(AND(CR31=1,X31&lt;&gt;"N"),AND(CR31=3,X31&lt;&gt;"B"),AND(CR31=2,LEFT(TRIM(X31),1)&lt;&gt;"I")),1,IF(OR(AND(CR31=0,X31="N"),AND(CR31=0,X31="B"),AND(CR31=0,LEFT(TRIM(X31),1)="I")),1,0))),"")</f>
        <v/>
      </c>
      <c r="DU31" s="23" t="str">
        <f t="shared" si="39"/>
        <v/>
      </c>
      <c r="DV31" s="23" t="str">
        <f>+IF(LEN($I31)&gt;5,IF(ISERROR(VLOOKUP(Z31,'CODIGO PAGO'!$B$2:$B$20,1,0)),1,IF(OR(AND(CT31=1,Z31&lt;&gt;"N"),AND(CT31=3,Z31&lt;&gt;"B"),AND(CT31=2,LEFT(TRIM(Z31),1)&lt;&gt;"I")),1,IF(OR(AND(CT31=0,Z31="N"),AND(CT31=0,Z31="B"),AND(CT31=0,LEFT(TRIM(Z31),1)="I")),1,0))),"")</f>
        <v/>
      </c>
      <c r="DW31" s="23" t="str">
        <f t="shared" si="40"/>
        <v/>
      </c>
      <c r="DX31" s="23" t="str">
        <f>+IF(LEN($I31)&gt;5,IF(ISERROR(VLOOKUP(AB31,'CODIGO PAGO'!$B$2:$B$20,1,0)),1,IF(OR(AND(CV31=1,AB31&lt;&gt;"N"),AND(CV31=3,AB31&lt;&gt;"B"),AND(CV31=2,LEFT(TRIM(AB31),1)&lt;&gt;"I")),1,IF(OR(AND(CV31=0,AB31="N"),AND(CV31=0,AB31="B"),AND(CV31=0,LEFT(TRIM(AB31),1)="I")),1,0))),"")</f>
        <v/>
      </c>
      <c r="DY31" s="23" t="str">
        <f t="shared" si="41"/>
        <v/>
      </c>
      <c r="DZ31" s="23" t="str">
        <f>+IF(LEN($I31)&gt;5,IF(ISERROR(VLOOKUP(AD31,'CODIGO PAGO'!$B$2:$B$20,1,0)),1,IF(OR(AND(CX31=1,AD31&lt;&gt;"N"),AND(CX31=3,AD31&lt;&gt;"B"),AND(CX31=2,LEFT(TRIM(AD31),1)&lt;&gt;"I")),1,IF(OR(AND(CX31=0,AD31="N"),AND(CX31=0,AD31="B"),AND(CX31=0,LEFT(TRIM(AD31),1)="I")),1,0))),"")</f>
        <v/>
      </c>
      <c r="EA31" s="23" t="str">
        <f t="shared" si="42"/>
        <v/>
      </c>
      <c r="EB31" s="23" t="str">
        <f>+IF(LEN($I31)&gt;5,IF(ISERROR(VLOOKUP(AF31,'CODIGO PAGO'!$B$2:$B$20,1,0)),1,IF(OR(AND(CZ31=1,AF31&lt;&gt;"N"),AND(CZ31=3,AF31&lt;&gt;"B"),AND(CZ31=2,LEFT(TRIM(AF31),1)&lt;&gt;"I")),1,IF(OR(AND(CZ31=0,AF31="N"),AND(CZ31=0,AF31="B"),AND(CZ31=0,LEFT(TRIM(AF31),1)="I")),1,0))),"")</f>
        <v/>
      </c>
      <c r="EC31" s="23" t="str">
        <f t="shared" si="43"/>
        <v/>
      </c>
      <c r="ED31" s="23" t="str">
        <f>+IF(LEN($I31)&gt;5,IF(ISERROR(VLOOKUP(AH31,'CODIGO PAGO'!$B$2:$B$20,1,0)),1,IF(OR(AND(DB31=1,AH31&lt;&gt;"N"),AND(DB31=3,AH31&lt;&gt;"B"),AND(DB31=2,LEFT(TRIM(AH31),1)&lt;&gt;"I")),1,IF(OR(AND(DB31=0,AH31="N"),AND(DB31=0,AH31="B"),AND(DB31=0,LEFT(TRIM(AH31),1)="I")),1,0))),"")</f>
        <v/>
      </c>
      <c r="EE31" s="23" t="str">
        <f t="shared" si="44"/>
        <v/>
      </c>
      <c r="EF31" s="23" t="str">
        <f>+IF(LEN($I31)&gt;5,IF(ISERROR(VLOOKUP(AJ31,'CODIGO PAGO'!$B$2:$B$20,1,0)),1,IF(OR(AND(DD31=1,AJ31&lt;&gt;"N"),AND(DD31=3,AJ31&lt;&gt;"B"),AND(DD31=2,LEFT(TRIM(AJ31),1)&lt;&gt;"I")),1,IF(OR(AND(DD31=0,AJ31="N"),AND(DD31=0,AJ31="B"),AND(DD31=0,LEFT(TRIM(AJ31),1)="I")),1,0))),"")</f>
        <v/>
      </c>
      <c r="EG31" s="23" t="str">
        <f t="shared" si="45"/>
        <v/>
      </c>
      <c r="EH31" s="23" t="str">
        <f>+IF(LEN($I31)&gt;5,IF(ISERROR(VLOOKUP(AL31,'CODIGO PAGO'!$B$2:$B$20,1,0)),1,IF(OR(AND(DF31=1,AL31&lt;&gt;"N"),AND(DF31=3,AL31&lt;&gt;"B"),AND(DF31=2,LEFT(TRIM(AL31),1)&lt;&gt;"I")),1,IF(OR(AND(DF31=0,AL31="N"),AND(DF31=0,AL31="B"),AND(DF31=0,LEFT(TRIM(AL31),1)="I")),1,0))),"")</f>
        <v/>
      </c>
      <c r="EI31" s="23" t="str">
        <f t="shared" si="46"/>
        <v/>
      </c>
      <c r="EJ31" s="23" t="str">
        <f>+IF(LEN($I31)&gt;5,IF(ISERROR(VLOOKUP(AN31,'CODIGO PAGO'!$B$2:$B$20,1,0)),1,IF(OR(AND(DH31=1,AN31&lt;&gt;"N"),AND(DH31=3,AN31&lt;&gt;"B"),AND(DH31=2,LEFT(TRIM(AN31),1)&lt;&gt;"I")),1,IF(OR(AND(DH31=0,AN31="N"),AND(DH31=0,AN31="B"),AND(DH31=0,LEFT(TRIM(AN31),1)="I")),1,0))),"")</f>
        <v/>
      </c>
      <c r="EK31" s="23" t="str">
        <f t="shared" si="47"/>
        <v/>
      </c>
      <c r="EL31" s="24" t="str">
        <f t="shared" si="48"/>
        <v/>
      </c>
    </row>
    <row r="32" spans="1:142" s="25" customFormat="1">
      <c r="A32" s="15" t="str">
        <f t="shared" si="14"/>
        <v/>
      </c>
      <c r="B32" s="1" t="str">
        <f>+IF(LEN(I32)&gt;5,'CODIGO PAGO'!$B$28,"")</f>
        <v/>
      </c>
      <c r="C32" s="1" t="str">
        <f>+IF(LEN($I32)&gt;5,BD!D32,"")</f>
        <v/>
      </c>
      <c r="D32" s="168" t="str">
        <f>+IF(LEN($I32)&gt;5,BD!A32,"")</f>
        <v/>
      </c>
      <c r="E32" s="1" t="str">
        <f>+IF(LEN($I32)&gt;5,BD!B32,"")</f>
        <v/>
      </c>
      <c r="F32" s="1" t="str">
        <f>+IF(LEN($I32)&gt;5,BD!C32,"")</f>
        <v/>
      </c>
      <c r="G32" s="141"/>
      <c r="H32" s="141"/>
      <c r="I32" s="1" t="str">
        <f>+IF(LEN(BD!G32)&gt;5,BD!G32,"")</f>
        <v/>
      </c>
      <c r="J32" s="167" t="str">
        <f>+IF(LEN($I32)&gt;5,BD!E32,"")</f>
        <v/>
      </c>
      <c r="K32" s="6" t="str">
        <f t="shared" si="15"/>
        <v/>
      </c>
      <c r="L32" s="87" t="str">
        <f>+IF(LEN($I32)&gt;5,BD!H32,"")</f>
        <v/>
      </c>
      <c r="M32" s="40" t="str">
        <f t="shared" si="16"/>
        <v/>
      </c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4" t="str">
        <f t="shared" si="17"/>
        <v/>
      </c>
      <c r="AQ32" s="5" t="str">
        <f t="shared" si="18"/>
        <v/>
      </c>
      <c r="AR32" s="91" t="str">
        <f t="shared" si="19"/>
        <v/>
      </c>
      <c r="AS32" s="5" t="str">
        <f t="shared" si="20"/>
        <v/>
      </c>
      <c r="AT32" s="91" t="str">
        <f t="shared" si="21"/>
        <v/>
      </c>
      <c r="AU32" s="4" t="str">
        <f t="shared" si="22"/>
        <v/>
      </c>
      <c r="AV32" s="4" t="str">
        <f t="shared" si="23"/>
        <v/>
      </c>
      <c r="AW32" s="4" t="str">
        <f t="shared" si="24"/>
        <v/>
      </c>
      <c r="AX32" s="4" t="str">
        <f t="shared" si="25"/>
        <v/>
      </c>
      <c r="AY32" s="88" t="str">
        <f t="shared" si="26"/>
        <v/>
      </c>
      <c r="AZ32" s="17" t="str">
        <f t="shared" si="27"/>
        <v/>
      </c>
      <c r="BA32" s="18" t="str">
        <f t="shared" si="28"/>
        <v/>
      </c>
      <c r="BB32" s="19" t="str">
        <f>+IF(LEN(I32)&gt;5,IF(INT(RIGHT(B32,1))=9,0.5*L32*AY32,INT(MID(B32,5,LEN(B32)-4))*L32)+IFERROR(VLOOKUP(I32,AJUSTES!$A$1:$I$50,9,0),0),"")</f>
        <v/>
      </c>
      <c r="BC32" s="12"/>
      <c r="BD32" s="19" t="str">
        <f t="shared" si="29"/>
        <v/>
      </c>
      <c r="BE32" s="18" t="str">
        <f t="shared" si="30"/>
        <v/>
      </c>
      <c r="BF32" s="139" t="str">
        <f t="shared" si="31"/>
        <v/>
      </c>
      <c r="BG32" s="114"/>
      <c r="BH32" s="18" t="str">
        <f t="shared" si="32"/>
        <v/>
      </c>
      <c r="BI32" s="13"/>
      <c r="BJ32" s="12"/>
      <c r="BK32" s="12"/>
      <c r="BL32" s="145"/>
      <c r="BM32" s="12"/>
      <c r="BN32" s="12"/>
      <c r="BO32" s="12"/>
      <c r="BP32" s="12"/>
      <c r="BQ32" s="12"/>
      <c r="BR32" s="12"/>
      <c r="BS32" s="146"/>
      <c r="BT32" s="14"/>
      <c r="BU32" s="12"/>
      <c r="BV32" s="12"/>
      <c r="BW32" s="12"/>
      <c r="BX32" s="12"/>
      <c r="BY32" s="12"/>
      <c r="BZ32" s="144"/>
      <c r="CA32" s="107" t="str">
        <f>+IF(LEN($I32)&gt;5,IF(BD!F32="N/A","",BD!F32),"")</f>
        <v/>
      </c>
      <c r="CB32" s="21"/>
      <c r="CC32" s="147"/>
      <c r="CD32" s="148"/>
      <c r="CE32" s="8" t="str">
        <f>+IF(LEN(I32)&gt;5,BD!M32,"")</f>
        <v/>
      </c>
      <c r="CF32" s="16" t="str">
        <f>+IF(LEN(I32)&gt;5,BD!N32,"")</f>
        <v/>
      </c>
      <c r="CG32" s="3" t="str">
        <f t="shared" si="33"/>
        <v/>
      </c>
      <c r="CH32" s="23" t="str">
        <f>+IF(AND(LEN($I32)&gt;5),IF(AND($J32&gt;N$1,$J32&lt;=$AO$1),1,IF((COUNTIFS(INCAPACIDADES!$C$1:$C$51,$I32,INCAPACIDADES!K$1:K$51,N$1))&gt;0,2,IF(VLOOKUP($C32,BD!$D$1:$F$501,3,0)&gt;N$1,0,3))),"")</f>
        <v/>
      </c>
      <c r="CI32" s="23" t="str">
        <f>+IF(AND(LEN($I32)&gt;5),IF(AND($J32&gt;O$1,$J32&lt;=$AO$1),1,IF((COUNTIFS(INCAPACIDADES!$C$1:$C$51,$I32,INCAPACIDADES!L$1:L$51,O$1))&gt;0,2,IF(VLOOKUP($C32,BD!$D$1:$F$501,3,0)&gt;O$1,0,3))),"")</f>
        <v/>
      </c>
      <c r="CJ32" s="23" t="str">
        <f>+IF(AND(LEN($I32)&gt;5),IF(AND($J32&gt;P$1,$J32&lt;=$AO$1),1,IF((COUNTIFS(INCAPACIDADES!$C$1:$C$51,$I32,INCAPACIDADES!M$1:M$51,P$1))&gt;0,2,IF(VLOOKUP($C32,BD!$D$1:$F$501,3,0)&gt;P$1,0,3))),"")</f>
        <v/>
      </c>
      <c r="CK32" s="23" t="str">
        <f>+IF(AND(LEN($I32)&gt;5),IF(AND($J32&gt;Q$1,$J32&lt;=$AO$1),1,IF((COUNTIFS(INCAPACIDADES!$C$1:$C$51,$I32,INCAPACIDADES!N$1:N$51,Q$1))&gt;0,2,IF(VLOOKUP($C32,BD!$D$1:$F$501,3,0)&gt;Q$1,0,3))),"")</f>
        <v/>
      </c>
      <c r="CL32" s="23" t="str">
        <f>+IF(AND(LEN($I32)&gt;5),IF(AND($J32&gt;R$1,$J32&lt;=$AO$1),1,IF((COUNTIFS(INCAPACIDADES!$C$1:$C$51,$I32,INCAPACIDADES!O$1:O$51,R$1))&gt;0,2,IF(VLOOKUP($C32,BD!$D$1:$F$501,3,0)&gt;R$1,0,3))),"")</f>
        <v/>
      </c>
      <c r="CM32" s="23" t="str">
        <f>+IF(AND(LEN($I32)&gt;5),IF(AND($J32&gt;S$1,$J32&lt;=$AO$1),1,IF((COUNTIFS(INCAPACIDADES!$C$1:$C$51,$I32,INCAPACIDADES!P$1:P$51,S$1))&gt;0,2,IF(VLOOKUP($C32,BD!$D$1:$F$501,3,0)&gt;S$1,0,3))),"")</f>
        <v/>
      </c>
      <c r="CN32" s="23" t="str">
        <f>+IF(AND(LEN($I32)&gt;5),IF(AND($J32&gt;T$1,$J32&lt;=$AO$1),1,IF((COUNTIFS(INCAPACIDADES!$C$1:$C$51,$I32,INCAPACIDADES!Q$1:Q$51,T$1))&gt;0,2,IF(VLOOKUP($C32,BD!$D$1:$F$501,3,0)&gt;T$1,0,3))),"")</f>
        <v/>
      </c>
      <c r="CO32" s="23" t="str">
        <f>+IF(AND(LEN($I32)&gt;5),IF(AND($J32&gt;U$1,$J32&lt;=$AO$1),1,IF((COUNTIFS(INCAPACIDADES!$C$1:$C$51,$I32,INCAPACIDADES!R$1:R$51,U$1))&gt;0,2,IF(VLOOKUP($C32,BD!$D$1:$F$501,3,0)&gt;U$1,0,3))),"")</f>
        <v/>
      </c>
      <c r="CP32" s="23" t="str">
        <f>+IF(AND(LEN($I32)&gt;5),IF(AND($J32&gt;V$1,$J32&lt;=$AO$1),1,IF((COUNTIFS(INCAPACIDADES!$C$1:$C$51,$I32,INCAPACIDADES!S$1:S$51,V$1))&gt;0,2,IF(VLOOKUP($C32,BD!$D$1:$F$501,3,0)&gt;V$1,0,3))),"")</f>
        <v/>
      </c>
      <c r="CQ32" s="23" t="str">
        <f>+IF(AND(LEN($I32)&gt;5),IF(AND($J32&gt;W$1,$J32&lt;=$AO$1),1,IF((COUNTIFS(INCAPACIDADES!$C$1:$C$51,$I32,INCAPACIDADES!T$1:T$51,W$1))&gt;0,2,IF(VLOOKUP($C32,BD!$D$1:$F$501,3,0)&gt;W$1,0,3))),"")</f>
        <v/>
      </c>
      <c r="CR32" s="23" t="str">
        <f>+IF(AND(LEN($I32)&gt;5),IF(AND($J32&gt;X$1,$J32&lt;=$AO$1),1,IF((COUNTIFS(INCAPACIDADES!$C$1:$C$51,$I32,INCAPACIDADES!U$1:U$51,X$1))&gt;0,2,IF(VLOOKUP($C32,BD!$D$1:$F$501,3,0)&gt;X$1,0,3))),"")</f>
        <v/>
      </c>
      <c r="CS32" s="23" t="str">
        <f>+IF(AND(LEN($I32)&gt;5),IF(AND($J32&gt;Y$1,$J32&lt;=$AO$1),1,IF((COUNTIFS(INCAPACIDADES!$C$1:$C$51,$I32,INCAPACIDADES!V$1:V$51,Y$1))&gt;0,2,IF(VLOOKUP($C32,BD!$D$1:$F$501,3,0)&gt;Y$1,0,3))),"")</f>
        <v/>
      </c>
      <c r="CT32" s="23" t="str">
        <f>+IF(AND(LEN($I32)&gt;5),IF(AND($J32&gt;Z$1,$J32&lt;=$AO$1),1,IF((COUNTIFS(INCAPACIDADES!$C$1:$C$51,$I32,INCAPACIDADES!W$1:W$51,Z$1))&gt;0,2,IF(VLOOKUP($C32,BD!$D$1:$F$501,3,0)&gt;Z$1,0,3))),"")</f>
        <v/>
      </c>
      <c r="CU32" s="23" t="str">
        <f>+IF(AND(LEN($I32)&gt;5),IF(AND($J32&gt;AA$1,$J32&lt;=$AO$1),1,IF((COUNTIFS(INCAPACIDADES!$C$1:$C$51,$I32,INCAPACIDADES!X$1:X$51,AA$1))&gt;0,2,IF(VLOOKUP($C32,BD!$D$1:$F$501,3,0)&gt;AA$1,0,3))),"")</f>
        <v/>
      </c>
      <c r="CV32" s="23" t="str">
        <f>+IF(AND(LEN($I32)&gt;5),IF(AND($J32&gt;AB$1,$J32&lt;=$AO$1),1,IF((COUNTIFS(INCAPACIDADES!$C$1:$C$51,$I32,INCAPACIDADES!Y$1:Y$51,AB$1))&gt;0,2,IF(VLOOKUP($C32,BD!$D$1:$F$501,3,0)&gt;AB$1,0,3))),"")</f>
        <v/>
      </c>
      <c r="CW32" s="23" t="str">
        <f>+IF(AND(LEN($I32)&gt;5),IF(AND($J32&gt;AC$1,$J32&lt;=$AO$1),1,IF((COUNTIFS(INCAPACIDADES!$C$1:$C$51,$I32,INCAPACIDADES!Z$1:Z$51,AC$1))&gt;0,2,IF(VLOOKUP($C32,BD!$D$1:$F$501,3,0)&gt;AC$1,0,3))),"")</f>
        <v/>
      </c>
      <c r="CX32" s="23" t="str">
        <f>+IF(AND(LEN($I32)&gt;5),IF(AND($J32&gt;AD$1,$J32&lt;=$AO$1),1,IF((COUNTIFS(INCAPACIDADES!$C$1:$C$51,$I32,INCAPACIDADES!AA$1:AA$51,AD$1))&gt;0,2,IF(VLOOKUP($C32,BD!$D$1:$F$501,3,0)&gt;AD$1,0,3))),"")</f>
        <v/>
      </c>
      <c r="CY32" s="23" t="str">
        <f>+IF(AND(LEN($I32)&gt;5),IF(AND($J32&gt;AE$1,$J32&lt;=$AO$1),1,IF((COUNTIFS(INCAPACIDADES!$C$1:$C$51,$I32,INCAPACIDADES!AB$1:AB$51,AE$1))&gt;0,2,IF(VLOOKUP($C32,BD!$D$1:$F$501,3,0)&gt;AE$1,0,3))),"")</f>
        <v/>
      </c>
      <c r="CZ32" s="23" t="str">
        <f>+IF(AND(LEN($I32)&gt;5),IF(AND($J32&gt;AF$1,$J32&lt;=$AO$1),1,IF((COUNTIFS(INCAPACIDADES!$C$1:$C$51,$I32,INCAPACIDADES!AC$1:AC$51,AF$1))&gt;0,2,IF(VLOOKUP($C32,BD!$D$1:$F$501,3,0)&gt;AF$1,0,3))),"")</f>
        <v/>
      </c>
      <c r="DA32" s="23" t="str">
        <f>+IF(AND(LEN($I32)&gt;5),IF(AND($J32&gt;AG$1,$J32&lt;=$AO$1),1,IF((COUNTIFS(INCAPACIDADES!$C$1:$C$51,$I32,INCAPACIDADES!AD$1:AD$51,AG$1))&gt;0,2,IF(VLOOKUP($C32,BD!$D$1:$F$501,3,0)&gt;AG$1,0,3))),"")</f>
        <v/>
      </c>
      <c r="DB32" s="23" t="str">
        <f>+IF(AND(LEN($I32)&gt;5),IF(AND($J32&gt;AH$1,$J32&lt;=$AO$1),1,IF((COUNTIFS(INCAPACIDADES!$C$1:$C$51,$I32,INCAPACIDADES!AE$1:AE$51,AH$1))&gt;0,2,IF(VLOOKUP($C32,BD!$D$1:$F$501,3,0)&gt;AH$1,0,3))),"")</f>
        <v/>
      </c>
      <c r="DC32" s="23" t="str">
        <f>+IF(AND(LEN($I32)&gt;5),IF(AND($J32&gt;AI$1,$J32&lt;=$AO$1),1,IF((COUNTIFS(INCAPACIDADES!$C$1:$C$51,$I32,INCAPACIDADES!AF$1:AF$51,AI$1))&gt;0,2,IF(VLOOKUP($C32,BD!$D$1:$F$501,3,0)&gt;AI$1,0,3))),"")</f>
        <v/>
      </c>
      <c r="DD32" s="23" t="str">
        <f>+IF(AND(LEN($I32)&gt;5),IF(AND($J32&gt;AJ$1,$J32&lt;=$AO$1),1,IF((COUNTIFS(INCAPACIDADES!$C$1:$C$51,$I32,INCAPACIDADES!AG$1:AG$51,AJ$1))&gt;0,2,IF(VLOOKUP($C32,BD!$D$1:$F$501,3,0)&gt;AJ$1,0,3))),"")</f>
        <v/>
      </c>
      <c r="DE32" s="23" t="str">
        <f>+IF(AND(LEN($I32)&gt;5),IF(AND($J32&gt;AK$1,$J32&lt;=$AO$1),1,IF((COUNTIFS(INCAPACIDADES!$C$1:$C$51,$I32,INCAPACIDADES!AH$1:AH$51,AK$1))&gt;0,2,IF(VLOOKUP($C32,BD!$D$1:$F$501,3,0)&gt;AK$1,0,3))),"")</f>
        <v/>
      </c>
      <c r="DF32" s="23" t="str">
        <f>+IF(AND(LEN($I32)&gt;5),IF(AND($J32&gt;AL$1,$J32&lt;=$AO$1),1,IF((COUNTIFS(INCAPACIDADES!$C$1:$C$51,$I32,INCAPACIDADES!AI$1:AI$51,AL$1))&gt;0,2,IF(VLOOKUP($C32,BD!$D$1:$F$501,3,0)&gt;AL$1,0,3))),"")</f>
        <v/>
      </c>
      <c r="DG32" s="23" t="str">
        <f>+IF(AND(LEN($I32)&gt;5),IF(AND($J32&gt;AM$1,$J32&lt;=$AO$1),1,IF((COUNTIFS(INCAPACIDADES!$C$1:$C$51,$I32,INCAPACIDADES!AJ$1:AJ$51,AM$1))&gt;0,2,IF(VLOOKUP($C32,BD!$D$1:$F$501,3,0)&gt;AM$1,0,3))),"")</f>
        <v/>
      </c>
      <c r="DH32" s="23" t="str">
        <f>+IF(AND(LEN($I32)&gt;5),IF(AND($J32&gt;AN$1,$J32&lt;=$AO$1),1,IF((COUNTIFS(INCAPACIDADES!$C$1:$C$51,$I32,INCAPACIDADES!AK$1:AK$51,AN$1))&gt;0,2,IF(VLOOKUP($C32,BD!$D$1:$F$501,3,0)&gt;AN$1,0,3))),"")</f>
        <v/>
      </c>
      <c r="DI32" s="23" t="str">
        <f>+IF(AND(LEN($I32)&gt;5),IF(AND($J32&gt;AO$1,$J32&lt;=$AO$1),1,IF((COUNTIFS(INCAPACIDADES!$C$1:$C$51,$I32,INCAPACIDADES!AL$1:AL$51,AO$1))&gt;0,2,IF(VLOOKUP($C32,BD!$D$1:$F$501,3,0)&gt;AO$1,0,3))),"")</f>
        <v/>
      </c>
      <c r="DJ32" s="23" t="str">
        <f>+IF(LEN($I32)&gt;5,IF(ISERROR(VLOOKUP(N32,'CODIGO PAGO'!$B$2:$B$20,1,0)),1,IF(OR(AND(CH32=1,N32&lt;&gt;"N"),AND(CH32=3,N32&lt;&gt;"B"),AND(CH32=2,LEFT(TRIM(N32),1)&lt;&gt;"I")),1,IF(OR(AND(CH32=0,N32="N"),AND(CH32=0,N32="B"),AND(CH32=0,LEFT(TRIM(N32),1)="I")),1,0))),"")</f>
        <v/>
      </c>
      <c r="DK32" s="23" t="str">
        <f t="shared" si="34"/>
        <v/>
      </c>
      <c r="DL32" s="23" t="str">
        <f>+IF(LEN($I32)&gt;5,IF(ISERROR(VLOOKUP(P32,'CODIGO PAGO'!$B$2:$B$20,1,0)),1,IF(OR(AND(CJ32=1,P32&lt;&gt;"N"),AND(CJ32=3,P32&lt;&gt;"B"),AND(CJ32=2,LEFT(TRIM(P32),1)&lt;&gt;"I")),1,IF(OR(AND(CJ32=0,P32="N"),AND(CJ32=0,P32="B"),AND(CJ32=0,LEFT(TRIM(P32),1)="I")),1,0))),"")</f>
        <v/>
      </c>
      <c r="DM32" s="23" t="str">
        <f t="shared" si="35"/>
        <v/>
      </c>
      <c r="DN32" s="23" t="str">
        <f>+IF(LEN($I32)&gt;5,IF(ISERROR(VLOOKUP(R32,'CODIGO PAGO'!$B$2:$B$20,1,0)),1,IF(OR(AND(CL32=1,R32&lt;&gt;"N"),AND(CL32=3,R32&lt;&gt;"B"),AND(CL32=2,LEFT(TRIM(R32),1)&lt;&gt;"I")),1,IF(OR(AND(CL32=0,R32="N"),AND(CL32=0,R32="B"),AND(CL32=0,LEFT(TRIM(R32),1)="I")),1,0))),"")</f>
        <v/>
      </c>
      <c r="DO32" s="23" t="str">
        <f t="shared" si="36"/>
        <v/>
      </c>
      <c r="DP32" s="23" t="str">
        <f>+IF(LEN($I32)&gt;5,IF(ISERROR(VLOOKUP(T32,'CODIGO PAGO'!$B$2:$B$20,1,0)),1,IF(OR(AND(CN32=1,T32&lt;&gt;"N"),AND(CN32=3,T32&lt;&gt;"B"),AND(CN32=2,LEFT(TRIM(T32),1)&lt;&gt;"I")),1,IF(OR(AND(CN32=0,T32="N"),AND(CN32=0,T32="B"),AND(CN32=0,LEFT(TRIM(T32),1)="I")),1,0))),"")</f>
        <v/>
      </c>
      <c r="DQ32" s="23" t="str">
        <f t="shared" si="37"/>
        <v/>
      </c>
      <c r="DR32" s="23" t="str">
        <f>+IF(LEN($I32)&gt;5,IF(ISERROR(VLOOKUP(V32,'CODIGO PAGO'!$B$2:$B$20,1,0)),1,IF(OR(AND(CP32=1,V32&lt;&gt;"N"),AND(CP32=3,V32&lt;&gt;"B"),AND(CP32=2,LEFT(TRIM(V32),1)&lt;&gt;"I")),1,IF(OR(AND(CP32=0,V32="N"),AND(CP32=0,V32="B"),AND(CP32=0,LEFT(TRIM(V32),1)="I")),1,0))),"")</f>
        <v/>
      </c>
      <c r="DS32" s="23" t="str">
        <f t="shared" si="38"/>
        <v/>
      </c>
      <c r="DT32" s="23" t="str">
        <f>+IF(LEN($I32)&gt;5,IF(ISERROR(VLOOKUP(X32,'CODIGO PAGO'!$B$2:$B$20,1,0)),1,IF(OR(AND(CR32=1,X32&lt;&gt;"N"),AND(CR32=3,X32&lt;&gt;"B"),AND(CR32=2,LEFT(TRIM(X32),1)&lt;&gt;"I")),1,IF(OR(AND(CR32=0,X32="N"),AND(CR32=0,X32="B"),AND(CR32=0,LEFT(TRIM(X32),1)="I")),1,0))),"")</f>
        <v/>
      </c>
      <c r="DU32" s="23" t="str">
        <f t="shared" si="39"/>
        <v/>
      </c>
      <c r="DV32" s="23" t="str">
        <f>+IF(LEN($I32)&gt;5,IF(ISERROR(VLOOKUP(Z32,'CODIGO PAGO'!$B$2:$B$20,1,0)),1,IF(OR(AND(CT32=1,Z32&lt;&gt;"N"),AND(CT32=3,Z32&lt;&gt;"B"),AND(CT32=2,LEFT(TRIM(Z32),1)&lt;&gt;"I")),1,IF(OR(AND(CT32=0,Z32="N"),AND(CT32=0,Z32="B"),AND(CT32=0,LEFT(TRIM(Z32),1)="I")),1,0))),"")</f>
        <v/>
      </c>
      <c r="DW32" s="23" t="str">
        <f t="shared" si="40"/>
        <v/>
      </c>
      <c r="DX32" s="23" t="str">
        <f>+IF(LEN($I32)&gt;5,IF(ISERROR(VLOOKUP(AB32,'CODIGO PAGO'!$B$2:$B$20,1,0)),1,IF(OR(AND(CV32=1,AB32&lt;&gt;"N"),AND(CV32=3,AB32&lt;&gt;"B"),AND(CV32=2,LEFT(TRIM(AB32),1)&lt;&gt;"I")),1,IF(OR(AND(CV32=0,AB32="N"),AND(CV32=0,AB32="B"),AND(CV32=0,LEFT(TRIM(AB32),1)="I")),1,0))),"")</f>
        <v/>
      </c>
      <c r="DY32" s="23" t="str">
        <f t="shared" si="41"/>
        <v/>
      </c>
      <c r="DZ32" s="23" t="str">
        <f>+IF(LEN($I32)&gt;5,IF(ISERROR(VLOOKUP(AD32,'CODIGO PAGO'!$B$2:$B$20,1,0)),1,IF(OR(AND(CX32=1,AD32&lt;&gt;"N"),AND(CX32=3,AD32&lt;&gt;"B"),AND(CX32=2,LEFT(TRIM(AD32),1)&lt;&gt;"I")),1,IF(OR(AND(CX32=0,AD32="N"),AND(CX32=0,AD32="B"),AND(CX32=0,LEFT(TRIM(AD32),1)="I")),1,0))),"")</f>
        <v/>
      </c>
      <c r="EA32" s="23" t="str">
        <f t="shared" si="42"/>
        <v/>
      </c>
      <c r="EB32" s="23" t="str">
        <f>+IF(LEN($I32)&gt;5,IF(ISERROR(VLOOKUP(AF32,'CODIGO PAGO'!$B$2:$B$20,1,0)),1,IF(OR(AND(CZ32=1,AF32&lt;&gt;"N"),AND(CZ32=3,AF32&lt;&gt;"B"),AND(CZ32=2,LEFT(TRIM(AF32),1)&lt;&gt;"I")),1,IF(OR(AND(CZ32=0,AF32="N"),AND(CZ32=0,AF32="B"),AND(CZ32=0,LEFT(TRIM(AF32),1)="I")),1,0))),"")</f>
        <v/>
      </c>
      <c r="EC32" s="23" t="str">
        <f t="shared" si="43"/>
        <v/>
      </c>
      <c r="ED32" s="23" t="str">
        <f>+IF(LEN($I32)&gt;5,IF(ISERROR(VLOOKUP(AH32,'CODIGO PAGO'!$B$2:$B$20,1,0)),1,IF(OR(AND(DB32=1,AH32&lt;&gt;"N"),AND(DB32=3,AH32&lt;&gt;"B"),AND(DB32=2,LEFT(TRIM(AH32),1)&lt;&gt;"I")),1,IF(OR(AND(DB32=0,AH32="N"),AND(DB32=0,AH32="B"),AND(DB32=0,LEFT(TRIM(AH32),1)="I")),1,0))),"")</f>
        <v/>
      </c>
      <c r="EE32" s="23" t="str">
        <f t="shared" si="44"/>
        <v/>
      </c>
      <c r="EF32" s="23" t="str">
        <f>+IF(LEN($I32)&gt;5,IF(ISERROR(VLOOKUP(AJ32,'CODIGO PAGO'!$B$2:$B$20,1,0)),1,IF(OR(AND(DD32=1,AJ32&lt;&gt;"N"),AND(DD32=3,AJ32&lt;&gt;"B"),AND(DD32=2,LEFT(TRIM(AJ32),1)&lt;&gt;"I")),1,IF(OR(AND(DD32=0,AJ32="N"),AND(DD32=0,AJ32="B"),AND(DD32=0,LEFT(TRIM(AJ32),1)="I")),1,0))),"")</f>
        <v/>
      </c>
      <c r="EG32" s="23" t="str">
        <f t="shared" si="45"/>
        <v/>
      </c>
      <c r="EH32" s="23" t="str">
        <f>+IF(LEN($I32)&gt;5,IF(ISERROR(VLOOKUP(AL32,'CODIGO PAGO'!$B$2:$B$20,1,0)),1,IF(OR(AND(DF32=1,AL32&lt;&gt;"N"),AND(DF32=3,AL32&lt;&gt;"B"),AND(DF32=2,LEFT(TRIM(AL32),1)&lt;&gt;"I")),1,IF(OR(AND(DF32=0,AL32="N"),AND(DF32=0,AL32="B"),AND(DF32=0,LEFT(TRIM(AL32),1)="I")),1,0))),"")</f>
        <v/>
      </c>
      <c r="EI32" s="23" t="str">
        <f t="shared" si="46"/>
        <v/>
      </c>
      <c r="EJ32" s="23" t="str">
        <f>+IF(LEN($I32)&gt;5,IF(ISERROR(VLOOKUP(AN32,'CODIGO PAGO'!$B$2:$B$20,1,0)),1,IF(OR(AND(DH32=1,AN32&lt;&gt;"N"),AND(DH32=3,AN32&lt;&gt;"B"),AND(DH32=2,LEFT(TRIM(AN32),1)&lt;&gt;"I")),1,IF(OR(AND(DH32=0,AN32="N"),AND(DH32=0,AN32="B"),AND(DH32=0,LEFT(TRIM(AN32),1)="I")),1,0))),"")</f>
        <v/>
      </c>
      <c r="EK32" s="23" t="str">
        <f t="shared" si="47"/>
        <v/>
      </c>
      <c r="EL32" s="24" t="str">
        <f t="shared" si="48"/>
        <v/>
      </c>
    </row>
    <row r="33" spans="1:142" s="25" customFormat="1">
      <c r="A33" s="15" t="str">
        <f t="shared" si="14"/>
        <v/>
      </c>
      <c r="B33" s="1" t="str">
        <f>+IF(LEN(I33)&gt;5,'CODIGO PAGO'!$B$28,"")</f>
        <v/>
      </c>
      <c r="C33" s="1" t="str">
        <f>+IF(LEN($I33)&gt;5,BD!D33,"")</f>
        <v/>
      </c>
      <c r="D33" s="168" t="str">
        <f>+IF(LEN($I33)&gt;5,BD!A33,"")</f>
        <v/>
      </c>
      <c r="E33" s="1" t="str">
        <f>+IF(LEN($I33)&gt;5,BD!B33,"")</f>
        <v/>
      </c>
      <c r="F33" s="1" t="str">
        <f>+IF(LEN($I33)&gt;5,BD!C33,"")</f>
        <v/>
      </c>
      <c r="G33" s="141"/>
      <c r="H33" s="141"/>
      <c r="I33" s="1" t="str">
        <f>+IF(LEN(BD!G33)&gt;5,BD!G33,"")</f>
        <v/>
      </c>
      <c r="J33" s="167" t="str">
        <f>+IF(LEN($I33)&gt;5,BD!E33,"")</f>
        <v/>
      </c>
      <c r="K33" s="6" t="str">
        <f t="shared" si="15"/>
        <v/>
      </c>
      <c r="L33" s="87" t="str">
        <f>+IF(LEN($I33)&gt;5,BD!H33,"")</f>
        <v/>
      </c>
      <c r="M33" s="40" t="str">
        <f t="shared" si="16"/>
        <v/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4" t="str">
        <f t="shared" si="17"/>
        <v/>
      </c>
      <c r="AQ33" s="5" t="str">
        <f t="shared" si="18"/>
        <v/>
      </c>
      <c r="AR33" s="91" t="str">
        <f t="shared" si="19"/>
        <v/>
      </c>
      <c r="AS33" s="5" t="str">
        <f t="shared" si="20"/>
        <v/>
      </c>
      <c r="AT33" s="91" t="str">
        <f t="shared" si="21"/>
        <v/>
      </c>
      <c r="AU33" s="4" t="str">
        <f t="shared" si="22"/>
        <v/>
      </c>
      <c r="AV33" s="4" t="str">
        <f t="shared" si="23"/>
        <v/>
      </c>
      <c r="AW33" s="4" t="str">
        <f t="shared" si="24"/>
        <v/>
      </c>
      <c r="AX33" s="4" t="str">
        <f t="shared" si="25"/>
        <v/>
      </c>
      <c r="AY33" s="88" t="str">
        <f t="shared" si="26"/>
        <v/>
      </c>
      <c r="AZ33" s="17" t="str">
        <f t="shared" si="27"/>
        <v/>
      </c>
      <c r="BA33" s="18" t="str">
        <f t="shared" si="28"/>
        <v/>
      </c>
      <c r="BB33" s="19" t="str">
        <f>+IF(LEN(I33)&gt;5,IF(INT(RIGHT(B33,1))=9,0.5*L33*AY33,INT(MID(B33,5,LEN(B33)-4))*L33)+IFERROR(VLOOKUP(I33,AJUSTES!$A$1:$I$50,9,0),0),"")</f>
        <v/>
      </c>
      <c r="BC33" s="12"/>
      <c r="BD33" s="19" t="str">
        <f t="shared" si="29"/>
        <v/>
      </c>
      <c r="BE33" s="18" t="str">
        <f t="shared" si="30"/>
        <v/>
      </c>
      <c r="BF33" s="139" t="str">
        <f t="shared" si="31"/>
        <v/>
      </c>
      <c r="BG33" s="114"/>
      <c r="BH33" s="18" t="str">
        <f t="shared" si="32"/>
        <v/>
      </c>
      <c r="BI33" s="13"/>
      <c r="BJ33" s="12"/>
      <c r="BK33" s="12"/>
      <c r="BL33" s="145"/>
      <c r="BM33" s="12"/>
      <c r="BN33" s="12"/>
      <c r="BO33" s="12"/>
      <c r="BP33" s="12"/>
      <c r="BQ33" s="12"/>
      <c r="BR33" s="12"/>
      <c r="BS33" s="146"/>
      <c r="BT33" s="14"/>
      <c r="BU33" s="12"/>
      <c r="BV33" s="12"/>
      <c r="BW33" s="12"/>
      <c r="BX33" s="12"/>
      <c r="BY33" s="12"/>
      <c r="BZ33" s="144"/>
      <c r="CA33" s="107" t="str">
        <f>+IF(LEN($I33)&gt;5,IF(BD!F33="N/A","",BD!F33),"")</f>
        <v/>
      </c>
      <c r="CB33" s="21"/>
      <c r="CC33" s="147"/>
      <c r="CD33" s="148"/>
      <c r="CE33" s="8" t="str">
        <f>+IF(LEN(I33)&gt;5,BD!M33,"")</f>
        <v/>
      </c>
      <c r="CF33" s="16" t="str">
        <f>+IF(LEN(I33)&gt;5,BD!N33,"")</f>
        <v/>
      </c>
      <c r="CG33" s="3" t="str">
        <f t="shared" si="33"/>
        <v/>
      </c>
      <c r="CH33" s="23" t="str">
        <f>+IF(AND(LEN($I33)&gt;5),IF(AND($J33&gt;N$1,$J33&lt;=$AO$1),1,IF((COUNTIFS(INCAPACIDADES!$C$1:$C$51,$I33,INCAPACIDADES!K$1:K$51,N$1))&gt;0,2,IF(VLOOKUP($C33,BD!$D$1:$F$501,3,0)&gt;N$1,0,3))),"")</f>
        <v/>
      </c>
      <c r="CI33" s="23" t="str">
        <f>+IF(AND(LEN($I33)&gt;5),IF(AND($J33&gt;O$1,$J33&lt;=$AO$1),1,IF((COUNTIFS(INCAPACIDADES!$C$1:$C$51,$I33,INCAPACIDADES!L$1:L$51,O$1))&gt;0,2,IF(VLOOKUP($C33,BD!$D$1:$F$501,3,0)&gt;O$1,0,3))),"")</f>
        <v/>
      </c>
      <c r="CJ33" s="23" t="str">
        <f>+IF(AND(LEN($I33)&gt;5),IF(AND($J33&gt;P$1,$J33&lt;=$AO$1),1,IF((COUNTIFS(INCAPACIDADES!$C$1:$C$51,$I33,INCAPACIDADES!M$1:M$51,P$1))&gt;0,2,IF(VLOOKUP($C33,BD!$D$1:$F$501,3,0)&gt;P$1,0,3))),"")</f>
        <v/>
      </c>
      <c r="CK33" s="23" t="str">
        <f>+IF(AND(LEN($I33)&gt;5),IF(AND($J33&gt;Q$1,$J33&lt;=$AO$1),1,IF((COUNTIFS(INCAPACIDADES!$C$1:$C$51,$I33,INCAPACIDADES!N$1:N$51,Q$1))&gt;0,2,IF(VLOOKUP($C33,BD!$D$1:$F$501,3,0)&gt;Q$1,0,3))),"")</f>
        <v/>
      </c>
      <c r="CL33" s="23" t="str">
        <f>+IF(AND(LEN($I33)&gt;5),IF(AND($J33&gt;R$1,$J33&lt;=$AO$1),1,IF((COUNTIFS(INCAPACIDADES!$C$1:$C$51,$I33,INCAPACIDADES!O$1:O$51,R$1))&gt;0,2,IF(VLOOKUP($C33,BD!$D$1:$F$501,3,0)&gt;R$1,0,3))),"")</f>
        <v/>
      </c>
      <c r="CM33" s="23" t="str">
        <f>+IF(AND(LEN($I33)&gt;5),IF(AND($J33&gt;S$1,$J33&lt;=$AO$1),1,IF((COUNTIFS(INCAPACIDADES!$C$1:$C$51,$I33,INCAPACIDADES!P$1:P$51,S$1))&gt;0,2,IF(VLOOKUP($C33,BD!$D$1:$F$501,3,0)&gt;S$1,0,3))),"")</f>
        <v/>
      </c>
      <c r="CN33" s="23" t="str">
        <f>+IF(AND(LEN($I33)&gt;5),IF(AND($J33&gt;T$1,$J33&lt;=$AO$1),1,IF((COUNTIFS(INCAPACIDADES!$C$1:$C$51,$I33,INCAPACIDADES!Q$1:Q$51,T$1))&gt;0,2,IF(VLOOKUP($C33,BD!$D$1:$F$501,3,0)&gt;T$1,0,3))),"")</f>
        <v/>
      </c>
      <c r="CO33" s="23" t="str">
        <f>+IF(AND(LEN($I33)&gt;5),IF(AND($J33&gt;U$1,$J33&lt;=$AO$1),1,IF((COUNTIFS(INCAPACIDADES!$C$1:$C$51,$I33,INCAPACIDADES!R$1:R$51,U$1))&gt;0,2,IF(VLOOKUP($C33,BD!$D$1:$F$501,3,0)&gt;U$1,0,3))),"")</f>
        <v/>
      </c>
      <c r="CP33" s="23" t="str">
        <f>+IF(AND(LEN($I33)&gt;5),IF(AND($J33&gt;V$1,$J33&lt;=$AO$1),1,IF((COUNTIFS(INCAPACIDADES!$C$1:$C$51,$I33,INCAPACIDADES!S$1:S$51,V$1))&gt;0,2,IF(VLOOKUP($C33,BD!$D$1:$F$501,3,0)&gt;V$1,0,3))),"")</f>
        <v/>
      </c>
      <c r="CQ33" s="23" t="str">
        <f>+IF(AND(LEN($I33)&gt;5),IF(AND($J33&gt;W$1,$J33&lt;=$AO$1),1,IF((COUNTIFS(INCAPACIDADES!$C$1:$C$51,$I33,INCAPACIDADES!T$1:T$51,W$1))&gt;0,2,IF(VLOOKUP($C33,BD!$D$1:$F$501,3,0)&gt;W$1,0,3))),"")</f>
        <v/>
      </c>
      <c r="CR33" s="23" t="str">
        <f>+IF(AND(LEN($I33)&gt;5),IF(AND($J33&gt;X$1,$J33&lt;=$AO$1),1,IF((COUNTIFS(INCAPACIDADES!$C$1:$C$51,$I33,INCAPACIDADES!U$1:U$51,X$1))&gt;0,2,IF(VLOOKUP($C33,BD!$D$1:$F$501,3,0)&gt;X$1,0,3))),"")</f>
        <v/>
      </c>
      <c r="CS33" s="23" t="str">
        <f>+IF(AND(LEN($I33)&gt;5),IF(AND($J33&gt;Y$1,$J33&lt;=$AO$1),1,IF((COUNTIFS(INCAPACIDADES!$C$1:$C$51,$I33,INCAPACIDADES!V$1:V$51,Y$1))&gt;0,2,IF(VLOOKUP($C33,BD!$D$1:$F$501,3,0)&gt;Y$1,0,3))),"")</f>
        <v/>
      </c>
      <c r="CT33" s="23" t="str">
        <f>+IF(AND(LEN($I33)&gt;5),IF(AND($J33&gt;Z$1,$J33&lt;=$AO$1),1,IF((COUNTIFS(INCAPACIDADES!$C$1:$C$51,$I33,INCAPACIDADES!W$1:W$51,Z$1))&gt;0,2,IF(VLOOKUP($C33,BD!$D$1:$F$501,3,0)&gt;Z$1,0,3))),"")</f>
        <v/>
      </c>
      <c r="CU33" s="23" t="str">
        <f>+IF(AND(LEN($I33)&gt;5),IF(AND($J33&gt;AA$1,$J33&lt;=$AO$1),1,IF((COUNTIFS(INCAPACIDADES!$C$1:$C$51,$I33,INCAPACIDADES!X$1:X$51,AA$1))&gt;0,2,IF(VLOOKUP($C33,BD!$D$1:$F$501,3,0)&gt;AA$1,0,3))),"")</f>
        <v/>
      </c>
      <c r="CV33" s="23" t="str">
        <f>+IF(AND(LEN($I33)&gt;5),IF(AND($J33&gt;AB$1,$J33&lt;=$AO$1),1,IF((COUNTIFS(INCAPACIDADES!$C$1:$C$51,$I33,INCAPACIDADES!Y$1:Y$51,AB$1))&gt;0,2,IF(VLOOKUP($C33,BD!$D$1:$F$501,3,0)&gt;AB$1,0,3))),"")</f>
        <v/>
      </c>
      <c r="CW33" s="23" t="str">
        <f>+IF(AND(LEN($I33)&gt;5),IF(AND($J33&gt;AC$1,$J33&lt;=$AO$1),1,IF((COUNTIFS(INCAPACIDADES!$C$1:$C$51,$I33,INCAPACIDADES!Z$1:Z$51,AC$1))&gt;0,2,IF(VLOOKUP($C33,BD!$D$1:$F$501,3,0)&gt;AC$1,0,3))),"")</f>
        <v/>
      </c>
      <c r="CX33" s="23" t="str">
        <f>+IF(AND(LEN($I33)&gt;5),IF(AND($J33&gt;AD$1,$J33&lt;=$AO$1),1,IF((COUNTIFS(INCAPACIDADES!$C$1:$C$51,$I33,INCAPACIDADES!AA$1:AA$51,AD$1))&gt;0,2,IF(VLOOKUP($C33,BD!$D$1:$F$501,3,0)&gt;AD$1,0,3))),"")</f>
        <v/>
      </c>
      <c r="CY33" s="23" t="str">
        <f>+IF(AND(LEN($I33)&gt;5),IF(AND($J33&gt;AE$1,$J33&lt;=$AO$1),1,IF((COUNTIFS(INCAPACIDADES!$C$1:$C$51,$I33,INCAPACIDADES!AB$1:AB$51,AE$1))&gt;0,2,IF(VLOOKUP($C33,BD!$D$1:$F$501,3,0)&gt;AE$1,0,3))),"")</f>
        <v/>
      </c>
      <c r="CZ33" s="23" t="str">
        <f>+IF(AND(LEN($I33)&gt;5),IF(AND($J33&gt;AF$1,$J33&lt;=$AO$1),1,IF((COUNTIFS(INCAPACIDADES!$C$1:$C$51,$I33,INCAPACIDADES!AC$1:AC$51,AF$1))&gt;0,2,IF(VLOOKUP($C33,BD!$D$1:$F$501,3,0)&gt;AF$1,0,3))),"")</f>
        <v/>
      </c>
      <c r="DA33" s="23" t="str">
        <f>+IF(AND(LEN($I33)&gt;5),IF(AND($J33&gt;AG$1,$J33&lt;=$AO$1),1,IF((COUNTIFS(INCAPACIDADES!$C$1:$C$51,$I33,INCAPACIDADES!AD$1:AD$51,AG$1))&gt;0,2,IF(VLOOKUP($C33,BD!$D$1:$F$501,3,0)&gt;AG$1,0,3))),"")</f>
        <v/>
      </c>
      <c r="DB33" s="23" t="str">
        <f>+IF(AND(LEN($I33)&gt;5),IF(AND($J33&gt;AH$1,$J33&lt;=$AO$1),1,IF((COUNTIFS(INCAPACIDADES!$C$1:$C$51,$I33,INCAPACIDADES!AE$1:AE$51,AH$1))&gt;0,2,IF(VLOOKUP($C33,BD!$D$1:$F$501,3,0)&gt;AH$1,0,3))),"")</f>
        <v/>
      </c>
      <c r="DC33" s="23" t="str">
        <f>+IF(AND(LEN($I33)&gt;5),IF(AND($J33&gt;AI$1,$J33&lt;=$AO$1),1,IF((COUNTIFS(INCAPACIDADES!$C$1:$C$51,$I33,INCAPACIDADES!AF$1:AF$51,AI$1))&gt;0,2,IF(VLOOKUP($C33,BD!$D$1:$F$501,3,0)&gt;AI$1,0,3))),"")</f>
        <v/>
      </c>
      <c r="DD33" s="23" t="str">
        <f>+IF(AND(LEN($I33)&gt;5),IF(AND($J33&gt;AJ$1,$J33&lt;=$AO$1),1,IF((COUNTIFS(INCAPACIDADES!$C$1:$C$51,$I33,INCAPACIDADES!AG$1:AG$51,AJ$1))&gt;0,2,IF(VLOOKUP($C33,BD!$D$1:$F$501,3,0)&gt;AJ$1,0,3))),"")</f>
        <v/>
      </c>
      <c r="DE33" s="23" t="str">
        <f>+IF(AND(LEN($I33)&gt;5),IF(AND($J33&gt;AK$1,$J33&lt;=$AO$1),1,IF((COUNTIFS(INCAPACIDADES!$C$1:$C$51,$I33,INCAPACIDADES!AH$1:AH$51,AK$1))&gt;0,2,IF(VLOOKUP($C33,BD!$D$1:$F$501,3,0)&gt;AK$1,0,3))),"")</f>
        <v/>
      </c>
      <c r="DF33" s="23" t="str">
        <f>+IF(AND(LEN($I33)&gt;5),IF(AND($J33&gt;AL$1,$J33&lt;=$AO$1),1,IF((COUNTIFS(INCAPACIDADES!$C$1:$C$51,$I33,INCAPACIDADES!AI$1:AI$51,AL$1))&gt;0,2,IF(VLOOKUP($C33,BD!$D$1:$F$501,3,0)&gt;AL$1,0,3))),"")</f>
        <v/>
      </c>
      <c r="DG33" s="23" t="str">
        <f>+IF(AND(LEN($I33)&gt;5),IF(AND($J33&gt;AM$1,$J33&lt;=$AO$1),1,IF((COUNTIFS(INCAPACIDADES!$C$1:$C$51,$I33,INCAPACIDADES!AJ$1:AJ$51,AM$1))&gt;0,2,IF(VLOOKUP($C33,BD!$D$1:$F$501,3,0)&gt;AM$1,0,3))),"")</f>
        <v/>
      </c>
      <c r="DH33" s="23" t="str">
        <f>+IF(AND(LEN($I33)&gt;5),IF(AND($J33&gt;AN$1,$J33&lt;=$AO$1),1,IF((COUNTIFS(INCAPACIDADES!$C$1:$C$51,$I33,INCAPACIDADES!AK$1:AK$51,AN$1))&gt;0,2,IF(VLOOKUP($C33,BD!$D$1:$F$501,3,0)&gt;AN$1,0,3))),"")</f>
        <v/>
      </c>
      <c r="DI33" s="23" t="str">
        <f>+IF(AND(LEN($I33)&gt;5),IF(AND($J33&gt;AO$1,$J33&lt;=$AO$1),1,IF((COUNTIFS(INCAPACIDADES!$C$1:$C$51,$I33,INCAPACIDADES!AL$1:AL$51,AO$1))&gt;0,2,IF(VLOOKUP($C33,BD!$D$1:$F$501,3,0)&gt;AO$1,0,3))),"")</f>
        <v/>
      </c>
      <c r="DJ33" s="23" t="str">
        <f>+IF(LEN($I33)&gt;5,IF(ISERROR(VLOOKUP(N33,'CODIGO PAGO'!$B$2:$B$20,1,0)),1,IF(OR(AND(CH33=1,N33&lt;&gt;"N"),AND(CH33=3,N33&lt;&gt;"B"),AND(CH33=2,LEFT(TRIM(N33),1)&lt;&gt;"I")),1,IF(OR(AND(CH33=0,N33="N"),AND(CH33=0,N33="B"),AND(CH33=0,LEFT(TRIM(N33),1)="I")),1,0))),"")</f>
        <v/>
      </c>
      <c r="DK33" s="23" t="str">
        <f t="shared" si="34"/>
        <v/>
      </c>
      <c r="DL33" s="23" t="str">
        <f>+IF(LEN($I33)&gt;5,IF(ISERROR(VLOOKUP(P33,'CODIGO PAGO'!$B$2:$B$20,1,0)),1,IF(OR(AND(CJ33=1,P33&lt;&gt;"N"),AND(CJ33=3,P33&lt;&gt;"B"),AND(CJ33=2,LEFT(TRIM(P33),1)&lt;&gt;"I")),1,IF(OR(AND(CJ33=0,P33="N"),AND(CJ33=0,P33="B"),AND(CJ33=0,LEFT(TRIM(P33),1)="I")),1,0))),"")</f>
        <v/>
      </c>
      <c r="DM33" s="23" t="str">
        <f t="shared" si="35"/>
        <v/>
      </c>
      <c r="DN33" s="23" t="str">
        <f>+IF(LEN($I33)&gt;5,IF(ISERROR(VLOOKUP(R33,'CODIGO PAGO'!$B$2:$B$20,1,0)),1,IF(OR(AND(CL33=1,R33&lt;&gt;"N"),AND(CL33=3,R33&lt;&gt;"B"),AND(CL33=2,LEFT(TRIM(R33),1)&lt;&gt;"I")),1,IF(OR(AND(CL33=0,R33="N"),AND(CL33=0,R33="B"),AND(CL33=0,LEFT(TRIM(R33),1)="I")),1,0))),"")</f>
        <v/>
      </c>
      <c r="DO33" s="23" t="str">
        <f t="shared" si="36"/>
        <v/>
      </c>
      <c r="DP33" s="23" t="str">
        <f>+IF(LEN($I33)&gt;5,IF(ISERROR(VLOOKUP(T33,'CODIGO PAGO'!$B$2:$B$20,1,0)),1,IF(OR(AND(CN33=1,T33&lt;&gt;"N"),AND(CN33=3,T33&lt;&gt;"B"),AND(CN33=2,LEFT(TRIM(T33),1)&lt;&gt;"I")),1,IF(OR(AND(CN33=0,T33="N"),AND(CN33=0,T33="B"),AND(CN33=0,LEFT(TRIM(T33),1)="I")),1,0))),"")</f>
        <v/>
      </c>
      <c r="DQ33" s="23" t="str">
        <f t="shared" si="37"/>
        <v/>
      </c>
      <c r="DR33" s="23" t="str">
        <f>+IF(LEN($I33)&gt;5,IF(ISERROR(VLOOKUP(V33,'CODIGO PAGO'!$B$2:$B$20,1,0)),1,IF(OR(AND(CP33=1,V33&lt;&gt;"N"),AND(CP33=3,V33&lt;&gt;"B"),AND(CP33=2,LEFT(TRIM(V33),1)&lt;&gt;"I")),1,IF(OR(AND(CP33=0,V33="N"),AND(CP33=0,V33="B"),AND(CP33=0,LEFT(TRIM(V33),1)="I")),1,0))),"")</f>
        <v/>
      </c>
      <c r="DS33" s="23" t="str">
        <f t="shared" si="38"/>
        <v/>
      </c>
      <c r="DT33" s="23" t="str">
        <f>+IF(LEN($I33)&gt;5,IF(ISERROR(VLOOKUP(X33,'CODIGO PAGO'!$B$2:$B$20,1,0)),1,IF(OR(AND(CR33=1,X33&lt;&gt;"N"),AND(CR33=3,X33&lt;&gt;"B"),AND(CR33=2,LEFT(TRIM(X33),1)&lt;&gt;"I")),1,IF(OR(AND(CR33=0,X33="N"),AND(CR33=0,X33="B"),AND(CR33=0,LEFT(TRIM(X33),1)="I")),1,0))),"")</f>
        <v/>
      </c>
      <c r="DU33" s="23" t="str">
        <f t="shared" si="39"/>
        <v/>
      </c>
      <c r="DV33" s="23" t="str">
        <f>+IF(LEN($I33)&gt;5,IF(ISERROR(VLOOKUP(Z33,'CODIGO PAGO'!$B$2:$B$20,1,0)),1,IF(OR(AND(CT33=1,Z33&lt;&gt;"N"),AND(CT33=3,Z33&lt;&gt;"B"),AND(CT33=2,LEFT(TRIM(Z33),1)&lt;&gt;"I")),1,IF(OR(AND(CT33=0,Z33="N"),AND(CT33=0,Z33="B"),AND(CT33=0,LEFT(TRIM(Z33),1)="I")),1,0))),"")</f>
        <v/>
      </c>
      <c r="DW33" s="23" t="str">
        <f t="shared" si="40"/>
        <v/>
      </c>
      <c r="DX33" s="23" t="str">
        <f>+IF(LEN($I33)&gt;5,IF(ISERROR(VLOOKUP(AB33,'CODIGO PAGO'!$B$2:$B$20,1,0)),1,IF(OR(AND(CV33=1,AB33&lt;&gt;"N"),AND(CV33=3,AB33&lt;&gt;"B"),AND(CV33=2,LEFT(TRIM(AB33),1)&lt;&gt;"I")),1,IF(OR(AND(CV33=0,AB33="N"),AND(CV33=0,AB33="B"),AND(CV33=0,LEFT(TRIM(AB33),1)="I")),1,0))),"")</f>
        <v/>
      </c>
      <c r="DY33" s="23" t="str">
        <f t="shared" si="41"/>
        <v/>
      </c>
      <c r="DZ33" s="23" t="str">
        <f>+IF(LEN($I33)&gt;5,IF(ISERROR(VLOOKUP(AD33,'CODIGO PAGO'!$B$2:$B$20,1,0)),1,IF(OR(AND(CX33=1,AD33&lt;&gt;"N"),AND(CX33=3,AD33&lt;&gt;"B"),AND(CX33=2,LEFT(TRIM(AD33),1)&lt;&gt;"I")),1,IF(OR(AND(CX33=0,AD33="N"),AND(CX33=0,AD33="B"),AND(CX33=0,LEFT(TRIM(AD33),1)="I")),1,0))),"")</f>
        <v/>
      </c>
      <c r="EA33" s="23" t="str">
        <f t="shared" si="42"/>
        <v/>
      </c>
      <c r="EB33" s="23" t="str">
        <f>+IF(LEN($I33)&gt;5,IF(ISERROR(VLOOKUP(AF33,'CODIGO PAGO'!$B$2:$B$20,1,0)),1,IF(OR(AND(CZ33=1,AF33&lt;&gt;"N"),AND(CZ33=3,AF33&lt;&gt;"B"),AND(CZ33=2,LEFT(TRIM(AF33),1)&lt;&gt;"I")),1,IF(OR(AND(CZ33=0,AF33="N"),AND(CZ33=0,AF33="B"),AND(CZ33=0,LEFT(TRIM(AF33),1)="I")),1,0))),"")</f>
        <v/>
      </c>
      <c r="EC33" s="23" t="str">
        <f t="shared" si="43"/>
        <v/>
      </c>
      <c r="ED33" s="23" t="str">
        <f>+IF(LEN($I33)&gt;5,IF(ISERROR(VLOOKUP(AH33,'CODIGO PAGO'!$B$2:$B$20,1,0)),1,IF(OR(AND(DB33=1,AH33&lt;&gt;"N"),AND(DB33=3,AH33&lt;&gt;"B"),AND(DB33=2,LEFT(TRIM(AH33),1)&lt;&gt;"I")),1,IF(OR(AND(DB33=0,AH33="N"),AND(DB33=0,AH33="B"),AND(DB33=0,LEFT(TRIM(AH33),1)="I")),1,0))),"")</f>
        <v/>
      </c>
      <c r="EE33" s="23" t="str">
        <f t="shared" si="44"/>
        <v/>
      </c>
      <c r="EF33" s="23" t="str">
        <f>+IF(LEN($I33)&gt;5,IF(ISERROR(VLOOKUP(AJ33,'CODIGO PAGO'!$B$2:$B$20,1,0)),1,IF(OR(AND(DD33=1,AJ33&lt;&gt;"N"),AND(DD33=3,AJ33&lt;&gt;"B"),AND(DD33=2,LEFT(TRIM(AJ33),1)&lt;&gt;"I")),1,IF(OR(AND(DD33=0,AJ33="N"),AND(DD33=0,AJ33="B"),AND(DD33=0,LEFT(TRIM(AJ33),1)="I")),1,0))),"")</f>
        <v/>
      </c>
      <c r="EG33" s="23" t="str">
        <f t="shared" si="45"/>
        <v/>
      </c>
      <c r="EH33" s="23" t="str">
        <f>+IF(LEN($I33)&gt;5,IF(ISERROR(VLOOKUP(AL33,'CODIGO PAGO'!$B$2:$B$20,1,0)),1,IF(OR(AND(DF33=1,AL33&lt;&gt;"N"),AND(DF33=3,AL33&lt;&gt;"B"),AND(DF33=2,LEFT(TRIM(AL33),1)&lt;&gt;"I")),1,IF(OR(AND(DF33=0,AL33="N"),AND(DF33=0,AL33="B"),AND(DF33=0,LEFT(TRIM(AL33),1)="I")),1,0))),"")</f>
        <v/>
      </c>
      <c r="EI33" s="23" t="str">
        <f t="shared" si="46"/>
        <v/>
      </c>
      <c r="EJ33" s="23" t="str">
        <f>+IF(LEN($I33)&gt;5,IF(ISERROR(VLOOKUP(AN33,'CODIGO PAGO'!$B$2:$B$20,1,0)),1,IF(OR(AND(DH33=1,AN33&lt;&gt;"N"),AND(DH33=3,AN33&lt;&gt;"B"),AND(DH33=2,LEFT(TRIM(AN33),1)&lt;&gt;"I")),1,IF(OR(AND(DH33=0,AN33="N"),AND(DH33=0,AN33="B"),AND(DH33=0,LEFT(TRIM(AN33),1)="I")),1,0))),"")</f>
        <v/>
      </c>
      <c r="EK33" s="23" t="str">
        <f t="shared" si="47"/>
        <v/>
      </c>
      <c r="EL33" s="24" t="str">
        <f t="shared" si="48"/>
        <v/>
      </c>
    </row>
    <row r="34" spans="1:142" s="25" customFormat="1">
      <c r="A34" s="15" t="str">
        <f t="shared" si="14"/>
        <v/>
      </c>
      <c r="B34" s="1" t="str">
        <f>+IF(LEN(I34)&gt;5,'CODIGO PAGO'!$B$28,"")</f>
        <v/>
      </c>
      <c r="C34" s="1" t="str">
        <f>+IF(LEN($I34)&gt;5,BD!D34,"")</f>
        <v/>
      </c>
      <c r="D34" s="168" t="str">
        <f>+IF(LEN($I34)&gt;5,BD!A34,"")</f>
        <v/>
      </c>
      <c r="E34" s="1" t="str">
        <f>+IF(LEN($I34)&gt;5,BD!B34,"")</f>
        <v/>
      </c>
      <c r="F34" s="1" t="str">
        <f>+IF(LEN($I34)&gt;5,BD!C34,"")</f>
        <v/>
      </c>
      <c r="G34" s="141"/>
      <c r="H34" s="141"/>
      <c r="I34" s="1" t="str">
        <f>+IF(LEN(BD!G34)&gt;5,BD!G34,"")</f>
        <v/>
      </c>
      <c r="J34" s="167" t="str">
        <f>+IF(LEN($I34)&gt;5,BD!E34,"")</f>
        <v/>
      </c>
      <c r="K34" s="6" t="str">
        <f t="shared" si="15"/>
        <v/>
      </c>
      <c r="L34" s="87" t="str">
        <f>+IF(LEN($I34)&gt;5,BD!H34,"")</f>
        <v/>
      </c>
      <c r="M34" s="40" t="str">
        <f t="shared" si="16"/>
        <v/>
      </c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4" t="str">
        <f t="shared" si="17"/>
        <v/>
      </c>
      <c r="AQ34" s="5" t="str">
        <f t="shared" si="18"/>
        <v/>
      </c>
      <c r="AR34" s="91" t="str">
        <f t="shared" si="19"/>
        <v/>
      </c>
      <c r="AS34" s="5" t="str">
        <f t="shared" si="20"/>
        <v/>
      </c>
      <c r="AT34" s="91" t="str">
        <f t="shared" si="21"/>
        <v/>
      </c>
      <c r="AU34" s="4" t="str">
        <f t="shared" si="22"/>
        <v/>
      </c>
      <c r="AV34" s="4" t="str">
        <f t="shared" si="23"/>
        <v/>
      </c>
      <c r="AW34" s="4" t="str">
        <f t="shared" si="24"/>
        <v/>
      </c>
      <c r="AX34" s="4" t="str">
        <f t="shared" si="25"/>
        <v/>
      </c>
      <c r="AY34" s="88" t="str">
        <f t="shared" si="26"/>
        <v/>
      </c>
      <c r="AZ34" s="17" t="str">
        <f t="shared" si="27"/>
        <v/>
      </c>
      <c r="BA34" s="18" t="str">
        <f t="shared" si="28"/>
        <v/>
      </c>
      <c r="BB34" s="19" t="str">
        <f>+IF(LEN(I34)&gt;5,IF(INT(RIGHT(B34,1))=9,0.5*L34*AY34,INT(MID(B34,5,LEN(B34)-4))*L34)+IFERROR(VLOOKUP(I34,AJUSTES!$A$1:$I$50,9,0),0),"")</f>
        <v/>
      </c>
      <c r="BC34" s="12"/>
      <c r="BD34" s="19" t="str">
        <f t="shared" si="29"/>
        <v/>
      </c>
      <c r="BE34" s="18" t="str">
        <f t="shared" si="30"/>
        <v/>
      </c>
      <c r="BF34" s="139" t="str">
        <f t="shared" si="31"/>
        <v/>
      </c>
      <c r="BG34" s="114"/>
      <c r="BH34" s="18" t="str">
        <f t="shared" si="32"/>
        <v/>
      </c>
      <c r="BI34" s="13"/>
      <c r="BJ34" s="12"/>
      <c r="BK34" s="12"/>
      <c r="BL34" s="145"/>
      <c r="BM34" s="12"/>
      <c r="BN34" s="12"/>
      <c r="BO34" s="12"/>
      <c r="BP34" s="12"/>
      <c r="BQ34" s="12"/>
      <c r="BR34" s="12"/>
      <c r="BS34" s="146"/>
      <c r="BT34" s="14"/>
      <c r="BU34" s="12"/>
      <c r="BV34" s="12"/>
      <c r="BW34" s="12"/>
      <c r="BX34" s="12"/>
      <c r="BY34" s="12"/>
      <c r="BZ34" s="144"/>
      <c r="CA34" s="107" t="str">
        <f>+IF(LEN($I34)&gt;5,IF(BD!F34="N/A","",BD!F34),"")</f>
        <v/>
      </c>
      <c r="CB34" s="21"/>
      <c r="CC34" s="147"/>
      <c r="CD34" s="148"/>
      <c r="CE34" s="8" t="str">
        <f>+IF(LEN(I34)&gt;5,BD!M34,"")</f>
        <v/>
      </c>
      <c r="CF34" s="16" t="str">
        <f>+IF(LEN(I34)&gt;5,BD!N34,"")</f>
        <v/>
      </c>
      <c r="CG34" s="3" t="str">
        <f t="shared" si="33"/>
        <v/>
      </c>
      <c r="CH34" s="23" t="str">
        <f>+IF(AND(LEN($I34)&gt;5),IF(AND($J34&gt;N$1,$J34&lt;=$AO$1),1,IF((COUNTIFS(INCAPACIDADES!$C$1:$C$51,$I34,INCAPACIDADES!K$1:K$51,N$1))&gt;0,2,IF(VLOOKUP($C34,BD!$D$1:$F$501,3,0)&gt;N$1,0,3))),"")</f>
        <v/>
      </c>
      <c r="CI34" s="23" t="str">
        <f>+IF(AND(LEN($I34)&gt;5),IF(AND($J34&gt;O$1,$J34&lt;=$AO$1),1,IF((COUNTIFS(INCAPACIDADES!$C$1:$C$51,$I34,INCAPACIDADES!L$1:L$51,O$1))&gt;0,2,IF(VLOOKUP($C34,BD!$D$1:$F$501,3,0)&gt;O$1,0,3))),"")</f>
        <v/>
      </c>
      <c r="CJ34" s="23" t="str">
        <f>+IF(AND(LEN($I34)&gt;5),IF(AND($J34&gt;P$1,$J34&lt;=$AO$1),1,IF((COUNTIFS(INCAPACIDADES!$C$1:$C$51,$I34,INCAPACIDADES!M$1:M$51,P$1))&gt;0,2,IF(VLOOKUP($C34,BD!$D$1:$F$501,3,0)&gt;P$1,0,3))),"")</f>
        <v/>
      </c>
      <c r="CK34" s="23" t="str">
        <f>+IF(AND(LEN($I34)&gt;5),IF(AND($J34&gt;Q$1,$J34&lt;=$AO$1),1,IF((COUNTIFS(INCAPACIDADES!$C$1:$C$51,$I34,INCAPACIDADES!N$1:N$51,Q$1))&gt;0,2,IF(VLOOKUP($C34,BD!$D$1:$F$501,3,0)&gt;Q$1,0,3))),"")</f>
        <v/>
      </c>
      <c r="CL34" s="23" t="str">
        <f>+IF(AND(LEN($I34)&gt;5),IF(AND($J34&gt;R$1,$J34&lt;=$AO$1),1,IF((COUNTIFS(INCAPACIDADES!$C$1:$C$51,$I34,INCAPACIDADES!O$1:O$51,R$1))&gt;0,2,IF(VLOOKUP($C34,BD!$D$1:$F$501,3,0)&gt;R$1,0,3))),"")</f>
        <v/>
      </c>
      <c r="CM34" s="23" t="str">
        <f>+IF(AND(LEN($I34)&gt;5),IF(AND($J34&gt;S$1,$J34&lt;=$AO$1),1,IF((COUNTIFS(INCAPACIDADES!$C$1:$C$51,$I34,INCAPACIDADES!P$1:P$51,S$1))&gt;0,2,IF(VLOOKUP($C34,BD!$D$1:$F$501,3,0)&gt;S$1,0,3))),"")</f>
        <v/>
      </c>
      <c r="CN34" s="23" t="str">
        <f>+IF(AND(LEN($I34)&gt;5),IF(AND($J34&gt;T$1,$J34&lt;=$AO$1),1,IF((COUNTIFS(INCAPACIDADES!$C$1:$C$51,$I34,INCAPACIDADES!Q$1:Q$51,T$1))&gt;0,2,IF(VLOOKUP($C34,BD!$D$1:$F$501,3,0)&gt;T$1,0,3))),"")</f>
        <v/>
      </c>
      <c r="CO34" s="23" t="str">
        <f>+IF(AND(LEN($I34)&gt;5),IF(AND($J34&gt;U$1,$J34&lt;=$AO$1),1,IF((COUNTIFS(INCAPACIDADES!$C$1:$C$51,$I34,INCAPACIDADES!R$1:R$51,U$1))&gt;0,2,IF(VLOOKUP($C34,BD!$D$1:$F$501,3,0)&gt;U$1,0,3))),"")</f>
        <v/>
      </c>
      <c r="CP34" s="23" t="str">
        <f>+IF(AND(LEN($I34)&gt;5),IF(AND($J34&gt;V$1,$J34&lt;=$AO$1),1,IF((COUNTIFS(INCAPACIDADES!$C$1:$C$51,$I34,INCAPACIDADES!S$1:S$51,V$1))&gt;0,2,IF(VLOOKUP($C34,BD!$D$1:$F$501,3,0)&gt;V$1,0,3))),"")</f>
        <v/>
      </c>
      <c r="CQ34" s="23" t="str">
        <f>+IF(AND(LEN($I34)&gt;5),IF(AND($J34&gt;W$1,$J34&lt;=$AO$1),1,IF((COUNTIFS(INCAPACIDADES!$C$1:$C$51,$I34,INCAPACIDADES!T$1:T$51,W$1))&gt;0,2,IF(VLOOKUP($C34,BD!$D$1:$F$501,3,0)&gt;W$1,0,3))),"")</f>
        <v/>
      </c>
      <c r="CR34" s="23" t="str">
        <f>+IF(AND(LEN($I34)&gt;5),IF(AND($J34&gt;X$1,$J34&lt;=$AO$1),1,IF((COUNTIFS(INCAPACIDADES!$C$1:$C$51,$I34,INCAPACIDADES!U$1:U$51,X$1))&gt;0,2,IF(VLOOKUP($C34,BD!$D$1:$F$501,3,0)&gt;X$1,0,3))),"")</f>
        <v/>
      </c>
      <c r="CS34" s="23" t="str">
        <f>+IF(AND(LEN($I34)&gt;5),IF(AND($J34&gt;Y$1,$J34&lt;=$AO$1),1,IF((COUNTIFS(INCAPACIDADES!$C$1:$C$51,$I34,INCAPACIDADES!V$1:V$51,Y$1))&gt;0,2,IF(VLOOKUP($C34,BD!$D$1:$F$501,3,0)&gt;Y$1,0,3))),"")</f>
        <v/>
      </c>
      <c r="CT34" s="23" t="str">
        <f>+IF(AND(LEN($I34)&gt;5),IF(AND($J34&gt;Z$1,$J34&lt;=$AO$1),1,IF((COUNTIFS(INCAPACIDADES!$C$1:$C$51,$I34,INCAPACIDADES!W$1:W$51,Z$1))&gt;0,2,IF(VLOOKUP($C34,BD!$D$1:$F$501,3,0)&gt;Z$1,0,3))),"")</f>
        <v/>
      </c>
      <c r="CU34" s="23" t="str">
        <f>+IF(AND(LEN($I34)&gt;5),IF(AND($J34&gt;AA$1,$J34&lt;=$AO$1),1,IF((COUNTIFS(INCAPACIDADES!$C$1:$C$51,$I34,INCAPACIDADES!X$1:X$51,AA$1))&gt;0,2,IF(VLOOKUP($C34,BD!$D$1:$F$501,3,0)&gt;AA$1,0,3))),"")</f>
        <v/>
      </c>
      <c r="CV34" s="23" t="str">
        <f>+IF(AND(LEN($I34)&gt;5),IF(AND($J34&gt;AB$1,$J34&lt;=$AO$1),1,IF((COUNTIFS(INCAPACIDADES!$C$1:$C$51,$I34,INCAPACIDADES!Y$1:Y$51,AB$1))&gt;0,2,IF(VLOOKUP($C34,BD!$D$1:$F$501,3,0)&gt;AB$1,0,3))),"")</f>
        <v/>
      </c>
      <c r="CW34" s="23" t="str">
        <f>+IF(AND(LEN($I34)&gt;5),IF(AND($J34&gt;AC$1,$J34&lt;=$AO$1),1,IF((COUNTIFS(INCAPACIDADES!$C$1:$C$51,$I34,INCAPACIDADES!Z$1:Z$51,AC$1))&gt;0,2,IF(VLOOKUP($C34,BD!$D$1:$F$501,3,0)&gt;AC$1,0,3))),"")</f>
        <v/>
      </c>
      <c r="CX34" s="23" t="str">
        <f>+IF(AND(LEN($I34)&gt;5),IF(AND($J34&gt;AD$1,$J34&lt;=$AO$1),1,IF((COUNTIFS(INCAPACIDADES!$C$1:$C$51,$I34,INCAPACIDADES!AA$1:AA$51,AD$1))&gt;0,2,IF(VLOOKUP($C34,BD!$D$1:$F$501,3,0)&gt;AD$1,0,3))),"")</f>
        <v/>
      </c>
      <c r="CY34" s="23" t="str">
        <f>+IF(AND(LEN($I34)&gt;5),IF(AND($J34&gt;AE$1,$J34&lt;=$AO$1),1,IF((COUNTIFS(INCAPACIDADES!$C$1:$C$51,$I34,INCAPACIDADES!AB$1:AB$51,AE$1))&gt;0,2,IF(VLOOKUP($C34,BD!$D$1:$F$501,3,0)&gt;AE$1,0,3))),"")</f>
        <v/>
      </c>
      <c r="CZ34" s="23" t="str">
        <f>+IF(AND(LEN($I34)&gt;5),IF(AND($J34&gt;AF$1,$J34&lt;=$AO$1),1,IF((COUNTIFS(INCAPACIDADES!$C$1:$C$51,$I34,INCAPACIDADES!AC$1:AC$51,AF$1))&gt;0,2,IF(VLOOKUP($C34,BD!$D$1:$F$501,3,0)&gt;AF$1,0,3))),"")</f>
        <v/>
      </c>
      <c r="DA34" s="23" t="str">
        <f>+IF(AND(LEN($I34)&gt;5),IF(AND($J34&gt;AG$1,$J34&lt;=$AO$1),1,IF((COUNTIFS(INCAPACIDADES!$C$1:$C$51,$I34,INCAPACIDADES!AD$1:AD$51,AG$1))&gt;0,2,IF(VLOOKUP($C34,BD!$D$1:$F$501,3,0)&gt;AG$1,0,3))),"")</f>
        <v/>
      </c>
      <c r="DB34" s="23" t="str">
        <f>+IF(AND(LEN($I34)&gt;5),IF(AND($J34&gt;AH$1,$J34&lt;=$AO$1),1,IF((COUNTIFS(INCAPACIDADES!$C$1:$C$51,$I34,INCAPACIDADES!AE$1:AE$51,AH$1))&gt;0,2,IF(VLOOKUP($C34,BD!$D$1:$F$501,3,0)&gt;AH$1,0,3))),"")</f>
        <v/>
      </c>
      <c r="DC34" s="23" t="str">
        <f>+IF(AND(LEN($I34)&gt;5),IF(AND($J34&gt;AI$1,$J34&lt;=$AO$1),1,IF((COUNTIFS(INCAPACIDADES!$C$1:$C$51,$I34,INCAPACIDADES!AF$1:AF$51,AI$1))&gt;0,2,IF(VLOOKUP($C34,BD!$D$1:$F$501,3,0)&gt;AI$1,0,3))),"")</f>
        <v/>
      </c>
      <c r="DD34" s="23" t="str">
        <f>+IF(AND(LEN($I34)&gt;5),IF(AND($J34&gt;AJ$1,$J34&lt;=$AO$1),1,IF((COUNTIFS(INCAPACIDADES!$C$1:$C$51,$I34,INCAPACIDADES!AG$1:AG$51,AJ$1))&gt;0,2,IF(VLOOKUP($C34,BD!$D$1:$F$501,3,0)&gt;AJ$1,0,3))),"")</f>
        <v/>
      </c>
      <c r="DE34" s="23" t="str">
        <f>+IF(AND(LEN($I34)&gt;5),IF(AND($J34&gt;AK$1,$J34&lt;=$AO$1),1,IF((COUNTIFS(INCAPACIDADES!$C$1:$C$51,$I34,INCAPACIDADES!AH$1:AH$51,AK$1))&gt;0,2,IF(VLOOKUP($C34,BD!$D$1:$F$501,3,0)&gt;AK$1,0,3))),"")</f>
        <v/>
      </c>
      <c r="DF34" s="23" t="str">
        <f>+IF(AND(LEN($I34)&gt;5),IF(AND($J34&gt;AL$1,$J34&lt;=$AO$1),1,IF((COUNTIFS(INCAPACIDADES!$C$1:$C$51,$I34,INCAPACIDADES!AI$1:AI$51,AL$1))&gt;0,2,IF(VLOOKUP($C34,BD!$D$1:$F$501,3,0)&gt;AL$1,0,3))),"")</f>
        <v/>
      </c>
      <c r="DG34" s="23" t="str">
        <f>+IF(AND(LEN($I34)&gt;5),IF(AND($J34&gt;AM$1,$J34&lt;=$AO$1),1,IF((COUNTIFS(INCAPACIDADES!$C$1:$C$51,$I34,INCAPACIDADES!AJ$1:AJ$51,AM$1))&gt;0,2,IF(VLOOKUP($C34,BD!$D$1:$F$501,3,0)&gt;AM$1,0,3))),"")</f>
        <v/>
      </c>
      <c r="DH34" s="23" t="str">
        <f>+IF(AND(LEN($I34)&gt;5),IF(AND($J34&gt;AN$1,$J34&lt;=$AO$1),1,IF((COUNTIFS(INCAPACIDADES!$C$1:$C$51,$I34,INCAPACIDADES!AK$1:AK$51,AN$1))&gt;0,2,IF(VLOOKUP($C34,BD!$D$1:$F$501,3,0)&gt;AN$1,0,3))),"")</f>
        <v/>
      </c>
      <c r="DI34" s="23" t="str">
        <f>+IF(AND(LEN($I34)&gt;5),IF(AND($J34&gt;AO$1,$J34&lt;=$AO$1),1,IF((COUNTIFS(INCAPACIDADES!$C$1:$C$51,$I34,INCAPACIDADES!AL$1:AL$51,AO$1))&gt;0,2,IF(VLOOKUP($C34,BD!$D$1:$F$501,3,0)&gt;AO$1,0,3))),"")</f>
        <v/>
      </c>
      <c r="DJ34" s="23" t="str">
        <f>+IF(LEN($I34)&gt;5,IF(ISERROR(VLOOKUP(N34,'CODIGO PAGO'!$B$2:$B$20,1,0)),1,IF(OR(AND(CH34=1,N34&lt;&gt;"N"),AND(CH34=3,N34&lt;&gt;"B"),AND(CH34=2,LEFT(TRIM(N34),1)&lt;&gt;"I")),1,IF(OR(AND(CH34=0,N34="N"),AND(CH34=0,N34="B"),AND(CH34=0,LEFT(TRIM(N34),1)="I")),1,0))),"")</f>
        <v/>
      </c>
      <c r="DK34" s="23" t="str">
        <f t="shared" si="34"/>
        <v/>
      </c>
      <c r="DL34" s="23" t="str">
        <f>+IF(LEN($I34)&gt;5,IF(ISERROR(VLOOKUP(P34,'CODIGO PAGO'!$B$2:$B$20,1,0)),1,IF(OR(AND(CJ34=1,P34&lt;&gt;"N"),AND(CJ34=3,P34&lt;&gt;"B"),AND(CJ34=2,LEFT(TRIM(P34),1)&lt;&gt;"I")),1,IF(OR(AND(CJ34=0,P34="N"),AND(CJ34=0,P34="B"),AND(CJ34=0,LEFT(TRIM(P34),1)="I")),1,0))),"")</f>
        <v/>
      </c>
      <c r="DM34" s="23" t="str">
        <f t="shared" si="35"/>
        <v/>
      </c>
      <c r="DN34" s="23" t="str">
        <f>+IF(LEN($I34)&gt;5,IF(ISERROR(VLOOKUP(R34,'CODIGO PAGO'!$B$2:$B$20,1,0)),1,IF(OR(AND(CL34=1,R34&lt;&gt;"N"),AND(CL34=3,R34&lt;&gt;"B"),AND(CL34=2,LEFT(TRIM(R34),1)&lt;&gt;"I")),1,IF(OR(AND(CL34=0,R34="N"),AND(CL34=0,R34="B"),AND(CL34=0,LEFT(TRIM(R34),1)="I")),1,0))),"")</f>
        <v/>
      </c>
      <c r="DO34" s="23" t="str">
        <f t="shared" si="36"/>
        <v/>
      </c>
      <c r="DP34" s="23" t="str">
        <f>+IF(LEN($I34)&gt;5,IF(ISERROR(VLOOKUP(T34,'CODIGO PAGO'!$B$2:$B$20,1,0)),1,IF(OR(AND(CN34=1,T34&lt;&gt;"N"),AND(CN34=3,T34&lt;&gt;"B"),AND(CN34=2,LEFT(TRIM(T34),1)&lt;&gt;"I")),1,IF(OR(AND(CN34=0,T34="N"),AND(CN34=0,T34="B"),AND(CN34=0,LEFT(TRIM(T34),1)="I")),1,0))),"")</f>
        <v/>
      </c>
      <c r="DQ34" s="23" t="str">
        <f t="shared" si="37"/>
        <v/>
      </c>
      <c r="DR34" s="23" t="str">
        <f>+IF(LEN($I34)&gt;5,IF(ISERROR(VLOOKUP(V34,'CODIGO PAGO'!$B$2:$B$20,1,0)),1,IF(OR(AND(CP34=1,V34&lt;&gt;"N"),AND(CP34=3,V34&lt;&gt;"B"),AND(CP34=2,LEFT(TRIM(V34),1)&lt;&gt;"I")),1,IF(OR(AND(CP34=0,V34="N"),AND(CP34=0,V34="B"),AND(CP34=0,LEFT(TRIM(V34),1)="I")),1,0))),"")</f>
        <v/>
      </c>
      <c r="DS34" s="23" t="str">
        <f t="shared" si="38"/>
        <v/>
      </c>
      <c r="DT34" s="23" t="str">
        <f>+IF(LEN($I34)&gt;5,IF(ISERROR(VLOOKUP(X34,'CODIGO PAGO'!$B$2:$B$20,1,0)),1,IF(OR(AND(CR34=1,X34&lt;&gt;"N"),AND(CR34=3,X34&lt;&gt;"B"),AND(CR34=2,LEFT(TRIM(X34),1)&lt;&gt;"I")),1,IF(OR(AND(CR34=0,X34="N"),AND(CR34=0,X34="B"),AND(CR34=0,LEFT(TRIM(X34),1)="I")),1,0))),"")</f>
        <v/>
      </c>
      <c r="DU34" s="23" t="str">
        <f t="shared" si="39"/>
        <v/>
      </c>
      <c r="DV34" s="23" t="str">
        <f>+IF(LEN($I34)&gt;5,IF(ISERROR(VLOOKUP(Z34,'CODIGO PAGO'!$B$2:$B$20,1,0)),1,IF(OR(AND(CT34=1,Z34&lt;&gt;"N"),AND(CT34=3,Z34&lt;&gt;"B"),AND(CT34=2,LEFT(TRIM(Z34),1)&lt;&gt;"I")),1,IF(OR(AND(CT34=0,Z34="N"),AND(CT34=0,Z34="B"),AND(CT34=0,LEFT(TRIM(Z34),1)="I")),1,0))),"")</f>
        <v/>
      </c>
      <c r="DW34" s="23" t="str">
        <f t="shared" si="40"/>
        <v/>
      </c>
      <c r="DX34" s="23" t="str">
        <f>+IF(LEN($I34)&gt;5,IF(ISERROR(VLOOKUP(AB34,'CODIGO PAGO'!$B$2:$B$20,1,0)),1,IF(OR(AND(CV34=1,AB34&lt;&gt;"N"),AND(CV34=3,AB34&lt;&gt;"B"),AND(CV34=2,LEFT(TRIM(AB34),1)&lt;&gt;"I")),1,IF(OR(AND(CV34=0,AB34="N"),AND(CV34=0,AB34="B"),AND(CV34=0,LEFT(TRIM(AB34),1)="I")),1,0))),"")</f>
        <v/>
      </c>
      <c r="DY34" s="23" t="str">
        <f t="shared" si="41"/>
        <v/>
      </c>
      <c r="DZ34" s="23" t="str">
        <f>+IF(LEN($I34)&gt;5,IF(ISERROR(VLOOKUP(AD34,'CODIGO PAGO'!$B$2:$B$20,1,0)),1,IF(OR(AND(CX34=1,AD34&lt;&gt;"N"),AND(CX34=3,AD34&lt;&gt;"B"),AND(CX34=2,LEFT(TRIM(AD34),1)&lt;&gt;"I")),1,IF(OR(AND(CX34=0,AD34="N"),AND(CX34=0,AD34="B"),AND(CX34=0,LEFT(TRIM(AD34),1)="I")),1,0))),"")</f>
        <v/>
      </c>
      <c r="EA34" s="23" t="str">
        <f t="shared" si="42"/>
        <v/>
      </c>
      <c r="EB34" s="23" t="str">
        <f>+IF(LEN($I34)&gt;5,IF(ISERROR(VLOOKUP(AF34,'CODIGO PAGO'!$B$2:$B$20,1,0)),1,IF(OR(AND(CZ34=1,AF34&lt;&gt;"N"),AND(CZ34=3,AF34&lt;&gt;"B"),AND(CZ34=2,LEFT(TRIM(AF34),1)&lt;&gt;"I")),1,IF(OR(AND(CZ34=0,AF34="N"),AND(CZ34=0,AF34="B"),AND(CZ34=0,LEFT(TRIM(AF34),1)="I")),1,0))),"")</f>
        <v/>
      </c>
      <c r="EC34" s="23" t="str">
        <f t="shared" si="43"/>
        <v/>
      </c>
      <c r="ED34" s="23" t="str">
        <f>+IF(LEN($I34)&gt;5,IF(ISERROR(VLOOKUP(AH34,'CODIGO PAGO'!$B$2:$B$20,1,0)),1,IF(OR(AND(DB34=1,AH34&lt;&gt;"N"),AND(DB34=3,AH34&lt;&gt;"B"),AND(DB34=2,LEFT(TRIM(AH34),1)&lt;&gt;"I")),1,IF(OR(AND(DB34=0,AH34="N"),AND(DB34=0,AH34="B"),AND(DB34=0,LEFT(TRIM(AH34),1)="I")),1,0))),"")</f>
        <v/>
      </c>
      <c r="EE34" s="23" t="str">
        <f t="shared" si="44"/>
        <v/>
      </c>
      <c r="EF34" s="23" t="str">
        <f>+IF(LEN($I34)&gt;5,IF(ISERROR(VLOOKUP(AJ34,'CODIGO PAGO'!$B$2:$B$20,1,0)),1,IF(OR(AND(DD34=1,AJ34&lt;&gt;"N"),AND(DD34=3,AJ34&lt;&gt;"B"),AND(DD34=2,LEFT(TRIM(AJ34),1)&lt;&gt;"I")),1,IF(OR(AND(DD34=0,AJ34="N"),AND(DD34=0,AJ34="B"),AND(DD34=0,LEFT(TRIM(AJ34),1)="I")),1,0))),"")</f>
        <v/>
      </c>
      <c r="EG34" s="23" t="str">
        <f t="shared" si="45"/>
        <v/>
      </c>
      <c r="EH34" s="23" t="str">
        <f>+IF(LEN($I34)&gt;5,IF(ISERROR(VLOOKUP(AL34,'CODIGO PAGO'!$B$2:$B$20,1,0)),1,IF(OR(AND(DF34=1,AL34&lt;&gt;"N"),AND(DF34=3,AL34&lt;&gt;"B"),AND(DF34=2,LEFT(TRIM(AL34),1)&lt;&gt;"I")),1,IF(OR(AND(DF34=0,AL34="N"),AND(DF34=0,AL34="B"),AND(DF34=0,LEFT(TRIM(AL34),1)="I")),1,0))),"")</f>
        <v/>
      </c>
      <c r="EI34" s="23" t="str">
        <f t="shared" si="46"/>
        <v/>
      </c>
      <c r="EJ34" s="23" t="str">
        <f>+IF(LEN($I34)&gt;5,IF(ISERROR(VLOOKUP(AN34,'CODIGO PAGO'!$B$2:$B$20,1,0)),1,IF(OR(AND(DH34=1,AN34&lt;&gt;"N"),AND(DH34=3,AN34&lt;&gt;"B"),AND(DH34=2,LEFT(TRIM(AN34),1)&lt;&gt;"I")),1,IF(OR(AND(DH34=0,AN34="N"),AND(DH34=0,AN34="B"),AND(DH34=0,LEFT(TRIM(AN34),1)="I")),1,0))),"")</f>
        <v/>
      </c>
      <c r="EK34" s="23" t="str">
        <f t="shared" si="47"/>
        <v/>
      </c>
      <c r="EL34" s="24" t="str">
        <f t="shared" si="48"/>
        <v/>
      </c>
    </row>
    <row r="35" spans="1:142" s="25" customFormat="1">
      <c r="A35" s="15" t="str">
        <f t="shared" si="14"/>
        <v/>
      </c>
      <c r="B35" s="1" t="str">
        <f>+IF(LEN(I35)&gt;5,'CODIGO PAGO'!$B$28,"")</f>
        <v/>
      </c>
      <c r="C35" s="1" t="str">
        <f>+IF(LEN($I35)&gt;5,BD!D35,"")</f>
        <v/>
      </c>
      <c r="D35" s="168" t="str">
        <f>+IF(LEN($I35)&gt;5,BD!A35,"")</f>
        <v/>
      </c>
      <c r="E35" s="1" t="str">
        <f>+IF(LEN($I35)&gt;5,BD!B35,"")</f>
        <v/>
      </c>
      <c r="F35" s="1" t="str">
        <f>+IF(LEN($I35)&gt;5,BD!C35,"")</f>
        <v/>
      </c>
      <c r="G35" s="141"/>
      <c r="H35" s="141"/>
      <c r="I35" s="1" t="str">
        <f>+IF(LEN(BD!G35)&gt;5,BD!G35,"")</f>
        <v/>
      </c>
      <c r="J35" s="167" t="str">
        <f>+IF(LEN($I35)&gt;5,BD!E35,"")</f>
        <v/>
      </c>
      <c r="K35" s="6" t="str">
        <f t="shared" si="15"/>
        <v/>
      </c>
      <c r="L35" s="87" t="str">
        <f>+IF(LEN($I35)&gt;5,BD!H35,"")</f>
        <v/>
      </c>
      <c r="M35" s="40" t="str">
        <f t="shared" si="16"/>
        <v/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4" t="str">
        <f t="shared" si="17"/>
        <v/>
      </c>
      <c r="AQ35" s="5" t="str">
        <f t="shared" si="18"/>
        <v/>
      </c>
      <c r="AR35" s="91" t="str">
        <f t="shared" si="19"/>
        <v/>
      </c>
      <c r="AS35" s="5" t="str">
        <f t="shared" si="20"/>
        <v/>
      </c>
      <c r="AT35" s="91" t="str">
        <f t="shared" si="21"/>
        <v/>
      </c>
      <c r="AU35" s="4" t="str">
        <f t="shared" si="22"/>
        <v/>
      </c>
      <c r="AV35" s="4" t="str">
        <f t="shared" si="23"/>
        <v/>
      </c>
      <c r="AW35" s="4" t="str">
        <f t="shared" si="24"/>
        <v/>
      </c>
      <c r="AX35" s="4" t="str">
        <f t="shared" si="25"/>
        <v/>
      </c>
      <c r="AY35" s="88" t="str">
        <f t="shared" si="26"/>
        <v/>
      </c>
      <c r="AZ35" s="17" t="str">
        <f t="shared" si="27"/>
        <v/>
      </c>
      <c r="BA35" s="18" t="str">
        <f t="shared" si="28"/>
        <v/>
      </c>
      <c r="BB35" s="19" t="str">
        <f>+IF(LEN(I35)&gt;5,IF(INT(RIGHT(B35,1))=9,0.5*L35*AY35,INT(MID(B35,5,LEN(B35)-4))*L35)+IFERROR(VLOOKUP(I35,AJUSTES!$A$1:$I$50,9,0),0),"")</f>
        <v/>
      </c>
      <c r="BC35" s="12"/>
      <c r="BD35" s="19" t="str">
        <f t="shared" si="29"/>
        <v/>
      </c>
      <c r="BE35" s="18" t="str">
        <f t="shared" si="30"/>
        <v/>
      </c>
      <c r="BF35" s="139" t="str">
        <f t="shared" si="31"/>
        <v/>
      </c>
      <c r="BG35" s="114"/>
      <c r="BH35" s="18" t="str">
        <f t="shared" si="32"/>
        <v/>
      </c>
      <c r="BI35" s="13"/>
      <c r="BJ35" s="12"/>
      <c r="BK35" s="12"/>
      <c r="BL35" s="145"/>
      <c r="BM35" s="12"/>
      <c r="BN35" s="12"/>
      <c r="BO35" s="12"/>
      <c r="BP35" s="12"/>
      <c r="BQ35" s="12"/>
      <c r="BR35" s="12"/>
      <c r="BS35" s="146"/>
      <c r="BT35" s="14"/>
      <c r="BU35" s="12"/>
      <c r="BV35" s="12"/>
      <c r="BW35" s="12"/>
      <c r="BX35" s="12"/>
      <c r="BY35" s="12"/>
      <c r="BZ35" s="144"/>
      <c r="CA35" s="107" t="str">
        <f>+IF(LEN($I35)&gt;5,IF(BD!F35="N/A","",BD!F35),"")</f>
        <v/>
      </c>
      <c r="CB35" s="21"/>
      <c r="CC35" s="147"/>
      <c r="CD35" s="148"/>
      <c r="CE35" s="8" t="str">
        <f>+IF(LEN(I35)&gt;5,BD!M35,"")</f>
        <v/>
      </c>
      <c r="CF35" s="16" t="str">
        <f>+IF(LEN(I35)&gt;5,BD!N35,"")</f>
        <v/>
      </c>
      <c r="CG35" s="3" t="str">
        <f t="shared" si="33"/>
        <v/>
      </c>
      <c r="CH35" s="23" t="str">
        <f>+IF(AND(LEN($I35)&gt;5),IF(AND($J35&gt;N$1,$J35&lt;=$AO$1),1,IF((COUNTIFS(INCAPACIDADES!$C$1:$C$51,$I35,INCAPACIDADES!K$1:K$51,N$1))&gt;0,2,IF(VLOOKUP($C35,BD!$D$1:$F$501,3,0)&gt;N$1,0,3))),"")</f>
        <v/>
      </c>
      <c r="CI35" s="23" t="str">
        <f>+IF(AND(LEN($I35)&gt;5),IF(AND($J35&gt;O$1,$J35&lt;=$AO$1),1,IF((COUNTIFS(INCAPACIDADES!$C$1:$C$51,$I35,INCAPACIDADES!L$1:L$51,O$1))&gt;0,2,IF(VLOOKUP($C35,BD!$D$1:$F$501,3,0)&gt;O$1,0,3))),"")</f>
        <v/>
      </c>
      <c r="CJ35" s="23" t="str">
        <f>+IF(AND(LEN($I35)&gt;5),IF(AND($J35&gt;P$1,$J35&lt;=$AO$1),1,IF((COUNTIFS(INCAPACIDADES!$C$1:$C$51,$I35,INCAPACIDADES!M$1:M$51,P$1))&gt;0,2,IF(VLOOKUP($C35,BD!$D$1:$F$501,3,0)&gt;P$1,0,3))),"")</f>
        <v/>
      </c>
      <c r="CK35" s="23" t="str">
        <f>+IF(AND(LEN($I35)&gt;5),IF(AND($J35&gt;Q$1,$J35&lt;=$AO$1),1,IF((COUNTIFS(INCAPACIDADES!$C$1:$C$51,$I35,INCAPACIDADES!N$1:N$51,Q$1))&gt;0,2,IF(VLOOKUP($C35,BD!$D$1:$F$501,3,0)&gt;Q$1,0,3))),"")</f>
        <v/>
      </c>
      <c r="CL35" s="23" t="str">
        <f>+IF(AND(LEN($I35)&gt;5),IF(AND($J35&gt;R$1,$J35&lt;=$AO$1),1,IF((COUNTIFS(INCAPACIDADES!$C$1:$C$51,$I35,INCAPACIDADES!O$1:O$51,R$1))&gt;0,2,IF(VLOOKUP($C35,BD!$D$1:$F$501,3,0)&gt;R$1,0,3))),"")</f>
        <v/>
      </c>
      <c r="CM35" s="23" t="str">
        <f>+IF(AND(LEN($I35)&gt;5),IF(AND($J35&gt;S$1,$J35&lt;=$AO$1),1,IF((COUNTIFS(INCAPACIDADES!$C$1:$C$51,$I35,INCAPACIDADES!P$1:P$51,S$1))&gt;0,2,IF(VLOOKUP($C35,BD!$D$1:$F$501,3,0)&gt;S$1,0,3))),"")</f>
        <v/>
      </c>
      <c r="CN35" s="23" t="str">
        <f>+IF(AND(LEN($I35)&gt;5),IF(AND($J35&gt;T$1,$J35&lt;=$AO$1),1,IF((COUNTIFS(INCAPACIDADES!$C$1:$C$51,$I35,INCAPACIDADES!Q$1:Q$51,T$1))&gt;0,2,IF(VLOOKUP($C35,BD!$D$1:$F$501,3,0)&gt;T$1,0,3))),"")</f>
        <v/>
      </c>
      <c r="CO35" s="23" t="str">
        <f>+IF(AND(LEN($I35)&gt;5),IF(AND($J35&gt;U$1,$J35&lt;=$AO$1),1,IF((COUNTIFS(INCAPACIDADES!$C$1:$C$51,$I35,INCAPACIDADES!R$1:R$51,U$1))&gt;0,2,IF(VLOOKUP($C35,BD!$D$1:$F$501,3,0)&gt;U$1,0,3))),"")</f>
        <v/>
      </c>
      <c r="CP35" s="23" t="str">
        <f>+IF(AND(LEN($I35)&gt;5),IF(AND($J35&gt;V$1,$J35&lt;=$AO$1),1,IF((COUNTIFS(INCAPACIDADES!$C$1:$C$51,$I35,INCAPACIDADES!S$1:S$51,V$1))&gt;0,2,IF(VLOOKUP($C35,BD!$D$1:$F$501,3,0)&gt;V$1,0,3))),"")</f>
        <v/>
      </c>
      <c r="CQ35" s="23" t="str">
        <f>+IF(AND(LEN($I35)&gt;5),IF(AND($J35&gt;W$1,$J35&lt;=$AO$1),1,IF((COUNTIFS(INCAPACIDADES!$C$1:$C$51,$I35,INCAPACIDADES!T$1:T$51,W$1))&gt;0,2,IF(VLOOKUP($C35,BD!$D$1:$F$501,3,0)&gt;W$1,0,3))),"")</f>
        <v/>
      </c>
      <c r="CR35" s="23" t="str">
        <f>+IF(AND(LEN($I35)&gt;5),IF(AND($J35&gt;X$1,$J35&lt;=$AO$1),1,IF((COUNTIFS(INCAPACIDADES!$C$1:$C$51,$I35,INCAPACIDADES!U$1:U$51,X$1))&gt;0,2,IF(VLOOKUP($C35,BD!$D$1:$F$501,3,0)&gt;X$1,0,3))),"")</f>
        <v/>
      </c>
      <c r="CS35" s="23" t="str">
        <f>+IF(AND(LEN($I35)&gt;5),IF(AND($J35&gt;Y$1,$J35&lt;=$AO$1),1,IF((COUNTIFS(INCAPACIDADES!$C$1:$C$51,$I35,INCAPACIDADES!V$1:V$51,Y$1))&gt;0,2,IF(VLOOKUP($C35,BD!$D$1:$F$501,3,0)&gt;Y$1,0,3))),"")</f>
        <v/>
      </c>
      <c r="CT35" s="23" t="str">
        <f>+IF(AND(LEN($I35)&gt;5),IF(AND($J35&gt;Z$1,$J35&lt;=$AO$1),1,IF((COUNTIFS(INCAPACIDADES!$C$1:$C$51,$I35,INCAPACIDADES!W$1:W$51,Z$1))&gt;0,2,IF(VLOOKUP($C35,BD!$D$1:$F$501,3,0)&gt;Z$1,0,3))),"")</f>
        <v/>
      </c>
      <c r="CU35" s="23" t="str">
        <f>+IF(AND(LEN($I35)&gt;5),IF(AND($J35&gt;AA$1,$J35&lt;=$AO$1),1,IF((COUNTIFS(INCAPACIDADES!$C$1:$C$51,$I35,INCAPACIDADES!X$1:X$51,AA$1))&gt;0,2,IF(VLOOKUP($C35,BD!$D$1:$F$501,3,0)&gt;AA$1,0,3))),"")</f>
        <v/>
      </c>
      <c r="CV35" s="23" t="str">
        <f>+IF(AND(LEN($I35)&gt;5),IF(AND($J35&gt;AB$1,$J35&lt;=$AO$1),1,IF((COUNTIFS(INCAPACIDADES!$C$1:$C$51,$I35,INCAPACIDADES!Y$1:Y$51,AB$1))&gt;0,2,IF(VLOOKUP($C35,BD!$D$1:$F$501,3,0)&gt;AB$1,0,3))),"")</f>
        <v/>
      </c>
      <c r="CW35" s="23" t="str">
        <f>+IF(AND(LEN($I35)&gt;5),IF(AND($J35&gt;AC$1,$J35&lt;=$AO$1),1,IF((COUNTIFS(INCAPACIDADES!$C$1:$C$51,$I35,INCAPACIDADES!Z$1:Z$51,AC$1))&gt;0,2,IF(VLOOKUP($C35,BD!$D$1:$F$501,3,0)&gt;AC$1,0,3))),"")</f>
        <v/>
      </c>
      <c r="CX35" s="23" t="str">
        <f>+IF(AND(LEN($I35)&gt;5),IF(AND($J35&gt;AD$1,$J35&lt;=$AO$1),1,IF((COUNTIFS(INCAPACIDADES!$C$1:$C$51,$I35,INCAPACIDADES!AA$1:AA$51,AD$1))&gt;0,2,IF(VLOOKUP($C35,BD!$D$1:$F$501,3,0)&gt;AD$1,0,3))),"")</f>
        <v/>
      </c>
      <c r="CY35" s="23" t="str">
        <f>+IF(AND(LEN($I35)&gt;5),IF(AND($J35&gt;AE$1,$J35&lt;=$AO$1),1,IF((COUNTIFS(INCAPACIDADES!$C$1:$C$51,$I35,INCAPACIDADES!AB$1:AB$51,AE$1))&gt;0,2,IF(VLOOKUP($C35,BD!$D$1:$F$501,3,0)&gt;AE$1,0,3))),"")</f>
        <v/>
      </c>
      <c r="CZ35" s="23" t="str">
        <f>+IF(AND(LEN($I35)&gt;5),IF(AND($J35&gt;AF$1,$J35&lt;=$AO$1),1,IF((COUNTIFS(INCAPACIDADES!$C$1:$C$51,$I35,INCAPACIDADES!AC$1:AC$51,AF$1))&gt;0,2,IF(VLOOKUP($C35,BD!$D$1:$F$501,3,0)&gt;AF$1,0,3))),"")</f>
        <v/>
      </c>
      <c r="DA35" s="23" t="str">
        <f>+IF(AND(LEN($I35)&gt;5),IF(AND($J35&gt;AG$1,$J35&lt;=$AO$1),1,IF((COUNTIFS(INCAPACIDADES!$C$1:$C$51,$I35,INCAPACIDADES!AD$1:AD$51,AG$1))&gt;0,2,IF(VLOOKUP($C35,BD!$D$1:$F$501,3,0)&gt;AG$1,0,3))),"")</f>
        <v/>
      </c>
      <c r="DB35" s="23" t="str">
        <f>+IF(AND(LEN($I35)&gt;5),IF(AND($J35&gt;AH$1,$J35&lt;=$AO$1),1,IF((COUNTIFS(INCAPACIDADES!$C$1:$C$51,$I35,INCAPACIDADES!AE$1:AE$51,AH$1))&gt;0,2,IF(VLOOKUP($C35,BD!$D$1:$F$501,3,0)&gt;AH$1,0,3))),"")</f>
        <v/>
      </c>
      <c r="DC35" s="23" t="str">
        <f>+IF(AND(LEN($I35)&gt;5),IF(AND($J35&gt;AI$1,$J35&lt;=$AO$1),1,IF((COUNTIFS(INCAPACIDADES!$C$1:$C$51,$I35,INCAPACIDADES!AF$1:AF$51,AI$1))&gt;0,2,IF(VLOOKUP($C35,BD!$D$1:$F$501,3,0)&gt;AI$1,0,3))),"")</f>
        <v/>
      </c>
      <c r="DD35" s="23" t="str">
        <f>+IF(AND(LEN($I35)&gt;5),IF(AND($J35&gt;AJ$1,$J35&lt;=$AO$1),1,IF((COUNTIFS(INCAPACIDADES!$C$1:$C$51,$I35,INCAPACIDADES!AG$1:AG$51,AJ$1))&gt;0,2,IF(VLOOKUP($C35,BD!$D$1:$F$501,3,0)&gt;AJ$1,0,3))),"")</f>
        <v/>
      </c>
      <c r="DE35" s="23" t="str">
        <f>+IF(AND(LEN($I35)&gt;5),IF(AND($J35&gt;AK$1,$J35&lt;=$AO$1),1,IF((COUNTIFS(INCAPACIDADES!$C$1:$C$51,$I35,INCAPACIDADES!AH$1:AH$51,AK$1))&gt;0,2,IF(VLOOKUP($C35,BD!$D$1:$F$501,3,0)&gt;AK$1,0,3))),"")</f>
        <v/>
      </c>
      <c r="DF35" s="23" t="str">
        <f>+IF(AND(LEN($I35)&gt;5),IF(AND($J35&gt;AL$1,$J35&lt;=$AO$1),1,IF((COUNTIFS(INCAPACIDADES!$C$1:$C$51,$I35,INCAPACIDADES!AI$1:AI$51,AL$1))&gt;0,2,IF(VLOOKUP($C35,BD!$D$1:$F$501,3,0)&gt;AL$1,0,3))),"")</f>
        <v/>
      </c>
      <c r="DG35" s="23" t="str">
        <f>+IF(AND(LEN($I35)&gt;5),IF(AND($J35&gt;AM$1,$J35&lt;=$AO$1),1,IF((COUNTIFS(INCAPACIDADES!$C$1:$C$51,$I35,INCAPACIDADES!AJ$1:AJ$51,AM$1))&gt;0,2,IF(VLOOKUP($C35,BD!$D$1:$F$501,3,0)&gt;AM$1,0,3))),"")</f>
        <v/>
      </c>
      <c r="DH35" s="23" t="str">
        <f>+IF(AND(LEN($I35)&gt;5),IF(AND($J35&gt;AN$1,$J35&lt;=$AO$1),1,IF((COUNTIFS(INCAPACIDADES!$C$1:$C$51,$I35,INCAPACIDADES!AK$1:AK$51,AN$1))&gt;0,2,IF(VLOOKUP($C35,BD!$D$1:$F$501,3,0)&gt;AN$1,0,3))),"")</f>
        <v/>
      </c>
      <c r="DI35" s="23" t="str">
        <f>+IF(AND(LEN($I35)&gt;5),IF(AND($J35&gt;AO$1,$J35&lt;=$AO$1),1,IF((COUNTIFS(INCAPACIDADES!$C$1:$C$51,$I35,INCAPACIDADES!AL$1:AL$51,AO$1))&gt;0,2,IF(VLOOKUP($C35,BD!$D$1:$F$501,3,0)&gt;AO$1,0,3))),"")</f>
        <v/>
      </c>
      <c r="DJ35" s="23" t="str">
        <f>+IF(LEN($I35)&gt;5,IF(ISERROR(VLOOKUP(N35,'CODIGO PAGO'!$B$2:$B$20,1,0)),1,IF(OR(AND(CH35=1,N35&lt;&gt;"N"),AND(CH35=3,N35&lt;&gt;"B"),AND(CH35=2,LEFT(TRIM(N35),1)&lt;&gt;"I")),1,IF(OR(AND(CH35=0,N35="N"),AND(CH35=0,N35="B"),AND(CH35=0,LEFT(TRIM(N35),1)="I")),1,0))),"")</f>
        <v/>
      </c>
      <c r="DK35" s="23" t="str">
        <f t="shared" si="34"/>
        <v/>
      </c>
      <c r="DL35" s="23" t="str">
        <f>+IF(LEN($I35)&gt;5,IF(ISERROR(VLOOKUP(P35,'CODIGO PAGO'!$B$2:$B$20,1,0)),1,IF(OR(AND(CJ35=1,P35&lt;&gt;"N"),AND(CJ35=3,P35&lt;&gt;"B"),AND(CJ35=2,LEFT(TRIM(P35),1)&lt;&gt;"I")),1,IF(OR(AND(CJ35=0,P35="N"),AND(CJ35=0,P35="B"),AND(CJ35=0,LEFT(TRIM(P35),1)="I")),1,0))),"")</f>
        <v/>
      </c>
      <c r="DM35" s="23" t="str">
        <f t="shared" si="35"/>
        <v/>
      </c>
      <c r="DN35" s="23" t="str">
        <f>+IF(LEN($I35)&gt;5,IF(ISERROR(VLOOKUP(R35,'CODIGO PAGO'!$B$2:$B$20,1,0)),1,IF(OR(AND(CL35=1,R35&lt;&gt;"N"),AND(CL35=3,R35&lt;&gt;"B"),AND(CL35=2,LEFT(TRIM(R35),1)&lt;&gt;"I")),1,IF(OR(AND(CL35=0,R35="N"),AND(CL35=0,R35="B"),AND(CL35=0,LEFT(TRIM(R35),1)="I")),1,0))),"")</f>
        <v/>
      </c>
      <c r="DO35" s="23" t="str">
        <f t="shared" si="36"/>
        <v/>
      </c>
      <c r="DP35" s="23" t="str">
        <f>+IF(LEN($I35)&gt;5,IF(ISERROR(VLOOKUP(T35,'CODIGO PAGO'!$B$2:$B$20,1,0)),1,IF(OR(AND(CN35=1,T35&lt;&gt;"N"),AND(CN35=3,T35&lt;&gt;"B"),AND(CN35=2,LEFT(TRIM(T35),1)&lt;&gt;"I")),1,IF(OR(AND(CN35=0,T35="N"),AND(CN35=0,T35="B"),AND(CN35=0,LEFT(TRIM(T35),1)="I")),1,0))),"")</f>
        <v/>
      </c>
      <c r="DQ35" s="23" t="str">
        <f t="shared" si="37"/>
        <v/>
      </c>
      <c r="DR35" s="23" t="str">
        <f>+IF(LEN($I35)&gt;5,IF(ISERROR(VLOOKUP(V35,'CODIGO PAGO'!$B$2:$B$20,1,0)),1,IF(OR(AND(CP35=1,V35&lt;&gt;"N"),AND(CP35=3,V35&lt;&gt;"B"),AND(CP35=2,LEFT(TRIM(V35),1)&lt;&gt;"I")),1,IF(OR(AND(CP35=0,V35="N"),AND(CP35=0,V35="B"),AND(CP35=0,LEFT(TRIM(V35),1)="I")),1,0))),"")</f>
        <v/>
      </c>
      <c r="DS35" s="23" t="str">
        <f t="shared" si="38"/>
        <v/>
      </c>
      <c r="DT35" s="23" t="str">
        <f>+IF(LEN($I35)&gt;5,IF(ISERROR(VLOOKUP(X35,'CODIGO PAGO'!$B$2:$B$20,1,0)),1,IF(OR(AND(CR35=1,X35&lt;&gt;"N"),AND(CR35=3,X35&lt;&gt;"B"),AND(CR35=2,LEFT(TRIM(X35),1)&lt;&gt;"I")),1,IF(OR(AND(CR35=0,X35="N"),AND(CR35=0,X35="B"),AND(CR35=0,LEFT(TRIM(X35),1)="I")),1,0))),"")</f>
        <v/>
      </c>
      <c r="DU35" s="23" t="str">
        <f t="shared" si="39"/>
        <v/>
      </c>
      <c r="DV35" s="23" t="str">
        <f>+IF(LEN($I35)&gt;5,IF(ISERROR(VLOOKUP(Z35,'CODIGO PAGO'!$B$2:$B$20,1,0)),1,IF(OR(AND(CT35=1,Z35&lt;&gt;"N"),AND(CT35=3,Z35&lt;&gt;"B"),AND(CT35=2,LEFT(TRIM(Z35),1)&lt;&gt;"I")),1,IF(OR(AND(CT35=0,Z35="N"),AND(CT35=0,Z35="B"),AND(CT35=0,LEFT(TRIM(Z35),1)="I")),1,0))),"")</f>
        <v/>
      </c>
      <c r="DW35" s="23" t="str">
        <f t="shared" si="40"/>
        <v/>
      </c>
      <c r="DX35" s="23" t="str">
        <f>+IF(LEN($I35)&gt;5,IF(ISERROR(VLOOKUP(AB35,'CODIGO PAGO'!$B$2:$B$20,1,0)),1,IF(OR(AND(CV35=1,AB35&lt;&gt;"N"),AND(CV35=3,AB35&lt;&gt;"B"),AND(CV35=2,LEFT(TRIM(AB35),1)&lt;&gt;"I")),1,IF(OR(AND(CV35=0,AB35="N"),AND(CV35=0,AB35="B"),AND(CV35=0,LEFT(TRIM(AB35),1)="I")),1,0))),"")</f>
        <v/>
      </c>
      <c r="DY35" s="23" t="str">
        <f t="shared" si="41"/>
        <v/>
      </c>
      <c r="DZ35" s="23" t="str">
        <f>+IF(LEN($I35)&gt;5,IF(ISERROR(VLOOKUP(AD35,'CODIGO PAGO'!$B$2:$B$20,1,0)),1,IF(OR(AND(CX35=1,AD35&lt;&gt;"N"),AND(CX35=3,AD35&lt;&gt;"B"),AND(CX35=2,LEFT(TRIM(AD35),1)&lt;&gt;"I")),1,IF(OR(AND(CX35=0,AD35="N"),AND(CX35=0,AD35="B"),AND(CX35=0,LEFT(TRIM(AD35),1)="I")),1,0))),"")</f>
        <v/>
      </c>
      <c r="EA35" s="23" t="str">
        <f t="shared" si="42"/>
        <v/>
      </c>
      <c r="EB35" s="23" t="str">
        <f>+IF(LEN($I35)&gt;5,IF(ISERROR(VLOOKUP(AF35,'CODIGO PAGO'!$B$2:$B$20,1,0)),1,IF(OR(AND(CZ35=1,AF35&lt;&gt;"N"),AND(CZ35=3,AF35&lt;&gt;"B"),AND(CZ35=2,LEFT(TRIM(AF35),1)&lt;&gt;"I")),1,IF(OR(AND(CZ35=0,AF35="N"),AND(CZ35=0,AF35="B"),AND(CZ35=0,LEFT(TRIM(AF35),1)="I")),1,0))),"")</f>
        <v/>
      </c>
      <c r="EC35" s="23" t="str">
        <f t="shared" si="43"/>
        <v/>
      </c>
      <c r="ED35" s="23" t="str">
        <f>+IF(LEN($I35)&gt;5,IF(ISERROR(VLOOKUP(AH35,'CODIGO PAGO'!$B$2:$B$20,1,0)),1,IF(OR(AND(DB35=1,AH35&lt;&gt;"N"),AND(DB35=3,AH35&lt;&gt;"B"),AND(DB35=2,LEFT(TRIM(AH35),1)&lt;&gt;"I")),1,IF(OR(AND(DB35=0,AH35="N"),AND(DB35=0,AH35="B"),AND(DB35=0,LEFT(TRIM(AH35),1)="I")),1,0))),"")</f>
        <v/>
      </c>
      <c r="EE35" s="23" t="str">
        <f t="shared" si="44"/>
        <v/>
      </c>
      <c r="EF35" s="23" t="str">
        <f>+IF(LEN($I35)&gt;5,IF(ISERROR(VLOOKUP(AJ35,'CODIGO PAGO'!$B$2:$B$20,1,0)),1,IF(OR(AND(DD35=1,AJ35&lt;&gt;"N"),AND(DD35=3,AJ35&lt;&gt;"B"),AND(DD35=2,LEFT(TRIM(AJ35),1)&lt;&gt;"I")),1,IF(OR(AND(DD35=0,AJ35="N"),AND(DD35=0,AJ35="B"),AND(DD35=0,LEFT(TRIM(AJ35),1)="I")),1,0))),"")</f>
        <v/>
      </c>
      <c r="EG35" s="23" t="str">
        <f t="shared" si="45"/>
        <v/>
      </c>
      <c r="EH35" s="23" t="str">
        <f>+IF(LEN($I35)&gt;5,IF(ISERROR(VLOOKUP(AL35,'CODIGO PAGO'!$B$2:$B$20,1,0)),1,IF(OR(AND(DF35=1,AL35&lt;&gt;"N"),AND(DF35=3,AL35&lt;&gt;"B"),AND(DF35=2,LEFT(TRIM(AL35),1)&lt;&gt;"I")),1,IF(OR(AND(DF35=0,AL35="N"),AND(DF35=0,AL35="B"),AND(DF35=0,LEFT(TRIM(AL35),1)="I")),1,0))),"")</f>
        <v/>
      </c>
      <c r="EI35" s="23" t="str">
        <f t="shared" si="46"/>
        <v/>
      </c>
      <c r="EJ35" s="23" t="str">
        <f>+IF(LEN($I35)&gt;5,IF(ISERROR(VLOOKUP(AN35,'CODIGO PAGO'!$B$2:$B$20,1,0)),1,IF(OR(AND(DH35=1,AN35&lt;&gt;"N"),AND(DH35=3,AN35&lt;&gt;"B"),AND(DH35=2,LEFT(TRIM(AN35),1)&lt;&gt;"I")),1,IF(OR(AND(DH35=0,AN35="N"),AND(DH35=0,AN35="B"),AND(DH35=0,LEFT(TRIM(AN35),1)="I")),1,0))),"")</f>
        <v/>
      </c>
      <c r="EK35" s="23" t="str">
        <f t="shared" si="47"/>
        <v/>
      </c>
      <c r="EL35" s="24" t="str">
        <f t="shared" si="48"/>
        <v/>
      </c>
    </row>
    <row r="36" spans="1:142" s="25" customFormat="1">
      <c r="A36" s="15" t="str">
        <f t="shared" si="14"/>
        <v/>
      </c>
      <c r="B36" s="1" t="str">
        <f>+IF(LEN(I36)&gt;5,'CODIGO PAGO'!$B$28,"")</f>
        <v/>
      </c>
      <c r="C36" s="1" t="str">
        <f>+IF(LEN($I36)&gt;5,BD!D36,"")</f>
        <v/>
      </c>
      <c r="D36" s="168" t="str">
        <f>+IF(LEN($I36)&gt;5,BD!A36,"")</f>
        <v/>
      </c>
      <c r="E36" s="1" t="str">
        <f>+IF(LEN($I36)&gt;5,BD!B36,"")</f>
        <v/>
      </c>
      <c r="F36" s="1" t="str">
        <f>+IF(LEN($I36)&gt;5,BD!C36,"")</f>
        <v/>
      </c>
      <c r="G36" s="141"/>
      <c r="H36" s="141"/>
      <c r="I36" s="1" t="str">
        <f>+IF(LEN(BD!G36)&gt;5,BD!G36,"")</f>
        <v/>
      </c>
      <c r="J36" s="167" t="str">
        <f>+IF(LEN($I36)&gt;5,BD!E36,"")</f>
        <v/>
      </c>
      <c r="K36" s="6" t="str">
        <f t="shared" si="15"/>
        <v/>
      </c>
      <c r="L36" s="87" t="str">
        <f>+IF(LEN($I36)&gt;5,BD!H36,"")</f>
        <v/>
      </c>
      <c r="M36" s="40" t="str">
        <f t="shared" si="16"/>
        <v/>
      </c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4" t="str">
        <f t="shared" si="17"/>
        <v/>
      </c>
      <c r="AQ36" s="5" t="str">
        <f t="shared" si="18"/>
        <v/>
      </c>
      <c r="AR36" s="91" t="str">
        <f t="shared" si="19"/>
        <v/>
      </c>
      <c r="AS36" s="5" t="str">
        <f t="shared" si="20"/>
        <v/>
      </c>
      <c r="AT36" s="91" t="str">
        <f t="shared" si="21"/>
        <v/>
      </c>
      <c r="AU36" s="4" t="str">
        <f t="shared" si="22"/>
        <v/>
      </c>
      <c r="AV36" s="4" t="str">
        <f t="shared" si="23"/>
        <v/>
      </c>
      <c r="AW36" s="4" t="str">
        <f t="shared" si="24"/>
        <v/>
      </c>
      <c r="AX36" s="4" t="str">
        <f t="shared" si="25"/>
        <v/>
      </c>
      <c r="AY36" s="88" t="str">
        <f t="shared" si="26"/>
        <v/>
      </c>
      <c r="AZ36" s="17" t="str">
        <f t="shared" si="27"/>
        <v/>
      </c>
      <c r="BA36" s="18" t="str">
        <f t="shared" si="28"/>
        <v/>
      </c>
      <c r="BB36" s="19" t="str">
        <f>+IF(LEN(I36)&gt;5,IF(INT(RIGHT(B36,1))=9,0.5*L36*AY36,INT(MID(B36,5,LEN(B36)-4))*L36)+IFERROR(VLOOKUP(I36,AJUSTES!$A$1:$I$50,9,0),0),"")</f>
        <v/>
      </c>
      <c r="BC36" s="12"/>
      <c r="BD36" s="19" t="str">
        <f t="shared" si="29"/>
        <v/>
      </c>
      <c r="BE36" s="18" t="str">
        <f t="shared" si="30"/>
        <v/>
      </c>
      <c r="BF36" s="139" t="str">
        <f t="shared" si="31"/>
        <v/>
      </c>
      <c r="BG36" s="114"/>
      <c r="BH36" s="18" t="str">
        <f t="shared" si="32"/>
        <v/>
      </c>
      <c r="BI36" s="13"/>
      <c r="BJ36" s="12"/>
      <c r="BK36" s="12"/>
      <c r="BL36" s="145"/>
      <c r="BM36" s="12"/>
      <c r="BN36" s="12"/>
      <c r="BO36" s="12"/>
      <c r="BP36" s="12"/>
      <c r="BQ36" s="12"/>
      <c r="BR36" s="12"/>
      <c r="BS36" s="146"/>
      <c r="BT36" s="14"/>
      <c r="BU36" s="12"/>
      <c r="BV36" s="12"/>
      <c r="BW36" s="12"/>
      <c r="BX36" s="12"/>
      <c r="BY36" s="12"/>
      <c r="BZ36" s="144"/>
      <c r="CA36" s="107" t="str">
        <f>+IF(LEN($I36)&gt;5,IF(BD!F36="N/A","",BD!F36),"")</f>
        <v/>
      </c>
      <c r="CB36" s="21"/>
      <c r="CC36" s="147"/>
      <c r="CD36" s="148"/>
      <c r="CE36" s="8" t="str">
        <f>+IF(LEN(I36)&gt;5,BD!M36,"")</f>
        <v/>
      </c>
      <c r="CF36" s="16" t="str">
        <f>+IF(LEN(I36)&gt;5,BD!N36,"")</f>
        <v/>
      </c>
      <c r="CG36" s="3" t="str">
        <f t="shared" si="33"/>
        <v/>
      </c>
      <c r="CH36" s="23" t="str">
        <f>+IF(AND(LEN($I36)&gt;5),IF(AND($J36&gt;N$1,$J36&lt;=$AO$1),1,IF((COUNTIFS(INCAPACIDADES!$C$1:$C$51,$I36,INCAPACIDADES!K$1:K$51,N$1))&gt;0,2,IF(VLOOKUP($C36,BD!$D$1:$F$501,3,0)&gt;N$1,0,3))),"")</f>
        <v/>
      </c>
      <c r="CI36" s="23" t="str">
        <f>+IF(AND(LEN($I36)&gt;5),IF(AND($J36&gt;O$1,$J36&lt;=$AO$1),1,IF((COUNTIFS(INCAPACIDADES!$C$1:$C$51,$I36,INCAPACIDADES!L$1:L$51,O$1))&gt;0,2,IF(VLOOKUP($C36,BD!$D$1:$F$501,3,0)&gt;O$1,0,3))),"")</f>
        <v/>
      </c>
      <c r="CJ36" s="23" t="str">
        <f>+IF(AND(LEN($I36)&gt;5),IF(AND($J36&gt;P$1,$J36&lt;=$AO$1),1,IF((COUNTIFS(INCAPACIDADES!$C$1:$C$51,$I36,INCAPACIDADES!M$1:M$51,P$1))&gt;0,2,IF(VLOOKUP($C36,BD!$D$1:$F$501,3,0)&gt;P$1,0,3))),"")</f>
        <v/>
      </c>
      <c r="CK36" s="23" t="str">
        <f>+IF(AND(LEN($I36)&gt;5),IF(AND($J36&gt;Q$1,$J36&lt;=$AO$1),1,IF((COUNTIFS(INCAPACIDADES!$C$1:$C$51,$I36,INCAPACIDADES!N$1:N$51,Q$1))&gt;0,2,IF(VLOOKUP($C36,BD!$D$1:$F$501,3,0)&gt;Q$1,0,3))),"")</f>
        <v/>
      </c>
      <c r="CL36" s="23" t="str">
        <f>+IF(AND(LEN($I36)&gt;5),IF(AND($J36&gt;R$1,$J36&lt;=$AO$1),1,IF((COUNTIFS(INCAPACIDADES!$C$1:$C$51,$I36,INCAPACIDADES!O$1:O$51,R$1))&gt;0,2,IF(VLOOKUP($C36,BD!$D$1:$F$501,3,0)&gt;R$1,0,3))),"")</f>
        <v/>
      </c>
      <c r="CM36" s="23" t="str">
        <f>+IF(AND(LEN($I36)&gt;5),IF(AND($J36&gt;S$1,$J36&lt;=$AO$1),1,IF((COUNTIFS(INCAPACIDADES!$C$1:$C$51,$I36,INCAPACIDADES!P$1:P$51,S$1))&gt;0,2,IF(VLOOKUP($C36,BD!$D$1:$F$501,3,0)&gt;S$1,0,3))),"")</f>
        <v/>
      </c>
      <c r="CN36" s="23" t="str">
        <f>+IF(AND(LEN($I36)&gt;5),IF(AND($J36&gt;T$1,$J36&lt;=$AO$1),1,IF((COUNTIFS(INCAPACIDADES!$C$1:$C$51,$I36,INCAPACIDADES!Q$1:Q$51,T$1))&gt;0,2,IF(VLOOKUP($C36,BD!$D$1:$F$501,3,0)&gt;T$1,0,3))),"")</f>
        <v/>
      </c>
      <c r="CO36" s="23" t="str">
        <f>+IF(AND(LEN($I36)&gt;5),IF(AND($J36&gt;U$1,$J36&lt;=$AO$1),1,IF((COUNTIFS(INCAPACIDADES!$C$1:$C$51,$I36,INCAPACIDADES!R$1:R$51,U$1))&gt;0,2,IF(VLOOKUP($C36,BD!$D$1:$F$501,3,0)&gt;U$1,0,3))),"")</f>
        <v/>
      </c>
      <c r="CP36" s="23" t="str">
        <f>+IF(AND(LEN($I36)&gt;5),IF(AND($J36&gt;V$1,$J36&lt;=$AO$1),1,IF((COUNTIFS(INCAPACIDADES!$C$1:$C$51,$I36,INCAPACIDADES!S$1:S$51,V$1))&gt;0,2,IF(VLOOKUP($C36,BD!$D$1:$F$501,3,0)&gt;V$1,0,3))),"")</f>
        <v/>
      </c>
      <c r="CQ36" s="23" t="str">
        <f>+IF(AND(LEN($I36)&gt;5),IF(AND($J36&gt;W$1,$J36&lt;=$AO$1),1,IF((COUNTIFS(INCAPACIDADES!$C$1:$C$51,$I36,INCAPACIDADES!T$1:T$51,W$1))&gt;0,2,IF(VLOOKUP($C36,BD!$D$1:$F$501,3,0)&gt;W$1,0,3))),"")</f>
        <v/>
      </c>
      <c r="CR36" s="23" t="str">
        <f>+IF(AND(LEN($I36)&gt;5),IF(AND($J36&gt;X$1,$J36&lt;=$AO$1),1,IF((COUNTIFS(INCAPACIDADES!$C$1:$C$51,$I36,INCAPACIDADES!U$1:U$51,X$1))&gt;0,2,IF(VLOOKUP($C36,BD!$D$1:$F$501,3,0)&gt;X$1,0,3))),"")</f>
        <v/>
      </c>
      <c r="CS36" s="23" t="str">
        <f>+IF(AND(LEN($I36)&gt;5),IF(AND($J36&gt;Y$1,$J36&lt;=$AO$1),1,IF((COUNTIFS(INCAPACIDADES!$C$1:$C$51,$I36,INCAPACIDADES!V$1:V$51,Y$1))&gt;0,2,IF(VLOOKUP($C36,BD!$D$1:$F$501,3,0)&gt;Y$1,0,3))),"")</f>
        <v/>
      </c>
      <c r="CT36" s="23" t="str">
        <f>+IF(AND(LEN($I36)&gt;5),IF(AND($J36&gt;Z$1,$J36&lt;=$AO$1),1,IF((COUNTIFS(INCAPACIDADES!$C$1:$C$51,$I36,INCAPACIDADES!W$1:W$51,Z$1))&gt;0,2,IF(VLOOKUP($C36,BD!$D$1:$F$501,3,0)&gt;Z$1,0,3))),"")</f>
        <v/>
      </c>
      <c r="CU36" s="23" t="str">
        <f>+IF(AND(LEN($I36)&gt;5),IF(AND($J36&gt;AA$1,$J36&lt;=$AO$1),1,IF((COUNTIFS(INCAPACIDADES!$C$1:$C$51,$I36,INCAPACIDADES!X$1:X$51,AA$1))&gt;0,2,IF(VLOOKUP($C36,BD!$D$1:$F$501,3,0)&gt;AA$1,0,3))),"")</f>
        <v/>
      </c>
      <c r="CV36" s="23" t="str">
        <f>+IF(AND(LEN($I36)&gt;5),IF(AND($J36&gt;AB$1,$J36&lt;=$AO$1),1,IF((COUNTIFS(INCAPACIDADES!$C$1:$C$51,$I36,INCAPACIDADES!Y$1:Y$51,AB$1))&gt;0,2,IF(VLOOKUP($C36,BD!$D$1:$F$501,3,0)&gt;AB$1,0,3))),"")</f>
        <v/>
      </c>
      <c r="CW36" s="23" t="str">
        <f>+IF(AND(LEN($I36)&gt;5),IF(AND($J36&gt;AC$1,$J36&lt;=$AO$1),1,IF((COUNTIFS(INCAPACIDADES!$C$1:$C$51,$I36,INCAPACIDADES!Z$1:Z$51,AC$1))&gt;0,2,IF(VLOOKUP($C36,BD!$D$1:$F$501,3,0)&gt;AC$1,0,3))),"")</f>
        <v/>
      </c>
      <c r="CX36" s="23" t="str">
        <f>+IF(AND(LEN($I36)&gt;5),IF(AND($J36&gt;AD$1,$J36&lt;=$AO$1),1,IF((COUNTIFS(INCAPACIDADES!$C$1:$C$51,$I36,INCAPACIDADES!AA$1:AA$51,AD$1))&gt;0,2,IF(VLOOKUP($C36,BD!$D$1:$F$501,3,0)&gt;AD$1,0,3))),"")</f>
        <v/>
      </c>
      <c r="CY36" s="23" t="str">
        <f>+IF(AND(LEN($I36)&gt;5),IF(AND($J36&gt;AE$1,$J36&lt;=$AO$1),1,IF((COUNTIFS(INCAPACIDADES!$C$1:$C$51,$I36,INCAPACIDADES!AB$1:AB$51,AE$1))&gt;0,2,IF(VLOOKUP($C36,BD!$D$1:$F$501,3,0)&gt;AE$1,0,3))),"")</f>
        <v/>
      </c>
      <c r="CZ36" s="23" t="str">
        <f>+IF(AND(LEN($I36)&gt;5),IF(AND($J36&gt;AF$1,$J36&lt;=$AO$1),1,IF((COUNTIFS(INCAPACIDADES!$C$1:$C$51,$I36,INCAPACIDADES!AC$1:AC$51,AF$1))&gt;0,2,IF(VLOOKUP($C36,BD!$D$1:$F$501,3,0)&gt;AF$1,0,3))),"")</f>
        <v/>
      </c>
      <c r="DA36" s="23" t="str">
        <f>+IF(AND(LEN($I36)&gt;5),IF(AND($J36&gt;AG$1,$J36&lt;=$AO$1),1,IF((COUNTIFS(INCAPACIDADES!$C$1:$C$51,$I36,INCAPACIDADES!AD$1:AD$51,AG$1))&gt;0,2,IF(VLOOKUP($C36,BD!$D$1:$F$501,3,0)&gt;AG$1,0,3))),"")</f>
        <v/>
      </c>
      <c r="DB36" s="23" t="str">
        <f>+IF(AND(LEN($I36)&gt;5),IF(AND($J36&gt;AH$1,$J36&lt;=$AO$1),1,IF((COUNTIFS(INCAPACIDADES!$C$1:$C$51,$I36,INCAPACIDADES!AE$1:AE$51,AH$1))&gt;0,2,IF(VLOOKUP($C36,BD!$D$1:$F$501,3,0)&gt;AH$1,0,3))),"")</f>
        <v/>
      </c>
      <c r="DC36" s="23" t="str">
        <f>+IF(AND(LEN($I36)&gt;5),IF(AND($J36&gt;AI$1,$J36&lt;=$AO$1),1,IF((COUNTIFS(INCAPACIDADES!$C$1:$C$51,$I36,INCAPACIDADES!AF$1:AF$51,AI$1))&gt;0,2,IF(VLOOKUP($C36,BD!$D$1:$F$501,3,0)&gt;AI$1,0,3))),"")</f>
        <v/>
      </c>
      <c r="DD36" s="23" t="str">
        <f>+IF(AND(LEN($I36)&gt;5),IF(AND($J36&gt;AJ$1,$J36&lt;=$AO$1),1,IF((COUNTIFS(INCAPACIDADES!$C$1:$C$51,$I36,INCAPACIDADES!AG$1:AG$51,AJ$1))&gt;0,2,IF(VLOOKUP($C36,BD!$D$1:$F$501,3,0)&gt;AJ$1,0,3))),"")</f>
        <v/>
      </c>
      <c r="DE36" s="23" t="str">
        <f>+IF(AND(LEN($I36)&gt;5),IF(AND($J36&gt;AK$1,$J36&lt;=$AO$1),1,IF((COUNTIFS(INCAPACIDADES!$C$1:$C$51,$I36,INCAPACIDADES!AH$1:AH$51,AK$1))&gt;0,2,IF(VLOOKUP($C36,BD!$D$1:$F$501,3,0)&gt;AK$1,0,3))),"")</f>
        <v/>
      </c>
      <c r="DF36" s="23" t="str">
        <f>+IF(AND(LEN($I36)&gt;5),IF(AND($J36&gt;AL$1,$J36&lt;=$AO$1),1,IF((COUNTIFS(INCAPACIDADES!$C$1:$C$51,$I36,INCAPACIDADES!AI$1:AI$51,AL$1))&gt;0,2,IF(VLOOKUP($C36,BD!$D$1:$F$501,3,0)&gt;AL$1,0,3))),"")</f>
        <v/>
      </c>
      <c r="DG36" s="23" t="str">
        <f>+IF(AND(LEN($I36)&gt;5),IF(AND($J36&gt;AM$1,$J36&lt;=$AO$1),1,IF((COUNTIFS(INCAPACIDADES!$C$1:$C$51,$I36,INCAPACIDADES!AJ$1:AJ$51,AM$1))&gt;0,2,IF(VLOOKUP($C36,BD!$D$1:$F$501,3,0)&gt;AM$1,0,3))),"")</f>
        <v/>
      </c>
      <c r="DH36" s="23" t="str">
        <f>+IF(AND(LEN($I36)&gt;5),IF(AND($J36&gt;AN$1,$J36&lt;=$AO$1),1,IF((COUNTIFS(INCAPACIDADES!$C$1:$C$51,$I36,INCAPACIDADES!AK$1:AK$51,AN$1))&gt;0,2,IF(VLOOKUP($C36,BD!$D$1:$F$501,3,0)&gt;AN$1,0,3))),"")</f>
        <v/>
      </c>
      <c r="DI36" s="23" t="str">
        <f>+IF(AND(LEN($I36)&gt;5),IF(AND($J36&gt;AO$1,$J36&lt;=$AO$1),1,IF((COUNTIFS(INCAPACIDADES!$C$1:$C$51,$I36,INCAPACIDADES!AL$1:AL$51,AO$1))&gt;0,2,IF(VLOOKUP($C36,BD!$D$1:$F$501,3,0)&gt;AO$1,0,3))),"")</f>
        <v/>
      </c>
      <c r="DJ36" s="23" t="str">
        <f>+IF(LEN($I36)&gt;5,IF(ISERROR(VLOOKUP(N36,'CODIGO PAGO'!$B$2:$B$20,1,0)),1,IF(OR(AND(CH36=1,N36&lt;&gt;"N"),AND(CH36=3,N36&lt;&gt;"B"),AND(CH36=2,LEFT(TRIM(N36),1)&lt;&gt;"I")),1,IF(OR(AND(CH36=0,N36="N"),AND(CH36=0,N36="B"),AND(CH36=0,LEFT(TRIM(N36),1)="I")),1,0))),"")</f>
        <v/>
      </c>
      <c r="DK36" s="23" t="str">
        <f t="shared" si="34"/>
        <v/>
      </c>
      <c r="DL36" s="23" t="str">
        <f>+IF(LEN($I36)&gt;5,IF(ISERROR(VLOOKUP(P36,'CODIGO PAGO'!$B$2:$B$20,1,0)),1,IF(OR(AND(CJ36=1,P36&lt;&gt;"N"),AND(CJ36=3,P36&lt;&gt;"B"),AND(CJ36=2,LEFT(TRIM(P36),1)&lt;&gt;"I")),1,IF(OR(AND(CJ36=0,P36="N"),AND(CJ36=0,P36="B"),AND(CJ36=0,LEFT(TRIM(P36),1)="I")),1,0))),"")</f>
        <v/>
      </c>
      <c r="DM36" s="23" t="str">
        <f t="shared" si="35"/>
        <v/>
      </c>
      <c r="DN36" s="23" t="str">
        <f>+IF(LEN($I36)&gt;5,IF(ISERROR(VLOOKUP(R36,'CODIGO PAGO'!$B$2:$B$20,1,0)),1,IF(OR(AND(CL36=1,R36&lt;&gt;"N"),AND(CL36=3,R36&lt;&gt;"B"),AND(CL36=2,LEFT(TRIM(R36),1)&lt;&gt;"I")),1,IF(OR(AND(CL36=0,R36="N"),AND(CL36=0,R36="B"),AND(CL36=0,LEFT(TRIM(R36),1)="I")),1,0))),"")</f>
        <v/>
      </c>
      <c r="DO36" s="23" t="str">
        <f t="shared" si="36"/>
        <v/>
      </c>
      <c r="DP36" s="23" t="str">
        <f>+IF(LEN($I36)&gt;5,IF(ISERROR(VLOOKUP(T36,'CODIGO PAGO'!$B$2:$B$20,1,0)),1,IF(OR(AND(CN36=1,T36&lt;&gt;"N"),AND(CN36=3,T36&lt;&gt;"B"),AND(CN36=2,LEFT(TRIM(T36),1)&lt;&gt;"I")),1,IF(OR(AND(CN36=0,T36="N"),AND(CN36=0,T36="B"),AND(CN36=0,LEFT(TRIM(T36),1)="I")),1,0))),"")</f>
        <v/>
      </c>
      <c r="DQ36" s="23" t="str">
        <f t="shared" si="37"/>
        <v/>
      </c>
      <c r="DR36" s="23" t="str">
        <f>+IF(LEN($I36)&gt;5,IF(ISERROR(VLOOKUP(V36,'CODIGO PAGO'!$B$2:$B$20,1,0)),1,IF(OR(AND(CP36=1,V36&lt;&gt;"N"),AND(CP36=3,V36&lt;&gt;"B"),AND(CP36=2,LEFT(TRIM(V36),1)&lt;&gt;"I")),1,IF(OR(AND(CP36=0,V36="N"),AND(CP36=0,V36="B"),AND(CP36=0,LEFT(TRIM(V36),1)="I")),1,0))),"")</f>
        <v/>
      </c>
      <c r="DS36" s="23" t="str">
        <f t="shared" si="38"/>
        <v/>
      </c>
      <c r="DT36" s="23" t="str">
        <f>+IF(LEN($I36)&gt;5,IF(ISERROR(VLOOKUP(X36,'CODIGO PAGO'!$B$2:$B$20,1,0)),1,IF(OR(AND(CR36=1,X36&lt;&gt;"N"),AND(CR36=3,X36&lt;&gt;"B"),AND(CR36=2,LEFT(TRIM(X36),1)&lt;&gt;"I")),1,IF(OR(AND(CR36=0,X36="N"),AND(CR36=0,X36="B"),AND(CR36=0,LEFT(TRIM(X36),1)="I")),1,0))),"")</f>
        <v/>
      </c>
      <c r="DU36" s="23" t="str">
        <f t="shared" si="39"/>
        <v/>
      </c>
      <c r="DV36" s="23" t="str">
        <f>+IF(LEN($I36)&gt;5,IF(ISERROR(VLOOKUP(Z36,'CODIGO PAGO'!$B$2:$B$20,1,0)),1,IF(OR(AND(CT36=1,Z36&lt;&gt;"N"),AND(CT36=3,Z36&lt;&gt;"B"),AND(CT36=2,LEFT(TRIM(Z36),1)&lt;&gt;"I")),1,IF(OR(AND(CT36=0,Z36="N"),AND(CT36=0,Z36="B"),AND(CT36=0,LEFT(TRIM(Z36),1)="I")),1,0))),"")</f>
        <v/>
      </c>
      <c r="DW36" s="23" t="str">
        <f t="shared" si="40"/>
        <v/>
      </c>
      <c r="DX36" s="23" t="str">
        <f>+IF(LEN($I36)&gt;5,IF(ISERROR(VLOOKUP(AB36,'CODIGO PAGO'!$B$2:$B$20,1,0)),1,IF(OR(AND(CV36=1,AB36&lt;&gt;"N"),AND(CV36=3,AB36&lt;&gt;"B"),AND(CV36=2,LEFT(TRIM(AB36),1)&lt;&gt;"I")),1,IF(OR(AND(CV36=0,AB36="N"),AND(CV36=0,AB36="B"),AND(CV36=0,LEFT(TRIM(AB36),1)="I")),1,0))),"")</f>
        <v/>
      </c>
      <c r="DY36" s="23" t="str">
        <f t="shared" si="41"/>
        <v/>
      </c>
      <c r="DZ36" s="23" t="str">
        <f>+IF(LEN($I36)&gt;5,IF(ISERROR(VLOOKUP(AD36,'CODIGO PAGO'!$B$2:$B$20,1,0)),1,IF(OR(AND(CX36=1,AD36&lt;&gt;"N"),AND(CX36=3,AD36&lt;&gt;"B"),AND(CX36=2,LEFT(TRIM(AD36),1)&lt;&gt;"I")),1,IF(OR(AND(CX36=0,AD36="N"),AND(CX36=0,AD36="B"),AND(CX36=0,LEFT(TRIM(AD36),1)="I")),1,0))),"")</f>
        <v/>
      </c>
      <c r="EA36" s="23" t="str">
        <f t="shared" si="42"/>
        <v/>
      </c>
      <c r="EB36" s="23" t="str">
        <f>+IF(LEN($I36)&gt;5,IF(ISERROR(VLOOKUP(AF36,'CODIGO PAGO'!$B$2:$B$20,1,0)),1,IF(OR(AND(CZ36=1,AF36&lt;&gt;"N"),AND(CZ36=3,AF36&lt;&gt;"B"),AND(CZ36=2,LEFT(TRIM(AF36),1)&lt;&gt;"I")),1,IF(OR(AND(CZ36=0,AF36="N"),AND(CZ36=0,AF36="B"),AND(CZ36=0,LEFT(TRIM(AF36),1)="I")),1,0))),"")</f>
        <v/>
      </c>
      <c r="EC36" s="23" t="str">
        <f t="shared" si="43"/>
        <v/>
      </c>
      <c r="ED36" s="23" t="str">
        <f>+IF(LEN($I36)&gt;5,IF(ISERROR(VLOOKUP(AH36,'CODIGO PAGO'!$B$2:$B$20,1,0)),1,IF(OR(AND(DB36=1,AH36&lt;&gt;"N"),AND(DB36=3,AH36&lt;&gt;"B"),AND(DB36=2,LEFT(TRIM(AH36),1)&lt;&gt;"I")),1,IF(OR(AND(DB36=0,AH36="N"),AND(DB36=0,AH36="B"),AND(DB36=0,LEFT(TRIM(AH36),1)="I")),1,0))),"")</f>
        <v/>
      </c>
      <c r="EE36" s="23" t="str">
        <f t="shared" si="44"/>
        <v/>
      </c>
      <c r="EF36" s="23" t="str">
        <f>+IF(LEN($I36)&gt;5,IF(ISERROR(VLOOKUP(AJ36,'CODIGO PAGO'!$B$2:$B$20,1,0)),1,IF(OR(AND(DD36=1,AJ36&lt;&gt;"N"),AND(DD36=3,AJ36&lt;&gt;"B"),AND(DD36=2,LEFT(TRIM(AJ36),1)&lt;&gt;"I")),1,IF(OR(AND(DD36=0,AJ36="N"),AND(DD36=0,AJ36="B"),AND(DD36=0,LEFT(TRIM(AJ36),1)="I")),1,0))),"")</f>
        <v/>
      </c>
      <c r="EG36" s="23" t="str">
        <f t="shared" si="45"/>
        <v/>
      </c>
      <c r="EH36" s="23" t="str">
        <f>+IF(LEN($I36)&gt;5,IF(ISERROR(VLOOKUP(AL36,'CODIGO PAGO'!$B$2:$B$20,1,0)),1,IF(OR(AND(DF36=1,AL36&lt;&gt;"N"),AND(DF36=3,AL36&lt;&gt;"B"),AND(DF36=2,LEFT(TRIM(AL36),1)&lt;&gt;"I")),1,IF(OR(AND(DF36=0,AL36="N"),AND(DF36=0,AL36="B"),AND(DF36=0,LEFT(TRIM(AL36),1)="I")),1,0))),"")</f>
        <v/>
      </c>
      <c r="EI36" s="23" t="str">
        <f t="shared" si="46"/>
        <v/>
      </c>
      <c r="EJ36" s="23" t="str">
        <f>+IF(LEN($I36)&gt;5,IF(ISERROR(VLOOKUP(AN36,'CODIGO PAGO'!$B$2:$B$20,1,0)),1,IF(OR(AND(DH36=1,AN36&lt;&gt;"N"),AND(DH36=3,AN36&lt;&gt;"B"),AND(DH36=2,LEFT(TRIM(AN36),1)&lt;&gt;"I")),1,IF(OR(AND(DH36=0,AN36="N"),AND(DH36=0,AN36="B"),AND(DH36=0,LEFT(TRIM(AN36),1)="I")),1,0))),"")</f>
        <v/>
      </c>
      <c r="EK36" s="23" t="str">
        <f t="shared" si="47"/>
        <v/>
      </c>
      <c r="EL36" s="24" t="str">
        <f t="shared" si="48"/>
        <v/>
      </c>
    </row>
    <row r="37" spans="1:142" s="25" customFormat="1">
      <c r="A37" s="15" t="str">
        <f t="shared" si="14"/>
        <v/>
      </c>
      <c r="B37" s="1" t="str">
        <f>+IF(LEN(I37)&gt;5,'CODIGO PAGO'!$B$28,"")</f>
        <v/>
      </c>
      <c r="C37" s="1" t="str">
        <f>+IF(LEN($I37)&gt;5,BD!D37,"")</f>
        <v/>
      </c>
      <c r="D37" s="168" t="str">
        <f>+IF(LEN($I37)&gt;5,BD!A37,"")</f>
        <v/>
      </c>
      <c r="E37" s="1" t="str">
        <f>+IF(LEN($I37)&gt;5,BD!B37,"")</f>
        <v/>
      </c>
      <c r="F37" s="1" t="str">
        <f>+IF(LEN($I37)&gt;5,BD!C37,"")</f>
        <v/>
      </c>
      <c r="G37" s="141"/>
      <c r="H37" s="141"/>
      <c r="I37" s="1" t="str">
        <f>+IF(LEN(BD!G37)&gt;5,BD!G37,"")</f>
        <v/>
      </c>
      <c r="J37" s="167" t="str">
        <f>+IF(LEN($I37)&gt;5,BD!E37,"")</f>
        <v/>
      </c>
      <c r="K37" s="6" t="str">
        <f t="shared" si="15"/>
        <v/>
      </c>
      <c r="L37" s="87" t="str">
        <f>+IF(LEN($I37)&gt;5,BD!H37,"")</f>
        <v/>
      </c>
      <c r="M37" s="40" t="str">
        <f t="shared" si="16"/>
        <v/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4" t="str">
        <f t="shared" si="17"/>
        <v/>
      </c>
      <c r="AQ37" s="5" t="str">
        <f t="shared" si="18"/>
        <v/>
      </c>
      <c r="AR37" s="91" t="str">
        <f t="shared" si="19"/>
        <v/>
      </c>
      <c r="AS37" s="5" t="str">
        <f t="shared" si="20"/>
        <v/>
      </c>
      <c r="AT37" s="91" t="str">
        <f t="shared" si="21"/>
        <v/>
      </c>
      <c r="AU37" s="4" t="str">
        <f t="shared" si="22"/>
        <v/>
      </c>
      <c r="AV37" s="4" t="str">
        <f t="shared" si="23"/>
        <v/>
      </c>
      <c r="AW37" s="4" t="str">
        <f t="shared" si="24"/>
        <v/>
      </c>
      <c r="AX37" s="4" t="str">
        <f t="shared" si="25"/>
        <v/>
      </c>
      <c r="AY37" s="88" t="str">
        <f t="shared" si="26"/>
        <v/>
      </c>
      <c r="AZ37" s="17" t="str">
        <f t="shared" si="27"/>
        <v/>
      </c>
      <c r="BA37" s="18" t="str">
        <f t="shared" si="28"/>
        <v/>
      </c>
      <c r="BB37" s="19" t="str">
        <f>+IF(LEN(I37)&gt;5,IF(INT(RIGHT(B37,1))=9,0.5*L37*AY37,INT(MID(B37,5,LEN(B37)-4))*L37)+IFERROR(VLOOKUP(I37,AJUSTES!$A$1:$I$50,9,0),0),"")</f>
        <v/>
      </c>
      <c r="BC37" s="12"/>
      <c r="BD37" s="19" t="str">
        <f t="shared" si="29"/>
        <v/>
      </c>
      <c r="BE37" s="18" t="str">
        <f t="shared" si="30"/>
        <v/>
      </c>
      <c r="BF37" s="139" t="str">
        <f t="shared" si="31"/>
        <v/>
      </c>
      <c r="BG37" s="114"/>
      <c r="BH37" s="18" t="str">
        <f t="shared" si="32"/>
        <v/>
      </c>
      <c r="BI37" s="13"/>
      <c r="BJ37" s="12"/>
      <c r="BK37" s="12"/>
      <c r="BL37" s="145"/>
      <c r="BM37" s="12"/>
      <c r="BN37" s="12"/>
      <c r="BO37" s="12"/>
      <c r="BP37" s="12"/>
      <c r="BQ37" s="12"/>
      <c r="BR37" s="12"/>
      <c r="BS37" s="146"/>
      <c r="BT37" s="14"/>
      <c r="BU37" s="12"/>
      <c r="BV37" s="12"/>
      <c r="BW37" s="12"/>
      <c r="BX37" s="12"/>
      <c r="BY37" s="12"/>
      <c r="BZ37" s="144"/>
      <c r="CA37" s="107" t="str">
        <f>+IF(LEN($I37)&gt;5,IF(BD!F37="N/A","",BD!F37),"")</f>
        <v/>
      </c>
      <c r="CB37" s="21"/>
      <c r="CC37" s="147"/>
      <c r="CD37" s="148"/>
      <c r="CE37" s="8" t="str">
        <f>+IF(LEN(I37)&gt;5,BD!M37,"")</f>
        <v/>
      </c>
      <c r="CF37" s="16" t="str">
        <f>+IF(LEN(I37)&gt;5,BD!N37,"")</f>
        <v/>
      </c>
      <c r="CG37" s="3" t="str">
        <f t="shared" si="33"/>
        <v/>
      </c>
      <c r="CH37" s="23" t="str">
        <f>+IF(AND(LEN($I37)&gt;5),IF(AND($J37&gt;N$1,$J37&lt;=$AO$1),1,IF((COUNTIFS(INCAPACIDADES!$C$1:$C$51,$I37,INCAPACIDADES!K$1:K$51,N$1))&gt;0,2,IF(VLOOKUP($C37,BD!$D$1:$F$501,3,0)&gt;N$1,0,3))),"")</f>
        <v/>
      </c>
      <c r="CI37" s="23" t="str">
        <f>+IF(AND(LEN($I37)&gt;5),IF(AND($J37&gt;O$1,$J37&lt;=$AO$1),1,IF((COUNTIFS(INCAPACIDADES!$C$1:$C$51,$I37,INCAPACIDADES!L$1:L$51,O$1))&gt;0,2,IF(VLOOKUP($C37,BD!$D$1:$F$501,3,0)&gt;O$1,0,3))),"")</f>
        <v/>
      </c>
      <c r="CJ37" s="23" t="str">
        <f>+IF(AND(LEN($I37)&gt;5),IF(AND($J37&gt;P$1,$J37&lt;=$AO$1),1,IF((COUNTIFS(INCAPACIDADES!$C$1:$C$51,$I37,INCAPACIDADES!M$1:M$51,P$1))&gt;0,2,IF(VLOOKUP($C37,BD!$D$1:$F$501,3,0)&gt;P$1,0,3))),"")</f>
        <v/>
      </c>
      <c r="CK37" s="23" t="str">
        <f>+IF(AND(LEN($I37)&gt;5),IF(AND($J37&gt;Q$1,$J37&lt;=$AO$1),1,IF((COUNTIFS(INCAPACIDADES!$C$1:$C$51,$I37,INCAPACIDADES!N$1:N$51,Q$1))&gt;0,2,IF(VLOOKUP($C37,BD!$D$1:$F$501,3,0)&gt;Q$1,0,3))),"")</f>
        <v/>
      </c>
      <c r="CL37" s="23" t="str">
        <f>+IF(AND(LEN($I37)&gt;5),IF(AND($J37&gt;R$1,$J37&lt;=$AO$1),1,IF((COUNTIFS(INCAPACIDADES!$C$1:$C$51,$I37,INCAPACIDADES!O$1:O$51,R$1))&gt;0,2,IF(VLOOKUP($C37,BD!$D$1:$F$501,3,0)&gt;R$1,0,3))),"")</f>
        <v/>
      </c>
      <c r="CM37" s="23" t="str">
        <f>+IF(AND(LEN($I37)&gt;5),IF(AND($J37&gt;S$1,$J37&lt;=$AO$1),1,IF((COUNTIFS(INCAPACIDADES!$C$1:$C$51,$I37,INCAPACIDADES!P$1:P$51,S$1))&gt;0,2,IF(VLOOKUP($C37,BD!$D$1:$F$501,3,0)&gt;S$1,0,3))),"")</f>
        <v/>
      </c>
      <c r="CN37" s="23" t="str">
        <f>+IF(AND(LEN($I37)&gt;5),IF(AND($J37&gt;T$1,$J37&lt;=$AO$1),1,IF((COUNTIFS(INCAPACIDADES!$C$1:$C$51,$I37,INCAPACIDADES!Q$1:Q$51,T$1))&gt;0,2,IF(VLOOKUP($C37,BD!$D$1:$F$501,3,0)&gt;T$1,0,3))),"")</f>
        <v/>
      </c>
      <c r="CO37" s="23" t="str">
        <f>+IF(AND(LEN($I37)&gt;5),IF(AND($J37&gt;U$1,$J37&lt;=$AO$1),1,IF((COUNTIFS(INCAPACIDADES!$C$1:$C$51,$I37,INCAPACIDADES!R$1:R$51,U$1))&gt;0,2,IF(VLOOKUP($C37,BD!$D$1:$F$501,3,0)&gt;U$1,0,3))),"")</f>
        <v/>
      </c>
      <c r="CP37" s="23" t="str">
        <f>+IF(AND(LEN($I37)&gt;5),IF(AND($J37&gt;V$1,$J37&lt;=$AO$1),1,IF((COUNTIFS(INCAPACIDADES!$C$1:$C$51,$I37,INCAPACIDADES!S$1:S$51,V$1))&gt;0,2,IF(VLOOKUP($C37,BD!$D$1:$F$501,3,0)&gt;V$1,0,3))),"")</f>
        <v/>
      </c>
      <c r="CQ37" s="23" t="str">
        <f>+IF(AND(LEN($I37)&gt;5),IF(AND($J37&gt;W$1,$J37&lt;=$AO$1),1,IF((COUNTIFS(INCAPACIDADES!$C$1:$C$51,$I37,INCAPACIDADES!T$1:T$51,W$1))&gt;0,2,IF(VLOOKUP($C37,BD!$D$1:$F$501,3,0)&gt;W$1,0,3))),"")</f>
        <v/>
      </c>
      <c r="CR37" s="23" t="str">
        <f>+IF(AND(LEN($I37)&gt;5),IF(AND($J37&gt;X$1,$J37&lt;=$AO$1),1,IF((COUNTIFS(INCAPACIDADES!$C$1:$C$51,$I37,INCAPACIDADES!U$1:U$51,X$1))&gt;0,2,IF(VLOOKUP($C37,BD!$D$1:$F$501,3,0)&gt;X$1,0,3))),"")</f>
        <v/>
      </c>
      <c r="CS37" s="23" t="str">
        <f>+IF(AND(LEN($I37)&gt;5),IF(AND($J37&gt;Y$1,$J37&lt;=$AO$1),1,IF((COUNTIFS(INCAPACIDADES!$C$1:$C$51,$I37,INCAPACIDADES!V$1:V$51,Y$1))&gt;0,2,IF(VLOOKUP($C37,BD!$D$1:$F$501,3,0)&gt;Y$1,0,3))),"")</f>
        <v/>
      </c>
      <c r="CT37" s="23" t="str">
        <f>+IF(AND(LEN($I37)&gt;5),IF(AND($J37&gt;Z$1,$J37&lt;=$AO$1),1,IF((COUNTIFS(INCAPACIDADES!$C$1:$C$51,$I37,INCAPACIDADES!W$1:W$51,Z$1))&gt;0,2,IF(VLOOKUP($C37,BD!$D$1:$F$501,3,0)&gt;Z$1,0,3))),"")</f>
        <v/>
      </c>
      <c r="CU37" s="23" t="str">
        <f>+IF(AND(LEN($I37)&gt;5),IF(AND($J37&gt;AA$1,$J37&lt;=$AO$1),1,IF((COUNTIFS(INCAPACIDADES!$C$1:$C$51,$I37,INCAPACIDADES!X$1:X$51,AA$1))&gt;0,2,IF(VLOOKUP($C37,BD!$D$1:$F$501,3,0)&gt;AA$1,0,3))),"")</f>
        <v/>
      </c>
      <c r="CV37" s="23" t="str">
        <f>+IF(AND(LEN($I37)&gt;5),IF(AND($J37&gt;AB$1,$J37&lt;=$AO$1),1,IF((COUNTIFS(INCAPACIDADES!$C$1:$C$51,$I37,INCAPACIDADES!Y$1:Y$51,AB$1))&gt;0,2,IF(VLOOKUP($C37,BD!$D$1:$F$501,3,0)&gt;AB$1,0,3))),"")</f>
        <v/>
      </c>
      <c r="CW37" s="23" t="str">
        <f>+IF(AND(LEN($I37)&gt;5),IF(AND($J37&gt;AC$1,$J37&lt;=$AO$1),1,IF((COUNTIFS(INCAPACIDADES!$C$1:$C$51,$I37,INCAPACIDADES!Z$1:Z$51,AC$1))&gt;0,2,IF(VLOOKUP($C37,BD!$D$1:$F$501,3,0)&gt;AC$1,0,3))),"")</f>
        <v/>
      </c>
      <c r="CX37" s="23" t="str">
        <f>+IF(AND(LEN($I37)&gt;5),IF(AND($J37&gt;AD$1,$J37&lt;=$AO$1),1,IF((COUNTIFS(INCAPACIDADES!$C$1:$C$51,$I37,INCAPACIDADES!AA$1:AA$51,AD$1))&gt;0,2,IF(VLOOKUP($C37,BD!$D$1:$F$501,3,0)&gt;AD$1,0,3))),"")</f>
        <v/>
      </c>
      <c r="CY37" s="23" t="str">
        <f>+IF(AND(LEN($I37)&gt;5),IF(AND($J37&gt;AE$1,$J37&lt;=$AO$1),1,IF((COUNTIFS(INCAPACIDADES!$C$1:$C$51,$I37,INCAPACIDADES!AB$1:AB$51,AE$1))&gt;0,2,IF(VLOOKUP($C37,BD!$D$1:$F$501,3,0)&gt;AE$1,0,3))),"")</f>
        <v/>
      </c>
      <c r="CZ37" s="23" t="str">
        <f>+IF(AND(LEN($I37)&gt;5),IF(AND($J37&gt;AF$1,$J37&lt;=$AO$1),1,IF((COUNTIFS(INCAPACIDADES!$C$1:$C$51,$I37,INCAPACIDADES!AC$1:AC$51,AF$1))&gt;0,2,IF(VLOOKUP($C37,BD!$D$1:$F$501,3,0)&gt;AF$1,0,3))),"")</f>
        <v/>
      </c>
      <c r="DA37" s="23" t="str">
        <f>+IF(AND(LEN($I37)&gt;5),IF(AND($J37&gt;AG$1,$J37&lt;=$AO$1),1,IF((COUNTIFS(INCAPACIDADES!$C$1:$C$51,$I37,INCAPACIDADES!AD$1:AD$51,AG$1))&gt;0,2,IF(VLOOKUP($C37,BD!$D$1:$F$501,3,0)&gt;AG$1,0,3))),"")</f>
        <v/>
      </c>
      <c r="DB37" s="23" t="str">
        <f>+IF(AND(LEN($I37)&gt;5),IF(AND($J37&gt;AH$1,$J37&lt;=$AO$1),1,IF((COUNTIFS(INCAPACIDADES!$C$1:$C$51,$I37,INCAPACIDADES!AE$1:AE$51,AH$1))&gt;0,2,IF(VLOOKUP($C37,BD!$D$1:$F$501,3,0)&gt;AH$1,0,3))),"")</f>
        <v/>
      </c>
      <c r="DC37" s="23" t="str">
        <f>+IF(AND(LEN($I37)&gt;5),IF(AND($J37&gt;AI$1,$J37&lt;=$AO$1),1,IF((COUNTIFS(INCAPACIDADES!$C$1:$C$51,$I37,INCAPACIDADES!AF$1:AF$51,AI$1))&gt;0,2,IF(VLOOKUP($C37,BD!$D$1:$F$501,3,0)&gt;AI$1,0,3))),"")</f>
        <v/>
      </c>
      <c r="DD37" s="23" t="str">
        <f>+IF(AND(LEN($I37)&gt;5),IF(AND($J37&gt;AJ$1,$J37&lt;=$AO$1),1,IF((COUNTIFS(INCAPACIDADES!$C$1:$C$51,$I37,INCAPACIDADES!AG$1:AG$51,AJ$1))&gt;0,2,IF(VLOOKUP($C37,BD!$D$1:$F$501,3,0)&gt;AJ$1,0,3))),"")</f>
        <v/>
      </c>
      <c r="DE37" s="23" t="str">
        <f>+IF(AND(LEN($I37)&gt;5),IF(AND($J37&gt;AK$1,$J37&lt;=$AO$1),1,IF((COUNTIFS(INCAPACIDADES!$C$1:$C$51,$I37,INCAPACIDADES!AH$1:AH$51,AK$1))&gt;0,2,IF(VLOOKUP($C37,BD!$D$1:$F$501,3,0)&gt;AK$1,0,3))),"")</f>
        <v/>
      </c>
      <c r="DF37" s="23" t="str">
        <f>+IF(AND(LEN($I37)&gt;5),IF(AND($J37&gt;AL$1,$J37&lt;=$AO$1),1,IF((COUNTIFS(INCAPACIDADES!$C$1:$C$51,$I37,INCAPACIDADES!AI$1:AI$51,AL$1))&gt;0,2,IF(VLOOKUP($C37,BD!$D$1:$F$501,3,0)&gt;AL$1,0,3))),"")</f>
        <v/>
      </c>
      <c r="DG37" s="23" t="str">
        <f>+IF(AND(LEN($I37)&gt;5),IF(AND($J37&gt;AM$1,$J37&lt;=$AO$1),1,IF((COUNTIFS(INCAPACIDADES!$C$1:$C$51,$I37,INCAPACIDADES!AJ$1:AJ$51,AM$1))&gt;0,2,IF(VLOOKUP($C37,BD!$D$1:$F$501,3,0)&gt;AM$1,0,3))),"")</f>
        <v/>
      </c>
      <c r="DH37" s="23" t="str">
        <f>+IF(AND(LEN($I37)&gt;5),IF(AND($J37&gt;AN$1,$J37&lt;=$AO$1),1,IF((COUNTIFS(INCAPACIDADES!$C$1:$C$51,$I37,INCAPACIDADES!AK$1:AK$51,AN$1))&gt;0,2,IF(VLOOKUP($C37,BD!$D$1:$F$501,3,0)&gt;AN$1,0,3))),"")</f>
        <v/>
      </c>
      <c r="DI37" s="23" t="str">
        <f>+IF(AND(LEN($I37)&gt;5),IF(AND($J37&gt;AO$1,$J37&lt;=$AO$1),1,IF((COUNTIFS(INCAPACIDADES!$C$1:$C$51,$I37,INCAPACIDADES!AL$1:AL$51,AO$1))&gt;0,2,IF(VLOOKUP($C37,BD!$D$1:$F$501,3,0)&gt;AO$1,0,3))),"")</f>
        <v/>
      </c>
      <c r="DJ37" s="23" t="str">
        <f>+IF(LEN($I37)&gt;5,IF(ISERROR(VLOOKUP(N37,'CODIGO PAGO'!$B$2:$B$20,1,0)),1,IF(OR(AND(CH37=1,N37&lt;&gt;"N"),AND(CH37=3,N37&lt;&gt;"B"),AND(CH37=2,LEFT(TRIM(N37),1)&lt;&gt;"I")),1,IF(OR(AND(CH37=0,N37="N"),AND(CH37=0,N37="B"),AND(CH37=0,LEFT(TRIM(N37),1)="I")),1,0))),"")</f>
        <v/>
      </c>
      <c r="DK37" s="23" t="str">
        <f t="shared" si="34"/>
        <v/>
      </c>
      <c r="DL37" s="23" t="str">
        <f>+IF(LEN($I37)&gt;5,IF(ISERROR(VLOOKUP(P37,'CODIGO PAGO'!$B$2:$B$20,1,0)),1,IF(OR(AND(CJ37=1,P37&lt;&gt;"N"),AND(CJ37=3,P37&lt;&gt;"B"),AND(CJ37=2,LEFT(TRIM(P37),1)&lt;&gt;"I")),1,IF(OR(AND(CJ37=0,P37="N"),AND(CJ37=0,P37="B"),AND(CJ37=0,LEFT(TRIM(P37),1)="I")),1,0))),"")</f>
        <v/>
      </c>
      <c r="DM37" s="23" t="str">
        <f t="shared" si="35"/>
        <v/>
      </c>
      <c r="DN37" s="23" t="str">
        <f>+IF(LEN($I37)&gt;5,IF(ISERROR(VLOOKUP(R37,'CODIGO PAGO'!$B$2:$B$20,1,0)),1,IF(OR(AND(CL37=1,R37&lt;&gt;"N"),AND(CL37=3,R37&lt;&gt;"B"),AND(CL37=2,LEFT(TRIM(R37),1)&lt;&gt;"I")),1,IF(OR(AND(CL37=0,R37="N"),AND(CL37=0,R37="B"),AND(CL37=0,LEFT(TRIM(R37),1)="I")),1,0))),"")</f>
        <v/>
      </c>
      <c r="DO37" s="23" t="str">
        <f t="shared" si="36"/>
        <v/>
      </c>
      <c r="DP37" s="23" t="str">
        <f>+IF(LEN($I37)&gt;5,IF(ISERROR(VLOOKUP(T37,'CODIGO PAGO'!$B$2:$B$20,1,0)),1,IF(OR(AND(CN37=1,T37&lt;&gt;"N"),AND(CN37=3,T37&lt;&gt;"B"),AND(CN37=2,LEFT(TRIM(T37),1)&lt;&gt;"I")),1,IF(OR(AND(CN37=0,T37="N"),AND(CN37=0,T37="B"),AND(CN37=0,LEFT(TRIM(T37),1)="I")),1,0))),"")</f>
        <v/>
      </c>
      <c r="DQ37" s="23" t="str">
        <f t="shared" si="37"/>
        <v/>
      </c>
      <c r="DR37" s="23" t="str">
        <f>+IF(LEN($I37)&gt;5,IF(ISERROR(VLOOKUP(V37,'CODIGO PAGO'!$B$2:$B$20,1,0)),1,IF(OR(AND(CP37=1,V37&lt;&gt;"N"),AND(CP37=3,V37&lt;&gt;"B"),AND(CP37=2,LEFT(TRIM(V37),1)&lt;&gt;"I")),1,IF(OR(AND(CP37=0,V37="N"),AND(CP37=0,V37="B"),AND(CP37=0,LEFT(TRIM(V37),1)="I")),1,0))),"")</f>
        <v/>
      </c>
      <c r="DS37" s="23" t="str">
        <f t="shared" si="38"/>
        <v/>
      </c>
      <c r="DT37" s="23" t="str">
        <f>+IF(LEN($I37)&gt;5,IF(ISERROR(VLOOKUP(X37,'CODIGO PAGO'!$B$2:$B$20,1,0)),1,IF(OR(AND(CR37=1,X37&lt;&gt;"N"),AND(CR37=3,X37&lt;&gt;"B"),AND(CR37=2,LEFT(TRIM(X37),1)&lt;&gt;"I")),1,IF(OR(AND(CR37=0,X37="N"),AND(CR37=0,X37="B"),AND(CR37=0,LEFT(TRIM(X37),1)="I")),1,0))),"")</f>
        <v/>
      </c>
      <c r="DU37" s="23" t="str">
        <f t="shared" si="39"/>
        <v/>
      </c>
      <c r="DV37" s="23" t="str">
        <f>+IF(LEN($I37)&gt;5,IF(ISERROR(VLOOKUP(Z37,'CODIGO PAGO'!$B$2:$B$20,1,0)),1,IF(OR(AND(CT37=1,Z37&lt;&gt;"N"),AND(CT37=3,Z37&lt;&gt;"B"),AND(CT37=2,LEFT(TRIM(Z37),1)&lt;&gt;"I")),1,IF(OR(AND(CT37=0,Z37="N"),AND(CT37=0,Z37="B"),AND(CT37=0,LEFT(TRIM(Z37),1)="I")),1,0))),"")</f>
        <v/>
      </c>
      <c r="DW37" s="23" t="str">
        <f t="shared" si="40"/>
        <v/>
      </c>
      <c r="DX37" s="23" t="str">
        <f>+IF(LEN($I37)&gt;5,IF(ISERROR(VLOOKUP(AB37,'CODIGO PAGO'!$B$2:$B$20,1,0)),1,IF(OR(AND(CV37=1,AB37&lt;&gt;"N"),AND(CV37=3,AB37&lt;&gt;"B"),AND(CV37=2,LEFT(TRIM(AB37),1)&lt;&gt;"I")),1,IF(OR(AND(CV37=0,AB37="N"),AND(CV37=0,AB37="B"),AND(CV37=0,LEFT(TRIM(AB37),1)="I")),1,0))),"")</f>
        <v/>
      </c>
      <c r="DY37" s="23" t="str">
        <f t="shared" si="41"/>
        <v/>
      </c>
      <c r="DZ37" s="23" t="str">
        <f>+IF(LEN($I37)&gt;5,IF(ISERROR(VLOOKUP(AD37,'CODIGO PAGO'!$B$2:$B$20,1,0)),1,IF(OR(AND(CX37=1,AD37&lt;&gt;"N"),AND(CX37=3,AD37&lt;&gt;"B"),AND(CX37=2,LEFT(TRIM(AD37),1)&lt;&gt;"I")),1,IF(OR(AND(CX37=0,AD37="N"),AND(CX37=0,AD37="B"),AND(CX37=0,LEFT(TRIM(AD37),1)="I")),1,0))),"")</f>
        <v/>
      </c>
      <c r="EA37" s="23" t="str">
        <f t="shared" si="42"/>
        <v/>
      </c>
      <c r="EB37" s="23" t="str">
        <f>+IF(LEN($I37)&gt;5,IF(ISERROR(VLOOKUP(AF37,'CODIGO PAGO'!$B$2:$B$20,1,0)),1,IF(OR(AND(CZ37=1,AF37&lt;&gt;"N"),AND(CZ37=3,AF37&lt;&gt;"B"),AND(CZ37=2,LEFT(TRIM(AF37),1)&lt;&gt;"I")),1,IF(OR(AND(CZ37=0,AF37="N"),AND(CZ37=0,AF37="B"),AND(CZ37=0,LEFT(TRIM(AF37),1)="I")),1,0))),"")</f>
        <v/>
      </c>
      <c r="EC37" s="23" t="str">
        <f t="shared" si="43"/>
        <v/>
      </c>
      <c r="ED37" s="23" t="str">
        <f>+IF(LEN($I37)&gt;5,IF(ISERROR(VLOOKUP(AH37,'CODIGO PAGO'!$B$2:$B$20,1,0)),1,IF(OR(AND(DB37=1,AH37&lt;&gt;"N"),AND(DB37=3,AH37&lt;&gt;"B"),AND(DB37=2,LEFT(TRIM(AH37),1)&lt;&gt;"I")),1,IF(OR(AND(DB37=0,AH37="N"),AND(DB37=0,AH37="B"),AND(DB37=0,LEFT(TRIM(AH37),1)="I")),1,0))),"")</f>
        <v/>
      </c>
      <c r="EE37" s="23" t="str">
        <f t="shared" si="44"/>
        <v/>
      </c>
      <c r="EF37" s="23" t="str">
        <f>+IF(LEN($I37)&gt;5,IF(ISERROR(VLOOKUP(AJ37,'CODIGO PAGO'!$B$2:$B$20,1,0)),1,IF(OR(AND(DD37=1,AJ37&lt;&gt;"N"),AND(DD37=3,AJ37&lt;&gt;"B"),AND(DD37=2,LEFT(TRIM(AJ37),1)&lt;&gt;"I")),1,IF(OR(AND(DD37=0,AJ37="N"),AND(DD37=0,AJ37="B"),AND(DD37=0,LEFT(TRIM(AJ37),1)="I")),1,0))),"")</f>
        <v/>
      </c>
      <c r="EG37" s="23" t="str">
        <f t="shared" si="45"/>
        <v/>
      </c>
      <c r="EH37" s="23" t="str">
        <f>+IF(LEN($I37)&gt;5,IF(ISERROR(VLOOKUP(AL37,'CODIGO PAGO'!$B$2:$B$20,1,0)),1,IF(OR(AND(DF37=1,AL37&lt;&gt;"N"),AND(DF37=3,AL37&lt;&gt;"B"),AND(DF37=2,LEFT(TRIM(AL37),1)&lt;&gt;"I")),1,IF(OR(AND(DF37=0,AL37="N"),AND(DF37=0,AL37="B"),AND(DF37=0,LEFT(TRIM(AL37),1)="I")),1,0))),"")</f>
        <v/>
      </c>
      <c r="EI37" s="23" t="str">
        <f t="shared" si="46"/>
        <v/>
      </c>
      <c r="EJ37" s="23" t="str">
        <f>+IF(LEN($I37)&gt;5,IF(ISERROR(VLOOKUP(AN37,'CODIGO PAGO'!$B$2:$B$20,1,0)),1,IF(OR(AND(DH37=1,AN37&lt;&gt;"N"),AND(DH37=3,AN37&lt;&gt;"B"),AND(DH37=2,LEFT(TRIM(AN37),1)&lt;&gt;"I")),1,IF(OR(AND(DH37=0,AN37="N"),AND(DH37=0,AN37="B"),AND(DH37=0,LEFT(TRIM(AN37),1)="I")),1,0))),"")</f>
        <v/>
      </c>
      <c r="EK37" s="23" t="str">
        <f t="shared" si="47"/>
        <v/>
      </c>
      <c r="EL37" s="24" t="str">
        <f t="shared" si="48"/>
        <v/>
      </c>
    </row>
    <row r="38" spans="1:142" s="25" customFormat="1">
      <c r="A38" s="15" t="str">
        <f t="shared" si="14"/>
        <v/>
      </c>
      <c r="B38" s="1" t="str">
        <f>+IF(LEN(I38)&gt;5,'CODIGO PAGO'!$B$28,"")</f>
        <v/>
      </c>
      <c r="C38" s="1" t="str">
        <f>+IF(LEN($I38)&gt;5,BD!D38,"")</f>
        <v/>
      </c>
      <c r="D38" s="168" t="str">
        <f>+IF(LEN($I38)&gt;5,BD!A38,"")</f>
        <v/>
      </c>
      <c r="E38" s="1" t="str">
        <f>+IF(LEN($I38)&gt;5,BD!B38,"")</f>
        <v/>
      </c>
      <c r="F38" s="1" t="str">
        <f>+IF(LEN($I38)&gt;5,BD!C38,"")</f>
        <v/>
      </c>
      <c r="G38" s="141"/>
      <c r="H38" s="141"/>
      <c r="I38" s="1" t="str">
        <f>+IF(LEN(BD!G38)&gt;5,BD!G38,"")</f>
        <v/>
      </c>
      <c r="J38" s="167" t="str">
        <f>+IF(LEN($I38)&gt;5,BD!E38,"")</f>
        <v/>
      </c>
      <c r="K38" s="6" t="str">
        <f t="shared" si="15"/>
        <v/>
      </c>
      <c r="L38" s="87" t="str">
        <f>+IF(LEN($I38)&gt;5,BD!H38,"")</f>
        <v/>
      </c>
      <c r="M38" s="40" t="str">
        <f t="shared" si="16"/>
        <v/>
      </c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4" t="str">
        <f t="shared" si="17"/>
        <v/>
      </c>
      <c r="AQ38" s="5" t="str">
        <f t="shared" si="18"/>
        <v/>
      </c>
      <c r="AR38" s="91" t="str">
        <f t="shared" si="19"/>
        <v/>
      </c>
      <c r="AS38" s="5" t="str">
        <f t="shared" si="20"/>
        <v/>
      </c>
      <c r="AT38" s="91" t="str">
        <f t="shared" si="21"/>
        <v/>
      </c>
      <c r="AU38" s="4" t="str">
        <f t="shared" si="22"/>
        <v/>
      </c>
      <c r="AV38" s="4" t="str">
        <f t="shared" si="23"/>
        <v/>
      </c>
      <c r="AW38" s="4" t="str">
        <f t="shared" si="24"/>
        <v/>
      </c>
      <c r="AX38" s="4" t="str">
        <f t="shared" si="25"/>
        <v/>
      </c>
      <c r="AY38" s="88" t="str">
        <f t="shared" si="26"/>
        <v/>
      </c>
      <c r="AZ38" s="17" t="str">
        <f t="shared" si="27"/>
        <v/>
      </c>
      <c r="BA38" s="18" t="str">
        <f t="shared" si="28"/>
        <v/>
      </c>
      <c r="BB38" s="19" t="str">
        <f>+IF(LEN(I38)&gt;5,IF(INT(RIGHT(B38,1))=9,0.5*L38*AY38,INT(MID(B38,5,LEN(B38)-4))*L38)+IFERROR(VLOOKUP(I38,AJUSTES!$A$1:$I$50,9,0),0),"")</f>
        <v/>
      </c>
      <c r="BC38" s="12"/>
      <c r="BD38" s="19" t="str">
        <f t="shared" si="29"/>
        <v/>
      </c>
      <c r="BE38" s="18" t="str">
        <f t="shared" si="30"/>
        <v/>
      </c>
      <c r="BF38" s="139" t="str">
        <f t="shared" si="31"/>
        <v/>
      </c>
      <c r="BG38" s="114"/>
      <c r="BH38" s="18" t="str">
        <f t="shared" si="32"/>
        <v/>
      </c>
      <c r="BI38" s="13"/>
      <c r="BJ38" s="12"/>
      <c r="BK38" s="12"/>
      <c r="BL38" s="145"/>
      <c r="BM38" s="12"/>
      <c r="BN38" s="12"/>
      <c r="BO38" s="12"/>
      <c r="BP38" s="12"/>
      <c r="BQ38" s="12"/>
      <c r="BR38" s="12"/>
      <c r="BS38" s="146"/>
      <c r="BT38" s="14"/>
      <c r="BU38" s="12"/>
      <c r="BV38" s="12"/>
      <c r="BW38" s="12"/>
      <c r="BX38" s="12"/>
      <c r="BY38" s="12"/>
      <c r="BZ38" s="144"/>
      <c r="CA38" s="107" t="str">
        <f>+IF(LEN($I38)&gt;5,IF(BD!F38="N/A","",BD!F38),"")</f>
        <v/>
      </c>
      <c r="CB38" s="21"/>
      <c r="CC38" s="147"/>
      <c r="CD38" s="148"/>
      <c r="CE38" s="8" t="str">
        <f>+IF(LEN(I38)&gt;5,BD!M38,"")</f>
        <v/>
      </c>
      <c r="CF38" s="16" t="str">
        <f>+IF(LEN(I38)&gt;5,BD!N38,"")</f>
        <v/>
      </c>
      <c r="CG38" s="3" t="str">
        <f t="shared" si="33"/>
        <v/>
      </c>
      <c r="CH38" s="23" t="str">
        <f>+IF(AND(LEN($I38)&gt;5),IF(AND($J38&gt;N$1,$J38&lt;=$AO$1),1,IF((COUNTIFS(INCAPACIDADES!$C$1:$C$51,$I38,INCAPACIDADES!K$1:K$51,N$1))&gt;0,2,IF(VLOOKUP($C38,BD!$D$1:$F$501,3,0)&gt;N$1,0,3))),"")</f>
        <v/>
      </c>
      <c r="CI38" s="23" t="str">
        <f>+IF(AND(LEN($I38)&gt;5),IF(AND($J38&gt;O$1,$J38&lt;=$AO$1),1,IF((COUNTIFS(INCAPACIDADES!$C$1:$C$51,$I38,INCAPACIDADES!L$1:L$51,O$1))&gt;0,2,IF(VLOOKUP($C38,BD!$D$1:$F$501,3,0)&gt;O$1,0,3))),"")</f>
        <v/>
      </c>
      <c r="CJ38" s="23" t="str">
        <f>+IF(AND(LEN($I38)&gt;5),IF(AND($J38&gt;P$1,$J38&lt;=$AO$1),1,IF((COUNTIFS(INCAPACIDADES!$C$1:$C$51,$I38,INCAPACIDADES!M$1:M$51,P$1))&gt;0,2,IF(VLOOKUP($C38,BD!$D$1:$F$501,3,0)&gt;P$1,0,3))),"")</f>
        <v/>
      </c>
      <c r="CK38" s="23" t="str">
        <f>+IF(AND(LEN($I38)&gt;5),IF(AND($J38&gt;Q$1,$J38&lt;=$AO$1),1,IF((COUNTIFS(INCAPACIDADES!$C$1:$C$51,$I38,INCAPACIDADES!N$1:N$51,Q$1))&gt;0,2,IF(VLOOKUP($C38,BD!$D$1:$F$501,3,0)&gt;Q$1,0,3))),"")</f>
        <v/>
      </c>
      <c r="CL38" s="23" t="str">
        <f>+IF(AND(LEN($I38)&gt;5),IF(AND($J38&gt;R$1,$J38&lt;=$AO$1),1,IF((COUNTIFS(INCAPACIDADES!$C$1:$C$51,$I38,INCAPACIDADES!O$1:O$51,R$1))&gt;0,2,IF(VLOOKUP($C38,BD!$D$1:$F$501,3,0)&gt;R$1,0,3))),"")</f>
        <v/>
      </c>
      <c r="CM38" s="23" t="str">
        <f>+IF(AND(LEN($I38)&gt;5),IF(AND($J38&gt;S$1,$J38&lt;=$AO$1),1,IF((COUNTIFS(INCAPACIDADES!$C$1:$C$51,$I38,INCAPACIDADES!P$1:P$51,S$1))&gt;0,2,IF(VLOOKUP($C38,BD!$D$1:$F$501,3,0)&gt;S$1,0,3))),"")</f>
        <v/>
      </c>
      <c r="CN38" s="23" t="str">
        <f>+IF(AND(LEN($I38)&gt;5),IF(AND($J38&gt;T$1,$J38&lt;=$AO$1),1,IF((COUNTIFS(INCAPACIDADES!$C$1:$C$51,$I38,INCAPACIDADES!Q$1:Q$51,T$1))&gt;0,2,IF(VLOOKUP($C38,BD!$D$1:$F$501,3,0)&gt;T$1,0,3))),"")</f>
        <v/>
      </c>
      <c r="CO38" s="23" t="str">
        <f>+IF(AND(LEN($I38)&gt;5),IF(AND($J38&gt;U$1,$J38&lt;=$AO$1),1,IF((COUNTIFS(INCAPACIDADES!$C$1:$C$51,$I38,INCAPACIDADES!R$1:R$51,U$1))&gt;0,2,IF(VLOOKUP($C38,BD!$D$1:$F$501,3,0)&gt;U$1,0,3))),"")</f>
        <v/>
      </c>
      <c r="CP38" s="23" t="str">
        <f>+IF(AND(LEN($I38)&gt;5),IF(AND($J38&gt;V$1,$J38&lt;=$AO$1),1,IF((COUNTIFS(INCAPACIDADES!$C$1:$C$51,$I38,INCAPACIDADES!S$1:S$51,V$1))&gt;0,2,IF(VLOOKUP($C38,BD!$D$1:$F$501,3,0)&gt;V$1,0,3))),"")</f>
        <v/>
      </c>
      <c r="CQ38" s="23" t="str">
        <f>+IF(AND(LEN($I38)&gt;5),IF(AND($J38&gt;W$1,$J38&lt;=$AO$1),1,IF((COUNTIFS(INCAPACIDADES!$C$1:$C$51,$I38,INCAPACIDADES!T$1:T$51,W$1))&gt;0,2,IF(VLOOKUP($C38,BD!$D$1:$F$501,3,0)&gt;W$1,0,3))),"")</f>
        <v/>
      </c>
      <c r="CR38" s="23" t="str">
        <f>+IF(AND(LEN($I38)&gt;5),IF(AND($J38&gt;X$1,$J38&lt;=$AO$1),1,IF((COUNTIFS(INCAPACIDADES!$C$1:$C$51,$I38,INCAPACIDADES!U$1:U$51,X$1))&gt;0,2,IF(VLOOKUP($C38,BD!$D$1:$F$501,3,0)&gt;X$1,0,3))),"")</f>
        <v/>
      </c>
      <c r="CS38" s="23" t="str">
        <f>+IF(AND(LEN($I38)&gt;5),IF(AND($J38&gt;Y$1,$J38&lt;=$AO$1),1,IF((COUNTIFS(INCAPACIDADES!$C$1:$C$51,$I38,INCAPACIDADES!V$1:V$51,Y$1))&gt;0,2,IF(VLOOKUP($C38,BD!$D$1:$F$501,3,0)&gt;Y$1,0,3))),"")</f>
        <v/>
      </c>
      <c r="CT38" s="23" t="str">
        <f>+IF(AND(LEN($I38)&gt;5),IF(AND($J38&gt;Z$1,$J38&lt;=$AO$1),1,IF((COUNTIFS(INCAPACIDADES!$C$1:$C$51,$I38,INCAPACIDADES!W$1:W$51,Z$1))&gt;0,2,IF(VLOOKUP($C38,BD!$D$1:$F$501,3,0)&gt;Z$1,0,3))),"")</f>
        <v/>
      </c>
      <c r="CU38" s="23" t="str">
        <f>+IF(AND(LEN($I38)&gt;5),IF(AND($J38&gt;AA$1,$J38&lt;=$AO$1),1,IF((COUNTIFS(INCAPACIDADES!$C$1:$C$51,$I38,INCAPACIDADES!X$1:X$51,AA$1))&gt;0,2,IF(VLOOKUP($C38,BD!$D$1:$F$501,3,0)&gt;AA$1,0,3))),"")</f>
        <v/>
      </c>
      <c r="CV38" s="23" t="str">
        <f>+IF(AND(LEN($I38)&gt;5),IF(AND($J38&gt;AB$1,$J38&lt;=$AO$1),1,IF((COUNTIFS(INCAPACIDADES!$C$1:$C$51,$I38,INCAPACIDADES!Y$1:Y$51,AB$1))&gt;0,2,IF(VLOOKUP($C38,BD!$D$1:$F$501,3,0)&gt;AB$1,0,3))),"")</f>
        <v/>
      </c>
      <c r="CW38" s="23" t="str">
        <f>+IF(AND(LEN($I38)&gt;5),IF(AND($J38&gt;AC$1,$J38&lt;=$AO$1),1,IF((COUNTIFS(INCAPACIDADES!$C$1:$C$51,$I38,INCAPACIDADES!Z$1:Z$51,AC$1))&gt;0,2,IF(VLOOKUP($C38,BD!$D$1:$F$501,3,0)&gt;AC$1,0,3))),"")</f>
        <v/>
      </c>
      <c r="CX38" s="23" t="str">
        <f>+IF(AND(LEN($I38)&gt;5),IF(AND($J38&gt;AD$1,$J38&lt;=$AO$1),1,IF((COUNTIFS(INCAPACIDADES!$C$1:$C$51,$I38,INCAPACIDADES!AA$1:AA$51,AD$1))&gt;0,2,IF(VLOOKUP($C38,BD!$D$1:$F$501,3,0)&gt;AD$1,0,3))),"")</f>
        <v/>
      </c>
      <c r="CY38" s="23" t="str">
        <f>+IF(AND(LEN($I38)&gt;5),IF(AND($J38&gt;AE$1,$J38&lt;=$AO$1),1,IF((COUNTIFS(INCAPACIDADES!$C$1:$C$51,$I38,INCAPACIDADES!AB$1:AB$51,AE$1))&gt;0,2,IF(VLOOKUP($C38,BD!$D$1:$F$501,3,0)&gt;AE$1,0,3))),"")</f>
        <v/>
      </c>
      <c r="CZ38" s="23" t="str">
        <f>+IF(AND(LEN($I38)&gt;5),IF(AND($J38&gt;AF$1,$J38&lt;=$AO$1),1,IF((COUNTIFS(INCAPACIDADES!$C$1:$C$51,$I38,INCAPACIDADES!AC$1:AC$51,AF$1))&gt;0,2,IF(VLOOKUP($C38,BD!$D$1:$F$501,3,0)&gt;AF$1,0,3))),"")</f>
        <v/>
      </c>
      <c r="DA38" s="23" t="str">
        <f>+IF(AND(LEN($I38)&gt;5),IF(AND($J38&gt;AG$1,$J38&lt;=$AO$1),1,IF((COUNTIFS(INCAPACIDADES!$C$1:$C$51,$I38,INCAPACIDADES!AD$1:AD$51,AG$1))&gt;0,2,IF(VLOOKUP($C38,BD!$D$1:$F$501,3,0)&gt;AG$1,0,3))),"")</f>
        <v/>
      </c>
      <c r="DB38" s="23" t="str">
        <f>+IF(AND(LEN($I38)&gt;5),IF(AND($J38&gt;AH$1,$J38&lt;=$AO$1),1,IF((COUNTIFS(INCAPACIDADES!$C$1:$C$51,$I38,INCAPACIDADES!AE$1:AE$51,AH$1))&gt;0,2,IF(VLOOKUP($C38,BD!$D$1:$F$501,3,0)&gt;AH$1,0,3))),"")</f>
        <v/>
      </c>
      <c r="DC38" s="23" t="str">
        <f>+IF(AND(LEN($I38)&gt;5),IF(AND($J38&gt;AI$1,$J38&lt;=$AO$1),1,IF((COUNTIFS(INCAPACIDADES!$C$1:$C$51,$I38,INCAPACIDADES!AF$1:AF$51,AI$1))&gt;0,2,IF(VLOOKUP($C38,BD!$D$1:$F$501,3,0)&gt;AI$1,0,3))),"")</f>
        <v/>
      </c>
      <c r="DD38" s="23" t="str">
        <f>+IF(AND(LEN($I38)&gt;5),IF(AND($J38&gt;AJ$1,$J38&lt;=$AO$1),1,IF((COUNTIFS(INCAPACIDADES!$C$1:$C$51,$I38,INCAPACIDADES!AG$1:AG$51,AJ$1))&gt;0,2,IF(VLOOKUP($C38,BD!$D$1:$F$501,3,0)&gt;AJ$1,0,3))),"")</f>
        <v/>
      </c>
      <c r="DE38" s="23" t="str">
        <f>+IF(AND(LEN($I38)&gt;5),IF(AND($J38&gt;AK$1,$J38&lt;=$AO$1),1,IF((COUNTIFS(INCAPACIDADES!$C$1:$C$51,$I38,INCAPACIDADES!AH$1:AH$51,AK$1))&gt;0,2,IF(VLOOKUP($C38,BD!$D$1:$F$501,3,0)&gt;AK$1,0,3))),"")</f>
        <v/>
      </c>
      <c r="DF38" s="23" t="str">
        <f>+IF(AND(LEN($I38)&gt;5),IF(AND($J38&gt;AL$1,$J38&lt;=$AO$1),1,IF((COUNTIFS(INCAPACIDADES!$C$1:$C$51,$I38,INCAPACIDADES!AI$1:AI$51,AL$1))&gt;0,2,IF(VLOOKUP($C38,BD!$D$1:$F$501,3,0)&gt;AL$1,0,3))),"")</f>
        <v/>
      </c>
      <c r="DG38" s="23" t="str">
        <f>+IF(AND(LEN($I38)&gt;5),IF(AND($J38&gt;AM$1,$J38&lt;=$AO$1),1,IF((COUNTIFS(INCAPACIDADES!$C$1:$C$51,$I38,INCAPACIDADES!AJ$1:AJ$51,AM$1))&gt;0,2,IF(VLOOKUP($C38,BD!$D$1:$F$501,3,0)&gt;AM$1,0,3))),"")</f>
        <v/>
      </c>
      <c r="DH38" s="23" t="str">
        <f>+IF(AND(LEN($I38)&gt;5),IF(AND($J38&gt;AN$1,$J38&lt;=$AO$1),1,IF((COUNTIFS(INCAPACIDADES!$C$1:$C$51,$I38,INCAPACIDADES!AK$1:AK$51,AN$1))&gt;0,2,IF(VLOOKUP($C38,BD!$D$1:$F$501,3,0)&gt;AN$1,0,3))),"")</f>
        <v/>
      </c>
      <c r="DI38" s="23" t="str">
        <f>+IF(AND(LEN($I38)&gt;5),IF(AND($J38&gt;AO$1,$J38&lt;=$AO$1),1,IF((COUNTIFS(INCAPACIDADES!$C$1:$C$51,$I38,INCAPACIDADES!AL$1:AL$51,AO$1))&gt;0,2,IF(VLOOKUP($C38,BD!$D$1:$F$501,3,0)&gt;AO$1,0,3))),"")</f>
        <v/>
      </c>
      <c r="DJ38" s="23" t="str">
        <f>+IF(LEN($I38)&gt;5,IF(ISERROR(VLOOKUP(N38,'CODIGO PAGO'!$B$2:$B$20,1,0)),1,IF(OR(AND(CH38=1,N38&lt;&gt;"N"),AND(CH38=3,N38&lt;&gt;"B"),AND(CH38=2,LEFT(TRIM(N38),1)&lt;&gt;"I")),1,IF(OR(AND(CH38=0,N38="N"),AND(CH38=0,N38="B"),AND(CH38=0,LEFT(TRIM(N38),1)="I")),1,0))),"")</f>
        <v/>
      </c>
      <c r="DK38" s="23" t="str">
        <f t="shared" si="34"/>
        <v/>
      </c>
      <c r="DL38" s="23" t="str">
        <f>+IF(LEN($I38)&gt;5,IF(ISERROR(VLOOKUP(P38,'CODIGO PAGO'!$B$2:$B$20,1,0)),1,IF(OR(AND(CJ38=1,P38&lt;&gt;"N"),AND(CJ38=3,P38&lt;&gt;"B"),AND(CJ38=2,LEFT(TRIM(P38),1)&lt;&gt;"I")),1,IF(OR(AND(CJ38=0,P38="N"),AND(CJ38=0,P38="B"),AND(CJ38=0,LEFT(TRIM(P38),1)="I")),1,0))),"")</f>
        <v/>
      </c>
      <c r="DM38" s="23" t="str">
        <f t="shared" si="35"/>
        <v/>
      </c>
      <c r="DN38" s="23" t="str">
        <f>+IF(LEN($I38)&gt;5,IF(ISERROR(VLOOKUP(R38,'CODIGO PAGO'!$B$2:$B$20,1,0)),1,IF(OR(AND(CL38=1,R38&lt;&gt;"N"),AND(CL38=3,R38&lt;&gt;"B"),AND(CL38=2,LEFT(TRIM(R38),1)&lt;&gt;"I")),1,IF(OR(AND(CL38=0,R38="N"),AND(CL38=0,R38="B"),AND(CL38=0,LEFT(TRIM(R38),1)="I")),1,0))),"")</f>
        <v/>
      </c>
      <c r="DO38" s="23" t="str">
        <f t="shared" si="36"/>
        <v/>
      </c>
      <c r="DP38" s="23" t="str">
        <f>+IF(LEN($I38)&gt;5,IF(ISERROR(VLOOKUP(T38,'CODIGO PAGO'!$B$2:$B$20,1,0)),1,IF(OR(AND(CN38=1,T38&lt;&gt;"N"),AND(CN38=3,T38&lt;&gt;"B"),AND(CN38=2,LEFT(TRIM(T38),1)&lt;&gt;"I")),1,IF(OR(AND(CN38=0,T38="N"),AND(CN38=0,T38="B"),AND(CN38=0,LEFT(TRIM(T38),1)="I")),1,0))),"")</f>
        <v/>
      </c>
      <c r="DQ38" s="23" t="str">
        <f t="shared" si="37"/>
        <v/>
      </c>
      <c r="DR38" s="23" t="str">
        <f>+IF(LEN($I38)&gt;5,IF(ISERROR(VLOOKUP(V38,'CODIGO PAGO'!$B$2:$B$20,1,0)),1,IF(OR(AND(CP38=1,V38&lt;&gt;"N"),AND(CP38=3,V38&lt;&gt;"B"),AND(CP38=2,LEFT(TRIM(V38),1)&lt;&gt;"I")),1,IF(OR(AND(CP38=0,V38="N"),AND(CP38=0,V38="B"),AND(CP38=0,LEFT(TRIM(V38),1)="I")),1,0))),"")</f>
        <v/>
      </c>
      <c r="DS38" s="23" t="str">
        <f t="shared" si="38"/>
        <v/>
      </c>
      <c r="DT38" s="23" t="str">
        <f>+IF(LEN($I38)&gt;5,IF(ISERROR(VLOOKUP(X38,'CODIGO PAGO'!$B$2:$B$20,1,0)),1,IF(OR(AND(CR38=1,X38&lt;&gt;"N"),AND(CR38=3,X38&lt;&gt;"B"),AND(CR38=2,LEFT(TRIM(X38),1)&lt;&gt;"I")),1,IF(OR(AND(CR38=0,X38="N"),AND(CR38=0,X38="B"),AND(CR38=0,LEFT(TRIM(X38),1)="I")),1,0))),"")</f>
        <v/>
      </c>
      <c r="DU38" s="23" t="str">
        <f t="shared" si="39"/>
        <v/>
      </c>
      <c r="DV38" s="23" t="str">
        <f>+IF(LEN($I38)&gt;5,IF(ISERROR(VLOOKUP(Z38,'CODIGO PAGO'!$B$2:$B$20,1,0)),1,IF(OR(AND(CT38=1,Z38&lt;&gt;"N"),AND(CT38=3,Z38&lt;&gt;"B"),AND(CT38=2,LEFT(TRIM(Z38),1)&lt;&gt;"I")),1,IF(OR(AND(CT38=0,Z38="N"),AND(CT38=0,Z38="B"),AND(CT38=0,LEFT(TRIM(Z38),1)="I")),1,0))),"")</f>
        <v/>
      </c>
      <c r="DW38" s="23" t="str">
        <f t="shared" si="40"/>
        <v/>
      </c>
      <c r="DX38" s="23" t="str">
        <f>+IF(LEN($I38)&gt;5,IF(ISERROR(VLOOKUP(AB38,'CODIGO PAGO'!$B$2:$B$20,1,0)),1,IF(OR(AND(CV38=1,AB38&lt;&gt;"N"),AND(CV38=3,AB38&lt;&gt;"B"),AND(CV38=2,LEFT(TRIM(AB38),1)&lt;&gt;"I")),1,IF(OR(AND(CV38=0,AB38="N"),AND(CV38=0,AB38="B"),AND(CV38=0,LEFT(TRIM(AB38),1)="I")),1,0))),"")</f>
        <v/>
      </c>
      <c r="DY38" s="23" t="str">
        <f t="shared" si="41"/>
        <v/>
      </c>
      <c r="DZ38" s="23" t="str">
        <f>+IF(LEN($I38)&gt;5,IF(ISERROR(VLOOKUP(AD38,'CODIGO PAGO'!$B$2:$B$20,1,0)),1,IF(OR(AND(CX38=1,AD38&lt;&gt;"N"),AND(CX38=3,AD38&lt;&gt;"B"),AND(CX38=2,LEFT(TRIM(AD38),1)&lt;&gt;"I")),1,IF(OR(AND(CX38=0,AD38="N"),AND(CX38=0,AD38="B"),AND(CX38=0,LEFT(TRIM(AD38),1)="I")),1,0))),"")</f>
        <v/>
      </c>
      <c r="EA38" s="23" t="str">
        <f t="shared" si="42"/>
        <v/>
      </c>
      <c r="EB38" s="23" t="str">
        <f>+IF(LEN($I38)&gt;5,IF(ISERROR(VLOOKUP(AF38,'CODIGO PAGO'!$B$2:$B$20,1,0)),1,IF(OR(AND(CZ38=1,AF38&lt;&gt;"N"),AND(CZ38=3,AF38&lt;&gt;"B"),AND(CZ38=2,LEFT(TRIM(AF38),1)&lt;&gt;"I")),1,IF(OR(AND(CZ38=0,AF38="N"),AND(CZ38=0,AF38="B"),AND(CZ38=0,LEFT(TRIM(AF38),1)="I")),1,0))),"")</f>
        <v/>
      </c>
      <c r="EC38" s="23" t="str">
        <f t="shared" si="43"/>
        <v/>
      </c>
      <c r="ED38" s="23" t="str">
        <f>+IF(LEN($I38)&gt;5,IF(ISERROR(VLOOKUP(AH38,'CODIGO PAGO'!$B$2:$B$20,1,0)),1,IF(OR(AND(DB38=1,AH38&lt;&gt;"N"),AND(DB38=3,AH38&lt;&gt;"B"),AND(DB38=2,LEFT(TRIM(AH38),1)&lt;&gt;"I")),1,IF(OR(AND(DB38=0,AH38="N"),AND(DB38=0,AH38="B"),AND(DB38=0,LEFT(TRIM(AH38),1)="I")),1,0))),"")</f>
        <v/>
      </c>
      <c r="EE38" s="23" t="str">
        <f t="shared" si="44"/>
        <v/>
      </c>
      <c r="EF38" s="23" t="str">
        <f>+IF(LEN($I38)&gt;5,IF(ISERROR(VLOOKUP(AJ38,'CODIGO PAGO'!$B$2:$B$20,1,0)),1,IF(OR(AND(DD38=1,AJ38&lt;&gt;"N"),AND(DD38=3,AJ38&lt;&gt;"B"),AND(DD38=2,LEFT(TRIM(AJ38),1)&lt;&gt;"I")),1,IF(OR(AND(DD38=0,AJ38="N"),AND(DD38=0,AJ38="B"),AND(DD38=0,LEFT(TRIM(AJ38),1)="I")),1,0))),"")</f>
        <v/>
      </c>
      <c r="EG38" s="23" t="str">
        <f t="shared" si="45"/>
        <v/>
      </c>
      <c r="EH38" s="23" t="str">
        <f>+IF(LEN($I38)&gt;5,IF(ISERROR(VLOOKUP(AL38,'CODIGO PAGO'!$B$2:$B$20,1,0)),1,IF(OR(AND(DF38=1,AL38&lt;&gt;"N"),AND(DF38=3,AL38&lt;&gt;"B"),AND(DF38=2,LEFT(TRIM(AL38),1)&lt;&gt;"I")),1,IF(OR(AND(DF38=0,AL38="N"),AND(DF38=0,AL38="B"),AND(DF38=0,LEFT(TRIM(AL38),1)="I")),1,0))),"")</f>
        <v/>
      </c>
      <c r="EI38" s="23" t="str">
        <f t="shared" si="46"/>
        <v/>
      </c>
      <c r="EJ38" s="23" t="str">
        <f>+IF(LEN($I38)&gt;5,IF(ISERROR(VLOOKUP(AN38,'CODIGO PAGO'!$B$2:$B$20,1,0)),1,IF(OR(AND(DH38=1,AN38&lt;&gt;"N"),AND(DH38=3,AN38&lt;&gt;"B"),AND(DH38=2,LEFT(TRIM(AN38),1)&lt;&gt;"I")),1,IF(OR(AND(DH38=0,AN38="N"),AND(DH38=0,AN38="B"),AND(DH38=0,LEFT(TRIM(AN38),1)="I")),1,0))),"")</f>
        <v/>
      </c>
      <c r="EK38" s="23" t="str">
        <f t="shared" si="47"/>
        <v/>
      </c>
      <c r="EL38" s="24" t="str">
        <f t="shared" si="48"/>
        <v/>
      </c>
    </row>
    <row r="39" spans="1:142" s="25" customFormat="1">
      <c r="A39" s="15" t="str">
        <f t="shared" si="14"/>
        <v/>
      </c>
      <c r="B39" s="1" t="str">
        <f>+IF(LEN(I39)&gt;5,'CODIGO PAGO'!$B$28,"")</f>
        <v/>
      </c>
      <c r="C39" s="1" t="str">
        <f>+IF(LEN($I39)&gt;5,BD!D39,"")</f>
        <v/>
      </c>
      <c r="D39" s="168" t="str">
        <f>+IF(LEN($I39)&gt;5,BD!A39,"")</f>
        <v/>
      </c>
      <c r="E39" s="1" t="str">
        <f>+IF(LEN($I39)&gt;5,BD!B39,"")</f>
        <v/>
      </c>
      <c r="F39" s="1" t="str">
        <f>+IF(LEN($I39)&gt;5,BD!C39,"")</f>
        <v/>
      </c>
      <c r="G39" s="141"/>
      <c r="H39" s="141"/>
      <c r="I39" s="1" t="str">
        <f>+IF(LEN(BD!G39)&gt;5,BD!G39,"")</f>
        <v/>
      </c>
      <c r="J39" s="167" t="str">
        <f>+IF(LEN($I39)&gt;5,BD!E39,"")</f>
        <v/>
      </c>
      <c r="K39" s="6" t="str">
        <f t="shared" si="15"/>
        <v/>
      </c>
      <c r="L39" s="87" t="str">
        <f>+IF(LEN($I39)&gt;5,BD!H39,"")</f>
        <v/>
      </c>
      <c r="M39" s="40" t="str">
        <f t="shared" si="16"/>
        <v/>
      </c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4" t="str">
        <f t="shared" si="17"/>
        <v/>
      </c>
      <c r="AQ39" s="5" t="str">
        <f t="shared" si="18"/>
        <v/>
      </c>
      <c r="AR39" s="91" t="str">
        <f t="shared" si="19"/>
        <v/>
      </c>
      <c r="AS39" s="5" t="str">
        <f t="shared" si="20"/>
        <v/>
      </c>
      <c r="AT39" s="91" t="str">
        <f t="shared" si="21"/>
        <v/>
      </c>
      <c r="AU39" s="4" t="str">
        <f t="shared" si="22"/>
        <v/>
      </c>
      <c r="AV39" s="4" t="str">
        <f t="shared" si="23"/>
        <v/>
      </c>
      <c r="AW39" s="4" t="str">
        <f t="shared" si="24"/>
        <v/>
      </c>
      <c r="AX39" s="4" t="str">
        <f t="shared" si="25"/>
        <v/>
      </c>
      <c r="AY39" s="88" t="str">
        <f t="shared" si="26"/>
        <v/>
      </c>
      <c r="AZ39" s="17" t="str">
        <f t="shared" si="27"/>
        <v/>
      </c>
      <c r="BA39" s="18" t="str">
        <f t="shared" si="28"/>
        <v/>
      </c>
      <c r="BB39" s="19" t="str">
        <f>+IF(LEN(I39)&gt;5,IF(INT(RIGHT(B39,1))=9,0.5*L39*AY39,INT(MID(B39,5,LEN(B39)-4))*L39)+IFERROR(VLOOKUP(I39,AJUSTES!$A$1:$I$50,9,0),0),"")</f>
        <v/>
      </c>
      <c r="BC39" s="12"/>
      <c r="BD39" s="19" t="str">
        <f t="shared" si="29"/>
        <v/>
      </c>
      <c r="BE39" s="18" t="str">
        <f t="shared" si="30"/>
        <v/>
      </c>
      <c r="BF39" s="139" t="str">
        <f t="shared" si="31"/>
        <v/>
      </c>
      <c r="BG39" s="114"/>
      <c r="BH39" s="18" t="str">
        <f t="shared" si="32"/>
        <v/>
      </c>
      <c r="BI39" s="13"/>
      <c r="BJ39" s="12"/>
      <c r="BK39" s="12"/>
      <c r="BL39" s="145"/>
      <c r="BM39" s="12"/>
      <c r="BN39" s="12"/>
      <c r="BO39" s="12"/>
      <c r="BP39" s="12"/>
      <c r="BQ39" s="12"/>
      <c r="BR39" s="12"/>
      <c r="BS39" s="146"/>
      <c r="BT39" s="14"/>
      <c r="BU39" s="12"/>
      <c r="BV39" s="12"/>
      <c r="BW39" s="12"/>
      <c r="BX39" s="12"/>
      <c r="BY39" s="12"/>
      <c r="BZ39" s="144"/>
      <c r="CA39" s="107" t="str">
        <f>+IF(LEN($I39)&gt;5,IF(BD!F39="N/A","",BD!F39),"")</f>
        <v/>
      </c>
      <c r="CB39" s="21"/>
      <c r="CC39" s="147"/>
      <c r="CD39" s="148"/>
      <c r="CE39" s="8" t="str">
        <f>+IF(LEN(I39)&gt;5,BD!M39,"")</f>
        <v/>
      </c>
      <c r="CF39" s="16" t="str">
        <f>+IF(LEN(I39)&gt;5,BD!N39,"")</f>
        <v/>
      </c>
      <c r="CG39" s="3" t="str">
        <f t="shared" si="33"/>
        <v/>
      </c>
      <c r="CH39" s="23" t="str">
        <f>+IF(AND(LEN($I39)&gt;5),IF(AND($J39&gt;N$1,$J39&lt;=$AO$1),1,IF((COUNTIFS(INCAPACIDADES!$C$1:$C$51,$I39,INCAPACIDADES!K$1:K$51,N$1))&gt;0,2,IF(VLOOKUP($C39,BD!$D$1:$F$501,3,0)&gt;N$1,0,3))),"")</f>
        <v/>
      </c>
      <c r="CI39" s="23" t="str">
        <f>+IF(AND(LEN($I39)&gt;5),IF(AND($J39&gt;O$1,$J39&lt;=$AO$1),1,IF((COUNTIFS(INCAPACIDADES!$C$1:$C$51,$I39,INCAPACIDADES!L$1:L$51,O$1))&gt;0,2,IF(VLOOKUP($C39,BD!$D$1:$F$501,3,0)&gt;O$1,0,3))),"")</f>
        <v/>
      </c>
      <c r="CJ39" s="23" t="str">
        <f>+IF(AND(LEN($I39)&gt;5),IF(AND($J39&gt;P$1,$J39&lt;=$AO$1),1,IF((COUNTIFS(INCAPACIDADES!$C$1:$C$51,$I39,INCAPACIDADES!M$1:M$51,P$1))&gt;0,2,IF(VLOOKUP($C39,BD!$D$1:$F$501,3,0)&gt;P$1,0,3))),"")</f>
        <v/>
      </c>
      <c r="CK39" s="23" t="str">
        <f>+IF(AND(LEN($I39)&gt;5),IF(AND($J39&gt;Q$1,$J39&lt;=$AO$1),1,IF((COUNTIFS(INCAPACIDADES!$C$1:$C$51,$I39,INCAPACIDADES!N$1:N$51,Q$1))&gt;0,2,IF(VLOOKUP($C39,BD!$D$1:$F$501,3,0)&gt;Q$1,0,3))),"")</f>
        <v/>
      </c>
      <c r="CL39" s="23" t="str">
        <f>+IF(AND(LEN($I39)&gt;5),IF(AND($J39&gt;R$1,$J39&lt;=$AO$1),1,IF((COUNTIFS(INCAPACIDADES!$C$1:$C$51,$I39,INCAPACIDADES!O$1:O$51,R$1))&gt;0,2,IF(VLOOKUP($C39,BD!$D$1:$F$501,3,0)&gt;R$1,0,3))),"")</f>
        <v/>
      </c>
      <c r="CM39" s="23" t="str">
        <f>+IF(AND(LEN($I39)&gt;5),IF(AND($J39&gt;S$1,$J39&lt;=$AO$1),1,IF((COUNTIFS(INCAPACIDADES!$C$1:$C$51,$I39,INCAPACIDADES!P$1:P$51,S$1))&gt;0,2,IF(VLOOKUP($C39,BD!$D$1:$F$501,3,0)&gt;S$1,0,3))),"")</f>
        <v/>
      </c>
      <c r="CN39" s="23" t="str">
        <f>+IF(AND(LEN($I39)&gt;5),IF(AND($J39&gt;T$1,$J39&lt;=$AO$1),1,IF((COUNTIFS(INCAPACIDADES!$C$1:$C$51,$I39,INCAPACIDADES!Q$1:Q$51,T$1))&gt;0,2,IF(VLOOKUP($C39,BD!$D$1:$F$501,3,0)&gt;T$1,0,3))),"")</f>
        <v/>
      </c>
      <c r="CO39" s="23" t="str">
        <f>+IF(AND(LEN($I39)&gt;5),IF(AND($J39&gt;U$1,$J39&lt;=$AO$1),1,IF((COUNTIFS(INCAPACIDADES!$C$1:$C$51,$I39,INCAPACIDADES!R$1:R$51,U$1))&gt;0,2,IF(VLOOKUP($C39,BD!$D$1:$F$501,3,0)&gt;U$1,0,3))),"")</f>
        <v/>
      </c>
      <c r="CP39" s="23" t="str">
        <f>+IF(AND(LEN($I39)&gt;5),IF(AND($J39&gt;V$1,$J39&lt;=$AO$1),1,IF((COUNTIFS(INCAPACIDADES!$C$1:$C$51,$I39,INCAPACIDADES!S$1:S$51,V$1))&gt;0,2,IF(VLOOKUP($C39,BD!$D$1:$F$501,3,0)&gt;V$1,0,3))),"")</f>
        <v/>
      </c>
      <c r="CQ39" s="23" t="str">
        <f>+IF(AND(LEN($I39)&gt;5),IF(AND($J39&gt;W$1,$J39&lt;=$AO$1),1,IF((COUNTIFS(INCAPACIDADES!$C$1:$C$51,$I39,INCAPACIDADES!T$1:T$51,W$1))&gt;0,2,IF(VLOOKUP($C39,BD!$D$1:$F$501,3,0)&gt;W$1,0,3))),"")</f>
        <v/>
      </c>
      <c r="CR39" s="23" t="str">
        <f>+IF(AND(LEN($I39)&gt;5),IF(AND($J39&gt;X$1,$J39&lt;=$AO$1),1,IF((COUNTIFS(INCAPACIDADES!$C$1:$C$51,$I39,INCAPACIDADES!U$1:U$51,X$1))&gt;0,2,IF(VLOOKUP($C39,BD!$D$1:$F$501,3,0)&gt;X$1,0,3))),"")</f>
        <v/>
      </c>
      <c r="CS39" s="23" t="str">
        <f>+IF(AND(LEN($I39)&gt;5),IF(AND($J39&gt;Y$1,$J39&lt;=$AO$1),1,IF((COUNTIFS(INCAPACIDADES!$C$1:$C$51,$I39,INCAPACIDADES!V$1:V$51,Y$1))&gt;0,2,IF(VLOOKUP($C39,BD!$D$1:$F$501,3,0)&gt;Y$1,0,3))),"")</f>
        <v/>
      </c>
      <c r="CT39" s="23" t="str">
        <f>+IF(AND(LEN($I39)&gt;5),IF(AND($J39&gt;Z$1,$J39&lt;=$AO$1),1,IF((COUNTIFS(INCAPACIDADES!$C$1:$C$51,$I39,INCAPACIDADES!W$1:W$51,Z$1))&gt;0,2,IF(VLOOKUP($C39,BD!$D$1:$F$501,3,0)&gt;Z$1,0,3))),"")</f>
        <v/>
      </c>
      <c r="CU39" s="23" t="str">
        <f>+IF(AND(LEN($I39)&gt;5),IF(AND($J39&gt;AA$1,$J39&lt;=$AO$1),1,IF((COUNTIFS(INCAPACIDADES!$C$1:$C$51,$I39,INCAPACIDADES!X$1:X$51,AA$1))&gt;0,2,IF(VLOOKUP($C39,BD!$D$1:$F$501,3,0)&gt;AA$1,0,3))),"")</f>
        <v/>
      </c>
      <c r="CV39" s="23" t="str">
        <f>+IF(AND(LEN($I39)&gt;5),IF(AND($J39&gt;AB$1,$J39&lt;=$AO$1),1,IF((COUNTIFS(INCAPACIDADES!$C$1:$C$51,$I39,INCAPACIDADES!Y$1:Y$51,AB$1))&gt;0,2,IF(VLOOKUP($C39,BD!$D$1:$F$501,3,0)&gt;AB$1,0,3))),"")</f>
        <v/>
      </c>
      <c r="CW39" s="23" t="str">
        <f>+IF(AND(LEN($I39)&gt;5),IF(AND($J39&gt;AC$1,$J39&lt;=$AO$1),1,IF((COUNTIFS(INCAPACIDADES!$C$1:$C$51,$I39,INCAPACIDADES!Z$1:Z$51,AC$1))&gt;0,2,IF(VLOOKUP($C39,BD!$D$1:$F$501,3,0)&gt;AC$1,0,3))),"")</f>
        <v/>
      </c>
      <c r="CX39" s="23" t="str">
        <f>+IF(AND(LEN($I39)&gt;5),IF(AND($J39&gt;AD$1,$J39&lt;=$AO$1),1,IF((COUNTIFS(INCAPACIDADES!$C$1:$C$51,$I39,INCAPACIDADES!AA$1:AA$51,AD$1))&gt;0,2,IF(VLOOKUP($C39,BD!$D$1:$F$501,3,0)&gt;AD$1,0,3))),"")</f>
        <v/>
      </c>
      <c r="CY39" s="23" t="str">
        <f>+IF(AND(LEN($I39)&gt;5),IF(AND($J39&gt;AE$1,$J39&lt;=$AO$1),1,IF((COUNTIFS(INCAPACIDADES!$C$1:$C$51,$I39,INCAPACIDADES!AB$1:AB$51,AE$1))&gt;0,2,IF(VLOOKUP($C39,BD!$D$1:$F$501,3,0)&gt;AE$1,0,3))),"")</f>
        <v/>
      </c>
      <c r="CZ39" s="23" t="str">
        <f>+IF(AND(LEN($I39)&gt;5),IF(AND($J39&gt;AF$1,$J39&lt;=$AO$1),1,IF((COUNTIFS(INCAPACIDADES!$C$1:$C$51,$I39,INCAPACIDADES!AC$1:AC$51,AF$1))&gt;0,2,IF(VLOOKUP($C39,BD!$D$1:$F$501,3,0)&gt;AF$1,0,3))),"")</f>
        <v/>
      </c>
      <c r="DA39" s="23" t="str">
        <f>+IF(AND(LEN($I39)&gt;5),IF(AND($J39&gt;AG$1,$J39&lt;=$AO$1),1,IF((COUNTIFS(INCAPACIDADES!$C$1:$C$51,$I39,INCAPACIDADES!AD$1:AD$51,AG$1))&gt;0,2,IF(VLOOKUP($C39,BD!$D$1:$F$501,3,0)&gt;AG$1,0,3))),"")</f>
        <v/>
      </c>
      <c r="DB39" s="23" t="str">
        <f>+IF(AND(LEN($I39)&gt;5),IF(AND($J39&gt;AH$1,$J39&lt;=$AO$1),1,IF((COUNTIFS(INCAPACIDADES!$C$1:$C$51,$I39,INCAPACIDADES!AE$1:AE$51,AH$1))&gt;0,2,IF(VLOOKUP($C39,BD!$D$1:$F$501,3,0)&gt;AH$1,0,3))),"")</f>
        <v/>
      </c>
      <c r="DC39" s="23" t="str">
        <f>+IF(AND(LEN($I39)&gt;5),IF(AND($J39&gt;AI$1,$J39&lt;=$AO$1),1,IF((COUNTIFS(INCAPACIDADES!$C$1:$C$51,$I39,INCAPACIDADES!AF$1:AF$51,AI$1))&gt;0,2,IF(VLOOKUP($C39,BD!$D$1:$F$501,3,0)&gt;AI$1,0,3))),"")</f>
        <v/>
      </c>
      <c r="DD39" s="23" t="str">
        <f>+IF(AND(LEN($I39)&gt;5),IF(AND($J39&gt;AJ$1,$J39&lt;=$AO$1),1,IF((COUNTIFS(INCAPACIDADES!$C$1:$C$51,$I39,INCAPACIDADES!AG$1:AG$51,AJ$1))&gt;0,2,IF(VLOOKUP($C39,BD!$D$1:$F$501,3,0)&gt;AJ$1,0,3))),"")</f>
        <v/>
      </c>
      <c r="DE39" s="23" t="str">
        <f>+IF(AND(LEN($I39)&gt;5),IF(AND($J39&gt;AK$1,$J39&lt;=$AO$1),1,IF((COUNTIFS(INCAPACIDADES!$C$1:$C$51,$I39,INCAPACIDADES!AH$1:AH$51,AK$1))&gt;0,2,IF(VLOOKUP($C39,BD!$D$1:$F$501,3,0)&gt;AK$1,0,3))),"")</f>
        <v/>
      </c>
      <c r="DF39" s="23" t="str">
        <f>+IF(AND(LEN($I39)&gt;5),IF(AND($J39&gt;AL$1,$J39&lt;=$AO$1),1,IF((COUNTIFS(INCAPACIDADES!$C$1:$C$51,$I39,INCAPACIDADES!AI$1:AI$51,AL$1))&gt;0,2,IF(VLOOKUP($C39,BD!$D$1:$F$501,3,0)&gt;AL$1,0,3))),"")</f>
        <v/>
      </c>
      <c r="DG39" s="23" t="str">
        <f>+IF(AND(LEN($I39)&gt;5),IF(AND($J39&gt;AM$1,$J39&lt;=$AO$1),1,IF((COUNTIFS(INCAPACIDADES!$C$1:$C$51,$I39,INCAPACIDADES!AJ$1:AJ$51,AM$1))&gt;0,2,IF(VLOOKUP($C39,BD!$D$1:$F$501,3,0)&gt;AM$1,0,3))),"")</f>
        <v/>
      </c>
      <c r="DH39" s="23" t="str">
        <f>+IF(AND(LEN($I39)&gt;5),IF(AND($J39&gt;AN$1,$J39&lt;=$AO$1),1,IF((COUNTIFS(INCAPACIDADES!$C$1:$C$51,$I39,INCAPACIDADES!AK$1:AK$51,AN$1))&gt;0,2,IF(VLOOKUP($C39,BD!$D$1:$F$501,3,0)&gt;AN$1,0,3))),"")</f>
        <v/>
      </c>
      <c r="DI39" s="23" t="str">
        <f>+IF(AND(LEN($I39)&gt;5),IF(AND($J39&gt;AO$1,$J39&lt;=$AO$1),1,IF((COUNTIFS(INCAPACIDADES!$C$1:$C$51,$I39,INCAPACIDADES!AL$1:AL$51,AO$1))&gt;0,2,IF(VLOOKUP($C39,BD!$D$1:$F$501,3,0)&gt;AO$1,0,3))),"")</f>
        <v/>
      </c>
      <c r="DJ39" s="23" t="str">
        <f>+IF(LEN($I39)&gt;5,IF(ISERROR(VLOOKUP(N39,'CODIGO PAGO'!$B$2:$B$20,1,0)),1,IF(OR(AND(CH39=1,N39&lt;&gt;"N"),AND(CH39=3,N39&lt;&gt;"B"),AND(CH39=2,LEFT(TRIM(N39),1)&lt;&gt;"I")),1,IF(OR(AND(CH39=0,N39="N"),AND(CH39=0,N39="B"),AND(CH39=0,LEFT(TRIM(N39),1)="I")),1,0))),"")</f>
        <v/>
      </c>
      <c r="DK39" s="23" t="str">
        <f t="shared" si="34"/>
        <v/>
      </c>
      <c r="DL39" s="23" t="str">
        <f>+IF(LEN($I39)&gt;5,IF(ISERROR(VLOOKUP(P39,'CODIGO PAGO'!$B$2:$B$20,1,0)),1,IF(OR(AND(CJ39=1,P39&lt;&gt;"N"),AND(CJ39=3,P39&lt;&gt;"B"),AND(CJ39=2,LEFT(TRIM(P39),1)&lt;&gt;"I")),1,IF(OR(AND(CJ39=0,P39="N"),AND(CJ39=0,P39="B"),AND(CJ39=0,LEFT(TRIM(P39),1)="I")),1,0))),"")</f>
        <v/>
      </c>
      <c r="DM39" s="23" t="str">
        <f t="shared" si="35"/>
        <v/>
      </c>
      <c r="DN39" s="23" t="str">
        <f>+IF(LEN($I39)&gt;5,IF(ISERROR(VLOOKUP(R39,'CODIGO PAGO'!$B$2:$B$20,1,0)),1,IF(OR(AND(CL39=1,R39&lt;&gt;"N"),AND(CL39=3,R39&lt;&gt;"B"),AND(CL39=2,LEFT(TRIM(R39),1)&lt;&gt;"I")),1,IF(OR(AND(CL39=0,R39="N"),AND(CL39=0,R39="B"),AND(CL39=0,LEFT(TRIM(R39),1)="I")),1,0))),"")</f>
        <v/>
      </c>
      <c r="DO39" s="23" t="str">
        <f t="shared" si="36"/>
        <v/>
      </c>
      <c r="DP39" s="23" t="str">
        <f>+IF(LEN($I39)&gt;5,IF(ISERROR(VLOOKUP(T39,'CODIGO PAGO'!$B$2:$B$20,1,0)),1,IF(OR(AND(CN39=1,T39&lt;&gt;"N"),AND(CN39=3,T39&lt;&gt;"B"),AND(CN39=2,LEFT(TRIM(T39),1)&lt;&gt;"I")),1,IF(OR(AND(CN39=0,T39="N"),AND(CN39=0,T39="B"),AND(CN39=0,LEFT(TRIM(T39),1)="I")),1,0))),"")</f>
        <v/>
      </c>
      <c r="DQ39" s="23" t="str">
        <f t="shared" si="37"/>
        <v/>
      </c>
      <c r="DR39" s="23" t="str">
        <f>+IF(LEN($I39)&gt;5,IF(ISERROR(VLOOKUP(V39,'CODIGO PAGO'!$B$2:$B$20,1,0)),1,IF(OR(AND(CP39=1,V39&lt;&gt;"N"),AND(CP39=3,V39&lt;&gt;"B"),AND(CP39=2,LEFT(TRIM(V39),1)&lt;&gt;"I")),1,IF(OR(AND(CP39=0,V39="N"),AND(CP39=0,V39="B"),AND(CP39=0,LEFT(TRIM(V39),1)="I")),1,0))),"")</f>
        <v/>
      </c>
      <c r="DS39" s="23" t="str">
        <f t="shared" si="38"/>
        <v/>
      </c>
      <c r="DT39" s="23" t="str">
        <f>+IF(LEN($I39)&gt;5,IF(ISERROR(VLOOKUP(X39,'CODIGO PAGO'!$B$2:$B$20,1,0)),1,IF(OR(AND(CR39=1,X39&lt;&gt;"N"),AND(CR39=3,X39&lt;&gt;"B"),AND(CR39=2,LEFT(TRIM(X39),1)&lt;&gt;"I")),1,IF(OR(AND(CR39=0,X39="N"),AND(CR39=0,X39="B"),AND(CR39=0,LEFT(TRIM(X39),1)="I")),1,0))),"")</f>
        <v/>
      </c>
      <c r="DU39" s="23" t="str">
        <f t="shared" si="39"/>
        <v/>
      </c>
      <c r="DV39" s="23" t="str">
        <f>+IF(LEN($I39)&gt;5,IF(ISERROR(VLOOKUP(Z39,'CODIGO PAGO'!$B$2:$B$20,1,0)),1,IF(OR(AND(CT39=1,Z39&lt;&gt;"N"),AND(CT39=3,Z39&lt;&gt;"B"),AND(CT39=2,LEFT(TRIM(Z39),1)&lt;&gt;"I")),1,IF(OR(AND(CT39=0,Z39="N"),AND(CT39=0,Z39="B"),AND(CT39=0,LEFT(TRIM(Z39),1)="I")),1,0))),"")</f>
        <v/>
      </c>
      <c r="DW39" s="23" t="str">
        <f t="shared" si="40"/>
        <v/>
      </c>
      <c r="DX39" s="23" t="str">
        <f>+IF(LEN($I39)&gt;5,IF(ISERROR(VLOOKUP(AB39,'CODIGO PAGO'!$B$2:$B$20,1,0)),1,IF(OR(AND(CV39=1,AB39&lt;&gt;"N"),AND(CV39=3,AB39&lt;&gt;"B"),AND(CV39=2,LEFT(TRIM(AB39),1)&lt;&gt;"I")),1,IF(OR(AND(CV39=0,AB39="N"),AND(CV39=0,AB39="B"),AND(CV39=0,LEFT(TRIM(AB39),1)="I")),1,0))),"")</f>
        <v/>
      </c>
      <c r="DY39" s="23" t="str">
        <f t="shared" si="41"/>
        <v/>
      </c>
      <c r="DZ39" s="23" t="str">
        <f>+IF(LEN($I39)&gt;5,IF(ISERROR(VLOOKUP(AD39,'CODIGO PAGO'!$B$2:$B$20,1,0)),1,IF(OR(AND(CX39=1,AD39&lt;&gt;"N"),AND(CX39=3,AD39&lt;&gt;"B"),AND(CX39=2,LEFT(TRIM(AD39),1)&lt;&gt;"I")),1,IF(OR(AND(CX39=0,AD39="N"),AND(CX39=0,AD39="B"),AND(CX39=0,LEFT(TRIM(AD39),1)="I")),1,0))),"")</f>
        <v/>
      </c>
      <c r="EA39" s="23" t="str">
        <f t="shared" si="42"/>
        <v/>
      </c>
      <c r="EB39" s="23" t="str">
        <f>+IF(LEN($I39)&gt;5,IF(ISERROR(VLOOKUP(AF39,'CODIGO PAGO'!$B$2:$B$20,1,0)),1,IF(OR(AND(CZ39=1,AF39&lt;&gt;"N"),AND(CZ39=3,AF39&lt;&gt;"B"),AND(CZ39=2,LEFT(TRIM(AF39),1)&lt;&gt;"I")),1,IF(OR(AND(CZ39=0,AF39="N"),AND(CZ39=0,AF39="B"),AND(CZ39=0,LEFT(TRIM(AF39),1)="I")),1,0))),"")</f>
        <v/>
      </c>
      <c r="EC39" s="23" t="str">
        <f t="shared" si="43"/>
        <v/>
      </c>
      <c r="ED39" s="23" t="str">
        <f>+IF(LEN($I39)&gt;5,IF(ISERROR(VLOOKUP(AH39,'CODIGO PAGO'!$B$2:$B$20,1,0)),1,IF(OR(AND(DB39=1,AH39&lt;&gt;"N"),AND(DB39=3,AH39&lt;&gt;"B"),AND(DB39=2,LEFT(TRIM(AH39),1)&lt;&gt;"I")),1,IF(OR(AND(DB39=0,AH39="N"),AND(DB39=0,AH39="B"),AND(DB39=0,LEFT(TRIM(AH39),1)="I")),1,0))),"")</f>
        <v/>
      </c>
      <c r="EE39" s="23" t="str">
        <f t="shared" si="44"/>
        <v/>
      </c>
      <c r="EF39" s="23" t="str">
        <f>+IF(LEN($I39)&gt;5,IF(ISERROR(VLOOKUP(AJ39,'CODIGO PAGO'!$B$2:$B$20,1,0)),1,IF(OR(AND(DD39=1,AJ39&lt;&gt;"N"),AND(DD39=3,AJ39&lt;&gt;"B"),AND(DD39=2,LEFT(TRIM(AJ39),1)&lt;&gt;"I")),1,IF(OR(AND(DD39=0,AJ39="N"),AND(DD39=0,AJ39="B"),AND(DD39=0,LEFT(TRIM(AJ39),1)="I")),1,0))),"")</f>
        <v/>
      </c>
      <c r="EG39" s="23" t="str">
        <f t="shared" si="45"/>
        <v/>
      </c>
      <c r="EH39" s="23" t="str">
        <f>+IF(LEN($I39)&gt;5,IF(ISERROR(VLOOKUP(AL39,'CODIGO PAGO'!$B$2:$B$20,1,0)),1,IF(OR(AND(DF39=1,AL39&lt;&gt;"N"),AND(DF39=3,AL39&lt;&gt;"B"),AND(DF39=2,LEFT(TRIM(AL39),1)&lt;&gt;"I")),1,IF(OR(AND(DF39=0,AL39="N"),AND(DF39=0,AL39="B"),AND(DF39=0,LEFT(TRIM(AL39),1)="I")),1,0))),"")</f>
        <v/>
      </c>
      <c r="EI39" s="23" t="str">
        <f t="shared" si="46"/>
        <v/>
      </c>
      <c r="EJ39" s="23" t="str">
        <f>+IF(LEN($I39)&gt;5,IF(ISERROR(VLOOKUP(AN39,'CODIGO PAGO'!$B$2:$B$20,1,0)),1,IF(OR(AND(DH39=1,AN39&lt;&gt;"N"),AND(DH39=3,AN39&lt;&gt;"B"),AND(DH39=2,LEFT(TRIM(AN39),1)&lt;&gt;"I")),1,IF(OR(AND(DH39=0,AN39="N"),AND(DH39=0,AN39="B"),AND(DH39=0,LEFT(TRIM(AN39),1)="I")),1,0))),"")</f>
        <v/>
      </c>
      <c r="EK39" s="23" t="str">
        <f t="shared" si="47"/>
        <v/>
      </c>
      <c r="EL39" s="24" t="str">
        <f t="shared" si="48"/>
        <v/>
      </c>
    </row>
    <row r="40" spans="1:142" s="25" customFormat="1">
      <c r="A40" s="15" t="str">
        <f t="shared" si="14"/>
        <v/>
      </c>
      <c r="B40" s="1" t="str">
        <f>+IF(LEN(I40)&gt;5,'CODIGO PAGO'!$B$28,"")</f>
        <v/>
      </c>
      <c r="C40" s="1" t="str">
        <f>+IF(LEN($I40)&gt;5,BD!D40,"")</f>
        <v/>
      </c>
      <c r="D40" s="168" t="str">
        <f>+IF(LEN($I40)&gt;5,BD!A40,"")</f>
        <v/>
      </c>
      <c r="E40" s="1" t="str">
        <f>+IF(LEN($I40)&gt;5,BD!B40,"")</f>
        <v/>
      </c>
      <c r="F40" s="1" t="str">
        <f>+IF(LEN($I40)&gt;5,BD!C40,"")</f>
        <v/>
      </c>
      <c r="G40" s="141"/>
      <c r="H40" s="141"/>
      <c r="I40" s="1" t="str">
        <f>+IF(LEN(BD!G40)&gt;5,BD!G40,"")</f>
        <v/>
      </c>
      <c r="J40" s="167" t="str">
        <f>+IF(LEN($I40)&gt;5,BD!E40,"")</f>
        <v/>
      </c>
      <c r="K40" s="6" t="str">
        <f t="shared" si="15"/>
        <v/>
      </c>
      <c r="L40" s="87" t="str">
        <f>+IF(LEN($I40)&gt;5,BD!H40,"")</f>
        <v/>
      </c>
      <c r="M40" s="40" t="str">
        <f t="shared" si="16"/>
        <v/>
      </c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4" t="str">
        <f t="shared" si="17"/>
        <v/>
      </c>
      <c r="AQ40" s="5" t="str">
        <f t="shared" si="18"/>
        <v/>
      </c>
      <c r="AR40" s="91" t="str">
        <f t="shared" si="19"/>
        <v/>
      </c>
      <c r="AS40" s="5" t="str">
        <f t="shared" si="20"/>
        <v/>
      </c>
      <c r="AT40" s="91" t="str">
        <f t="shared" si="21"/>
        <v/>
      </c>
      <c r="AU40" s="4" t="str">
        <f t="shared" si="22"/>
        <v/>
      </c>
      <c r="AV40" s="4" t="str">
        <f t="shared" si="23"/>
        <v/>
      </c>
      <c r="AW40" s="4" t="str">
        <f t="shared" si="24"/>
        <v/>
      </c>
      <c r="AX40" s="4" t="str">
        <f t="shared" si="25"/>
        <v/>
      </c>
      <c r="AY40" s="88" t="str">
        <f t="shared" si="26"/>
        <v/>
      </c>
      <c r="AZ40" s="17" t="str">
        <f t="shared" si="27"/>
        <v/>
      </c>
      <c r="BA40" s="18" t="str">
        <f t="shared" si="28"/>
        <v/>
      </c>
      <c r="BB40" s="19" t="str">
        <f>+IF(LEN(I40)&gt;5,IF(INT(RIGHT(B40,1))=9,0.5*L40*AY40,INT(MID(B40,5,LEN(B40)-4))*L40)+IFERROR(VLOOKUP(I40,AJUSTES!$A$1:$I$50,9,0),0),"")</f>
        <v/>
      </c>
      <c r="BC40" s="12"/>
      <c r="BD40" s="19" t="str">
        <f t="shared" si="29"/>
        <v/>
      </c>
      <c r="BE40" s="18" t="str">
        <f t="shared" si="30"/>
        <v/>
      </c>
      <c r="BF40" s="139" t="str">
        <f t="shared" si="31"/>
        <v/>
      </c>
      <c r="BG40" s="114"/>
      <c r="BH40" s="18" t="str">
        <f t="shared" si="32"/>
        <v/>
      </c>
      <c r="BI40" s="13"/>
      <c r="BJ40" s="12"/>
      <c r="BK40" s="12"/>
      <c r="BL40" s="145"/>
      <c r="BM40" s="12"/>
      <c r="BN40" s="12"/>
      <c r="BO40" s="12"/>
      <c r="BP40" s="12"/>
      <c r="BQ40" s="12"/>
      <c r="BR40" s="12"/>
      <c r="BS40" s="146"/>
      <c r="BT40" s="14"/>
      <c r="BU40" s="12"/>
      <c r="BV40" s="12"/>
      <c r="BW40" s="12"/>
      <c r="BX40" s="12"/>
      <c r="BY40" s="12"/>
      <c r="BZ40" s="144"/>
      <c r="CA40" s="107" t="str">
        <f>+IF(LEN($I40)&gt;5,IF(BD!F40="N/A","",BD!F40),"")</f>
        <v/>
      </c>
      <c r="CB40" s="21"/>
      <c r="CC40" s="147"/>
      <c r="CD40" s="148"/>
      <c r="CE40" s="8" t="str">
        <f>+IF(LEN(I40)&gt;5,BD!M40,"")</f>
        <v/>
      </c>
      <c r="CF40" s="16" t="str">
        <f>+IF(LEN(I40)&gt;5,BD!N40,"")</f>
        <v/>
      </c>
      <c r="CG40" s="3" t="str">
        <f t="shared" si="33"/>
        <v/>
      </c>
      <c r="CH40" s="23" t="str">
        <f>+IF(AND(LEN($I40)&gt;5),IF(AND($J40&gt;N$1,$J40&lt;=$AO$1),1,IF((COUNTIFS(INCAPACIDADES!$C$1:$C$51,$I40,INCAPACIDADES!K$1:K$51,N$1))&gt;0,2,IF(VLOOKUP($C40,BD!$D$1:$F$501,3,0)&gt;N$1,0,3))),"")</f>
        <v/>
      </c>
      <c r="CI40" s="23" t="str">
        <f>+IF(AND(LEN($I40)&gt;5),IF(AND($J40&gt;O$1,$J40&lt;=$AO$1),1,IF((COUNTIFS(INCAPACIDADES!$C$1:$C$51,$I40,INCAPACIDADES!L$1:L$51,O$1))&gt;0,2,IF(VLOOKUP($C40,BD!$D$1:$F$501,3,0)&gt;O$1,0,3))),"")</f>
        <v/>
      </c>
      <c r="CJ40" s="23" t="str">
        <f>+IF(AND(LEN($I40)&gt;5),IF(AND($J40&gt;P$1,$J40&lt;=$AO$1),1,IF((COUNTIFS(INCAPACIDADES!$C$1:$C$51,$I40,INCAPACIDADES!M$1:M$51,P$1))&gt;0,2,IF(VLOOKUP($C40,BD!$D$1:$F$501,3,0)&gt;P$1,0,3))),"")</f>
        <v/>
      </c>
      <c r="CK40" s="23" t="str">
        <f>+IF(AND(LEN($I40)&gt;5),IF(AND($J40&gt;Q$1,$J40&lt;=$AO$1),1,IF((COUNTIFS(INCAPACIDADES!$C$1:$C$51,$I40,INCAPACIDADES!N$1:N$51,Q$1))&gt;0,2,IF(VLOOKUP($C40,BD!$D$1:$F$501,3,0)&gt;Q$1,0,3))),"")</f>
        <v/>
      </c>
      <c r="CL40" s="23" t="str">
        <f>+IF(AND(LEN($I40)&gt;5),IF(AND($J40&gt;R$1,$J40&lt;=$AO$1),1,IF((COUNTIFS(INCAPACIDADES!$C$1:$C$51,$I40,INCAPACIDADES!O$1:O$51,R$1))&gt;0,2,IF(VLOOKUP($C40,BD!$D$1:$F$501,3,0)&gt;R$1,0,3))),"")</f>
        <v/>
      </c>
      <c r="CM40" s="23" t="str">
        <f>+IF(AND(LEN($I40)&gt;5),IF(AND($J40&gt;S$1,$J40&lt;=$AO$1),1,IF((COUNTIFS(INCAPACIDADES!$C$1:$C$51,$I40,INCAPACIDADES!P$1:P$51,S$1))&gt;0,2,IF(VLOOKUP($C40,BD!$D$1:$F$501,3,0)&gt;S$1,0,3))),"")</f>
        <v/>
      </c>
      <c r="CN40" s="23" t="str">
        <f>+IF(AND(LEN($I40)&gt;5),IF(AND($J40&gt;T$1,$J40&lt;=$AO$1),1,IF((COUNTIFS(INCAPACIDADES!$C$1:$C$51,$I40,INCAPACIDADES!Q$1:Q$51,T$1))&gt;0,2,IF(VLOOKUP($C40,BD!$D$1:$F$501,3,0)&gt;T$1,0,3))),"")</f>
        <v/>
      </c>
      <c r="CO40" s="23" t="str">
        <f>+IF(AND(LEN($I40)&gt;5),IF(AND($J40&gt;U$1,$J40&lt;=$AO$1),1,IF((COUNTIFS(INCAPACIDADES!$C$1:$C$51,$I40,INCAPACIDADES!R$1:R$51,U$1))&gt;0,2,IF(VLOOKUP($C40,BD!$D$1:$F$501,3,0)&gt;U$1,0,3))),"")</f>
        <v/>
      </c>
      <c r="CP40" s="23" t="str">
        <f>+IF(AND(LEN($I40)&gt;5),IF(AND($J40&gt;V$1,$J40&lt;=$AO$1),1,IF((COUNTIFS(INCAPACIDADES!$C$1:$C$51,$I40,INCAPACIDADES!S$1:S$51,V$1))&gt;0,2,IF(VLOOKUP($C40,BD!$D$1:$F$501,3,0)&gt;V$1,0,3))),"")</f>
        <v/>
      </c>
      <c r="CQ40" s="23" t="str">
        <f>+IF(AND(LEN($I40)&gt;5),IF(AND($J40&gt;W$1,$J40&lt;=$AO$1),1,IF((COUNTIFS(INCAPACIDADES!$C$1:$C$51,$I40,INCAPACIDADES!T$1:T$51,W$1))&gt;0,2,IF(VLOOKUP($C40,BD!$D$1:$F$501,3,0)&gt;W$1,0,3))),"")</f>
        <v/>
      </c>
      <c r="CR40" s="23" t="str">
        <f>+IF(AND(LEN($I40)&gt;5),IF(AND($J40&gt;X$1,$J40&lt;=$AO$1),1,IF((COUNTIFS(INCAPACIDADES!$C$1:$C$51,$I40,INCAPACIDADES!U$1:U$51,X$1))&gt;0,2,IF(VLOOKUP($C40,BD!$D$1:$F$501,3,0)&gt;X$1,0,3))),"")</f>
        <v/>
      </c>
      <c r="CS40" s="23" t="str">
        <f>+IF(AND(LEN($I40)&gt;5),IF(AND($J40&gt;Y$1,$J40&lt;=$AO$1),1,IF((COUNTIFS(INCAPACIDADES!$C$1:$C$51,$I40,INCAPACIDADES!V$1:V$51,Y$1))&gt;0,2,IF(VLOOKUP($C40,BD!$D$1:$F$501,3,0)&gt;Y$1,0,3))),"")</f>
        <v/>
      </c>
      <c r="CT40" s="23" t="str">
        <f>+IF(AND(LEN($I40)&gt;5),IF(AND($J40&gt;Z$1,$J40&lt;=$AO$1),1,IF((COUNTIFS(INCAPACIDADES!$C$1:$C$51,$I40,INCAPACIDADES!W$1:W$51,Z$1))&gt;0,2,IF(VLOOKUP($C40,BD!$D$1:$F$501,3,0)&gt;Z$1,0,3))),"")</f>
        <v/>
      </c>
      <c r="CU40" s="23" t="str">
        <f>+IF(AND(LEN($I40)&gt;5),IF(AND($J40&gt;AA$1,$J40&lt;=$AO$1),1,IF((COUNTIFS(INCAPACIDADES!$C$1:$C$51,$I40,INCAPACIDADES!X$1:X$51,AA$1))&gt;0,2,IF(VLOOKUP($C40,BD!$D$1:$F$501,3,0)&gt;AA$1,0,3))),"")</f>
        <v/>
      </c>
      <c r="CV40" s="23" t="str">
        <f>+IF(AND(LEN($I40)&gt;5),IF(AND($J40&gt;AB$1,$J40&lt;=$AO$1),1,IF((COUNTIFS(INCAPACIDADES!$C$1:$C$51,$I40,INCAPACIDADES!Y$1:Y$51,AB$1))&gt;0,2,IF(VLOOKUP($C40,BD!$D$1:$F$501,3,0)&gt;AB$1,0,3))),"")</f>
        <v/>
      </c>
      <c r="CW40" s="23" t="str">
        <f>+IF(AND(LEN($I40)&gt;5),IF(AND($J40&gt;AC$1,$J40&lt;=$AO$1),1,IF((COUNTIFS(INCAPACIDADES!$C$1:$C$51,$I40,INCAPACIDADES!Z$1:Z$51,AC$1))&gt;0,2,IF(VLOOKUP($C40,BD!$D$1:$F$501,3,0)&gt;AC$1,0,3))),"")</f>
        <v/>
      </c>
      <c r="CX40" s="23" t="str">
        <f>+IF(AND(LEN($I40)&gt;5),IF(AND($J40&gt;AD$1,$J40&lt;=$AO$1),1,IF((COUNTIFS(INCAPACIDADES!$C$1:$C$51,$I40,INCAPACIDADES!AA$1:AA$51,AD$1))&gt;0,2,IF(VLOOKUP($C40,BD!$D$1:$F$501,3,0)&gt;AD$1,0,3))),"")</f>
        <v/>
      </c>
      <c r="CY40" s="23" t="str">
        <f>+IF(AND(LEN($I40)&gt;5),IF(AND($J40&gt;AE$1,$J40&lt;=$AO$1),1,IF((COUNTIFS(INCAPACIDADES!$C$1:$C$51,$I40,INCAPACIDADES!AB$1:AB$51,AE$1))&gt;0,2,IF(VLOOKUP($C40,BD!$D$1:$F$501,3,0)&gt;AE$1,0,3))),"")</f>
        <v/>
      </c>
      <c r="CZ40" s="23" t="str">
        <f>+IF(AND(LEN($I40)&gt;5),IF(AND($J40&gt;AF$1,$J40&lt;=$AO$1),1,IF((COUNTIFS(INCAPACIDADES!$C$1:$C$51,$I40,INCAPACIDADES!AC$1:AC$51,AF$1))&gt;0,2,IF(VLOOKUP($C40,BD!$D$1:$F$501,3,0)&gt;AF$1,0,3))),"")</f>
        <v/>
      </c>
      <c r="DA40" s="23" t="str">
        <f>+IF(AND(LEN($I40)&gt;5),IF(AND($J40&gt;AG$1,$J40&lt;=$AO$1),1,IF((COUNTIFS(INCAPACIDADES!$C$1:$C$51,$I40,INCAPACIDADES!AD$1:AD$51,AG$1))&gt;0,2,IF(VLOOKUP($C40,BD!$D$1:$F$501,3,0)&gt;AG$1,0,3))),"")</f>
        <v/>
      </c>
      <c r="DB40" s="23" t="str">
        <f>+IF(AND(LEN($I40)&gt;5),IF(AND($J40&gt;AH$1,$J40&lt;=$AO$1),1,IF((COUNTIFS(INCAPACIDADES!$C$1:$C$51,$I40,INCAPACIDADES!AE$1:AE$51,AH$1))&gt;0,2,IF(VLOOKUP($C40,BD!$D$1:$F$501,3,0)&gt;AH$1,0,3))),"")</f>
        <v/>
      </c>
      <c r="DC40" s="23" t="str">
        <f>+IF(AND(LEN($I40)&gt;5),IF(AND($J40&gt;AI$1,$J40&lt;=$AO$1),1,IF((COUNTIFS(INCAPACIDADES!$C$1:$C$51,$I40,INCAPACIDADES!AF$1:AF$51,AI$1))&gt;0,2,IF(VLOOKUP($C40,BD!$D$1:$F$501,3,0)&gt;AI$1,0,3))),"")</f>
        <v/>
      </c>
      <c r="DD40" s="23" t="str">
        <f>+IF(AND(LEN($I40)&gt;5),IF(AND($J40&gt;AJ$1,$J40&lt;=$AO$1),1,IF((COUNTIFS(INCAPACIDADES!$C$1:$C$51,$I40,INCAPACIDADES!AG$1:AG$51,AJ$1))&gt;0,2,IF(VLOOKUP($C40,BD!$D$1:$F$501,3,0)&gt;AJ$1,0,3))),"")</f>
        <v/>
      </c>
      <c r="DE40" s="23" t="str">
        <f>+IF(AND(LEN($I40)&gt;5),IF(AND($J40&gt;AK$1,$J40&lt;=$AO$1),1,IF((COUNTIFS(INCAPACIDADES!$C$1:$C$51,$I40,INCAPACIDADES!AH$1:AH$51,AK$1))&gt;0,2,IF(VLOOKUP($C40,BD!$D$1:$F$501,3,0)&gt;AK$1,0,3))),"")</f>
        <v/>
      </c>
      <c r="DF40" s="23" t="str">
        <f>+IF(AND(LEN($I40)&gt;5),IF(AND($J40&gt;AL$1,$J40&lt;=$AO$1),1,IF((COUNTIFS(INCAPACIDADES!$C$1:$C$51,$I40,INCAPACIDADES!AI$1:AI$51,AL$1))&gt;0,2,IF(VLOOKUP($C40,BD!$D$1:$F$501,3,0)&gt;AL$1,0,3))),"")</f>
        <v/>
      </c>
      <c r="DG40" s="23" t="str">
        <f>+IF(AND(LEN($I40)&gt;5),IF(AND($J40&gt;AM$1,$J40&lt;=$AO$1),1,IF((COUNTIFS(INCAPACIDADES!$C$1:$C$51,$I40,INCAPACIDADES!AJ$1:AJ$51,AM$1))&gt;0,2,IF(VLOOKUP($C40,BD!$D$1:$F$501,3,0)&gt;AM$1,0,3))),"")</f>
        <v/>
      </c>
      <c r="DH40" s="23" t="str">
        <f>+IF(AND(LEN($I40)&gt;5),IF(AND($J40&gt;AN$1,$J40&lt;=$AO$1),1,IF((COUNTIFS(INCAPACIDADES!$C$1:$C$51,$I40,INCAPACIDADES!AK$1:AK$51,AN$1))&gt;0,2,IF(VLOOKUP($C40,BD!$D$1:$F$501,3,0)&gt;AN$1,0,3))),"")</f>
        <v/>
      </c>
      <c r="DI40" s="23" t="str">
        <f>+IF(AND(LEN($I40)&gt;5),IF(AND($J40&gt;AO$1,$J40&lt;=$AO$1),1,IF((COUNTIFS(INCAPACIDADES!$C$1:$C$51,$I40,INCAPACIDADES!AL$1:AL$51,AO$1))&gt;0,2,IF(VLOOKUP($C40,BD!$D$1:$F$501,3,0)&gt;AO$1,0,3))),"")</f>
        <v/>
      </c>
      <c r="DJ40" s="23" t="str">
        <f>+IF(LEN($I40)&gt;5,IF(ISERROR(VLOOKUP(N40,'CODIGO PAGO'!$B$2:$B$20,1,0)),1,IF(OR(AND(CH40=1,N40&lt;&gt;"N"),AND(CH40=3,N40&lt;&gt;"B"),AND(CH40=2,LEFT(TRIM(N40),1)&lt;&gt;"I")),1,IF(OR(AND(CH40=0,N40="N"),AND(CH40=0,N40="B"),AND(CH40=0,LEFT(TRIM(N40),1)="I")),1,0))),"")</f>
        <v/>
      </c>
      <c r="DK40" s="23" t="str">
        <f t="shared" si="34"/>
        <v/>
      </c>
      <c r="DL40" s="23" t="str">
        <f>+IF(LEN($I40)&gt;5,IF(ISERROR(VLOOKUP(P40,'CODIGO PAGO'!$B$2:$B$20,1,0)),1,IF(OR(AND(CJ40=1,P40&lt;&gt;"N"),AND(CJ40=3,P40&lt;&gt;"B"),AND(CJ40=2,LEFT(TRIM(P40),1)&lt;&gt;"I")),1,IF(OR(AND(CJ40=0,P40="N"),AND(CJ40=0,P40="B"),AND(CJ40=0,LEFT(TRIM(P40),1)="I")),1,0))),"")</f>
        <v/>
      </c>
      <c r="DM40" s="23" t="str">
        <f t="shared" si="35"/>
        <v/>
      </c>
      <c r="DN40" s="23" t="str">
        <f>+IF(LEN($I40)&gt;5,IF(ISERROR(VLOOKUP(R40,'CODIGO PAGO'!$B$2:$B$20,1,0)),1,IF(OR(AND(CL40=1,R40&lt;&gt;"N"),AND(CL40=3,R40&lt;&gt;"B"),AND(CL40=2,LEFT(TRIM(R40),1)&lt;&gt;"I")),1,IF(OR(AND(CL40=0,R40="N"),AND(CL40=0,R40="B"),AND(CL40=0,LEFT(TRIM(R40),1)="I")),1,0))),"")</f>
        <v/>
      </c>
      <c r="DO40" s="23" t="str">
        <f t="shared" si="36"/>
        <v/>
      </c>
      <c r="DP40" s="23" t="str">
        <f>+IF(LEN($I40)&gt;5,IF(ISERROR(VLOOKUP(T40,'CODIGO PAGO'!$B$2:$B$20,1,0)),1,IF(OR(AND(CN40=1,T40&lt;&gt;"N"),AND(CN40=3,T40&lt;&gt;"B"),AND(CN40=2,LEFT(TRIM(T40),1)&lt;&gt;"I")),1,IF(OR(AND(CN40=0,T40="N"),AND(CN40=0,T40="B"),AND(CN40=0,LEFT(TRIM(T40),1)="I")),1,0))),"")</f>
        <v/>
      </c>
      <c r="DQ40" s="23" t="str">
        <f t="shared" si="37"/>
        <v/>
      </c>
      <c r="DR40" s="23" t="str">
        <f>+IF(LEN($I40)&gt;5,IF(ISERROR(VLOOKUP(V40,'CODIGO PAGO'!$B$2:$B$20,1,0)),1,IF(OR(AND(CP40=1,V40&lt;&gt;"N"),AND(CP40=3,V40&lt;&gt;"B"),AND(CP40=2,LEFT(TRIM(V40),1)&lt;&gt;"I")),1,IF(OR(AND(CP40=0,V40="N"),AND(CP40=0,V40="B"),AND(CP40=0,LEFT(TRIM(V40),1)="I")),1,0))),"")</f>
        <v/>
      </c>
      <c r="DS40" s="23" t="str">
        <f t="shared" si="38"/>
        <v/>
      </c>
      <c r="DT40" s="23" t="str">
        <f>+IF(LEN($I40)&gt;5,IF(ISERROR(VLOOKUP(X40,'CODIGO PAGO'!$B$2:$B$20,1,0)),1,IF(OR(AND(CR40=1,X40&lt;&gt;"N"),AND(CR40=3,X40&lt;&gt;"B"),AND(CR40=2,LEFT(TRIM(X40),1)&lt;&gt;"I")),1,IF(OR(AND(CR40=0,X40="N"),AND(CR40=0,X40="B"),AND(CR40=0,LEFT(TRIM(X40),1)="I")),1,0))),"")</f>
        <v/>
      </c>
      <c r="DU40" s="23" t="str">
        <f t="shared" si="39"/>
        <v/>
      </c>
      <c r="DV40" s="23" t="str">
        <f>+IF(LEN($I40)&gt;5,IF(ISERROR(VLOOKUP(Z40,'CODIGO PAGO'!$B$2:$B$20,1,0)),1,IF(OR(AND(CT40=1,Z40&lt;&gt;"N"),AND(CT40=3,Z40&lt;&gt;"B"),AND(CT40=2,LEFT(TRIM(Z40),1)&lt;&gt;"I")),1,IF(OR(AND(CT40=0,Z40="N"),AND(CT40=0,Z40="B"),AND(CT40=0,LEFT(TRIM(Z40),1)="I")),1,0))),"")</f>
        <v/>
      </c>
      <c r="DW40" s="23" t="str">
        <f t="shared" si="40"/>
        <v/>
      </c>
      <c r="DX40" s="23" t="str">
        <f>+IF(LEN($I40)&gt;5,IF(ISERROR(VLOOKUP(AB40,'CODIGO PAGO'!$B$2:$B$20,1,0)),1,IF(OR(AND(CV40=1,AB40&lt;&gt;"N"),AND(CV40=3,AB40&lt;&gt;"B"),AND(CV40=2,LEFT(TRIM(AB40),1)&lt;&gt;"I")),1,IF(OR(AND(CV40=0,AB40="N"),AND(CV40=0,AB40="B"),AND(CV40=0,LEFT(TRIM(AB40),1)="I")),1,0))),"")</f>
        <v/>
      </c>
      <c r="DY40" s="23" t="str">
        <f t="shared" si="41"/>
        <v/>
      </c>
      <c r="DZ40" s="23" t="str">
        <f>+IF(LEN($I40)&gt;5,IF(ISERROR(VLOOKUP(AD40,'CODIGO PAGO'!$B$2:$B$20,1,0)),1,IF(OR(AND(CX40=1,AD40&lt;&gt;"N"),AND(CX40=3,AD40&lt;&gt;"B"),AND(CX40=2,LEFT(TRIM(AD40),1)&lt;&gt;"I")),1,IF(OR(AND(CX40=0,AD40="N"),AND(CX40=0,AD40="B"),AND(CX40=0,LEFT(TRIM(AD40),1)="I")),1,0))),"")</f>
        <v/>
      </c>
      <c r="EA40" s="23" t="str">
        <f t="shared" si="42"/>
        <v/>
      </c>
      <c r="EB40" s="23" t="str">
        <f>+IF(LEN($I40)&gt;5,IF(ISERROR(VLOOKUP(AF40,'CODIGO PAGO'!$B$2:$B$20,1,0)),1,IF(OR(AND(CZ40=1,AF40&lt;&gt;"N"),AND(CZ40=3,AF40&lt;&gt;"B"),AND(CZ40=2,LEFT(TRIM(AF40),1)&lt;&gt;"I")),1,IF(OR(AND(CZ40=0,AF40="N"),AND(CZ40=0,AF40="B"),AND(CZ40=0,LEFT(TRIM(AF40),1)="I")),1,0))),"")</f>
        <v/>
      </c>
      <c r="EC40" s="23" t="str">
        <f t="shared" si="43"/>
        <v/>
      </c>
      <c r="ED40" s="23" t="str">
        <f>+IF(LEN($I40)&gt;5,IF(ISERROR(VLOOKUP(AH40,'CODIGO PAGO'!$B$2:$B$20,1,0)),1,IF(OR(AND(DB40=1,AH40&lt;&gt;"N"),AND(DB40=3,AH40&lt;&gt;"B"),AND(DB40=2,LEFT(TRIM(AH40),1)&lt;&gt;"I")),1,IF(OR(AND(DB40=0,AH40="N"),AND(DB40=0,AH40="B"),AND(DB40=0,LEFT(TRIM(AH40),1)="I")),1,0))),"")</f>
        <v/>
      </c>
      <c r="EE40" s="23" t="str">
        <f t="shared" si="44"/>
        <v/>
      </c>
      <c r="EF40" s="23" t="str">
        <f>+IF(LEN($I40)&gt;5,IF(ISERROR(VLOOKUP(AJ40,'CODIGO PAGO'!$B$2:$B$20,1,0)),1,IF(OR(AND(DD40=1,AJ40&lt;&gt;"N"),AND(DD40=3,AJ40&lt;&gt;"B"),AND(DD40=2,LEFT(TRIM(AJ40),1)&lt;&gt;"I")),1,IF(OR(AND(DD40=0,AJ40="N"),AND(DD40=0,AJ40="B"),AND(DD40=0,LEFT(TRIM(AJ40),1)="I")),1,0))),"")</f>
        <v/>
      </c>
      <c r="EG40" s="23" t="str">
        <f t="shared" si="45"/>
        <v/>
      </c>
      <c r="EH40" s="23" t="str">
        <f>+IF(LEN($I40)&gt;5,IF(ISERROR(VLOOKUP(AL40,'CODIGO PAGO'!$B$2:$B$20,1,0)),1,IF(OR(AND(DF40=1,AL40&lt;&gt;"N"),AND(DF40=3,AL40&lt;&gt;"B"),AND(DF40=2,LEFT(TRIM(AL40),1)&lt;&gt;"I")),1,IF(OR(AND(DF40=0,AL40="N"),AND(DF40=0,AL40="B"),AND(DF40=0,LEFT(TRIM(AL40),1)="I")),1,0))),"")</f>
        <v/>
      </c>
      <c r="EI40" s="23" t="str">
        <f t="shared" si="46"/>
        <v/>
      </c>
      <c r="EJ40" s="23" t="str">
        <f>+IF(LEN($I40)&gt;5,IF(ISERROR(VLOOKUP(AN40,'CODIGO PAGO'!$B$2:$B$20,1,0)),1,IF(OR(AND(DH40=1,AN40&lt;&gt;"N"),AND(DH40=3,AN40&lt;&gt;"B"),AND(DH40=2,LEFT(TRIM(AN40),1)&lt;&gt;"I")),1,IF(OR(AND(DH40=0,AN40="N"),AND(DH40=0,AN40="B"),AND(DH40=0,LEFT(TRIM(AN40),1)="I")),1,0))),"")</f>
        <v/>
      </c>
      <c r="EK40" s="23" t="str">
        <f t="shared" si="47"/>
        <v/>
      </c>
      <c r="EL40" s="24" t="str">
        <f t="shared" si="48"/>
        <v/>
      </c>
    </row>
    <row r="41" spans="1:142" s="25" customFormat="1">
      <c r="A41" s="15" t="str">
        <f t="shared" si="14"/>
        <v/>
      </c>
      <c r="B41" s="1" t="str">
        <f>+IF(LEN(I41)&gt;5,'CODIGO PAGO'!$B$28,"")</f>
        <v/>
      </c>
      <c r="C41" s="1" t="str">
        <f>+IF(LEN($I41)&gt;5,BD!D41,"")</f>
        <v/>
      </c>
      <c r="D41" s="168" t="str">
        <f>+IF(LEN($I41)&gt;5,BD!A41,"")</f>
        <v/>
      </c>
      <c r="E41" s="1" t="str">
        <f>+IF(LEN($I41)&gt;5,BD!B41,"")</f>
        <v/>
      </c>
      <c r="F41" s="1" t="str">
        <f>+IF(LEN($I41)&gt;5,BD!C41,"")</f>
        <v/>
      </c>
      <c r="G41" s="141"/>
      <c r="H41" s="141"/>
      <c r="I41" s="1" t="str">
        <f>+IF(LEN(BD!G41)&gt;5,BD!G41,"")</f>
        <v/>
      </c>
      <c r="J41" s="167" t="str">
        <f>+IF(LEN($I41)&gt;5,BD!E41,"")</f>
        <v/>
      </c>
      <c r="K41" s="6" t="str">
        <f t="shared" si="15"/>
        <v/>
      </c>
      <c r="L41" s="87" t="str">
        <f>+IF(LEN($I41)&gt;5,BD!H41,"")</f>
        <v/>
      </c>
      <c r="M41" s="40" t="str">
        <f t="shared" si="16"/>
        <v/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4" t="str">
        <f t="shared" si="17"/>
        <v/>
      </c>
      <c r="AQ41" s="5" t="str">
        <f t="shared" si="18"/>
        <v/>
      </c>
      <c r="AR41" s="91" t="str">
        <f t="shared" si="19"/>
        <v/>
      </c>
      <c r="AS41" s="5" t="str">
        <f t="shared" si="20"/>
        <v/>
      </c>
      <c r="AT41" s="91" t="str">
        <f t="shared" si="21"/>
        <v/>
      </c>
      <c r="AU41" s="4" t="str">
        <f t="shared" si="22"/>
        <v/>
      </c>
      <c r="AV41" s="4" t="str">
        <f t="shared" si="23"/>
        <v/>
      </c>
      <c r="AW41" s="4" t="str">
        <f t="shared" si="24"/>
        <v/>
      </c>
      <c r="AX41" s="4" t="str">
        <f t="shared" si="25"/>
        <v/>
      </c>
      <c r="AY41" s="88" t="str">
        <f t="shared" si="26"/>
        <v/>
      </c>
      <c r="AZ41" s="17" t="str">
        <f t="shared" si="27"/>
        <v/>
      </c>
      <c r="BA41" s="18" t="str">
        <f t="shared" si="28"/>
        <v/>
      </c>
      <c r="BB41" s="19" t="str">
        <f>+IF(LEN(I41)&gt;5,IF(INT(RIGHT(B41,1))=9,0.5*L41*AY41,INT(MID(B41,5,LEN(B41)-4))*L41)+IFERROR(VLOOKUP(I41,AJUSTES!$A$1:$I$50,9,0),0),"")</f>
        <v/>
      </c>
      <c r="BC41" s="12"/>
      <c r="BD41" s="19" t="str">
        <f t="shared" si="29"/>
        <v/>
      </c>
      <c r="BE41" s="18" t="str">
        <f t="shared" si="30"/>
        <v/>
      </c>
      <c r="BF41" s="139" t="str">
        <f t="shared" si="31"/>
        <v/>
      </c>
      <c r="BG41" s="114"/>
      <c r="BH41" s="18" t="str">
        <f t="shared" si="32"/>
        <v/>
      </c>
      <c r="BI41" s="13"/>
      <c r="BJ41" s="12"/>
      <c r="BK41" s="12"/>
      <c r="BL41" s="145"/>
      <c r="BM41" s="12"/>
      <c r="BN41" s="12"/>
      <c r="BO41" s="12"/>
      <c r="BP41" s="12"/>
      <c r="BQ41" s="12"/>
      <c r="BR41" s="12"/>
      <c r="BS41" s="146"/>
      <c r="BT41" s="14"/>
      <c r="BU41" s="12"/>
      <c r="BV41" s="12"/>
      <c r="BW41" s="12"/>
      <c r="BX41" s="12"/>
      <c r="BY41" s="12"/>
      <c r="BZ41" s="144"/>
      <c r="CA41" s="107" t="str">
        <f>+IF(LEN($I41)&gt;5,IF(BD!F41="N/A","",BD!F41),"")</f>
        <v/>
      </c>
      <c r="CB41" s="21"/>
      <c r="CC41" s="147"/>
      <c r="CD41" s="148"/>
      <c r="CE41" s="8" t="str">
        <f>+IF(LEN(I41)&gt;5,BD!M41,"")</f>
        <v/>
      </c>
      <c r="CF41" s="16" t="str">
        <f>+IF(LEN(I41)&gt;5,BD!N41,"")</f>
        <v/>
      </c>
      <c r="CG41" s="3" t="str">
        <f t="shared" si="33"/>
        <v/>
      </c>
      <c r="CH41" s="23" t="str">
        <f>+IF(AND(LEN($I41)&gt;5),IF(AND($J41&gt;N$1,$J41&lt;=$AO$1),1,IF((COUNTIFS(INCAPACIDADES!$C$1:$C$51,$I41,INCAPACIDADES!K$1:K$51,N$1))&gt;0,2,IF(VLOOKUP($C41,BD!$D$1:$F$501,3,0)&gt;N$1,0,3))),"")</f>
        <v/>
      </c>
      <c r="CI41" s="23" t="str">
        <f>+IF(AND(LEN($I41)&gt;5),IF(AND($J41&gt;O$1,$J41&lt;=$AO$1),1,IF((COUNTIFS(INCAPACIDADES!$C$1:$C$51,$I41,INCAPACIDADES!L$1:L$51,O$1))&gt;0,2,IF(VLOOKUP($C41,BD!$D$1:$F$501,3,0)&gt;O$1,0,3))),"")</f>
        <v/>
      </c>
      <c r="CJ41" s="23" t="str">
        <f>+IF(AND(LEN($I41)&gt;5),IF(AND($J41&gt;P$1,$J41&lt;=$AO$1),1,IF((COUNTIFS(INCAPACIDADES!$C$1:$C$51,$I41,INCAPACIDADES!M$1:M$51,P$1))&gt;0,2,IF(VLOOKUP($C41,BD!$D$1:$F$501,3,0)&gt;P$1,0,3))),"")</f>
        <v/>
      </c>
      <c r="CK41" s="23" t="str">
        <f>+IF(AND(LEN($I41)&gt;5),IF(AND($J41&gt;Q$1,$J41&lt;=$AO$1),1,IF((COUNTIFS(INCAPACIDADES!$C$1:$C$51,$I41,INCAPACIDADES!N$1:N$51,Q$1))&gt;0,2,IF(VLOOKUP($C41,BD!$D$1:$F$501,3,0)&gt;Q$1,0,3))),"")</f>
        <v/>
      </c>
      <c r="CL41" s="23" t="str">
        <f>+IF(AND(LEN($I41)&gt;5),IF(AND($J41&gt;R$1,$J41&lt;=$AO$1),1,IF((COUNTIFS(INCAPACIDADES!$C$1:$C$51,$I41,INCAPACIDADES!O$1:O$51,R$1))&gt;0,2,IF(VLOOKUP($C41,BD!$D$1:$F$501,3,0)&gt;R$1,0,3))),"")</f>
        <v/>
      </c>
      <c r="CM41" s="23" t="str">
        <f>+IF(AND(LEN($I41)&gt;5),IF(AND($J41&gt;S$1,$J41&lt;=$AO$1),1,IF((COUNTIFS(INCAPACIDADES!$C$1:$C$51,$I41,INCAPACIDADES!P$1:P$51,S$1))&gt;0,2,IF(VLOOKUP($C41,BD!$D$1:$F$501,3,0)&gt;S$1,0,3))),"")</f>
        <v/>
      </c>
      <c r="CN41" s="23" t="str">
        <f>+IF(AND(LEN($I41)&gt;5),IF(AND($J41&gt;T$1,$J41&lt;=$AO$1),1,IF((COUNTIFS(INCAPACIDADES!$C$1:$C$51,$I41,INCAPACIDADES!Q$1:Q$51,T$1))&gt;0,2,IF(VLOOKUP($C41,BD!$D$1:$F$501,3,0)&gt;T$1,0,3))),"")</f>
        <v/>
      </c>
      <c r="CO41" s="23" t="str">
        <f>+IF(AND(LEN($I41)&gt;5),IF(AND($J41&gt;U$1,$J41&lt;=$AO$1),1,IF((COUNTIFS(INCAPACIDADES!$C$1:$C$51,$I41,INCAPACIDADES!R$1:R$51,U$1))&gt;0,2,IF(VLOOKUP($C41,BD!$D$1:$F$501,3,0)&gt;U$1,0,3))),"")</f>
        <v/>
      </c>
      <c r="CP41" s="23" t="str">
        <f>+IF(AND(LEN($I41)&gt;5),IF(AND($J41&gt;V$1,$J41&lt;=$AO$1),1,IF((COUNTIFS(INCAPACIDADES!$C$1:$C$51,$I41,INCAPACIDADES!S$1:S$51,V$1))&gt;0,2,IF(VLOOKUP($C41,BD!$D$1:$F$501,3,0)&gt;V$1,0,3))),"")</f>
        <v/>
      </c>
      <c r="CQ41" s="23" t="str">
        <f>+IF(AND(LEN($I41)&gt;5),IF(AND($J41&gt;W$1,$J41&lt;=$AO$1),1,IF((COUNTIFS(INCAPACIDADES!$C$1:$C$51,$I41,INCAPACIDADES!T$1:T$51,W$1))&gt;0,2,IF(VLOOKUP($C41,BD!$D$1:$F$501,3,0)&gt;W$1,0,3))),"")</f>
        <v/>
      </c>
      <c r="CR41" s="23" t="str">
        <f>+IF(AND(LEN($I41)&gt;5),IF(AND($J41&gt;X$1,$J41&lt;=$AO$1),1,IF((COUNTIFS(INCAPACIDADES!$C$1:$C$51,$I41,INCAPACIDADES!U$1:U$51,X$1))&gt;0,2,IF(VLOOKUP($C41,BD!$D$1:$F$501,3,0)&gt;X$1,0,3))),"")</f>
        <v/>
      </c>
      <c r="CS41" s="23" t="str">
        <f>+IF(AND(LEN($I41)&gt;5),IF(AND($J41&gt;Y$1,$J41&lt;=$AO$1),1,IF((COUNTIFS(INCAPACIDADES!$C$1:$C$51,$I41,INCAPACIDADES!V$1:V$51,Y$1))&gt;0,2,IF(VLOOKUP($C41,BD!$D$1:$F$501,3,0)&gt;Y$1,0,3))),"")</f>
        <v/>
      </c>
      <c r="CT41" s="23" t="str">
        <f>+IF(AND(LEN($I41)&gt;5),IF(AND($J41&gt;Z$1,$J41&lt;=$AO$1),1,IF((COUNTIFS(INCAPACIDADES!$C$1:$C$51,$I41,INCAPACIDADES!W$1:W$51,Z$1))&gt;0,2,IF(VLOOKUP($C41,BD!$D$1:$F$501,3,0)&gt;Z$1,0,3))),"")</f>
        <v/>
      </c>
      <c r="CU41" s="23" t="str">
        <f>+IF(AND(LEN($I41)&gt;5),IF(AND($J41&gt;AA$1,$J41&lt;=$AO$1),1,IF((COUNTIFS(INCAPACIDADES!$C$1:$C$51,$I41,INCAPACIDADES!X$1:X$51,AA$1))&gt;0,2,IF(VLOOKUP($C41,BD!$D$1:$F$501,3,0)&gt;AA$1,0,3))),"")</f>
        <v/>
      </c>
      <c r="CV41" s="23" t="str">
        <f>+IF(AND(LEN($I41)&gt;5),IF(AND($J41&gt;AB$1,$J41&lt;=$AO$1),1,IF((COUNTIFS(INCAPACIDADES!$C$1:$C$51,$I41,INCAPACIDADES!Y$1:Y$51,AB$1))&gt;0,2,IF(VLOOKUP($C41,BD!$D$1:$F$501,3,0)&gt;AB$1,0,3))),"")</f>
        <v/>
      </c>
      <c r="CW41" s="23" t="str">
        <f>+IF(AND(LEN($I41)&gt;5),IF(AND($J41&gt;AC$1,$J41&lt;=$AO$1),1,IF((COUNTIFS(INCAPACIDADES!$C$1:$C$51,$I41,INCAPACIDADES!Z$1:Z$51,AC$1))&gt;0,2,IF(VLOOKUP($C41,BD!$D$1:$F$501,3,0)&gt;AC$1,0,3))),"")</f>
        <v/>
      </c>
      <c r="CX41" s="23" t="str">
        <f>+IF(AND(LEN($I41)&gt;5),IF(AND($J41&gt;AD$1,$J41&lt;=$AO$1),1,IF((COUNTIFS(INCAPACIDADES!$C$1:$C$51,$I41,INCAPACIDADES!AA$1:AA$51,AD$1))&gt;0,2,IF(VLOOKUP($C41,BD!$D$1:$F$501,3,0)&gt;AD$1,0,3))),"")</f>
        <v/>
      </c>
      <c r="CY41" s="23" t="str">
        <f>+IF(AND(LEN($I41)&gt;5),IF(AND($J41&gt;AE$1,$J41&lt;=$AO$1),1,IF((COUNTIFS(INCAPACIDADES!$C$1:$C$51,$I41,INCAPACIDADES!AB$1:AB$51,AE$1))&gt;0,2,IF(VLOOKUP($C41,BD!$D$1:$F$501,3,0)&gt;AE$1,0,3))),"")</f>
        <v/>
      </c>
      <c r="CZ41" s="23" t="str">
        <f>+IF(AND(LEN($I41)&gt;5),IF(AND($J41&gt;AF$1,$J41&lt;=$AO$1),1,IF((COUNTIFS(INCAPACIDADES!$C$1:$C$51,$I41,INCAPACIDADES!AC$1:AC$51,AF$1))&gt;0,2,IF(VLOOKUP($C41,BD!$D$1:$F$501,3,0)&gt;AF$1,0,3))),"")</f>
        <v/>
      </c>
      <c r="DA41" s="23" t="str">
        <f>+IF(AND(LEN($I41)&gt;5),IF(AND($J41&gt;AG$1,$J41&lt;=$AO$1),1,IF((COUNTIFS(INCAPACIDADES!$C$1:$C$51,$I41,INCAPACIDADES!AD$1:AD$51,AG$1))&gt;0,2,IF(VLOOKUP($C41,BD!$D$1:$F$501,3,0)&gt;AG$1,0,3))),"")</f>
        <v/>
      </c>
      <c r="DB41" s="23" t="str">
        <f>+IF(AND(LEN($I41)&gt;5),IF(AND($J41&gt;AH$1,$J41&lt;=$AO$1),1,IF((COUNTIFS(INCAPACIDADES!$C$1:$C$51,$I41,INCAPACIDADES!AE$1:AE$51,AH$1))&gt;0,2,IF(VLOOKUP($C41,BD!$D$1:$F$501,3,0)&gt;AH$1,0,3))),"")</f>
        <v/>
      </c>
      <c r="DC41" s="23" t="str">
        <f>+IF(AND(LEN($I41)&gt;5),IF(AND($J41&gt;AI$1,$J41&lt;=$AO$1),1,IF((COUNTIFS(INCAPACIDADES!$C$1:$C$51,$I41,INCAPACIDADES!AF$1:AF$51,AI$1))&gt;0,2,IF(VLOOKUP($C41,BD!$D$1:$F$501,3,0)&gt;AI$1,0,3))),"")</f>
        <v/>
      </c>
      <c r="DD41" s="23" t="str">
        <f>+IF(AND(LEN($I41)&gt;5),IF(AND($J41&gt;AJ$1,$J41&lt;=$AO$1),1,IF((COUNTIFS(INCAPACIDADES!$C$1:$C$51,$I41,INCAPACIDADES!AG$1:AG$51,AJ$1))&gt;0,2,IF(VLOOKUP($C41,BD!$D$1:$F$501,3,0)&gt;AJ$1,0,3))),"")</f>
        <v/>
      </c>
      <c r="DE41" s="23" t="str">
        <f>+IF(AND(LEN($I41)&gt;5),IF(AND($J41&gt;AK$1,$J41&lt;=$AO$1),1,IF((COUNTIFS(INCAPACIDADES!$C$1:$C$51,$I41,INCAPACIDADES!AH$1:AH$51,AK$1))&gt;0,2,IF(VLOOKUP($C41,BD!$D$1:$F$501,3,0)&gt;AK$1,0,3))),"")</f>
        <v/>
      </c>
      <c r="DF41" s="23" t="str">
        <f>+IF(AND(LEN($I41)&gt;5),IF(AND($J41&gt;AL$1,$J41&lt;=$AO$1),1,IF((COUNTIFS(INCAPACIDADES!$C$1:$C$51,$I41,INCAPACIDADES!AI$1:AI$51,AL$1))&gt;0,2,IF(VLOOKUP($C41,BD!$D$1:$F$501,3,0)&gt;AL$1,0,3))),"")</f>
        <v/>
      </c>
      <c r="DG41" s="23" t="str">
        <f>+IF(AND(LEN($I41)&gt;5),IF(AND($J41&gt;AM$1,$J41&lt;=$AO$1),1,IF((COUNTIFS(INCAPACIDADES!$C$1:$C$51,$I41,INCAPACIDADES!AJ$1:AJ$51,AM$1))&gt;0,2,IF(VLOOKUP($C41,BD!$D$1:$F$501,3,0)&gt;AM$1,0,3))),"")</f>
        <v/>
      </c>
      <c r="DH41" s="23" t="str">
        <f>+IF(AND(LEN($I41)&gt;5),IF(AND($J41&gt;AN$1,$J41&lt;=$AO$1),1,IF((COUNTIFS(INCAPACIDADES!$C$1:$C$51,$I41,INCAPACIDADES!AK$1:AK$51,AN$1))&gt;0,2,IF(VLOOKUP($C41,BD!$D$1:$F$501,3,0)&gt;AN$1,0,3))),"")</f>
        <v/>
      </c>
      <c r="DI41" s="23" t="str">
        <f>+IF(AND(LEN($I41)&gt;5),IF(AND($J41&gt;AO$1,$J41&lt;=$AO$1),1,IF((COUNTIFS(INCAPACIDADES!$C$1:$C$51,$I41,INCAPACIDADES!AL$1:AL$51,AO$1))&gt;0,2,IF(VLOOKUP($C41,BD!$D$1:$F$501,3,0)&gt;AO$1,0,3))),"")</f>
        <v/>
      </c>
      <c r="DJ41" s="23" t="str">
        <f>+IF(LEN($I41)&gt;5,IF(ISERROR(VLOOKUP(N41,'CODIGO PAGO'!$B$2:$B$20,1,0)),1,IF(OR(AND(CH41=1,N41&lt;&gt;"N"),AND(CH41=3,N41&lt;&gt;"B"),AND(CH41=2,LEFT(TRIM(N41),1)&lt;&gt;"I")),1,IF(OR(AND(CH41=0,N41="N"),AND(CH41=0,N41="B"),AND(CH41=0,LEFT(TRIM(N41),1)="I")),1,0))),"")</f>
        <v/>
      </c>
      <c r="DK41" s="23" t="str">
        <f t="shared" si="34"/>
        <v/>
      </c>
      <c r="DL41" s="23" t="str">
        <f>+IF(LEN($I41)&gt;5,IF(ISERROR(VLOOKUP(P41,'CODIGO PAGO'!$B$2:$B$20,1,0)),1,IF(OR(AND(CJ41=1,P41&lt;&gt;"N"),AND(CJ41=3,P41&lt;&gt;"B"),AND(CJ41=2,LEFT(TRIM(P41),1)&lt;&gt;"I")),1,IF(OR(AND(CJ41=0,P41="N"),AND(CJ41=0,P41="B"),AND(CJ41=0,LEFT(TRIM(P41),1)="I")),1,0))),"")</f>
        <v/>
      </c>
      <c r="DM41" s="23" t="str">
        <f t="shared" si="35"/>
        <v/>
      </c>
      <c r="DN41" s="23" t="str">
        <f>+IF(LEN($I41)&gt;5,IF(ISERROR(VLOOKUP(R41,'CODIGO PAGO'!$B$2:$B$20,1,0)),1,IF(OR(AND(CL41=1,R41&lt;&gt;"N"),AND(CL41=3,R41&lt;&gt;"B"),AND(CL41=2,LEFT(TRIM(R41),1)&lt;&gt;"I")),1,IF(OR(AND(CL41=0,R41="N"),AND(CL41=0,R41="B"),AND(CL41=0,LEFT(TRIM(R41),1)="I")),1,0))),"")</f>
        <v/>
      </c>
      <c r="DO41" s="23" t="str">
        <f t="shared" si="36"/>
        <v/>
      </c>
      <c r="DP41" s="23" t="str">
        <f>+IF(LEN($I41)&gt;5,IF(ISERROR(VLOOKUP(T41,'CODIGO PAGO'!$B$2:$B$20,1,0)),1,IF(OR(AND(CN41=1,T41&lt;&gt;"N"),AND(CN41=3,T41&lt;&gt;"B"),AND(CN41=2,LEFT(TRIM(T41),1)&lt;&gt;"I")),1,IF(OR(AND(CN41=0,T41="N"),AND(CN41=0,T41="B"),AND(CN41=0,LEFT(TRIM(T41),1)="I")),1,0))),"")</f>
        <v/>
      </c>
      <c r="DQ41" s="23" t="str">
        <f t="shared" si="37"/>
        <v/>
      </c>
      <c r="DR41" s="23" t="str">
        <f>+IF(LEN($I41)&gt;5,IF(ISERROR(VLOOKUP(V41,'CODIGO PAGO'!$B$2:$B$20,1,0)),1,IF(OR(AND(CP41=1,V41&lt;&gt;"N"),AND(CP41=3,V41&lt;&gt;"B"),AND(CP41=2,LEFT(TRIM(V41),1)&lt;&gt;"I")),1,IF(OR(AND(CP41=0,V41="N"),AND(CP41=0,V41="B"),AND(CP41=0,LEFT(TRIM(V41),1)="I")),1,0))),"")</f>
        <v/>
      </c>
      <c r="DS41" s="23" t="str">
        <f t="shared" si="38"/>
        <v/>
      </c>
      <c r="DT41" s="23" t="str">
        <f>+IF(LEN($I41)&gt;5,IF(ISERROR(VLOOKUP(X41,'CODIGO PAGO'!$B$2:$B$20,1,0)),1,IF(OR(AND(CR41=1,X41&lt;&gt;"N"),AND(CR41=3,X41&lt;&gt;"B"),AND(CR41=2,LEFT(TRIM(X41),1)&lt;&gt;"I")),1,IF(OR(AND(CR41=0,X41="N"),AND(CR41=0,X41="B"),AND(CR41=0,LEFT(TRIM(X41),1)="I")),1,0))),"")</f>
        <v/>
      </c>
      <c r="DU41" s="23" t="str">
        <f t="shared" si="39"/>
        <v/>
      </c>
      <c r="DV41" s="23" t="str">
        <f>+IF(LEN($I41)&gt;5,IF(ISERROR(VLOOKUP(Z41,'CODIGO PAGO'!$B$2:$B$20,1,0)),1,IF(OR(AND(CT41=1,Z41&lt;&gt;"N"),AND(CT41=3,Z41&lt;&gt;"B"),AND(CT41=2,LEFT(TRIM(Z41),1)&lt;&gt;"I")),1,IF(OR(AND(CT41=0,Z41="N"),AND(CT41=0,Z41="B"),AND(CT41=0,LEFT(TRIM(Z41),1)="I")),1,0))),"")</f>
        <v/>
      </c>
      <c r="DW41" s="23" t="str">
        <f t="shared" si="40"/>
        <v/>
      </c>
      <c r="DX41" s="23" t="str">
        <f>+IF(LEN($I41)&gt;5,IF(ISERROR(VLOOKUP(AB41,'CODIGO PAGO'!$B$2:$B$20,1,0)),1,IF(OR(AND(CV41=1,AB41&lt;&gt;"N"),AND(CV41=3,AB41&lt;&gt;"B"),AND(CV41=2,LEFT(TRIM(AB41),1)&lt;&gt;"I")),1,IF(OR(AND(CV41=0,AB41="N"),AND(CV41=0,AB41="B"),AND(CV41=0,LEFT(TRIM(AB41),1)="I")),1,0))),"")</f>
        <v/>
      </c>
      <c r="DY41" s="23" t="str">
        <f t="shared" si="41"/>
        <v/>
      </c>
      <c r="DZ41" s="23" t="str">
        <f>+IF(LEN($I41)&gt;5,IF(ISERROR(VLOOKUP(AD41,'CODIGO PAGO'!$B$2:$B$20,1,0)),1,IF(OR(AND(CX41=1,AD41&lt;&gt;"N"),AND(CX41=3,AD41&lt;&gt;"B"),AND(CX41=2,LEFT(TRIM(AD41),1)&lt;&gt;"I")),1,IF(OR(AND(CX41=0,AD41="N"),AND(CX41=0,AD41="B"),AND(CX41=0,LEFT(TRIM(AD41),1)="I")),1,0))),"")</f>
        <v/>
      </c>
      <c r="EA41" s="23" t="str">
        <f t="shared" si="42"/>
        <v/>
      </c>
      <c r="EB41" s="23" t="str">
        <f>+IF(LEN($I41)&gt;5,IF(ISERROR(VLOOKUP(AF41,'CODIGO PAGO'!$B$2:$B$20,1,0)),1,IF(OR(AND(CZ41=1,AF41&lt;&gt;"N"),AND(CZ41=3,AF41&lt;&gt;"B"),AND(CZ41=2,LEFT(TRIM(AF41),1)&lt;&gt;"I")),1,IF(OR(AND(CZ41=0,AF41="N"),AND(CZ41=0,AF41="B"),AND(CZ41=0,LEFT(TRIM(AF41),1)="I")),1,0))),"")</f>
        <v/>
      </c>
      <c r="EC41" s="23" t="str">
        <f t="shared" si="43"/>
        <v/>
      </c>
      <c r="ED41" s="23" t="str">
        <f>+IF(LEN($I41)&gt;5,IF(ISERROR(VLOOKUP(AH41,'CODIGO PAGO'!$B$2:$B$20,1,0)),1,IF(OR(AND(DB41=1,AH41&lt;&gt;"N"),AND(DB41=3,AH41&lt;&gt;"B"),AND(DB41=2,LEFT(TRIM(AH41),1)&lt;&gt;"I")),1,IF(OR(AND(DB41=0,AH41="N"),AND(DB41=0,AH41="B"),AND(DB41=0,LEFT(TRIM(AH41),1)="I")),1,0))),"")</f>
        <v/>
      </c>
      <c r="EE41" s="23" t="str">
        <f t="shared" si="44"/>
        <v/>
      </c>
      <c r="EF41" s="23" t="str">
        <f>+IF(LEN($I41)&gt;5,IF(ISERROR(VLOOKUP(AJ41,'CODIGO PAGO'!$B$2:$B$20,1,0)),1,IF(OR(AND(DD41=1,AJ41&lt;&gt;"N"),AND(DD41=3,AJ41&lt;&gt;"B"),AND(DD41=2,LEFT(TRIM(AJ41),1)&lt;&gt;"I")),1,IF(OR(AND(DD41=0,AJ41="N"),AND(DD41=0,AJ41="B"),AND(DD41=0,LEFT(TRIM(AJ41),1)="I")),1,0))),"")</f>
        <v/>
      </c>
      <c r="EG41" s="23" t="str">
        <f t="shared" si="45"/>
        <v/>
      </c>
      <c r="EH41" s="23" t="str">
        <f>+IF(LEN($I41)&gt;5,IF(ISERROR(VLOOKUP(AL41,'CODIGO PAGO'!$B$2:$B$20,1,0)),1,IF(OR(AND(DF41=1,AL41&lt;&gt;"N"),AND(DF41=3,AL41&lt;&gt;"B"),AND(DF41=2,LEFT(TRIM(AL41),1)&lt;&gt;"I")),1,IF(OR(AND(DF41=0,AL41="N"),AND(DF41=0,AL41="B"),AND(DF41=0,LEFT(TRIM(AL41),1)="I")),1,0))),"")</f>
        <v/>
      </c>
      <c r="EI41" s="23" t="str">
        <f t="shared" si="46"/>
        <v/>
      </c>
      <c r="EJ41" s="23" t="str">
        <f>+IF(LEN($I41)&gt;5,IF(ISERROR(VLOOKUP(AN41,'CODIGO PAGO'!$B$2:$B$20,1,0)),1,IF(OR(AND(DH41=1,AN41&lt;&gt;"N"),AND(DH41=3,AN41&lt;&gt;"B"),AND(DH41=2,LEFT(TRIM(AN41),1)&lt;&gt;"I")),1,IF(OR(AND(DH41=0,AN41="N"),AND(DH41=0,AN41="B"),AND(DH41=0,LEFT(TRIM(AN41),1)="I")),1,0))),"")</f>
        <v/>
      </c>
      <c r="EK41" s="23" t="str">
        <f t="shared" si="47"/>
        <v/>
      </c>
      <c r="EL41" s="24" t="str">
        <f t="shared" si="48"/>
        <v/>
      </c>
    </row>
    <row r="42" spans="1:142" s="25" customFormat="1">
      <c r="A42" s="15" t="str">
        <f t="shared" si="14"/>
        <v/>
      </c>
      <c r="B42" s="1" t="str">
        <f>+IF(LEN(I42)&gt;5,'CODIGO PAGO'!$B$28,"")</f>
        <v/>
      </c>
      <c r="C42" s="1" t="str">
        <f>+IF(LEN($I42)&gt;5,BD!D42,"")</f>
        <v/>
      </c>
      <c r="D42" s="168" t="str">
        <f>+IF(LEN($I42)&gt;5,BD!A42,"")</f>
        <v/>
      </c>
      <c r="E42" s="1" t="str">
        <f>+IF(LEN($I42)&gt;5,BD!B42,"")</f>
        <v/>
      </c>
      <c r="F42" s="1" t="str">
        <f>+IF(LEN($I42)&gt;5,BD!C42,"")</f>
        <v/>
      </c>
      <c r="G42" s="141"/>
      <c r="H42" s="141"/>
      <c r="I42" s="1" t="str">
        <f>+IF(LEN(BD!G42)&gt;5,BD!G42,"")</f>
        <v/>
      </c>
      <c r="J42" s="167" t="str">
        <f>+IF(LEN($I42)&gt;5,BD!E42,"")</f>
        <v/>
      </c>
      <c r="K42" s="6" t="str">
        <f t="shared" si="15"/>
        <v/>
      </c>
      <c r="L42" s="87" t="str">
        <f>+IF(LEN($I42)&gt;5,BD!H42,"")</f>
        <v/>
      </c>
      <c r="M42" s="40" t="str">
        <f t="shared" si="16"/>
        <v/>
      </c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4" t="str">
        <f t="shared" si="17"/>
        <v/>
      </c>
      <c r="AQ42" s="5" t="str">
        <f t="shared" si="18"/>
        <v/>
      </c>
      <c r="AR42" s="91" t="str">
        <f t="shared" si="19"/>
        <v/>
      </c>
      <c r="AS42" s="5" t="str">
        <f t="shared" si="20"/>
        <v/>
      </c>
      <c r="AT42" s="91" t="str">
        <f t="shared" si="21"/>
        <v/>
      </c>
      <c r="AU42" s="4" t="str">
        <f t="shared" si="22"/>
        <v/>
      </c>
      <c r="AV42" s="4" t="str">
        <f t="shared" si="23"/>
        <v/>
      </c>
      <c r="AW42" s="4" t="str">
        <f t="shared" si="24"/>
        <v/>
      </c>
      <c r="AX42" s="4" t="str">
        <f t="shared" si="25"/>
        <v/>
      </c>
      <c r="AY42" s="88" t="str">
        <f t="shared" si="26"/>
        <v/>
      </c>
      <c r="AZ42" s="17" t="str">
        <f t="shared" si="27"/>
        <v/>
      </c>
      <c r="BA42" s="18" t="str">
        <f t="shared" si="28"/>
        <v/>
      </c>
      <c r="BB42" s="19" t="str">
        <f>+IF(LEN(I42)&gt;5,IF(INT(RIGHT(B42,1))=9,0.5*L42*AY42,INT(MID(B42,5,LEN(B42)-4))*L42)+IFERROR(VLOOKUP(I42,AJUSTES!$A$1:$I$50,9,0),0),"")</f>
        <v/>
      </c>
      <c r="BC42" s="12"/>
      <c r="BD42" s="19" t="str">
        <f t="shared" si="29"/>
        <v/>
      </c>
      <c r="BE42" s="18" t="str">
        <f t="shared" si="30"/>
        <v/>
      </c>
      <c r="BF42" s="139" t="str">
        <f t="shared" si="31"/>
        <v/>
      </c>
      <c r="BG42" s="114"/>
      <c r="BH42" s="18" t="str">
        <f t="shared" si="32"/>
        <v/>
      </c>
      <c r="BI42" s="13"/>
      <c r="BJ42" s="12"/>
      <c r="BK42" s="12"/>
      <c r="BL42" s="145"/>
      <c r="BM42" s="12"/>
      <c r="BN42" s="12"/>
      <c r="BO42" s="12"/>
      <c r="BP42" s="12"/>
      <c r="BQ42" s="12"/>
      <c r="BR42" s="12"/>
      <c r="BS42" s="146"/>
      <c r="BT42" s="14"/>
      <c r="BU42" s="12"/>
      <c r="BV42" s="12"/>
      <c r="BW42" s="12"/>
      <c r="BX42" s="12"/>
      <c r="BY42" s="12"/>
      <c r="BZ42" s="144"/>
      <c r="CA42" s="107" t="str">
        <f>+IF(LEN($I42)&gt;5,IF(BD!F42="N/A","",BD!F42),"")</f>
        <v/>
      </c>
      <c r="CB42" s="21"/>
      <c r="CC42" s="147"/>
      <c r="CD42" s="148"/>
      <c r="CE42" s="8" t="str">
        <f>+IF(LEN(I42)&gt;5,BD!M42,"")</f>
        <v/>
      </c>
      <c r="CF42" s="16" t="str">
        <f>+IF(LEN(I42)&gt;5,BD!N42,"")</f>
        <v/>
      </c>
      <c r="CG42" s="3" t="str">
        <f t="shared" si="33"/>
        <v/>
      </c>
      <c r="CH42" s="23" t="str">
        <f>+IF(AND(LEN($I42)&gt;5),IF(AND($J42&gt;N$1,$J42&lt;=$AO$1),1,IF((COUNTIFS(INCAPACIDADES!$C$1:$C$51,$I42,INCAPACIDADES!K$1:K$51,N$1))&gt;0,2,IF(VLOOKUP($C42,BD!$D$1:$F$501,3,0)&gt;N$1,0,3))),"")</f>
        <v/>
      </c>
      <c r="CI42" s="23" t="str">
        <f>+IF(AND(LEN($I42)&gt;5),IF(AND($J42&gt;O$1,$J42&lt;=$AO$1),1,IF((COUNTIFS(INCAPACIDADES!$C$1:$C$51,$I42,INCAPACIDADES!L$1:L$51,O$1))&gt;0,2,IF(VLOOKUP($C42,BD!$D$1:$F$501,3,0)&gt;O$1,0,3))),"")</f>
        <v/>
      </c>
      <c r="CJ42" s="23" t="str">
        <f>+IF(AND(LEN($I42)&gt;5),IF(AND($J42&gt;P$1,$J42&lt;=$AO$1),1,IF((COUNTIFS(INCAPACIDADES!$C$1:$C$51,$I42,INCAPACIDADES!M$1:M$51,P$1))&gt;0,2,IF(VLOOKUP($C42,BD!$D$1:$F$501,3,0)&gt;P$1,0,3))),"")</f>
        <v/>
      </c>
      <c r="CK42" s="23" t="str">
        <f>+IF(AND(LEN($I42)&gt;5),IF(AND($J42&gt;Q$1,$J42&lt;=$AO$1),1,IF((COUNTIFS(INCAPACIDADES!$C$1:$C$51,$I42,INCAPACIDADES!N$1:N$51,Q$1))&gt;0,2,IF(VLOOKUP($C42,BD!$D$1:$F$501,3,0)&gt;Q$1,0,3))),"")</f>
        <v/>
      </c>
      <c r="CL42" s="23" t="str">
        <f>+IF(AND(LEN($I42)&gt;5),IF(AND($J42&gt;R$1,$J42&lt;=$AO$1),1,IF((COUNTIFS(INCAPACIDADES!$C$1:$C$51,$I42,INCAPACIDADES!O$1:O$51,R$1))&gt;0,2,IF(VLOOKUP($C42,BD!$D$1:$F$501,3,0)&gt;R$1,0,3))),"")</f>
        <v/>
      </c>
      <c r="CM42" s="23" t="str">
        <f>+IF(AND(LEN($I42)&gt;5),IF(AND($J42&gt;S$1,$J42&lt;=$AO$1),1,IF((COUNTIFS(INCAPACIDADES!$C$1:$C$51,$I42,INCAPACIDADES!P$1:P$51,S$1))&gt;0,2,IF(VLOOKUP($C42,BD!$D$1:$F$501,3,0)&gt;S$1,0,3))),"")</f>
        <v/>
      </c>
      <c r="CN42" s="23" t="str">
        <f>+IF(AND(LEN($I42)&gt;5),IF(AND($J42&gt;T$1,$J42&lt;=$AO$1),1,IF((COUNTIFS(INCAPACIDADES!$C$1:$C$51,$I42,INCAPACIDADES!Q$1:Q$51,T$1))&gt;0,2,IF(VLOOKUP($C42,BD!$D$1:$F$501,3,0)&gt;T$1,0,3))),"")</f>
        <v/>
      </c>
      <c r="CO42" s="23" t="str">
        <f>+IF(AND(LEN($I42)&gt;5),IF(AND($J42&gt;U$1,$J42&lt;=$AO$1),1,IF((COUNTIFS(INCAPACIDADES!$C$1:$C$51,$I42,INCAPACIDADES!R$1:R$51,U$1))&gt;0,2,IF(VLOOKUP($C42,BD!$D$1:$F$501,3,0)&gt;U$1,0,3))),"")</f>
        <v/>
      </c>
      <c r="CP42" s="23" t="str">
        <f>+IF(AND(LEN($I42)&gt;5),IF(AND($J42&gt;V$1,$J42&lt;=$AO$1),1,IF((COUNTIFS(INCAPACIDADES!$C$1:$C$51,$I42,INCAPACIDADES!S$1:S$51,V$1))&gt;0,2,IF(VLOOKUP($C42,BD!$D$1:$F$501,3,0)&gt;V$1,0,3))),"")</f>
        <v/>
      </c>
      <c r="CQ42" s="23" t="str">
        <f>+IF(AND(LEN($I42)&gt;5),IF(AND($J42&gt;W$1,$J42&lt;=$AO$1),1,IF((COUNTIFS(INCAPACIDADES!$C$1:$C$51,$I42,INCAPACIDADES!T$1:T$51,W$1))&gt;0,2,IF(VLOOKUP($C42,BD!$D$1:$F$501,3,0)&gt;W$1,0,3))),"")</f>
        <v/>
      </c>
      <c r="CR42" s="23" t="str">
        <f>+IF(AND(LEN($I42)&gt;5),IF(AND($J42&gt;X$1,$J42&lt;=$AO$1),1,IF((COUNTIFS(INCAPACIDADES!$C$1:$C$51,$I42,INCAPACIDADES!U$1:U$51,X$1))&gt;0,2,IF(VLOOKUP($C42,BD!$D$1:$F$501,3,0)&gt;X$1,0,3))),"")</f>
        <v/>
      </c>
      <c r="CS42" s="23" t="str">
        <f>+IF(AND(LEN($I42)&gt;5),IF(AND($J42&gt;Y$1,$J42&lt;=$AO$1),1,IF((COUNTIFS(INCAPACIDADES!$C$1:$C$51,$I42,INCAPACIDADES!V$1:V$51,Y$1))&gt;0,2,IF(VLOOKUP($C42,BD!$D$1:$F$501,3,0)&gt;Y$1,0,3))),"")</f>
        <v/>
      </c>
      <c r="CT42" s="23" t="str">
        <f>+IF(AND(LEN($I42)&gt;5),IF(AND($J42&gt;Z$1,$J42&lt;=$AO$1),1,IF((COUNTIFS(INCAPACIDADES!$C$1:$C$51,$I42,INCAPACIDADES!W$1:W$51,Z$1))&gt;0,2,IF(VLOOKUP($C42,BD!$D$1:$F$501,3,0)&gt;Z$1,0,3))),"")</f>
        <v/>
      </c>
      <c r="CU42" s="23" t="str">
        <f>+IF(AND(LEN($I42)&gt;5),IF(AND($J42&gt;AA$1,$J42&lt;=$AO$1),1,IF((COUNTIFS(INCAPACIDADES!$C$1:$C$51,$I42,INCAPACIDADES!X$1:X$51,AA$1))&gt;0,2,IF(VLOOKUP($C42,BD!$D$1:$F$501,3,0)&gt;AA$1,0,3))),"")</f>
        <v/>
      </c>
      <c r="CV42" s="23" t="str">
        <f>+IF(AND(LEN($I42)&gt;5),IF(AND($J42&gt;AB$1,$J42&lt;=$AO$1),1,IF((COUNTIFS(INCAPACIDADES!$C$1:$C$51,$I42,INCAPACIDADES!Y$1:Y$51,AB$1))&gt;0,2,IF(VLOOKUP($C42,BD!$D$1:$F$501,3,0)&gt;AB$1,0,3))),"")</f>
        <v/>
      </c>
      <c r="CW42" s="23" t="str">
        <f>+IF(AND(LEN($I42)&gt;5),IF(AND($J42&gt;AC$1,$J42&lt;=$AO$1),1,IF((COUNTIFS(INCAPACIDADES!$C$1:$C$51,$I42,INCAPACIDADES!Z$1:Z$51,AC$1))&gt;0,2,IF(VLOOKUP($C42,BD!$D$1:$F$501,3,0)&gt;AC$1,0,3))),"")</f>
        <v/>
      </c>
      <c r="CX42" s="23" t="str">
        <f>+IF(AND(LEN($I42)&gt;5),IF(AND($J42&gt;AD$1,$J42&lt;=$AO$1),1,IF((COUNTIFS(INCAPACIDADES!$C$1:$C$51,$I42,INCAPACIDADES!AA$1:AA$51,AD$1))&gt;0,2,IF(VLOOKUP($C42,BD!$D$1:$F$501,3,0)&gt;AD$1,0,3))),"")</f>
        <v/>
      </c>
      <c r="CY42" s="23" t="str">
        <f>+IF(AND(LEN($I42)&gt;5),IF(AND($J42&gt;AE$1,$J42&lt;=$AO$1),1,IF((COUNTIFS(INCAPACIDADES!$C$1:$C$51,$I42,INCAPACIDADES!AB$1:AB$51,AE$1))&gt;0,2,IF(VLOOKUP($C42,BD!$D$1:$F$501,3,0)&gt;AE$1,0,3))),"")</f>
        <v/>
      </c>
      <c r="CZ42" s="23" t="str">
        <f>+IF(AND(LEN($I42)&gt;5),IF(AND($J42&gt;AF$1,$J42&lt;=$AO$1),1,IF((COUNTIFS(INCAPACIDADES!$C$1:$C$51,$I42,INCAPACIDADES!AC$1:AC$51,AF$1))&gt;0,2,IF(VLOOKUP($C42,BD!$D$1:$F$501,3,0)&gt;AF$1,0,3))),"")</f>
        <v/>
      </c>
      <c r="DA42" s="23" t="str">
        <f>+IF(AND(LEN($I42)&gt;5),IF(AND($J42&gt;AG$1,$J42&lt;=$AO$1),1,IF((COUNTIFS(INCAPACIDADES!$C$1:$C$51,$I42,INCAPACIDADES!AD$1:AD$51,AG$1))&gt;0,2,IF(VLOOKUP($C42,BD!$D$1:$F$501,3,0)&gt;AG$1,0,3))),"")</f>
        <v/>
      </c>
      <c r="DB42" s="23" t="str">
        <f>+IF(AND(LEN($I42)&gt;5),IF(AND($J42&gt;AH$1,$J42&lt;=$AO$1),1,IF((COUNTIFS(INCAPACIDADES!$C$1:$C$51,$I42,INCAPACIDADES!AE$1:AE$51,AH$1))&gt;0,2,IF(VLOOKUP($C42,BD!$D$1:$F$501,3,0)&gt;AH$1,0,3))),"")</f>
        <v/>
      </c>
      <c r="DC42" s="23" t="str">
        <f>+IF(AND(LEN($I42)&gt;5),IF(AND($J42&gt;AI$1,$J42&lt;=$AO$1),1,IF((COUNTIFS(INCAPACIDADES!$C$1:$C$51,$I42,INCAPACIDADES!AF$1:AF$51,AI$1))&gt;0,2,IF(VLOOKUP($C42,BD!$D$1:$F$501,3,0)&gt;AI$1,0,3))),"")</f>
        <v/>
      </c>
      <c r="DD42" s="23" t="str">
        <f>+IF(AND(LEN($I42)&gt;5),IF(AND($J42&gt;AJ$1,$J42&lt;=$AO$1),1,IF((COUNTIFS(INCAPACIDADES!$C$1:$C$51,$I42,INCAPACIDADES!AG$1:AG$51,AJ$1))&gt;0,2,IF(VLOOKUP($C42,BD!$D$1:$F$501,3,0)&gt;AJ$1,0,3))),"")</f>
        <v/>
      </c>
      <c r="DE42" s="23" t="str">
        <f>+IF(AND(LEN($I42)&gt;5),IF(AND($J42&gt;AK$1,$J42&lt;=$AO$1),1,IF((COUNTIFS(INCAPACIDADES!$C$1:$C$51,$I42,INCAPACIDADES!AH$1:AH$51,AK$1))&gt;0,2,IF(VLOOKUP($C42,BD!$D$1:$F$501,3,0)&gt;AK$1,0,3))),"")</f>
        <v/>
      </c>
      <c r="DF42" s="23" t="str">
        <f>+IF(AND(LEN($I42)&gt;5),IF(AND($J42&gt;AL$1,$J42&lt;=$AO$1),1,IF((COUNTIFS(INCAPACIDADES!$C$1:$C$51,$I42,INCAPACIDADES!AI$1:AI$51,AL$1))&gt;0,2,IF(VLOOKUP($C42,BD!$D$1:$F$501,3,0)&gt;AL$1,0,3))),"")</f>
        <v/>
      </c>
      <c r="DG42" s="23" t="str">
        <f>+IF(AND(LEN($I42)&gt;5),IF(AND($J42&gt;AM$1,$J42&lt;=$AO$1),1,IF((COUNTIFS(INCAPACIDADES!$C$1:$C$51,$I42,INCAPACIDADES!AJ$1:AJ$51,AM$1))&gt;0,2,IF(VLOOKUP($C42,BD!$D$1:$F$501,3,0)&gt;AM$1,0,3))),"")</f>
        <v/>
      </c>
      <c r="DH42" s="23" t="str">
        <f>+IF(AND(LEN($I42)&gt;5),IF(AND($J42&gt;AN$1,$J42&lt;=$AO$1),1,IF((COUNTIFS(INCAPACIDADES!$C$1:$C$51,$I42,INCAPACIDADES!AK$1:AK$51,AN$1))&gt;0,2,IF(VLOOKUP($C42,BD!$D$1:$F$501,3,0)&gt;AN$1,0,3))),"")</f>
        <v/>
      </c>
      <c r="DI42" s="23" t="str">
        <f>+IF(AND(LEN($I42)&gt;5),IF(AND($J42&gt;AO$1,$J42&lt;=$AO$1),1,IF((COUNTIFS(INCAPACIDADES!$C$1:$C$51,$I42,INCAPACIDADES!AL$1:AL$51,AO$1))&gt;0,2,IF(VLOOKUP($C42,BD!$D$1:$F$501,3,0)&gt;AO$1,0,3))),"")</f>
        <v/>
      </c>
      <c r="DJ42" s="23" t="str">
        <f>+IF(LEN($I42)&gt;5,IF(ISERROR(VLOOKUP(N42,'CODIGO PAGO'!$B$2:$B$20,1,0)),1,IF(OR(AND(CH42=1,N42&lt;&gt;"N"),AND(CH42=3,N42&lt;&gt;"B"),AND(CH42=2,LEFT(TRIM(N42),1)&lt;&gt;"I")),1,IF(OR(AND(CH42=0,N42="N"),AND(CH42=0,N42="B"),AND(CH42=0,LEFT(TRIM(N42),1)="I")),1,0))),"")</f>
        <v/>
      </c>
      <c r="DK42" s="23" t="str">
        <f t="shared" si="34"/>
        <v/>
      </c>
      <c r="DL42" s="23" t="str">
        <f>+IF(LEN($I42)&gt;5,IF(ISERROR(VLOOKUP(P42,'CODIGO PAGO'!$B$2:$B$20,1,0)),1,IF(OR(AND(CJ42=1,P42&lt;&gt;"N"),AND(CJ42=3,P42&lt;&gt;"B"),AND(CJ42=2,LEFT(TRIM(P42),1)&lt;&gt;"I")),1,IF(OR(AND(CJ42=0,P42="N"),AND(CJ42=0,P42="B"),AND(CJ42=0,LEFT(TRIM(P42),1)="I")),1,0))),"")</f>
        <v/>
      </c>
      <c r="DM42" s="23" t="str">
        <f t="shared" si="35"/>
        <v/>
      </c>
      <c r="DN42" s="23" t="str">
        <f>+IF(LEN($I42)&gt;5,IF(ISERROR(VLOOKUP(R42,'CODIGO PAGO'!$B$2:$B$20,1,0)),1,IF(OR(AND(CL42=1,R42&lt;&gt;"N"),AND(CL42=3,R42&lt;&gt;"B"),AND(CL42=2,LEFT(TRIM(R42),1)&lt;&gt;"I")),1,IF(OR(AND(CL42=0,R42="N"),AND(CL42=0,R42="B"),AND(CL42=0,LEFT(TRIM(R42),1)="I")),1,0))),"")</f>
        <v/>
      </c>
      <c r="DO42" s="23" t="str">
        <f t="shared" si="36"/>
        <v/>
      </c>
      <c r="DP42" s="23" t="str">
        <f>+IF(LEN($I42)&gt;5,IF(ISERROR(VLOOKUP(T42,'CODIGO PAGO'!$B$2:$B$20,1,0)),1,IF(OR(AND(CN42=1,T42&lt;&gt;"N"),AND(CN42=3,T42&lt;&gt;"B"),AND(CN42=2,LEFT(TRIM(T42),1)&lt;&gt;"I")),1,IF(OR(AND(CN42=0,T42="N"),AND(CN42=0,T42="B"),AND(CN42=0,LEFT(TRIM(T42),1)="I")),1,0))),"")</f>
        <v/>
      </c>
      <c r="DQ42" s="23" t="str">
        <f t="shared" si="37"/>
        <v/>
      </c>
      <c r="DR42" s="23" t="str">
        <f>+IF(LEN($I42)&gt;5,IF(ISERROR(VLOOKUP(V42,'CODIGO PAGO'!$B$2:$B$20,1,0)),1,IF(OR(AND(CP42=1,V42&lt;&gt;"N"),AND(CP42=3,V42&lt;&gt;"B"),AND(CP42=2,LEFT(TRIM(V42),1)&lt;&gt;"I")),1,IF(OR(AND(CP42=0,V42="N"),AND(CP42=0,V42="B"),AND(CP42=0,LEFT(TRIM(V42),1)="I")),1,0))),"")</f>
        <v/>
      </c>
      <c r="DS42" s="23" t="str">
        <f t="shared" si="38"/>
        <v/>
      </c>
      <c r="DT42" s="23" t="str">
        <f>+IF(LEN($I42)&gt;5,IF(ISERROR(VLOOKUP(X42,'CODIGO PAGO'!$B$2:$B$20,1,0)),1,IF(OR(AND(CR42=1,X42&lt;&gt;"N"),AND(CR42=3,X42&lt;&gt;"B"),AND(CR42=2,LEFT(TRIM(X42),1)&lt;&gt;"I")),1,IF(OR(AND(CR42=0,X42="N"),AND(CR42=0,X42="B"),AND(CR42=0,LEFT(TRIM(X42),1)="I")),1,0))),"")</f>
        <v/>
      </c>
      <c r="DU42" s="23" t="str">
        <f t="shared" si="39"/>
        <v/>
      </c>
      <c r="DV42" s="23" t="str">
        <f>+IF(LEN($I42)&gt;5,IF(ISERROR(VLOOKUP(Z42,'CODIGO PAGO'!$B$2:$B$20,1,0)),1,IF(OR(AND(CT42=1,Z42&lt;&gt;"N"),AND(CT42=3,Z42&lt;&gt;"B"),AND(CT42=2,LEFT(TRIM(Z42),1)&lt;&gt;"I")),1,IF(OR(AND(CT42=0,Z42="N"),AND(CT42=0,Z42="B"),AND(CT42=0,LEFT(TRIM(Z42),1)="I")),1,0))),"")</f>
        <v/>
      </c>
      <c r="DW42" s="23" t="str">
        <f t="shared" si="40"/>
        <v/>
      </c>
      <c r="DX42" s="23" t="str">
        <f>+IF(LEN($I42)&gt;5,IF(ISERROR(VLOOKUP(AB42,'CODIGO PAGO'!$B$2:$B$20,1,0)),1,IF(OR(AND(CV42=1,AB42&lt;&gt;"N"),AND(CV42=3,AB42&lt;&gt;"B"),AND(CV42=2,LEFT(TRIM(AB42),1)&lt;&gt;"I")),1,IF(OR(AND(CV42=0,AB42="N"),AND(CV42=0,AB42="B"),AND(CV42=0,LEFT(TRIM(AB42),1)="I")),1,0))),"")</f>
        <v/>
      </c>
      <c r="DY42" s="23" t="str">
        <f t="shared" si="41"/>
        <v/>
      </c>
      <c r="DZ42" s="23" t="str">
        <f>+IF(LEN($I42)&gt;5,IF(ISERROR(VLOOKUP(AD42,'CODIGO PAGO'!$B$2:$B$20,1,0)),1,IF(OR(AND(CX42=1,AD42&lt;&gt;"N"),AND(CX42=3,AD42&lt;&gt;"B"),AND(CX42=2,LEFT(TRIM(AD42),1)&lt;&gt;"I")),1,IF(OR(AND(CX42=0,AD42="N"),AND(CX42=0,AD42="B"),AND(CX42=0,LEFT(TRIM(AD42),1)="I")),1,0))),"")</f>
        <v/>
      </c>
      <c r="EA42" s="23" t="str">
        <f t="shared" si="42"/>
        <v/>
      </c>
      <c r="EB42" s="23" t="str">
        <f>+IF(LEN($I42)&gt;5,IF(ISERROR(VLOOKUP(AF42,'CODIGO PAGO'!$B$2:$B$20,1,0)),1,IF(OR(AND(CZ42=1,AF42&lt;&gt;"N"),AND(CZ42=3,AF42&lt;&gt;"B"),AND(CZ42=2,LEFT(TRIM(AF42),1)&lt;&gt;"I")),1,IF(OR(AND(CZ42=0,AF42="N"),AND(CZ42=0,AF42="B"),AND(CZ42=0,LEFT(TRIM(AF42),1)="I")),1,0))),"")</f>
        <v/>
      </c>
      <c r="EC42" s="23" t="str">
        <f t="shared" si="43"/>
        <v/>
      </c>
      <c r="ED42" s="23" t="str">
        <f>+IF(LEN($I42)&gt;5,IF(ISERROR(VLOOKUP(AH42,'CODIGO PAGO'!$B$2:$B$20,1,0)),1,IF(OR(AND(DB42=1,AH42&lt;&gt;"N"),AND(DB42=3,AH42&lt;&gt;"B"),AND(DB42=2,LEFT(TRIM(AH42),1)&lt;&gt;"I")),1,IF(OR(AND(DB42=0,AH42="N"),AND(DB42=0,AH42="B"),AND(DB42=0,LEFT(TRIM(AH42),1)="I")),1,0))),"")</f>
        <v/>
      </c>
      <c r="EE42" s="23" t="str">
        <f t="shared" si="44"/>
        <v/>
      </c>
      <c r="EF42" s="23" t="str">
        <f>+IF(LEN($I42)&gt;5,IF(ISERROR(VLOOKUP(AJ42,'CODIGO PAGO'!$B$2:$B$20,1,0)),1,IF(OR(AND(DD42=1,AJ42&lt;&gt;"N"),AND(DD42=3,AJ42&lt;&gt;"B"),AND(DD42=2,LEFT(TRIM(AJ42),1)&lt;&gt;"I")),1,IF(OR(AND(DD42=0,AJ42="N"),AND(DD42=0,AJ42="B"),AND(DD42=0,LEFT(TRIM(AJ42),1)="I")),1,0))),"")</f>
        <v/>
      </c>
      <c r="EG42" s="23" t="str">
        <f t="shared" si="45"/>
        <v/>
      </c>
      <c r="EH42" s="23" t="str">
        <f>+IF(LEN($I42)&gt;5,IF(ISERROR(VLOOKUP(AL42,'CODIGO PAGO'!$B$2:$B$20,1,0)),1,IF(OR(AND(DF42=1,AL42&lt;&gt;"N"),AND(DF42=3,AL42&lt;&gt;"B"),AND(DF42=2,LEFT(TRIM(AL42),1)&lt;&gt;"I")),1,IF(OR(AND(DF42=0,AL42="N"),AND(DF42=0,AL42="B"),AND(DF42=0,LEFT(TRIM(AL42),1)="I")),1,0))),"")</f>
        <v/>
      </c>
      <c r="EI42" s="23" t="str">
        <f t="shared" si="46"/>
        <v/>
      </c>
      <c r="EJ42" s="23" t="str">
        <f>+IF(LEN($I42)&gt;5,IF(ISERROR(VLOOKUP(AN42,'CODIGO PAGO'!$B$2:$B$20,1,0)),1,IF(OR(AND(DH42=1,AN42&lt;&gt;"N"),AND(DH42=3,AN42&lt;&gt;"B"),AND(DH42=2,LEFT(TRIM(AN42),1)&lt;&gt;"I")),1,IF(OR(AND(DH42=0,AN42="N"),AND(DH42=0,AN42="B"),AND(DH42=0,LEFT(TRIM(AN42),1)="I")),1,0))),"")</f>
        <v/>
      </c>
      <c r="EK42" s="23" t="str">
        <f t="shared" si="47"/>
        <v/>
      </c>
      <c r="EL42" s="24" t="str">
        <f t="shared" si="48"/>
        <v/>
      </c>
    </row>
    <row r="43" spans="1:142" s="25" customFormat="1">
      <c r="A43" s="15" t="str">
        <f t="shared" si="14"/>
        <v/>
      </c>
      <c r="B43" s="1" t="str">
        <f>+IF(LEN(I43)&gt;5,'CODIGO PAGO'!$B$28,"")</f>
        <v/>
      </c>
      <c r="C43" s="1" t="str">
        <f>+IF(LEN($I43)&gt;5,BD!D43,"")</f>
        <v/>
      </c>
      <c r="D43" s="168" t="str">
        <f>+IF(LEN($I43)&gt;5,BD!A43,"")</f>
        <v/>
      </c>
      <c r="E43" s="1" t="str">
        <f>+IF(LEN($I43)&gt;5,BD!B43,"")</f>
        <v/>
      </c>
      <c r="F43" s="1" t="str">
        <f>+IF(LEN($I43)&gt;5,BD!C43,"")</f>
        <v/>
      </c>
      <c r="G43" s="141"/>
      <c r="H43" s="141"/>
      <c r="I43" s="1" t="str">
        <f>+IF(LEN(BD!G43)&gt;5,BD!G43,"")</f>
        <v/>
      </c>
      <c r="J43" s="167" t="str">
        <f>+IF(LEN($I43)&gt;5,BD!E43,"")</f>
        <v/>
      </c>
      <c r="K43" s="6" t="str">
        <f t="shared" si="15"/>
        <v/>
      </c>
      <c r="L43" s="87" t="str">
        <f>+IF(LEN($I43)&gt;5,BD!H43,"")</f>
        <v/>
      </c>
      <c r="M43" s="40" t="str">
        <f t="shared" si="16"/>
        <v/>
      </c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4" t="str">
        <f t="shared" si="17"/>
        <v/>
      </c>
      <c r="AQ43" s="5" t="str">
        <f t="shared" si="18"/>
        <v/>
      </c>
      <c r="AR43" s="91" t="str">
        <f t="shared" si="19"/>
        <v/>
      </c>
      <c r="AS43" s="5" t="str">
        <f t="shared" si="20"/>
        <v/>
      </c>
      <c r="AT43" s="91" t="str">
        <f t="shared" si="21"/>
        <v/>
      </c>
      <c r="AU43" s="4" t="str">
        <f t="shared" si="22"/>
        <v/>
      </c>
      <c r="AV43" s="4" t="str">
        <f t="shared" si="23"/>
        <v/>
      </c>
      <c r="AW43" s="4" t="str">
        <f t="shared" si="24"/>
        <v/>
      </c>
      <c r="AX43" s="4" t="str">
        <f t="shared" si="25"/>
        <v/>
      </c>
      <c r="AY43" s="88" t="str">
        <f t="shared" si="26"/>
        <v/>
      </c>
      <c r="AZ43" s="17" t="str">
        <f t="shared" si="27"/>
        <v/>
      </c>
      <c r="BA43" s="18" t="str">
        <f t="shared" si="28"/>
        <v/>
      </c>
      <c r="BB43" s="19" t="str">
        <f>+IF(LEN(I43)&gt;5,IF(INT(RIGHT(B43,1))=9,0.5*L43*AY43,INT(MID(B43,5,LEN(B43)-4))*L43)+IFERROR(VLOOKUP(I43,AJUSTES!$A$1:$I$50,9,0),0),"")</f>
        <v/>
      </c>
      <c r="BC43" s="12"/>
      <c r="BD43" s="19" t="str">
        <f t="shared" si="29"/>
        <v/>
      </c>
      <c r="BE43" s="18" t="str">
        <f t="shared" si="30"/>
        <v/>
      </c>
      <c r="BF43" s="139" t="str">
        <f t="shared" si="31"/>
        <v/>
      </c>
      <c r="BG43" s="114"/>
      <c r="BH43" s="18" t="str">
        <f t="shared" si="32"/>
        <v/>
      </c>
      <c r="BI43" s="13"/>
      <c r="BJ43" s="12"/>
      <c r="BK43" s="12"/>
      <c r="BL43" s="145"/>
      <c r="BM43" s="12"/>
      <c r="BN43" s="12"/>
      <c r="BO43" s="12"/>
      <c r="BP43" s="12"/>
      <c r="BQ43" s="12"/>
      <c r="BR43" s="12"/>
      <c r="BS43" s="146"/>
      <c r="BT43" s="14"/>
      <c r="BU43" s="12"/>
      <c r="BV43" s="12"/>
      <c r="BW43" s="12"/>
      <c r="BX43" s="12"/>
      <c r="BY43" s="12"/>
      <c r="BZ43" s="144"/>
      <c r="CA43" s="107" t="str">
        <f>+IF(LEN($I43)&gt;5,IF(BD!F43="N/A","",BD!F43),"")</f>
        <v/>
      </c>
      <c r="CB43" s="21"/>
      <c r="CC43" s="147"/>
      <c r="CD43" s="148"/>
      <c r="CE43" s="8" t="str">
        <f>+IF(LEN(I43)&gt;5,BD!M43,"")</f>
        <v/>
      </c>
      <c r="CF43" s="16" t="str">
        <f>+IF(LEN(I43)&gt;5,BD!N43,"")</f>
        <v/>
      </c>
      <c r="CG43" s="3" t="str">
        <f t="shared" si="33"/>
        <v/>
      </c>
      <c r="CH43" s="23" t="str">
        <f>+IF(AND(LEN($I43)&gt;5),IF(AND($J43&gt;N$1,$J43&lt;=$AO$1),1,IF((COUNTIFS(INCAPACIDADES!$C$1:$C$51,$I43,INCAPACIDADES!K$1:K$51,N$1))&gt;0,2,IF(VLOOKUP($C43,BD!$D$1:$F$501,3,0)&gt;N$1,0,3))),"")</f>
        <v/>
      </c>
      <c r="CI43" s="23" t="str">
        <f>+IF(AND(LEN($I43)&gt;5),IF(AND($J43&gt;O$1,$J43&lt;=$AO$1),1,IF((COUNTIFS(INCAPACIDADES!$C$1:$C$51,$I43,INCAPACIDADES!L$1:L$51,O$1))&gt;0,2,IF(VLOOKUP($C43,BD!$D$1:$F$501,3,0)&gt;O$1,0,3))),"")</f>
        <v/>
      </c>
      <c r="CJ43" s="23" t="str">
        <f>+IF(AND(LEN($I43)&gt;5),IF(AND($J43&gt;P$1,$J43&lt;=$AO$1),1,IF((COUNTIFS(INCAPACIDADES!$C$1:$C$51,$I43,INCAPACIDADES!M$1:M$51,P$1))&gt;0,2,IF(VLOOKUP($C43,BD!$D$1:$F$501,3,0)&gt;P$1,0,3))),"")</f>
        <v/>
      </c>
      <c r="CK43" s="23" t="str">
        <f>+IF(AND(LEN($I43)&gt;5),IF(AND($J43&gt;Q$1,$J43&lt;=$AO$1),1,IF((COUNTIFS(INCAPACIDADES!$C$1:$C$51,$I43,INCAPACIDADES!N$1:N$51,Q$1))&gt;0,2,IF(VLOOKUP($C43,BD!$D$1:$F$501,3,0)&gt;Q$1,0,3))),"")</f>
        <v/>
      </c>
      <c r="CL43" s="23" t="str">
        <f>+IF(AND(LEN($I43)&gt;5),IF(AND($J43&gt;R$1,$J43&lt;=$AO$1),1,IF((COUNTIFS(INCAPACIDADES!$C$1:$C$51,$I43,INCAPACIDADES!O$1:O$51,R$1))&gt;0,2,IF(VLOOKUP($C43,BD!$D$1:$F$501,3,0)&gt;R$1,0,3))),"")</f>
        <v/>
      </c>
      <c r="CM43" s="23" t="str">
        <f>+IF(AND(LEN($I43)&gt;5),IF(AND($J43&gt;S$1,$J43&lt;=$AO$1),1,IF((COUNTIFS(INCAPACIDADES!$C$1:$C$51,$I43,INCAPACIDADES!P$1:P$51,S$1))&gt;0,2,IF(VLOOKUP($C43,BD!$D$1:$F$501,3,0)&gt;S$1,0,3))),"")</f>
        <v/>
      </c>
      <c r="CN43" s="23" t="str">
        <f>+IF(AND(LEN($I43)&gt;5),IF(AND($J43&gt;T$1,$J43&lt;=$AO$1),1,IF((COUNTIFS(INCAPACIDADES!$C$1:$C$51,$I43,INCAPACIDADES!Q$1:Q$51,T$1))&gt;0,2,IF(VLOOKUP($C43,BD!$D$1:$F$501,3,0)&gt;T$1,0,3))),"")</f>
        <v/>
      </c>
      <c r="CO43" s="23" t="str">
        <f>+IF(AND(LEN($I43)&gt;5),IF(AND($J43&gt;U$1,$J43&lt;=$AO$1),1,IF((COUNTIFS(INCAPACIDADES!$C$1:$C$51,$I43,INCAPACIDADES!R$1:R$51,U$1))&gt;0,2,IF(VLOOKUP($C43,BD!$D$1:$F$501,3,0)&gt;U$1,0,3))),"")</f>
        <v/>
      </c>
      <c r="CP43" s="23" t="str">
        <f>+IF(AND(LEN($I43)&gt;5),IF(AND($J43&gt;V$1,$J43&lt;=$AO$1),1,IF((COUNTIFS(INCAPACIDADES!$C$1:$C$51,$I43,INCAPACIDADES!S$1:S$51,V$1))&gt;0,2,IF(VLOOKUP($C43,BD!$D$1:$F$501,3,0)&gt;V$1,0,3))),"")</f>
        <v/>
      </c>
      <c r="CQ43" s="23" t="str">
        <f>+IF(AND(LEN($I43)&gt;5),IF(AND($J43&gt;W$1,$J43&lt;=$AO$1),1,IF((COUNTIFS(INCAPACIDADES!$C$1:$C$51,$I43,INCAPACIDADES!T$1:T$51,W$1))&gt;0,2,IF(VLOOKUP($C43,BD!$D$1:$F$501,3,0)&gt;W$1,0,3))),"")</f>
        <v/>
      </c>
      <c r="CR43" s="23" t="str">
        <f>+IF(AND(LEN($I43)&gt;5),IF(AND($J43&gt;X$1,$J43&lt;=$AO$1),1,IF((COUNTIFS(INCAPACIDADES!$C$1:$C$51,$I43,INCAPACIDADES!U$1:U$51,X$1))&gt;0,2,IF(VLOOKUP($C43,BD!$D$1:$F$501,3,0)&gt;X$1,0,3))),"")</f>
        <v/>
      </c>
      <c r="CS43" s="23" t="str">
        <f>+IF(AND(LEN($I43)&gt;5),IF(AND($J43&gt;Y$1,$J43&lt;=$AO$1),1,IF((COUNTIFS(INCAPACIDADES!$C$1:$C$51,$I43,INCAPACIDADES!V$1:V$51,Y$1))&gt;0,2,IF(VLOOKUP($C43,BD!$D$1:$F$501,3,0)&gt;Y$1,0,3))),"")</f>
        <v/>
      </c>
      <c r="CT43" s="23" t="str">
        <f>+IF(AND(LEN($I43)&gt;5),IF(AND($J43&gt;Z$1,$J43&lt;=$AO$1),1,IF((COUNTIFS(INCAPACIDADES!$C$1:$C$51,$I43,INCAPACIDADES!W$1:W$51,Z$1))&gt;0,2,IF(VLOOKUP($C43,BD!$D$1:$F$501,3,0)&gt;Z$1,0,3))),"")</f>
        <v/>
      </c>
      <c r="CU43" s="23" t="str">
        <f>+IF(AND(LEN($I43)&gt;5),IF(AND($J43&gt;AA$1,$J43&lt;=$AO$1),1,IF((COUNTIFS(INCAPACIDADES!$C$1:$C$51,$I43,INCAPACIDADES!X$1:X$51,AA$1))&gt;0,2,IF(VLOOKUP($C43,BD!$D$1:$F$501,3,0)&gt;AA$1,0,3))),"")</f>
        <v/>
      </c>
      <c r="CV43" s="23" t="str">
        <f>+IF(AND(LEN($I43)&gt;5),IF(AND($J43&gt;AB$1,$J43&lt;=$AO$1),1,IF((COUNTIFS(INCAPACIDADES!$C$1:$C$51,$I43,INCAPACIDADES!Y$1:Y$51,AB$1))&gt;0,2,IF(VLOOKUP($C43,BD!$D$1:$F$501,3,0)&gt;AB$1,0,3))),"")</f>
        <v/>
      </c>
      <c r="CW43" s="23" t="str">
        <f>+IF(AND(LEN($I43)&gt;5),IF(AND($J43&gt;AC$1,$J43&lt;=$AO$1),1,IF((COUNTIFS(INCAPACIDADES!$C$1:$C$51,$I43,INCAPACIDADES!Z$1:Z$51,AC$1))&gt;0,2,IF(VLOOKUP($C43,BD!$D$1:$F$501,3,0)&gt;AC$1,0,3))),"")</f>
        <v/>
      </c>
      <c r="CX43" s="23" t="str">
        <f>+IF(AND(LEN($I43)&gt;5),IF(AND($J43&gt;AD$1,$J43&lt;=$AO$1),1,IF((COUNTIFS(INCAPACIDADES!$C$1:$C$51,$I43,INCAPACIDADES!AA$1:AA$51,AD$1))&gt;0,2,IF(VLOOKUP($C43,BD!$D$1:$F$501,3,0)&gt;AD$1,0,3))),"")</f>
        <v/>
      </c>
      <c r="CY43" s="23" t="str">
        <f>+IF(AND(LEN($I43)&gt;5),IF(AND($J43&gt;AE$1,$J43&lt;=$AO$1),1,IF((COUNTIFS(INCAPACIDADES!$C$1:$C$51,$I43,INCAPACIDADES!AB$1:AB$51,AE$1))&gt;0,2,IF(VLOOKUP($C43,BD!$D$1:$F$501,3,0)&gt;AE$1,0,3))),"")</f>
        <v/>
      </c>
      <c r="CZ43" s="23" t="str">
        <f>+IF(AND(LEN($I43)&gt;5),IF(AND($J43&gt;AF$1,$J43&lt;=$AO$1),1,IF((COUNTIFS(INCAPACIDADES!$C$1:$C$51,$I43,INCAPACIDADES!AC$1:AC$51,AF$1))&gt;0,2,IF(VLOOKUP($C43,BD!$D$1:$F$501,3,0)&gt;AF$1,0,3))),"")</f>
        <v/>
      </c>
      <c r="DA43" s="23" t="str">
        <f>+IF(AND(LEN($I43)&gt;5),IF(AND($J43&gt;AG$1,$J43&lt;=$AO$1),1,IF((COUNTIFS(INCAPACIDADES!$C$1:$C$51,$I43,INCAPACIDADES!AD$1:AD$51,AG$1))&gt;0,2,IF(VLOOKUP($C43,BD!$D$1:$F$501,3,0)&gt;AG$1,0,3))),"")</f>
        <v/>
      </c>
      <c r="DB43" s="23" t="str">
        <f>+IF(AND(LEN($I43)&gt;5),IF(AND($J43&gt;AH$1,$J43&lt;=$AO$1),1,IF((COUNTIFS(INCAPACIDADES!$C$1:$C$51,$I43,INCAPACIDADES!AE$1:AE$51,AH$1))&gt;0,2,IF(VLOOKUP($C43,BD!$D$1:$F$501,3,0)&gt;AH$1,0,3))),"")</f>
        <v/>
      </c>
      <c r="DC43" s="23" t="str">
        <f>+IF(AND(LEN($I43)&gt;5),IF(AND($J43&gt;AI$1,$J43&lt;=$AO$1),1,IF((COUNTIFS(INCAPACIDADES!$C$1:$C$51,$I43,INCAPACIDADES!AF$1:AF$51,AI$1))&gt;0,2,IF(VLOOKUP($C43,BD!$D$1:$F$501,3,0)&gt;AI$1,0,3))),"")</f>
        <v/>
      </c>
      <c r="DD43" s="23" t="str">
        <f>+IF(AND(LEN($I43)&gt;5),IF(AND($J43&gt;AJ$1,$J43&lt;=$AO$1),1,IF((COUNTIFS(INCAPACIDADES!$C$1:$C$51,$I43,INCAPACIDADES!AG$1:AG$51,AJ$1))&gt;0,2,IF(VLOOKUP($C43,BD!$D$1:$F$501,3,0)&gt;AJ$1,0,3))),"")</f>
        <v/>
      </c>
      <c r="DE43" s="23" t="str">
        <f>+IF(AND(LEN($I43)&gt;5),IF(AND($J43&gt;AK$1,$J43&lt;=$AO$1),1,IF((COUNTIFS(INCAPACIDADES!$C$1:$C$51,$I43,INCAPACIDADES!AH$1:AH$51,AK$1))&gt;0,2,IF(VLOOKUP($C43,BD!$D$1:$F$501,3,0)&gt;AK$1,0,3))),"")</f>
        <v/>
      </c>
      <c r="DF43" s="23" t="str">
        <f>+IF(AND(LEN($I43)&gt;5),IF(AND($J43&gt;AL$1,$J43&lt;=$AO$1),1,IF((COUNTIFS(INCAPACIDADES!$C$1:$C$51,$I43,INCAPACIDADES!AI$1:AI$51,AL$1))&gt;0,2,IF(VLOOKUP($C43,BD!$D$1:$F$501,3,0)&gt;AL$1,0,3))),"")</f>
        <v/>
      </c>
      <c r="DG43" s="23" t="str">
        <f>+IF(AND(LEN($I43)&gt;5),IF(AND($J43&gt;AM$1,$J43&lt;=$AO$1),1,IF((COUNTIFS(INCAPACIDADES!$C$1:$C$51,$I43,INCAPACIDADES!AJ$1:AJ$51,AM$1))&gt;0,2,IF(VLOOKUP($C43,BD!$D$1:$F$501,3,0)&gt;AM$1,0,3))),"")</f>
        <v/>
      </c>
      <c r="DH43" s="23" t="str">
        <f>+IF(AND(LEN($I43)&gt;5),IF(AND($J43&gt;AN$1,$J43&lt;=$AO$1),1,IF((COUNTIFS(INCAPACIDADES!$C$1:$C$51,$I43,INCAPACIDADES!AK$1:AK$51,AN$1))&gt;0,2,IF(VLOOKUP($C43,BD!$D$1:$F$501,3,0)&gt;AN$1,0,3))),"")</f>
        <v/>
      </c>
      <c r="DI43" s="23" t="str">
        <f>+IF(AND(LEN($I43)&gt;5),IF(AND($J43&gt;AO$1,$J43&lt;=$AO$1),1,IF((COUNTIFS(INCAPACIDADES!$C$1:$C$51,$I43,INCAPACIDADES!AL$1:AL$51,AO$1))&gt;0,2,IF(VLOOKUP($C43,BD!$D$1:$F$501,3,0)&gt;AO$1,0,3))),"")</f>
        <v/>
      </c>
      <c r="DJ43" s="23" t="str">
        <f>+IF(LEN($I43)&gt;5,IF(ISERROR(VLOOKUP(N43,'CODIGO PAGO'!$B$2:$B$20,1,0)),1,IF(OR(AND(CH43=1,N43&lt;&gt;"N"),AND(CH43=3,N43&lt;&gt;"B"),AND(CH43=2,LEFT(TRIM(N43),1)&lt;&gt;"I")),1,IF(OR(AND(CH43=0,N43="N"),AND(CH43=0,N43="B"),AND(CH43=0,LEFT(TRIM(N43),1)="I")),1,0))),"")</f>
        <v/>
      </c>
      <c r="DK43" s="23" t="str">
        <f t="shared" si="34"/>
        <v/>
      </c>
      <c r="DL43" s="23" t="str">
        <f>+IF(LEN($I43)&gt;5,IF(ISERROR(VLOOKUP(P43,'CODIGO PAGO'!$B$2:$B$20,1,0)),1,IF(OR(AND(CJ43=1,P43&lt;&gt;"N"),AND(CJ43=3,P43&lt;&gt;"B"),AND(CJ43=2,LEFT(TRIM(P43),1)&lt;&gt;"I")),1,IF(OR(AND(CJ43=0,P43="N"),AND(CJ43=0,P43="B"),AND(CJ43=0,LEFT(TRIM(P43),1)="I")),1,0))),"")</f>
        <v/>
      </c>
      <c r="DM43" s="23" t="str">
        <f t="shared" si="35"/>
        <v/>
      </c>
      <c r="DN43" s="23" t="str">
        <f>+IF(LEN($I43)&gt;5,IF(ISERROR(VLOOKUP(R43,'CODIGO PAGO'!$B$2:$B$20,1,0)),1,IF(OR(AND(CL43=1,R43&lt;&gt;"N"),AND(CL43=3,R43&lt;&gt;"B"),AND(CL43=2,LEFT(TRIM(R43),1)&lt;&gt;"I")),1,IF(OR(AND(CL43=0,R43="N"),AND(CL43=0,R43="B"),AND(CL43=0,LEFT(TRIM(R43),1)="I")),1,0))),"")</f>
        <v/>
      </c>
      <c r="DO43" s="23" t="str">
        <f t="shared" si="36"/>
        <v/>
      </c>
      <c r="DP43" s="23" t="str">
        <f>+IF(LEN($I43)&gt;5,IF(ISERROR(VLOOKUP(T43,'CODIGO PAGO'!$B$2:$B$20,1,0)),1,IF(OR(AND(CN43=1,T43&lt;&gt;"N"),AND(CN43=3,T43&lt;&gt;"B"),AND(CN43=2,LEFT(TRIM(T43),1)&lt;&gt;"I")),1,IF(OR(AND(CN43=0,T43="N"),AND(CN43=0,T43="B"),AND(CN43=0,LEFT(TRIM(T43),1)="I")),1,0))),"")</f>
        <v/>
      </c>
      <c r="DQ43" s="23" t="str">
        <f t="shared" si="37"/>
        <v/>
      </c>
      <c r="DR43" s="23" t="str">
        <f>+IF(LEN($I43)&gt;5,IF(ISERROR(VLOOKUP(V43,'CODIGO PAGO'!$B$2:$B$20,1,0)),1,IF(OR(AND(CP43=1,V43&lt;&gt;"N"),AND(CP43=3,V43&lt;&gt;"B"),AND(CP43=2,LEFT(TRIM(V43),1)&lt;&gt;"I")),1,IF(OR(AND(CP43=0,V43="N"),AND(CP43=0,V43="B"),AND(CP43=0,LEFT(TRIM(V43),1)="I")),1,0))),"")</f>
        <v/>
      </c>
      <c r="DS43" s="23" t="str">
        <f t="shared" si="38"/>
        <v/>
      </c>
      <c r="DT43" s="23" t="str">
        <f>+IF(LEN($I43)&gt;5,IF(ISERROR(VLOOKUP(X43,'CODIGO PAGO'!$B$2:$B$20,1,0)),1,IF(OR(AND(CR43=1,X43&lt;&gt;"N"),AND(CR43=3,X43&lt;&gt;"B"),AND(CR43=2,LEFT(TRIM(X43),1)&lt;&gt;"I")),1,IF(OR(AND(CR43=0,X43="N"),AND(CR43=0,X43="B"),AND(CR43=0,LEFT(TRIM(X43),1)="I")),1,0))),"")</f>
        <v/>
      </c>
      <c r="DU43" s="23" t="str">
        <f t="shared" si="39"/>
        <v/>
      </c>
      <c r="DV43" s="23" t="str">
        <f>+IF(LEN($I43)&gt;5,IF(ISERROR(VLOOKUP(Z43,'CODIGO PAGO'!$B$2:$B$20,1,0)),1,IF(OR(AND(CT43=1,Z43&lt;&gt;"N"),AND(CT43=3,Z43&lt;&gt;"B"),AND(CT43=2,LEFT(TRIM(Z43),1)&lt;&gt;"I")),1,IF(OR(AND(CT43=0,Z43="N"),AND(CT43=0,Z43="B"),AND(CT43=0,LEFT(TRIM(Z43),1)="I")),1,0))),"")</f>
        <v/>
      </c>
      <c r="DW43" s="23" t="str">
        <f t="shared" si="40"/>
        <v/>
      </c>
      <c r="DX43" s="23" t="str">
        <f>+IF(LEN($I43)&gt;5,IF(ISERROR(VLOOKUP(AB43,'CODIGO PAGO'!$B$2:$B$20,1,0)),1,IF(OR(AND(CV43=1,AB43&lt;&gt;"N"),AND(CV43=3,AB43&lt;&gt;"B"),AND(CV43=2,LEFT(TRIM(AB43),1)&lt;&gt;"I")),1,IF(OR(AND(CV43=0,AB43="N"),AND(CV43=0,AB43="B"),AND(CV43=0,LEFT(TRIM(AB43),1)="I")),1,0))),"")</f>
        <v/>
      </c>
      <c r="DY43" s="23" t="str">
        <f t="shared" si="41"/>
        <v/>
      </c>
      <c r="DZ43" s="23" t="str">
        <f>+IF(LEN($I43)&gt;5,IF(ISERROR(VLOOKUP(AD43,'CODIGO PAGO'!$B$2:$B$20,1,0)),1,IF(OR(AND(CX43=1,AD43&lt;&gt;"N"),AND(CX43=3,AD43&lt;&gt;"B"),AND(CX43=2,LEFT(TRIM(AD43),1)&lt;&gt;"I")),1,IF(OR(AND(CX43=0,AD43="N"),AND(CX43=0,AD43="B"),AND(CX43=0,LEFT(TRIM(AD43),1)="I")),1,0))),"")</f>
        <v/>
      </c>
      <c r="EA43" s="23" t="str">
        <f t="shared" si="42"/>
        <v/>
      </c>
      <c r="EB43" s="23" t="str">
        <f>+IF(LEN($I43)&gt;5,IF(ISERROR(VLOOKUP(AF43,'CODIGO PAGO'!$B$2:$B$20,1,0)),1,IF(OR(AND(CZ43=1,AF43&lt;&gt;"N"),AND(CZ43=3,AF43&lt;&gt;"B"),AND(CZ43=2,LEFT(TRIM(AF43),1)&lt;&gt;"I")),1,IF(OR(AND(CZ43=0,AF43="N"),AND(CZ43=0,AF43="B"),AND(CZ43=0,LEFT(TRIM(AF43),1)="I")),1,0))),"")</f>
        <v/>
      </c>
      <c r="EC43" s="23" t="str">
        <f t="shared" si="43"/>
        <v/>
      </c>
      <c r="ED43" s="23" t="str">
        <f>+IF(LEN($I43)&gt;5,IF(ISERROR(VLOOKUP(AH43,'CODIGO PAGO'!$B$2:$B$20,1,0)),1,IF(OR(AND(DB43=1,AH43&lt;&gt;"N"),AND(DB43=3,AH43&lt;&gt;"B"),AND(DB43=2,LEFT(TRIM(AH43),1)&lt;&gt;"I")),1,IF(OR(AND(DB43=0,AH43="N"),AND(DB43=0,AH43="B"),AND(DB43=0,LEFT(TRIM(AH43),1)="I")),1,0))),"")</f>
        <v/>
      </c>
      <c r="EE43" s="23" t="str">
        <f t="shared" si="44"/>
        <v/>
      </c>
      <c r="EF43" s="23" t="str">
        <f>+IF(LEN($I43)&gt;5,IF(ISERROR(VLOOKUP(AJ43,'CODIGO PAGO'!$B$2:$B$20,1,0)),1,IF(OR(AND(DD43=1,AJ43&lt;&gt;"N"),AND(DD43=3,AJ43&lt;&gt;"B"),AND(DD43=2,LEFT(TRIM(AJ43),1)&lt;&gt;"I")),1,IF(OR(AND(DD43=0,AJ43="N"),AND(DD43=0,AJ43="B"),AND(DD43=0,LEFT(TRIM(AJ43),1)="I")),1,0))),"")</f>
        <v/>
      </c>
      <c r="EG43" s="23" t="str">
        <f t="shared" si="45"/>
        <v/>
      </c>
      <c r="EH43" s="23" t="str">
        <f>+IF(LEN($I43)&gt;5,IF(ISERROR(VLOOKUP(AL43,'CODIGO PAGO'!$B$2:$B$20,1,0)),1,IF(OR(AND(DF43=1,AL43&lt;&gt;"N"),AND(DF43=3,AL43&lt;&gt;"B"),AND(DF43=2,LEFT(TRIM(AL43),1)&lt;&gt;"I")),1,IF(OR(AND(DF43=0,AL43="N"),AND(DF43=0,AL43="B"),AND(DF43=0,LEFT(TRIM(AL43),1)="I")),1,0))),"")</f>
        <v/>
      </c>
      <c r="EI43" s="23" t="str">
        <f t="shared" si="46"/>
        <v/>
      </c>
      <c r="EJ43" s="23" t="str">
        <f>+IF(LEN($I43)&gt;5,IF(ISERROR(VLOOKUP(AN43,'CODIGO PAGO'!$B$2:$B$20,1,0)),1,IF(OR(AND(DH43=1,AN43&lt;&gt;"N"),AND(DH43=3,AN43&lt;&gt;"B"),AND(DH43=2,LEFT(TRIM(AN43),1)&lt;&gt;"I")),1,IF(OR(AND(DH43=0,AN43="N"),AND(DH43=0,AN43="B"),AND(DH43=0,LEFT(TRIM(AN43),1)="I")),1,0))),"")</f>
        <v/>
      </c>
      <c r="EK43" s="23" t="str">
        <f t="shared" si="47"/>
        <v/>
      </c>
      <c r="EL43" s="24" t="str">
        <f t="shared" si="48"/>
        <v/>
      </c>
    </row>
    <row r="44" spans="1:142" s="25" customFormat="1">
      <c r="A44" s="15" t="str">
        <f t="shared" si="14"/>
        <v/>
      </c>
      <c r="B44" s="1" t="str">
        <f>+IF(LEN(I44)&gt;5,'CODIGO PAGO'!$B$28,"")</f>
        <v/>
      </c>
      <c r="C44" s="1" t="str">
        <f>+IF(LEN($I44)&gt;5,BD!D44,"")</f>
        <v/>
      </c>
      <c r="D44" s="168" t="str">
        <f>+IF(LEN($I44)&gt;5,BD!A44,"")</f>
        <v/>
      </c>
      <c r="E44" s="1" t="str">
        <f>+IF(LEN($I44)&gt;5,BD!B44,"")</f>
        <v/>
      </c>
      <c r="F44" s="1" t="str">
        <f>+IF(LEN($I44)&gt;5,BD!C44,"")</f>
        <v/>
      </c>
      <c r="G44" s="141"/>
      <c r="H44" s="141"/>
      <c r="I44" s="1" t="str">
        <f>+IF(LEN(BD!G44)&gt;5,BD!G44,"")</f>
        <v/>
      </c>
      <c r="J44" s="167" t="str">
        <f>+IF(LEN($I44)&gt;5,BD!E44,"")</f>
        <v/>
      </c>
      <c r="K44" s="6" t="str">
        <f t="shared" si="15"/>
        <v/>
      </c>
      <c r="L44" s="87" t="str">
        <f>+IF(LEN($I44)&gt;5,BD!H44,"")</f>
        <v/>
      </c>
      <c r="M44" s="40" t="str">
        <f t="shared" si="16"/>
        <v/>
      </c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4" t="str">
        <f t="shared" si="17"/>
        <v/>
      </c>
      <c r="AQ44" s="5" t="str">
        <f t="shared" si="18"/>
        <v/>
      </c>
      <c r="AR44" s="91" t="str">
        <f t="shared" si="19"/>
        <v/>
      </c>
      <c r="AS44" s="5" t="str">
        <f t="shared" si="20"/>
        <v/>
      </c>
      <c r="AT44" s="91" t="str">
        <f t="shared" si="21"/>
        <v/>
      </c>
      <c r="AU44" s="4" t="str">
        <f t="shared" si="22"/>
        <v/>
      </c>
      <c r="AV44" s="4" t="str">
        <f t="shared" si="23"/>
        <v/>
      </c>
      <c r="AW44" s="4" t="str">
        <f t="shared" si="24"/>
        <v/>
      </c>
      <c r="AX44" s="4" t="str">
        <f t="shared" si="25"/>
        <v/>
      </c>
      <c r="AY44" s="88" t="str">
        <f t="shared" si="26"/>
        <v/>
      </c>
      <c r="AZ44" s="17" t="str">
        <f t="shared" si="27"/>
        <v/>
      </c>
      <c r="BA44" s="18" t="str">
        <f t="shared" si="28"/>
        <v/>
      </c>
      <c r="BB44" s="19" t="str">
        <f>+IF(LEN(I44)&gt;5,IF(INT(RIGHT(B44,1))=9,0.5*L44*AY44,INT(MID(B44,5,LEN(B44)-4))*L44)+IFERROR(VLOOKUP(I44,AJUSTES!$A$1:$I$50,9,0),0),"")</f>
        <v/>
      </c>
      <c r="BC44" s="12"/>
      <c r="BD44" s="19" t="str">
        <f t="shared" si="29"/>
        <v/>
      </c>
      <c r="BE44" s="18" t="str">
        <f t="shared" si="30"/>
        <v/>
      </c>
      <c r="BF44" s="139" t="str">
        <f t="shared" si="31"/>
        <v/>
      </c>
      <c r="BG44" s="114"/>
      <c r="BH44" s="18" t="str">
        <f t="shared" si="32"/>
        <v/>
      </c>
      <c r="BI44" s="13"/>
      <c r="BJ44" s="12"/>
      <c r="BK44" s="12"/>
      <c r="BL44" s="145"/>
      <c r="BM44" s="12"/>
      <c r="BN44" s="12"/>
      <c r="BO44" s="12"/>
      <c r="BP44" s="12"/>
      <c r="BQ44" s="12"/>
      <c r="BR44" s="12"/>
      <c r="BS44" s="146"/>
      <c r="BT44" s="14"/>
      <c r="BU44" s="12"/>
      <c r="BV44" s="12"/>
      <c r="BW44" s="12"/>
      <c r="BX44" s="12"/>
      <c r="BY44" s="12"/>
      <c r="BZ44" s="144"/>
      <c r="CA44" s="107" t="str">
        <f>+IF(LEN($I44)&gt;5,IF(BD!F44="N/A","",BD!F44),"")</f>
        <v/>
      </c>
      <c r="CB44" s="21"/>
      <c r="CC44" s="147"/>
      <c r="CD44" s="148"/>
      <c r="CE44" s="8" t="str">
        <f>+IF(LEN(I44)&gt;5,BD!M44,"")</f>
        <v/>
      </c>
      <c r="CF44" s="16" t="str">
        <f>+IF(LEN(I44)&gt;5,BD!N44,"")</f>
        <v/>
      </c>
      <c r="CG44" s="3" t="str">
        <f t="shared" si="33"/>
        <v/>
      </c>
      <c r="CH44" s="23" t="str">
        <f>+IF(AND(LEN($I44)&gt;5),IF(AND($J44&gt;N$1,$J44&lt;=$AO$1),1,IF((COUNTIFS(INCAPACIDADES!$C$1:$C$51,$I44,INCAPACIDADES!K$1:K$51,N$1))&gt;0,2,IF(VLOOKUP($C44,BD!$D$1:$F$501,3,0)&gt;N$1,0,3))),"")</f>
        <v/>
      </c>
      <c r="CI44" s="23" t="str">
        <f>+IF(AND(LEN($I44)&gt;5),IF(AND($J44&gt;O$1,$J44&lt;=$AO$1),1,IF((COUNTIFS(INCAPACIDADES!$C$1:$C$51,$I44,INCAPACIDADES!L$1:L$51,O$1))&gt;0,2,IF(VLOOKUP($C44,BD!$D$1:$F$501,3,0)&gt;O$1,0,3))),"")</f>
        <v/>
      </c>
      <c r="CJ44" s="23" t="str">
        <f>+IF(AND(LEN($I44)&gt;5),IF(AND($J44&gt;P$1,$J44&lt;=$AO$1),1,IF((COUNTIFS(INCAPACIDADES!$C$1:$C$51,$I44,INCAPACIDADES!M$1:M$51,P$1))&gt;0,2,IF(VLOOKUP($C44,BD!$D$1:$F$501,3,0)&gt;P$1,0,3))),"")</f>
        <v/>
      </c>
      <c r="CK44" s="23" t="str">
        <f>+IF(AND(LEN($I44)&gt;5),IF(AND($J44&gt;Q$1,$J44&lt;=$AO$1),1,IF((COUNTIFS(INCAPACIDADES!$C$1:$C$51,$I44,INCAPACIDADES!N$1:N$51,Q$1))&gt;0,2,IF(VLOOKUP($C44,BD!$D$1:$F$501,3,0)&gt;Q$1,0,3))),"")</f>
        <v/>
      </c>
      <c r="CL44" s="23" t="str">
        <f>+IF(AND(LEN($I44)&gt;5),IF(AND($J44&gt;R$1,$J44&lt;=$AO$1),1,IF((COUNTIFS(INCAPACIDADES!$C$1:$C$51,$I44,INCAPACIDADES!O$1:O$51,R$1))&gt;0,2,IF(VLOOKUP($C44,BD!$D$1:$F$501,3,0)&gt;R$1,0,3))),"")</f>
        <v/>
      </c>
      <c r="CM44" s="23" t="str">
        <f>+IF(AND(LEN($I44)&gt;5),IF(AND($J44&gt;S$1,$J44&lt;=$AO$1),1,IF((COUNTIFS(INCAPACIDADES!$C$1:$C$51,$I44,INCAPACIDADES!P$1:P$51,S$1))&gt;0,2,IF(VLOOKUP($C44,BD!$D$1:$F$501,3,0)&gt;S$1,0,3))),"")</f>
        <v/>
      </c>
      <c r="CN44" s="23" t="str">
        <f>+IF(AND(LEN($I44)&gt;5),IF(AND($J44&gt;T$1,$J44&lt;=$AO$1),1,IF((COUNTIFS(INCAPACIDADES!$C$1:$C$51,$I44,INCAPACIDADES!Q$1:Q$51,T$1))&gt;0,2,IF(VLOOKUP($C44,BD!$D$1:$F$501,3,0)&gt;T$1,0,3))),"")</f>
        <v/>
      </c>
      <c r="CO44" s="23" t="str">
        <f>+IF(AND(LEN($I44)&gt;5),IF(AND($J44&gt;U$1,$J44&lt;=$AO$1),1,IF((COUNTIFS(INCAPACIDADES!$C$1:$C$51,$I44,INCAPACIDADES!R$1:R$51,U$1))&gt;0,2,IF(VLOOKUP($C44,BD!$D$1:$F$501,3,0)&gt;U$1,0,3))),"")</f>
        <v/>
      </c>
      <c r="CP44" s="23" t="str">
        <f>+IF(AND(LEN($I44)&gt;5),IF(AND($J44&gt;V$1,$J44&lt;=$AO$1),1,IF((COUNTIFS(INCAPACIDADES!$C$1:$C$51,$I44,INCAPACIDADES!S$1:S$51,V$1))&gt;0,2,IF(VLOOKUP($C44,BD!$D$1:$F$501,3,0)&gt;V$1,0,3))),"")</f>
        <v/>
      </c>
      <c r="CQ44" s="23" t="str">
        <f>+IF(AND(LEN($I44)&gt;5),IF(AND($J44&gt;W$1,$J44&lt;=$AO$1),1,IF((COUNTIFS(INCAPACIDADES!$C$1:$C$51,$I44,INCAPACIDADES!T$1:T$51,W$1))&gt;0,2,IF(VLOOKUP($C44,BD!$D$1:$F$501,3,0)&gt;W$1,0,3))),"")</f>
        <v/>
      </c>
      <c r="CR44" s="23" t="str">
        <f>+IF(AND(LEN($I44)&gt;5),IF(AND($J44&gt;X$1,$J44&lt;=$AO$1),1,IF((COUNTIFS(INCAPACIDADES!$C$1:$C$51,$I44,INCAPACIDADES!U$1:U$51,X$1))&gt;0,2,IF(VLOOKUP($C44,BD!$D$1:$F$501,3,0)&gt;X$1,0,3))),"")</f>
        <v/>
      </c>
      <c r="CS44" s="23" t="str">
        <f>+IF(AND(LEN($I44)&gt;5),IF(AND($J44&gt;Y$1,$J44&lt;=$AO$1),1,IF((COUNTIFS(INCAPACIDADES!$C$1:$C$51,$I44,INCAPACIDADES!V$1:V$51,Y$1))&gt;0,2,IF(VLOOKUP($C44,BD!$D$1:$F$501,3,0)&gt;Y$1,0,3))),"")</f>
        <v/>
      </c>
      <c r="CT44" s="23" t="str">
        <f>+IF(AND(LEN($I44)&gt;5),IF(AND($J44&gt;Z$1,$J44&lt;=$AO$1),1,IF((COUNTIFS(INCAPACIDADES!$C$1:$C$51,$I44,INCAPACIDADES!W$1:W$51,Z$1))&gt;0,2,IF(VLOOKUP($C44,BD!$D$1:$F$501,3,0)&gt;Z$1,0,3))),"")</f>
        <v/>
      </c>
      <c r="CU44" s="23" t="str">
        <f>+IF(AND(LEN($I44)&gt;5),IF(AND($J44&gt;AA$1,$J44&lt;=$AO$1),1,IF((COUNTIFS(INCAPACIDADES!$C$1:$C$51,$I44,INCAPACIDADES!X$1:X$51,AA$1))&gt;0,2,IF(VLOOKUP($C44,BD!$D$1:$F$501,3,0)&gt;AA$1,0,3))),"")</f>
        <v/>
      </c>
      <c r="CV44" s="23" t="str">
        <f>+IF(AND(LEN($I44)&gt;5),IF(AND($J44&gt;AB$1,$J44&lt;=$AO$1),1,IF((COUNTIFS(INCAPACIDADES!$C$1:$C$51,$I44,INCAPACIDADES!Y$1:Y$51,AB$1))&gt;0,2,IF(VLOOKUP($C44,BD!$D$1:$F$501,3,0)&gt;AB$1,0,3))),"")</f>
        <v/>
      </c>
      <c r="CW44" s="23" t="str">
        <f>+IF(AND(LEN($I44)&gt;5),IF(AND($J44&gt;AC$1,$J44&lt;=$AO$1),1,IF((COUNTIFS(INCAPACIDADES!$C$1:$C$51,$I44,INCAPACIDADES!Z$1:Z$51,AC$1))&gt;0,2,IF(VLOOKUP($C44,BD!$D$1:$F$501,3,0)&gt;AC$1,0,3))),"")</f>
        <v/>
      </c>
      <c r="CX44" s="23" t="str">
        <f>+IF(AND(LEN($I44)&gt;5),IF(AND($J44&gt;AD$1,$J44&lt;=$AO$1),1,IF((COUNTIFS(INCAPACIDADES!$C$1:$C$51,$I44,INCAPACIDADES!AA$1:AA$51,AD$1))&gt;0,2,IF(VLOOKUP($C44,BD!$D$1:$F$501,3,0)&gt;AD$1,0,3))),"")</f>
        <v/>
      </c>
      <c r="CY44" s="23" t="str">
        <f>+IF(AND(LEN($I44)&gt;5),IF(AND($J44&gt;AE$1,$J44&lt;=$AO$1),1,IF((COUNTIFS(INCAPACIDADES!$C$1:$C$51,$I44,INCAPACIDADES!AB$1:AB$51,AE$1))&gt;0,2,IF(VLOOKUP($C44,BD!$D$1:$F$501,3,0)&gt;AE$1,0,3))),"")</f>
        <v/>
      </c>
      <c r="CZ44" s="23" t="str">
        <f>+IF(AND(LEN($I44)&gt;5),IF(AND($J44&gt;AF$1,$J44&lt;=$AO$1),1,IF((COUNTIFS(INCAPACIDADES!$C$1:$C$51,$I44,INCAPACIDADES!AC$1:AC$51,AF$1))&gt;0,2,IF(VLOOKUP($C44,BD!$D$1:$F$501,3,0)&gt;AF$1,0,3))),"")</f>
        <v/>
      </c>
      <c r="DA44" s="23" t="str">
        <f>+IF(AND(LEN($I44)&gt;5),IF(AND($J44&gt;AG$1,$J44&lt;=$AO$1),1,IF((COUNTIFS(INCAPACIDADES!$C$1:$C$51,$I44,INCAPACIDADES!AD$1:AD$51,AG$1))&gt;0,2,IF(VLOOKUP($C44,BD!$D$1:$F$501,3,0)&gt;AG$1,0,3))),"")</f>
        <v/>
      </c>
      <c r="DB44" s="23" t="str">
        <f>+IF(AND(LEN($I44)&gt;5),IF(AND($J44&gt;AH$1,$J44&lt;=$AO$1),1,IF((COUNTIFS(INCAPACIDADES!$C$1:$C$51,$I44,INCAPACIDADES!AE$1:AE$51,AH$1))&gt;0,2,IF(VLOOKUP($C44,BD!$D$1:$F$501,3,0)&gt;AH$1,0,3))),"")</f>
        <v/>
      </c>
      <c r="DC44" s="23" t="str">
        <f>+IF(AND(LEN($I44)&gt;5),IF(AND($J44&gt;AI$1,$J44&lt;=$AO$1),1,IF((COUNTIFS(INCAPACIDADES!$C$1:$C$51,$I44,INCAPACIDADES!AF$1:AF$51,AI$1))&gt;0,2,IF(VLOOKUP($C44,BD!$D$1:$F$501,3,0)&gt;AI$1,0,3))),"")</f>
        <v/>
      </c>
      <c r="DD44" s="23" t="str">
        <f>+IF(AND(LEN($I44)&gt;5),IF(AND($J44&gt;AJ$1,$J44&lt;=$AO$1),1,IF((COUNTIFS(INCAPACIDADES!$C$1:$C$51,$I44,INCAPACIDADES!AG$1:AG$51,AJ$1))&gt;0,2,IF(VLOOKUP($C44,BD!$D$1:$F$501,3,0)&gt;AJ$1,0,3))),"")</f>
        <v/>
      </c>
      <c r="DE44" s="23" t="str">
        <f>+IF(AND(LEN($I44)&gt;5),IF(AND($J44&gt;AK$1,$J44&lt;=$AO$1),1,IF((COUNTIFS(INCAPACIDADES!$C$1:$C$51,$I44,INCAPACIDADES!AH$1:AH$51,AK$1))&gt;0,2,IF(VLOOKUP($C44,BD!$D$1:$F$501,3,0)&gt;AK$1,0,3))),"")</f>
        <v/>
      </c>
      <c r="DF44" s="23" t="str">
        <f>+IF(AND(LEN($I44)&gt;5),IF(AND($J44&gt;AL$1,$J44&lt;=$AO$1),1,IF((COUNTIFS(INCAPACIDADES!$C$1:$C$51,$I44,INCAPACIDADES!AI$1:AI$51,AL$1))&gt;0,2,IF(VLOOKUP($C44,BD!$D$1:$F$501,3,0)&gt;AL$1,0,3))),"")</f>
        <v/>
      </c>
      <c r="DG44" s="23" t="str">
        <f>+IF(AND(LEN($I44)&gt;5),IF(AND($J44&gt;AM$1,$J44&lt;=$AO$1),1,IF((COUNTIFS(INCAPACIDADES!$C$1:$C$51,$I44,INCAPACIDADES!AJ$1:AJ$51,AM$1))&gt;0,2,IF(VLOOKUP($C44,BD!$D$1:$F$501,3,0)&gt;AM$1,0,3))),"")</f>
        <v/>
      </c>
      <c r="DH44" s="23" t="str">
        <f>+IF(AND(LEN($I44)&gt;5),IF(AND($J44&gt;AN$1,$J44&lt;=$AO$1),1,IF((COUNTIFS(INCAPACIDADES!$C$1:$C$51,$I44,INCAPACIDADES!AK$1:AK$51,AN$1))&gt;0,2,IF(VLOOKUP($C44,BD!$D$1:$F$501,3,0)&gt;AN$1,0,3))),"")</f>
        <v/>
      </c>
      <c r="DI44" s="23" t="str">
        <f>+IF(AND(LEN($I44)&gt;5),IF(AND($J44&gt;AO$1,$J44&lt;=$AO$1),1,IF((COUNTIFS(INCAPACIDADES!$C$1:$C$51,$I44,INCAPACIDADES!AL$1:AL$51,AO$1))&gt;0,2,IF(VLOOKUP($C44,BD!$D$1:$F$501,3,0)&gt;AO$1,0,3))),"")</f>
        <v/>
      </c>
      <c r="DJ44" s="23" t="str">
        <f>+IF(LEN($I44)&gt;5,IF(ISERROR(VLOOKUP(N44,'CODIGO PAGO'!$B$2:$B$20,1,0)),1,IF(OR(AND(CH44=1,N44&lt;&gt;"N"),AND(CH44=3,N44&lt;&gt;"B"),AND(CH44=2,LEFT(TRIM(N44),1)&lt;&gt;"I")),1,IF(OR(AND(CH44=0,N44="N"),AND(CH44=0,N44="B"),AND(CH44=0,LEFT(TRIM(N44),1)="I")),1,0))),"")</f>
        <v/>
      </c>
      <c r="DK44" s="23" t="str">
        <f t="shared" si="34"/>
        <v/>
      </c>
      <c r="DL44" s="23" t="str">
        <f>+IF(LEN($I44)&gt;5,IF(ISERROR(VLOOKUP(P44,'CODIGO PAGO'!$B$2:$B$20,1,0)),1,IF(OR(AND(CJ44=1,P44&lt;&gt;"N"),AND(CJ44=3,P44&lt;&gt;"B"),AND(CJ44=2,LEFT(TRIM(P44),1)&lt;&gt;"I")),1,IF(OR(AND(CJ44=0,P44="N"),AND(CJ44=0,P44="B"),AND(CJ44=0,LEFT(TRIM(P44),1)="I")),1,0))),"")</f>
        <v/>
      </c>
      <c r="DM44" s="23" t="str">
        <f t="shared" si="35"/>
        <v/>
      </c>
      <c r="DN44" s="23" t="str">
        <f>+IF(LEN($I44)&gt;5,IF(ISERROR(VLOOKUP(R44,'CODIGO PAGO'!$B$2:$B$20,1,0)),1,IF(OR(AND(CL44=1,R44&lt;&gt;"N"),AND(CL44=3,R44&lt;&gt;"B"),AND(CL44=2,LEFT(TRIM(R44),1)&lt;&gt;"I")),1,IF(OR(AND(CL44=0,R44="N"),AND(CL44=0,R44="B"),AND(CL44=0,LEFT(TRIM(R44),1)="I")),1,0))),"")</f>
        <v/>
      </c>
      <c r="DO44" s="23" t="str">
        <f t="shared" si="36"/>
        <v/>
      </c>
      <c r="DP44" s="23" t="str">
        <f>+IF(LEN($I44)&gt;5,IF(ISERROR(VLOOKUP(T44,'CODIGO PAGO'!$B$2:$B$20,1,0)),1,IF(OR(AND(CN44=1,T44&lt;&gt;"N"),AND(CN44=3,T44&lt;&gt;"B"),AND(CN44=2,LEFT(TRIM(T44),1)&lt;&gt;"I")),1,IF(OR(AND(CN44=0,T44="N"),AND(CN44=0,T44="B"),AND(CN44=0,LEFT(TRIM(T44),1)="I")),1,0))),"")</f>
        <v/>
      </c>
      <c r="DQ44" s="23" t="str">
        <f t="shared" si="37"/>
        <v/>
      </c>
      <c r="DR44" s="23" t="str">
        <f>+IF(LEN($I44)&gt;5,IF(ISERROR(VLOOKUP(V44,'CODIGO PAGO'!$B$2:$B$20,1,0)),1,IF(OR(AND(CP44=1,V44&lt;&gt;"N"),AND(CP44=3,V44&lt;&gt;"B"),AND(CP44=2,LEFT(TRIM(V44),1)&lt;&gt;"I")),1,IF(OR(AND(CP44=0,V44="N"),AND(CP44=0,V44="B"),AND(CP44=0,LEFT(TRIM(V44),1)="I")),1,0))),"")</f>
        <v/>
      </c>
      <c r="DS44" s="23" t="str">
        <f t="shared" si="38"/>
        <v/>
      </c>
      <c r="DT44" s="23" t="str">
        <f>+IF(LEN($I44)&gt;5,IF(ISERROR(VLOOKUP(X44,'CODIGO PAGO'!$B$2:$B$20,1,0)),1,IF(OR(AND(CR44=1,X44&lt;&gt;"N"),AND(CR44=3,X44&lt;&gt;"B"),AND(CR44=2,LEFT(TRIM(X44),1)&lt;&gt;"I")),1,IF(OR(AND(CR44=0,X44="N"),AND(CR44=0,X44="B"),AND(CR44=0,LEFT(TRIM(X44),1)="I")),1,0))),"")</f>
        <v/>
      </c>
      <c r="DU44" s="23" t="str">
        <f t="shared" si="39"/>
        <v/>
      </c>
      <c r="DV44" s="23" t="str">
        <f>+IF(LEN($I44)&gt;5,IF(ISERROR(VLOOKUP(Z44,'CODIGO PAGO'!$B$2:$B$20,1,0)),1,IF(OR(AND(CT44=1,Z44&lt;&gt;"N"),AND(CT44=3,Z44&lt;&gt;"B"),AND(CT44=2,LEFT(TRIM(Z44),1)&lt;&gt;"I")),1,IF(OR(AND(CT44=0,Z44="N"),AND(CT44=0,Z44="B"),AND(CT44=0,LEFT(TRIM(Z44),1)="I")),1,0))),"")</f>
        <v/>
      </c>
      <c r="DW44" s="23" t="str">
        <f t="shared" si="40"/>
        <v/>
      </c>
      <c r="DX44" s="23" t="str">
        <f>+IF(LEN($I44)&gt;5,IF(ISERROR(VLOOKUP(AB44,'CODIGO PAGO'!$B$2:$B$20,1,0)),1,IF(OR(AND(CV44=1,AB44&lt;&gt;"N"),AND(CV44=3,AB44&lt;&gt;"B"),AND(CV44=2,LEFT(TRIM(AB44),1)&lt;&gt;"I")),1,IF(OR(AND(CV44=0,AB44="N"),AND(CV44=0,AB44="B"),AND(CV44=0,LEFT(TRIM(AB44),1)="I")),1,0))),"")</f>
        <v/>
      </c>
      <c r="DY44" s="23" t="str">
        <f t="shared" si="41"/>
        <v/>
      </c>
      <c r="DZ44" s="23" t="str">
        <f>+IF(LEN($I44)&gt;5,IF(ISERROR(VLOOKUP(AD44,'CODIGO PAGO'!$B$2:$B$20,1,0)),1,IF(OR(AND(CX44=1,AD44&lt;&gt;"N"),AND(CX44=3,AD44&lt;&gt;"B"),AND(CX44=2,LEFT(TRIM(AD44),1)&lt;&gt;"I")),1,IF(OR(AND(CX44=0,AD44="N"),AND(CX44=0,AD44="B"),AND(CX44=0,LEFT(TRIM(AD44),1)="I")),1,0))),"")</f>
        <v/>
      </c>
      <c r="EA44" s="23" t="str">
        <f t="shared" si="42"/>
        <v/>
      </c>
      <c r="EB44" s="23" t="str">
        <f>+IF(LEN($I44)&gt;5,IF(ISERROR(VLOOKUP(AF44,'CODIGO PAGO'!$B$2:$B$20,1,0)),1,IF(OR(AND(CZ44=1,AF44&lt;&gt;"N"),AND(CZ44=3,AF44&lt;&gt;"B"),AND(CZ44=2,LEFT(TRIM(AF44),1)&lt;&gt;"I")),1,IF(OR(AND(CZ44=0,AF44="N"),AND(CZ44=0,AF44="B"),AND(CZ44=0,LEFT(TRIM(AF44),1)="I")),1,0))),"")</f>
        <v/>
      </c>
      <c r="EC44" s="23" t="str">
        <f t="shared" si="43"/>
        <v/>
      </c>
      <c r="ED44" s="23" t="str">
        <f>+IF(LEN($I44)&gt;5,IF(ISERROR(VLOOKUP(AH44,'CODIGO PAGO'!$B$2:$B$20,1,0)),1,IF(OR(AND(DB44=1,AH44&lt;&gt;"N"),AND(DB44=3,AH44&lt;&gt;"B"),AND(DB44=2,LEFT(TRIM(AH44),1)&lt;&gt;"I")),1,IF(OR(AND(DB44=0,AH44="N"),AND(DB44=0,AH44="B"),AND(DB44=0,LEFT(TRIM(AH44),1)="I")),1,0))),"")</f>
        <v/>
      </c>
      <c r="EE44" s="23" t="str">
        <f t="shared" si="44"/>
        <v/>
      </c>
      <c r="EF44" s="23" t="str">
        <f>+IF(LEN($I44)&gt;5,IF(ISERROR(VLOOKUP(AJ44,'CODIGO PAGO'!$B$2:$B$20,1,0)),1,IF(OR(AND(DD44=1,AJ44&lt;&gt;"N"),AND(DD44=3,AJ44&lt;&gt;"B"),AND(DD44=2,LEFT(TRIM(AJ44),1)&lt;&gt;"I")),1,IF(OR(AND(DD44=0,AJ44="N"),AND(DD44=0,AJ44="B"),AND(DD44=0,LEFT(TRIM(AJ44),1)="I")),1,0))),"")</f>
        <v/>
      </c>
      <c r="EG44" s="23" t="str">
        <f t="shared" si="45"/>
        <v/>
      </c>
      <c r="EH44" s="23" t="str">
        <f>+IF(LEN($I44)&gt;5,IF(ISERROR(VLOOKUP(AL44,'CODIGO PAGO'!$B$2:$B$20,1,0)),1,IF(OR(AND(DF44=1,AL44&lt;&gt;"N"),AND(DF44=3,AL44&lt;&gt;"B"),AND(DF44=2,LEFT(TRIM(AL44),1)&lt;&gt;"I")),1,IF(OR(AND(DF44=0,AL44="N"),AND(DF44=0,AL44="B"),AND(DF44=0,LEFT(TRIM(AL44),1)="I")),1,0))),"")</f>
        <v/>
      </c>
      <c r="EI44" s="23" t="str">
        <f t="shared" si="46"/>
        <v/>
      </c>
      <c r="EJ44" s="23" t="str">
        <f>+IF(LEN($I44)&gt;5,IF(ISERROR(VLOOKUP(AN44,'CODIGO PAGO'!$B$2:$B$20,1,0)),1,IF(OR(AND(DH44=1,AN44&lt;&gt;"N"),AND(DH44=3,AN44&lt;&gt;"B"),AND(DH44=2,LEFT(TRIM(AN44),1)&lt;&gt;"I")),1,IF(OR(AND(DH44=0,AN44="N"),AND(DH44=0,AN44="B"),AND(DH44=0,LEFT(TRIM(AN44),1)="I")),1,0))),"")</f>
        <v/>
      </c>
      <c r="EK44" s="23" t="str">
        <f t="shared" si="47"/>
        <v/>
      </c>
      <c r="EL44" s="24" t="str">
        <f t="shared" si="48"/>
        <v/>
      </c>
    </row>
    <row r="45" spans="1:142" s="25" customFormat="1">
      <c r="A45" s="15" t="str">
        <f t="shared" si="14"/>
        <v/>
      </c>
      <c r="B45" s="1" t="str">
        <f>+IF(LEN(I45)&gt;5,'CODIGO PAGO'!$B$28,"")</f>
        <v/>
      </c>
      <c r="C45" s="1" t="str">
        <f>+IF(LEN($I45)&gt;5,BD!D45,"")</f>
        <v/>
      </c>
      <c r="D45" s="168" t="str">
        <f>+IF(LEN($I45)&gt;5,BD!A45,"")</f>
        <v/>
      </c>
      <c r="E45" s="1" t="str">
        <f>+IF(LEN($I45)&gt;5,BD!B45,"")</f>
        <v/>
      </c>
      <c r="F45" s="1" t="str">
        <f>+IF(LEN($I45)&gt;5,BD!C45,"")</f>
        <v/>
      </c>
      <c r="G45" s="141"/>
      <c r="H45" s="141"/>
      <c r="I45" s="1" t="str">
        <f>+IF(LEN(BD!G45)&gt;5,BD!G45,"")</f>
        <v/>
      </c>
      <c r="J45" s="167" t="str">
        <f>+IF(LEN($I45)&gt;5,BD!E45,"")</f>
        <v/>
      </c>
      <c r="K45" s="6" t="str">
        <f t="shared" si="15"/>
        <v/>
      </c>
      <c r="L45" s="87" t="str">
        <f>+IF(LEN($I45)&gt;5,BD!H45,"")</f>
        <v/>
      </c>
      <c r="M45" s="40" t="str">
        <f t="shared" si="16"/>
        <v/>
      </c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4" t="str">
        <f t="shared" si="17"/>
        <v/>
      </c>
      <c r="AQ45" s="5" t="str">
        <f t="shared" si="18"/>
        <v/>
      </c>
      <c r="AR45" s="91" t="str">
        <f t="shared" si="19"/>
        <v/>
      </c>
      <c r="AS45" s="5" t="str">
        <f t="shared" si="20"/>
        <v/>
      </c>
      <c r="AT45" s="91" t="str">
        <f t="shared" si="21"/>
        <v/>
      </c>
      <c r="AU45" s="4" t="str">
        <f t="shared" si="22"/>
        <v/>
      </c>
      <c r="AV45" s="4" t="str">
        <f t="shared" si="23"/>
        <v/>
      </c>
      <c r="AW45" s="4" t="str">
        <f t="shared" si="24"/>
        <v/>
      </c>
      <c r="AX45" s="4" t="str">
        <f t="shared" si="25"/>
        <v/>
      </c>
      <c r="AY45" s="88" t="str">
        <f t="shared" si="26"/>
        <v/>
      </c>
      <c r="AZ45" s="17" t="str">
        <f t="shared" si="27"/>
        <v/>
      </c>
      <c r="BA45" s="18" t="str">
        <f t="shared" si="28"/>
        <v/>
      </c>
      <c r="BB45" s="19" t="str">
        <f>+IF(LEN(I45)&gt;5,IF(INT(RIGHT(B45,1))=9,0.5*L45*AY45,INT(MID(B45,5,LEN(B45)-4))*L45)+IFERROR(VLOOKUP(I45,AJUSTES!$A$1:$I$50,9,0),0),"")</f>
        <v/>
      </c>
      <c r="BC45" s="12"/>
      <c r="BD45" s="19" t="str">
        <f t="shared" si="29"/>
        <v/>
      </c>
      <c r="BE45" s="18" t="str">
        <f t="shared" si="30"/>
        <v/>
      </c>
      <c r="BF45" s="139" t="str">
        <f t="shared" si="31"/>
        <v/>
      </c>
      <c r="BG45" s="114"/>
      <c r="BH45" s="18" t="str">
        <f t="shared" si="32"/>
        <v/>
      </c>
      <c r="BI45" s="13"/>
      <c r="BJ45" s="12"/>
      <c r="BK45" s="12"/>
      <c r="BL45" s="145"/>
      <c r="BM45" s="12"/>
      <c r="BN45" s="12"/>
      <c r="BO45" s="12"/>
      <c r="BP45" s="12"/>
      <c r="BQ45" s="12"/>
      <c r="BR45" s="12"/>
      <c r="BS45" s="146"/>
      <c r="BT45" s="14"/>
      <c r="BU45" s="12"/>
      <c r="BV45" s="12"/>
      <c r="BW45" s="12"/>
      <c r="BX45" s="12"/>
      <c r="BY45" s="12"/>
      <c r="BZ45" s="144"/>
      <c r="CA45" s="107" t="str">
        <f>+IF(LEN($I45)&gt;5,IF(BD!F45="N/A","",BD!F45),"")</f>
        <v/>
      </c>
      <c r="CB45" s="21"/>
      <c r="CC45" s="147"/>
      <c r="CD45" s="148"/>
      <c r="CE45" s="8" t="str">
        <f>+IF(LEN(I45)&gt;5,BD!M45,"")</f>
        <v/>
      </c>
      <c r="CF45" s="16" t="str">
        <f>+IF(LEN(I45)&gt;5,BD!N45,"")</f>
        <v/>
      </c>
      <c r="CG45" s="3" t="str">
        <f t="shared" si="33"/>
        <v/>
      </c>
      <c r="CH45" s="23" t="str">
        <f>+IF(AND(LEN($I45)&gt;5),IF(AND($J45&gt;N$1,$J45&lt;=$AO$1),1,IF((COUNTIFS(INCAPACIDADES!$C$1:$C$51,$I45,INCAPACIDADES!K$1:K$51,N$1))&gt;0,2,IF(VLOOKUP($C45,BD!$D$1:$F$501,3,0)&gt;N$1,0,3))),"")</f>
        <v/>
      </c>
      <c r="CI45" s="23" t="str">
        <f>+IF(AND(LEN($I45)&gt;5),IF(AND($J45&gt;O$1,$J45&lt;=$AO$1),1,IF((COUNTIFS(INCAPACIDADES!$C$1:$C$51,$I45,INCAPACIDADES!L$1:L$51,O$1))&gt;0,2,IF(VLOOKUP($C45,BD!$D$1:$F$501,3,0)&gt;O$1,0,3))),"")</f>
        <v/>
      </c>
      <c r="CJ45" s="23" t="str">
        <f>+IF(AND(LEN($I45)&gt;5),IF(AND($J45&gt;P$1,$J45&lt;=$AO$1),1,IF((COUNTIFS(INCAPACIDADES!$C$1:$C$51,$I45,INCAPACIDADES!M$1:M$51,P$1))&gt;0,2,IF(VLOOKUP($C45,BD!$D$1:$F$501,3,0)&gt;P$1,0,3))),"")</f>
        <v/>
      </c>
      <c r="CK45" s="23" t="str">
        <f>+IF(AND(LEN($I45)&gt;5),IF(AND($J45&gt;Q$1,$J45&lt;=$AO$1),1,IF((COUNTIFS(INCAPACIDADES!$C$1:$C$51,$I45,INCAPACIDADES!N$1:N$51,Q$1))&gt;0,2,IF(VLOOKUP($C45,BD!$D$1:$F$501,3,0)&gt;Q$1,0,3))),"")</f>
        <v/>
      </c>
      <c r="CL45" s="23" t="str">
        <f>+IF(AND(LEN($I45)&gt;5),IF(AND($J45&gt;R$1,$J45&lt;=$AO$1),1,IF((COUNTIFS(INCAPACIDADES!$C$1:$C$51,$I45,INCAPACIDADES!O$1:O$51,R$1))&gt;0,2,IF(VLOOKUP($C45,BD!$D$1:$F$501,3,0)&gt;R$1,0,3))),"")</f>
        <v/>
      </c>
      <c r="CM45" s="23" t="str">
        <f>+IF(AND(LEN($I45)&gt;5),IF(AND($J45&gt;S$1,$J45&lt;=$AO$1),1,IF((COUNTIFS(INCAPACIDADES!$C$1:$C$51,$I45,INCAPACIDADES!P$1:P$51,S$1))&gt;0,2,IF(VLOOKUP($C45,BD!$D$1:$F$501,3,0)&gt;S$1,0,3))),"")</f>
        <v/>
      </c>
      <c r="CN45" s="23" t="str">
        <f>+IF(AND(LEN($I45)&gt;5),IF(AND($J45&gt;T$1,$J45&lt;=$AO$1),1,IF((COUNTIFS(INCAPACIDADES!$C$1:$C$51,$I45,INCAPACIDADES!Q$1:Q$51,T$1))&gt;0,2,IF(VLOOKUP($C45,BD!$D$1:$F$501,3,0)&gt;T$1,0,3))),"")</f>
        <v/>
      </c>
      <c r="CO45" s="23" t="str">
        <f>+IF(AND(LEN($I45)&gt;5),IF(AND($J45&gt;U$1,$J45&lt;=$AO$1),1,IF((COUNTIFS(INCAPACIDADES!$C$1:$C$51,$I45,INCAPACIDADES!R$1:R$51,U$1))&gt;0,2,IF(VLOOKUP($C45,BD!$D$1:$F$501,3,0)&gt;U$1,0,3))),"")</f>
        <v/>
      </c>
      <c r="CP45" s="23" t="str">
        <f>+IF(AND(LEN($I45)&gt;5),IF(AND($J45&gt;V$1,$J45&lt;=$AO$1),1,IF((COUNTIFS(INCAPACIDADES!$C$1:$C$51,$I45,INCAPACIDADES!S$1:S$51,V$1))&gt;0,2,IF(VLOOKUP($C45,BD!$D$1:$F$501,3,0)&gt;V$1,0,3))),"")</f>
        <v/>
      </c>
      <c r="CQ45" s="23" t="str">
        <f>+IF(AND(LEN($I45)&gt;5),IF(AND($J45&gt;W$1,$J45&lt;=$AO$1),1,IF((COUNTIFS(INCAPACIDADES!$C$1:$C$51,$I45,INCAPACIDADES!T$1:T$51,W$1))&gt;0,2,IF(VLOOKUP($C45,BD!$D$1:$F$501,3,0)&gt;W$1,0,3))),"")</f>
        <v/>
      </c>
      <c r="CR45" s="23" t="str">
        <f>+IF(AND(LEN($I45)&gt;5),IF(AND($J45&gt;X$1,$J45&lt;=$AO$1),1,IF((COUNTIFS(INCAPACIDADES!$C$1:$C$51,$I45,INCAPACIDADES!U$1:U$51,X$1))&gt;0,2,IF(VLOOKUP($C45,BD!$D$1:$F$501,3,0)&gt;X$1,0,3))),"")</f>
        <v/>
      </c>
      <c r="CS45" s="23" t="str">
        <f>+IF(AND(LEN($I45)&gt;5),IF(AND($J45&gt;Y$1,$J45&lt;=$AO$1),1,IF((COUNTIFS(INCAPACIDADES!$C$1:$C$51,$I45,INCAPACIDADES!V$1:V$51,Y$1))&gt;0,2,IF(VLOOKUP($C45,BD!$D$1:$F$501,3,0)&gt;Y$1,0,3))),"")</f>
        <v/>
      </c>
      <c r="CT45" s="23" t="str">
        <f>+IF(AND(LEN($I45)&gt;5),IF(AND($J45&gt;Z$1,$J45&lt;=$AO$1),1,IF((COUNTIFS(INCAPACIDADES!$C$1:$C$51,$I45,INCAPACIDADES!W$1:W$51,Z$1))&gt;0,2,IF(VLOOKUP($C45,BD!$D$1:$F$501,3,0)&gt;Z$1,0,3))),"")</f>
        <v/>
      </c>
      <c r="CU45" s="23" t="str">
        <f>+IF(AND(LEN($I45)&gt;5),IF(AND($J45&gt;AA$1,$J45&lt;=$AO$1),1,IF((COUNTIFS(INCAPACIDADES!$C$1:$C$51,$I45,INCAPACIDADES!X$1:X$51,AA$1))&gt;0,2,IF(VLOOKUP($C45,BD!$D$1:$F$501,3,0)&gt;AA$1,0,3))),"")</f>
        <v/>
      </c>
      <c r="CV45" s="23" t="str">
        <f>+IF(AND(LEN($I45)&gt;5),IF(AND($J45&gt;AB$1,$J45&lt;=$AO$1),1,IF((COUNTIFS(INCAPACIDADES!$C$1:$C$51,$I45,INCAPACIDADES!Y$1:Y$51,AB$1))&gt;0,2,IF(VLOOKUP($C45,BD!$D$1:$F$501,3,0)&gt;AB$1,0,3))),"")</f>
        <v/>
      </c>
      <c r="CW45" s="23" t="str">
        <f>+IF(AND(LEN($I45)&gt;5),IF(AND($J45&gt;AC$1,$J45&lt;=$AO$1),1,IF((COUNTIFS(INCAPACIDADES!$C$1:$C$51,$I45,INCAPACIDADES!Z$1:Z$51,AC$1))&gt;0,2,IF(VLOOKUP($C45,BD!$D$1:$F$501,3,0)&gt;AC$1,0,3))),"")</f>
        <v/>
      </c>
      <c r="CX45" s="23" t="str">
        <f>+IF(AND(LEN($I45)&gt;5),IF(AND($J45&gt;AD$1,$J45&lt;=$AO$1),1,IF((COUNTIFS(INCAPACIDADES!$C$1:$C$51,$I45,INCAPACIDADES!AA$1:AA$51,AD$1))&gt;0,2,IF(VLOOKUP($C45,BD!$D$1:$F$501,3,0)&gt;AD$1,0,3))),"")</f>
        <v/>
      </c>
      <c r="CY45" s="23" t="str">
        <f>+IF(AND(LEN($I45)&gt;5),IF(AND($J45&gt;AE$1,$J45&lt;=$AO$1),1,IF((COUNTIFS(INCAPACIDADES!$C$1:$C$51,$I45,INCAPACIDADES!AB$1:AB$51,AE$1))&gt;0,2,IF(VLOOKUP($C45,BD!$D$1:$F$501,3,0)&gt;AE$1,0,3))),"")</f>
        <v/>
      </c>
      <c r="CZ45" s="23" t="str">
        <f>+IF(AND(LEN($I45)&gt;5),IF(AND($J45&gt;AF$1,$J45&lt;=$AO$1),1,IF((COUNTIFS(INCAPACIDADES!$C$1:$C$51,$I45,INCAPACIDADES!AC$1:AC$51,AF$1))&gt;0,2,IF(VLOOKUP($C45,BD!$D$1:$F$501,3,0)&gt;AF$1,0,3))),"")</f>
        <v/>
      </c>
      <c r="DA45" s="23" t="str">
        <f>+IF(AND(LEN($I45)&gt;5),IF(AND($J45&gt;AG$1,$J45&lt;=$AO$1),1,IF((COUNTIFS(INCAPACIDADES!$C$1:$C$51,$I45,INCAPACIDADES!AD$1:AD$51,AG$1))&gt;0,2,IF(VLOOKUP($C45,BD!$D$1:$F$501,3,0)&gt;AG$1,0,3))),"")</f>
        <v/>
      </c>
      <c r="DB45" s="23" t="str">
        <f>+IF(AND(LEN($I45)&gt;5),IF(AND($J45&gt;AH$1,$J45&lt;=$AO$1),1,IF((COUNTIFS(INCAPACIDADES!$C$1:$C$51,$I45,INCAPACIDADES!AE$1:AE$51,AH$1))&gt;0,2,IF(VLOOKUP($C45,BD!$D$1:$F$501,3,0)&gt;AH$1,0,3))),"")</f>
        <v/>
      </c>
      <c r="DC45" s="23" t="str">
        <f>+IF(AND(LEN($I45)&gt;5),IF(AND($J45&gt;AI$1,$J45&lt;=$AO$1),1,IF((COUNTIFS(INCAPACIDADES!$C$1:$C$51,$I45,INCAPACIDADES!AF$1:AF$51,AI$1))&gt;0,2,IF(VLOOKUP($C45,BD!$D$1:$F$501,3,0)&gt;AI$1,0,3))),"")</f>
        <v/>
      </c>
      <c r="DD45" s="23" t="str">
        <f>+IF(AND(LEN($I45)&gt;5),IF(AND($J45&gt;AJ$1,$J45&lt;=$AO$1),1,IF((COUNTIFS(INCAPACIDADES!$C$1:$C$51,$I45,INCAPACIDADES!AG$1:AG$51,AJ$1))&gt;0,2,IF(VLOOKUP($C45,BD!$D$1:$F$501,3,0)&gt;AJ$1,0,3))),"")</f>
        <v/>
      </c>
      <c r="DE45" s="23" t="str">
        <f>+IF(AND(LEN($I45)&gt;5),IF(AND($J45&gt;AK$1,$J45&lt;=$AO$1),1,IF((COUNTIFS(INCAPACIDADES!$C$1:$C$51,$I45,INCAPACIDADES!AH$1:AH$51,AK$1))&gt;0,2,IF(VLOOKUP($C45,BD!$D$1:$F$501,3,0)&gt;AK$1,0,3))),"")</f>
        <v/>
      </c>
      <c r="DF45" s="23" t="str">
        <f>+IF(AND(LEN($I45)&gt;5),IF(AND($J45&gt;AL$1,$J45&lt;=$AO$1),1,IF((COUNTIFS(INCAPACIDADES!$C$1:$C$51,$I45,INCAPACIDADES!AI$1:AI$51,AL$1))&gt;0,2,IF(VLOOKUP($C45,BD!$D$1:$F$501,3,0)&gt;AL$1,0,3))),"")</f>
        <v/>
      </c>
      <c r="DG45" s="23" t="str">
        <f>+IF(AND(LEN($I45)&gt;5),IF(AND($J45&gt;AM$1,$J45&lt;=$AO$1),1,IF((COUNTIFS(INCAPACIDADES!$C$1:$C$51,$I45,INCAPACIDADES!AJ$1:AJ$51,AM$1))&gt;0,2,IF(VLOOKUP($C45,BD!$D$1:$F$501,3,0)&gt;AM$1,0,3))),"")</f>
        <v/>
      </c>
      <c r="DH45" s="23" t="str">
        <f>+IF(AND(LEN($I45)&gt;5),IF(AND($J45&gt;AN$1,$J45&lt;=$AO$1),1,IF((COUNTIFS(INCAPACIDADES!$C$1:$C$51,$I45,INCAPACIDADES!AK$1:AK$51,AN$1))&gt;0,2,IF(VLOOKUP($C45,BD!$D$1:$F$501,3,0)&gt;AN$1,0,3))),"")</f>
        <v/>
      </c>
      <c r="DI45" s="23" t="str">
        <f>+IF(AND(LEN($I45)&gt;5),IF(AND($J45&gt;AO$1,$J45&lt;=$AO$1),1,IF((COUNTIFS(INCAPACIDADES!$C$1:$C$51,$I45,INCAPACIDADES!AL$1:AL$51,AO$1))&gt;0,2,IF(VLOOKUP($C45,BD!$D$1:$F$501,3,0)&gt;AO$1,0,3))),"")</f>
        <v/>
      </c>
      <c r="DJ45" s="23" t="str">
        <f>+IF(LEN($I45)&gt;5,IF(ISERROR(VLOOKUP(N45,'CODIGO PAGO'!$B$2:$B$20,1,0)),1,IF(OR(AND(CH45=1,N45&lt;&gt;"N"),AND(CH45=3,N45&lt;&gt;"B"),AND(CH45=2,LEFT(TRIM(N45),1)&lt;&gt;"I")),1,IF(OR(AND(CH45=0,N45="N"),AND(CH45=0,N45="B"),AND(CH45=0,LEFT(TRIM(N45),1)="I")),1,0))),"")</f>
        <v/>
      </c>
      <c r="DK45" s="23" t="str">
        <f t="shared" si="34"/>
        <v/>
      </c>
      <c r="DL45" s="23" t="str">
        <f>+IF(LEN($I45)&gt;5,IF(ISERROR(VLOOKUP(P45,'CODIGO PAGO'!$B$2:$B$20,1,0)),1,IF(OR(AND(CJ45=1,P45&lt;&gt;"N"),AND(CJ45=3,P45&lt;&gt;"B"),AND(CJ45=2,LEFT(TRIM(P45),1)&lt;&gt;"I")),1,IF(OR(AND(CJ45=0,P45="N"),AND(CJ45=0,P45="B"),AND(CJ45=0,LEFT(TRIM(P45),1)="I")),1,0))),"")</f>
        <v/>
      </c>
      <c r="DM45" s="23" t="str">
        <f t="shared" si="35"/>
        <v/>
      </c>
      <c r="DN45" s="23" t="str">
        <f>+IF(LEN($I45)&gt;5,IF(ISERROR(VLOOKUP(R45,'CODIGO PAGO'!$B$2:$B$20,1,0)),1,IF(OR(AND(CL45=1,R45&lt;&gt;"N"),AND(CL45=3,R45&lt;&gt;"B"),AND(CL45=2,LEFT(TRIM(R45),1)&lt;&gt;"I")),1,IF(OR(AND(CL45=0,R45="N"),AND(CL45=0,R45="B"),AND(CL45=0,LEFT(TRIM(R45),1)="I")),1,0))),"")</f>
        <v/>
      </c>
      <c r="DO45" s="23" t="str">
        <f t="shared" si="36"/>
        <v/>
      </c>
      <c r="DP45" s="23" t="str">
        <f>+IF(LEN($I45)&gt;5,IF(ISERROR(VLOOKUP(T45,'CODIGO PAGO'!$B$2:$B$20,1,0)),1,IF(OR(AND(CN45=1,T45&lt;&gt;"N"),AND(CN45=3,T45&lt;&gt;"B"),AND(CN45=2,LEFT(TRIM(T45),1)&lt;&gt;"I")),1,IF(OR(AND(CN45=0,T45="N"),AND(CN45=0,T45="B"),AND(CN45=0,LEFT(TRIM(T45),1)="I")),1,0))),"")</f>
        <v/>
      </c>
      <c r="DQ45" s="23" t="str">
        <f t="shared" si="37"/>
        <v/>
      </c>
      <c r="DR45" s="23" t="str">
        <f>+IF(LEN($I45)&gt;5,IF(ISERROR(VLOOKUP(V45,'CODIGO PAGO'!$B$2:$B$20,1,0)),1,IF(OR(AND(CP45=1,V45&lt;&gt;"N"),AND(CP45=3,V45&lt;&gt;"B"),AND(CP45=2,LEFT(TRIM(V45),1)&lt;&gt;"I")),1,IF(OR(AND(CP45=0,V45="N"),AND(CP45=0,V45="B"),AND(CP45=0,LEFT(TRIM(V45),1)="I")),1,0))),"")</f>
        <v/>
      </c>
      <c r="DS45" s="23" t="str">
        <f t="shared" si="38"/>
        <v/>
      </c>
      <c r="DT45" s="23" t="str">
        <f>+IF(LEN($I45)&gt;5,IF(ISERROR(VLOOKUP(X45,'CODIGO PAGO'!$B$2:$B$20,1,0)),1,IF(OR(AND(CR45=1,X45&lt;&gt;"N"),AND(CR45=3,X45&lt;&gt;"B"),AND(CR45=2,LEFT(TRIM(X45),1)&lt;&gt;"I")),1,IF(OR(AND(CR45=0,X45="N"),AND(CR45=0,X45="B"),AND(CR45=0,LEFT(TRIM(X45),1)="I")),1,0))),"")</f>
        <v/>
      </c>
      <c r="DU45" s="23" t="str">
        <f t="shared" si="39"/>
        <v/>
      </c>
      <c r="DV45" s="23" t="str">
        <f>+IF(LEN($I45)&gt;5,IF(ISERROR(VLOOKUP(Z45,'CODIGO PAGO'!$B$2:$B$20,1,0)),1,IF(OR(AND(CT45=1,Z45&lt;&gt;"N"),AND(CT45=3,Z45&lt;&gt;"B"),AND(CT45=2,LEFT(TRIM(Z45),1)&lt;&gt;"I")),1,IF(OR(AND(CT45=0,Z45="N"),AND(CT45=0,Z45="B"),AND(CT45=0,LEFT(TRIM(Z45),1)="I")),1,0))),"")</f>
        <v/>
      </c>
      <c r="DW45" s="23" t="str">
        <f t="shared" si="40"/>
        <v/>
      </c>
      <c r="DX45" s="23" t="str">
        <f>+IF(LEN($I45)&gt;5,IF(ISERROR(VLOOKUP(AB45,'CODIGO PAGO'!$B$2:$B$20,1,0)),1,IF(OR(AND(CV45=1,AB45&lt;&gt;"N"),AND(CV45=3,AB45&lt;&gt;"B"),AND(CV45=2,LEFT(TRIM(AB45),1)&lt;&gt;"I")),1,IF(OR(AND(CV45=0,AB45="N"),AND(CV45=0,AB45="B"),AND(CV45=0,LEFT(TRIM(AB45),1)="I")),1,0))),"")</f>
        <v/>
      </c>
      <c r="DY45" s="23" t="str">
        <f t="shared" si="41"/>
        <v/>
      </c>
      <c r="DZ45" s="23" t="str">
        <f>+IF(LEN($I45)&gt;5,IF(ISERROR(VLOOKUP(AD45,'CODIGO PAGO'!$B$2:$B$20,1,0)),1,IF(OR(AND(CX45=1,AD45&lt;&gt;"N"),AND(CX45=3,AD45&lt;&gt;"B"),AND(CX45=2,LEFT(TRIM(AD45),1)&lt;&gt;"I")),1,IF(OR(AND(CX45=0,AD45="N"),AND(CX45=0,AD45="B"),AND(CX45=0,LEFT(TRIM(AD45),1)="I")),1,0))),"")</f>
        <v/>
      </c>
      <c r="EA45" s="23" t="str">
        <f t="shared" si="42"/>
        <v/>
      </c>
      <c r="EB45" s="23" t="str">
        <f>+IF(LEN($I45)&gt;5,IF(ISERROR(VLOOKUP(AF45,'CODIGO PAGO'!$B$2:$B$20,1,0)),1,IF(OR(AND(CZ45=1,AF45&lt;&gt;"N"),AND(CZ45=3,AF45&lt;&gt;"B"),AND(CZ45=2,LEFT(TRIM(AF45),1)&lt;&gt;"I")),1,IF(OR(AND(CZ45=0,AF45="N"),AND(CZ45=0,AF45="B"),AND(CZ45=0,LEFT(TRIM(AF45),1)="I")),1,0))),"")</f>
        <v/>
      </c>
      <c r="EC45" s="23" t="str">
        <f t="shared" si="43"/>
        <v/>
      </c>
      <c r="ED45" s="23" t="str">
        <f>+IF(LEN($I45)&gt;5,IF(ISERROR(VLOOKUP(AH45,'CODIGO PAGO'!$B$2:$B$20,1,0)),1,IF(OR(AND(DB45=1,AH45&lt;&gt;"N"),AND(DB45=3,AH45&lt;&gt;"B"),AND(DB45=2,LEFT(TRIM(AH45),1)&lt;&gt;"I")),1,IF(OR(AND(DB45=0,AH45="N"),AND(DB45=0,AH45="B"),AND(DB45=0,LEFT(TRIM(AH45),1)="I")),1,0))),"")</f>
        <v/>
      </c>
      <c r="EE45" s="23" t="str">
        <f t="shared" si="44"/>
        <v/>
      </c>
      <c r="EF45" s="23" t="str">
        <f>+IF(LEN($I45)&gt;5,IF(ISERROR(VLOOKUP(AJ45,'CODIGO PAGO'!$B$2:$B$20,1,0)),1,IF(OR(AND(DD45=1,AJ45&lt;&gt;"N"),AND(DD45=3,AJ45&lt;&gt;"B"),AND(DD45=2,LEFT(TRIM(AJ45),1)&lt;&gt;"I")),1,IF(OR(AND(DD45=0,AJ45="N"),AND(DD45=0,AJ45="B"),AND(DD45=0,LEFT(TRIM(AJ45),1)="I")),1,0))),"")</f>
        <v/>
      </c>
      <c r="EG45" s="23" t="str">
        <f t="shared" si="45"/>
        <v/>
      </c>
      <c r="EH45" s="23" t="str">
        <f>+IF(LEN($I45)&gt;5,IF(ISERROR(VLOOKUP(AL45,'CODIGO PAGO'!$B$2:$B$20,1,0)),1,IF(OR(AND(DF45=1,AL45&lt;&gt;"N"),AND(DF45=3,AL45&lt;&gt;"B"),AND(DF45=2,LEFT(TRIM(AL45),1)&lt;&gt;"I")),1,IF(OR(AND(DF45=0,AL45="N"),AND(DF45=0,AL45="B"),AND(DF45=0,LEFT(TRIM(AL45),1)="I")),1,0))),"")</f>
        <v/>
      </c>
      <c r="EI45" s="23" t="str">
        <f t="shared" si="46"/>
        <v/>
      </c>
      <c r="EJ45" s="23" t="str">
        <f>+IF(LEN($I45)&gt;5,IF(ISERROR(VLOOKUP(AN45,'CODIGO PAGO'!$B$2:$B$20,1,0)),1,IF(OR(AND(DH45=1,AN45&lt;&gt;"N"),AND(DH45=3,AN45&lt;&gt;"B"),AND(DH45=2,LEFT(TRIM(AN45),1)&lt;&gt;"I")),1,IF(OR(AND(DH45=0,AN45="N"),AND(DH45=0,AN45="B"),AND(DH45=0,LEFT(TRIM(AN45),1)="I")),1,0))),"")</f>
        <v/>
      </c>
      <c r="EK45" s="23" t="str">
        <f t="shared" si="47"/>
        <v/>
      </c>
      <c r="EL45" s="24" t="str">
        <f t="shared" si="48"/>
        <v/>
      </c>
    </row>
    <row r="46" spans="1:142" s="25" customFormat="1">
      <c r="A46" s="15" t="str">
        <f t="shared" si="14"/>
        <v/>
      </c>
      <c r="B46" s="1" t="str">
        <f>+IF(LEN(I46)&gt;5,'CODIGO PAGO'!$B$28,"")</f>
        <v/>
      </c>
      <c r="C46" s="1" t="str">
        <f>+IF(LEN($I46)&gt;5,BD!D46,"")</f>
        <v/>
      </c>
      <c r="D46" s="168" t="str">
        <f>+IF(LEN($I46)&gt;5,BD!A46,"")</f>
        <v/>
      </c>
      <c r="E46" s="1" t="str">
        <f>+IF(LEN($I46)&gt;5,BD!B46,"")</f>
        <v/>
      </c>
      <c r="F46" s="1" t="str">
        <f>+IF(LEN($I46)&gt;5,BD!C46,"")</f>
        <v/>
      </c>
      <c r="G46" s="141"/>
      <c r="H46" s="141"/>
      <c r="I46" s="1" t="str">
        <f>+IF(LEN(BD!G46)&gt;5,BD!G46,"")</f>
        <v/>
      </c>
      <c r="J46" s="167" t="str">
        <f>+IF(LEN($I46)&gt;5,BD!E46,"")</f>
        <v/>
      </c>
      <c r="K46" s="6" t="str">
        <f t="shared" si="15"/>
        <v/>
      </c>
      <c r="L46" s="87" t="str">
        <f>+IF(LEN($I46)&gt;5,BD!H46,"")</f>
        <v/>
      </c>
      <c r="M46" s="40" t="str">
        <f t="shared" si="16"/>
        <v/>
      </c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4" t="str">
        <f t="shared" si="17"/>
        <v/>
      </c>
      <c r="AQ46" s="5" t="str">
        <f t="shared" si="18"/>
        <v/>
      </c>
      <c r="AR46" s="91" t="str">
        <f t="shared" si="19"/>
        <v/>
      </c>
      <c r="AS46" s="5" t="str">
        <f t="shared" si="20"/>
        <v/>
      </c>
      <c r="AT46" s="91" t="str">
        <f t="shared" si="21"/>
        <v/>
      </c>
      <c r="AU46" s="4" t="str">
        <f t="shared" si="22"/>
        <v/>
      </c>
      <c r="AV46" s="4" t="str">
        <f t="shared" si="23"/>
        <v/>
      </c>
      <c r="AW46" s="4" t="str">
        <f t="shared" si="24"/>
        <v/>
      </c>
      <c r="AX46" s="4" t="str">
        <f t="shared" si="25"/>
        <v/>
      </c>
      <c r="AY46" s="88" t="str">
        <f t="shared" si="26"/>
        <v/>
      </c>
      <c r="AZ46" s="17" t="str">
        <f t="shared" si="27"/>
        <v/>
      </c>
      <c r="BA46" s="18" t="str">
        <f t="shared" si="28"/>
        <v/>
      </c>
      <c r="BB46" s="19" t="str">
        <f>+IF(LEN(I46)&gt;5,IF(INT(RIGHT(B46,1))=9,0.5*L46*AY46,INT(MID(B46,5,LEN(B46)-4))*L46)+IFERROR(VLOOKUP(I46,AJUSTES!$A$1:$I$50,9,0),0),"")</f>
        <v/>
      </c>
      <c r="BC46" s="12"/>
      <c r="BD46" s="19" t="str">
        <f t="shared" si="29"/>
        <v/>
      </c>
      <c r="BE46" s="18" t="str">
        <f t="shared" si="30"/>
        <v/>
      </c>
      <c r="BF46" s="139" t="str">
        <f t="shared" si="31"/>
        <v/>
      </c>
      <c r="BG46" s="114"/>
      <c r="BH46" s="18" t="str">
        <f t="shared" si="32"/>
        <v/>
      </c>
      <c r="BI46" s="13"/>
      <c r="BJ46" s="12"/>
      <c r="BK46" s="12"/>
      <c r="BL46" s="145"/>
      <c r="BM46" s="12"/>
      <c r="BN46" s="12"/>
      <c r="BO46" s="12"/>
      <c r="BP46" s="12"/>
      <c r="BQ46" s="12"/>
      <c r="BR46" s="12"/>
      <c r="BS46" s="146"/>
      <c r="BT46" s="14"/>
      <c r="BU46" s="12"/>
      <c r="BV46" s="12"/>
      <c r="BW46" s="12"/>
      <c r="BX46" s="12"/>
      <c r="BY46" s="12"/>
      <c r="BZ46" s="144"/>
      <c r="CA46" s="107" t="str">
        <f>+IF(LEN($I46)&gt;5,IF(BD!F46="N/A","",BD!F46),"")</f>
        <v/>
      </c>
      <c r="CB46" s="21"/>
      <c r="CC46" s="147"/>
      <c r="CD46" s="148"/>
      <c r="CE46" s="8" t="str">
        <f>+IF(LEN(I46)&gt;5,BD!M46,"")</f>
        <v/>
      </c>
      <c r="CF46" s="16" t="str">
        <f>+IF(LEN(I46)&gt;5,BD!N46,"")</f>
        <v/>
      </c>
      <c r="CG46" s="3" t="str">
        <f t="shared" si="33"/>
        <v/>
      </c>
      <c r="CH46" s="23" t="str">
        <f>+IF(AND(LEN($I46)&gt;5),IF(AND($J46&gt;N$1,$J46&lt;=$AO$1),1,IF((COUNTIFS(INCAPACIDADES!$C$1:$C$51,$I46,INCAPACIDADES!K$1:K$51,N$1))&gt;0,2,IF(VLOOKUP($C46,BD!$D$1:$F$501,3,0)&gt;N$1,0,3))),"")</f>
        <v/>
      </c>
      <c r="CI46" s="23" t="str">
        <f>+IF(AND(LEN($I46)&gt;5),IF(AND($J46&gt;O$1,$J46&lt;=$AO$1),1,IF((COUNTIFS(INCAPACIDADES!$C$1:$C$51,$I46,INCAPACIDADES!L$1:L$51,O$1))&gt;0,2,IF(VLOOKUP($C46,BD!$D$1:$F$501,3,0)&gt;O$1,0,3))),"")</f>
        <v/>
      </c>
      <c r="CJ46" s="23" t="str">
        <f>+IF(AND(LEN($I46)&gt;5),IF(AND($J46&gt;P$1,$J46&lt;=$AO$1),1,IF((COUNTIFS(INCAPACIDADES!$C$1:$C$51,$I46,INCAPACIDADES!M$1:M$51,P$1))&gt;0,2,IF(VLOOKUP($C46,BD!$D$1:$F$501,3,0)&gt;P$1,0,3))),"")</f>
        <v/>
      </c>
      <c r="CK46" s="23" t="str">
        <f>+IF(AND(LEN($I46)&gt;5),IF(AND($J46&gt;Q$1,$J46&lt;=$AO$1),1,IF((COUNTIFS(INCAPACIDADES!$C$1:$C$51,$I46,INCAPACIDADES!N$1:N$51,Q$1))&gt;0,2,IF(VLOOKUP($C46,BD!$D$1:$F$501,3,0)&gt;Q$1,0,3))),"")</f>
        <v/>
      </c>
      <c r="CL46" s="23" t="str">
        <f>+IF(AND(LEN($I46)&gt;5),IF(AND($J46&gt;R$1,$J46&lt;=$AO$1),1,IF((COUNTIFS(INCAPACIDADES!$C$1:$C$51,$I46,INCAPACIDADES!O$1:O$51,R$1))&gt;0,2,IF(VLOOKUP($C46,BD!$D$1:$F$501,3,0)&gt;R$1,0,3))),"")</f>
        <v/>
      </c>
      <c r="CM46" s="23" t="str">
        <f>+IF(AND(LEN($I46)&gt;5),IF(AND($J46&gt;S$1,$J46&lt;=$AO$1),1,IF((COUNTIFS(INCAPACIDADES!$C$1:$C$51,$I46,INCAPACIDADES!P$1:P$51,S$1))&gt;0,2,IF(VLOOKUP($C46,BD!$D$1:$F$501,3,0)&gt;S$1,0,3))),"")</f>
        <v/>
      </c>
      <c r="CN46" s="23" t="str">
        <f>+IF(AND(LEN($I46)&gt;5),IF(AND($J46&gt;T$1,$J46&lt;=$AO$1),1,IF((COUNTIFS(INCAPACIDADES!$C$1:$C$51,$I46,INCAPACIDADES!Q$1:Q$51,T$1))&gt;0,2,IF(VLOOKUP($C46,BD!$D$1:$F$501,3,0)&gt;T$1,0,3))),"")</f>
        <v/>
      </c>
      <c r="CO46" s="23" t="str">
        <f>+IF(AND(LEN($I46)&gt;5),IF(AND($J46&gt;U$1,$J46&lt;=$AO$1),1,IF((COUNTIFS(INCAPACIDADES!$C$1:$C$51,$I46,INCAPACIDADES!R$1:R$51,U$1))&gt;0,2,IF(VLOOKUP($C46,BD!$D$1:$F$501,3,0)&gt;U$1,0,3))),"")</f>
        <v/>
      </c>
      <c r="CP46" s="23" t="str">
        <f>+IF(AND(LEN($I46)&gt;5),IF(AND($J46&gt;V$1,$J46&lt;=$AO$1),1,IF((COUNTIFS(INCAPACIDADES!$C$1:$C$51,$I46,INCAPACIDADES!S$1:S$51,V$1))&gt;0,2,IF(VLOOKUP($C46,BD!$D$1:$F$501,3,0)&gt;V$1,0,3))),"")</f>
        <v/>
      </c>
      <c r="CQ46" s="23" t="str">
        <f>+IF(AND(LEN($I46)&gt;5),IF(AND($J46&gt;W$1,$J46&lt;=$AO$1),1,IF((COUNTIFS(INCAPACIDADES!$C$1:$C$51,$I46,INCAPACIDADES!T$1:T$51,W$1))&gt;0,2,IF(VLOOKUP($C46,BD!$D$1:$F$501,3,0)&gt;W$1,0,3))),"")</f>
        <v/>
      </c>
      <c r="CR46" s="23" t="str">
        <f>+IF(AND(LEN($I46)&gt;5),IF(AND($J46&gt;X$1,$J46&lt;=$AO$1),1,IF((COUNTIFS(INCAPACIDADES!$C$1:$C$51,$I46,INCAPACIDADES!U$1:U$51,X$1))&gt;0,2,IF(VLOOKUP($C46,BD!$D$1:$F$501,3,0)&gt;X$1,0,3))),"")</f>
        <v/>
      </c>
      <c r="CS46" s="23" t="str">
        <f>+IF(AND(LEN($I46)&gt;5),IF(AND($J46&gt;Y$1,$J46&lt;=$AO$1),1,IF((COUNTIFS(INCAPACIDADES!$C$1:$C$51,$I46,INCAPACIDADES!V$1:V$51,Y$1))&gt;0,2,IF(VLOOKUP($C46,BD!$D$1:$F$501,3,0)&gt;Y$1,0,3))),"")</f>
        <v/>
      </c>
      <c r="CT46" s="23" t="str">
        <f>+IF(AND(LEN($I46)&gt;5),IF(AND($J46&gt;Z$1,$J46&lt;=$AO$1),1,IF((COUNTIFS(INCAPACIDADES!$C$1:$C$51,$I46,INCAPACIDADES!W$1:W$51,Z$1))&gt;0,2,IF(VLOOKUP($C46,BD!$D$1:$F$501,3,0)&gt;Z$1,0,3))),"")</f>
        <v/>
      </c>
      <c r="CU46" s="23" t="str">
        <f>+IF(AND(LEN($I46)&gt;5),IF(AND($J46&gt;AA$1,$J46&lt;=$AO$1),1,IF((COUNTIFS(INCAPACIDADES!$C$1:$C$51,$I46,INCAPACIDADES!X$1:X$51,AA$1))&gt;0,2,IF(VLOOKUP($C46,BD!$D$1:$F$501,3,0)&gt;AA$1,0,3))),"")</f>
        <v/>
      </c>
      <c r="CV46" s="23" t="str">
        <f>+IF(AND(LEN($I46)&gt;5),IF(AND($J46&gt;AB$1,$J46&lt;=$AO$1),1,IF((COUNTIFS(INCAPACIDADES!$C$1:$C$51,$I46,INCAPACIDADES!Y$1:Y$51,AB$1))&gt;0,2,IF(VLOOKUP($C46,BD!$D$1:$F$501,3,0)&gt;AB$1,0,3))),"")</f>
        <v/>
      </c>
      <c r="CW46" s="23" t="str">
        <f>+IF(AND(LEN($I46)&gt;5),IF(AND($J46&gt;AC$1,$J46&lt;=$AO$1),1,IF((COUNTIFS(INCAPACIDADES!$C$1:$C$51,$I46,INCAPACIDADES!Z$1:Z$51,AC$1))&gt;0,2,IF(VLOOKUP($C46,BD!$D$1:$F$501,3,0)&gt;AC$1,0,3))),"")</f>
        <v/>
      </c>
      <c r="CX46" s="23" t="str">
        <f>+IF(AND(LEN($I46)&gt;5),IF(AND($J46&gt;AD$1,$J46&lt;=$AO$1),1,IF((COUNTIFS(INCAPACIDADES!$C$1:$C$51,$I46,INCAPACIDADES!AA$1:AA$51,AD$1))&gt;0,2,IF(VLOOKUP($C46,BD!$D$1:$F$501,3,0)&gt;AD$1,0,3))),"")</f>
        <v/>
      </c>
      <c r="CY46" s="23" t="str">
        <f>+IF(AND(LEN($I46)&gt;5),IF(AND($J46&gt;AE$1,$J46&lt;=$AO$1),1,IF((COUNTIFS(INCAPACIDADES!$C$1:$C$51,$I46,INCAPACIDADES!AB$1:AB$51,AE$1))&gt;0,2,IF(VLOOKUP($C46,BD!$D$1:$F$501,3,0)&gt;AE$1,0,3))),"")</f>
        <v/>
      </c>
      <c r="CZ46" s="23" t="str">
        <f>+IF(AND(LEN($I46)&gt;5),IF(AND($J46&gt;AF$1,$J46&lt;=$AO$1),1,IF((COUNTIFS(INCAPACIDADES!$C$1:$C$51,$I46,INCAPACIDADES!AC$1:AC$51,AF$1))&gt;0,2,IF(VLOOKUP($C46,BD!$D$1:$F$501,3,0)&gt;AF$1,0,3))),"")</f>
        <v/>
      </c>
      <c r="DA46" s="23" t="str">
        <f>+IF(AND(LEN($I46)&gt;5),IF(AND($J46&gt;AG$1,$J46&lt;=$AO$1),1,IF((COUNTIFS(INCAPACIDADES!$C$1:$C$51,$I46,INCAPACIDADES!AD$1:AD$51,AG$1))&gt;0,2,IF(VLOOKUP($C46,BD!$D$1:$F$501,3,0)&gt;AG$1,0,3))),"")</f>
        <v/>
      </c>
      <c r="DB46" s="23" t="str">
        <f>+IF(AND(LEN($I46)&gt;5),IF(AND($J46&gt;AH$1,$J46&lt;=$AO$1),1,IF((COUNTIFS(INCAPACIDADES!$C$1:$C$51,$I46,INCAPACIDADES!AE$1:AE$51,AH$1))&gt;0,2,IF(VLOOKUP($C46,BD!$D$1:$F$501,3,0)&gt;AH$1,0,3))),"")</f>
        <v/>
      </c>
      <c r="DC46" s="23" t="str">
        <f>+IF(AND(LEN($I46)&gt;5),IF(AND($J46&gt;AI$1,$J46&lt;=$AO$1),1,IF((COUNTIFS(INCAPACIDADES!$C$1:$C$51,$I46,INCAPACIDADES!AF$1:AF$51,AI$1))&gt;0,2,IF(VLOOKUP($C46,BD!$D$1:$F$501,3,0)&gt;AI$1,0,3))),"")</f>
        <v/>
      </c>
      <c r="DD46" s="23" t="str">
        <f>+IF(AND(LEN($I46)&gt;5),IF(AND($J46&gt;AJ$1,$J46&lt;=$AO$1),1,IF((COUNTIFS(INCAPACIDADES!$C$1:$C$51,$I46,INCAPACIDADES!AG$1:AG$51,AJ$1))&gt;0,2,IF(VLOOKUP($C46,BD!$D$1:$F$501,3,0)&gt;AJ$1,0,3))),"")</f>
        <v/>
      </c>
      <c r="DE46" s="23" t="str">
        <f>+IF(AND(LEN($I46)&gt;5),IF(AND($J46&gt;AK$1,$J46&lt;=$AO$1),1,IF((COUNTIFS(INCAPACIDADES!$C$1:$C$51,$I46,INCAPACIDADES!AH$1:AH$51,AK$1))&gt;0,2,IF(VLOOKUP($C46,BD!$D$1:$F$501,3,0)&gt;AK$1,0,3))),"")</f>
        <v/>
      </c>
      <c r="DF46" s="23" t="str">
        <f>+IF(AND(LEN($I46)&gt;5),IF(AND($J46&gt;AL$1,$J46&lt;=$AO$1),1,IF((COUNTIFS(INCAPACIDADES!$C$1:$C$51,$I46,INCAPACIDADES!AI$1:AI$51,AL$1))&gt;0,2,IF(VLOOKUP($C46,BD!$D$1:$F$501,3,0)&gt;AL$1,0,3))),"")</f>
        <v/>
      </c>
      <c r="DG46" s="23" t="str">
        <f>+IF(AND(LEN($I46)&gt;5),IF(AND($J46&gt;AM$1,$J46&lt;=$AO$1),1,IF((COUNTIFS(INCAPACIDADES!$C$1:$C$51,$I46,INCAPACIDADES!AJ$1:AJ$51,AM$1))&gt;0,2,IF(VLOOKUP($C46,BD!$D$1:$F$501,3,0)&gt;AM$1,0,3))),"")</f>
        <v/>
      </c>
      <c r="DH46" s="23" t="str">
        <f>+IF(AND(LEN($I46)&gt;5),IF(AND($J46&gt;AN$1,$J46&lt;=$AO$1),1,IF((COUNTIFS(INCAPACIDADES!$C$1:$C$51,$I46,INCAPACIDADES!AK$1:AK$51,AN$1))&gt;0,2,IF(VLOOKUP($C46,BD!$D$1:$F$501,3,0)&gt;AN$1,0,3))),"")</f>
        <v/>
      </c>
      <c r="DI46" s="23" t="str">
        <f>+IF(AND(LEN($I46)&gt;5),IF(AND($J46&gt;AO$1,$J46&lt;=$AO$1),1,IF((COUNTIFS(INCAPACIDADES!$C$1:$C$51,$I46,INCAPACIDADES!AL$1:AL$51,AO$1))&gt;0,2,IF(VLOOKUP($C46,BD!$D$1:$F$501,3,0)&gt;AO$1,0,3))),"")</f>
        <v/>
      </c>
      <c r="DJ46" s="23" t="str">
        <f>+IF(LEN($I46)&gt;5,IF(ISERROR(VLOOKUP(N46,'CODIGO PAGO'!$B$2:$B$20,1,0)),1,IF(OR(AND(CH46=1,N46&lt;&gt;"N"),AND(CH46=3,N46&lt;&gt;"B"),AND(CH46=2,LEFT(TRIM(N46),1)&lt;&gt;"I")),1,IF(OR(AND(CH46=0,N46="N"),AND(CH46=0,N46="B"),AND(CH46=0,LEFT(TRIM(N46),1)="I")),1,0))),"")</f>
        <v/>
      </c>
      <c r="DK46" s="23" t="str">
        <f t="shared" si="34"/>
        <v/>
      </c>
      <c r="DL46" s="23" t="str">
        <f>+IF(LEN($I46)&gt;5,IF(ISERROR(VLOOKUP(P46,'CODIGO PAGO'!$B$2:$B$20,1,0)),1,IF(OR(AND(CJ46=1,P46&lt;&gt;"N"),AND(CJ46=3,P46&lt;&gt;"B"),AND(CJ46=2,LEFT(TRIM(P46),1)&lt;&gt;"I")),1,IF(OR(AND(CJ46=0,P46="N"),AND(CJ46=0,P46="B"),AND(CJ46=0,LEFT(TRIM(P46),1)="I")),1,0))),"")</f>
        <v/>
      </c>
      <c r="DM46" s="23" t="str">
        <f t="shared" si="35"/>
        <v/>
      </c>
      <c r="DN46" s="23" t="str">
        <f>+IF(LEN($I46)&gt;5,IF(ISERROR(VLOOKUP(R46,'CODIGO PAGO'!$B$2:$B$20,1,0)),1,IF(OR(AND(CL46=1,R46&lt;&gt;"N"),AND(CL46=3,R46&lt;&gt;"B"),AND(CL46=2,LEFT(TRIM(R46),1)&lt;&gt;"I")),1,IF(OR(AND(CL46=0,R46="N"),AND(CL46=0,R46="B"),AND(CL46=0,LEFT(TRIM(R46),1)="I")),1,0))),"")</f>
        <v/>
      </c>
      <c r="DO46" s="23" t="str">
        <f t="shared" si="36"/>
        <v/>
      </c>
      <c r="DP46" s="23" t="str">
        <f>+IF(LEN($I46)&gt;5,IF(ISERROR(VLOOKUP(T46,'CODIGO PAGO'!$B$2:$B$20,1,0)),1,IF(OR(AND(CN46=1,T46&lt;&gt;"N"),AND(CN46=3,T46&lt;&gt;"B"),AND(CN46=2,LEFT(TRIM(T46),1)&lt;&gt;"I")),1,IF(OR(AND(CN46=0,T46="N"),AND(CN46=0,T46="B"),AND(CN46=0,LEFT(TRIM(T46),1)="I")),1,0))),"")</f>
        <v/>
      </c>
      <c r="DQ46" s="23" t="str">
        <f t="shared" si="37"/>
        <v/>
      </c>
      <c r="DR46" s="23" t="str">
        <f>+IF(LEN($I46)&gt;5,IF(ISERROR(VLOOKUP(V46,'CODIGO PAGO'!$B$2:$B$20,1,0)),1,IF(OR(AND(CP46=1,V46&lt;&gt;"N"),AND(CP46=3,V46&lt;&gt;"B"),AND(CP46=2,LEFT(TRIM(V46),1)&lt;&gt;"I")),1,IF(OR(AND(CP46=0,V46="N"),AND(CP46=0,V46="B"),AND(CP46=0,LEFT(TRIM(V46),1)="I")),1,0))),"")</f>
        <v/>
      </c>
      <c r="DS46" s="23" t="str">
        <f t="shared" si="38"/>
        <v/>
      </c>
      <c r="DT46" s="23" t="str">
        <f>+IF(LEN($I46)&gt;5,IF(ISERROR(VLOOKUP(X46,'CODIGO PAGO'!$B$2:$B$20,1,0)),1,IF(OR(AND(CR46=1,X46&lt;&gt;"N"),AND(CR46=3,X46&lt;&gt;"B"),AND(CR46=2,LEFT(TRIM(X46),1)&lt;&gt;"I")),1,IF(OR(AND(CR46=0,X46="N"),AND(CR46=0,X46="B"),AND(CR46=0,LEFT(TRIM(X46),1)="I")),1,0))),"")</f>
        <v/>
      </c>
      <c r="DU46" s="23" t="str">
        <f t="shared" si="39"/>
        <v/>
      </c>
      <c r="DV46" s="23" t="str">
        <f>+IF(LEN($I46)&gt;5,IF(ISERROR(VLOOKUP(Z46,'CODIGO PAGO'!$B$2:$B$20,1,0)),1,IF(OR(AND(CT46=1,Z46&lt;&gt;"N"),AND(CT46=3,Z46&lt;&gt;"B"),AND(CT46=2,LEFT(TRIM(Z46),1)&lt;&gt;"I")),1,IF(OR(AND(CT46=0,Z46="N"),AND(CT46=0,Z46="B"),AND(CT46=0,LEFT(TRIM(Z46),1)="I")),1,0))),"")</f>
        <v/>
      </c>
      <c r="DW46" s="23" t="str">
        <f t="shared" si="40"/>
        <v/>
      </c>
      <c r="DX46" s="23" t="str">
        <f>+IF(LEN($I46)&gt;5,IF(ISERROR(VLOOKUP(AB46,'CODIGO PAGO'!$B$2:$B$20,1,0)),1,IF(OR(AND(CV46=1,AB46&lt;&gt;"N"),AND(CV46=3,AB46&lt;&gt;"B"),AND(CV46=2,LEFT(TRIM(AB46),1)&lt;&gt;"I")),1,IF(OR(AND(CV46=0,AB46="N"),AND(CV46=0,AB46="B"),AND(CV46=0,LEFT(TRIM(AB46),1)="I")),1,0))),"")</f>
        <v/>
      </c>
      <c r="DY46" s="23" t="str">
        <f t="shared" si="41"/>
        <v/>
      </c>
      <c r="DZ46" s="23" t="str">
        <f>+IF(LEN($I46)&gt;5,IF(ISERROR(VLOOKUP(AD46,'CODIGO PAGO'!$B$2:$B$20,1,0)),1,IF(OR(AND(CX46=1,AD46&lt;&gt;"N"),AND(CX46=3,AD46&lt;&gt;"B"),AND(CX46=2,LEFT(TRIM(AD46),1)&lt;&gt;"I")),1,IF(OR(AND(CX46=0,AD46="N"),AND(CX46=0,AD46="B"),AND(CX46=0,LEFT(TRIM(AD46),1)="I")),1,0))),"")</f>
        <v/>
      </c>
      <c r="EA46" s="23" t="str">
        <f t="shared" si="42"/>
        <v/>
      </c>
      <c r="EB46" s="23" t="str">
        <f>+IF(LEN($I46)&gt;5,IF(ISERROR(VLOOKUP(AF46,'CODIGO PAGO'!$B$2:$B$20,1,0)),1,IF(OR(AND(CZ46=1,AF46&lt;&gt;"N"),AND(CZ46=3,AF46&lt;&gt;"B"),AND(CZ46=2,LEFT(TRIM(AF46),1)&lt;&gt;"I")),1,IF(OR(AND(CZ46=0,AF46="N"),AND(CZ46=0,AF46="B"),AND(CZ46=0,LEFT(TRIM(AF46),1)="I")),1,0))),"")</f>
        <v/>
      </c>
      <c r="EC46" s="23" t="str">
        <f t="shared" si="43"/>
        <v/>
      </c>
      <c r="ED46" s="23" t="str">
        <f>+IF(LEN($I46)&gt;5,IF(ISERROR(VLOOKUP(AH46,'CODIGO PAGO'!$B$2:$B$20,1,0)),1,IF(OR(AND(DB46=1,AH46&lt;&gt;"N"),AND(DB46=3,AH46&lt;&gt;"B"),AND(DB46=2,LEFT(TRIM(AH46),1)&lt;&gt;"I")),1,IF(OR(AND(DB46=0,AH46="N"),AND(DB46=0,AH46="B"),AND(DB46=0,LEFT(TRIM(AH46),1)="I")),1,0))),"")</f>
        <v/>
      </c>
      <c r="EE46" s="23" t="str">
        <f t="shared" si="44"/>
        <v/>
      </c>
      <c r="EF46" s="23" t="str">
        <f>+IF(LEN($I46)&gt;5,IF(ISERROR(VLOOKUP(AJ46,'CODIGO PAGO'!$B$2:$B$20,1,0)),1,IF(OR(AND(DD46=1,AJ46&lt;&gt;"N"),AND(DD46=3,AJ46&lt;&gt;"B"),AND(DD46=2,LEFT(TRIM(AJ46),1)&lt;&gt;"I")),1,IF(OR(AND(DD46=0,AJ46="N"),AND(DD46=0,AJ46="B"),AND(DD46=0,LEFT(TRIM(AJ46),1)="I")),1,0))),"")</f>
        <v/>
      </c>
      <c r="EG46" s="23" t="str">
        <f t="shared" si="45"/>
        <v/>
      </c>
      <c r="EH46" s="23" t="str">
        <f>+IF(LEN($I46)&gt;5,IF(ISERROR(VLOOKUP(AL46,'CODIGO PAGO'!$B$2:$B$20,1,0)),1,IF(OR(AND(DF46=1,AL46&lt;&gt;"N"),AND(DF46=3,AL46&lt;&gt;"B"),AND(DF46=2,LEFT(TRIM(AL46),1)&lt;&gt;"I")),1,IF(OR(AND(DF46=0,AL46="N"),AND(DF46=0,AL46="B"),AND(DF46=0,LEFT(TRIM(AL46),1)="I")),1,0))),"")</f>
        <v/>
      </c>
      <c r="EI46" s="23" t="str">
        <f t="shared" si="46"/>
        <v/>
      </c>
      <c r="EJ46" s="23" t="str">
        <f>+IF(LEN($I46)&gt;5,IF(ISERROR(VLOOKUP(AN46,'CODIGO PAGO'!$B$2:$B$20,1,0)),1,IF(OR(AND(DH46=1,AN46&lt;&gt;"N"),AND(DH46=3,AN46&lt;&gt;"B"),AND(DH46=2,LEFT(TRIM(AN46),1)&lt;&gt;"I")),1,IF(OR(AND(DH46=0,AN46="N"),AND(DH46=0,AN46="B"),AND(DH46=0,LEFT(TRIM(AN46),1)="I")),1,0))),"")</f>
        <v/>
      </c>
      <c r="EK46" s="23" t="str">
        <f t="shared" si="47"/>
        <v/>
      </c>
      <c r="EL46" s="24" t="str">
        <f t="shared" si="48"/>
        <v/>
      </c>
    </row>
    <row r="47" spans="1:142" s="25" customFormat="1">
      <c r="A47" s="15" t="str">
        <f t="shared" si="14"/>
        <v/>
      </c>
      <c r="B47" s="1" t="str">
        <f>+IF(LEN(I47)&gt;5,'CODIGO PAGO'!$B$28,"")</f>
        <v/>
      </c>
      <c r="C47" s="1" t="str">
        <f>+IF(LEN($I47)&gt;5,BD!D47,"")</f>
        <v/>
      </c>
      <c r="D47" s="168" t="str">
        <f>+IF(LEN($I47)&gt;5,BD!A47,"")</f>
        <v/>
      </c>
      <c r="E47" s="1" t="str">
        <f>+IF(LEN($I47)&gt;5,BD!B47,"")</f>
        <v/>
      </c>
      <c r="F47" s="1" t="str">
        <f>+IF(LEN($I47)&gt;5,BD!C47,"")</f>
        <v/>
      </c>
      <c r="G47" s="141"/>
      <c r="H47" s="141"/>
      <c r="I47" s="1" t="str">
        <f>+IF(LEN(BD!G47)&gt;5,BD!G47,"")</f>
        <v/>
      </c>
      <c r="J47" s="167" t="str">
        <f>+IF(LEN($I47)&gt;5,BD!E47,"")</f>
        <v/>
      </c>
      <c r="K47" s="6" t="str">
        <f t="shared" si="15"/>
        <v/>
      </c>
      <c r="L47" s="87" t="str">
        <f>+IF(LEN($I47)&gt;5,BD!H47,"")</f>
        <v/>
      </c>
      <c r="M47" s="40" t="str">
        <f t="shared" si="16"/>
        <v/>
      </c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4" t="str">
        <f t="shared" si="17"/>
        <v/>
      </c>
      <c r="AQ47" s="5" t="str">
        <f t="shared" si="18"/>
        <v/>
      </c>
      <c r="AR47" s="91" t="str">
        <f t="shared" si="19"/>
        <v/>
      </c>
      <c r="AS47" s="5" t="str">
        <f t="shared" si="20"/>
        <v/>
      </c>
      <c r="AT47" s="91" t="str">
        <f t="shared" si="21"/>
        <v/>
      </c>
      <c r="AU47" s="4" t="str">
        <f t="shared" si="22"/>
        <v/>
      </c>
      <c r="AV47" s="4" t="str">
        <f t="shared" si="23"/>
        <v/>
      </c>
      <c r="AW47" s="4" t="str">
        <f t="shared" si="24"/>
        <v/>
      </c>
      <c r="AX47" s="4" t="str">
        <f t="shared" si="25"/>
        <v/>
      </c>
      <c r="AY47" s="88" t="str">
        <f t="shared" si="26"/>
        <v/>
      </c>
      <c r="AZ47" s="17" t="str">
        <f t="shared" si="27"/>
        <v/>
      </c>
      <c r="BA47" s="18" t="str">
        <f t="shared" si="28"/>
        <v/>
      </c>
      <c r="BB47" s="19" t="str">
        <f>+IF(LEN(I47)&gt;5,IF(INT(RIGHT(B47,1))=9,0.5*L47*AY47,INT(MID(B47,5,LEN(B47)-4))*L47)+IFERROR(VLOOKUP(I47,AJUSTES!$A$1:$I$50,9,0),0),"")</f>
        <v/>
      </c>
      <c r="BC47" s="12"/>
      <c r="BD47" s="19" t="str">
        <f t="shared" si="29"/>
        <v/>
      </c>
      <c r="BE47" s="18" t="str">
        <f t="shared" si="30"/>
        <v/>
      </c>
      <c r="BF47" s="139" t="str">
        <f t="shared" si="31"/>
        <v/>
      </c>
      <c r="BG47" s="114"/>
      <c r="BH47" s="18" t="str">
        <f t="shared" si="32"/>
        <v/>
      </c>
      <c r="BI47" s="13"/>
      <c r="BJ47" s="12"/>
      <c r="BK47" s="12"/>
      <c r="BL47" s="145"/>
      <c r="BM47" s="12"/>
      <c r="BN47" s="12"/>
      <c r="BO47" s="12"/>
      <c r="BP47" s="12"/>
      <c r="BQ47" s="12"/>
      <c r="BR47" s="12"/>
      <c r="BS47" s="146"/>
      <c r="BT47" s="14"/>
      <c r="BU47" s="12"/>
      <c r="BV47" s="12"/>
      <c r="BW47" s="12"/>
      <c r="BX47" s="12"/>
      <c r="BY47" s="12"/>
      <c r="BZ47" s="144"/>
      <c r="CA47" s="107" t="str">
        <f>+IF(LEN($I47)&gt;5,IF(BD!F47="N/A","",BD!F47),"")</f>
        <v/>
      </c>
      <c r="CB47" s="21"/>
      <c r="CC47" s="147"/>
      <c r="CD47" s="148"/>
      <c r="CE47" s="8" t="str">
        <f>+IF(LEN(I47)&gt;5,BD!M47,"")</f>
        <v/>
      </c>
      <c r="CF47" s="16" t="str">
        <f>+IF(LEN(I47)&gt;5,BD!N47,"")</f>
        <v/>
      </c>
      <c r="CG47" s="3" t="str">
        <f t="shared" si="33"/>
        <v/>
      </c>
      <c r="CH47" s="23" t="str">
        <f>+IF(AND(LEN($I47)&gt;5),IF(AND($J47&gt;N$1,$J47&lt;=$AO$1),1,IF((COUNTIFS(INCAPACIDADES!$C$1:$C$51,$I47,INCAPACIDADES!K$1:K$51,N$1))&gt;0,2,IF(VLOOKUP($C47,BD!$D$1:$F$501,3,0)&gt;N$1,0,3))),"")</f>
        <v/>
      </c>
      <c r="CI47" s="23" t="str">
        <f>+IF(AND(LEN($I47)&gt;5),IF(AND($J47&gt;O$1,$J47&lt;=$AO$1),1,IF((COUNTIFS(INCAPACIDADES!$C$1:$C$51,$I47,INCAPACIDADES!L$1:L$51,O$1))&gt;0,2,IF(VLOOKUP($C47,BD!$D$1:$F$501,3,0)&gt;O$1,0,3))),"")</f>
        <v/>
      </c>
      <c r="CJ47" s="23" t="str">
        <f>+IF(AND(LEN($I47)&gt;5),IF(AND($J47&gt;P$1,$J47&lt;=$AO$1),1,IF((COUNTIFS(INCAPACIDADES!$C$1:$C$51,$I47,INCAPACIDADES!M$1:M$51,P$1))&gt;0,2,IF(VLOOKUP($C47,BD!$D$1:$F$501,3,0)&gt;P$1,0,3))),"")</f>
        <v/>
      </c>
      <c r="CK47" s="23" t="str">
        <f>+IF(AND(LEN($I47)&gt;5),IF(AND($J47&gt;Q$1,$J47&lt;=$AO$1),1,IF((COUNTIFS(INCAPACIDADES!$C$1:$C$51,$I47,INCAPACIDADES!N$1:N$51,Q$1))&gt;0,2,IF(VLOOKUP($C47,BD!$D$1:$F$501,3,0)&gt;Q$1,0,3))),"")</f>
        <v/>
      </c>
      <c r="CL47" s="23" t="str">
        <f>+IF(AND(LEN($I47)&gt;5),IF(AND($J47&gt;R$1,$J47&lt;=$AO$1),1,IF((COUNTIFS(INCAPACIDADES!$C$1:$C$51,$I47,INCAPACIDADES!O$1:O$51,R$1))&gt;0,2,IF(VLOOKUP($C47,BD!$D$1:$F$501,3,0)&gt;R$1,0,3))),"")</f>
        <v/>
      </c>
      <c r="CM47" s="23" t="str">
        <f>+IF(AND(LEN($I47)&gt;5),IF(AND($J47&gt;S$1,$J47&lt;=$AO$1),1,IF((COUNTIFS(INCAPACIDADES!$C$1:$C$51,$I47,INCAPACIDADES!P$1:P$51,S$1))&gt;0,2,IF(VLOOKUP($C47,BD!$D$1:$F$501,3,0)&gt;S$1,0,3))),"")</f>
        <v/>
      </c>
      <c r="CN47" s="23" t="str">
        <f>+IF(AND(LEN($I47)&gt;5),IF(AND($J47&gt;T$1,$J47&lt;=$AO$1),1,IF((COUNTIFS(INCAPACIDADES!$C$1:$C$51,$I47,INCAPACIDADES!Q$1:Q$51,T$1))&gt;0,2,IF(VLOOKUP($C47,BD!$D$1:$F$501,3,0)&gt;T$1,0,3))),"")</f>
        <v/>
      </c>
      <c r="CO47" s="23" t="str">
        <f>+IF(AND(LEN($I47)&gt;5),IF(AND($J47&gt;U$1,$J47&lt;=$AO$1),1,IF((COUNTIFS(INCAPACIDADES!$C$1:$C$51,$I47,INCAPACIDADES!R$1:R$51,U$1))&gt;0,2,IF(VLOOKUP($C47,BD!$D$1:$F$501,3,0)&gt;U$1,0,3))),"")</f>
        <v/>
      </c>
      <c r="CP47" s="23" t="str">
        <f>+IF(AND(LEN($I47)&gt;5),IF(AND($J47&gt;V$1,$J47&lt;=$AO$1),1,IF((COUNTIFS(INCAPACIDADES!$C$1:$C$51,$I47,INCAPACIDADES!S$1:S$51,V$1))&gt;0,2,IF(VLOOKUP($C47,BD!$D$1:$F$501,3,0)&gt;V$1,0,3))),"")</f>
        <v/>
      </c>
      <c r="CQ47" s="23" t="str">
        <f>+IF(AND(LEN($I47)&gt;5),IF(AND($J47&gt;W$1,$J47&lt;=$AO$1),1,IF((COUNTIFS(INCAPACIDADES!$C$1:$C$51,$I47,INCAPACIDADES!T$1:T$51,W$1))&gt;0,2,IF(VLOOKUP($C47,BD!$D$1:$F$501,3,0)&gt;W$1,0,3))),"")</f>
        <v/>
      </c>
      <c r="CR47" s="23" t="str">
        <f>+IF(AND(LEN($I47)&gt;5),IF(AND($J47&gt;X$1,$J47&lt;=$AO$1),1,IF((COUNTIFS(INCAPACIDADES!$C$1:$C$51,$I47,INCAPACIDADES!U$1:U$51,X$1))&gt;0,2,IF(VLOOKUP($C47,BD!$D$1:$F$501,3,0)&gt;X$1,0,3))),"")</f>
        <v/>
      </c>
      <c r="CS47" s="23" t="str">
        <f>+IF(AND(LEN($I47)&gt;5),IF(AND($J47&gt;Y$1,$J47&lt;=$AO$1),1,IF((COUNTIFS(INCAPACIDADES!$C$1:$C$51,$I47,INCAPACIDADES!V$1:V$51,Y$1))&gt;0,2,IF(VLOOKUP($C47,BD!$D$1:$F$501,3,0)&gt;Y$1,0,3))),"")</f>
        <v/>
      </c>
      <c r="CT47" s="23" t="str">
        <f>+IF(AND(LEN($I47)&gt;5),IF(AND($J47&gt;Z$1,$J47&lt;=$AO$1),1,IF((COUNTIFS(INCAPACIDADES!$C$1:$C$51,$I47,INCAPACIDADES!W$1:W$51,Z$1))&gt;0,2,IF(VLOOKUP($C47,BD!$D$1:$F$501,3,0)&gt;Z$1,0,3))),"")</f>
        <v/>
      </c>
      <c r="CU47" s="23" t="str">
        <f>+IF(AND(LEN($I47)&gt;5),IF(AND($J47&gt;AA$1,$J47&lt;=$AO$1),1,IF((COUNTIFS(INCAPACIDADES!$C$1:$C$51,$I47,INCAPACIDADES!X$1:X$51,AA$1))&gt;0,2,IF(VLOOKUP($C47,BD!$D$1:$F$501,3,0)&gt;AA$1,0,3))),"")</f>
        <v/>
      </c>
      <c r="CV47" s="23" t="str">
        <f>+IF(AND(LEN($I47)&gt;5),IF(AND($J47&gt;AB$1,$J47&lt;=$AO$1),1,IF((COUNTIFS(INCAPACIDADES!$C$1:$C$51,$I47,INCAPACIDADES!Y$1:Y$51,AB$1))&gt;0,2,IF(VLOOKUP($C47,BD!$D$1:$F$501,3,0)&gt;AB$1,0,3))),"")</f>
        <v/>
      </c>
      <c r="CW47" s="23" t="str">
        <f>+IF(AND(LEN($I47)&gt;5),IF(AND($J47&gt;AC$1,$J47&lt;=$AO$1),1,IF((COUNTIFS(INCAPACIDADES!$C$1:$C$51,$I47,INCAPACIDADES!Z$1:Z$51,AC$1))&gt;0,2,IF(VLOOKUP($C47,BD!$D$1:$F$501,3,0)&gt;AC$1,0,3))),"")</f>
        <v/>
      </c>
      <c r="CX47" s="23" t="str">
        <f>+IF(AND(LEN($I47)&gt;5),IF(AND($J47&gt;AD$1,$J47&lt;=$AO$1),1,IF((COUNTIFS(INCAPACIDADES!$C$1:$C$51,$I47,INCAPACIDADES!AA$1:AA$51,AD$1))&gt;0,2,IF(VLOOKUP($C47,BD!$D$1:$F$501,3,0)&gt;AD$1,0,3))),"")</f>
        <v/>
      </c>
      <c r="CY47" s="23" t="str">
        <f>+IF(AND(LEN($I47)&gt;5),IF(AND($J47&gt;AE$1,$J47&lt;=$AO$1),1,IF((COUNTIFS(INCAPACIDADES!$C$1:$C$51,$I47,INCAPACIDADES!AB$1:AB$51,AE$1))&gt;0,2,IF(VLOOKUP($C47,BD!$D$1:$F$501,3,0)&gt;AE$1,0,3))),"")</f>
        <v/>
      </c>
      <c r="CZ47" s="23" t="str">
        <f>+IF(AND(LEN($I47)&gt;5),IF(AND($J47&gt;AF$1,$J47&lt;=$AO$1),1,IF((COUNTIFS(INCAPACIDADES!$C$1:$C$51,$I47,INCAPACIDADES!AC$1:AC$51,AF$1))&gt;0,2,IF(VLOOKUP($C47,BD!$D$1:$F$501,3,0)&gt;AF$1,0,3))),"")</f>
        <v/>
      </c>
      <c r="DA47" s="23" t="str">
        <f>+IF(AND(LEN($I47)&gt;5),IF(AND($J47&gt;AG$1,$J47&lt;=$AO$1),1,IF((COUNTIFS(INCAPACIDADES!$C$1:$C$51,$I47,INCAPACIDADES!AD$1:AD$51,AG$1))&gt;0,2,IF(VLOOKUP($C47,BD!$D$1:$F$501,3,0)&gt;AG$1,0,3))),"")</f>
        <v/>
      </c>
      <c r="DB47" s="23" t="str">
        <f>+IF(AND(LEN($I47)&gt;5),IF(AND($J47&gt;AH$1,$J47&lt;=$AO$1),1,IF((COUNTIFS(INCAPACIDADES!$C$1:$C$51,$I47,INCAPACIDADES!AE$1:AE$51,AH$1))&gt;0,2,IF(VLOOKUP($C47,BD!$D$1:$F$501,3,0)&gt;AH$1,0,3))),"")</f>
        <v/>
      </c>
      <c r="DC47" s="23" t="str">
        <f>+IF(AND(LEN($I47)&gt;5),IF(AND($J47&gt;AI$1,$J47&lt;=$AO$1),1,IF((COUNTIFS(INCAPACIDADES!$C$1:$C$51,$I47,INCAPACIDADES!AF$1:AF$51,AI$1))&gt;0,2,IF(VLOOKUP($C47,BD!$D$1:$F$501,3,0)&gt;AI$1,0,3))),"")</f>
        <v/>
      </c>
      <c r="DD47" s="23" t="str">
        <f>+IF(AND(LEN($I47)&gt;5),IF(AND($J47&gt;AJ$1,$J47&lt;=$AO$1),1,IF((COUNTIFS(INCAPACIDADES!$C$1:$C$51,$I47,INCAPACIDADES!AG$1:AG$51,AJ$1))&gt;0,2,IF(VLOOKUP($C47,BD!$D$1:$F$501,3,0)&gt;AJ$1,0,3))),"")</f>
        <v/>
      </c>
      <c r="DE47" s="23" t="str">
        <f>+IF(AND(LEN($I47)&gt;5),IF(AND($J47&gt;AK$1,$J47&lt;=$AO$1),1,IF((COUNTIFS(INCAPACIDADES!$C$1:$C$51,$I47,INCAPACIDADES!AH$1:AH$51,AK$1))&gt;0,2,IF(VLOOKUP($C47,BD!$D$1:$F$501,3,0)&gt;AK$1,0,3))),"")</f>
        <v/>
      </c>
      <c r="DF47" s="23" t="str">
        <f>+IF(AND(LEN($I47)&gt;5),IF(AND($J47&gt;AL$1,$J47&lt;=$AO$1),1,IF((COUNTIFS(INCAPACIDADES!$C$1:$C$51,$I47,INCAPACIDADES!AI$1:AI$51,AL$1))&gt;0,2,IF(VLOOKUP($C47,BD!$D$1:$F$501,3,0)&gt;AL$1,0,3))),"")</f>
        <v/>
      </c>
      <c r="DG47" s="23" t="str">
        <f>+IF(AND(LEN($I47)&gt;5),IF(AND($J47&gt;AM$1,$J47&lt;=$AO$1),1,IF((COUNTIFS(INCAPACIDADES!$C$1:$C$51,$I47,INCAPACIDADES!AJ$1:AJ$51,AM$1))&gt;0,2,IF(VLOOKUP($C47,BD!$D$1:$F$501,3,0)&gt;AM$1,0,3))),"")</f>
        <v/>
      </c>
      <c r="DH47" s="23" t="str">
        <f>+IF(AND(LEN($I47)&gt;5),IF(AND($J47&gt;AN$1,$J47&lt;=$AO$1),1,IF((COUNTIFS(INCAPACIDADES!$C$1:$C$51,$I47,INCAPACIDADES!AK$1:AK$51,AN$1))&gt;0,2,IF(VLOOKUP($C47,BD!$D$1:$F$501,3,0)&gt;AN$1,0,3))),"")</f>
        <v/>
      </c>
      <c r="DI47" s="23" t="str">
        <f>+IF(AND(LEN($I47)&gt;5),IF(AND($J47&gt;AO$1,$J47&lt;=$AO$1),1,IF((COUNTIFS(INCAPACIDADES!$C$1:$C$51,$I47,INCAPACIDADES!AL$1:AL$51,AO$1))&gt;0,2,IF(VLOOKUP($C47,BD!$D$1:$F$501,3,0)&gt;AO$1,0,3))),"")</f>
        <v/>
      </c>
      <c r="DJ47" s="23" t="str">
        <f>+IF(LEN($I47)&gt;5,IF(ISERROR(VLOOKUP(N47,'CODIGO PAGO'!$B$2:$B$20,1,0)),1,IF(OR(AND(CH47=1,N47&lt;&gt;"N"),AND(CH47=3,N47&lt;&gt;"B"),AND(CH47=2,LEFT(TRIM(N47),1)&lt;&gt;"I")),1,IF(OR(AND(CH47=0,N47="N"),AND(CH47=0,N47="B"),AND(CH47=0,LEFT(TRIM(N47),1)="I")),1,0))),"")</f>
        <v/>
      </c>
      <c r="DK47" s="23" t="str">
        <f t="shared" si="34"/>
        <v/>
      </c>
      <c r="DL47" s="23" t="str">
        <f>+IF(LEN($I47)&gt;5,IF(ISERROR(VLOOKUP(P47,'CODIGO PAGO'!$B$2:$B$20,1,0)),1,IF(OR(AND(CJ47=1,P47&lt;&gt;"N"),AND(CJ47=3,P47&lt;&gt;"B"),AND(CJ47=2,LEFT(TRIM(P47),1)&lt;&gt;"I")),1,IF(OR(AND(CJ47=0,P47="N"),AND(CJ47=0,P47="B"),AND(CJ47=0,LEFT(TRIM(P47),1)="I")),1,0))),"")</f>
        <v/>
      </c>
      <c r="DM47" s="23" t="str">
        <f t="shared" si="35"/>
        <v/>
      </c>
      <c r="DN47" s="23" t="str">
        <f>+IF(LEN($I47)&gt;5,IF(ISERROR(VLOOKUP(R47,'CODIGO PAGO'!$B$2:$B$20,1,0)),1,IF(OR(AND(CL47=1,R47&lt;&gt;"N"),AND(CL47=3,R47&lt;&gt;"B"),AND(CL47=2,LEFT(TRIM(R47),1)&lt;&gt;"I")),1,IF(OR(AND(CL47=0,R47="N"),AND(CL47=0,R47="B"),AND(CL47=0,LEFT(TRIM(R47),1)="I")),1,0))),"")</f>
        <v/>
      </c>
      <c r="DO47" s="23" t="str">
        <f t="shared" si="36"/>
        <v/>
      </c>
      <c r="DP47" s="23" t="str">
        <f>+IF(LEN($I47)&gt;5,IF(ISERROR(VLOOKUP(T47,'CODIGO PAGO'!$B$2:$B$20,1,0)),1,IF(OR(AND(CN47=1,T47&lt;&gt;"N"),AND(CN47=3,T47&lt;&gt;"B"),AND(CN47=2,LEFT(TRIM(T47),1)&lt;&gt;"I")),1,IF(OR(AND(CN47=0,T47="N"),AND(CN47=0,T47="B"),AND(CN47=0,LEFT(TRIM(T47),1)="I")),1,0))),"")</f>
        <v/>
      </c>
      <c r="DQ47" s="23" t="str">
        <f t="shared" si="37"/>
        <v/>
      </c>
      <c r="DR47" s="23" t="str">
        <f>+IF(LEN($I47)&gt;5,IF(ISERROR(VLOOKUP(V47,'CODIGO PAGO'!$B$2:$B$20,1,0)),1,IF(OR(AND(CP47=1,V47&lt;&gt;"N"),AND(CP47=3,V47&lt;&gt;"B"),AND(CP47=2,LEFT(TRIM(V47),1)&lt;&gt;"I")),1,IF(OR(AND(CP47=0,V47="N"),AND(CP47=0,V47="B"),AND(CP47=0,LEFT(TRIM(V47),1)="I")),1,0))),"")</f>
        <v/>
      </c>
      <c r="DS47" s="23" t="str">
        <f t="shared" si="38"/>
        <v/>
      </c>
      <c r="DT47" s="23" t="str">
        <f>+IF(LEN($I47)&gt;5,IF(ISERROR(VLOOKUP(X47,'CODIGO PAGO'!$B$2:$B$20,1,0)),1,IF(OR(AND(CR47=1,X47&lt;&gt;"N"),AND(CR47=3,X47&lt;&gt;"B"),AND(CR47=2,LEFT(TRIM(X47),1)&lt;&gt;"I")),1,IF(OR(AND(CR47=0,X47="N"),AND(CR47=0,X47="B"),AND(CR47=0,LEFT(TRIM(X47),1)="I")),1,0))),"")</f>
        <v/>
      </c>
      <c r="DU47" s="23" t="str">
        <f t="shared" si="39"/>
        <v/>
      </c>
      <c r="DV47" s="23" t="str">
        <f>+IF(LEN($I47)&gt;5,IF(ISERROR(VLOOKUP(Z47,'CODIGO PAGO'!$B$2:$B$20,1,0)),1,IF(OR(AND(CT47=1,Z47&lt;&gt;"N"),AND(CT47=3,Z47&lt;&gt;"B"),AND(CT47=2,LEFT(TRIM(Z47),1)&lt;&gt;"I")),1,IF(OR(AND(CT47=0,Z47="N"),AND(CT47=0,Z47="B"),AND(CT47=0,LEFT(TRIM(Z47),1)="I")),1,0))),"")</f>
        <v/>
      </c>
      <c r="DW47" s="23" t="str">
        <f t="shared" si="40"/>
        <v/>
      </c>
      <c r="DX47" s="23" t="str">
        <f>+IF(LEN($I47)&gt;5,IF(ISERROR(VLOOKUP(AB47,'CODIGO PAGO'!$B$2:$B$20,1,0)),1,IF(OR(AND(CV47=1,AB47&lt;&gt;"N"),AND(CV47=3,AB47&lt;&gt;"B"),AND(CV47=2,LEFT(TRIM(AB47),1)&lt;&gt;"I")),1,IF(OR(AND(CV47=0,AB47="N"),AND(CV47=0,AB47="B"),AND(CV47=0,LEFT(TRIM(AB47),1)="I")),1,0))),"")</f>
        <v/>
      </c>
      <c r="DY47" s="23" t="str">
        <f t="shared" si="41"/>
        <v/>
      </c>
      <c r="DZ47" s="23" t="str">
        <f>+IF(LEN($I47)&gt;5,IF(ISERROR(VLOOKUP(AD47,'CODIGO PAGO'!$B$2:$B$20,1,0)),1,IF(OR(AND(CX47=1,AD47&lt;&gt;"N"),AND(CX47=3,AD47&lt;&gt;"B"),AND(CX47=2,LEFT(TRIM(AD47),1)&lt;&gt;"I")),1,IF(OR(AND(CX47=0,AD47="N"),AND(CX47=0,AD47="B"),AND(CX47=0,LEFT(TRIM(AD47),1)="I")),1,0))),"")</f>
        <v/>
      </c>
      <c r="EA47" s="23" t="str">
        <f t="shared" si="42"/>
        <v/>
      </c>
      <c r="EB47" s="23" t="str">
        <f>+IF(LEN($I47)&gt;5,IF(ISERROR(VLOOKUP(AF47,'CODIGO PAGO'!$B$2:$B$20,1,0)),1,IF(OR(AND(CZ47=1,AF47&lt;&gt;"N"),AND(CZ47=3,AF47&lt;&gt;"B"),AND(CZ47=2,LEFT(TRIM(AF47),1)&lt;&gt;"I")),1,IF(OR(AND(CZ47=0,AF47="N"),AND(CZ47=0,AF47="B"),AND(CZ47=0,LEFT(TRIM(AF47),1)="I")),1,0))),"")</f>
        <v/>
      </c>
      <c r="EC47" s="23" t="str">
        <f t="shared" si="43"/>
        <v/>
      </c>
      <c r="ED47" s="23" t="str">
        <f>+IF(LEN($I47)&gt;5,IF(ISERROR(VLOOKUP(AH47,'CODIGO PAGO'!$B$2:$B$20,1,0)),1,IF(OR(AND(DB47=1,AH47&lt;&gt;"N"),AND(DB47=3,AH47&lt;&gt;"B"),AND(DB47=2,LEFT(TRIM(AH47),1)&lt;&gt;"I")),1,IF(OR(AND(DB47=0,AH47="N"),AND(DB47=0,AH47="B"),AND(DB47=0,LEFT(TRIM(AH47),1)="I")),1,0))),"")</f>
        <v/>
      </c>
      <c r="EE47" s="23" t="str">
        <f t="shared" si="44"/>
        <v/>
      </c>
      <c r="EF47" s="23" t="str">
        <f>+IF(LEN($I47)&gt;5,IF(ISERROR(VLOOKUP(AJ47,'CODIGO PAGO'!$B$2:$B$20,1,0)),1,IF(OR(AND(DD47=1,AJ47&lt;&gt;"N"),AND(DD47=3,AJ47&lt;&gt;"B"),AND(DD47=2,LEFT(TRIM(AJ47),1)&lt;&gt;"I")),1,IF(OR(AND(DD47=0,AJ47="N"),AND(DD47=0,AJ47="B"),AND(DD47=0,LEFT(TRIM(AJ47),1)="I")),1,0))),"")</f>
        <v/>
      </c>
      <c r="EG47" s="23" t="str">
        <f t="shared" si="45"/>
        <v/>
      </c>
      <c r="EH47" s="23" t="str">
        <f>+IF(LEN($I47)&gt;5,IF(ISERROR(VLOOKUP(AL47,'CODIGO PAGO'!$B$2:$B$20,1,0)),1,IF(OR(AND(DF47=1,AL47&lt;&gt;"N"),AND(DF47=3,AL47&lt;&gt;"B"),AND(DF47=2,LEFT(TRIM(AL47),1)&lt;&gt;"I")),1,IF(OR(AND(DF47=0,AL47="N"),AND(DF47=0,AL47="B"),AND(DF47=0,LEFT(TRIM(AL47),1)="I")),1,0))),"")</f>
        <v/>
      </c>
      <c r="EI47" s="23" t="str">
        <f t="shared" si="46"/>
        <v/>
      </c>
      <c r="EJ47" s="23" t="str">
        <f>+IF(LEN($I47)&gt;5,IF(ISERROR(VLOOKUP(AN47,'CODIGO PAGO'!$B$2:$B$20,1,0)),1,IF(OR(AND(DH47=1,AN47&lt;&gt;"N"),AND(DH47=3,AN47&lt;&gt;"B"),AND(DH47=2,LEFT(TRIM(AN47),1)&lt;&gt;"I")),1,IF(OR(AND(DH47=0,AN47="N"),AND(DH47=0,AN47="B"),AND(DH47=0,LEFT(TRIM(AN47),1)="I")),1,0))),"")</f>
        <v/>
      </c>
      <c r="EK47" s="23" t="str">
        <f t="shared" si="47"/>
        <v/>
      </c>
      <c r="EL47" s="24" t="str">
        <f t="shared" si="48"/>
        <v/>
      </c>
    </row>
    <row r="48" spans="1:142" s="25" customFormat="1">
      <c r="A48" s="15" t="str">
        <f t="shared" si="14"/>
        <v/>
      </c>
      <c r="B48" s="1" t="str">
        <f>+IF(LEN(I48)&gt;5,'CODIGO PAGO'!$B$28,"")</f>
        <v/>
      </c>
      <c r="C48" s="1" t="str">
        <f>+IF(LEN($I48)&gt;5,BD!D48,"")</f>
        <v/>
      </c>
      <c r="D48" s="168" t="str">
        <f>+IF(LEN($I48)&gt;5,BD!A48,"")</f>
        <v/>
      </c>
      <c r="E48" s="1" t="str">
        <f>+IF(LEN($I48)&gt;5,BD!B48,"")</f>
        <v/>
      </c>
      <c r="F48" s="1" t="str">
        <f>+IF(LEN($I48)&gt;5,BD!C48,"")</f>
        <v/>
      </c>
      <c r="G48" s="141"/>
      <c r="H48" s="141"/>
      <c r="I48" s="1" t="str">
        <f>+IF(LEN(BD!G48)&gt;5,BD!G48,"")</f>
        <v/>
      </c>
      <c r="J48" s="167" t="str">
        <f>+IF(LEN($I48)&gt;5,BD!E48,"")</f>
        <v/>
      </c>
      <c r="K48" s="6" t="str">
        <f t="shared" si="15"/>
        <v/>
      </c>
      <c r="L48" s="87" t="str">
        <f>+IF(LEN($I48)&gt;5,BD!H48,"")</f>
        <v/>
      </c>
      <c r="M48" s="40" t="str">
        <f t="shared" si="16"/>
        <v/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4" t="str">
        <f t="shared" si="17"/>
        <v/>
      </c>
      <c r="AQ48" s="5" t="str">
        <f t="shared" si="18"/>
        <v/>
      </c>
      <c r="AR48" s="91" t="str">
        <f t="shared" si="19"/>
        <v/>
      </c>
      <c r="AS48" s="5" t="str">
        <f t="shared" si="20"/>
        <v/>
      </c>
      <c r="AT48" s="91" t="str">
        <f t="shared" si="21"/>
        <v/>
      </c>
      <c r="AU48" s="4" t="str">
        <f t="shared" si="22"/>
        <v/>
      </c>
      <c r="AV48" s="4" t="str">
        <f t="shared" si="23"/>
        <v/>
      </c>
      <c r="AW48" s="4" t="str">
        <f t="shared" si="24"/>
        <v/>
      </c>
      <c r="AX48" s="4" t="str">
        <f t="shared" si="25"/>
        <v/>
      </c>
      <c r="AY48" s="88" t="str">
        <f t="shared" si="26"/>
        <v/>
      </c>
      <c r="AZ48" s="17" t="str">
        <f t="shared" si="27"/>
        <v/>
      </c>
      <c r="BA48" s="18" t="str">
        <f t="shared" si="28"/>
        <v/>
      </c>
      <c r="BB48" s="19" t="str">
        <f>+IF(LEN(I48)&gt;5,IF(INT(RIGHT(B48,1))=9,0.5*L48*AY48,INT(MID(B48,5,LEN(B48)-4))*L48)+IFERROR(VLOOKUP(I48,AJUSTES!$A$1:$I$50,9,0),0),"")</f>
        <v/>
      </c>
      <c r="BC48" s="12"/>
      <c r="BD48" s="19" t="str">
        <f t="shared" si="29"/>
        <v/>
      </c>
      <c r="BE48" s="18" t="str">
        <f t="shared" si="30"/>
        <v/>
      </c>
      <c r="BF48" s="139" t="str">
        <f t="shared" si="31"/>
        <v/>
      </c>
      <c r="BG48" s="114"/>
      <c r="BH48" s="18" t="str">
        <f t="shared" si="32"/>
        <v/>
      </c>
      <c r="BI48" s="13"/>
      <c r="BJ48" s="12"/>
      <c r="BK48" s="12"/>
      <c r="BL48" s="145"/>
      <c r="BM48" s="12"/>
      <c r="BN48" s="12"/>
      <c r="BO48" s="12"/>
      <c r="BP48" s="12"/>
      <c r="BQ48" s="12"/>
      <c r="BR48" s="12"/>
      <c r="BS48" s="146"/>
      <c r="BT48" s="14"/>
      <c r="BU48" s="12"/>
      <c r="BV48" s="12"/>
      <c r="BW48" s="12"/>
      <c r="BX48" s="12"/>
      <c r="BY48" s="12"/>
      <c r="BZ48" s="144"/>
      <c r="CA48" s="107" t="str">
        <f>+IF(LEN($I48)&gt;5,IF(BD!F48="N/A","",BD!F48),"")</f>
        <v/>
      </c>
      <c r="CB48" s="21"/>
      <c r="CC48" s="147"/>
      <c r="CD48" s="148"/>
      <c r="CE48" s="8" t="str">
        <f>+IF(LEN(I48)&gt;5,BD!M48,"")</f>
        <v/>
      </c>
      <c r="CF48" s="16" t="str">
        <f>+IF(LEN(I48)&gt;5,BD!N48,"")</f>
        <v/>
      </c>
      <c r="CG48" s="3" t="str">
        <f t="shared" si="33"/>
        <v/>
      </c>
      <c r="CH48" s="23" t="str">
        <f>+IF(AND(LEN($I48)&gt;5),IF(AND($J48&gt;N$1,$J48&lt;=$AO$1),1,IF((COUNTIFS(INCAPACIDADES!$C$1:$C$51,$I48,INCAPACIDADES!K$1:K$51,N$1))&gt;0,2,IF(VLOOKUP($C48,BD!$D$1:$F$501,3,0)&gt;N$1,0,3))),"")</f>
        <v/>
      </c>
      <c r="CI48" s="23" t="str">
        <f>+IF(AND(LEN($I48)&gt;5),IF(AND($J48&gt;O$1,$J48&lt;=$AO$1),1,IF((COUNTIFS(INCAPACIDADES!$C$1:$C$51,$I48,INCAPACIDADES!L$1:L$51,O$1))&gt;0,2,IF(VLOOKUP($C48,BD!$D$1:$F$501,3,0)&gt;O$1,0,3))),"")</f>
        <v/>
      </c>
      <c r="CJ48" s="23" t="str">
        <f>+IF(AND(LEN($I48)&gt;5),IF(AND($J48&gt;P$1,$J48&lt;=$AO$1),1,IF((COUNTIFS(INCAPACIDADES!$C$1:$C$51,$I48,INCAPACIDADES!M$1:M$51,P$1))&gt;0,2,IF(VLOOKUP($C48,BD!$D$1:$F$501,3,0)&gt;P$1,0,3))),"")</f>
        <v/>
      </c>
      <c r="CK48" s="23" t="str">
        <f>+IF(AND(LEN($I48)&gt;5),IF(AND($J48&gt;Q$1,$J48&lt;=$AO$1),1,IF((COUNTIFS(INCAPACIDADES!$C$1:$C$51,$I48,INCAPACIDADES!N$1:N$51,Q$1))&gt;0,2,IF(VLOOKUP($C48,BD!$D$1:$F$501,3,0)&gt;Q$1,0,3))),"")</f>
        <v/>
      </c>
      <c r="CL48" s="23" t="str">
        <f>+IF(AND(LEN($I48)&gt;5),IF(AND($J48&gt;R$1,$J48&lt;=$AO$1),1,IF((COUNTIFS(INCAPACIDADES!$C$1:$C$51,$I48,INCAPACIDADES!O$1:O$51,R$1))&gt;0,2,IF(VLOOKUP($C48,BD!$D$1:$F$501,3,0)&gt;R$1,0,3))),"")</f>
        <v/>
      </c>
      <c r="CM48" s="23" t="str">
        <f>+IF(AND(LEN($I48)&gt;5),IF(AND($J48&gt;S$1,$J48&lt;=$AO$1),1,IF((COUNTIFS(INCAPACIDADES!$C$1:$C$51,$I48,INCAPACIDADES!P$1:P$51,S$1))&gt;0,2,IF(VLOOKUP($C48,BD!$D$1:$F$501,3,0)&gt;S$1,0,3))),"")</f>
        <v/>
      </c>
      <c r="CN48" s="23" t="str">
        <f>+IF(AND(LEN($I48)&gt;5),IF(AND($J48&gt;T$1,$J48&lt;=$AO$1),1,IF((COUNTIFS(INCAPACIDADES!$C$1:$C$51,$I48,INCAPACIDADES!Q$1:Q$51,T$1))&gt;0,2,IF(VLOOKUP($C48,BD!$D$1:$F$501,3,0)&gt;T$1,0,3))),"")</f>
        <v/>
      </c>
      <c r="CO48" s="23" t="str">
        <f>+IF(AND(LEN($I48)&gt;5),IF(AND($J48&gt;U$1,$J48&lt;=$AO$1),1,IF((COUNTIFS(INCAPACIDADES!$C$1:$C$51,$I48,INCAPACIDADES!R$1:R$51,U$1))&gt;0,2,IF(VLOOKUP($C48,BD!$D$1:$F$501,3,0)&gt;U$1,0,3))),"")</f>
        <v/>
      </c>
      <c r="CP48" s="23" t="str">
        <f>+IF(AND(LEN($I48)&gt;5),IF(AND($J48&gt;V$1,$J48&lt;=$AO$1),1,IF((COUNTIFS(INCAPACIDADES!$C$1:$C$51,$I48,INCAPACIDADES!S$1:S$51,V$1))&gt;0,2,IF(VLOOKUP($C48,BD!$D$1:$F$501,3,0)&gt;V$1,0,3))),"")</f>
        <v/>
      </c>
      <c r="CQ48" s="23" t="str">
        <f>+IF(AND(LEN($I48)&gt;5),IF(AND($J48&gt;W$1,$J48&lt;=$AO$1),1,IF((COUNTIFS(INCAPACIDADES!$C$1:$C$51,$I48,INCAPACIDADES!T$1:T$51,W$1))&gt;0,2,IF(VLOOKUP($C48,BD!$D$1:$F$501,3,0)&gt;W$1,0,3))),"")</f>
        <v/>
      </c>
      <c r="CR48" s="23" t="str">
        <f>+IF(AND(LEN($I48)&gt;5),IF(AND($J48&gt;X$1,$J48&lt;=$AO$1),1,IF((COUNTIFS(INCAPACIDADES!$C$1:$C$51,$I48,INCAPACIDADES!U$1:U$51,X$1))&gt;0,2,IF(VLOOKUP($C48,BD!$D$1:$F$501,3,0)&gt;X$1,0,3))),"")</f>
        <v/>
      </c>
      <c r="CS48" s="23" t="str">
        <f>+IF(AND(LEN($I48)&gt;5),IF(AND($J48&gt;Y$1,$J48&lt;=$AO$1),1,IF((COUNTIFS(INCAPACIDADES!$C$1:$C$51,$I48,INCAPACIDADES!V$1:V$51,Y$1))&gt;0,2,IF(VLOOKUP($C48,BD!$D$1:$F$501,3,0)&gt;Y$1,0,3))),"")</f>
        <v/>
      </c>
      <c r="CT48" s="23" t="str">
        <f>+IF(AND(LEN($I48)&gt;5),IF(AND($J48&gt;Z$1,$J48&lt;=$AO$1),1,IF((COUNTIFS(INCAPACIDADES!$C$1:$C$51,$I48,INCAPACIDADES!W$1:W$51,Z$1))&gt;0,2,IF(VLOOKUP($C48,BD!$D$1:$F$501,3,0)&gt;Z$1,0,3))),"")</f>
        <v/>
      </c>
      <c r="CU48" s="23" t="str">
        <f>+IF(AND(LEN($I48)&gt;5),IF(AND($J48&gt;AA$1,$J48&lt;=$AO$1),1,IF((COUNTIFS(INCAPACIDADES!$C$1:$C$51,$I48,INCAPACIDADES!X$1:X$51,AA$1))&gt;0,2,IF(VLOOKUP($C48,BD!$D$1:$F$501,3,0)&gt;AA$1,0,3))),"")</f>
        <v/>
      </c>
      <c r="CV48" s="23" t="str">
        <f>+IF(AND(LEN($I48)&gt;5),IF(AND($J48&gt;AB$1,$J48&lt;=$AO$1),1,IF((COUNTIFS(INCAPACIDADES!$C$1:$C$51,$I48,INCAPACIDADES!Y$1:Y$51,AB$1))&gt;0,2,IF(VLOOKUP($C48,BD!$D$1:$F$501,3,0)&gt;AB$1,0,3))),"")</f>
        <v/>
      </c>
      <c r="CW48" s="23" t="str">
        <f>+IF(AND(LEN($I48)&gt;5),IF(AND($J48&gt;AC$1,$J48&lt;=$AO$1),1,IF((COUNTIFS(INCAPACIDADES!$C$1:$C$51,$I48,INCAPACIDADES!Z$1:Z$51,AC$1))&gt;0,2,IF(VLOOKUP($C48,BD!$D$1:$F$501,3,0)&gt;AC$1,0,3))),"")</f>
        <v/>
      </c>
      <c r="CX48" s="23" t="str">
        <f>+IF(AND(LEN($I48)&gt;5),IF(AND($J48&gt;AD$1,$J48&lt;=$AO$1),1,IF((COUNTIFS(INCAPACIDADES!$C$1:$C$51,$I48,INCAPACIDADES!AA$1:AA$51,AD$1))&gt;0,2,IF(VLOOKUP($C48,BD!$D$1:$F$501,3,0)&gt;AD$1,0,3))),"")</f>
        <v/>
      </c>
      <c r="CY48" s="23" t="str">
        <f>+IF(AND(LEN($I48)&gt;5),IF(AND($J48&gt;AE$1,$J48&lt;=$AO$1),1,IF((COUNTIFS(INCAPACIDADES!$C$1:$C$51,$I48,INCAPACIDADES!AB$1:AB$51,AE$1))&gt;0,2,IF(VLOOKUP($C48,BD!$D$1:$F$501,3,0)&gt;AE$1,0,3))),"")</f>
        <v/>
      </c>
      <c r="CZ48" s="23" t="str">
        <f>+IF(AND(LEN($I48)&gt;5),IF(AND($J48&gt;AF$1,$J48&lt;=$AO$1),1,IF((COUNTIFS(INCAPACIDADES!$C$1:$C$51,$I48,INCAPACIDADES!AC$1:AC$51,AF$1))&gt;0,2,IF(VLOOKUP($C48,BD!$D$1:$F$501,3,0)&gt;AF$1,0,3))),"")</f>
        <v/>
      </c>
      <c r="DA48" s="23" t="str">
        <f>+IF(AND(LEN($I48)&gt;5),IF(AND($J48&gt;AG$1,$J48&lt;=$AO$1),1,IF((COUNTIFS(INCAPACIDADES!$C$1:$C$51,$I48,INCAPACIDADES!AD$1:AD$51,AG$1))&gt;0,2,IF(VLOOKUP($C48,BD!$D$1:$F$501,3,0)&gt;AG$1,0,3))),"")</f>
        <v/>
      </c>
      <c r="DB48" s="23" t="str">
        <f>+IF(AND(LEN($I48)&gt;5),IF(AND($J48&gt;AH$1,$J48&lt;=$AO$1),1,IF((COUNTIFS(INCAPACIDADES!$C$1:$C$51,$I48,INCAPACIDADES!AE$1:AE$51,AH$1))&gt;0,2,IF(VLOOKUP($C48,BD!$D$1:$F$501,3,0)&gt;AH$1,0,3))),"")</f>
        <v/>
      </c>
      <c r="DC48" s="23" t="str">
        <f>+IF(AND(LEN($I48)&gt;5),IF(AND($J48&gt;AI$1,$J48&lt;=$AO$1),1,IF((COUNTIFS(INCAPACIDADES!$C$1:$C$51,$I48,INCAPACIDADES!AF$1:AF$51,AI$1))&gt;0,2,IF(VLOOKUP($C48,BD!$D$1:$F$501,3,0)&gt;AI$1,0,3))),"")</f>
        <v/>
      </c>
      <c r="DD48" s="23" t="str">
        <f>+IF(AND(LEN($I48)&gt;5),IF(AND($J48&gt;AJ$1,$J48&lt;=$AO$1),1,IF((COUNTIFS(INCAPACIDADES!$C$1:$C$51,$I48,INCAPACIDADES!AG$1:AG$51,AJ$1))&gt;0,2,IF(VLOOKUP($C48,BD!$D$1:$F$501,3,0)&gt;AJ$1,0,3))),"")</f>
        <v/>
      </c>
      <c r="DE48" s="23" t="str">
        <f>+IF(AND(LEN($I48)&gt;5),IF(AND($J48&gt;AK$1,$J48&lt;=$AO$1),1,IF((COUNTIFS(INCAPACIDADES!$C$1:$C$51,$I48,INCAPACIDADES!AH$1:AH$51,AK$1))&gt;0,2,IF(VLOOKUP($C48,BD!$D$1:$F$501,3,0)&gt;AK$1,0,3))),"")</f>
        <v/>
      </c>
      <c r="DF48" s="23" t="str">
        <f>+IF(AND(LEN($I48)&gt;5),IF(AND($J48&gt;AL$1,$J48&lt;=$AO$1),1,IF((COUNTIFS(INCAPACIDADES!$C$1:$C$51,$I48,INCAPACIDADES!AI$1:AI$51,AL$1))&gt;0,2,IF(VLOOKUP($C48,BD!$D$1:$F$501,3,0)&gt;AL$1,0,3))),"")</f>
        <v/>
      </c>
      <c r="DG48" s="23" t="str">
        <f>+IF(AND(LEN($I48)&gt;5),IF(AND($J48&gt;AM$1,$J48&lt;=$AO$1),1,IF((COUNTIFS(INCAPACIDADES!$C$1:$C$51,$I48,INCAPACIDADES!AJ$1:AJ$51,AM$1))&gt;0,2,IF(VLOOKUP($C48,BD!$D$1:$F$501,3,0)&gt;AM$1,0,3))),"")</f>
        <v/>
      </c>
      <c r="DH48" s="23" t="str">
        <f>+IF(AND(LEN($I48)&gt;5),IF(AND($J48&gt;AN$1,$J48&lt;=$AO$1),1,IF((COUNTIFS(INCAPACIDADES!$C$1:$C$51,$I48,INCAPACIDADES!AK$1:AK$51,AN$1))&gt;0,2,IF(VLOOKUP($C48,BD!$D$1:$F$501,3,0)&gt;AN$1,0,3))),"")</f>
        <v/>
      </c>
      <c r="DI48" s="23" t="str">
        <f>+IF(AND(LEN($I48)&gt;5),IF(AND($J48&gt;AO$1,$J48&lt;=$AO$1),1,IF((COUNTIFS(INCAPACIDADES!$C$1:$C$51,$I48,INCAPACIDADES!AL$1:AL$51,AO$1))&gt;0,2,IF(VLOOKUP($C48,BD!$D$1:$F$501,3,0)&gt;AO$1,0,3))),"")</f>
        <v/>
      </c>
      <c r="DJ48" s="23" t="str">
        <f>+IF(LEN($I48)&gt;5,IF(ISERROR(VLOOKUP(N48,'CODIGO PAGO'!$B$2:$B$20,1,0)),1,IF(OR(AND(CH48=1,N48&lt;&gt;"N"),AND(CH48=3,N48&lt;&gt;"B"),AND(CH48=2,LEFT(TRIM(N48),1)&lt;&gt;"I")),1,IF(OR(AND(CH48=0,N48="N"),AND(CH48=0,N48="B"),AND(CH48=0,LEFT(TRIM(N48),1)="I")),1,0))),"")</f>
        <v/>
      </c>
      <c r="DK48" s="23" t="str">
        <f t="shared" si="34"/>
        <v/>
      </c>
      <c r="DL48" s="23" t="str">
        <f>+IF(LEN($I48)&gt;5,IF(ISERROR(VLOOKUP(P48,'CODIGO PAGO'!$B$2:$B$20,1,0)),1,IF(OR(AND(CJ48=1,P48&lt;&gt;"N"),AND(CJ48=3,P48&lt;&gt;"B"),AND(CJ48=2,LEFT(TRIM(P48),1)&lt;&gt;"I")),1,IF(OR(AND(CJ48=0,P48="N"),AND(CJ48=0,P48="B"),AND(CJ48=0,LEFT(TRIM(P48),1)="I")),1,0))),"")</f>
        <v/>
      </c>
      <c r="DM48" s="23" t="str">
        <f t="shared" si="35"/>
        <v/>
      </c>
      <c r="DN48" s="23" t="str">
        <f>+IF(LEN($I48)&gt;5,IF(ISERROR(VLOOKUP(R48,'CODIGO PAGO'!$B$2:$B$20,1,0)),1,IF(OR(AND(CL48=1,R48&lt;&gt;"N"),AND(CL48=3,R48&lt;&gt;"B"),AND(CL48=2,LEFT(TRIM(R48),1)&lt;&gt;"I")),1,IF(OR(AND(CL48=0,R48="N"),AND(CL48=0,R48="B"),AND(CL48=0,LEFT(TRIM(R48),1)="I")),1,0))),"")</f>
        <v/>
      </c>
      <c r="DO48" s="23" t="str">
        <f t="shared" si="36"/>
        <v/>
      </c>
      <c r="DP48" s="23" t="str">
        <f>+IF(LEN($I48)&gt;5,IF(ISERROR(VLOOKUP(T48,'CODIGO PAGO'!$B$2:$B$20,1,0)),1,IF(OR(AND(CN48=1,T48&lt;&gt;"N"),AND(CN48=3,T48&lt;&gt;"B"),AND(CN48=2,LEFT(TRIM(T48),1)&lt;&gt;"I")),1,IF(OR(AND(CN48=0,T48="N"),AND(CN48=0,T48="B"),AND(CN48=0,LEFT(TRIM(T48),1)="I")),1,0))),"")</f>
        <v/>
      </c>
      <c r="DQ48" s="23" t="str">
        <f t="shared" si="37"/>
        <v/>
      </c>
      <c r="DR48" s="23" t="str">
        <f>+IF(LEN($I48)&gt;5,IF(ISERROR(VLOOKUP(V48,'CODIGO PAGO'!$B$2:$B$20,1,0)),1,IF(OR(AND(CP48=1,V48&lt;&gt;"N"),AND(CP48=3,V48&lt;&gt;"B"),AND(CP48=2,LEFT(TRIM(V48),1)&lt;&gt;"I")),1,IF(OR(AND(CP48=0,V48="N"),AND(CP48=0,V48="B"),AND(CP48=0,LEFT(TRIM(V48),1)="I")),1,0))),"")</f>
        <v/>
      </c>
      <c r="DS48" s="23" t="str">
        <f t="shared" si="38"/>
        <v/>
      </c>
      <c r="DT48" s="23" t="str">
        <f>+IF(LEN($I48)&gt;5,IF(ISERROR(VLOOKUP(X48,'CODIGO PAGO'!$B$2:$B$20,1,0)),1,IF(OR(AND(CR48=1,X48&lt;&gt;"N"),AND(CR48=3,X48&lt;&gt;"B"),AND(CR48=2,LEFT(TRIM(X48),1)&lt;&gt;"I")),1,IF(OR(AND(CR48=0,X48="N"),AND(CR48=0,X48="B"),AND(CR48=0,LEFT(TRIM(X48),1)="I")),1,0))),"")</f>
        <v/>
      </c>
      <c r="DU48" s="23" t="str">
        <f t="shared" si="39"/>
        <v/>
      </c>
      <c r="DV48" s="23" t="str">
        <f>+IF(LEN($I48)&gt;5,IF(ISERROR(VLOOKUP(Z48,'CODIGO PAGO'!$B$2:$B$20,1,0)),1,IF(OR(AND(CT48=1,Z48&lt;&gt;"N"),AND(CT48=3,Z48&lt;&gt;"B"),AND(CT48=2,LEFT(TRIM(Z48),1)&lt;&gt;"I")),1,IF(OR(AND(CT48=0,Z48="N"),AND(CT48=0,Z48="B"),AND(CT48=0,LEFT(TRIM(Z48),1)="I")),1,0))),"")</f>
        <v/>
      </c>
      <c r="DW48" s="23" t="str">
        <f t="shared" si="40"/>
        <v/>
      </c>
      <c r="DX48" s="23" t="str">
        <f>+IF(LEN($I48)&gt;5,IF(ISERROR(VLOOKUP(AB48,'CODIGO PAGO'!$B$2:$B$20,1,0)),1,IF(OR(AND(CV48=1,AB48&lt;&gt;"N"),AND(CV48=3,AB48&lt;&gt;"B"),AND(CV48=2,LEFT(TRIM(AB48),1)&lt;&gt;"I")),1,IF(OR(AND(CV48=0,AB48="N"),AND(CV48=0,AB48="B"),AND(CV48=0,LEFT(TRIM(AB48),1)="I")),1,0))),"")</f>
        <v/>
      </c>
      <c r="DY48" s="23" t="str">
        <f t="shared" si="41"/>
        <v/>
      </c>
      <c r="DZ48" s="23" t="str">
        <f>+IF(LEN($I48)&gt;5,IF(ISERROR(VLOOKUP(AD48,'CODIGO PAGO'!$B$2:$B$20,1,0)),1,IF(OR(AND(CX48=1,AD48&lt;&gt;"N"),AND(CX48=3,AD48&lt;&gt;"B"),AND(CX48=2,LEFT(TRIM(AD48),1)&lt;&gt;"I")),1,IF(OR(AND(CX48=0,AD48="N"),AND(CX48=0,AD48="B"),AND(CX48=0,LEFT(TRIM(AD48),1)="I")),1,0))),"")</f>
        <v/>
      </c>
      <c r="EA48" s="23" t="str">
        <f t="shared" si="42"/>
        <v/>
      </c>
      <c r="EB48" s="23" t="str">
        <f>+IF(LEN($I48)&gt;5,IF(ISERROR(VLOOKUP(AF48,'CODIGO PAGO'!$B$2:$B$20,1,0)),1,IF(OR(AND(CZ48=1,AF48&lt;&gt;"N"),AND(CZ48=3,AF48&lt;&gt;"B"),AND(CZ48=2,LEFT(TRIM(AF48),1)&lt;&gt;"I")),1,IF(OR(AND(CZ48=0,AF48="N"),AND(CZ48=0,AF48="B"),AND(CZ48=0,LEFT(TRIM(AF48),1)="I")),1,0))),"")</f>
        <v/>
      </c>
      <c r="EC48" s="23" t="str">
        <f t="shared" si="43"/>
        <v/>
      </c>
      <c r="ED48" s="23" t="str">
        <f>+IF(LEN($I48)&gt;5,IF(ISERROR(VLOOKUP(AH48,'CODIGO PAGO'!$B$2:$B$20,1,0)),1,IF(OR(AND(DB48=1,AH48&lt;&gt;"N"),AND(DB48=3,AH48&lt;&gt;"B"),AND(DB48=2,LEFT(TRIM(AH48),1)&lt;&gt;"I")),1,IF(OR(AND(DB48=0,AH48="N"),AND(DB48=0,AH48="B"),AND(DB48=0,LEFT(TRIM(AH48),1)="I")),1,0))),"")</f>
        <v/>
      </c>
      <c r="EE48" s="23" t="str">
        <f t="shared" si="44"/>
        <v/>
      </c>
      <c r="EF48" s="23" t="str">
        <f>+IF(LEN($I48)&gt;5,IF(ISERROR(VLOOKUP(AJ48,'CODIGO PAGO'!$B$2:$B$20,1,0)),1,IF(OR(AND(DD48=1,AJ48&lt;&gt;"N"),AND(DD48=3,AJ48&lt;&gt;"B"),AND(DD48=2,LEFT(TRIM(AJ48),1)&lt;&gt;"I")),1,IF(OR(AND(DD48=0,AJ48="N"),AND(DD48=0,AJ48="B"),AND(DD48=0,LEFT(TRIM(AJ48),1)="I")),1,0))),"")</f>
        <v/>
      </c>
      <c r="EG48" s="23" t="str">
        <f t="shared" si="45"/>
        <v/>
      </c>
      <c r="EH48" s="23" t="str">
        <f>+IF(LEN($I48)&gt;5,IF(ISERROR(VLOOKUP(AL48,'CODIGO PAGO'!$B$2:$B$20,1,0)),1,IF(OR(AND(DF48=1,AL48&lt;&gt;"N"),AND(DF48=3,AL48&lt;&gt;"B"),AND(DF48=2,LEFT(TRIM(AL48),1)&lt;&gt;"I")),1,IF(OR(AND(DF48=0,AL48="N"),AND(DF48=0,AL48="B"),AND(DF48=0,LEFT(TRIM(AL48),1)="I")),1,0))),"")</f>
        <v/>
      </c>
      <c r="EI48" s="23" t="str">
        <f t="shared" si="46"/>
        <v/>
      </c>
      <c r="EJ48" s="23" t="str">
        <f>+IF(LEN($I48)&gt;5,IF(ISERROR(VLOOKUP(AN48,'CODIGO PAGO'!$B$2:$B$20,1,0)),1,IF(OR(AND(DH48=1,AN48&lt;&gt;"N"),AND(DH48=3,AN48&lt;&gt;"B"),AND(DH48=2,LEFT(TRIM(AN48),1)&lt;&gt;"I")),1,IF(OR(AND(DH48=0,AN48="N"),AND(DH48=0,AN48="B"),AND(DH48=0,LEFT(TRIM(AN48),1)="I")),1,0))),"")</f>
        <v/>
      </c>
      <c r="EK48" s="23" t="str">
        <f t="shared" si="47"/>
        <v/>
      </c>
      <c r="EL48" s="24" t="str">
        <f t="shared" si="48"/>
        <v/>
      </c>
    </row>
    <row r="49" spans="1:142" s="25" customFormat="1">
      <c r="A49" s="15" t="str">
        <f t="shared" si="14"/>
        <v/>
      </c>
      <c r="B49" s="1" t="str">
        <f>+IF(LEN(I49)&gt;5,'CODIGO PAGO'!$B$28,"")</f>
        <v/>
      </c>
      <c r="C49" s="1" t="str">
        <f>+IF(LEN($I49)&gt;5,BD!D49,"")</f>
        <v/>
      </c>
      <c r="D49" s="168" t="str">
        <f>+IF(LEN($I49)&gt;5,BD!A49,"")</f>
        <v/>
      </c>
      <c r="E49" s="1" t="str">
        <f>+IF(LEN($I49)&gt;5,BD!B49,"")</f>
        <v/>
      </c>
      <c r="F49" s="1" t="str">
        <f>+IF(LEN($I49)&gt;5,BD!C49,"")</f>
        <v/>
      </c>
      <c r="G49" s="141"/>
      <c r="H49" s="141"/>
      <c r="I49" s="1" t="str">
        <f>+IF(LEN(BD!G49)&gt;5,BD!G49,"")</f>
        <v/>
      </c>
      <c r="J49" s="167" t="str">
        <f>+IF(LEN($I49)&gt;5,BD!E49,"")</f>
        <v/>
      </c>
      <c r="K49" s="6" t="str">
        <f t="shared" si="15"/>
        <v/>
      </c>
      <c r="L49" s="87" t="str">
        <f>+IF(LEN($I49)&gt;5,BD!H49,"")</f>
        <v/>
      </c>
      <c r="M49" s="40" t="str">
        <f t="shared" si="16"/>
        <v/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4" t="str">
        <f t="shared" si="17"/>
        <v/>
      </c>
      <c r="AQ49" s="5" t="str">
        <f t="shared" si="18"/>
        <v/>
      </c>
      <c r="AR49" s="91" t="str">
        <f t="shared" si="19"/>
        <v/>
      </c>
      <c r="AS49" s="5" t="str">
        <f t="shared" si="20"/>
        <v/>
      </c>
      <c r="AT49" s="91" t="str">
        <f t="shared" si="21"/>
        <v/>
      </c>
      <c r="AU49" s="4" t="str">
        <f t="shared" si="22"/>
        <v/>
      </c>
      <c r="AV49" s="4" t="str">
        <f t="shared" si="23"/>
        <v/>
      </c>
      <c r="AW49" s="4" t="str">
        <f t="shared" si="24"/>
        <v/>
      </c>
      <c r="AX49" s="4" t="str">
        <f t="shared" si="25"/>
        <v/>
      </c>
      <c r="AY49" s="88" t="str">
        <f t="shared" si="26"/>
        <v/>
      </c>
      <c r="AZ49" s="17" t="str">
        <f t="shared" si="27"/>
        <v/>
      </c>
      <c r="BA49" s="18" t="str">
        <f t="shared" si="28"/>
        <v/>
      </c>
      <c r="BB49" s="19" t="str">
        <f>+IF(LEN(I49)&gt;5,IF(INT(RIGHT(B49,1))=9,0.5*L49*AY49,INT(MID(B49,5,LEN(B49)-4))*L49)+IFERROR(VLOOKUP(I49,AJUSTES!$A$1:$I$50,9,0),0),"")</f>
        <v/>
      </c>
      <c r="BC49" s="12"/>
      <c r="BD49" s="19" t="str">
        <f t="shared" si="29"/>
        <v/>
      </c>
      <c r="BE49" s="18" t="str">
        <f t="shared" si="30"/>
        <v/>
      </c>
      <c r="BF49" s="139" t="str">
        <f t="shared" si="31"/>
        <v/>
      </c>
      <c r="BG49" s="114"/>
      <c r="BH49" s="18" t="str">
        <f t="shared" si="32"/>
        <v/>
      </c>
      <c r="BI49" s="13"/>
      <c r="BJ49" s="12"/>
      <c r="BK49" s="12"/>
      <c r="BL49" s="145"/>
      <c r="BM49" s="12"/>
      <c r="BN49" s="12"/>
      <c r="BO49" s="12"/>
      <c r="BP49" s="12"/>
      <c r="BQ49" s="12"/>
      <c r="BR49" s="12"/>
      <c r="BS49" s="146"/>
      <c r="BT49" s="14"/>
      <c r="BU49" s="12"/>
      <c r="BV49" s="12"/>
      <c r="BW49" s="12"/>
      <c r="BX49" s="12"/>
      <c r="BY49" s="12"/>
      <c r="BZ49" s="144"/>
      <c r="CA49" s="107" t="str">
        <f>+IF(LEN($I49)&gt;5,IF(BD!F49="N/A","",BD!F49),"")</f>
        <v/>
      </c>
      <c r="CB49" s="21"/>
      <c r="CC49" s="147"/>
      <c r="CD49" s="148"/>
      <c r="CE49" s="8" t="str">
        <f>+IF(LEN(I49)&gt;5,BD!M49,"")</f>
        <v/>
      </c>
      <c r="CF49" s="16" t="str">
        <f>+IF(LEN(I49)&gt;5,BD!N49,"")</f>
        <v/>
      </c>
      <c r="CG49" s="3" t="str">
        <f t="shared" si="33"/>
        <v/>
      </c>
      <c r="CH49" s="23" t="str">
        <f>+IF(AND(LEN($I49)&gt;5),IF(AND($J49&gt;N$1,$J49&lt;=$AO$1),1,IF((COUNTIFS(INCAPACIDADES!$C$1:$C$51,$I49,INCAPACIDADES!K$1:K$51,N$1))&gt;0,2,IF(VLOOKUP($C49,BD!$D$1:$F$501,3,0)&gt;N$1,0,3))),"")</f>
        <v/>
      </c>
      <c r="CI49" s="23" t="str">
        <f>+IF(AND(LEN($I49)&gt;5),IF(AND($J49&gt;O$1,$J49&lt;=$AO$1),1,IF((COUNTIFS(INCAPACIDADES!$C$1:$C$51,$I49,INCAPACIDADES!L$1:L$51,O$1))&gt;0,2,IF(VLOOKUP($C49,BD!$D$1:$F$501,3,0)&gt;O$1,0,3))),"")</f>
        <v/>
      </c>
      <c r="CJ49" s="23" t="str">
        <f>+IF(AND(LEN($I49)&gt;5),IF(AND($J49&gt;P$1,$J49&lt;=$AO$1),1,IF((COUNTIFS(INCAPACIDADES!$C$1:$C$51,$I49,INCAPACIDADES!M$1:M$51,P$1))&gt;0,2,IF(VLOOKUP($C49,BD!$D$1:$F$501,3,0)&gt;P$1,0,3))),"")</f>
        <v/>
      </c>
      <c r="CK49" s="23" t="str">
        <f>+IF(AND(LEN($I49)&gt;5),IF(AND($J49&gt;Q$1,$J49&lt;=$AO$1),1,IF((COUNTIFS(INCAPACIDADES!$C$1:$C$51,$I49,INCAPACIDADES!N$1:N$51,Q$1))&gt;0,2,IF(VLOOKUP($C49,BD!$D$1:$F$501,3,0)&gt;Q$1,0,3))),"")</f>
        <v/>
      </c>
      <c r="CL49" s="23" t="str">
        <f>+IF(AND(LEN($I49)&gt;5),IF(AND($J49&gt;R$1,$J49&lt;=$AO$1),1,IF((COUNTIFS(INCAPACIDADES!$C$1:$C$51,$I49,INCAPACIDADES!O$1:O$51,R$1))&gt;0,2,IF(VLOOKUP($C49,BD!$D$1:$F$501,3,0)&gt;R$1,0,3))),"")</f>
        <v/>
      </c>
      <c r="CM49" s="23" t="str">
        <f>+IF(AND(LEN($I49)&gt;5),IF(AND($J49&gt;S$1,$J49&lt;=$AO$1),1,IF((COUNTIFS(INCAPACIDADES!$C$1:$C$51,$I49,INCAPACIDADES!P$1:P$51,S$1))&gt;0,2,IF(VLOOKUP($C49,BD!$D$1:$F$501,3,0)&gt;S$1,0,3))),"")</f>
        <v/>
      </c>
      <c r="CN49" s="23" t="str">
        <f>+IF(AND(LEN($I49)&gt;5),IF(AND($J49&gt;T$1,$J49&lt;=$AO$1),1,IF((COUNTIFS(INCAPACIDADES!$C$1:$C$51,$I49,INCAPACIDADES!Q$1:Q$51,T$1))&gt;0,2,IF(VLOOKUP($C49,BD!$D$1:$F$501,3,0)&gt;T$1,0,3))),"")</f>
        <v/>
      </c>
      <c r="CO49" s="23" t="str">
        <f>+IF(AND(LEN($I49)&gt;5),IF(AND($J49&gt;U$1,$J49&lt;=$AO$1),1,IF((COUNTIFS(INCAPACIDADES!$C$1:$C$51,$I49,INCAPACIDADES!R$1:R$51,U$1))&gt;0,2,IF(VLOOKUP($C49,BD!$D$1:$F$501,3,0)&gt;U$1,0,3))),"")</f>
        <v/>
      </c>
      <c r="CP49" s="23" t="str">
        <f>+IF(AND(LEN($I49)&gt;5),IF(AND($J49&gt;V$1,$J49&lt;=$AO$1),1,IF((COUNTIFS(INCAPACIDADES!$C$1:$C$51,$I49,INCAPACIDADES!S$1:S$51,V$1))&gt;0,2,IF(VLOOKUP($C49,BD!$D$1:$F$501,3,0)&gt;V$1,0,3))),"")</f>
        <v/>
      </c>
      <c r="CQ49" s="23" t="str">
        <f>+IF(AND(LEN($I49)&gt;5),IF(AND($J49&gt;W$1,$J49&lt;=$AO$1),1,IF((COUNTIFS(INCAPACIDADES!$C$1:$C$51,$I49,INCAPACIDADES!T$1:T$51,W$1))&gt;0,2,IF(VLOOKUP($C49,BD!$D$1:$F$501,3,0)&gt;W$1,0,3))),"")</f>
        <v/>
      </c>
      <c r="CR49" s="23" t="str">
        <f>+IF(AND(LEN($I49)&gt;5),IF(AND($J49&gt;X$1,$J49&lt;=$AO$1),1,IF((COUNTIFS(INCAPACIDADES!$C$1:$C$51,$I49,INCAPACIDADES!U$1:U$51,X$1))&gt;0,2,IF(VLOOKUP($C49,BD!$D$1:$F$501,3,0)&gt;X$1,0,3))),"")</f>
        <v/>
      </c>
      <c r="CS49" s="23" t="str">
        <f>+IF(AND(LEN($I49)&gt;5),IF(AND($J49&gt;Y$1,$J49&lt;=$AO$1),1,IF((COUNTIFS(INCAPACIDADES!$C$1:$C$51,$I49,INCAPACIDADES!V$1:V$51,Y$1))&gt;0,2,IF(VLOOKUP($C49,BD!$D$1:$F$501,3,0)&gt;Y$1,0,3))),"")</f>
        <v/>
      </c>
      <c r="CT49" s="23" t="str">
        <f>+IF(AND(LEN($I49)&gt;5),IF(AND($J49&gt;Z$1,$J49&lt;=$AO$1),1,IF((COUNTIFS(INCAPACIDADES!$C$1:$C$51,$I49,INCAPACIDADES!W$1:W$51,Z$1))&gt;0,2,IF(VLOOKUP($C49,BD!$D$1:$F$501,3,0)&gt;Z$1,0,3))),"")</f>
        <v/>
      </c>
      <c r="CU49" s="23" t="str">
        <f>+IF(AND(LEN($I49)&gt;5),IF(AND($J49&gt;AA$1,$J49&lt;=$AO$1),1,IF((COUNTIFS(INCAPACIDADES!$C$1:$C$51,$I49,INCAPACIDADES!X$1:X$51,AA$1))&gt;0,2,IF(VLOOKUP($C49,BD!$D$1:$F$501,3,0)&gt;AA$1,0,3))),"")</f>
        <v/>
      </c>
      <c r="CV49" s="23" t="str">
        <f>+IF(AND(LEN($I49)&gt;5),IF(AND($J49&gt;AB$1,$J49&lt;=$AO$1),1,IF((COUNTIFS(INCAPACIDADES!$C$1:$C$51,$I49,INCAPACIDADES!Y$1:Y$51,AB$1))&gt;0,2,IF(VLOOKUP($C49,BD!$D$1:$F$501,3,0)&gt;AB$1,0,3))),"")</f>
        <v/>
      </c>
      <c r="CW49" s="23" t="str">
        <f>+IF(AND(LEN($I49)&gt;5),IF(AND($J49&gt;AC$1,$J49&lt;=$AO$1),1,IF((COUNTIFS(INCAPACIDADES!$C$1:$C$51,$I49,INCAPACIDADES!Z$1:Z$51,AC$1))&gt;0,2,IF(VLOOKUP($C49,BD!$D$1:$F$501,3,0)&gt;AC$1,0,3))),"")</f>
        <v/>
      </c>
      <c r="CX49" s="23" t="str">
        <f>+IF(AND(LEN($I49)&gt;5),IF(AND($J49&gt;AD$1,$J49&lt;=$AO$1),1,IF((COUNTIFS(INCAPACIDADES!$C$1:$C$51,$I49,INCAPACIDADES!AA$1:AA$51,AD$1))&gt;0,2,IF(VLOOKUP($C49,BD!$D$1:$F$501,3,0)&gt;AD$1,0,3))),"")</f>
        <v/>
      </c>
      <c r="CY49" s="23" t="str">
        <f>+IF(AND(LEN($I49)&gt;5),IF(AND($J49&gt;AE$1,$J49&lt;=$AO$1),1,IF((COUNTIFS(INCAPACIDADES!$C$1:$C$51,$I49,INCAPACIDADES!AB$1:AB$51,AE$1))&gt;0,2,IF(VLOOKUP($C49,BD!$D$1:$F$501,3,0)&gt;AE$1,0,3))),"")</f>
        <v/>
      </c>
      <c r="CZ49" s="23" t="str">
        <f>+IF(AND(LEN($I49)&gt;5),IF(AND($J49&gt;AF$1,$J49&lt;=$AO$1),1,IF((COUNTIFS(INCAPACIDADES!$C$1:$C$51,$I49,INCAPACIDADES!AC$1:AC$51,AF$1))&gt;0,2,IF(VLOOKUP($C49,BD!$D$1:$F$501,3,0)&gt;AF$1,0,3))),"")</f>
        <v/>
      </c>
      <c r="DA49" s="23" t="str">
        <f>+IF(AND(LEN($I49)&gt;5),IF(AND($J49&gt;AG$1,$J49&lt;=$AO$1),1,IF((COUNTIFS(INCAPACIDADES!$C$1:$C$51,$I49,INCAPACIDADES!AD$1:AD$51,AG$1))&gt;0,2,IF(VLOOKUP($C49,BD!$D$1:$F$501,3,0)&gt;AG$1,0,3))),"")</f>
        <v/>
      </c>
      <c r="DB49" s="23" t="str">
        <f>+IF(AND(LEN($I49)&gt;5),IF(AND($J49&gt;AH$1,$J49&lt;=$AO$1),1,IF((COUNTIFS(INCAPACIDADES!$C$1:$C$51,$I49,INCAPACIDADES!AE$1:AE$51,AH$1))&gt;0,2,IF(VLOOKUP($C49,BD!$D$1:$F$501,3,0)&gt;AH$1,0,3))),"")</f>
        <v/>
      </c>
      <c r="DC49" s="23" t="str">
        <f>+IF(AND(LEN($I49)&gt;5),IF(AND($J49&gt;AI$1,$J49&lt;=$AO$1),1,IF((COUNTIFS(INCAPACIDADES!$C$1:$C$51,$I49,INCAPACIDADES!AF$1:AF$51,AI$1))&gt;0,2,IF(VLOOKUP($C49,BD!$D$1:$F$501,3,0)&gt;AI$1,0,3))),"")</f>
        <v/>
      </c>
      <c r="DD49" s="23" t="str">
        <f>+IF(AND(LEN($I49)&gt;5),IF(AND($J49&gt;AJ$1,$J49&lt;=$AO$1),1,IF((COUNTIFS(INCAPACIDADES!$C$1:$C$51,$I49,INCAPACIDADES!AG$1:AG$51,AJ$1))&gt;0,2,IF(VLOOKUP($C49,BD!$D$1:$F$501,3,0)&gt;AJ$1,0,3))),"")</f>
        <v/>
      </c>
      <c r="DE49" s="23" t="str">
        <f>+IF(AND(LEN($I49)&gt;5),IF(AND($J49&gt;AK$1,$J49&lt;=$AO$1),1,IF((COUNTIFS(INCAPACIDADES!$C$1:$C$51,$I49,INCAPACIDADES!AH$1:AH$51,AK$1))&gt;0,2,IF(VLOOKUP($C49,BD!$D$1:$F$501,3,0)&gt;AK$1,0,3))),"")</f>
        <v/>
      </c>
      <c r="DF49" s="23" t="str">
        <f>+IF(AND(LEN($I49)&gt;5),IF(AND($J49&gt;AL$1,$J49&lt;=$AO$1),1,IF((COUNTIFS(INCAPACIDADES!$C$1:$C$51,$I49,INCAPACIDADES!AI$1:AI$51,AL$1))&gt;0,2,IF(VLOOKUP($C49,BD!$D$1:$F$501,3,0)&gt;AL$1,0,3))),"")</f>
        <v/>
      </c>
      <c r="DG49" s="23" t="str">
        <f>+IF(AND(LEN($I49)&gt;5),IF(AND($J49&gt;AM$1,$J49&lt;=$AO$1),1,IF((COUNTIFS(INCAPACIDADES!$C$1:$C$51,$I49,INCAPACIDADES!AJ$1:AJ$51,AM$1))&gt;0,2,IF(VLOOKUP($C49,BD!$D$1:$F$501,3,0)&gt;AM$1,0,3))),"")</f>
        <v/>
      </c>
      <c r="DH49" s="23" t="str">
        <f>+IF(AND(LEN($I49)&gt;5),IF(AND($J49&gt;AN$1,$J49&lt;=$AO$1),1,IF((COUNTIFS(INCAPACIDADES!$C$1:$C$51,$I49,INCAPACIDADES!AK$1:AK$51,AN$1))&gt;0,2,IF(VLOOKUP($C49,BD!$D$1:$F$501,3,0)&gt;AN$1,0,3))),"")</f>
        <v/>
      </c>
      <c r="DI49" s="23" t="str">
        <f>+IF(AND(LEN($I49)&gt;5),IF(AND($J49&gt;AO$1,$J49&lt;=$AO$1),1,IF((COUNTIFS(INCAPACIDADES!$C$1:$C$51,$I49,INCAPACIDADES!AL$1:AL$51,AO$1))&gt;0,2,IF(VLOOKUP($C49,BD!$D$1:$F$501,3,0)&gt;AO$1,0,3))),"")</f>
        <v/>
      </c>
      <c r="DJ49" s="23" t="str">
        <f>+IF(LEN($I49)&gt;5,IF(ISERROR(VLOOKUP(N49,'CODIGO PAGO'!$B$2:$B$20,1,0)),1,IF(OR(AND(CH49=1,N49&lt;&gt;"N"),AND(CH49=3,N49&lt;&gt;"B"),AND(CH49=2,LEFT(TRIM(N49),1)&lt;&gt;"I")),1,IF(OR(AND(CH49=0,N49="N"),AND(CH49=0,N49="B"),AND(CH49=0,LEFT(TRIM(N49),1)="I")),1,0))),"")</f>
        <v/>
      </c>
      <c r="DK49" s="23" t="str">
        <f t="shared" si="34"/>
        <v/>
      </c>
      <c r="DL49" s="23" t="str">
        <f>+IF(LEN($I49)&gt;5,IF(ISERROR(VLOOKUP(P49,'CODIGO PAGO'!$B$2:$B$20,1,0)),1,IF(OR(AND(CJ49=1,P49&lt;&gt;"N"),AND(CJ49=3,P49&lt;&gt;"B"),AND(CJ49=2,LEFT(TRIM(P49),1)&lt;&gt;"I")),1,IF(OR(AND(CJ49=0,P49="N"),AND(CJ49=0,P49="B"),AND(CJ49=0,LEFT(TRIM(P49),1)="I")),1,0))),"")</f>
        <v/>
      </c>
      <c r="DM49" s="23" t="str">
        <f t="shared" si="35"/>
        <v/>
      </c>
      <c r="DN49" s="23" t="str">
        <f>+IF(LEN($I49)&gt;5,IF(ISERROR(VLOOKUP(R49,'CODIGO PAGO'!$B$2:$B$20,1,0)),1,IF(OR(AND(CL49=1,R49&lt;&gt;"N"),AND(CL49=3,R49&lt;&gt;"B"),AND(CL49=2,LEFT(TRIM(R49),1)&lt;&gt;"I")),1,IF(OR(AND(CL49=0,R49="N"),AND(CL49=0,R49="B"),AND(CL49=0,LEFT(TRIM(R49),1)="I")),1,0))),"")</f>
        <v/>
      </c>
      <c r="DO49" s="23" t="str">
        <f t="shared" si="36"/>
        <v/>
      </c>
      <c r="DP49" s="23" t="str">
        <f>+IF(LEN($I49)&gt;5,IF(ISERROR(VLOOKUP(T49,'CODIGO PAGO'!$B$2:$B$20,1,0)),1,IF(OR(AND(CN49=1,T49&lt;&gt;"N"),AND(CN49=3,T49&lt;&gt;"B"),AND(CN49=2,LEFT(TRIM(T49),1)&lt;&gt;"I")),1,IF(OR(AND(CN49=0,T49="N"),AND(CN49=0,T49="B"),AND(CN49=0,LEFT(TRIM(T49),1)="I")),1,0))),"")</f>
        <v/>
      </c>
      <c r="DQ49" s="23" t="str">
        <f t="shared" si="37"/>
        <v/>
      </c>
      <c r="DR49" s="23" t="str">
        <f>+IF(LEN($I49)&gt;5,IF(ISERROR(VLOOKUP(V49,'CODIGO PAGO'!$B$2:$B$20,1,0)),1,IF(OR(AND(CP49=1,V49&lt;&gt;"N"),AND(CP49=3,V49&lt;&gt;"B"),AND(CP49=2,LEFT(TRIM(V49),1)&lt;&gt;"I")),1,IF(OR(AND(CP49=0,V49="N"),AND(CP49=0,V49="B"),AND(CP49=0,LEFT(TRIM(V49),1)="I")),1,0))),"")</f>
        <v/>
      </c>
      <c r="DS49" s="23" t="str">
        <f t="shared" si="38"/>
        <v/>
      </c>
      <c r="DT49" s="23" t="str">
        <f>+IF(LEN($I49)&gt;5,IF(ISERROR(VLOOKUP(X49,'CODIGO PAGO'!$B$2:$B$20,1,0)),1,IF(OR(AND(CR49=1,X49&lt;&gt;"N"),AND(CR49=3,X49&lt;&gt;"B"),AND(CR49=2,LEFT(TRIM(X49),1)&lt;&gt;"I")),1,IF(OR(AND(CR49=0,X49="N"),AND(CR49=0,X49="B"),AND(CR49=0,LEFT(TRIM(X49),1)="I")),1,0))),"")</f>
        <v/>
      </c>
      <c r="DU49" s="23" t="str">
        <f t="shared" si="39"/>
        <v/>
      </c>
      <c r="DV49" s="23" t="str">
        <f>+IF(LEN($I49)&gt;5,IF(ISERROR(VLOOKUP(Z49,'CODIGO PAGO'!$B$2:$B$20,1,0)),1,IF(OR(AND(CT49=1,Z49&lt;&gt;"N"),AND(CT49=3,Z49&lt;&gt;"B"),AND(CT49=2,LEFT(TRIM(Z49),1)&lt;&gt;"I")),1,IF(OR(AND(CT49=0,Z49="N"),AND(CT49=0,Z49="B"),AND(CT49=0,LEFT(TRIM(Z49),1)="I")),1,0))),"")</f>
        <v/>
      </c>
      <c r="DW49" s="23" t="str">
        <f t="shared" si="40"/>
        <v/>
      </c>
      <c r="DX49" s="23" t="str">
        <f>+IF(LEN($I49)&gt;5,IF(ISERROR(VLOOKUP(AB49,'CODIGO PAGO'!$B$2:$B$20,1,0)),1,IF(OR(AND(CV49=1,AB49&lt;&gt;"N"),AND(CV49=3,AB49&lt;&gt;"B"),AND(CV49=2,LEFT(TRIM(AB49),1)&lt;&gt;"I")),1,IF(OR(AND(CV49=0,AB49="N"),AND(CV49=0,AB49="B"),AND(CV49=0,LEFT(TRIM(AB49),1)="I")),1,0))),"")</f>
        <v/>
      </c>
      <c r="DY49" s="23" t="str">
        <f t="shared" si="41"/>
        <v/>
      </c>
      <c r="DZ49" s="23" t="str">
        <f>+IF(LEN($I49)&gt;5,IF(ISERROR(VLOOKUP(AD49,'CODIGO PAGO'!$B$2:$B$20,1,0)),1,IF(OR(AND(CX49=1,AD49&lt;&gt;"N"),AND(CX49=3,AD49&lt;&gt;"B"),AND(CX49=2,LEFT(TRIM(AD49),1)&lt;&gt;"I")),1,IF(OR(AND(CX49=0,AD49="N"),AND(CX49=0,AD49="B"),AND(CX49=0,LEFT(TRIM(AD49),1)="I")),1,0))),"")</f>
        <v/>
      </c>
      <c r="EA49" s="23" t="str">
        <f t="shared" si="42"/>
        <v/>
      </c>
      <c r="EB49" s="23" t="str">
        <f>+IF(LEN($I49)&gt;5,IF(ISERROR(VLOOKUP(AF49,'CODIGO PAGO'!$B$2:$B$20,1,0)),1,IF(OR(AND(CZ49=1,AF49&lt;&gt;"N"),AND(CZ49=3,AF49&lt;&gt;"B"),AND(CZ49=2,LEFT(TRIM(AF49),1)&lt;&gt;"I")),1,IF(OR(AND(CZ49=0,AF49="N"),AND(CZ49=0,AF49="B"),AND(CZ49=0,LEFT(TRIM(AF49),1)="I")),1,0))),"")</f>
        <v/>
      </c>
      <c r="EC49" s="23" t="str">
        <f t="shared" si="43"/>
        <v/>
      </c>
      <c r="ED49" s="23" t="str">
        <f>+IF(LEN($I49)&gt;5,IF(ISERROR(VLOOKUP(AH49,'CODIGO PAGO'!$B$2:$B$20,1,0)),1,IF(OR(AND(DB49=1,AH49&lt;&gt;"N"),AND(DB49=3,AH49&lt;&gt;"B"),AND(DB49=2,LEFT(TRIM(AH49),1)&lt;&gt;"I")),1,IF(OR(AND(DB49=0,AH49="N"),AND(DB49=0,AH49="B"),AND(DB49=0,LEFT(TRIM(AH49),1)="I")),1,0))),"")</f>
        <v/>
      </c>
      <c r="EE49" s="23" t="str">
        <f t="shared" si="44"/>
        <v/>
      </c>
      <c r="EF49" s="23" t="str">
        <f>+IF(LEN($I49)&gt;5,IF(ISERROR(VLOOKUP(AJ49,'CODIGO PAGO'!$B$2:$B$20,1,0)),1,IF(OR(AND(DD49=1,AJ49&lt;&gt;"N"),AND(DD49=3,AJ49&lt;&gt;"B"),AND(DD49=2,LEFT(TRIM(AJ49),1)&lt;&gt;"I")),1,IF(OR(AND(DD49=0,AJ49="N"),AND(DD49=0,AJ49="B"),AND(DD49=0,LEFT(TRIM(AJ49),1)="I")),1,0))),"")</f>
        <v/>
      </c>
      <c r="EG49" s="23" t="str">
        <f t="shared" si="45"/>
        <v/>
      </c>
      <c r="EH49" s="23" t="str">
        <f>+IF(LEN($I49)&gt;5,IF(ISERROR(VLOOKUP(AL49,'CODIGO PAGO'!$B$2:$B$20,1,0)),1,IF(OR(AND(DF49=1,AL49&lt;&gt;"N"),AND(DF49=3,AL49&lt;&gt;"B"),AND(DF49=2,LEFT(TRIM(AL49),1)&lt;&gt;"I")),1,IF(OR(AND(DF49=0,AL49="N"),AND(DF49=0,AL49="B"),AND(DF49=0,LEFT(TRIM(AL49),1)="I")),1,0))),"")</f>
        <v/>
      </c>
      <c r="EI49" s="23" t="str">
        <f t="shared" si="46"/>
        <v/>
      </c>
      <c r="EJ49" s="23" t="str">
        <f>+IF(LEN($I49)&gt;5,IF(ISERROR(VLOOKUP(AN49,'CODIGO PAGO'!$B$2:$B$20,1,0)),1,IF(OR(AND(DH49=1,AN49&lt;&gt;"N"),AND(DH49=3,AN49&lt;&gt;"B"),AND(DH49=2,LEFT(TRIM(AN49),1)&lt;&gt;"I")),1,IF(OR(AND(DH49=0,AN49="N"),AND(DH49=0,AN49="B"),AND(DH49=0,LEFT(TRIM(AN49),1)="I")),1,0))),"")</f>
        <v/>
      </c>
      <c r="EK49" s="23" t="str">
        <f t="shared" si="47"/>
        <v/>
      </c>
      <c r="EL49" s="24" t="str">
        <f t="shared" si="48"/>
        <v/>
      </c>
    </row>
    <row r="50" spans="1:142" s="25" customFormat="1">
      <c r="A50" s="15" t="str">
        <f t="shared" si="14"/>
        <v/>
      </c>
      <c r="B50" s="1" t="str">
        <f>+IF(LEN(I50)&gt;5,'CODIGO PAGO'!$B$28,"")</f>
        <v/>
      </c>
      <c r="C50" s="1" t="str">
        <f>+IF(LEN($I50)&gt;5,BD!D50,"")</f>
        <v/>
      </c>
      <c r="D50" s="168" t="str">
        <f>+IF(LEN($I50)&gt;5,BD!A50,"")</f>
        <v/>
      </c>
      <c r="E50" s="1" t="str">
        <f>+IF(LEN($I50)&gt;5,BD!B50,"")</f>
        <v/>
      </c>
      <c r="F50" s="1" t="str">
        <f>+IF(LEN($I50)&gt;5,BD!C50,"")</f>
        <v/>
      </c>
      <c r="G50" s="141"/>
      <c r="H50" s="141"/>
      <c r="I50" s="1" t="str">
        <f>+IF(LEN(BD!G50)&gt;5,BD!G50,"")</f>
        <v/>
      </c>
      <c r="J50" s="167" t="str">
        <f>+IF(LEN($I50)&gt;5,BD!E50,"")</f>
        <v/>
      </c>
      <c r="K50" s="6" t="str">
        <f t="shared" si="15"/>
        <v/>
      </c>
      <c r="L50" s="87" t="str">
        <f>+IF(LEN($I50)&gt;5,BD!H50,"")</f>
        <v/>
      </c>
      <c r="M50" s="40" t="str">
        <f t="shared" si="16"/>
        <v/>
      </c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4" t="str">
        <f t="shared" si="17"/>
        <v/>
      </c>
      <c r="AQ50" s="5" t="str">
        <f t="shared" si="18"/>
        <v/>
      </c>
      <c r="AR50" s="91" t="str">
        <f t="shared" si="19"/>
        <v/>
      </c>
      <c r="AS50" s="5" t="str">
        <f t="shared" si="20"/>
        <v/>
      </c>
      <c r="AT50" s="91" t="str">
        <f t="shared" si="21"/>
        <v/>
      </c>
      <c r="AU50" s="4" t="str">
        <f t="shared" si="22"/>
        <v/>
      </c>
      <c r="AV50" s="4" t="str">
        <f t="shared" si="23"/>
        <v/>
      </c>
      <c r="AW50" s="4" t="str">
        <f t="shared" si="24"/>
        <v/>
      </c>
      <c r="AX50" s="4" t="str">
        <f t="shared" si="25"/>
        <v/>
      </c>
      <c r="AY50" s="88" t="str">
        <f t="shared" si="26"/>
        <v/>
      </c>
      <c r="AZ50" s="17" t="str">
        <f t="shared" si="27"/>
        <v/>
      </c>
      <c r="BA50" s="18" t="str">
        <f t="shared" si="28"/>
        <v/>
      </c>
      <c r="BB50" s="19" t="str">
        <f>+IF(LEN(I50)&gt;5,IF(INT(RIGHT(B50,1))=9,0.5*L50*AY50,INT(MID(B50,5,LEN(B50)-4))*L50)+IFERROR(VLOOKUP(I50,AJUSTES!$A$1:$I$50,9,0),0),"")</f>
        <v/>
      </c>
      <c r="BC50" s="12"/>
      <c r="BD50" s="19" t="str">
        <f t="shared" si="29"/>
        <v/>
      </c>
      <c r="BE50" s="18" t="str">
        <f t="shared" si="30"/>
        <v/>
      </c>
      <c r="BF50" s="139" t="str">
        <f t="shared" si="31"/>
        <v/>
      </c>
      <c r="BG50" s="114"/>
      <c r="BH50" s="18" t="str">
        <f t="shared" si="32"/>
        <v/>
      </c>
      <c r="BI50" s="13"/>
      <c r="BJ50" s="12"/>
      <c r="BK50" s="12"/>
      <c r="BL50" s="145"/>
      <c r="BM50" s="12"/>
      <c r="BN50" s="12"/>
      <c r="BO50" s="12"/>
      <c r="BP50" s="12"/>
      <c r="BQ50" s="12"/>
      <c r="BR50" s="12"/>
      <c r="BS50" s="146"/>
      <c r="BT50" s="14"/>
      <c r="BU50" s="12"/>
      <c r="BV50" s="12"/>
      <c r="BW50" s="12"/>
      <c r="BX50" s="12"/>
      <c r="BY50" s="12"/>
      <c r="BZ50" s="144"/>
      <c r="CA50" s="107" t="str">
        <f>+IF(LEN($I50)&gt;5,IF(BD!F50="N/A","",BD!F50),"")</f>
        <v/>
      </c>
      <c r="CB50" s="21"/>
      <c r="CC50" s="147"/>
      <c r="CD50" s="148"/>
      <c r="CE50" s="8" t="str">
        <f>+IF(LEN(I50)&gt;5,BD!M50,"")</f>
        <v/>
      </c>
      <c r="CF50" s="16" t="str">
        <f>+IF(LEN(I50)&gt;5,BD!N50,"")</f>
        <v/>
      </c>
      <c r="CG50" s="3" t="str">
        <f t="shared" si="33"/>
        <v/>
      </c>
      <c r="CH50" s="23" t="str">
        <f>+IF(AND(LEN($I50)&gt;5),IF(AND($J50&gt;N$1,$J50&lt;=$AO$1),1,IF((COUNTIFS(INCAPACIDADES!$C$1:$C$51,$I50,INCAPACIDADES!K$1:K$51,N$1))&gt;0,2,IF(VLOOKUP($C50,BD!$D$1:$F$501,3,0)&gt;N$1,0,3))),"")</f>
        <v/>
      </c>
      <c r="CI50" s="23" t="str">
        <f>+IF(AND(LEN($I50)&gt;5),IF(AND($J50&gt;O$1,$J50&lt;=$AO$1),1,IF((COUNTIFS(INCAPACIDADES!$C$1:$C$51,$I50,INCAPACIDADES!L$1:L$51,O$1))&gt;0,2,IF(VLOOKUP($C50,BD!$D$1:$F$501,3,0)&gt;O$1,0,3))),"")</f>
        <v/>
      </c>
      <c r="CJ50" s="23" t="str">
        <f>+IF(AND(LEN($I50)&gt;5),IF(AND($J50&gt;P$1,$J50&lt;=$AO$1),1,IF((COUNTIFS(INCAPACIDADES!$C$1:$C$51,$I50,INCAPACIDADES!M$1:M$51,P$1))&gt;0,2,IF(VLOOKUP($C50,BD!$D$1:$F$501,3,0)&gt;P$1,0,3))),"")</f>
        <v/>
      </c>
      <c r="CK50" s="23" t="str">
        <f>+IF(AND(LEN($I50)&gt;5),IF(AND($J50&gt;Q$1,$J50&lt;=$AO$1),1,IF((COUNTIFS(INCAPACIDADES!$C$1:$C$51,$I50,INCAPACIDADES!N$1:N$51,Q$1))&gt;0,2,IF(VLOOKUP($C50,BD!$D$1:$F$501,3,0)&gt;Q$1,0,3))),"")</f>
        <v/>
      </c>
      <c r="CL50" s="23" t="str">
        <f>+IF(AND(LEN($I50)&gt;5),IF(AND($J50&gt;R$1,$J50&lt;=$AO$1),1,IF((COUNTIFS(INCAPACIDADES!$C$1:$C$51,$I50,INCAPACIDADES!O$1:O$51,R$1))&gt;0,2,IF(VLOOKUP($C50,BD!$D$1:$F$501,3,0)&gt;R$1,0,3))),"")</f>
        <v/>
      </c>
      <c r="CM50" s="23" t="str">
        <f>+IF(AND(LEN($I50)&gt;5),IF(AND($J50&gt;S$1,$J50&lt;=$AO$1),1,IF((COUNTIFS(INCAPACIDADES!$C$1:$C$51,$I50,INCAPACIDADES!P$1:P$51,S$1))&gt;0,2,IF(VLOOKUP($C50,BD!$D$1:$F$501,3,0)&gt;S$1,0,3))),"")</f>
        <v/>
      </c>
      <c r="CN50" s="23" t="str">
        <f>+IF(AND(LEN($I50)&gt;5),IF(AND($J50&gt;T$1,$J50&lt;=$AO$1),1,IF((COUNTIFS(INCAPACIDADES!$C$1:$C$51,$I50,INCAPACIDADES!Q$1:Q$51,T$1))&gt;0,2,IF(VLOOKUP($C50,BD!$D$1:$F$501,3,0)&gt;T$1,0,3))),"")</f>
        <v/>
      </c>
      <c r="CO50" s="23" t="str">
        <f>+IF(AND(LEN($I50)&gt;5),IF(AND($J50&gt;U$1,$J50&lt;=$AO$1),1,IF((COUNTIFS(INCAPACIDADES!$C$1:$C$51,$I50,INCAPACIDADES!R$1:R$51,U$1))&gt;0,2,IF(VLOOKUP($C50,BD!$D$1:$F$501,3,0)&gt;U$1,0,3))),"")</f>
        <v/>
      </c>
      <c r="CP50" s="23" t="str">
        <f>+IF(AND(LEN($I50)&gt;5),IF(AND($J50&gt;V$1,$J50&lt;=$AO$1),1,IF((COUNTIFS(INCAPACIDADES!$C$1:$C$51,$I50,INCAPACIDADES!S$1:S$51,V$1))&gt;0,2,IF(VLOOKUP($C50,BD!$D$1:$F$501,3,0)&gt;V$1,0,3))),"")</f>
        <v/>
      </c>
      <c r="CQ50" s="23" t="str">
        <f>+IF(AND(LEN($I50)&gt;5),IF(AND($J50&gt;W$1,$J50&lt;=$AO$1),1,IF((COUNTIFS(INCAPACIDADES!$C$1:$C$51,$I50,INCAPACIDADES!T$1:T$51,W$1))&gt;0,2,IF(VLOOKUP($C50,BD!$D$1:$F$501,3,0)&gt;W$1,0,3))),"")</f>
        <v/>
      </c>
      <c r="CR50" s="23" t="str">
        <f>+IF(AND(LEN($I50)&gt;5),IF(AND($J50&gt;X$1,$J50&lt;=$AO$1),1,IF((COUNTIFS(INCAPACIDADES!$C$1:$C$51,$I50,INCAPACIDADES!U$1:U$51,X$1))&gt;0,2,IF(VLOOKUP($C50,BD!$D$1:$F$501,3,0)&gt;X$1,0,3))),"")</f>
        <v/>
      </c>
      <c r="CS50" s="23" t="str">
        <f>+IF(AND(LEN($I50)&gt;5),IF(AND($J50&gt;Y$1,$J50&lt;=$AO$1),1,IF((COUNTIFS(INCAPACIDADES!$C$1:$C$51,$I50,INCAPACIDADES!V$1:V$51,Y$1))&gt;0,2,IF(VLOOKUP($C50,BD!$D$1:$F$501,3,0)&gt;Y$1,0,3))),"")</f>
        <v/>
      </c>
      <c r="CT50" s="23" t="str">
        <f>+IF(AND(LEN($I50)&gt;5),IF(AND($J50&gt;Z$1,$J50&lt;=$AO$1),1,IF((COUNTIFS(INCAPACIDADES!$C$1:$C$51,$I50,INCAPACIDADES!W$1:W$51,Z$1))&gt;0,2,IF(VLOOKUP($C50,BD!$D$1:$F$501,3,0)&gt;Z$1,0,3))),"")</f>
        <v/>
      </c>
      <c r="CU50" s="23" t="str">
        <f>+IF(AND(LEN($I50)&gt;5),IF(AND($J50&gt;AA$1,$J50&lt;=$AO$1),1,IF((COUNTIFS(INCAPACIDADES!$C$1:$C$51,$I50,INCAPACIDADES!X$1:X$51,AA$1))&gt;0,2,IF(VLOOKUP($C50,BD!$D$1:$F$501,3,0)&gt;AA$1,0,3))),"")</f>
        <v/>
      </c>
      <c r="CV50" s="23" t="str">
        <f>+IF(AND(LEN($I50)&gt;5),IF(AND($J50&gt;AB$1,$J50&lt;=$AO$1),1,IF((COUNTIFS(INCAPACIDADES!$C$1:$C$51,$I50,INCAPACIDADES!Y$1:Y$51,AB$1))&gt;0,2,IF(VLOOKUP($C50,BD!$D$1:$F$501,3,0)&gt;AB$1,0,3))),"")</f>
        <v/>
      </c>
      <c r="CW50" s="23" t="str">
        <f>+IF(AND(LEN($I50)&gt;5),IF(AND($J50&gt;AC$1,$J50&lt;=$AO$1),1,IF((COUNTIFS(INCAPACIDADES!$C$1:$C$51,$I50,INCAPACIDADES!Z$1:Z$51,AC$1))&gt;0,2,IF(VLOOKUP($C50,BD!$D$1:$F$501,3,0)&gt;AC$1,0,3))),"")</f>
        <v/>
      </c>
      <c r="CX50" s="23" t="str">
        <f>+IF(AND(LEN($I50)&gt;5),IF(AND($J50&gt;AD$1,$J50&lt;=$AO$1),1,IF((COUNTIFS(INCAPACIDADES!$C$1:$C$51,$I50,INCAPACIDADES!AA$1:AA$51,AD$1))&gt;0,2,IF(VLOOKUP($C50,BD!$D$1:$F$501,3,0)&gt;AD$1,0,3))),"")</f>
        <v/>
      </c>
      <c r="CY50" s="23" t="str">
        <f>+IF(AND(LEN($I50)&gt;5),IF(AND($J50&gt;AE$1,$J50&lt;=$AO$1),1,IF((COUNTIFS(INCAPACIDADES!$C$1:$C$51,$I50,INCAPACIDADES!AB$1:AB$51,AE$1))&gt;0,2,IF(VLOOKUP($C50,BD!$D$1:$F$501,3,0)&gt;AE$1,0,3))),"")</f>
        <v/>
      </c>
      <c r="CZ50" s="23" t="str">
        <f>+IF(AND(LEN($I50)&gt;5),IF(AND($J50&gt;AF$1,$J50&lt;=$AO$1),1,IF((COUNTIFS(INCAPACIDADES!$C$1:$C$51,$I50,INCAPACIDADES!AC$1:AC$51,AF$1))&gt;0,2,IF(VLOOKUP($C50,BD!$D$1:$F$501,3,0)&gt;AF$1,0,3))),"")</f>
        <v/>
      </c>
      <c r="DA50" s="23" t="str">
        <f>+IF(AND(LEN($I50)&gt;5),IF(AND($J50&gt;AG$1,$J50&lt;=$AO$1),1,IF((COUNTIFS(INCAPACIDADES!$C$1:$C$51,$I50,INCAPACIDADES!AD$1:AD$51,AG$1))&gt;0,2,IF(VLOOKUP($C50,BD!$D$1:$F$501,3,0)&gt;AG$1,0,3))),"")</f>
        <v/>
      </c>
      <c r="DB50" s="23" t="str">
        <f>+IF(AND(LEN($I50)&gt;5),IF(AND($J50&gt;AH$1,$J50&lt;=$AO$1),1,IF((COUNTIFS(INCAPACIDADES!$C$1:$C$51,$I50,INCAPACIDADES!AE$1:AE$51,AH$1))&gt;0,2,IF(VLOOKUP($C50,BD!$D$1:$F$501,3,0)&gt;AH$1,0,3))),"")</f>
        <v/>
      </c>
      <c r="DC50" s="23" t="str">
        <f>+IF(AND(LEN($I50)&gt;5),IF(AND($J50&gt;AI$1,$J50&lt;=$AO$1),1,IF((COUNTIFS(INCAPACIDADES!$C$1:$C$51,$I50,INCAPACIDADES!AF$1:AF$51,AI$1))&gt;0,2,IF(VLOOKUP($C50,BD!$D$1:$F$501,3,0)&gt;AI$1,0,3))),"")</f>
        <v/>
      </c>
      <c r="DD50" s="23" t="str">
        <f>+IF(AND(LEN($I50)&gt;5),IF(AND($J50&gt;AJ$1,$J50&lt;=$AO$1),1,IF((COUNTIFS(INCAPACIDADES!$C$1:$C$51,$I50,INCAPACIDADES!AG$1:AG$51,AJ$1))&gt;0,2,IF(VLOOKUP($C50,BD!$D$1:$F$501,3,0)&gt;AJ$1,0,3))),"")</f>
        <v/>
      </c>
      <c r="DE50" s="23" t="str">
        <f>+IF(AND(LEN($I50)&gt;5),IF(AND($J50&gt;AK$1,$J50&lt;=$AO$1),1,IF((COUNTIFS(INCAPACIDADES!$C$1:$C$51,$I50,INCAPACIDADES!AH$1:AH$51,AK$1))&gt;0,2,IF(VLOOKUP($C50,BD!$D$1:$F$501,3,0)&gt;AK$1,0,3))),"")</f>
        <v/>
      </c>
      <c r="DF50" s="23" t="str">
        <f>+IF(AND(LEN($I50)&gt;5),IF(AND($J50&gt;AL$1,$J50&lt;=$AO$1),1,IF((COUNTIFS(INCAPACIDADES!$C$1:$C$51,$I50,INCAPACIDADES!AI$1:AI$51,AL$1))&gt;0,2,IF(VLOOKUP($C50,BD!$D$1:$F$501,3,0)&gt;AL$1,0,3))),"")</f>
        <v/>
      </c>
      <c r="DG50" s="23" t="str">
        <f>+IF(AND(LEN($I50)&gt;5),IF(AND($J50&gt;AM$1,$J50&lt;=$AO$1),1,IF((COUNTIFS(INCAPACIDADES!$C$1:$C$51,$I50,INCAPACIDADES!AJ$1:AJ$51,AM$1))&gt;0,2,IF(VLOOKUP($C50,BD!$D$1:$F$501,3,0)&gt;AM$1,0,3))),"")</f>
        <v/>
      </c>
      <c r="DH50" s="23" t="str">
        <f>+IF(AND(LEN($I50)&gt;5),IF(AND($J50&gt;AN$1,$J50&lt;=$AO$1),1,IF((COUNTIFS(INCAPACIDADES!$C$1:$C$51,$I50,INCAPACIDADES!AK$1:AK$51,AN$1))&gt;0,2,IF(VLOOKUP($C50,BD!$D$1:$F$501,3,0)&gt;AN$1,0,3))),"")</f>
        <v/>
      </c>
      <c r="DI50" s="23" t="str">
        <f>+IF(AND(LEN($I50)&gt;5),IF(AND($J50&gt;AO$1,$J50&lt;=$AO$1),1,IF((COUNTIFS(INCAPACIDADES!$C$1:$C$51,$I50,INCAPACIDADES!AL$1:AL$51,AO$1))&gt;0,2,IF(VLOOKUP($C50,BD!$D$1:$F$501,3,0)&gt;AO$1,0,3))),"")</f>
        <v/>
      </c>
      <c r="DJ50" s="23" t="str">
        <f>+IF(LEN($I50)&gt;5,IF(ISERROR(VLOOKUP(N50,'CODIGO PAGO'!$B$2:$B$20,1,0)),1,IF(OR(AND(CH50=1,N50&lt;&gt;"N"),AND(CH50=3,N50&lt;&gt;"B"),AND(CH50=2,LEFT(TRIM(N50),1)&lt;&gt;"I")),1,IF(OR(AND(CH50=0,N50="N"),AND(CH50=0,N50="B"),AND(CH50=0,LEFT(TRIM(N50),1)="I")),1,0))),"")</f>
        <v/>
      </c>
      <c r="DK50" s="23" t="str">
        <f t="shared" si="34"/>
        <v/>
      </c>
      <c r="DL50" s="23" t="str">
        <f>+IF(LEN($I50)&gt;5,IF(ISERROR(VLOOKUP(P50,'CODIGO PAGO'!$B$2:$B$20,1,0)),1,IF(OR(AND(CJ50=1,P50&lt;&gt;"N"),AND(CJ50=3,P50&lt;&gt;"B"),AND(CJ50=2,LEFT(TRIM(P50),1)&lt;&gt;"I")),1,IF(OR(AND(CJ50=0,P50="N"),AND(CJ50=0,P50="B"),AND(CJ50=0,LEFT(TRIM(P50),1)="I")),1,0))),"")</f>
        <v/>
      </c>
      <c r="DM50" s="23" t="str">
        <f t="shared" si="35"/>
        <v/>
      </c>
      <c r="DN50" s="23" t="str">
        <f>+IF(LEN($I50)&gt;5,IF(ISERROR(VLOOKUP(R50,'CODIGO PAGO'!$B$2:$B$20,1,0)),1,IF(OR(AND(CL50=1,R50&lt;&gt;"N"),AND(CL50=3,R50&lt;&gt;"B"),AND(CL50=2,LEFT(TRIM(R50),1)&lt;&gt;"I")),1,IF(OR(AND(CL50=0,R50="N"),AND(CL50=0,R50="B"),AND(CL50=0,LEFT(TRIM(R50),1)="I")),1,0))),"")</f>
        <v/>
      </c>
      <c r="DO50" s="23" t="str">
        <f t="shared" si="36"/>
        <v/>
      </c>
      <c r="DP50" s="23" t="str">
        <f>+IF(LEN($I50)&gt;5,IF(ISERROR(VLOOKUP(T50,'CODIGO PAGO'!$B$2:$B$20,1,0)),1,IF(OR(AND(CN50=1,T50&lt;&gt;"N"),AND(CN50=3,T50&lt;&gt;"B"),AND(CN50=2,LEFT(TRIM(T50),1)&lt;&gt;"I")),1,IF(OR(AND(CN50=0,T50="N"),AND(CN50=0,T50="B"),AND(CN50=0,LEFT(TRIM(T50),1)="I")),1,0))),"")</f>
        <v/>
      </c>
      <c r="DQ50" s="23" t="str">
        <f t="shared" si="37"/>
        <v/>
      </c>
      <c r="DR50" s="23" t="str">
        <f>+IF(LEN($I50)&gt;5,IF(ISERROR(VLOOKUP(V50,'CODIGO PAGO'!$B$2:$B$20,1,0)),1,IF(OR(AND(CP50=1,V50&lt;&gt;"N"),AND(CP50=3,V50&lt;&gt;"B"),AND(CP50=2,LEFT(TRIM(V50),1)&lt;&gt;"I")),1,IF(OR(AND(CP50=0,V50="N"),AND(CP50=0,V50="B"),AND(CP50=0,LEFT(TRIM(V50),1)="I")),1,0))),"")</f>
        <v/>
      </c>
      <c r="DS50" s="23" t="str">
        <f t="shared" si="38"/>
        <v/>
      </c>
      <c r="DT50" s="23" t="str">
        <f>+IF(LEN($I50)&gt;5,IF(ISERROR(VLOOKUP(X50,'CODIGO PAGO'!$B$2:$B$20,1,0)),1,IF(OR(AND(CR50=1,X50&lt;&gt;"N"),AND(CR50=3,X50&lt;&gt;"B"),AND(CR50=2,LEFT(TRIM(X50),1)&lt;&gt;"I")),1,IF(OR(AND(CR50=0,X50="N"),AND(CR50=0,X50="B"),AND(CR50=0,LEFT(TRIM(X50),1)="I")),1,0))),"")</f>
        <v/>
      </c>
      <c r="DU50" s="23" t="str">
        <f t="shared" si="39"/>
        <v/>
      </c>
      <c r="DV50" s="23" t="str">
        <f>+IF(LEN($I50)&gt;5,IF(ISERROR(VLOOKUP(Z50,'CODIGO PAGO'!$B$2:$B$20,1,0)),1,IF(OR(AND(CT50=1,Z50&lt;&gt;"N"),AND(CT50=3,Z50&lt;&gt;"B"),AND(CT50=2,LEFT(TRIM(Z50),1)&lt;&gt;"I")),1,IF(OR(AND(CT50=0,Z50="N"),AND(CT50=0,Z50="B"),AND(CT50=0,LEFT(TRIM(Z50),1)="I")),1,0))),"")</f>
        <v/>
      </c>
      <c r="DW50" s="23" t="str">
        <f t="shared" si="40"/>
        <v/>
      </c>
      <c r="DX50" s="23" t="str">
        <f>+IF(LEN($I50)&gt;5,IF(ISERROR(VLOOKUP(AB50,'CODIGO PAGO'!$B$2:$B$20,1,0)),1,IF(OR(AND(CV50=1,AB50&lt;&gt;"N"),AND(CV50=3,AB50&lt;&gt;"B"),AND(CV50=2,LEFT(TRIM(AB50),1)&lt;&gt;"I")),1,IF(OR(AND(CV50=0,AB50="N"),AND(CV50=0,AB50="B"),AND(CV50=0,LEFT(TRIM(AB50),1)="I")),1,0))),"")</f>
        <v/>
      </c>
      <c r="DY50" s="23" t="str">
        <f t="shared" si="41"/>
        <v/>
      </c>
      <c r="DZ50" s="23" t="str">
        <f>+IF(LEN($I50)&gt;5,IF(ISERROR(VLOOKUP(AD50,'CODIGO PAGO'!$B$2:$B$20,1,0)),1,IF(OR(AND(CX50=1,AD50&lt;&gt;"N"),AND(CX50=3,AD50&lt;&gt;"B"),AND(CX50=2,LEFT(TRIM(AD50),1)&lt;&gt;"I")),1,IF(OR(AND(CX50=0,AD50="N"),AND(CX50=0,AD50="B"),AND(CX50=0,LEFT(TRIM(AD50),1)="I")),1,0))),"")</f>
        <v/>
      </c>
      <c r="EA50" s="23" t="str">
        <f t="shared" si="42"/>
        <v/>
      </c>
      <c r="EB50" s="23" t="str">
        <f>+IF(LEN($I50)&gt;5,IF(ISERROR(VLOOKUP(AF50,'CODIGO PAGO'!$B$2:$B$20,1,0)),1,IF(OR(AND(CZ50=1,AF50&lt;&gt;"N"),AND(CZ50=3,AF50&lt;&gt;"B"),AND(CZ50=2,LEFT(TRIM(AF50),1)&lt;&gt;"I")),1,IF(OR(AND(CZ50=0,AF50="N"),AND(CZ50=0,AF50="B"),AND(CZ50=0,LEFT(TRIM(AF50),1)="I")),1,0))),"")</f>
        <v/>
      </c>
      <c r="EC50" s="23" t="str">
        <f t="shared" si="43"/>
        <v/>
      </c>
      <c r="ED50" s="23" t="str">
        <f>+IF(LEN($I50)&gt;5,IF(ISERROR(VLOOKUP(AH50,'CODIGO PAGO'!$B$2:$B$20,1,0)),1,IF(OR(AND(DB50=1,AH50&lt;&gt;"N"),AND(DB50=3,AH50&lt;&gt;"B"),AND(DB50=2,LEFT(TRIM(AH50),1)&lt;&gt;"I")),1,IF(OR(AND(DB50=0,AH50="N"),AND(DB50=0,AH50="B"),AND(DB50=0,LEFT(TRIM(AH50),1)="I")),1,0))),"")</f>
        <v/>
      </c>
      <c r="EE50" s="23" t="str">
        <f t="shared" si="44"/>
        <v/>
      </c>
      <c r="EF50" s="23" t="str">
        <f>+IF(LEN($I50)&gt;5,IF(ISERROR(VLOOKUP(AJ50,'CODIGO PAGO'!$B$2:$B$20,1,0)),1,IF(OR(AND(DD50=1,AJ50&lt;&gt;"N"),AND(DD50=3,AJ50&lt;&gt;"B"),AND(DD50=2,LEFT(TRIM(AJ50),1)&lt;&gt;"I")),1,IF(OR(AND(DD50=0,AJ50="N"),AND(DD50=0,AJ50="B"),AND(DD50=0,LEFT(TRIM(AJ50),1)="I")),1,0))),"")</f>
        <v/>
      </c>
      <c r="EG50" s="23" t="str">
        <f t="shared" si="45"/>
        <v/>
      </c>
      <c r="EH50" s="23" t="str">
        <f>+IF(LEN($I50)&gt;5,IF(ISERROR(VLOOKUP(AL50,'CODIGO PAGO'!$B$2:$B$20,1,0)),1,IF(OR(AND(DF50=1,AL50&lt;&gt;"N"),AND(DF50=3,AL50&lt;&gt;"B"),AND(DF50=2,LEFT(TRIM(AL50),1)&lt;&gt;"I")),1,IF(OR(AND(DF50=0,AL50="N"),AND(DF50=0,AL50="B"),AND(DF50=0,LEFT(TRIM(AL50),1)="I")),1,0))),"")</f>
        <v/>
      </c>
      <c r="EI50" s="23" t="str">
        <f t="shared" si="46"/>
        <v/>
      </c>
      <c r="EJ50" s="23" t="str">
        <f>+IF(LEN($I50)&gt;5,IF(ISERROR(VLOOKUP(AN50,'CODIGO PAGO'!$B$2:$B$20,1,0)),1,IF(OR(AND(DH50=1,AN50&lt;&gt;"N"),AND(DH50=3,AN50&lt;&gt;"B"),AND(DH50=2,LEFT(TRIM(AN50),1)&lt;&gt;"I")),1,IF(OR(AND(DH50=0,AN50="N"),AND(DH50=0,AN50="B"),AND(DH50=0,LEFT(TRIM(AN50),1)="I")),1,0))),"")</f>
        <v/>
      </c>
      <c r="EK50" s="23" t="str">
        <f t="shared" si="47"/>
        <v/>
      </c>
      <c r="EL50" s="24" t="str">
        <f t="shared" si="48"/>
        <v/>
      </c>
    </row>
    <row r="51" spans="1:142" s="25" customFormat="1">
      <c r="A51" s="15" t="str">
        <f t="shared" si="14"/>
        <v/>
      </c>
      <c r="B51" s="1" t="str">
        <f>+IF(LEN(I51)&gt;5,'CODIGO PAGO'!$B$28,"")</f>
        <v/>
      </c>
      <c r="C51" s="1" t="str">
        <f>+IF(LEN($I51)&gt;5,BD!D51,"")</f>
        <v/>
      </c>
      <c r="D51" s="168" t="str">
        <f>+IF(LEN($I51)&gt;5,BD!A51,"")</f>
        <v/>
      </c>
      <c r="E51" s="1" t="str">
        <f>+IF(LEN($I51)&gt;5,BD!B51,"")</f>
        <v/>
      </c>
      <c r="F51" s="1" t="str">
        <f>+IF(LEN($I51)&gt;5,BD!C51,"")</f>
        <v/>
      </c>
      <c r="G51" s="141"/>
      <c r="H51" s="141"/>
      <c r="I51" s="1" t="str">
        <f>+IF(LEN(BD!G51)&gt;5,BD!G51,"")</f>
        <v/>
      </c>
      <c r="J51" s="167" t="str">
        <f>+IF(LEN($I51)&gt;5,BD!E51,"")</f>
        <v/>
      </c>
      <c r="K51" s="6" t="str">
        <f t="shared" si="15"/>
        <v/>
      </c>
      <c r="L51" s="87" t="str">
        <f>+IF(LEN($I51)&gt;5,BD!H51,"")</f>
        <v/>
      </c>
      <c r="M51" s="40" t="str">
        <f t="shared" si="16"/>
        <v/>
      </c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4" t="str">
        <f t="shared" si="17"/>
        <v/>
      </c>
      <c r="AQ51" s="5" t="str">
        <f t="shared" si="18"/>
        <v/>
      </c>
      <c r="AR51" s="91" t="str">
        <f t="shared" si="19"/>
        <v/>
      </c>
      <c r="AS51" s="5" t="str">
        <f t="shared" si="20"/>
        <v/>
      </c>
      <c r="AT51" s="91" t="str">
        <f t="shared" si="21"/>
        <v/>
      </c>
      <c r="AU51" s="4" t="str">
        <f t="shared" si="22"/>
        <v/>
      </c>
      <c r="AV51" s="4" t="str">
        <f t="shared" si="23"/>
        <v/>
      </c>
      <c r="AW51" s="4" t="str">
        <f t="shared" si="24"/>
        <v/>
      </c>
      <c r="AX51" s="4" t="str">
        <f t="shared" si="25"/>
        <v/>
      </c>
      <c r="AY51" s="88" t="str">
        <f t="shared" si="26"/>
        <v/>
      </c>
      <c r="AZ51" s="17" t="str">
        <f t="shared" si="27"/>
        <v/>
      </c>
      <c r="BA51" s="18" t="str">
        <f t="shared" si="28"/>
        <v/>
      </c>
      <c r="BB51" s="19" t="str">
        <f>+IF(LEN(I51)&gt;5,IF(INT(RIGHT(B51,1))=9,0.5*L51*AY51,INT(MID(B51,5,LEN(B51)-4))*L51)+IFERROR(VLOOKUP(I51,AJUSTES!$A$1:$I$50,9,0),0),"")</f>
        <v/>
      </c>
      <c r="BC51" s="12"/>
      <c r="BD51" s="19" t="str">
        <f t="shared" si="29"/>
        <v/>
      </c>
      <c r="BE51" s="18" t="str">
        <f t="shared" si="30"/>
        <v/>
      </c>
      <c r="BF51" s="139" t="str">
        <f t="shared" si="31"/>
        <v/>
      </c>
      <c r="BG51" s="114"/>
      <c r="BH51" s="18" t="str">
        <f t="shared" si="32"/>
        <v/>
      </c>
      <c r="BI51" s="13"/>
      <c r="BJ51" s="12"/>
      <c r="BK51" s="12"/>
      <c r="BL51" s="145"/>
      <c r="BM51" s="12"/>
      <c r="BN51" s="12"/>
      <c r="BO51" s="12"/>
      <c r="BP51" s="12"/>
      <c r="BQ51" s="12"/>
      <c r="BR51" s="12"/>
      <c r="BS51" s="146"/>
      <c r="BT51" s="14"/>
      <c r="BU51" s="12"/>
      <c r="BV51" s="12"/>
      <c r="BW51" s="12"/>
      <c r="BX51" s="12"/>
      <c r="BY51" s="12"/>
      <c r="BZ51" s="144"/>
      <c r="CA51" s="107" t="str">
        <f>+IF(LEN($I51)&gt;5,IF(BD!F51="N/A","",BD!F51),"")</f>
        <v/>
      </c>
      <c r="CB51" s="21"/>
      <c r="CC51" s="147"/>
      <c r="CD51" s="148"/>
      <c r="CE51" s="8" t="str">
        <f>+IF(LEN(I51)&gt;5,BD!M51,"")</f>
        <v/>
      </c>
      <c r="CF51" s="16" t="str">
        <f>+IF(LEN(I51)&gt;5,BD!N51,"")</f>
        <v/>
      </c>
      <c r="CG51" s="3" t="str">
        <f t="shared" si="33"/>
        <v/>
      </c>
      <c r="CH51" s="23" t="str">
        <f>+IF(AND(LEN($I51)&gt;5),IF(AND($J51&gt;N$1,$J51&lt;=$AO$1),1,IF((COUNTIFS(INCAPACIDADES!$C$1:$C$51,$I51,INCAPACIDADES!K$1:K$51,N$1))&gt;0,2,IF(VLOOKUP($C51,BD!$D$1:$F$501,3,0)&gt;N$1,0,3))),"")</f>
        <v/>
      </c>
      <c r="CI51" s="23" t="str">
        <f>+IF(AND(LEN($I51)&gt;5),IF(AND($J51&gt;O$1,$J51&lt;=$AO$1),1,IF((COUNTIFS(INCAPACIDADES!$C$1:$C$51,$I51,INCAPACIDADES!L$1:L$51,O$1))&gt;0,2,IF(VLOOKUP($C51,BD!$D$1:$F$501,3,0)&gt;O$1,0,3))),"")</f>
        <v/>
      </c>
      <c r="CJ51" s="23" t="str">
        <f>+IF(AND(LEN($I51)&gt;5),IF(AND($J51&gt;P$1,$J51&lt;=$AO$1),1,IF((COUNTIFS(INCAPACIDADES!$C$1:$C$51,$I51,INCAPACIDADES!M$1:M$51,P$1))&gt;0,2,IF(VLOOKUP($C51,BD!$D$1:$F$501,3,0)&gt;P$1,0,3))),"")</f>
        <v/>
      </c>
      <c r="CK51" s="23" t="str">
        <f>+IF(AND(LEN($I51)&gt;5),IF(AND($J51&gt;Q$1,$J51&lt;=$AO$1),1,IF((COUNTIFS(INCAPACIDADES!$C$1:$C$51,$I51,INCAPACIDADES!N$1:N$51,Q$1))&gt;0,2,IF(VLOOKUP($C51,BD!$D$1:$F$501,3,0)&gt;Q$1,0,3))),"")</f>
        <v/>
      </c>
      <c r="CL51" s="23" t="str">
        <f>+IF(AND(LEN($I51)&gt;5),IF(AND($J51&gt;R$1,$J51&lt;=$AO$1),1,IF((COUNTIFS(INCAPACIDADES!$C$1:$C$51,$I51,INCAPACIDADES!O$1:O$51,R$1))&gt;0,2,IF(VLOOKUP($C51,BD!$D$1:$F$501,3,0)&gt;R$1,0,3))),"")</f>
        <v/>
      </c>
      <c r="CM51" s="23" t="str">
        <f>+IF(AND(LEN($I51)&gt;5),IF(AND($J51&gt;S$1,$J51&lt;=$AO$1),1,IF((COUNTIFS(INCAPACIDADES!$C$1:$C$51,$I51,INCAPACIDADES!P$1:P$51,S$1))&gt;0,2,IF(VLOOKUP($C51,BD!$D$1:$F$501,3,0)&gt;S$1,0,3))),"")</f>
        <v/>
      </c>
      <c r="CN51" s="23" t="str">
        <f>+IF(AND(LEN($I51)&gt;5),IF(AND($J51&gt;T$1,$J51&lt;=$AO$1),1,IF((COUNTIFS(INCAPACIDADES!$C$1:$C$51,$I51,INCAPACIDADES!Q$1:Q$51,T$1))&gt;0,2,IF(VLOOKUP($C51,BD!$D$1:$F$501,3,0)&gt;T$1,0,3))),"")</f>
        <v/>
      </c>
      <c r="CO51" s="23" t="str">
        <f>+IF(AND(LEN($I51)&gt;5),IF(AND($J51&gt;U$1,$J51&lt;=$AO$1),1,IF((COUNTIFS(INCAPACIDADES!$C$1:$C$51,$I51,INCAPACIDADES!R$1:R$51,U$1))&gt;0,2,IF(VLOOKUP($C51,BD!$D$1:$F$501,3,0)&gt;U$1,0,3))),"")</f>
        <v/>
      </c>
      <c r="CP51" s="23" t="str">
        <f>+IF(AND(LEN($I51)&gt;5),IF(AND($J51&gt;V$1,$J51&lt;=$AO$1),1,IF((COUNTIFS(INCAPACIDADES!$C$1:$C$51,$I51,INCAPACIDADES!S$1:S$51,V$1))&gt;0,2,IF(VLOOKUP($C51,BD!$D$1:$F$501,3,0)&gt;V$1,0,3))),"")</f>
        <v/>
      </c>
      <c r="CQ51" s="23" t="str">
        <f>+IF(AND(LEN($I51)&gt;5),IF(AND($J51&gt;W$1,$J51&lt;=$AO$1),1,IF((COUNTIFS(INCAPACIDADES!$C$1:$C$51,$I51,INCAPACIDADES!T$1:T$51,W$1))&gt;0,2,IF(VLOOKUP($C51,BD!$D$1:$F$501,3,0)&gt;W$1,0,3))),"")</f>
        <v/>
      </c>
      <c r="CR51" s="23" t="str">
        <f>+IF(AND(LEN($I51)&gt;5),IF(AND($J51&gt;X$1,$J51&lt;=$AO$1),1,IF((COUNTIFS(INCAPACIDADES!$C$1:$C$51,$I51,INCAPACIDADES!U$1:U$51,X$1))&gt;0,2,IF(VLOOKUP($C51,BD!$D$1:$F$501,3,0)&gt;X$1,0,3))),"")</f>
        <v/>
      </c>
      <c r="CS51" s="23" t="str">
        <f>+IF(AND(LEN($I51)&gt;5),IF(AND($J51&gt;Y$1,$J51&lt;=$AO$1),1,IF((COUNTIFS(INCAPACIDADES!$C$1:$C$51,$I51,INCAPACIDADES!V$1:V$51,Y$1))&gt;0,2,IF(VLOOKUP($C51,BD!$D$1:$F$501,3,0)&gt;Y$1,0,3))),"")</f>
        <v/>
      </c>
      <c r="CT51" s="23" t="str">
        <f>+IF(AND(LEN($I51)&gt;5),IF(AND($J51&gt;Z$1,$J51&lt;=$AO$1),1,IF((COUNTIFS(INCAPACIDADES!$C$1:$C$51,$I51,INCAPACIDADES!W$1:W$51,Z$1))&gt;0,2,IF(VLOOKUP($C51,BD!$D$1:$F$501,3,0)&gt;Z$1,0,3))),"")</f>
        <v/>
      </c>
      <c r="CU51" s="23" t="str">
        <f>+IF(AND(LEN($I51)&gt;5),IF(AND($J51&gt;AA$1,$J51&lt;=$AO$1),1,IF((COUNTIFS(INCAPACIDADES!$C$1:$C$51,$I51,INCAPACIDADES!X$1:X$51,AA$1))&gt;0,2,IF(VLOOKUP($C51,BD!$D$1:$F$501,3,0)&gt;AA$1,0,3))),"")</f>
        <v/>
      </c>
      <c r="CV51" s="23" t="str">
        <f>+IF(AND(LEN($I51)&gt;5),IF(AND($J51&gt;AB$1,$J51&lt;=$AO$1),1,IF((COUNTIFS(INCAPACIDADES!$C$1:$C$51,$I51,INCAPACIDADES!Y$1:Y$51,AB$1))&gt;0,2,IF(VLOOKUP($C51,BD!$D$1:$F$501,3,0)&gt;AB$1,0,3))),"")</f>
        <v/>
      </c>
      <c r="CW51" s="23" t="str">
        <f>+IF(AND(LEN($I51)&gt;5),IF(AND($J51&gt;AC$1,$J51&lt;=$AO$1),1,IF((COUNTIFS(INCAPACIDADES!$C$1:$C$51,$I51,INCAPACIDADES!Z$1:Z$51,AC$1))&gt;0,2,IF(VLOOKUP($C51,BD!$D$1:$F$501,3,0)&gt;AC$1,0,3))),"")</f>
        <v/>
      </c>
      <c r="CX51" s="23" t="str">
        <f>+IF(AND(LEN($I51)&gt;5),IF(AND($J51&gt;AD$1,$J51&lt;=$AO$1),1,IF((COUNTIFS(INCAPACIDADES!$C$1:$C$51,$I51,INCAPACIDADES!AA$1:AA$51,AD$1))&gt;0,2,IF(VLOOKUP($C51,BD!$D$1:$F$501,3,0)&gt;AD$1,0,3))),"")</f>
        <v/>
      </c>
      <c r="CY51" s="23" t="str">
        <f>+IF(AND(LEN($I51)&gt;5),IF(AND($J51&gt;AE$1,$J51&lt;=$AO$1),1,IF((COUNTIFS(INCAPACIDADES!$C$1:$C$51,$I51,INCAPACIDADES!AB$1:AB$51,AE$1))&gt;0,2,IF(VLOOKUP($C51,BD!$D$1:$F$501,3,0)&gt;AE$1,0,3))),"")</f>
        <v/>
      </c>
      <c r="CZ51" s="23" t="str">
        <f>+IF(AND(LEN($I51)&gt;5),IF(AND($J51&gt;AF$1,$J51&lt;=$AO$1),1,IF((COUNTIFS(INCAPACIDADES!$C$1:$C$51,$I51,INCAPACIDADES!AC$1:AC$51,AF$1))&gt;0,2,IF(VLOOKUP($C51,BD!$D$1:$F$501,3,0)&gt;AF$1,0,3))),"")</f>
        <v/>
      </c>
      <c r="DA51" s="23" t="str">
        <f>+IF(AND(LEN($I51)&gt;5),IF(AND($J51&gt;AG$1,$J51&lt;=$AO$1),1,IF((COUNTIFS(INCAPACIDADES!$C$1:$C$51,$I51,INCAPACIDADES!AD$1:AD$51,AG$1))&gt;0,2,IF(VLOOKUP($C51,BD!$D$1:$F$501,3,0)&gt;AG$1,0,3))),"")</f>
        <v/>
      </c>
      <c r="DB51" s="23" t="str">
        <f>+IF(AND(LEN($I51)&gt;5),IF(AND($J51&gt;AH$1,$J51&lt;=$AO$1),1,IF((COUNTIFS(INCAPACIDADES!$C$1:$C$51,$I51,INCAPACIDADES!AE$1:AE$51,AH$1))&gt;0,2,IF(VLOOKUP($C51,BD!$D$1:$F$501,3,0)&gt;AH$1,0,3))),"")</f>
        <v/>
      </c>
      <c r="DC51" s="23" t="str">
        <f>+IF(AND(LEN($I51)&gt;5),IF(AND($J51&gt;AI$1,$J51&lt;=$AO$1),1,IF((COUNTIFS(INCAPACIDADES!$C$1:$C$51,$I51,INCAPACIDADES!AF$1:AF$51,AI$1))&gt;0,2,IF(VLOOKUP($C51,BD!$D$1:$F$501,3,0)&gt;AI$1,0,3))),"")</f>
        <v/>
      </c>
      <c r="DD51" s="23" t="str">
        <f>+IF(AND(LEN($I51)&gt;5),IF(AND($J51&gt;AJ$1,$J51&lt;=$AO$1),1,IF((COUNTIFS(INCAPACIDADES!$C$1:$C$51,$I51,INCAPACIDADES!AG$1:AG$51,AJ$1))&gt;0,2,IF(VLOOKUP($C51,BD!$D$1:$F$501,3,0)&gt;AJ$1,0,3))),"")</f>
        <v/>
      </c>
      <c r="DE51" s="23" t="str">
        <f>+IF(AND(LEN($I51)&gt;5),IF(AND($J51&gt;AK$1,$J51&lt;=$AO$1),1,IF((COUNTIFS(INCAPACIDADES!$C$1:$C$51,$I51,INCAPACIDADES!AH$1:AH$51,AK$1))&gt;0,2,IF(VLOOKUP($C51,BD!$D$1:$F$501,3,0)&gt;AK$1,0,3))),"")</f>
        <v/>
      </c>
      <c r="DF51" s="23" t="str">
        <f>+IF(AND(LEN($I51)&gt;5),IF(AND($J51&gt;AL$1,$J51&lt;=$AO$1),1,IF((COUNTIFS(INCAPACIDADES!$C$1:$C$51,$I51,INCAPACIDADES!AI$1:AI$51,AL$1))&gt;0,2,IF(VLOOKUP($C51,BD!$D$1:$F$501,3,0)&gt;AL$1,0,3))),"")</f>
        <v/>
      </c>
      <c r="DG51" s="23" t="str">
        <f>+IF(AND(LEN($I51)&gt;5),IF(AND($J51&gt;AM$1,$J51&lt;=$AO$1),1,IF((COUNTIFS(INCAPACIDADES!$C$1:$C$51,$I51,INCAPACIDADES!AJ$1:AJ$51,AM$1))&gt;0,2,IF(VLOOKUP($C51,BD!$D$1:$F$501,3,0)&gt;AM$1,0,3))),"")</f>
        <v/>
      </c>
      <c r="DH51" s="23" t="str">
        <f>+IF(AND(LEN($I51)&gt;5),IF(AND($J51&gt;AN$1,$J51&lt;=$AO$1),1,IF((COUNTIFS(INCAPACIDADES!$C$1:$C$51,$I51,INCAPACIDADES!AK$1:AK$51,AN$1))&gt;0,2,IF(VLOOKUP($C51,BD!$D$1:$F$501,3,0)&gt;AN$1,0,3))),"")</f>
        <v/>
      </c>
      <c r="DI51" s="23" t="str">
        <f>+IF(AND(LEN($I51)&gt;5),IF(AND($J51&gt;AO$1,$J51&lt;=$AO$1),1,IF((COUNTIFS(INCAPACIDADES!$C$1:$C$51,$I51,INCAPACIDADES!AL$1:AL$51,AO$1))&gt;0,2,IF(VLOOKUP($C51,BD!$D$1:$F$501,3,0)&gt;AO$1,0,3))),"")</f>
        <v/>
      </c>
      <c r="DJ51" s="23" t="str">
        <f>+IF(LEN($I51)&gt;5,IF(ISERROR(VLOOKUP(N51,'CODIGO PAGO'!$B$2:$B$20,1,0)),1,IF(OR(AND(CH51=1,N51&lt;&gt;"N"),AND(CH51=3,N51&lt;&gt;"B"),AND(CH51=2,LEFT(TRIM(N51),1)&lt;&gt;"I")),1,IF(OR(AND(CH51=0,N51="N"),AND(CH51=0,N51="B"),AND(CH51=0,LEFT(TRIM(N51),1)="I")),1,0))),"")</f>
        <v/>
      </c>
      <c r="DK51" s="23" t="str">
        <f t="shared" si="34"/>
        <v/>
      </c>
      <c r="DL51" s="23" t="str">
        <f>+IF(LEN($I51)&gt;5,IF(ISERROR(VLOOKUP(P51,'CODIGO PAGO'!$B$2:$B$20,1,0)),1,IF(OR(AND(CJ51=1,P51&lt;&gt;"N"),AND(CJ51=3,P51&lt;&gt;"B"),AND(CJ51=2,LEFT(TRIM(P51),1)&lt;&gt;"I")),1,IF(OR(AND(CJ51=0,P51="N"),AND(CJ51=0,P51="B"),AND(CJ51=0,LEFT(TRIM(P51),1)="I")),1,0))),"")</f>
        <v/>
      </c>
      <c r="DM51" s="23" t="str">
        <f t="shared" si="35"/>
        <v/>
      </c>
      <c r="DN51" s="23" t="str">
        <f>+IF(LEN($I51)&gt;5,IF(ISERROR(VLOOKUP(R51,'CODIGO PAGO'!$B$2:$B$20,1,0)),1,IF(OR(AND(CL51=1,R51&lt;&gt;"N"),AND(CL51=3,R51&lt;&gt;"B"),AND(CL51=2,LEFT(TRIM(R51),1)&lt;&gt;"I")),1,IF(OR(AND(CL51=0,R51="N"),AND(CL51=0,R51="B"),AND(CL51=0,LEFT(TRIM(R51),1)="I")),1,0))),"")</f>
        <v/>
      </c>
      <c r="DO51" s="23" t="str">
        <f t="shared" si="36"/>
        <v/>
      </c>
      <c r="DP51" s="23" t="str">
        <f>+IF(LEN($I51)&gt;5,IF(ISERROR(VLOOKUP(T51,'CODIGO PAGO'!$B$2:$B$20,1,0)),1,IF(OR(AND(CN51=1,T51&lt;&gt;"N"),AND(CN51=3,T51&lt;&gt;"B"),AND(CN51=2,LEFT(TRIM(T51),1)&lt;&gt;"I")),1,IF(OR(AND(CN51=0,T51="N"),AND(CN51=0,T51="B"),AND(CN51=0,LEFT(TRIM(T51),1)="I")),1,0))),"")</f>
        <v/>
      </c>
      <c r="DQ51" s="23" t="str">
        <f t="shared" si="37"/>
        <v/>
      </c>
      <c r="DR51" s="23" t="str">
        <f>+IF(LEN($I51)&gt;5,IF(ISERROR(VLOOKUP(V51,'CODIGO PAGO'!$B$2:$B$20,1,0)),1,IF(OR(AND(CP51=1,V51&lt;&gt;"N"),AND(CP51=3,V51&lt;&gt;"B"),AND(CP51=2,LEFT(TRIM(V51),1)&lt;&gt;"I")),1,IF(OR(AND(CP51=0,V51="N"),AND(CP51=0,V51="B"),AND(CP51=0,LEFT(TRIM(V51),1)="I")),1,0))),"")</f>
        <v/>
      </c>
      <c r="DS51" s="23" t="str">
        <f t="shared" si="38"/>
        <v/>
      </c>
      <c r="DT51" s="23" t="str">
        <f>+IF(LEN($I51)&gt;5,IF(ISERROR(VLOOKUP(X51,'CODIGO PAGO'!$B$2:$B$20,1,0)),1,IF(OR(AND(CR51=1,X51&lt;&gt;"N"),AND(CR51=3,X51&lt;&gt;"B"),AND(CR51=2,LEFT(TRIM(X51),1)&lt;&gt;"I")),1,IF(OR(AND(CR51=0,X51="N"),AND(CR51=0,X51="B"),AND(CR51=0,LEFT(TRIM(X51),1)="I")),1,0))),"")</f>
        <v/>
      </c>
      <c r="DU51" s="23" t="str">
        <f t="shared" si="39"/>
        <v/>
      </c>
      <c r="DV51" s="23" t="str">
        <f>+IF(LEN($I51)&gt;5,IF(ISERROR(VLOOKUP(Z51,'CODIGO PAGO'!$B$2:$B$20,1,0)),1,IF(OR(AND(CT51=1,Z51&lt;&gt;"N"),AND(CT51=3,Z51&lt;&gt;"B"),AND(CT51=2,LEFT(TRIM(Z51),1)&lt;&gt;"I")),1,IF(OR(AND(CT51=0,Z51="N"),AND(CT51=0,Z51="B"),AND(CT51=0,LEFT(TRIM(Z51),1)="I")),1,0))),"")</f>
        <v/>
      </c>
      <c r="DW51" s="23" t="str">
        <f t="shared" si="40"/>
        <v/>
      </c>
      <c r="DX51" s="23" t="str">
        <f>+IF(LEN($I51)&gt;5,IF(ISERROR(VLOOKUP(AB51,'CODIGO PAGO'!$B$2:$B$20,1,0)),1,IF(OR(AND(CV51=1,AB51&lt;&gt;"N"),AND(CV51=3,AB51&lt;&gt;"B"),AND(CV51=2,LEFT(TRIM(AB51),1)&lt;&gt;"I")),1,IF(OR(AND(CV51=0,AB51="N"),AND(CV51=0,AB51="B"),AND(CV51=0,LEFT(TRIM(AB51),1)="I")),1,0))),"")</f>
        <v/>
      </c>
      <c r="DY51" s="23" t="str">
        <f t="shared" si="41"/>
        <v/>
      </c>
      <c r="DZ51" s="23" t="str">
        <f>+IF(LEN($I51)&gt;5,IF(ISERROR(VLOOKUP(AD51,'CODIGO PAGO'!$B$2:$B$20,1,0)),1,IF(OR(AND(CX51=1,AD51&lt;&gt;"N"),AND(CX51=3,AD51&lt;&gt;"B"),AND(CX51=2,LEFT(TRIM(AD51),1)&lt;&gt;"I")),1,IF(OR(AND(CX51=0,AD51="N"),AND(CX51=0,AD51="B"),AND(CX51=0,LEFT(TRIM(AD51),1)="I")),1,0))),"")</f>
        <v/>
      </c>
      <c r="EA51" s="23" t="str">
        <f t="shared" si="42"/>
        <v/>
      </c>
      <c r="EB51" s="23" t="str">
        <f>+IF(LEN($I51)&gt;5,IF(ISERROR(VLOOKUP(AF51,'CODIGO PAGO'!$B$2:$B$20,1,0)),1,IF(OR(AND(CZ51=1,AF51&lt;&gt;"N"),AND(CZ51=3,AF51&lt;&gt;"B"),AND(CZ51=2,LEFT(TRIM(AF51),1)&lt;&gt;"I")),1,IF(OR(AND(CZ51=0,AF51="N"),AND(CZ51=0,AF51="B"),AND(CZ51=0,LEFT(TRIM(AF51),1)="I")),1,0))),"")</f>
        <v/>
      </c>
      <c r="EC51" s="23" t="str">
        <f t="shared" si="43"/>
        <v/>
      </c>
      <c r="ED51" s="23" t="str">
        <f>+IF(LEN($I51)&gt;5,IF(ISERROR(VLOOKUP(AH51,'CODIGO PAGO'!$B$2:$B$20,1,0)),1,IF(OR(AND(DB51=1,AH51&lt;&gt;"N"),AND(DB51=3,AH51&lt;&gt;"B"),AND(DB51=2,LEFT(TRIM(AH51),1)&lt;&gt;"I")),1,IF(OR(AND(DB51=0,AH51="N"),AND(DB51=0,AH51="B"),AND(DB51=0,LEFT(TRIM(AH51),1)="I")),1,0))),"")</f>
        <v/>
      </c>
      <c r="EE51" s="23" t="str">
        <f t="shared" si="44"/>
        <v/>
      </c>
      <c r="EF51" s="23" t="str">
        <f>+IF(LEN($I51)&gt;5,IF(ISERROR(VLOOKUP(AJ51,'CODIGO PAGO'!$B$2:$B$20,1,0)),1,IF(OR(AND(DD51=1,AJ51&lt;&gt;"N"),AND(DD51=3,AJ51&lt;&gt;"B"),AND(DD51=2,LEFT(TRIM(AJ51),1)&lt;&gt;"I")),1,IF(OR(AND(DD51=0,AJ51="N"),AND(DD51=0,AJ51="B"),AND(DD51=0,LEFT(TRIM(AJ51),1)="I")),1,0))),"")</f>
        <v/>
      </c>
      <c r="EG51" s="23" t="str">
        <f t="shared" si="45"/>
        <v/>
      </c>
      <c r="EH51" s="23" t="str">
        <f>+IF(LEN($I51)&gt;5,IF(ISERROR(VLOOKUP(AL51,'CODIGO PAGO'!$B$2:$B$20,1,0)),1,IF(OR(AND(DF51=1,AL51&lt;&gt;"N"),AND(DF51=3,AL51&lt;&gt;"B"),AND(DF51=2,LEFT(TRIM(AL51),1)&lt;&gt;"I")),1,IF(OR(AND(DF51=0,AL51="N"),AND(DF51=0,AL51="B"),AND(DF51=0,LEFT(TRIM(AL51),1)="I")),1,0))),"")</f>
        <v/>
      </c>
      <c r="EI51" s="23" t="str">
        <f t="shared" si="46"/>
        <v/>
      </c>
      <c r="EJ51" s="23" t="str">
        <f>+IF(LEN($I51)&gt;5,IF(ISERROR(VLOOKUP(AN51,'CODIGO PAGO'!$B$2:$B$20,1,0)),1,IF(OR(AND(DH51=1,AN51&lt;&gt;"N"),AND(DH51=3,AN51&lt;&gt;"B"),AND(DH51=2,LEFT(TRIM(AN51),1)&lt;&gt;"I")),1,IF(OR(AND(DH51=0,AN51="N"),AND(DH51=0,AN51="B"),AND(DH51=0,LEFT(TRIM(AN51),1)="I")),1,0))),"")</f>
        <v/>
      </c>
      <c r="EK51" s="23" t="str">
        <f t="shared" si="47"/>
        <v/>
      </c>
      <c r="EL51" s="24" t="str">
        <f t="shared" si="48"/>
        <v/>
      </c>
    </row>
    <row r="52" spans="1:142" s="25" customFormat="1">
      <c r="A52" s="15" t="str">
        <f t="shared" si="14"/>
        <v/>
      </c>
      <c r="B52" s="1" t="str">
        <f>+IF(LEN(I52)&gt;5,'CODIGO PAGO'!$B$28,"")</f>
        <v/>
      </c>
      <c r="C52" s="1" t="str">
        <f>+IF(LEN($I52)&gt;5,BD!D52,"")</f>
        <v/>
      </c>
      <c r="D52" s="168" t="str">
        <f>+IF(LEN($I52)&gt;5,BD!A52,"")</f>
        <v/>
      </c>
      <c r="E52" s="1" t="str">
        <f>+IF(LEN($I52)&gt;5,BD!B52,"")</f>
        <v/>
      </c>
      <c r="F52" s="1" t="str">
        <f>+IF(LEN($I52)&gt;5,BD!C52,"")</f>
        <v/>
      </c>
      <c r="G52" s="141"/>
      <c r="H52" s="141"/>
      <c r="I52" s="1" t="str">
        <f>+IF(LEN(BD!G52)&gt;5,BD!G52,"")</f>
        <v/>
      </c>
      <c r="J52" s="167" t="str">
        <f>+IF(LEN($I52)&gt;5,BD!E52,"")</f>
        <v/>
      </c>
      <c r="K52" s="6" t="str">
        <f t="shared" si="15"/>
        <v/>
      </c>
      <c r="L52" s="87" t="str">
        <f>+IF(LEN($I52)&gt;5,BD!H52,"")</f>
        <v/>
      </c>
      <c r="M52" s="40" t="str">
        <f t="shared" si="16"/>
        <v/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4" t="str">
        <f t="shared" si="17"/>
        <v/>
      </c>
      <c r="AQ52" s="5" t="str">
        <f t="shared" si="18"/>
        <v/>
      </c>
      <c r="AR52" s="91" t="str">
        <f t="shared" si="19"/>
        <v/>
      </c>
      <c r="AS52" s="5" t="str">
        <f t="shared" si="20"/>
        <v/>
      </c>
      <c r="AT52" s="91" t="str">
        <f t="shared" si="21"/>
        <v/>
      </c>
      <c r="AU52" s="4" t="str">
        <f t="shared" si="22"/>
        <v/>
      </c>
      <c r="AV52" s="4" t="str">
        <f t="shared" si="23"/>
        <v/>
      </c>
      <c r="AW52" s="4" t="str">
        <f t="shared" si="24"/>
        <v/>
      </c>
      <c r="AX52" s="4" t="str">
        <f t="shared" si="25"/>
        <v/>
      </c>
      <c r="AY52" s="88" t="str">
        <f t="shared" si="26"/>
        <v/>
      </c>
      <c r="AZ52" s="17" t="str">
        <f t="shared" si="27"/>
        <v/>
      </c>
      <c r="BA52" s="18" t="str">
        <f t="shared" si="28"/>
        <v/>
      </c>
      <c r="BB52" s="19" t="str">
        <f>+IF(LEN(I52)&gt;5,IF(INT(RIGHT(B52,1))=9,0.5*L52*AY52,INT(MID(B52,5,LEN(B52)-4))*L52)+IFERROR(VLOOKUP(I52,AJUSTES!$A$1:$I$50,9,0),0),"")</f>
        <v/>
      </c>
      <c r="BC52" s="12"/>
      <c r="BD52" s="19" t="str">
        <f t="shared" si="29"/>
        <v/>
      </c>
      <c r="BE52" s="18" t="str">
        <f t="shared" si="30"/>
        <v/>
      </c>
      <c r="BF52" s="139" t="str">
        <f t="shared" si="31"/>
        <v/>
      </c>
      <c r="BG52" s="114"/>
      <c r="BH52" s="18" t="str">
        <f t="shared" si="32"/>
        <v/>
      </c>
      <c r="BI52" s="13"/>
      <c r="BJ52" s="12"/>
      <c r="BK52" s="12"/>
      <c r="BL52" s="145"/>
      <c r="BM52" s="12"/>
      <c r="BN52" s="12"/>
      <c r="BO52" s="12"/>
      <c r="BP52" s="12"/>
      <c r="BQ52" s="12"/>
      <c r="BR52" s="12"/>
      <c r="BS52" s="146"/>
      <c r="BT52" s="14"/>
      <c r="BU52" s="12"/>
      <c r="BV52" s="12"/>
      <c r="BW52" s="12"/>
      <c r="BX52" s="12"/>
      <c r="BY52" s="12"/>
      <c r="BZ52" s="144"/>
      <c r="CA52" s="107" t="str">
        <f>+IF(LEN($I52)&gt;5,IF(BD!F52="N/A","",BD!F52),"")</f>
        <v/>
      </c>
      <c r="CB52" s="21"/>
      <c r="CC52" s="147"/>
      <c r="CD52" s="148"/>
      <c r="CE52" s="8" t="str">
        <f>+IF(LEN(I52)&gt;5,BD!M52,"")</f>
        <v/>
      </c>
      <c r="CF52" s="16" t="str">
        <f>+IF(LEN(I52)&gt;5,BD!N52,"")</f>
        <v/>
      </c>
      <c r="CG52" s="3" t="str">
        <f t="shared" si="33"/>
        <v/>
      </c>
      <c r="CH52" s="23" t="str">
        <f>+IF(AND(LEN($I52)&gt;5),IF(AND($J52&gt;N$1,$J52&lt;=$AO$1),1,IF((COUNTIFS(INCAPACIDADES!$C$1:$C$51,$I52,INCAPACIDADES!K$1:K$51,N$1))&gt;0,2,IF(VLOOKUP($C52,BD!$D$1:$F$501,3,0)&gt;N$1,0,3))),"")</f>
        <v/>
      </c>
      <c r="CI52" s="23" t="str">
        <f>+IF(AND(LEN($I52)&gt;5),IF(AND($J52&gt;O$1,$J52&lt;=$AO$1),1,IF((COUNTIFS(INCAPACIDADES!$C$1:$C$51,$I52,INCAPACIDADES!L$1:L$51,O$1))&gt;0,2,IF(VLOOKUP($C52,BD!$D$1:$F$501,3,0)&gt;O$1,0,3))),"")</f>
        <v/>
      </c>
      <c r="CJ52" s="23" t="str">
        <f>+IF(AND(LEN($I52)&gt;5),IF(AND($J52&gt;P$1,$J52&lt;=$AO$1),1,IF((COUNTIFS(INCAPACIDADES!$C$1:$C$51,$I52,INCAPACIDADES!M$1:M$51,P$1))&gt;0,2,IF(VLOOKUP($C52,BD!$D$1:$F$501,3,0)&gt;P$1,0,3))),"")</f>
        <v/>
      </c>
      <c r="CK52" s="23" t="str">
        <f>+IF(AND(LEN($I52)&gt;5),IF(AND($J52&gt;Q$1,$J52&lt;=$AO$1),1,IF((COUNTIFS(INCAPACIDADES!$C$1:$C$51,$I52,INCAPACIDADES!N$1:N$51,Q$1))&gt;0,2,IF(VLOOKUP($C52,BD!$D$1:$F$501,3,0)&gt;Q$1,0,3))),"")</f>
        <v/>
      </c>
      <c r="CL52" s="23" t="str">
        <f>+IF(AND(LEN($I52)&gt;5),IF(AND($J52&gt;R$1,$J52&lt;=$AO$1),1,IF((COUNTIFS(INCAPACIDADES!$C$1:$C$51,$I52,INCAPACIDADES!O$1:O$51,R$1))&gt;0,2,IF(VLOOKUP($C52,BD!$D$1:$F$501,3,0)&gt;R$1,0,3))),"")</f>
        <v/>
      </c>
      <c r="CM52" s="23" t="str">
        <f>+IF(AND(LEN($I52)&gt;5),IF(AND($J52&gt;S$1,$J52&lt;=$AO$1),1,IF((COUNTIFS(INCAPACIDADES!$C$1:$C$51,$I52,INCAPACIDADES!P$1:P$51,S$1))&gt;0,2,IF(VLOOKUP($C52,BD!$D$1:$F$501,3,0)&gt;S$1,0,3))),"")</f>
        <v/>
      </c>
      <c r="CN52" s="23" t="str">
        <f>+IF(AND(LEN($I52)&gt;5),IF(AND($J52&gt;T$1,$J52&lt;=$AO$1),1,IF((COUNTIFS(INCAPACIDADES!$C$1:$C$51,$I52,INCAPACIDADES!Q$1:Q$51,T$1))&gt;0,2,IF(VLOOKUP($C52,BD!$D$1:$F$501,3,0)&gt;T$1,0,3))),"")</f>
        <v/>
      </c>
      <c r="CO52" s="23" t="str">
        <f>+IF(AND(LEN($I52)&gt;5),IF(AND($J52&gt;U$1,$J52&lt;=$AO$1),1,IF((COUNTIFS(INCAPACIDADES!$C$1:$C$51,$I52,INCAPACIDADES!R$1:R$51,U$1))&gt;0,2,IF(VLOOKUP($C52,BD!$D$1:$F$501,3,0)&gt;U$1,0,3))),"")</f>
        <v/>
      </c>
      <c r="CP52" s="23" t="str">
        <f>+IF(AND(LEN($I52)&gt;5),IF(AND($J52&gt;V$1,$J52&lt;=$AO$1),1,IF((COUNTIFS(INCAPACIDADES!$C$1:$C$51,$I52,INCAPACIDADES!S$1:S$51,V$1))&gt;0,2,IF(VLOOKUP($C52,BD!$D$1:$F$501,3,0)&gt;V$1,0,3))),"")</f>
        <v/>
      </c>
      <c r="CQ52" s="23" t="str">
        <f>+IF(AND(LEN($I52)&gt;5),IF(AND($J52&gt;W$1,$J52&lt;=$AO$1),1,IF((COUNTIFS(INCAPACIDADES!$C$1:$C$51,$I52,INCAPACIDADES!T$1:T$51,W$1))&gt;0,2,IF(VLOOKUP($C52,BD!$D$1:$F$501,3,0)&gt;W$1,0,3))),"")</f>
        <v/>
      </c>
      <c r="CR52" s="23" t="str">
        <f>+IF(AND(LEN($I52)&gt;5),IF(AND($J52&gt;X$1,$J52&lt;=$AO$1),1,IF((COUNTIFS(INCAPACIDADES!$C$1:$C$51,$I52,INCAPACIDADES!U$1:U$51,X$1))&gt;0,2,IF(VLOOKUP($C52,BD!$D$1:$F$501,3,0)&gt;X$1,0,3))),"")</f>
        <v/>
      </c>
      <c r="CS52" s="23" t="str">
        <f>+IF(AND(LEN($I52)&gt;5),IF(AND($J52&gt;Y$1,$J52&lt;=$AO$1),1,IF((COUNTIFS(INCAPACIDADES!$C$1:$C$51,$I52,INCAPACIDADES!V$1:V$51,Y$1))&gt;0,2,IF(VLOOKUP($C52,BD!$D$1:$F$501,3,0)&gt;Y$1,0,3))),"")</f>
        <v/>
      </c>
      <c r="CT52" s="23" t="str">
        <f>+IF(AND(LEN($I52)&gt;5),IF(AND($J52&gt;Z$1,$J52&lt;=$AO$1),1,IF((COUNTIFS(INCAPACIDADES!$C$1:$C$51,$I52,INCAPACIDADES!W$1:W$51,Z$1))&gt;0,2,IF(VLOOKUP($C52,BD!$D$1:$F$501,3,0)&gt;Z$1,0,3))),"")</f>
        <v/>
      </c>
      <c r="CU52" s="23" t="str">
        <f>+IF(AND(LEN($I52)&gt;5),IF(AND($J52&gt;AA$1,$J52&lt;=$AO$1),1,IF((COUNTIFS(INCAPACIDADES!$C$1:$C$51,$I52,INCAPACIDADES!X$1:X$51,AA$1))&gt;0,2,IF(VLOOKUP($C52,BD!$D$1:$F$501,3,0)&gt;AA$1,0,3))),"")</f>
        <v/>
      </c>
      <c r="CV52" s="23" t="str">
        <f>+IF(AND(LEN($I52)&gt;5),IF(AND($J52&gt;AB$1,$J52&lt;=$AO$1),1,IF((COUNTIFS(INCAPACIDADES!$C$1:$C$51,$I52,INCAPACIDADES!Y$1:Y$51,AB$1))&gt;0,2,IF(VLOOKUP($C52,BD!$D$1:$F$501,3,0)&gt;AB$1,0,3))),"")</f>
        <v/>
      </c>
      <c r="CW52" s="23" t="str">
        <f>+IF(AND(LEN($I52)&gt;5),IF(AND($J52&gt;AC$1,$J52&lt;=$AO$1),1,IF((COUNTIFS(INCAPACIDADES!$C$1:$C$51,$I52,INCAPACIDADES!Z$1:Z$51,AC$1))&gt;0,2,IF(VLOOKUP($C52,BD!$D$1:$F$501,3,0)&gt;AC$1,0,3))),"")</f>
        <v/>
      </c>
      <c r="CX52" s="23" t="str">
        <f>+IF(AND(LEN($I52)&gt;5),IF(AND($J52&gt;AD$1,$J52&lt;=$AO$1),1,IF((COUNTIFS(INCAPACIDADES!$C$1:$C$51,$I52,INCAPACIDADES!AA$1:AA$51,AD$1))&gt;0,2,IF(VLOOKUP($C52,BD!$D$1:$F$501,3,0)&gt;AD$1,0,3))),"")</f>
        <v/>
      </c>
      <c r="CY52" s="23" t="str">
        <f>+IF(AND(LEN($I52)&gt;5),IF(AND($J52&gt;AE$1,$J52&lt;=$AO$1),1,IF((COUNTIFS(INCAPACIDADES!$C$1:$C$51,$I52,INCAPACIDADES!AB$1:AB$51,AE$1))&gt;0,2,IF(VLOOKUP($C52,BD!$D$1:$F$501,3,0)&gt;AE$1,0,3))),"")</f>
        <v/>
      </c>
      <c r="CZ52" s="23" t="str">
        <f>+IF(AND(LEN($I52)&gt;5),IF(AND($J52&gt;AF$1,$J52&lt;=$AO$1),1,IF((COUNTIFS(INCAPACIDADES!$C$1:$C$51,$I52,INCAPACIDADES!AC$1:AC$51,AF$1))&gt;0,2,IF(VLOOKUP($C52,BD!$D$1:$F$501,3,0)&gt;AF$1,0,3))),"")</f>
        <v/>
      </c>
      <c r="DA52" s="23" t="str">
        <f>+IF(AND(LEN($I52)&gt;5),IF(AND($J52&gt;AG$1,$J52&lt;=$AO$1),1,IF((COUNTIFS(INCAPACIDADES!$C$1:$C$51,$I52,INCAPACIDADES!AD$1:AD$51,AG$1))&gt;0,2,IF(VLOOKUP($C52,BD!$D$1:$F$501,3,0)&gt;AG$1,0,3))),"")</f>
        <v/>
      </c>
      <c r="DB52" s="23" t="str">
        <f>+IF(AND(LEN($I52)&gt;5),IF(AND($J52&gt;AH$1,$J52&lt;=$AO$1),1,IF((COUNTIFS(INCAPACIDADES!$C$1:$C$51,$I52,INCAPACIDADES!AE$1:AE$51,AH$1))&gt;0,2,IF(VLOOKUP($C52,BD!$D$1:$F$501,3,0)&gt;AH$1,0,3))),"")</f>
        <v/>
      </c>
      <c r="DC52" s="23" t="str">
        <f>+IF(AND(LEN($I52)&gt;5),IF(AND($J52&gt;AI$1,$J52&lt;=$AO$1),1,IF((COUNTIFS(INCAPACIDADES!$C$1:$C$51,$I52,INCAPACIDADES!AF$1:AF$51,AI$1))&gt;0,2,IF(VLOOKUP($C52,BD!$D$1:$F$501,3,0)&gt;AI$1,0,3))),"")</f>
        <v/>
      </c>
      <c r="DD52" s="23" t="str">
        <f>+IF(AND(LEN($I52)&gt;5),IF(AND($J52&gt;AJ$1,$J52&lt;=$AO$1),1,IF((COUNTIFS(INCAPACIDADES!$C$1:$C$51,$I52,INCAPACIDADES!AG$1:AG$51,AJ$1))&gt;0,2,IF(VLOOKUP($C52,BD!$D$1:$F$501,3,0)&gt;AJ$1,0,3))),"")</f>
        <v/>
      </c>
      <c r="DE52" s="23" t="str">
        <f>+IF(AND(LEN($I52)&gt;5),IF(AND($J52&gt;AK$1,$J52&lt;=$AO$1),1,IF((COUNTIFS(INCAPACIDADES!$C$1:$C$51,$I52,INCAPACIDADES!AH$1:AH$51,AK$1))&gt;0,2,IF(VLOOKUP($C52,BD!$D$1:$F$501,3,0)&gt;AK$1,0,3))),"")</f>
        <v/>
      </c>
      <c r="DF52" s="23" t="str">
        <f>+IF(AND(LEN($I52)&gt;5),IF(AND($J52&gt;AL$1,$J52&lt;=$AO$1),1,IF((COUNTIFS(INCAPACIDADES!$C$1:$C$51,$I52,INCAPACIDADES!AI$1:AI$51,AL$1))&gt;0,2,IF(VLOOKUP($C52,BD!$D$1:$F$501,3,0)&gt;AL$1,0,3))),"")</f>
        <v/>
      </c>
      <c r="DG52" s="23" t="str">
        <f>+IF(AND(LEN($I52)&gt;5),IF(AND($J52&gt;AM$1,$J52&lt;=$AO$1),1,IF((COUNTIFS(INCAPACIDADES!$C$1:$C$51,$I52,INCAPACIDADES!AJ$1:AJ$51,AM$1))&gt;0,2,IF(VLOOKUP($C52,BD!$D$1:$F$501,3,0)&gt;AM$1,0,3))),"")</f>
        <v/>
      </c>
      <c r="DH52" s="23" t="str">
        <f>+IF(AND(LEN($I52)&gt;5),IF(AND($J52&gt;AN$1,$J52&lt;=$AO$1),1,IF((COUNTIFS(INCAPACIDADES!$C$1:$C$51,$I52,INCAPACIDADES!AK$1:AK$51,AN$1))&gt;0,2,IF(VLOOKUP($C52,BD!$D$1:$F$501,3,0)&gt;AN$1,0,3))),"")</f>
        <v/>
      </c>
      <c r="DI52" s="23" t="str">
        <f>+IF(AND(LEN($I52)&gt;5),IF(AND($J52&gt;AO$1,$J52&lt;=$AO$1),1,IF((COUNTIFS(INCAPACIDADES!$C$1:$C$51,$I52,INCAPACIDADES!AL$1:AL$51,AO$1))&gt;0,2,IF(VLOOKUP($C52,BD!$D$1:$F$501,3,0)&gt;AO$1,0,3))),"")</f>
        <v/>
      </c>
      <c r="DJ52" s="23" t="str">
        <f>+IF(LEN($I52)&gt;5,IF(ISERROR(VLOOKUP(N52,'CODIGO PAGO'!$B$2:$B$20,1,0)),1,IF(OR(AND(CH52=1,N52&lt;&gt;"N"),AND(CH52=3,N52&lt;&gt;"B"),AND(CH52=2,LEFT(TRIM(N52),1)&lt;&gt;"I")),1,IF(OR(AND(CH52=0,N52="N"),AND(CH52=0,N52="B"),AND(CH52=0,LEFT(TRIM(N52),1)="I")),1,0))),"")</f>
        <v/>
      </c>
      <c r="DK52" s="23" t="str">
        <f t="shared" si="34"/>
        <v/>
      </c>
      <c r="DL52" s="23" t="str">
        <f>+IF(LEN($I52)&gt;5,IF(ISERROR(VLOOKUP(P52,'CODIGO PAGO'!$B$2:$B$20,1,0)),1,IF(OR(AND(CJ52=1,P52&lt;&gt;"N"),AND(CJ52=3,P52&lt;&gt;"B"),AND(CJ52=2,LEFT(TRIM(P52),1)&lt;&gt;"I")),1,IF(OR(AND(CJ52=0,P52="N"),AND(CJ52=0,P52="B"),AND(CJ52=0,LEFT(TRIM(P52),1)="I")),1,0))),"")</f>
        <v/>
      </c>
      <c r="DM52" s="23" t="str">
        <f t="shared" si="35"/>
        <v/>
      </c>
      <c r="DN52" s="23" t="str">
        <f>+IF(LEN($I52)&gt;5,IF(ISERROR(VLOOKUP(R52,'CODIGO PAGO'!$B$2:$B$20,1,0)),1,IF(OR(AND(CL52=1,R52&lt;&gt;"N"),AND(CL52=3,R52&lt;&gt;"B"),AND(CL52=2,LEFT(TRIM(R52),1)&lt;&gt;"I")),1,IF(OR(AND(CL52=0,R52="N"),AND(CL52=0,R52="B"),AND(CL52=0,LEFT(TRIM(R52),1)="I")),1,0))),"")</f>
        <v/>
      </c>
      <c r="DO52" s="23" t="str">
        <f t="shared" si="36"/>
        <v/>
      </c>
      <c r="DP52" s="23" t="str">
        <f>+IF(LEN($I52)&gt;5,IF(ISERROR(VLOOKUP(T52,'CODIGO PAGO'!$B$2:$B$20,1,0)),1,IF(OR(AND(CN52=1,T52&lt;&gt;"N"),AND(CN52=3,T52&lt;&gt;"B"),AND(CN52=2,LEFT(TRIM(T52),1)&lt;&gt;"I")),1,IF(OR(AND(CN52=0,T52="N"),AND(CN52=0,T52="B"),AND(CN52=0,LEFT(TRIM(T52),1)="I")),1,0))),"")</f>
        <v/>
      </c>
      <c r="DQ52" s="23" t="str">
        <f t="shared" si="37"/>
        <v/>
      </c>
      <c r="DR52" s="23" t="str">
        <f>+IF(LEN($I52)&gt;5,IF(ISERROR(VLOOKUP(V52,'CODIGO PAGO'!$B$2:$B$20,1,0)),1,IF(OR(AND(CP52=1,V52&lt;&gt;"N"),AND(CP52=3,V52&lt;&gt;"B"),AND(CP52=2,LEFT(TRIM(V52),1)&lt;&gt;"I")),1,IF(OR(AND(CP52=0,V52="N"),AND(CP52=0,V52="B"),AND(CP52=0,LEFT(TRIM(V52),1)="I")),1,0))),"")</f>
        <v/>
      </c>
      <c r="DS52" s="23" t="str">
        <f t="shared" si="38"/>
        <v/>
      </c>
      <c r="DT52" s="23" t="str">
        <f>+IF(LEN($I52)&gt;5,IF(ISERROR(VLOOKUP(X52,'CODIGO PAGO'!$B$2:$B$20,1,0)),1,IF(OR(AND(CR52=1,X52&lt;&gt;"N"),AND(CR52=3,X52&lt;&gt;"B"),AND(CR52=2,LEFT(TRIM(X52),1)&lt;&gt;"I")),1,IF(OR(AND(CR52=0,X52="N"),AND(CR52=0,X52="B"),AND(CR52=0,LEFT(TRIM(X52),1)="I")),1,0))),"")</f>
        <v/>
      </c>
      <c r="DU52" s="23" t="str">
        <f t="shared" si="39"/>
        <v/>
      </c>
      <c r="DV52" s="23" t="str">
        <f>+IF(LEN($I52)&gt;5,IF(ISERROR(VLOOKUP(Z52,'CODIGO PAGO'!$B$2:$B$20,1,0)),1,IF(OR(AND(CT52=1,Z52&lt;&gt;"N"),AND(CT52=3,Z52&lt;&gt;"B"),AND(CT52=2,LEFT(TRIM(Z52),1)&lt;&gt;"I")),1,IF(OR(AND(CT52=0,Z52="N"),AND(CT52=0,Z52="B"),AND(CT52=0,LEFT(TRIM(Z52),1)="I")),1,0))),"")</f>
        <v/>
      </c>
      <c r="DW52" s="23" t="str">
        <f t="shared" si="40"/>
        <v/>
      </c>
      <c r="DX52" s="23" t="str">
        <f>+IF(LEN($I52)&gt;5,IF(ISERROR(VLOOKUP(AB52,'CODIGO PAGO'!$B$2:$B$20,1,0)),1,IF(OR(AND(CV52=1,AB52&lt;&gt;"N"),AND(CV52=3,AB52&lt;&gt;"B"),AND(CV52=2,LEFT(TRIM(AB52),1)&lt;&gt;"I")),1,IF(OR(AND(CV52=0,AB52="N"),AND(CV52=0,AB52="B"),AND(CV52=0,LEFT(TRIM(AB52),1)="I")),1,0))),"")</f>
        <v/>
      </c>
      <c r="DY52" s="23" t="str">
        <f t="shared" si="41"/>
        <v/>
      </c>
      <c r="DZ52" s="23" t="str">
        <f>+IF(LEN($I52)&gt;5,IF(ISERROR(VLOOKUP(AD52,'CODIGO PAGO'!$B$2:$B$20,1,0)),1,IF(OR(AND(CX52=1,AD52&lt;&gt;"N"),AND(CX52=3,AD52&lt;&gt;"B"),AND(CX52=2,LEFT(TRIM(AD52),1)&lt;&gt;"I")),1,IF(OR(AND(CX52=0,AD52="N"),AND(CX52=0,AD52="B"),AND(CX52=0,LEFT(TRIM(AD52),1)="I")),1,0))),"")</f>
        <v/>
      </c>
      <c r="EA52" s="23" t="str">
        <f t="shared" si="42"/>
        <v/>
      </c>
      <c r="EB52" s="23" t="str">
        <f>+IF(LEN($I52)&gt;5,IF(ISERROR(VLOOKUP(AF52,'CODIGO PAGO'!$B$2:$B$20,1,0)),1,IF(OR(AND(CZ52=1,AF52&lt;&gt;"N"),AND(CZ52=3,AF52&lt;&gt;"B"),AND(CZ52=2,LEFT(TRIM(AF52),1)&lt;&gt;"I")),1,IF(OR(AND(CZ52=0,AF52="N"),AND(CZ52=0,AF52="B"),AND(CZ52=0,LEFT(TRIM(AF52),1)="I")),1,0))),"")</f>
        <v/>
      </c>
      <c r="EC52" s="23" t="str">
        <f t="shared" si="43"/>
        <v/>
      </c>
      <c r="ED52" s="23" t="str">
        <f>+IF(LEN($I52)&gt;5,IF(ISERROR(VLOOKUP(AH52,'CODIGO PAGO'!$B$2:$B$20,1,0)),1,IF(OR(AND(DB52=1,AH52&lt;&gt;"N"),AND(DB52=3,AH52&lt;&gt;"B"),AND(DB52=2,LEFT(TRIM(AH52),1)&lt;&gt;"I")),1,IF(OR(AND(DB52=0,AH52="N"),AND(DB52=0,AH52="B"),AND(DB52=0,LEFT(TRIM(AH52),1)="I")),1,0))),"")</f>
        <v/>
      </c>
      <c r="EE52" s="23" t="str">
        <f t="shared" si="44"/>
        <v/>
      </c>
      <c r="EF52" s="23" t="str">
        <f>+IF(LEN($I52)&gt;5,IF(ISERROR(VLOOKUP(AJ52,'CODIGO PAGO'!$B$2:$B$20,1,0)),1,IF(OR(AND(DD52=1,AJ52&lt;&gt;"N"),AND(DD52=3,AJ52&lt;&gt;"B"),AND(DD52=2,LEFT(TRIM(AJ52),1)&lt;&gt;"I")),1,IF(OR(AND(DD52=0,AJ52="N"),AND(DD52=0,AJ52="B"),AND(DD52=0,LEFT(TRIM(AJ52),1)="I")),1,0))),"")</f>
        <v/>
      </c>
      <c r="EG52" s="23" t="str">
        <f t="shared" si="45"/>
        <v/>
      </c>
      <c r="EH52" s="23" t="str">
        <f>+IF(LEN($I52)&gt;5,IF(ISERROR(VLOOKUP(AL52,'CODIGO PAGO'!$B$2:$B$20,1,0)),1,IF(OR(AND(DF52=1,AL52&lt;&gt;"N"),AND(DF52=3,AL52&lt;&gt;"B"),AND(DF52=2,LEFT(TRIM(AL52),1)&lt;&gt;"I")),1,IF(OR(AND(DF52=0,AL52="N"),AND(DF52=0,AL52="B"),AND(DF52=0,LEFT(TRIM(AL52),1)="I")),1,0))),"")</f>
        <v/>
      </c>
      <c r="EI52" s="23" t="str">
        <f t="shared" si="46"/>
        <v/>
      </c>
      <c r="EJ52" s="23" t="str">
        <f>+IF(LEN($I52)&gt;5,IF(ISERROR(VLOOKUP(AN52,'CODIGO PAGO'!$B$2:$B$20,1,0)),1,IF(OR(AND(DH52=1,AN52&lt;&gt;"N"),AND(DH52=3,AN52&lt;&gt;"B"),AND(DH52=2,LEFT(TRIM(AN52),1)&lt;&gt;"I")),1,IF(OR(AND(DH52=0,AN52="N"),AND(DH52=0,AN52="B"),AND(DH52=0,LEFT(TRIM(AN52),1)="I")),1,0))),"")</f>
        <v/>
      </c>
      <c r="EK52" s="23" t="str">
        <f t="shared" si="47"/>
        <v/>
      </c>
      <c r="EL52" s="24" t="str">
        <f t="shared" si="48"/>
        <v/>
      </c>
    </row>
    <row r="53" spans="1:142" s="25" customFormat="1">
      <c r="A53" s="15" t="str">
        <f t="shared" si="14"/>
        <v/>
      </c>
      <c r="B53" s="1" t="str">
        <f>+IF(LEN(I53)&gt;5,'CODIGO PAGO'!$B$28,"")</f>
        <v/>
      </c>
      <c r="C53" s="1" t="str">
        <f>+IF(LEN($I53)&gt;5,BD!D53,"")</f>
        <v/>
      </c>
      <c r="D53" s="168" t="str">
        <f>+IF(LEN($I53)&gt;5,BD!A53,"")</f>
        <v/>
      </c>
      <c r="E53" s="1" t="str">
        <f>+IF(LEN($I53)&gt;5,BD!B53,"")</f>
        <v/>
      </c>
      <c r="F53" s="1" t="str">
        <f>+IF(LEN($I53)&gt;5,BD!C53,"")</f>
        <v/>
      </c>
      <c r="G53" s="141"/>
      <c r="H53" s="141"/>
      <c r="I53" s="1" t="str">
        <f>+IF(LEN(BD!G53)&gt;5,BD!G53,"")</f>
        <v/>
      </c>
      <c r="J53" s="167" t="str">
        <f>+IF(LEN($I53)&gt;5,BD!E53,"")</f>
        <v/>
      </c>
      <c r="K53" s="6" t="str">
        <f t="shared" si="15"/>
        <v/>
      </c>
      <c r="L53" s="87" t="str">
        <f>+IF(LEN($I53)&gt;5,BD!H53,"")</f>
        <v/>
      </c>
      <c r="M53" s="40" t="str">
        <f t="shared" si="16"/>
        <v/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4" t="str">
        <f t="shared" si="17"/>
        <v/>
      </c>
      <c r="AQ53" s="5" t="str">
        <f t="shared" si="18"/>
        <v/>
      </c>
      <c r="AR53" s="91" t="str">
        <f t="shared" si="19"/>
        <v/>
      </c>
      <c r="AS53" s="5" t="str">
        <f t="shared" si="20"/>
        <v/>
      </c>
      <c r="AT53" s="91" t="str">
        <f t="shared" si="21"/>
        <v/>
      </c>
      <c r="AU53" s="4" t="str">
        <f t="shared" si="22"/>
        <v/>
      </c>
      <c r="AV53" s="4" t="str">
        <f t="shared" si="23"/>
        <v/>
      </c>
      <c r="AW53" s="4" t="str">
        <f t="shared" si="24"/>
        <v/>
      </c>
      <c r="AX53" s="4" t="str">
        <f t="shared" si="25"/>
        <v/>
      </c>
      <c r="AY53" s="88" t="str">
        <f t="shared" si="26"/>
        <v/>
      </c>
      <c r="AZ53" s="17" t="str">
        <f t="shared" si="27"/>
        <v/>
      </c>
      <c r="BA53" s="18" t="str">
        <f t="shared" si="28"/>
        <v/>
      </c>
      <c r="BB53" s="19" t="str">
        <f>+IF(LEN(I53)&gt;5,IF(INT(RIGHT(B53,1))=9,0.5*L53*AY53,INT(MID(B53,5,LEN(B53)-4))*L53)+IFERROR(VLOOKUP(I53,AJUSTES!$A$1:$I$50,9,0),0),"")</f>
        <v/>
      </c>
      <c r="BC53" s="12"/>
      <c r="BD53" s="19" t="str">
        <f t="shared" si="29"/>
        <v/>
      </c>
      <c r="BE53" s="18" t="str">
        <f t="shared" si="30"/>
        <v/>
      </c>
      <c r="BF53" s="139" t="str">
        <f t="shared" si="31"/>
        <v/>
      </c>
      <c r="BG53" s="114"/>
      <c r="BH53" s="18" t="str">
        <f t="shared" si="32"/>
        <v/>
      </c>
      <c r="BI53" s="13"/>
      <c r="BJ53" s="12"/>
      <c r="BK53" s="12"/>
      <c r="BL53" s="145"/>
      <c r="BM53" s="12"/>
      <c r="BN53" s="12"/>
      <c r="BO53" s="12"/>
      <c r="BP53" s="12"/>
      <c r="BQ53" s="12"/>
      <c r="BR53" s="12"/>
      <c r="BS53" s="146"/>
      <c r="BT53" s="14"/>
      <c r="BU53" s="12"/>
      <c r="BV53" s="12"/>
      <c r="BW53" s="12"/>
      <c r="BX53" s="12"/>
      <c r="BY53" s="12"/>
      <c r="BZ53" s="144"/>
      <c r="CA53" s="107" t="str">
        <f>+IF(LEN($I53)&gt;5,IF(BD!F53="N/A","",BD!F53),"")</f>
        <v/>
      </c>
      <c r="CB53" s="21"/>
      <c r="CC53" s="147"/>
      <c r="CD53" s="148"/>
      <c r="CE53" s="8" t="str">
        <f>+IF(LEN(I53)&gt;5,BD!M53,"")</f>
        <v/>
      </c>
      <c r="CF53" s="16" t="str">
        <f>+IF(LEN(I53)&gt;5,BD!N53,"")</f>
        <v/>
      </c>
      <c r="CG53" s="3" t="str">
        <f t="shared" si="33"/>
        <v/>
      </c>
      <c r="CH53" s="23" t="str">
        <f>+IF(AND(LEN($I53)&gt;5),IF(AND($J53&gt;N$1,$J53&lt;=$AO$1),1,IF((COUNTIFS(INCAPACIDADES!$C$1:$C$51,$I53,INCAPACIDADES!K$1:K$51,N$1))&gt;0,2,IF(VLOOKUP($C53,BD!$D$1:$F$501,3,0)&gt;N$1,0,3))),"")</f>
        <v/>
      </c>
      <c r="CI53" s="23" t="str">
        <f>+IF(AND(LEN($I53)&gt;5),IF(AND($J53&gt;O$1,$J53&lt;=$AO$1),1,IF((COUNTIFS(INCAPACIDADES!$C$1:$C$51,$I53,INCAPACIDADES!L$1:L$51,O$1))&gt;0,2,IF(VLOOKUP($C53,BD!$D$1:$F$501,3,0)&gt;O$1,0,3))),"")</f>
        <v/>
      </c>
      <c r="CJ53" s="23" t="str">
        <f>+IF(AND(LEN($I53)&gt;5),IF(AND($J53&gt;P$1,$J53&lt;=$AO$1),1,IF((COUNTIFS(INCAPACIDADES!$C$1:$C$51,$I53,INCAPACIDADES!M$1:M$51,P$1))&gt;0,2,IF(VLOOKUP($C53,BD!$D$1:$F$501,3,0)&gt;P$1,0,3))),"")</f>
        <v/>
      </c>
      <c r="CK53" s="23" t="str">
        <f>+IF(AND(LEN($I53)&gt;5),IF(AND($J53&gt;Q$1,$J53&lt;=$AO$1),1,IF((COUNTIFS(INCAPACIDADES!$C$1:$C$51,$I53,INCAPACIDADES!N$1:N$51,Q$1))&gt;0,2,IF(VLOOKUP($C53,BD!$D$1:$F$501,3,0)&gt;Q$1,0,3))),"")</f>
        <v/>
      </c>
      <c r="CL53" s="23" t="str">
        <f>+IF(AND(LEN($I53)&gt;5),IF(AND($J53&gt;R$1,$J53&lt;=$AO$1),1,IF((COUNTIFS(INCAPACIDADES!$C$1:$C$51,$I53,INCAPACIDADES!O$1:O$51,R$1))&gt;0,2,IF(VLOOKUP($C53,BD!$D$1:$F$501,3,0)&gt;R$1,0,3))),"")</f>
        <v/>
      </c>
      <c r="CM53" s="23" t="str">
        <f>+IF(AND(LEN($I53)&gt;5),IF(AND($J53&gt;S$1,$J53&lt;=$AO$1),1,IF((COUNTIFS(INCAPACIDADES!$C$1:$C$51,$I53,INCAPACIDADES!P$1:P$51,S$1))&gt;0,2,IF(VLOOKUP($C53,BD!$D$1:$F$501,3,0)&gt;S$1,0,3))),"")</f>
        <v/>
      </c>
      <c r="CN53" s="23" t="str">
        <f>+IF(AND(LEN($I53)&gt;5),IF(AND($J53&gt;T$1,$J53&lt;=$AO$1),1,IF((COUNTIFS(INCAPACIDADES!$C$1:$C$51,$I53,INCAPACIDADES!Q$1:Q$51,T$1))&gt;0,2,IF(VLOOKUP($C53,BD!$D$1:$F$501,3,0)&gt;T$1,0,3))),"")</f>
        <v/>
      </c>
      <c r="CO53" s="23" t="str">
        <f>+IF(AND(LEN($I53)&gt;5),IF(AND($J53&gt;U$1,$J53&lt;=$AO$1),1,IF((COUNTIFS(INCAPACIDADES!$C$1:$C$51,$I53,INCAPACIDADES!R$1:R$51,U$1))&gt;0,2,IF(VLOOKUP($C53,BD!$D$1:$F$501,3,0)&gt;U$1,0,3))),"")</f>
        <v/>
      </c>
      <c r="CP53" s="23" t="str">
        <f>+IF(AND(LEN($I53)&gt;5),IF(AND($J53&gt;V$1,$J53&lt;=$AO$1),1,IF((COUNTIFS(INCAPACIDADES!$C$1:$C$51,$I53,INCAPACIDADES!S$1:S$51,V$1))&gt;0,2,IF(VLOOKUP($C53,BD!$D$1:$F$501,3,0)&gt;V$1,0,3))),"")</f>
        <v/>
      </c>
      <c r="CQ53" s="23" t="str">
        <f>+IF(AND(LEN($I53)&gt;5),IF(AND($J53&gt;W$1,$J53&lt;=$AO$1),1,IF((COUNTIFS(INCAPACIDADES!$C$1:$C$51,$I53,INCAPACIDADES!T$1:T$51,W$1))&gt;0,2,IF(VLOOKUP($C53,BD!$D$1:$F$501,3,0)&gt;W$1,0,3))),"")</f>
        <v/>
      </c>
      <c r="CR53" s="23" t="str">
        <f>+IF(AND(LEN($I53)&gt;5),IF(AND($J53&gt;X$1,$J53&lt;=$AO$1),1,IF((COUNTIFS(INCAPACIDADES!$C$1:$C$51,$I53,INCAPACIDADES!U$1:U$51,X$1))&gt;0,2,IF(VLOOKUP($C53,BD!$D$1:$F$501,3,0)&gt;X$1,0,3))),"")</f>
        <v/>
      </c>
      <c r="CS53" s="23" t="str">
        <f>+IF(AND(LEN($I53)&gt;5),IF(AND($J53&gt;Y$1,$J53&lt;=$AO$1),1,IF((COUNTIFS(INCAPACIDADES!$C$1:$C$51,$I53,INCAPACIDADES!V$1:V$51,Y$1))&gt;0,2,IF(VLOOKUP($C53,BD!$D$1:$F$501,3,0)&gt;Y$1,0,3))),"")</f>
        <v/>
      </c>
      <c r="CT53" s="23" t="str">
        <f>+IF(AND(LEN($I53)&gt;5),IF(AND($J53&gt;Z$1,$J53&lt;=$AO$1),1,IF((COUNTIFS(INCAPACIDADES!$C$1:$C$51,$I53,INCAPACIDADES!W$1:W$51,Z$1))&gt;0,2,IF(VLOOKUP($C53,BD!$D$1:$F$501,3,0)&gt;Z$1,0,3))),"")</f>
        <v/>
      </c>
      <c r="CU53" s="23" t="str">
        <f>+IF(AND(LEN($I53)&gt;5),IF(AND($J53&gt;AA$1,$J53&lt;=$AO$1),1,IF((COUNTIFS(INCAPACIDADES!$C$1:$C$51,$I53,INCAPACIDADES!X$1:X$51,AA$1))&gt;0,2,IF(VLOOKUP($C53,BD!$D$1:$F$501,3,0)&gt;AA$1,0,3))),"")</f>
        <v/>
      </c>
      <c r="CV53" s="23" t="str">
        <f>+IF(AND(LEN($I53)&gt;5),IF(AND($J53&gt;AB$1,$J53&lt;=$AO$1),1,IF((COUNTIFS(INCAPACIDADES!$C$1:$C$51,$I53,INCAPACIDADES!Y$1:Y$51,AB$1))&gt;0,2,IF(VLOOKUP($C53,BD!$D$1:$F$501,3,0)&gt;AB$1,0,3))),"")</f>
        <v/>
      </c>
      <c r="CW53" s="23" t="str">
        <f>+IF(AND(LEN($I53)&gt;5),IF(AND($J53&gt;AC$1,$J53&lt;=$AO$1),1,IF((COUNTIFS(INCAPACIDADES!$C$1:$C$51,$I53,INCAPACIDADES!Z$1:Z$51,AC$1))&gt;0,2,IF(VLOOKUP($C53,BD!$D$1:$F$501,3,0)&gt;AC$1,0,3))),"")</f>
        <v/>
      </c>
      <c r="CX53" s="23" t="str">
        <f>+IF(AND(LEN($I53)&gt;5),IF(AND($J53&gt;AD$1,$J53&lt;=$AO$1),1,IF((COUNTIFS(INCAPACIDADES!$C$1:$C$51,$I53,INCAPACIDADES!AA$1:AA$51,AD$1))&gt;0,2,IF(VLOOKUP($C53,BD!$D$1:$F$501,3,0)&gt;AD$1,0,3))),"")</f>
        <v/>
      </c>
      <c r="CY53" s="23" t="str">
        <f>+IF(AND(LEN($I53)&gt;5),IF(AND($J53&gt;AE$1,$J53&lt;=$AO$1),1,IF((COUNTIFS(INCAPACIDADES!$C$1:$C$51,$I53,INCAPACIDADES!AB$1:AB$51,AE$1))&gt;0,2,IF(VLOOKUP($C53,BD!$D$1:$F$501,3,0)&gt;AE$1,0,3))),"")</f>
        <v/>
      </c>
      <c r="CZ53" s="23" t="str">
        <f>+IF(AND(LEN($I53)&gt;5),IF(AND($J53&gt;AF$1,$J53&lt;=$AO$1),1,IF((COUNTIFS(INCAPACIDADES!$C$1:$C$51,$I53,INCAPACIDADES!AC$1:AC$51,AF$1))&gt;0,2,IF(VLOOKUP($C53,BD!$D$1:$F$501,3,0)&gt;AF$1,0,3))),"")</f>
        <v/>
      </c>
      <c r="DA53" s="23" t="str">
        <f>+IF(AND(LEN($I53)&gt;5),IF(AND($J53&gt;AG$1,$J53&lt;=$AO$1),1,IF((COUNTIFS(INCAPACIDADES!$C$1:$C$51,$I53,INCAPACIDADES!AD$1:AD$51,AG$1))&gt;0,2,IF(VLOOKUP($C53,BD!$D$1:$F$501,3,0)&gt;AG$1,0,3))),"")</f>
        <v/>
      </c>
      <c r="DB53" s="23" t="str">
        <f>+IF(AND(LEN($I53)&gt;5),IF(AND($J53&gt;AH$1,$J53&lt;=$AO$1),1,IF((COUNTIFS(INCAPACIDADES!$C$1:$C$51,$I53,INCAPACIDADES!AE$1:AE$51,AH$1))&gt;0,2,IF(VLOOKUP($C53,BD!$D$1:$F$501,3,0)&gt;AH$1,0,3))),"")</f>
        <v/>
      </c>
      <c r="DC53" s="23" t="str">
        <f>+IF(AND(LEN($I53)&gt;5),IF(AND($J53&gt;AI$1,$J53&lt;=$AO$1),1,IF((COUNTIFS(INCAPACIDADES!$C$1:$C$51,$I53,INCAPACIDADES!AF$1:AF$51,AI$1))&gt;0,2,IF(VLOOKUP($C53,BD!$D$1:$F$501,3,0)&gt;AI$1,0,3))),"")</f>
        <v/>
      </c>
      <c r="DD53" s="23" t="str">
        <f>+IF(AND(LEN($I53)&gt;5),IF(AND($J53&gt;AJ$1,$J53&lt;=$AO$1),1,IF((COUNTIFS(INCAPACIDADES!$C$1:$C$51,$I53,INCAPACIDADES!AG$1:AG$51,AJ$1))&gt;0,2,IF(VLOOKUP($C53,BD!$D$1:$F$501,3,0)&gt;AJ$1,0,3))),"")</f>
        <v/>
      </c>
      <c r="DE53" s="23" t="str">
        <f>+IF(AND(LEN($I53)&gt;5),IF(AND($J53&gt;AK$1,$J53&lt;=$AO$1),1,IF((COUNTIFS(INCAPACIDADES!$C$1:$C$51,$I53,INCAPACIDADES!AH$1:AH$51,AK$1))&gt;0,2,IF(VLOOKUP($C53,BD!$D$1:$F$501,3,0)&gt;AK$1,0,3))),"")</f>
        <v/>
      </c>
      <c r="DF53" s="23" t="str">
        <f>+IF(AND(LEN($I53)&gt;5),IF(AND($J53&gt;AL$1,$J53&lt;=$AO$1),1,IF((COUNTIFS(INCAPACIDADES!$C$1:$C$51,$I53,INCAPACIDADES!AI$1:AI$51,AL$1))&gt;0,2,IF(VLOOKUP($C53,BD!$D$1:$F$501,3,0)&gt;AL$1,0,3))),"")</f>
        <v/>
      </c>
      <c r="DG53" s="23" t="str">
        <f>+IF(AND(LEN($I53)&gt;5),IF(AND($J53&gt;AM$1,$J53&lt;=$AO$1),1,IF((COUNTIFS(INCAPACIDADES!$C$1:$C$51,$I53,INCAPACIDADES!AJ$1:AJ$51,AM$1))&gt;0,2,IF(VLOOKUP($C53,BD!$D$1:$F$501,3,0)&gt;AM$1,0,3))),"")</f>
        <v/>
      </c>
      <c r="DH53" s="23" t="str">
        <f>+IF(AND(LEN($I53)&gt;5),IF(AND($J53&gt;AN$1,$J53&lt;=$AO$1),1,IF((COUNTIFS(INCAPACIDADES!$C$1:$C$51,$I53,INCAPACIDADES!AK$1:AK$51,AN$1))&gt;0,2,IF(VLOOKUP($C53,BD!$D$1:$F$501,3,0)&gt;AN$1,0,3))),"")</f>
        <v/>
      </c>
      <c r="DI53" s="23" t="str">
        <f>+IF(AND(LEN($I53)&gt;5),IF(AND($J53&gt;AO$1,$J53&lt;=$AO$1),1,IF((COUNTIFS(INCAPACIDADES!$C$1:$C$51,$I53,INCAPACIDADES!AL$1:AL$51,AO$1))&gt;0,2,IF(VLOOKUP($C53,BD!$D$1:$F$501,3,0)&gt;AO$1,0,3))),"")</f>
        <v/>
      </c>
      <c r="DJ53" s="23" t="str">
        <f>+IF(LEN($I53)&gt;5,IF(ISERROR(VLOOKUP(N53,'CODIGO PAGO'!$B$2:$B$20,1,0)),1,IF(OR(AND(CH53=1,N53&lt;&gt;"N"),AND(CH53=3,N53&lt;&gt;"B"),AND(CH53=2,LEFT(TRIM(N53),1)&lt;&gt;"I")),1,IF(OR(AND(CH53=0,N53="N"),AND(CH53=0,N53="B"),AND(CH53=0,LEFT(TRIM(N53),1)="I")),1,0))),"")</f>
        <v/>
      </c>
      <c r="DK53" s="23" t="str">
        <f t="shared" si="34"/>
        <v/>
      </c>
      <c r="DL53" s="23" t="str">
        <f>+IF(LEN($I53)&gt;5,IF(ISERROR(VLOOKUP(P53,'CODIGO PAGO'!$B$2:$B$20,1,0)),1,IF(OR(AND(CJ53=1,P53&lt;&gt;"N"),AND(CJ53=3,P53&lt;&gt;"B"),AND(CJ53=2,LEFT(TRIM(P53),1)&lt;&gt;"I")),1,IF(OR(AND(CJ53=0,P53="N"),AND(CJ53=0,P53="B"),AND(CJ53=0,LEFT(TRIM(P53),1)="I")),1,0))),"")</f>
        <v/>
      </c>
      <c r="DM53" s="23" t="str">
        <f t="shared" si="35"/>
        <v/>
      </c>
      <c r="DN53" s="23" t="str">
        <f>+IF(LEN($I53)&gt;5,IF(ISERROR(VLOOKUP(R53,'CODIGO PAGO'!$B$2:$B$20,1,0)),1,IF(OR(AND(CL53=1,R53&lt;&gt;"N"),AND(CL53=3,R53&lt;&gt;"B"),AND(CL53=2,LEFT(TRIM(R53),1)&lt;&gt;"I")),1,IF(OR(AND(CL53=0,R53="N"),AND(CL53=0,R53="B"),AND(CL53=0,LEFT(TRIM(R53),1)="I")),1,0))),"")</f>
        <v/>
      </c>
      <c r="DO53" s="23" t="str">
        <f t="shared" si="36"/>
        <v/>
      </c>
      <c r="DP53" s="23" t="str">
        <f>+IF(LEN($I53)&gt;5,IF(ISERROR(VLOOKUP(T53,'CODIGO PAGO'!$B$2:$B$20,1,0)),1,IF(OR(AND(CN53=1,T53&lt;&gt;"N"),AND(CN53=3,T53&lt;&gt;"B"),AND(CN53=2,LEFT(TRIM(T53),1)&lt;&gt;"I")),1,IF(OR(AND(CN53=0,T53="N"),AND(CN53=0,T53="B"),AND(CN53=0,LEFT(TRIM(T53),1)="I")),1,0))),"")</f>
        <v/>
      </c>
      <c r="DQ53" s="23" t="str">
        <f t="shared" si="37"/>
        <v/>
      </c>
      <c r="DR53" s="23" t="str">
        <f>+IF(LEN($I53)&gt;5,IF(ISERROR(VLOOKUP(V53,'CODIGO PAGO'!$B$2:$B$20,1,0)),1,IF(OR(AND(CP53=1,V53&lt;&gt;"N"),AND(CP53=3,V53&lt;&gt;"B"),AND(CP53=2,LEFT(TRIM(V53),1)&lt;&gt;"I")),1,IF(OR(AND(CP53=0,V53="N"),AND(CP53=0,V53="B"),AND(CP53=0,LEFT(TRIM(V53),1)="I")),1,0))),"")</f>
        <v/>
      </c>
      <c r="DS53" s="23" t="str">
        <f t="shared" si="38"/>
        <v/>
      </c>
      <c r="DT53" s="23" t="str">
        <f>+IF(LEN($I53)&gt;5,IF(ISERROR(VLOOKUP(X53,'CODIGO PAGO'!$B$2:$B$20,1,0)),1,IF(OR(AND(CR53=1,X53&lt;&gt;"N"),AND(CR53=3,X53&lt;&gt;"B"),AND(CR53=2,LEFT(TRIM(X53),1)&lt;&gt;"I")),1,IF(OR(AND(CR53=0,X53="N"),AND(CR53=0,X53="B"),AND(CR53=0,LEFT(TRIM(X53),1)="I")),1,0))),"")</f>
        <v/>
      </c>
      <c r="DU53" s="23" t="str">
        <f t="shared" si="39"/>
        <v/>
      </c>
      <c r="DV53" s="23" t="str">
        <f>+IF(LEN($I53)&gt;5,IF(ISERROR(VLOOKUP(Z53,'CODIGO PAGO'!$B$2:$B$20,1,0)),1,IF(OR(AND(CT53=1,Z53&lt;&gt;"N"),AND(CT53=3,Z53&lt;&gt;"B"),AND(CT53=2,LEFT(TRIM(Z53),1)&lt;&gt;"I")),1,IF(OR(AND(CT53=0,Z53="N"),AND(CT53=0,Z53="B"),AND(CT53=0,LEFT(TRIM(Z53),1)="I")),1,0))),"")</f>
        <v/>
      </c>
      <c r="DW53" s="23" t="str">
        <f t="shared" si="40"/>
        <v/>
      </c>
      <c r="DX53" s="23" t="str">
        <f>+IF(LEN($I53)&gt;5,IF(ISERROR(VLOOKUP(AB53,'CODIGO PAGO'!$B$2:$B$20,1,0)),1,IF(OR(AND(CV53=1,AB53&lt;&gt;"N"),AND(CV53=3,AB53&lt;&gt;"B"),AND(CV53=2,LEFT(TRIM(AB53),1)&lt;&gt;"I")),1,IF(OR(AND(CV53=0,AB53="N"),AND(CV53=0,AB53="B"),AND(CV53=0,LEFT(TRIM(AB53),1)="I")),1,0))),"")</f>
        <v/>
      </c>
      <c r="DY53" s="23" t="str">
        <f t="shared" si="41"/>
        <v/>
      </c>
      <c r="DZ53" s="23" t="str">
        <f>+IF(LEN($I53)&gt;5,IF(ISERROR(VLOOKUP(AD53,'CODIGO PAGO'!$B$2:$B$20,1,0)),1,IF(OR(AND(CX53=1,AD53&lt;&gt;"N"),AND(CX53=3,AD53&lt;&gt;"B"),AND(CX53=2,LEFT(TRIM(AD53),1)&lt;&gt;"I")),1,IF(OR(AND(CX53=0,AD53="N"),AND(CX53=0,AD53="B"),AND(CX53=0,LEFT(TRIM(AD53),1)="I")),1,0))),"")</f>
        <v/>
      </c>
      <c r="EA53" s="23" t="str">
        <f t="shared" si="42"/>
        <v/>
      </c>
      <c r="EB53" s="23" t="str">
        <f>+IF(LEN($I53)&gt;5,IF(ISERROR(VLOOKUP(AF53,'CODIGO PAGO'!$B$2:$B$20,1,0)),1,IF(OR(AND(CZ53=1,AF53&lt;&gt;"N"),AND(CZ53=3,AF53&lt;&gt;"B"),AND(CZ53=2,LEFT(TRIM(AF53),1)&lt;&gt;"I")),1,IF(OR(AND(CZ53=0,AF53="N"),AND(CZ53=0,AF53="B"),AND(CZ53=0,LEFT(TRIM(AF53),1)="I")),1,0))),"")</f>
        <v/>
      </c>
      <c r="EC53" s="23" t="str">
        <f t="shared" si="43"/>
        <v/>
      </c>
      <c r="ED53" s="23" t="str">
        <f>+IF(LEN($I53)&gt;5,IF(ISERROR(VLOOKUP(AH53,'CODIGO PAGO'!$B$2:$B$20,1,0)),1,IF(OR(AND(DB53=1,AH53&lt;&gt;"N"),AND(DB53=3,AH53&lt;&gt;"B"),AND(DB53=2,LEFT(TRIM(AH53),1)&lt;&gt;"I")),1,IF(OR(AND(DB53=0,AH53="N"),AND(DB53=0,AH53="B"),AND(DB53=0,LEFT(TRIM(AH53),1)="I")),1,0))),"")</f>
        <v/>
      </c>
      <c r="EE53" s="23" t="str">
        <f t="shared" si="44"/>
        <v/>
      </c>
      <c r="EF53" s="23" t="str">
        <f>+IF(LEN($I53)&gt;5,IF(ISERROR(VLOOKUP(AJ53,'CODIGO PAGO'!$B$2:$B$20,1,0)),1,IF(OR(AND(DD53=1,AJ53&lt;&gt;"N"),AND(DD53=3,AJ53&lt;&gt;"B"),AND(DD53=2,LEFT(TRIM(AJ53),1)&lt;&gt;"I")),1,IF(OR(AND(DD53=0,AJ53="N"),AND(DD53=0,AJ53="B"),AND(DD53=0,LEFT(TRIM(AJ53),1)="I")),1,0))),"")</f>
        <v/>
      </c>
      <c r="EG53" s="23" t="str">
        <f t="shared" si="45"/>
        <v/>
      </c>
      <c r="EH53" s="23" t="str">
        <f>+IF(LEN($I53)&gt;5,IF(ISERROR(VLOOKUP(AL53,'CODIGO PAGO'!$B$2:$B$20,1,0)),1,IF(OR(AND(DF53=1,AL53&lt;&gt;"N"),AND(DF53=3,AL53&lt;&gt;"B"),AND(DF53=2,LEFT(TRIM(AL53),1)&lt;&gt;"I")),1,IF(OR(AND(DF53=0,AL53="N"),AND(DF53=0,AL53="B"),AND(DF53=0,LEFT(TRIM(AL53),1)="I")),1,0))),"")</f>
        <v/>
      </c>
      <c r="EI53" s="23" t="str">
        <f t="shared" si="46"/>
        <v/>
      </c>
      <c r="EJ53" s="23" t="str">
        <f>+IF(LEN($I53)&gt;5,IF(ISERROR(VLOOKUP(AN53,'CODIGO PAGO'!$B$2:$B$20,1,0)),1,IF(OR(AND(DH53=1,AN53&lt;&gt;"N"),AND(DH53=3,AN53&lt;&gt;"B"),AND(DH53=2,LEFT(TRIM(AN53),1)&lt;&gt;"I")),1,IF(OR(AND(DH53=0,AN53="N"),AND(DH53=0,AN53="B"),AND(DH53=0,LEFT(TRIM(AN53),1)="I")),1,0))),"")</f>
        <v/>
      </c>
      <c r="EK53" s="23" t="str">
        <f t="shared" si="47"/>
        <v/>
      </c>
      <c r="EL53" s="24" t="str">
        <f t="shared" si="48"/>
        <v/>
      </c>
    </row>
    <row r="54" spans="1:142" s="25" customFormat="1">
      <c r="A54" s="15" t="str">
        <f t="shared" si="14"/>
        <v/>
      </c>
      <c r="B54" s="1" t="str">
        <f>+IF(LEN(I54)&gt;5,'CODIGO PAGO'!$B$28,"")</f>
        <v/>
      </c>
      <c r="C54" s="1" t="str">
        <f>+IF(LEN($I54)&gt;5,BD!D54,"")</f>
        <v/>
      </c>
      <c r="D54" s="168" t="str">
        <f>+IF(LEN($I54)&gt;5,BD!A54,"")</f>
        <v/>
      </c>
      <c r="E54" s="1" t="str">
        <f>+IF(LEN($I54)&gt;5,BD!B54,"")</f>
        <v/>
      </c>
      <c r="F54" s="1" t="str">
        <f>+IF(LEN($I54)&gt;5,BD!C54,"")</f>
        <v/>
      </c>
      <c r="G54" s="141"/>
      <c r="H54" s="141"/>
      <c r="I54" s="1" t="str">
        <f>+IF(LEN(BD!G54)&gt;5,BD!G54,"")</f>
        <v/>
      </c>
      <c r="J54" s="167" t="str">
        <f>+IF(LEN($I54)&gt;5,BD!E54,"")</f>
        <v/>
      </c>
      <c r="K54" s="6" t="str">
        <f t="shared" si="15"/>
        <v/>
      </c>
      <c r="L54" s="87" t="str">
        <f>+IF(LEN($I54)&gt;5,BD!H54,"")</f>
        <v/>
      </c>
      <c r="M54" s="40" t="str">
        <f t="shared" si="16"/>
        <v/>
      </c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4" t="str">
        <f t="shared" si="17"/>
        <v/>
      </c>
      <c r="AQ54" s="5" t="str">
        <f t="shared" si="18"/>
        <v/>
      </c>
      <c r="AR54" s="91" t="str">
        <f t="shared" si="19"/>
        <v/>
      </c>
      <c r="AS54" s="5" t="str">
        <f t="shared" si="20"/>
        <v/>
      </c>
      <c r="AT54" s="91" t="str">
        <f t="shared" si="21"/>
        <v/>
      </c>
      <c r="AU54" s="4" t="str">
        <f t="shared" si="22"/>
        <v/>
      </c>
      <c r="AV54" s="4" t="str">
        <f t="shared" si="23"/>
        <v/>
      </c>
      <c r="AW54" s="4" t="str">
        <f t="shared" si="24"/>
        <v/>
      </c>
      <c r="AX54" s="4" t="str">
        <f t="shared" si="25"/>
        <v/>
      </c>
      <c r="AY54" s="88" t="str">
        <f t="shared" si="26"/>
        <v/>
      </c>
      <c r="AZ54" s="17" t="str">
        <f t="shared" si="27"/>
        <v/>
      </c>
      <c r="BA54" s="18" t="str">
        <f t="shared" si="28"/>
        <v/>
      </c>
      <c r="BB54" s="19" t="str">
        <f>+IF(LEN(I54)&gt;5,IF(INT(RIGHT(B54,1))=9,0.5*L54*AY54,INT(MID(B54,5,LEN(B54)-4))*L54)+IFERROR(VLOOKUP(I54,AJUSTES!$A$1:$I$50,9,0),0),"")</f>
        <v/>
      </c>
      <c r="BC54" s="12"/>
      <c r="BD54" s="19" t="str">
        <f t="shared" si="29"/>
        <v/>
      </c>
      <c r="BE54" s="18" t="str">
        <f t="shared" si="30"/>
        <v/>
      </c>
      <c r="BF54" s="139" t="str">
        <f t="shared" si="31"/>
        <v/>
      </c>
      <c r="BG54" s="114"/>
      <c r="BH54" s="18" t="str">
        <f t="shared" si="32"/>
        <v/>
      </c>
      <c r="BI54" s="13"/>
      <c r="BJ54" s="12"/>
      <c r="BK54" s="12"/>
      <c r="BL54" s="145"/>
      <c r="BM54" s="12"/>
      <c r="BN54" s="12"/>
      <c r="BO54" s="12"/>
      <c r="BP54" s="12"/>
      <c r="BQ54" s="12"/>
      <c r="BR54" s="12"/>
      <c r="BS54" s="146"/>
      <c r="BT54" s="14"/>
      <c r="BU54" s="12"/>
      <c r="BV54" s="12"/>
      <c r="BW54" s="12"/>
      <c r="BX54" s="12"/>
      <c r="BY54" s="12"/>
      <c r="BZ54" s="144"/>
      <c r="CA54" s="107" t="str">
        <f>+IF(LEN($I54)&gt;5,IF(BD!F54="N/A","",BD!F54),"")</f>
        <v/>
      </c>
      <c r="CB54" s="21"/>
      <c r="CC54" s="147"/>
      <c r="CD54" s="148"/>
      <c r="CE54" s="8" t="str">
        <f>+IF(LEN(I54)&gt;5,BD!M54,"")</f>
        <v/>
      </c>
      <c r="CF54" s="16" t="str">
        <f>+IF(LEN(I54)&gt;5,BD!N54,"")</f>
        <v/>
      </c>
      <c r="CG54" s="3" t="str">
        <f t="shared" si="33"/>
        <v/>
      </c>
      <c r="CH54" s="23" t="str">
        <f>+IF(AND(LEN($I54)&gt;5),IF(AND($J54&gt;N$1,$J54&lt;=$AO$1),1,IF((COUNTIFS(INCAPACIDADES!$C$1:$C$51,$I54,INCAPACIDADES!K$1:K$51,N$1))&gt;0,2,IF(VLOOKUP($C54,BD!$D$1:$F$501,3,0)&gt;N$1,0,3))),"")</f>
        <v/>
      </c>
      <c r="CI54" s="23" t="str">
        <f>+IF(AND(LEN($I54)&gt;5),IF(AND($J54&gt;O$1,$J54&lt;=$AO$1),1,IF((COUNTIFS(INCAPACIDADES!$C$1:$C$51,$I54,INCAPACIDADES!L$1:L$51,O$1))&gt;0,2,IF(VLOOKUP($C54,BD!$D$1:$F$501,3,0)&gt;O$1,0,3))),"")</f>
        <v/>
      </c>
      <c r="CJ54" s="23" t="str">
        <f>+IF(AND(LEN($I54)&gt;5),IF(AND($J54&gt;P$1,$J54&lt;=$AO$1),1,IF((COUNTIFS(INCAPACIDADES!$C$1:$C$51,$I54,INCAPACIDADES!M$1:M$51,P$1))&gt;0,2,IF(VLOOKUP($C54,BD!$D$1:$F$501,3,0)&gt;P$1,0,3))),"")</f>
        <v/>
      </c>
      <c r="CK54" s="23" t="str">
        <f>+IF(AND(LEN($I54)&gt;5),IF(AND($J54&gt;Q$1,$J54&lt;=$AO$1),1,IF((COUNTIFS(INCAPACIDADES!$C$1:$C$51,$I54,INCAPACIDADES!N$1:N$51,Q$1))&gt;0,2,IF(VLOOKUP($C54,BD!$D$1:$F$501,3,0)&gt;Q$1,0,3))),"")</f>
        <v/>
      </c>
      <c r="CL54" s="23" t="str">
        <f>+IF(AND(LEN($I54)&gt;5),IF(AND($J54&gt;R$1,$J54&lt;=$AO$1),1,IF((COUNTIFS(INCAPACIDADES!$C$1:$C$51,$I54,INCAPACIDADES!O$1:O$51,R$1))&gt;0,2,IF(VLOOKUP($C54,BD!$D$1:$F$501,3,0)&gt;R$1,0,3))),"")</f>
        <v/>
      </c>
      <c r="CM54" s="23" t="str">
        <f>+IF(AND(LEN($I54)&gt;5),IF(AND($J54&gt;S$1,$J54&lt;=$AO$1),1,IF((COUNTIFS(INCAPACIDADES!$C$1:$C$51,$I54,INCAPACIDADES!P$1:P$51,S$1))&gt;0,2,IF(VLOOKUP($C54,BD!$D$1:$F$501,3,0)&gt;S$1,0,3))),"")</f>
        <v/>
      </c>
      <c r="CN54" s="23" t="str">
        <f>+IF(AND(LEN($I54)&gt;5),IF(AND($J54&gt;T$1,$J54&lt;=$AO$1),1,IF((COUNTIFS(INCAPACIDADES!$C$1:$C$51,$I54,INCAPACIDADES!Q$1:Q$51,T$1))&gt;0,2,IF(VLOOKUP($C54,BD!$D$1:$F$501,3,0)&gt;T$1,0,3))),"")</f>
        <v/>
      </c>
      <c r="CO54" s="23" t="str">
        <f>+IF(AND(LEN($I54)&gt;5),IF(AND($J54&gt;U$1,$J54&lt;=$AO$1),1,IF((COUNTIFS(INCAPACIDADES!$C$1:$C$51,$I54,INCAPACIDADES!R$1:R$51,U$1))&gt;0,2,IF(VLOOKUP($C54,BD!$D$1:$F$501,3,0)&gt;U$1,0,3))),"")</f>
        <v/>
      </c>
      <c r="CP54" s="23" t="str">
        <f>+IF(AND(LEN($I54)&gt;5),IF(AND($J54&gt;V$1,$J54&lt;=$AO$1),1,IF((COUNTIFS(INCAPACIDADES!$C$1:$C$51,$I54,INCAPACIDADES!S$1:S$51,V$1))&gt;0,2,IF(VLOOKUP($C54,BD!$D$1:$F$501,3,0)&gt;V$1,0,3))),"")</f>
        <v/>
      </c>
      <c r="CQ54" s="23" t="str">
        <f>+IF(AND(LEN($I54)&gt;5),IF(AND($J54&gt;W$1,$J54&lt;=$AO$1),1,IF((COUNTIFS(INCAPACIDADES!$C$1:$C$51,$I54,INCAPACIDADES!T$1:T$51,W$1))&gt;0,2,IF(VLOOKUP($C54,BD!$D$1:$F$501,3,0)&gt;W$1,0,3))),"")</f>
        <v/>
      </c>
      <c r="CR54" s="23" t="str">
        <f>+IF(AND(LEN($I54)&gt;5),IF(AND($J54&gt;X$1,$J54&lt;=$AO$1),1,IF((COUNTIFS(INCAPACIDADES!$C$1:$C$51,$I54,INCAPACIDADES!U$1:U$51,X$1))&gt;0,2,IF(VLOOKUP($C54,BD!$D$1:$F$501,3,0)&gt;X$1,0,3))),"")</f>
        <v/>
      </c>
      <c r="CS54" s="23" t="str">
        <f>+IF(AND(LEN($I54)&gt;5),IF(AND($J54&gt;Y$1,$J54&lt;=$AO$1),1,IF((COUNTIFS(INCAPACIDADES!$C$1:$C$51,$I54,INCAPACIDADES!V$1:V$51,Y$1))&gt;0,2,IF(VLOOKUP($C54,BD!$D$1:$F$501,3,0)&gt;Y$1,0,3))),"")</f>
        <v/>
      </c>
      <c r="CT54" s="23" t="str">
        <f>+IF(AND(LEN($I54)&gt;5),IF(AND($J54&gt;Z$1,$J54&lt;=$AO$1),1,IF((COUNTIFS(INCAPACIDADES!$C$1:$C$51,$I54,INCAPACIDADES!W$1:W$51,Z$1))&gt;0,2,IF(VLOOKUP($C54,BD!$D$1:$F$501,3,0)&gt;Z$1,0,3))),"")</f>
        <v/>
      </c>
      <c r="CU54" s="23" t="str">
        <f>+IF(AND(LEN($I54)&gt;5),IF(AND($J54&gt;AA$1,$J54&lt;=$AO$1),1,IF((COUNTIFS(INCAPACIDADES!$C$1:$C$51,$I54,INCAPACIDADES!X$1:X$51,AA$1))&gt;0,2,IF(VLOOKUP($C54,BD!$D$1:$F$501,3,0)&gt;AA$1,0,3))),"")</f>
        <v/>
      </c>
      <c r="CV54" s="23" t="str">
        <f>+IF(AND(LEN($I54)&gt;5),IF(AND($J54&gt;AB$1,$J54&lt;=$AO$1),1,IF((COUNTIFS(INCAPACIDADES!$C$1:$C$51,$I54,INCAPACIDADES!Y$1:Y$51,AB$1))&gt;0,2,IF(VLOOKUP($C54,BD!$D$1:$F$501,3,0)&gt;AB$1,0,3))),"")</f>
        <v/>
      </c>
      <c r="CW54" s="23" t="str">
        <f>+IF(AND(LEN($I54)&gt;5),IF(AND($J54&gt;AC$1,$J54&lt;=$AO$1),1,IF((COUNTIFS(INCAPACIDADES!$C$1:$C$51,$I54,INCAPACIDADES!Z$1:Z$51,AC$1))&gt;0,2,IF(VLOOKUP($C54,BD!$D$1:$F$501,3,0)&gt;AC$1,0,3))),"")</f>
        <v/>
      </c>
      <c r="CX54" s="23" t="str">
        <f>+IF(AND(LEN($I54)&gt;5),IF(AND($J54&gt;AD$1,$J54&lt;=$AO$1),1,IF((COUNTIFS(INCAPACIDADES!$C$1:$C$51,$I54,INCAPACIDADES!AA$1:AA$51,AD$1))&gt;0,2,IF(VLOOKUP($C54,BD!$D$1:$F$501,3,0)&gt;AD$1,0,3))),"")</f>
        <v/>
      </c>
      <c r="CY54" s="23" t="str">
        <f>+IF(AND(LEN($I54)&gt;5),IF(AND($J54&gt;AE$1,$J54&lt;=$AO$1),1,IF((COUNTIFS(INCAPACIDADES!$C$1:$C$51,$I54,INCAPACIDADES!AB$1:AB$51,AE$1))&gt;0,2,IF(VLOOKUP($C54,BD!$D$1:$F$501,3,0)&gt;AE$1,0,3))),"")</f>
        <v/>
      </c>
      <c r="CZ54" s="23" t="str">
        <f>+IF(AND(LEN($I54)&gt;5),IF(AND($J54&gt;AF$1,$J54&lt;=$AO$1),1,IF((COUNTIFS(INCAPACIDADES!$C$1:$C$51,$I54,INCAPACIDADES!AC$1:AC$51,AF$1))&gt;0,2,IF(VLOOKUP($C54,BD!$D$1:$F$501,3,0)&gt;AF$1,0,3))),"")</f>
        <v/>
      </c>
      <c r="DA54" s="23" t="str">
        <f>+IF(AND(LEN($I54)&gt;5),IF(AND($J54&gt;AG$1,$J54&lt;=$AO$1),1,IF((COUNTIFS(INCAPACIDADES!$C$1:$C$51,$I54,INCAPACIDADES!AD$1:AD$51,AG$1))&gt;0,2,IF(VLOOKUP($C54,BD!$D$1:$F$501,3,0)&gt;AG$1,0,3))),"")</f>
        <v/>
      </c>
      <c r="DB54" s="23" t="str">
        <f>+IF(AND(LEN($I54)&gt;5),IF(AND($J54&gt;AH$1,$J54&lt;=$AO$1),1,IF((COUNTIFS(INCAPACIDADES!$C$1:$C$51,$I54,INCAPACIDADES!AE$1:AE$51,AH$1))&gt;0,2,IF(VLOOKUP($C54,BD!$D$1:$F$501,3,0)&gt;AH$1,0,3))),"")</f>
        <v/>
      </c>
      <c r="DC54" s="23" t="str">
        <f>+IF(AND(LEN($I54)&gt;5),IF(AND($J54&gt;AI$1,$J54&lt;=$AO$1),1,IF((COUNTIFS(INCAPACIDADES!$C$1:$C$51,$I54,INCAPACIDADES!AF$1:AF$51,AI$1))&gt;0,2,IF(VLOOKUP($C54,BD!$D$1:$F$501,3,0)&gt;AI$1,0,3))),"")</f>
        <v/>
      </c>
      <c r="DD54" s="23" t="str">
        <f>+IF(AND(LEN($I54)&gt;5),IF(AND($J54&gt;AJ$1,$J54&lt;=$AO$1),1,IF((COUNTIFS(INCAPACIDADES!$C$1:$C$51,$I54,INCAPACIDADES!AG$1:AG$51,AJ$1))&gt;0,2,IF(VLOOKUP($C54,BD!$D$1:$F$501,3,0)&gt;AJ$1,0,3))),"")</f>
        <v/>
      </c>
      <c r="DE54" s="23" t="str">
        <f>+IF(AND(LEN($I54)&gt;5),IF(AND($J54&gt;AK$1,$J54&lt;=$AO$1),1,IF((COUNTIFS(INCAPACIDADES!$C$1:$C$51,$I54,INCAPACIDADES!AH$1:AH$51,AK$1))&gt;0,2,IF(VLOOKUP($C54,BD!$D$1:$F$501,3,0)&gt;AK$1,0,3))),"")</f>
        <v/>
      </c>
      <c r="DF54" s="23" t="str">
        <f>+IF(AND(LEN($I54)&gt;5),IF(AND($J54&gt;AL$1,$J54&lt;=$AO$1),1,IF((COUNTIFS(INCAPACIDADES!$C$1:$C$51,$I54,INCAPACIDADES!AI$1:AI$51,AL$1))&gt;0,2,IF(VLOOKUP($C54,BD!$D$1:$F$501,3,0)&gt;AL$1,0,3))),"")</f>
        <v/>
      </c>
      <c r="DG54" s="23" t="str">
        <f>+IF(AND(LEN($I54)&gt;5),IF(AND($J54&gt;AM$1,$J54&lt;=$AO$1),1,IF((COUNTIFS(INCAPACIDADES!$C$1:$C$51,$I54,INCAPACIDADES!AJ$1:AJ$51,AM$1))&gt;0,2,IF(VLOOKUP($C54,BD!$D$1:$F$501,3,0)&gt;AM$1,0,3))),"")</f>
        <v/>
      </c>
      <c r="DH54" s="23" t="str">
        <f>+IF(AND(LEN($I54)&gt;5),IF(AND($J54&gt;AN$1,$J54&lt;=$AO$1),1,IF((COUNTIFS(INCAPACIDADES!$C$1:$C$51,$I54,INCAPACIDADES!AK$1:AK$51,AN$1))&gt;0,2,IF(VLOOKUP($C54,BD!$D$1:$F$501,3,0)&gt;AN$1,0,3))),"")</f>
        <v/>
      </c>
      <c r="DI54" s="23" t="str">
        <f>+IF(AND(LEN($I54)&gt;5),IF(AND($J54&gt;AO$1,$J54&lt;=$AO$1),1,IF((COUNTIFS(INCAPACIDADES!$C$1:$C$51,$I54,INCAPACIDADES!AL$1:AL$51,AO$1))&gt;0,2,IF(VLOOKUP($C54,BD!$D$1:$F$501,3,0)&gt;AO$1,0,3))),"")</f>
        <v/>
      </c>
      <c r="DJ54" s="23" t="str">
        <f>+IF(LEN($I54)&gt;5,IF(ISERROR(VLOOKUP(N54,'CODIGO PAGO'!$B$2:$B$20,1,0)),1,IF(OR(AND(CH54=1,N54&lt;&gt;"N"),AND(CH54=3,N54&lt;&gt;"B"),AND(CH54=2,LEFT(TRIM(N54),1)&lt;&gt;"I")),1,IF(OR(AND(CH54=0,N54="N"),AND(CH54=0,N54="B"),AND(CH54=0,LEFT(TRIM(N54),1)="I")),1,0))),"")</f>
        <v/>
      </c>
      <c r="DK54" s="23" t="str">
        <f t="shared" si="34"/>
        <v/>
      </c>
      <c r="DL54" s="23" t="str">
        <f>+IF(LEN($I54)&gt;5,IF(ISERROR(VLOOKUP(P54,'CODIGO PAGO'!$B$2:$B$20,1,0)),1,IF(OR(AND(CJ54=1,P54&lt;&gt;"N"),AND(CJ54=3,P54&lt;&gt;"B"),AND(CJ54=2,LEFT(TRIM(P54),1)&lt;&gt;"I")),1,IF(OR(AND(CJ54=0,P54="N"),AND(CJ54=0,P54="B"),AND(CJ54=0,LEFT(TRIM(P54),1)="I")),1,0))),"")</f>
        <v/>
      </c>
      <c r="DM54" s="23" t="str">
        <f t="shared" si="35"/>
        <v/>
      </c>
      <c r="DN54" s="23" t="str">
        <f>+IF(LEN($I54)&gt;5,IF(ISERROR(VLOOKUP(R54,'CODIGO PAGO'!$B$2:$B$20,1,0)),1,IF(OR(AND(CL54=1,R54&lt;&gt;"N"),AND(CL54=3,R54&lt;&gt;"B"),AND(CL54=2,LEFT(TRIM(R54),1)&lt;&gt;"I")),1,IF(OR(AND(CL54=0,R54="N"),AND(CL54=0,R54="B"),AND(CL54=0,LEFT(TRIM(R54),1)="I")),1,0))),"")</f>
        <v/>
      </c>
      <c r="DO54" s="23" t="str">
        <f t="shared" si="36"/>
        <v/>
      </c>
      <c r="DP54" s="23" t="str">
        <f>+IF(LEN($I54)&gt;5,IF(ISERROR(VLOOKUP(T54,'CODIGO PAGO'!$B$2:$B$20,1,0)),1,IF(OR(AND(CN54=1,T54&lt;&gt;"N"),AND(CN54=3,T54&lt;&gt;"B"),AND(CN54=2,LEFT(TRIM(T54),1)&lt;&gt;"I")),1,IF(OR(AND(CN54=0,T54="N"),AND(CN54=0,T54="B"),AND(CN54=0,LEFT(TRIM(T54),1)="I")),1,0))),"")</f>
        <v/>
      </c>
      <c r="DQ54" s="23" t="str">
        <f t="shared" si="37"/>
        <v/>
      </c>
      <c r="DR54" s="23" t="str">
        <f>+IF(LEN($I54)&gt;5,IF(ISERROR(VLOOKUP(V54,'CODIGO PAGO'!$B$2:$B$20,1,0)),1,IF(OR(AND(CP54=1,V54&lt;&gt;"N"),AND(CP54=3,V54&lt;&gt;"B"),AND(CP54=2,LEFT(TRIM(V54),1)&lt;&gt;"I")),1,IF(OR(AND(CP54=0,V54="N"),AND(CP54=0,V54="B"),AND(CP54=0,LEFT(TRIM(V54),1)="I")),1,0))),"")</f>
        <v/>
      </c>
      <c r="DS54" s="23" t="str">
        <f t="shared" si="38"/>
        <v/>
      </c>
      <c r="DT54" s="23" t="str">
        <f>+IF(LEN($I54)&gt;5,IF(ISERROR(VLOOKUP(X54,'CODIGO PAGO'!$B$2:$B$20,1,0)),1,IF(OR(AND(CR54=1,X54&lt;&gt;"N"),AND(CR54=3,X54&lt;&gt;"B"),AND(CR54=2,LEFT(TRIM(X54),1)&lt;&gt;"I")),1,IF(OR(AND(CR54=0,X54="N"),AND(CR54=0,X54="B"),AND(CR54=0,LEFT(TRIM(X54),1)="I")),1,0))),"")</f>
        <v/>
      </c>
      <c r="DU54" s="23" t="str">
        <f t="shared" si="39"/>
        <v/>
      </c>
      <c r="DV54" s="23" t="str">
        <f>+IF(LEN($I54)&gt;5,IF(ISERROR(VLOOKUP(Z54,'CODIGO PAGO'!$B$2:$B$20,1,0)),1,IF(OR(AND(CT54=1,Z54&lt;&gt;"N"),AND(CT54=3,Z54&lt;&gt;"B"),AND(CT54=2,LEFT(TRIM(Z54),1)&lt;&gt;"I")),1,IF(OR(AND(CT54=0,Z54="N"),AND(CT54=0,Z54="B"),AND(CT54=0,LEFT(TRIM(Z54),1)="I")),1,0))),"")</f>
        <v/>
      </c>
      <c r="DW54" s="23" t="str">
        <f t="shared" si="40"/>
        <v/>
      </c>
      <c r="DX54" s="23" t="str">
        <f>+IF(LEN($I54)&gt;5,IF(ISERROR(VLOOKUP(AB54,'CODIGO PAGO'!$B$2:$B$20,1,0)),1,IF(OR(AND(CV54=1,AB54&lt;&gt;"N"),AND(CV54=3,AB54&lt;&gt;"B"),AND(CV54=2,LEFT(TRIM(AB54),1)&lt;&gt;"I")),1,IF(OR(AND(CV54=0,AB54="N"),AND(CV54=0,AB54="B"),AND(CV54=0,LEFT(TRIM(AB54),1)="I")),1,0))),"")</f>
        <v/>
      </c>
      <c r="DY54" s="23" t="str">
        <f t="shared" si="41"/>
        <v/>
      </c>
      <c r="DZ54" s="23" t="str">
        <f>+IF(LEN($I54)&gt;5,IF(ISERROR(VLOOKUP(AD54,'CODIGO PAGO'!$B$2:$B$20,1,0)),1,IF(OR(AND(CX54=1,AD54&lt;&gt;"N"),AND(CX54=3,AD54&lt;&gt;"B"),AND(CX54=2,LEFT(TRIM(AD54),1)&lt;&gt;"I")),1,IF(OR(AND(CX54=0,AD54="N"),AND(CX54=0,AD54="B"),AND(CX54=0,LEFT(TRIM(AD54),1)="I")),1,0))),"")</f>
        <v/>
      </c>
      <c r="EA54" s="23" t="str">
        <f t="shared" si="42"/>
        <v/>
      </c>
      <c r="EB54" s="23" t="str">
        <f>+IF(LEN($I54)&gt;5,IF(ISERROR(VLOOKUP(AF54,'CODIGO PAGO'!$B$2:$B$20,1,0)),1,IF(OR(AND(CZ54=1,AF54&lt;&gt;"N"),AND(CZ54=3,AF54&lt;&gt;"B"),AND(CZ54=2,LEFT(TRIM(AF54),1)&lt;&gt;"I")),1,IF(OR(AND(CZ54=0,AF54="N"),AND(CZ54=0,AF54="B"),AND(CZ54=0,LEFT(TRIM(AF54),1)="I")),1,0))),"")</f>
        <v/>
      </c>
      <c r="EC54" s="23" t="str">
        <f t="shared" si="43"/>
        <v/>
      </c>
      <c r="ED54" s="23" t="str">
        <f>+IF(LEN($I54)&gt;5,IF(ISERROR(VLOOKUP(AH54,'CODIGO PAGO'!$B$2:$B$20,1,0)),1,IF(OR(AND(DB54=1,AH54&lt;&gt;"N"),AND(DB54=3,AH54&lt;&gt;"B"),AND(DB54=2,LEFT(TRIM(AH54),1)&lt;&gt;"I")),1,IF(OR(AND(DB54=0,AH54="N"),AND(DB54=0,AH54="B"),AND(DB54=0,LEFT(TRIM(AH54),1)="I")),1,0))),"")</f>
        <v/>
      </c>
      <c r="EE54" s="23" t="str">
        <f t="shared" si="44"/>
        <v/>
      </c>
      <c r="EF54" s="23" t="str">
        <f>+IF(LEN($I54)&gt;5,IF(ISERROR(VLOOKUP(AJ54,'CODIGO PAGO'!$B$2:$B$20,1,0)),1,IF(OR(AND(DD54=1,AJ54&lt;&gt;"N"),AND(DD54=3,AJ54&lt;&gt;"B"),AND(DD54=2,LEFT(TRIM(AJ54),1)&lt;&gt;"I")),1,IF(OR(AND(DD54=0,AJ54="N"),AND(DD54=0,AJ54="B"),AND(DD54=0,LEFT(TRIM(AJ54),1)="I")),1,0))),"")</f>
        <v/>
      </c>
      <c r="EG54" s="23" t="str">
        <f t="shared" si="45"/>
        <v/>
      </c>
      <c r="EH54" s="23" t="str">
        <f>+IF(LEN($I54)&gt;5,IF(ISERROR(VLOOKUP(AL54,'CODIGO PAGO'!$B$2:$B$20,1,0)),1,IF(OR(AND(DF54=1,AL54&lt;&gt;"N"),AND(DF54=3,AL54&lt;&gt;"B"),AND(DF54=2,LEFT(TRIM(AL54),1)&lt;&gt;"I")),1,IF(OR(AND(DF54=0,AL54="N"),AND(DF54=0,AL54="B"),AND(DF54=0,LEFT(TRIM(AL54),1)="I")),1,0))),"")</f>
        <v/>
      </c>
      <c r="EI54" s="23" t="str">
        <f t="shared" si="46"/>
        <v/>
      </c>
      <c r="EJ54" s="23" t="str">
        <f>+IF(LEN($I54)&gt;5,IF(ISERROR(VLOOKUP(AN54,'CODIGO PAGO'!$B$2:$B$20,1,0)),1,IF(OR(AND(DH54=1,AN54&lt;&gt;"N"),AND(DH54=3,AN54&lt;&gt;"B"),AND(DH54=2,LEFT(TRIM(AN54),1)&lt;&gt;"I")),1,IF(OR(AND(DH54=0,AN54="N"),AND(DH54=0,AN54="B"),AND(DH54=0,LEFT(TRIM(AN54),1)="I")),1,0))),"")</f>
        <v/>
      </c>
      <c r="EK54" s="23" t="str">
        <f t="shared" si="47"/>
        <v/>
      </c>
      <c r="EL54" s="24" t="str">
        <f t="shared" si="48"/>
        <v/>
      </c>
    </row>
    <row r="55" spans="1:142" s="25" customFormat="1">
      <c r="A55" s="15" t="str">
        <f t="shared" si="14"/>
        <v/>
      </c>
      <c r="B55" s="1" t="str">
        <f>+IF(LEN(I55)&gt;5,'CODIGO PAGO'!$B$28,"")</f>
        <v/>
      </c>
      <c r="C55" s="1" t="str">
        <f>+IF(LEN($I55)&gt;5,BD!D55,"")</f>
        <v/>
      </c>
      <c r="D55" s="168" t="str">
        <f>+IF(LEN($I55)&gt;5,BD!A55,"")</f>
        <v/>
      </c>
      <c r="E55" s="1" t="str">
        <f>+IF(LEN($I55)&gt;5,BD!B55,"")</f>
        <v/>
      </c>
      <c r="F55" s="1" t="str">
        <f>+IF(LEN($I55)&gt;5,BD!C55,"")</f>
        <v/>
      </c>
      <c r="G55" s="141"/>
      <c r="H55" s="141"/>
      <c r="I55" s="1" t="str">
        <f>+IF(LEN(BD!G55)&gt;5,BD!G55,"")</f>
        <v/>
      </c>
      <c r="J55" s="167" t="str">
        <f>+IF(LEN($I55)&gt;5,BD!E55,"")</f>
        <v/>
      </c>
      <c r="K55" s="6" t="str">
        <f t="shared" si="15"/>
        <v/>
      </c>
      <c r="L55" s="87" t="str">
        <f>+IF(LEN($I55)&gt;5,BD!H55,"")</f>
        <v/>
      </c>
      <c r="M55" s="40" t="str">
        <f t="shared" si="16"/>
        <v/>
      </c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4" t="str">
        <f t="shared" si="17"/>
        <v/>
      </c>
      <c r="AQ55" s="5" t="str">
        <f t="shared" si="18"/>
        <v/>
      </c>
      <c r="AR55" s="91" t="str">
        <f t="shared" si="19"/>
        <v/>
      </c>
      <c r="AS55" s="5" t="str">
        <f t="shared" si="20"/>
        <v/>
      </c>
      <c r="AT55" s="91" t="str">
        <f t="shared" si="21"/>
        <v/>
      </c>
      <c r="AU55" s="4" t="str">
        <f t="shared" si="22"/>
        <v/>
      </c>
      <c r="AV55" s="4" t="str">
        <f t="shared" si="23"/>
        <v/>
      </c>
      <c r="AW55" s="4" t="str">
        <f t="shared" si="24"/>
        <v/>
      </c>
      <c r="AX55" s="4" t="str">
        <f t="shared" si="25"/>
        <v/>
      </c>
      <c r="AY55" s="88" t="str">
        <f t="shared" si="26"/>
        <v/>
      </c>
      <c r="AZ55" s="17" t="str">
        <f t="shared" si="27"/>
        <v/>
      </c>
      <c r="BA55" s="18" t="str">
        <f t="shared" si="28"/>
        <v/>
      </c>
      <c r="BB55" s="19" t="str">
        <f>+IF(LEN(I55)&gt;5,IF(INT(RIGHT(B55,1))=9,0.5*L55*AY55,INT(MID(B55,5,LEN(B55)-4))*L55)+IFERROR(VLOOKUP(I55,AJUSTES!$A$1:$I$50,9,0),0),"")</f>
        <v/>
      </c>
      <c r="BC55" s="12"/>
      <c r="BD55" s="19" t="str">
        <f t="shared" si="29"/>
        <v/>
      </c>
      <c r="BE55" s="18" t="str">
        <f t="shared" si="30"/>
        <v/>
      </c>
      <c r="BF55" s="139" t="str">
        <f t="shared" si="31"/>
        <v/>
      </c>
      <c r="BG55" s="114"/>
      <c r="BH55" s="18" t="str">
        <f t="shared" si="32"/>
        <v/>
      </c>
      <c r="BI55" s="13"/>
      <c r="BJ55" s="12"/>
      <c r="BK55" s="12"/>
      <c r="BL55" s="145"/>
      <c r="BM55" s="12"/>
      <c r="BN55" s="12"/>
      <c r="BO55" s="12"/>
      <c r="BP55" s="12"/>
      <c r="BQ55" s="12"/>
      <c r="BR55" s="12"/>
      <c r="BS55" s="146"/>
      <c r="BT55" s="14"/>
      <c r="BU55" s="12"/>
      <c r="BV55" s="12"/>
      <c r="BW55" s="12"/>
      <c r="BX55" s="12"/>
      <c r="BY55" s="12"/>
      <c r="BZ55" s="144"/>
      <c r="CA55" s="107" t="str">
        <f>+IF(LEN($I55)&gt;5,IF(BD!F55="N/A","",BD!F55),"")</f>
        <v/>
      </c>
      <c r="CB55" s="21"/>
      <c r="CC55" s="147"/>
      <c r="CD55" s="148"/>
      <c r="CE55" s="8" t="str">
        <f>+IF(LEN(I55)&gt;5,BD!M55,"")</f>
        <v/>
      </c>
      <c r="CF55" s="16" t="str">
        <f>+IF(LEN(I55)&gt;5,BD!N55,"")</f>
        <v/>
      </c>
      <c r="CG55" s="3" t="str">
        <f t="shared" si="33"/>
        <v/>
      </c>
      <c r="CH55" s="23" t="str">
        <f>+IF(AND(LEN($I55)&gt;5),IF(AND($J55&gt;N$1,$J55&lt;=$AO$1),1,IF((COUNTIFS(INCAPACIDADES!$C$1:$C$51,$I55,INCAPACIDADES!K$1:K$51,N$1))&gt;0,2,IF(VLOOKUP($C55,BD!$D$1:$F$501,3,0)&gt;N$1,0,3))),"")</f>
        <v/>
      </c>
      <c r="CI55" s="23" t="str">
        <f>+IF(AND(LEN($I55)&gt;5),IF(AND($J55&gt;O$1,$J55&lt;=$AO$1),1,IF((COUNTIFS(INCAPACIDADES!$C$1:$C$51,$I55,INCAPACIDADES!L$1:L$51,O$1))&gt;0,2,IF(VLOOKUP($C55,BD!$D$1:$F$501,3,0)&gt;O$1,0,3))),"")</f>
        <v/>
      </c>
      <c r="CJ55" s="23" t="str">
        <f>+IF(AND(LEN($I55)&gt;5),IF(AND($J55&gt;P$1,$J55&lt;=$AO$1),1,IF((COUNTIFS(INCAPACIDADES!$C$1:$C$51,$I55,INCAPACIDADES!M$1:M$51,P$1))&gt;0,2,IF(VLOOKUP($C55,BD!$D$1:$F$501,3,0)&gt;P$1,0,3))),"")</f>
        <v/>
      </c>
      <c r="CK55" s="23" t="str">
        <f>+IF(AND(LEN($I55)&gt;5),IF(AND($J55&gt;Q$1,$J55&lt;=$AO$1),1,IF((COUNTIFS(INCAPACIDADES!$C$1:$C$51,$I55,INCAPACIDADES!N$1:N$51,Q$1))&gt;0,2,IF(VLOOKUP($C55,BD!$D$1:$F$501,3,0)&gt;Q$1,0,3))),"")</f>
        <v/>
      </c>
      <c r="CL55" s="23" t="str">
        <f>+IF(AND(LEN($I55)&gt;5),IF(AND($J55&gt;R$1,$J55&lt;=$AO$1),1,IF((COUNTIFS(INCAPACIDADES!$C$1:$C$51,$I55,INCAPACIDADES!O$1:O$51,R$1))&gt;0,2,IF(VLOOKUP($C55,BD!$D$1:$F$501,3,0)&gt;R$1,0,3))),"")</f>
        <v/>
      </c>
      <c r="CM55" s="23" t="str">
        <f>+IF(AND(LEN($I55)&gt;5),IF(AND($J55&gt;S$1,$J55&lt;=$AO$1),1,IF((COUNTIFS(INCAPACIDADES!$C$1:$C$51,$I55,INCAPACIDADES!P$1:P$51,S$1))&gt;0,2,IF(VLOOKUP($C55,BD!$D$1:$F$501,3,0)&gt;S$1,0,3))),"")</f>
        <v/>
      </c>
      <c r="CN55" s="23" t="str">
        <f>+IF(AND(LEN($I55)&gt;5),IF(AND($J55&gt;T$1,$J55&lt;=$AO$1),1,IF((COUNTIFS(INCAPACIDADES!$C$1:$C$51,$I55,INCAPACIDADES!Q$1:Q$51,T$1))&gt;0,2,IF(VLOOKUP($C55,BD!$D$1:$F$501,3,0)&gt;T$1,0,3))),"")</f>
        <v/>
      </c>
      <c r="CO55" s="23" t="str">
        <f>+IF(AND(LEN($I55)&gt;5),IF(AND($J55&gt;U$1,$J55&lt;=$AO$1),1,IF((COUNTIFS(INCAPACIDADES!$C$1:$C$51,$I55,INCAPACIDADES!R$1:R$51,U$1))&gt;0,2,IF(VLOOKUP($C55,BD!$D$1:$F$501,3,0)&gt;U$1,0,3))),"")</f>
        <v/>
      </c>
      <c r="CP55" s="23" t="str">
        <f>+IF(AND(LEN($I55)&gt;5),IF(AND($J55&gt;V$1,$J55&lt;=$AO$1),1,IF((COUNTIFS(INCAPACIDADES!$C$1:$C$51,$I55,INCAPACIDADES!S$1:S$51,V$1))&gt;0,2,IF(VLOOKUP($C55,BD!$D$1:$F$501,3,0)&gt;V$1,0,3))),"")</f>
        <v/>
      </c>
      <c r="CQ55" s="23" t="str">
        <f>+IF(AND(LEN($I55)&gt;5),IF(AND($J55&gt;W$1,$J55&lt;=$AO$1),1,IF((COUNTIFS(INCAPACIDADES!$C$1:$C$51,$I55,INCAPACIDADES!T$1:T$51,W$1))&gt;0,2,IF(VLOOKUP($C55,BD!$D$1:$F$501,3,0)&gt;W$1,0,3))),"")</f>
        <v/>
      </c>
      <c r="CR55" s="23" t="str">
        <f>+IF(AND(LEN($I55)&gt;5),IF(AND($J55&gt;X$1,$J55&lt;=$AO$1),1,IF((COUNTIFS(INCAPACIDADES!$C$1:$C$51,$I55,INCAPACIDADES!U$1:U$51,X$1))&gt;0,2,IF(VLOOKUP($C55,BD!$D$1:$F$501,3,0)&gt;X$1,0,3))),"")</f>
        <v/>
      </c>
      <c r="CS55" s="23" t="str">
        <f>+IF(AND(LEN($I55)&gt;5),IF(AND($J55&gt;Y$1,$J55&lt;=$AO$1),1,IF((COUNTIFS(INCAPACIDADES!$C$1:$C$51,$I55,INCAPACIDADES!V$1:V$51,Y$1))&gt;0,2,IF(VLOOKUP($C55,BD!$D$1:$F$501,3,0)&gt;Y$1,0,3))),"")</f>
        <v/>
      </c>
      <c r="CT55" s="23" t="str">
        <f>+IF(AND(LEN($I55)&gt;5),IF(AND($J55&gt;Z$1,$J55&lt;=$AO$1),1,IF((COUNTIFS(INCAPACIDADES!$C$1:$C$51,$I55,INCAPACIDADES!W$1:W$51,Z$1))&gt;0,2,IF(VLOOKUP($C55,BD!$D$1:$F$501,3,0)&gt;Z$1,0,3))),"")</f>
        <v/>
      </c>
      <c r="CU55" s="23" t="str">
        <f>+IF(AND(LEN($I55)&gt;5),IF(AND($J55&gt;AA$1,$J55&lt;=$AO$1),1,IF((COUNTIFS(INCAPACIDADES!$C$1:$C$51,$I55,INCAPACIDADES!X$1:X$51,AA$1))&gt;0,2,IF(VLOOKUP($C55,BD!$D$1:$F$501,3,0)&gt;AA$1,0,3))),"")</f>
        <v/>
      </c>
      <c r="CV55" s="23" t="str">
        <f>+IF(AND(LEN($I55)&gt;5),IF(AND($J55&gt;AB$1,$J55&lt;=$AO$1),1,IF((COUNTIFS(INCAPACIDADES!$C$1:$C$51,$I55,INCAPACIDADES!Y$1:Y$51,AB$1))&gt;0,2,IF(VLOOKUP($C55,BD!$D$1:$F$501,3,0)&gt;AB$1,0,3))),"")</f>
        <v/>
      </c>
      <c r="CW55" s="23" t="str">
        <f>+IF(AND(LEN($I55)&gt;5),IF(AND($J55&gt;AC$1,$J55&lt;=$AO$1),1,IF((COUNTIFS(INCAPACIDADES!$C$1:$C$51,$I55,INCAPACIDADES!Z$1:Z$51,AC$1))&gt;0,2,IF(VLOOKUP($C55,BD!$D$1:$F$501,3,0)&gt;AC$1,0,3))),"")</f>
        <v/>
      </c>
      <c r="CX55" s="23" t="str">
        <f>+IF(AND(LEN($I55)&gt;5),IF(AND($J55&gt;AD$1,$J55&lt;=$AO$1),1,IF((COUNTIFS(INCAPACIDADES!$C$1:$C$51,$I55,INCAPACIDADES!AA$1:AA$51,AD$1))&gt;0,2,IF(VLOOKUP($C55,BD!$D$1:$F$501,3,0)&gt;AD$1,0,3))),"")</f>
        <v/>
      </c>
      <c r="CY55" s="23" t="str">
        <f>+IF(AND(LEN($I55)&gt;5),IF(AND($J55&gt;AE$1,$J55&lt;=$AO$1),1,IF((COUNTIFS(INCAPACIDADES!$C$1:$C$51,$I55,INCAPACIDADES!AB$1:AB$51,AE$1))&gt;0,2,IF(VLOOKUP($C55,BD!$D$1:$F$501,3,0)&gt;AE$1,0,3))),"")</f>
        <v/>
      </c>
      <c r="CZ55" s="23" t="str">
        <f>+IF(AND(LEN($I55)&gt;5),IF(AND($J55&gt;AF$1,$J55&lt;=$AO$1),1,IF((COUNTIFS(INCAPACIDADES!$C$1:$C$51,$I55,INCAPACIDADES!AC$1:AC$51,AF$1))&gt;0,2,IF(VLOOKUP($C55,BD!$D$1:$F$501,3,0)&gt;AF$1,0,3))),"")</f>
        <v/>
      </c>
      <c r="DA55" s="23" t="str">
        <f>+IF(AND(LEN($I55)&gt;5),IF(AND($J55&gt;AG$1,$J55&lt;=$AO$1),1,IF((COUNTIFS(INCAPACIDADES!$C$1:$C$51,$I55,INCAPACIDADES!AD$1:AD$51,AG$1))&gt;0,2,IF(VLOOKUP($C55,BD!$D$1:$F$501,3,0)&gt;AG$1,0,3))),"")</f>
        <v/>
      </c>
      <c r="DB55" s="23" t="str">
        <f>+IF(AND(LEN($I55)&gt;5),IF(AND($J55&gt;AH$1,$J55&lt;=$AO$1),1,IF((COUNTIFS(INCAPACIDADES!$C$1:$C$51,$I55,INCAPACIDADES!AE$1:AE$51,AH$1))&gt;0,2,IF(VLOOKUP($C55,BD!$D$1:$F$501,3,0)&gt;AH$1,0,3))),"")</f>
        <v/>
      </c>
      <c r="DC55" s="23" t="str">
        <f>+IF(AND(LEN($I55)&gt;5),IF(AND($J55&gt;AI$1,$J55&lt;=$AO$1),1,IF((COUNTIFS(INCAPACIDADES!$C$1:$C$51,$I55,INCAPACIDADES!AF$1:AF$51,AI$1))&gt;0,2,IF(VLOOKUP($C55,BD!$D$1:$F$501,3,0)&gt;AI$1,0,3))),"")</f>
        <v/>
      </c>
      <c r="DD55" s="23" t="str">
        <f>+IF(AND(LEN($I55)&gt;5),IF(AND($J55&gt;AJ$1,$J55&lt;=$AO$1),1,IF((COUNTIFS(INCAPACIDADES!$C$1:$C$51,$I55,INCAPACIDADES!AG$1:AG$51,AJ$1))&gt;0,2,IF(VLOOKUP($C55,BD!$D$1:$F$501,3,0)&gt;AJ$1,0,3))),"")</f>
        <v/>
      </c>
      <c r="DE55" s="23" t="str">
        <f>+IF(AND(LEN($I55)&gt;5),IF(AND($J55&gt;AK$1,$J55&lt;=$AO$1),1,IF((COUNTIFS(INCAPACIDADES!$C$1:$C$51,$I55,INCAPACIDADES!AH$1:AH$51,AK$1))&gt;0,2,IF(VLOOKUP($C55,BD!$D$1:$F$501,3,0)&gt;AK$1,0,3))),"")</f>
        <v/>
      </c>
      <c r="DF55" s="23" t="str">
        <f>+IF(AND(LEN($I55)&gt;5),IF(AND($J55&gt;AL$1,$J55&lt;=$AO$1),1,IF((COUNTIFS(INCAPACIDADES!$C$1:$C$51,$I55,INCAPACIDADES!AI$1:AI$51,AL$1))&gt;0,2,IF(VLOOKUP($C55,BD!$D$1:$F$501,3,0)&gt;AL$1,0,3))),"")</f>
        <v/>
      </c>
      <c r="DG55" s="23" t="str">
        <f>+IF(AND(LEN($I55)&gt;5),IF(AND($J55&gt;AM$1,$J55&lt;=$AO$1),1,IF((COUNTIFS(INCAPACIDADES!$C$1:$C$51,$I55,INCAPACIDADES!AJ$1:AJ$51,AM$1))&gt;0,2,IF(VLOOKUP($C55,BD!$D$1:$F$501,3,0)&gt;AM$1,0,3))),"")</f>
        <v/>
      </c>
      <c r="DH55" s="23" t="str">
        <f>+IF(AND(LEN($I55)&gt;5),IF(AND($J55&gt;AN$1,$J55&lt;=$AO$1),1,IF((COUNTIFS(INCAPACIDADES!$C$1:$C$51,$I55,INCAPACIDADES!AK$1:AK$51,AN$1))&gt;0,2,IF(VLOOKUP($C55,BD!$D$1:$F$501,3,0)&gt;AN$1,0,3))),"")</f>
        <v/>
      </c>
      <c r="DI55" s="23" t="str">
        <f>+IF(AND(LEN($I55)&gt;5),IF(AND($J55&gt;AO$1,$J55&lt;=$AO$1),1,IF((COUNTIFS(INCAPACIDADES!$C$1:$C$51,$I55,INCAPACIDADES!AL$1:AL$51,AO$1))&gt;0,2,IF(VLOOKUP($C55,BD!$D$1:$F$501,3,0)&gt;AO$1,0,3))),"")</f>
        <v/>
      </c>
      <c r="DJ55" s="23" t="str">
        <f>+IF(LEN($I55)&gt;5,IF(ISERROR(VLOOKUP(N55,'CODIGO PAGO'!$B$2:$B$20,1,0)),1,IF(OR(AND(CH55=1,N55&lt;&gt;"N"),AND(CH55=3,N55&lt;&gt;"B"),AND(CH55=2,LEFT(TRIM(N55),1)&lt;&gt;"I")),1,IF(OR(AND(CH55=0,N55="N"),AND(CH55=0,N55="B"),AND(CH55=0,LEFT(TRIM(N55),1)="I")),1,0))),"")</f>
        <v/>
      </c>
      <c r="DK55" s="23" t="str">
        <f t="shared" si="34"/>
        <v/>
      </c>
      <c r="DL55" s="23" t="str">
        <f>+IF(LEN($I55)&gt;5,IF(ISERROR(VLOOKUP(P55,'CODIGO PAGO'!$B$2:$B$20,1,0)),1,IF(OR(AND(CJ55=1,P55&lt;&gt;"N"),AND(CJ55=3,P55&lt;&gt;"B"),AND(CJ55=2,LEFT(TRIM(P55),1)&lt;&gt;"I")),1,IF(OR(AND(CJ55=0,P55="N"),AND(CJ55=0,P55="B"),AND(CJ55=0,LEFT(TRIM(P55),1)="I")),1,0))),"")</f>
        <v/>
      </c>
      <c r="DM55" s="23" t="str">
        <f t="shared" si="35"/>
        <v/>
      </c>
      <c r="DN55" s="23" t="str">
        <f>+IF(LEN($I55)&gt;5,IF(ISERROR(VLOOKUP(R55,'CODIGO PAGO'!$B$2:$B$20,1,0)),1,IF(OR(AND(CL55=1,R55&lt;&gt;"N"),AND(CL55=3,R55&lt;&gt;"B"),AND(CL55=2,LEFT(TRIM(R55),1)&lt;&gt;"I")),1,IF(OR(AND(CL55=0,R55="N"),AND(CL55=0,R55="B"),AND(CL55=0,LEFT(TRIM(R55),1)="I")),1,0))),"")</f>
        <v/>
      </c>
      <c r="DO55" s="23" t="str">
        <f t="shared" si="36"/>
        <v/>
      </c>
      <c r="DP55" s="23" t="str">
        <f>+IF(LEN($I55)&gt;5,IF(ISERROR(VLOOKUP(T55,'CODIGO PAGO'!$B$2:$B$20,1,0)),1,IF(OR(AND(CN55=1,T55&lt;&gt;"N"),AND(CN55=3,T55&lt;&gt;"B"),AND(CN55=2,LEFT(TRIM(T55),1)&lt;&gt;"I")),1,IF(OR(AND(CN55=0,T55="N"),AND(CN55=0,T55="B"),AND(CN55=0,LEFT(TRIM(T55),1)="I")),1,0))),"")</f>
        <v/>
      </c>
      <c r="DQ55" s="23" t="str">
        <f t="shared" si="37"/>
        <v/>
      </c>
      <c r="DR55" s="23" t="str">
        <f>+IF(LEN($I55)&gt;5,IF(ISERROR(VLOOKUP(V55,'CODIGO PAGO'!$B$2:$B$20,1,0)),1,IF(OR(AND(CP55=1,V55&lt;&gt;"N"),AND(CP55=3,V55&lt;&gt;"B"),AND(CP55=2,LEFT(TRIM(V55),1)&lt;&gt;"I")),1,IF(OR(AND(CP55=0,V55="N"),AND(CP55=0,V55="B"),AND(CP55=0,LEFT(TRIM(V55),1)="I")),1,0))),"")</f>
        <v/>
      </c>
      <c r="DS55" s="23" t="str">
        <f t="shared" si="38"/>
        <v/>
      </c>
      <c r="DT55" s="23" t="str">
        <f>+IF(LEN($I55)&gt;5,IF(ISERROR(VLOOKUP(X55,'CODIGO PAGO'!$B$2:$B$20,1,0)),1,IF(OR(AND(CR55=1,X55&lt;&gt;"N"),AND(CR55=3,X55&lt;&gt;"B"),AND(CR55=2,LEFT(TRIM(X55),1)&lt;&gt;"I")),1,IF(OR(AND(CR55=0,X55="N"),AND(CR55=0,X55="B"),AND(CR55=0,LEFT(TRIM(X55),1)="I")),1,0))),"")</f>
        <v/>
      </c>
      <c r="DU55" s="23" t="str">
        <f t="shared" si="39"/>
        <v/>
      </c>
      <c r="DV55" s="23" t="str">
        <f>+IF(LEN($I55)&gt;5,IF(ISERROR(VLOOKUP(Z55,'CODIGO PAGO'!$B$2:$B$20,1,0)),1,IF(OR(AND(CT55=1,Z55&lt;&gt;"N"),AND(CT55=3,Z55&lt;&gt;"B"),AND(CT55=2,LEFT(TRIM(Z55),1)&lt;&gt;"I")),1,IF(OR(AND(CT55=0,Z55="N"),AND(CT55=0,Z55="B"),AND(CT55=0,LEFT(TRIM(Z55),1)="I")),1,0))),"")</f>
        <v/>
      </c>
      <c r="DW55" s="23" t="str">
        <f t="shared" si="40"/>
        <v/>
      </c>
      <c r="DX55" s="23" t="str">
        <f>+IF(LEN($I55)&gt;5,IF(ISERROR(VLOOKUP(AB55,'CODIGO PAGO'!$B$2:$B$20,1,0)),1,IF(OR(AND(CV55=1,AB55&lt;&gt;"N"),AND(CV55=3,AB55&lt;&gt;"B"),AND(CV55=2,LEFT(TRIM(AB55),1)&lt;&gt;"I")),1,IF(OR(AND(CV55=0,AB55="N"),AND(CV55=0,AB55="B"),AND(CV55=0,LEFT(TRIM(AB55),1)="I")),1,0))),"")</f>
        <v/>
      </c>
      <c r="DY55" s="23" t="str">
        <f t="shared" si="41"/>
        <v/>
      </c>
      <c r="DZ55" s="23" t="str">
        <f>+IF(LEN($I55)&gt;5,IF(ISERROR(VLOOKUP(AD55,'CODIGO PAGO'!$B$2:$B$20,1,0)),1,IF(OR(AND(CX55=1,AD55&lt;&gt;"N"),AND(CX55=3,AD55&lt;&gt;"B"),AND(CX55=2,LEFT(TRIM(AD55),1)&lt;&gt;"I")),1,IF(OR(AND(CX55=0,AD55="N"),AND(CX55=0,AD55="B"),AND(CX55=0,LEFT(TRIM(AD55),1)="I")),1,0))),"")</f>
        <v/>
      </c>
      <c r="EA55" s="23" t="str">
        <f t="shared" si="42"/>
        <v/>
      </c>
      <c r="EB55" s="23" t="str">
        <f>+IF(LEN($I55)&gt;5,IF(ISERROR(VLOOKUP(AF55,'CODIGO PAGO'!$B$2:$B$20,1,0)),1,IF(OR(AND(CZ55=1,AF55&lt;&gt;"N"),AND(CZ55=3,AF55&lt;&gt;"B"),AND(CZ55=2,LEFT(TRIM(AF55),1)&lt;&gt;"I")),1,IF(OR(AND(CZ55=0,AF55="N"),AND(CZ55=0,AF55="B"),AND(CZ55=0,LEFT(TRIM(AF55),1)="I")),1,0))),"")</f>
        <v/>
      </c>
      <c r="EC55" s="23" t="str">
        <f t="shared" si="43"/>
        <v/>
      </c>
      <c r="ED55" s="23" t="str">
        <f>+IF(LEN($I55)&gt;5,IF(ISERROR(VLOOKUP(AH55,'CODIGO PAGO'!$B$2:$B$20,1,0)),1,IF(OR(AND(DB55=1,AH55&lt;&gt;"N"),AND(DB55=3,AH55&lt;&gt;"B"),AND(DB55=2,LEFT(TRIM(AH55),1)&lt;&gt;"I")),1,IF(OR(AND(DB55=0,AH55="N"),AND(DB55=0,AH55="B"),AND(DB55=0,LEFT(TRIM(AH55),1)="I")),1,0))),"")</f>
        <v/>
      </c>
      <c r="EE55" s="23" t="str">
        <f t="shared" si="44"/>
        <v/>
      </c>
      <c r="EF55" s="23" t="str">
        <f>+IF(LEN($I55)&gt;5,IF(ISERROR(VLOOKUP(AJ55,'CODIGO PAGO'!$B$2:$B$20,1,0)),1,IF(OR(AND(DD55=1,AJ55&lt;&gt;"N"),AND(DD55=3,AJ55&lt;&gt;"B"),AND(DD55=2,LEFT(TRIM(AJ55),1)&lt;&gt;"I")),1,IF(OR(AND(DD55=0,AJ55="N"),AND(DD55=0,AJ55="B"),AND(DD55=0,LEFT(TRIM(AJ55),1)="I")),1,0))),"")</f>
        <v/>
      </c>
      <c r="EG55" s="23" t="str">
        <f t="shared" si="45"/>
        <v/>
      </c>
      <c r="EH55" s="23" t="str">
        <f>+IF(LEN($I55)&gt;5,IF(ISERROR(VLOOKUP(AL55,'CODIGO PAGO'!$B$2:$B$20,1,0)),1,IF(OR(AND(DF55=1,AL55&lt;&gt;"N"),AND(DF55=3,AL55&lt;&gt;"B"),AND(DF55=2,LEFT(TRIM(AL55),1)&lt;&gt;"I")),1,IF(OR(AND(DF55=0,AL55="N"),AND(DF55=0,AL55="B"),AND(DF55=0,LEFT(TRIM(AL55),1)="I")),1,0))),"")</f>
        <v/>
      </c>
      <c r="EI55" s="23" t="str">
        <f t="shared" si="46"/>
        <v/>
      </c>
      <c r="EJ55" s="23" t="str">
        <f>+IF(LEN($I55)&gt;5,IF(ISERROR(VLOOKUP(AN55,'CODIGO PAGO'!$B$2:$B$20,1,0)),1,IF(OR(AND(DH55=1,AN55&lt;&gt;"N"),AND(DH55=3,AN55&lt;&gt;"B"),AND(DH55=2,LEFT(TRIM(AN55),1)&lt;&gt;"I")),1,IF(OR(AND(DH55=0,AN55="N"),AND(DH55=0,AN55="B"),AND(DH55=0,LEFT(TRIM(AN55),1)="I")),1,0))),"")</f>
        <v/>
      </c>
      <c r="EK55" s="23" t="str">
        <f t="shared" si="47"/>
        <v/>
      </c>
      <c r="EL55" s="24" t="str">
        <f t="shared" si="48"/>
        <v/>
      </c>
    </row>
    <row r="56" spans="1:142" s="25" customFormat="1">
      <c r="A56" s="15" t="str">
        <f t="shared" si="14"/>
        <v/>
      </c>
      <c r="B56" s="1" t="str">
        <f>+IF(LEN(I56)&gt;5,'CODIGO PAGO'!$B$28,"")</f>
        <v/>
      </c>
      <c r="C56" s="1" t="str">
        <f>+IF(LEN($I56)&gt;5,BD!D56,"")</f>
        <v/>
      </c>
      <c r="D56" s="168" t="str">
        <f>+IF(LEN($I56)&gt;5,BD!A56,"")</f>
        <v/>
      </c>
      <c r="E56" s="1" t="str">
        <f>+IF(LEN($I56)&gt;5,BD!B56,"")</f>
        <v/>
      </c>
      <c r="F56" s="1" t="str">
        <f>+IF(LEN($I56)&gt;5,BD!C56,"")</f>
        <v/>
      </c>
      <c r="G56" s="141"/>
      <c r="H56" s="141"/>
      <c r="I56" s="1" t="str">
        <f>+IF(LEN(BD!G56)&gt;5,BD!G56,"")</f>
        <v/>
      </c>
      <c r="J56" s="167" t="str">
        <f>+IF(LEN($I56)&gt;5,BD!E56,"")</f>
        <v/>
      </c>
      <c r="K56" s="6" t="str">
        <f t="shared" si="15"/>
        <v/>
      </c>
      <c r="L56" s="87" t="str">
        <f>+IF(LEN($I56)&gt;5,BD!H56,"")</f>
        <v/>
      </c>
      <c r="M56" s="40" t="str">
        <f t="shared" si="16"/>
        <v/>
      </c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4" t="str">
        <f t="shared" si="17"/>
        <v/>
      </c>
      <c r="AQ56" s="5" t="str">
        <f t="shared" si="18"/>
        <v/>
      </c>
      <c r="AR56" s="91" t="str">
        <f t="shared" si="19"/>
        <v/>
      </c>
      <c r="AS56" s="5" t="str">
        <f t="shared" si="20"/>
        <v/>
      </c>
      <c r="AT56" s="91" t="str">
        <f t="shared" si="21"/>
        <v/>
      </c>
      <c r="AU56" s="4" t="str">
        <f t="shared" si="22"/>
        <v/>
      </c>
      <c r="AV56" s="4" t="str">
        <f t="shared" si="23"/>
        <v/>
      </c>
      <c r="AW56" s="4" t="str">
        <f t="shared" si="24"/>
        <v/>
      </c>
      <c r="AX56" s="4" t="str">
        <f t="shared" si="25"/>
        <v/>
      </c>
      <c r="AY56" s="88" t="str">
        <f t="shared" si="26"/>
        <v/>
      </c>
      <c r="AZ56" s="17" t="str">
        <f t="shared" si="27"/>
        <v/>
      </c>
      <c r="BA56" s="18" t="str">
        <f t="shared" si="28"/>
        <v/>
      </c>
      <c r="BB56" s="19" t="str">
        <f>+IF(LEN(I56)&gt;5,IF(INT(RIGHT(B56,1))=9,0.5*L56*AY56,INT(MID(B56,5,LEN(B56)-4))*L56)+IFERROR(VLOOKUP(I56,AJUSTES!$A$1:$I$50,9,0),0),"")</f>
        <v/>
      </c>
      <c r="BC56" s="12"/>
      <c r="BD56" s="19" t="str">
        <f t="shared" si="29"/>
        <v/>
      </c>
      <c r="BE56" s="18" t="str">
        <f t="shared" si="30"/>
        <v/>
      </c>
      <c r="BF56" s="139" t="str">
        <f t="shared" si="31"/>
        <v/>
      </c>
      <c r="BG56" s="114"/>
      <c r="BH56" s="18" t="str">
        <f t="shared" si="32"/>
        <v/>
      </c>
      <c r="BI56" s="13"/>
      <c r="BJ56" s="12"/>
      <c r="BK56" s="12"/>
      <c r="BL56" s="145"/>
      <c r="BM56" s="12"/>
      <c r="BN56" s="12"/>
      <c r="BO56" s="12"/>
      <c r="BP56" s="12"/>
      <c r="BQ56" s="12"/>
      <c r="BR56" s="12"/>
      <c r="BS56" s="146"/>
      <c r="BT56" s="14"/>
      <c r="BU56" s="12"/>
      <c r="BV56" s="12"/>
      <c r="BW56" s="12"/>
      <c r="BX56" s="12"/>
      <c r="BY56" s="12"/>
      <c r="BZ56" s="144"/>
      <c r="CA56" s="107" t="str">
        <f>+IF(LEN($I56)&gt;5,IF(BD!F56="N/A","",BD!F56),"")</f>
        <v/>
      </c>
      <c r="CB56" s="21"/>
      <c r="CC56" s="147"/>
      <c r="CD56" s="148"/>
      <c r="CE56" s="8" t="str">
        <f>+IF(LEN(I56)&gt;5,BD!M56,"")</f>
        <v/>
      </c>
      <c r="CF56" s="16" t="str">
        <f>+IF(LEN(I56)&gt;5,BD!N56,"")</f>
        <v/>
      </c>
      <c r="CG56" s="3" t="str">
        <f t="shared" si="33"/>
        <v/>
      </c>
      <c r="CH56" s="23" t="str">
        <f>+IF(AND(LEN($I56)&gt;5),IF(AND($J56&gt;N$1,$J56&lt;=$AO$1),1,IF((COUNTIFS(INCAPACIDADES!$C$1:$C$51,$I56,INCAPACIDADES!K$1:K$51,N$1))&gt;0,2,IF(VLOOKUP($C56,BD!$D$1:$F$501,3,0)&gt;N$1,0,3))),"")</f>
        <v/>
      </c>
      <c r="CI56" s="23" t="str">
        <f>+IF(AND(LEN($I56)&gt;5),IF(AND($J56&gt;O$1,$J56&lt;=$AO$1),1,IF((COUNTIFS(INCAPACIDADES!$C$1:$C$51,$I56,INCAPACIDADES!L$1:L$51,O$1))&gt;0,2,IF(VLOOKUP($C56,BD!$D$1:$F$501,3,0)&gt;O$1,0,3))),"")</f>
        <v/>
      </c>
      <c r="CJ56" s="23" t="str">
        <f>+IF(AND(LEN($I56)&gt;5),IF(AND($J56&gt;P$1,$J56&lt;=$AO$1),1,IF((COUNTIFS(INCAPACIDADES!$C$1:$C$51,$I56,INCAPACIDADES!M$1:M$51,P$1))&gt;0,2,IF(VLOOKUP($C56,BD!$D$1:$F$501,3,0)&gt;P$1,0,3))),"")</f>
        <v/>
      </c>
      <c r="CK56" s="23" t="str">
        <f>+IF(AND(LEN($I56)&gt;5),IF(AND($J56&gt;Q$1,$J56&lt;=$AO$1),1,IF((COUNTIFS(INCAPACIDADES!$C$1:$C$51,$I56,INCAPACIDADES!N$1:N$51,Q$1))&gt;0,2,IF(VLOOKUP($C56,BD!$D$1:$F$501,3,0)&gt;Q$1,0,3))),"")</f>
        <v/>
      </c>
      <c r="CL56" s="23" t="str">
        <f>+IF(AND(LEN($I56)&gt;5),IF(AND($J56&gt;R$1,$J56&lt;=$AO$1),1,IF((COUNTIFS(INCAPACIDADES!$C$1:$C$51,$I56,INCAPACIDADES!O$1:O$51,R$1))&gt;0,2,IF(VLOOKUP($C56,BD!$D$1:$F$501,3,0)&gt;R$1,0,3))),"")</f>
        <v/>
      </c>
      <c r="CM56" s="23" t="str">
        <f>+IF(AND(LEN($I56)&gt;5),IF(AND($J56&gt;S$1,$J56&lt;=$AO$1),1,IF((COUNTIFS(INCAPACIDADES!$C$1:$C$51,$I56,INCAPACIDADES!P$1:P$51,S$1))&gt;0,2,IF(VLOOKUP($C56,BD!$D$1:$F$501,3,0)&gt;S$1,0,3))),"")</f>
        <v/>
      </c>
      <c r="CN56" s="23" t="str">
        <f>+IF(AND(LEN($I56)&gt;5),IF(AND($J56&gt;T$1,$J56&lt;=$AO$1),1,IF((COUNTIFS(INCAPACIDADES!$C$1:$C$51,$I56,INCAPACIDADES!Q$1:Q$51,T$1))&gt;0,2,IF(VLOOKUP($C56,BD!$D$1:$F$501,3,0)&gt;T$1,0,3))),"")</f>
        <v/>
      </c>
      <c r="CO56" s="23" t="str">
        <f>+IF(AND(LEN($I56)&gt;5),IF(AND($J56&gt;U$1,$J56&lt;=$AO$1),1,IF((COUNTIFS(INCAPACIDADES!$C$1:$C$51,$I56,INCAPACIDADES!R$1:R$51,U$1))&gt;0,2,IF(VLOOKUP($C56,BD!$D$1:$F$501,3,0)&gt;U$1,0,3))),"")</f>
        <v/>
      </c>
      <c r="CP56" s="23" t="str">
        <f>+IF(AND(LEN($I56)&gt;5),IF(AND($J56&gt;V$1,$J56&lt;=$AO$1),1,IF((COUNTIFS(INCAPACIDADES!$C$1:$C$51,$I56,INCAPACIDADES!S$1:S$51,V$1))&gt;0,2,IF(VLOOKUP($C56,BD!$D$1:$F$501,3,0)&gt;V$1,0,3))),"")</f>
        <v/>
      </c>
      <c r="CQ56" s="23" t="str">
        <f>+IF(AND(LEN($I56)&gt;5),IF(AND($J56&gt;W$1,$J56&lt;=$AO$1),1,IF((COUNTIFS(INCAPACIDADES!$C$1:$C$51,$I56,INCAPACIDADES!T$1:T$51,W$1))&gt;0,2,IF(VLOOKUP($C56,BD!$D$1:$F$501,3,0)&gt;W$1,0,3))),"")</f>
        <v/>
      </c>
      <c r="CR56" s="23" t="str">
        <f>+IF(AND(LEN($I56)&gt;5),IF(AND($J56&gt;X$1,$J56&lt;=$AO$1),1,IF((COUNTIFS(INCAPACIDADES!$C$1:$C$51,$I56,INCAPACIDADES!U$1:U$51,X$1))&gt;0,2,IF(VLOOKUP($C56,BD!$D$1:$F$501,3,0)&gt;X$1,0,3))),"")</f>
        <v/>
      </c>
      <c r="CS56" s="23" t="str">
        <f>+IF(AND(LEN($I56)&gt;5),IF(AND($J56&gt;Y$1,$J56&lt;=$AO$1),1,IF((COUNTIFS(INCAPACIDADES!$C$1:$C$51,$I56,INCAPACIDADES!V$1:V$51,Y$1))&gt;0,2,IF(VLOOKUP($C56,BD!$D$1:$F$501,3,0)&gt;Y$1,0,3))),"")</f>
        <v/>
      </c>
      <c r="CT56" s="23" t="str">
        <f>+IF(AND(LEN($I56)&gt;5),IF(AND($J56&gt;Z$1,$J56&lt;=$AO$1),1,IF((COUNTIFS(INCAPACIDADES!$C$1:$C$51,$I56,INCAPACIDADES!W$1:W$51,Z$1))&gt;0,2,IF(VLOOKUP($C56,BD!$D$1:$F$501,3,0)&gt;Z$1,0,3))),"")</f>
        <v/>
      </c>
      <c r="CU56" s="23" t="str">
        <f>+IF(AND(LEN($I56)&gt;5),IF(AND($J56&gt;AA$1,$J56&lt;=$AO$1),1,IF((COUNTIFS(INCAPACIDADES!$C$1:$C$51,$I56,INCAPACIDADES!X$1:X$51,AA$1))&gt;0,2,IF(VLOOKUP($C56,BD!$D$1:$F$501,3,0)&gt;AA$1,0,3))),"")</f>
        <v/>
      </c>
      <c r="CV56" s="23" t="str">
        <f>+IF(AND(LEN($I56)&gt;5),IF(AND($J56&gt;AB$1,$J56&lt;=$AO$1),1,IF((COUNTIFS(INCAPACIDADES!$C$1:$C$51,$I56,INCAPACIDADES!Y$1:Y$51,AB$1))&gt;0,2,IF(VLOOKUP($C56,BD!$D$1:$F$501,3,0)&gt;AB$1,0,3))),"")</f>
        <v/>
      </c>
      <c r="CW56" s="23" t="str">
        <f>+IF(AND(LEN($I56)&gt;5),IF(AND($J56&gt;AC$1,$J56&lt;=$AO$1),1,IF((COUNTIFS(INCAPACIDADES!$C$1:$C$51,$I56,INCAPACIDADES!Z$1:Z$51,AC$1))&gt;0,2,IF(VLOOKUP($C56,BD!$D$1:$F$501,3,0)&gt;AC$1,0,3))),"")</f>
        <v/>
      </c>
      <c r="CX56" s="23" t="str">
        <f>+IF(AND(LEN($I56)&gt;5),IF(AND($J56&gt;AD$1,$J56&lt;=$AO$1),1,IF((COUNTIFS(INCAPACIDADES!$C$1:$C$51,$I56,INCAPACIDADES!AA$1:AA$51,AD$1))&gt;0,2,IF(VLOOKUP($C56,BD!$D$1:$F$501,3,0)&gt;AD$1,0,3))),"")</f>
        <v/>
      </c>
      <c r="CY56" s="23" t="str">
        <f>+IF(AND(LEN($I56)&gt;5),IF(AND($J56&gt;AE$1,$J56&lt;=$AO$1),1,IF((COUNTIFS(INCAPACIDADES!$C$1:$C$51,$I56,INCAPACIDADES!AB$1:AB$51,AE$1))&gt;0,2,IF(VLOOKUP($C56,BD!$D$1:$F$501,3,0)&gt;AE$1,0,3))),"")</f>
        <v/>
      </c>
      <c r="CZ56" s="23" t="str">
        <f>+IF(AND(LEN($I56)&gt;5),IF(AND($J56&gt;AF$1,$J56&lt;=$AO$1),1,IF((COUNTIFS(INCAPACIDADES!$C$1:$C$51,$I56,INCAPACIDADES!AC$1:AC$51,AF$1))&gt;0,2,IF(VLOOKUP($C56,BD!$D$1:$F$501,3,0)&gt;AF$1,0,3))),"")</f>
        <v/>
      </c>
      <c r="DA56" s="23" t="str">
        <f>+IF(AND(LEN($I56)&gt;5),IF(AND($J56&gt;AG$1,$J56&lt;=$AO$1),1,IF((COUNTIFS(INCAPACIDADES!$C$1:$C$51,$I56,INCAPACIDADES!AD$1:AD$51,AG$1))&gt;0,2,IF(VLOOKUP($C56,BD!$D$1:$F$501,3,0)&gt;AG$1,0,3))),"")</f>
        <v/>
      </c>
      <c r="DB56" s="23" t="str">
        <f>+IF(AND(LEN($I56)&gt;5),IF(AND($J56&gt;AH$1,$J56&lt;=$AO$1),1,IF((COUNTIFS(INCAPACIDADES!$C$1:$C$51,$I56,INCAPACIDADES!AE$1:AE$51,AH$1))&gt;0,2,IF(VLOOKUP($C56,BD!$D$1:$F$501,3,0)&gt;AH$1,0,3))),"")</f>
        <v/>
      </c>
      <c r="DC56" s="23" t="str">
        <f>+IF(AND(LEN($I56)&gt;5),IF(AND($J56&gt;AI$1,$J56&lt;=$AO$1),1,IF((COUNTIFS(INCAPACIDADES!$C$1:$C$51,$I56,INCAPACIDADES!AF$1:AF$51,AI$1))&gt;0,2,IF(VLOOKUP($C56,BD!$D$1:$F$501,3,0)&gt;AI$1,0,3))),"")</f>
        <v/>
      </c>
      <c r="DD56" s="23" t="str">
        <f>+IF(AND(LEN($I56)&gt;5),IF(AND($J56&gt;AJ$1,$J56&lt;=$AO$1),1,IF((COUNTIFS(INCAPACIDADES!$C$1:$C$51,$I56,INCAPACIDADES!AG$1:AG$51,AJ$1))&gt;0,2,IF(VLOOKUP($C56,BD!$D$1:$F$501,3,0)&gt;AJ$1,0,3))),"")</f>
        <v/>
      </c>
      <c r="DE56" s="23" t="str">
        <f>+IF(AND(LEN($I56)&gt;5),IF(AND($J56&gt;AK$1,$J56&lt;=$AO$1),1,IF((COUNTIFS(INCAPACIDADES!$C$1:$C$51,$I56,INCAPACIDADES!AH$1:AH$51,AK$1))&gt;0,2,IF(VLOOKUP($C56,BD!$D$1:$F$501,3,0)&gt;AK$1,0,3))),"")</f>
        <v/>
      </c>
      <c r="DF56" s="23" t="str">
        <f>+IF(AND(LEN($I56)&gt;5),IF(AND($J56&gt;AL$1,$J56&lt;=$AO$1),1,IF((COUNTIFS(INCAPACIDADES!$C$1:$C$51,$I56,INCAPACIDADES!AI$1:AI$51,AL$1))&gt;0,2,IF(VLOOKUP($C56,BD!$D$1:$F$501,3,0)&gt;AL$1,0,3))),"")</f>
        <v/>
      </c>
      <c r="DG56" s="23" t="str">
        <f>+IF(AND(LEN($I56)&gt;5),IF(AND($J56&gt;AM$1,$J56&lt;=$AO$1),1,IF((COUNTIFS(INCAPACIDADES!$C$1:$C$51,$I56,INCAPACIDADES!AJ$1:AJ$51,AM$1))&gt;0,2,IF(VLOOKUP($C56,BD!$D$1:$F$501,3,0)&gt;AM$1,0,3))),"")</f>
        <v/>
      </c>
      <c r="DH56" s="23" t="str">
        <f>+IF(AND(LEN($I56)&gt;5),IF(AND($J56&gt;AN$1,$J56&lt;=$AO$1),1,IF((COUNTIFS(INCAPACIDADES!$C$1:$C$51,$I56,INCAPACIDADES!AK$1:AK$51,AN$1))&gt;0,2,IF(VLOOKUP($C56,BD!$D$1:$F$501,3,0)&gt;AN$1,0,3))),"")</f>
        <v/>
      </c>
      <c r="DI56" s="23" t="str">
        <f>+IF(AND(LEN($I56)&gt;5),IF(AND($J56&gt;AO$1,$J56&lt;=$AO$1),1,IF((COUNTIFS(INCAPACIDADES!$C$1:$C$51,$I56,INCAPACIDADES!AL$1:AL$51,AO$1))&gt;0,2,IF(VLOOKUP($C56,BD!$D$1:$F$501,3,0)&gt;AO$1,0,3))),"")</f>
        <v/>
      </c>
      <c r="DJ56" s="23" t="str">
        <f>+IF(LEN($I56)&gt;5,IF(ISERROR(VLOOKUP(N56,'CODIGO PAGO'!$B$2:$B$20,1,0)),1,IF(OR(AND(CH56=1,N56&lt;&gt;"N"),AND(CH56=3,N56&lt;&gt;"B"),AND(CH56=2,LEFT(TRIM(N56),1)&lt;&gt;"I")),1,IF(OR(AND(CH56=0,N56="N"),AND(CH56=0,N56="B"),AND(CH56=0,LEFT(TRIM(N56),1)="I")),1,0))),"")</f>
        <v/>
      </c>
      <c r="DK56" s="23" t="str">
        <f t="shared" si="34"/>
        <v/>
      </c>
      <c r="DL56" s="23" t="str">
        <f>+IF(LEN($I56)&gt;5,IF(ISERROR(VLOOKUP(P56,'CODIGO PAGO'!$B$2:$B$20,1,0)),1,IF(OR(AND(CJ56=1,P56&lt;&gt;"N"),AND(CJ56=3,P56&lt;&gt;"B"),AND(CJ56=2,LEFT(TRIM(P56),1)&lt;&gt;"I")),1,IF(OR(AND(CJ56=0,P56="N"),AND(CJ56=0,P56="B"),AND(CJ56=0,LEFT(TRIM(P56),1)="I")),1,0))),"")</f>
        <v/>
      </c>
      <c r="DM56" s="23" t="str">
        <f t="shared" si="35"/>
        <v/>
      </c>
      <c r="DN56" s="23" t="str">
        <f>+IF(LEN($I56)&gt;5,IF(ISERROR(VLOOKUP(R56,'CODIGO PAGO'!$B$2:$B$20,1,0)),1,IF(OR(AND(CL56=1,R56&lt;&gt;"N"),AND(CL56=3,R56&lt;&gt;"B"),AND(CL56=2,LEFT(TRIM(R56),1)&lt;&gt;"I")),1,IF(OR(AND(CL56=0,R56="N"),AND(CL56=0,R56="B"),AND(CL56=0,LEFT(TRIM(R56),1)="I")),1,0))),"")</f>
        <v/>
      </c>
      <c r="DO56" s="23" t="str">
        <f t="shared" si="36"/>
        <v/>
      </c>
      <c r="DP56" s="23" t="str">
        <f>+IF(LEN($I56)&gt;5,IF(ISERROR(VLOOKUP(T56,'CODIGO PAGO'!$B$2:$B$20,1,0)),1,IF(OR(AND(CN56=1,T56&lt;&gt;"N"),AND(CN56=3,T56&lt;&gt;"B"),AND(CN56=2,LEFT(TRIM(T56),1)&lt;&gt;"I")),1,IF(OR(AND(CN56=0,T56="N"),AND(CN56=0,T56="B"),AND(CN56=0,LEFT(TRIM(T56),1)="I")),1,0))),"")</f>
        <v/>
      </c>
      <c r="DQ56" s="23" t="str">
        <f t="shared" si="37"/>
        <v/>
      </c>
      <c r="DR56" s="23" t="str">
        <f>+IF(LEN($I56)&gt;5,IF(ISERROR(VLOOKUP(V56,'CODIGO PAGO'!$B$2:$B$20,1,0)),1,IF(OR(AND(CP56=1,V56&lt;&gt;"N"),AND(CP56=3,V56&lt;&gt;"B"),AND(CP56=2,LEFT(TRIM(V56),1)&lt;&gt;"I")),1,IF(OR(AND(CP56=0,V56="N"),AND(CP56=0,V56="B"),AND(CP56=0,LEFT(TRIM(V56),1)="I")),1,0))),"")</f>
        <v/>
      </c>
      <c r="DS56" s="23" t="str">
        <f t="shared" si="38"/>
        <v/>
      </c>
      <c r="DT56" s="23" t="str">
        <f>+IF(LEN($I56)&gt;5,IF(ISERROR(VLOOKUP(X56,'CODIGO PAGO'!$B$2:$B$20,1,0)),1,IF(OR(AND(CR56=1,X56&lt;&gt;"N"),AND(CR56=3,X56&lt;&gt;"B"),AND(CR56=2,LEFT(TRIM(X56),1)&lt;&gt;"I")),1,IF(OR(AND(CR56=0,X56="N"),AND(CR56=0,X56="B"),AND(CR56=0,LEFT(TRIM(X56),1)="I")),1,0))),"")</f>
        <v/>
      </c>
      <c r="DU56" s="23" t="str">
        <f t="shared" si="39"/>
        <v/>
      </c>
      <c r="DV56" s="23" t="str">
        <f>+IF(LEN($I56)&gt;5,IF(ISERROR(VLOOKUP(Z56,'CODIGO PAGO'!$B$2:$B$20,1,0)),1,IF(OR(AND(CT56=1,Z56&lt;&gt;"N"),AND(CT56=3,Z56&lt;&gt;"B"),AND(CT56=2,LEFT(TRIM(Z56),1)&lt;&gt;"I")),1,IF(OR(AND(CT56=0,Z56="N"),AND(CT56=0,Z56="B"),AND(CT56=0,LEFT(TRIM(Z56),1)="I")),1,0))),"")</f>
        <v/>
      </c>
      <c r="DW56" s="23" t="str">
        <f t="shared" si="40"/>
        <v/>
      </c>
      <c r="DX56" s="23" t="str">
        <f>+IF(LEN($I56)&gt;5,IF(ISERROR(VLOOKUP(AB56,'CODIGO PAGO'!$B$2:$B$20,1,0)),1,IF(OR(AND(CV56=1,AB56&lt;&gt;"N"),AND(CV56=3,AB56&lt;&gt;"B"),AND(CV56=2,LEFT(TRIM(AB56),1)&lt;&gt;"I")),1,IF(OR(AND(CV56=0,AB56="N"),AND(CV56=0,AB56="B"),AND(CV56=0,LEFT(TRIM(AB56),1)="I")),1,0))),"")</f>
        <v/>
      </c>
      <c r="DY56" s="23" t="str">
        <f t="shared" si="41"/>
        <v/>
      </c>
      <c r="DZ56" s="23" t="str">
        <f>+IF(LEN($I56)&gt;5,IF(ISERROR(VLOOKUP(AD56,'CODIGO PAGO'!$B$2:$B$20,1,0)),1,IF(OR(AND(CX56=1,AD56&lt;&gt;"N"),AND(CX56=3,AD56&lt;&gt;"B"),AND(CX56=2,LEFT(TRIM(AD56),1)&lt;&gt;"I")),1,IF(OR(AND(CX56=0,AD56="N"),AND(CX56=0,AD56="B"),AND(CX56=0,LEFT(TRIM(AD56),1)="I")),1,0))),"")</f>
        <v/>
      </c>
      <c r="EA56" s="23" t="str">
        <f t="shared" si="42"/>
        <v/>
      </c>
      <c r="EB56" s="23" t="str">
        <f>+IF(LEN($I56)&gt;5,IF(ISERROR(VLOOKUP(AF56,'CODIGO PAGO'!$B$2:$B$20,1,0)),1,IF(OR(AND(CZ56=1,AF56&lt;&gt;"N"),AND(CZ56=3,AF56&lt;&gt;"B"),AND(CZ56=2,LEFT(TRIM(AF56),1)&lt;&gt;"I")),1,IF(OR(AND(CZ56=0,AF56="N"),AND(CZ56=0,AF56="B"),AND(CZ56=0,LEFT(TRIM(AF56),1)="I")),1,0))),"")</f>
        <v/>
      </c>
      <c r="EC56" s="23" t="str">
        <f t="shared" si="43"/>
        <v/>
      </c>
      <c r="ED56" s="23" t="str">
        <f>+IF(LEN($I56)&gt;5,IF(ISERROR(VLOOKUP(AH56,'CODIGO PAGO'!$B$2:$B$20,1,0)),1,IF(OR(AND(DB56=1,AH56&lt;&gt;"N"),AND(DB56=3,AH56&lt;&gt;"B"),AND(DB56=2,LEFT(TRIM(AH56),1)&lt;&gt;"I")),1,IF(OR(AND(DB56=0,AH56="N"),AND(DB56=0,AH56="B"),AND(DB56=0,LEFT(TRIM(AH56),1)="I")),1,0))),"")</f>
        <v/>
      </c>
      <c r="EE56" s="23" t="str">
        <f t="shared" si="44"/>
        <v/>
      </c>
      <c r="EF56" s="23" t="str">
        <f>+IF(LEN($I56)&gt;5,IF(ISERROR(VLOOKUP(AJ56,'CODIGO PAGO'!$B$2:$B$20,1,0)),1,IF(OR(AND(DD56=1,AJ56&lt;&gt;"N"),AND(DD56=3,AJ56&lt;&gt;"B"),AND(DD56=2,LEFT(TRIM(AJ56),1)&lt;&gt;"I")),1,IF(OR(AND(DD56=0,AJ56="N"),AND(DD56=0,AJ56="B"),AND(DD56=0,LEFT(TRIM(AJ56),1)="I")),1,0))),"")</f>
        <v/>
      </c>
      <c r="EG56" s="23" t="str">
        <f t="shared" si="45"/>
        <v/>
      </c>
      <c r="EH56" s="23" t="str">
        <f>+IF(LEN($I56)&gt;5,IF(ISERROR(VLOOKUP(AL56,'CODIGO PAGO'!$B$2:$B$20,1,0)),1,IF(OR(AND(DF56=1,AL56&lt;&gt;"N"),AND(DF56=3,AL56&lt;&gt;"B"),AND(DF56=2,LEFT(TRIM(AL56),1)&lt;&gt;"I")),1,IF(OR(AND(DF56=0,AL56="N"),AND(DF56=0,AL56="B"),AND(DF56=0,LEFT(TRIM(AL56),1)="I")),1,0))),"")</f>
        <v/>
      </c>
      <c r="EI56" s="23" t="str">
        <f t="shared" si="46"/>
        <v/>
      </c>
      <c r="EJ56" s="23" t="str">
        <f>+IF(LEN($I56)&gt;5,IF(ISERROR(VLOOKUP(AN56,'CODIGO PAGO'!$B$2:$B$20,1,0)),1,IF(OR(AND(DH56=1,AN56&lt;&gt;"N"),AND(DH56=3,AN56&lt;&gt;"B"),AND(DH56=2,LEFT(TRIM(AN56),1)&lt;&gt;"I")),1,IF(OR(AND(DH56=0,AN56="N"),AND(DH56=0,AN56="B"),AND(DH56=0,LEFT(TRIM(AN56),1)="I")),1,0))),"")</f>
        <v/>
      </c>
      <c r="EK56" s="23" t="str">
        <f t="shared" si="47"/>
        <v/>
      </c>
      <c r="EL56" s="24" t="str">
        <f t="shared" si="48"/>
        <v/>
      </c>
    </row>
    <row r="57" spans="1:142" s="25" customFormat="1">
      <c r="A57" s="15" t="str">
        <f t="shared" si="14"/>
        <v/>
      </c>
      <c r="B57" s="1" t="str">
        <f>+IF(LEN(I57)&gt;5,'CODIGO PAGO'!$B$28,"")</f>
        <v/>
      </c>
      <c r="C57" s="1" t="str">
        <f>+IF(LEN($I57)&gt;5,BD!D57,"")</f>
        <v/>
      </c>
      <c r="D57" s="168" t="str">
        <f>+IF(LEN($I57)&gt;5,BD!A57,"")</f>
        <v/>
      </c>
      <c r="E57" s="1" t="str">
        <f>+IF(LEN($I57)&gt;5,BD!B57,"")</f>
        <v/>
      </c>
      <c r="F57" s="1" t="str">
        <f>+IF(LEN($I57)&gt;5,BD!C57,"")</f>
        <v/>
      </c>
      <c r="G57" s="141"/>
      <c r="H57" s="141"/>
      <c r="I57" s="1" t="str">
        <f>+IF(LEN(BD!G57)&gt;5,BD!G57,"")</f>
        <v/>
      </c>
      <c r="J57" s="167" t="str">
        <f>+IF(LEN($I57)&gt;5,BD!E57,"")</f>
        <v/>
      </c>
      <c r="K57" s="6" t="str">
        <f t="shared" si="15"/>
        <v/>
      </c>
      <c r="L57" s="87" t="str">
        <f>+IF(LEN($I57)&gt;5,BD!H57,"")</f>
        <v/>
      </c>
      <c r="M57" s="40" t="str">
        <f t="shared" si="16"/>
        <v/>
      </c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4" t="str">
        <f t="shared" si="17"/>
        <v/>
      </c>
      <c r="AQ57" s="5" t="str">
        <f t="shared" si="18"/>
        <v/>
      </c>
      <c r="AR57" s="91" t="str">
        <f t="shared" si="19"/>
        <v/>
      </c>
      <c r="AS57" s="5" t="str">
        <f t="shared" si="20"/>
        <v/>
      </c>
      <c r="AT57" s="91" t="str">
        <f t="shared" si="21"/>
        <v/>
      </c>
      <c r="AU57" s="4" t="str">
        <f t="shared" si="22"/>
        <v/>
      </c>
      <c r="AV57" s="4" t="str">
        <f t="shared" si="23"/>
        <v/>
      </c>
      <c r="AW57" s="4" t="str">
        <f t="shared" si="24"/>
        <v/>
      </c>
      <c r="AX57" s="4" t="str">
        <f t="shared" si="25"/>
        <v/>
      </c>
      <c r="AY57" s="88" t="str">
        <f t="shared" si="26"/>
        <v/>
      </c>
      <c r="AZ57" s="17" t="str">
        <f t="shared" si="27"/>
        <v/>
      </c>
      <c r="BA57" s="18" t="str">
        <f t="shared" si="28"/>
        <v/>
      </c>
      <c r="BB57" s="19" t="str">
        <f>+IF(LEN(I57)&gt;5,IF(INT(RIGHT(B57,1))=9,0.5*L57*AY57,INT(MID(B57,5,LEN(B57)-4))*L57)+IFERROR(VLOOKUP(I57,AJUSTES!$A$1:$I$50,9,0),0),"")</f>
        <v/>
      </c>
      <c r="BC57" s="12"/>
      <c r="BD57" s="19" t="str">
        <f t="shared" si="29"/>
        <v/>
      </c>
      <c r="BE57" s="18" t="str">
        <f t="shared" si="30"/>
        <v/>
      </c>
      <c r="BF57" s="139" t="str">
        <f t="shared" si="31"/>
        <v/>
      </c>
      <c r="BG57" s="114"/>
      <c r="BH57" s="18" t="str">
        <f t="shared" si="32"/>
        <v/>
      </c>
      <c r="BI57" s="13"/>
      <c r="BJ57" s="12"/>
      <c r="BK57" s="12"/>
      <c r="BL57" s="145"/>
      <c r="BM57" s="12"/>
      <c r="BN57" s="12"/>
      <c r="BO57" s="12"/>
      <c r="BP57" s="12"/>
      <c r="BQ57" s="12"/>
      <c r="BR57" s="12"/>
      <c r="BS57" s="146"/>
      <c r="BT57" s="14"/>
      <c r="BU57" s="12"/>
      <c r="BV57" s="12"/>
      <c r="BW57" s="12"/>
      <c r="BX57" s="12"/>
      <c r="BY57" s="12"/>
      <c r="BZ57" s="144"/>
      <c r="CA57" s="107" t="str">
        <f>+IF(LEN($I57)&gt;5,IF(BD!F57="N/A","",BD!F57),"")</f>
        <v/>
      </c>
      <c r="CB57" s="21"/>
      <c r="CC57" s="147"/>
      <c r="CD57" s="148"/>
      <c r="CE57" s="8" t="str">
        <f>+IF(LEN(I57)&gt;5,BD!M57,"")</f>
        <v/>
      </c>
      <c r="CF57" s="16" t="str">
        <f>+IF(LEN(I57)&gt;5,BD!N57,"")</f>
        <v/>
      </c>
      <c r="CG57" s="3" t="str">
        <f t="shared" si="33"/>
        <v/>
      </c>
      <c r="CH57" s="23" t="str">
        <f>+IF(AND(LEN($I57)&gt;5),IF(AND($J57&gt;N$1,$J57&lt;=$AO$1),1,IF((COUNTIFS(INCAPACIDADES!$C$1:$C$51,$I57,INCAPACIDADES!K$1:K$51,N$1))&gt;0,2,IF(VLOOKUP($C57,BD!$D$1:$F$501,3,0)&gt;N$1,0,3))),"")</f>
        <v/>
      </c>
      <c r="CI57" s="23" t="str">
        <f>+IF(AND(LEN($I57)&gt;5),IF(AND($J57&gt;O$1,$J57&lt;=$AO$1),1,IF((COUNTIFS(INCAPACIDADES!$C$1:$C$51,$I57,INCAPACIDADES!L$1:L$51,O$1))&gt;0,2,IF(VLOOKUP($C57,BD!$D$1:$F$501,3,0)&gt;O$1,0,3))),"")</f>
        <v/>
      </c>
      <c r="CJ57" s="23" t="str">
        <f>+IF(AND(LEN($I57)&gt;5),IF(AND($J57&gt;P$1,$J57&lt;=$AO$1),1,IF((COUNTIFS(INCAPACIDADES!$C$1:$C$51,$I57,INCAPACIDADES!M$1:M$51,P$1))&gt;0,2,IF(VLOOKUP($C57,BD!$D$1:$F$501,3,0)&gt;P$1,0,3))),"")</f>
        <v/>
      </c>
      <c r="CK57" s="23" t="str">
        <f>+IF(AND(LEN($I57)&gt;5),IF(AND($J57&gt;Q$1,$J57&lt;=$AO$1),1,IF((COUNTIFS(INCAPACIDADES!$C$1:$C$51,$I57,INCAPACIDADES!N$1:N$51,Q$1))&gt;0,2,IF(VLOOKUP($C57,BD!$D$1:$F$501,3,0)&gt;Q$1,0,3))),"")</f>
        <v/>
      </c>
      <c r="CL57" s="23" t="str">
        <f>+IF(AND(LEN($I57)&gt;5),IF(AND($J57&gt;R$1,$J57&lt;=$AO$1),1,IF((COUNTIFS(INCAPACIDADES!$C$1:$C$51,$I57,INCAPACIDADES!O$1:O$51,R$1))&gt;0,2,IF(VLOOKUP($C57,BD!$D$1:$F$501,3,0)&gt;R$1,0,3))),"")</f>
        <v/>
      </c>
      <c r="CM57" s="23" t="str">
        <f>+IF(AND(LEN($I57)&gt;5),IF(AND($J57&gt;S$1,$J57&lt;=$AO$1),1,IF((COUNTIFS(INCAPACIDADES!$C$1:$C$51,$I57,INCAPACIDADES!P$1:P$51,S$1))&gt;0,2,IF(VLOOKUP($C57,BD!$D$1:$F$501,3,0)&gt;S$1,0,3))),"")</f>
        <v/>
      </c>
      <c r="CN57" s="23" t="str">
        <f>+IF(AND(LEN($I57)&gt;5),IF(AND($J57&gt;T$1,$J57&lt;=$AO$1),1,IF((COUNTIFS(INCAPACIDADES!$C$1:$C$51,$I57,INCAPACIDADES!Q$1:Q$51,T$1))&gt;0,2,IF(VLOOKUP($C57,BD!$D$1:$F$501,3,0)&gt;T$1,0,3))),"")</f>
        <v/>
      </c>
      <c r="CO57" s="23" t="str">
        <f>+IF(AND(LEN($I57)&gt;5),IF(AND($J57&gt;U$1,$J57&lt;=$AO$1),1,IF((COUNTIFS(INCAPACIDADES!$C$1:$C$51,$I57,INCAPACIDADES!R$1:R$51,U$1))&gt;0,2,IF(VLOOKUP($C57,BD!$D$1:$F$501,3,0)&gt;U$1,0,3))),"")</f>
        <v/>
      </c>
      <c r="CP57" s="23" t="str">
        <f>+IF(AND(LEN($I57)&gt;5),IF(AND($J57&gt;V$1,$J57&lt;=$AO$1),1,IF((COUNTIFS(INCAPACIDADES!$C$1:$C$51,$I57,INCAPACIDADES!S$1:S$51,V$1))&gt;0,2,IF(VLOOKUP($C57,BD!$D$1:$F$501,3,0)&gt;V$1,0,3))),"")</f>
        <v/>
      </c>
      <c r="CQ57" s="23" t="str">
        <f>+IF(AND(LEN($I57)&gt;5),IF(AND($J57&gt;W$1,$J57&lt;=$AO$1),1,IF((COUNTIFS(INCAPACIDADES!$C$1:$C$51,$I57,INCAPACIDADES!T$1:T$51,W$1))&gt;0,2,IF(VLOOKUP($C57,BD!$D$1:$F$501,3,0)&gt;W$1,0,3))),"")</f>
        <v/>
      </c>
      <c r="CR57" s="23" t="str">
        <f>+IF(AND(LEN($I57)&gt;5),IF(AND($J57&gt;X$1,$J57&lt;=$AO$1),1,IF((COUNTIFS(INCAPACIDADES!$C$1:$C$51,$I57,INCAPACIDADES!U$1:U$51,X$1))&gt;0,2,IF(VLOOKUP($C57,BD!$D$1:$F$501,3,0)&gt;X$1,0,3))),"")</f>
        <v/>
      </c>
      <c r="CS57" s="23" t="str">
        <f>+IF(AND(LEN($I57)&gt;5),IF(AND($J57&gt;Y$1,$J57&lt;=$AO$1),1,IF((COUNTIFS(INCAPACIDADES!$C$1:$C$51,$I57,INCAPACIDADES!V$1:V$51,Y$1))&gt;0,2,IF(VLOOKUP($C57,BD!$D$1:$F$501,3,0)&gt;Y$1,0,3))),"")</f>
        <v/>
      </c>
      <c r="CT57" s="23" t="str">
        <f>+IF(AND(LEN($I57)&gt;5),IF(AND($J57&gt;Z$1,$J57&lt;=$AO$1),1,IF((COUNTIFS(INCAPACIDADES!$C$1:$C$51,$I57,INCAPACIDADES!W$1:W$51,Z$1))&gt;0,2,IF(VLOOKUP($C57,BD!$D$1:$F$501,3,0)&gt;Z$1,0,3))),"")</f>
        <v/>
      </c>
      <c r="CU57" s="23" t="str">
        <f>+IF(AND(LEN($I57)&gt;5),IF(AND($J57&gt;AA$1,$J57&lt;=$AO$1),1,IF((COUNTIFS(INCAPACIDADES!$C$1:$C$51,$I57,INCAPACIDADES!X$1:X$51,AA$1))&gt;0,2,IF(VLOOKUP($C57,BD!$D$1:$F$501,3,0)&gt;AA$1,0,3))),"")</f>
        <v/>
      </c>
      <c r="CV57" s="23" t="str">
        <f>+IF(AND(LEN($I57)&gt;5),IF(AND($J57&gt;AB$1,$J57&lt;=$AO$1),1,IF((COUNTIFS(INCAPACIDADES!$C$1:$C$51,$I57,INCAPACIDADES!Y$1:Y$51,AB$1))&gt;0,2,IF(VLOOKUP($C57,BD!$D$1:$F$501,3,0)&gt;AB$1,0,3))),"")</f>
        <v/>
      </c>
      <c r="CW57" s="23" t="str">
        <f>+IF(AND(LEN($I57)&gt;5),IF(AND($J57&gt;AC$1,$J57&lt;=$AO$1),1,IF((COUNTIFS(INCAPACIDADES!$C$1:$C$51,$I57,INCAPACIDADES!Z$1:Z$51,AC$1))&gt;0,2,IF(VLOOKUP($C57,BD!$D$1:$F$501,3,0)&gt;AC$1,0,3))),"")</f>
        <v/>
      </c>
      <c r="CX57" s="23" t="str">
        <f>+IF(AND(LEN($I57)&gt;5),IF(AND($J57&gt;AD$1,$J57&lt;=$AO$1),1,IF((COUNTIFS(INCAPACIDADES!$C$1:$C$51,$I57,INCAPACIDADES!AA$1:AA$51,AD$1))&gt;0,2,IF(VLOOKUP($C57,BD!$D$1:$F$501,3,0)&gt;AD$1,0,3))),"")</f>
        <v/>
      </c>
      <c r="CY57" s="23" t="str">
        <f>+IF(AND(LEN($I57)&gt;5),IF(AND($J57&gt;AE$1,$J57&lt;=$AO$1),1,IF((COUNTIFS(INCAPACIDADES!$C$1:$C$51,$I57,INCAPACIDADES!AB$1:AB$51,AE$1))&gt;0,2,IF(VLOOKUP($C57,BD!$D$1:$F$501,3,0)&gt;AE$1,0,3))),"")</f>
        <v/>
      </c>
      <c r="CZ57" s="23" t="str">
        <f>+IF(AND(LEN($I57)&gt;5),IF(AND($J57&gt;AF$1,$J57&lt;=$AO$1),1,IF((COUNTIFS(INCAPACIDADES!$C$1:$C$51,$I57,INCAPACIDADES!AC$1:AC$51,AF$1))&gt;0,2,IF(VLOOKUP($C57,BD!$D$1:$F$501,3,0)&gt;AF$1,0,3))),"")</f>
        <v/>
      </c>
      <c r="DA57" s="23" t="str">
        <f>+IF(AND(LEN($I57)&gt;5),IF(AND($J57&gt;AG$1,$J57&lt;=$AO$1),1,IF((COUNTIFS(INCAPACIDADES!$C$1:$C$51,$I57,INCAPACIDADES!AD$1:AD$51,AG$1))&gt;0,2,IF(VLOOKUP($C57,BD!$D$1:$F$501,3,0)&gt;AG$1,0,3))),"")</f>
        <v/>
      </c>
      <c r="DB57" s="23" t="str">
        <f>+IF(AND(LEN($I57)&gt;5),IF(AND($J57&gt;AH$1,$J57&lt;=$AO$1),1,IF((COUNTIFS(INCAPACIDADES!$C$1:$C$51,$I57,INCAPACIDADES!AE$1:AE$51,AH$1))&gt;0,2,IF(VLOOKUP($C57,BD!$D$1:$F$501,3,0)&gt;AH$1,0,3))),"")</f>
        <v/>
      </c>
      <c r="DC57" s="23" t="str">
        <f>+IF(AND(LEN($I57)&gt;5),IF(AND($J57&gt;AI$1,$J57&lt;=$AO$1),1,IF((COUNTIFS(INCAPACIDADES!$C$1:$C$51,$I57,INCAPACIDADES!AF$1:AF$51,AI$1))&gt;0,2,IF(VLOOKUP($C57,BD!$D$1:$F$501,3,0)&gt;AI$1,0,3))),"")</f>
        <v/>
      </c>
      <c r="DD57" s="23" t="str">
        <f>+IF(AND(LEN($I57)&gt;5),IF(AND($J57&gt;AJ$1,$J57&lt;=$AO$1),1,IF((COUNTIFS(INCAPACIDADES!$C$1:$C$51,$I57,INCAPACIDADES!AG$1:AG$51,AJ$1))&gt;0,2,IF(VLOOKUP($C57,BD!$D$1:$F$501,3,0)&gt;AJ$1,0,3))),"")</f>
        <v/>
      </c>
      <c r="DE57" s="23" t="str">
        <f>+IF(AND(LEN($I57)&gt;5),IF(AND($J57&gt;AK$1,$J57&lt;=$AO$1),1,IF((COUNTIFS(INCAPACIDADES!$C$1:$C$51,$I57,INCAPACIDADES!AH$1:AH$51,AK$1))&gt;0,2,IF(VLOOKUP($C57,BD!$D$1:$F$501,3,0)&gt;AK$1,0,3))),"")</f>
        <v/>
      </c>
      <c r="DF57" s="23" t="str">
        <f>+IF(AND(LEN($I57)&gt;5),IF(AND($J57&gt;AL$1,$J57&lt;=$AO$1),1,IF((COUNTIFS(INCAPACIDADES!$C$1:$C$51,$I57,INCAPACIDADES!AI$1:AI$51,AL$1))&gt;0,2,IF(VLOOKUP($C57,BD!$D$1:$F$501,3,0)&gt;AL$1,0,3))),"")</f>
        <v/>
      </c>
      <c r="DG57" s="23" t="str">
        <f>+IF(AND(LEN($I57)&gt;5),IF(AND($J57&gt;AM$1,$J57&lt;=$AO$1),1,IF((COUNTIFS(INCAPACIDADES!$C$1:$C$51,$I57,INCAPACIDADES!AJ$1:AJ$51,AM$1))&gt;0,2,IF(VLOOKUP($C57,BD!$D$1:$F$501,3,0)&gt;AM$1,0,3))),"")</f>
        <v/>
      </c>
      <c r="DH57" s="23" t="str">
        <f>+IF(AND(LEN($I57)&gt;5),IF(AND($J57&gt;AN$1,$J57&lt;=$AO$1),1,IF((COUNTIFS(INCAPACIDADES!$C$1:$C$51,$I57,INCAPACIDADES!AK$1:AK$51,AN$1))&gt;0,2,IF(VLOOKUP($C57,BD!$D$1:$F$501,3,0)&gt;AN$1,0,3))),"")</f>
        <v/>
      </c>
      <c r="DI57" s="23" t="str">
        <f>+IF(AND(LEN($I57)&gt;5),IF(AND($J57&gt;AO$1,$J57&lt;=$AO$1),1,IF((COUNTIFS(INCAPACIDADES!$C$1:$C$51,$I57,INCAPACIDADES!AL$1:AL$51,AO$1))&gt;0,2,IF(VLOOKUP($C57,BD!$D$1:$F$501,3,0)&gt;AO$1,0,3))),"")</f>
        <v/>
      </c>
      <c r="DJ57" s="23" t="str">
        <f>+IF(LEN($I57)&gt;5,IF(ISERROR(VLOOKUP(N57,'CODIGO PAGO'!$B$2:$B$20,1,0)),1,IF(OR(AND(CH57=1,N57&lt;&gt;"N"),AND(CH57=3,N57&lt;&gt;"B"),AND(CH57=2,LEFT(TRIM(N57),1)&lt;&gt;"I")),1,IF(OR(AND(CH57=0,N57="N"),AND(CH57=0,N57="B"),AND(CH57=0,LEFT(TRIM(N57),1)="I")),1,0))),"")</f>
        <v/>
      </c>
      <c r="DK57" s="23" t="str">
        <f t="shared" si="34"/>
        <v/>
      </c>
      <c r="DL57" s="23" t="str">
        <f>+IF(LEN($I57)&gt;5,IF(ISERROR(VLOOKUP(P57,'CODIGO PAGO'!$B$2:$B$20,1,0)),1,IF(OR(AND(CJ57=1,P57&lt;&gt;"N"),AND(CJ57=3,P57&lt;&gt;"B"),AND(CJ57=2,LEFT(TRIM(P57),1)&lt;&gt;"I")),1,IF(OR(AND(CJ57=0,P57="N"),AND(CJ57=0,P57="B"),AND(CJ57=0,LEFT(TRIM(P57),1)="I")),1,0))),"")</f>
        <v/>
      </c>
      <c r="DM57" s="23" t="str">
        <f t="shared" si="35"/>
        <v/>
      </c>
      <c r="DN57" s="23" t="str">
        <f>+IF(LEN($I57)&gt;5,IF(ISERROR(VLOOKUP(R57,'CODIGO PAGO'!$B$2:$B$20,1,0)),1,IF(OR(AND(CL57=1,R57&lt;&gt;"N"),AND(CL57=3,R57&lt;&gt;"B"),AND(CL57=2,LEFT(TRIM(R57),1)&lt;&gt;"I")),1,IF(OR(AND(CL57=0,R57="N"),AND(CL57=0,R57="B"),AND(CL57=0,LEFT(TRIM(R57),1)="I")),1,0))),"")</f>
        <v/>
      </c>
      <c r="DO57" s="23" t="str">
        <f t="shared" si="36"/>
        <v/>
      </c>
      <c r="DP57" s="23" t="str">
        <f>+IF(LEN($I57)&gt;5,IF(ISERROR(VLOOKUP(T57,'CODIGO PAGO'!$B$2:$B$20,1,0)),1,IF(OR(AND(CN57=1,T57&lt;&gt;"N"),AND(CN57=3,T57&lt;&gt;"B"),AND(CN57=2,LEFT(TRIM(T57),1)&lt;&gt;"I")),1,IF(OR(AND(CN57=0,T57="N"),AND(CN57=0,T57="B"),AND(CN57=0,LEFT(TRIM(T57),1)="I")),1,0))),"")</f>
        <v/>
      </c>
      <c r="DQ57" s="23" t="str">
        <f t="shared" si="37"/>
        <v/>
      </c>
      <c r="DR57" s="23" t="str">
        <f>+IF(LEN($I57)&gt;5,IF(ISERROR(VLOOKUP(V57,'CODIGO PAGO'!$B$2:$B$20,1,0)),1,IF(OR(AND(CP57=1,V57&lt;&gt;"N"),AND(CP57=3,V57&lt;&gt;"B"),AND(CP57=2,LEFT(TRIM(V57),1)&lt;&gt;"I")),1,IF(OR(AND(CP57=0,V57="N"),AND(CP57=0,V57="B"),AND(CP57=0,LEFT(TRIM(V57),1)="I")),1,0))),"")</f>
        <v/>
      </c>
      <c r="DS57" s="23" t="str">
        <f t="shared" si="38"/>
        <v/>
      </c>
      <c r="DT57" s="23" t="str">
        <f>+IF(LEN($I57)&gt;5,IF(ISERROR(VLOOKUP(X57,'CODIGO PAGO'!$B$2:$B$20,1,0)),1,IF(OR(AND(CR57=1,X57&lt;&gt;"N"),AND(CR57=3,X57&lt;&gt;"B"),AND(CR57=2,LEFT(TRIM(X57),1)&lt;&gt;"I")),1,IF(OR(AND(CR57=0,X57="N"),AND(CR57=0,X57="B"),AND(CR57=0,LEFT(TRIM(X57),1)="I")),1,0))),"")</f>
        <v/>
      </c>
      <c r="DU57" s="23" t="str">
        <f t="shared" si="39"/>
        <v/>
      </c>
      <c r="DV57" s="23" t="str">
        <f>+IF(LEN($I57)&gt;5,IF(ISERROR(VLOOKUP(Z57,'CODIGO PAGO'!$B$2:$B$20,1,0)),1,IF(OR(AND(CT57=1,Z57&lt;&gt;"N"),AND(CT57=3,Z57&lt;&gt;"B"),AND(CT57=2,LEFT(TRIM(Z57),1)&lt;&gt;"I")),1,IF(OR(AND(CT57=0,Z57="N"),AND(CT57=0,Z57="B"),AND(CT57=0,LEFT(TRIM(Z57),1)="I")),1,0))),"")</f>
        <v/>
      </c>
      <c r="DW57" s="23" t="str">
        <f t="shared" si="40"/>
        <v/>
      </c>
      <c r="DX57" s="23" t="str">
        <f>+IF(LEN($I57)&gt;5,IF(ISERROR(VLOOKUP(AB57,'CODIGO PAGO'!$B$2:$B$20,1,0)),1,IF(OR(AND(CV57=1,AB57&lt;&gt;"N"),AND(CV57=3,AB57&lt;&gt;"B"),AND(CV57=2,LEFT(TRIM(AB57),1)&lt;&gt;"I")),1,IF(OR(AND(CV57=0,AB57="N"),AND(CV57=0,AB57="B"),AND(CV57=0,LEFT(TRIM(AB57),1)="I")),1,0))),"")</f>
        <v/>
      </c>
      <c r="DY57" s="23" t="str">
        <f t="shared" si="41"/>
        <v/>
      </c>
      <c r="DZ57" s="23" t="str">
        <f>+IF(LEN($I57)&gt;5,IF(ISERROR(VLOOKUP(AD57,'CODIGO PAGO'!$B$2:$B$20,1,0)),1,IF(OR(AND(CX57=1,AD57&lt;&gt;"N"),AND(CX57=3,AD57&lt;&gt;"B"),AND(CX57=2,LEFT(TRIM(AD57),1)&lt;&gt;"I")),1,IF(OR(AND(CX57=0,AD57="N"),AND(CX57=0,AD57="B"),AND(CX57=0,LEFT(TRIM(AD57),1)="I")),1,0))),"")</f>
        <v/>
      </c>
      <c r="EA57" s="23" t="str">
        <f t="shared" si="42"/>
        <v/>
      </c>
      <c r="EB57" s="23" t="str">
        <f>+IF(LEN($I57)&gt;5,IF(ISERROR(VLOOKUP(AF57,'CODIGO PAGO'!$B$2:$B$20,1,0)),1,IF(OR(AND(CZ57=1,AF57&lt;&gt;"N"),AND(CZ57=3,AF57&lt;&gt;"B"),AND(CZ57=2,LEFT(TRIM(AF57),1)&lt;&gt;"I")),1,IF(OR(AND(CZ57=0,AF57="N"),AND(CZ57=0,AF57="B"),AND(CZ57=0,LEFT(TRIM(AF57),1)="I")),1,0))),"")</f>
        <v/>
      </c>
      <c r="EC57" s="23" t="str">
        <f t="shared" si="43"/>
        <v/>
      </c>
      <c r="ED57" s="23" t="str">
        <f>+IF(LEN($I57)&gt;5,IF(ISERROR(VLOOKUP(AH57,'CODIGO PAGO'!$B$2:$B$20,1,0)),1,IF(OR(AND(DB57=1,AH57&lt;&gt;"N"),AND(DB57=3,AH57&lt;&gt;"B"),AND(DB57=2,LEFT(TRIM(AH57),1)&lt;&gt;"I")),1,IF(OR(AND(DB57=0,AH57="N"),AND(DB57=0,AH57="B"),AND(DB57=0,LEFT(TRIM(AH57),1)="I")),1,0))),"")</f>
        <v/>
      </c>
      <c r="EE57" s="23" t="str">
        <f t="shared" si="44"/>
        <v/>
      </c>
      <c r="EF57" s="23" t="str">
        <f>+IF(LEN($I57)&gt;5,IF(ISERROR(VLOOKUP(AJ57,'CODIGO PAGO'!$B$2:$B$20,1,0)),1,IF(OR(AND(DD57=1,AJ57&lt;&gt;"N"),AND(DD57=3,AJ57&lt;&gt;"B"),AND(DD57=2,LEFT(TRIM(AJ57),1)&lt;&gt;"I")),1,IF(OR(AND(DD57=0,AJ57="N"),AND(DD57=0,AJ57="B"),AND(DD57=0,LEFT(TRIM(AJ57),1)="I")),1,0))),"")</f>
        <v/>
      </c>
      <c r="EG57" s="23" t="str">
        <f t="shared" si="45"/>
        <v/>
      </c>
      <c r="EH57" s="23" t="str">
        <f>+IF(LEN($I57)&gt;5,IF(ISERROR(VLOOKUP(AL57,'CODIGO PAGO'!$B$2:$B$20,1,0)),1,IF(OR(AND(DF57=1,AL57&lt;&gt;"N"),AND(DF57=3,AL57&lt;&gt;"B"),AND(DF57=2,LEFT(TRIM(AL57),1)&lt;&gt;"I")),1,IF(OR(AND(DF57=0,AL57="N"),AND(DF57=0,AL57="B"),AND(DF57=0,LEFT(TRIM(AL57),1)="I")),1,0))),"")</f>
        <v/>
      </c>
      <c r="EI57" s="23" t="str">
        <f t="shared" si="46"/>
        <v/>
      </c>
      <c r="EJ57" s="23" t="str">
        <f>+IF(LEN($I57)&gt;5,IF(ISERROR(VLOOKUP(AN57,'CODIGO PAGO'!$B$2:$B$20,1,0)),1,IF(OR(AND(DH57=1,AN57&lt;&gt;"N"),AND(DH57=3,AN57&lt;&gt;"B"),AND(DH57=2,LEFT(TRIM(AN57),1)&lt;&gt;"I")),1,IF(OR(AND(DH57=0,AN57="N"),AND(DH57=0,AN57="B"),AND(DH57=0,LEFT(TRIM(AN57),1)="I")),1,0))),"")</f>
        <v/>
      </c>
      <c r="EK57" s="23" t="str">
        <f t="shared" si="47"/>
        <v/>
      </c>
      <c r="EL57" s="24" t="str">
        <f t="shared" si="48"/>
        <v/>
      </c>
    </row>
    <row r="58" spans="1:142" s="25" customFormat="1">
      <c r="A58" s="15" t="str">
        <f t="shared" si="14"/>
        <v/>
      </c>
      <c r="B58" s="1" t="str">
        <f>+IF(LEN(I58)&gt;5,'CODIGO PAGO'!$B$28,"")</f>
        <v/>
      </c>
      <c r="C58" s="1" t="str">
        <f>+IF(LEN($I58)&gt;5,BD!D58,"")</f>
        <v/>
      </c>
      <c r="D58" s="168" t="str">
        <f>+IF(LEN($I58)&gt;5,BD!A58,"")</f>
        <v/>
      </c>
      <c r="E58" s="1" t="str">
        <f>+IF(LEN($I58)&gt;5,BD!B58,"")</f>
        <v/>
      </c>
      <c r="F58" s="1" t="str">
        <f>+IF(LEN($I58)&gt;5,BD!C58,"")</f>
        <v/>
      </c>
      <c r="G58" s="141"/>
      <c r="H58" s="141"/>
      <c r="I58" s="1" t="str">
        <f>+IF(LEN(BD!G58)&gt;5,BD!G58,"")</f>
        <v/>
      </c>
      <c r="J58" s="167" t="str">
        <f>+IF(LEN($I58)&gt;5,BD!E58,"")</f>
        <v/>
      </c>
      <c r="K58" s="6" t="str">
        <f t="shared" si="15"/>
        <v/>
      </c>
      <c r="L58" s="87" t="str">
        <f>+IF(LEN($I58)&gt;5,BD!H58,"")</f>
        <v/>
      </c>
      <c r="M58" s="40" t="str">
        <f t="shared" si="16"/>
        <v/>
      </c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4" t="str">
        <f t="shared" si="17"/>
        <v/>
      </c>
      <c r="AQ58" s="5" t="str">
        <f t="shared" si="18"/>
        <v/>
      </c>
      <c r="AR58" s="91" t="str">
        <f t="shared" si="19"/>
        <v/>
      </c>
      <c r="AS58" s="5" t="str">
        <f t="shared" si="20"/>
        <v/>
      </c>
      <c r="AT58" s="91" t="str">
        <f t="shared" si="21"/>
        <v/>
      </c>
      <c r="AU58" s="4" t="str">
        <f t="shared" si="22"/>
        <v/>
      </c>
      <c r="AV58" s="4" t="str">
        <f t="shared" si="23"/>
        <v/>
      </c>
      <c r="AW58" s="4" t="str">
        <f t="shared" si="24"/>
        <v/>
      </c>
      <c r="AX58" s="4" t="str">
        <f t="shared" si="25"/>
        <v/>
      </c>
      <c r="AY58" s="88" t="str">
        <f t="shared" si="26"/>
        <v/>
      </c>
      <c r="AZ58" s="17" t="str">
        <f t="shared" si="27"/>
        <v/>
      </c>
      <c r="BA58" s="18" t="str">
        <f t="shared" si="28"/>
        <v/>
      </c>
      <c r="BB58" s="19" t="str">
        <f>+IF(LEN(I58)&gt;5,IF(INT(RIGHT(B58,1))=9,0.5*L58*AY58,INT(MID(B58,5,LEN(B58)-4))*L58)+IFERROR(VLOOKUP(I58,AJUSTES!$A$1:$I$50,9,0),0),"")</f>
        <v/>
      </c>
      <c r="BC58" s="12"/>
      <c r="BD58" s="19" t="str">
        <f t="shared" si="29"/>
        <v/>
      </c>
      <c r="BE58" s="18" t="str">
        <f t="shared" si="30"/>
        <v/>
      </c>
      <c r="BF58" s="139" t="str">
        <f t="shared" si="31"/>
        <v/>
      </c>
      <c r="BG58" s="114"/>
      <c r="BH58" s="18" t="str">
        <f t="shared" si="32"/>
        <v/>
      </c>
      <c r="BI58" s="13"/>
      <c r="BJ58" s="12"/>
      <c r="BK58" s="12"/>
      <c r="BL58" s="145"/>
      <c r="BM58" s="12"/>
      <c r="BN58" s="12"/>
      <c r="BO58" s="12"/>
      <c r="BP58" s="12"/>
      <c r="BQ58" s="12"/>
      <c r="BR58" s="12"/>
      <c r="BS58" s="146"/>
      <c r="BT58" s="14"/>
      <c r="BU58" s="12"/>
      <c r="BV58" s="12"/>
      <c r="BW58" s="12"/>
      <c r="BX58" s="12"/>
      <c r="BY58" s="12"/>
      <c r="BZ58" s="144"/>
      <c r="CA58" s="107" t="str">
        <f>+IF(LEN($I58)&gt;5,IF(BD!F58="N/A","",BD!F58),"")</f>
        <v/>
      </c>
      <c r="CB58" s="21"/>
      <c r="CC58" s="147"/>
      <c r="CD58" s="148"/>
      <c r="CE58" s="8" t="str">
        <f>+IF(LEN(I58)&gt;5,BD!M58,"")</f>
        <v/>
      </c>
      <c r="CF58" s="16" t="str">
        <f>+IF(LEN(I58)&gt;5,BD!N58,"")</f>
        <v/>
      </c>
      <c r="CG58" s="3" t="str">
        <f t="shared" si="33"/>
        <v/>
      </c>
      <c r="CH58" s="23" t="str">
        <f>+IF(AND(LEN($I58)&gt;5),IF(AND($J58&gt;N$1,$J58&lt;=$AO$1),1,IF((COUNTIFS(INCAPACIDADES!$C$1:$C$51,$I58,INCAPACIDADES!K$1:K$51,N$1))&gt;0,2,IF(VLOOKUP($C58,BD!$D$1:$F$501,3,0)&gt;N$1,0,3))),"")</f>
        <v/>
      </c>
      <c r="CI58" s="23" t="str">
        <f>+IF(AND(LEN($I58)&gt;5),IF(AND($J58&gt;O$1,$J58&lt;=$AO$1),1,IF((COUNTIFS(INCAPACIDADES!$C$1:$C$51,$I58,INCAPACIDADES!L$1:L$51,O$1))&gt;0,2,IF(VLOOKUP($C58,BD!$D$1:$F$501,3,0)&gt;O$1,0,3))),"")</f>
        <v/>
      </c>
      <c r="CJ58" s="23" t="str">
        <f>+IF(AND(LEN($I58)&gt;5),IF(AND($J58&gt;P$1,$J58&lt;=$AO$1),1,IF((COUNTIFS(INCAPACIDADES!$C$1:$C$51,$I58,INCAPACIDADES!M$1:M$51,P$1))&gt;0,2,IF(VLOOKUP($C58,BD!$D$1:$F$501,3,0)&gt;P$1,0,3))),"")</f>
        <v/>
      </c>
      <c r="CK58" s="23" t="str">
        <f>+IF(AND(LEN($I58)&gt;5),IF(AND($J58&gt;Q$1,$J58&lt;=$AO$1),1,IF((COUNTIFS(INCAPACIDADES!$C$1:$C$51,$I58,INCAPACIDADES!N$1:N$51,Q$1))&gt;0,2,IF(VLOOKUP($C58,BD!$D$1:$F$501,3,0)&gt;Q$1,0,3))),"")</f>
        <v/>
      </c>
      <c r="CL58" s="23" t="str">
        <f>+IF(AND(LEN($I58)&gt;5),IF(AND($J58&gt;R$1,$J58&lt;=$AO$1),1,IF((COUNTIFS(INCAPACIDADES!$C$1:$C$51,$I58,INCAPACIDADES!O$1:O$51,R$1))&gt;0,2,IF(VLOOKUP($C58,BD!$D$1:$F$501,3,0)&gt;R$1,0,3))),"")</f>
        <v/>
      </c>
      <c r="CM58" s="23" t="str">
        <f>+IF(AND(LEN($I58)&gt;5),IF(AND($J58&gt;S$1,$J58&lt;=$AO$1),1,IF((COUNTIFS(INCAPACIDADES!$C$1:$C$51,$I58,INCAPACIDADES!P$1:P$51,S$1))&gt;0,2,IF(VLOOKUP($C58,BD!$D$1:$F$501,3,0)&gt;S$1,0,3))),"")</f>
        <v/>
      </c>
      <c r="CN58" s="23" t="str">
        <f>+IF(AND(LEN($I58)&gt;5),IF(AND($J58&gt;T$1,$J58&lt;=$AO$1),1,IF((COUNTIFS(INCAPACIDADES!$C$1:$C$51,$I58,INCAPACIDADES!Q$1:Q$51,T$1))&gt;0,2,IF(VLOOKUP($C58,BD!$D$1:$F$501,3,0)&gt;T$1,0,3))),"")</f>
        <v/>
      </c>
      <c r="CO58" s="23" t="str">
        <f>+IF(AND(LEN($I58)&gt;5),IF(AND($J58&gt;U$1,$J58&lt;=$AO$1),1,IF((COUNTIFS(INCAPACIDADES!$C$1:$C$51,$I58,INCAPACIDADES!R$1:R$51,U$1))&gt;0,2,IF(VLOOKUP($C58,BD!$D$1:$F$501,3,0)&gt;U$1,0,3))),"")</f>
        <v/>
      </c>
      <c r="CP58" s="23" t="str">
        <f>+IF(AND(LEN($I58)&gt;5),IF(AND($J58&gt;V$1,$J58&lt;=$AO$1),1,IF((COUNTIFS(INCAPACIDADES!$C$1:$C$51,$I58,INCAPACIDADES!S$1:S$51,V$1))&gt;0,2,IF(VLOOKUP($C58,BD!$D$1:$F$501,3,0)&gt;V$1,0,3))),"")</f>
        <v/>
      </c>
      <c r="CQ58" s="23" t="str">
        <f>+IF(AND(LEN($I58)&gt;5),IF(AND($J58&gt;W$1,$J58&lt;=$AO$1),1,IF((COUNTIFS(INCAPACIDADES!$C$1:$C$51,$I58,INCAPACIDADES!T$1:T$51,W$1))&gt;0,2,IF(VLOOKUP($C58,BD!$D$1:$F$501,3,0)&gt;W$1,0,3))),"")</f>
        <v/>
      </c>
      <c r="CR58" s="23" t="str">
        <f>+IF(AND(LEN($I58)&gt;5),IF(AND($J58&gt;X$1,$J58&lt;=$AO$1),1,IF((COUNTIFS(INCAPACIDADES!$C$1:$C$51,$I58,INCAPACIDADES!U$1:U$51,X$1))&gt;0,2,IF(VLOOKUP($C58,BD!$D$1:$F$501,3,0)&gt;X$1,0,3))),"")</f>
        <v/>
      </c>
      <c r="CS58" s="23" t="str">
        <f>+IF(AND(LEN($I58)&gt;5),IF(AND($J58&gt;Y$1,$J58&lt;=$AO$1),1,IF((COUNTIFS(INCAPACIDADES!$C$1:$C$51,$I58,INCAPACIDADES!V$1:V$51,Y$1))&gt;0,2,IF(VLOOKUP($C58,BD!$D$1:$F$501,3,0)&gt;Y$1,0,3))),"")</f>
        <v/>
      </c>
      <c r="CT58" s="23" t="str">
        <f>+IF(AND(LEN($I58)&gt;5),IF(AND($J58&gt;Z$1,$J58&lt;=$AO$1),1,IF((COUNTIFS(INCAPACIDADES!$C$1:$C$51,$I58,INCAPACIDADES!W$1:W$51,Z$1))&gt;0,2,IF(VLOOKUP($C58,BD!$D$1:$F$501,3,0)&gt;Z$1,0,3))),"")</f>
        <v/>
      </c>
      <c r="CU58" s="23" t="str">
        <f>+IF(AND(LEN($I58)&gt;5),IF(AND($J58&gt;AA$1,$J58&lt;=$AO$1),1,IF((COUNTIFS(INCAPACIDADES!$C$1:$C$51,$I58,INCAPACIDADES!X$1:X$51,AA$1))&gt;0,2,IF(VLOOKUP($C58,BD!$D$1:$F$501,3,0)&gt;AA$1,0,3))),"")</f>
        <v/>
      </c>
      <c r="CV58" s="23" t="str">
        <f>+IF(AND(LEN($I58)&gt;5),IF(AND($J58&gt;AB$1,$J58&lt;=$AO$1),1,IF((COUNTIFS(INCAPACIDADES!$C$1:$C$51,$I58,INCAPACIDADES!Y$1:Y$51,AB$1))&gt;0,2,IF(VLOOKUP($C58,BD!$D$1:$F$501,3,0)&gt;AB$1,0,3))),"")</f>
        <v/>
      </c>
      <c r="CW58" s="23" t="str">
        <f>+IF(AND(LEN($I58)&gt;5),IF(AND($J58&gt;AC$1,$J58&lt;=$AO$1),1,IF((COUNTIFS(INCAPACIDADES!$C$1:$C$51,$I58,INCAPACIDADES!Z$1:Z$51,AC$1))&gt;0,2,IF(VLOOKUP($C58,BD!$D$1:$F$501,3,0)&gt;AC$1,0,3))),"")</f>
        <v/>
      </c>
      <c r="CX58" s="23" t="str">
        <f>+IF(AND(LEN($I58)&gt;5),IF(AND($J58&gt;AD$1,$J58&lt;=$AO$1),1,IF((COUNTIFS(INCAPACIDADES!$C$1:$C$51,$I58,INCAPACIDADES!AA$1:AA$51,AD$1))&gt;0,2,IF(VLOOKUP($C58,BD!$D$1:$F$501,3,0)&gt;AD$1,0,3))),"")</f>
        <v/>
      </c>
      <c r="CY58" s="23" t="str">
        <f>+IF(AND(LEN($I58)&gt;5),IF(AND($J58&gt;AE$1,$J58&lt;=$AO$1),1,IF((COUNTIFS(INCAPACIDADES!$C$1:$C$51,$I58,INCAPACIDADES!AB$1:AB$51,AE$1))&gt;0,2,IF(VLOOKUP($C58,BD!$D$1:$F$501,3,0)&gt;AE$1,0,3))),"")</f>
        <v/>
      </c>
      <c r="CZ58" s="23" t="str">
        <f>+IF(AND(LEN($I58)&gt;5),IF(AND($J58&gt;AF$1,$J58&lt;=$AO$1),1,IF((COUNTIFS(INCAPACIDADES!$C$1:$C$51,$I58,INCAPACIDADES!AC$1:AC$51,AF$1))&gt;0,2,IF(VLOOKUP($C58,BD!$D$1:$F$501,3,0)&gt;AF$1,0,3))),"")</f>
        <v/>
      </c>
      <c r="DA58" s="23" t="str">
        <f>+IF(AND(LEN($I58)&gt;5),IF(AND($J58&gt;AG$1,$J58&lt;=$AO$1),1,IF((COUNTIFS(INCAPACIDADES!$C$1:$C$51,$I58,INCAPACIDADES!AD$1:AD$51,AG$1))&gt;0,2,IF(VLOOKUP($C58,BD!$D$1:$F$501,3,0)&gt;AG$1,0,3))),"")</f>
        <v/>
      </c>
      <c r="DB58" s="23" t="str">
        <f>+IF(AND(LEN($I58)&gt;5),IF(AND($J58&gt;AH$1,$J58&lt;=$AO$1),1,IF((COUNTIFS(INCAPACIDADES!$C$1:$C$51,$I58,INCAPACIDADES!AE$1:AE$51,AH$1))&gt;0,2,IF(VLOOKUP($C58,BD!$D$1:$F$501,3,0)&gt;AH$1,0,3))),"")</f>
        <v/>
      </c>
      <c r="DC58" s="23" t="str">
        <f>+IF(AND(LEN($I58)&gt;5),IF(AND($J58&gt;AI$1,$J58&lt;=$AO$1),1,IF((COUNTIFS(INCAPACIDADES!$C$1:$C$51,$I58,INCAPACIDADES!AF$1:AF$51,AI$1))&gt;0,2,IF(VLOOKUP($C58,BD!$D$1:$F$501,3,0)&gt;AI$1,0,3))),"")</f>
        <v/>
      </c>
      <c r="DD58" s="23" t="str">
        <f>+IF(AND(LEN($I58)&gt;5),IF(AND($J58&gt;AJ$1,$J58&lt;=$AO$1),1,IF((COUNTIFS(INCAPACIDADES!$C$1:$C$51,$I58,INCAPACIDADES!AG$1:AG$51,AJ$1))&gt;0,2,IF(VLOOKUP($C58,BD!$D$1:$F$501,3,0)&gt;AJ$1,0,3))),"")</f>
        <v/>
      </c>
      <c r="DE58" s="23" t="str">
        <f>+IF(AND(LEN($I58)&gt;5),IF(AND($J58&gt;AK$1,$J58&lt;=$AO$1),1,IF((COUNTIFS(INCAPACIDADES!$C$1:$C$51,$I58,INCAPACIDADES!AH$1:AH$51,AK$1))&gt;0,2,IF(VLOOKUP($C58,BD!$D$1:$F$501,3,0)&gt;AK$1,0,3))),"")</f>
        <v/>
      </c>
      <c r="DF58" s="23" t="str">
        <f>+IF(AND(LEN($I58)&gt;5),IF(AND($J58&gt;AL$1,$J58&lt;=$AO$1),1,IF((COUNTIFS(INCAPACIDADES!$C$1:$C$51,$I58,INCAPACIDADES!AI$1:AI$51,AL$1))&gt;0,2,IF(VLOOKUP($C58,BD!$D$1:$F$501,3,0)&gt;AL$1,0,3))),"")</f>
        <v/>
      </c>
      <c r="DG58" s="23" t="str">
        <f>+IF(AND(LEN($I58)&gt;5),IF(AND($J58&gt;AM$1,$J58&lt;=$AO$1),1,IF((COUNTIFS(INCAPACIDADES!$C$1:$C$51,$I58,INCAPACIDADES!AJ$1:AJ$51,AM$1))&gt;0,2,IF(VLOOKUP($C58,BD!$D$1:$F$501,3,0)&gt;AM$1,0,3))),"")</f>
        <v/>
      </c>
      <c r="DH58" s="23" t="str">
        <f>+IF(AND(LEN($I58)&gt;5),IF(AND($J58&gt;AN$1,$J58&lt;=$AO$1),1,IF((COUNTIFS(INCAPACIDADES!$C$1:$C$51,$I58,INCAPACIDADES!AK$1:AK$51,AN$1))&gt;0,2,IF(VLOOKUP($C58,BD!$D$1:$F$501,3,0)&gt;AN$1,0,3))),"")</f>
        <v/>
      </c>
      <c r="DI58" s="23" t="str">
        <f>+IF(AND(LEN($I58)&gt;5),IF(AND($J58&gt;AO$1,$J58&lt;=$AO$1),1,IF((COUNTIFS(INCAPACIDADES!$C$1:$C$51,$I58,INCAPACIDADES!AL$1:AL$51,AO$1))&gt;0,2,IF(VLOOKUP($C58,BD!$D$1:$F$501,3,0)&gt;AO$1,0,3))),"")</f>
        <v/>
      </c>
      <c r="DJ58" s="23" t="str">
        <f>+IF(LEN($I58)&gt;5,IF(ISERROR(VLOOKUP(N58,'CODIGO PAGO'!$B$2:$B$20,1,0)),1,IF(OR(AND(CH58=1,N58&lt;&gt;"N"),AND(CH58=3,N58&lt;&gt;"B"),AND(CH58=2,LEFT(TRIM(N58),1)&lt;&gt;"I")),1,IF(OR(AND(CH58=0,N58="N"),AND(CH58=0,N58="B"),AND(CH58=0,LEFT(TRIM(N58),1)="I")),1,0))),"")</f>
        <v/>
      </c>
      <c r="DK58" s="23" t="str">
        <f t="shared" si="34"/>
        <v/>
      </c>
      <c r="DL58" s="23" t="str">
        <f>+IF(LEN($I58)&gt;5,IF(ISERROR(VLOOKUP(P58,'CODIGO PAGO'!$B$2:$B$20,1,0)),1,IF(OR(AND(CJ58=1,P58&lt;&gt;"N"),AND(CJ58=3,P58&lt;&gt;"B"),AND(CJ58=2,LEFT(TRIM(P58),1)&lt;&gt;"I")),1,IF(OR(AND(CJ58=0,P58="N"),AND(CJ58=0,P58="B"),AND(CJ58=0,LEFT(TRIM(P58),1)="I")),1,0))),"")</f>
        <v/>
      </c>
      <c r="DM58" s="23" t="str">
        <f t="shared" si="35"/>
        <v/>
      </c>
      <c r="DN58" s="23" t="str">
        <f>+IF(LEN($I58)&gt;5,IF(ISERROR(VLOOKUP(R58,'CODIGO PAGO'!$B$2:$B$20,1,0)),1,IF(OR(AND(CL58=1,R58&lt;&gt;"N"),AND(CL58=3,R58&lt;&gt;"B"),AND(CL58=2,LEFT(TRIM(R58),1)&lt;&gt;"I")),1,IF(OR(AND(CL58=0,R58="N"),AND(CL58=0,R58="B"),AND(CL58=0,LEFT(TRIM(R58),1)="I")),1,0))),"")</f>
        <v/>
      </c>
      <c r="DO58" s="23" t="str">
        <f t="shared" si="36"/>
        <v/>
      </c>
      <c r="DP58" s="23" t="str">
        <f>+IF(LEN($I58)&gt;5,IF(ISERROR(VLOOKUP(T58,'CODIGO PAGO'!$B$2:$B$20,1,0)),1,IF(OR(AND(CN58=1,T58&lt;&gt;"N"),AND(CN58=3,T58&lt;&gt;"B"),AND(CN58=2,LEFT(TRIM(T58),1)&lt;&gt;"I")),1,IF(OR(AND(CN58=0,T58="N"),AND(CN58=0,T58="B"),AND(CN58=0,LEFT(TRIM(T58),1)="I")),1,0))),"")</f>
        <v/>
      </c>
      <c r="DQ58" s="23" t="str">
        <f t="shared" si="37"/>
        <v/>
      </c>
      <c r="DR58" s="23" t="str">
        <f>+IF(LEN($I58)&gt;5,IF(ISERROR(VLOOKUP(V58,'CODIGO PAGO'!$B$2:$B$20,1,0)),1,IF(OR(AND(CP58=1,V58&lt;&gt;"N"),AND(CP58=3,V58&lt;&gt;"B"),AND(CP58=2,LEFT(TRIM(V58),1)&lt;&gt;"I")),1,IF(OR(AND(CP58=0,V58="N"),AND(CP58=0,V58="B"),AND(CP58=0,LEFT(TRIM(V58),1)="I")),1,0))),"")</f>
        <v/>
      </c>
      <c r="DS58" s="23" t="str">
        <f t="shared" si="38"/>
        <v/>
      </c>
      <c r="DT58" s="23" t="str">
        <f>+IF(LEN($I58)&gt;5,IF(ISERROR(VLOOKUP(X58,'CODIGO PAGO'!$B$2:$B$20,1,0)),1,IF(OR(AND(CR58=1,X58&lt;&gt;"N"),AND(CR58=3,X58&lt;&gt;"B"),AND(CR58=2,LEFT(TRIM(X58),1)&lt;&gt;"I")),1,IF(OR(AND(CR58=0,X58="N"),AND(CR58=0,X58="B"),AND(CR58=0,LEFT(TRIM(X58),1)="I")),1,0))),"")</f>
        <v/>
      </c>
      <c r="DU58" s="23" t="str">
        <f t="shared" si="39"/>
        <v/>
      </c>
      <c r="DV58" s="23" t="str">
        <f>+IF(LEN($I58)&gt;5,IF(ISERROR(VLOOKUP(Z58,'CODIGO PAGO'!$B$2:$B$20,1,0)),1,IF(OR(AND(CT58=1,Z58&lt;&gt;"N"),AND(CT58=3,Z58&lt;&gt;"B"),AND(CT58=2,LEFT(TRIM(Z58),1)&lt;&gt;"I")),1,IF(OR(AND(CT58=0,Z58="N"),AND(CT58=0,Z58="B"),AND(CT58=0,LEFT(TRIM(Z58),1)="I")),1,0))),"")</f>
        <v/>
      </c>
      <c r="DW58" s="23" t="str">
        <f t="shared" si="40"/>
        <v/>
      </c>
      <c r="DX58" s="23" t="str">
        <f>+IF(LEN($I58)&gt;5,IF(ISERROR(VLOOKUP(AB58,'CODIGO PAGO'!$B$2:$B$20,1,0)),1,IF(OR(AND(CV58=1,AB58&lt;&gt;"N"),AND(CV58=3,AB58&lt;&gt;"B"),AND(CV58=2,LEFT(TRIM(AB58),1)&lt;&gt;"I")),1,IF(OR(AND(CV58=0,AB58="N"),AND(CV58=0,AB58="B"),AND(CV58=0,LEFT(TRIM(AB58),1)="I")),1,0))),"")</f>
        <v/>
      </c>
      <c r="DY58" s="23" t="str">
        <f t="shared" si="41"/>
        <v/>
      </c>
      <c r="DZ58" s="23" t="str">
        <f>+IF(LEN($I58)&gt;5,IF(ISERROR(VLOOKUP(AD58,'CODIGO PAGO'!$B$2:$B$20,1,0)),1,IF(OR(AND(CX58=1,AD58&lt;&gt;"N"),AND(CX58=3,AD58&lt;&gt;"B"),AND(CX58=2,LEFT(TRIM(AD58),1)&lt;&gt;"I")),1,IF(OR(AND(CX58=0,AD58="N"),AND(CX58=0,AD58="B"),AND(CX58=0,LEFT(TRIM(AD58),1)="I")),1,0))),"")</f>
        <v/>
      </c>
      <c r="EA58" s="23" t="str">
        <f t="shared" si="42"/>
        <v/>
      </c>
      <c r="EB58" s="23" t="str">
        <f>+IF(LEN($I58)&gt;5,IF(ISERROR(VLOOKUP(AF58,'CODIGO PAGO'!$B$2:$B$20,1,0)),1,IF(OR(AND(CZ58=1,AF58&lt;&gt;"N"),AND(CZ58=3,AF58&lt;&gt;"B"),AND(CZ58=2,LEFT(TRIM(AF58),1)&lt;&gt;"I")),1,IF(OR(AND(CZ58=0,AF58="N"),AND(CZ58=0,AF58="B"),AND(CZ58=0,LEFT(TRIM(AF58),1)="I")),1,0))),"")</f>
        <v/>
      </c>
      <c r="EC58" s="23" t="str">
        <f t="shared" si="43"/>
        <v/>
      </c>
      <c r="ED58" s="23" t="str">
        <f>+IF(LEN($I58)&gt;5,IF(ISERROR(VLOOKUP(AH58,'CODIGO PAGO'!$B$2:$B$20,1,0)),1,IF(OR(AND(DB58=1,AH58&lt;&gt;"N"),AND(DB58=3,AH58&lt;&gt;"B"),AND(DB58=2,LEFT(TRIM(AH58),1)&lt;&gt;"I")),1,IF(OR(AND(DB58=0,AH58="N"),AND(DB58=0,AH58="B"),AND(DB58=0,LEFT(TRIM(AH58),1)="I")),1,0))),"")</f>
        <v/>
      </c>
      <c r="EE58" s="23" t="str">
        <f t="shared" si="44"/>
        <v/>
      </c>
      <c r="EF58" s="23" t="str">
        <f>+IF(LEN($I58)&gt;5,IF(ISERROR(VLOOKUP(AJ58,'CODIGO PAGO'!$B$2:$B$20,1,0)),1,IF(OR(AND(DD58=1,AJ58&lt;&gt;"N"),AND(DD58=3,AJ58&lt;&gt;"B"),AND(DD58=2,LEFT(TRIM(AJ58),1)&lt;&gt;"I")),1,IF(OR(AND(DD58=0,AJ58="N"),AND(DD58=0,AJ58="B"),AND(DD58=0,LEFT(TRIM(AJ58),1)="I")),1,0))),"")</f>
        <v/>
      </c>
      <c r="EG58" s="23" t="str">
        <f t="shared" si="45"/>
        <v/>
      </c>
      <c r="EH58" s="23" t="str">
        <f>+IF(LEN($I58)&gt;5,IF(ISERROR(VLOOKUP(AL58,'CODIGO PAGO'!$B$2:$B$20,1,0)),1,IF(OR(AND(DF58=1,AL58&lt;&gt;"N"),AND(DF58=3,AL58&lt;&gt;"B"),AND(DF58=2,LEFT(TRIM(AL58),1)&lt;&gt;"I")),1,IF(OR(AND(DF58=0,AL58="N"),AND(DF58=0,AL58="B"),AND(DF58=0,LEFT(TRIM(AL58),1)="I")),1,0))),"")</f>
        <v/>
      </c>
      <c r="EI58" s="23" t="str">
        <f t="shared" si="46"/>
        <v/>
      </c>
      <c r="EJ58" s="23" t="str">
        <f>+IF(LEN($I58)&gt;5,IF(ISERROR(VLOOKUP(AN58,'CODIGO PAGO'!$B$2:$B$20,1,0)),1,IF(OR(AND(DH58=1,AN58&lt;&gt;"N"),AND(DH58=3,AN58&lt;&gt;"B"),AND(DH58=2,LEFT(TRIM(AN58),1)&lt;&gt;"I")),1,IF(OR(AND(DH58=0,AN58="N"),AND(DH58=0,AN58="B"),AND(DH58=0,LEFT(TRIM(AN58),1)="I")),1,0))),"")</f>
        <v/>
      </c>
      <c r="EK58" s="23" t="str">
        <f t="shared" si="47"/>
        <v/>
      </c>
      <c r="EL58" s="24" t="str">
        <f t="shared" si="48"/>
        <v/>
      </c>
    </row>
    <row r="59" spans="1:142" s="25" customFormat="1">
      <c r="A59" s="15" t="str">
        <f t="shared" si="14"/>
        <v/>
      </c>
      <c r="B59" s="1" t="str">
        <f>+IF(LEN(I59)&gt;5,'CODIGO PAGO'!$B$28,"")</f>
        <v/>
      </c>
      <c r="C59" s="1" t="str">
        <f>+IF(LEN($I59)&gt;5,BD!D59,"")</f>
        <v/>
      </c>
      <c r="D59" s="168" t="str">
        <f>+IF(LEN($I59)&gt;5,BD!A59,"")</f>
        <v/>
      </c>
      <c r="E59" s="1" t="str">
        <f>+IF(LEN($I59)&gt;5,BD!B59,"")</f>
        <v/>
      </c>
      <c r="F59" s="1" t="str">
        <f>+IF(LEN($I59)&gt;5,BD!C59,"")</f>
        <v/>
      </c>
      <c r="G59" s="141"/>
      <c r="H59" s="141"/>
      <c r="I59" s="1" t="str">
        <f>+IF(LEN(BD!G59)&gt;5,BD!G59,"")</f>
        <v/>
      </c>
      <c r="J59" s="167" t="str">
        <f>+IF(LEN($I59)&gt;5,BD!E59,"")</f>
        <v/>
      </c>
      <c r="K59" s="6" t="str">
        <f t="shared" si="15"/>
        <v/>
      </c>
      <c r="L59" s="87" t="str">
        <f>+IF(LEN($I59)&gt;5,BD!H59,"")</f>
        <v/>
      </c>
      <c r="M59" s="40" t="str">
        <f t="shared" si="16"/>
        <v/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4" t="str">
        <f t="shared" si="17"/>
        <v/>
      </c>
      <c r="AQ59" s="5" t="str">
        <f t="shared" si="18"/>
        <v/>
      </c>
      <c r="AR59" s="91" t="str">
        <f t="shared" si="19"/>
        <v/>
      </c>
      <c r="AS59" s="5" t="str">
        <f t="shared" si="20"/>
        <v/>
      </c>
      <c r="AT59" s="91" t="str">
        <f t="shared" si="21"/>
        <v/>
      </c>
      <c r="AU59" s="4" t="str">
        <f t="shared" si="22"/>
        <v/>
      </c>
      <c r="AV59" s="4" t="str">
        <f t="shared" si="23"/>
        <v/>
      </c>
      <c r="AW59" s="4" t="str">
        <f t="shared" si="24"/>
        <v/>
      </c>
      <c r="AX59" s="4" t="str">
        <f t="shared" si="25"/>
        <v/>
      </c>
      <c r="AY59" s="88" t="str">
        <f t="shared" si="26"/>
        <v/>
      </c>
      <c r="AZ59" s="17" t="str">
        <f t="shared" si="27"/>
        <v/>
      </c>
      <c r="BA59" s="18" t="str">
        <f t="shared" si="28"/>
        <v/>
      </c>
      <c r="BB59" s="19" t="str">
        <f>+IF(LEN(I59)&gt;5,IF(INT(RIGHT(B59,1))=9,0.5*L59*AY59,INT(MID(B59,5,LEN(B59)-4))*L59)+IFERROR(VLOOKUP(I59,AJUSTES!$A$1:$I$50,9,0),0),"")</f>
        <v/>
      </c>
      <c r="BC59" s="12"/>
      <c r="BD59" s="19" t="str">
        <f t="shared" si="29"/>
        <v/>
      </c>
      <c r="BE59" s="18" t="str">
        <f t="shared" si="30"/>
        <v/>
      </c>
      <c r="BF59" s="139" t="str">
        <f t="shared" si="31"/>
        <v/>
      </c>
      <c r="BG59" s="114"/>
      <c r="BH59" s="18" t="str">
        <f t="shared" si="32"/>
        <v/>
      </c>
      <c r="BI59" s="13"/>
      <c r="BJ59" s="12"/>
      <c r="BK59" s="12"/>
      <c r="BL59" s="145"/>
      <c r="BM59" s="12"/>
      <c r="BN59" s="12"/>
      <c r="BO59" s="12"/>
      <c r="BP59" s="12"/>
      <c r="BQ59" s="12"/>
      <c r="BR59" s="12"/>
      <c r="BS59" s="146"/>
      <c r="BT59" s="14"/>
      <c r="BU59" s="12"/>
      <c r="BV59" s="12"/>
      <c r="BW59" s="12"/>
      <c r="BX59" s="12"/>
      <c r="BY59" s="12"/>
      <c r="BZ59" s="144"/>
      <c r="CA59" s="107" t="str">
        <f>+IF(LEN($I59)&gt;5,IF(BD!F59="N/A","",BD!F59),"")</f>
        <v/>
      </c>
      <c r="CB59" s="21"/>
      <c r="CC59" s="147"/>
      <c r="CD59" s="148"/>
      <c r="CE59" s="8" t="str">
        <f>+IF(LEN(I59)&gt;5,BD!M59,"")</f>
        <v/>
      </c>
      <c r="CF59" s="16" t="str">
        <f>+IF(LEN(I59)&gt;5,BD!N59,"")</f>
        <v/>
      </c>
      <c r="CG59" s="3" t="str">
        <f t="shared" si="33"/>
        <v/>
      </c>
      <c r="CH59" s="23" t="str">
        <f>+IF(AND(LEN($I59)&gt;5),IF(AND($J59&gt;N$1,$J59&lt;=$AO$1),1,IF((COUNTIFS(INCAPACIDADES!$C$1:$C$51,$I59,INCAPACIDADES!K$1:K$51,N$1))&gt;0,2,IF(VLOOKUP($C59,BD!$D$1:$F$501,3,0)&gt;N$1,0,3))),"")</f>
        <v/>
      </c>
      <c r="CI59" s="23" t="str">
        <f>+IF(AND(LEN($I59)&gt;5),IF(AND($J59&gt;O$1,$J59&lt;=$AO$1),1,IF((COUNTIFS(INCAPACIDADES!$C$1:$C$51,$I59,INCAPACIDADES!L$1:L$51,O$1))&gt;0,2,IF(VLOOKUP($C59,BD!$D$1:$F$501,3,0)&gt;O$1,0,3))),"")</f>
        <v/>
      </c>
      <c r="CJ59" s="23" t="str">
        <f>+IF(AND(LEN($I59)&gt;5),IF(AND($J59&gt;P$1,$J59&lt;=$AO$1),1,IF((COUNTIFS(INCAPACIDADES!$C$1:$C$51,$I59,INCAPACIDADES!M$1:M$51,P$1))&gt;0,2,IF(VLOOKUP($C59,BD!$D$1:$F$501,3,0)&gt;P$1,0,3))),"")</f>
        <v/>
      </c>
      <c r="CK59" s="23" t="str">
        <f>+IF(AND(LEN($I59)&gt;5),IF(AND($J59&gt;Q$1,$J59&lt;=$AO$1),1,IF((COUNTIFS(INCAPACIDADES!$C$1:$C$51,$I59,INCAPACIDADES!N$1:N$51,Q$1))&gt;0,2,IF(VLOOKUP($C59,BD!$D$1:$F$501,3,0)&gt;Q$1,0,3))),"")</f>
        <v/>
      </c>
      <c r="CL59" s="23" t="str">
        <f>+IF(AND(LEN($I59)&gt;5),IF(AND($J59&gt;R$1,$J59&lt;=$AO$1),1,IF((COUNTIFS(INCAPACIDADES!$C$1:$C$51,$I59,INCAPACIDADES!O$1:O$51,R$1))&gt;0,2,IF(VLOOKUP($C59,BD!$D$1:$F$501,3,0)&gt;R$1,0,3))),"")</f>
        <v/>
      </c>
      <c r="CM59" s="23" t="str">
        <f>+IF(AND(LEN($I59)&gt;5),IF(AND($J59&gt;S$1,$J59&lt;=$AO$1),1,IF((COUNTIFS(INCAPACIDADES!$C$1:$C$51,$I59,INCAPACIDADES!P$1:P$51,S$1))&gt;0,2,IF(VLOOKUP($C59,BD!$D$1:$F$501,3,0)&gt;S$1,0,3))),"")</f>
        <v/>
      </c>
      <c r="CN59" s="23" t="str">
        <f>+IF(AND(LEN($I59)&gt;5),IF(AND($J59&gt;T$1,$J59&lt;=$AO$1),1,IF((COUNTIFS(INCAPACIDADES!$C$1:$C$51,$I59,INCAPACIDADES!Q$1:Q$51,T$1))&gt;0,2,IF(VLOOKUP($C59,BD!$D$1:$F$501,3,0)&gt;T$1,0,3))),"")</f>
        <v/>
      </c>
      <c r="CO59" s="23" t="str">
        <f>+IF(AND(LEN($I59)&gt;5),IF(AND($J59&gt;U$1,$J59&lt;=$AO$1),1,IF((COUNTIFS(INCAPACIDADES!$C$1:$C$51,$I59,INCAPACIDADES!R$1:R$51,U$1))&gt;0,2,IF(VLOOKUP($C59,BD!$D$1:$F$501,3,0)&gt;U$1,0,3))),"")</f>
        <v/>
      </c>
      <c r="CP59" s="23" t="str">
        <f>+IF(AND(LEN($I59)&gt;5),IF(AND($J59&gt;V$1,$J59&lt;=$AO$1),1,IF((COUNTIFS(INCAPACIDADES!$C$1:$C$51,$I59,INCAPACIDADES!S$1:S$51,V$1))&gt;0,2,IF(VLOOKUP($C59,BD!$D$1:$F$501,3,0)&gt;V$1,0,3))),"")</f>
        <v/>
      </c>
      <c r="CQ59" s="23" t="str">
        <f>+IF(AND(LEN($I59)&gt;5),IF(AND($J59&gt;W$1,$J59&lt;=$AO$1),1,IF((COUNTIFS(INCAPACIDADES!$C$1:$C$51,$I59,INCAPACIDADES!T$1:T$51,W$1))&gt;0,2,IF(VLOOKUP($C59,BD!$D$1:$F$501,3,0)&gt;W$1,0,3))),"")</f>
        <v/>
      </c>
      <c r="CR59" s="23" t="str">
        <f>+IF(AND(LEN($I59)&gt;5),IF(AND($J59&gt;X$1,$J59&lt;=$AO$1),1,IF((COUNTIFS(INCAPACIDADES!$C$1:$C$51,$I59,INCAPACIDADES!U$1:U$51,X$1))&gt;0,2,IF(VLOOKUP($C59,BD!$D$1:$F$501,3,0)&gt;X$1,0,3))),"")</f>
        <v/>
      </c>
      <c r="CS59" s="23" t="str">
        <f>+IF(AND(LEN($I59)&gt;5),IF(AND($J59&gt;Y$1,$J59&lt;=$AO$1),1,IF((COUNTIFS(INCAPACIDADES!$C$1:$C$51,$I59,INCAPACIDADES!V$1:V$51,Y$1))&gt;0,2,IF(VLOOKUP($C59,BD!$D$1:$F$501,3,0)&gt;Y$1,0,3))),"")</f>
        <v/>
      </c>
      <c r="CT59" s="23" t="str">
        <f>+IF(AND(LEN($I59)&gt;5),IF(AND($J59&gt;Z$1,$J59&lt;=$AO$1),1,IF((COUNTIFS(INCAPACIDADES!$C$1:$C$51,$I59,INCAPACIDADES!W$1:W$51,Z$1))&gt;0,2,IF(VLOOKUP($C59,BD!$D$1:$F$501,3,0)&gt;Z$1,0,3))),"")</f>
        <v/>
      </c>
      <c r="CU59" s="23" t="str">
        <f>+IF(AND(LEN($I59)&gt;5),IF(AND($J59&gt;AA$1,$J59&lt;=$AO$1),1,IF((COUNTIFS(INCAPACIDADES!$C$1:$C$51,$I59,INCAPACIDADES!X$1:X$51,AA$1))&gt;0,2,IF(VLOOKUP($C59,BD!$D$1:$F$501,3,0)&gt;AA$1,0,3))),"")</f>
        <v/>
      </c>
      <c r="CV59" s="23" t="str">
        <f>+IF(AND(LEN($I59)&gt;5),IF(AND($J59&gt;AB$1,$J59&lt;=$AO$1),1,IF((COUNTIFS(INCAPACIDADES!$C$1:$C$51,$I59,INCAPACIDADES!Y$1:Y$51,AB$1))&gt;0,2,IF(VLOOKUP($C59,BD!$D$1:$F$501,3,0)&gt;AB$1,0,3))),"")</f>
        <v/>
      </c>
      <c r="CW59" s="23" t="str">
        <f>+IF(AND(LEN($I59)&gt;5),IF(AND($J59&gt;AC$1,$J59&lt;=$AO$1),1,IF((COUNTIFS(INCAPACIDADES!$C$1:$C$51,$I59,INCAPACIDADES!Z$1:Z$51,AC$1))&gt;0,2,IF(VLOOKUP($C59,BD!$D$1:$F$501,3,0)&gt;AC$1,0,3))),"")</f>
        <v/>
      </c>
      <c r="CX59" s="23" t="str">
        <f>+IF(AND(LEN($I59)&gt;5),IF(AND($J59&gt;AD$1,$J59&lt;=$AO$1),1,IF((COUNTIFS(INCAPACIDADES!$C$1:$C$51,$I59,INCAPACIDADES!AA$1:AA$51,AD$1))&gt;0,2,IF(VLOOKUP($C59,BD!$D$1:$F$501,3,0)&gt;AD$1,0,3))),"")</f>
        <v/>
      </c>
      <c r="CY59" s="23" t="str">
        <f>+IF(AND(LEN($I59)&gt;5),IF(AND($J59&gt;AE$1,$J59&lt;=$AO$1),1,IF((COUNTIFS(INCAPACIDADES!$C$1:$C$51,$I59,INCAPACIDADES!AB$1:AB$51,AE$1))&gt;0,2,IF(VLOOKUP($C59,BD!$D$1:$F$501,3,0)&gt;AE$1,0,3))),"")</f>
        <v/>
      </c>
      <c r="CZ59" s="23" t="str">
        <f>+IF(AND(LEN($I59)&gt;5),IF(AND($J59&gt;AF$1,$J59&lt;=$AO$1),1,IF((COUNTIFS(INCAPACIDADES!$C$1:$C$51,$I59,INCAPACIDADES!AC$1:AC$51,AF$1))&gt;0,2,IF(VLOOKUP($C59,BD!$D$1:$F$501,3,0)&gt;AF$1,0,3))),"")</f>
        <v/>
      </c>
      <c r="DA59" s="23" t="str">
        <f>+IF(AND(LEN($I59)&gt;5),IF(AND($J59&gt;AG$1,$J59&lt;=$AO$1),1,IF((COUNTIFS(INCAPACIDADES!$C$1:$C$51,$I59,INCAPACIDADES!AD$1:AD$51,AG$1))&gt;0,2,IF(VLOOKUP($C59,BD!$D$1:$F$501,3,0)&gt;AG$1,0,3))),"")</f>
        <v/>
      </c>
      <c r="DB59" s="23" t="str">
        <f>+IF(AND(LEN($I59)&gt;5),IF(AND($J59&gt;AH$1,$J59&lt;=$AO$1),1,IF((COUNTIFS(INCAPACIDADES!$C$1:$C$51,$I59,INCAPACIDADES!AE$1:AE$51,AH$1))&gt;0,2,IF(VLOOKUP($C59,BD!$D$1:$F$501,3,0)&gt;AH$1,0,3))),"")</f>
        <v/>
      </c>
      <c r="DC59" s="23" t="str">
        <f>+IF(AND(LEN($I59)&gt;5),IF(AND($J59&gt;AI$1,$J59&lt;=$AO$1),1,IF((COUNTIFS(INCAPACIDADES!$C$1:$C$51,$I59,INCAPACIDADES!AF$1:AF$51,AI$1))&gt;0,2,IF(VLOOKUP($C59,BD!$D$1:$F$501,3,0)&gt;AI$1,0,3))),"")</f>
        <v/>
      </c>
      <c r="DD59" s="23" t="str">
        <f>+IF(AND(LEN($I59)&gt;5),IF(AND($J59&gt;AJ$1,$J59&lt;=$AO$1),1,IF((COUNTIFS(INCAPACIDADES!$C$1:$C$51,$I59,INCAPACIDADES!AG$1:AG$51,AJ$1))&gt;0,2,IF(VLOOKUP($C59,BD!$D$1:$F$501,3,0)&gt;AJ$1,0,3))),"")</f>
        <v/>
      </c>
      <c r="DE59" s="23" t="str">
        <f>+IF(AND(LEN($I59)&gt;5),IF(AND($J59&gt;AK$1,$J59&lt;=$AO$1),1,IF((COUNTIFS(INCAPACIDADES!$C$1:$C$51,$I59,INCAPACIDADES!AH$1:AH$51,AK$1))&gt;0,2,IF(VLOOKUP($C59,BD!$D$1:$F$501,3,0)&gt;AK$1,0,3))),"")</f>
        <v/>
      </c>
      <c r="DF59" s="23" t="str">
        <f>+IF(AND(LEN($I59)&gt;5),IF(AND($J59&gt;AL$1,$J59&lt;=$AO$1),1,IF((COUNTIFS(INCAPACIDADES!$C$1:$C$51,$I59,INCAPACIDADES!AI$1:AI$51,AL$1))&gt;0,2,IF(VLOOKUP($C59,BD!$D$1:$F$501,3,0)&gt;AL$1,0,3))),"")</f>
        <v/>
      </c>
      <c r="DG59" s="23" t="str">
        <f>+IF(AND(LEN($I59)&gt;5),IF(AND($J59&gt;AM$1,$J59&lt;=$AO$1),1,IF((COUNTIFS(INCAPACIDADES!$C$1:$C$51,$I59,INCAPACIDADES!AJ$1:AJ$51,AM$1))&gt;0,2,IF(VLOOKUP($C59,BD!$D$1:$F$501,3,0)&gt;AM$1,0,3))),"")</f>
        <v/>
      </c>
      <c r="DH59" s="23" t="str">
        <f>+IF(AND(LEN($I59)&gt;5),IF(AND($J59&gt;AN$1,$J59&lt;=$AO$1),1,IF((COUNTIFS(INCAPACIDADES!$C$1:$C$51,$I59,INCAPACIDADES!AK$1:AK$51,AN$1))&gt;0,2,IF(VLOOKUP($C59,BD!$D$1:$F$501,3,0)&gt;AN$1,0,3))),"")</f>
        <v/>
      </c>
      <c r="DI59" s="23" t="str">
        <f>+IF(AND(LEN($I59)&gt;5),IF(AND($J59&gt;AO$1,$J59&lt;=$AO$1),1,IF((COUNTIFS(INCAPACIDADES!$C$1:$C$51,$I59,INCAPACIDADES!AL$1:AL$51,AO$1))&gt;0,2,IF(VLOOKUP($C59,BD!$D$1:$F$501,3,0)&gt;AO$1,0,3))),"")</f>
        <v/>
      </c>
      <c r="DJ59" s="23" t="str">
        <f>+IF(LEN($I59)&gt;5,IF(ISERROR(VLOOKUP(N59,'CODIGO PAGO'!$B$2:$B$20,1,0)),1,IF(OR(AND(CH59=1,N59&lt;&gt;"N"),AND(CH59=3,N59&lt;&gt;"B"),AND(CH59=2,LEFT(TRIM(N59),1)&lt;&gt;"I")),1,IF(OR(AND(CH59=0,N59="N"),AND(CH59=0,N59="B"),AND(CH59=0,LEFT(TRIM(N59),1)="I")),1,0))),"")</f>
        <v/>
      </c>
      <c r="DK59" s="23" t="str">
        <f t="shared" si="34"/>
        <v/>
      </c>
      <c r="DL59" s="23" t="str">
        <f>+IF(LEN($I59)&gt;5,IF(ISERROR(VLOOKUP(P59,'CODIGO PAGO'!$B$2:$B$20,1,0)),1,IF(OR(AND(CJ59=1,P59&lt;&gt;"N"),AND(CJ59=3,P59&lt;&gt;"B"),AND(CJ59=2,LEFT(TRIM(P59),1)&lt;&gt;"I")),1,IF(OR(AND(CJ59=0,P59="N"),AND(CJ59=0,P59="B"),AND(CJ59=0,LEFT(TRIM(P59),1)="I")),1,0))),"")</f>
        <v/>
      </c>
      <c r="DM59" s="23" t="str">
        <f t="shared" si="35"/>
        <v/>
      </c>
      <c r="DN59" s="23" t="str">
        <f>+IF(LEN($I59)&gt;5,IF(ISERROR(VLOOKUP(R59,'CODIGO PAGO'!$B$2:$B$20,1,0)),1,IF(OR(AND(CL59=1,R59&lt;&gt;"N"),AND(CL59=3,R59&lt;&gt;"B"),AND(CL59=2,LEFT(TRIM(R59),1)&lt;&gt;"I")),1,IF(OR(AND(CL59=0,R59="N"),AND(CL59=0,R59="B"),AND(CL59=0,LEFT(TRIM(R59),1)="I")),1,0))),"")</f>
        <v/>
      </c>
      <c r="DO59" s="23" t="str">
        <f t="shared" si="36"/>
        <v/>
      </c>
      <c r="DP59" s="23" t="str">
        <f>+IF(LEN($I59)&gt;5,IF(ISERROR(VLOOKUP(T59,'CODIGO PAGO'!$B$2:$B$20,1,0)),1,IF(OR(AND(CN59=1,T59&lt;&gt;"N"),AND(CN59=3,T59&lt;&gt;"B"),AND(CN59=2,LEFT(TRIM(T59),1)&lt;&gt;"I")),1,IF(OR(AND(CN59=0,T59="N"),AND(CN59=0,T59="B"),AND(CN59=0,LEFT(TRIM(T59),1)="I")),1,0))),"")</f>
        <v/>
      </c>
      <c r="DQ59" s="23" t="str">
        <f t="shared" si="37"/>
        <v/>
      </c>
      <c r="DR59" s="23" t="str">
        <f>+IF(LEN($I59)&gt;5,IF(ISERROR(VLOOKUP(V59,'CODIGO PAGO'!$B$2:$B$20,1,0)),1,IF(OR(AND(CP59=1,V59&lt;&gt;"N"),AND(CP59=3,V59&lt;&gt;"B"),AND(CP59=2,LEFT(TRIM(V59),1)&lt;&gt;"I")),1,IF(OR(AND(CP59=0,V59="N"),AND(CP59=0,V59="B"),AND(CP59=0,LEFT(TRIM(V59),1)="I")),1,0))),"")</f>
        <v/>
      </c>
      <c r="DS59" s="23" t="str">
        <f t="shared" si="38"/>
        <v/>
      </c>
      <c r="DT59" s="23" t="str">
        <f>+IF(LEN($I59)&gt;5,IF(ISERROR(VLOOKUP(X59,'CODIGO PAGO'!$B$2:$B$20,1,0)),1,IF(OR(AND(CR59=1,X59&lt;&gt;"N"),AND(CR59=3,X59&lt;&gt;"B"),AND(CR59=2,LEFT(TRIM(X59),1)&lt;&gt;"I")),1,IF(OR(AND(CR59=0,X59="N"),AND(CR59=0,X59="B"),AND(CR59=0,LEFT(TRIM(X59),1)="I")),1,0))),"")</f>
        <v/>
      </c>
      <c r="DU59" s="23" t="str">
        <f t="shared" si="39"/>
        <v/>
      </c>
      <c r="DV59" s="23" t="str">
        <f>+IF(LEN($I59)&gt;5,IF(ISERROR(VLOOKUP(Z59,'CODIGO PAGO'!$B$2:$B$20,1,0)),1,IF(OR(AND(CT59=1,Z59&lt;&gt;"N"),AND(CT59=3,Z59&lt;&gt;"B"),AND(CT59=2,LEFT(TRIM(Z59),1)&lt;&gt;"I")),1,IF(OR(AND(CT59=0,Z59="N"),AND(CT59=0,Z59="B"),AND(CT59=0,LEFT(TRIM(Z59),1)="I")),1,0))),"")</f>
        <v/>
      </c>
      <c r="DW59" s="23" t="str">
        <f t="shared" si="40"/>
        <v/>
      </c>
      <c r="DX59" s="23" t="str">
        <f>+IF(LEN($I59)&gt;5,IF(ISERROR(VLOOKUP(AB59,'CODIGO PAGO'!$B$2:$B$20,1,0)),1,IF(OR(AND(CV59=1,AB59&lt;&gt;"N"),AND(CV59=3,AB59&lt;&gt;"B"),AND(CV59=2,LEFT(TRIM(AB59),1)&lt;&gt;"I")),1,IF(OR(AND(CV59=0,AB59="N"),AND(CV59=0,AB59="B"),AND(CV59=0,LEFT(TRIM(AB59),1)="I")),1,0))),"")</f>
        <v/>
      </c>
      <c r="DY59" s="23" t="str">
        <f t="shared" si="41"/>
        <v/>
      </c>
      <c r="DZ59" s="23" t="str">
        <f>+IF(LEN($I59)&gt;5,IF(ISERROR(VLOOKUP(AD59,'CODIGO PAGO'!$B$2:$B$20,1,0)),1,IF(OR(AND(CX59=1,AD59&lt;&gt;"N"),AND(CX59=3,AD59&lt;&gt;"B"),AND(CX59=2,LEFT(TRIM(AD59),1)&lt;&gt;"I")),1,IF(OR(AND(CX59=0,AD59="N"),AND(CX59=0,AD59="B"),AND(CX59=0,LEFT(TRIM(AD59),1)="I")),1,0))),"")</f>
        <v/>
      </c>
      <c r="EA59" s="23" t="str">
        <f t="shared" si="42"/>
        <v/>
      </c>
      <c r="EB59" s="23" t="str">
        <f>+IF(LEN($I59)&gt;5,IF(ISERROR(VLOOKUP(AF59,'CODIGO PAGO'!$B$2:$B$20,1,0)),1,IF(OR(AND(CZ59=1,AF59&lt;&gt;"N"),AND(CZ59=3,AF59&lt;&gt;"B"),AND(CZ59=2,LEFT(TRIM(AF59),1)&lt;&gt;"I")),1,IF(OR(AND(CZ59=0,AF59="N"),AND(CZ59=0,AF59="B"),AND(CZ59=0,LEFT(TRIM(AF59),1)="I")),1,0))),"")</f>
        <v/>
      </c>
      <c r="EC59" s="23" t="str">
        <f t="shared" si="43"/>
        <v/>
      </c>
      <c r="ED59" s="23" t="str">
        <f>+IF(LEN($I59)&gt;5,IF(ISERROR(VLOOKUP(AH59,'CODIGO PAGO'!$B$2:$B$20,1,0)),1,IF(OR(AND(DB59=1,AH59&lt;&gt;"N"),AND(DB59=3,AH59&lt;&gt;"B"),AND(DB59=2,LEFT(TRIM(AH59),1)&lt;&gt;"I")),1,IF(OR(AND(DB59=0,AH59="N"),AND(DB59=0,AH59="B"),AND(DB59=0,LEFT(TRIM(AH59),1)="I")),1,0))),"")</f>
        <v/>
      </c>
      <c r="EE59" s="23" t="str">
        <f t="shared" si="44"/>
        <v/>
      </c>
      <c r="EF59" s="23" t="str">
        <f>+IF(LEN($I59)&gt;5,IF(ISERROR(VLOOKUP(AJ59,'CODIGO PAGO'!$B$2:$B$20,1,0)),1,IF(OR(AND(DD59=1,AJ59&lt;&gt;"N"),AND(DD59=3,AJ59&lt;&gt;"B"),AND(DD59=2,LEFT(TRIM(AJ59),1)&lt;&gt;"I")),1,IF(OR(AND(DD59=0,AJ59="N"),AND(DD59=0,AJ59="B"),AND(DD59=0,LEFT(TRIM(AJ59),1)="I")),1,0))),"")</f>
        <v/>
      </c>
      <c r="EG59" s="23" t="str">
        <f t="shared" si="45"/>
        <v/>
      </c>
      <c r="EH59" s="23" t="str">
        <f>+IF(LEN($I59)&gt;5,IF(ISERROR(VLOOKUP(AL59,'CODIGO PAGO'!$B$2:$B$20,1,0)),1,IF(OR(AND(DF59=1,AL59&lt;&gt;"N"),AND(DF59=3,AL59&lt;&gt;"B"),AND(DF59=2,LEFT(TRIM(AL59),1)&lt;&gt;"I")),1,IF(OR(AND(DF59=0,AL59="N"),AND(DF59=0,AL59="B"),AND(DF59=0,LEFT(TRIM(AL59),1)="I")),1,0))),"")</f>
        <v/>
      </c>
      <c r="EI59" s="23" t="str">
        <f t="shared" si="46"/>
        <v/>
      </c>
      <c r="EJ59" s="23" t="str">
        <f>+IF(LEN($I59)&gt;5,IF(ISERROR(VLOOKUP(AN59,'CODIGO PAGO'!$B$2:$B$20,1,0)),1,IF(OR(AND(DH59=1,AN59&lt;&gt;"N"),AND(DH59=3,AN59&lt;&gt;"B"),AND(DH59=2,LEFT(TRIM(AN59),1)&lt;&gt;"I")),1,IF(OR(AND(DH59=0,AN59="N"),AND(DH59=0,AN59="B"),AND(DH59=0,LEFT(TRIM(AN59),1)="I")),1,0))),"")</f>
        <v/>
      </c>
      <c r="EK59" s="23" t="str">
        <f t="shared" si="47"/>
        <v/>
      </c>
      <c r="EL59" s="24" t="str">
        <f t="shared" si="48"/>
        <v/>
      </c>
    </row>
    <row r="60" spans="1:142" s="25" customFormat="1">
      <c r="A60" s="15" t="str">
        <f t="shared" si="14"/>
        <v/>
      </c>
      <c r="B60" s="1" t="str">
        <f>+IF(LEN(I60)&gt;5,'CODIGO PAGO'!$B$28,"")</f>
        <v/>
      </c>
      <c r="C60" s="1" t="str">
        <f>+IF(LEN($I60)&gt;5,BD!D60,"")</f>
        <v/>
      </c>
      <c r="D60" s="168" t="str">
        <f>+IF(LEN($I60)&gt;5,BD!A60,"")</f>
        <v/>
      </c>
      <c r="E60" s="1" t="str">
        <f>+IF(LEN($I60)&gt;5,BD!B60,"")</f>
        <v/>
      </c>
      <c r="F60" s="1" t="str">
        <f>+IF(LEN($I60)&gt;5,BD!C60,"")</f>
        <v/>
      </c>
      <c r="G60" s="141"/>
      <c r="H60" s="141"/>
      <c r="I60" s="1" t="str">
        <f>+IF(LEN(BD!G60)&gt;5,BD!G60,"")</f>
        <v/>
      </c>
      <c r="J60" s="167" t="str">
        <f>+IF(LEN($I60)&gt;5,BD!E60,"")</f>
        <v/>
      </c>
      <c r="K60" s="6" t="str">
        <f t="shared" si="15"/>
        <v/>
      </c>
      <c r="L60" s="87" t="str">
        <f>+IF(LEN($I60)&gt;5,BD!H60,"")</f>
        <v/>
      </c>
      <c r="M60" s="40" t="str">
        <f t="shared" si="16"/>
        <v/>
      </c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4" t="str">
        <f t="shared" si="17"/>
        <v/>
      </c>
      <c r="AQ60" s="5" t="str">
        <f t="shared" si="18"/>
        <v/>
      </c>
      <c r="AR60" s="91" t="str">
        <f t="shared" si="19"/>
        <v/>
      </c>
      <c r="AS60" s="5" t="str">
        <f t="shared" si="20"/>
        <v/>
      </c>
      <c r="AT60" s="91" t="str">
        <f t="shared" si="21"/>
        <v/>
      </c>
      <c r="AU60" s="4" t="str">
        <f t="shared" si="22"/>
        <v/>
      </c>
      <c r="AV60" s="4" t="str">
        <f t="shared" si="23"/>
        <v/>
      </c>
      <c r="AW60" s="4" t="str">
        <f t="shared" si="24"/>
        <v/>
      </c>
      <c r="AX60" s="4" t="str">
        <f t="shared" si="25"/>
        <v/>
      </c>
      <c r="AY60" s="88" t="str">
        <f t="shared" si="26"/>
        <v/>
      </c>
      <c r="AZ60" s="17" t="str">
        <f t="shared" si="27"/>
        <v/>
      </c>
      <c r="BA60" s="18" t="str">
        <f t="shared" si="28"/>
        <v/>
      </c>
      <c r="BB60" s="19" t="str">
        <f>+IF(LEN(I60)&gt;5,IF(INT(RIGHT(B60,1))=9,0.5*L60*AY60,INT(MID(B60,5,LEN(B60)-4))*L60)+IFERROR(VLOOKUP(I60,AJUSTES!$A$1:$I$50,9,0),0),"")</f>
        <v/>
      </c>
      <c r="BC60" s="12"/>
      <c r="BD60" s="19" t="str">
        <f t="shared" si="29"/>
        <v/>
      </c>
      <c r="BE60" s="18" t="str">
        <f t="shared" si="30"/>
        <v/>
      </c>
      <c r="BF60" s="139" t="str">
        <f t="shared" si="31"/>
        <v/>
      </c>
      <c r="BG60" s="114"/>
      <c r="BH60" s="18" t="str">
        <f t="shared" si="32"/>
        <v/>
      </c>
      <c r="BI60" s="13"/>
      <c r="BJ60" s="12"/>
      <c r="BK60" s="12"/>
      <c r="BL60" s="145"/>
      <c r="BM60" s="12"/>
      <c r="BN60" s="12"/>
      <c r="BO60" s="12"/>
      <c r="BP60" s="12"/>
      <c r="BQ60" s="12"/>
      <c r="BR60" s="12"/>
      <c r="BS60" s="146"/>
      <c r="BT60" s="14"/>
      <c r="BU60" s="12"/>
      <c r="BV60" s="12"/>
      <c r="BW60" s="12"/>
      <c r="BX60" s="12"/>
      <c r="BY60" s="12"/>
      <c r="BZ60" s="144"/>
      <c r="CA60" s="107" t="str">
        <f>+IF(LEN($I60)&gt;5,IF(BD!F60="N/A","",BD!F60),"")</f>
        <v/>
      </c>
      <c r="CB60" s="21"/>
      <c r="CC60" s="147"/>
      <c r="CD60" s="148"/>
      <c r="CE60" s="8" t="str">
        <f>+IF(LEN(I60)&gt;5,BD!M60,"")</f>
        <v/>
      </c>
      <c r="CF60" s="16" t="str">
        <f>+IF(LEN(I60)&gt;5,BD!N60,"")</f>
        <v/>
      </c>
      <c r="CG60" s="3" t="str">
        <f t="shared" si="33"/>
        <v/>
      </c>
      <c r="CH60" s="23" t="str">
        <f>+IF(AND(LEN($I60)&gt;5),IF(AND($J60&gt;N$1,$J60&lt;=$AO$1),1,IF((COUNTIFS(INCAPACIDADES!$C$1:$C$51,$I60,INCAPACIDADES!K$1:K$51,N$1))&gt;0,2,IF(VLOOKUP($C60,BD!$D$1:$F$501,3,0)&gt;N$1,0,3))),"")</f>
        <v/>
      </c>
      <c r="CI60" s="23" t="str">
        <f>+IF(AND(LEN($I60)&gt;5),IF(AND($J60&gt;O$1,$J60&lt;=$AO$1),1,IF((COUNTIFS(INCAPACIDADES!$C$1:$C$51,$I60,INCAPACIDADES!L$1:L$51,O$1))&gt;0,2,IF(VLOOKUP($C60,BD!$D$1:$F$501,3,0)&gt;O$1,0,3))),"")</f>
        <v/>
      </c>
      <c r="CJ60" s="23" t="str">
        <f>+IF(AND(LEN($I60)&gt;5),IF(AND($J60&gt;P$1,$J60&lt;=$AO$1),1,IF((COUNTIFS(INCAPACIDADES!$C$1:$C$51,$I60,INCAPACIDADES!M$1:M$51,P$1))&gt;0,2,IF(VLOOKUP($C60,BD!$D$1:$F$501,3,0)&gt;P$1,0,3))),"")</f>
        <v/>
      </c>
      <c r="CK60" s="23" t="str">
        <f>+IF(AND(LEN($I60)&gt;5),IF(AND($J60&gt;Q$1,$J60&lt;=$AO$1),1,IF((COUNTIFS(INCAPACIDADES!$C$1:$C$51,$I60,INCAPACIDADES!N$1:N$51,Q$1))&gt;0,2,IF(VLOOKUP($C60,BD!$D$1:$F$501,3,0)&gt;Q$1,0,3))),"")</f>
        <v/>
      </c>
      <c r="CL60" s="23" t="str">
        <f>+IF(AND(LEN($I60)&gt;5),IF(AND($J60&gt;R$1,$J60&lt;=$AO$1),1,IF((COUNTIFS(INCAPACIDADES!$C$1:$C$51,$I60,INCAPACIDADES!O$1:O$51,R$1))&gt;0,2,IF(VLOOKUP($C60,BD!$D$1:$F$501,3,0)&gt;R$1,0,3))),"")</f>
        <v/>
      </c>
      <c r="CM60" s="23" t="str">
        <f>+IF(AND(LEN($I60)&gt;5),IF(AND($J60&gt;S$1,$J60&lt;=$AO$1),1,IF((COUNTIFS(INCAPACIDADES!$C$1:$C$51,$I60,INCAPACIDADES!P$1:P$51,S$1))&gt;0,2,IF(VLOOKUP($C60,BD!$D$1:$F$501,3,0)&gt;S$1,0,3))),"")</f>
        <v/>
      </c>
      <c r="CN60" s="23" t="str">
        <f>+IF(AND(LEN($I60)&gt;5),IF(AND($J60&gt;T$1,$J60&lt;=$AO$1),1,IF((COUNTIFS(INCAPACIDADES!$C$1:$C$51,$I60,INCAPACIDADES!Q$1:Q$51,T$1))&gt;0,2,IF(VLOOKUP($C60,BD!$D$1:$F$501,3,0)&gt;T$1,0,3))),"")</f>
        <v/>
      </c>
      <c r="CO60" s="23" t="str">
        <f>+IF(AND(LEN($I60)&gt;5),IF(AND($J60&gt;U$1,$J60&lt;=$AO$1),1,IF((COUNTIFS(INCAPACIDADES!$C$1:$C$51,$I60,INCAPACIDADES!R$1:R$51,U$1))&gt;0,2,IF(VLOOKUP($C60,BD!$D$1:$F$501,3,0)&gt;U$1,0,3))),"")</f>
        <v/>
      </c>
      <c r="CP60" s="23" t="str">
        <f>+IF(AND(LEN($I60)&gt;5),IF(AND($J60&gt;V$1,$J60&lt;=$AO$1),1,IF((COUNTIFS(INCAPACIDADES!$C$1:$C$51,$I60,INCAPACIDADES!S$1:S$51,V$1))&gt;0,2,IF(VLOOKUP($C60,BD!$D$1:$F$501,3,0)&gt;V$1,0,3))),"")</f>
        <v/>
      </c>
      <c r="CQ60" s="23" t="str">
        <f>+IF(AND(LEN($I60)&gt;5),IF(AND($J60&gt;W$1,$J60&lt;=$AO$1),1,IF((COUNTIFS(INCAPACIDADES!$C$1:$C$51,$I60,INCAPACIDADES!T$1:T$51,W$1))&gt;0,2,IF(VLOOKUP($C60,BD!$D$1:$F$501,3,0)&gt;W$1,0,3))),"")</f>
        <v/>
      </c>
      <c r="CR60" s="23" t="str">
        <f>+IF(AND(LEN($I60)&gt;5),IF(AND($J60&gt;X$1,$J60&lt;=$AO$1),1,IF((COUNTIFS(INCAPACIDADES!$C$1:$C$51,$I60,INCAPACIDADES!U$1:U$51,X$1))&gt;0,2,IF(VLOOKUP($C60,BD!$D$1:$F$501,3,0)&gt;X$1,0,3))),"")</f>
        <v/>
      </c>
      <c r="CS60" s="23" t="str">
        <f>+IF(AND(LEN($I60)&gt;5),IF(AND($J60&gt;Y$1,$J60&lt;=$AO$1),1,IF((COUNTIFS(INCAPACIDADES!$C$1:$C$51,$I60,INCAPACIDADES!V$1:V$51,Y$1))&gt;0,2,IF(VLOOKUP($C60,BD!$D$1:$F$501,3,0)&gt;Y$1,0,3))),"")</f>
        <v/>
      </c>
      <c r="CT60" s="23" t="str">
        <f>+IF(AND(LEN($I60)&gt;5),IF(AND($J60&gt;Z$1,$J60&lt;=$AO$1),1,IF((COUNTIFS(INCAPACIDADES!$C$1:$C$51,$I60,INCAPACIDADES!W$1:W$51,Z$1))&gt;0,2,IF(VLOOKUP($C60,BD!$D$1:$F$501,3,0)&gt;Z$1,0,3))),"")</f>
        <v/>
      </c>
      <c r="CU60" s="23" t="str">
        <f>+IF(AND(LEN($I60)&gt;5),IF(AND($J60&gt;AA$1,$J60&lt;=$AO$1),1,IF((COUNTIFS(INCAPACIDADES!$C$1:$C$51,$I60,INCAPACIDADES!X$1:X$51,AA$1))&gt;0,2,IF(VLOOKUP($C60,BD!$D$1:$F$501,3,0)&gt;AA$1,0,3))),"")</f>
        <v/>
      </c>
      <c r="CV60" s="23" t="str">
        <f>+IF(AND(LEN($I60)&gt;5),IF(AND($J60&gt;AB$1,$J60&lt;=$AO$1),1,IF((COUNTIFS(INCAPACIDADES!$C$1:$C$51,$I60,INCAPACIDADES!Y$1:Y$51,AB$1))&gt;0,2,IF(VLOOKUP($C60,BD!$D$1:$F$501,3,0)&gt;AB$1,0,3))),"")</f>
        <v/>
      </c>
      <c r="CW60" s="23" t="str">
        <f>+IF(AND(LEN($I60)&gt;5),IF(AND($J60&gt;AC$1,$J60&lt;=$AO$1),1,IF((COUNTIFS(INCAPACIDADES!$C$1:$C$51,$I60,INCAPACIDADES!Z$1:Z$51,AC$1))&gt;0,2,IF(VLOOKUP($C60,BD!$D$1:$F$501,3,0)&gt;AC$1,0,3))),"")</f>
        <v/>
      </c>
      <c r="CX60" s="23" t="str">
        <f>+IF(AND(LEN($I60)&gt;5),IF(AND($J60&gt;AD$1,$J60&lt;=$AO$1),1,IF((COUNTIFS(INCAPACIDADES!$C$1:$C$51,$I60,INCAPACIDADES!AA$1:AA$51,AD$1))&gt;0,2,IF(VLOOKUP($C60,BD!$D$1:$F$501,3,0)&gt;AD$1,0,3))),"")</f>
        <v/>
      </c>
      <c r="CY60" s="23" t="str">
        <f>+IF(AND(LEN($I60)&gt;5),IF(AND($J60&gt;AE$1,$J60&lt;=$AO$1),1,IF((COUNTIFS(INCAPACIDADES!$C$1:$C$51,$I60,INCAPACIDADES!AB$1:AB$51,AE$1))&gt;0,2,IF(VLOOKUP($C60,BD!$D$1:$F$501,3,0)&gt;AE$1,0,3))),"")</f>
        <v/>
      </c>
      <c r="CZ60" s="23" t="str">
        <f>+IF(AND(LEN($I60)&gt;5),IF(AND($J60&gt;AF$1,$J60&lt;=$AO$1),1,IF((COUNTIFS(INCAPACIDADES!$C$1:$C$51,$I60,INCAPACIDADES!AC$1:AC$51,AF$1))&gt;0,2,IF(VLOOKUP($C60,BD!$D$1:$F$501,3,0)&gt;AF$1,0,3))),"")</f>
        <v/>
      </c>
      <c r="DA60" s="23" t="str">
        <f>+IF(AND(LEN($I60)&gt;5),IF(AND($J60&gt;AG$1,$J60&lt;=$AO$1),1,IF((COUNTIFS(INCAPACIDADES!$C$1:$C$51,$I60,INCAPACIDADES!AD$1:AD$51,AG$1))&gt;0,2,IF(VLOOKUP($C60,BD!$D$1:$F$501,3,0)&gt;AG$1,0,3))),"")</f>
        <v/>
      </c>
      <c r="DB60" s="23" t="str">
        <f>+IF(AND(LEN($I60)&gt;5),IF(AND($J60&gt;AH$1,$J60&lt;=$AO$1),1,IF((COUNTIFS(INCAPACIDADES!$C$1:$C$51,$I60,INCAPACIDADES!AE$1:AE$51,AH$1))&gt;0,2,IF(VLOOKUP($C60,BD!$D$1:$F$501,3,0)&gt;AH$1,0,3))),"")</f>
        <v/>
      </c>
      <c r="DC60" s="23" t="str">
        <f>+IF(AND(LEN($I60)&gt;5),IF(AND($J60&gt;AI$1,$J60&lt;=$AO$1),1,IF((COUNTIFS(INCAPACIDADES!$C$1:$C$51,$I60,INCAPACIDADES!AF$1:AF$51,AI$1))&gt;0,2,IF(VLOOKUP($C60,BD!$D$1:$F$501,3,0)&gt;AI$1,0,3))),"")</f>
        <v/>
      </c>
      <c r="DD60" s="23" t="str">
        <f>+IF(AND(LEN($I60)&gt;5),IF(AND($J60&gt;AJ$1,$J60&lt;=$AO$1),1,IF((COUNTIFS(INCAPACIDADES!$C$1:$C$51,$I60,INCAPACIDADES!AG$1:AG$51,AJ$1))&gt;0,2,IF(VLOOKUP($C60,BD!$D$1:$F$501,3,0)&gt;AJ$1,0,3))),"")</f>
        <v/>
      </c>
      <c r="DE60" s="23" t="str">
        <f>+IF(AND(LEN($I60)&gt;5),IF(AND($J60&gt;AK$1,$J60&lt;=$AO$1),1,IF((COUNTIFS(INCAPACIDADES!$C$1:$C$51,$I60,INCAPACIDADES!AH$1:AH$51,AK$1))&gt;0,2,IF(VLOOKUP($C60,BD!$D$1:$F$501,3,0)&gt;AK$1,0,3))),"")</f>
        <v/>
      </c>
      <c r="DF60" s="23" t="str">
        <f>+IF(AND(LEN($I60)&gt;5),IF(AND($J60&gt;AL$1,$J60&lt;=$AO$1),1,IF((COUNTIFS(INCAPACIDADES!$C$1:$C$51,$I60,INCAPACIDADES!AI$1:AI$51,AL$1))&gt;0,2,IF(VLOOKUP($C60,BD!$D$1:$F$501,3,0)&gt;AL$1,0,3))),"")</f>
        <v/>
      </c>
      <c r="DG60" s="23" t="str">
        <f>+IF(AND(LEN($I60)&gt;5),IF(AND($J60&gt;AM$1,$J60&lt;=$AO$1),1,IF((COUNTIFS(INCAPACIDADES!$C$1:$C$51,$I60,INCAPACIDADES!AJ$1:AJ$51,AM$1))&gt;0,2,IF(VLOOKUP($C60,BD!$D$1:$F$501,3,0)&gt;AM$1,0,3))),"")</f>
        <v/>
      </c>
      <c r="DH60" s="23" t="str">
        <f>+IF(AND(LEN($I60)&gt;5),IF(AND($J60&gt;AN$1,$J60&lt;=$AO$1),1,IF((COUNTIFS(INCAPACIDADES!$C$1:$C$51,$I60,INCAPACIDADES!AK$1:AK$51,AN$1))&gt;0,2,IF(VLOOKUP($C60,BD!$D$1:$F$501,3,0)&gt;AN$1,0,3))),"")</f>
        <v/>
      </c>
      <c r="DI60" s="23" t="str">
        <f>+IF(AND(LEN($I60)&gt;5),IF(AND($J60&gt;AO$1,$J60&lt;=$AO$1),1,IF((COUNTIFS(INCAPACIDADES!$C$1:$C$51,$I60,INCAPACIDADES!AL$1:AL$51,AO$1))&gt;0,2,IF(VLOOKUP($C60,BD!$D$1:$F$501,3,0)&gt;AO$1,0,3))),"")</f>
        <v/>
      </c>
      <c r="DJ60" s="23" t="str">
        <f>+IF(LEN($I60)&gt;5,IF(ISERROR(VLOOKUP(N60,'CODIGO PAGO'!$B$2:$B$20,1,0)),1,IF(OR(AND(CH60=1,N60&lt;&gt;"N"),AND(CH60=3,N60&lt;&gt;"B"),AND(CH60=2,LEFT(TRIM(N60),1)&lt;&gt;"I")),1,IF(OR(AND(CH60=0,N60="N"),AND(CH60=0,N60="B"),AND(CH60=0,LEFT(TRIM(N60),1)="I")),1,0))),"")</f>
        <v/>
      </c>
      <c r="DK60" s="23" t="str">
        <f t="shared" si="34"/>
        <v/>
      </c>
      <c r="DL60" s="23" t="str">
        <f>+IF(LEN($I60)&gt;5,IF(ISERROR(VLOOKUP(P60,'CODIGO PAGO'!$B$2:$B$20,1,0)),1,IF(OR(AND(CJ60=1,P60&lt;&gt;"N"),AND(CJ60=3,P60&lt;&gt;"B"),AND(CJ60=2,LEFT(TRIM(P60),1)&lt;&gt;"I")),1,IF(OR(AND(CJ60=0,P60="N"),AND(CJ60=0,P60="B"),AND(CJ60=0,LEFT(TRIM(P60),1)="I")),1,0))),"")</f>
        <v/>
      </c>
      <c r="DM60" s="23" t="str">
        <f t="shared" si="35"/>
        <v/>
      </c>
      <c r="DN60" s="23" t="str">
        <f>+IF(LEN($I60)&gt;5,IF(ISERROR(VLOOKUP(R60,'CODIGO PAGO'!$B$2:$B$20,1,0)),1,IF(OR(AND(CL60=1,R60&lt;&gt;"N"),AND(CL60=3,R60&lt;&gt;"B"),AND(CL60=2,LEFT(TRIM(R60),1)&lt;&gt;"I")),1,IF(OR(AND(CL60=0,R60="N"),AND(CL60=0,R60="B"),AND(CL60=0,LEFT(TRIM(R60),1)="I")),1,0))),"")</f>
        <v/>
      </c>
      <c r="DO60" s="23" t="str">
        <f t="shared" si="36"/>
        <v/>
      </c>
      <c r="DP60" s="23" t="str">
        <f>+IF(LEN($I60)&gt;5,IF(ISERROR(VLOOKUP(T60,'CODIGO PAGO'!$B$2:$B$20,1,0)),1,IF(OR(AND(CN60=1,T60&lt;&gt;"N"),AND(CN60=3,T60&lt;&gt;"B"),AND(CN60=2,LEFT(TRIM(T60),1)&lt;&gt;"I")),1,IF(OR(AND(CN60=0,T60="N"),AND(CN60=0,T60="B"),AND(CN60=0,LEFT(TRIM(T60),1)="I")),1,0))),"")</f>
        <v/>
      </c>
      <c r="DQ60" s="23" t="str">
        <f t="shared" si="37"/>
        <v/>
      </c>
      <c r="DR60" s="23" t="str">
        <f>+IF(LEN($I60)&gt;5,IF(ISERROR(VLOOKUP(V60,'CODIGO PAGO'!$B$2:$B$20,1,0)),1,IF(OR(AND(CP60=1,V60&lt;&gt;"N"),AND(CP60=3,V60&lt;&gt;"B"),AND(CP60=2,LEFT(TRIM(V60),1)&lt;&gt;"I")),1,IF(OR(AND(CP60=0,V60="N"),AND(CP60=0,V60="B"),AND(CP60=0,LEFT(TRIM(V60),1)="I")),1,0))),"")</f>
        <v/>
      </c>
      <c r="DS60" s="23" t="str">
        <f t="shared" si="38"/>
        <v/>
      </c>
      <c r="DT60" s="23" t="str">
        <f>+IF(LEN($I60)&gt;5,IF(ISERROR(VLOOKUP(X60,'CODIGO PAGO'!$B$2:$B$20,1,0)),1,IF(OR(AND(CR60=1,X60&lt;&gt;"N"),AND(CR60=3,X60&lt;&gt;"B"),AND(CR60=2,LEFT(TRIM(X60),1)&lt;&gt;"I")),1,IF(OR(AND(CR60=0,X60="N"),AND(CR60=0,X60="B"),AND(CR60=0,LEFT(TRIM(X60),1)="I")),1,0))),"")</f>
        <v/>
      </c>
      <c r="DU60" s="23" t="str">
        <f t="shared" si="39"/>
        <v/>
      </c>
      <c r="DV60" s="23" t="str">
        <f>+IF(LEN($I60)&gt;5,IF(ISERROR(VLOOKUP(Z60,'CODIGO PAGO'!$B$2:$B$20,1,0)),1,IF(OR(AND(CT60=1,Z60&lt;&gt;"N"),AND(CT60=3,Z60&lt;&gt;"B"),AND(CT60=2,LEFT(TRIM(Z60),1)&lt;&gt;"I")),1,IF(OR(AND(CT60=0,Z60="N"),AND(CT60=0,Z60="B"),AND(CT60=0,LEFT(TRIM(Z60),1)="I")),1,0))),"")</f>
        <v/>
      </c>
      <c r="DW60" s="23" t="str">
        <f t="shared" si="40"/>
        <v/>
      </c>
      <c r="DX60" s="23" t="str">
        <f>+IF(LEN($I60)&gt;5,IF(ISERROR(VLOOKUP(AB60,'CODIGO PAGO'!$B$2:$B$20,1,0)),1,IF(OR(AND(CV60=1,AB60&lt;&gt;"N"),AND(CV60=3,AB60&lt;&gt;"B"),AND(CV60=2,LEFT(TRIM(AB60),1)&lt;&gt;"I")),1,IF(OR(AND(CV60=0,AB60="N"),AND(CV60=0,AB60="B"),AND(CV60=0,LEFT(TRIM(AB60),1)="I")),1,0))),"")</f>
        <v/>
      </c>
      <c r="DY60" s="23" t="str">
        <f t="shared" si="41"/>
        <v/>
      </c>
      <c r="DZ60" s="23" t="str">
        <f>+IF(LEN($I60)&gt;5,IF(ISERROR(VLOOKUP(AD60,'CODIGO PAGO'!$B$2:$B$20,1,0)),1,IF(OR(AND(CX60=1,AD60&lt;&gt;"N"),AND(CX60=3,AD60&lt;&gt;"B"),AND(CX60=2,LEFT(TRIM(AD60),1)&lt;&gt;"I")),1,IF(OR(AND(CX60=0,AD60="N"),AND(CX60=0,AD60="B"),AND(CX60=0,LEFT(TRIM(AD60),1)="I")),1,0))),"")</f>
        <v/>
      </c>
      <c r="EA60" s="23" t="str">
        <f t="shared" si="42"/>
        <v/>
      </c>
      <c r="EB60" s="23" t="str">
        <f>+IF(LEN($I60)&gt;5,IF(ISERROR(VLOOKUP(AF60,'CODIGO PAGO'!$B$2:$B$20,1,0)),1,IF(OR(AND(CZ60=1,AF60&lt;&gt;"N"),AND(CZ60=3,AF60&lt;&gt;"B"),AND(CZ60=2,LEFT(TRIM(AF60),1)&lt;&gt;"I")),1,IF(OR(AND(CZ60=0,AF60="N"),AND(CZ60=0,AF60="B"),AND(CZ60=0,LEFT(TRIM(AF60),1)="I")),1,0))),"")</f>
        <v/>
      </c>
      <c r="EC60" s="23" t="str">
        <f t="shared" si="43"/>
        <v/>
      </c>
      <c r="ED60" s="23" t="str">
        <f>+IF(LEN($I60)&gt;5,IF(ISERROR(VLOOKUP(AH60,'CODIGO PAGO'!$B$2:$B$20,1,0)),1,IF(OR(AND(DB60=1,AH60&lt;&gt;"N"),AND(DB60=3,AH60&lt;&gt;"B"),AND(DB60=2,LEFT(TRIM(AH60),1)&lt;&gt;"I")),1,IF(OR(AND(DB60=0,AH60="N"),AND(DB60=0,AH60="B"),AND(DB60=0,LEFT(TRIM(AH60),1)="I")),1,0))),"")</f>
        <v/>
      </c>
      <c r="EE60" s="23" t="str">
        <f t="shared" si="44"/>
        <v/>
      </c>
      <c r="EF60" s="23" t="str">
        <f>+IF(LEN($I60)&gt;5,IF(ISERROR(VLOOKUP(AJ60,'CODIGO PAGO'!$B$2:$B$20,1,0)),1,IF(OR(AND(DD60=1,AJ60&lt;&gt;"N"),AND(DD60=3,AJ60&lt;&gt;"B"),AND(DD60=2,LEFT(TRIM(AJ60),1)&lt;&gt;"I")),1,IF(OR(AND(DD60=0,AJ60="N"),AND(DD60=0,AJ60="B"),AND(DD60=0,LEFT(TRIM(AJ60),1)="I")),1,0))),"")</f>
        <v/>
      </c>
      <c r="EG60" s="23" t="str">
        <f t="shared" si="45"/>
        <v/>
      </c>
      <c r="EH60" s="23" t="str">
        <f>+IF(LEN($I60)&gt;5,IF(ISERROR(VLOOKUP(AL60,'CODIGO PAGO'!$B$2:$B$20,1,0)),1,IF(OR(AND(DF60=1,AL60&lt;&gt;"N"),AND(DF60=3,AL60&lt;&gt;"B"),AND(DF60=2,LEFT(TRIM(AL60),1)&lt;&gt;"I")),1,IF(OR(AND(DF60=0,AL60="N"),AND(DF60=0,AL60="B"),AND(DF60=0,LEFT(TRIM(AL60),1)="I")),1,0))),"")</f>
        <v/>
      </c>
      <c r="EI60" s="23" t="str">
        <f t="shared" si="46"/>
        <v/>
      </c>
      <c r="EJ60" s="23" t="str">
        <f>+IF(LEN($I60)&gt;5,IF(ISERROR(VLOOKUP(AN60,'CODIGO PAGO'!$B$2:$B$20,1,0)),1,IF(OR(AND(DH60=1,AN60&lt;&gt;"N"),AND(DH60=3,AN60&lt;&gt;"B"),AND(DH60=2,LEFT(TRIM(AN60),1)&lt;&gt;"I")),1,IF(OR(AND(DH60=0,AN60="N"),AND(DH60=0,AN60="B"),AND(DH60=0,LEFT(TRIM(AN60),1)="I")),1,0))),"")</f>
        <v/>
      </c>
      <c r="EK60" s="23" t="str">
        <f t="shared" si="47"/>
        <v/>
      </c>
      <c r="EL60" s="24" t="str">
        <f t="shared" si="48"/>
        <v/>
      </c>
    </row>
    <row r="61" spans="1:142" s="25" customFormat="1">
      <c r="A61" s="15" t="str">
        <f t="shared" si="14"/>
        <v/>
      </c>
      <c r="B61" s="1" t="str">
        <f>+IF(LEN(I61)&gt;5,'CODIGO PAGO'!$B$28,"")</f>
        <v/>
      </c>
      <c r="C61" s="1" t="str">
        <f>+IF(LEN($I61)&gt;5,BD!D61,"")</f>
        <v/>
      </c>
      <c r="D61" s="168" t="str">
        <f>+IF(LEN($I61)&gt;5,BD!A61,"")</f>
        <v/>
      </c>
      <c r="E61" s="1" t="str">
        <f>+IF(LEN($I61)&gt;5,BD!B61,"")</f>
        <v/>
      </c>
      <c r="F61" s="1" t="str">
        <f>+IF(LEN($I61)&gt;5,BD!C61,"")</f>
        <v/>
      </c>
      <c r="G61" s="141"/>
      <c r="H61" s="141"/>
      <c r="I61" s="1" t="str">
        <f>+IF(LEN(BD!G61)&gt;5,BD!G61,"")</f>
        <v/>
      </c>
      <c r="J61" s="167" t="str">
        <f>+IF(LEN($I61)&gt;5,BD!E61,"")</f>
        <v/>
      </c>
      <c r="K61" s="6" t="str">
        <f t="shared" si="15"/>
        <v/>
      </c>
      <c r="L61" s="87" t="str">
        <f>+IF(LEN($I61)&gt;5,BD!H61,"")</f>
        <v/>
      </c>
      <c r="M61" s="40" t="str">
        <f t="shared" si="16"/>
        <v/>
      </c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4" t="str">
        <f t="shared" si="17"/>
        <v/>
      </c>
      <c r="AQ61" s="5" t="str">
        <f t="shared" si="18"/>
        <v/>
      </c>
      <c r="AR61" s="91" t="str">
        <f t="shared" si="19"/>
        <v/>
      </c>
      <c r="AS61" s="5" t="str">
        <f t="shared" si="20"/>
        <v/>
      </c>
      <c r="AT61" s="91" t="str">
        <f t="shared" si="21"/>
        <v/>
      </c>
      <c r="AU61" s="4" t="str">
        <f t="shared" si="22"/>
        <v/>
      </c>
      <c r="AV61" s="4" t="str">
        <f t="shared" si="23"/>
        <v/>
      </c>
      <c r="AW61" s="4" t="str">
        <f t="shared" si="24"/>
        <v/>
      </c>
      <c r="AX61" s="4" t="str">
        <f t="shared" si="25"/>
        <v/>
      </c>
      <c r="AY61" s="88" t="str">
        <f t="shared" si="26"/>
        <v/>
      </c>
      <c r="AZ61" s="17" t="str">
        <f t="shared" si="27"/>
        <v/>
      </c>
      <c r="BA61" s="18" t="str">
        <f t="shared" si="28"/>
        <v/>
      </c>
      <c r="BB61" s="19" t="str">
        <f>+IF(LEN(I61)&gt;5,IF(INT(RIGHT(B61,1))=9,0.5*L61*AY61,INT(MID(B61,5,LEN(B61)-4))*L61)+IFERROR(VLOOKUP(I61,AJUSTES!$A$1:$I$50,9,0),0),"")</f>
        <v/>
      </c>
      <c r="BC61" s="12"/>
      <c r="BD61" s="19" t="str">
        <f t="shared" si="29"/>
        <v/>
      </c>
      <c r="BE61" s="18" t="str">
        <f t="shared" si="30"/>
        <v/>
      </c>
      <c r="BF61" s="139" t="str">
        <f t="shared" si="31"/>
        <v/>
      </c>
      <c r="BG61" s="114"/>
      <c r="BH61" s="18" t="str">
        <f t="shared" si="32"/>
        <v/>
      </c>
      <c r="BI61" s="13"/>
      <c r="BJ61" s="12"/>
      <c r="BK61" s="12"/>
      <c r="BL61" s="145"/>
      <c r="BM61" s="12"/>
      <c r="BN61" s="12"/>
      <c r="BO61" s="12"/>
      <c r="BP61" s="12"/>
      <c r="BQ61" s="12"/>
      <c r="BR61" s="12"/>
      <c r="BS61" s="146"/>
      <c r="BT61" s="14"/>
      <c r="BU61" s="12"/>
      <c r="BV61" s="12"/>
      <c r="BW61" s="12"/>
      <c r="BX61" s="12"/>
      <c r="BY61" s="12"/>
      <c r="BZ61" s="144"/>
      <c r="CA61" s="107" t="str">
        <f>+IF(LEN($I61)&gt;5,IF(BD!F61="N/A","",BD!F61),"")</f>
        <v/>
      </c>
      <c r="CB61" s="21"/>
      <c r="CC61" s="147"/>
      <c r="CD61" s="148"/>
      <c r="CE61" s="8" t="str">
        <f>+IF(LEN(I61)&gt;5,BD!M61,"")</f>
        <v/>
      </c>
      <c r="CF61" s="16" t="str">
        <f>+IF(LEN(I61)&gt;5,BD!N61,"")</f>
        <v/>
      </c>
      <c r="CG61" s="3" t="str">
        <f t="shared" si="33"/>
        <v/>
      </c>
      <c r="CH61" s="23" t="str">
        <f>+IF(AND(LEN($I61)&gt;5),IF(AND($J61&gt;N$1,$J61&lt;=$AO$1),1,IF((COUNTIFS(INCAPACIDADES!$C$1:$C$51,$I61,INCAPACIDADES!K$1:K$51,N$1))&gt;0,2,IF(VLOOKUP($C61,BD!$D$1:$F$501,3,0)&gt;N$1,0,3))),"")</f>
        <v/>
      </c>
      <c r="CI61" s="23" t="str">
        <f>+IF(AND(LEN($I61)&gt;5),IF(AND($J61&gt;O$1,$J61&lt;=$AO$1),1,IF((COUNTIFS(INCAPACIDADES!$C$1:$C$51,$I61,INCAPACIDADES!L$1:L$51,O$1))&gt;0,2,IF(VLOOKUP($C61,BD!$D$1:$F$501,3,0)&gt;O$1,0,3))),"")</f>
        <v/>
      </c>
      <c r="CJ61" s="23" t="str">
        <f>+IF(AND(LEN($I61)&gt;5),IF(AND($J61&gt;P$1,$J61&lt;=$AO$1),1,IF((COUNTIFS(INCAPACIDADES!$C$1:$C$51,$I61,INCAPACIDADES!M$1:M$51,P$1))&gt;0,2,IF(VLOOKUP($C61,BD!$D$1:$F$501,3,0)&gt;P$1,0,3))),"")</f>
        <v/>
      </c>
      <c r="CK61" s="23" t="str">
        <f>+IF(AND(LEN($I61)&gt;5),IF(AND($J61&gt;Q$1,$J61&lt;=$AO$1),1,IF((COUNTIFS(INCAPACIDADES!$C$1:$C$51,$I61,INCAPACIDADES!N$1:N$51,Q$1))&gt;0,2,IF(VLOOKUP($C61,BD!$D$1:$F$501,3,0)&gt;Q$1,0,3))),"")</f>
        <v/>
      </c>
      <c r="CL61" s="23" t="str">
        <f>+IF(AND(LEN($I61)&gt;5),IF(AND($J61&gt;R$1,$J61&lt;=$AO$1),1,IF((COUNTIFS(INCAPACIDADES!$C$1:$C$51,$I61,INCAPACIDADES!O$1:O$51,R$1))&gt;0,2,IF(VLOOKUP($C61,BD!$D$1:$F$501,3,0)&gt;R$1,0,3))),"")</f>
        <v/>
      </c>
      <c r="CM61" s="23" t="str">
        <f>+IF(AND(LEN($I61)&gt;5),IF(AND($J61&gt;S$1,$J61&lt;=$AO$1),1,IF((COUNTIFS(INCAPACIDADES!$C$1:$C$51,$I61,INCAPACIDADES!P$1:P$51,S$1))&gt;0,2,IF(VLOOKUP($C61,BD!$D$1:$F$501,3,0)&gt;S$1,0,3))),"")</f>
        <v/>
      </c>
      <c r="CN61" s="23" t="str">
        <f>+IF(AND(LEN($I61)&gt;5),IF(AND($J61&gt;T$1,$J61&lt;=$AO$1),1,IF((COUNTIFS(INCAPACIDADES!$C$1:$C$51,$I61,INCAPACIDADES!Q$1:Q$51,T$1))&gt;0,2,IF(VLOOKUP($C61,BD!$D$1:$F$501,3,0)&gt;T$1,0,3))),"")</f>
        <v/>
      </c>
      <c r="CO61" s="23" t="str">
        <f>+IF(AND(LEN($I61)&gt;5),IF(AND($J61&gt;U$1,$J61&lt;=$AO$1),1,IF((COUNTIFS(INCAPACIDADES!$C$1:$C$51,$I61,INCAPACIDADES!R$1:R$51,U$1))&gt;0,2,IF(VLOOKUP($C61,BD!$D$1:$F$501,3,0)&gt;U$1,0,3))),"")</f>
        <v/>
      </c>
      <c r="CP61" s="23" t="str">
        <f>+IF(AND(LEN($I61)&gt;5),IF(AND($J61&gt;V$1,$J61&lt;=$AO$1),1,IF((COUNTIFS(INCAPACIDADES!$C$1:$C$51,$I61,INCAPACIDADES!S$1:S$51,V$1))&gt;0,2,IF(VLOOKUP($C61,BD!$D$1:$F$501,3,0)&gt;V$1,0,3))),"")</f>
        <v/>
      </c>
      <c r="CQ61" s="23" t="str">
        <f>+IF(AND(LEN($I61)&gt;5),IF(AND($J61&gt;W$1,$J61&lt;=$AO$1),1,IF((COUNTIFS(INCAPACIDADES!$C$1:$C$51,$I61,INCAPACIDADES!T$1:T$51,W$1))&gt;0,2,IF(VLOOKUP($C61,BD!$D$1:$F$501,3,0)&gt;W$1,0,3))),"")</f>
        <v/>
      </c>
      <c r="CR61" s="23" t="str">
        <f>+IF(AND(LEN($I61)&gt;5),IF(AND($J61&gt;X$1,$J61&lt;=$AO$1),1,IF((COUNTIFS(INCAPACIDADES!$C$1:$C$51,$I61,INCAPACIDADES!U$1:U$51,X$1))&gt;0,2,IF(VLOOKUP($C61,BD!$D$1:$F$501,3,0)&gt;X$1,0,3))),"")</f>
        <v/>
      </c>
      <c r="CS61" s="23" t="str">
        <f>+IF(AND(LEN($I61)&gt;5),IF(AND($J61&gt;Y$1,$J61&lt;=$AO$1),1,IF((COUNTIFS(INCAPACIDADES!$C$1:$C$51,$I61,INCAPACIDADES!V$1:V$51,Y$1))&gt;0,2,IF(VLOOKUP($C61,BD!$D$1:$F$501,3,0)&gt;Y$1,0,3))),"")</f>
        <v/>
      </c>
      <c r="CT61" s="23" t="str">
        <f>+IF(AND(LEN($I61)&gt;5),IF(AND($J61&gt;Z$1,$J61&lt;=$AO$1),1,IF((COUNTIFS(INCAPACIDADES!$C$1:$C$51,$I61,INCAPACIDADES!W$1:W$51,Z$1))&gt;0,2,IF(VLOOKUP($C61,BD!$D$1:$F$501,3,0)&gt;Z$1,0,3))),"")</f>
        <v/>
      </c>
      <c r="CU61" s="23" t="str">
        <f>+IF(AND(LEN($I61)&gt;5),IF(AND($J61&gt;AA$1,$J61&lt;=$AO$1),1,IF((COUNTIFS(INCAPACIDADES!$C$1:$C$51,$I61,INCAPACIDADES!X$1:X$51,AA$1))&gt;0,2,IF(VLOOKUP($C61,BD!$D$1:$F$501,3,0)&gt;AA$1,0,3))),"")</f>
        <v/>
      </c>
      <c r="CV61" s="23" t="str">
        <f>+IF(AND(LEN($I61)&gt;5),IF(AND($J61&gt;AB$1,$J61&lt;=$AO$1),1,IF((COUNTIFS(INCAPACIDADES!$C$1:$C$51,$I61,INCAPACIDADES!Y$1:Y$51,AB$1))&gt;0,2,IF(VLOOKUP($C61,BD!$D$1:$F$501,3,0)&gt;AB$1,0,3))),"")</f>
        <v/>
      </c>
      <c r="CW61" s="23" t="str">
        <f>+IF(AND(LEN($I61)&gt;5),IF(AND($J61&gt;AC$1,$J61&lt;=$AO$1),1,IF((COUNTIFS(INCAPACIDADES!$C$1:$C$51,$I61,INCAPACIDADES!Z$1:Z$51,AC$1))&gt;0,2,IF(VLOOKUP($C61,BD!$D$1:$F$501,3,0)&gt;AC$1,0,3))),"")</f>
        <v/>
      </c>
      <c r="CX61" s="23" t="str">
        <f>+IF(AND(LEN($I61)&gt;5),IF(AND($J61&gt;AD$1,$J61&lt;=$AO$1),1,IF((COUNTIFS(INCAPACIDADES!$C$1:$C$51,$I61,INCAPACIDADES!AA$1:AA$51,AD$1))&gt;0,2,IF(VLOOKUP($C61,BD!$D$1:$F$501,3,0)&gt;AD$1,0,3))),"")</f>
        <v/>
      </c>
      <c r="CY61" s="23" t="str">
        <f>+IF(AND(LEN($I61)&gt;5),IF(AND($J61&gt;AE$1,$J61&lt;=$AO$1),1,IF((COUNTIFS(INCAPACIDADES!$C$1:$C$51,$I61,INCAPACIDADES!AB$1:AB$51,AE$1))&gt;0,2,IF(VLOOKUP($C61,BD!$D$1:$F$501,3,0)&gt;AE$1,0,3))),"")</f>
        <v/>
      </c>
      <c r="CZ61" s="23" t="str">
        <f>+IF(AND(LEN($I61)&gt;5),IF(AND($J61&gt;AF$1,$J61&lt;=$AO$1),1,IF((COUNTIFS(INCAPACIDADES!$C$1:$C$51,$I61,INCAPACIDADES!AC$1:AC$51,AF$1))&gt;0,2,IF(VLOOKUP($C61,BD!$D$1:$F$501,3,0)&gt;AF$1,0,3))),"")</f>
        <v/>
      </c>
      <c r="DA61" s="23" t="str">
        <f>+IF(AND(LEN($I61)&gt;5),IF(AND($J61&gt;AG$1,$J61&lt;=$AO$1),1,IF((COUNTIFS(INCAPACIDADES!$C$1:$C$51,$I61,INCAPACIDADES!AD$1:AD$51,AG$1))&gt;0,2,IF(VLOOKUP($C61,BD!$D$1:$F$501,3,0)&gt;AG$1,0,3))),"")</f>
        <v/>
      </c>
      <c r="DB61" s="23" t="str">
        <f>+IF(AND(LEN($I61)&gt;5),IF(AND($J61&gt;AH$1,$J61&lt;=$AO$1),1,IF((COUNTIFS(INCAPACIDADES!$C$1:$C$51,$I61,INCAPACIDADES!AE$1:AE$51,AH$1))&gt;0,2,IF(VLOOKUP($C61,BD!$D$1:$F$501,3,0)&gt;AH$1,0,3))),"")</f>
        <v/>
      </c>
      <c r="DC61" s="23" t="str">
        <f>+IF(AND(LEN($I61)&gt;5),IF(AND($J61&gt;AI$1,$J61&lt;=$AO$1),1,IF((COUNTIFS(INCAPACIDADES!$C$1:$C$51,$I61,INCAPACIDADES!AF$1:AF$51,AI$1))&gt;0,2,IF(VLOOKUP($C61,BD!$D$1:$F$501,3,0)&gt;AI$1,0,3))),"")</f>
        <v/>
      </c>
      <c r="DD61" s="23" t="str">
        <f>+IF(AND(LEN($I61)&gt;5),IF(AND($J61&gt;AJ$1,$J61&lt;=$AO$1),1,IF((COUNTIFS(INCAPACIDADES!$C$1:$C$51,$I61,INCAPACIDADES!AG$1:AG$51,AJ$1))&gt;0,2,IF(VLOOKUP($C61,BD!$D$1:$F$501,3,0)&gt;AJ$1,0,3))),"")</f>
        <v/>
      </c>
      <c r="DE61" s="23" t="str">
        <f>+IF(AND(LEN($I61)&gt;5),IF(AND($J61&gt;AK$1,$J61&lt;=$AO$1),1,IF((COUNTIFS(INCAPACIDADES!$C$1:$C$51,$I61,INCAPACIDADES!AH$1:AH$51,AK$1))&gt;0,2,IF(VLOOKUP($C61,BD!$D$1:$F$501,3,0)&gt;AK$1,0,3))),"")</f>
        <v/>
      </c>
      <c r="DF61" s="23" t="str">
        <f>+IF(AND(LEN($I61)&gt;5),IF(AND($J61&gt;AL$1,$J61&lt;=$AO$1),1,IF((COUNTIFS(INCAPACIDADES!$C$1:$C$51,$I61,INCAPACIDADES!AI$1:AI$51,AL$1))&gt;0,2,IF(VLOOKUP($C61,BD!$D$1:$F$501,3,0)&gt;AL$1,0,3))),"")</f>
        <v/>
      </c>
      <c r="DG61" s="23" t="str">
        <f>+IF(AND(LEN($I61)&gt;5),IF(AND($J61&gt;AM$1,$J61&lt;=$AO$1),1,IF((COUNTIFS(INCAPACIDADES!$C$1:$C$51,$I61,INCAPACIDADES!AJ$1:AJ$51,AM$1))&gt;0,2,IF(VLOOKUP($C61,BD!$D$1:$F$501,3,0)&gt;AM$1,0,3))),"")</f>
        <v/>
      </c>
      <c r="DH61" s="23" t="str">
        <f>+IF(AND(LEN($I61)&gt;5),IF(AND($J61&gt;AN$1,$J61&lt;=$AO$1),1,IF((COUNTIFS(INCAPACIDADES!$C$1:$C$51,$I61,INCAPACIDADES!AK$1:AK$51,AN$1))&gt;0,2,IF(VLOOKUP($C61,BD!$D$1:$F$501,3,0)&gt;AN$1,0,3))),"")</f>
        <v/>
      </c>
      <c r="DI61" s="23" t="str">
        <f>+IF(AND(LEN($I61)&gt;5),IF(AND($J61&gt;AO$1,$J61&lt;=$AO$1),1,IF((COUNTIFS(INCAPACIDADES!$C$1:$C$51,$I61,INCAPACIDADES!AL$1:AL$51,AO$1))&gt;0,2,IF(VLOOKUP($C61,BD!$D$1:$F$501,3,0)&gt;AO$1,0,3))),"")</f>
        <v/>
      </c>
      <c r="DJ61" s="23" t="str">
        <f>+IF(LEN($I61)&gt;5,IF(ISERROR(VLOOKUP(N61,'CODIGO PAGO'!$B$2:$B$20,1,0)),1,IF(OR(AND(CH61=1,N61&lt;&gt;"N"),AND(CH61=3,N61&lt;&gt;"B"),AND(CH61=2,LEFT(TRIM(N61),1)&lt;&gt;"I")),1,IF(OR(AND(CH61=0,N61="N"),AND(CH61=0,N61="B"),AND(CH61=0,LEFT(TRIM(N61),1)="I")),1,0))),"")</f>
        <v/>
      </c>
      <c r="DK61" s="23" t="str">
        <f t="shared" si="34"/>
        <v/>
      </c>
      <c r="DL61" s="23" t="str">
        <f>+IF(LEN($I61)&gt;5,IF(ISERROR(VLOOKUP(P61,'CODIGO PAGO'!$B$2:$B$20,1,0)),1,IF(OR(AND(CJ61=1,P61&lt;&gt;"N"),AND(CJ61=3,P61&lt;&gt;"B"),AND(CJ61=2,LEFT(TRIM(P61),1)&lt;&gt;"I")),1,IF(OR(AND(CJ61=0,P61="N"),AND(CJ61=0,P61="B"),AND(CJ61=0,LEFT(TRIM(P61),1)="I")),1,0))),"")</f>
        <v/>
      </c>
      <c r="DM61" s="23" t="str">
        <f t="shared" si="35"/>
        <v/>
      </c>
      <c r="DN61" s="23" t="str">
        <f>+IF(LEN($I61)&gt;5,IF(ISERROR(VLOOKUP(R61,'CODIGO PAGO'!$B$2:$B$20,1,0)),1,IF(OR(AND(CL61=1,R61&lt;&gt;"N"),AND(CL61=3,R61&lt;&gt;"B"),AND(CL61=2,LEFT(TRIM(R61),1)&lt;&gt;"I")),1,IF(OR(AND(CL61=0,R61="N"),AND(CL61=0,R61="B"),AND(CL61=0,LEFT(TRIM(R61),1)="I")),1,0))),"")</f>
        <v/>
      </c>
      <c r="DO61" s="23" t="str">
        <f t="shared" si="36"/>
        <v/>
      </c>
      <c r="DP61" s="23" t="str">
        <f>+IF(LEN($I61)&gt;5,IF(ISERROR(VLOOKUP(T61,'CODIGO PAGO'!$B$2:$B$20,1,0)),1,IF(OR(AND(CN61=1,T61&lt;&gt;"N"),AND(CN61=3,T61&lt;&gt;"B"),AND(CN61=2,LEFT(TRIM(T61),1)&lt;&gt;"I")),1,IF(OR(AND(CN61=0,T61="N"),AND(CN61=0,T61="B"),AND(CN61=0,LEFT(TRIM(T61),1)="I")),1,0))),"")</f>
        <v/>
      </c>
      <c r="DQ61" s="23" t="str">
        <f t="shared" si="37"/>
        <v/>
      </c>
      <c r="DR61" s="23" t="str">
        <f>+IF(LEN($I61)&gt;5,IF(ISERROR(VLOOKUP(V61,'CODIGO PAGO'!$B$2:$B$20,1,0)),1,IF(OR(AND(CP61=1,V61&lt;&gt;"N"),AND(CP61=3,V61&lt;&gt;"B"),AND(CP61=2,LEFT(TRIM(V61),1)&lt;&gt;"I")),1,IF(OR(AND(CP61=0,V61="N"),AND(CP61=0,V61="B"),AND(CP61=0,LEFT(TRIM(V61),1)="I")),1,0))),"")</f>
        <v/>
      </c>
      <c r="DS61" s="23" t="str">
        <f t="shared" si="38"/>
        <v/>
      </c>
      <c r="DT61" s="23" t="str">
        <f>+IF(LEN($I61)&gt;5,IF(ISERROR(VLOOKUP(X61,'CODIGO PAGO'!$B$2:$B$20,1,0)),1,IF(OR(AND(CR61=1,X61&lt;&gt;"N"),AND(CR61=3,X61&lt;&gt;"B"),AND(CR61=2,LEFT(TRIM(X61),1)&lt;&gt;"I")),1,IF(OR(AND(CR61=0,X61="N"),AND(CR61=0,X61="B"),AND(CR61=0,LEFT(TRIM(X61),1)="I")),1,0))),"")</f>
        <v/>
      </c>
      <c r="DU61" s="23" t="str">
        <f t="shared" si="39"/>
        <v/>
      </c>
      <c r="DV61" s="23" t="str">
        <f>+IF(LEN($I61)&gt;5,IF(ISERROR(VLOOKUP(Z61,'CODIGO PAGO'!$B$2:$B$20,1,0)),1,IF(OR(AND(CT61=1,Z61&lt;&gt;"N"),AND(CT61=3,Z61&lt;&gt;"B"),AND(CT61=2,LEFT(TRIM(Z61),1)&lt;&gt;"I")),1,IF(OR(AND(CT61=0,Z61="N"),AND(CT61=0,Z61="B"),AND(CT61=0,LEFT(TRIM(Z61),1)="I")),1,0))),"")</f>
        <v/>
      </c>
      <c r="DW61" s="23" t="str">
        <f t="shared" si="40"/>
        <v/>
      </c>
      <c r="DX61" s="23" t="str">
        <f>+IF(LEN($I61)&gt;5,IF(ISERROR(VLOOKUP(AB61,'CODIGO PAGO'!$B$2:$B$20,1,0)),1,IF(OR(AND(CV61=1,AB61&lt;&gt;"N"),AND(CV61=3,AB61&lt;&gt;"B"),AND(CV61=2,LEFT(TRIM(AB61),1)&lt;&gt;"I")),1,IF(OR(AND(CV61=0,AB61="N"),AND(CV61=0,AB61="B"),AND(CV61=0,LEFT(TRIM(AB61),1)="I")),1,0))),"")</f>
        <v/>
      </c>
      <c r="DY61" s="23" t="str">
        <f t="shared" si="41"/>
        <v/>
      </c>
      <c r="DZ61" s="23" t="str">
        <f>+IF(LEN($I61)&gt;5,IF(ISERROR(VLOOKUP(AD61,'CODIGO PAGO'!$B$2:$B$20,1,0)),1,IF(OR(AND(CX61=1,AD61&lt;&gt;"N"),AND(CX61=3,AD61&lt;&gt;"B"),AND(CX61=2,LEFT(TRIM(AD61),1)&lt;&gt;"I")),1,IF(OR(AND(CX61=0,AD61="N"),AND(CX61=0,AD61="B"),AND(CX61=0,LEFT(TRIM(AD61),1)="I")),1,0))),"")</f>
        <v/>
      </c>
      <c r="EA61" s="23" t="str">
        <f t="shared" si="42"/>
        <v/>
      </c>
      <c r="EB61" s="23" t="str">
        <f>+IF(LEN($I61)&gt;5,IF(ISERROR(VLOOKUP(AF61,'CODIGO PAGO'!$B$2:$B$20,1,0)),1,IF(OR(AND(CZ61=1,AF61&lt;&gt;"N"),AND(CZ61=3,AF61&lt;&gt;"B"),AND(CZ61=2,LEFT(TRIM(AF61),1)&lt;&gt;"I")),1,IF(OR(AND(CZ61=0,AF61="N"),AND(CZ61=0,AF61="B"),AND(CZ61=0,LEFT(TRIM(AF61),1)="I")),1,0))),"")</f>
        <v/>
      </c>
      <c r="EC61" s="23" t="str">
        <f t="shared" si="43"/>
        <v/>
      </c>
      <c r="ED61" s="23" t="str">
        <f>+IF(LEN($I61)&gt;5,IF(ISERROR(VLOOKUP(AH61,'CODIGO PAGO'!$B$2:$B$20,1,0)),1,IF(OR(AND(DB61=1,AH61&lt;&gt;"N"),AND(DB61=3,AH61&lt;&gt;"B"),AND(DB61=2,LEFT(TRIM(AH61),1)&lt;&gt;"I")),1,IF(OR(AND(DB61=0,AH61="N"),AND(DB61=0,AH61="B"),AND(DB61=0,LEFT(TRIM(AH61),1)="I")),1,0))),"")</f>
        <v/>
      </c>
      <c r="EE61" s="23" t="str">
        <f t="shared" si="44"/>
        <v/>
      </c>
      <c r="EF61" s="23" t="str">
        <f>+IF(LEN($I61)&gt;5,IF(ISERROR(VLOOKUP(AJ61,'CODIGO PAGO'!$B$2:$B$20,1,0)),1,IF(OR(AND(DD61=1,AJ61&lt;&gt;"N"),AND(DD61=3,AJ61&lt;&gt;"B"),AND(DD61=2,LEFT(TRIM(AJ61),1)&lt;&gt;"I")),1,IF(OR(AND(DD61=0,AJ61="N"),AND(DD61=0,AJ61="B"),AND(DD61=0,LEFT(TRIM(AJ61),1)="I")),1,0))),"")</f>
        <v/>
      </c>
      <c r="EG61" s="23" t="str">
        <f t="shared" si="45"/>
        <v/>
      </c>
      <c r="EH61" s="23" t="str">
        <f>+IF(LEN($I61)&gt;5,IF(ISERROR(VLOOKUP(AL61,'CODIGO PAGO'!$B$2:$B$20,1,0)),1,IF(OR(AND(DF61=1,AL61&lt;&gt;"N"),AND(DF61=3,AL61&lt;&gt;"B"),AND(DF61=2,LEFT(TRIM(AL61),1)&lt;&gt;"I")),1,IF(OR(AND(DF61=0,AL61="N"),AND(DF61=0,AL61="B"),AND(DF61=0,LEFT(TRIM(AL61),1)="I")),1,0))),"")</f>
        <v/>
      </c>
      <c r="EI61" s="23" t="str">
        <f t="shared" si="46"/>
        <v/>
      </c>
      <c r="EJ61" s="23" t="str">
        <f>+IF(LEN($I61)&gt;5,IF(ISERROR(VLOOKUP(AN61,'CODIGO PAGO'!$B$2:$B$20,1,0)),1,IF(OR(AND(DH61=1,AN61&lt;&gt;"N"),AND(DH61=3,AN61&lt;&gt;"B"),AND(DH61=2,LEFT(TRIM(AN61),1)&lt;&gt;"I")),1,IF(OR(AND(DH61=0,AN61="N"),AND(DH61=0,AN61="B"),AND(DH61=0,LEFT(TRIM(AN61),1)="I")),1,0))),"")</f>
        <v/>
      </c>
      <c r="EK61" s="23" t="str">
        <f t="shared" si="47"/>
        <v/>
      </c>
      <c r="EL61" s="24" t="str">
        <f t="shared" si="48"/>
        <v/>
      </c>
    </row>
    <row r="62" spans="1:142" s="25" customFormat="1">
      <c r="A62" s="15" t="str">
        <f t="shared" si="14"/>
        <v/>
      </c>
      <c r="B62" s="1" t="str">
        <f>+IF(LEN(I62)&gt;5,'CODIGO PAGO'!$B$28,"")</f>
        <v/>
      </c>
      <c r="C62" s="1" t="str">
        <f>+IF(LEN($I62)&gt;5,BD!D62,"")</f>
        <v/>
      </c>
      <c r="D62" s="168" t="str">
        <f>+IF(LEN($I62)&gt;5,BD!A62,"")</f>
        <v/>
      </c>
      <c r="E62" s="1" t="str">
        <f>+IF(LEN($I62)&gt;5,BD!B62,"")</f>
        <v/>
      </c>
      <c r="F62" s="1" t="str">
        <f>+IF(LEN($I62)&gt;5,BD!C62,"")</f>
        <v/>
      </c>
      <c r="G62" s="141"/>
      <c r="H62" s="141"/>
      <c r="I62" s="1" t="str">
        <f>+IF(LEN(BD!G62)&gt;5,BD!G62,"")</f>
        <v/>
      </c>
      <c r="J62" s="167" t="str">
        <f>+IF(LEN($I62)&gt;5,BD!E62,"")</f>
        <v/>
      </c>
      <c r="K62" s="6" t="str">
        <f t="shared" si="15"/>
        <v/>
      </c>
      <c r="L62" s="87" t="str">
        <f>+IF(LEN($I62)&gt;5,BD!H62,"")</f>
        <v/>
      </c>
      <c r="M62" s="40" t="str">
        <f t="shared" si="16"/>
        <v/>
      </c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4" t="str">
        <f t="shared" si="17"/>
        <v/>
      </c>
      <c r="AQ62" s="5" t="str">
        <f t="shared" si="18"/>
        <v/>
      </c>
      <c r="AR62" s="91" t="str">
        <f t="shared" si="19"/>
        <v/>
      </c>
      <c r="AS62" s="5" t="str">
        <f t="shared" si="20"/>
        <v/>
      </c>
      <c r="AT62" s="91" t="str">
        <f t="shared" si="21"/>
        <v/>
      </c>
      <c r="AU62" s="4" t="str">
        <f t="shared" si="22"/>
        <v/>
      </c>
      <c r="AV62" s="4" t="str">
        <f t="shared" si="23"/>
        <v/>
      </c>
      <c r="AW62" s="4" t="str">
        <f t="shared" si="24"/>
        <v/>
      </c>
      <c r="AX62" s="4" t="str">
        <f t="shared" si="25"/>
        <v/>
      </c>
      <c r="AY62" s="88" t="str">
        <f t="shared" si="26"/>
        <v/>
      </c>
      <c r="AZ62" s="17" t="str">
        <f t="shared" si="27"/>
        <v/>
      </c>
      <c r="BA62" s="18" t="str">
        <f t="shared" si="28"/>
        <v/>
      </c>
      <c r="BB62" s="19" t="str">
        <f>+IF(LEN(I62)&gt;5,IF(INT(RIGHT(B62,1))=9,0.5*L62*AY62,INT(MID(B62,5,LEN(B62)-4))*L62)+IFERROR(VLOOKUP(I62,AJUSTES!$A$1:$I$50,9,0),0),"")</f>
        <v/>
      </c>
      <c r="BC62" s="12"/>
      <c r="BD62" s="19" t="str">
        <f t="shared" si="29"/>
        <v/>
      </c>
      <c r="BE62" s="18" t="str">
        <f t="shared" si="30"/>
        <v/>
      </c>
      <c r="BF62" s="139" t="str">
        <f t="shared" si="31"/>
        <v/>
      </c>
      <c r="BG62" s="114"/>
      <c r="BH62" s="18" t="str">
        <f t="shared" si="32"/>
        <v/>
      </c>
      <c r="BI62" s="13"/>
      <c r="BJ62" s="12"/>
      <c r="BK62" s="12"/>
      <c r="BL62" s="145"/>
      <c r="BM62" s="12"/>
      <c r="BN62" s="12"/>
      <c r="BO62" s="12"/>
      <c r="BP62" s="12"/>
      <c r="BQ62" s="12"/>
      <c r="BR62" s="12"/>
      <c r="BS62" s="146"/>
      <c r="BT62" s="14"/>
      <c r="BU62" s="12"/>
      <c r="BV62" s="12"/>
      <c r="BW62" s="12"/>
      <c r="BX62" s="12"/>
      <c r="BY62" s="12"/>
      <c r="BZ62" s="144"/>
      <c r="CA62" s="107" t="str">
        <f>+IF(LEN($I62)&gt;5,IF(BD!F62="N/A","",BD!F62),"")</f>
        <v/>
      </c>
      <c r="CB62" s="21"/>
      <c r="CC62" s="147"/>
      <c r="CD62" s="148"/>
      <c r="CE62" s="8" t="str">
        <f>+IF(LEN(I62)&gt;5,BD!M62,"")</f>
        <v/>
      </c>
      <c r="CF62" s="16" t="str">
        <f>+IF(LEN(I62)&gt;5,BD!N62,"")</f>
        <v/>
      </c>
      <c r="CG62" s="3" t="str">
        <f t="shared" si="33"/>
        <v/>
      </c>
      <c r="CH62" s="23" t="str">
        <f>+IF(AND(LEN($I62)&gt;5),IF(AND($J62&gt;N$1,$J62&lt;=$AO$1),1,IF((COUNTIFS(INCAPACIDADES!$C$1:$C$51,$I62,INCAPACIDADES!K$1:K$51,N$1))&gt;0,2,IF(VLOOKUP($C62,BD!$D$1:$F$501,3,0)&gt;N$1,0,3))),"")</f>
        <v/>
      </c>
      <c r="CI62" s="23" t="str">
        <f>+IF(AND(LEN($I62)&gt;5),IF(AND($J62&gt;O$1,$J62&lt;=$AO$1),1,IF((COUNTIFS(INCAPACIDADES!$C$1:$C$51,$I62,INCAPACIDADES!L$1:L$51,O$1))&gt;0,2,IF(VLOOKUP($C62,BD!$D$1:$F$501,3,0)&gt;O$1,0,3))),"")</f>
        <v/>
      </c>
      <c r="CJ62" s="23" t="str">
        <f>+IF(AND(LEN($I62)&gt;5),IF(AND($J62&gt;P$1,$J62&lt;=$AO$1),1,IF((COUNTIFS(INCAPACIDADES!$C$1:$C$51,$I62,INCAPACIDADES!M$1:M$51,P$1))&gt;0,2,IF(VLOOKUP($C62,BD!$D$1:$F$501,3,0)&gt;P$1,0,3))),"")</f>
        <v/>
      </c>
      <c r="CK62" s="23" t="str">
        <f>+IF(AND(LEN($I62)&gt;5),IF(AND($J62&gt;Q$1,$J62&lt;=$AO$1),1,IF((COUNTIFS(INCAPACIDADES!$C$1:$C$51,$I62,INCAPACIDADES!N$1:N$51,Q$1))&gt;0,2,IF(VLOOKUP($C62,BD!$D$1:$F$501,3,0)&gt;Q$1,0,3))),"")</f>
        <v/>
      </c>
      <c r="CL62" s="23" t="str">
        <f>+IF(AND(LEN($I62)&gt;5),IF(AND($J62&gt;R$1,$J62&lt;=$AO$1),1,IF((COUNTIFS(INCAPACIDADES!$C$1:$C$51,$I62,INCAPACIDADES!O$1:O$51,R$1))&gt;0,2,IF(VLOOKUP($C62,BD!$D$1:$F$501,3,0)&gt;R$1,0,3))),"")</f>
        <v/>
      </c>
      <c r="CM62" s="23" t="str">
        <f>+IF(AND(LEN($I62)&gt;5),IF(AND($J62&gt;S$1,$J62&lt;=$AO$1),1,IF((COUNTIFS(INCAPACIDADES!$C$1:$C$51,$I62,INCAPACIDADES!P$1:P$51,S$1))&gt;0,2,IF(VLOOKUP($C62,BD!$D$1:$F$501,3,0)&gt;S$1,0,3))),"")</f>
        <v/>
      </c>
      <c r="CN62" s="23" t="str">
        <f>+IF(AND(LEN($I62)&gt;5),IF(AND($J62&gt;T$1,$J62&lt;=$AO$1),1,IF((COUNTIFS(INCAPACIDADES!$C$1:$C$51,$I62,INCAPACIDADES!Q$1:Q$51,T$1))&gt;0,2,IF(VLOOKUP($C62,BD!$D$1:$F$501,3,0)&gt;T$1,0,3))),"")</f>
        <v/>
      </c>
      <c r="CO62" s="23" t="str">
        <f>+IF(AND(LEN($I62)&gt;5),IF(AND($J62&gt;U$1,$J62&lt;=$AO$1),1,IF((COUNTIFS(INCAPACIDADES!$C$1:$C$51,$I62,INCAPACIDADES!R$1:R$51,U$1))&gt;0,2,IF(VLOOKUP($C62,BD!$D$1:$F$501,3,0)&gt;U$1,0,3))),"")</f>
        <v/>
      </c>
      <c r="CP62" s="23" t="str">
        <f>+IF(AND(LEN($I62)&gt;5),IF(AND($J62&gt;V$1,$J62&lt;=$AO$1),1,IF((COUNTIFS(INCAPACIDADES!$C$1:$C$51,$I62,INCAPACIDADES!S$1:S$51,V$1))&gt;0,2,IF(VLOOKUP($C62,BD!$D$1:$F$501,3,0)&gt;V$1,0,3))),"")</f>
        <v/>
      </c>
      <c r="CQ62" s="23" t="str">
        <f>+IF(AND(LEN($I62)&gt;5),IF(AND($J62&gt;W$1,$J62&lt;=$AO$1),1,IF((COUNTIFS(INCAPACIDADES!$C$1:$C$51,$I62,INCAPACIDADES!T$1:T$51,W$1))&gt;0,2,IF(VLOOKUP($C62,BD!$D$1:$F$501,3,0)&gt;W$1,0,3))),"")</f>
        <v/>
      </c>
      <c r="CR62" s="23" t="str">
        <f>+IF(AND(LEN($I62)&gt;5),IF(AND($J62&gt;X$1,$J62&lt;=$AO$1),1,IF((COUNTIFS(INCAPACIDADES!$C$1:$C$51,$I62,INCAPACIDADES!U$1:U$51,X$1))&gt;0,2,IF(VLOOKUP($C62,BD!$D$1:$F$501,3,0)&gt;X$1,0,3))),"")</f>
        <v/>
      </c>
      <c r="CS62" s="23" t="str">
        <f>+IF(AND(LEN($I62)&gt;5),IF(AND($J62&gt;Y$1,$J62&lt;=$AO$1),1,IF((COUNTIFS(INCAPACIDADES!$C$1:$C$51,$I62,INCAPACIDADES!V$1:V$51,Y$1))&gt;0,2,IF(VLOOKUP($C62,BD!$D$1:$F$501,3,0)&gt;Y$1,0,3))),"")</f>
        <v/>
      </c>
      <c r="CT62" s="23" t="str">
        <f>+IF(AND(LEN($I62)&gt;5),IF(AND($J62&gt;Z$1,$J62&lt;=$AO$1),1,IF((COUNTIFS(INCAPACIDADES!$C$1:$C$51,$I62,INCAPACIDADES!W$1:W$51,Z$1))&gt;0,2,IF(VLOOKUP($C62,BD!$D$1:$F$501,3,0)&gt;Z$1,0,3))),"")</f>
        <v/>
      </c>
      <c r="CU62" s="23" t="str">
        <f>+IF(AND(LEN($I62)&gt;5),IF(AND($J62&gt;AA$1,$J62&lt;=$AO$1),1,IF((COUNTIFS(INCAPACIDADES!$C$1:$C$51,$I62,INCAPACIDADES!X$1:X$51,AA$1))&gt;0,2,IF(VLOOKUP($C62,BD!$D$1:$F$501,3,0)&gt;AA$1,0,3))),"")</f>
        <v/>
      </c>
      <c r="CV62" s="23" t="str">
        <f>+IF(AND(LEN($I62)&gt;5),IF(AND($J62&gt;AB$1,$J62&lt;=$AO$1),1,IF((COUNTIFS(INCAPACIDADES!$C$1:$C$51,$I62,INCAPACIDADES!Y$1:Y$51,AB$1))&gt;0,2,IF(VLOOKUP($C62,BD!$D$1:$F$501,3,0)&gt;AB$1,0,3))),"")</f>
        <v/>
      </c>
      <c r="CW62" s="23" t="str">
        <f>+IF(AND(LEN($I62)&gt;5),IF(AND($J62&gt;AC$1,$J62&lt;=$AO$1),1,IF((COUNTIFS(INCAPACIDADES!$C$1:$C$51,$I62,INCAPACIDADES!Z$1:Z$51,AC$1))&gt;0,2,IF(VLOOKUP($C62,BD!$D$1:$F$501,3,0)&gt;AC$1,0,3))),"")</f>
        <v/>
      </c>
      <c r="CX62" s="23" t="str">
        <f>+IF(AND(LEN($I62)&gt;5),IF(AND($J62&gt;AD$1,$J62&lt;=$AO$1),1,IF((COUNTIFS(INCAPACIDADES!$C$1:$C$51,$I62,INCAPACIDADES!AA$1:AA$51,AD$1))&gt;0,2,IF(VLOOKUP($C62,BD!$D$1:$F$501,3,0)&gt;AD$1,0,3))),"")</f>
        <v/>
      </c>
      <c r="CY62" s="23" t="str">
        <f>+IF(AND(LEN($I62)&gt;5),IF(AND($J62&gt;AE$1,$J62&lt;=$AO$1),1,IF((COUNTIFS(INCAPACIDADES!$C$1:$C$51,$I62,INCAPACIDADES!AB$1:AB$51,AE$1))&gt;0,2,IF(VLOOKUP($C62,BD!$D$1:$F$501,3,0)&gt;AE$1,0,3))),"")</f>
        <v/>
      </c>
      <c r="CZ62" s="23" t="str">
        <f>+IF(AND(LEN($I62)&gt;5),IF(AND($J62&gt;AF$1,$J62&lt;=$AO$1),1,IF((COUNTIFS(INCAPACIDADES!$C$1:$C$51,$I62,INCAPACIDADES!AC$1:AC$51,AF$1))&gt;0,2,IF(VLOOKUP($C62,BD!$D$1:$F$501,3,0)&gt;AF$1,0,3))),"")</f>
        <v/>
      </c>
      <c r="DA62" s="23" t="str">
        <f>+IF(AND(LEN($I62)&gt;5),IF(AND($J62&gt;AG$1,$J62&lt;=$AO$1),1,IF((COUNTIFS(INCAPACIDADES!$C$1:$C$51,$I62,INCAPACIDADES!AD$1:AD$51,AG$1))&gt;0,2,IF(VLOOKUP($C62,BD!$D$1:$F$501,3,0)&gt;AG$1,0,3))),"")</f>
        <v/>
      </c>
      <c r="DB62" s="23" t="str">
        <f>+IF(AND(LEN($I62)&gt;5),IF(AND($J62&gt;AH$1,$J62&lt;=$AO$1),1,IF((COUNTIFS(INCAPACIDADES!$C$1:$C$51,$I62,INCAPACIDADES!AE$1:AE$51,AH$1))&gt;0,2,IF(VLOOKUP($C62,BD!$D$1:$F$501,3,0)&gt;AH$1,0,3))),"")</f>
        <v/>
      </c>
      <c r="DC62" s="23" t="str">
        <f>+IF(AND(LEN($I62)&gt;5),IF(AND($J62&gt;AI$1,$J62&lt;=$AO$1),1,IF((COUNTIFS(INCAPACIDADES!$C$1:$C$51,$I62,INCAPACIDADES!AF$1:AF$51,AI$1))&gt;0,2,IF(VLOOKUP($C62,BD!$D$1:$F$501,3,0)&gt;AI$1,0,3))),"")</f>
        <v/>
      </c>
      <c r="DD62" s="23" t="str">
        <f>+IF(AND(LEN($I62)&gt;5),IF(AND($J62&gt;AJ$1,$J62&lt;=$AO$1),1,IF((COUNTIFS(INCAPACIDADES!$C$1:$C$51,$I62,INCAPACIDADES!AG$1:AG$51,AJ$1))&gt;0,2,IF(VLOOKUP($C62,BD!$D$1:$F$501,3,0)&gt;AJ$1,0,3))),"")</f>
        <v/>
      </c>
      <c r="DE62" s="23" t="str">
        <f>+IF(AND(LEN($I62)&gt;5),IF(AND($J62&gt;AK$1,$J62&lt;=$AO$1),1,IF((COUNTIFS(INCAPACIDADES!$C$1:$C$51,$I62,INCAPACIDADES!AH$1:AH$51,AK$1))&gt;0,2,IF(VLOOKUP($C62,BD!$D$1:$F$501,3,0)&gt;AK$1,0,3))),"")</f>
        <v/>
      </c>
      <c r="DF62" s="23" t="str">
        <f>+IF(AND(LEN($I62)&gt;5),IF(AND($J62&gt;AL$1,$J62&lt;=$AO$1),1,IF((COUNTIFS(INCAPACIDADES!$C$1:$C$51,$I62,INCAPACIDADES!AI$1:AI$51,AL$1))&gt;0,2,IF(VLOOKUP($C62,BD!$D$1:$F$501,3,0)&gt;AL$1,0,3))),"")</f>
        <v/>
      </c>
      <c r="DG62" s="23" t="str">
        <f>+IF(AND(LEN($I62)&gt;5),IF(AND($J62&gt;AM$1,$J62&lt;=$AO$1),1,IF((COUNTIFS(INCAPACIDADES!$C$1:$C$51,$I62,INCAPACIDADES!AJ$1:AJ$51,AM$1))&gt;0,2,IF(VLOOKUP($C62,BD!$D$1:$F$501,3,0)&gt;AM$1,0,3))),"")</f>
        <v/>
      </c>
      <c r="DH62" s="23" t="str">
        <f>+IF(AND(LEN($I62)&gt;5),IF(AND($J62&gt;AN$1,$J62&lt;=$AO$1),1,IF((COUNTIFS(INCAPACIDADES!$C$1:$C$51,$I62,INCAPACIDADES!AK$1:AK$51,AN$1))&gt;0,2,IF(VLOOKUP($C62,BD!$D$1:$F$501,3,0)&gt;AN$1,0,3))),"")</f>
        <v/>
      </c>
      <c r="DI62" s="23" t="str">
        <f>+IF(AND(LEN($I62)&gt;5),IF(AND($J62&gt;AO$1,$J62&lt;=$AO$1),1,IF((COUNTIFS(INCAPACIDADES!$C$1:$C$51,$I62,INCAPACIDADES!AL$1:AL$51,AO$1))&gt;0,2,IF(VLOOKUP($C62,BD!$D$1:$F$501,3,0)&gt;AO$1,0,3))),"")</f>
        <v/>
      </c>
      <c r="DJ62" s="23" t="str">
        <f>+IF(LEN($I62)&gt;5,IF(ISERROR(VLOOKUP(N62,'CODIGO PAGO'!$B$2:$B$20,1,0)),1,IF(OR(AND(CH62=1,N62&lt;&gt;"N"),AND(CH62=3,N62&lt;&gt;"B"),AND(CH62=2,LEFT(TRIM(N62),1)&lt;&gt;"I")),1,IF(OR(AND(CH62=0,N62="N"),AND(CH62=0,N62="B"),AND(CH62=0,LEFT(TRIM(N62),1)="I")),1,0))),"")</f>
        <v/>
      </c>
      <c r="DK62" s="23" t="str">
        <f t="shared" si="34"/>
        <v/>
      </c>
      <c r="DL62" s="23" t="str">
        <f>+IF(LEN($I62)&gt;5,IF(ISERROR(VLOOKUP(P62,'CODIGO PAGO'!$B$2:$B$20,1,0)),1,IF(OR(AND(CJ62=1,P62&lt;&gt;"N"),AND(CJ62=3,P62&lt;&gt;"B"),AND(CJ62=2,LEFT(TRIM(P62),1)&lt;&gt;"I")),1,IF(OR(AND(CJ62=0,P62="N"),AND(CJ62=0,P62="B"),AND(CJ62=0,LEFT(TRIM(P62),1)="I")),1,0))),"")</f>
        <v/>
      </c>
      <c r="DM62" s="23" t="str">
        <f t="shared" si="35"/>
        <v/>
      </c>
      <c r="DN62" s="23" t="str">
        <f>+IF(LEN($I62)&gt;5,IF(ISERROR(VLOOKUP(R62,'CODIGO PAGO'!$B$2:$B$20,1,0)),1,IF(OR(AND(CL62=1,R62&lt;&gt;"N"),AND(CL62=3,R62&lt;&gt;"B"),AND(CL62=2,LEFT(TRIM(R62),1)&lt;&gt;"I")),1,IF(OR(AND(CL62=0,R62="N"),AND(CL62=0,R62="B"),AND(CL62=0,LEFT(TRIM(R62),1)="I")),1,0))),"")</f>
        <v/>
      </c>
      <c r="DO62" s="23" t="str">
        <f t="shared" si="36"/>
        <v/>
      </c>
      <c r="DP62" s="23" t="str">
        <f>+IF(LEN($I62)&gt;5,IF(ISERROR(VLOOKUP(T62,'CODIGO PAGO'!$B$2:$B$20,1,0)),1,IF(OR(AND(CN62=1,T62&lt;&gt;"N"),AND(CN62=3,T62&lt;&gt;"B"),AND(CN62=2,LEFT(TRIM(T62),1)&lt;&gt;"I")),1,IF(OR(AND(CN62=0,T62="N"),AND(CN62=0,T62="B"),AND(CN62=0,LEFT(TRIM(T62),1)="I")),1,0))),"")</f>
        <v/>
      </c>
      <c r="DQ62" s="23" t="str">
        <f t="shared" si="37"/>
        <v/>
      </c>
      <c r="DR62" s="23" t="str">
        <f>+IF(LEN($I62)&gt;5,IF(ISERROR(VLOOKUP(V62,'CODIGO PAGO'!$B$2:$B$20,1,0)),1,IF(OR(AND(CP62=1,V62&lt;&gt;"N"),AND(CP62=3,V62&lt;&gt;"B"),AND(CP62=2,LEFT(TRIM(V62),1)&lt;&gt;"I")),1,IF(OR(AND(CP62=0,V62="N"),AND(CP62=0,V62="B"),AND(CP62=0,LEFT(TRIM(V62),1)="I")),1,0))),"")</f>
        <v/>
      </c>
      <c r="DS62" s="23" t="str">
        <f t="shared" si="38"/>
        <v/>
      </c>
      <c r="DT62" s="23" t="str">
        <f>+IF(LEN($I62)&gt;5,IF(ISERROR(VLOOKUP(X62,'CODIGO PAGO'!$B$2:$B$20,1,0)),1,IF(OR(AND(CR62=1,X62&lt;&gt;"N"),AND(CR62=3,X62&lt;&gt;"B"),AND(CR62=2,LEFT(TRIM(X62),1)&lt;&gt;"I")),1,IF(OR(AND(CR62=0,X62="N"),AND(CR62=0,X62="B"),AND(CR62=0,LEFT(TRIM(X62),1)="I")),1,0))),"")</f>
        <v/>
      </c>
      <c r="DU62" s="23" t="str">
        <f t="shared" si="39"/>
        <v/>
      </c>
      <c r="DV62" s="23" t="str">
        <f>+IF(LEN($I62)&gt;5,IF(ISERROR(VLOOKUP(Z62,'CODIGO PAGO'!$B$2:$B$20,1,0)),1,IF(OR(AND(CT62=1,Z62&lt;&gt;"N"),AND(CT62=3,Z62&lt;&gt;"B"),AND(CT62=2,LEFT(TRIM(Z62),1)&lt;&gt;"I")),1,IF(OR(AND(CT62=0,Z62="N"),AND(CT62=0,Z62="B"),AND(CT62=0,LEFT(TRIM(Z62),1)="I")),1,0))),"")</f>
        <v/>
      </c>
      <c r="DW62" s="23" t="str">
        <f t="shared" si="40"/>
        <v/>
      </c>
      <c r="DX62" s="23" t="str">
        <f>+IF(LEN($I62)&gt;5,IF(ISERROR(VLOOKUP(AB62,'CODIGO PAGO'!$B$2:$B$20,1,0)),1,IF(OR(AND(CV62=1,AB62&lt;&gt;"N"),AND(CV62=3,AB62&lt;&gt;"B"),AND(CV62=2,LEFT(TRIM(AB62),1)&lt;&gt;"I")),1,IF(OR(AND(CV62=0,AB62="N"),AND(CV62=0,AB62="B"),AND(CV62=0,LEFT(TRIM(AB62),1)="I")),1,0))),"")</f>
        <v/>
      </c>
      <c r="DY62" s="23" t="str">
        <f t="shared" si="41"/>
        <v/>
      </c>
      <c r="DZ62" s="23" t="str">
        <f>+IF(LEN($I62)&gt;5,IF(ISERROR(VLOOKUP(AD62,'CODIGO PAGO'!$B$2:$B$20,1,0)),1,IF(OR(AND(CX62=1,AD62&lt;&gt;"N"),AND(CX62=3,AD62&lt;&gt;"B"),AND(CX62=2,LEFT(TRIM(AD62),1)&lt;&gt;"I")),1,IF(OR(AND(CX62=0,AD62="N"),AND(CX62=0,AD62="B"),AND(CX62=0,LEFT(TRIM(AD62),1)="I")),1,0))),"")</f>
        <v/>
      </c>
      <c r="EA62" s="23" t="str">
        <f t="shared" si="42"/>
        <v/>
      </c>
      <c r="EB62" s="23" t="str">
        <f>+IF(LEN($I62)&gt;5,IF(ISERROR(VLOOKUP(AF62,'CODIGO PAGO'!$B$2:$B$20,1,0)),1,IF(OR(AND(CZ62=1,AF62&lt;&gt;"N"),AND(CZ62=3,AF62&lt;&gt;"B"),AND(CZ62=2,LEFT(TRIM(AF62),1)&lt;&gt;"I")),1,IF(OR(AND(CZ62=0,AF62="N"),AND(CZ62=0,AF62="B"),AND(CZ62=0,LEFT(TRIM(AF62),1)="I")),1,0))),"")</f>
        <v/>
      </c>
      <c r="EC62" s="23" t="str">
        <f t="shared" si="43"/>
        <v/>
      </c>
      <c r="ED62" s="23" t="str">
        <f>+IF(LEN($I62)&gt;5,IF(ISERROR(VLOOKUP(AH62,'CODIGO PAGO'!$B$2:$B$20,1,0)),1,IF(OR(AND(DB62=1,AH62&lt;&gt;"N"),AND(DB62=3,AH62&lt;&gt;"B"),AND(DB62=2,LEFT(TRIM(AH62),1)&lt;&gt;"I")),1,IF(OR(AND(DB62=0,AH62="N"),AND(DB62=0,AH62="B"),AND(DB62=0,LEFT(TRIM(AH62),1)="I")),1,0))),"")</f>
        <v/>
      </c>
      <c r="EE62" s="23" t="str">
        <f t="shared" si="44"/>
        <v/>
      </c>
      <c r="EF62" s="23" t="str">
        <f>+IF(LEN($I62)&gt;5,IF(ISERROR(VLOOKUP(AJ62,'CODIGO PAGO'!$B$2:$B$20,1,0)),1,IF(OR(AND(DD62=1,AJ62&lt;&gt;"N"),AND(DD62=3,AJ62&lt;&gt;"B"),AND(DD62=2,LEFT(TRIM(AJ62),1)&lt;&gt;"I")),1,IF(OR(AND(DD62=0,AJ62="N"),AND(DD62=0,AJ62="B"),AND(DD62=0,LEFT(TRIM(AJ62),1)="I")),1,0))),"")</f>
        <v/>
      </c>
      <c r="EG62" s="23" t="str">
        <f t="shared" si="45"/>
        <v/>
      </c>
      <c r="EH62" s="23" t="str">
        <f>+IF(LEN($I62)&gt;5,IF(ISERROR(VLOOKUP(AL62,'CODIGO PAGO'!$B$2:$B$20,1,0)),1,IF(OR(AND(DF62=1,AL62&lt;&gt;"N"),AND(DF62=3,AL62&lt;&gt;"B"),AND(DF62=2,LEFT(TRIM(AL62),1)&lt;&gt;"I")),1,IF(OR(AND(DF62=0,AL62="N"),AND(DF62=0,AL62="B"),AND(DF62=0,LEFT(TRIM(AL62),1)="I")),1,0))),"")</f>
        <v/>
      </c>
      <c r="EI62" s="23" t="str">
        <f t="shared" si="46"/>
        <v/>
      </c>
      <c r="EJ62" s="23" t="str">
        <f>+IF(LEN($I62)&gt;5,IF(ISERROR(VLOOKUP(AN62,'CODIGO PAGO'!$B$2:$B$20,1,0)),1,IF(OR(AND(DH62=1,AN62&lt;&gt;"N"),AND(DH62=3,AN62&lt;&gt;"B"),AND(DH62=2,LEFT(TRIM(AN62),1)&lt;&gt;"I")),1,IF(OR(AND(DH62=0,AN62="N"),AND(DH62=0,AN62="B"),AND(DH62=0,LEFT(TRIM(AN62),1)="I")),1,0))),"")</f>
        <v/>
      </c>
      <c r="EK62" s="23" t="str">
        <f t="shared" si="47"/>
        <v/>
      </c>
      <c r="EL62" s="24" t="str">
        <f t="shared" si="48"/>
        <v/>
      </c>
    </row>
    <row r="63" spans="1:142" s="25" customFormat="1">
      <c r="A63" s="15" t="str">
        <f t="shared" si="14"/>
        <v/>
      </c>
      <c r="B63" s="1" t="str">
        <f>+IF(LEN(I63)&gt;5,'CODIGO PAGO'!$B$28,"")</f>
        <v/>
      </c>
      <c r="C63" s="1" t="str">
        <f>+IF(LEN($I63)&gt;5,BD!D63,"")</f>
        <v/>
      </c>
      <c r="D63" s="168" t="str">
        <f>+IF(LEN($I63)&gt;5,BD!A63,"")</f>
        <v/>
      </c>
      <c r="E63" s="1" t="str">
        <f>+IF(LEN($I63)&gt;5,BD!B63,"")</f>
        <v/>
      </c>
      <c r="F63" s="1" t="str">
        <f>+IF(LEN($I63)&gt;5,BD!C63,"")</f>
        <v/>
      </c>
      <c r="G63" s="141"/>
      <c r="H63" s="141"/>
      <c r="I63" s="1" t="str">
        <f>+IF(LEN(BD!G63)&gt;5,BD!G63,"")</f>
        <v/>
      </c>
      <c r="J63" s="167" t="str">
        <f>+IF(LEN($I63)&gt;5,BD!E63,"")</f>
        <v/>
      </c>
      <c r="K63" s="6" t="str">
        <f t="shared" si="15"/>
        <v/>
      </c>
      <c r="L63" s="87" t="str">
        <f>+IF(LEN($I63)&gt;5,BD!H63,"")</f>
        <v/>
      </c>
      <c r="M63" s="40" t="str">
        <f t="shared" si="16"/>
        <v/>
      </c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4" t="str">
        <f t="shared" si="17"/>
        <v/>
      </c>
      <c r="AQ63" s="5" t="str">
        <f t="shared" si="18"/>
        <v/>
      </c>
      <c r="AR63" s="91" t="str">
        <f t="shared" si="19"/>
        <v/>
      </c>
      <c r="AS63" s="5" t="str">
        <f t="shared" si="20"/>
        <v/>
      </c>
      <c r="AT63" s="91" t="str">
        <f t="shared" si="21"/>
        <v/>
      </c>
      <c r="AU63" s="4" t="str">
        <f t="shared" si="22"/>
        <v/>
      </c>
      <c r="AV63" s="4" t="str">
        <f t="shared" si="23"/>
        <v/>
      </c>
      <c r="AW63" s="4" t="str">
        <f t="shared" si="24"/>
        <v/>
      </c>
      <c r="AX63" s="4" t="str">
        <f t="shared" si="25"/>
        <v/>
      </c>
      <c r="AY63" s="88" t="str">
        <f t="shared" si="26"/>
        <v/>
      </c>
      <c r="AZ63" s="17" t="str">
        <f t="shared" si="27"/>
        <v/>
      </c>
      <c r="BA63" s="18" t="str">
        <f t="shared" si="28"/>
        <v/>
      </c>
      <c r="BB63" s="19" t="str">
        <f>+IF(LEN(I63)&gt;5,IF(INT(RIGHT(B63,1))=9,0.5*L63*AY63,INT(MID(B63,5,LEN(B63)-4))*L63)+IFERROR(VLOOKUP(I63,AJUSTES!$A$1:$I$50,9,0),0),"")</f>
        <v/>
      </c>
      <c r="BC63" s="12"/>
      <c r="BD63" s="19" t="str">
        <f t="shared" si="29"/>
        <v/>
      </c>
      <c r="BE63" s="18" t="str">
        <f t="shared" si="30"/>
        <v/>
      </c>
      <c r="BF63" s="139" t="str">
        <f t="shared" si="31"/>
        <v/>
      </c>
      <c r="BG63" s="114"/>
      <c r="BH63" s="18" t="str">
        <f t="shared" si="32"/>
        <v/>
      </c>
      <c r="BI63" s="13"/>
      <c r="BJ63" s="12"/>
      <c r="BK63" s="12"/>
      <c r="BL63" s="145"/>
      <c r="BM63" s="12"/>
      <c r="BN63" s="12"/>
      <c r="BO63" s="12"/>
      <c r="BP63" s="12"/>
      <c r="BQ63" s="12"/>
      <c r="BR63" s="12"/>
      <c r="BS63" s="146"/>
      <c r="BT63" s="14"/>
      <c r="BU63" s="12"/>
      <c r="BV63" s="12"/>
      <c r="BW63" s="12"/>
      <c r="BX63" s="12"/>
      <c r="BY63" s="12"/>
      <c r="BZ63" s="144"/>
      <c r="CA63" s="107" t="str">
        <f>+IF(LEN($I63)&gt;5,IF(BD!F63="N/A","",BD!F63),"")</f>
        <v/>
      </c>
      <c r="CB63" s="21"/>
      <c r="CC63" s="147"/>
      <c r="CD63" s="148"/>
      <c r="CE63" s="8" t="str">
        <f>+IF(LEN(I63)&gt;5,BD!M63,"")</f>
        <v/>
      </c>
      <c r="CF63" s="16" t="str">
        <f>+IF(LEN(I63)&gt;5,BD!N63,"")</f>
        <v/>
      </c>
      <c r="CG63" s="3" t="str">
        <f t="shared" si="33"/>
        <v/>
      </c>
      <c r="CH63" s="23" t="str">
        <f>+IF(AND(LEN($I63)&gt;5),IF(AND($J63&gt;N$1,$J63&lt;=$AO$1),1,IF((COUNTIFS(INCAPACIDADES!$C$1:$C$51,$I63,INCAPACIDADES!K$1:K$51,N$1))&gt;0,2,IF(VLOOKUP($C63,BD!$D$1:$F$501,3,0)&gt;N$1,0,3))),"")</f>
        <v/>
      </c>
      <c r="CI63" s="23" t="str">
        <f>+IF(AND(LEN($I63)&gt;5),IF(AND($J63&gt;O$1,$J63&lt;=$AO$1),1,IF((COUNTIFS(INCAPACIDADES!$C$1:$C$51,$I63,INCAPACIDADES!L$1:L$51,O$1))&gt;0,2,IF(VLOOKUP($C63,BD!$D$1:$F$501,3,0)&gt;O$1,0,3))),"")</f>
        <v/>
      </c>
      <c r="CJ63" s="23" t="str">
        <f>+IF(AND(LEN($I63)&gt;5),IF(AND($J63&gt;P$1,$J63&lt;=$AO$1),1,IF((COUNTIFS(INCAPACIDADES!$C$1:$C$51,$I63,INCAPACIDADES!M$1:M$51,P$1))&gt;0,2,IF(VLOOKUP($C63,BD!$D$1:$F$501,3,0)&gt;P$1,0,3))),"")</f>
        <v/>
      </c>
      <c r="CK63" s="23" t="str">
        <f>+IF(AND(LEN($I63)&gt;5),IF(AND($J63&gt;Q$1,$J63&lt;=$AO$1),1,IF((COUNTIFS(INCAPACIDADES!$C$1:$C$51,$I63,INCAPACIDADES!N$1:N$51,Q$1))&gt;0,2,IF(VLOOKUP($C63,BD!$D$1:$F$501,3,0)&gt;Q$1,0,3))),"")</f>
        <v/>
      </c>
      <c r="CL63" s="23" t="str">
        <f>+IF(AND(LEN($I63)&gt;5),IF(AND($J63&gt;R$1,$J63&lt;=$AO$1),1,IF((COUNTIFS(INCAPACIDADES!$C$1:$C$51,$I63,INCAPACIDADES!O$1:O$51,R$1))&gt;0,2,IF(VLOOKUP($C63,BD!$D$1:$F$501,3,0)&gt;R$1,0,3))),"")</f>
        <v/>
      </c>
      <c r="CM63" s="23" t="str">
        <f>+IF(AND(LEN($I63)&gt;5),IF(AND($J63&gt;S$1,$J63&lt;=$AO$1),1,IF((COUNTIFS(INCAPACIDADES!$C$1:$C$51,$I63,INCAPACIDADES!P$1:P$51,S$1))&gt;0,2,IF(VLOOKUP($C63,BD!$D$1:$F$501,3,0)&gt;S$1,0,3))),"")</f>
        <v/>
      </c>
      <c r="CN63" s="23" t="str">
        <f>+IF(AND(LEN($I63)&gt;5),IF(AND($J63&gt;T$1,$J63&lt;=$AO$1),1,IF((COUNTIFS(INCAPACIDADES!$C$1:$C$51,$I63,INCAPACIDADES!Q$1:Q$51,T$1))&gt;0,2,IF(VLOOKUP($C63,BD!$D$1:$F$501,3,0)&gt;T$1,0,3))),"")</f>
        <v/>
      </c>
      <c r="CO63" s="23" t="str">
        <f>+IF(AND(LEN($I63)&gt;5),IF(AND($J63&gt;U$1,$J63&lt;=$AO$1),1,IF((COUNTIFS(INCAPACIDADES!$C$1:$C$51,$I63,INCAPACIDADES!R$1:R$51,U$1))&gt;0,2,IF(VLOOKUP($C63,BD!$D$1:$F$501,3,0)&gt;U$1,0,3))),"")</f>
        <v/>
      </c>
      <c r="CP63" s="23" t="str">
        <f>+IF(AND(LEN($I63)&gt;5),IF(AND($J63&gt;V$1,$J63&lt;=$AO$1),1,IF((COUNTIFS(INCAPACIDADES!$C$1:$C$51,$I63,INCAPACIDADES!S$1:S$51,V$1))&gt;0,2,IF(VLOOKUP($C63,BD!$D$1:$F$501,3,0)&gt;V$1,0,3))),"")</f>
        <v/>
      </c>
      <c r="CQ63" s="23" t="str">
        <f>+IF(AND(LEN($I63)&gt;5),IF(AND($J63&gt;W$1,$J63&lt;=$AO$1),1,IF((COUNTIFS(INCAPACIDADES!$C$1:$C$51,$I63,INCAPACIDADES!T$1:T$51,W$1))&gt;0,2,IF(VLOOKUP($C63,BD!$D$1:$F$501,3,0)&gt;W$1,0,3))),"")</f>
        <v/>
      </c>
      <c r="CR63" s="23" t="str">
        <f>+IF(AND(LEN($I63)&gt;5),IF(AND($J63&gt;X$1,$J63&lt;=$AO$1),1,IF((COUNTIFS(INCAPACIDADES!$C$1:$C$51,$I63,INCAPACIDADES!U$1:U$51,X$1))&gt;0,2,IF(VLOOKUP($C63,BD!$D$1:$F$501,3,0)&gt;X$1,0,3))),"")</f>
        <v/>
      </c>
      <c r="CS63" s="23" t="str">
        <f>+IF(AND(LEN($I63)&gt;5),IF(AND($J63&gt;Y$1,$J63&lt;=$AO$1),1,IF((COUNTIFS(INCAPACIDADES!$C$1:$C$51,$I63,INCAPACIDADES!V$1:V$51,Y$1))&gt;0,2,IF(VLOOKUP($C63,BD!$D$1:$F$501,3,0)&gt;Y$1,0,3))),"")</f>
        <v/>
      </c>
      <c r="CT63" s="23" t="str">
        <f>+IF(AND(LEN($I63)&gt;5),IF(AND($J63&gt;Z$1,$J63&lt;=$AO$1),1,IF((COUNTIFS(INCAPACIDADES!$C$1:$C$51,$I63,INCAPACIDADES!W$1:W$51,Z$1))&gt;0,2,IF(VLOOKUP($C63,BD!$D$1:$F$501,3,0)&gt;Z$1,0,3))),"")</f>
        <v/>
      </c>
      <c r="CU63" s="23" t="str">
        <f>+IF(AND(LEN($I63)&gt;5),IF(AND($J63&gt;AA$1,$J63&lt;=$AO$1),1,IF((COUNTIFS(INCAPACIDADES!$C$1:$C$51,$I63,INCAPACIDADES!X$1:X$51,AA$1))&gt;0,2,IF(VLOOKUP($C63,BD!$D$1:$F$501,3,0)&gt;AA$1,0,3))),"")</f>
        <v/>
      </c>
      <c r="CV63" s="23" t="str">
        <f>+IF(AND(LEN($I63)&gt;5),IF(AND($J63&gt;AB$1,$J63&lt;=$AO$1),1,IF((COUNTIFS(INCAPACIDADES!$C$1:$C$51,$I63,INCAPACIDADES!Y$1:Y$51,AB$1))&gt;0,2,IF(VLOOKUP($C63,BD!$D$1:$F$501,3,0)&gt;AB$1,0,3))),"")</f>
        <v/>
      </c>
      <c r="CW63" s="23" t="str">
        <f>+IF(AND(LEN($I63)&gt;5),IF(AND($J63&gt;AC$1,$J63&lt;=$AO$1),1,IF((COUNTIFS(INCAPACIDADES!$C$1:$C$51,$I63,INCAPACIDADES!Z$1:Z$51,AC$1))&gt;0,2,IF(VLOOKUP($C63,BD!$D$1:$F$501,3,0)&gt;AC$1,0,3))),"")</f>
        <v/>
      </c>
      <c r="CX63" s="23" t="str">
        <f>+IF(AND(LEN($I63)&gt;5),IF(AND($J63&gt;AD$1,$J63&lt;=$AO$1),1,IF((COUNTIFS(INCAPACIDADES!$C$1:$C$51,$I63,INCAPACIDADES!AA$1:AA$51,AD$1))&gt;0,2,IF(VLOOKUP($C63,BD!$D$1:$F$501,3,0)&gt;AD$1,0,3))),"")</f>
        <v/>
      </c>
      <c r="CY63" s="23" t="str">
        <f>+IF(AND(LEN($I63)&gt;5),IF(AND($J63&gt;AE$1,$J63&lt;=$AO$1),1,IF((COUNTIFS(INCAPACIDADES!$C$1:$C$51,$I63,INCAPACIDADES!AB$1:AB$51,AE$1))&gt;0,2,IF(VLOOKUP($C63,BD!$D$1:$F$501,3,0)&gt;AE$1,0,3))),"")</f>
        <v/>
      </c>
      <c r="CZ63" s="23" t="str">
        <f>+IF(AND(LEN($I63)&gt;5),IF(AND($J63&gt;AF$1,$J63&lt;=$AO$1),1,IF((COUNTIFS(INCAPACIDADES!$C$1:$C$51,$I63,INCAPACIDADES!AC$1:AC$51,AF$1))&gt;0,2,IF(VLOOKUP($C63,BD!$D$1:$F$501,3,0)&gt;AF$1,0,3))),"")</f>
        <v/>
      </c>
      <c r="DA63" s="23" t="str">
        <f>+IF(AND(LEN($I63)&gt;5),IF(AND($J63&gt;AG$1,$J63&lt;=$AO$1),1,IF((COUNTIFS(INCAPACIDADES!$C$1:$C$51,$I63,INCAPACIDADES!AD$1:AD$51,AG$1))&gt;0,2,IF(VLOOKUP($C63,BD!$D$1:$F$501,3,0)&gt;AG$1,0,3))),"")</f>
        <v/>
      </c>
      <c r="DB63" s="23" t="str">
        <f>+IF(AND(LEN($I63)&gt;5),IF(AND($J63&gt;AH$1,$J63&lt;=$AO$1),1,IF((COUNTIFS(INCAPACIDADES!$C$1:$C$51,$I63,INCAPACIDADES!AE$1:AE$51,AH$1))&gt;0,2,IF(VLOOKUP($C63,BD!$D$1:$F$501,3,0)&gt;AH$1,0,3))),"")</f>
        <v/>
      </c>
      <c r="DC63" s="23" t="str">
        <f>+IF(AND(LEN($I63)&gt;5),IF(AND($J63&gt;AI$1,$J63&lt;=$AO$1),1,IF((COUNTIFS(INCAPACIDADES!$C$1:$C$51,$I63,INCAPACIDADES!AF$1:AF$51,AI$1))&gt;0,2,IF(VLOOKUP($C63,BD!$D$1:$F$501,3,0)&gt;AI$1,0,3))),"")</f>
        <v/>
      </c>
      <c r="DD63" s="23" t="str">
        <f>+IF(AND(LEN($I63)&gt;5),IF(AND($J63&gt;AJ$1,$J63&lt;=$AO$1),1,IF((COUNTIFS(INCAPACIDADES!$C$1:$C$51,$I63,INCAPACIDADES!AG$1:AG$51,AJ$1))&gt;0,2,IF(VLOOKUP($C63,BD!$D$1:$F$501,3,0)&gt;AJ$1,0,3))),"")</f>
        <v/>
      </c>
      <c r="DE63" s="23" t="str">
        <f>+IF(AND(LEN($I63)&gt;5),IF(AND($J63&gt;AK$1,$J63&lt;=$AO$1),1,IF((COUNTIFS(INCAPACIDADES!$C$1:$C$51,$I63,INCAPACIDADES!AH$1:AH$51,AK$1))&gt;0,2,IF(VLOOKUP($C63,BD!$D$1:$F$501,3,0)&gt;AK$1,0,3))),"")</f>
        <v/>
      </c>
      <c r="DF63" s="23" t="str">
        <f>+IF(AND(LEN($I63)&gt;5),IF(AND($J63&gt;AL$1,$J63&lt;=$AO$1),1,IF((COUNTIFS(INCAPACIDADES!$C$1:$C$51,$I63,INCAPACIDADES!AI$1:AI$51,AL$1))&gt;0,2,IF(VLOOKUP($C63,BD!$D$1:$F$501,3,0)&gt;AL$1,0,3))),"")</f>
        <v/>
      </c>
      <c r="DG63" s="23" t="str">
        <f>+IF(AND(LEN($I63)&gt;5),IF(AND($J63&gt;AM$1,$J63&lt;=$AO$1),1,IF((COUNTIFS(INCAPACIDADES!$C$1:$C$51,$I63,INCAPACIDADES!AJ$1:AJ$51,AM$1))&gt;0,2,IF(VLOOKUP($C63,BD!$D$1:$F$501,3,0)&gt;AM$1,0,3))),"")</f>
        <v/>
      </c>
      <c r="DH63" s="23" t="str">
        <f>+IF(AND(LEN($I63)&gt;5),IF(AND($J63&gt;AN$1,$J63&lt;=$AO$1),1,IF((COUNTIFS(INCAPACIDADES!$C$1:$C$51,$I63,INCAPACIDADES!AK$1:AK$51,AN$1))&gt;0,2,IF(VLOOKUP($C63,BD!$D$1:$F$501,3,0)&gt;AN$1,0,3))),"")</f>
        <v/>
      </c>
      <c r="DI63" s="23" t="str">
        <f>+IF(AND(LEN($I63)&gt;5),IF(AND($J63&gt;AO$1,$J63&lt;=$AO$1),1,IF((COUNTIFS(INCAPACIDADES!$C$1:$C$51,$I63,INCAPACIDADES!AL$1:AL$51,AO$1))&gt;0,2,IF(VLOOKUP($C63,BD!$D$1:$F$501,3,0)&gt;AO$1,0,3))),"")</f>
        <v/>
      </c>
      <c r="DJ63" s="23" t="str">
        <f>+IF(LEN($I63)&gt;5,IF(ISERROR(VLOOKUP(N63,'CODIGO PAGO'!$B$2:$B$20,1,0)),1,IF(OR(AND(CH63=1,N63&lt;&gt;"N"),AND(CH63=3,N63&lt;&gt;"B"),AND(CH63=2,LEFT(TRIM(N63),1)&lt;&gt;"I")),1,IF(OR(AND(CH63=0,N63="N"),AND(CH63=0,N63="B"),AND(CH63=0,LEFT(TRIM(N63),1)="I")),1,0))),"")</f>
        <v/>
      </c>
      <c r="DK63" s="23" t="str">
        <f t="shared" si="34"/>
        <v/>
      </c>
      <c r="DL63" s="23" t="str">
        <f>+IF(LEN($I63)&gt;5,IF(ISERROR(VLOOKUP(P63,'CODIGO PAGO'!$B$2:$B$20,1,0)),1,IF(OR(AND(CJ63=1,P63&lt;&gt;"N"),AND(CJ63=3,P63&lt;&gt;"B"),AND(CJ63=2,LEFT(TRIM(P63),1)&lt;&gt;"I")),1,IF(OR(AND(CJ63=0,P63="N"),AND(CJ63=0,P63="B"),AND(CJ63=0,LEFT(TRIM(P63),1)="I")),1,0))),"")</f>
        <v/>
      </c>
      <c r="DM63" s="23" t="str">
        <f t="shared" si="35"/>
        <v/>
      </c>
      <c r="DN63" s="23" t="str">
        <f>+IF(LEN($I63)&gt;5,IF(ISERROR(VLOOKUP(R63,'CODIGO PAGO'!$B$2:$B$20,1,0)),1,IF(OR(AND(CL63=1,R63&lt;&gt;"N"),AND(CL63=3,R63&lt;&gt;"B"),AND(CL63=2,LEFT(TRIM(R63),1)&lt;&gt;"I")),1,IF(OR(AND(CL63=0,R63="N"),AND(CL63=0,R63="B"),AND(CL63=0,LEFT(TRIM(R63),1)="I")),1,0))),"")</f>
        <v/>
      </c>
      <c r="DO63" s="23" t="str">
        <f t="shared" si="36"/>
        <v/>
      </c>
      <c r="DP63" s="23" t="str">
        <f>+IF(LEN($I63)&gt;5,IF(ISERROR(VLOOKUP(T63,'CODIGO PAGO'!$B$2:$B$20,1,0)),1,IF(OR(AND(CN63=1,T63&lt;&gt;"N"),AND(CN63=3,T63&lt;&gt;"B"),AND(CN63=2,LEFT(TRIM(T63),1)&lt;&gt;"I")),1,IF(OR(AND(CN63=0,T63="N"),AND(CN63=0,T63="B"),AND(CN63=0,LEFT(TRIM(T63),1)="I")),1,0))),"")</f>
        <v/>
      </c>
      <c r="DQ63" s="23" t="str">
        <f t="shared" si="37"/>
        <v/>
      </c>
      <c r="DR63" s="23" t="str">
        <f>+IF(LEN($I63)&gt;5,IF(ISERROR(VLOOKUP(V63,'CODIGO PAGO'!$B$2:$B$20,1,0)),1,IF(OR(AND(CP63=1,V63&lt;&gt;"N"),AND(CP63=3,V63&lt;&gt;"B"),AND(CP63=2,LEFT(TRIM(V63),1)&lt;&gt;"I")),1,IF(OR(AND(CP63=0,V63="N"),AND(CP63=0,V63="B"),AND(CP63=0,LEFT(TRIM(V63),1)="I")),1,0))),"")</f>
        <v/>
      </c>
      <c r="DS63" s="23" t="str">
        <f t="shared" si="38"/>
        <v/>
      </c>
      <c r="DT63" s="23" t="str">
        <f>+IF(LEN($I63)&gt;5,IF(ISERROR(VLOOKUP(X63,'CODIGO PAGO'!$B$2:$B$20,1,0)),1,IF(OR(AND(CR63=1,X63&lt;&gt;"N"),AND(CR63=3,X63&lt;&gt;"B"),AND(CR63=2,LEFT(TRIM(X63),1)&lt;&gt;"I")),1,IF(OR(AND(CR63=0,X63="N"),AND(CR63=0,X63="B"),AND(CR63=0,LEFT(TRIM(X63),1)="I")),1,0))),"")</f>
        <v/>
      </c>
      <c r="DU63" s="23" t="str">
        <f t="shared" si="39"/>
        <v/>
      </c>
      <c r="DV63" s="23" t="str">
        <f>+IF(LEN($I63)&gt;5,IF(ISERROR(VLOOKUP(Z63,'CODIGO PAGO'!$B$2:$B$20,1,0)),1,IF(OR(AND(CT63=1,Z63&lt;&gt;"N"),AND(CT63=3,Z63&lt;&gt;"B"),AND(CT63=2,LEFT(TRIM(Z63),1)&lt;&gt;"I")),1,IF(OR(AND(CT63=0,Z63="N"),AND(CT63=0,Z63="B"),AND(CT63=0,LEFT(TRIM(Z63),1)="I")),1,0))),"")</f>
        <v/>
      </c>
      <c r="DW63" s="23" t="str">
        <f t="shared" si="40"/>
        <v/>
      </c>
      <c r="DX63" s="23" t="str">
        <f>+IF(LEN($I63)&gt;5,IF(ISERROR(VLOOKUP(AB63,'CODIGO PAGO'!$B$2:$B$20,1,0)),1,IF(OR(AND(CV63=1,AB63&lt;&gt;"N"),AND(CV63=3,AB63&lt;&gt;"B"),AND(CV63=2,LEFT(TRIM(AB63),1)&lt;&gt;"I")),1,IF(OR(AND(CV63=0,AB63="N"),AND(CV63=0,AB63="B"),AND(CV63=0,LEFT(TRIM(AB63),1)="I")),1,0))),"")</f>
        <v/>
      </c>
      <c r="DY63" s="23" t="str">
        <f t="shared" si="41"/>
        <v/>
      </c>
      <c r="DZ63" s="23" t="str">
        <f>+IF(LEN($I63)&gt;5,IF(ISERROR(VLOOKUP(AD63,'CODIGO PAGO'!$B$2:$B$20,1,0)),1,IF(OR(AND(CX63=1,AD63&lt;&gt;"N"),AND(CX63=3,AD63&lt;&gt;"B"),AND(CX63=2,LEFT(TRIM(AD63),1)&lt;&gt;"I")),1,IF(OR(AND(CX63=0,AD63="N"),AND(CX63=0,AD63="B"),AND(CX63=0,LEFT(TRIM(AD63),1)="I")),1,0))),"")</f>
        <v/>
      </c>
      <c r="EA63" s="23" t="str">
        <f t="shared" si="42"/>
        <v/>
      </c>
      <c r="EB63" s="23" t="str">
        <f>+IF(LEN($I63)&gt;5,IF(ISERROR(VLOOKUP(AF63,'CODIGO PAGO'!$B$2:$B$20,1,0)),1,IF(OR(AND(CZ63=1,AF63&lt;&gt;"N"),AND(CZ63=3,AF63&lt;&gt;"B"),AND(CZ63=2,LEFT(TRIM(AF63),1)&lt;&gt;"I")),1,IF(OR(AND(CZ63=0,AF63="N"),AND(CZ63=0,AF63="B"),AND(CZ63=0,LEFT(TRIM(AF63),1)="I")),1,0))),"")</f>
        <v/>
      </c>
      <c r="EC63" s="23" t="str">
        <f t="shared" si="43"/>
        <v/>
      </c>
      <c r="ED63" s="23" t="str">
        <f>+IF(LEN($I63)&gt;5,IF(ISERROR(VLOOKUP(AH63,'CODIGO PAGO'!$B$2:$B$20,1,0)),1,IF(OR(AND(DB63=1,AH63&lt;&gt;"N"),AND(DB63=3,AH63&lt;&gt;"B"),AND(DB63=2,LEFT(TRIM(AH63),1)&lt;&gt;"I")),1,IF(OR(AND(DB63=0,AH63="N"),AND(DB63=0,AH63="B"),AND(DB63=0,LEFT(TRIM(AH63),1)="I")),1,0))),"")</f>
        <v/>
      </c>
      <c r="EE63" s="23" t="str">
        <f t="shared" si="44"/>
        <v/>
      </c>
      <c r="EF63" s="23" t="str">
        <f>+IF(LEN($I63)&gt;5,IF(ISERROR(VLOOKUP(AJ63,'CODIGO PAGO'!$B$2:$B$20,1,0)),1,IF(OR(AND(DD63=1,AJ63&lt;&gt;"N"),AND(DD63=3,AJ63&lt;&gt;"B"),AND(DD63=2,LEFT(TRIM(AJ63),1)&lt;&gt;"I")),1,IF(OR(AND(DD63=0,AJ63="N"),AND(DD63=0,AJ63="B"),AND(DD63=0,LEFT(TRIM(AJ63),1)="I")),1,0))),"")</f>
        <v/>
      </c>
      <c r="EG63" s="23" t="str">
        <f t="shared" si="45"/>
        <v/>
      </c>
      <c r="EH63" s="23" t="str">
        <f>+IF(LEN($I63)&gt;5,IF(ISERROR(VLOOKUP(AL63,'CODIGO PAGO'!$B$2:$B$20,1,0)),1,IF(OR(AND(DF63=1,AL63&lt;&gt;"N"),AND(DF63=3,AL63&lt;&gt;"B"),AND(DF63=2,LEFT(TRIM(AL63),1)&lt;&gt;"I")),1,IF(OR(AND(DF63=0,AL63="N"),AND(DF63=0,AL63="B"),AND(DF63=0,LEFT(TRIM(AL63),1)="I")),1,0))),"")</f>
        <v/>
      </c>
      <c r="EI63" s="23" t="str">
        <f t="shared" si="46"/>
        <v/>
      </c>
      <c r="EJ63" s="23" t="str">
        <f>+IF(LEN($I63)&gt;5,IF(ISERROR(VLOOKUP(AN63,'CODIGO PAGO'!$B$2:$B$20,1,0)),1,IF(OR(AND(DH63=1,AN63&lt;&gt;"N"),AND(DH63=3,AN63&lt;&gt;"B"),AND(DH63=2,LEFT(TRIM(AN63),1)&lt;&gt;"I")),1,IF(OR(AND(DH63=0,AN63="N"),AND(DH63=0,AN63="B"),AND(DH63=0,LEFT(TRIM(AN63),1)="I")),1,0))),"")</f>
        <v/>
      </c>
      <c r="EK63" s="23" t="str">
        <f t="shared" si="47"/>
        <v/>
      </c>
      <c r="EL63" s="24" t="str">
        <f t="shared" si="48"/>
        <v/>
      </c>
    </row>
    <row r="64" spans="1:142" s="25" customFormat="1">
      <c r="A64" s="15" t="str">
        <f t="shared" si="14"/>
        <v/>
      </c>
      <c r="B64" s="1" t="str">
        <f>+IF(LEN(I64)&gt;5,'CODIGO PAGO'!$B$28,"")</f>
        <v/>
      </c>
      <c r="C64" s="1" t="str">
        <f>+IF(LEN($I64)&gt;5,BD!D64,"")</f>
        <v/>
      </c>
      <c r="D64" s="168" t="str">
        <f>+IF(LEN($I64)&gt;5,BD!A64,"")</f>
        <v/>
      </c>
      <c r="E64" s="1" t="str">
        <f>+IF(LEN($I64)&gt;5,BD!B64,"")</f>
        <v/>
      </c>
      <c r="F64" s="1" t="str">
        <f>+IF(LEN($I64)&gt;5,BD!C64,"")</f>
        <v/>
      </c>
      <c r="G64" s="141"/>
      <c r="H64" s="141"/>
      <c r="I64" s="1" t="str">
        <f>+IF(LEN(BD!G64)&gt;5,BD!G64,"")</f>
        <v/>
      </c>
      <c r="J64" s="167" t="str">
        <f>+IF(LEN($I64)&gt;5,BD!E64,"")</f>
        <v/>
      </c>
      <c r="K64" s="6" t="str">
        <f t="shared" si="15"/>
        <v/>
      </c>
      <c r="L64" s="87" t="str">
        <f>+IF(LEN($I64)&gt;5,BD!H64,"")</f>
        <v/>
      </c>
      <c r="M64" s="40" t="str">
        <f t="shared" si="16"/>
        <v/>
      </c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4" t="str">
        <f t="shared" si="17"/>
        <v/>
      </c>
      <c r="AQ64" s="5" t="str">
        <f t="shared" si="18"/>
        <v/>
      </c>
      <c r="AR64" s="91" t="str">
        <f t="shared" si="19"/>
        <v/>
      </c>
      <c r="AS64" s="5" t="str">
        <f t="shared" si="20"/>
        <v/>
      </c>
      <c r="AT64" s="91" t="str">
        <f t="shared" si="21"/>
        <v/>
      </c>
      <c r="AU64" s="4" t="str">
        <f t="shared" si="22"/>
        <v/>
      </c>
      <c r="AV64" s="4" t="str">
        <f t="shared" si="23"/>
        <v/>
      </c>
      <c r="AW64" s="4" t="str">
        <f t="shared" si="24"/>
        <v/>
      </c>
      <c r="AX64" s="4" t="str">
        <f t="shared" si="25"/>
        <v/>
      </c>
      <c r="AY64" s="88" t="str">
        <f t="shared" si="26"/>
        <v/>
      </c>
      <c r="AZ64" s="17" t="str">
        <f t="shared" si="27"/>
        <v/>
      </c>
      <c r="BA64" s="18" t="str">
        <f t="shared" si="28"/>
        <v/>
      </c>
      <c r="BB64" s="19" t="str">
        <f>+IF(LEN(I64)&gt;5,IF(INT(RIGHT(B64,1))=9,0.5*L64*AY64,INT(MID(B64,5,LEN(B64)-4))*L64)+IFERROR(VLOOKUP(I64,AJUSTES!$A$1:$I$50,9,0),0),"")</f>
        <v/>
      </c>
      <c r="BC64" s="12"/>
      <c r="BD64" s="19" t="str">
        <f t="shared" si="29"/>
        <v/>
      </c>
      <c r="BE64" s="18" t="str">
        <f t="shared" si="30"/>
        <v/>
      </c>
      <c r="BF64" s="139" t="str">
        <f t="shared" si="31"/>
        <v/>
      </c>
      <c r="BG64" s="114"/>
      <c r="BH64" s="18" t="str">
        <f t="shared" si="32"/>
        <v/>
      </c>
      <c r="BI64" s="13"/>
      <c r="BJ64" s="12"/>
      <c r="BK64" s="12"/>
      <c r="BL64" s="145"/>
      <c r="BM64" s="12"/>
      <c r="BN64" s="12"/>
      <c r="BO64" s="12"/>
      <c r="BP64" s="12"/>
      <c r="BQ64" s="12"/>
      <c r="BR64" s="12"/>
      <c r="BS64" s="146"/>
      <c r="BT64" s="14"/>
      <c r="BU64" s="12"/>
      <c r="BV64" s="12"/>
      <c r="BW64" s="12"/>
      <c r="BX64" s="12"/>
      <c r="BY64" s="12"/>
      <c r="BZ64" s="144"/>
      <c r="CA64" s="107" t="str">
        <f>+IF(LEN($I64)&gt;5,IF(BD!F64="N/A","",BD!F64),"")</f>
        <v/>
      </c>
      <c r="CB64" s="21"/>
      <c r="CC64" s="147"/>
      <c r="CD64" s="148"/>
      <c r="CE64" s="8" t="str">
        <f>+IF(LEN(I64)&gt;5,BD!M64,"")</f>
        <v/>
      </c>
      <c r="CF64" s="16" t="str">
        <f>+IF(LEN(I64)&gt;5,BD!N64,"")</f>
        <v/>
      </c>
      <c r="CG64" s="3" t="str">
        <f t="shared" si="33"/>
        <v/>
      </c>
      <c r="CH64" s="23" t="str">
        <f>+IF(AND(LEN($I64)&gt;5),IF(AND($J64&gt;N$1,$J64&lt;=$AO$1),1,IF((COUNTIFS(INCAPACIDADES!$C$1:$C$51,$I64,INCAPACIDADES!K$1:K$51,N$1))&gt;0,2,IF(VLOOKUP($C64,BD!$D$1:$F$501,3,0)&gt;N$1,0,3))),"")</f>
        <v/>
      </c>
      <c r="CI64" s="23" t="str">
        <f>+IF(AND(LEN($I64)&gt;5),IF(AND($J64&gt;O$1,$J64&lt;=$AO$1),1,IF((COUNTIFS(INCAPACIDADES!$C$1:$C$51,$I64,INCAPACIDADES!L$1:L$51,O$1))&gt;0,2,IF(VLOOKUP($C64,BD!$D$1:$F$501,3,0)&gt;O$1,0,3))),"")</f>
        <v/>
      </c>
      <c r="CJ64" s="23" t="str">
        <f>+IF(AND(LEN($I64)&gt;5),IF(AND($J64&gt;P$1,$J64&lt;=$AO$1),1,IF((COUNTIFS(INCAPACIDADES!$C$1:$C$51,$I64,INCAPACIDADES!M$1:M$51,P$1))&gt;0,2,IF(VLOOKUP($C64,BD!$D$1:$F$501,3,0)&gt;P$1,0,3))),"")</f>
        <v/>
      </c>
      <c r="CK64" s="23" t="str">
        <f>+IF(AND(LEN($I64)&gt;5),IF(AND($J64&gt;Q$1,$J64&lt;=$AO$1),1,IF((COUNTIFS(INCAPACIDADES!$C$1:$C$51,$I64,INCAPACIDADES!N$1:N$51,Q$1))&gt;0,2,IF(VLOOKUP($C64,BD!$D$1:$F$501,3,0)&gt;Q$1,0,3))),"")</f>
        <v/>
      </c>
      <c r="CL64" s="23" t="str">
        <f>+IF(AND(LEN($I64)&gt;5),IF(AND($J64&gt;R$1,$J64&lt;=$AO$1),1,IF((COUNTIFS(INCAPACIDADES!$C$1:$C$51,$I64,INCAPACIDADES!O$1:O$51,R$1))&gt;0,2,IF(VLOOKUP($C64,BD!$D$1:$F$501,3,0)&gt;R$1,0,3))),"")</f>
        <v/>
      </c>
      <c r="CM64" s="23" t="str">
        <f>+IF(AND(LEN($I64)&gt;5),IF(AND($J64&gt;S$1,$J64&lt;=$AO$1),1,IF((COUNTIFS(INCAPACIDADES!$C$1:$C$51,$I64,INCAPACIDADES!P$1:P$51,S$1))&gt;0,2,IF(VLOOKUP($C64,BD!$D$1:$F$501,3,0)&gt;S$1,0,3))),"")</f>
        <v/>
      </c>
      <c r="CN64" s="23" t="str">
        <f>+IF(AND(LEN($I64)&gt;5),IF(AND($J64&gt;T$1,$J64&lt;=$AO$1),1,IF((COUNTIFS(INCAPACIDADES!$C$1:$C$51,$I64,INCAPACIDADES!Q$1:Q$51,T$1))&gt;0,2,IF(VLOOKUP($C64,BD!$D$1:$F$501,3,0)&gt;T$1,0,3))),"")</f>
        <v/>
      </c>
      <c r="CO64" s="23" t="str">
        <f>+IF(AND(LEN($I64)&gt;5),IF(AND($J64&gt;U$1,$J64&lt;=$AO$1),1,IF((COUNTIFS(INCAPACIDADES!$C$1:$C$51,$I64,INCAPACIDADES!R$1:R$51,U$1))&gt;0,2,IF(VLOOKUP($C64,BD!$D$1:$F$501,3,0)&gt;U$1,0,3))),"")</f>
        <v/>
      </c>
      <c r="CP64" s="23" t="str">
        <f>+IF(AND(LEN($I64)&gt;5),IF(AND($J64&gt;V$1,$J64&lt;=$AO$1),1,IF((COUNTIFS(INCAPACIDADES!$C$1:$C$51,$I64,INCAPACIDADES!S$1:S$51,V$1))&gt;0,2,IF(VLOOKUP($C64,BD!$D$1:$F$501,3,0)&gt;V$1,0,3))),"")</f>
        <v/>
      </c>
      <c r="CQ64" s="23" t="str">
        <f>+IF(AND(LEN($I64)&gt;5),IF(AND($J64&gt;W$1,$J64&lt;=$AO$1),1,IF((COUNTIFS(INCAPACIDADES!$C$1:$C$51,$I64,INCAPACIDADES!T$1:T$51,W$1))&gt;0,2,IF(VLOOKUP($C64,BD!$D$1:$F$501,3,0)&gt;W$1,0,3))),"")</f>
        <v/>
      </c>
      <c r="CR64" s="23" t="str">
        <f>+IF(AND(LEN($I64)&gt;5),IF(AND($J64&gt;X$1,$J64&lt;=$AO$1),1,IF((COUNTIFS(INCAPACIDADES!$C$1:$C$51,$I64,INCAPACIDADES!U$1:U$51,X$1))&gt;0,2,IF(VLOOKUP($C64,BD!$D$1:$F$501,3,0)&gt;X$1,0,3))),"")</f>
        <v/>
      </c>
      <c r="CS64" s="23" t="str">
        <f>+IF(AND(LEN($I64)&gt;5),IF(AND($J64&gt;Y$1,$J64&lt;=$AO$1),1,IF((COUNTIFS(INCAPACIDADES!$C$1:$C$51,$I64,INCAPACIDADES!V$1:V$51,Y$1))&gt;0,2,IF(VLOOKUP($C64,BD!$D$1:$F$501,3,0)&gt;Y$1,0,3))),"")</f>
        <v/>
      </c>
      <c r="CT64" s="23" t="str">
        <f>+IF(AND(LEN($I64)&gt;5),IF(AND($J64&gt;Z$1,$J64&lt;=$AO$1),1,IF((COUNTIFS(INCAPACIDADES!$C$1:$C$51,$I64,INCAPACIDADES!W$1:W$51,Z$1))&gt;0,2,IF(VLOOKUP($C64,BD!$D$1:$F$501,3,0)&gt;Z$1,0,3))),"")</f>
        <v/>
      </c>
      <c r="CU64" s="23" t="str">
        <f>+IF(AND(LEN($I64)&gt;5),IF(AND($J64&gt;AA$1,$J64&lt;=$AO$1),1,IF((COUNTIFS(INCAPACIDADES!$C$1:$C$51,$I64,INCAPACIDADES!X$1:X$51,AA$1))&gt;0,2,IF(VLOOKUP($C64,BD!$D$1:$F$501,3,0)&gt;AA$1,0,3))),"")</f>
        <v/>
      </c>
      <c r="CV64" s="23" t="str">
        <f>+IF(AND(LEN($I64)&gt;5),IF(AND($J64&gt;AB$1,$J64&lt;=$AO$1),1,IF((COUNTIFS(INCAPACIDADES!$C$1:$C$51,$I64,INCAPACIDADES!Y$1:Y$51,AB$1))&gt;0,2,IF(VLOOKUP($C64,BD!$D$1:$F$501,3,0)&gt;AB$1,0,3))),"")</f>
        <v/>
      </c>
      <c r="CW64" s="23" t="str">
        <f>+IF(AND(LEN($I64)&gt;5),IF(AND($J64&gt;AC$1,$J64&lt;=$AO$1),1,IF((COUNTIFS(INCAPACIDADES!$C$1:$C$51,$I64,INCAPACIDADES!Z$1:Z$51,AC$1))&gt;0,2,IF(VLOOKUP($C64,BD!$D$1:$F$501,3,0)&gt;AC$1,0,3))),"")</f>
        <v/>
      </c>
      <c r="CX64" s="23" t="str">
        <f>+IF(AND(LEN($I64)&gt;5),IF(AND($J64&gt;AD$1,$J64&lt;=$AO$1),1,IF((COUNTIFS(INCAPACIDADES!$C$1:$C$51,$I64,INCAPACIDADES!AA$1:AA$51,AD$1))&gt;0,2,IF(VLOOKUP($C64,BD!$D$1:$F$501,3,0)&gt;AD$1,0,3))),"")</f>
        <v/>
      </c>
      <c r="CY64" s="23" t="str">
        <f>+IF(AND(LEN($I64)&gt;5),IF(AND($J64&gt;AE$1,$J64&lt;=$AO$1),1,IF((COUNTIFS(INCAPACIDADES!$C$1:$C$51,$I64,INCAPACIDADES!AB$1:AB$51,AE$1))&gt;0,2,IF(VLOOKUP($C64,BD!$D$1:$F$501,3,0)&gt;AE$1,0,3))),"")</f>
        <v/>
      </c>
      <c r="CZ64" s="23" t="str">
        <f>+IF(AND(LEN($I64)&gt;5),IF(AND($J64&gt;AF$1,$J64&lt;=$AO$1),1,IF((COUNTIFS(INCAPACIDADES!$C$1:$C$51,$I64,INCAPACIDADES!AC$1:AC$51,AF$1))&gt;0,2,IF(VLOOKUP($C64,BD!$D$1:$F$501,3,0)&gt;AF$1,0,3))),"")</f>
        <v/>
      </c>
      <c r="DA64" s="23" t="str">
        <f>+IF(AND(LEN($I64)&gt;5),IF(AND($J64&gt;AG$1,$J64&lt;=$AO$1),1,IF((COUNTIFS(INCAPACIDADES!$C$1:$C$51,$I64,INCAPACIDADES!AD$1:AD$51,AG$1))&gt;0,2,IF(VLOOKUP($C64,BD!$D$1:$F$501,3,0)&gt;AG$1,0,3))),"")</f>
        <v/>
      </c>
      <c r="DB64" s="23" t="str">
        <f>+IF(AND(LEN($I64)&gt;5),IF(AND($J64&gt;AH$1,$J64&lt;=$AO$1),1,IF((COUNTIFS(INCAPACIDADES!$C$1:$C$51,$I64,INCAPACIDADES!AE$1:AE$51,AH$1))&gt;0,2,IF(VLOOKUP($C64,BD!$D$1:$F$501,3,0)&gt;AH$1,0,3))),"")</f>
        <v/>
      </c>
      <c r="DC64" s="23" t="str">
        <f>+IF(AND(LEN($I64)&gt;5),IF(AND($J64&gt;AI$1,$J64&lt;=$AO$1),1,IF((COUNTIFS(INCAPACIDADES!$C$1:$C$51,$I64,INCAPACIDADES!AF$1:AF$51,AI$1))&gt;0,2,IF(VLOOKUP($C64,BD!$D$1:$F$501,3,0)&gt;AI$1,0,3))),"")</f>
        <v/>
      </c>
      <c r="DD64" s="23" t="str">
        <f>+IF(AND(LEN($I64)&gt;5),IF(AND($J64&gt;AJ$1,$J64&lt;=$AO$1),1,IF((COUNTIFS(INCAPACIDADES!$C$1:$C$51,$I64,INCAPACIDADES!AG$1:AG$51,AJ$1))&gt;0,2,IF(VLOOKUP($C64,BD!$D$1:$F$501,3,0)&gt;AJ$1,0,3))),"")</f>
        <v/>
      </c>
      <c r="DE64" s="23" t="str">
        <f>+IF(AND(LEN($I64)&gt;5),IF(AND($J64&gt;AK$1,$J64&lt;=$AO$1),1,IF((COUNTIFS(INCAPACIDADES!$C$1:$C$51,$I64,INCAPACIDADES!AH$1:AH$51,AK$1))&gt;0,2,IF(VLOOKUP($C64,BD!$D$1:$F$501,3,0)&gt;AK$1,0,3))),"")</f>
        <v/>
      </c>
      <c r="DF64" s="23" t="str">
        <f>+IF(AND(LEN($I64)&gt;5),IF(AND($J64&gt;AL$1,$J64&lt;=$AO$1),1,IF((COUNTIFS(INCAPACIDADES!$C$1:$C$51,$I64,INCAPACIDADES!AI$1:AI$51,AL$1))&gt;0,2,IF(VLOOKUP($C64,BD!$D$1:$F$501,3,0)&gt;AL$1,0,3))),"")</f>
        <v/>
      </c>
      <c r="DG64" s="23" t="str">
        <f>+IF(AND(LEN($I64)&gt;5),IF(AND($J64&gt;AM$1,$J64&lt;=$AO$1),1,IF((COUNTIFS(INCAPACIDADES!$C$1:$C$51,$I64,INCAPACIDADES!AJ$1:AJ$51,AM$1))&gt;0,2,IF(VLOOKUP($C64,BD!$D$1:$F$501,3,0)&gt;AM$1,0,3))),"")</f>
        <v/>
      </c>
      <c r="DH64" s="23" t="str">
        <f>+IF(AND(LEN($I64)&gt;5),IF(AND($J64&gt;AN$1,$J64&lt;=$AO$1),1,IF((COUNTIFS(INCAPACIDADES!$C$1:$C$51,$I64,INCAPACIDADES!AK$1:AK$51,AN$1))&gt;0,2,IF(VLOOKUP($C64,BD!$D$1:$F$501,3,0)&gt;AN$1,0,3))),"")</f>
        <v/>
      </c>
      <c r="DI64" s="23" t="str">
        <f>+IF(AND(LEN($I64)&gt;5),IF(AND($J64&gt;AO$1,$J64&lt;=$AO$1),1,IF((COUNTIFS(INCAPACIDADES!$C$1:$C$51,$I64,INCAPACIDADES!AL$1:AL$51,AO$1))&gt;0,2,IF(VLOOKUP($C64,BD!$D$1:$F$501,3,0)&gt;AO$1,0,3))),"")</f>
        <v/>
      </c>
      <c r="DJ64" s="23" t="str">
        <f>+IF(LEN($I64)&gt;5,IF(ISERROR(VLOOKUP(N64,'CODIGO PAGO'!$B$2:$B$20,1,0)),1,IF(OR(AND(CH64=1,N64&lt;&gt;"N"),AND(CH64=3,N64&lt;&gt;"B"),AND(CH64=2,LEFT(TRIM(N64),1)&lt;&gt;"I")),1,IF(OR(AND(CH64=0,N64="N"),AND(CH64=0,N64="B"),AND(CH64=0,LEFT(TRIM(N64),1)="I")),1,0))),"")</f>
        <v/>
      </c>
      <c r="DK64" s="23" t="str">
        <f t="shared" si="34"/>
        <v/>
      </c>
      <c r="DL64" s="23" t="str">
        <f>+IF(LEN($I64)&gt;5,IF(ISERROR(VLOOKUP(P64,'CODIGO PAGO'!$B$2:$B$20,1,0)),1,IF(OR(AND(CJ64=1,P64&lt;&gt;"N"),AND(CJ64=3,P64&lt;&gt;"B"),AND(CJ64=2,LEFT(TRIM(P64),1)&lt;&gt;"I")),1,IF(OR(AND(CJ64=0,P64="N"),AND(CJ64=0,P64="B"),AND(CJ64=0,LEFT(TRIM(P64),1)="I")),1,0))),"")</f>
        <v/>
      </c>
      <c r="DM64" s="23" t="str">
        <f t="shared" si="35"/>
        <v/>
      </c>
      <c r="DN64" s="23" t="str">
        <f>+IF(LEN($I64)&gt;5,IF(ISERROR(VLOOKUP(R64,'CODIGO PAGO'!$B$2:$B$20,1,0)),1,IF(OR(AND(CL64=1,R64&lt;&gt;"N"),AND(CL64=3,R64&lt;&gt;"B"),AND(CL64=2,LEFT(TRIM(R64),1)&lt;&gt;"I")),1,IF(OR(AND(CL64=0,R64="N"),AND(CL64=0,R64="B"),AND(CL64=0,LEFT(TRIM(R64),1)="I")),1,0))),"")</f>
        <v/>
      </c>
      <c r="DO64" s="23" t="str">
        <f t="shared" si="36"/>
        <v/>
      </c>
      <c r="DP64" s="23" t="str">
        <f>+IF(LEN($I64)&gt;5,IF(ISERROR(VLOOKUP(T64,'CODIGO PAGO'!$B$2:$B$20,1,0)),1,IF(OR(AND(CN64=1,T64&lt;&gt;"N"),AND(CN64=3,T64&lt;&gt;"B"),AND(CN64=2,LEFT(TRIM(T64),1)&lt;&gt;"I")),1,IF(OR(AND(CN64=0,T64="N"),AND(CN64=0,T64="B"),AND(CN64=0,LEFT(TRIM(T64),1)="I")),1,0))),"")</f>
        <v/>
      </c>
      <c r="DQ64" s="23" t="str">
        <f t="shared" si="37"/>
        <v/>
      </c>
      <c r="DR64" s="23" t="str">
        <f>+IF(LEN($I64)&gt;5,IF(ISERROR(VLOOKUP(V64,'CODIGO PAGO'!$B$2:$B$20,1,0)),1,IF(OR(AND(CP64=1,V64&lt;&gt;"N"),AND(CP64=3,V64&lt;&gt;"B"),AND(CP64=2,LEFT(TRIM(V64),1)&lt;&gt;"I")),1,IF(OR(AND(CP64=0,V64="N"),AND(CP64=0,V64="B"),AND(CP64=0,LEFT(TRIM(V64),1)="I")),1,0))),"")</f>
        <v/>
      </c>
      <c r="DS64" s="23" t="str">
        <f t="shared" si="38"/>
        <v/>
      </c>
      <c r="DT64" s="23" t="str">
        <f>+IF(LEN($I64)&gt;5,IF(ISERROR(VLOOKUP(X64,'CODIGO PAGO'!$B$2:$B$20,1,0)),1,IF(OR(AND(CR64=1,X64&lt;&gt;"N"),AND(CR64=3,X64&lt;&gt;"B"),AND(CR64=2,LEFT(TRIM(X64),1)&lt;&gt;"I")),1,IF(OR(AND(CR64=0,X64="N"),AND(CR64=0,X64="B"),AND(CR64=0,LEFT(TRIM(X64),1)="I")),1,0))),"")</f>
        <v/>
      </c>
      <c r="DU64" s="23" t="str">
        <f t="shared" si="39"/>
        <v/>
      </c>
      <c r="DV64" s="23" t="str">
        <f>+IF(LEN($I64)&gt;5,IF(ISERROR(VLOOKUP(Z64,'CODIGO PAGO'!$B$2:$B$20,1,0)),1,IF(OR(AND(CT64=1,Z64&lt;&gt;"N"),AND(CT64=3,Z64&lt;&gt;"B"),AND(CT64=2,LEFT(TRIM(Z64),1)&lt;&gt;"I")),1,IF(OR(AND(CT64=0,Z64="N"),AND(CT64=0,Z64="B"),AND(CT64=0,LEFT(TRIM(Z64),1)="I")),1,0))),"")</f>
        <v/>
      </c>
      <c r="DW64" s="23" t="str">
        <f t="shared" si="40"/>
        <v/>
      </c>
      <c r="DX64" s="23" t="str">
        <f>+IF(LEN($I64)&gt;5,IF(ISERROR(VLOOKUP(AB64,'CODIGO PAGO'!$B$2:$B$20,1,0)),1,IF(OR(AND(CV64=1,AB64&lt;&gt;"N"),AND(CV64=3,AB64&lt;&gt;"B"),AND(CV64=2,LEFT(TRIM(AB64),1)&lt;&gt;"I")),1,IF(OR(AND(CV64=0,AB64="N"),AND(CV64=0,AB64="B"),AND(CV64=0,LEFT(TRIM(AB64),1)="I")),1,0))),"")</f>
        <v/>
      </c>
      <c r="DY64" s="23" t="str">
        <f t="shared" si="41"/>
        <v/>
      </c>
      <c r="DZ64" s="23" t="str">
        <f>+IF(LEN($I64)&gt;5,IF(ISERROR(VLOOKUP(AD64,'CODIGO PAGO'!$B$2:$B$20,1,0)),1,IF(OR(AND(CX64=1,AD64&lt;&gt;"N"),AND(CX64=3,AD64&lt;&gt;"B"),AND(CX64=2,LEFT(TRIM(AD64),1)&lt;&gt;"I")),1,IF(OR(AND(CX64=0,AD64="N"),AND(CX64=0,AD64="B"),AND(CX64=0,LEFT(TRIM(AD64),1)="I")),1,0))),"")</f>
        <v/>
      </c>
      <c r="EA64" s="23" t="str">
        <f t="shared" si="42"/>
        <v/>
      </c>
      <c r="EB64" s="23" t="str">
        <f>+IF(LEN($I64)&gt;5,IF(ISERROR(VLOOKUP(AF64,'CODIGO PAGO'!$B$2:$B$20,1,0)),1,IF(OR(AND(CZ64=1,AF64&lt;&gt;"N"),AND(CZ64=3,AF64&lt;&gt;"B"),AND(CZ64=2,LEFT(TRIM(AF64),1)&lt;&gt;"I")),1,IF(OR(AND(CZ64=0,AF64="N"),AND(CZ64=0,AF64="B"),AND(CZ64=0,LEFT(TRIM(AF64),1)="I")),1,0))),"")</f>
        <v/>
      </c>
      <c r="EC64" s="23" t="str">
        <f t="shared" si="43"/>
        <v/>
      </c>
      <c r="ED64" s="23" t="str">
        <f>+IF(LEN($I64)&gt;5,IF(ISERROR(VLOOKUP(AH64,'CODIGO PAGO'!$B$2:$B$20,1,0)),1,IF(OR(AND(DB64=1,AH64&lt;&gt;"N"),AND(DB64=3,AH64&lt;&gt;"B"),AND(DB64=2,LEFT(TRIM(AH64),1)&lt;&gt;"I")),1,IF(OR(AND(DB64=0,AH64="N"),AND(DB64=0,AH64="B"),AND(DB64=0,LEFT(TRIM(AH64),1)="I")),1,0))),"")</f>
        <v/>
      </c>
      <c r="EE64" s="23" t="str">
        <f t="shared" si="44"/>
        <v/>
      </c>
      <c r="EF64" s="23" t="str">
        <f>+IF(LEN($I64)&gt;5,IF(ISERROR(VLOOKUP(AJ64,'CODIGO PAGO'!$B$2:$B$20,1,0)),1,IF(OR(AND(DD64=1,AJ64&lt;&gt;"N"),AND(DD64=3,AJ64&lt;&gt;"B"),AND(DD64=2,LEFT(TRIM(AJ64),1)&lt;&gt;"I")),1,IF(OR(AND(DD64=0,AJ64="N"),AND(DD64=0,AJ64="B"),AND(DD64=0,LEFT(TRIM(AJ64),1)="I")),1,0))),"")</f>
        <v/>
      </c>
      <c r="EG64" s="23" t="str">
        <f t="shared" si="45"/>
        <v/>
      </c>
      <c r="EH64" s="23" t="str">
        <f>+IF(LEN($I64)&gt;5,IF(ISERROR(VLOOKUP(AL64,'CODIGO PAGO'!$B$2:$B$20,1,0)),1,IF(OR(AND(DF64=1,AL64&lt;&gt;"N"),AND(DF64=3,AL64&lt;&gt;"B"),AND(DF64=2,LEFT(TRIM(AL64),1)&lt;&gt;"I")),1,IF(OR(AND(DF64=0,AL64="N"),AND(DF64=0,AL64="B"),AND(DF64=0,LEFT(TRIM(AL64),1)="I")),1,0))),"")</f>
        <v/>
      </c>
      <c r="EI64" s="23" t="str">
        <f t="shared" si="46"/>
        <v/>
      </c>
      <c r="EJ64" s="23" t="str">
        <f>+IF(LEN($I64)&gt;5,IF(ISERROR(VLOOKUP(AN64,'CODIGO PAGO'!$B$2:$B$20,1,0)),1,IF(OR(AND(DH64=1,AN64&lt;&gt;"N"),AND(DH64=3,AN64&lt;&gt;"B"),AND(DH64=2,LEFT(TRIM(AN64),1)&lt;&gt;"I")),1,IF(OR(AND(DH64=0,AN64="N"),AND(DH64=0,AN64="B"),AND(DH64=0,LEFT(TRIM(AN64),1)="I")),1,0))),"")</f>
        <v/>
      </c>
      <c r="EK64" s="23" t="str">
        <f t="shared" si="47"/>
        <v/>
      </c>
      <c r="EL64" s="24" t="str">
        <f t="shared" si="48"/>
        <v/>
      </c>
    </row>
    <row r="65" spans="1:142" s="25" customFormat="1">
      <c r="A65" s="15" t="str">
        <f t="shared" si="14"/>
        <v/>
      </c>
      <c r="B65" s="1" t="str">
        <f>+IF(LEN(I65)&gt;5,'CODIGO PAGO'!$B$28,"")</f>
        <v/>
      </c>
      <c r="C65" s="1" t="str">
        <f>+IF(LEN($I65)&gt;5,BD!D65,"")</f>
        <v/>
      </c>
      <c r="D65" s="168" t="str">
        <f>+IF(LEN($I65)&gt;5,BD!A65,"")</f>
        <v/>
      </c>
      <c r="E65" s="1" t="str">
        <f>+IF(LEN($I65)&gt;5,BD!B65,"")</f>
        <v/>
      </c>
      <c r="F65" s="1" t="str">
        <f>+IF(LEN($I65)&gt;5,BD!C65,"")</f>
        <v/>
      </c>
      <c r="G65" s="141"/>
      <c r="H65" s="141"/>
      <c r="I65" s="1" t="str">
        <f>+IF(LEN(BD!G65)&gt;5,BD!G65,"")</f>
        <v/>
      </c>
      <c r="J65" s="167" t="str">
        <f>+IF(LEN($I65)&gt;5,BD!E65,"")</f>
        <v/>
      </c>
      <c r="K65" s="6" t="str">
        <f t="shared" si="15"/>
        <v/>
      </c>
      <c r="L65" s="87" t="str">
        <f>+IF(LEN($I65)&gt;5,BD!H65,"")</f>
        <v/>
      </c>
      <c r="M65" s="40" t="str">
        <f t="shared" si="16"/>
        <v/>
      </c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4" t="str">
        <f t="shared" si="17"/>
        <v/>
      </c>
      <c r="AQ65" s="5" t="str">
        <f t="shared" si="18"/>
        <v/>
      </c>
      <c r="AR65" s="91" t="str">
        <f t="shared" si="19"/>
        <v/>
      </c>
      <c r="AS65" s="5" t="str">
        <f t="shared" si="20"/>
        <v/>
      </c>
      <c r="AT65" s="91" t="str">
        <f t="shared" si="21"/>
        <v/>
      </c>
      <c r="AU65" s="4" t="str">
        <f t="shared" si="22"/>
        <v/>
      </c>
      <c r="AV65" s="4" t="str">
        <f t="shared" si="23"/>
        <v/>
      </c>
      <c r="AW65" s="4" t="str">
        <f t="shared" si="24"/>
        <v/>
      </c>
      <c r="AX65" s="4" t="str">
        <f t="shared" si="25"/>
        <v/>
      </c>
      <c r="AY65" s="88" t="str">
        <f t="shared" si="26"/>
        <v/>
      </c>
      <c r="AZ65" s="17" t="str">
        <f t="shared" si="27"/>
        <v/>
      </c>
      <c r="BA65" s="18" t="str">
        <f t="shared" si="28"/>
        <v/>
      </c>
      <c r="BB65" s="19" t="str">
        <f>+IF(LEN(I65)&gt;5,IF(INT(RIGHT(B65,1))=9,0.5*L65*AY65,INT(MID(B65,5,LEN(B65)-4))*L65)+IFERROR(VLOOKUP(I65,AJUSTES!$A$1:$I$50,9,0),0),"")</f>
        <v/>
      </c>
      <c r="BC65" s="12"/>
      <c r="BD65" s="19" t="str">
        <f t="shared" si="29"/>
        <v/>
      </c>
      <c r="BE65" s="18" t="str">
        <f t="shared" si="30"/>
        <v/>
      </c>
      <c r="BF65" s="139" t="str">
        <f t="shared" si="31"/>
        <v/>
      </c>
      <c r="BG65" s="114"/>
      <c r="BH65" s="18" t="str">
        <f t="shared" si="32"/>
        <v/>
      </c>
      <c r="BI65" s="13"/>
      <c r="BJ65" s="12"/>
      <c r="BK65" s="12"/>
      <c r="BL65" s="145"/>
      <c r="BM65" s="12"/>
      <c r="BN65" s="12"/>
      <c r="BO65" s="12"/>
      <c r="BP65" s="12"/>
      <c r="BQ65" s="12"/>
      <c r="BR65" s="12"/>
      <c r="BS65" s="146"/>
      <c r="BT65" s="14"/>
      <c r="BU65" s="12"/>
      <c r="BV65" s="12"/>
      <c r="BW65" s="12"/>
      <c r="BX65" s="12"/>
      <c r="BY65" s="12"/>
      <c r="BZ65" s="144"/>
      <c r="CA65" s="107" t="str">
        <f>+IF(LEN($I65)&gt;5,IF(BD!F65="N/A","",BD!F65),"")</f>
        <v/>
      </c>
      <c r="CB65" s="21"/>
      <c r="CC65" s="147"/>
      <c r="CD65" s="148"/>
      <c r="CE65" s="8" t="str">
        <f>+IF(LEN(I65)&gt;5,BD!M65,"")</f>
        <v/>
      </c>
      <c r="CF65" s="16" t="str">
        <f>+IF(LEN(I65)&gt;5,BD!N65,"")</f>
        <v/>
      </c>
      <c r="CG65" s="3" t="str">
        <f t="shared" si="33"/>
        <v/>
      </c>
      <c r="CH65" s="23" t="str">
        <f>+IF(AND(LEN($I65)&gt;5),IF(AND($J65&gt;N$1,$J65&lt;=$AO$1),1,IF((COUNTIFS(INCAPACIDADES!$C$1:$C$51,$I65,INCAPACIDADES!K$1:K$51,N$1))&gt;0,2,IF(VLOOKUP($C65,BD!$D$1:$F$501,3,0)&gt;N$1,0,3))),"")</f>
        <v/>
      </c>
      <c r="CI65" s="23" t="str">
        <f>+IF(AND(LEN($I65)&gt;5),IF(AND($J65&gt;O$1,$J65&lt;=$AO$1),1,IF((COUNTIFS(INCAPACIDADES!$C$1:$C$51,$I65,INCAPACIDADES!L$1:L$51,O$1))&gt;0,2,IF(VLOOKUP($C65,BD!$D$1:$F$501,3,0)&gt;O$1,0,3))),"")</f>
        <v/>
      </c>
      <c r="CJ65" s="23" t="str">
        <f>+IF(AND(LEN($I65)&gt;5),IF(AND($J65&gt;P$1,$J65&lt;=$AO$1),1,IF((COUNTIFS(INCAPACIDADES!$C$1:$C$51,$I65,INCAPACIDADES!M$1:M$51,P$1))&gt;0,2,IF(VLOOKUP($C65,BD!$D$1:$F$501,3,0)&gt;P$1,0,3))),"")</f>
        <v/>
      </c>
      <c r="CK65" s="23" t="str">
        <f>+IF(AND(LEN($I65)&gt;5),IF(AND($J65&gt;Q$1,$J65&lt;=$AO$1),1,IF((COUNTIFS(INCAPACIDADES!$C$1:$C$51,$I65,INCAPACIDADES!N$1:N$51,Q$1))&gt;0,2,IF(VLOOKUP($C65,BD!$D$1:$F$501,3,0)&gt;Q$1,0,3))),"")</f>
        <v/>
      </c>
      <c r="CL65" s="23" t="str">
        <f>+IF(AND(LEN($I65)&gt;5),IF(AND($J65&gt;R$1,$J65&lt;=$AO$1),1,IF((COUNTIFS(INCAPACIDADES!$C$1:$C$51,$I65,INCAPACIDADES!O$1:O$51,R$1))&gt;0,2,IF(VLOOKUP($C65,BD!$D$1:$F$501,3,0)&gt;R$1,0,3))),"")</f>
        <v/>
      </c>
      <c r="CM65" s="23" t="str">
        <f>+IF(AND(LEN($I65)&gt;5),IF(AND($J65&gt;S$1,$J65&lt;=$AO$1),1,IF((COUNTIFS(INCAPACIDADES!$C$1:$C$51,$I65,INCAPACIDADES!P$1:P$51,S$1))&gt;0,2,IF(VLOOKUP($C65,BD!$D$1:$F$501,3,0)&gt;S$1,0,3))),"")</f>
        <v/>
      </c>
      <c r="CN65" s="23" t="str">
        <f>+IF(AND(LEN($I65)&gt;5),IF(AND($J65&gt;T$1,$J65&lt;=$AO$1),1,IF((COUNTIFS(INCAPACIDADES!$C$1:$C$51,$I65,INCAPACIDADES!Q$1:Q$51,T$1))&gt;0,2,IF(VLOOKUP($C65,BD!$D$1:$F$501,3,0)&gt;T$1,0,3))),"")</f>
        <v/>
      </c>
      <c r="CO65" s="23" t="str">
        <f>+IF(AND(LEN($I65)&gt;5),IF(AND($J65&gt;U$1,$J65&lt;=$AO$1),1,IF((COUNTIFS(INCAPACIDADES!$C$1:$C$51,$I65,INCAPACIDADES!R$1:R$51,U$1))&gt;0,2,IF(VLOOKUP($C65,BD!$D$1:$F$501,3,0)&gt;U$1,0,3))),"")</f>
        <v/>
      </c>
      <c r="CP65" s="23" t="str">
        <f>+IF(AND(LEN($I65)&gt;5),IF(AND($J65&gt;V$1,$J65&lt;=$AO$1),1,IF((COUNTIFS(INCAPACIDADES!$C$1:$C$51,$I65,INCAPACIDADES!S$1:S$51,V$1))&gt;0,2,IF(VLOOKUP($C65,BD!$D$1:$F$501,3,0)&gt;V$1,0,3))),"")</f>
        <v/>
      </c>
      <c r="CQ65" s="23" t="str">
        <f>+IF(AND(LEN($I65)&gt;5),IF(AND($J65&gt;W$1,$J65&lt;=$AO$1),1,IF((COUNTIFS(INCAPACIDADES!$C$1:$C$51,$I65,INCAPACIDADES!T$1:T$51,W$1))&gt;0,2,IF(VLOOKUP($C65,BD!$D$1:$F$501,3,0)&gt;W$1,0,3))),"")</f>
        <v/>
      </c>
      <c r="CR65" s="23" t="str">
        <f>+IF(AND(LEN($I65)&gt;5),IF(AND($J65&gt;X$1,$J65&lt;=$AO$1),1,IF((COUNTIFS(INCAPACIDADES!$C$1:$C$51,$I65,INCAPACIDADES!U$1:U$51,X$1))&gt;0,2,IF(VLOOKUP($C65,BD!$D$1:$F$501,3,0)&gt;X$1,0,3))),"")</f>
        <v/>
      </c>
      <c r="CS65" s="23" t="str">
        <f>+IF(AND(LEN($I65)&gt;5),IF(AND($J65&gt;Y$1,$J65&lt;=$AO$1),1,IF((COUNTIFS(INCAPACIDADES!$C$1:$C$51,$I65,INCAPACIDADES!V$1:V$51,Y$1))&gt;0,2,IF(VLOOKUP($C65,BD!$D$1:$F$501,3,0)&gt;Y$1,0,3))),"")</f>
        <v/>
      </c>
      <c r="CT65" s="23" t="str">
        <f>+IF(AND(LEN($I65)&gt;5),IF(AND($J65&gt;Z$1,$J65&lt;=$AO$1),1,IF((COUNTIFS(INCAPACIDADES!$C$1:$C$51,$I65,INCAPACIDADES!W$1:W$51,Z$1))&gt;0,2,IF(VLOOKUP($C65,BD!$D$1:$F$501,3,0)&gt;Z$1,0,3))),"")</f>
        <v/>
      </c>
      <c r="CU65" s="23" t="str">
        <f>+IF(AND(LEN($I65)&gt;5),IF(AND($J65&gt;AA$1,$J65&lt;=$AO$1),1,IF((COUNTIFS(INCAPACIDADES!$C$1:$C$51,$I65,INCAPACIDADES!X$1:X$51,AA$1))&gt;0,2,IF(VLOOKUP($C65,BD!$D$1:$F$501,3,0)&gt;AA$1,0,3))),"")</f>
        <v/>
      </c>
      <c r="CV65" s="23" t="str">
        <f>+IF(AND(LEN($I65)&gt;5),IF(AND($J65&gt;AB$1,$J65&lt;=$AO$1),1,IF((COUNTIFS(INCAPACIDADES!$C$1:$C$51,$I65,INCAPACIDADES!Y$1:Y$51,AB$1))&gt;0,2,IF(VLOOKUP($C65,BD!$D$1:$F$501,3,0)&gt;AB$1,0,3))),"")</f>
        <v/>
      </c>
      <c r="CW65" s="23" t="str">
        <f>+IF(AND(LEN($I65)&gt;5),IF(AND($J65&gt;AC$1,$J65&lt;=$AO$1),1,IF((COUNTIFS(INCAPACIDADES!$C$1:$C$51,$I65,INCAPACIDADES!Z$1:Z$51,AC$1))&gt;0,2,IF(VLOOKUP($C65,BD!$D$1:$F$501,3,0)&gt;AC$1,0,3))),"")</f>
        <v/>
      </c>
      <c r="CX65" s="23" t="str">
        <f>+IF(AND(LEN($I65)&gt;5),IF(AND($J65&gt;AD$1,$J65&lt;=$AO$1),1,IF((COUNTIFS(INCAPACIDADES!$C$1:$C$51,$I65,INCAPACIDADES!AA$1:AA$51,AD$1))&gt;0,2,IF(VLOOKUP($C65,BD!$D$1:$F$501,3,0)&gt;AD$1,0,3))),"")</f>
        <v/>
      </c>
      <c r="CY65" s="23" t="str">
        <f>+IF(AND(LEN($I65)&gt;5),IF(AND($J65&gt;AE$1,$J65&lt;=$AO$1),1,IF((COUNTIFS(INCAPACIDADES!$C$1:$C$51,$I65,INCAPACIDADES!AB$1:AB$51,AE$1))&gt;0,2,IF(VLOOKUP($C65,BD!$D$1:$F$501,3,0)&gt;AE$1,0,3))),"")</f>
        <v/>
      </c>
      <c r="CZ65" s="23" t="str">
        <f>+IF(AND(LEN($I65)&gt;5),IF(AND($J65&gt;AF$1,$J65&lt;=$AO$1),1,IF((COUNTIFS(INCAPACIDADES!$C$1:$C$51,$I65,INCAPACIDADES!AC$1:AC$51,AF$1))&gt;0,2,IF(VLOOKUP($C65,BD!$D$1:$F$501,3,0)&gt;AF$1,0,3))),"")</f>
        <v/>
      </c>
      <c r="DA65" s="23" t="str">
        <f>+IF(AND(LEN($I65)&gt;5),IF(AND($J65&gt;AG$1,$J65&lt;=$AO$1),1,IF((COUNTIFS(INCAPACIDADES!$C$1:$C$51,$I65,INCAPACIDADES!AD$1:AD$51,AG$1))&gt;0,2,IF(VLOOKUP($C65,BD!$D$1:$F$501,3,0)&gt;AG$1,0,3))),"")</f>
        <v/>
      </c>
      <c r="DB65" s="23" t="str">
        <f>+IF(AND(LEN($I65)&gt;5),IF(AND($J65&gt;AH$1,$J65&lt;=$AO$1),1,IF((COUNTIFS(INCAPACIDADES!$C$1:$C$51,$I65,INCAPACIDADES!AE$1:AE$51,AH$1))&gt;0,2,IF(VLOOKUP($C65,BD!$D$1:$F$501,3,0)&gt;AH$1,0,3))),"")</f>
        <v/>
      </c>
      <c r="DC65" s="23" t="str">
        <f>+IF(AND(LEN($I65)&gt;5),IF(AND($J65&gt;AI$1,$J65&lt;=$AO$1),1,IF((COUNTIFS(INCAPACIDADES!$C$1:$C$51,$I65,INCAPACIDADES!AF$1:AF$51,AI$1))&gt;0,2,IF(VLOOKUP($C65,BD!$D$1:$F$501,3,0)&gt;AI$1,0,3))),"")</f>
        <v/>
      </c>
      <c r="DD65" s="23" t="str">
        <f>+IF(AND(LEN($I65)&gt;5),IF(AND($J65&gt;AJ$1,$J65&lt;=$AO$1),1,IF((COUNTIFS(INCAPACIDADES!$C$1:$C$51,$I65,INCAPACIDADES!AG$1:AG$51,AJ$1))&gt;0,2,IF(VLOOKUP($C65,BD!$D$1:$F$501,3,0)&gt;AJ$1,0,3))),"")</f>
        <v/>
      </c>
      <c r="DE65" s="23" t="str">
        <f>+IF(AND(LEN($I65)&gt;5),IF(AND($J65&gt;AK$1,$J65&lt;=$AO$1),1,IF((COUNTIFS(INCAPACIDADES!$C$1:$C$51,$I65,INCAPACIDADES!AH$1:AH$51,AK$1))&gt;0,2,IF(VLOOKUP($C65,BD!$D$1:$F$501,3,0)&gt;AK$1,0,3))),"")</f>
        <v/>
      </c>
      <c r="DF65" s="23" t="str">
        <f>+IF(AND(LEN($I65)&gt;5),IF(AND($J65&gt;AL$1,$J65&lt;=$AO$1),1,IF((COUNTIFS(INCAPACIDADES!$C$1:$C$51,$I65,INCAPACIDADES!AI$1:AI$51,AL$1))&gt;0,2,IF(VLOOKUP($C65,BD!$D$1:$F$501,3,0)&gt;AL$1,0,3))),"")</f>
        <v/>
      </c>
      <c r="DG65" s="23" t="str">
        <f>+IF(AND(LEN($I65)&gt;5),IF(AND($J65&gt;AM$1,$J65&lt;=$AO$1),1,IF((COUNTIFS(INCAPACIDADES!$C$1:$C$51,$I65,INCAPACIDADES!AJ$1:AJ$51,AM$1))&gt;0,2,IF(VLOOKUP($C65,BD!$D$1:$F$501,3,0)&gt;AM$1,0,3))),"")</f>
        <v/>
      </c>
      <c r="DH65" s="23" t="str">
        <f>+IF(AND(LEN($I65)&gt;5),IF(AND($J65&gt;AN$1,$J65&lt;=$AO$1),1,IF((COUNTIFS(INCAPACIDADES!$C$1:$C$51,$I65,INCAPACIDADES!AK$1:AK$51,AN$1))&gt;0,2,IF(VLOOKUP($C65,BD!$D$1:$F$501,3,0)&gt;AN$1,0,3))),"")</f>
        <v/>
      </c>
      <c r="DI65" s="23" t="str">
        <f>+IF(AND(LEN($I65)&gt;5),IF(AND($J65&gt;AO$1,$J65&lt;=$AO$1),1,IF((COUNTIFS(INCAPACIDADES!$C$1:$C$51,$I65,INCAPACIDADES!AL$1:AL$51,AO$1))&gt;0,2,IF(VLOOKUP($C65,BD!$D$1:$F$501,3,0)&gt;AO$1,0,3))),"")</f>
        <v/>
      </c>
      <c r="DJ65" s="23" t="str">
        <f>+IF(LEN($I65)&gt;5,IF(ISERROR(VLOOKUP(N65,'CODIGO PAGO'!$B$2:$B$20,1,0)),1,IF(OR(AND(CH65=1,N65&lt;&gt;"N"),AND(CH65=3,N65&lt;&gt;"B"),AND(CH65=2,LEFT(TRIM(N65),1)&lt;&gt;"I")),1,IF(OR(AND(CH65=0,N65="N"),AND(CH65=0,N65="B"),AND(CH65=0,LEFT(TRIM(N65),1)="I")),1,0))),"")</f>
        <v/>
      </c>
      <c r="DK65" s="23" t="str">
        <f t="shared" si="34"/>
        <v/>
      </c>
      <c r="DL65" s="23" t="str">
        <f>+IF(LEN($I65)&gt;5,IF(ISERROR(VLOOKUP(P65,'CODIGO PAGO'!$B$2:$B$20,1,0)),1,IF(OR(AND(CJ65=1,P65&lt;&gt;"N"),AND(CJ65=3,P65&lt;&gt;"B"),AND(CJ65=2,LEFT(TRIM(P65),1)&lt;&gt;"I")),1,IF(OR(AND(CJ65=0,P65="N"),AND(CJ65=0,P65="B"),AND(CJ65=0,LEFT(TRIM(P65),1)="I")),1,0))),"")</f>
        <v/>
      </c>
      <c r="DM65" s="23" t="str">
        <f t="shared" si="35"/>
        <v/>
      </c>
      <c r="DN65" s="23" t="str">
        <f>+IF(LEN($I65)&gt;5,IF(ISERROR(VLOOKUP(R65,'CODIGO PAGO'!$B$2:$B$20,1,0)),1,IF(OR(AND(CL65=1,R65&lt;&gt;"N"),AND(CL65=3,R65&lt;&gt;"B"),AND(CL65=2,LEFT(TRIM(R65),1)&lt;&gt;"I")),1,IF(OR(AND(CL65=0,R65="N"),AND(CL65=0,R65="B"),AND(CL65=0,LEFT(TRIM(R65),1)="I")),1,0))),"")</f>
        <v/>
      </c>
      <c r="DO65" s="23" t="str">
        <f t="shared" si="36"/>
        <v/>
      </c>
      <c r="DP65" s="23" t="str">
        <f>+IF(LEN($I65)&gt;5,IF(ISERROR(VLOOKUP(T65,'CODIGO PAGO'!$B$2:$B$20,1,0)),1,IF(OR(AND(CN65=1,T65&lt;&gt;"N"),AND(CN65=3,T65&lt;&gt;"B"),AND(CN65=2,LEFT(TRIM(T65),1)&lt;&gt;"I")),1,IF(OR(AND(CN65=0,T65="N"),AND(CN65=0,T65="B"),AND(CN65=0,LEFT(TRIM(T65),1)="I")),1,0))),"")</f>
        <v/>
      </c>
      <c r="DQ65" s="23" t="str">
        <f t="shared" si="37"/>
        <v/>
      </c>
      <c r="DR65" s="23" t="str">
        <f>+IF(LEN($I65)&gt;5,IF(ISERROR(VLOOKUP(V65,'CODIGO PAGO'!$B$2:$B$20,1,0)),1,IF(OR(AND(CP65=1,V65&lt;&gt;"N"),AND(CP65=3,V65&lt;&gt;"B"),AND(CP65=2,LEFT(TRIM(V65),1)&lt;&gt;"I")),1,IF(OR(AND(CP65=0,V65="N"),AND(CP65=0,V65="B"),AND(CP65=0,LEFT(TRIM(V65),1)="I")),1,0))),"")</f>
        <v/>
      </c>
      <c r="DS65" s="23" t="str">
        <f t="shared" si="38"/>
        <v/>
      </c>
      <c r="DT65" s="23" t="str">
        <f>+IF(LEN($I65)&gt;5,IF(ISERROR(VLOOKUP(X65,'CODIGO PAGO'!$B$2:$B$20,1,0)),1,IF(OR(AND(CR65=1,X65&lt;&gt;"N"),AND(CR65=3,X65&lt;&gt;"B"),AND(CR65=2,LEFT(TRIM(X65),1)&lt;&gt;"I")),1,IF(OR(AND(CR65=0,X65="N"),AND(CR65=0,X65="B"),AND(CR65=0,LEFT(TRIM(X65),1)="I")),1,0))),"")</f>
        <v/>
      </c>
      <c r="DU65" s="23" t="str">
        <f t="shared" si="39"/>
        <v/>
      </c>
      <c r="DV65" s="23" t="str">
        <f>+IF(LEN($I65)&gt;5,IF(ISERROR(VLOOKUP(Z65,'CODIGO PAGO'!$B$2:$B$20,1,0)),1,IF(OR(AND(CT65=1,Z65&lt;&gt;"N"),AND(CT65=3,Z65&lt;&gt;"B"),AND(CT65=2,LEFT(TRIM(Z65),1)&lt;&gt;"I")),1,IF(OR(AND(CT65=0,Z65="N"),AND(CT65=0,Z65="B"),AND(CT65=0,LEFT(TRIM(Z65),1)="I")),1,0))),"")</f>
        <v/>
      </c>
      <c r="DW65" s="23" t="str">
        <f t="shared" si="40"/>
        <v/>
      </c>
      <c r="DX65" s="23" t="str">
        <f>+IF(LEN($I65)&gt;5,IF(ISERROR(VLOOKUP(AB65,'CODIGO PAGO'!$B$2:$B$20,1,0)),1,IF(OR(AND(CV65=1,AB65&lt;&gt;"N"),AND(CV65=3,AB65&lt;&gt;"B"),AND(CV65=2,LEFT(TRIM(AB65),1)&lt;&gt;"I")),1,IF(OR(AND(CV65=0,AB65="N"),AND(CV65=0,AB65="B"),AND(CV65=0,LEFT(TRIM(AB65),1)="I")),1,0))),"")</f>
        <v/>
      </c>
      <c r="DY65" s="23" t="str">
        <f t="shared" si="41"/>
        <v/>
      </c>
      <c r="DZ65" s="23" t="str">
        <f>+IF(LEN($I65)&gt;5,IF(ISERROR(VLOOKUP(AD65,'CODIGO PAGO'!$B$2:$B$20,1,0)),1,IF(OR(AND(CX65=1,AD65&lt;&gt;"N"),AND(CX65=3,AD65&lt;&gt;"B"),AND(CX65=2,LEFT(TRIM(AD65),1)&lt;&gt;"I")),1,IF(OR(AND(CX65=0,AD65="N"),AND(CX65=0,AD65="B"),AND(CX65=0,LEFT(TRIM(AD65),1)="I")),1,0))),"")</f>
        <v/>
      </c>
      <c r="EA65" s="23" t="str">
        <f t="shared" si="42"/>
        <v/>
      </c>
      <c r="EB65" s="23" t="str">
        <f>+IF(LEN($I65)&gt;5,IF(ISERROR(VLOOKUP(AF65,'CODIGO PAGO'!$B$2:$B$20,1,0)),1,IF(OR(AND(CZ65=1,AF65&lt;&gt;"N"),AND(CZ65=3,AF65&lt;&gt;"B"),AND(CZ65=2,LEFT(TRIM(AF65),1)&lt;&gt;"I")),1,IF(OR(AND(CZ65=0,AF65="N"),AND(CZ65=0,AF65="B"),AND(CZ65=0,LEFT(TRIM(AF65),1)="I")),1,0))),"")</f>
        <v/>
      </c>
      <c r="EC65" s="23" t="str">
        <f t="shared" si="43"/>
        <v/>
      </c>
      <c r="ED65" s="23" t="str">
        <f>+IF(LEN($I65)&gt;5,IF(ISERROR(VLOOKUP(AH65,'CODIGO PAGO'!$B$2:$B$20,1,0)),1,IF(OR(AND(DB65=1,AH65&lt;&gt;"N"),AND(DB65=3,AH65&lt;&gt;"B"),AND(DB65=2,LEFT(TRIM(AH65),1)&lt;&gt;"I")),1,IF(OR(AND(DB65=0,AH65="N"),AND(DB65=0,AH65="B"),AND(DB65=0,LEFT(TRIM(AH65),1)="I")),1,0))),"")</f>
        <v/>
      </c>
      <c r="EE65" s="23" t="str">
        <f t="shared" si="44"/>
        <v/>
      </c>
      <c r="EF65" s="23" t="str">
        <f>+IF(LEN($I65)&gt;5,IF(ISERROR(VLOOKUP(AJ65,'CODIGO PAGO'!$B$2:$B$20,1,0)),1,IF(OR(AND(DD65=1,AJ65&lt;&gt;"N"),AND(DD65=3,AJ65&lt;&gt;"B"),AND(DD65=2,LEFT(TRIM(AJ65),1)&lt;&gt;"I")),1,IF(OR(AND(DD65=0,AJ65="N"),AND(DD65=0,AJ65="B"),AND(DD65=0,LEFT(TRIM(AJ65),1)="I")),1,0))),"")</f>
        <v/>
      </c>
      <c r="EG65" s="23" t="str">
        <f t="shared" si="45"/>
        <v/>
      </c>
      <c r="EH65" s="23" t="str">
        <f>+IF(LEN($I65)&gt;5,IF(ISERROR(VLOOKUP(AL65,'CODIGO PAGO'!$B$2:$B$20,1,0)),1,IF(OR(AND(DF65=1,AL65&lt;&gt;"N"),AND(DF65=3,AL65&lt;&gt;"B"),AND(DF65=2,LEFT(TRIM(AL65),1)&lt;&gt;"I")),1,IF(OR(AND(DF65=0,AL65="N"),AND(DF65=0,AL65="B"),AND(DF65=0,LEFT(TRIM(AL65),1)="I")),1,0))),"")</f>
        <v/>
      </c>
      <c r="EI65" s="23" t="str">
        <f t="shared" si="46"/>
        <v/>
      </c>
      <c r="EJ65" s="23" t="str">
        <f>+IF(LEN($I65)&gt;5,IF(ISERROR(VLOOKUP(AN65,'CODIGO PAGO'!$B$2:$B$20,1,0)),1,IF(OR(AND(DH65=1,AN65&lt;&gt;"N"),AND(DH65=3,AN65&lt;&gt;"B"),AND(DH65=2,LEFT(TRIM(AN65),1)&lt;&gt;"I")),1,IF(OR(AND(DH65=0,AN65="N"),AND(DH65=0,AN65="B"),AND(DH65=0,LEFT(TRIM(AN65),1)="I")),1,0))),"")</f>
        <v/>
      </c>
      <c r="EK65" s="23" t="str">
        <f t="shared" si="47"/>
        <v/>
      </c>
      <c r="EL65" s="24" t="str">
        <f t="shared" si="48"/>
        <v/>
      </c>
    </row>
    <row r="66" spans="1:142" s="25" customFormat="1">
      <c r="A66" s="15" t="str">
        <f t="shared" si="14"/>
        <v/>
      </c>
      <c r="B66" s="1" t="str">
        <f>+IF(LEN(I66)&gt;5,'CODIGO PAGO'!$B$28,"")</f>
        <v/>
      </c>
      <c r="C66" s="1" t="str">
        <f>+IF(LEN($I66)&gt;5,BD!D66,"")</f>
        <v/>
      </c>
      <c r="D66" s="168" t="str">
        <f>+IF(LEN($I66)&gt;5,BD!A66,"")</f>
        <v/>
      </c>
      <c r="E66" s="1" t="str">
        <f>+IF(LEN($I66)&gt;5,BD!B66,"")</f>
        <v/>
      </c>
      <c r="F66" s="1" t="str">
        <f>+IF(LEN($I66)&gt;5,BD!C66,"")</f>
        <v/>
      </c>
      <c r="G66" s="141"/>
      <c r="H66" s="141"/>
      <c r="I66" s="1" t="str">
        <f>+IF(LEN(BD!G66)&gt;5,BD!G66,"")</f>
        <v/>
      </c>
      <c r="J66" s="167" t="str">
        <f>+IF(LEN($I66)&gt;5,BD!E66,"")</f>
        <v/>
      </c>
      <c r="K66" s="6" t="str">
        <f t="shared" si="15"/>
        <v/>
      </c>
      <c r="L66" s="87" t="str">
        <f>+IF(LEN($I66)&gt;5,BD!H66,"")</f>
        <v/>
      </c>
      <c r="M66" s="40" t="str">
        <f t="shared" si="16"/>
        <v/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4" t="str">
        <f t="shared" si="17"/>
        <v/>
      </c>
      <c r="AQ66" s="5" t="str">
        <f t="shared" si="18"/>
        <v/>
      </c>
      <c r="AR66" s="91" t="str">
        <f t="shared" si="19"/>
        <v/>
      </c>
      <c r="AS66" s="5" t="str">
        <f t="shared" si="20"/>
        <v/>
      </c>
      <c r="AT66" s="91" t="str">
        <f t="shared" si="21"/>
        <v/>
      </c>
      <c r="AU66" s="4" t="str">
        <f t="shared" si="22"/>
        <v/>
      </c>
      <c r="AV66" s="4" t="str">
        <f t="shared" si="23"/>
        <v/>
      </c>
      <c r="AW66" s="4" t="str">
        <f t="shared" si="24"/>
        <v/>
      </c>
      <c r="AX66" s="4" t="str">
        <f t="shared" si="25"/>
        <v/>
      </c>
      <c r="AY66" s="88" t="str">
        <f t="shared" si="26"/>
        <v/>
      </c>
      <c r="AZ66" s="17" t="str">
        <f t="shared" si="27"/>
        <v/>
      </c>
      <c r="BA66" s="18" t="str">
        <f t="shared" si="28"/>
        <v/>
      </c>
      <c r="BB66" s="19" t="str">
        <f>+IF(LEN(I66)&gt;5,IF(INT(RIGHT(B66,1))=9,0.5*L66*AY66,INT(MID(B66,5,LEN(B66)-4))*L66)+IFERROR(VLOOKUP(I66,AJUSTES!$A$1:$I$50,9,0),0),"")</f>
        <v/>
      </c>
      <c r="BC66" s="12"/>
      <c r="BD66" s="19" t="str">
        <f t="shared" si="29"/>
        <v/>
      </c>
      <c r="BE66" s="18" t="str">
        <f t="shared" si="30"/>
        <v/>
      </c>
      <c r="BF66" s="139" t="str">
        <f t="shared" si="31"/>
        <v/>
      </c>
      <c r="BG66" s="114"/>
      <c r="BH66" s="18" t="str">
        <f t="shared" si="32"/>
        <v/>
      </c>
      <c r="BI66" s="13"/>
      <c r="BJ66" s="12"/>
      <c r="BK66" s="12"/>
      <c r="BL66" s="145"/>
      <c r="BM66" s="12"/>
      <c r="BN66" s="12"/>
      <c r="BO66" s="12"/>
      <c r="BP66" s="12"/>
      <c r="BQ66" s="12"/>
      <c r="BR66" s="12"/>
      <c r="BS66" s="146"/>
      <c r="BT66" s="14"/>
      <c r="BU66" s="12"/>
      <c r="BV66" s="12"/>
      <c r="BW66" s="12"/>
      <c r="BX66" s="12"/>
      <c r="BY66" s="12"/>
      <c r="BZ66" s="144"/>
      <c r="CA66" s="107" t="str">
        <f>+IF(LEN($I66)&gt;5,IF(BD!F66="N/A","",BD!F66),"")</f>
        <v/>
      </c>
      <c r="CB66" s="21"/>
      <c r="CC66" s="147"/>
      <c r="CD66" s="148"/>
      <c r="CE66" s="8" t="str">
        <f>+IF(LEN(I66)&gt;5,BD!M66,"")</f>
        <v/>
      </c>
      <c r="CF66" s="16" t="str">
        <f>+IF(LEN(I66)&gt;5,BD!N66,"")</f>
        <v/>
      </c>
      <c r="CG66" s="3" t="str">
        <f t="shared" si="33"/>
        <v/>
      </c>
      <c r="CH66" s="23" t="str">
        <f>+IF(AND(LEN($I66)&gt;5),IF(AND($J66&gt;N$1,$J66&lt;=$AO$1),1,IF((COUNTIFS(INCAPACIDADES!$C$1:$C$51,$I66,INCAPACIDADES!K$1:K$51,N$1))&gt;0,2,IF(VLOOKUP($C66,BD!$D$1:$F$501,3,0)&gt;N$1,0,3))),"")</f>
        <v/>
      </c>
      <c r="CI66" s="23" t="str">
        <f>+IF(AND(LEN($I66)&gt;5),IF(AND($J66&gt;O$1,$J66&lt;=$AO$1),1,IF((COUNTIFS(INCAPACIDADES!$C$1:$C$51,$I66,INCAPACIDADES!L$1:L$51,O$1))&gt;0,2,IF(VLOOKUP($C66,BD!$D$1:$F$501,3,0)&gt;O$1,0,3))),"")</f>
        <v/>
      </c>
      <c r="CJ66" s="23" t="str">
        <f>+IF(AND(LEN($I66)&gt;5),IF(AND($J66&gt;P$1,$J66&lt;=$AO$1),1,IF((COUNTIFS(INCAPACIDADES!$C$1:$C$51,$I66,INCAPACIDADES!M$1:M$51,P$1))&gt;0,2,IF(VLOOKUP($C66,BD!$D$1:$F$501,3,0)&gt;P$1,0,3))),"")</f>
        <v/>
      </c>
      <c r="CK66" s="23" t="str">
        <f>+IF(AND(LEN($I66)&gt;5),IF(AND($J66&gt;Q$1,$J66&lt;=$AO$1),1,IF((COUNTIFS(INCAPACIDADES!$C$1:$C$51,$I66,INCAPACIDADES!N$1:N$51,Q$1))&gt;0,2,IF(VLOOKUP($C66,BD!$D$1:$F$501,3,0)&gt;Q$1,0,3))),"")</f>
        <v/>
      </c>
      <c r="CL66" s="23" t="str">
        <f>+IF(AND(LEN($I66)&gt;5),IF(AND($J66&gt;R$1,$J66&lt;=$AO$1),1,IF((COUNTIFS(INCAPACIDADES!$C$1:$C$51,$I66,INCAPACIDADES!O$1:O$51,R$1))&gt;0,2,IF(VLOOKUP($C66,BD!$D$1:$F$501,3,0)&gt;R$1,0,3))),"")</f>
        <v/>
      </c>
      <c r="CM66" s="23" t="str">
        <f>+IF(AND(LEN($I66)&gt;5),IF(AND($J66&gt;S$1,$J66&lt;=$AO$1),1,IF((COUNTIFS(INCAPACIDADES!$C$1:$C$51,$I66,INCAPACIDADES!P$1:P$51,S$1))&gt;0,2,IF(VLOOKUP($C66,BD!$D$1:$F$501,3,0)&gt;S$1,0,3))),"")</f>
        <v/>
      </c>
      <c r="CN66" s="23" t="str">
        <f>+IF(AND(LEN($I66)&gt;5),IF(AND($J66&gt;T$1,$J66&lt;=$AO$1),1,IF((COUNTIFS(INCAPACIDADES!$C$1:$C$51,$I66,INCAPACIDADES!Q$1:Q$51,T$1))&gt;0,2,IF(VLOOKUP($C66,BD!$D$1:$F$501,3,0)&gt;T$1,0,3))),"")</f>
        <v/>
      </c>
      <c r="CO66" s="23" t="str">
        <f>+IF(AND(LEN($I66)&gt;5),IF(AND($J66&gt;U$1,$J66&lt;=$AO$1),1,IF((COUNTIFS(INCAPACIDADES!$C$1:$C$51,$I66,INCAPACIDADES!R$1:R$51,U$1))&gt;0,2,IF(VLOOKUP($C66,BD!$D$1:$F$501,3,0)&gt;U$1,0,3))),"")</f>
        <v/>
      </c>
      <c r="CP66" s="23" t="str">
        <f>+IF(AND(LEN($I66)&gt;5),IF(AND($J66&gt;V$1,$J66&lt;=$AO$1),1,IF((COUNTIFS(INCAPACIDADES!$C$1:$C$51,$I66,INCAPACIDADES!S$1:S$51,V$1))&gt;0,2,IF(VLOOKUP($C66,BD!$D$1:$F$501,3,0)&gt;V$1,0,3))),"")</f>
        <v/>
      </c>
      <c r="CQ66" s="23" t="str">
        <f>+IF(AND(LEN($I66)&gt;5),IF(AND($J66&gt;W$1,$J66&lt;=$AO$1),1,IF((COUNTIFS(INCAPACIDADES!$C$1:$C$51,$I66,INCAPACIDADES!T$1:T$51,W$1))&gt;0,2,IF(VLOOKUP($C66,BD!$D$1:$F$501,3,0)&gt;W$1,0,3))),"")</f>
        <v/>
      </c>
      <c r="CR66" s="23" t="str">
        <f>+IF(AND(LEN($I66)&gt;5),IF(AND($J66&gt;X$1,$J66&lt;=$AO$1),1,IF((COUNTIFS(INCAPACIDADES!$C$1:$C$51,$I66,INCAPACIDADES!U$1:U$51,X$1))&gt;0,2,IF(VLOOKUP($C66,BD!$D$1:$F$501,3,0)&gt;X$1,0,3))),"")</f>
        <v/>
      </c>
      <c r="CS66" s="23" t="str">
        <f>+IF(AND(LEN($I66)&gt;5),IF(AND($J66&gt;Y$1,$J66&lt;=$AO$1),1,IF((COUNTIFS(INCAPACIDADES!$C$1:$C$51,$I66,INCAPACIDADES!V$1:V$51,Y$1))&gt;0,2,IF(VLOOKUP($C66,BD!$D$1:$F$501,3,0)&gt;Y$1,0,3))),"")</f>
        <v/>
      </c>
      <c r="CT66" s="23" t="str">
        <f>+IF(AND(LEN($I66)&gt;5),IF(AND($J66&gt;Z$1,$J66&lt;=$AO$1),1,IF((COUNTIFS(INCAPACIDADES!$C$1:$C$51,$I66,INCAPACIDADES!W$1:W$51,Z$1))&gt;0,2,IF(VLOOKUP($C66,BD!$D$1:$F$501,3,0)&gt;Z$1,0,3))),"")</f>
        <v/>
      </c>
      <c r="CU66" s="23" t="str">
        <f>+IF(AND(LEN($I66)&gt;5),IF(AND($J66&gt;AA$1,$J66&lt;=$AO$1),1,IF((COUNTIFS(INCAPACIDADES!$C$1:$C$51,$I66,INCAPACIDADES!X$1:X$51,AA$1))&gt;0,2,IF(VLOOKUP($C66,BD!$D$1:$F$501,3,0)&gt;AA$1,0,3))),"")</f>
        <v/>
      </c>
      <c r="CV66" s="23" t="str">
        <f>+IF(AND(LEN($I66)&gt;5),IF(AND($J66&gt;AB$1,$J66&lt;=$AO$1),1,IF((COUNTIFS(INCAPACIDADES!$C$1:$C$51,$I66,INCAPACIDADES!Y$1:Y$51,AB$1))&gt;0,2,IF(VLOOKUP($C66,BD!$D$1:$F$501,3,0)&gt;AB$1,0,3))),"")</f>
        <v/>
      </c>
      <c r="CW66" s="23" t="str">
        <f>+IF(AND(LEN($I66)&gt;5),IF(AND($J66&gt;AC$1,$J66&lt;=$AO$1),1,IF((COUNTIFS(INCAPACIDADES!$C$1:$C$51,$I66,INCAPACIDADES!Z$1:Z$51,AC$1))&gt;0,2,IF(VLOOKUP($C66,BD!$D$1:$F$501,3,0)&gt;AC$1,0,3))),"")</f>
        <v/>
      </c>
      <c r="CX66" s="23" t="str">
        <f>+IF(AND(LEN($I66)&gt;5),IF(AND($J66&gt;AD$1,$J66&lt;=$AO$1),1,IF((COUNTIFS(INCAPACIDADES!$C$1:$C$51,$I66,INCAPACIDADES!AA$1:AA$51,AD$1))&gt;0,2,IF(VLOOKUP($C66,BD!$D$1:$F$501,3,0)&gt;AD$1,0,3))),"")</f>
        <v/>
      </c>
      <c r="CY66" s="23" t="str">
        <f>+IF(AND(LEN($I66)&gt;5),IF(AND($J66&gt;AE$1,$J66&lt;=$AO$1),1,IF((COUNTIFS(INCAPACIDADES!$C$1:$C$51,$I66,INCAPACIDADES!AB$1:AB$51,AE$1))&gt;0,2,IF(VLOOKUP($C66,BD!$D$1:$F$501,3,0)&gt;AE$1,0,3))),"")</f>
        <v/>
      </c>
      <c r="CZ66" s="23" t="str">
        <f>+IF(AND(LEN($I66)&gt;5),IF(AND($J66&gt;AF$1,$J66&lt;=$AO$1),1,IF((COUNTIFS(INCAPACIDADES!$C$1:$C$51,$I66,INCAPACIDADES!AC$1:AC$51,AF$1))&gt;0,2,IF(VLOOKUP($C66,BD!$D$1:$F$501,3,0)&gt;AF$1,0,3))),"")</f>
        <v/>
      </c>
      <c r="DA66" s="23" t="str">
        <f>+IF(AND(LEN($I66)&gt;5),IF(AND($J66&gt;AG$1,$J66&lt;=$AO$1),1,IF((COUNTIFS(INCAPACIDADES!$C$1:$C$51,$I66,INCAPACIDADES!AD$1:AD$51,AG$1))&gt;0,2,IF(VLOOKUP($C66,BD!$D$1:$F$501,3,0)&gt;AG$1,0,3))),"")</f>
        <v/>
      </c>
      <c r="DB66" s="23" t="str">
        <f>+IF(AND(LEN($I66)&gt;5),IF(AND($J66&gt;AH$1,$J66&lt;=$AO$1),1,IF((COUNTIFS(INCAPACIDADES!$C$1:$C$51,$I66,INCAPACIDADES!AE$1:AE$51,AH$1))&gt;0,2,IF(VLOOKUP($C66,BD!$D$1:$F$501,3,0)&gt;AH$1,0,3))),"")</f>
        <v/>
      </c>
      <c r="DC66" s="23" t="str">
        <f>+IF(AND(LEN($I66)&gt;5),IF(AND($J66&gt;AI$1,$J66&lt;=$AO$1),1,IF((COUNTIFS(INCAPACIDADES!$C$1:$C$51,$I66,INCAPACIDADES!AF$1:AF$51,AI$1))&gt;0,2,IF(VLOOKUP($C66,BD!$D$1:$F$501,3,0)&gt;AI$1,0,3))),"")</f>
        <v/>
      </c>
      <c r="DD66" s="23" t="str">
        <f>+IF(AND(LEN($I66)&gt;5),IF(AND($J66&gt;AJ$1,$J66&lt;=$AO$1),1,IF((COUNTIFS(INCAPACIDADES!$C$1:$C$51,$I66,INCAPACIDADES!AG$1:AG$51,AJ$1))&gt;0,2,IF(VLOOKUP($C66,BD!$D$1:$F$501,3,0)&gt;AJ$1,0,3))),"")</f>
        <v/>
      </c>
      <c r="DE66" s="23" t="str">
        <f>+IF(AND(LEN($I66)&gt;5),IF(AND($J66&gt;AK$1,$J66&lt;=$AO$1),1,IF((COUNTIFS(INCAPACIDADES!$C$1:$C$51,$I66,INCAPACIDADES!AH$1:AH$51,AK$1))&gt;0,2,IF(VLOOKUP($C66,BD!$D$1:$F$501,3,0)&gt;AK$1,0,3))),"")</f>
        <v/>
      </c>
      <c r="DF66" s="23" t="str">
        <f>+IF(AND(LEN($I66)&gt;5),IF(AND($J66&gt;AL$1,$J66&lt;=$AO$1),1,IF((COUNTIFS(INCAPACIDADES!$C$1:$C$51,$I66,INCAPACIDADES!AI$1:AI$51,AL$1))&gt;0,2,IF(VLOOKUP($C66,BD!$D$1:$F$501,3,0)&gt;AL$1,0,3))),"")</f>
        <v/>
      </c>
      <c r="DG66" s="23" t="str">
        <f>+IF(AND(LEN($I66)&gt;5),IF(AND($J66&gt;AM$1,$J66&lt;=$AO$1),1,IF((COUNTIFS(INCAPACIDADES!$C$1:$C$51,$I66,INCAPACIDADES!AJ$1:AJ$51,AM$1))&gt;0,2,IF(VLOOKUP($C66,BD!$D$1:$F$501,3,0)&gt;AM$1,0,3))),"")</f>
        <v/>
      </c>
      <c r="DH66" s="23" t="str">
        <f>+IF(AND(LEN($I66)&gt;5),IF(AND($J66&gt;AN$1,$J66&lt;=$AO$1),1,IF((COUNTIFS(INCAPACIDADES!$C$1:$C$51,$I66,INCAPACIDADES!AK$1:AK$51,AN$1))&gt;0,2,IF(VLOOKUP($C66,BD!$D$1:$F$501,3,0)&gt;AN$1,0,3))),"")</f>
        <v/>
      </c>
      <c r="DI66" s="23" t="str">
        <f>+IF(AND(LEN($I66)&gt;5),IF(AND($J66&gt;AO$1,$J66&lt;=$AO$1),1,IF((COUNTIFS(INCAPACIDADES!$C$1:$C$51,$I66,INCAPACIDADES!AL$1:AL$51,AO$1))&gt;0,2,IF(VLOOKUP($C66,BD!$D$1:$F$501,3,0)&gt;AO$1,0,3))),"")</f>
        <v/>
      </c>
      <c r="DJ66" s="23" t="str">
        <f>+IF(LEN($I66)&gt;5,IF(ISERROR(VLOOKUP(N66,'CODIGO PAGO'!$B$2:$B$20,1,0)),1,IF(OR(AND(CH66=1,N66&lt;&gt;"N"),AND(CH66=3,N66&lt;&gt;"B"),AND(CH66=2,LEFT(TRIM(N66),1)&lt;&gt;"I")),1,IF(OR(AND(CH66=0,N66="N"),AND(CH66=0,N66="B"),AND(CH66=0,LEFT(TRIM(N66),1)="I")),1,0))),"")</f>
        <v/>
      </c>
      <c r="DK66" s="23" t="str">
        <f t="shared" si="34"/>
        <v/>
      </c>
      <c r="DL66" s="23" t="str">
        <f>+IF(LEN($I66)&gt;5,IF(ISERROR(VLOOKUP(P66,'CODIGO PAGO'!$B$2:$B$20,1,0)),1,IF(OR(AND(CJ66=1,P66&lt;&gt;"N"),AND(CJ66=3,P66&lt;&gt;"B"),AND(CJ66=2,LEFT(TRIM(P66),1)&lt;&gt;"I")),1,IF(OR(AND(CJ66=0,P66="N"),AND(CJ66=0,P66="B"),AND(CJ66=0,LEFT(TRIM(P66),1)="I")),1,0))),"")</f>
        <v/>
      </c>
      <c r="DM66" s="23" t="str">
        <f t="shared" si="35"/>
        <v/>
      </c>
      <c r="DN66" s="23" t="str">
        <f>+IF(LEN($I66)&gt;5,IF(ISERROR(VLOOKUP(R66,'CODIGO PAGO'!$B$2:$B$20,1,0)),1,IF(OR(AND(CL66=1,R66&lt;&gt;"N"),AND(CL66=3,R66&lt;&gt;"B"),AND(CL66=2,LEFT(TRIM(R66),1)&lt;&gt;"I")),1,IF(OR(AND(CL66=0,R66="N"),AND(CL66=0,R66="B"),AND(CL66=0,LEFT(TRIM(R66),1)="I")),1,0))),"")</f>
        <v/>
      </c>
      <c r="DO66" s="23" t="str">
        <f t="shared" si="36"/>
        <v/>
      </c>
      <c r="DP66" s="23" t="str">
        <f>+IF(LEN($I66)&gt;5,IF(ISERROR(VLOOKUP(T66,'CODIGO PAGO'!$B$2:$B$20,1,0)),1,IF(OR(AND(CN66=1,T66&lt;&gt;"N"),AND(CN66=3,T66&lt;&gt;"B"),AND(CN66=2,LEFT(TRIM(T66),1)&lt;&gt;"I")),1,IF(OR(AND(CN66=0,T66="N"),AND(CN66=0,T66="B"),AND(CN66=0,LEFT(TRIM(T66),1)="I")),1,0))),"")</f>
        <v/>
      </c>
      <c r="DQ66" s="23" t="str">
        <f t="shared" si="37"/>
        <v/>
      </c>
      <c r="DR66" s="23" t="str">
        <f>+IF(LEN($I66)&gt;5,IF(ISERROR(VLOOKUP(V66,'CODIGO PAGO'!$B$2:$B$20,1,0)),1,IF(OR(AND(CP66=1,V66&lt;&gt;"N"),AND(CP66=3,V66&lt;&gt;"B"),AND(CP66=2,LEFT(TRIM(V66),1)&lt;&gt;"I")),1,IF(OR(AND(CP66=0,V66="N"),AND(CP66=0,V66="B"),AND(CP66=0,LEFT(TRIM(V66),1)="I")),1,0))),"")</f>
        <v/>
      </c>
      <c r="DS66" s="23" t="str">
        <f t="shared" si="38"/>
        <v/>
      </c>
      <c r="DT66" s="23" t="str">
        <f>+IF(LEN($I66)&gt;5,IF(ISERROR(VLOOKUP(X66,'CODIGO PAGO'!$B$2:$B$20,1,0)),1,IF(OR(AND(CR66=1,X66&lt;&gt;"N"),AND(CR66=3,X66&lt;&gt;"B"),AND(CR66=2,LEFT(TRIM(X66),1)&lt;&gt;"I")),1,IF(OR(AND(CR66=0,X66="N"),AND(CR66=0,X66="B"),AND(CR66=0,LEFT(TRIM(X66),1)="I")),1,0))),"")</f>
        <v/>
      </c>
      <c r="DU66" s="23" t="str">
        <f t="shared" si="39"/>
        <v/>
      </c>
      <c r="DV66" s="23" t="str">
        <f>+IF(LEN($I66)&gt;5,IF(ISERROR(VLOOKUP(Z66,'CODIGO PAGO'!$B$2:$B$20,1,0)),1,IF(OR(AND(CT66=1,Z66&lt;&gt;"N"),AND(CT66=3,Z66&lt;&gt;"B"),AND(CT66=2,LEFT(TRIM(Z66),1)&lt;&gt;"I")),1,IF(OR(AND(CT66=0,Z66="N"),AND(CT66=0,Z66="B"),AND(CT66=0,LEFT(TRIM(Z66),1)="I")),1,0))),"")</f>
        <v/>
      </c>
      <c r="DW66" s="23" t="str">
        <f t="shared" si="40"/>
        <v/>
      </c>
      <c r="DX66" s="23" t="str">
        <f>+IF(LEN($I66)&gt;5,IF(ISERROR(VLOOKUP(AB66,'CODIGO PAGO'!$B$2:$B$20,1,0)),1,IF(OR(AND(CV66=1,AB66&lt;&gt;"N"),AND(CV66=3,AB66&lt;&gt;"B"),AND(CV66=2,LEFT(TRIM(AB66),1)&lt;&gt;"I")),1,IF(OR(AND(CV66=0,AB66="N"),AND(CV66=0,AB66="B"),AND(CV66=0,LEFT(TRIM(AB66),1)="I")),1,0))),"")</f>
        <v/>
      </c>
      <c r="DY66" s="23" t="str">
        <f t="shared" si="41"/>
        <v/>
      </c>
      <c r="DZ66" s="23" t="str">
        <f>+IF(LEN($I66)&gt;5,IF(ISERROR(VLOOKUP(AD66,'CODIGO PAGO'!$B$2:$B$20,1,0)),1,IF(OR(AND(CX66=1,AD66&lt;&gt;"N"),AND(CX66=3,AD66&lt;&gt;"B"),AND(CX66=2,LEFT(TRIM(AD66),1)&lt;&gt;"I")),1,IF(OR(AND(CX66=0,AD66="N"),AND(CX66=0,AD66="B"),AND(CX66=0,LEFT(TRIM(AD66),1)="I")),1,0))),"")</f>
        <v/>
      </c>
      <c r="EA66" s="23" t="str">
        <f t="shared" si="42"/>
        <v/>
      </c>
      <c r="EB66" s="23" t="str">
        <f>+IF(LEN($I66)&gt;5,IF(ISERROR(VLOOKUP(AF66,'CODIGO PAGO'!$B$2:$B$20,1,0)),1,IF(OR(AND(CZ66=1,AF66&lt;&gt;"N"),AND(CZ66=3,AF66&lt;&gt;"B"),AND(CZ66=2,LEFT(TRIM(AF66),1)&lt;&gt;"I")),1,IF(OR(AND(CZ66=0,AF66="N"),AND(CZ66=0,AF66="B"),AND(CZ66=0,LEFT(TRIM(AF66),1)="I")),1,0))),"")</f>
        <v/>
      </c>
      <c r="EC66" s="23" t="str">
        <f t="shared" si="43"/>
        <v/>
      </c>
      <c r="ED66" s="23" t="str">
        <f>+IF(LEN($I66)&gt;5,IF(ISERROR(VLOOKUP(AH66,'CODIGO PAGO'!$B$2:$B$20,1,0)),1,IF(OR(AND(DB66=1,AH66&lt;&gt;"N"),AND(DB66=3,AH66&lt;&gt;"B"),AND(DB66=2,LEFT(TRIM(AH66),1)&lt;&gt;"I")),1,IF(OR(AND(DB66=0,AH66="N"),AND(DB66=0,AH66="B"),AND(DB66=0,LEFT(TRIM(AH66),1)="I")),1,0))),"")</f>
        <v/>
      </c>
      <c r="EE66" s="23" t="str">
        <f t="shared" si="44"/>
        <v/>
      </c>
      <c r="EF66" s="23" t="str">
        <f>+IF(LEN($I66)&gt;5,IF(ISERROR(VLOOKUP(AJ66,'CODIGO PAGO'!$B$2:$B$20,1,0)),1,IF(OR(AND(DD66=1,AJ66&lt;&gt;"N"),AND(DD66=3,AJ66&lt;&gt;"B"),AND(DD66=2,LEFT(TRIM(AJ66),1)&lt;&gt;"I")),1,IF(OR(AND(DD66=0,AJ66="N"),AND(DD66=0,AJ66="B"),AND(DD66=0,LEFT(TRIM(AJ66),1)="I")),1,0))),"")</f>
        <v/>
      </c>
      <c r="EG66" s="23" t="str">
        <f t="shared" si="45"/>
        <v/>
      </c>
      <c r="EH66" s="23" t="str">
        <f>+IF(LEN($I66)&gt;5,IF(ISERROR(VLOOKUP(AL66,'CODIGO PAGO'!$B$2:$B$20,1,0)),1,IF(OR(AND(DF66=1,AL66&lt;&gt;"N"),AND(DF66=3,AL66&lt;&gt;"B"),AND(DF66=2,LEFT(TRIM(AL66),1)&lt;&gt;"I")),1,IF(OR(AND(DF66=0,AL66="N"),AND(DF66=0,AL66="B"),AND(DF66=0,LEFT(TRIM(AL66),1)="I")),1,0))),"")</f>
        <v/>
      </c>
      <c r="EI66" s="23" t="str">
        <f t="shared" si="46"/>
        <v/>
      </c>
      <c r="EJ66" s="23" t="str">
        <f>+IF(LEN($I66)&gt;5,IF(ISERROR(VLOOKUP(AN66,'CODIGO PAGO'!$B$2:$B$20,1,0)),1,IF(OR(AND(DH66=1,AN66&lt;&gt;"N"),AND(DH66=3,AN66&lt;&gt;"B"),AND(DH66=2,LEFT(TRIM(AN66),1)&lt;&gt;"I")),1,IF(OR(AND(DH66=0,AN66="N"),AND(DH66=0,AN66="B"),AND(DH66=0,LEFT(TRIM(AN66),1)="I")),1,0))),"")</f>
        <v/>
      </c>
      <c r="EK66" s="23" t="str">
        <f t="shared" si="47"/>
        <v/>
      </c>
      <c r="EL66" s="24" t="str">
        <f t="shared" si="48"/>
        <v/>
      </c>
    </row>
    <row r="67" spans="1:142" s="25" customFormat="1">
      <c r="A67" s="15" t="str">
        <f t="shared" ref="A67:A130" si="49">+IF(LEN($I67)&gt;5,1,"")</f>
        <v/>
      </c>
      <c r="B67" s="1" t="str">
        <f>+IF(LEN(I67)&gt;5,'CODIGO PAGO'!$B$28,"")</f>
        <v/>
      </c>
      <c r="C67" s="1" t="str">
        <f>+IF(LEN($I67)&gt;5,BD!D67,"")</f>
        <v/>
      </c>
      <c r="D67" s="168" t="str">
        <f>+IF(LEN($I67)&gt;5,BD!A67,"")</f>
        <v/>
      </c>
      <c r="E67" s="1" t="str">
        <f>+IF(LEN($I67)&gt;5,BD!B67,"")</f>
        <v/>
      </c>
      <c r="F67" s="1" t="str">
        <f>+IF(LEN($I67)&gt;5,BD!C67,"")</f>
        <v/>
      </c>
      <c r="G67" s="141"/>
      <c r="H67" s="141"/>
      <c r="I67" s="1" t="str">
        <f>+IF(LEN(BD!G67)&gt;5,BD!G67,"")</f>
        <v/>
      </c>
      <c r="J67" s="167" t="str">
        <f>+IF(LEN($I67)&gt;5,BD!E67,"")</f>
        <v/>
      </c>
      <c r="K67" s="6" t="str">
        <f t="shared" ref="K67:K130" si="50">IF(LEN($I67)&gt;5,(COUNTIF(N67:AO67,"D")+COUNTIF(N67:AO67,"DL")+COUNTIF(N67:AO67,"VAC")+COUNTIF(N67:AO67,"PCG")+COUNTIF(N67:AO67,"PDF")*INT(LEFT(B67,1))+COUNTIF(N67:AO67,"PNH")*INT(RIGHT(LEFT(B67,2),1))+COUNTIF(N67:AO67,"PS")*INT(RIGHT(LEFT(B67,3),1))+SUM(N67,P67,R67,T67,V67,X67,Z67,AB67,AD67,AF67,AH67,AJ67,AL67,AN67)),"")</f>
        <v/>
      </c>
      <c r="L67" s="87" t="str">
        <f>+IF(LEN($I67)&gt;5,BD!H67,"")</f>
        <v/>
      </c>
      <c r="M67" s="40" t="str">
        <f t="shared" ref="M67:M130" si="51">+IF(LEN($I67)&gt;5,TRUNC(L67*K67,2),"")</f>
        <v/>
      </c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4" t="str">
        <f t="shared" ref="AP67:AP130" si="52">+IF(LEN($I67)&gt;5,COUNTIF(N67:AO67,"FI")+COUNTIF(N67:AO67,"FS")+COUNTIF(N67:AO67,"FJ"),"")</f>
        <v/>
      </c>
      <c r="AQ67" s="5" t="str">
        <f t="shared" ref="AQ67:AQ130" si="53">+IF(LEN($I67)&gt;5,COUNTIF(N67:AO67,"DL"),"")</f>
        <v/>
      </c>
      <c r="AR67" s="91" t="str">
        <f t="shared" ref="AR67:AR130" si="54">+IF(LEN($I67)&gt;5,IF(D67="MASCOTA",((L67*7)/3.5)*AQ67*2,TRUNC(AQ67*L67*2,2)),"")</f>
        <v/>
      </c>
      <c r="AS67" s="5" t="str">
        <f t="shared" ref="AS67:AS130" si="55">+IF(LEN(I67)&gt;5,IF(OR(R67=1,R67="DL",S67&gt;0),1,0)+IF(OR(AF67=1,AF67="DL",AG67&gt;0),1,0),"")</f>
        <v/>
      </c>
      <c r="AT67" s="91" t="str">
        <f t="shared" ref="AT67:AT130" si="56">+IF(LEN(I67)&gt;5,IF(D67="MASCOTA",(L67*AS67*0.375),(L67*AS67*0.25)),"")</f>
        <v/>
      </c>
      <c r="AU67" s="4" t="str">
        <f t="shared" ref="AU67:AU130" si="57">+IF(LEN(I67)&gt;5,COUNTIF(N67:AO67,"PCG")+COUNTIF(N67:AO67,"PSG")+COUNTIF(N67:AO67,"PDF")+COUNTIF(N67:AO67,"PNH")+COUNTIF(N67:AO67,"PS"),"")</f>
        <v/>
      </c>
      <c r="AV67" s="4" t="str">
        <f t="shared" ref="AV67:AV130" si="58">+IF(LEN(I67)&gt;5,COUNTIF(N67:AO67,"IEG")+COUNTIF(N67:AO67,"IPM")+COUNTIF(N67:AO67,"IRT")+COUNTIF(N67:AO67,"IRY"),"")</f>
        <v/>
      </c>
      <c r="AW67" s="4" t="str">
        <f t="shared" ref="AW67:AW130" si="59">+IF(LEN(I67)&gt;5,IF(COUNTIF(N67:AO67,"B")&gt;0,1,0),"")</f>
        <v/>
      </c>
      <c r="AX67" s="4" t="str">
        <f t="shared" ref="AX67:AX130" si="60">+IF(LEN(I67)&gt;5,IF(AND(J67&gt;=N$1,J67&lt;=AO$1),1,),"")</f>
        <v/>
      </c>
      <c r="AY67" s="88" t="str">
        <f t="shared" ref="AY67:AY130" si="61">+IF(LEN(I67)&gt;5,COUNTIF(N67:AO67,"PT"),"")</f>
        <v/>
      </c>
      <c r="AZ67" s="17" t="str">
        <f t="shared" ref="AZ67:AZ130" si="62">+IF(LEN(I67)&gt;5,IF(SUM(O67,Q67,S67,U67,W67,Y67,AA67)&gt;=9,9,SUM(O67,Q67,S67,U67,W67,Y67,AA67))+IF(SUM(AC67,AE67,AG67,AI67,AK67,AM67,AO67)&gt;=9,9,SUM(AC67,AE67,AG67,AI67,AK67,AM67,AO67)),"")</f>
        <v/>
      </c>
      <c r="BA67" s="18" t="str">
        <f t="shared" ref="BA67:BA130" si="63">+IF(LEN(I67)&gt;5,IF(SUM(O67,Q67,S67,U67,W67,Y67,AA67)&gt;9,SUM(O67,Q67,S67,U67,W67,Y67,AA67)-9,0)+IF(SUM(AC67,AE67,AG67,AI67,AK67,AM67,AO67)&gt;9,SUM(AC67,AE67,AG67,AI67,AK67,AM67,AO67)-9,0),"")</f>
        <v/>
      </c>
      <c r="BB67" s="19" t="str">
        <f>+IF(LEN(I67)&gt;5,IF(INT(RIGHT(B67,1))=9,0.5*L67*AY67,INT(MID(B67,5,LEN(B67)-4))*L67)+IFERROR(VLOOKUP(I67,AJUSTES!$A$1:$I$50,9,0),0),"")</f>
        <v/>
      </c>
      <c r="BC67" s="12"/>
      <c r="BD67" s="19" t="str">
        <f t="shared" ref="BD67:BD130" si="64">+IF(LEN(I67)&gt;5,AZ67*(L67/8)*2,"")</f>
        <v/>
      </c>
      <c r="BE67" s="18" t="str">
        <f t="shared" ref="BE67:BE130" si="65">+IF(LEN(I67)&gt;5,BA67*(L67/8)*3,"")</f>
        <v/>
      </c>
      <c r="BF67" s="139" t="str">
        <f t="shared" ref="BF67:BF130" si="66">+IF(LEN(I67)&gt;5,BD67+BE67,"")</f>
        <v/>
      </c>
      <c r="BG67" s="114"/>
      <c r="BH67" s="18" t="str">
        <f t="shared" ref="BH67:BH130" si="67">+IF(LEN(I67)&gt;5,RIGHT(LEFT(B67,4),1)*L67*BG67,"")</f>
        <v/>
      </c>
      <c r="BI67" s="13"/>
      <c r="BJ67" s="12"/>
      <c r="BK67" s="12"/>
      <c r="BL67" s="145"/>
      <c r="BM67" s="12"/>
      <c r="BN67" s="12"/>
      <c r="BO67" s="12"/>
      <c r="BP67" s="12"/>
      <c r="BQ67" s="12"/>
      <c r="BR67" s="12"/>
      <c r="BS67" s="146"/>
      <c r="BT67" s="14"/>
      <c r="BU67" s="12"/>
      <c r="BV67" s="12"/>
      <c r="BW67" s="12"/>
      <c r="BX67" s="12"/>
      <c r="BY67" s="12"/>
      <c r="BZ67" s="144"/>
      <c r="CA67" s="107" t="str">
        <f>+IF(LEN($I67)&gt;5,IF(BD!F67="N/A","",BD!F67),"")</f>
        <v/>
      </c>
      <c r="CB67" s="21"/>
      <c r="CC67" s="147"/>
      <c r="CD67" s="148"/>
      <c r="CE67" s="8" t="str">
        <f>+IF(LEN(I67)&gt;5,BD!M67,"")</f>
        <v/>
      </c>
      <c r="CF67" s="16" t="str">
        <f>+IF(LEN(I67)&gt;5,BD!N67,"")</f>
        <v/>
      </c>
      <c r="CG67" s="3" t="str">
        <f t="shared" ref="CG67:CG130" si="68">+IF(LEN($I67)&gt;5,"CANTIDAD","")</f>
        <v/>
      </c>
      <c r="CH67" s="23" t="str">
        <f>+IF(AND(LEN($I67)&gt;5),IF(AND($J67&gt;N$1,$J67&lt;=$AO$1),1,IF((COUNTIFS(INCAPACIDADES!$C$1:$C$51,$I67,INCAPACIDADES!K$1:K$51,N$1))&gt;0,2,IF(VLOOKUP($C67,BD!$D$1:$F$501,3,0)&gt;N$1,0,3))),"")</f>
        <v/>
      </c>
      <c r="CI67" s="23" t="str">
        <f>+IF(AND(LEN($I67)&gt;5),IF(AND($J67&gt;O$1,$J67&lt;=$AO$1),1,IF((COUNTIFS(INCAPACIDADES!$C$1:$C$51,$I67,INCAPACIDADES!L$1:L$51,O$1))&gt;0,2,IF(VLOOKUP($C67,BD!$D$1:$F$501,3,0)&gt;O$1,0,3))),"")</f>
        <v/>
      </c>
      <c r="CJ67" s="23" t="str">
        <f>+IF(AND(LEN($I67)&gt;5),IF(AND($J67&gt;P$1,$J67&lt;=$AO$1),1,IF((COUNTIFS(INCAPACIDADES!$C$1:$C$51,$I67,INCAPACIDADES!M$1:M$51,P$1))&gt;0,2,IF(VLOOKUP($C67,BD!$D$1:$F$501,3,0)&gt;P$1,0,3))),"")</f>
        <v/>
      </c>
      <c r="CK67" s="23" t="str">
        <f>+IF(AND(LEN($I67)&gt;5),IF(AND($J67&gt;Q$1,$J67&lt;=$AO$1),1,IF((COUNTIFS(INCAPACIDADES!$C$1:$C$51,$I67,INCAPACIDADES!N$1:N$51,Q$1))&gt;0,2,IF(VLOOKUP($C67,BD!$D$1:$F$501,3,0)&gt;Q$1,0,3))),"")</f>
        <v/>
      </c>
      <c r="CL67" s="23" t="str">
        <f>+IF(AND(LEN($I67)&gt;5),IF(AND($J67&gt;R$1,$J67&lt;=$AO$1),1,IF((COUNTIFS(INCAPACIDADES!$C$1:$C$51,$I67,INCAPACIDADES!O$1:O$51,R$1))&gt;0,2,IF(VLOOKUP($C67,BD!$D$1:$F$501,3,0)&gt;R$1,0,3))),"")</f>
        <v/>
      </c>
      <c r="CM67" s="23" t="str">
        <f>+IF(AND(LEN($I67)&gt;5),IF(AND($J67&gt;S$1,$J67&lt;=$AO$1),1,IF((COUNTIFS(INCAPACIDADES!$C$1:$C$51,$I67,INCAPACIDADES!P$1:P$51,S$1))&gt;0,2,IF(VLOOKUP($C67,BD!$D$1:$F$501,3,0)&gt;S$1,0,3))),"")</f>
        <v/>
      </c>
      <c r="CN67" s="23" t="str">
        <f>+IF(AND(LEN($I67)&gt;5),IF(AND($J67&gt;T$1,$J67&lt;=$AO$1),1,IF((COUNTIFS(INCAPACIDADES!$C$1:$C$51,$I67,INCAPACIDADES!Q$1:Q$51,T$1))&gt;0,2,IF(VLOOKUP($C67,BD!$D$1:$F$501,3,0)&gt;T$1,0,3))),"")</f>
        <v/>
      </c>
      <c r="CO67" s="23" t="str">
        <f>+IF(AND(LEN($I67)&gt;5),IF(AND($J67&gt;U$1,$J67&lt;=$AO$1),1,IF((COUNTIFS(INCAPACIDADES!$C$1:$C$51,$I67,INCAPACIDADES!R$1:R$51,U$1))&gt;0,2,IF(VLOOKUP($C67,BD!$D$1:$F$501,3,0)&gt;U$1,0,3))),"")</f>
        <v/>
      </c>
      <c r="CP67" s="23" t="str">
        <f>+IF(AND(LEN($I67)&gt;5),IF(AND($J67&gt;V$1,$J67&lt;=$AO$1),1,IF((COUNTIFS(INCAPACIDADES!$C$1:$C$51,$I67,INCAPACIDADES!S$1:S$51,V$1))&gt;0,2,IF(VLOOKUP($C67,BD!$D$1:$F$501,3,0)&gt;V$1,0,3))),"")</f>
        <v/>
      </c>
      <c r="CQ67" s="23" t="str">
        <f>+IF(AND(LEN($I67)&gt;5),IF(AND($J67&gt;W$1,$J67&lt;=$AO$1),1,IF((COUNTIFS(INCAPACIDADES!$C$1:$C$51,$I67,INCAPACIDADES!T$1:T$51,W$1))&gt;0,2,IF(VLOOKUP($C67,BD!$D$1:$F$501,3,0)&gt;W$1,0,3))),"")</f>
        <v/>
      </c>
      <c r="CR67" s="23" t="str">
        <f>+IF(AND(LEN($I67)&gt;5),IF(AND($J67&gt;X$1,$J67&lt;=$AO$1),1,IF((COUNTIFS(INCAPACIDADES!$C$1:$C$51,$I67,INCAPACIDADES!U$1:U$51,X$1))&gt;0,2,IF(VLOOKUP($C67,BD!$D$1:$F$501,3,0)&gt;X$1,0,3))),"")</f>
        <v/>
      </c>
      <c r="CS67" s="23" t="str">
        <f>+IF(AND(LEN($I67)&gt;5),IF(AND($J67&gt;Y$1,$J67&lt;=$AO$1),1,IF((COUNTIFS(INCAPACIDADES!$C$1:$C$51,$I67,INCAPACIDADES!V$1:V$51,Y$1))&gt;0,2,IF(VLOOKUP($C67,BD!$D$1:$F$501,3,0)&gt;Y$1,0,3))),"")</f>
        <v/>
      </c>
      <c r="CT67" s="23" t="str">
        <f>+IF(AND(LEN($I67)&gt;5),IF(AND($J67&gt;Z$1,$J67&lt;=$AO$1),1,IF((COUNTIFS(INCAPACIDADES!$C$1:$C$51,$I67,INCAPACIDADES!W$1:W$51,Z$1))&gt;0,2,IF(VLOOKUP($C67,BD!$D$1:$F$501,3,0)&gt;Z$1,0,3))),"")</f>
        <v/>
      </c>
      <c r="CU67" s="23" t="str">
        <f>+IF(AND(LEN($I67)&gt;5),IF(AND($J67&gt;AA$1,$J67&lt;=$AO$1),1,IF((COUNTIFS(INCAPACIDADES!$C$1:$C$51,$I67,INCAPACIDADES!X$1:X$51,AA$1))&gt;0,2,IF(VLOOKUP($C67,BD!$D$1:$F$501,3,0)&gt;AA$1,0,3))),"")</f>
        <v/>
      </c>
      <c r="CV67" s="23" t="str">
        <f>+IF(AND(LEN($I67)&gt;5),IF(AND($J67&gt;AB$1,$J67&lt;=$AO$1),1,IF((COUNTIFS(INCAPACIDADES!$C$1:$C$51,$I67,INCAPACIDADES!Y$1:Y$51,AB$1))&gt;0,2,IF(VLOOKUP($C67,BD!$D$1:$F$501,3,0)&gt;AB$1,0,3))),"")</f>
        <v/>
      </c>
      <c r="CW67" s="23" t="str">
        <f>+IF(AND(LEN($I67)&gt;5),IF(AND($J67&gt;AC$1,$J67&lt;=$AO$1),1,IF((COUNTIFS(INCAPACIDADES!$C$1:$C$51,$I67,INCAPACIDADES!Z$1:Z$51,AC$1))&gt;0,2,IF(VLOOKUP($C67,BD!$D$1:$F$501,3,0)&gt;AC$1,0,3))),"")</f>
        <v/>
      </c>
      <c r="CX67" s="23" t="str">
        <f>+IF(AND(LEN($I67)&gt;5),IF(AND($J67&gt;AD$1,$J67&lt;=$AO$1),1,IF((COUNTIFS(INCAPACIDADES!$C$1:$C$51,$I67,INCAPACIDADES!AA$1:AA$51,AD$1))&gt;0,2,IF(VLOOKUP($C67,BD!$D$1:$F$501,3,0)&gt;AD$1,0,3))),"")</f>
        <v/>
      </c>
      <c r="CY67" s="23" t="str">
        <f>+IF(AND(LEN($I67)&gt;5),IF(AND($J67&gt;AE$1,$J67&lt;=$AO$1),1,IF((COUNTIFS(INCAPACIDADES!$C$1:$C$51,$I67,INCAPACIDADES!AB$1:AB$51,AE$1))&gt;0,2,IF(VLOOKUP($C67,BD!$D$1:$F$501,3,0)&gt;AE$1,0,3))),"")</f>
        <v/>
      </c>
      <c r="CZ67" s="23" t="str">
        <f>+IF(AND(LEN($I67)&gt;5),IF(AND($J67&gt;AF$1,$J67&lt;=$AO$1),1,IF((COUNTIFS(INCAPACIDADES!$C$1:$C$51,$I67,INCAPACIDADES!AC$1:AC$51,AF$1))&gt;0,2,IF(VLOOKUP($C67,BD!$D$1:$F$501,3,0)&gt;AF$1,0,3))),"")</f>
        <v/>
      </c>
      <c r="DA67" s="23" t="str">
        <f>+IF(AND(LEN($I67)&gt;5),IF(AND($J67&gt;AG$1,$J67&lt;=$AO$1),1,IF((COUNTIFS(INCAPACIDADES!$C$1:$C$51,$I67,INCAPACIDADES!AD$1:AD$51,AG$1))&gt;0,2,IF(VLOOKUP($C67,BD!$D$1:$F$501,3,0)&gt;AG$1,0,3))),"")</f>
        <v/>
      </c>
      <c r="DB67" s="23" t="str">
        <f>+IF(AND(LEN($I67)&gt;5),IF(AND($J67&gt;AH$1,$J67&lt;=$AO$1),1,IF((COUNTIFS(INCAPACIDADES!$C$1:$C$51,$I67,INCAPACIDADES!AE$1:AE$51,AH$1))&gt;0,2,IF(VLOOKUP($C67,BD!$D$1:$F$501,3,0)&gt;AH$1,0,3))),"")</f>
        <v/>
      </c>
      <c r="DC67" s="23" t="str">
        <f>+IF(AND(LEN($I67)&gt;5),IF(AND($J67&gt;AI$1,$J67&lt;=$AO$1),1,IF((COUNTIFS(INCAPACIDADES!$C$1:$C$51,$I67,INCAPACIDADES!AF$1:AF$51,AI$1))&gt;0,2,IF(VLOOKUP($C67,BD!$D$1:$F$501,3,0)&gt;AI$1,0,3))),"")</f>
        <v/>
      </c>
      <c r="DD67" s="23" t="str">
        <f>+IF(AND(LEN($I67)&gt;5),IF(AND($J67&gt;AJ$1,$J67&lt;=$AO$1),1,IF((COUNTIFS(INCAPACIDADES!$C$1:$C$51,$I67,INCAPACIDADES!AG$1:AG$51,AJ$1))&gt;0,2,IF(VLOOKUP($C67,BD!$D$1:$F$501,3,0)&gt;AJ$1,0,3))),"")</f>
        <v/>
      </c>
      <c r="DE67" s="23" t="str">
        <f>+IF(AND(LEN($I67)&gt;5),IF(AND($J67&gt;AK$1,$J67&lt;=$AO$1),1,IF((COUNTIFS(INCAPACIDADES!$C$1:$C$51,$I67,INCAPACIDADES!AH$1:AH$51,AK$1))&gt;0,2,IF(VLOOKUP($C67,BD!$D$1:$F$501,3,0)&gt;AK$1,0,3))),"")</f>
        <v/>
      </c>
      <c r="DF67" s="23" t="str">
        <f>+IF(AND(LEN($I67)&gt;5),IF(AND($J67&gt;AL$1,$J67&lt;=$AO$1),1,IF((COUNTIFS(INCAPACIDADES!$C$1:$C$51,$I67,INCAPACIDADES!AI$1:AI$51,AL$1))&gt;0,2,IF(VLOOKUP($C67,BD!$D$1:$F$501,3,0)&gt;AL$1,0,3))),"")</f>
        <v/>
      </c>
      <c r="DG67" s="23" t="str">
        <f>+IF(AND(LEN($I67)&gt;5),IF(AND($J67&gt;AM$1,$J67&lt;=$AO$1),1,IF((COUNTIFS(INCAPACIDADES!$C$1:$C$51,$I67,INCAPACIDADES!AJ$1:AJ$51,AM$1))&gt;0,2,IF(VLOOKUP($C67,BD!$D$1:$F$501,3,0)&gt;AM$1,0,3))),"")</f>
        <v/>
      </c>
      <c r="DH67" s="23" t="str">
        <f>+IF(AND(LEN($I67)&gt;5),IF(AND($J67&gt;AN$1,$J67&lt;=$AO$1),1,IF((COUNTIFS(INCAPACIDADES!$C$1:$C$51,$I67,INCAPACIDADES!AK$1:AK$51,AN$1))&gt;0,2,IF(VLOOKUP($C67,BD!$D$1:$F$501,3,0)&gt;AN$1,0,3))),"")</f>
        <v/>
      </c>
      <c r="DI67" s="23" t="str">
        <f>+IF(AND(LEN($I67)&gt;5),IF(AND($J67&gt;AO$1,$J67&lt;=$AO$1),1,IF((COUNTIFS(INCAPACIDADES!$C$1:$C$51,$I67,INCAPACIDADES!AL$1:AL$51,AO$1))&gt;0,2,IF(VLOOKUP($C67,BD!$D$1:$F$501,3,0)&gt;AO$1,0,3))),"")</f>
        <v/>
      </c>
      <c r="DJ67" s="23" t="str">
        <f>+IF(LEN($I67)&gt;5,IF(ISERROR(VLOOKUP(N67,'CODIGO PAGO'!$B$2:$B$20,1,0)),1,IF(OR(AND(CH67=1,N67&lt;&gt;"N"),AND(CH67=3,N67&lt;&gt;"B"),AND(CH67=2,LEFT(TRIM(N67),1)&lt;&gt;"I")),1,IF(OR(AND(CH67=0,N67="N"),AND(CH67=0,N67="B"),AND(CH67=0,LEFT(TRIM(N67),1)="I")),1,0))),"")</f>
        <v/>
      </c>
      <c r="DK67" s="23" t="str">
        <f t="shared" ref="DK67:DK130" si="69">IF(LEN($I67)&gt;5,IF(AND(CI67=0,OR(ISNUMBER(O67),LEN(O67)=0)),0,IF(OR(ISBLANK(O67),LEN(TRIM(O67))=0),0,1)),"")</f>
        <v/>
      </c>
      <c r="DL67" s="23" t="str">
        <f>+IF(LEN($I67)&gt;5,IF(ISERROR(VLOOKUP(P67,'CODIGO PAGO'!$B$2:$B$20,1,0)),1,IF(OR(AND(CJ67=1,P67&lt;&gt;"N"),AND(CJ67=3,P67&lt;&gt;"B"),AND(CJ67=2,LEFT(TRIM(P67),1)&lt;&gt;"I")),1,IF(OR(AND(CJ67=0,P67="N"),AND(CJ67=0,P67="B"),AND(CJ67=0,LEFT(TRIM(P67),1)="I")),1,0))),"")</f>
        <v/>
      </c>
      <c r="DM67" s="23" t="str">
        <f t="shared" ref="DM67:DM130" si="70">IF(LEN($I67)&gt;5,IF(AND(CK67=0,OR(ISNUMBER(Q67),LEN(Q67)=0)),0,IF(OR(ISBLANK(Q67),LEN(TRIM(Q67))=0),0,1)),"")</f>
        <v/>
      </c>
      <c r="DN67" s="23" t="str">
        <f>+IF(LEN($I67)&gt;5,IF(ISERROR(VLOOKUP(R67,'CODIGO PAGO'!$B$2:$B$20,1,0)),1,IF(OR(AND(CL67=1,R67&lt;&gt;"N"),AND(CL67=3,R67&lt;&gt;"B"),AND(CL67=2,LEFT(TRIM(R67),1)&lt;&gt;"I")),1,IF(OR(AND(CL67=0,R67="N"),AND(CL67=0,R67="B"),AND(CL67=0,LEFT(TRIM(R67),1)="I")),1,0))),"")</f>
        <v/>
      </c>
      <c r="DO67" s="23" t="str">
        <f t="shared" ref="DO67:DO130" si="71">IF(LEN($I67)&gt;5,IF(AND(CM67=0,OR(ISNUMBER(S67),LEN(S67)=0)),0,IF(OR(ISBLANK(S67),LEN(TRIM(S67))=0),0,1)),"")</f>
        <v/>
      </c>
      <c r="DP67" s="23" t="str">
        <f>+IF(LEN($I67)&gt;5,IF(ISERROR(VLOOKUP(T67,'CODIGO PAGO'!$B$2:$B$20,1,0)),1,IF(OR(AND(CN67=1,T67&lt;&gt;"N"),AND(CN67=3,T67&lt;&gt;"B"),AND(CN67=2,LEFT(TRIM(T67),1)&lt;&gt;"I")),1,IF(OR(AND(CN67=0,T67="N"),AND(CN67=0,T67="B"),AND(CN67=0,LEFT(TRIM(T67),1)="I")),1,0))),"")</f>
        <v/>
      </c>
      <c r="DQ67" s="23" t="str">
        <f t="shared" ref="DQ67:DQ130" si="72">IF(LEN($I67)&gt;5,IF(AND(CO67=0,OR(ISNUMBER(U67),LEN(U67)=0)),0,IF(OR(ISBLANK(U67),LEN(TRIM(U67))=0),0,1)),"")</f>
        <v/>
      </c>
      <c r="DR67" s="23" t="str">
        <f>+IF(LEN($I67)&gt;5,IF(ISERROR(VLOOKUP(V67,'CODIGO PAGO'!$B$2:$B$20,1,0)),1,IF(OR(AND(CP67=1,V67&lt;&gt;"N"),AND(CP67=3,V67&lt;&gt;"B"),AND(CP67=2,LEFT(TRIM(V67),1)&lt;&gt;"I")),1,IF(OR(AND(CP67=0,V67="N"),AND(CP67=0,V67="B"),AND(CP67=0,LEFT(TRIM(V67),1)="I")),1,0))),"")</f>
        <v/>
      </c>
      <c r="DS67" s="23" t="str">
        <f t="shared" ref="DS67:DS130" si="73">IF(LEN($I67)&gt;5,IF(AND(CQ67=0,OR(ISNUMBER(W67),LEN(W67)=0)),0,IF(OR(ISBLANK(W67),LEN(TRIM(W67))=0),0,1)),"")</f>
        <v/>
      </c>
      <c r="DT67" s="23" t="str">
        <f>+IF(LEN($I67)&gt;5,IF(ISERROR(VLOOKUP(X67,'CODIGO PAGO'!$B$2:$B$20,1,0)),1,IF(OR(AND(CR67=1,X67&lt;&gt;"N"),AND(CR67=3,X67&lt;&gt;"B"),AND(CR67=2,LEFT(TRIM(X67),1)&lt;&gt;"I")),1,IF(OR(AND(CR67=0,X67="N"),AND(CR67=0,X67="B"),AND(CR67=0,LEFT(TRIM(X67),1)="I")),1,0))),"")</f>
        <v/>
      </c>
      <c r="DU67" s="23" t="str">
        <f t="shared" ref="DU67:DU130" si="74">IF(LEN($I67)&gt;5,IF(AND(CS67=0,OR(ISNUMBER(Y67),LEN(Y67)=0)),0,IF(OR(ISBLANK(Y67),LEN(TRIM(Y67))=0),0,1)),"")</f>
        <v/>
      </c>
      <c r="DV67" s="23" t="str">
        <f>+IF(LEN($I67)&gt;5,IF(ISERROR(VLOOKUP(Z67,'CODIGO PAGO'!$B$2:$B$20,1,0)),1,IF(OR(AND(CT67=1,Z67&lt;&gt;"N"),AND(CT67=3,Z67&lt;&gt;"B"),AND(CT67=2,LEFT(TRIM(Z67),1)&lt;&gt;"I")),1,IF(OR(AND(CT67=0,Z67="N"),AND(CT67=0,Z67="B"),AND(CT67=0,LEFT(TRIM(Z67),1)="I")),1,0))),"")</f>
        <v/>
      </c>
      <c r="DW67" s="23" t="str">
        <f t="shared" ref="DW67:DW130" si="75">IF(LEN($I67)&gt;5,IF(AND(CU67=0,OR(ISNUMBER(AA67),LEN(AA67)=0)),0,IF(OR(ISBLANK(AA67),LEN(TRIM(AA67))=0),0,1)),"")</f>
        <v/>
      </c>
      <c r="DX67" s="23" t="str">
        <f>+IF(LEN($I67)&gt;5,IF(ISERROR(VLOOKUP(AB67,'CODIGO PAGO'!$B$2:$B$20,1,0)),1,IF(OR(AND(CV67=1,AB67&lt;&gt;"N"),AND(CV67=3,AB67&lt;&gt;"B"),AND(CV67=2,LEFT(TRIM(AB67),1)&lt;&gt;"I")),1,IF(OR(AND(CV67=0,AB67="N"),AND(CV67=0,AB67="B"),AND(CV67=0,LEFT(TRIM(AB67),1)="I")),1,0))),"")</f>
        <v/>
      </c>
      <c r="DY67" s="23" t="str">
        <f t="shared" ref="DY67:DY130" si="76">IF(LEN($I67)&gt;5,IF(AND(CW67=0,OR(ISNUMBER(AC67),LEN(AC67)=0)),0,IF(OR(ISBLANK(AC67),LEN(TRIM(AC67))=0),0,1)),"")</f>
        <v/>
      </c>
      <c r="DZ67" s="23" t="str">
        <f>+IF(LEN($I67)&gt;5,IF(ISERROR(VLOOKUP(AD67,'CODIGO PAGO'!$B$2:$B$20,1,0)),1,IF(OR(AND(CX67=1,AD67&lt;&gt;"N"),AND(CX67=3,AD67&lt;&gt;"B"),AND(CX67=2,LEFT(TRIM(AD67),1)&lt;&gt;"I")),1,IF(OR(AND(CX67=0,AD67="N"),AND(CX67=0,AD67="B"),AND(CX67=0,LEFT(TRIM(AD67),1)="I")),1,0))),"")</f>
        <v/>
      </c>
      <c r="EA67" s="23" t="str">
        <f t="shared" ref="EA67:EA130" si="77">IF(LEN($I67)&gt;5,IF(AND(CY67=0,OR(ISNUMBER(AE67),LEN(AE67)=0)),0,IF(OR(ISBLANK(AE67),LEN(TRIM(AE67))=0),0,1)),"")</f>
        <v/>
      </c>
      <c r="EB67" s="23" t="str">
        <f>+IF(LEN($I67)&gt;5,IF(ISERROR(VLOOKUP(AF67,'CODIGO PAGO'!$B$2:$B$20,1,0)),1,IF(OR(AND(CZ67=1,AF67&lt;&gt;"N"),AND(CZ67=3,AF67&lt;&gt;"B"),AND(CZ67=2,LEFT(TRIM(AF67),1)&lt;&gt;"I")),1,IF(OR(AND(CZ67=0,AF67="N"),AND(CZ67=0,AF67="B"),AND(CZ67=0,LEFT(TRIM(AF67),1)="I")),1,0))),"")</f>
        <v/>
      </c>
      <c r="EC67" s="23" t="str">
        <f t="shared" ref="EC67:EC130" si="78">IF(LEN($I67)&gt;5,IF(AND(DA67=0,OR(ISNUMBER(AG67),LEN(AG67)=0)),0,IF(OR(ISBLANK(AG67),LEN(TRIM(AG67))=0),0,1)),"")</f>
        <v/>
      </c>
      <c r="ED67" s="23" t="str">
        <f>+IF(LEN($I67)&gt;5,IF(ISERROR(VLOOKUP(AH67,'CODIGO PAGO'!$B$2:$B$20,1,0)),1,IF(OR(AND(DB67=1,AH67&lt;&gt;"N"),AND(DB67=3,AH67&lt;&gt;"B"),AND(DB67=2,LEFT(TRIM(AH67),1)&lt;&gt;"I")),1,IF(OR(AND(DB67=0,AH67="N"),AND(DB67=0,AH67="B"),AND(DB67=0,LEFT(TRIM(AH67),1)="I")),1,0))),"")</f>
        <v/>
      </c>
      <c r="EE67" s="23" t="str">
        <f t="shared" ref="EE67:EE130" si="79">IF(LEN($I67)&gt;5,IF(AND(DC67=0,OR(ISNUMBER(AI67),LEN(AI67)=0)),0,IF(OR(ISBLANK(AI67),LEN(TRIM(AI67))=0),0,1)),"")</f>
        <v/>
      </c>
      <c r="EF67" s="23" t="str">
        <f>+IF(LEN($I67)&gt;5,IF(ISERROR(VLOOKUP(AJ67,'CODIGO PAGO'!$B$2:$B$20,1,0)),1,IF(OR(AND(DD67=1,AJ67&lt;&gt;"N"),AND(DD67=3,AJ67&lt;&gt;"B"),AND(DD67=2,LEFT(TRIM(AJ67),1)&lt;&gt;"I")),1,IF(OR(AND(DD67=0,AJ67="N"),AND(DD67=0,AJ67="B"),AND(DD67=0,LEFT(TRIM(AJ67),1)="I")),1,0))),"")</f>
        <v/>
      </c>
      <c r="EG67" s="23" t="str">
        <f t="shared" ref="EG67:EG130" si="80">IF(LEN($I67)&gt;5,IF(AND(DE67=0,OR(ISNUMBER(AK67),LEN(AK67)=0)),0,IF(OR(ISBLANK(AK67),LEN(TRIM(AK67))=0),0,1)),"")</f>
        <v/>
      </c>
      <c r="EH67" s="23" t="str">
        <f>+IF(LEN($I67)&gt;5,IF(ISERROR(VLOOKUP(AL67,'CODIGO PAGO'!$B$2:$B$20,1,0)),1,IF(OR(AND(DF67=1,AL67&lt;&gt;"N"),AND(DF67=3,AL67&lt;&gt;"B"),AND(DF67=2,LEFT(TRIM(AL67),1)&lt;&gt;"I")),1,IF(OR(AND(DF67=0,AL67="N"),AND(DF67=0,AL67="B"),AND(DF67=0,LEFT(TRIM(AL67),1)="I")),1,0))),"")</f>
        <v/>
      </c>
      <c r="EI67" s="23" t="str">
        <f t="shared" ref="EI67:EI130" si="81">IF(LEN($I67)&gt;5,IF(AND(DG67=0,OR(ISNUMBER(AM67),LEN(AM67)=0)),0,IF(OR(ISBLANK(AM67),LEN(TRIM(AM67))=0),0,1)),"")</f>
        <v/>
      </c>
      <c r="EJ67" s="23" t="str">
        <f>+IF(LEN($I67)&gt;5,IF(ISERROR(VLOOKUP(AN67,'CODIGO PAGO'!$B$2:$B$20,1,0)),1,IF(OR(AND(DH67=1,AN67&lt;&gt;"N"),AND(DH67=3,AN67&lt;&gt;"B"),AND(DH67=2,LEFT(TRIM(AN67),1)&lt;&gt;"I")),1,IF(OR(AND(DH67=0,AN67="N"),AND(DH67=0,AN67="B"),AND(DH67=0,LEFT(TRIM(AN67),1)="I")),1,0))),"")</f>
        <v/>
      </c>
      <c r="EK67" s="23" t="str">
        <f t="shared" ref="EK67:EK130" si="82">IF(LEN($I67)&gt;5,IF(AND(DI67=0,OR(ISNUMBER(AO67),LEN(AO67)=0)),0,IF(OR(ISBLANK(AO67),LEN(TRIM(AO67))=0),0,1)),"")</f>
        <v/>
      </c>
      <c r="EL67" s="24" t="str">
        <f t="shared" ref="EL67:EL130" si="83">+IF(LEN($I67)&gt;5,IF(COUNTIF(DJ67:EK67,1)&gt;0,1,0),"")</f>
        <v/>
      </c>
    </row>
    <row r="68" spans="1:142" s="25" customFormat="1">
      <c r="A68" s="15" t="str">
        <f t="shared" si="49"/>
        <v/>
      </c>
      <c r="B68" s="1" t="str">
        <f>+IF(LEN(I68)&gt;5,'CODIGO PAGO'!$B$28,"")</f>
        <v/>
      </c>
      <c r="C68" s="1" t="str">
        <f>+IF(LEN($I68)&gt;5,BD!D68,"")</f>
        <v/>
      </c>
      <c r="D68" s="168" t="str">
        <f>+IF(LEN($I68)&gt;5,BD!A68,"")</f>
        <v/>
      </c>
      <c r="E68" s="1" t="str">
        <f>+IF(LEN($I68)&gt;5,BD!B68,"")</f>
        <v/>
      </c>
      <c r="F68" s="1" t="str">
        <f>+IF(LEN($I68)&gt;5,BD!C68,"")</f>
        <v/>
      </c>
      <c r="G68" s="141"/>
      <c r="H68" s="141"/>
      <c r="I68" s="1" t="str">
        <f>+IF(LEN(BD!G68)&gt;5,BD!G68,"")</f>
        <v/>
      </c>
      <c r="J68" s="167" t="str">
        <f>+IF(LEN($I68)&gt;5,BD!E68,"")</f>
        <v/>
      </c>
      <c r="K68" s="6" t="str">
        <f t="shared" si="50"/>
        <v/>
      </c>
      <c r="L68" s="87" t="str">
        <f>+IF(LEN($I68)&gt;5,BD!H68,"")</f>
        <v/>
      </c>
      <c r="M68" s="40" t="str">
        <f t="shared" si="51"/>
        <v/>
      </c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4" t="str">
        <f t="shared" si="52"/>
        <v/>
      </c>
      <c r="AQ68" s="5" t="str">
        <f t="shared" si="53"/>
        <v/>
      </c>
      <c r="AR68" s="91" t="str">
        <f t="shared" si="54"/>
        <v/>
      </c>
      <c r="AS68" s="5" t="str">
        <f t="shared" si="55"/>
        <v/>
      </c>
      <c r="AT68" s="91" t="str">
        <f t="shared" si="56"/>
        <v/>
      </c>
      <c r="AU68" s="4" t="str">
        <f t="shared" si="57"/>
        <v/>
      </c>
      <c r="AV68" s="4" t="str">
        <f t="shared" si="58"/>
        <v/>
      </c>
      <c r="AW68" s="4" t="str">
        <f t="shared" si="59"/>
        <v/>
      </c>
      <c r="AX68" s="4" t="str">
        <f t="shared" si="60"/>
        <v/>
      </c>
      <c r="AY68" s="88" t="str">
        <f t="shared" si="61"/>
        <v/>
      </c>
      <c r="AZ68" s="17" t="str">
        <f t="shared" si="62"/>
        <v/>
      </c>
      <c r="BA68" s="18" t="str">
        <f t="shared" si="63"/>
        <v/>
      </c>
      <c r="BB68" s="19" t="str">
        <f>+IF(LEN(I68)&gt;5,IF(INT(RIGHT(B68,1))=9,0.5*L68*AY68,INT(MID(B68,5,LEN(B68)-4))*L68)+IFERROR(VLOOKUP(I68,AJUSTES!$A$1:$I$50,9,0),0),"")</f>
        <v/>
      </c>
      <c r="BC68" s="12"/>
      <c r="BD68" s="19" t="str">
        <f t="shared" si="64"/>
        <v/>
      </c>
      <c r="BE68" s="18" t="str">
        <f t="shared" si="65"/>
        <v/>
      </c>
      <c r="BF68" s="139" t="str">
        <f t="shared" si="66"/>
        <v/>
      </c>
      <c r="BG68" s="114"/>
      <c r="BH68" s="18" t="str">
        <f t="shared" si="67"/>
        <v/>
      </c>
      <c r="BI68" s="13"/>
      <c r="BJ68" s="12"/>
      <c r="BK68" s="12"/>
      <c r="BL68" s="145"/>
      <c r="BM68" s="12"/>
      <c r="BN68" s="12"/>
      <c r="BO68" s="12"/>
      <c r="BP68" s="12"/>
      <c r="BQ68" s="12"/>
      <c r="BR68" s="12"/>
      <c r="BS68" s="146"/>
      <c r="BT68" s="14"/>
      <c r="BU68" s="12"/>
      <c r="BV68" s="12"/>
      <c r="BW68" s="12"/>
      <c r="BX68" s="12"/>
      <c r="BY68" s="12"/>
      <c r="BZ68" s="144"/>
      <c r="CA68" s="107" t="str">
        <f>+IF(LEN($I68)&gt;5,IF(BD!F68="N/A","",BD!F68),"")</f>
        <v/>
      </c>
      <c r="CB68" s="21"/>
      <c r="CC68" s="147"/>
      <c r="CD68" s="148"/>
      <c r="CE68" s="8" t="str">
        <f>+IF(LEN(I68)&gt;5,BD!M68,"")</f>
        <v/>
      </c>
      <c r="CF68" s="16" t="str">
        <f>+IF(LEN(I68)&gt;5,BD!N68,"")</f>
        <v/>
      </c>
      <c r="CG68" s="3" t="str">
        <f t="shared" si="68"/>
        <v/>
      </c>
      <c r="CH68" s="23" t="str">
        <f>+IF(AND(LEN($I68)&gt;5),IF(AND($J68&gt;N$1,$J68&lt;=$AO$1),1,IF((COUNTIFS(INCAPACIDADES!$C$1:$C$51,$I68,INCAPACIDADES!K$1:K$51,N$1))&gt;0,2,IF(VLOOKUP($C68,BD!$D$1:$F$501,3,0)&gt;N$1,0,3))),"")</f>
        <v/>
      </c>
      <c r="CI68" s="23" t="str">
        <f>+IF(AND(LEN($I68)&gt;5),IF(AND($J68&gt;O$1,$J68&lt;=$AO$1),1,IF((COUNTIFS(INCAPACIDADES!$C$1:$C$51,$I68,INCAPACIDADES!L$1:L$51,O$1))&gt;0,2,IF(VLOOKUP($C68,BD!$D$1:$F$501,3,0)&gt;O$1,0,3))),"")</f>
        <v/>
      </c>
      <c r="CJ68" s="23" t="str">
        <f>+IF(AND(LEN($I68)&gt;5),IF(AND($J68&gt;P$1,$J68&lt;=$AO$1),1,IF((COUNTIFS(INCAPACIDADES!$C$1:$C$51,$I68,INCAPACIDADES!M$1:M$51,P$1))&gt;0,2,IF(VLOOKUP($C68,BD!$D$1:$F$501,3,0)&gt;P$1,0,3))),"")</f>
        <v/>
      </c>
      <c r="CK68" s="23" t="str">
        <f>+IF(AND(LEN($I68)&gt;5),IF(AND($J68&gt;Q$1,$J68&lt;=$AO$1),1,IF((COUNTIFS(INCAPACIDADES!$C$1:$C$51,$I68,INCAPACIDADES!N$1:N$51,Q$1))&gt;0,2,IF(VLOOKUP($C68,BD!$D$1:$F$501,3,0)&gt;Q$1,0,3))),"")</f>
        <v/>
      </c>
      <c r="CL68" s="23" t="str">
        <f>+IF(AND(LEN($I68)&gt;5),IF(AND($J68&gt;R$1,$J68&lt;=$AO$1),1,IF((COUNTIFS(INCAPACIDADES!$C$1:$C$51,$I68,INCAPACIDADES!O$1:O$51,R$1))&gt;0,2,IF(VLOOKUP($C68,BD!$D$1:$F$501,3,0)&gt;R$1,0,3))),"")</f>
        <v/>
      </c>
      <c r="CM68" s="23" t="str">
        <f>+IF(AND(LEN($I68)&gt;5),IF(AND($J68&gt;S$1,$J68&lt;=$AO$1),1,IF((COUNTIFS(INCAPACIDADES!$C$1:$C$51,$I68,INCAPACIDADES!P$1:P$51,S$1))&gt;0,2,IF(VLOOKUP($C68,BD!$D$1:$F$501,3,0)&gt;S$1,0,3))),"")</f>
        <v/>
      </c>
      <c r="CN68" s="23" t="str">
        <f>+IF(AND(LEN($I68)&gt;5),IF(AND($J68&gt;T$1,$J68&lt;=$AO$1),1,IF((COUNTIFS(INCAPACIDADES!$C$1:$C$51,$I68,INCAPACIDADES!Q$1:Q$51,T$1))&gt;0,2,IF(VLOOKUP($C68,BD!$D$1:$F$501,3,0)&gt;T$1,0,3))),"")</f>
        <v/>
      </c>
      <c r="CO68" s="23" t="str">
        <f>+IF(AND(LEN($I68)&gt;5),IF(AND($J68&gt;U$1,$J68&lt;=$AO$1),1,IF((COUNTIFS(INCAPACIDADES!$C$1:$C$51,$I68,INCAPACIDADES!R$1:R$51,U$1))&gt;0,2,IF(VLOOKUP($C68,BD!$D$1:$F$501,3,0)&gt;U$1,0,3))),"")</f>
        <v/>
      </c>
      <c r="CP68" s="23" t="str">
        <f>+IF(AND(LEN($I68)&gt;5),IF(AND($J68&gt;V$1,$J68&lt;=$AO$1),1,IF((COUNTIFS(INCAPACIDADES!$C$1:$C$51,$I68,INCAPACIDADES!S$1:S$51,V$1))&gt;0,2,IF(VLOOKUP($C68,BD!$D$1:$F$501,3,0)&gt;V$1,0,3))),"")</f>
        <v/>
      </c>
      <c r="CQ68" s="23" t="str">
        <f>+IF(AND(LEN($I68)&gt;5),IF(AND($J68&gt;W$1,$J68&lt;=$AO$1),1,IF((COUNTIFS(INCAPACIDADES!$C$1:$C$51,$I68,INCAPACIDADES!T$1:T$51,W$1))&gt;0,2,IF(VLOOKUP($C68,BD!$D$1:$F$501,3,0)&gt;W$1,0,3))),"")</f>
        <v/>
      </c>
      <c r="CR68" s="23" t="str">
        <f>+IF(AND(LEN($I68)&gt;5),IF(AND($J68&gt;X$1,$J68&lt;=$AO$1),1,IF((COUNTIFS(INCAPACIDADES!$C$1:$C$51,$I68,INCAPACIDADES!U$1:U$51,X$1))&gt;0,2,IF(VLOOKUP($C68,BD!$D$1:$F$501,3,0)&gt;X$1,0,3))),"")</f>
        <v/>
      </c>
      <c r="CS68" s="23" t="str">
        <f>+IF(AND(LEN($I68)&gt;5),IF(AND($J68&gt;Y$1,$J68&lt;=$AO$1),1,IF((COUNTIFS(INCAPACIDADES!$C$1:$C$51,$I68,INCAPACIDADES!V$1:V$51,Y$1))&gt;0,2,IF(VLOOKUP($C68,BD!$D$1:$F$501,3,0)&gt;Y$1,0,3))),"")</f>
        <v/>
      </c>
      <c r="CT68" s="23" t="str">
        <f>+IF(AND(LEN($I68)&gt;5),IF(AND($J68&gt;Z$1,$J68&lt;=$AO$1),1,IF((COUNTIFS(INCAPACIDADES!$C$1:$C$51,$I68,INCAPACIDADES!W$1:W$51,Z$1))&gt;0,2,IF(VLOOKUP($C68,BD!$D$1:$F$501,3,0)&gt;Z$1,0,3))),"")</f>
        <v/>
      </c>
      <c r="CU68" s="23" t="str">
        <f>+IF(AND(LEN($I68)&gt;5),IF(AND($J68&gt;AA$1,$J68&lt;=$AO$1),1,IF((COUNTIFS(INCAPACIDADES!$C$1:$C$51,$I68,INCAPACIDADES!X$1:X$51,AA$1))&gt;0,2,IF(VLOOKUP($C68,BD!$D$1:$F$501,3,0)&gt;AA$1,0,3))),"")</f>
        <v/>
      </c>
      <c r="CV68" s="23" t="str">
        <f>+IF(AND(LEN($I68)&gt;5),IF(AND($J68&gt;AB$1,$J68&lt;=$AO$1),1,IF((COUNTIFS(INCAPACIDADES!$C$1:$C$51,$I68,INCAPACIDADES!Y$1:Y$51,AB$1))&gt;0,2,IF(VLOOKUP($C68,BD!$D$1:$F$501,3,0)&gt;AB$1,0,3))),"")</f>
        <v/>
      </c>
      <c r="CW68" s="23" t="str">
        <f>+IF(AND(LEN($I68)&gt;5),IF(AND($J68&gt;AC$1,$J68&lt;=$AO$1),1,IF((COUNTIFS(INCAPACIDADES!$C$1:$C$51,$I68,INCAPACIDADES!Z$1:Z$51,AC$1))&gt;0,2,IF(VLOOKUP($C68,BD!$D$1:$F$501,3,0)&gt;AC$1,0,3))),"")</f>
        <v/>
      </c>
      <c r="CX68" s="23" t="str">
        <f>+IF(AND(LEN($I68)&gt;5),IF(AND($J68&gt;AD$1,$J68&lt;=$AO$1),1,IF((COUNTIFS(INCAPACIDADES!$C$1:$C$51,$I68,INCAPACIDADES!AA$1:AA$51,AD$1))&gt;0,2,IF(VLOOKUP($C68,BD!$D$1:$F$501,3,0)&gt;AD$1,0,3))),"")</f>
        <v/>
      </c>
      <c r="CY68" s="23" t="str">
        <f>+IF(AND(LEN($I68)&gt;5),IF(AND($J68&gt;AE$1,$J68&lt;=$AO$1),1,IF((COUNTIFS(INCAPACIDADES!$C$1:$C$51,$I68,INCAPACIDADES!AB$1:AB$51,AE$1))&gt;0,2,IF(VLOOKUP($C68,BD!$D$1:$F$501,3,0)&gt;AE$1,0,3))),"")</f>
        <v/>
      </c>
      <c r="CZ68" s="23" t="str">
        <f>+IF(AND(LEN($I68)&gt;5),IF(AND($J68&gt;AF$1,$J68&lt;=$AO$1),1,IF((COUNTIFS(INCAPACIDADES!$C$1:$C$51,$I68,INCAPACIDADES!AC$1:AC$51,AF$1))&gt;0,2,IF(VLOOKUP($C68,BD!$D$1:$F$501,3,0)&gt;AF$1,0,3))),"")</f>
        <v/>
      </c>
      <c r="DA68" s="23" t="str">
        <f>+IF(AND(LEN($I68)&gt;5),IF(AND($J68&gt;AG$1,$J68&lt;=$AO$1),1,IF((COUNTIFS(INCAPACIDADES!$C$1:$C$51,$I68,INCAPACIDADES!AD$1:AD$51,AG$1))&gt;0,2,IF(VLOOKUP($C68,BD!$D$1:$F$501,3,0)&gt;AG$1,0,3))),"")</f>
        <v/>
      </c>
      <c r="DB68" s="23" t="str">
        <f>+IF(AND(LEN($I68)&gt;5),IF(AND($J68&gt;AH$1,$J68&lt;=$AO$1),1,IF((COUNTIFS(INCAPACIDADES!$C$1:$C$51,$I68,INCAPACIDADES!AE$1:AE$51,AH$1))&gt;0,2,IF(VLOOKUP($C68,BD!$D$1:$F$501,3,0)&gt;AH$1,0,3))),"")</f>
        <v/>
      </c>
      <c r="DC68" s="23" t="str">
        <f>+IF(AND(LEN($I68)&gt;5),IF(AND($J68&gt;AI$1,$J68&lt;=$AO$1),1,IF((COUNTIFS(INCAPACIDADES!$C$1:$C$51,$I68,INCAPACIDADES!AF$1:AF$51,AI$1))&gt;0,2,IF(VLOOKUP($C68,BD!$D$1:$F$501,3,0)&gt;AI$1,0,3))),"")</f>
        <v/>
      </c>
      <c r="DD68" s="23" t="str">
        <f>+IF(AND(LEN($I68)&gt;5),IF(AND($J68&gt;AJ$1,$J68&lt;=$AO$1),1,IF((COUNTIFS(INCAPACIDADES!$C$1:$C$51,$I68,INCAPACIDADES!AG$1:AG$51,AJ$1))&gt;0,2,IF(VLOOKUP($C68,BD!$D$1:$F$501,3,0)&gt;AJ$1,0,3))),"")</f>
        <v/>
      </c>
      <c r="DE68" s="23" t="str">
        <f>+IF(AND(LEN($I68)&gt;5),IF(AND($J68&gt;AK$1,$J68&lt;=$AO$1),1,IF((COUNTIFS(INCAPACIDADES!$C$1:$C$51,$I68,INCAPACIDADES!AH$1:AH$51,AK$1))&gt;0,2,IF(VLOOKUP($C68,BD!$D$1:$F$501,3,0)&gt;AK$1,0,3))),"")</f>
        <v/>
      </c>
      <c r="DF68" s="23" t="str">
        <f>+IF(AND(LEN($I68)&gt;5),IF(AND($J68&gt;AL$1,$J68&lt;=$AO$1),1,IF((COUNTIFS(INCAPACIDADES!$C$1:$C$51,$I68,INCAPACIDADES!AI$1:AI$51,AL$1))&gt;0,2,IF(VLOOKUP($C68,BD!$D$1:$F$501,3,0)&gt;AL$1,0,3))),"")</f>
        <v/>
      </c>
      <c r="DG68" s="23" t="str">
        <f>+IF(AND(LEN($I68)&gt;5),IF(AND($J68&gt;AM$1,$J68&lt;=$AO$1),1,IF((COUNTIFS(INCAPACIDADES!$C$1:$C$51,$I68,INCAPACIDADES!AJ$1:AJ$51,AM$1))&gt;0,2,IF(VLOOKUP($C68,BD!$D$1:$F$501,3,0)&gt;AM$1,0,3))),"")</f>
        <v/>
      </c>
      <c r="DH68" s="23" t="str">
        <f>+IF(AND(LEN($I68)&gt;5),IF(AND($J68&gt;AN$1,$J68&lt;=$AO$1),1,IF((COUNTIFS(INCAPACIDADES!$C$1:$C$51,$I68,INCAPACIDADES!AK$1:AK$51,AN$1))&gt;0,2,IF(VLOOKUP($C68,BD!$D$1:$F$501,3,0)&gt;AN$1,0,3))),"")</f>
        <v/>
      </c>
      <c r="DI68" s="23" t="str">
        <f>+IF(AND(LEN($I68)&gt;5),IF(AND($J68&gt;AO$1,$J68&lt;=$AO$1),1,IF((COUNTIFS(INCAPACIDADES!$C$1:$C$51,$I68,INCAPACIDADES!AL$1:AL$51,AO$1))&gt;0,2,IF(VLOOKUP($C68,BD!$D$1:$F$501,3,0)&gt;AO$1,0,3))),"")</f>
        <v/>
      </c>
      <c r="DJ68" s="23" t="str">
        <f>+IF(LEN($I68)&gt;5,IF(ISERROR(VLOOKUP(N68,'CODIGO PAGO'!$B$2:$B$20,1,0)),1,IF(OR(AND(CH68=1,N68&lt;&gt;"N"),AND(CH68=3,N68&lt;&gt;"B"),AND(CH68=2,LEFT(TRIM(N68),1)&lt;&gt;"I")),1,IF(OR(AND(CH68=0,N68="N"),AND(CH68=0,N68="B"),AND(CH68=0,LEFT(TRIM(N68),1)="I")),1,0))),"")</f>
        <v/>
      </c>
      <c r="DK68" s="23" t="str">
        <f t="shared" si="69"/>
        <v/>
      </c>
      <c r="DL68" s="23" t="str">
        <f>+IF(LEN($I68)&gt;5,IF(ISERROR(VLOOKUP(P68,'CODIGO PAGO'!$B$2:$B$20,1,0)),1,IF(OR(AND(CJ68=1,P68&lt;&gt;"N"),AND(CJ68=3,P68&lt;&gt;"B"),AND(CJ68=2,LEFT(TRIM(P68),1)&lt;&gt;"I")),1,IF(OR(AND(CJ68=0,P68="N"),AND(CJ68=0,P68="B"),AND(CJ68=0,LEFT(TRIM(P68),1)="I")),1,0))),"")</f>
        <v/>
      </c>
      <c r="DM68" s="23" t="str">
        <f t="shared" si="70"/>
        <v/>
      </c>
      <c r="DN68" s="23" t="str">
        <f>+IF(LEN($I68)&gt;5,IF(ISERROR(VLOOKUP(R68,'CODIGO PAGO'!$B$2:$B$20,1,0)),1,IF(OR(AND(CL68=1,R68&lt;&gt;"N"),AND(CL68=3,R68&lt;&gt;"B"),AND(CL68=2,LEFT(TRIM(R68),1)&lt;&gt;"I")),1,IF(OR(AND(CL68=0,R68="N"),AND(CL68=0,R68="B"),AND(CL68=0,LEFT(TRIM(R68),1)="I")),1,0))),"")</f>
        <v/>
      </c>
      <c r="DO68" s="23" t="str">
        <f t="shared" si="71"/>
        <v/>
      </c>
      <c r="DP68" s="23" t="str">
        <f>+IF(LEN($I68)&gt;5,IF(ISERROR(VLOOKUP(T68,'CODIGO PAGO'!$B$2:$B$20,1,0)),1,IF(OR(AND(CN68=1,T68&lt;&gt;"N"),AND(CN68=3,T68&lt;&gt;"B"),AND(CN68=2,LEFT(TRIM(T68),1)&lt;&gt;"I")),1,IF(OR(AND(CN68=0,T68="N"),AND(CN68=0,T68="B"),AND(CN68=0,LEFT(TRIM(T68),1)="I")),1,0))),"")</f>
        <v/>
      </c>
      <c r="DQ68" s="23" t="str">
        <f t="shared" si="72"/>
        <v/>
      </c>
      <c r="DR68" s="23" t="str">
        <f>+IF(LEN($I68)&gt;5,IF(ISERROR(VLOOKUP(V68,'CODIGO PAGO'!$B$2:$B$20,1,0)),1,IF(OR(AND(CP68=1,V68&lt;&gt;"N"),AND(CP68=3,V68&lt;&gt;"B"),AND(CP68=2,LEFT(TRIM(V68),1)&lt;&gt;"I")),1,IF(OR(AND(CP68=0,V68="N"),AND(CP68=0,V68="B"),AND(CP68=0,LEFT(TRIM(V68),1)="I")),1,0))),"")</f>
        <v/>
      </c>
      <c r="DS68" s="23" t="str">
        <f t="shared" si="73"/>
        <v/>
      </c>
      <c r="DT68" s="23" t="str">
        <f>+IF(LEN($I68)&gt;5,IF(ISERROR(VLOOKUP(X68,'CODIGO PAGO'!$B$2:$B$20,1,0)),1,IF(OR(AND(CR68=1,X68&lt;&gt;"N"),AND(CR68=3,X68&lt;&gt;"B"),AND(CR68=2,LEFT(TRIM(X68),1)&lt;&gt;"I")),1,IF(OR(AND(CR68=0,X68="N"),AND(CR68=0,X68="B"),AND(CR68=0,LEFT(TRIM(X68),1)="I")),1,0))),"")</f>
        <v/>
      </c>
      <c r="DU68" s="23" t="str">
        <f t="shared" si="74"/>
        <v/>
      </c>
      <c r="DV68" s="23" t="str">
        <f>+IF(LEN($I68)&gt;5,IF(ISERROR(VLOOKUP(Z68,'CODIGO PAGO'!$B$2:$B$20,1,0)),1,IF(OR(AND(CT68=1,Z68&lt;&gt;"N"),AND(CT68=3,Z68&lt;&gt;"B"),AND(CT68=2,LEFT(TRIM(Z68),1)&lt;&gt;"I")),1,IF(OR(AND(CT68=0,Z68="N"),AND(CT68=0,Z68="B"),AND(CT68=0,LEFT(TRIM(Z68),1)="I")),1,0))),"")</f>
        <v/>
      </c>
      <c r="DW68" s="23" t="str">
        <f t="shared" si="75"/>
        <v/>
      </c>
      <c r="DX68" s="23" t="str">
        <f>+IF(LEN($I68)&gt;5,IF(ISERROR(VLOOKUP(AB68,'CODIGO PAGO'!$B$2:$B$20,1,0)),1,IF(OR(AND(CV68=1,AB68&lt;&gt;"N"),AND(CV68=3,AB68&lt;&gt;"B"),AND(CV68=2,LEFT(TRIM(AB68),1)&lt;&gt;"I")),1,IF(OR(AND(CV68=0,AB68="N"),AND(CV68=0,AB68="B"),AND(CV68=0,LEFT(TRIM(AB68),1)="I")),1,0))),"")</f>
        <v/>
      </c>
      <c r="DY68" s="23" t="str">
        <f t="shared" si="76"/>
        <v/>
      </c>
      <c r="DZ68" s="23" t="str">
        <f>+IF(LEN($I68)&gt;5,IF(ISERROR(VLOOKUP(AD68,'CODIGO PAGO'!$B$2:$B$20,1,0)),1,IF(OR(AND(CX68=1,AD68&lt;&gt;"N"),AND(CX68=3,AD68&lt;&gt;"B"),AND(CX68=2,LEFT(TRIM(AD68),1)&lt;&gt;"I")),1,IF(OR(AND(CX68=0,AD68="N"),AND(CX68=0,AD68="B"),AND(CX68=0,LEFT(TRIM(AD68),1)="I")),1,0))),"")</f>
        <v/>
      </c>
      <c r="EA68" s="23" t="str">
        <f t="shared" si="77"/>
        <v/>
      </c>
      <c r="EB68" s="23" t="str">
        <f>+IF(LEN($I68)&gt;5,IF(ISERROR(VLOOKUP(AF68,'CODIGO PAGO'!$B$2:$B$20,1,0)),1,IF(OR(AND(CZ68=1,AF68&lt;&gt;"N"),AND(CZ68=3,AF68&lt;&gt;"B"),AND(CZ68=2,LEFT(TRIM(AF68),1)&lt;&gt;"I")),1,IF(OR(AND(CZ68=0,AF68="N"),AND(CZ68=0,AF68="B"),AND(CZ68=0,LEFT(TRIM(AF68),1)="I")),1,0))),"")</f>
        <v/>
      </c>
      <c r="EC68" s="23" t="str">
        <f t="shared" si="78"/>
        <v/>
      </c>
      <c r="ED68" s="23" t="str">
        <f>+IF(LEN($I68)&gt;5,IF(ISERROR(VLOOKUP(AH68,'CODIGO PAGO'!$B$2:$B$20,1,0)),1,IF(OR(AND(DB68=1,AH68&lt;&gt;"N"),AND(DB68=3,AH68&lt;&gt;"B"),AND(DB68=2,LEFT(TRIM(AH68),1)&lt;&gt;"I")),1,IF(OR(AND(DB68=0,AH68="N"),AND(DB68=0,AH68="B"),AND(DB68=0,LEFT(TRIM(AH68),1)="I")),1,0))),"")</f>
        <v/>
      </c>
      <c r="EE68" s="23" t="str">
        <f t="shared" si="79"/>
        <v/>
      </c>
      <c r="EF68" s="23" t="str">
        <f>+IF(LEN($I68)&gt;5,IF(ISERROR(VLOOKUP(AJ68,'CODIGO PAGO'!$B$2:$B$20,1,0)),1,IF(OR(AND(DD68=1,AJ68&lt;&gt;"N"),AND(DD68=3,AJ68&lt;&gt;"B"),AND(DD68=2,LEFT(TRIM(AJ68),1)&lt;&gt;"I")),1,IF(OR(AND(DD68=0,AJ68="N"),AND(DD68=0,AJ68="B"),AND(DD68=0,LEFT(TRIM(AJ68),1)="I")),1,0))),"")</f>
        <v/>
      </c>
      <c r="EG68" s="23" t="str">
        <f t="shared" si="80"/>
        <v/>
      </c>
      <c r="EH68" s="23" t="str">
        <f>+IF(LEN($I68)&gt;5,IF(ISERROR(VLOOKUP(AL68,'CODIGO PAGO'!$B$2:$B$20,1,0)),1,IF(OR(AND(DF68=1,AL68&lt;&gt;"N"),AND(DF68=3,AL68&lt;&gt;"B"),AND(DF68=2,LEFT(TRIM(AL68),1)&lt;&gt;"I")),1,IF(OR(AND(DF68=0,AL68="N"),AND(DF68=0,AL68="B"),AND(DF68=0,LEFT(TRIM(AL68),1)="I")),1,0))),"")</f>
        <v/>
      </c>
      <c r="EI68" s="23" t="str">
        <f t="shared" si="81"/>
        <v/>
      </c>
      <c r="EJ68" s="23" t="str">
        <f>+IF(LEN($I68)&gt;5,IF(ISERROR(VLOOKUP(AN68,'CODIGO PAGO'!$B$2:$B$20,1,0)),1,IF(OR(AND(DH68=1,AN68&lt;&gt;"N"),AND(DH68=3,AN68&lt;&gt;"B"),AND(DH68=2,LEFT(TRIM(AN68),1)&lt;&gt;"I")),1,IF(OR(AND(DH68=0,AN68="N"),AND(DH68=0,AN68="B"),AND(DH68=0,LEFT(TRIM(AN68),1)="I")),1,0))),"")</f>
        <v/>
      </c>
      <c r="EK68" s="23" t="str">
        <f t="shared" si="82"/>
        <v/>
      </c>
      <c r="EL68" s="24" t="str">
        <f t="shared" si="83"/>
        <v/>
      </c>
    </row>
    <row r="69" spans="1:142" s="25" customFormat="1">
      <c r="A69" s="15" t="str">
        <f t="shared" si="49"/>
        <v/>
      </c>
      <c r="B69" s="1" t="str">
        <f>+IF(LEN(I69)&gt;5,'CODIGO PAGO'!$B$28,"")</f>
        <v/>
      </c>
      <c r="C69" s="1" t="str">
        <f>+IF(LEN($I69)&gt;5,BD!D69,"")</f>
        <v/>
      </c>
      <c r="D69" s="168" t="str">
        <f>+IF(LEN($I69)&gt;5,BD!A69,"")</f>
        <v/>
      </c>
      <c r="E69" s="1" t="str">
        <f>+IF(LEN($I69)&gt;5,BD!B69,"")</f>
        <v/>
      </c>
      <c r="F69" s="1" t="str">
        <f>+IF(LEN($I69)&gt;5,BD!C69,"")</f>
        <v/>
      </c>
      <c r="G69" s="141"/>
      <c r="H69" s="141"/>
      <c r="I69" s="1" t="str">
        <f>+IF(LEN(BD!G69)&gt;5,BD!G69,"")</f>
        <v/>
      </c>
      <c r="J69" s="167" t="str">
        <f>+IF(LEN($I69)&gt;5,BD!E69,"")</f>
        <v/>
      </c>
      <c r="K69" s="6" t="str">
        <f t="shared" si="50"/>
        <v/>
      </c>
      <c r="L69" s="87" t="str">
        <f>+IF(LEN($I69)&gt;5,BD!H69,"")</f>
        <v/>
      </c>
      <c r="M69" s="40" t="str">
        <f t="shared" si="51"/>
        <v/>
      </c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4" t="str">
        <f t="shared" si="52"/>
        <v/>
      </c>
      <c r="AQ69" s="5" t="str">
        <f t="shared" si="53"/>
        <v/>
      </c>
      <c r="AR69" s="91" t="str">
        <f t="shared" si="54"/>
        <v/>
      </c>
      <c r="AS69" s="5" t="str">
        <f t="shared" si="55"/>
        <v/>
      </c>
      <c r="AT69" s="91" t="str">
        <f t="shared" si="56"/>
        <v/>
      </c>
      <c r="AU69" s="4" t="str">
        <f t="shared" si="57"/>
        <v/>
      </c>
      <c r="AV69" s="4" t="str">
        <f t="shared" si="58"/>
        <v/>
      </c>
      <c r="AW69" s="4" t="str">
        <f t="shared" si="59"/>
        <v/>
      </c>
      <c r="AX69" s="4" t="str">
        <f t="shared" si="60"/>
        <v/>
      </c>
      <c r="AY69" s="88" t="str">
        <f t="shared" si="61"/>
        <v/>
      </c>
      <c r="AZ69" s="17" t="str">
        <f t="shared" si="62"/>
        <v/>
      </c>
      <c r="BA69" s="18" t="str">
        <f t="shared" si="63"/>
        <v/>
      </c>
      <c r="BB69" s="19" t="str">
        <f>+IF(LEN(I69)&gt;5,IF(INT(RIGHT(B69,1))=9,0.5*L69*AY69,INT(MID(B69,5,LEN(B69)-4))*L69)+IFERROR(VLOOKUP(I69,AJUSTES!$A$1:$I$50,9,0),0),"")</f>
        <v/>
      </c>
      <c r="BC69" s="12"/>
      <c r="BD69" s="19" t="str">
        <f t="shared" si="64"/>
        <v/>
      </c>
      <c r="BE69" s="18" t="str">
        <f t="shared" si="65"/>
        <v/>
      </c>
      <c r="BF69" s="139" t="str">
        <f t="shared" si="66"/>
        <v/>
      </c>
      <c r="BG69" s="114"/>
      <c r="BH69" s="18" t="str">
        <f t="shared" si="67"/>
        <v/>
      </c>
      <c r="BI69" s="13"/>
      <c r="BJ69" s="12"/>
      <c r="BK69" s="12"/>
      <c r="BL69" s="145"/>
      <c r="BM69" s="12"/>
      <c r="BN69" s="12"/>
      <c r="BO69" s="12"/>
      <c r="BP69" s="12"/>
      <c r="BQ69" s="12"/>
      <c r="BR69" s="12"/>
      <c r="BS69" s="146"/>
      <c r="BT69" s="14"/>
      <c r="BU69" s="12"/>
      <c r="BV69" s="12"/>
      <c r="BW69" s="12"/>
      <c r="BX69" s="12"/>
      <c r="BY69" s="12"/>
      <c r="BZ69" s="144"/>
      <c r="CA69" s="107" t="str">
        <f>+IF(LEN($I69)&gt;5,IF(BD!F69="N/A","",BD!F69),"")</f>
        <v/>
      </c>
      <c r="CB69" s="21"/>
      <c r="CC69" s="147"/>
      <c r="CD69" s="148"/>
      <c r="CE69" s="8" t="str">
        <f>+IF(LEN(I69)&gt;5,BD!M69,"")</f>
        <v/>
      </c>
      <c r="CF69" s="16" t="str">
        <f>+IF(LEN(I69)&gt;5,BD!N69,"")</f>
        <v/>
      </c>
      <c r="CG69" s="3" t="str">
        <f t="shared" si="68"/>
        <v/>
      </c>
      <c r="CH69" s="23" t="str">
        <f>+IF(AND(LEN($I69)&gt;5),IF(AND($J69&gt;N$1,$J69&lt;=$AO$1),1,IF((COUNTIFS(INCAPACIDADES!$C$1:$C$51,$I69,INCAPACIDADES!K$1:K$51,N$1))&gt;0,2,IF(VLOOKUP($C69,BD!$D$1:$F$501,3,0)&gt;N$1,0,3))),"")</f>
        <v/>
      </c>
      <c r="CI69" s="23" t="str">
        <f>+IF(AND(LEN($I69)&gt;5),IF(AND($J69&gt;O$1,$J69&lt;=$AO$1),1,IF((COUNTIFS(INCAPACIDADES!$C$1:$C$51,$I69,INCAPACIDADES!L$1:L$51,O$1))&gt;0,2,IF(VLOOKUP($C69,BD!$D$1:$F$501,3,0)&gt;O$1,0,3))),"")</f>
        <v/>
      </c>
      <c r="CJ69" s="23" t="str">
        <f>+IF(AND(LEN($I69)&gt;5),IF(AND($J69&gt;P$1,$J69&lt;=$AO$1),1,IF((COUNTIFS(INCAPACIDADES!$C$1:$C$51,$I69,INCAPACIDADES!M$1:M$51,P$1))&gt;0,2,IF(VLOOKUP($C69,BD!$D$1:$F$501,3,0)&gt;P$1,0,3))),"")</f>
        <v/>
      </c>
      <c r="CK69" s="23" t="str">
        <f>+IF(AND(LEN($I69)&gt;5),IF(AND($J69&gt;Q$1,$J69&lt;=$AO$1),1,IF((COUNTIFS(INCAPACIDADES!$C$1:$C$51,$I69,INCAPACIDADES!N$1:N$51,Q$1))&gt;0,2,IF(VLOOKUP($C69,BD!$D$1:$F$501,3,0)&gt;Q$1,0,3))),"")</f>
        <v/>
      </c>
      <c r="CL69" s="23" t="str">
        <f>+IF(AND(LEN($I69)&gt;5),IF(AND($J69&gt;R$1,$J69&lt;=$AO$1),1,IF((COUNTIFS(INCAPACIDADES!$C$1:$C$51,$I69,INCAPACIDADES!O$1:O$51,R$1))&gt;0,2,IF(VLOOKUP($C69,BD!$D$1:$F$501,3,0)&gt;R$1,0,3))),"")</f>
        <v/>
      </c>
      <c r="CM69" s="23" t="str">
        <f>+IF(AND(LEN($I69)&gt;5),IF(AND($J69&gt;S$1,$J69&lt;=$AO$1),1,IF((COUNTIFS(INCAPACIDADES!$C$1:$C$51,$I69,INCAPACIDADES!P$1:P$51,S$1))&gt;0,2,IF(VLOOKUP($C69,BD!$D$1:$F$501,3,0)&gt;S$1,0,3))),"")</f>
        <v/>
      </c>
      <c r="CN69" s="23" t="str">
        <f>+IF(AND(LEN($I69)&gt;5),IF(AND($J69&gt;T$1,$J69&lt;=$AO$1),1,IF((COUNTIFS(INCAPACIDADES!$C$1:$C$51,$I69,INCAPACIDADES!Q$1:Q$51,T$1))&gt;0,2,IF(VLOOKUP($C69,BD!$D$1:$F$501,3,0)&gt;T$1,0,3))),"")</f>
        <v/>
      </c>
      <c r="CO69" s="23" t="str">
        <f>+IF(AND(LEN($I69)&gt;5),IF(AND($J69&gt;U$1,$J69&lt;=$AO$1),1,IF((COUNTIFS(INCAPACIDADES!$C$1:$C$51,$I69,INCAPACIDADES!R$1:R$51,U$1))&gt;0,2,IF(VLOOKUP($C69,BD!$D$1:$F$501,3,0)&gt;U$1,0,3))),"")</f>
        <v/>
      </c>
      <c r="CP69" s="23" t="str">
        <f>+IF(AND(LEN($I69)&gt;5),IF(AND($J69&gt;V$1,$J69&lt;=$AO$1),1,IF((COUNTIFS(INCAPACIDADES!$C$1:$C$51,$I69,INCAPACIDADES!S$1:S$51,V$1))&gt;0,2,IF(VLOOKUP($C69,BD!$D$1:$F$501,3,0)&gt;V$1,0,3))),"")</f>
        <v/>
      </c>
      <c r="CQ69" s="23" t="str">
        <f>+IF(AND(LEN($I69)&gt;5),IF(AND($J69&gt;W$1,$J69&lt;=$AO$1),1,IF((COUNTIFS(INCAPACIDADES!$C$1:$C$51,$I69,INCAPACIDADES!T$1:T$51,W$1))&gt;0,2,IF(VLOOKUP($C69,BD!$D$1:$F$501,3,0)&gt;W$1,0,3))),"")</f>
        <v/>
      </c>
      <c r="CR69" s="23" t="str">
        <f>+IF(AND(LEN($I69)&gt;5),IF(AND($J69&gt;X$1,$J69&lt;=$AO$1),1,IF((COUNTIFS(INCAPACIDADES!$C$1:$C$51,$I69,INCAPACIDADES!U$1:U$51,X$1))&gt;0,2,IF(VLOOKUP($C69,BD!$D$1:$F$501,3,0)&gt;X$1,0,3))),"")</f>
        <v/>
      </c>
      <c r="CS69" s="23" t="str">
        <f>+IF(AND(LEN($I69)&gt;5),IF(AND($J69&gt;Y$1,$J69&lt;=$AO$1),1,IF((COUNTIFS(INCAPACIDADES!$C$1:$C$51,$I69,INCAPACIDADES!V$1:V$51,Y$1))&gt;0,2,IF(VLOOKUP($C69,BD!$D$1:$F$501,3,0)&gt;Y$1,0,3))),"")</f>
        <v/>
      </c>
      <c r="CT69" s="23" t="str">
        <f>+IF(AND(LEN($I69)&gt;5),IF(AND($J69&gt;Z$1,$J69&lt;=$AO$1),1,IF((COUNTIFS(INCAPACIDADES!$C$1:$C$51,$I69,INCAPACIDADES!W$1:W$51,Z$1))&gt;0,2,IF(VLOOKUP($C69,BD!$D$1:$F$501,3,0)&gt;Z$1,0,3))),"")</f>
        <v/>
      </c>
      <c r="CU69" s="23" t="str">
        <f>+IF(AND(LEN($I69)&gt;5),IF(AND($J69&gt;AA$1,$J69&lt;=$AO$1),1,IF((COUNTIFS(INCAPACIDADES!$C$1:$C$51,$I69,INCAPACIDADES!X$1:X$51,AA$1))&gt;0,2,IF(VLOOKUP($C69,BD!$D$1:$F$501,3,0)&gt;AA$1,0,3))),"")</f>
        <v/>
      </c>
      <c r="CV69" s="23" t="str">
        <f>+IF(AND(LEN($I69)&gt;5),IF(AND($J69&gt;AB$1,$J69&lt;=$AO$1),1,IF((COUNTIFS(INCAPACIDADES!$C$1:$C$51,$I69,INCAPACIDADES!Y$1:Y$51,AB$1))&gt;0,2,IF(VLOOKUP($C69,BD!$D$1:$F$501,3,0)&gt;AB$1,0,3))),"")</f>
        <v/>
      </c>
      <c r="CW69" s="23" t="str">
        <f>+IF(AND(LEN($I69)&gt;5),IF(AND($J69&gt;AC$1,$J69&lt;=$AO$1),1,IF((COUNTIFS(INCAPACIDADES!$C$1:$C$51,$I69,INCAPACIDADES!Z$1:Z$51,AC$1))&gt;0,2,IF(VLOOKUP($C69,BD!$D$1:$F$501,3,0)&gt;AC$1,0,3))),"")</f>
        <v/>
      </c>
      <c r="CX69" s="23" t="str">
        <f>+IF(AND(LEN($I69)&gt;5),IF(AND($J69&gt;AD$1,$J69&lt;=$AO$1),1,IF((COUNTIFS(INCAPACIDADES!$C$1:$C$51,$I69,INCAPACIDADES!AA$1:AA$51,AD$1))&gt;0,2,IF(VLOOKUP($C69,BD!$D$1:$F$501,3,0)&gt;AD$1,0,3))),"")</f>
        <v/>
      </c>
      <c r="CY69" s="23" t="str">
        <f>+IF(AND(LEN($I69)&gt;5),IF(AND($J69&gt;AE$1,$J69&lt;=$AO$1),1,IF((COUNTIFS(INCAPACIDADES!$C$1:$C$51,$I69,INCAPACIDADES!AB$1:AB$51,AE$1))&gt;0,2,IF(VLOOKUP($C69,BD!$D$1:$F$501,3,0)&gt;AE$1,0,3))),"")</f>
        <v/>
      </c>
      <c r="CZ69" s="23" t="str">
        <f>+IF(AND(LEN($I69)&gt;5),IF(AND($J69&gt;AF$1,$J69&lt;=$AO$1),1,IF((COUNTIFS(INCAPACIDADES!$C$1:$C$51,$I69,INCAPACIDADES!AC$1:AC$51,AF$1))&gt;0,2,IF(VLOOKUP($C69,BD!$D$1:$F$501,3,0)&gt;AF$1,0,3))),"")</f>
        <v/>
      </c>
      <c r="DA69" s="23" t="str">
        <f>+IF(AND(LEN($I69)&gt;5),IF(AND($J69&gt;AG$1,$J69&lt;=$AO$1),1,IF((COUNTIFS(INCAPACIDADES!$C$1:$C$51,$I69,INCAPACIDADES!AD$1:AD$51,AG$1))&gt;0,2,IF(VLOOKUP($C69,BD!$D$1:$F$501,3,0)&gt;AG$1,0,3))),"")</f>
        <v/>
      </c>
      <c r="DB69" s="23" t="str">
        <f>+IF(AND(LEN($I69)&gt;5),IF(AND($J69&gt;AH$1,$J69&lt;=$AO$1),1,IF((COUNTIFS(INCAPACIDADES!$C$1:$C$51,$I69,INCAPACIDADES!AE$1:AE$51,AH$1))&gt;0,2,IF(VLOOKUP($C69,BD!$D$1:$F$501,3,0)&gt;AH$1,0,3))),"")</f>
        <v/>
      </c>
      <c r="DC69" s="23" t="str">
        <f>+IF(AND(LEN($I69)&gt;5),IF(AND($J69&gt;AI$1,$J69&lt;=$AO$1),1,IF((COUNTIFS(INCAPACIDADES!$C$1:$C$51,$I69,INCAPACIDADES!AF$1:AF$51,AI$1))&gt;0,2,IF(VLOOKUP($C69,BD!$D$1:$F$501,3,0)&gt;AI$1,0,3))),"")</f>
        <v/>
      </c>
      <c r="DD69" s="23" t="str">
        <f>+IF(AND(LEN($I69)&gt;5),IF(AND($J69&gt;AJ$1,$J69&lt;=$AO$1),1,IF((COUNTIFS(INCAPACIDADES!$C$1:$C$51,$I69,INCAPACIDADES!AG$1:AG$51,AJ$1))&gt;0,2,IF(VLOOKUP($C69,BD!$D$1:$F$501,3,0)&gt;AJ$1,0,3))),"")</f>
        <v/>
      </c>
      <c r="DE69" s="23" t="str">
        <f>+IF(AND(LEN($I69)&gt;5),IF(AND($J69&gt;AK$1,$J69&lt;=$AO$1),1,IF((COUNTIFS(INCAPACIDADES!$C$1:$C$51,$I69,INCAPACIDADES!AH$1:AH$51,AK$1))&gt;0,2,IF(VLOOKUP($C69,BD!$D$1:$F$501,3,0)&gt;AK$1,0,3))),"")</f>
        <v/>
      </c>
      <c r="DF69" s="23" t="str">
        <f>+IF(AND(LEN($I69)&gt;5),IF(AND($J69&gt;AL$1,$J69&lt;=$AO$1),1,IF((COUNTIFS(INCAPACIDADES!$C$1:$C$51,$I69,INCAPACIDADES!AI$1:AI$51,AL$1))&gt;0,2,IF(VLOOKUP($C69,BD!$D$1:$F$501,3,0)&gt;AL$1,0,3))),"")</f>
        <v/>
      </c>
      <c r="DG69" s="23" t="str">
        <f>+IF(AND(LEN($I69)&gt;5),IF(AND($J69&gt;AM$1,$J69&lt;=$AO$1),1,IF((COUNTIFS(INCAPACIDADES!$C$1:$C$51,$I69,INCAPACIDADES!AJ$1:AJ$51,AM$1))&gt;0,2,IF(VLOOKUP($C69,BD!$D$1:$F$501,3,0)&gt;AM$1,0,3))),"")</f>
        <v/>
      </c>
      <c r="DH69" s="23" t="str">
        <f>+IF(AND(LEN($I69)&gt;5),IF(AND($J69&gt;AN$1,$J69&lt;=$AO$1),1,IF((COUNTIFS(INCAPACIDADES!$C$1:$C$51,$I69,INCAPACIDADES!AK$1:AK$51,AN$1))&gt;0,2,IF(VLOOKUP($C69,BD!$D$1:$F$501,3,0)&gt;AN$1,0,3))),"")</f>
        <v/>
      </c>
      <c r="DI69" s="23" t="str">
        <f>+IF(AND(LEN($I69)&gt;5),IF(AND($J69&gt;AO$1,$J69&lt;=$AO$1),1,IF((COUNTIFS(INCAPACIDADES!$C$1:$C$51,$I69,INCAPACIDADES!AL$1:AL$51,AO$1))&gt;0,2,IF(VLOOKUP($C69,BD!$D$1:$F$501,3,0)&gt;AO$1,0,3))),"")</f>
        <v/>
      </c>
      <c r="DJ69" s="23" t="str">
        <f>+IF(LEN($I69)&gt;5,IF(ISERROR(VLOOKUP(N69,'CODIGO PAGO'!$B$2:$B$20,1,0)),1,IF(OR(AND(CH69=1,N69&lt;&gt;"N"),AND(CH69=3,N69&lt;&gt;"B"),AND(CH69=2,LEFT(TRIM(N69),1)&lt;&gt;"I")),1,IF(OR(AND(CH69=0,N69="N"),AND(CH69=0,N69="B"),AND(CH69=0,LEFT(TRIM(N69),1)="I")),1,0))),"")</f>
        <v/>
      </c>
      <c r="DK69" s="23" t="str">
        <f t="shared" si="69"/>
        <v/>
      </c>
      <c r="DL69" s="23" t="str">
        <f>+IF(LEN($I69)&gt;5,IF(ISERROR(VLOOKUP(P69,'CODIGO PAGO'!$B$2:$B$20,1,0)),1,IF(OR(AND(CJ69=1,P69&lt;&gt;"N"),AND(CJ69=3,P69&lt;&gt;"B"),AND(CJ69=2,LEFT(TRIM(P69),1)&lt;&gt;"I")),1,IF(OR(AND(CJ69=0,P69="N"),AND(CJ69=0,P69="B"),AND(CJ69=0,LEFT(TRIM(P69),1)="I")),1,0))),"")</f>
        <v/>
      </c>
      <c r="DM69" s="23" t="str">
        <f t="shared" si="70"/>
        <v/>
      </c>
      <c r="DN69" s="23" t="str">
        <f>+IF(LEN($I69)&gt;5,IF(ISERROR(VLOOKUP(R69,'CODIGO PAGO'!$B$2:$B$20,1,0)),1,IF(OR(AND(CL69=1,R69&lt;&gt;"N"),AND(CL69=3,R69&lt;&gt;"B"),AND(CL69=2,LEFT(TRIM(R69),1)&lt;&gt;"I")),1,IF(OR(AND(CL69=0,R69="N"),AND(CL69=0,R69="B"),AND(CL69=0,LEFT(TRIM(R69),1)="I")),1,0))),"")</f>
        <v/>
      </c>
      <c r="DO69" s="23" t="str">
        <f t="shared" si="71"/>
        <v/>
      </c>
      <c r="DP69" s="23" t="str">
        <f>+IF(LEN($I69)&gt;5,IF(ISERROR(VLOOKUP(T69,'CODIGO PAGO'!$B$2:$B$20,1,0)),1,IF(OR(AND(CN69=1,T69&lt;&gt;"N"),AND(CN69=3,T69&lt;&gt;"B"),AND(CN69=2,LEFT(TRIM(T69),1)&lt;&gt;"I")),1,IF(OR(AND(CN69=0,T69="N"),AND(CN69=0,T69="B"),AND(CN69=0,LEFT(TRIM(T69),1)="I")),1,0))),"")</f>
        <v/>
      </c>
      <c r="DQ69" s="23" t="str">
        <f t="shared" si="72"/>
        <v/>
      </c>
      <c r="DR69" s="23" t="str">
        <f>+IF(LEN($I69)&gt;5,IF(ISERROR(VLOOKUP(V69,'CODIGO PAGO'!$B$2:$B$20,1,0)),1,IF(OR(AND(CP69=1,V69&lt;&gt;"N"),AND(CP69=3,V69&lt;&gt;"B"),AND(CP69=2,LEFT(TRIM(V69),1)&lt;&gt;"I")),1,IF(OR(AND(CP69=0,V69="N"),AND(CP69=0,V69="B"),AND(CP69=0,LEFT(TRIM(V69),1)="I")),1,0))),"")</f>
        <v/>
      </c>
      <c r="DS69" s="23" t="str">
        <f t="shared" si="73"/>
        <v/>
      </c>
      <c r="DT69" s="23" t="str">
        <f>+IF(LEN($I69)&gt;5,IF(ISERROR(VLOOKUP(X69,'CODIGO PAGO'!$B$2:$B$20,1,0)),1,IF(OR(AND(CR69=1,X69&lt;&gt;"N"),AND(CR69=3,X69&lt;&gt;"B"),AND(CR69=2,LEFT(TRIM(X69),1)&lt;&gt;"I")),1,IF(OR(AND(CR69=0,X69="N"),AND(CR69=0,X69="B"),AND(CR69=0,LEFT(TRIM(X69),1)="I")),1,0))),"")</f>
        <v/>
      </c>
      <c r="DU69" s="23" t="str">
        <f t="shared" si="74"/>
        <v/>
      </c>
      <c r="DV69" s="23" t="str">
        <f>+IF(LEN($I69)&gt;5,IF(ISERROR(VLOOKUP(Z69,'CODIGO PAGO'!$B$2:$B$20,1,0)),1,IF(OR(AND(CT69=1,Z69&lt;&gt;"N"),AND(CT69=3,Z69&lt;&gt;"B"),AND(CT69=2,LEFT(TRIM(Z69),1)&lt;&gt;"I")),1,IF(OR(AND(CT69=0,Z69="N"),AND(CT69=0,Z69="B"),AND(CT69=0,LEFT(TRIM(Z69),1)="I")),1,0))),"")</f>
        <v/>
      </c>
      <c r="DW69" s="23" t="str">
        <f t="shared" si="75"/>
        <v/>
      </c>
      <c r="DX69" s="23" t="str">
        <f>+IF(LEN($I69)&gt;5,IF(ISERROR(VLOOKUP(AB69,'CODIGO PAGO'!$B$2:$B$20,1,0)),1,IF(OR(AND(CV69=1,AB69&lt;&gt;"N"),AND(CV69=3,AB69&lt;&gt;"B"),AND(CV69=2,LEFT(TRIM(AB69),1)&lt;&gt;"I")),1,IF(OR(AND(CV69=0,AB69="N"),AND(CV69=0,AB69="B"),AND(CV69=0,LEFT(TRIM(AB69),1)="I")),1,0))),"")</f>
        <v/>
      </c>
      <c r="DY69" s="23" t="str">
        <f t="shared" si="76"/>
        <v/>
      </c>
      <c r="DZ69" s="23" t="str">
        <f>+IF(LEN($I69)&gt;5,IF(ISERROR(VLOOKUP(AD69,'CODIGO PAGO'!$B$2:$B$20,1,0)),1,IF(OR(AND(CX69=1,AD69&lt;&gt;"N"),AND(CX69=3,AD69&lt;&gt;"B"),AND(CX69=2,LEFT(TRIM(AD69),1)&lt;&gt;"I")),1,IF(OR(AND(CX69=0,AD69="N"),AND(CX69=0,AD69="B"),AND(CX69=0,LEFT(TRIM(AD69),1)="I")),1,0))),"")</f>
        <v/>
      </c>
      <c r="EA69" s="23" t="str">
        <f t="shared" si="77"/>
        <v/>
      </c>
      <c r="EB69" s="23" t="str">
        <f>+IF(LEN($I69)&gt;5,IF(ISERROR(VLOOKUP(AF69,'CODIGO PAGO'!$B$2:$B$20,1,0)),1,IF(OR(AND(CZ69=1,AF69&lt;&gt;"N"),AND(CZ69=3,AF69&lt;&gt;"B"),AND(CZ69=2,LEFT(TRIM(AF69),1)&lt;&gt;"I")),1,IF(OR(AND(CZ69=0,AF69="N"),AND(CZ69=0,AF69="B"),AND(CZ69=0,LEFT(TRIM(AF69),1)="I")),1,0))),"")</f>
        <v/>
      </c>
      <c r="EC69" s="23" t="str">
        <f t="shared" si="78"/>
        <v/>
      </c>
      <c r="ED69" s="23" t="str">
        <f>+IF(LEN($I69)&gt;5,IF(ISERROR(VLOOKUP(AH69,'CODIGO PAGO'!$B$2:$B$20,1,0)),1,IF(OR(AND(DB69=1,AH69&lt;&gt;"N"),AND(DB69=3,AH69&lt;&gt;"B"),AND(DB69=2,LEFT(TRIM(AH69),1)&lt;&gt;"I")),1,IF(OR(AND(DB69=0,AH69="N"),AND(DB69=0,AH69="B"),AND(DB69=0,LEFT(TRIM(AH69),1)="I")),1,0))),"")</f>
        <v/>
      </c>
      <c r="EE69" s="23" t="str">
        <f t="shared" si="79"/>
        <v/>
      </c>
      <c r="EF69" s="23" t="str">
        <f>+IF(LEN($I69)&gt;5,IF(ISERROR(VLOOKUP(AJ69,'CODIGO PAGO'!$B$2:$B$20,1,0)),1,IF(OR(AND(DD69=1,AJ69&lt;&gt;"N"),AND(DD69=3,AJ69&lt;&gt;"B"),AND(DD69=2,LEFT(TRIM(AJ69),1)&lt;&gt;"I")),1,IF(OR(AND(DD69=0,AJ69="N"),AND(DD69=0,AJ69="B"),AND(DD69=0,LEFT(TRIM(AJ69),1)="I")),1,0))),"")</f>
        <v/>
      </c>
      <c r="EG69" s="23" t="str">
        <f t="shared" si="80"/>
        <v/>
      </c>
      <c r="EH69" s="23" t="str">
        <f>+IF(LEN($I69)&gt;5,IF(ISERROR(VLOOKUP(AL69,'CODIGO PAGO'!$B$2:$B$20,1,0)),1,IF(OR(AND(DF69=1,AL69&lt;&gt;"N"),AND(DF69=3,AL69&lt;&gt;"B"),AND(DF69=2,LEFT(TRIM(AL69),1)&lt;&gt;"I")),1,IF(OR(AND(DF69=0,AL69="N"),AND(DF69=0,AL69="B"),AND(DF69=0,LEFT(TRIM(AL69),1)="I")),1,0))),"")</f>
        <v/>
      </c>
      <c r="EI69" s="23" t="str">
        <f t="shared" si="81"/>
        <v/>
      </c>
      <c r="EJ69" s="23" t="str">
        <f>+IF(LEN($I69)&gt;5,IF(ISERROR(VLOOKUP(AN69,'CODIGO PAGO'!$B$2:$B$20,1,0)),1,IF(OR(AND(DH69=1,AN69&lt;&gt;"N"),AND(DH69=3,AN69&lt;&gt;"B"),AND(DH69=2,LEFT(TRIM(AN69),1)&lt;&gt;"I")),1,IF(OR(AND(DH69=0,AN69="N"),AND(DH69=0,AN69="B"),AND(DH69=0,LEFT(TRIM(AN69),1)="I")),1,0))),"")</f>
        <v/>
      </c>
      <c r="EK69" s="23" t="str">
        <f t="shared" si="82"/>
        <v/>
      </c>
      <c r="EL69" s="24" t="str">
        <f t="shared" si="83"/>
        <v/>
      </c>
    </row>
    <row r="70" spans="1:142" s="25" customFormat="1">
      <c r="A70" s="15" t="str">
        <f t="shared" si="49"/>
        <v/>
      </c>
      <c r="B70" s="1" t="str">
        <f>+IF(LEN(I70)&gt;5,'CODIGO PAGO'!$B$28,"")</f>
        <v/>
      </c>
      <c r="C70" s="1" t="str">
        <f>+IF(LEN($I70)&gt;5,BD!D70,"")</f>
        <v/>
      </c>
      <c r="D70" s="168" t="str">
        <f>+IF(LEN($I70)&gt;5,BD!A70,"")</f>
        <v/>
      </c>
      <c r="E70" s="1" t="str">
        <f>+IF(LEN($I70)&gt;5,BD!B70,"")</f>
        <v/>
      </c>
      <c r="F70" s="1" t="str">
        <f>+IF(LEN($I70)&gt;5,BD!C70,"")</f>
        <v/>
      </c>
      <c r="G70" s="141"/>
      <c r="H70" s="141"/>
      <c r="I70" s="1" t="str">
        <f>+IF(LEN(BD!G70)&gt;5,BD!G70,"")</f>
        <v/>
      </c>
      <c r="J70" s="167" t="str">
        <f>+IF(LEN($I70)&gt;5,BD!E70,"")</f>
        <v/>
      </c>
      <c r="K70" s="6" t="str">
        <f t="shared" si="50"/>
        <v/>
      </c>
      <c r="L70" s="87" t="str">
        <f>+IF(LEN($I70)&gt;5,BD!H70,"")</f>
        <v/>
      </c>
      <c r="M70" s="40" t="str">
        <f t="shared" si="51"/>
        <v/>
      </c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4" t="str">
        <f t="shared" si="52"/>
        <v/>
      </c>
      <c r="AQ70" s="5" t="str">
        <f t="shared" si="53"/>
        <v/>
      </c>
      <c r="AR70" s="91" t="str">
        <f t="shared" si="54"/>
        <v/>
      </c>
      <c r="AS70" s="5" t="str">
        <f t="shared" si="55"/>
        <v/>
      </c>
      <c r="AT70" s="91" t="str">
        <f t="shared" si="56"/>
        <v/>
      </c>
      <c r="AU70" s="4" t="str">
        <f t="shared" si="57"/>
        <v/>
      </c>
      <c r="AV70" s="4" t="str">
        <f t="shared" si="58"/>
        <v/>
      </c>
      <c r="AW70" s="4" t="str">
        <f t="shared" si="59"/>
        <v/>
      </c>
      <c r="AX70" s="4" t="str">
        <f t="shared" si="60"/>
        <v/>
      </c>
      <c r="AY70" s="88" t="str">
        <f t="shared" si="61"/>
        <v/>
      </c>
      <c r="AZ70" s="17" t="str">
        <f t="shared" si="62"/>
        <v/>
      </c>
      <c r="BA70" s="18" t="str">
        <f t="shared" si="63"/>
        <v/>
      </c>
      <c r="BB70" s="19" t="str">
        <f>+IF(LEN(I70)&gt;5,IF(INT(RIGHT(B70,1))=9,0.5*L70*AY70,INT(MID(B70,5,LEN(B70)-4))*L70)+IFERROR(VLOOKUP(I70,AJUSTES!$A$1:$I$50,9,0),0),"")</f>
        <v/>
      </c>
      <c r="BC70" s="12"/>
      <c r="BD70" s="19" t="str">
        <f t="shared" si="64"/>
        <v/>
      </c>
      <c r="BE70" s="18" t="str">
        <f t="shared" si="65"/>
        <v/>
      </c>
      <c r="BF70" s="139" t="str">
        <f t="shared" si="66"/>
        <v/>
      </c>
      <c r="BG70" s="114"/>
      <c r="BH70" s="18" t="str">
        <f t="shared" si="67"/>
        <v/>
      </c>
      <c r="BI70" s="13"/>
      <c r="BJ70" s="12"/>
      <c r="BK70" s="12"/>
      <c r="BL70" s="145"/>
      <c r="BM70" s="12"/>
      <c r="BN70" s="12"/>
      <c r="BO70" s="12"/>
      <c r="BP70" s="12"/>
      <c r="BQ70" s="12"/>
      <c r="BR70" s="12"/>
      <c r="BS70" s="146"/>
      <c r="BT70" s="14"/>
      <c r="BU70" s="12"/>
      <c r="BV70" s="12"/>
      <c r="BW70" s="12"/>
      <c r="BX70" s="12"/>
      <c r="BY70" s="12"/>
      <c r="BZ70" s="144"/>
      <c r="CA70" s="107" t="str">
        <f>+IF(LEN($I70)&gt;5,IF(BD!F70="N/A","",BD!F70),"")</f>
        <v/>
      </c>
      <c r="CB70" s="21"/>
      <c r="CC70" s="147"/>
      <c r="CD70" s="148"/>
      <c r="CE70" s="8" t="str">
        <f>+IF(LEN(I70)&gt;5,BD!M70,"")</f>
        <v/>
      </c>
      <c r="CF70" s="16" t="str">
        <f>+IF(LEN(I70)&gt;5,BD!N70,"")</f>
        <v/>
      </c>
      <c r="CG70" s="3" t="str">
        <f t="shared" si="68"/>
        <v/>
      </c>
      <c r="CH70" s="23" t="str">
        <f>+IF(AND(LEN($I70)&gt;5),IF(AND($J70&gt;N$1,$J70&lt;=$AO$1),1,IF((COUNTIFS(INCAPACIDADES!$C$1:$C$51,$I70,INCAPACIDADES!K$1:K$51,N$1))&gt;0,2,IF(VLOOKUP($C70,BD!$D$1:$F$501,3,0)&gt;N$1,0,3))),"")</f>
        <v/>
      </c>
      <c r="CI70" s="23" t="str">
        <f>+IF(AND(LEN($I70)&gt;5),IF(AND($J70&gt;O$1,$J70&lt;=$AO$1),1,IF((COUNTIFS(INCAPACIDADES!$C$1:$C$51,$I70,INCAPACIDADES!L$1:L$51,O$1))&gt;0,2,IF(VLOOKUP($C70,BD!$D$1:$F$501,3,0)&gt;O$1,0,3))),"")</f>
        <v/>
      </c>
      <c r="CJ70" s="23" t="str">
        <f>+IF(AND(LEN($I70)&gt;5),IF(AND($J70&gt;P$1,$J70&lt;=$AO$1),1,IF((COUNTIFS(INCAPACIDADES!$C$1:$C$51,$I70,INCAPACIDADES!M$1:M$51,P$1))&gt;0,2,IF(VLOOKUP($C70,BD!$D$1:$F$501,3,0)&gt;P$1,0,3))),"")</f>
        <v/>
      </c>
      <c r="CK70" s="23" t="str">
        <f>+IF(AND(LEN($I70)&gt;5),IF(AND($J70&gt;Q$1,$J70&lt;=$AO$1),1,IF((COUNTIFS(INCAPACIDADES!$C$1:$C$51,$I70,INCAPACIDADES!N$1:N$51,Q$1))&gt;0,2,IF(VLOOKUP($C70,BD!$D$1:$F$501,3,0)&gt;Q$1,0,3))),"")</f>
        <v/>
      </c>
      <c r="CL70" s="23" t="str">
        <f>+IF(AND(LEN($I70)&gt;5),IF(AND($J70&gt;R$1,$J70&lt;=$AO$1),1,IF((COUNTIFS(INCAPACIDADES!$C$1:$C$51,$I70,INCAPACIDADES!O$1:O$51,R$1))&gt;0,2,IF(VLOOKUP($C70,BD!$D$1:$F$501,3,0)&gt;R$1,0,3))),"")</f>
        <v/>
      </c>
      <c r="CM70" s="23" t="str">
        <f>+IF(AND(LEN($I70)&gt;5),IF(AND($J70&gt;S$1,$J70&lt;=$AO$1),1,IF((COUNTIFS(INCAPACIDADES!$C$1:$C$51,$I70,INCAPACIDADES!P$1:P$51,S$1))&gt;0,2,IF(VLOOKUP($C70,BD!$D$1:$F$501,3,0)&gt;S$1,0,3))),"")</f>
        <v/>
      </c>
      <c r="CN70" s="23" t="str">
        <f>+IF(AND(LEN($I70)&gt;5),IF(AND($J70&gt;T$1,$J70&lt;=$AO$1),1,IF((COUNTIFS(INCAPACIDADES!$C$1:$C$51,$I70,INCAPACIDADES!Q$1:Q$51,T$1))&gt;0,2,IF(VLOOKUP($C70,BD!$D$1:$F$501,3,0)&gt;T$1,0,3))),"")</f>
        <v/>
      </c>
      <c r="CO70" s="23" t="str">
        <f>+IF(AND(LEN($I70)&gt;5),IF(AND($J70&gt;U$1,$J70&lt;=$AO$1),1,IF((COUNTIFS(INCAPACIDADES!$C$1:$C$51,$I70,INCAPACIDADES!R$1:R$51,U$1))&gt;0,2,IF(VLOOKUP($C70,BD!$D$1:$F$501,3,0)&gt;U$1,0,3))),"")</f>
        <v/>
      </c>
      <c r="CP70" s="23" t="str">
        <f>+IF(AND(LEN($I70)&gt;5),IF(AND($J70&gt;V$1,$J70&lt;=$AO$1),1,IF((COUNTIFS(INCAPACIDADES!$C$1:$C$51,$I70,INCAPACIDADES!S$1:S$51,V$1))&gt;0,2,IF(VLOOKUP($C70,BD!$D$1:$F$501,3,0)&gt;V$1,0,3))),"")</f>
        <v/>
      </c>
      <c r="CQ70" s="23" t="str">
        <f>+IF(AND(LEN($I70)&gt;5),IF(AND($J70&gt;W$1,$J70&lt;=$AO$1),1,IF((COUNTIFS(INCAPACIDADES!$C$1:$C$51,$I70,INCAPACIDADES!T$1:T$51,W$1))&gt;0,2,IF(VLOOKUP($C70,BD!$D$1:$F$501,3,0)&gt;W$1,0,3))),"")</f>
        <v/>
      </c>
      <c r="CR70" s="23" t="str">
        <f>+IF(AND(LEN($I70)&gt;5),IF(AND($J70&gt;X$1,$J70&lt;=$AO$1),1,IF((COUNTIFS(INCAPACIDADES!$C$1:$C$51,$I70,INCAPACIDADES!U$1:U$51,X$1))&gt;0,2,IF(VLOOKUP($C70,BD!$D$1:$F$501,3,0)&gt;X$1,0,3))),"")</f>
        <v/>
      </c>
      <c r="CS70" s="23" t="str">
        <f>+IF(AND(LEN($I70)&gt;5),IF(AND($J70&gt;Y$1,$J70&lt;=$AO$1),1,IF((COUNTIFS(INCAPACIDADES!$C$1:$C$51,$I70,INCAPACIDADES!V$1:V$51,Y$1))&gt;0,2,IF(VLOOKUP($C70,BD!$D$1:$F$501,3,0)&gt;Y$1,0,3))),"")</f>
        <v/>
      </c>
      <c r="CT70" s="23" t="str">
        <f>+IF(AND(LEN($I70)&gt;5),IF(AND($J70&gt;Z$1,$J70&lt;=$AO$1),1,IF((COUNTIFS(INCAPACIDADES!$C$1:$C$51,$I70,INCAPACIDADES!W$1:W$51,Z$1))&gt;0,2,IF(VLOOKUP($C70,BD!$D$1:$F$501,3,0)&gt;Z$1,0,3))),"")</f>
        <v/>
      </c>
      <c r="CU70" s="23" t="str">
        <f>+IF(AND(LEN($I70)&gt;5),IF(AND($J70&gt;AA$1,$J70&lt;=$AO$1),1,IF((COUNTIFS(INCAPACIDADES!$C$1:$C$51,$I70,INCAPACIDADES!X$1:X$51,AA$1))&gt;0,2,IF(VLOOKUP($C70,BD!$D$1:$F$501,3,0)&gt;AA$1,0,3))),"")</f>
        <v/>
      </c>
      <c r="CV70" s="23" t="str">
        <f>+IF(AND(LEN($I70)&gt;5),IF(AND($J70&gt;AB$1,$J70&lt;=$AO$1),1,IF((COUNTIFS(INCAPACIDADES!$C$1:$C$51,$I70,INCAPACIDADES!Y$1:Y$51,AB$1))&gt;0,2,IF(VLOOKUP($C70,BD!$D$1:$F$501,3,0)&gt;AB$1,0,3))),"")</f>
        <v/>
      </c>
      <c r="CW70" s="23" t="str">
        <f>+IF(AND(LEN($I70)&gt;5),IF(AND($J70&gt;AC$1,$J70&lt;=$AO$1),1,IF((COUNTIFS(INCAPACIDADES!$C$1:$C$51,$I70,INCAPACIDADES!Z$1:Z$51,AC$1))&gt;0,2,IF(VLOOKUP($C70,BD!$D$1:$F$501,3,0)&gt;AC$1,0,3))),"")</f>
        <v/>
      </c>
      <c r="CX70" s="23" t="str">
        <f>+IF(AND(LEN($I70)&gt;5),IF(AND($J70&gt;AD$1,$J70&lt;=$AO$1),1,IF((COUNTIFS(INCAPACIDADES!$C$1:$C$51,$I70,INCAPACIDADES!AA$1:AA$51,AD$1))&gt;0,2,IF(VLOOKUP($C70,BD!$D$1:$F$501,3,0)&gt;AD$1,0,3))),"")</f>
        <v/>
      </c>
      <c r="CY70" s="23" t="str">
        <f>+IF(AND(LEN($I70)&gt;5),IF(AND($J70&gt;AE$1,$J70&lt;=$AO$1),1,IF((COUNTIFS(INCAPACIDADES!$C$1:$C$51,$I70,INCAPACIDADES!AB$1:AB$51,AE$1))&gt;0,2,IF(VLOOKUP($C70,BD!$D$1:$F$501,3,0)&gt;AE$1,0,3))),"")</f>
        <v/>
      </c>
      <c r="CZ70" s="23" t="str">
        <f>+IF(AND(LEN($I70)&gt;5),IF(AND($J70&gt;AF$1,$J70&lt;=$AO$1),1,IF((COUNTIFS(INCAPACIDADES!$C$1:$C$51,$I70,INCAPACIDADES!AC$1:AC$51,AF$1))&gt;0,2,IF(VLOOKUP($C70,BD!$D$1:$F$501,3,0)&gt;AF$1,0,3))),"")</f>
        <v/>
      </c>
      <c r="DA70" s="23" t="str">
        <f>+IF(AND(LEN($I70)&gt;5),IF(AND($J70&gt;AG$1,$J70&lt;=$AO$1),1,IF((COUNTIFS(INCAPACIDADES!$C$1:$C$51,$I70,INCAPACIDADES!AD$1:AD$51,AG$1))&gt;0,2,IF(VLOOKUP($C70,BD!$D$1:$F$501,3,0)&gt;AG$1,0,3))),"")</f>
        <v/>
      </c>
      <c r="DB70" s="23" t="str">
        <f>+IF(AND(LEN($I70)&gt;5),IF(AND($J70&gt;AH$1,$J70&lt;=$AO$1),1,IF((COUNTIFS(INCAPACIDADES!$C$1:$C$51,$I70,INCAPACIDADES!AE$1:AE$51,AH$1))&gt;0,2,IF(VLOOKUP($C70,BD!$D$1:$F$501,3,0)&gt;AH$1,0,3))),"")</f>
        <v/>
      </c>
      <c r="DC70" s="23" t="str">
        <f>+IF(AND(LEN($I70)&gt;5),IF(AND($J70&gt;AI$1,$J70&lt;=$AO$1),1,IF((COUNTIFS(INCAPACIDADES!$C$1:$C$51,$I70,INCAPACIDADES!AF$1:AF$51,AI$1))&gt;0,2,IF(VLOOKUP($C70,BD!$D$1:$F$501,3,0)&gt;AI$1,0,3))),"")</f>
        <v/>
      </c>
      <c r="DD70" s="23" t="str">
        <f>+IF(AND(LEN($I70)&gt;5),IF(AND($J70&gt;AJ$1,$J70&lt;=$AO$1),1,IF((COUNTIFS(INCAPACIDADES!$C$1:$C$51,$I70,INCAPACIDADES!AG$1:AG$51,AJ$1))&gt;0,2,IF(VLOOKUP($C70,BD!$D$1:$F$501,3,0)&gt;AJ$1,0,3))),"")</f>
        <v/>
      </c>
      <c r="DE70" s="23" t="str">
        <f>+IF(AND(LEN($I70)&gt;5),IF(AND($J70&gt;AK$1,$J70&lt;=$AO$1),1,IF((COUNTIFS(INCAPACIDADES!$C$1:$C$51,$I70,INCAPACIDADES!AH$1:AH$51,AK$1))&gt;0,2,IF(VLOOKUP($C70,BD!$D$1:$F$501,3,0)&gt;AK$1,0,3))),"")</f>
        <v/>
      </c>
      <c r="DF70" s="23" t="str">
        <f>+IF(AND(LEN($I70)&gt;5),IF(AND($J70&gt;AL$1,$J70&lt;=$AO$1),1,IF((COUNTIFS(INCAPACIDADES!$C$1:$C$51,$I70,INCAPACIDADES!AI$1:AI$51,AL$1))&gt;0,2,IF(VLOOKUP($C70,BD!$D$1:$F$501,3,0)&gt;AL$1,0,3))),"")</f>
        <v/>
      </c>
      <c r="DG70" s="23" t="str">
        <f>+IF(AND(LEN($I70)&gt;5),IF(AND($J70&gt;AM$1,$J70&lt;=$AO$1),1,IF((COUNTIFS(INCAPACIDADES!$C$1:$C$51,$I70,INCAPACIDADES!AJ$1:AJ$51,AM$1))&gt;0,2,IF(VLOOKUP($C70,BD!$D$1:$F$501,3,0)&gt;AM$1,0,3))),"")</f>
        <v/>
      </c>
      <c r="DH70" s="23" t="str">
        <f>+IF(AND(LEN($I70)&gt;5),IF(AND($J70&gt;AN$1,$J70&lt;=$AO$1),1,IF((COUNTIFS(INCAPACIDADES!$C$1:$C$51,$I70,INCAPACIDADES!AK$1:AK$51,AN$1))&gt;0,2,IF(VLOOKUP($C70,BD!$D$1:$F$501,3,0)&gt;AN$1,0,3))),"")</f>
        <v/>
      </c>
      <c r="DI70" s="23" t="str">
        <f>+IF(AND(LEN($I70)&gt;5),IF(AND($J70&gt;AO$1,$J70&lt;=$AO$1),1,IF((COUNTIFS(INCAPACIDADES!$C$1:$C$51,$I70,INCAPACIDADES!AL$1:AL$51,AO$1))&gt;0,2,IF(VLOOKUP($C70,BD!$D$1:$F$501,3,0)&gt;AO$1,0,3))),"")</f>
        <v/>
      </c>
      <c r="DJ70" s="23" t="str">
        <f>+IF(LEN($I70)&gt;5,IF(ISERROR(VLOOKUP(N70,'CODIGO PAGO'!$B$2:$B$20,1,0)),1,IF(OR(AND(CH70=1,N70&lt;&gt;"N"),AND(CH70=3,N70&lt;&gt;"B"),AND(CH70=2,LEFT(TRIM(N70),1)&lt;&gt;"I")),1,IF(OR(AND(CH70=0,N70="N"),AND(CH70=0,N70="B"),AND(CH70=0,LEFT(TRIM(N70),1)="I")),1,0))),"")</f>
        <v/>
      </c>
      <c r="DK70" s="23" t="str">
        <f t="shared" si="69"/>
        <v/>
      </c>
      <c r="DL70" s="23" t="str">
        <f>+IF(LEN($I70)&gt;5,IF(ISERROR(VLOOKUP(P70,'CODIGO PAGO'!$B$2:$B$20,1,0)),1,IF(OR(AND(CJ70=1,P70&lt;&gt;"N"),AND(CJ70=3,P70&lt;&gt;"B"),AND(CJ70=2,LEFT(TRIM(P70),1)&lt;&gt;"I")),1,IF(OR(AND(CJ70=0,P70="N"),AND(CJ70=0,P70="B"),AND(CJ70=0,LEFT(TRIM(P70),1)="I")),1,0))),"")</f>
        <v/>
      </c>
      <c r="DM70" s="23" t="str">
        <f t="shared" si="70"/>
        <v/>
      </c>
      <c r="DN70" s="23" t="str">
        <f>+IF(LEN($I70)&gt;5,IF(ISERROR(VLOOKUP(R70,'CODIGO PAGO'!$B$2:$B$20,1,0)),1,IF(OR(AND(CL70=1,R70&lt;&gt;"N"),AND(CL70=3,R70&lt;&gt;"B"),AND(CL70=2,LEFT(TRIM(R70),1)&lt;&gt;"I")),1,IF(OR(AND(CL70=0,R70="N"),AND(CL70=0,R70="B"),AND(CL70=0,LEFT(TRIM(R70),1)="I")),1,0))),"")</f>
        <v/>
      </c>
      <c r="DO70" s="23" t="str">
        <f t="shared" si="71"/>
        <v/>
      </c>
      <c r="DP70" s="23" t="str">
        <f>+IF(LEN($I70)&gt;5,IF(ISERROR(VLOOKUP(T70,'CODIGO PAGO'!$B$2:$B$20,1,0)),1,IF(OR(AND(CN70=1,T70&lt;&gt;"N"),AND(CN70=3,T70&lt;&gt;"B"),AND(CN70=2,LEFT(TRIM(T70),1)&lt;&gt;"I")),1,IF(OR(AND(CN70=0,T70="N"),AND(CN70=0,T70="B"),AND(CN70=0,LEFT(TRIM(T70),1)="I")),1,0))),"")</f>
        <v/>
      </c>
      <c r="DQ70" s="23" t="str">
        <f t="shared" si="72"/>
        <v/>
      </c>
      <c r="DR70" s="23" t="str">
        <f>+IF(LEN($I70)&gt;5,IF(ISERROR(VLOOKUP(V70,'CODIGO PAGO'!$B$2:$B$20,1,0)),1,IF(OR(AND(CP70=1,V70&lt;&gt;"N"),AND(CP70=3,V70&lt;&gt;"B"),AND(CP70=2,LEFT(TRIM(V70),1)&lt;&gt;"I")),1,IF(OR(AND(CP70=0,V70="N"),AND(CP70=0,V70="B"),AND(CP70=0,LEFT(TRIM(V70),1)="I")),1,0))),"")</f>
        <v/>
      </c>
      <c r="DS70" s="23" t="str">
        <f t="shared" si="73"/>
        <v/>
      </c>
      <c r="DT70" s="23" t="str">
        <f>+IF(LEN($I70)&gt;5,IF(ISERROR(VLOOKUP(X70,'CODIGO PAGO'!$B$2:$B$20,1,0)),1,IF(OR(AND(CR70=1,X70&lt;&gt;"N"),AND(CR70=3,X70&lt;&gt;"B"),AND(CR70=2,LEFT(TRIM(X70),1)&lt;&gt;"I")),1,IF(OR(AND(CR70=0,X70="N"),AND(CR70=0,X70="B"),AND(CR70=0,LEFT(TRIM(X70),1)="I")),1,0))),"")</f>
        <v/>
      </c>
      <c r="DU70" s="23" t="str">
        <f t="shared" si="74"/>
        <v/>
      </c>
      <c r="DV70" s="23" t="str">
        <f>+IF(LEN($I70)&gt;5,IF(ISERROR(VLOOKUP(Z70,'CODIGO PAGO'!$B$2:$B$20,1,0)),1,IF(OR(AND(CT70=1,Z70&lt;&gt;"N"),AND(CT70=3,Z70&lt;&gt;"B"),AND(CT70=2,LEFT(TRIM(Z70),1)&lt;&gt;"I")),1,IF(OR(AND(CT70=0,Z70="N"),AND(CT70=0,Z70="B"),AND(CT70=0,LEFT(TRIM(Z70),1)="I")),1,0))),"")</f>
        <v/>
      </c>
      <c r="DW70" s="23" t="str">
        <f t="shared" si="75"/>
        <v/>
      </c>
      <c r="DX70" s="23" t="str">
        <f>+IF(LEN($I70)&gt;5,IF(ISERROR(VLOOKUP(AB70,'CODIGO PAGO'!$B$2:$B$20,1,0)),1,IF(OR(AND(CV70=1,AB70&lt;&gt;"N"),AND(CV70=3,AB70&lt;&gt;"B"),AND(CV70=2,LEFT(TRIM(AB70),1)&lt;&gt;"I")),1,IF(OR(AND(CV70=0,AB70="N"),AND(CV70=0,AB70="B"),AND(CV70=0,LEFT(TRIM(AB70),1)="I")),1,0))),"")</f>
        <v/>
      </c>
      <c r="DY70" s="23" t="str">
        <f t="shared" si="76"/>
        <v/>
      </c>
      <c r="DZ70" s="23" t="str">
        <f>+IF(LEN($I70)&gt;5,IF(ISERROR(VLOOKUP(AD70,'CODIGO PAGO'!$B$2:$B$20,1,0)),1,IF(OR(AND(CX70=1,AD70&lt;&gt;"N"),AND(CX70=3,AD70&lt;&gt;"B"),AND(CX70=2,LEFT(TRIM(AD70),1)&lt;&gt;"I")),1,IF(OR(AND(CX70=0,AD70="N"),AND(CX70=0,AD70="B"),AND(CX70=0,LEFT(TRIM(AD70),1)="I")),1,0))),"")</f>
        <v/>
      </c>
      <c r="EA70" s="23" t="str">
        <f t="shared" si="77"/>
        <v/>
      </c>
      <c r="EB70" s="23" t="str">
        <f>+IF(LEN($I70)&gt;5,IF(ISERROR(VLOOKUP(AF70,'CODIGO PAGO'!$B$2:$B$20,1,0)),1,IF(OR(AND(CZ70=1,AF70&lt;&gt;"N"),AND(CZ70=3,AF70&lt;&gt;"B"),AND(CZ70=2,LEFT(TRIM(AF70),1)&lt;&gt;"I")),1,IF(OR(AND(CZ70=0,AF70="N"),AND(CZ70=0,AF70="B"),AND(CZ70=0,LEFT(TRIM(AF70),1)="I")),1,0))),"")</f>
        <v/>
      </c>
      <c r="EC70" s="23" t="str">
        <f t="shared" si="78"/>
        <v/>
      </c>
      <c r="ED70" s="23" t="str">
        <f>+IF(LEN($I70)&gt;5,IF(ISERROR(VLOOKUP(AH70,'CODIGO PAGO'!$B$2:$B$20,1,0)),1,IF(OR(AND(DB70=1,AH70&lt;&gt;"N"),AND(DB70=3,AH70&lt;&gt;"B"),AND(DB70=2,LEFT(TRIM(AH70),1)&lt;&gt;"I")),1,IF(OR(AND(DB70=0,AH70="N"),AND(DB70=0,AH70="B"),AND(DB70=0,LEFT(TRIM(AH70),1)="I")),1,0))),"")</f>
        <v/>
      </c>
      <c r="EE70" s="23" t="str">
        <f t="shared" si="79"/>
        <v/>
      </c>
      <c r="EF70" s="23" t="str">
        <f>+IF(LEN($I70)&gt;5,IF(ISERROR(VLOOKUP(AJ70,'CODIGO PAGO'!$B$2:$B$20,1,0)),1,IF(OR(AND(DD70=1,AJ70&lt;&gt;"N"),AND(DD70=3,AJ70&lt;&gt;"B"),AND(DD70=2,LEFT(TRIM(AJ70),1)&lt;&gt;"I")),1,IF(OR(AND(DD70=0,AJ70="N"),AND(DD70=0,AJ70="B"),AND(DD70=0,LEFT(TRIM(AJ70),1)="I")),1,0))),"")</f>
        <v/>
      </c>
      <c r="EG70" s="23" t="str">
        <f t="shared" si="80"/>
        <v/>
      </c>
      <c r="EH70" s="23" t="str">
        <f>+IF(LEN($I70)&gt;5,IF(ISERROR(VLOOKUP(AL70,'CODIGO PAGO'!$B$2:$B$20,1,0)),1,IF(OR(AND(DF70=1,AL70&lt;&gt;"N"),AND(DF70=3,AL70&lt;&gt;"B"),AND(DF70=2,LEFT(TRIM(AL70),1)&lt;&gt;"I")),1,IF(OR(AND(DF70=0,AL70="N"),AND(DF70=0,AL70="B"),AND(DF70=0,LEFT(TRIM(AL70),1)="I")),1,0))),"")</f>
        <v/>
      </c>
      <c r="EI70" s="23" t="str">
        <f t="shared" si="81"/>
        <v/>
      </c>
      <c r="EJ70" s="23" t="str">
        <f>+IF(LEN($I70)&gt;5,IF(ISERROR(VLOOKUP(AN70,'CODIGO PAGO'!$B$2:$B$20,1,0)),1,IF(OR(AND(DH70=1,AN70&lt;&gt;"N"),AND(DH70=3,AN70&lt;&gt;"B"),AND(DH70=2,LEFT(TRIM(AN70),1)&lt;&gt;"I")),1,IF(OR(AND(DH70=0,AN70="N"),AND(DH70=0,AN70="B"),AND(DH70=0,LEFT(TRIM(AN70),1)="I")),1,0))),"")</f>
        <v/>
      </c>
      <c r="EK70" s="23" t="str">
        <f t="shared" si="82"/>
        <v/>
      </c>
      <c r="EL70" s="24" t="str">
        <f t="shared" si="83"/>
        <v/>
      </c>
    </row>
    <row r="71" spans="1:142" s="25" customFormat="1">
      <c r="A71" s="15" t="str">
        <f t="shared" si="49"/>
        <v/>
      </c>
      <c r="B71" s="1" t="str">
        <f>+IF(LEN(I71)&gt;5,'CODIGO PAGO'!$B$28,"")</f>
        <v/>
      </c>
      <c r="C71" s="1" t="str">
        <f>+IF(LEN($I71)&gt;5,BD!D71,"")</f>
        <v/>
      </c>
      <c r="D71" s="168" t="str">
        <f>+IF(LEN($I71)&gt;5,BD!A71,"")</f>
        <v/>
      </c>
      <c r="E71" s="1" t="str">
        <f>+IF(LEN($I71)&gt;5,BD!B71,"")</f>
        <v/>
      </c>
      <c r="F71" s="1" t="str">
        <f>+IF(LEN($I71)&gt;5,BD!C71,"")</f>
        <v/>
      </c>
      <c r="G71" s="141"/>
      <c r="H71" s="141"/>
      <c r="I71" s="1" t="str">
        <f>+IF(LEN(BD!G71)&gt;5,BD!G71,"")</f>
        <v/>
      </c>
      <c r="J71" s="167" t="str">
        <f>+IF(LEN($I71)&gt;5,BD!E71,"")</f>
        <v/>
      </c>
      <c r="K71" s="6" t="str">
        <f t="shared" si="50"/>
        <v/>
      </c>
      <c r="L71" s="87" t="str">
        <f>+IF(LEN($I71)&gt;5,BD!H71,"")</f>
        <v/>
      </c>
      <c r="M71" s="40" t="str">
        <f t="shared" si="51"/>
        <v/>
      </c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4" t="str">
        <f t="shared" si="52"/>
        <v/>
      </c>
      <c r="AQ71" s="5" t="str">
        <f t="shared" si="53"/>
        <v/>
      </c>
      <c r="AR71" s="91" t="str">
        <f t="shared" si="54"/>
        <v/>
      </c>
      <c r="AS71" s="5" t="str">
        <f t="shared" si="55"/>
        <v/>
      </c>
      <c r="AT71" s="91" t="str">
        <f t="shared" si="56"/>
        <v/>
      </c>
      <c r="AU71" s="4" t="str">
        <f t="shared" si="57"/>
        <v/>
      </c>
      <c r="AV71" s="4" t="str">
        <f t="shared" si="58"/>
        <v/>
      </c>
      <c r="AW71" s="4" t="str">
        <f t="shared" si="59"/>
        <v/>
      </c>
      <c r="AX71" s="4" t="str">
        <f t="shared" si="60"/>
        <v/>
      </c>
      <c r="AY71" s="88" t="str">
        <f t="shared" si="61"/>
        <v/>
      </c>
      <c r="AZ71" s="17" t="str">
        <f t="shared" si="62"/>
        <v/>
      </c>
      <c r="BA71" s="18" t="str">
        <f t="shared" si="63"/>
        <v/>
      </c>
      <c r="BB71" s="19" t="str">
        <f>+IF(LEN(I71)&gt;5,IF(INT(RIGHT(B71,1))=9,0.5*L71*AY71,INT(MID(B71,5,LEN(B71)-4))*L71)+IFERROR(VLOOKUP(I71,AJUSTES!$A$1:$I$50,9,0),0),"")</f>
        <v/>
      </c>
      <c r="BC71" s="12"/>
      <c r="BD71" s="19" t="str">
        <f t="shared" si="64"/>
        <v/>
      </c>
      <c r="BE71" s="18" t="str">
        <f t="shared" si="65"/>
        <v/>
      </c>
      <c r="BF71" s="139" t="str">
        <f t="shared" si="66"/>
        <v/>
      </c>
      <c r="BG71" s="114"/>
      <c r="BH71" s="18" t="str">
        <f t="shared" si="67"/>
        <v/>
      </c>
      <c r="BI71" s="13"/>
      <c r="BJ71" s="12"/>
      <c r="BK71" s="12"/>
      <c r="BL71" s="145"/>
      <c r="BM71" s="12"/>
      <c r="BN71" s="12"/>
      <c r="BO71" s="12"/>
      <c r="BP71" s="12"/>
      <c r="BQ71" s="12"/>
      <c r="BR71" s="12"/>
      <c r="BS71" s="146"/>
      <c r="BT71" s="14"/>
      <c r="BU71" s="12"/>
      <c r="BV71" s="12"/>
      <c r="BW71" s="12"/>
      <c r="BX71" s="12"/>
      <c r="BY71" s="12"/>
      <c r="BZ71" s="144"/>
      <c r="CA71" s="107" t="str">
        <f>+IF(LEN($I71)&gt;5,IF(BD!F71="N/A","",BD!F71),"")</f>
        <v/>
      </c>
      <c r="CB71" s="21"/>
      <c r="CC71" s="147"/>
      <c r="CD71" s="148"/>
      <c r="CE71" s="8" t="str">
        <f>+IF(LEN(I71)&gt;5,BD!M71,"")</f>
        <v/>
      </c>
      <c r="CF71" s="16" t="str">
        <f>+IF(LEN(I71)&gt;5,BD!N71,"")</f>
        <v/>
      </c>
      <c r="CG71" s="3" t="str">
        <f t="shared" si="68"/>
        <v/>
      </c>
      <c r="CH71" s="23" t="str">
        <f>+IF(AND(LEN($I71)&gt;5),IF(AND($J71&gt;N$1,$J71&lt;=$AO$1),1,IF((COUNTIFS(INCAPACIDADES!$C$1:$C$51,$I71,INCAPACIDADES!K$1:K$51,N$1))&gt;0,2,IF(VLOOKUP($C71,BD!$D$1:$F$501,3,0)&gt;N$1,0,3))),"")</f>
        <v/>
      </c>
      <c r="CI71" s="23" t="str">
        <f>+IF(AND(LEN($I71)&gt;5),IF(AND($J71&gt;O$1,$J71&lt;=$AO$1),1,IF((COUNTIFS(INCAPACIDADES!$C$1:$C$51,$I71,INCAPACIDADES!L$1:L$51,O$1))&gt;0,2,IF(VLOOKUP($C71,BD!$D$1:$F$501,3,0)&gt;O$1,0,3))),"")</f>
        <v/>
      </c>
      <c r="CJ71" s="23" t="str">
        <f>+IF(AND(LEN($I71)&gt;5),IF(AND($J71&gt;P$1,$J71&lt;=$AO$1),1,IF((COUNTIFS(INCAPACIDADES!$C$1:$C$51,$I71,INCAPACIDADES!M$1:M$51,P$1))&gt;0,2,IF(VLOOKUP($C71,BD!$D$1:$F$501,3,0)&gt;P$1,0,3))),"")</f>
        <v/>
      </c>
      <c r="CK71" s="23" t="str">
        <f>+IF(AND(LEN($I71)&gt;5),IF(AND($J71&gt;Q$1,$J71&lt;=$AO$1),1,IF((COUNTIFS(INCAPACIDADES!$C$1:$C$51,$I71,INCAPACIDADES!N$1:N$51,Q$1))&gt;0,2,IF(VLOOKUP($C71,BD!$D$1:$F$501,3,0)&gt;Q$1,0,3))),"")</f>
        <v/>
      </c>
      <c r="CL71" s="23" t="str">
        <f>+IF(AND(LEN($I71)&gt;5),IF(AND($J71&gt;R$1,$J71&lt;=$AO$1),1,IF((COUNTIFS(INCAPACIDADES!$C$1:$C$51,$I71,INCAPACIDADES!O$1:O$51,R$1))&gt;0,2,IF(VLOOKUP($C71,BD!$D$1:$F$501,3,0)&gt;R$1,0,3))),"")</f>
        <v/>
      </c>
      <c r="CM71" s="23" t="str">
        <f>+IF(AND(LEN($I71)&gt;5),IF(AND($J71&gt;S$1,$J71&lt;=$AO$1),1,IF((COUNTIFS(INCAPACIDADES!$C$1:$C$51,$I71,INCAPACIDADES!P$1:P$51,S$1))&gt;0,2,IF(VLOOKUP($C71,BD!$D$1:$F$501,3,0)&gt;S$1,0,3))),"")</f>
        <v/>
      </c>
      <c r="CN71" s="23" t="str">
        <f>+IF(AND(LEN($I71)&gt;5),IF(AND($J71&gt;T$1,$J71&lt;=$AO$1),1,IF((COUNTIFS(INCAPACIDADES!$C$1:$C$51,$I71,INCAPACIDADES!Q$1:Q$51,T$1))&gt;0,2,IF(VLOOKUP($C71,BD!$D$1:$F$501,3,0)&gt;T$1,0,3))),"")</f>
        <v/>
      </c>
      <c r="CO71" s="23" t="str">
        <f>+IF(AND(LEN($I71)&gt;5),IF(AND($J71&gt;U$1,$J71&lt;=$AO$1),1,IF((COUNTIFS(INCAPACIDADES!$C$1:$C$51,$I71,INCAPACIDADES!R$1:R$51,U$1))&gt;0,2,IF(VLOOKUP($C71,BD!$D$1:$F$501,3,0)&gt;U$1,0,3))),"")</f>
        <v/>
      </c>
      <c r="CP71" s="23" t="str">
        <f>+IF(AND(LEN($I71)&gt;5),IF(AND($J71&gt;V$1,$J71&lt;=$AO$1),1,IF((COUNTIFS(INCAPACIDADES!$C$1:$C$51,$I71,INCAPACIDADES!S$1:S$51,V$1))&gt;0,2,IF(VLOOKUP($C71,BD!$D$1:$F$501,3,0)&gt;V$1,0,3))),"")</f>
        <v/>
      </c>
      <c r="CQ71" s="23" t="str">
        <f>+IF(AND(LEN($I71)&gt;5),IF(AND($J71&gt;W$1,$J71&lt;=$AO$1),1,IF((COUNTIFS(INCAPACIDADES!$C$1:$C$51,$I71,INCAPACIDADES!T$1:T$51,W$1))&gt;0,2,IF(VLOOKUP($C71,BD!$D$1:$F$501,3,0)&gt;W$1,0,3))),"")</f>
        <v/>
      </c>
      <c r="CR71" s="23" t="str">
        <f>+IF(AND(LEN($I71)&gt;5),IF(AND($J71&gt;X$1,$J71&lt;=$AO$1),1,IF((COUNTIFS(INCAPACIDADES!$C$1:$C$51,$I71,INCAPACIDADES!U$1:U$51,X$1))&gt;0,2,IF(VLOOKUP($C71,BD!$D$1:$F$501,3,0)&gt;X$1,0,3))),"")</f>
        <v/>
      </c>
      <c r="CS71" s="23" t="str">
        <f>+IF(AND(LEN($I71)&gt;5),IF(AND($J71&gt;Y$1,$J71&lt;=$AO$1),1,IF((COUNTIFS(INCAPACIDADES!$C$1:$C$51,$I71,INCAPACIDADES!V$1:V$51,Y$1))&gt;0,2,IF(VLOOKUP($C71,BD!$D$1:$F$501,3,0)&gt;Y$1,0,3))),"")</f>
        <v/>
      </c>
      <c r="CT71" s="23" t="str">
        <f>+IF(AND(LEN($I71)&gt;5),IF(AND($J71&gt;Z$1,$J71&lt;=$AO$1),1,IF((COUNTIFS(INCAPACIDADES!$C$1:$C$51,$I71,INCAPACIDADES!W$1:W$51,Z$1))&gt;0,2,IF(VLOOKUP($C71,BD!$D$1:$F$501,3,0)&gt;Z$1,0,3))),"")</f>
        <v/>
      </c>
      <c r="CU71" s="23" t="str">
        <f>+IF(AND(LEN($I71)&gt;5),IF(AND($J71&gt;AA$1,$J71&lt;=$AO$1),1,IF((COUNTIFS(INCAPACIDADES!$C$1:$C$51,$I71,INCAPACIDADES!X$1:X$51,AA$1))&gt;0,2,IF(VLOOKUP($C71,BD!$D$1:$F$501,3,0)&gt;AA$1,0,3))),"")</f>
        <v/>
      </c>
      <c r="CV71" s="23" t="str">
        <f>+IF(AND(LEN($I71)&gt;5),IF(AND($J71&gt;AB$1,$J71&lt;=$AO$1),1,IF((COUNTIFS(INCAPACIDADES!$C$1:$C$51,$I71,INCAPACIDADES!Y$1:Y$51,AB$1))&gt;0,2,IF(VLOOKUP($C71,BD!$D$1:$F$501,3,0)&gt;AB$1,0,3))),"")</f>
        <v/>
      </c>
      <c r="CW71" s="23" t="str">
        <f>+IF(AND(LEN($I71)&gt;5),IF(AND($J71&gt;AC$1,$J71&lt;=$AO$1),1,IF((COUNTIFS(INCAPACIDADES!$C$1:$C$51,$I71,INCAPACIDADES!Z$1:Z$51,AC$1))&gt;0,2,IF(VLOOKUP($C71,BD!$D$1:$F$501,3,0)&gt;AC$1,0,3))),"")</f>
        <v/>
      </c>
      <c r="CX71" s="23" t="str">
        <f>+IF(AND(LEN($I71)&gt;5),IF(AND($J71&gt;AD$1,$J71&lt;=$AO$1),1,IF((COUNTIFS(INCAPACIDADES!$C$1:$C$51,$I71,INCAPACIDADES!AA$1:AA$51,AD$1))&gt;0,2,IF(VLOOKUP($C71,BD!$D$1:$F$501,3,0)&gt;AD$1,0,3))),"")</f>
        <v/>
      </c>
      <c r="CY71" s="23" t="str">
        <f>+IF(AND(LEN($I71)&gt;5),IF(AND($J71&gt;AE$1,$J71&lt;=$AO$1),1,IF((COUNTIFS(INCAPACIDADES!$C$1:$C$51,$I71,INCAPACIDADES!AB$1:AB$51,AE$1))&gt;0,2,IF(VLOOKUP($C71,BD!$D$1:$F$501,3,0)&gt;AE$1,0,3))),"")</f>
        <v/>
      </c>
      <c r="CZ71" s="23" t="str">
        <f>+IF(AND(LEN($I71)&gt;5),IF(AND($J71&gt;AF$1,$J71&lt;=$AO$1),1,IF((COUNTIFS(INCAPACIDADES!$C$1:$C$51,$I71,INCAPACIDADES!AC$1:AC$51,AF$1))&gt;0,2,IF(VLOOKUP($C71,BD!$D$1:$F$501,3,0)&gt;AF$1,0,3))),"")</f>
        <v/>
      </c>
      <c r="DA71" s="23" t="str">
        <f>+IF(AND(LEN($I71)&gt;5),IF(AND($J71&gt;AG$1,$J71&lt;=$AO$1),1,IF((COUNTIFS(INCAPACIDADES!$C$1:$C$51,$I71,INCAPACIDADES!AD$1:AD$51,AG$1))&gt;0,2,IF(VLOOKUP($C71,BD!$D$1:$F$501,3,0)&gt;AG$1,0,3))),"")</f>
        <v/>
      </c>
      <c r="DB71" s="23" t="str">
        <f>+IF(AND(LEN($I71)&gt;5),IF(AND($J71&gt;AH$1,$J71&lt;=$AO$1),1,IF((COUNTIFS(INCAPACIDADES!$C$1:$C$51,$I71,INCAPACIDADES!AE$1:AE$51,AH$1))&gt;0,2,IF(VLOOKUP($C71,BD!$D$1:$F$501,3,0)&gt;AH$1,0,3))),"")</f>
        <v/>
      </c>
      <c r="DC71" s="23" t="str">
        <f>+IF(AND(LEN($I71)&gt;5),IF(AND($J71&gt;AI$1,$J71&lt;=$AO$1),1,IF((COUNTIFS(INCAPACIDADES!$C$1:$C$51,$I71,INCAPACIDADES!AF$1:AF$51,AI$1))&gt;0,2,IF(VLOOKUP($C71,BD!$D$1:$F$501,3,0)&gt;AI$1,0,3))),"")</f>
        <v/>
      </c>
      <c r="DD71" s="23" t="str">
        <f>+IF(AND(LEN($I71)&gt;5),IF(AND($J71&gt;AJ$1,$J71&lt;=$AO$1),1,IF((COUNTIFS(INCAPACIDADES!$C$1:$C$51,$I71,INCAPACIDADES!AG$1:AG$51,AJ$1))&gt;0,2,IF(VLOOKUP($C71,BD!$D$1:$F$501,3,0)&gt;AJ$1,0,3))),"")</f>
        <v/>
      </c>
      <c r="DE71" s="23" t="str">
        <f>+IF(AND(LEN($I71)&gt;5),IF(AND($J71&gt;AK$1,$J71&lt;=$AO$1),1,IF((COUNTIFS(INCAPACIDADES!$C$1:$C$51,$I71,INCAPACIDADES!AH$1:AH$51,AK$1))&gt;0,2,IF(VLOOKUP($C71,BD!$D$1:$F$501,3,0)&gt;AK$1,0,3))),"")</f>
        <v/>
      </c>
      <c r="DF71" s="23" t="str">
        <f>+IF(AND(LEN($I71)&gt;5),IF(AND($J71&gt;AL$1,$J71&lt;=$AO$1),1,IF((COUNTIFS(INCAPACIDADES!$C$1:$C$51,$I71,INCAPACIDADES!AI$1:AI$51,AL$1))&gt;0,2,IF(VLOOKUP($C71,BD!$D$1:$F$501,3,0)&gt;AL$1,0,3))),"")</f>
        <v/>
      </c>
      <c r="DG71" s="23" t="str">
        <f>+IF(AND(LEN($I71)&gt;5),IF(AND($J71&gt;AM$1,$J71&lt;=$AO$1),1,IF((COUNTIFS(INCAPACIDADES!$C$1:$C$51,$I71,INCAPACIDADES!AJ$1:AJ$51,AM$1))&gt;0,2,IF(VLOOKUP($C71,BD!$D$1:$F$501,3,0)&gt;AM$1,0,3))),"")</f>
        <v/>
      </c>
      <c r="DH71" s="23" t="str">
        <f>+IF(AND(LEN($I71)&gt;5),IF(AND($J71&gt;AN$1,$J71&lt;=$AO$1),1,IF((COUNTIFS(INCAPACIDADES!$C$1:$C$51,$I71,INCAPACIDADES!AK$1:AK$51,AN$1))&gt;0,2,IF(VLOOKUP($C71,BD!$D$1:$F$501,3,0)&gt;AN$1,0,3))),"")</f>
        <v/>
      </c>
      <c r="DI71" s="23" t="str">
        <f>+IF(AND(LEN($I71)&gt;5),IF(AND($J71&gt;AO$1,$J71&lt;=$AO$1),1,IF((COUNTIFS(INCAPACIDADES!$C$1:$C$51,$I71,INCAPACIDADES!AL$1:AL$51,AO$1))&gt;0,2,IF(VLOOKUP($C71,BD!$D$1:$F$501,3,0)&gt;AO$1,0,3))),"")</f>
        <v/>
      </c>
      <c r="DJ71" s="23" t="str">
        <f>+IF(LEN($I71)&gt;5,IF(ISERROR(VLOOKUP(N71,'CODIGO PAGO'!$B$2:$B$20,1,0)),1,IF(OR(AND(CH71=1,N71&lt;&gt;"N"),AND(CH71=3,N71&lt;&gt;"B"),AND(CH71=2,LEFT(TRIM(N71),1)&lt;&gt;"I")),1,IF(OR(AND(CH71=0,N71="N"),AND(CH71=0,N71="B"),AND(CH71=0,LEFT(TRIM(N71),1)="I")),1,0))),"")</f>
        <v/>
      </c>
      <c r="DK71" s="23" t="str">
        <f t="shared" si="69"/>
        <v/>
      </c>
      <c r="DL71" s="23" t="str">
        <f>+IF(LEN($I71)&gt;5,IF(ISERROR(VLOOKUP(P71,'CODIGO PAGO'!$B$2:$B$20,1,0)),1,IF(OR(AND(CJ71=1,P71&lt;&gt;"N"),AND(CJ71=3,P71&lt;&gt;"B"),AND(CJ71=2,LEFT(TRIM(P71),1)&lt;&gt;"I")),1,IF(OR(AND(CJ71=0,P71="N"),AND(CJ71=0,P71="B"),AND(CJ71=0,LEFT(TRIM(P71),1)="I")),1,0))),"")</f>
        <v/>
      </c>
      <c r="DM71" s="23" t="str">
        <f t="shared" si="70"/>
        <v/>
      </c>
      <c r="DN71" s="23" t="str">
        <f>+IF(LEN($I71)&gt;5,IF(ISERROR(VLOOKUP(R71,'CODIGO PAGO'!$B$2:$B$20,1,0)),1,IF(OR(AND(CL71=1,R71&lt;&gt;"N"),AND(CL71=3,R71&lt;&gt;"B"),AND(CL71=2,LEFT(TRIM(R71),1)&lt;&gt;"I")),1,IF(OR(AND(CL71=0,R71="N"),AND(CL71=0,R71="B"),AND(CL71=0,LEFT(TRIM(R71),1)="I")),1,0))),"")</f>
        <v/>
      </c>
      <c r="DO71" s="23" t="str">
        <f t="shared" si="71"/>
        <v/>
      </c>
      <c r="DP71" s="23" t="str">
        <f>+IF(LEN($I71)&gt;5,IF(ISERROR(VLOOKUP(T71,'CODIGO PAGO'!$B$2:$B$20,1,0)),1,IF(OR(AND(CN71=1,T71&lt;&gt;"N"),AND(CN71=3,T71&lt;&gt;"B"),AND(CN71=2,LEFT(TRIM(T71),1)&lt;&gt;"I")),1,IF(OR(AND(CN71=0,T71="N"),AND(CN71=0,T71="B"),AND(CN71=0,LEFT(TRIM(T71),1)="I")),1,0))),"")</f>
        <v/>
      </c>
      <c r="DQ71" s="23" t="str">
        <f t="shared" si="72"/>
        <v/>
      </c>
      <c r="DR71" s="23" t="str">
        <f>+IF(LEN($I71)&gt;5,IF(ISERROR(VLOOKUP(V71,'CODIGO PAGO'!$B$2:$B$20,1,0)),1,IF(OR(AND(CP71=1,V71&lt;&gt;"N"),AND(CP71=3,V71&lt;&gt;"B"),AND(CP71=2,LEFT(TRIM(V71),1)&lt;&gt;"I")),1,IF(OR(AND(CP71=0,V71="N"),AND(CP71=0,V71="B"),AND(CP71=0,LEFT(TRIM(V71),1)="I")),1,0))),"")</f>
        <v/>
      </c>
      <c r="DS71" s="23" t="str">
        <f t="shared" si="73"/>
        <v/>
      </c>
      <c r="DT71" s="23" t="str">
        <f>+IF(LEN($I71)&gt;5,IF(ISERROR(VLOOKUP(X71,'CODIGO PAGO'!$B$2:$B$20,1,0)),1,IF(OR(AND(CR71=1,X71&lt;&gt;"N"),AND(CR71=3,X71&lt;&gt;"B"),AND(CR71=2,LEFT(TRIM(X71),1)&lt;&gt;"I")),1,IF(OR(AND(CR71=0,X71="N"),AND(CR71=0,X71="B"),AND(CR71=0,LEFT(TRIM(X71),1)="I")),1,0))),"")</f>
        <v/>
      </c>
      <c r="DU71" s="23" t="str">
        <f t="shared" si="74"/>
        <v/>
      </c>
      <c r="DV71" s="23" t="str">
        <f>+IF(LEN($I71)&gt;5,IF(ISERROR(VLOOKUP(Z71,'CODIGO PAGO'!$B$2:$B$20,1,0)),1,IF(OR(AND(CT71=1,Z71&lt;&gt;"N"),AND(CT71=3,Z71&lt;&gt;"B"),AND(CT71=2,LEFT(TRIM(Z71),1)&lt;&gt;"I")),1,IF(OR(AND(CT71=0,Z71="N"),AND(CT71=0,Z71="B"),AND(CT71=0,LEFT(TRIM(Z71),1)="I")),1,0))),"")</f>
        <v/>
      </c>
      <c r="DW71" s="23" t="str">
        <f t="shared" si="75"/>
        <v/>
      </c>
      <c r="DX71" s="23" t="str">
        <f>+IF(LEN($I71)&gt;5,IF(ISERROR(VLOOKUP(AB71,'CODIGO PAGO'!$B$2:$B$20,1,0)),1,IF(OR(AND(CV71=1,AB71&lt;&gt;"N"),AND(CV71=3,AB71&lt;&gt;"B"),AND(CV71=2,LEFT(TRIM(AB71),1)&lt;&gt;"I")),1,IF(OR(AND(CV71=0,AB71="N"),AND(CV71=0,AB71="B"),AND(CV71=0,LEFT(TRIM(AB71),1)="I")),1,0))),"")</f>
        <v/>
      </c>
      <c r="DY71" s="23" t="str">
        <f t="shared" si="76"/>
        <v/>
      </c>
      <c r="DZ71" s="23" t="str">
        <f>+IF(LEN($I71)&gt;5,IF(ISERROR(VLOOKUP(AD71,'CODIGO PAGO'!$B$2:$B$20,1,0)),1,IF(OR(AND(CX71=1,AD71&lt;&gt;"N"),AND(CX71=3,AD71&lt;&gt;"B"),AND(CX71=2,LEFT(TRIM(AD71),1)&lt;&gt;"I")),1,IF(OR(AND(CX71=0,AD71="N"),AND(CX71=0,AD71="B"),AND(CX71=0,LEFT(TRIM(AD71),1)="I")),1,0))),"")</f>
        <v/>
      </c>
      <c r="EA71" s="23" t="str">
        <f t="shared" si="77"/>
        <v/>
      </c>
      <c r="EB71" s="23" t="str">
        <f>+IF(LEN($I71)&gt;5,IF(ISERROR(VLOOKUP(AF71,'CODIGO PAGO'!$B$2:$B$20,1,0)),1,IF(OR(AND(CZ71=1,AF71&lt;&gt;"N"),AND(CZ71=3,AF71&lt;&gt;"B"),AND(CZ71=2,LEFT(TRIM(AF71),1)&lt;&gt;"I")),1,IF(OR(AND(CZ71=0,AF71="N"),AND(CZ71=0,AF71="B"),AND(CZ71=0,LEFT(TRIM(AF71),1)="I")),1,0))),"")</f>
        <v/>
      </c>
      <c r="EC71" s="23" t="str">
        <f t="shared" si="78"/>
        <v/>
      </c>
      <c r="ED71" s="23" t="str">
        <f>+IF(LEN($I71)&gt;5,IF(ISERROR(VLOOKUP(AH71,'CODIGO PAGO'!$B$2:$B$20,1,0)),1,IF(OR(AND(DB71=1,AH71&lt;&gt;"N"),AND(DB71=3,AH71&lt;&gt;"B"),AND(DB71=2,LEFT(TRIM(AH71),1)&lt;&gt;"I")),1,IF(OR(AND(DB71=0,AH71="N"),AND(DB71=0,AH71="B"),AND(DB71=0,LEFT(TRIM(AH71),1)="I")),1,0))),"")</f>
        <v/>
      </c>
      <c r="EE71" s="23" t="str">
        <f t="shared" si="79"/>
        <v/>
      </c>
      <c r="EF71" s="23" t="str">
        <f>+IF(LEN($I71)&gt;5,IF(ISERROR(VLOOKUP(AJ71,'CODIGO PAGO'!$B$2:$B$20,1,0)),1,IF(OR(AND(DD71=1,AJ71&lt;&gt;"N"),AND(DD71=3,AJ71&lt;&gt;"B"),AND(DD71=2,LEFT(TRIM(AJ71),1)&lt;&gt;"I")),1,IF(OR(AND(DD71=0,AJ71="N"),AND(DD71=0,AJ71="B"),AND(DD71=0,LEFT(TRIM(AJ71),1)="I")),1,0))),"")</f>
        <v/>
      </c>
      <c r="EG71" s="23" t="str">
        <f t="shared" si="80"/>
        <v/>
      </c>
      <c r="EH71" s="23" t="str">
        <f>+IF(LEN($I71)&gt;5,IF(ISERROR(VLOOKUP(AL71,'CODIGO PAGO'!$B$2:$B$20,1,0)),1,IF(OR(AND(DF71=1,AL71&lt;&gt;"N"),AND(DF71=3,AL71&lt;&gt;"B"),AND(DF71=2,LEFT(TRIM(AL71),1)&lt;&gt;"I")),1,IF(OR(AND(DF71=0,AL71="N"),AND(DF71=0,AL71="B"),AND(DF71=0,LEFT(TRIM(AL71),1)="I")),1,0))),"")</f>
        <v/>
      </c>
      <c r="EI71" s="23" t="str">
        <f t="shared" si="81"/>
        <v/>
      </c>
      <c r="EJ71" s="23" t="str">
        <f>+IF(LEN($I71)&gt;5,IF(ISERROR(VLOOKUP(AN71,'CODIGO PAGO'!$B$2:$B$20,1,0)),1,IF(OR(AND(DH71=1,AN71&lt;&gt;"N"),AND(DH71=3,AN71&lt;&gt;"B"),AND(DH71=2,LEFT(TRIM(AN71),1)&lt;&gt;"I")),1,IF(OR(AND(DH71=0,AN71="N"),AND(DH71=0,AN71="B"),AND(DH71=0,LEFT(TRIM(AN71),1)="I")),1,0))),"")</f>
        <v/>
      </c>
      <c r="EK71" s="23" t="str">
        <f t="shared" si="82"/>
        <v/>
      </c>
      <c r="EL71" s="24" t="str">
        <f t="shared" si="83"/>
        <v/>
      </c>
    </row>
    <row r="72" spans="1:142" s="25" customFormat="1">
      <c r="A72" s="15" t="str">
        <f t="shared" si="49"/>
        <v/>
      </c>
      <c r="B72" s="1" t="str">
        <f>+IF(LEN(I72)&gt;5,'CODIGO PAGO'!$B$28,"")</f>
        <v/>
      </c>
      <c r="C72" s="1" t="str">
        <f>+IF(LEN($I72)&gt;5,BD!D72,"")</f>
        <v/>
      </c>
      <c r="D72" s="168" t="str">
        <f>+IF(LEN($I72)&gt;5,BD!A72,"")</f>
        <v/>
      </c>
      <c r="E72" s="1" t="str">
        <f>+IF(LEN($I72)&gt;5,BD!B72,"")</f>
        <v/>
      </c>
      <c r="F72" s="1" t="str">
        <f>+IF(LEN($I72)&gt;5,BD!C72,"")</f>
        <v/>
      </c>
      <c r="G72" s="141"/>
      <c r="H72" s="141"/>
      <c r="I72" s="1" t="str">
        <f>+IF(LEN(BD!G72)&gt;5,BD!G72,"")</f>
        <v/>
      </c>
      <c r="J72" s="167" t="str">
        <f>+IF(LEN($I72)&gt;5,BD!E72,"")</f>
        <v/>
      </c>
      <c r="K72" s="6" t="str">
        <f t="shared" si="50"/>
        <v/>
      </c>
      <c r="L72" s="87" t="str">
        <f>+IF(LEN($I72)&gt;5,BD!H72,"")</f>
        <v/>
      </c>
      <c r="M72" s="40" t="str">
        <f t="shared" si="51"/>
        <v/>
      </c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4" t="str">
        <f t="shared" si="52"/>
        <v/>
      </c>
      <c r="AQ72" s="5" t="str">
        <f t="shared" si="53"/>
        <v/>
      </c>
      <c r="AR72" s="91" t="str">
        <f t="shared" si="54"/>
        <v/>
      </c>
      <c r="AS72" s="5" t="str">
        <f t="shared" si="55"/>
        <v/>
      </c>
      <c r="AT72" s="91" t="str">
        <f t="shared" si="56"/>
        <v/>
      </c>
      <c r="AU72" s="4" t="str">
        <f t="shared" si="57"/>
        <v/>
      </c>
      <c r="AV72" s="4" t="str">
        <f t="shared" si="58"/>
        <v/>
      </c>
      <c r="AW72" s="4" t="str">
        <f t="shared" si="59"/>
        <v/>
      </c>
      <c r="AX72" s="4" t="str">
        <f t="shared" si="60"/>
        <v/>
      </c>
      <c r="AY72" s="88" t="str">
        <f t="shared" si="61"/>
        <v/>
      </c>
      <c r="AZ72" s="17" t="str">
        <f t="shared" si="62"/>
        <v/>
      </c>
      <c r="BA72" s="18" t="str">
        <f t="shared" si="63"/>
        <v/>
      </c>
      <c r="BB72" s="19" t="str">
        <f>+IF(LEN(I72)&gt;5,IF(INT(RIGHT(B72,1))=9,0.5*L72*AY72,INT(MID(B72,5,LEN(B72)-4))*L72)+IFERROR(VLOOKUP(I72,AJUSTES!$A$1:$I$50,9,0),0),"")</f>
        <v/>
      </c>
      <c r="BC72" s="12"/>
      <c r="BD72" s="19" t="str">
        <f t="shared" si="64"/>
        <v/>
      </c>
      <c r="BE72" s="18" t="str">
        <f t="shared" si="65"/>
        <v/>
      </c>
      <c r="BF72" s="139" t="str">
        <f t="shared" si="66"/>
        <v/>
      </c>
      <c r="BG72" s="114"/>
      <c r="BH72" s="18" t="str">
        <f t="shared" si="67"/>
        <v/>
      </c>
      <c r="BI72" s="13"/>
      <c r="BJ72" s="12"/>
      <c r="BK72" s="12"/>
      <c r="BL72" s="145"/>
      <c r="BM72" s="12"/>
      <c r="BN72" s="12"/>
      <c r="BO72" s="12"/>
      <c r="BP72" s="12"/>
      <c r="BQ72" s="12"/>
      <c r="BR72" s="12"/>
      <c r="BS72" s="146"/>
      <c r="BT72" s="14"/>
      <c r="BU72" s="12"/>
      <c r="BV72" s="12"/>
      <c r="BW72" s="12"/>
      <c r="BX72" s="12"/>
      <c r="BY72" s="12"/>
      <c r="BZ72" s="144"/>
      <c r="CA72" s="107" t="str">
        <f>+IF(LEN($I72)&gt;5,IF(BD!F72="N/A","",BD!F72),"")</f>
        <v/>
      </c>
      <c r="CB72" s="21"/>
      <c r="CC72" s="147"/>
      <c r="CD72" s="148"/>
      <c r="CE72" s="8" t="str">
        <f>+IF(LEN(I72)&gt;5,BD!M72,"")</f>
        <v/>
      </c>
      <c r="CF72" s="16" t="str">
        <f>+IF(LEN(I72)&gt;5,BD!N72,"")</f>
        <v/>
      </c>
      <c r="CG72" s="3" t="str">
        <f t="shared" si="68"/>
        <v/>
      </c>
      <c r="CH72" s="23" t="str">
        <f>+IF(AND(LEN($I72)&gt;5),IF(AND($J72&gt;N$1,$J72&lt;=$AO$1),1,IF((COUNTIFS(INCAPACIDADES!$C$1:$C$51,$I72,INCAPACIDADES!K$1:K$51,N$1))&gt;0,2,IF(VLOOKUP($C72,BD!$D$1:$F$501,3,0)&gt;N$1,0,3))),"")</f>
        <v/>
      </c>
      <c r="CI72" s="23" t="str">
        <f>+IF(AND(LEN($I72)&gt;5),IF(AND($J72&gt;O$1,$J72&lt;=$AO$1),1,IF((COUNTIFS(INCAPACIDADES!$C$1:$C$51,$I72,INCAPACIDADES!L$1:L$51,O$1))&gt;0,2,IF(VLOOKUP($C72,BD!$D$1:$F$501,3,0)&gt;O$1,0,3))),"")</f>
        <v/>
      </c>
      <c r="CJ72" s="23" t="str">
        <f>+IF(AND(LEN($I72)&gt;5),IF(AND($J72&gt;P$1,$J72&lt;=$AO$1),1,IF((COUNTIFS(INCAPACIDADES!$C$1:$C$51,$I72,INCAPACIDADES!M$1:M$51,P$1))&gt;0,2,IF(VLOOKUP($C72,BD!$D$1:$F$501,3,0)&gt;P$1,0,3))),"")</f>
        <v/>
      </c>
      <c r="CK72" s="23" t="str">
        <f>+IF(AND(LEN($I72)&gt;5),IF(AND($J72&gt;Q$1,$J72&lt;=$AO$1),1,IF((COUNTIFS(INCAPACIDADES!$C$1:$C$51,$I72,INCAPACIDADES!N$1:N$51,Q$1))&gt;0,2,IF(VLOOKUP($C72,BD!$D$1:$F$501,3,0)&gt;Q$1,0,3))),"")</f>
        <v/>
      </c>
      <c r="CL72" s="23" t="str">
        <f>+IF(AND(LEN($I72)&gt;5),IF(AND($J72&gt;R$1,$J72&lt;=$AO$1),1,IF((COUNTIFS(INCAPACIDADES!$C$1:$C$51,$I72,INCAPACIDADES!O$1:O$51,R$1))&gt;0,2,IF(VLOOKUP($C72,BD!$D$1:$F$501,3,0)&gt;R$1,0,3))),"")</f>
        <v/>
      </c>
      <c r="CM72" s="23" t="str">
        <f>+IF(AND(LEN($I72)&gt;5),IF(AND($J72&gt;S$1,$J72&lt;=$AO$1),1,IF((COUNTIFS(INCAPACIDADES!$C$1:$C$51,$I72,INCAPACIDADES!P$1:P$51,S$1))&gt;0,2,IF(VLOOKUP($C72,BD!$D$1:$F$501,3,0)&gt;S$1,0,3))),"")</f>
        <v/>
      </c>
      <c r="CN72" s="23" t="str">
        <f>+IF(AND(LEN($I72)&gt;5),IF(AND($J72&gt;T$1,$J72&lt;=$AO$1),1,IF((COUNTIFS(INCAPACIDADES!$C$1:$C$51,$I72,INCAPACIDADES!Q$1:Q$51,T$1))&gt;0,2,IF(VLOOKUP($C72,BD!$D$1:$F$501,3,0)&gt;T$1,0,3))),"")</f>
        <v/>
      </c>
      <c r="CO72" s="23" t="str">
        <f>+IF(AND(LEN($I72)&gt;5),IF(AND($J72&gt;U$1,$J72&lt;=$AO$1),1,IF((COUNTIFS(INCAPACIDADES!$C$1:$C$51,$I72,INCAPACIDADES!R$1:R$51,U$1))&gt;0,2,IF(VLOOKUP($C72,BD!$D$1:$F$501,3,0)&gt;U$1,0,3))),"")</f>
        <v/>
      </c>
      <c r="CP72" s="23" t="str">
        <f>+IF(AND(LEN($I72)&gt;5),IF(AND($J72&gt;V$1,$J72&lt;=$AO$1),1,IF((COUNTIFS(INCAPACIDADES!$C$1:$C$51,$I72,INCAPACIDADES!S$1:S$51,V$1))&gt;0,2,IF(VLOOKUP($C72,BD!$D$1:$F$501,3,0)&gt;V$1,0,3))),"")</f>
        <v/>
      </c>
      <c r="CQ72" s="23" t="str">
        <f>+IF(AND(LEN($I72)&gt;5),IF(AND($J72&gt;W$1,$J72&lt;=$AO$1),1,IF((COUNTIFS(INCAPACIDADES!$C$1:$C$51,$I72,INCAPACIDADES!T$1:T$51,W$1))&gt;0,2,IF(VLOOKUP($C72,BD!$D$1:$F$501,3,0)&gt;W$1,0,3))),"")</f>
        <v/>
      </c>
      <c r="CR72" s="23" t="str">
        <f>+IF(AND(LEN($I72)&gt;5),IF(AND($J72&gt;X$1,$J72&lt;=$AO$1),1,IF((COUNTIFS(INCAPACIDADES!$C$1:$C$51,$I72,INCAPACIDADES!U$1:U$51,X$1))&gt;0,2,IF(VLOOKUP($C72,BD!$D$1:$F$501,3,0)&gt;X$1,0,3))),"")</f>
        <v/>
      </c>
      <c r="CS72" s="23" t="str">
        <f>+IF(AND(LEN($I72)&gt;5),IF(AND($J72&gt;Y$1,$J72&lt;=$AO$1),1,IF((COUNTIFS(INCAPACIDADES!$C$1:$C$51,$I72,INCAPACIDADES!V$1:V$51,Y$1))&gt;0,2,IF(VLOOKUP($C72,BD!$D$1:$F$501,3,0)&gt;Y$1,0,3))),"")</f>
        <v/>
      </c>
      <c r="CT72" s="23" t="str">
        <f>+IF(AND(LEN($I72)&gt;5),IF(AND($J72&gt;Z$1,$J72&lt;=$AO$1),1,IF((COUNTIFS(INCAPACIDADES!$C$1:$C$51,$I72,INCAPACIDADES!W$1:W$51,Z$1))&gt;0,2,IF(VLOOKUP($C72,BD!$D$1:$F$501,3,0)&gt;Z$1,0,3))),"")</f>
        <v/>
      </c>
      <c r="CU72" s="23" t="str">
        <f>+IF(AND(LEN($I72)&gt;5),IF(AND($J72&gt;AA$1,$J72&lt;=$AO$1),1,IF((COUNTIFS(INCAPACIDADES!$C$1:$C$51,$I72,INCAPACIDADES!X$1:X$51,AA$1))&gt;0,2,IF(VLOOKUP($C72,BD!$D$1:$F$501,3,0)&gt;AA$1,0,3))),"")</f>
        <v/>
      </c>
      <c r="CV72" s="23" t="str">
        <f>+IF(AND(LEN($I72)&gt;5),IF(AND($J72&gt;AB$1,$J72&lt;=$AO$1),1,IF((COUNTIFS(INCAPACIDADES!$C$1:$C$51,$I72,INCAPACIDADES!Y$1:Y$51,AB$1))&gt;0,2,IF(VLOOKUP($C72,BD!$D$1:$F$501,3,0)&gt;AB$1,0,3))),"")</f>
        <v/>
      </c>
      <c r="CW72" s="23" t="str">
        <f>+IF(AND(LEN($I72)&gt;5),IF(AND($J72&gt;AC$1,$J72&lt;=$AO$1),1,IF((COUNTIFS(INCAPACIDADES!$C$1:$C$51,$I72,INCAPACIDADES!Z$1:Z$51,AC$1))&gt;0,2,IF(VLOOKUP($C72,BD!$D$1:$F$501,3,0)&gt;AC$1,0,3))),"")</f>
        <v/>
      </c>
      <c r="CX72" s="23" t="str">
        <f>+IF(AND(LEN($I72)&gt;5),IF(AND($J72&gt;AD$1,$J72&lt;=$AO$1),1,IF((COUNTIFS(INCAPACIDADES!$C$1:$C$51,$I72,INCAPACIDADES!AA$1:AA$51,AD$1))&gt;0,2,IF(VLOOKUP($C72,BD!$D$1:$F$501,3,0)&gt;AD$1,0,3))),"")</f>
        <v/>
      </c>
      <c r="CY72" s="23" t="str">
        <f>+IF(AND(LEN($I72)&gt;5),IF(AND($J72&gt;AE$1,$J72&lt;=$AO$1),1,IF((COUNTIFS(INCAPACIDADES!$C$1:$C$51,$I72,INCAPACIDADES!AB$1:AB$51,AE$1))&gt;0,2,IF(VLOOKUP($C72,BD!$D$1:$F$501,3,0)&gt;AE$1,0,3))),"")</f>
        <v/>
      </c>
      <c r="CZ72" s="23" t="str">
        <f>+IF(AND(LEN($I72)&gt;5),IF(AND($J72&gt;AF$1,$J72&lt;=$AO$1),1,IF((COUNTIFS(INCAPACIDADES!$C$1:$C$51,$I72,INCAPACIDADES!AC$1:AC$51,AF$1))&gt;0,2,IF(VLOOKUP($C72,BD!$D$1:$F$501,3,0)&gt;AF$1,0,3))),"")</f>
        <v/>
      </c>
      <c r="DA72" s="23" t="str">
        <f>+IF(AND(LEN($I72)&gt;5),IF(AND($J72&gt;AG$1,$J72&lt;=$AO$1),1,IF((COUNTIFS(INCAPACIDADES!$C$1:$C$51,$I72,INCAPACIDADES!AD$1:AD$51,AG$1))&gt;0,2,IF(VLOOKUP($C72,BD!$D$1:$F$501,3,0)&gt;AG$1,0,3))),"")</f>
        <v/>
      </c>
      <c r="DB72" s="23" t="str">
        <f>+IF(AND(LEN($I72)&gt;5),IF(AND($J72&gt;AH$1,$J72&lt;=$AO$1),1,IF((COUNTIFS(INCAPACIDADES!$C$1:$C$51,$I72,INCAPACIDADES!AE$1:AE$51,AH$1))&gt;0,2,IF(VLOOKUP($C72,BD!$D$1:$F$501,3,0)&gt;AH$1,0,3))),"")</f>
        <v/>
      </c>
      <c r="DC72" s="23" t="str">
        <f>+IF(AND(LEN($I72)&gt;5),IF(AND($J72&gt;AI$1,$J72&lt;=$AO$1),1,IF((COUNTIFS(INCAPACIDADES!$C$1:$C$51,$I72,INCAPACIDADES!AF$1:AF$51,AI$1))&gt;0,2,IF(VLOOKUP($C72,BD!$D$1:$F$501,3,0)&gt;AI$1,0,3))),"")</f>
        <v/>
      </c>
      <c r="DD72" s="23" t="str">
        <f>+IF(AND(LEN($I72)&gt;5),IF(AND($J72&gt;AJ$1,$J72&lt;=$AO$1),1,IF((COUNTIFS(INCAPACIDADES!$C$1:$C$51,$I72,INCAPACIDADES!AG$1:AG$51,AJ$1))&gt;0,2,IF(VLOOKUP($C72,BD!$D$1:$F$501,3,0)&gt;AJ$1,0,3))),"")</f>
        <v/>
      </c>
      <c r="DE72" s="23" t="str">
        <f>+IF(AND(LEN($I72)&gt;5),IF(AND($J72&gt;AK$1,$J72&lt;=$AO$1),1,IF((COUNTIFS(INCAPACIDADES!$C$1:$C$51,$I72,INCAPACIDADES!AH$1:AH$51,AK$1))&gt;0,2,IF(VLOOKUP($C72,BD!$D$1:$F$501,3,0)&gt;AK$1,0,3))),"")</f>
        <v/>
      </c>
      <c r="DF72" s="23" t="str">
        <f>+IF(AND(LEN($I72)&gt;5),IF(AND($J72&gt;AL$1,$J72&lt;=$AO$1),1,IF((COUNTIFS(INCAPACIDADES!$C$1:$C$51,$I72,INCAPACIDADES!AI$1:AI$51,AL$1))&gt;0,2,IF(VLOOKUP($C72,BD!$D$1:$F$501,3,0)&gt;AL$1,0,3))),"")</f>
        <v/>
      </c>
      <c r="DG72" s="23" t="str">
        <f>+IF(AND(LEN($I72)&gt;5),IF(AND($J72&gt;AM$1,$J72&lt;=$AO$1),1,IF((COUNTIFS(INCAPACIDADES!$C$1:$C$51,$I72,INCAPACIDADES!AJ$1:AJ$51,AM$1))&gt;0,2,IF(VLOOKUP($C72,BD!$D$1:$F$501,3,0)&gt;AM$1,0,3))),"")</f>
        <v/>
      </c>
      <c r="DH72" s="23" t="str">
        <f>+IF(AND(LEN($I72)&gt;5),IF(AND($J72&gt;AN$1,$J72&lt;=$AO$1),1,IF((COUNTIFS(INCAPACIDADES!$C$1:$C$51,$I72,INCAPACIDADES!AK$1:AK$51,AN$1))&gt;0,2,IF(VLOOKUP($C72,BD!$D$1:$F$501,3,0)&gt;AN$1,0,3))),"")</f>
        <v/>
      </c>
      <c r="DI72" s="23" t="str">
        <f>+IF(AND(LEN($I72)&gt;5),IF(AND($J72&gt;AO$1,$J72&lt;=$AO$1),1,IF((COUNTIFS(INCAPACIDADES!$C$1:$C$51,$I72,INCAPACIDADES!AL$1:AL$51,AO$1))&gt;0,2,IF(VLOOKUP($C72,BD!$D$1:$F$501,3,0)&gt;AO$1,0,3))),"")</f>
        <v/>
      </c>
      <c r="DJ72" s="23" t="str">
        <f>+IF(LEN($I72)&gt;5,IF(ISERROR(VLOOKUP(N72,'CODIGO PAGO'!$B$2:$B$20,1,0)),1,IF(OR(AND(CH72=1,N72&lt;&gt;"N"),AND(CH72=3,N72&lt;&gt;"B"),AND(CH72=2,LEFT(TRIM(N72),1)&lt;&gt;"I")),1,IF(OR(AND(CH72=0,N72="N"),AND(CH72=0,N72="B"),AND(CH72=0,LEFT(TRIM(N72),1)="I")),1,0))),"")</f>
        <v/>
      </c>
      <c r="DK72" s="23" t="str">
        <f t="shared" si="69"/>
        <v/>
      </c>
      <c r="DL72" s="23" t="str">
        <f>+IF(LEN($I72)&gt;5,IF(ISERROR(VLOOKUP(P72,'CODIGO PAGO'!$B$2:$B$20,1,0)),1,IF(OR(AND(CJ72=1,P72&lt;&gt;"N"),AND(CJ72=3,P72&lt;&gt;"B"),AND(CJ72=2,LEFT(TRIM(P72),1)&lt;&gt;"I")),1,IF(OR(AND(CJ72=0,P72="N"),AND(CJ72=0,P72="B"),AND(CJ72=0,LEFT(TRIM(P72),1)="I")),1,0))),"")</f>
        <v/>
      </c>
      <c r="DM72" s="23" t="str">
        <f t="shared" si="70"/>
        <v/>
      </c>
      <c r="DN72" s="23" t="str">
        <f>+IF(LEN($I72)&gt;5,IF(ISERROR(VLOOKUP(R72,'CODIGO PAGO'!$B$2:$B$20,1,0)),1,IF(OR(AND(CL72=1,R72&lt;&gt;"N"),AND(CL72=3,R72&lt;&gt;"B"),AND(CL72=2,LEFT(TRIM(R72),1)&lt;&gt;"I")),1,IF(OR(AND(CL72=0,R72="N"),AND(CL72=0,R72="B"),AND(CL72=0,LEFT(TRIM(R72),1)="I")),1,0))),"")</f>
        <v/>
      </c>
      <c r="DO72" s="23" t="str">
        <f t="shared" si="71"/>
        <v/>
      </c>
      <c r="DP72" s="23" t="str">
        <f>+IF(LEN($I72)&gt;5,IF(ISERROR(VLOOKUP(T72,'CODIGO PAGO'!$B$2:$B$20,1,0)),1,IF(OR(AND(CN72=1,T72&lt;&gt;"N"),AND(CN72=3,T72&lt;&gt;"B"),AND(CN72=2,LEFT(TRIM(T72),1)&lt;&gt;"I")),1,IF(OR(AND(CN72=0,T72="N"),AND(CN72=0,T72="B"),AND(CN72=0,LEFT(TRIM(T72),1)="I")),1,0))),"")</f>
        <v/>
      </c>
      <c r="DQ72" s="23" t="str">
        <f t="shared" si="72"/>
        <v/>
      </c>
      <c r="DR72" s="23" t="str">
        <f>+IF(LEN($I72)&gt;5,IF(ISERROR(VLOOKUP(V72,'CODIGO PAGO'!$B$2:$B$20,1,0)),1,IF(OR(AND(CP72=1,V72&lt;&gt;"N"),AND(CP72=3,V72&lt;&gt;"B"),AND(CP72=2,LEFT(TRIM(V72),1)&lt;&gt;"I")),1,IF(OR(AND(CP72=0,V72="N"),AND(CP72=0,V72="B"),AND(CP72=0,LEFT(TRIM(V72),1)="I")),1,0))),"")</f>
        <v/>
      </c>
      <c r="DS72" s="23" t="str">
        <f t="shared" si="73"/>
        <v/>
      </c>
      <c r="DT72" s="23" t="str">
        <f>+IF(LEN($I72)&gt;5,IF(ISERROR(VLOOKUP(X72,'CODIGO PAGO'!$B$2:$B$20,1,0)),1,IF(OR(AND(CR72=1,X72&lt;&gt;"N"),AND(CR72=3,X72&lt;&gt;"B"),AND(CR72=2,LEFT(TRIM(X72),1)&lt;&gt;"I")),1,IF(OR(AND(CR72=0,X72="N"),AND(CR72=0,X72="B"),AND(CR72=0,LEFT(TRIM(X72),1)="I")),1,0))),"")</f>
        <v/>
      </c>
      <c r="DU72" s="23" t="str">
        <f t="shared" si="74"/>
        <v/>
      </c>
      <c r="DV72" s="23" t="str">
        <f>+IF(LEN($I72)&gt;5,IF(ISERROR(VLOOKUP(Z72,'CODIGO PAGO'!$B$2:$B$20,1,0)),1,IF(OR(AND(CT72=1,Z72&lt;&gt;"N"),AND(CT72=3,Z72&lt;&gt;"B"),AND(CT72=2,LEFT(TRIM(Z72),1)&lt;&gt;"I")),1,IF(OR(AND(CT72=0,Z72="N"),AND(CT72=0,Z72="B"),AND(CT72=0,LEFT(TRIM(Z72),1)="I")),1,0))),"")</f>
        <v/>
      </c>
      <c r="DW72" s="23" t="str">
        <f t="shared" si="75"/>
        <v/>
      </c>
      <c r="DX72" s="23" t="str">
        <f>+IF(LEN($I72)&gt;5,IF(ISERROR(VLOOKUP(AB72,'CODIGO PAGO'!$B$2:$B$20,1,0)),1,IF(OR(AND(CV72=1,AB72&lt;&gt;"N"),AND(CV72=3,AB72&lt;&gt;"B"),AND(CV72=2,LEFT(TRIM(AB72),1)&lt;&gt;"I")),1,IF(OR(AND(CV72=0,AB72="N"),AND(CV72=0,AB72="B"),AND(CV72=0,LEFT(TRIM(AB72),1)="I")),1,0))),"")</f>
        <v/>
      </c>
      <c r="DY72" s="23" t="str">
        <f t="shared" si="76"/>
        <v/>
      </c>
      <c r="DZ72" s="23" t="str">
        <f>+IF(LEN($I72)&gt;5,IF(ISERROR(VLOOKUP(AD72,'CODIGO PAGO'!$B$2:$B$20,1,0)),1,IF(OR(AND(CX72=1,AD72&lt;&gt;"N"),AND(CX72=3,AD72&lt;&gt;"B"),AND(CX72=2,LEFT(TRIM(AD72),1)&lt;&gt;"I")),1,IF(OR(AND(CX72=0,AD72="N"),AND(CX72=0,AD72="B"),AND(CX72=0,LEFT(TRIM(AD72),1)="I")),1,0))),"")</f>
        <v/>
      </c>
      <c r="EA72" s="23" t="str">
        <f t="shared" si="77"/>
        <v/>
      </c>
      <c r="EB72" s="23" t="str">
        <f>+IF(LEN($I72)&gt;5,IF(ISERROR(VLOOKUP(AF72,'CODIGO PAGO'!$B$2:$B$20,1,0)),1,IF(OR(AND(CZ72=1,AF72&lt;&gt;"N"),AND(CZ72=3,AF72&lt;&gt;"B"),AND(CZ72=2,LEFT(TRIM(AF72),1)&lt;&gt;"I")),1,IF(OR(AND(CZ72=0,AF72="N"),AND(CZ72=0,AF72="B"),AND(CZ72=0,LEFT(TRIM(AF72),1)="I")),1,0))),"")</f>
        <v/>
      </c>
      <c r="EC72" s="23" t="str">
        <f t="shared" si="78"/>
        <v/>
      </c>
      <c r="ED72" s="23" t="str">
        <f>+IF(LEN($I72)&gt;5,IF(ISERROR(VLOOKUP(AH72,'CODIGO PAGO'!$B$2:$B$20,1,0)),1,IF(OR(AND(DB72=1,AH72&lt;&gt;"N"),AND(DB72=3,AH72&lt;&gt;"B"),AND(DB72=2,LEFT(TRIM(AH72),1)&lt;&gt;"I")),1,IF(OR(AND(DB72=0,AH72="N"),AND(DB72=0,AH72="B"),AND(DB72=0,LEFT(TRIM(AH72),1)="I")),1,0))),"")</f>
        <v/>
      </c>
      <c r="EE72" s="23" t="str">
        <f t="shared" si="79"/>
        <v/>
      </c>
      <c r="EF72" s="23" t="str">
        <f>+IF(LEN($I72)&gt;5,IF(ISERROR(VLOOKUP(AJ72,'CODIGO PAGO'!$B$2:$B$20,1,0)),1,IF(OR(AND(DD72=1,AJ72&lt;&gt;"N"),AND(DD72=3,AJ72&lt;&gt;"B"),AND(DD72=2,LEFT(TRIM(AJ72),1)&lt;&gt;"I")),1,IF(OR(AND(DD72=0,AJ72="N"),AND(DD72=0,AJ72="B"),AND(DD72=0,LEFT(TRIM(AJ72),1)="I")),1,0))),"")</f>
        <v/>
      </c>
      <c r="EG72" s="23" t="str">
        <f t="shared" si="80"/>
        <v/>
      </c>
      <c r="EH72" s="23" t="str">
        <f>+IF(LEN($I72)&gt;5,IF(ISERROR(VLOOKUP(AL72,'CODIGO PAGO'!$B$2:$B$20,1,0)),1,IF(OR(AND(DF72=1,AL72&lt;&gt;"N"),AND(DF72=3,AL72&lt;&gt;"B"),AND(DF72=2,LEFT(TRIM(AL72),1)&lt;&gt;"I")),1,IF(OR(AND(DF72=0,AL72="N"),AND(DF72=0,AL72="B"),AND(DF72=0,LEFT(TRIM(AL72),1)="I")),1,0))),"")</f>
        <v/>
      </c>
      <c r="EI72" s="23" t="str">
        <f t="shared" si="81"/>
        <v/>
      </c>
      <c r="EJ72" s="23" t="str">
        <f>+IF(LEN($I72)&gt;5,IF(ISERROR(VLOOKUP(AN72,'CODIGO PAGO'!$B$2:$B$20,1,0)),1,IF(OR(AND(DH72=1,AN72&lt;&gt;"N"),AND(DH72=3,AN72&lt;&gt;"B"),AND(DH72=2,LEFT(TRIM(AN72),1)&lt;&gt;"I")),1,IF(OR(AND(DH72=0,AN72="N"),AND(DH72=0,AN72="B"),AND(DH72=0,LEFT(TRIM(AN72),1)="I")),1,0))),"")</f>
        <v/>
      </c>
      <c r="EK72" s="23" t="str">
        <f t="shared" si="82"/>
        <v/>
      </c>
      <c r="EL72" s="24" t="str">
        <f t="shared" si="83"/>
        <v/>
      </c>
    </row>
    <row r="73" spans="1:142" s="25" customFormat="1">
      <c r="A73" s="15" t="str">
        <f t="shared" si="49"/>
        <v/>
      </c>
      <c r="B73" s="1" t="str">
        <f>+IF(LEN(I73)&gt;5,'CODIGO PAGO'!$B$28,"")</f>
        <v/>
      </c>
      <c r="C73" s="1" t="str">
        <f>+IF(LEN($I73)&gt;5,BD!D73,"")</f>
        <v/>
      </c>
      <c r="D73" s="168" t="str">
        <f>+IF(LEN($I73)&gt;5,BD!A73,"")</f>
        <v/>
      </c>
      <c r="E73" s="1" t="str">
        <f>+IF(LEN($I73)&gt;5,BD!B73,"")</f>
        <v/>
      </c>
      <c r="F73" s="1" t="str">
        <f>+IF(LEN($I73)&gt;5,BD!C73,"")</f>
        <v/>
      </c>
      <c r="G73" s="141"/>
      <c r="H73" s="141"/>
      <c r="I73" s="1" t="str">
        <f>+IF(LEN(BD!G73)&gt;5,BD!G73,"")</f>
        <v/>
      </c>
      <c r="J73" s="167" t="str">
        <f>+IF(LEN($I73)&gt;5,BD!E73,"")</f>
        <v/>
      </c>
      <c r="K73" s="6" t="str">
        <f t="shared" si="50"/>
        <v/>
      </c>
      <c r="L73" s="87" t="str">
        <f>+IF(LEN($I73)&gt;5,BD!H73,"")</f>
        <v/>
      </c>
      <c r="M73" s="40" t="str">
        <f t="shared" si="51"/>
        <v/>
      </c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4" t="str">
        <f t="shared" si="52"/>
        <v/>
      </c>
      <c r="AQ73" s="5" t="str">
        <f t="shared" si="53"/>
        <v/>
      </c>
      <c r="AR73" s="91" t="str">
        <f t="shared" si="54"/>
        <v/>
      </c>
      <c r="AS73" s="5" t="str">
        <f t="shared" si="55"/>
        <v/>
      </c>
      <c r="AT73" s="91" t="str">
        <f t="shared" si="56"/>
        <v/>
      </c>
      <c r="AU73" s="4" t="str">
        <f t="shared" si="57"/>
        <v/>
      </c>
      <c r="AV73" s="4" t="str">
        <f t="shared" si="58"/>
        <v/>
      </c>
      <c r="AW73" s="4" t="str">
        <f t="shared" si="59"/>
        <v/>
      </c>
      <c r="AX73" s="4" t="str">
        <f t="shared" si="60"/>
        <v/>
      </c>
      <c r="AY73" s="88" t="str">
        <f t="shared" si="61"/>
        <v/>
      </c>
      <c r="AZ73" s="17" t="str">
        <f t="shared" si="62"/>
        <v/>
      </c>
      <c r="BA73" s="18" t="str">
        <f t="shared" si="63"/>
        <v/>
      </c>
      <c r="BB73" s="19" t="str">
        <f>+IF(LEN(I73)&gt;5,IF(INT(RIGHT(B73,1))=9,0.5*L73*AY73,INT(MID(B73,5,LEN(B73)-4))*L73)+IFERROR(VLOOKUP(I73,AJUSTES!$A$1:$I$50,9,0),0),"")</f>
        <v/>
      </c>
      <c r="BC73" s="12"/>
      <c r="BD73" s="19" t="str">
        <f t="shared" si="64"/>
        <v/>
      </c>
      <c r="BE73" s="18" t="str">
        <f t="shared" si="65"/>
        <v/>
      </c>
      <c r="BF73" s="139" t="str">
        <f t="shared" si="66"/>
        <v/>
      </c>
      <c r="BG73" s="114"/>
      <c r="BH73" s="18" t="str">
        <f t="shared" si="67"/>
        <v/>
      </c>
      <c r="BI73" s="13"/>
      <c r="BJ73" s="12"/>
      <c r="BK73" s="12"/>
      <c r="BL73" s="145"/>
      <c r="BM73" s="12"/>
      <c r="BN73" s="12"/>
      <c r="BO73" s="12"/>
      <c r="BP73" s="12"/>
      <c r="BQ73" s="12"/>
      <c r="BR73" s="12"/>
      <c r="BS73" s="146"/>
      <c r="BT73" s="14"/>
      <c r="BU73" s="12"/>
      <c r="BV73" s="12"/>
      <c r="BW73" s="12"/>
      <c r="BX73" s="12"/>
      <c r="BY73" s="12"/>
      <c r="BZ73" s="144"/>
      <c r="CA73" s="107" t="str">
        <f>+IF(LEN($I73)&gt;5,IF(BD!F73="N/A","",BD!F73),"")</f>
        <v/>
      </c>
      <c r="CB73" s="21"/>
      <c r="CC73" s="147"/>
      <c r="CD73" s="148"/>
      <c r="CE73" s="8" t="str">
        <f>+IF(LEN(I73)&gt;5,BD!M73,"")</f>
        <v/>
      </c>
      <c r="CF73" s="16" t="str">
        <f>+IF(LEN(I73)&gt;5,BD!N73,"")</f>
        <v/>
      </c>
      <c r="CG73" s="3" t="str">
        <f t="shared" si="68"/>
        <v/>
      </c>
      <c r="CH73" s="23" t="str">
        <f>+IF(AND(LEN($I73)&gt;5),IF(AND($J73&gt;N$1,$J73&lt;=$AO$1),1,IF((COUNTIFS(INCAPACIDADES!$C$1:$C$51,$I73,INCAPACIDADES!K$1:K$51,N$1))&gt;0,2,IF(VLOOKUP($C73,BD!$D$1:$F$501,3,0)&gt;N$1,0,3))),"")</f>
        <v/>
      </c>
      <c r="CI73" s="23" t="str">
        <f>+IF(AND(LEN($I73)&gt;5),IF(AND($J73&gt;O$1,$J73&lt;=$AO$1),1,IF((COUNTIFS(INCAPACIDADES!$C$1:$C$51,$I73,INCAPACIDADES!L$1:L$51,O$1))&gt;0,2,IF(VLOOKUP($C73,BD!$D$1:$F$501,3,0)&gt;O$1,0,3))),"")</f>
        <v/>
      </c>
      <c r="CJ73" s="23" t="str">
        <f>+IF(AND(LEN($I73)&gt;5),IF(AND($J73&gt;P$1,$J73&lt;=$AO$1),1,IF((COUNTIFS(INCAPACIDADES!$C$1:$C$51,$I73,INCAPACIDADES!M$1:M$51,P$1))&gt;0,2,IF(VLOOKUP($C73,BD!$D$1:$F$501,3,0)&gt;P$1,0,3))),"")</f>
        <v/>
      </c>
      <c r="CK73" s="23" t="str">
        <f>+IF(AND(LEN($I73)&gt;5),IF(AND($J73&gt;Q$1,$J73&lt;=$AO$1),1,IF((COUNTIFS(INCAPACIDADES!$C$1:$C$51,$I73,INCAPACIDADES!N$1:N$51,Q$1))&gt;0,2,IF(VLOOKUP($C73,BD!$D$1:$F$501,3,0)&gt;Q$1,0,3))),"")</f>
        <v/>
      </c>
      <c r="CL73" s="23" t="str">
        <f>+IF(AND(LEN($I73)&gt;5),IF(AND($J73&gt;R$1,$J73&lt;=$AO$1),1,IF((COUNTIFS(INCAPACIDADES!$C$1:$C$51,$I73,INCAPACIDADES!O$1:O$51,R$1))&gt;0,2,IF(VLOOKUP($C73,BD!$D$1:$F$501,3,0)&gt;R$1,0,3))),"")</f>
        <v/>
      </c>
      <c r="CM73" s="23" t="str">
        <f>+IF(AND(LEN($I73)&gt;5),IF(AND($J73&gt;S$1,$J73&lt;=$AO$1),1,IF((COUNTIFS(INCAPACIDADES!$C$1:$C$51,$I73,INCAPACIDADES!P$1:P$51,S$1))&gt;0,2,IF(VLOOKUP($C73,BD!$D$1:$F$501,3,0)&gt;S$1,0,3))),"")</f>
        <v/>
      </c>
      <c r="CN73" s="23" t="str">
        <f>+IF(AND(LEN($I73)&gt;5),IF(AND($J73&gt;T$1,$J73&lt;=$AO$1),1,IF((COUNTIFS(INCAPACIDADES!$C$1:$C$51,$I73,INCAPACIDADES!Q$1:Q$51,T$1))&gt;0,2,IF(VLOOKUP($C73,BD!$D$1:$F$501,3,0)&gt;T$1,0,3))),"")</f>
        <v/>
      </c>
      <c r="CO73" s="23" t="str">
        <f>+IF(AND(LEN($I73)&gt;5),IF(AND($J73&gt;U$1,$J73&lt;=$AO$1),1,IF((COUNTIFS(INCAPACIDADES!$C$1:$C$51,$I73,INCAPACIDADES!R$1:R$51,U$1))&gt;0,2,IF(VLOOKUP($C73,BD!$D$1:$F$501,3,0)&gt;U$1,0,3))),"")</f>
        <v/>
      </c>
      <c r="CP73" s="23" t="str">
        <f>+IF(AND(LEN($I73)&gt;5),IF(AND($J73&gt;V$1,$J73&lt;=$AO$1),1,IF((COUNTIFS(INCAPACIDADES!$C$1:$C$51,$I73,INCAPACIDADES!S$1:S$51,V$1))&gt;0,2,IF(VLOOKUP($C73,BD!$D$1:$F$501,3,0)&gt;V$1,0,3))),"")</f>
        <v/>
      </c>
      <c r="CQ73" s="23" t="str">
        <f>+IF(AND(LEN($I73)&gt;5),IF(AND($J73&gt;W$1,$J73&lt;=$AO$1),1,IF((COUNTIFS(INCAPACIDADES!$C$1:$C$51,$I73,INCAPACIDADES!T$1:T$51,W$1))&gt;0,2,IF(VLOOKUP($C73,BD!$D$1:$F$501,3,0)&gt;W$1,0,3))),"")</f>
        <v/>
      </c>
      <c r="CR73" s="23" t="str">
        <f>+IF(AND(LEN($I73)&gt;5),IF(AND($J73&gt;X$1,$J73&lt;=$AO$1),1,IF((COUNTIFS(INCAPACIDADES!$C$1:$C$51,$I73,INCAPACIDADES!U$1:U$51,X$1))&gt;0,2,IF(VLOOKUP($C73,BD!$D$1:$F$501,3,0)&gt;X$1,0,3))),"")</f>
        <v/>
      </c>
      <c r="CS73" s="23" t="str">
        <f>+IF(AND(LEN($I73)&gt;5),IF(AND($J73&gt;Y$1,$J73&lt;=$AO$1),1,IF((COUNTIFS(INCAPACIDADES!$C$1:$C$51,$I73,INCAPACIDADES!V$1:V$51,Y$1))&gt;0,2,IF(VLOOKUP($C73,BD!$D$1:$F$501,3,0)&gt;Y$1,0,3))),"")</f>
        <v/>
      </c>
      <c r="CT73" s="23" t="str">
        <f>+IF(AND(LEN($I73)&gt;5),IF(AND($J73&gt;Z$1,$J73&lt;=$AO$1),1,IF((COUNTIFS(INCAPACIDADES!$C$1:$C$51,$I73,INCAPACIDADES!W$1:W$51,Z$1))&gt;0,2,IF(VLOOKUP($C73,BD!$D$1:$F$501,3,0)&gt;Z$1,0,3))),"")</f>
        <v/>
      </c>
      <c r="CU73" s="23" t="str">
        <f>+IF(AND(LEN($I73)&gt;5),IF(AND($J73&gt;AA$1,$J73&lt;=$AO$1),1,IF((COUNTIFS(INCAPACIDADES!$C$1:$C$51,$I73,INCAPACIDADES!X$1:X$51,AA$1))&gt;0,2,IF(VLOOKUP($C73,BD!$D$1:$F$501,3,0)&gt;AA$1,0,3))),"")</f>
        <v/>
      </c>
      <c r="CV73" s="23" t="str">
        <f>+IF(AND(LEN($I73)&gt;5),IF(AND($J73&gt;AB$1,$J73&lt;=$AO$1),1,IF((COUNTIFS(INCAPACIDADES!$C$1:$C$51,$I73,INCAPACIDADES!Y$1:Y$51,AB$1))&gt;0,2,IF(VLOOKUP($C73,BD!$D$1:$F$501,3,0)&gt;AB$1,0,3))),"")</f>
        <v/>
      </c>
      <c r="CW73" s="23" t="str">
        <f>+IF(AND(LEN($I73)&gt;5),IF(AND($J73&gt;AC$1,$J73&lt;=$AO$1),1,IF((COUNTIFS(INCAPACIDADES!$C$1:$C$51,$I73,INCAPACIDADES!Z$1:Z$51,AC$1))&gt;0,2,IF(VLOOKUP($C73,BD!$D$1:$F$501,3,0)&gt;AC$1,0,3))),"")</f>
        <v/>
      </c>
      <c r="CX73" s="23" t="str">
        <f>+IF(AND(LEN($I73)&gt;5),IF(AND($J73&gt;AD$1,$J73&lt;=$AO$1),1,IF((COUNTIFS(INCAPACIDADES!$C$1:$C$51,$I73,INCAPACIDADES!AA$1:AA$51,AD$1))&gt;0,2,IF(VLOOKUP($C73,BD!$D$1:$F$501,3,0)&gt;AD$1,0,3))),"")</f>
        <v/>
      </c>
      <c r="CY73" s="23" t="str">
        <f>+IF(AND(LEN($I73)&gt;5),IF(AND($J73&gt;AE$1,$J73&lt;=$AO$1),1,IF((COUNTIFS(INCAPACIDADES!$C$1:$C$51,$I73,INCAPACIDADES!AB$1:AB$51,AE$1))&gt;0,2,IF(VLOOKUP($C73,BD!$D$1:$F$501,3,0)&gt;AE$1,0,3))),"")</f>
        <v/>
      </c>
      <c r="CZ73" s="23" t="str">
        <f>+IF(AND(LEN($I73)&gt;5),IF(AND($J73&gt;AF$1,$J73&lt;=$AO$1),1,IF((COUNTIFS(INCAPACIDADES!$C$1:$C$51,$I73,INCAPACIDADES!AC$1:AC$51,AF$1))&gt;0,2,IF(VLOOKUP($C73,BD!$D$1:$F$501,3,0)&gt;AF$1,0,3))),"")</f>
        <v/>
      </c>
      <c r="DA73" s="23" t="str">
        <f>+IF(AND(LEN($I73)&gt;5),IF(AND($J73&gt;AG$1,$J73&lt;=$AO$1),1,IF((COUNTIFS(INCAPACIDADES!$C$1:$C$51,$I73,INCAPACIDADES!AD$1:AD$51,AG$1))&gt;0,2,IF(VLOOKUP($C73,BD!$D$1:$F$501,3,0)&gt;AG$1,0,3))),"")</f>
        <v/>
      </c>
      <c r="DB73" s="23" t="str">
        <f>+IF(AND(LEN($I73)&gt;5),IF(AND($J73&gt;AH$1,$J73&lt;=$AO$1),1,IF((COUNTIFS(INCAPACIDADES!$C$1:$C$51,$I73,INCAPACIDADES!AE$1:AE$51,AH$1))&gt;0,2,IF(VLOOKUP($C73,BD!$D$1:$F$501,3,0)&gt;AH$1,0,3))),"")</f>
        <v/>
      </c>
      <c r="DC73" s="23" t="str">
        <f>+IF(AND(LEN($I73)&gt;5),IF(AND($J73&gt;AI$1,$J73&lt;=$AO$1),1,IF((COUNTIFS(INCAPACIDADES!$C$1:$C$51,$I73,INCAPACIDADES!AF$1:AF$51,AI$1))&gt;0,2,IF(VLOOKUP($C73,BD!$D$1:$F$501,3,0)&gt;AI$1,0,3))),"")</f>
        <v/>
      </c>
      <c r="DD73" s="23" t="str">
        <f>+IF(AND(LEN($I73)&gt;5),IF(AND($J73&gt;AJ$1,$J73&lt;=$AO$1),1,IF((COUNTIFS(INCAPACIDADES!$C$1:$C$51,$I73,INCAPACIDADES!AG$1:AG$51,AJ$1))&gt;0,2,IF(VLOOKUP($C73,BD!$D$1:$F$501,3,0)&gt;AJ$1,0,3))),"")</f>
        <v/>
      </c>
      <c r="DE73" s="23" t="str">
        <f>+IF(AND(LEN($I73)&gt;5),IF(AND($J73&gt;AK$1,$J73&lt;=$AO$1),1,IF((COUNTIFS(INCAPACIDADES!$C$1:$C$51,$I73,INCAPACIDADES!AH$1:AH$51,AK$1))&gt;0,2,IF(VLOOKUP($C73,BD!$D$1:$F$501,3,0)&gt;AK$1,0,3))),"")</f>
        <v/>
      </c>
      <c r="DF73" s="23" t="str">
        <f>+IF(AND(LEN($I73)&gt;5),IF(AND($J73&gt;AL$1,$J73&lt;=$AO$1),1,IF((COUNTIFS(INCAPACIDADES!$C$1:$C$51,$I73,INCAPACIDADES!AI$1:AI$51,AL$1))&gt;0,2,IF(VLOOKUP($C73,BD!$D$1:$F$501,3,0)&gt;AL$1,0,3))),"")</f>
        <v/>
      </c>
      <c r="DG73" s="23" t="str">
        <f>+IF(AND(LEN($I73)&gt;5),IF(AND($J73&gt;AM$1,$J73&lt;=$AO$1),1,IF((COUNTIFS(INCAPACIDADES!$C$1:$C$51,$I73,INCAPACIDADES!AJ$1:AJ$51,AM$1))&gt;0,2,IF(VLOOKUP($C73,BD!$D$1:$F$501,3,0)&gt;AM$1,0,3))),"")</f>
        <v/>
      </c>
      <c r="DH73" s="23" t="str">
        <f>+IF(AND(LEN($I73)&gt;5),IF(AND($J73&gt;AN$1,$J73&lt;=$AO$1),1,IF((COUNTIFS(INCAPACIDADES!$C$1:$C$51,$I73,INCAPACIDADES!AK$1:AK$51,AN$1))&gt;0,2,IF(VLOOKUP($C73,BD!$D$1:$F$501,3,0)&gt;AN$1,0,3))),"")</f>
        <v/>
      </c>
      <c r="DI73" s="23" t="str">
        <f>+IF(AND(LEN($I73)&gt;5),IF(AND($J73&gt;AO$1,$J73&lt;=$AO$1),1,IF((COUNTIFS(INCAPACIDADES!$C$1:$C$51,$I73,INCAPACIDADES!AL$1:AL$51,AO$1))&gt;0,2,IF(VLOOKUP($C73,BD!$D$1:$F$501,3,0)&gt;AO$1,0,3))),"")</f>
        <v/>
      </c>
      <c r="DJ73" s="23" t="str">
        <f>+IF(LEN($I73)&gt;5,IF(ISERROR(VLOOKUP(N73,'CODIGO PAGO'!$B$2:$B$20,1,0)),1,IF(OR(AND(CH73=1,N73&lt;&gt;"N"),AND(CH73=3,N73&lt;&gt;"B"),AND(CH73=2,LEFT(TRIM(N73),1)&lt;&gt;"I")),1,IF(OR(AND(CH73=0,N73="N"),AND(CH73=0,N73="B"),AND(CH73=0,LEFT(TRIM(N73),1)="I")),1,0))),"")</f>
        <v/>
      </c>
      <c r="DK73" s="23" t="str">
        <f t="shared" si="69"/>
        <v/>
      </c>
      <c r="DL73" s="23" t="str">
        <f>+IF(LEN($I73)&gt;5,IF(ISERROR(VLOOKUP(P73,'CODIGO PAGO'!$B$2:$B$20,1,0)),1,IF(OR(AND(CJ73=1,P73&lt;&gt;"N"),AND(CJ73=3,P73&lt;&gt;"B"),AND(CJ73=2,LEFT(TRIM(P73),1)&lt;&gt;"I")),1,IF(OR(AND(CJ73=0,P73="N"),AND(CJ73=0,P73="B"),AND(CJ73=0,LEFT(TRIM(P73),1)="I")),1,0))),"")</f>
        <v/>
      </c>
      <c r="DM73" s="23" t="str">
        <f t="shared" si="70"/>
        <v/>
      </c>
      <c r="DN73" s="23" t="str">
        <f>+IF(LEN($I73)&gt;5,IF(ISERROR(VLOOKUP(R73,'CODIGO PAGO'!$B$2:$B$20,1,0)),1,IF(OR(AND(CL73=1,R73&lt;&gt;"N"),AND(CL73=3,R73&lt;&gt;"B"),AND(CL73=2,LEFT(TRIM(R73),1)&lt;&gt;"I")),1,IF(OR(AND(CL73=0,R73="N"),AND(CL73=0,R73="B"),AND(CL73=0,LEFT(TRIM(R73),1)="I")),1,0))),"")</f>
        <v/>
      </c>
      <c r="DO73" s="23" t="str">
        <f t="shared" si="71"/>
        <v/>
      </c>
      <c r="DP73" s="23" t="str">
        <f>+IF(LEN($I73)&gt;5,IF(ISERROR(VLOOKUP(T73,'CODIGO PAGO'!$B$2:$B$20,1,0)),1,IF(OR(AND(CN73=1,T73&lt;&gt;"N"),AND(CN73=3,T73&lt;&gt;"B"),AND(CN73=2,LEFT(TRIM(T73),1)&lt;&gt;"I")),1,IF(OR(AND(CN73=0,T73="N"),AND(CN73=0,T73="B"),AND(CN73=0,LEFT(TRIM(T73),1)="I")),1,0))),"")</f>
        <v/>
      </c>
      <c r="DQ73" s="23" t="str">
        <f t="shared" si="72"/>
        <v/>
      </c>
      <c r="DR73" s="23" t="str">
        <f>+IF(LEN($I73)&gt;5,IF(ISERROR(VLOOKUP(V73,'CODIGO PAGO'!$B$2:$B$20,1,0)),1,IF(OR(AND(CP73=1,V73&lt;&gt;"N"),AND(CP73=3,V73&lt;&gt;"B"),AND(CP73=2,LEFT(TRIM(V73),1)&lt;&gt;"I")),1,IF(OR(AND(CP73=0,V73="N"),AND(CP73=0,V73="B"),AND(CP73=0,LEFT(TRIM(V73),1)="I")),1,0))),"")</f>
        <v/>
      </c>
      <c r="DS73" s="23" t="str">
        <f t="shared" si="73"/>
        <v/>
      </c>
      <c r="DT73" s="23" t="str">
        <f>+IF(LEN($I73)&gt;5,IF(ISERROR(VLOOKUP(X73,'CODIGO PAGO'!$B$2:$B$20,1,0)),1,IF(OR(AND(CR73=1,X73&lt;&gt;"N"),AND(CR73=3,X73&lt;&gt;"B"),AND(CR73=2,LEFT(TRIM(X73),1)&lt;&gt;"I")),1,IF(OR(AND(CR73=0,X73="N"),AND(CR73=0,X73="B"),AND(CR73=0,LEFT(TRIM(X73),1)="I")),1,0))),"")</f>
        <v/>
      </c>
      <c r="DU73" s="23" t="str">
        <f t="shared" si="74"/>
        <v/>
      </c>
      <c r="DV73" s="23" t="str">
        <f>+IF(LEN($I73)&gt;5,IF(ISERROR(VLOOKUP(Z73,'CODIGO PAGO'!$B$2:$B$20,1,0)),1,IF(OR(AND(CT73=1,Z73&lt;&gt;"N"),AND(CT73=3,Z73&lt;&gt;"B"),AND(CT73=2,LEFT(TRIM(Z73),1)&lt;&gt;"I")),1,IF(OR(AND(CT73=0,Z73="N"),AND(CT73=0,Z73="B"),AND(CT73=0,LEFT(TRIM(Z73),1)="I")),1,0))),"")</f>
        <v/>
      </c>
      <c r="DW73" s="23" t="str">
        <f t="shared" si="75"/>
        <v/>
      </c>
      <c r="DX73" s="23" t="str">
        <f>+IF(LEN($I73)&gt;5,IF(ISERROR(VLOOKUP(AB73,'CODIGO PAGO'!$B$2:$B$20,1,0)),1,IF(OR(AND(CV73=1,AB73&lt;&gt;"N"),AND(CV73=3,AB73&lt;&gt;"B"),AND(CV73=2,LEFT(TRIM(AB73),1)&lt;&gt;"I")),1,IF(OR(AND(CV73=0,AB73="N"),AND(CV73=0,AB73="B"),AND(CV73=0,LEFT(TRIM(AB73),1)="I")),1,0))),"")</f>
        <v/>
      </c>
      <c r="DY73" s="23" t="str">
        <f t="shared" si="76"/>
        <v/>
      </c>
      <c r="DZ73" s="23" t="str">
        <f>+IF(LEN($I73)&gt;5,IF(ISERROR(VLOOKUP(AD73,'CODIGO PAGO'!$B$2:$B$20,1,0)),1,IF(OR(AND(CX73=1,AD73&lt;&gt;"N"),AND(CX73=3,AD73&lt;&gt;"B"),AND(CX73=2,LEFT(TRIM(AD73),1)&lt;&gt;"I")),1,IF(OR(AND(CX73=0,AD73="N"),AND(CX73=0,AD73="B"),AND(CX73=0,LEFT(TRIM(AD73),1)="I")),1,0))),"")</f>
        <v/>
      </c>
      <c r="EA73" s="23" t="str">
        <f t="shared" si="77"/>
        <v/>
      </c>
      <c r="EB73" s="23" t="str">
        <f>+IF(LEN($I73)&gt;5,IF(ISERROR(VLOOKUP(AF73,'CODIGO PAGO'!$B$2:$B$20,1,0)),1,IF(OR(AND(CZ73=1,AF73&lt;&gt;"N"),AND(CZ73=3,AF73&lt;&gt;"B"),AND(CZ73=2,LEFT(TRIM(AF73),1)&lt;&gt;"I")),1,IF(OR(AND(CZ73=0,AF73="N"),AND(CZ73=0,AF73="B"),AND(CZ73=0,LEFT(TRIM(AF73),1)="I")),1,0))),"")</f>
        <v/>
      </c>
      <c r="EC73" s="23" t="str">
        <f t="shared" si="78"/>
        <v/>
      </c>
      <c r="ED73" s="23" t="str">
        <f>+IF(LEN($I73)&gt;5,IF(ISERROR(VLOOKUP(AH73,'CODIGO PAGO'!$B$2:$B$20,1,0)),1,IF(OR(AND(DB73=1,AH73&lt;&gt;"N"),AND(DB73=3,AH73&lt;&gt;"B"),AND(DB73=2,LEFT(TRIM(AH73),1)&lt;&gt;"I")),1,IF(OR(AND(DB73=0,AH73="N"),AND(DB73=0,AH73="B"),AND(DB73=0,LEFT(TRIM(AH73),1)="I")),1,0))),"")</f>
        <v/>
      </c>
      <c r="EE73" s="23" t="str">
        <f t="shared" si="79"/>
        <v/>
      </c>
      <c r="EF73" s="23" t="str">
        <f>+IF(LEN($I73)&gt;5,IF(ISERROR(VLOOKUP(AJ73,'CODIGO PAGO'!$B$2:$B$20,1,0)),1,IF(OR(AND(DD73=1,AJ73&lt;&gt;"N"),AND(DD73=3,AJ73&lt;&gt;"B"),AND(DD73=2,LEFT(TRIM(AJ73),1)&lt;&gt;"I")),1,IF(OR(AND(DD73=0,AJ73="N"),AND(DD73=0,AJ73="B"),AND(DD73=0,LEFT(TRIM(AJ73),1)="I")),1,0))),"")</f>
        <v/>
      </c>
      <c r="EG73" s="23" t="str">
        <f t="shared" si="80"/>
        <v/>
      </c>
      <c r="EH73" s="23" t="str">
        <f>+IF(LEN($I73)&gt;5,IF(ISERROR(VLOOKUP(AL73,'CODIGO PAGO'!$B$2:$B$20,1,0)),1,IF(OR(AND(DF73=1,AL73&lt;&gt;"N"),AND(DF73=3,AL73&lt;&gt;"B"),AND(DF73=2,LEFT(TRIM(AL73),1)&lt;&gt;"I")),1,IF(OR(AND(DF73=0,AL73="N"),AND(DF73=0,AL73="B"),AND(DF73=0,LEFT(TRIM(AL73),1)="I")),1,0))),"")</f>
        <v/>
      </c>
      <c r="EI73" s="23" t="str">
        <f t="shared" si="81"/>
        <v/>
      </c>
      <c r="EJ73" s="23" t="str">
        <f>+IF(LEN($I73)&gt;5,IF(ISERROR(VLOOKUP(AN73,'CODIGO PAGO'!$B$2:$B$20,1,0)),1,IF(OR(AND(DH73=1,AN73&lt;&gt;"N"),AND(DH73=3,AN73&lt;&gt;"B"),AND(DH73=2,LEFT(TRIM(AN73),1)&lt;&gt;"I")),1,IF(OR(AND(DH73=0,AN73="N"),AND(DH73=0,AN73="B"),AND(DH73=0,LEFT(TRIM(AN73),1)="I")),1,0))),"")</f>
        <v/>
      </c>
      <c r="EK73" s="23" t="str">
        <f t="shared" si="82"/>
        <v/>
      </c>
      <c r="EL73" s="24" t="str">
        <f t="shared" si="83"/>
        <v/>
      </c>
    </row>
    <row r="74" spans="1:142" s="25" customFormat="1">
      <c r="A74" s="15" t="str">
        <f t="shared" si="49"/>
        <v/>
      </c>
      <c r="B74" s="1" t="str">
        <f>+IF(LEN(I74)&gt;5,'CODIGO PAGO'!$B$28,"")</f>
        <v/>
      </c>
      <c r="C74" s="1" t="str">
        <f>+IF(LEN($I74)&gt;5,BD!D74,"")</f>
        <v/>
      </c>
      <c r="D74" s="168" t="str">
        <f>+IF(LEN($I74)&gt;5,BD!A74,"")</f>
        <v/>
      </c>
      <c r="E74" s="1" t="str">
        <f>+IF(LEN($I74)&gt;5,BD!B74,"")</f>
        <v/>
      </c>
      <c r="F74" s="1" t="str">
        <f>+IF(LEN($I74)&gt;5,BD!C74,"")</f>
        <v/>
      </c>
      <c r="G74" s="141"/>
      <c r="H74" s="141"/>
      <c r="I74" s="1" t="str">
        <f>+IF(LEN(BD!G74)&gt;5,BD!G74,"")</f>
        <v/>
      </c>
      <c r="J74" s="167" t="str">
        <f>+IF(LEN($I74)&gt;5,BD!E74,"")</f>
        <v/>
      </c>
      <c r="K74" s="6" t="str">
        <f t="shared" si="50"/>
        <v/>
      </c>
      <c r="L74" s="87" t="str">
        <f>+IF(LEN($I74)&gt;5,BD!H74,"")</f>
        <v/>
      </c>
      <c r="M74" s="40" t="str">
        <f t="shared" si="51"/>
        <v/>
      </c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4" t="str">
        <f t="shared" si="52"/>
        <v/>
      </c>
      <c r="AQ74" s="5" t="str">
        <f t="shared" si="53"/>
        <v/>
      </c>
      <c r="AR74" s="91" t="str">
        <f t="shared" si="54"/>
        <v/>
      </c>
      <c r="AS74" s="5" t="str">
        <f t="shared" si="55"/>
        <v/>
      </c>
      <c r="AT74" s="91" t="str">
        <f t="shared" si="56"/>
        <v/>
      </c>
      <c r="AU74" s="4" t="str">
        <f t="shared" si="57"/>
        <v/>
      </c>
      <c r="AV74" s="4" t="str">
        <f t="shared" si="58"/>
        <v/>
      </c>
      <c r="AW74" s="4" t="str">
        <f t="shared" si="59"/>
        <v/>
      </c>
      <c r="AX74" s="4" t="str">
        <f t="shared" si="60"/>
        <v/>
      </c>
      <c r="AY74" s="88" t="str">
        <f t="shared" si="61"/>
        <v/>
      </c>
      <c r="AZ74" s="17" t="str">
        <f t="shared" si="62"/>
        <v/>
      </c>
      <c r="BA74" s="18" t="str">
        <f t="shared" si="63"/>
        <v/>
      </c>
      <c r="BB74" s="19" t="str">
        <f>+IF(LEN(I74)&gt;5,IF(INT(RIGHT(B74,1))=9,0.5*L74*AY74,INT(MID(B74,5,LEN(B74)-4))*L74)+IFERROR(VLOOKUP(I74,AJUSTES!$A$1:$I$50,9,0),0),"")</f>
        <v/>
      </c>
      <c r="BC74" s="12"/>
      <c r="BD74" s="19" t="str">
        <f t="shared" si="64"/>
        <v/>
      </c>
      <c r="BE74" s="18" t="str">
        <f t="shared" si="65"/>
        <v/>
      </c>
      <c r="BF74" s="139" t="str">
        <f t="shared" si="66"/>
        <v/>
      </c>
      <c r="BG74" s="114"/>
      <c r="BH74" s="18" t="str">
        <f t="shared" si="67"/>
        <v/>
      </c>
      <c r="BI74" s="13"/>
      <c r="BJ74" s="12"/>
      <c r="BK74" s="12"/>
      <c r="BL74" s="145"/>
      <c r="BM74" s="12"/>
      <c r="BN74" s="12"/>
      <c r="BO74" s="12"/>
      <c r="BP74" s="12"/>
      <c r="BQ74" s="12"/>
      <c r="BR74" s="12"/>
      <c r="BS74" s="146"/>
      <c r="BT74" s="14"/>
      <c r="BU74" s="12"/>
      <c r="BV74" s="12"/>
      <c r="BW74" s="12"/>
      <c r="BX74" s="12"/>
      <c r="BY74" s="12"/>
      <c r="BZ74" s="144"/>
      <c r="CA74" s="107" t="str">
        <f>+IF(LEN($I74)&gt;5,IF(BD!F74="N/A","",BD!F74),"")</f>
        <v/>
      </c>
      <c r="CB74" s="21"/>
      <c r="CC74" s="147"/>
      <c r="CD74" s="148"/>
      <c r="CE74" s="8" t="str">
        <f>+IF(LEN(I74)&gt;5,BD!M74,"")</f>
        <v/>
      </c>
      <c r="CF74" s="16" t="str">
        <f>+IF(LEN(I74)&gt;5,BD!N74,"")</f>
        <v/>
      </c>
      <c r="CG74" s="3" t="str">
        <f t="shared" si="68"/>
        <v/>
      </c>
      <c r="CH74" s="23" t="str">
        <f>+IF(AND(LEN($I74)&gt;5),IF(AND($J74&gt;N$1,$J74&lt;=$AO$1),1,IF((COUNTIFS(INCAPACIDADES!$C$1:$C$51,$I74,INCAPACIDADES!K$1:K$51,N$1))&gt;0,2,IF(VLOOKUP($C74,BD!$D$1:$F$501,3,0)&gt;N$1,0,3))),"")</f>
        <v/>
      </c>
      <c r="CI74" s="23" t="str">
        <f>+IF(AND(LEN($I74)&gt;5),IF(AND($J74&gt;O$1,$J74&lt;=$AO$1),1,IF((COUNTIFS(INCAPACIDADES!$C$1:$C$51,$I74,INCAPACIDADES!L$1:L$51,O$1))&gt;0,2,IF(VLOOKUP($C74,BD!$D$1:$F$501,3,0)&gt;O$1,0,3))),"")</f>
        <v/>
      </c>
      <c r="CJ74" s="23" t="str">
        <f>+IF(AND(LEN($I74)&gt;5),IF(AND($J74&gt;P$1,$J74&lt;=$AO$1),1,IF((COUNTIFS(INCAPACIDADES!$C$1:$C$51,$I74,INCAPACIDADES!M$1:M$51,P$1))&gt;0,2,IF(VLOOKUP($C74,BD!$D$1:$F$501,3,0)&gt;P$1,0,3))),"")</f>
        <v/>
      </c>
      <c r="CK74" s="23" t="str">
        <f>+IF(AND(LEN($I74)&gt;5),IF(AND($J74&gt;Q$1,$J74&lt;=$AO$1),1,IF((COUNTIFS(INCAPACIDADES!$C$1:$C$51,$I74,INCAPACIDADES!N$1:N$51,Q$1))&gt;0,2,IF(VLOOKUP($C74,BD!$D$1:$F$501,3,0)&gt;Q$1,0,3))),"")</f>
        <v/>
      </c>
      <c r="CL74" s="23" t="str">
        <f>+IF(AND(LEN($I74)&gt;5),IF(AND($J74&gt;R$1,$J74&lt;=$AO$1),1,IF((COUNTIFS(INCAPACIDADES!$C$1:$C$51,$I74,INCAPACIDADES!O$1:O$51,R$1))&gt;0,2,IF(VLOOKUP($C74,BD!$D$1:$F$501,3,0)&gt;R$1,0,3))),"")</f>
        <v/>
      </c>
      <c r="CM74" s="23" t="str">
        <f>+IF(AND(LEN($I74)&gt;5),IF(AND($J74&gt;S$1,$J74&lt;=$AO$1),1,IF((COUNTIFS(INCAPACIDADES!$C$1:$C$51,$I74,INCAPACIDADES!P$1:P$51,S$1))&gt;0,2,IF(VLOOKUP($C74,BD!$D$1:$F$501,3,0)&gt;S$1,0,3))),"")</f>
        <v/>
      </c>
      <c r="CN74" s="23" t="str">
        <f>+IF(AND(LEN($I74)&gt;5),IF(AND($J74&gt;T$1,$J74&lt;=$AO$1),1,IF((COUNTIFS(INCAPACIDADES!$C$1:$C$51,$I74,INCAPACIDADES!Q$1:Q$51,T$1))&gt;0,2,IF(VLOOKUP($C74,BD!$D$1:$F$501,3,0)&gt;T$1,0,3))),"")</f>
        <v/>
      </c>
      <c r="CO74" s="23" t="str">
        <f>+IF(AND(LEN($I74)&gt;5),IF(AND($J74&gt;U$1,$J74&lt;=$AO$1),1,IF((COUNTIFS(INCAPACIDADES!$C$1:$C$51,$I74,INCAPACIDADES!R$1:R$51,U$1))&gt;0,2,IF(VLOOKUP($C74,BD!$D$1:$F$501,3,0)&gt;U$1,0,3))),"")</f>
        <v/>
      </c>
      <c r="CP74" s="23" t="str">
        <f>+IF(AND(LEN($I74)&gt;5),IF(AND($J74&gt;V$1,$J74&lt;=$AO$1),1,IF((COUNTIFS(INCAPACIDADES!$C$1:$C$51,$I74,INCAPACIDADES!S$1:S$51,V$1))&gt;0,2,IF(VLOOKUP($C74,BD!$D$1:$F$501,3,0)&gt;V$1,0,3))),"")</f>
        <v/>
      </c>
      <c r="CQ74" s="23" t="str">
        <f>+IF(AND(LEN($I74)&gt;5),IF(AND($J74&gt;W$1,$J74&lt;=$AO$1),1,IF((COUNTIFS(INCAPACIDADES!$C$1:$C$51,$I74,INCAPACIDADES!T$1:T$51,W$1))&gt;0,2,IF(VLOOKUP($C74,BD!$D$1:$F$501,3,0)&gt;W$1,0,3))),"")</f>
        <v/>
      </c>
      <c r="CR74" s="23" t="str">
        <f>+IF(AND(LEN($I74)&gt;5),IF(AND($J74&gt;X$1,$J74&lt;=$AO$1),1,IF((COUNTIFS(INCAPACIDADES!$C$1:$C$51,$I74,INCAPACIDADES!U$1:U$51,X$1))&gt;0,2,IF(VLOOKUP($C74,BD!$D$1:$F$501,3,0)&gt;X$1,0,3))),"")</f>
        <v/>
      </c>
      <c r="CS74" s="23" t="str">
        <f>+IF(AND(LEN($I74)&gt;5),IF(AND($J74&gt;Y$1,$J74&lt;=$AO$1),1,IF((COUNTIFS(INCAPACIDADES!$C$1:$C$51,$I74,INCAPACIDADES!V$1:V$51,Y$1))&gt;0,2,IF(VLOOKUP($C74,BD!$D$1:$F$501,3,0)&gt;Y$1,0,3))),"")</f>
        <v/>
      </c>
      <c r="CT74" s="23" t="str">
        <f>+IF(AND(LEN($I74)&gt;5),IF(AND($J74&gt;Z$1,$J74&lt;=$AO$1),1,IF((COUNTIFS(INCAPACIDADES!$C$1:$C$51,$I74,INCAPACIDADES!W$1:W$51,Z$1))&gt;0,2,IF(VLOOKUP($C74,BD!$D$1:$F$501,3,0)&gt;Z$1,0,3))),"")</f>
        <v/>
      </c>
      <c r="CU74" s="23" t="str">
        <f>+IF(AND(LEN($I74)&gt;5),IF(AND($J74&gt;AA$1,$J74&lt;=$AO$1),1,IF((COUNTIFS(INCAPACIDADES!$C$1:$C$51,$I74,INCAPACIDADES!X$1:X$51,AA$1))&gt;0,2,IF(VLOOKUP($C74,BD!$D$1:$F$501,3,0)&gt;AA$1,0,3))),"")</f>
        <v/>
      </c>
      <c r="CV74" s="23" t="str">
        <f>+IF(AND(LEN($I74)&gt;5),IF(AND($J74&gt;AB$1,$J74&lt;=$AO$1),1,IF((COUNTIFS(INCAPACIDADES!$C$1:$C$51,$I74,INCAPACIDADES!Y$1:Y$51,AB$1))&gt;0,2,IF(VLOOKUP($C74,BD!$D$1:$F$501,3,0)&gt;AB$1,0,3))),"")</f>
        <v/>
      </c>
      <c r="CW74" s="23" t="str">
        <f>+IF(AND(LEN($I74)&gt;5),IF(AND($J74&gt;AC$1,$J74&lt;=$AO$1),1,IF((COUNTIFS(INCAPACIDADES!$C$1:$C$51,$I74,INCAPACIDADES!Z$1:Z$51,AC$1))&gt;0,2,IF(VLOOKUP($C74,BD!$D$1:$F$501,3,0)&gt;AC$1,0,3))),"")</f>
        <v/>
      </c>
      <c r="CX74" s="23" t="str">
        <f>+IF(AND(LEN($I74)&gt;5),IF(AND($J74&gt;AD$1,$J74&lt;=$AO$1),1,IF((COUNTIFS(INCAPACIDADES!$C$1:$C$51,$I74,INCAPACIDADES!AA$1:AA$51,AD$1))&gt;0,2,IF(VLOOKUP($C74,BD!$D$1:$F$501,3,0)&gt;AD$1,0,3))),"")</f>
        <v/>
      </c>
      <c r="CY74" s="23" t="str">
        <f>+IF(AND(LEN($I74)&gt;5),IF(AND($J74&gt;AE$1,$J74&lt;=$AO$1),1,IF((COUNTIFS(INCAPACIDADES!$C$1:$C$51,$I74,INCAPACIDADES!AB$1:AB$51,AE$1))&gt;0,2,IF(VLOOKUP($C74,BD!$D$1:$F$501,3,0)&gt;AE$1,0,3))),"")</f>
        <v/>
      </c>
      <c r="CZ74" s="23" t="str">
        <f>+IF(AND(LEN($I74)&gt;5),IF(AND($J74&gt;AF$1,$J74&lt;=$AO$1),1,IF((COUNTIFS(INCAPACIDADES!$C$1:$C$51,$I74,INCAPACIDADES!AC$1:AC$51,AF$1))&gt;0,2,IF(VLOOKUP($C74,BD!$D$1:$F$501,3,0)&gt;AF$1,0,3))),"")</f>
        <v/>
      </c>
      <c r="DA74" s="23" t="str">
        <f>+IF(AND(LEN($I74)&gt;5),IF(AND($J74&gt;AG$1,$J74&lt;=$AO$1),1,IF((COUNTIFS(INCAPACIDADES!$C$1:$C$51,$I74,INCAPACIDADES!AD$1:AD$51,AG$1))&gt;0,2,IF(VLOOKUP($C74,BD!$D$1:$F$501,3,0)&gt;AG$1,0,3))),"")</f>
        <v/>
      </c>
      <c r="DB74" s="23" t="str">
        <f>+IF(AND(LEN($I74)&gt;5),IF(AND($J74&gt;AH$1,$J74&lt;=$AO$1),1,IF((COUNTIFS(INCAPACIDADES!$C$1:$C$51,$I74,INCAPACIDADES!AE$1:AE$51,AH$1))&gt;0,2,IF(VLOOKUP($C74,BD!$D$1:$F$501,3,0)&gt;AH$1,0,3))),"")</f>
        <v/>
      </c>
      <c r="DC74" s="23" t="str">
        <f>+IF(AND(LEN($I74)&gt;5),IF(AND($J74&gt;AI$1,$J74&lt;=$AO$1),1,IF((COUNTIFS(INCAPACIDADES!$C$1:$C$51,$I74,INCAPACIDADES!AF$1:AF$51,AI$1))&gt;0,2,IF(VLOOKUP($C74,BD!$D$1:$F$501,3,0)&gt;AI$1,0,3))),"")</f>
        <v/>
      </c>
      <c r="DD74" s="23" t="str">
        <f>+IF(AND(LEN($I74)&gt;5),IF(AND($J74&gt;AJ$1,$J74&lt;=$AO$1),1,IF((COUNTIFS(INCAPACIDADES!$C$1:$C$51,$I74,INCAPACIDADES!AG$1:AG$51,AJ$1))&gt;0,2,IF(VLOOKUP($C74,BD!$D$1:$F$501,3,0)&gt;AJ$1,0,3))),"")</f>
        <v/>
      </c>
      <c r="DE74" s="23" t="str">
        <f>+IF(AND(LEN($I74)&gt;5),IF(AND($J74&gt;AK$1,$J74&lt;=$AO$1),1,IF((COUNTIFS(INCAPACIDADES!$C$1:$C$51,$I74,INCAPACIDADES!AH$1:AH$51,AK$1))&gt;0,2,IF(VLOOKUP($C74,BD!$D$1:$F$501,3,0)&gt;AK$1,0,3))),"")</f>
        <v/>
      </c>
      <c r="DF74" s="23" t="str">
        <f>+IF(AND(LEN($I74)&gt;5),IF(AND($J74&gt;AL$1,$J74&lt;=$AO$1),1,IF((COUNTIFS(INCAPACIDADES!$C$1:$C$51,$I74,INCAPACIDADES!AI$1:AI$51,AL$1))&gt;0,2,IF(VLOOKUP($C74,BD!$D$1:$F$501,3,0)&gt;AL$1,0,3))),"")</f>
        <v/>
      </c>
      <c r="DG74" s="23" t="str">
        <f>+IF(AND(LEN($I74)&gt;5),IF(AND($J74&gt;AM$1,$J74&lt;=$AO$1),1,IF((COUNTIFS(INCAPACIDADES!$C$1:$C$51,$I74,INCAPACIDADES!AJ$1:AJ$51,AM$1))&gt;0,2,IF(VLOOKUP($C74,BD!$D$1:$F$501,3,0)&gt;AM$1,0,3))),"")</f>
        <v/>
      </c>
      <c r="DH74" s="23" t="str">
        <f>+IF(AND(LEN($I74)&gt;5),IF(AND($J74&gt;AN$1,$J74&lt;=$AO$1),1,IF((COUNTIFS(INCAPACIDADES!$C$1:$C$51,$I74,INCAPACIDADES!AK$1:AK$51,AN$1))&gt;0,2,IF(VLOOKUP($C74,BD!$D$1:$F$501,3,0)&gt;AN$1,0,3))),"")</f>
        <v/>
      </c>
      <c r="DI74" s="23" t="str">
        <f>+IF(AND(LEN($I74)&gt;5),IF(AND($J74&gt;AO$1,$J74&lt;=$AO$1),1,IF((COUNTIFS(INCAPACIDADES!$C$1:$C$51,$I74,INCAPACIDADES!AL$1:AL$51,AO$1))&gt;0,2,IF(VLOOKUP($C74,BD!$D$1:$F$501,3,0)&gt;AO$1,0,3))),"")</f>
        <v/>
      </c>
      <c r="DJ74" s="23" t="str">
        <f>+IF(LEN($I74)&gt;5,IF(ISERROR(VLOOKUP(N74,'CODIGO PAGO'!$B$2:$B$20,1,0)),1,IF(OR(AND(CH74=1,N74&lt;&gt;"N"),AND(CH74=3,N74&lt;&gt;"B"),AND(CH74=2,LEFT(TRIM(N74),1)&lt;&gt;"I")),1,IF(OR(AND(CH74=0,N74="N"),AND(CH74=0,N74="B"),AND(CH74=0,LEFT(TRIM(N74),1)="I")),1,0))),"")</f>
        <v/>
      </c>
      <c r="DK74" s="23" t="str">
        <f t="shared" si="69"/>
        <v/>
      </c>
      <c r="DL74" s="23" t="str">
        <f>+IF(LEN($I74)&gt;5,IF(ISERROR(VLOOKUP(P74,'CODIGO PAGO'!$B$2:$B$20,1,0)),1,IF(OR(AND(CJ74=1,P74&lt;&gt;"N"),AND(CJ74=3,P74&lt;&gt;"B"),AND(CJ74=2,LEFT(TRIM(P74),1)&lt;&gt;"I")),1,IF(OR(AND(CJ74=0,P74="N"),AND(CJ74=0,P74="B"),AND(CJ74=0,LEFT(TRIM(P74),1)="I")),1,0))),"")</f>
        <v/>
      </c>
      <c r="DM74" s="23" t="str">
        <f t="shared" si="70"/>
        <v/>
      </c>
      <c r="DN74" s="23" t="str">
        <f>+IF(LEN($I74)&gt;5,IF(ISERROR(VLOOKUP(R74,'CODIGO PAGO'!$B$2:$B$20,1,0)),1,IF(OR(AND(CL74=1,R74&lt;&gt;"N"),AND(CL74=3,R74&lt;&gt;"B"),AND(CL74=2,LEFT(TRIM(R74),1)&lt;&gt;"I")),1,IF(OR(AND(CL74=0,R74="N"),AND(CL74=0,R74="B"),AND(CL74=0,LEFT(TRIM(R74),1)="I")),1,0))),"")</f>
        <v/>
      </c>
      <c r="DO74" s="23" t="str">
        <f t="shared" si="71"/>
        <v/>
      </c>
      <c r="DP74" s="23" t="str">
        <f>+IF(LEN($I74)&gt;5,IF(ISERROR(VLOOKUP(T74,'CODIGO PAGO'!$B$2:$B$20,1,0)),1,IF(OR(AND(CN74=1,T74&lt;&gt;"N"),AND(CN74=3,T74&lt;&gt;"B"),AND(CN74=2,LEFT(TRIM(T74),1)&lt;&gt;"I")),1,IF(OR(AND(CN74=0,T74="N"),AND(CN74=0,T74="B"),AND(CN74=0,LEFT(TRIM(T74),1)="I")),1,0))),"")</f>
        <v/>
      </c>
      <c r="DQ74" s="23" t="str">
        <f t="shared" si="72"/>
        <v/>
      </c>
      <c r="DR74" s="23" t="str">
        <f>+IF(LEN($I74)&gt;5,IF(ISERROR(VLOOKUP(V74,'CODIGO PAGO'!$B$2:$B$20,1,0)),1,IF(OR(AND(CP74=1,V74&lt;&gt;"N"),AND(CP74=3,V74&lt;&gt;"B"),AND(CP74=2,LEFT(TRIM(V74),1)&lt;&gt;"I")),1,IF(OR(AND(CP74=0,V74="N"),AND(CP74=0,V74="B"),AND(CP74=0,LEFT(TRIM(V74),1)="I")),1,0))),"")</f>
        <v/>
      </c>
      <c r="DS74" s="23" t="str">
        <f t="shared" si="73"/>
        <v/>
      </c>
      <c r="DT74" s="23" t="str">
        <f>+IF(LEN($I74)&gt;5,IF(ISERROR(VLOOKUP(X74,'CODIGO PAGO'!$B$2:$B$20,1,0)),1,IF(OR(AND(CR74=1,X74&lt;&gt;"N"),AND(CR74=3,X74&lt;&gt;"B"),AND(CR74=2,LEFT(TRIM(X74),1)&lt;&gt;"I")),1,IF(OR(AND(CR74=0,X74="N"),AND(CR74=0,X74="B"),AND(CR74=0,LEFT(TRIM(X74),1)="I")),1,0))),"")</f>
        <v/>
      </c>
      <c r="DU74" s="23" t="str">
        <f t="shared" si="74"/>
        <v/>
      </c>
      <c r="DV74" s="23" t="str">
        <f>+IF(LEN($I74)&gt;5,IF(ISERROR(VLOOKUP(Z74,'CODIGO PAGO'!$B$2:$B$20,1,0)),1,IF(OR(AND(CT74=1,Z74&lt;&gt;"N"),AND(CT74=3,Z74&lt;&gt;"B"),AND(CT74=2,LEFT(TRIM(Z74),1)&lt;&gt;"I")),1,IF(OR(AND(CT74=0,Z74="N"),AND(CT74=0,Z74="B"),AND(CT74=0,LEFT(TRIM(Z74),1)="I")),1,0))),"")</f>
        <v/>
      </c>
      <c r="DW74" s="23" t="str">
        <f t="shared" si="75"/>
        <v/>
      </c>
      <c r="DX74" s="23" t="str">
        <f>+IF(LEN($I74)&gt;5,IF(ISERROR(VLOOKUP(AB74,'CODIGO PAGO'!$B$2:$B$20,1,0)),1,IF(OR(AND(CV74=1,AB74&lt;&gt;"N"),AND(CV74=3,AB74&lt;&gt;"B"),AND(CV74=2,LEFT(TRIM(AB74),1)&lt;&gt;"I")),1,IF(OR(AND(CV74=0,AB74="N"),AND(CV74=0,AB74="B"),AND(CV74=0,LEFT(TRIM(AB74),1)="I")),1,0))),"")</f>
        <v/>
      </c>
      <c r="DY74" s="23" t="str">
        <f t="shared" si="76"/>
        <v/>
      </c>
      <c r="DZ74" s="23" t="str">
        <f>+IF(LEN($I74)&gt;5,IF(ISERROR(VLOOKUP(AD74,'CODIGO PAGO'!$B$2:$B$20,1,0)),1,IF(OR(AND(CX74=1,AD74&lt;&gt;"N"),AND(CX74=3,AD74&lt;&gt;"B"),AND(CX74=2,LEFT(TRIM(AD74),1)&lt;&gt;"I")),1,IF(OR(AND(CX74=0,AD74="N"),AND(CX74=0,AD74="B"),AND(CX74=0,LEFT(TRIM(AD74),1)="I")),1,0))),"")</f>
        <v/>
      </c>
      <c r="EA74" s="23" t="str">
        <f t="shared" si="77"/>
        <v/>
      </c>
      <c r="EB74" s="23" t="str">
        <f>+IF(LEN($I74)&gt;5,IF(ISERROR(VLOOKUP(AF74,'CODIGO PAGO'!$B$2:$B$20,1,0)),1,IF(OR(AND(CZ74=1,AF74&lt;&gt;"N"),AND(CZ74=3,AF74&lt;&gt;"B"),AND(CZ74=2,LEFT(TRIM(AF74),1)&lt;&gt;"I")),1,IF(OR(AND(CZ74=0,AF74="N"),AND(CZ74=0,AF74="B"),AND(CZ74=0,LEFT(TRIM(AF74),1)="I")),1,0))),"")</f>
        <v/>
      </c>
      <c r="EC74" s="23" t="str">
        <f t="shared" si="78"/>
        <v/>
      </c>
      <c r="ED74" s="23" t="str">
        <f>+IF(LEN($I74)&gt;5,IF(ISERROR(VLOOKUP(AH74,'CODIGO PAGO'!$B$2:$B$20,1,0)),1,IF(OR(AND(DB74=1,AH74&lt;&gt;"N"),AND(DB74=3,AH74&lt;&gt;"B"),AND(DB74=2,LEFT(TRIM(AH74),1)&lt;&gt;"I")),1,IF(OR(AND(DB74=0,AH74="N"),AND(DB74=0,AH74="B"),AND(DB74=0,LEFT(TRIM(AH74),1)="I")),1,0))),"")</f>
        <v/>
      </c>
      <c r="EE74" s="23" t="str">
        <f t="shared" si="79"/>
        <v/>
      </c>
      <c r="EF74" s="23" t="str">
        <f>+IF(LEN($I74)&gt;5,IF(ISERROR(VLOOKUP(AJ74,'CODIGO PAGO'!$B$2:$B$20,1,0)),1,IF(OR(AND(DD74=1,AJ74&lt;&gt;"N"),AND(DD74=3,AJ74&lt;&gt;"B"),AND(DD74=2,LEFT(TRIM(AJ74),1)&lt;&gt;"I")),1,IF(OR(AND(DD74=0,AJ74="N"),AND(DD74=0,AJ74="B"),AND(DD74=0,LEFT(TRIM(AJ74),1)="I")),1,0))),"")</f>
        <v/>
      </c>
      <c r="EG74" s="23" t="str">
        <f t="shared" si="80"/>
        <v/>
      </c>
      <c r="EH74" s="23" t="str">
        <f>+IF(LEN($I74)&gt;5,IF(ISERROR(VLOOKUP(AL74,'CODIGO PAGO'!$B$2:$B$20,1,0)),1,IF(OR(AND(DF74=1,AL74&lt;&gt;"N"),AND(DF74=3,AL74&lt;&gt;"B"),AND(DF74=2,LEFT(TRIM(AL74),1)&lt;&gt;"I")),1,IF(OR(AND(DF74=0,AL74="N"),AND(DF74=0,AL74="B"),AND(DF74=0,LEFT(TRIM(AL74),1)="I")),1,0))),"")</f>
        <v/>
      </c>
      <c r="EI74" s="23" t="str">
        <f t="shared" si="81"/>
        <v/>
      </c>
      <c r="EJ74" s="23" t="str">
        <f>+IF(LEN($I74)&gt;5,IF(ISERROR(VLOOKUP(AN74,'CODIGO PAGO'!$B$2:$B$20,1,0)),1,IF(OR(AND(DH74=1,AN74&lt;&gt;"N"),AND(DH74=3,AN74&lt;&gt;"B"),AND(DH74=2,LEFT(TRIM(AN74),1)&lt;&gt;"I")),1,IF(OR(AND(DH74=0,AN74="N"),AND(DH74=0,AN74="B"),AND(DH74=0,LEFT(TRIM(AN74),1)="I")),1,0))),"")</f>
        <v/>
      </c>
      <c r="EK74" s="23" t="str">
        <f t="shared" si="82"/>
        <v/>
      </c>
      <c r="EL74" s="24" t="str">
        <f t="shared" si="83"/>
        <v/>
      </c>
    </row>
    <row r="75" spans="1:142" s="25" customFormat="1">
      <c r="A75" s="15" t="str">
        <f t="shared" si="49"/>
        <v/>
      </c>
      <c r="B75" s="1" t="str">
        <f>+IF(LEN(I75)&gt;5,'CODIGO PAGO'!$B$28,"")</f>
        <v/>
      </c>
      <c r="C75" s="1" t="str">
        <f>+IF(LEN($I75)&gt;5,BD!D75,"")</f>
        <v/>
      </c>
      <c r="D75" s="168" t="str">
        <f>+IF(LEN($I75)&gt;5,BD!A75,"")</f>
        <v/>
      </c>
      <c r="E75" s="1" t="str">
        <f>+IF(LEN($I75)&gt;5,BD!B75,"")</f>
        <v/>
      </c>
      <c r="F75" s="1" t="str">
        <f>+IF(LEN($I75)&gt;5,BD!C75,"")</f>
        <v/>
      </c>
      <c r="G75" s="141"/>
      <c r="H75" s="141"/>
      <c r="I75" s="1" t="str">
        <f>+IF(LEN(BD!G75)&gt;5,BD!G75,"")</f>
        <v/>
      </c>
      <c r="J75" s="167" t="str">
        <f>+IF(LEN($I75)&gt;5,BD!E75,"")</f>
        <v/>
      </c>
      <c r="K75" s="6" t="str">
        <f t="shared" si="50"/>
        <v/>
      </c>
      <c r="L75" s="87" t="str">
        <f>+IF(LEN($I75)&gt;5,BD!H75,"")</f>
        <v/>
      </c>
      <c r="M75" s="40" t="str">
        <f t="shared" si="51"/>
        <v/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4" t="str">
        <f t="shared" si="52"/>
        <v/>
      </c>
      <c r="AQ75" s="5" t="str">
        <f t="shared" si="53"/>
        <v/>
      </c>
      <c r="AR75" s="91" t="str">
        <f t="shared" si="54"/>
        <v/>
      </c>
      <c r="AS75" s="5" t="str">
        <f t="shared" si="55"/>
        <v/>
      </c>
      <c r="AT75" s="91" t="str">
        <f t="shared" si="56"/>
        <v/>
      </c>
      <c r="AU75" s="4" t="str">
        <f t="shared" si="57"/>
        <v/>
      </c>
      <c r="AV75" s="4" t="str">
        <f t="shared" si="58"/>
        <v/>
      </c>
      <c r="AW75" s="4" t="str">
        <f t="shared" si="59"/>
        <v/>
      </c>
      <c r="AX75" s="4" t="str">
        <f t="shared" si="60"/>
        <v/>
      </c>
      <c r="AY75" s="88" t="str">
        <f t="shared" si="61"/>
        <v/>
      </c>
      <c r="AZ75" s="17" t="str">
        <f t="shared" si="62"/>
        <v/>
      </c>
      <c r="BA75" s="18" t="str">
        <f t="shared" si="63"/>
        <v/>
      </c>
      <c r="BB75" s="19" t="str">
        <f>+IF(LEN(I75)&gt;5,IF(INT(RIGHT(B75,1))=9,0.5*L75*AY75,INT(MID(B75,5,LEN(B75)-4))*L75)+IFERROR(VLOOKUP(I75,AJUSTES!$A$1:$I$50,9,0),0),"")</f>
        <v/>
      </c>
      <c r="BC75" s="12"/>
      <c r="BD75" s="19" t="str">
        <f t="shared" si="64"/>
        <v/>
      </c>
      <c r="BE75" s="18" t="str">
        <f t="shared" si="65"/>
        <v/>
      </c>
      <c r="BF75" s="139" t="str">
        <f t="shared" si="66"/>
        <v/>
      </c>
      <c r="BG75" s="114"/>
      <c r="BH75" s="18" t="str">
        <f t="shared" si="67"/>
        <v/>
      </c>
      <c r="BI75" s="13"/>
      <c r="BJ75" s="12"/>
      <c r="BK75" s="12"/>
      <c r="BL75" s="145"/>
      <c r="BM75" s="12"/>
      <c r="BN75" s="12"/>
      <c r="BO75" s="12"/>
      <c r="BP75" s="12"/>
      <c r="BQ75" s="12"/>
      <c r="BR75" s="12"/>
      <c r="BS75" s="146"/>
      <c r="BT75" s="14"/>
      <c r="BU75" s="12"/>
      <c r="BV75" s="12"/>
      <c r="BW75" s="12"/>
      <c r="BX75" s="12"/>
      <c r="BY75" s="12"/>
      <c r="BZ75" s="144"/>
      <c r="CA75" s="107" t="str">
        <f>+IF(LEN($I75)&gt;5,IF(BD!F75="N/A","",BD!F75),"")</f>
        <v/>
      </c>
      <c r="CB75" s="21"/>
      <c r="CC75" s="147"/>
      <c r="CD75" s="148"/>
      <c r="CE75" s="8" t="str">
        <f>+IF(LEN(I75)&gt;5,BD!M75,"")</f>
        <v/>
      </c>
      <c r="CF75" s="16" t="str">
        <f>+IF(LEN(I75)&gt;5,BD!N75,"")</f>
        <v/>
      </c>
      <c r="CG75" s="3" t="str">
        <f t="shared" si="68"/>
        <v/>
      </c>
      <c r="CH75" s="23" t="str">
        <f>+IF(AND(LEN($I75)&gt;5),IF(AND($J75&gt;N$1,$J75&lt;=$AO$1),1,IF((COUNTIFS(INCAPACIDADES!$C$1:$C$51,$I75,INCAPACIDADES!K$1:K$51,N$1))&gt;0,2,IF(VLOOKUP($C75,BD!$D$1:$F$501,3,0)&gt;N$1,0,3))),"")</f>
        <v/>
      </c>
      <c r="CI75" s="23" t="str">
        <f>+IF(AND(LEN($I75)&gt;5),IF(AND($J75&gt;O$1,$J75&lt;=$AO$1),1,IF((COUNTIFS(INCAPACIDADES!$C$1:$C$51,$I75,INCAPACIDADES!L$1:L$51,O$1))&gt;0,2,IF(VLOOKUP($C75,BD!$D$1:$F$501,3,0)&gt;O$1,0,3))),"")</f>
        <v/>
      </c>
      <c r="CJ75" s="23" t="str">
        <f>+IF(AND(LEN($I75)&gt;5),IF(AND($J75&gt;P$1,$J75&lt;=$AO$1),1,IF((COUNTIFS(INCAPACIDADES!$C$1:$C$51,$I75,INCAPACIDADES!M$1:M$51,P$1))&gt;0,2,IF(VLOOKUP($C75,BD!$D$1:$F$501,3,0)&gt;P$1,0,3))),"")</f>
        <v/>
      </c>
      <c r="CK75" s="23" t="str">
        <f>+IF(AND(LEN($I75)&gt;5),IF(AND($J75&gt;Q$1,$J75&lt;=$AO$1),1,IF((COUNTIFS(INCAPACIDADES!$C$1:$C$51,$I75,INCAPACIDADES!N$1:N$51,Q$1))&gt;0,2,IF(VLOOKUP($C75,BD!$D$1:$F$501,3,0)&gt;Q$1,0,3))),"")</f>
        <v/>
      </c>
      <c r="CL75" s="23" t="str">
        <f>+IF(AND(LEN($I75)&gt;5),IF(AND($J75&gt;R$1,$J75&lt;=$AO$1),1,IF((COUNTIFS(INCAPACIDADES!$C$1:$C$51,$I75,INCAPACIDADES!O$1:O$51,R$1))&gt;0,2,IF(VLOOKUP($C75,BD!$D$1:$F$501,3,0)&gt;R$1,0,3))),"")</f>
        <v/>
      </c>
      <c r="CM75" s="23" t="str">
        <f>+IF(AND(LEN($I75)&gt;5),IF(AND($J75&gt;S$1,$J75&lt;=$AO$1),1,IF((COUNTIFS(INCAPACIDADES!$C$1:$C$51,$I75,INCAPACIDADES!P$1:P$51,S$1))&gt;0,2,IF(VLOOKUP($C75,BD!$D$1:$F$501,3,0)&gt;S$1,0,3))),"")</f>
        <v/>
      </c>
      <c r="CN75" s="23" t="str">
        <f>+IF(AND(LEN($I75)&gt;5),IF(AND($J75&gt;T$1,$J75&lt;=$AO$1),1,IF((COUNTIFS(INCAPACIDADES!$C$1:$C$51,$I75,INCAPACIDADES!Q$1:Q$51,T$1))&gt;0,2,IF(VLOOKUP($C75,BD!$D$1:$F$501,3,0)&gt;T$1,0,3))),"")</f>
        <v/>
      </c>
      <c r="CO75" s="23" t="str">
        <f>+IF(AND(LEN($I75)&gt;5),IF(AND($J75&gt;U$1,$J75&lt;=$AO$1),1,IF((COUNTIFS(INCAPACIDADES!$C$1:$C$51,$I75,INCAPACIDADES!R$1:R$51,U$1))&gt;0,2,IF(VLOOKUP($C75,BD!$D$1:$F$501,3,0)&gt;U$1,0,3))),"")</f>
        <v/>
      </c>
      <c r="CP75" s="23" t="str">
        <f>+IF(AND(LEN($I75)&gt;5),IF(AND($J75&gt;V$1,$J75&lt;=$AO$1),1,IF((COUNTIFS(INCAPACIDADES!$C$1:$C$51,$I75,INCAPACIDADES!S$1:S$51,V$1))&gt;0,2,IF(VLOOKUP($C75,BD!$D$1:$F$501,3,0)&gt;V$1,0,3))),"")</f>
        <v/>
      </c>
      <c r="CQ75" s="23" t="str">
        <f>+IF(AND(LEN($I75)&gt;5),IF(AND($J75&gt;W$1,$J75&lt;=$AO$1),1,IF((COUNTIFS(INCAPACIDADES!$C$1:$C$51,$I75,INCAPACIDADES!T$1:T$51,W$1))&gt;0,2,IF(VLOOKUP($C75,BD!$D$1:$F$501,3,0)&gt;W$1,0,3))),"")</f>
        <v/>
      </c>
      <c r="CR75" s="23" t="str">
        <f>+IF(AND(LEN($I75)&gt;5),IF(AND($J75&gt;X$1,$J75&lt;=$AO$1),1,IF((COUNTIFS(INCAPACIDADES!$C$1:$C$51,$I75,INCAPACIDADES!U$1:U$51,X$1))&gt;0,2,IF(VLOOKUP($C75,BD!$D$1:$F$501,3,0)&gt;X$1,0,3))),"")</f>
        <v/>
      </c>
      <c r="CS75" s="23" t="str">
        <f>+IF(AND(LEN($I75)&gt;5),IF(AND($J75&gt;Y$1,$J75&lt;=$AO$1),1,IF((COUNTIFS(INCAPACIDADES!$C$1:$C$51,$I75,INCAPACIDADES!V$1:V$51,Y$1))&gt;0,2,IF(VLOOKUP($C75,BD!$D$1:$F$501,3,0)&gt;Y$1,0,3))),"")</f>
        <v/>
      </c>
      <c r="CT75" s="23" t="str">
        <f>+IF(AND(LEN($I75)&gt;5),IF(AND($J75&gt;Z$1,$J75&lt;=$AO$1),1,IF((COUNTIFS(INCAPACIDADES!$C$1:$C$51,$I75,INCAPACIDADES!W$1:W$51,Z$1))&gt;0,2,IF(VLOOKUP($C75,BD!$D$1:$F$501,3,0)&gt;Z$1,0,3))),"")</f>
        <v/>
      </c>
      <c r="CU75" s="23" t="str">
        <f>+IF(AND(LEN($I75)&gt;5),IF(AND($J75&gt;AA$1,$J75&lt;=$AO$1),1,IF((COUNTIFS(INCAPACIDADES!$C$1:$C$51,$I75,INCAPACIDADES!X$1:X$51,AA$1))&gt;0,2,IF(VLOOKUP($C75,BD!$D$1:$F$501,3,0)&gt;AA$1,0,3))),"")</f>
        <v/>
      </c>
      <c r="CV75" s="23" t="str">
        <f>+IF(AND(LEN($I75)&gt;5),IF(AND($J75&gt;AB$1,$J75&lt;=$AO$1),1,IF((COUNTIFS(INCAPACIDADES!$C$1:$C$51,$I75,INCAPACIDADES!Y$1:Y$51,AB$1))&gt;0,2,IF(VLOOKUP($C75,BD!$D$1:$F$501,3,0)&gt;AB$1,0,3))),"")</f>
        <v/>
      </c>
      <c r="CW75" s="23" t="str">
        <f>+IF(AND(LEN($I75)&gt;5),IF(AND($J75&gt;AC$1,$J75&lt;=$AO$1),1,IF((COUNTIFS(INCAPACIDADES!$C$1:$C$51,$I75,INCAPACIDADES!Z$1:Z$51,AC$1))&gt;0,2,IF(VLOOKUP($C75,BD!$D$1:$F$501,3,0)&gt;AC$1,0,3))),"")</f>
        <v/>
      </c>
      <c r="CX75" s="23" t="str">
        <f>+IF(AND(LEN($I75)&gt;5),IF(AND($J75&gt;AD$1,$J75&lt;=$AO$1),1,IF((COUNTIFS(INCAPACIDADES!$C$1:$C$51,$I75,INCAPACIDADES!AA$1:AA$51,AD$1))&gt;0,2,IF(VLOOKUP($C75,BD!$D$1:$F$501,3,0)&gt;AD$1,0,3))),"")</f>
        <v/>
      </c>
      <c r="CY75" s="23" t="str">
        <f>+IF(AND(LEN($I75)&gt;5),IF(AND($J75&gt;AE$1,$J75&lt;=$AO$1),1,IF((COUNTIFS(INCAPACIDADES!$C$1:$C$51,$I75,INCAPACIDADES!AB$1:AB$51,AE$1))&gt;0,2,IF(VLOOKUP($C75,BD!$D$1:$F$501,3,0)&gt;AE$1,0,3))),"")</f>
        <v/>
      </c>
      <c r="CZ75" s="23" t="str">
        <f>+IF(AND(LEN($I75)&gt;5),IF(AND($J75&gt;AF$1,$J75&lt;=$AO$1),1,IF((COUNTIFS(INCAPACIDADES!$C$1:$C$51,$I75,INCAPACIDADES!AC$1:AC$51,AF$1))&gt;0,2,IF(VLOOKUP($C75,BD!$D$1:$F$501,3,0)&gt;AF$1,0,3))),"")</f>
        <v/>
      </c>
      <c r="DA75" s="23" t="str">
        <f>+IF(AND(LEN($I75)&gt;5),IF(AND($J75&gt;AG$1,$J75&lt;=$AO$1),1,IF((COUNTIFS(INCAPACIDADES!$C$1:$C$51,$I75,INCAPACIDADES!AD$1:AD$51,AG$1))&gt;0,2,IF(VLOOKUP($C75,BD!$D$1:$F$501,3,0)&gt;AG$1,0,3))),"")</f>
        <v/>
      </c>
      <c r="DB75" s="23" t="str">
        <f>+IF(AND(LEN($I75)&gt;5),IF(AND($J75&gt;AH$1,$J75&lt;=$AO$1),1,IF((COUNTIFS(INCAPACIDADES!$C$1:$C$51,$I75,INCAPACIDADES!AE$1:AE$51,AH$1))&gt;0,2,IF(VLOOKUP($C75,BD!$D$1:$F$501,3,0)&gt;AH$1,0,3))),"")</f>
        <v/>
      </c>
      <c r="DC75" s="23" t="str">
        <f>+IF(AND(LEN($I75)&gt;5),IF(AND($J75&gt;AI$1,$J75&lt;=$AO$1),1,IF((COUNTIFS(INCAPACIDADES!$C$1:$C$51,$I75,INCAPACIDADES!AF$1:AF$51,AI$1))&gt;0,2,IF(VLOOKUP($C75,BD!$D$1:$F$501,3,0)&gt;AI$1,0,3))),"")</f>
        <v/>
      </c>
      <c r="DD75" s="23" t="str">
        <f>+IF(AND(LEN($I75)&gt;5),IF(AND($J75&gt;AJ$1,$J75&lt;=$AO$1),1,IF((COUNTIFS(INCAPACIDADES!$C$1:$C$51,$I75,INCAPACIDADES!AG$1:AG$51,AJ$1))&gt;0,2,IF(VLOOKUP($C75,BD!$D$1:$F$501,3,0)&gt;AJ$1,0,3))),"")</f>
        <v/>
      </c>
      <c r="DE75" s="23" t="str">
        <f>+IF(AND(LEN($I75)&gt;5),IF(AND($J75&gt;AK$1,$J75&lt;=$AO$1),1,IF((COUNTIFS(INCAPACIDADES!$C$1:$C$51,$I75,INCAPACIDADES!AH$1:AH$51,AK$1))&gt;0,2,IF(VLOOKUP($C75,BD!$D$1:$F$501,3,0)&gt;AK$1,0,3))),"")</f>
        <v/>
      </c>
      <c r="DF75" s="23" t="str">
        <f>+IF(AND(LEN($I75)&gt;5),IF(AND($J75&gt;AL$1,$J75&lt;=$AO$1),1,IF((COUNTIFS(INCAPACIDADES!$C$1:$C$51,$I75,INCAPACIDADES!AI$1:AI$51,AL$1))&gt;0,2,IF(VLOOKUP($C75,BD!$D$1:$F$501,3,0)&gt;AL$1,0,3))),"")</f>
        <v/>
      </c>
      <c r="DG75" s="23" t="str">
        <f>+IF(AND(LEN($I75)&gt;5),IF(AND($J75&gt;AM$1,$J75&lt;=$AO$1),1,IF((COUNTIFS(INCAPACIDADES!$C$1:$C$51,$I75,INCAPACIDADES!AJ$1:AJ$51,AM$1))&gt;0,2,IF(VLOOKUP($C75,BD!$D$1:$F$501,3,0)&gt;AM$1,0,3))),"")</f>
        <v/>
      </c>
      <c r="DH75" s="23" t="str">
        <f>+IF(AND(LEN($I75)&gt;5),IF(AND($J75&gt;AN$1,$J75&lt;=$AO$1),1,IF((COUNTIFS(INCAPACIDADES!$C$1:$C$51,$I75,INCAPACIDADES!AK$1:AK$51,AN$1))&gt;0,2,IF(VLOOKUP($C75,BD!$D$1:$F$501,3,0)&gt;AN$1,0,3))),"")</f>
        <v/>
      </c>
      <c r="DI75" s="23" t="str">
        <f>+IF(AND(LEN($I75)&gt;5),IF(AND($J75&gt;AO$1,$J75&lt;=$AO$1),1,IF((COUNTIFS(INCAPACIDADES!$C$1:$C$51,$I75,INCAPACIDADES!AL$1:AL$51,AO$1))&gt;0,2,IF(VLOOKUP($C75,BD!$D$1:$F$501,3,0)&gt;AO$1,0,3))),"")</f>
        <v/>
      </c>
      <c r="DJ75" s="23" t="str">
        <f>+IF(LEN($I75)&gt;5,IF(ISERROR(VLOOKUP(N75,'CODIGO PAGO'!$B$2:$B$20,1,0)),1,IF(OR(AND(CH75=1,N75&lt;&gt;"N"),AND(CH75=3,N75&lt;&gt;"B"),AND(CH75=2,LEFT(TRIM(N75),1)&lt;&gt;"I")),1,IF(OR(AND(CH75=0,N75="N"),AND(CH75=0,N75="B"),AND(CH75=0,LEFT(TRIM(N75),1)="I")),1,0))),"")</f>
        <v/>
      </c>
      <c r="DK75" s="23" t="str">
        <f t="shared" si="69"/>
        <v/>
      </c>
      <c r="DL75" s="23" t="str">
        <f>+IF(LEN($I75)&gt;5,IF(ISERROR(VLOOKUP(P75,'CODIGO PAGO'!$B$2:$B$20,1,0)),1,IF(OR(AND(CJ75=1,P75&lt;&gt;"N"),AND(CJ75=3,P75&lt;&gt;"B"),AND(CJ75=2,LEFT(TRIM(P75),1)&lt;&gt;"I")),1,IF(OR(AND(CJ75=0,P75="N"),AND(CJ75=0,P75="B"),AND(CJ75=0,LEFT(TRIM(P75),1)="I")),1,0))),"")</f>
        <v/>
      </c>
      <c r="DM75" s="23" t="str">
        <f t="shared" si="70"/>
        <v/>
      </c>
      <c r="DN75" s="23" t="str">
        <f>+IF(LEN($I75)&gt;5,IF(ISERROR(VLOOKUP(R75,'CODIGO PAGO'!$B$2:$B$20,1,0)),1,IF(OR(AND(CL75=1,R75&lt;&gt;"N"),AND(CL75=3,R75&lt;&gt;"B"),AND(CL75=2,LEFT(TRIM(R75),1)&lt;&gt;"I")),1,IF(OR(AND(CL75=0,R75="N"),AND(CL75=0,R75="B"),AND(CL75=0,LEFT(TRIM(R75),1)="I")),1,0))),"")</f>
        <v/>
      </c>
      <c r="DO75" s="23" t="str">
        <f t="shared" si="71"/>
        <v/>
      </c>
      <c r="DP75" s="23" t="str">
        <f>+IF(LEN($I75)&gt;5,IF(ISERROR(VLOOKUP(T75,'CODIGO PAGO'!$B$2:$B$20,1,0)),1,IF(OR(AND(CN75=1,T75&lt;&gt;"N"),AND(CN75=3,T75&lt;&gt;"B"),AND(CN75=2,LEFT(TRIM(T75),1)&lt;&gt;"I")),1,IF(OR(AND(CN75=0,T75="N"),AND(CN75=0,T75="B"),AND(CN75=0,LEFT(TRIM(T75),1)="I")),1,0))),"")</f>
        <v/>
      </c>
      <c r="DQ75" s="23" t="str">
        <f t="shared" si="72"/>
        <v/>
      </c>
      <c r="DR75" s="23" t="str">
        <f>+IF(LEN($I75)&gt;5,IF(ISERROR(VLOOKUP(V75,'CODIGO PAGO'!$B$2:$B$20,1,0)),1,IF(OR(AND(CP75=1,V75&lt;&gt;"N"),AND(CP75=3,V75&lt;&gt;"B"),AND(CP75=2,LEFT(TRIM(V75),1)&lt;&gt;"I")),1,IF(OR(AND(CP75=0,V75="N"),AND(CP75=0,V75="B"),AND(CP75=0,LEFT(TRIM(V75),1)="I")),1,0))),"")</f>
        <v/>
      </c>
      <c r="DS75" s="23" t="str">
        <f t="shared" si="73"/>
        <v/>
      </c>
      <c r="DT75" s="23" t="str">
        <f>+IF(LEN($I75)&gt;5,IF(ISERROR(VLOOKUP(X75,'CODIGO PAGO'!$B$2:$B$20,1,0)),1,IF(OR(AND(CR75=1,X75&lt;&gt;"N"),AND(CR75=3,X75&lt;&gt;"B"),AND(CR75=2,LEFT(TRIM(X75),1)&lt;&gt;"I")),1,IF(OR(AND(CR75=0,X75="N"),AND(CR75=0,X75="B"),AND(CR75=0,LEFT(TRIM(X75),1)="I")),1,0))),"")</f>
        <v/>
      </c>
      <c r="DU75" s="23" t="str">
        <f t="shared" si="74"/>
        <v/>
      </c>
      <c r="DV75" s="23" t="str">
        <f>+IF(LEN($I75)&gt;5,IF(ISERROR(VLOOKUP(Z75,'CODIGO PAGO'!$B$2:$B$20,1,0)),1,IF(OR(AND(CT75=1,Z75&lt;&gt;"N"),AND(CT75=3,Z75&lt;&gt;"B"),AND(CT75=2,LEFT(TRIM(Z75),1)&lt;&gt;"I")),1,IF(OR(AND(CT75=0,Z75="N"),AND(CT75=0,Z75="B"),AND(CT75=0,LEFT(TRIM(Z75),1)="I")),1,0))),"")</f>
        <v/>
      </c>
      <c r="DW75" s="23" t="str">
        <f t="shared" si="75"/>
        <v/>
      </c>
      <c r="DX75" s="23" t="str">
        <f>+IF(LEN($I75)&gt;5,IF(ISERROR(VLOOKUP(AB75,'CODIGO PAGO'!$B$2:$B$20,1,0)),1,IF(OR(AND(CV75=1,AB75&lt;&gt;"N"),AND(CV75=3,AB75&lt;&gt;"B"),AND(CV75=2,LEFT(TRIM(AB75),1)&lt;&gt;"I")),1,IF(OR(AND(CV75=0,AB75="N"),AND(CV75=0,AB75="B"),AND(CV75=0,LEFT(TRIM(AB75),1)="I")),1,0))),"")</f>
        <v/>
      </c>
      <c r="DY75" s="23" t="str">
        <f t="shared" si="76"/>
        <v/>
      </c>
      <c r="DZ75" s="23" t="str">
        <f>+IF(LEN($I75)&gt;5,IF(ISERROR(VLOOKUP(AD75,'CODIGO PAGO'!$B$2:$B$20,1,0)),1,IF(OR(AND(CX75=1,AD75&lt;&gt;"N"),AND(CX75=3,AD75&lt;&gt;"B"),AND(CX75=2,LEFT(TRIM(AD75),1)&lt;&gt;"I")),1,IF(OR(AND(CX75=0,AD75="N"),AND(CX75=0,AD75="B"),AND(CX75=0,LEFT(TRIM(AD75),1)="I")),1,0))),"")</f>
        <v/>
      </c>
      <c r="EA75" s="23" t="str">
        <f t="shared" si="77"/>
        <v/>
      </c>
      <c r="EB75" s="23" t="str">
        <f>+IF(LEN($I75)&gt;5,IF(ISERROR(VLOOKUP(AF75,'CODIGO PAGO'!$B$2:$B$20,1,0)),1,IF(OR(AND(CZ75=1,AF75&lt;&gt;"N"),AND(CZ75=3,AF75&lt;&gt;"B"),AND(CZ75=2,LEFT(TRIM(AF75),1)&lt;&gt;"I")),1,IF(OR(AND(CZ75=0,AF75="N"),AND(CZ75=0,AF75="B"),AND(CZ75=0,LEFT(TRIM(AF75),1)="I")),1,0))),"")</f>
        <v/>
      </c>
      <c r="EC75" s="23" t="str">
        <f t="shared" si="78"/>
        <v/>
      </c>
      <c r="ED75" s="23" t="str">
        <f>+IF(LEN($I75)&gt;5,IF(ISERROR(VLOOKUP(AH75,'CODIGO PAGO'!$B$2:$B$20,1,0)),1,IF(OR(AND(DB75=1,AH75&lt;&gt;"N"),AND(DB75=3,AH75&lt;&gt;"B"),AND(DB75=2,LEFT(TRIM(AH75),1)&lt;&gt;"I")),1,IF(OR(AND(DB75=0,AH75="N"),AND(DB75=0,AH75="B"),AND(DB75=0,LEFT(TRIM(AH75),1)="I")),1,0))),"")</f>
        <v/>
      </c>
      <c r="EE75" s="23" t="str">
        <f t="shared" si="79"/>
        <v/>
      </c>
      <c r="EF75" s="23" t="str">
        <f>+IF(LEN($I75)&gt;5,IF(ISERROR(VLOOKUP(AJ75,'CODIGO PAGO'!$B$2:$B$20,1,0)),1,IF(OR(AND(DD75=1,AJ75&lt;&gt;"N"),AND(DD75=3,AJ75&lt;&gt;"B"),AND(DD75=2,LEFT(TRIM(AJ75),1)&lt;&gt;"I")),1,IF(OR(AND(DD75=0,AJ75="N"),AND(DD75=0,AJ75="B"),AND(DD75=0,LEFT(TRIM(AJ75),1)="I")),1,0))),"")</f>
        <v/>
      </c>
      <c r="EG75" s="23" t="str">
        <f t="shared" si="80"/>
        <v/>
      </c>
      <c r="EH75" s="23" t="str">
        <f>+IF(LEN($I75)&gt;5,IF(ISERROR(VLOOKUP(AL75,'CODIGO PAGO'!$B$2:$B$20,1,0)),1,IF(OR(AND(DF75=1,AL75&lt;&gt;"N"),AND(DF75=3,AL75&lt;&gt;"B"),AND(DF75=2,LEFT(TRIM(AL75),1)&lt;&gt;"I")),1,IF(OR(AND(DF75=0,AL75="N"),AND(DF75=0,AL75="B"),AND(DF75=0,LEFT(TRIM(AL75),1)="I")),1,0))),"")</f>
        <v/>
      </c>
      <c r="EI75" s="23" t="str">
        <f t="shared" si="81"/>
        <v/>
      </c>
      <c r="EJ75" s="23" t="str">
        <f>+IF(LEN($I75)&gt;5,IF(ISERROR(VLOOKUP(AN75,'CODIGO PAGO'!$B$2:$B$20,1,0)),1,IF(OR(AND(DH75=1,AN75&lt;&gt;"N"),AND(DH75=3,AN75&lt;&gt;"B"),AND(DH75=2,LEFT(TRIM(AN75),1)&lt;&gt;"I")),1,IF(OR(AND(DH75=0,AN75="N"),AND(DH75=0,AN75="B"),AND(DH75=0,LEFT(TRIM(AN75),1)="I")),1,0))),"")</f>
        <v/>
      </c>
      <c r="EK75" s="23" t="str">
        <f t="shared" si="82"/>
        <v/>
      </c>
      <c r="EL75" s="24" t="str">
        <f t="shared" si="83"/>
        <v/>
      </c>
    </row>
    <row r="76" spans="1:142" s="25" customFormat="1">
      <c r="A76" s="15" t="str">
        <f t="shared" si="49"/>
        <v/>
      </c>
      <c r="B76" s="1" t="str">
        <f>+IF(LEN(I76)&gt;5,'CODIGO PAGO'!$B$28,"")</f>
        <v/>
      </c>
      <c r="C76" s="1" t="str">
        <f>+IF(LEN($I76)&gt;5,BD!D76,"")</f>
        <v/>
      </c>
      <c r="D76" s="168" t="str">
        <f>+IF(LEN($I76)&gt;5,BD!A76,"")</f>
        <v/>
      </c>
      <c r="E76" s="1" t="str">
        <f>+IF(LEN($I76)&gt;5,BD!B76,"")</f>
        <v/>
      </c>
      <c r="F76" s="1" t="str">
        <f>+IF(LEN($I76)&gt;5,BD!C76,"")</f>
        <v/>
      </c>
      <c r="G76" s="141"/>
      <c r="H76" s="141"/>
      <c r="I76" s="1" t="str">
        <f>+IF(LEN(BD!G76)&gt;5,BD!G76,"")</f>
        <v/>
      </c>
      <c r="J76" s="167" t="str">
        <f>+IF(LEN($I76)&gt;5,BD!E76,"")</f>
        <v/>
      </c>
      <c r="K76" s="6" t="str">
        <f t="shared" si="50"/>
        <v/>
      </c>
      <c r="L76" s="87" t="str">
        <f>+IF(LEN($I76)&gt;5,BD!H76,"")</f>
        <v/>
      </c>
      <c r="M76" s="40" t="str">
        <f t="shared" si="51"/>
        <v/>
      </c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4" t="str">
        <f t="shared" si="52"/>
        <v/>
      </c>
      <c r="AQ76" s="5" t="str">
        <f t="shared" si="53"/>
        <v/>
      </c>
      <c r="AR76" s="91" t="str">
        <f t="shared" si="54"/>
        <v/>
      </c>
      <c r="AS76" s="5" t="str">
        <f t="shared" si="55"/>
        <v/>
      </c>
      <c r="AT76" s="91" t="str">
        <f t="shared" si="56"/>
        <v/>
      </c>
      <c r="AU76" s="4" t="str">
        <f t="shared" si="57"/>
        <v/>
      </c>
      <c r="AV76" s="4" t="str">
        <f t="shared" si="58"/>
        <v/>
      </c>
      <c r="AW76" s="4" t="str">
        <f t="shared" si="59"/>
        <v/>
      </c>
      <c r="AX76" s="4" t="str">
        <f t="shared" si="60"/>
        <v/>
      </c>
      <c r="AY76" s="88" t="str">
        <f t="shared" si="61"/>
        <v/>
      </c>
      <c r="AZ76" s="17" t="str">
        <f t="shared" si="62"/>
        <v/>
      </c>
      <c r="BA76" s="18" t="str">
        <f t="shared" si="63"/>
        <v/>
      </c>
      <c r="BB76" s="19" t="str">
        <f>+IF(LEN(I76)&gt;5,IF(INT(RIGHT(B76,1))=9,0.5*L76*AY76,INT(MID(B76,5,LEN(B76)-4))*L76)+IFERROR(VLOOKUP(I76,AJUSTES!$A$1:$I$50,9,0),0),"")</f>
        <v/>
      </c>
      <c r="BC76" s="12"/>
      <c r="BD76" s="19" t="str">
        <f t="shared" si="64"/>
        <v/>
      </c>
      <c r="BE76" s="18" t="str">
        <f t="shared" si="65"/>
        <v/>
      </c>
      <c r="BF76" s="139" t="str">
        <f t="shared" si="66"/>
        <v/>
      </c>
      <c r="BG76" s="114"/>
      <c r="BH76" s="18" t="str">
        <f t="shared" si="67"/>
        <v/>
      </c>
      <c r="BI76" s="13"/>
      <c r="BJ76" s="12"/>
      <c r="BK76" s="12"/>
      <c r="BL76" s="145"/>
      <c r="BM76" s="12"/>
      <c r="BN76" s="12"/>
      <c r="BO76" s="12"/>
      <c r="BP76" s="12"/>
      <c r="BQ76" s="12"/>
      <c r="BR76" s="12"/>
      <c r="BS76" s="146"/>
      <c r="BT76" s="14"/>
      <c r="BU76" s="12"/>
      <c r="BV76" s="12"/>
      <c r="BW76" s="12"/>
      <c r="BX76" s="12"/>
      <c r="BY76" s="12"/>
      <c r="BZ76" s="144"/>
      <c r="CA76" s="107" t="str">
        <f>+IF(LEN($I76)&gt;5,IF(BD!F76="N/A","",BD!F76),"")</f>
        <v/>
      </c>
      <c r="CB76" s="21"/>
      <c r="CC76" s="147"/>
      <c r="CD76" s="148"/>
      <c r="CE76" s="8" t="str">
        <f>+IF(LEN(I76)&gt;5,BD!M76,"")</f>
        <v/>
      </c>
      <c r="CF76" s="16" t="str">
        <f>+IF(LEN(I76)&gt;5,BD!N76,"")</f>
        <v/>
      </c>
      <c r="CG76" s="3" t="str">
        <f t="shared" si="68"/>
        <v/>
      </c>
      <c r="CH76" s="23" t="str">
        <f>+IF(AND(LEN($I76)&gt;5),IF(AND($J76&gt;N$1,$J76&lt;=$AO$1),1,IF((COUNTIFS(INCAPACIDADES!$C$1:$C$51,$I76,INCAPACIDADES!K$1:K$51,N$1))&gt;0,2,IF(VLOOKUP($C76,BD!$D$1:$F$501,3,0)&gt;N$1,0,3))),"")</f>
        <v/>
      </c>
      <c r="CI76" s="23" t="str">
        <f>+IF(AND(LEN($I76)&gt;5),IF(AND($J76&gt;O$1,$J76&lt;=$AO$1),1,IF((COUNTIFS(INCAPACIDADES!$C$1:$C$51,$I76,INCAPACIDADES!L$1:L$51,O$1))&gt;0,2,IF(VLOOKUP($C76,BD!$D$1:$F$501,3,0)&gt;O$1,0,3))),"")</f>
        <v/>
      </c>
      <c r="CJ76" s="23" t="str">
        <f>+IF(AND(LEN($I76)&gt;5),IF(AND($J76&gt;P$1,$J76&lt;=$AO$1),1,IF((COUNTIFS(INCAPACIDADES!$C$1:$C$51,$I76,INCAPACIDADES!M$1:M$51,P$1))&gt;0,2,IF(VLOOKUP($C76,BD!$D$1:$F$501,3,0)&gt;P$1,0,3))),"")</f>
        <v/>
      </c>
      <c r="CK76" s="23" t="str">
        <f>+IF(AND(LEN($I76)&gt;5),IF(AND($J76&gt;Q$1,$J76&lt;=$AO$1),1,IF((COUNTIFS(INCAPACIDADES!$C$1:$C$51,$I76,INCAPACIDADES!N$1:N$51,Q$1))&gt;0,2,IF(VLOOKUP($C76,BD!$D$1:$F$501,3,0)&gt;Q$1,0,3))),"")</f>
        <v/>
      </c>
      <c r="CL76" s="23" t="str">
        <f>+IF(AND(LEN($I76)&gt;5),IF(AND($J76&gt;R$1,$J76&lt;=$AO$1),1,IF((COUNTIFS(INCAPACIDADES!$C$1:$C$51,$I76,INCAPACIDADES!O$1:O$51,R$1))&gt;0,2,IF(VLOOKUP($C76,BD!$D$1:$F$501,3,0)&gt;R$1,0,3))),"")</f>
        <v/>
      </c>
      <c r="CM76" s="23" t="str">
        <f>+IF(AND(LEN($I76)&gt;5),IF(AND($J76&gt;S$1,$J76&lt;=$AO$1),1,IF((COUNTIFS(INCAPACIDADES!$C$1:$C$51,$I76,INCAPACIDADES!P$1:P$51,S$1))&gt;0,2,IF(VLOOKUP($C76,BD!$D$1:$F$501,3,0)&gt;S$1,0,3))),"")</f>
        <v/>
      </c>
      <c r="CN76" s="23" t="str">
        <f>+IF(AND(LEN($I76)&gt;5),IF(AND($J76&gt;T$1,$J76&lt;=$AO$1),1,IF((COUNTIFS(INCAPACIDADES!$C$1:$C$51,$I76,INCAPACIDADES!Q$1:Q$51,T$1))&gt;0,2,IF(VLOOKUP($C76,BD!$D$1:$F$501,3,0)&gt;T$1,0,3))),"")</f>
        <v/>
      </c>
      <c r="CO76" s="23" t="str">
        <f>+IF(AND(LEN($I76)&gt;5),IF(AND($J76&gt;U$1,$J76&lt;=$AO$1),1,IF((COUNTIFS(INCAPACIDADES!$C$1:$C$51,$I76,INCAPACIDADES!R$1:R$51,U$1))&gt;0,2,IF(VLOOKUP($C76,BD!$D$1:$F$501,3,0)&gt;U$1,0,3))),"")</f>
        <v/>
      </c>
      <c r="CP76" s="23" t="str">
        <f>+IF(AND(LEN($I76)&gt;5),IF(AND($J76&gt;V$1,$J76&lt;=$AO$1),1,IF((COUNTIFS(INCAPACIDADES!$C$1:$C$51,$I76,INCAPACIDADES!S$1:S$51,V$1))&gt;0,2,IF(VLOOKUP($C76,BD!$D$1:$F$501,3,0)&gt;V$1,0,3))),"")</f>
        <v/>
      </c>
      <c r="CQ76" s="23" t="str">
        <f>+IF(AND(LEN($I76)&gt;5),IF(AND($J76&gt;W$1,$J76&lt;=$AO$1),1,IF((COUNTIFS(INCAPACIDADES!$C$1:$C$51,$I76,INCAPACIDADES!T$1:T$51,W$1))&gt;0,2,IF(VLOOKUP($C76,BD!$D$1:$F$501,3,0)&gt;W$1,0,3))),"")</f>
        <v/>
      </c>
      <c r="CR76" s="23" t="str">
        <f>+IF(AND(LEN($I76)&gt;5),IF(AND($J76&gt;X$1,$J76&lt;=$AO$1),1,IF((COUNTIFS(INCAPACIDADES!$C$1:$C$51,$I76,INCAPACIDADES!U$1:U$51,X$1))&gt;0,2,IF(VLOOKUP($C76,BD!$D$1:$F$501,3,0)&gt;X$1,0,3))),"")</f>
        <v/>
      </c>
      <c r="CS76" s="23" t="str">
        <f>+IF(AND(LEN($I76)&gt;5),IF(AND($J76&gt;Y$1,$J76&lt;=$AO$1),1,IF((COUNTIFS(INCAPACIDADES!$C$1:$C$51,$I76,INCAPACIDADES!V$1:V$51,Y$1))&gt;0,2,IF(VLOOKUP($C76,BD!$D$1:$F$501,3,0)&gt;Y$1,0,3))),"")</f>
        <v/>
      </c>
      <c r="CT76" s="23" t="str">
        <f>+IF(AND(LEN($I76)&gt;5),IF(AND($J76&gt;Z$1,$J76&lt;=$AO$1),1,IF((COUNTIFS(INCAPACIDADES!$C$1:$C$51,$I76,INCAPACIDADES!W$1:W$51,Z$1))&gt;0,2,IF(VLOOKUP($C76,BD!$D$1:$F$501,3,0)&gt;Z$1,0,3))),"")</f>
        <v/>
      </c>
      <c r="CU76" s="23" t="str">
        <f>+IF(AND(LEN($I76)&gt;5),IF(AND($J76&gt;AA$1,$J76&lt;=$AO$1),1,IF((COUNTIFS(INCAPACIDADES!$C$1:$C$51,$I76,INCAPACIDADES!X$1:X$51,AA$1))&gt;0,2,IF(VLOOKUP($C76,BD!$D$1:$F$501,3,0)&gt;AA$1,0,3))),"")</f>
        <v/>
      </c>
      <c r="CV76" s="23" t="str">
        <f>+IF(AND(LEN($I76)&gt;5),IF(AND($J76&gt;AB$1,$J76&lt;=$AO$1),1,IF((COUNTIFS(INCAPACIDADES!$C$1:$C$51,$I76,INCAPACIDADES!Y$1:Y$51,AB$1))&gt;0,2,IF(VLOOKUP($C76,BD!$D$1:$F$501,3,0)&gt;AB$1,0,3))),"")</f>
        <v/>
      </c>
      <c r="CW76" s="23" t="str">
        <f>+IF(AND(LEN($I76)&gt;5),IF(AND($J76&gt;AC$1,$J76&lt;=$AO$1),1,IF((COUNTIFS(INCAPACIDADES!$C$1:$C$51,$I76,INCAPACIDADES!Z$1:Z$51,AC$1))&gt;0,2,IF(VLOOKUP($C76,BD!$D$1:$F$501,3,0)&gt;AC$1,0,3))),"")</f>
        <v/>
      </c>
      <c r="CX76" s="23" t="str">
        <f>+IF(AND(LEN($I76)&gt;5),IF(AND($J76&gt;AD$1,$J76&lt;=$AO$1),1,IF((COUNTIFS(INCAPACIDADES!$C$1:$C$51,$I76,INCAPACIDADES!AA$1:AA$51,AD$1))&gt;0,2,IF(VLOOKUP($C76,BD!$D$1:$F$501,3,0)&gt;AD$1,0,3))),"")</f>
        <v/>
      </c>
      <c r="CY76" s="23" t="str">
        <f>+IF(AND(LEN($I76)&gt;5),IF(AND($J76&gt;AE$1,$J76&lt;=$AO$1),1,IF((COUNTIFS(INCAPACIDADES!$C$1:$C$51,$I76,INCAPACIDADES!AB$1:AB$51,AE$1))&gt;0,2,IF(VLOOKUP($C76,BD!$D$1:$F$501,3,0)&gt;AE$1,0,3))),"")</f>
        <v/>
      </c>
      <c r="CZ76" s="23" t="str">
        <f>+IF(AND(LEN($I76)&gt;5),IF(AND($J76&gt;AF$1,$J76&lt;=$AO$1),1,IF((COUNTIFS(INCAPACIDADES!$C$1:$C$51,$I76,INCAPACIDADES!AC$1:AC$51,AF$1))&gt;0,2,IF(VLOOKUP($C76,BD!$D$1:$F$501,3,0)&gt;AF$1,0,3))),"")</f>
        <v/>
      </c>
      <c r="DA76" s="23" t="str">
        <f>+IF(AND(LEN($I76)&gt;5),IF(AND($J76&gt;AG$1,$J76&lt;=$AO$1),1,IF((COUNTIFS(INCAPACIDADES!$C$1:$C$51,$I76,INCAPACIDADES!AD$1:AD$51,AG$1))&gt;0,2,IF(VLOOKUP($C76,BD!$D$1:$F$501,3,0)&gt;AG$1,0,3))),"")</f>
        <v/>
      </c>
      <c r="DB76" s="23" t="str">
        <f>+IF(AND(LEN($I76)&gt;5),IF(AND($J76&gt;AH$1,$J76&lt;=$AO$1),1,IF((COUNTIFS(INCAPACIDADES!$C$1:$C$51,$I76,INCAPACIDADES!AE$1:AE$51,AH$1))&gt;0,2,IF(VLOOKUP($C76,BD!$D$1:$F$501,3,0)&gt;AH$1,0,3))),"")</f>
        <v/>
      </c>
      <c r="DC76" s="23" t="str">
        <f>+IF(AND(LEN($I76)&gt;5),IF(AND($J76&gt;AI$1,$J76&lt;=$AO$1),1,IF((COUNTIFS(INCAPACIDADES!$C$1:$C$51,$I76,INCAPACIDADES!AF$1:AF$51,AI$1))&gt;0,2,IF(VLOOKUP($C76,BD!$D$1:$F$501,3,0)&gt;AI$1,0,3))),"")</f>
        <v/>
      </c>
      <c r="DD76" s="23" t="str">
        <f>+IF(AND(LEN($I76)&gt;5),IF(AND($J76&gt;AJ$1,$J76&lt;=$AO$1),1,IF((COUNTIFS(INCAPACIDADES!$C$1:$C$51,$I76,INCAPACIDADES!AG$1:AG$51,AJ$1))&gt;0,2,IF(VLOOKUP($C76,BD!$D$1:$F$501,3,0)&gt;AJ$1,0,3))),"")</f>
        <v/>
      </c>
      <c r="DE76" s="23" t="str">
        <f>+IF(AND(LEN($I76)&gt;5),IF(AND($J76&gt;AK$1,$J76&lt;=$AO$1),1,IF((COUNTIFS(INCAPACIDADES!$C$1:$C$51,$I76,INCAPACIDADES!AH$1:AH$51,AK$1))&gt;0,2,IF(VLOOKUP($C76,BD!$D$1:$F$501,3,0)&gt;AK$1,0,3))),"")</f>
        <v/>
      </c>
      <c r="DF76" s="23" t="str">
        <f>+IF(AND(LEN($I76)&gt;5),IF(AND($J76&gt;AL$1,$J76&lt;=$AO$1),1,IF((COUNTIFS(INCAPACIDADES!$C$1:$C$51,$I76,INCAPACIDADES!AI$1:AI$51,AL$1))&gt;0,2,IF(VLOOKUP($C76,BD!$D$1:$F$501,3,0)&gt;AL$1,0,3))),"")</f>
        <v/>
      </c>
      <c r="DG76" s="23" t="str">
        <f>+IF(AND(LEN($I76)&gt;5),IF(AND($J76&gt;AM$1,$J76&lt;=$AO$1),1,IF((COUNTIFS(INCAPACIDADES!$C$1:$C$51,$I76,INCAPACIDADES!AJ$1:AJ$51,AM$1))&gt;0,2,IF(VLOOKUP($C76,BD!$D$1:$F$501,3,0)&gt;AM$1,0,3))),"")</f>
        <v/>
      </c>
      <c r="DH76" s="23" t="str">
        <f>+IF(AND(LEN($I76)&gt;5),IF(AND($J76&gt;AN$1,$J76&lt;=$AO$1),1,IF((COUNTIFS(INCAPACIDADES!$C$1:$C$51,$I76,INCAPACIDADES!AK$1:AK$51,AN$1))&gt;0,2,IF(VLOOKUP($C76,BD!$D$1:$F$501,3,0)&gt;AN$1,0,3))),"")</f>
        <v/>
      </c>
      <c r="DI76" s="23" t="str">
        <f>+IF(AND(LEN($I76)&gt;5),IF(AND($J76&gt;AO$1,$J76&lt;=$AO$1),1,IF((COUNTIFS(INCAPACIDADES!$C$1:$C$51,$I76,INCAPACIDADES!AL$1:AL$51,AO$1))&gt;0,2,IF(VLOOKUP($C76,BD!$D$1:$F$501,3,0)&gt;AO$1,0,3))),"")</f>
        <v/>
      </c>
      <c r="DJ76" s="23" t="str">
        <f>+IF(LEN($I76)&gt;5,IF(ISERROR(VLOOKUP(N76,'CODIGO PAGO'!$B$2:$B$20,1,0)),1,IF(OR(AND(CH76=1,N76&lt;&gt;"N"),AND(CH76=3,N76&lt;&gt;"B"),AND(CH76=2,LEFT(TRIM(N76),1)&lt;&gt;"I")),1,IF(OR(AND(CH76=0,N76="N"),AND(CH76=0,N76="B"),AND(CH76=0,LEFT(TRIM(N76),1)="I")),1,0))),"")</f>
        <v/>
      </c>
      <c r="DK76" s="23" t="str">
        <f t="shared" si="69"/>
        <v/>
      </c>
      <c r="DL76" s="23" t="str">
        <f>+IF(LEN($I76)&gt;5,IF(ISERROR(VLOOKUP(P76,'CODIGO PAGO'!$B$2:$B$20,1,0)),1,IF(OR(AND(CJ76=1,P76&lt;&gt;"N"),AND(CJ76=3,P76&lt;&gt;"B"),AND(CJ76=2,LEFT(TRIM(P76),1)&lt;&gt;"I")),1,IF(OR(AND(CJ76=0,P76="N"),AND(CJ76=0,P76="B"),AND(CJ76=0,LEFT(TRIM(P76),1)="I")),1,0))),"")</f>
        <v/>
      </c>
      <c r="DM76" s="23" t="str">
        <f t="shared" si="70"/>
        <v/>
      </c>
      <c r="DN76" s="23" t="str">
        <f>+IF(LEN($I76)&gt;5,IF(ISERROR(VLOOKUP(R76,'CODIGO PAGO'!$B$2:$B$20,1,0)),1,IF(OR(AND(CL76=1,R76&lt;&gt;"N"),AND(CL76=3,R76&lt;&gt;"B"),AND(CL76=2,LEFT(TRIM(R76),1)&lt;&gt;"I")),1,IF(OR(AND(CL76=0,R76="N"),AND(CL76=0,R76="B"),AND(CL76=0,LEFT(TRIM(R76),1)="I")),1,0))),"")</f>
        <v/>
      </c>
      <c r="DO76" s="23" t="str">
        <f t="shared" si="71"/>
        <v/>
      </c>
      <c r="DP76" s="23" t="str">
        <f>+IF(LEN($I76)&gt;5,IF(ISERROR(VLOOKUP(T76,'CODIGO PAGO'!$B$2:$B$20,1,0)),1,IF(OR(AND(CN76=1,T76&lt;&gt;"N"),AND(CN76=3,T76&lt;&gt;"B"),AND(CN76=2,LEFT(TRIM(T76),1)&lt;&gt;"I")),1,IF(OR(AND(CN76=0,T76="N"),AND(CN76=0,T76="B"),AND(CN76=0,LEFT(TRIM(T76),1)="I")),1,0))),"")</f>
        <v/>
      </c>
      <c r="DQ76" s="23" t="str">
        <f t="shared" si="72"/>
        <v/>
      </c>
      <c r="DR76" s="23" t="str">
        <f>+IF(LEN($I76)&gt;5,IF(ISERROR(VLOOKUP(V76,'CODIGO PAGO'!$B$2:$B$20,1,0)),1,IF(OR(AND(CP76=1,V76&lt;&gt;"N"),AND(CP76=3,V76&lt;&gt;"B"),AND(CP76=2,LEFT(TRIM(V76),1)&lt;&gt;"I")),1,IF(OR(AND(CP76=0,V76="N"),AND(CP76=0,V76="B"),AND(CP76=0,LEFT(TRIM(V76),1)="I")),1,0))),"")</f>
        <v/>
      </c>
      <c r="DS76" s="23" t="str">
        <f t="shared" si="73"/>
        <v/>
      </c>
      <c r="DT76" s="23" t="str">
        <f>+IF(LEN($I76)&gt;5,IF(ISERROR(VLOOKUP(X76,'CODIGO PAGO'!$B$2:$B$20,1,0)),1,IF(OR(AND(CR76=1,X76&lt;&gt;"N"),AND(CR76=3,X76&lt;&gt;"B"),AND(CR76=2,LEFT(TRIM(X76),1)&lt;&gt;"I")),1,IF(OR(AND(CR76=0,X76="N"),AND(CR76=0,X76="B"),AND(CR76=0,LEFT(TRIM(X76),1)="I")),1,0))),"")</f>
        <v/>
      </c>
      <c r="DU76" s="23" t="str">
        <f t="shared" si="74"/>
        <v/>
      </c>
      <c r="DV76" s="23" t="str">
        <f>+IF(LEN($I76)&gt;5,IF(ISERROR(VLOOKUP(Z76,'CODIGO PAGO'!$B$2:$B$20,1,0)),1,IF(OR(AND(CT76=1,Z76&lt;&gt;"N"),AND(CT76=3,Z76&lt;&gt;"B"),AND(CT76=2,LEFT(TRIM(Z76),1)&lt;&gt;"I")),1,IF(OR(AND(CT76=0,Z76="N"),AND(CT76=0,Z76="B"),AND(CT76=0,LEFT(TRIM(Z76),1)="I")),1,0))),"")</f>
        <v/>
      </c>
      <c r="DW76" s="23" t="str">
        <f t="shared" si="75"/>
        <v/>
      </c>
      <c r="DX76" s="23" t="str">
        <f>+IF(LEN($I76)&gt;5,IF(ISERROR(VLOOKUP(AB76,'CODIGO PAGO'!$B$2:$B$20,1,0)),1,IF(OR(AND(CV76=1,AB76&lt;&gt;"N"),AND(CV76=3,AB76&lt;&gt;"B"),AND(CV76=2,LEFT(TRIM(AB76),1)&lt;&gt;"I")),1,IF(OR(AND(CV76=0,AB76="N"),AND(CV76=0,AB76="B"),AND(CV76=0,LEFT(TRIM(AB76),1)="I")),1,0))),"")</f>
        <v/>
      </c>
      <c r="DY76" s="23" t="str">
        <f t="shared" si="76"/>
        <v/>
      </c>
      <c r="DZ76" s="23" t="str">
        <f>+IF(LEN($I76)&gt;5,IF(ISERROR(VLOOKUP(AD76,'CODIGO PAGO'!$B$2:$B$20,1,0)),1,IF(OR(AND(CX76=1,AD76&lt;&gt;"N"),AND(CX76=3,AD76&lt;&gt;"B"),AND(CX76=2,LEFT(TRIM(AD76),1)&lt;&gt;"I")),1,IF(OR(AND(CX76=0,AD76="N"),AND(CX76=0,AD76="B"),AND(CX76=0,LEFT(TRIM(AD76),1)="I")),1,0))),"")</f>
        <v/>
      </c>
      <c r="EA76" s="23" t="str">
        <f t="shared" si="77"/>
        <v/>
      </c>
      <c r="EB76" s="23" t="str">
        <f>+IF(LEN($I76)&gt;5,IF(ISERROR(VLOOKUP(AF76,'CODIGO PAGO'!$B$2:$B$20,1,0)),1,IF(OR(AND(CZ76=1,AF76&lt;&gt;"N"),AND(CZ76=3,AF76&lt;&gt;"B"),AND(CZ76=2,LEFT(TRIM(AF76),1)&lt;&gt;"I")),1,IF(OR(AND(CZ76=0,AF76="N"),AND(CZ76=0,AF76="B"),AND(CZ76=0,LEFT(TRIM(AF76),1)="I")),1,0))),"")</f>
        <v/>
      </c>
      <c r="EC76" s="23" t="str">
        <f t="shared" si="78"/>
        <v/>
      </c>
      <c r="ED76" s="23" t="str">
        <f>+IF(LEN($I76)&gt;5,IF(ISERROR(VLOOKUP(AH76,'CODIGO PAGO'!$B$2:$B$20,1,0)),1,IF(OR(AND(DB76=1,AH76&lt;&gt;"N"),AND(DB76=3,AH76&lt;&gt;"B"),AND(DB76=2,LEFT(TRIM(AH76),1)&lt;&gt;"I")),1,IF(OR(AND(DB76=0,AH76="N"),AND(DB76=0,AH76="B"),AND(DB76=0,LEFT(TRIM(AH76),1)="I")),1,0))),"")</f>
        <v/>
      </c>
      <c r="EE76" s="23" t="str">
        <f t="shared" si="79"/>
        <v/>
      </c>
      <c r="EF76" s="23" t="str">
        <f>+IF(LEN($I76)&gt;5,IF(ISERROR(VLOOKUP(AJ76,'CODIGO PAGO'!$B$2:$B$20,1,0)),1,IF(OR(AND(DD76=1,AJ76&lt;&gt;"N"),AND(DD76=3,AJ76&lt;&gt;"B"),AND(DD76=2,LEFT(TRIM(AJ76),1)&lt;&gt;"I")),1,IF(OR(AND(DD76=0,AJ76="N"),AND(DD76=0,AJ76="B"),AND(DD76=0,LEFT(TRIM(AJ76),1)="I")),1,0))),"")</f>
        <v/>
      </c>
      <c r="EG76" s="23" t="str">
        <f t="shared" si="80"/>
        <v/>
      </c>
      <c r="EH76" s="23" t="str">
        <f>+IF(LEN($I76)&gt;5,IF(ISERROR(VLOOKUP(AL76,'CODIGO PAGO'!$B$2:$B$20,1,0)),1,IF(OR(AND(DF76=1,AL76&lt;&gt;"N"),AND(DF76=3,AL76&lt;&gt;"B"),AND(DF76=2,LEFT(TRIM(AL76),1)&lt;&gt;"I")),1,IF(OR(AND(DF76=0,AL76="N"),AND(DF76=0,AL76="B"),AND(DF76=0,LEFT(TRIM(AL76),1)="I")),1,0))),"")</f>
        <v/>
      </c>
      <c r="EI76" s="23" t="str">
        <f t="shared" si="81"/>
        <v/>
      </c>
      <c r="EJ76" s="23" t="str">
        <f>+IF(LEN($I76)&gt;5,IF(ISERROR(VLOOKUP(AN76,'CODIGO PAGO'!$B$2:$B$20,1,0)),1,IF(OR(AND(DH76=1,AN76&lt;&gt;"N"),AND(DH76=3,AN76&lt;&gt;"B"),AND(DH76=2,LEFT(TRIM(AN76),1)&lt;&gt;"I")),1,IF(OR(AND(DH76=0,AN76="N"),AND(DH76=0,AN76="B"),AND(DH76=0,LEFT(TRIM(AN76),1)="I")),1,0))),"")</f>
        <v/>
      </c>
      <c r="EK76" s="23" t="str">
        <f t="shared" si="82"/>
        <v/>
      </c>
      <c r="EL76" s="24" t="str">
        <f t="shared" si="83"/>
        <v/>
      </c>
    </row>
    <row r="77" spans="1:142" s="25" customFormat="1">
      <c r="A77" s="15" t="str">
        <f t="shared" si="49"/>
        <v/>
      </c>
      <c r="B77" s="1" t="str">
        <f>+IF(LEN(I77)&gt;5,'CODIGO PAGO'!$B$28,"")</f>
        <v/>
      </c>
      <c r="C77" s="1" t="str">
        <f>+IF(LEN($I77)&gt;5,BD!D77,"")</f>
        <v/>
      </c>
      <c r="D77" s="168" t="str">
        <f>+IF(LEN($I77)&gt;5,BD!A77,"")</f>
        <v/>
      </c>
      <c r="E77" s="1" t="str">
        <f>+IF(LEN($I77)&gt;5,BD!B77,"")</f>
        <v/>
      </c>
      <c r="F77" s="1" t="str">
        <f>+IF(LEN($I77)&gt;5,BD!C77,"")</f>
        <v/>
      </c>
      <c r="G77" s="141"/>
      <c r="H77" s="141"/>
      <c r="I77" s="1" t="str">
        <f>+IF(LEN(BD!G77)&gt;5,BD!G77,"")</f>
        <v/>
      </c>
      <c r="J77" s="167" t="str">
        <f>+IF(LEN($I77)&gt;5,BD!E77,"")</f>
        <v/>
      </c>
      <c r="K77" s="6" t="str">
        <f t="shared" si="50"/>
        <v/>
      </c>
      <c r="L77" s="87" t="str">
        <f>+IF(LEN($I77)&gt;5,BD!H77,"")</f>
        <v/>
      </c>
      <c r="M77" s="40" t="str">
        <f t="shared" si="51"/>
        <v/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4" t="str">
        <f t="shared" si="52"/>
        <v/>
      </c>
      <c r="AQ77" s="5" t="str">
        <f t="shared" si="53"/>
        <v/>
      </c>
      <c r="AR77" s="91" t="str">
        <f t="shared" si="54"/>
        <v/>
      </c>
      <c r="AS77" s="5" t="str">
        <f t="shared" si="55"/>
        <v/>
      </c>
      <c r="AT77" s="91" t="str">
        <f t="shared" si="56"/>
        <v/>
      </c>
      <c r="AU77" s="4" t="str">
        <f t="shared" si="57"/>
        <v/>
      </c>
      <c r="AV77" s="4" t="str">
        <f t="shared" si="58"/>
        <v/>
      </c>
      <c r="AW77" s="4" t="str">
        <f t="shared" si="59"/>
        <v/>
      </c>
      <c r="AX77" s="4" t="str">
        <f t="shared" si="60"/>
        <v/>
      </c>
      <c r="AY77" s="88" t="str">
        <f t="shared" si="61"/>
        <v/>
      </c>
      <c r="AZ77" s="17" t="str">
        <f t="shared" si="62"/>
        <v/>
      </c>
      <c r="BA77" s="18" t="str">
        <f t="shared" si="63"/>
        <v/>
      </c>
      <c r="BB77" s="19" t="str">
        <f>+IF(LEN(I77)&gt;5,IF(INT(RIGHT(B77,1))=9,0.5*L77*AY77,INT(MID(B77,5,LEN(B77)-4))*L77)+IFERROR(VLOOKUP(I77,AJUSTES!$A$1:$I$50,9,0),0),"")</f>
        <v/>
      </c>
      <c r="BC77" s="12"/>
      <c r="BD77" s="19" t="str">
        <f t="shared" si="64"/>
        <v/>
      </c>
      <c r="BE77" s="18" t="str">
        <f t="shared" si="65"/>
        <v/>
      </c>
      <c r="BF77" s="139" t="str">
        <f t="shared" si="66"/>
        <v/>
      </c>
      <c r="BG77" s="114"/>
      <c r="BH77" s="18" t="str">
        <f t="shared" si="67"/>
        <v/>
      </c>
      <c r="BI77" s="13"/>
      <c r="BJ77" s="12"/>
      <c r="BK77" s="12"/>
      <c r="BL77" s="145"/>
      <c r="BM77" s="12"/>
      <c r="BN77" s="12"/>
      <c r="BO77" s="12"/>
      <c r="BP77" s="12"/>
      <c r="BQ77" s="12"/>
      <c r="BR77" s="12"/>
      <c r="BS77" s="146"/>
      <c r="BT77" s="14"/>
      <c r="BU77" s="12"/>
      <c r="BV77" s="12"/>
      <c r="BW77" s="12"/>
      <c r="BX77" s="12"/>
      <c r="BY77" s="12"/>
      <c r="BZ77" s="144"/>
      <c r="CA77" s="107" t="str">
        <f>+IF(LEN($I77)&gt;5,IF(BD!F77="N/A","",BD!F77),"")</f>
        <v/>
      </c>
      <c r="CB77" s="21"/>
      <c r="CC77" s="147"/>
      <c r="CD77" s="148"/>
      <c r="CE77" s="8" t="str">
        <f>+IF(LEN(I77)&gt;5,BD!M77,"")</f>
        <v/>
      </c>
      <c r="CF77" s="16" t="str">
        <f>+IF(LEN(I77)&gt;5,BD!N77,"")</f>
        <v/>
      </c>
      <c r="CG77" s="3" t="str">
        <f t="shared" si="68"/>
        <v/>
      </c>
      <c r="CH77" s="23" t="str">
        <f>+IF(AND(LEN($I77)&gt;5),IF(AND($J77&gt;N$1,$J77&lt;=$AO$1),1,IF((COUNTIFS(INCAPACIDADES!$C$1:$C$51,$I77,INCAPACIDADES!K$1:K$51,N$1))&gt;0,2,IF(VLOOKUP($C77,BD!$D$1:$F$501,3,0)&gt;N$1,0,3))),"")</f>
        <v/>
      </c>
      <c r="CI77" s="23" t="str">
        <f>+IF(AND(LEN($I77)&gt;5),IF(AND($J77&gt;O$1,$J77&lt;=$AO$1),1,IF((COUNTIFS(INCAPACIDADES!$C$1:$C$51,$I77,INCAPACIDADES!L$1:L$51,O$1))&gt;0,2,IF(VLOOKUP($C77,BD!$D$1:$F$501,3,0)&gt;O$1,0,3))),"")</f>
        <v/>
      </c>
      <c r="CJ77" s="23" t="str">
        <f>+IF(AND(LEN($I77)&gt;5),IF(AND($J77&gt;P$1,$J77&lt;=$AO$1),1,IF((COUNTIFS(INCAPACIDADES!$C$1:$C$51,$I77,INCAPACIDADES!M$1:M$51,P$1))&gt;0,2,IF(VLOOKUP($C77,BD!$D$1:$F$501,3,0)&gt;P$1,0,3))),"")</f>
        <v/>
      </c>
      <c r="CK77" s="23" t="str">
        <f>+IF(AND(LEN($I77)&gt;5),IF(AND($J77&gt;Q$1,$J77&lt;=$AO$1),1,IF((COUNTIFS(INCAPACIDADES!$C$1:$C$51,$I77,INCAPACIDADES!N$1:N$51,Q$1))&gt;0,2,IF(VLOOKUP($C77,BD!$D$1:$F$501,3,0)&gt;Q$1,0,3))),"")</f>
        <v/>
      </c>
      <c r="CL77" s="23" t="str">
        <f>+IF(AND(LEN($I77)&gt;5),IF(AND($J77&gt;R$1,$J77&lt;=$AO$1),1,IF((COUNTIFS(INCAPACIDADES!$C$1:$C$51,$I77,INCAPACIDADES!O$1:O$51,R$1))&gt;0,2,IF(VLOOKUP($C77,BD!$D$1:$F$501,3,0)&gt;R$1,0,3))),"")</f>
        <v/>
      </c>
      <c r="CM77" s="23" t="str">
        <f>+IF(AND(LEN($I77)&gt;5),IF(AND($J77&gt;S$1,$J77&lt;=$AO$1),1,IF((COUNTIFS(INCAPACIDADES!$C$1:$C$51,$I77,INCAPACIDADES!P$1:P$51,S$1))&gt;0,2,IF(VLOOKUP($C77,BD!$D$1:$F$501,3,0)&gt;S$1,0,3))),"")</f>
        <v/>
      </c>
      <c r="CN77" s="23" t="str">
        <f>+IF(AND(LEN($I77)&gt;5),IF(AND($J77&gt;T$1,$J77&lt;=$AO$1),1,IF((COUNTIFS(INCAPACIDADES!$C$1:$C$51,$I77,INCAPACIDADES!Q$1:Q$51,T$1))&gt;0,2,IF(VLOOKUP($C77,BD!$D$1:$F$501,3,0)&gt;T$1,0,3))),"")</f>
        <v/>
      </c>
      <c r="CO77" s="23" t="str">
        <f>+IF(AND(LEN($I77)&gt;5),IF(AND($J77&gt;U$1,$J77&lt;=$AO$1),1,IF((COUNTIFS(INCAPACIDADES!$C$1:$C$51,$I77,INCAPACIDADES!R$1:R$51,U$1))&gt;0,2,IF(VLOOKUP($C77,BD!$D$1:$F$501,3,0)&gt;U$1,0,3))),"")</f>
        <v/>
      </c>
      <c r="CP77" s="23" t="str">
        <f>+IF(AND(LEN($I77)&gt;5),IF(AND($J77&gt;V$1,$J77&lt;=$AO$1),1,IF((COUNTIFS(INCAPACIDADES!$C$1:$C$51,$I77,INCAPACIDADES!S$1:S$51,V$1))&gt;0,2,IF(VLOOKUP($C77,BD!$D$1:$F$501,3,0)&gt;V$1,0,3))),"")</f>
        <v/>
      </c>
      <c r="CQ77" s="23" t="str">
        <f>+IF(AND(LEN($I77)&gt;5),IF(AND($J77&gt;W$1,$J77&lt;=$AO$1),1,IF((COUNTIFS(INCAPACIDADES!$C$1:$C$51,$I77,INCAPACIDADES!T$1:T$51,W$1))&gt;0,2,IF(VLOOKUP($C77,BD!$D$1:$F$501,3,0)&gt;W$1,0,3))),"")</f>
        <v/>
      </c>
      <c r="CR77" s="23" t="str">
        <f>+IF(AND(LEN($I77)&gt;5),IF(AND($J77&gt;X$1,$J77&lt;=$AO$1),1,IF((COUNTIFS(INCAPACIDADES!$C$1:$C$51,$I77,INCAPACIDADES!U$1:U$51,X$1))&gt;0,2,IF(VLOOKUP($C77,BD!$D$1:$F$501,3,0)&gt;X$1,0,3))),"")</f>
        <v/>
      </c>
      <c r="CS77" s="23" t="str">
        <f>+IF(AND(LEN($I77)&gt;5),IF(AND($J77&gt;Y$1,$J77&lt;=$AO$1),1,IF((COUNTIFS(INCAPACIDADES!$C$1:$C$51,$I77,INCAPACIDADES!V$1:V$51,Y$1))&gt;0,2,IF(VLOOKUP($C77,BD!$D$1:$F$501,3,0)&gt;Y$1,0,3))),"")</f>
        <v/>
      </c>
      <c r="CT77" s="23" t="str">
        <f>+IF(AND(LEN($I77)&gt;5),IF(AND($J77&gt;Z$1,$J77&lt;=$AO$1),1,IF((COUNTIFS(INCAPACIDADES!$C$1:$C$51,$I77,INCAPACIDADES!W$1:W$51,Z$1))&gt;0,2,IF(VLOOKUP($C77,BD!$D$1:$F$501,3,0)&gt;Z$1,0,3))),"")</f>
        <v/>
      </c>
      <c r="CU77" s="23" t="str">
        <f>+IF(AND(LEN($I77)&gt;5),IF(AND($J77&gt;AA$1,$J77&lt;=$AO$1),1,IF((COUNTIFS(INCAPACIDADES!$C$1:$C$51,$I77,INCAPACIDADES!X$1:X$51,AA$1))&gt;0,2,IF(VLOOKUP($C77,BD!$D$1:$F$501,3,0)&gt;AA$1,0,3))),"")</f>
        <v/>
      </c>
      <c r="CV77" s="23" t="str">
        <f>+IF(AND(LEN($I77)&gt;5),IF(AND($J77&gt;AB$1,$J77&lt;=$AO$1),1,IF((COUNTIFS(INCAPACIDADES!$C$1:$C$51,$I77,INCAPACIDADES!Y$1:Y$51,AB$1))&gt;0,2,IF(VLOOKUP($C77,BD!$D$1:$F$501,3,0)&gt;AB$1,0,3))),"")</f>
        <v/>
      </c>
      <c r="CW77" s="23" t="str">
        <f>+IF(AND(LEN($I77)&gt;5),IF(AND($J77&gt;AC$1,$J77&lt;=$AO$1),1,IF((COUNTIFS(INCAPACIDADES!$C$1:$C$51,$I77,INCAPACIDADES!Z$1:Z$51,AC$1))&gt;0,2,IF(VLOOKUP($C77,BD!$D$1:$F$501,3,0)&gt;AC$1,0,3))),"")</f>
        <v/>
      </c>
      <c r="CX77" s="23" t="str">
        <f>+IF(AND(LEN($I77)&gt;5),IF(AND($J77&gt;AD$1,$J77&lt;=$AO$1),1,IF((COUNTIFS(INCAPACIDADES!$C$1:$C$51,$I77,INCAPACIDADES!AA$1:AA$51,AD$1))&gt;0,2,IF(VLOOKUP($C77,BD!$D$1:$F$501,3,0)&gt;AD$1,0,3))),"")</f>
        <v/>
      </c>
      <c r="CY77" s="23" t="str">
        <f>+IF(AND(LEN($I77)&gt;5),IF(AND($J77&gt;AE$1,$J77&lt;=$AO$1),1,IF((COUNTIFS(INCAPACIDADES!$C$1:$C$51,$I77,INCAPACIDADES!AB$1:AB$51,AE$1))&gt;0,2,IF(VLOOKUP($C77,BD!$D$1:$F$501,3,0)&gt;AE$1,0,3))),"")</f>
        <v/>
      </c>
      <c r="CZ77" s="23" t="str">
        <f>+IF(AND(LEN($I77)&gt;5),IF(AND($J77&gt;AF$1,$J77&lt;=$AO$1),1,IF((COUNTIFS(INCAPACIDADES!$C$1:$C$51,$I77,INCAPACIDADES!AC$1:AC$51,AF$1))&gt;0,2,IF(VLOOKUP($C77,BD!$D$1:$F$501,3,0)&gt;AF$1,0,3))),"")</f>
        <v/>
      </c>
      <c r="DA77" s="23" t="str">
        <f>+IF(AND(LEN($I77)&gt;5),IF(AND($J77&gt;AG$1,$J77&lt;=$AO$1),1,IF((COUNTIFS(INCAPACIDADES!$C$1:$C$51,$I77,INCAPACIDADES!AD$1:AD$51,AG$1))&gt;0,2,IF(VLOOKUP($C77,BD!$D$1:$F$501,3,0)&gt;AG$1,0,3))),"")</f>
        <v/>
      </c>
      <c r="DB77" s="23" t="str">
        <f>+IF(AND(LEN($I77)&gt;5),IF(AND($J77&gt;AH$1,$J77&lt;=$AO$1),1,IF((COUNTIFS(INCAPACIDADES!$C$1:$C$51,$I77,INCAPACIDADES!AE$1:AE$51,AH$1))&gt;0,2,IF(VLOOKUP($C77,BD!$D$1:$F$501,3,0)&gt;AH$1,0,3))),"")</f>
        <v/>
      </c>
      <c r="DC77" s="23" t="str">
        <f>+IF(AND(LEN($I77)&gt;5),IF(AND($J77&gt;AI$1,$J77&lt;=$AO$1),1,IF((COUNTIFS(INCAPACIDADES!$C$1:$C$51,$I77,INCAPACIDADES!AF$1:AF$51,AI$1))&gt;0,2,IF(VLOOKUP($C77,BD!$D$1:$F$501,3,0)&gt;AI$1,0,3))),"")</f>
        <v/>
      </c>
      <c r="DD77" s="23" t="str">
        <f>+IF(AND(LEN($I77)&gt;5),IF(AND($J77&gt;AJ$1,$J77&lt;=$AO$1),1,IF((COUNTIFS(INCAPACIDADES!$C$1:$C$51,$I77,INCAPACIDADES!AG$1:AG$51,AJ$1))&gt;0,2,IF(VLOOKUP($C77,BD!$D$1:$F$501,3,0)&gt;AJ$1,0,3))),"")</f>
        <v/>
      </c>
      <c r="DE77" s="23" t="str">
        <f>+IF(AND(LEN($I77)&gt;5),IF(AND($J77&gt;AK$1,$J77&lt;=$AO$1),1,IF((COUNTIFS(INCAPACIDADES!$C$1:$C$51,$I77,INCAPACIDADES!AH$1:AH$51,AK$1))&gt;0,2,IF(VLOOKUP($C77,BD!$D$1:$F$501,3,0)&gt;AK$1,0,3))),"")</f>
        <v/>
      </c>
      <c r="DF77" s="23" t="str">
        <f>+IF(AND(LEN($I77)&gt;5),IF(AND($J77&gt;AL$1,$J77&lt;=$AO$1),1,IF((COUNTIFS(INCAPACIDADES!$C$1:$C$51,$I77,INCAPACIDADES!AI$1:AI$51,AL$1))&gt;0,2,IF(VLOOKUP($C77,BD!$D$1:$F$501,3,0)&gt;AL$1,0,3))),"")</f>
        <v/>
      </c>
      <c r="DG77" s="23" t="str">
        <f>+IF(AND(LEN($I77)&gt;5),IF(AND($J77&gt;AM$1,$J77&lt;=$AO$1),1,IF((COUNTIFS(INCAPACIDADES!$C$1:$C$51,$I77,INCAPACIDADES!AJ$1:AJ$51,AM$1))&gt;0,2,IF(VLOOKUP($C77,BD!$D$1:$F$501,3,0)&gt;AM$1,0,3))),"")</f>
        <v/>
      </c>
      <c r="DH77" s="23" t="str">
        <f>+IF(AND(LEN($I77)&gt;5),IF(AND($J77&gt;AN$1,$J77&lt;=$AO$1),1,IF((COUNTIFS(INCAPACIDADES!$C$1:$C$51,$I77,INCAPACIDADES!AK$1:AK$51,AN$1))&gt;0,2,IF(VLOOKUP($C77,BD!$D$1:$F$501,3,0)&gt;AN$1,0,3))),"")</f>
        <v/>
      </c>
      <c r="DI77" s="23" t="str">
        <f>+IF(AND(LEN($I77)&gt;5),IF(AND($J77&gt;AO$1,$J77&lt;=$AO$1),1,IF((COUNTIFS(INCAPACIDADES!$C$1:$C$51,$I77,INCAPACIDADES!AL$1:AL$51,AO$1))&gt;0,2,IF(VLOOKUP($C77,BD!$D$1:$F$501,3,0)&gt;AO$1,0,3))),"")</f>
        <v/>
      </c>
      <c r="DJ77" s="23" t="str">
        <f>+IF(LEN($I77)&gt;5,IF(ISERROR(VLOOKUP(N77,'CODIGO PAGO'!$B$2:$B$20,1,0)),1,IF(OR(AND(CH77=1,N77&lt;&gt;"N"),AND(CH77=3,N77&lt;&gt;"B"),AND(CH77=2,LEFT(TRIM(N77),1)&lt;&gt;"I")),1,IF(OR(AND(CH77=0,N77="N"),AND(CH77=0,N77="B"),AND(CH77=0,LEFT(TRIM(N77),1)="I")),1,0))),"")</f>
        <v/>
      </c>
      <c r="DK77" s="23" t="str">
        <f t="shared" si="69"/>
        <v/>
      </c>
      <c r="DL77" s="23" t="str">
        <f>+IF(LEN($I77)&gt;5,IF(ISERROR(VLOOKUP(P77,'CODIGO PAGO'!$B$2:$B$20,1,0)),1,IF(OR(AND(CJ77=1,P77&lt;&gt;"N"),AND(CJ77=3,P77&lt;&gt;"B"),AND(CJ77=2,LEFT(TRIM(P77),1)&lt;&gt;"I")),1,IF(OR(AND(CJ77=0,P77="N"),AND(CJ77=0,P77="B"),AND(CJ77=0,LEFT(TRIM(P77),1)="I")),1,0))),"")</f>
        <v/>
      </c>
      <c r="DM77" s="23" t="str">
        <f t="shared" si="70"/>
        <v/>
      </c>
      <c r="DN77" s="23" t="str">
        <f>+IF(LEN($I77)&gt;5,IF(ISERROR(VLOOKUP(R77,'CODIGO PAGO'!$B$2:$B$20,1,0)),1,IF(OR(AND(CL77=1,R77&lt;&gt;"N"),AND(CL77=3,R77&lt;&gt;"B"),AND(CL77=2,LEFT(TRIM(R77),1)&lt;&gt;"I")),1,IF(OR(AND(CL77=0,R77="N"),AND(CL77=0,R77="B"),AND(CL77=0,LEFT(TRIM(R77),1)="I")),1,0))),"")</f>
        <v/>
      </c>
      <c r="DO77" s="23" t="str">
        <f t="shared" si="71"/>
        <v/>
      </c>
      <c r="DP77" s="23" t="str">
        <f>+IF(LEN($I77)&gt;5,IF(ISERROR(VLOOKUP(T77,'CODIGO PAGO'!$B$2:$B$20,1,0)),1,IF(OR(AND(CN77=1,T77&lt;&gt;"N"),AND(CN77=3,T77&lt;&gt;"B"),AND(CN77=2,LEFT(TRIM(T77),1)&lt;&gt;"I")),1,IF(OR(AND(CN77=0,T77="N"),AND(CN77=0,T77="B"),AND(CN77=0,LEFT(TRIM(T77),1)="I")),1,0))),"")</f>
        <v/>
      </c>
      <c r="DQ77" s="23" t="str">
        <f t="shared" si="72"/>
        <v/>
      </c>
      <c r="DR77" s="23" t="str">
        <f>+IF(LEN($I77)&gt;5,IF(ISERROR(VLOOKUP(V77,'CODIGO PAGO'!$B$2:$B$20,1,0)),1,IF(OR(AND(CP77=1,V77&lt;&gt;"N"),AND(CP77=3,V77&lt;&gt;"B"),AND(CP77=2,LEFT(TRIM(V77),1)&lt;&gt;"I")),1,IF(OR(AND(CP77=0,V77="N"),AND(CP77=0,V77="B"),AND(CP77=0,LEFT(TRIM(V77),1)="I")),1,0))),"")</f>
        <v/>
      </c>
      <c r="DS77" s="23" t="str">
        <f t="shared" si="73"/>
        <v/>
      </c>
      <c r="DT77" s="23" t="str">
        <f>+IF(LEN($I77)&gt;5,IF(ISERROR(VLOOKUP(X77,'CODIGO PAGO'!$B$2:$B$20,1,0)),1,IF(OR(AND(CR77=1,X77&lt;&gt;"N"),AND(CR77=3,X77&lt;&gt;"B"),AND(CR77=2,LEFT(TRIM(X77),1)&lt;&gt;"I")),1,IF(OR(AND(CR77=0,X77="N"),AND(CR77=0,X77="B"),AND(CR77=0,LEFT(TRIM(X77),1)="I")),1,0))),"")</f>
        <v/>
      </c>
      <c r="DU77" s="23" t="str">
        <f t="shared" si="74"/>
        <v/>
      </c>
      <c r="DV77" s="23" t="str">
        <f>+IF(LEN($I77)&gt;5,IF(ISERROR(VLOOKUP(Z77,'CODIGO PAGO'!$B$2:$B$20,1,0)),1,IF(OR(AND(CT77=1,Z77&lt;&gt;"N"),AND(CT77=3,Z77&lt;&gt;"B"),AND(CT77=2,LEFT(TRIM(Z77),1)&lt;&gt;"I")),1,IF(OR(AND(CT77=0,Z77="N"),AND(CT77=0,Z77="B"),AND(CT77=0,LEFT(TRIM(Z77),1)="I")),1,0))),"")</f>
        <v/>
      </c>
      <c r="DW77" s="23" t="str">
        <f t="shared" si="75"/>
        <v/>
      </c>
      <c r="DX77" s="23" t="str">
        <f>+IF(LEN($I77)&gt;5,IF(ISERROR(VLOOKUP(AB77,'CODIGO PAGO'!$B$2:$B$20,1,0)),1,IF(OR(AND(CV77=1,AB77&lt;&gt;"N"),AND(CV77=3,AB77&lt;&gt;"B"),AND(CV77=2,LEFT(TRIM(AB77),1)&lt;&gt;"I")),1,IF(OR(AND(CV77=0,AB77="N"),AND(CV77=0,AB77="B"),AND(CV77=0,LEFT(TRIM(AB77),1)="I")),1,0))),"")</f>
        <v/>
      </c>
      <c r="DY77" s="23" t="str">
        <f t="shared" si="76"/>
        <v/>
      </c>
      <c r="DZ77" s="23" t="str">
        <f>+IF(LEN($I77)&gt;5,IF(ISERROR(VLOOKUP(AD77,'CODIGO PAGO'!$B$2:$B$20,1,0)),1,IF(OR(AND(CX77=1,AD77&lt;&gt;"N"),AND(CX77=3,AD77&lt;&gt;"B"),AND(CX77=2,LEFT(TRIM(AD77),1)&lt;&gt;"I")),1,IF(OR(AND(CX77=0,AD77="N"),AND(CX77=0,AD77="B"),AND(CX77=0,LEFT(TRIM(AD77),1)="I")),1,0))),"")</f>
        <v/>
      </c>
      <c r="EA77" s="23" t="str">
        <f t="shared" si="77"/>
        <v/>
      </c>
      <c r="EB77" s="23" t="str">
        <f>+IF(LEN($I77)&gt;5,IF(ISERROR(VLOOKUP(AF77,'CODIGO PAGO'!$B$2:$B$20,1,0)),1,IF(OR(AND(CZ77=1,AF77&lt;&gt;"N"),AND(CZ77=3,AF77&lt;&gt;"B"),AND(CZ77=2,LEFT(TRIM(AF77),1)&lt;&gt;"I")),1,IF(OR(AND(CZ77=0,AF77="N"),AND(CZ77=0,AF77="B"),AND(CZ77=0,LEFT(TRIM(AF77),1)="I")),1,0))),"")</f>
        <v/>
      </c>
      <c r="EC77" s="23" t="str">
        <f t="shared" si="78"/>
        <v/>
      </c>
      <c r="ED77" s="23" t="str">
        <f>+IF(LEN($I77)&gt;5,IF(ISERROR(VLOOKUP(AH77,'CODIGO PAGO'!$B$2:$B$20,1,0)),1,IF(OR(AND(DB77=1,AH77&lt;&gt;"N"),AND(DB77=3,AH77&lt;&gt;"B"),AND(DB77=2,LEFT(TRIM(AH77),1)&lt;&gt;"I")),1,IF(OR(AND(DB77=0,AH77="N"),AND(DB77=0,AH77="B"),AND(DB77=0,LEFT(TRIM(AH77),1)="I")),1,0))),"")</f>
        <v/>
      </c>
      <c r="EE77" s="23" t="str">
        <f t="shared" si="79"/>
        <v/>
      </c>
      <c r="EF77" s="23" t="str">
        <f>+IF(LEN($I77)&gt;5,IF(ISERROR(VLOOKUP(AJ77,'CODIGO PAGO'!$B$2:$B$20,1,0)),1,IF(OR(AND(DD77=1,AJ77&lt;&gt;"N"),AND(DD77=3,AJ77&lt;&gt;"B"),AND(DD77=2,LEFT(TRIM(AJ77),1)&lt;&gt;"I")),1,IF(OR(AND(DD77=0,AJ77="N"),AND(DD77=0,AJ77="B"),AND(DD77=0,LEFT(TRIM(AJ77),1)="I")),1,0))),"")</f>
        <v/>
      </c>
      <c r="EG77" s="23" t="str">
        <f t="shared" si="80"/>
        <v/>
      </c>
      <c r="EH77" s="23" t="str">
        <f>+IF(LEN($I77)&gt;5,IF(ISERROR(VLOOKUP(AL77,'CODIGO PAGO'!$B$2:$B$20,1,0)),1,IF(OR(AND(DF77=1,AL77&lt;&gt;"N"),AND(DF77=3,AL77&lt;&gt;"B"),AND(DF77=2,LEFT(TRIM(AL77),1)&lt;&gt;"I")),1,IF(OR(AND(DF77=0,AL77="N"),AND(DF77=0,AL77="B"),AND(DF77=0,LEFT(TRIM(AL77),1)="I")),1,0))),"")</f>
        <v/>
      </c>
      <c r="EI77" s="23" t="str">
        <f t="shared" si="81"/>
        <v/>
      </c>
      <c r="EJ77" s="23" t="str">
        <f>+IF(LEN($I77)&gt;5,IF(ISERROR(VLOOKUP(AN77,'CODIGO PAGO'!$B$2:$B$20,1,0)),1,IF(OR(AND(DH77=1,AN77&lt;&gt;"N"),AND(DH77=3,AN77&lt;&gt;"B"),AND(DH77=2,LEFT(TRIM(AN77),1)&lt;&gt;"I")),1,IF(OR(AND(DH77=0,AN77="N"),AND(DH77=0,AN77="B"),AND(DH77=0,LEFT(TRIM(AN77),1)="I")),1,0))),"")</f>
        <v/>
      </c>
      <c r="EK77" s="23" t="str">
        <f t="shared" si="82"/>
        <v/>
      </c>
      <c r="EL77" s="24" t="str">
        <f t="shared" si="83"/>
        <v/>
      </c>
    </row>
    <row r="78" spans="1:142" s="25" customFormat="1">
      <c r="A78" s="15" t="str">
        <f t="shared" si="49"/>
        <v/>
      </c>
      <c r="B78" s="1" t="str">
        <f>+IF(LEN(I78)&gt;5,'CODIGO PAGO'!$B$28,"")</f>
        <v/>
      </c>
      <c r="C78" s="1" t="str">
        <f>+IF(LEN($I78)&gt;5,BD!D78,"")</f>
        <v/>
      </c>
      <c r="D78" s="168" t="str">
        <f>+IF(LEN($I78)&gt;5,BD!A78,"")</f>
        <v/>
      </c>
      <c r="E78" s="1" t="str">
        <f>+IF(LEN($I78)&gt;5,BD!B78,"")</f>
        <v/>
      </c>
      <c r="F78" s="1" t="str">
        <f>+IF(LEN($I78)&gt;5,BD!C78,"")</f>
        <v/>
      </c>
      <c r="G78" s="141"/>
      <c r="H78" s="141"/>
      <c r="I78" s="1" t="str">
        <f>+IF(LEN(BD!G78)&gt;5,BD!G78,"")</f>
        <v/>
      </c>
      <c r="J78" s="167" t="str">
        <f>+IF(LEN($I78)&gt;5,BD!E78,"")</f>
        <v/>
      </c>
      <c r="K78" s="6" t="str">
        <f t="shared" si="50"/>
        <v/>
      </c>
      <c r="L78" s="87" t="str">
        <f>+IF(LEN($I78)&gt;5,BD!H78,"")</f>
        <v/>
      </c>
      <c r="M78" s="40" t="str">
        <f t="shared" si="51"/>
        <v/>
      </c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4" t="str">
        <f t="shared" si="52"/>
        <v/>
      </c>
      <c r="AQ78" s="5" t="str">
        <f t="shared" si="53"/>
        <v/>
      </c>
      <c r="AR78" s="91" t="str">
        <f t="shared" si="54"/>
        <v/>
      </c>
      <c r="AS78" s="5" t="str">
        <f t="shared" si="55"/>
        <v/>
      </c>
      <c r="AT78" s="91" t="str">
        <f t="shared" si="56"/>
        <v/>
      </c>
      <c r="AU78" s="4" t="str">
        <f t="shared" si="57"/>
        <v/>
      </c>
      <c r="AV78" s="4" t="str">
        <f t="shared" si="58"/>
        <v/>
      </c>
      <c r="AW78" s="4" t="str">
        <f t="shared" si="59"/>
        <v/>
      </c>
      <c r="AX78" s="4" t="str">
        <f t="shared" si="60"/>
        <v/>
      </c>
      <c r="AY78" s="88" t="str">
        <f t="shared" si="61"/>
        <v/>
      </c>
      <c r="AZ78" s="17" t="str">
        <f t="shared" si="62"/>
        <v/>
      </c>
      <c r="BA78" s="18" t="str">
        <f t="shared" si="63"/>
        <v/>
      </c>
      <c r="BB78" s="19" t="str">
        <f>+IF(LEN(I78)&gt;5,IF(INT(RIGHT(B78,1))=9,0.5*L78*AY78,INT(MID(B78,5,LEN(B78)-4))*L78)+IFERROR(VLOOKUP(I78,AJUSTES!$A$1:$I$50,9,0),0),"")</f>
        <v/>
      </c>
      <c r="BC78" s="12"/>
      <c r="BD78" s="19" t="str">
        <f t="shared" si="64"/>
        <v/>
      </c>
      <c r="BE78" s="18" t="str">
        <f t="shared" si="65"/>
        <v/>
      </c>
      <c r="BF78" s="139" t="str">
        <f t="shared" si="66"/>
        <v/>
      </c>
      <c r="BG78" s="114"/>
      <c r="BH78" s="18" t="str">
        <f t="shared" si="67"/>
        <v/>
      </c>
      <c r="BI78" s="13"/>
      <c r="BJ78" s="12"/>
      <c r="BK78" s="12"/>
      <c r="BL78" s="145"/>
      <c r="BM78" s="12"/>
      <c r="BN78" s="12"/>
      <c r="BO78" s="12"/>
      <c r="BP78" s="12"/>
      <c r="BQ78" s="12"/>
      <c r="BR78" s="12"/>
      <c r="BS78" s="146"/>
      <c r="BT78" s="14"/>
      <c r="BU78" s="12"/>
      <c r="BV78" s="12"/>
      <c r="BW78" s="12"/>
      <c r="BX78" s="12"/>
      <c r="BY78" s="12"/>
      <c r="BZ78" s="144"/>
      <c r="CA78" s="107" t="str">
        <f>+IF(LEN($I78)&gt;5,IF(BD!F78="N/A","",BD!F78),"")</f>
        <v/>
      </c>
      <c r="CB78" s="21"/>
      <c r="CC78" s="147"/>
      <c r="CD78" s="148"/>
      <c r="CE78" s="8" t="str">
        <f>+IF(LEN(I78)&gt;5,BD!M78,"")</f>
        <v/>
      </c>
      <c r="CF78" s="16" t="str">
        <f>+IF(LEN(I78)&gt;5,BD!N78,"")</f>
        <v/>
      </c>
      <c r="CG78" s="3" t="str">
        <f t="shared" si="68"/>
        <v/>
      </c>
      <c r="CH78" s="23" t="str">
        <f>+IF(AND(LEN($I78)&gt;5),IF(AND($J78&gt;N$1,$J78&lt;=$AO$1),1,IF((COUNTIFS(INCAPACIDADES!$C$1:$C$51,$I78,INCAPACIDADES!K$1:K$51,N$1))&gt;0,2,IF(VLOOKUP($C78,BD!$D$1:$F$501,3,0)&gt;N$1,0,3))),"")</f>
        <v/>
      </c>
      <c r="CI78" s="23" t="str">
        <f>+IF(AND(LEN($I78)&gt;5),IF(AND($J78&gt;O$1,$J78&lt;=$AO$1),1,IF((COUNTIFS(INCAPACIDADES!$C$1:$C$51,$I78,INCAPACIDADES!L$1:L$51,O$1))&gt;0,2,IF(VLOOKUP($C78,BD!$D$1:$F$501,3,0)&gt;O$1,0,3))),"")</f>
        <v/>
      </c>
      <c r="CJ78" s="23" t="str">
        <f>+IF(AND(LEN($I78)&gt;5),IF(AND($J78&gt;P$1,$J78&lt;=$AO$1),1,IF((COUNTIFS(INCAPACIDADES!$C$1:$C$51,$I78,INCAPACIDADES!M$1:M$51,P$1))&gt;0,2,IF(VLOOKUP($C78,BD!$D$1:$F$501,3,0)&gt;P$1,0,3))),"")</f>
        <v/>
      </c>
      <c r="CK78" s="23" t="str">
        <f>+IF(AND(LEN($I78)&gt;5),IF(AND($J78&gt;Q$1,$J78&lt;=$AO$1),1,IF((COUNTIFS(INCAPACIDADES!$C$1:$C$51,$I78,INCAPACIDADES!N$1:N$51,Q$1))&gt;0,2,IF(VLOOKUP($C78,BD!$D$1:$F$501,3,0)&gt;Q$1,0,3))),"")</f>
        <v/>
      </c>
      <c r="CL78" s="23" t="str">
        <f>+IF(AND(LEN($I78)&gt;5),IF(AND($J78&gt;R$1,$J78&lt;=$AO$1),1,IF((COUNTIFS(INCAPACIDADES!$C$1:$C$51,$I78,INCAPACIDADES!O$1:O$51,R$1))&gt;0,2,IF(VLOOKUP($C78,BD!$D$1:$F$501,3,0)&gt;R$1,0,3))),"")</f>
        <v/>
      </c>
      <c r="CM78" s="23" t="str">
        <f>+IF(AND(LEN($I78)&gt;5),IF(AND($J78&gt;S$1,$J78&lt;=$AO$1),1,IF((COUNTIFS(INCAPACIDADES!$C$1:$C$51,$I78,INCAPACIDADES!P$1:P$51,S$1))&gt;0,2,IF(VLOOKUP($C78,BD!$D$1:$F$501,3,0)&gt;S$1,0,3))),"")</f>
        <v/>
      </c>
      <c r="CN78" s="23" t="str">
        <f>+IF(AND(LEN($I78)&gt;5),IF(AND($J78&gt;T$1,$J78&lt;=$AO$1),1,IF((COUNTIFS(INCAPACIDADES!$C$1:$C$51,$I78,INCAPACIDADES!Q$1:Q$51,T$1))&gt;0,2,IF(VLOOKUP($C78,BD!$D$1:$F$501,3,0)&gt;T$1,0,3))),"")</f>
        <v/>
      </c>
      <c r="CO78" s="23" t="str">
        <f>+IF(AND(LEN($I78)&gt;5),IF(AND($J78&gt;U$1,$J78&lt;=$AO$1),1,IF((COUNTIFS(INCAPACIDADES!$C$1:$C$51,$I78,INCAPACIDADES!R$1:R$51,U$1))&gt;0,2,IF(VLOOKUP($C78,BD!$D$1:$F$501,3,0)&gt;U$1,0,3))),"")</f>
        <v/>
      </c>
      <c r="CP78" s="23" t="str">
        <f>+IF(AND(LEN($I78)&gt;5),IF(AND($J78&gt;V$1,$J78&lt;=$AO$1),1,IF((COUNTIFS(INCAPACIDADES!$C$1:$C$51,$I78,INCAPACIDADES!S$1:S$51,V$1))&gt;0,2,IF(VLOOKUP($C78,BD!$D$1:$F$501,3,0)&gt;V$1,0,3))),"")</f>
        <v/>
      </c>
      <c r="CQ78" s="23" t="str">
        <f>+IF(AND(LEN($I78)&gt;5),IF(AND($J78&gt;W$1,$J78&lt;=$AO$1),1,IF((COUNTIFS(INCAPACIDADES!$C$1:$C$51,$I78,INCAPACIDADES!T$1:T$51,W$1))&gt;0,2,IF(VLOOKUP($C78,BD!$D$1:$F$501,3,0)&gt;W$1,0,3))),"")</f>
        <v/>
      </c>
      <c r="CR78" s="23" t="str">
        <f>+IF(AND(LEN($I78)&gt;5),IF(AND($J78&gt;X$1,$J78&lt;=$AO$1),1,IF((COUNTIFS(INCAPACIDADES!$C$1:$C$51,$I78,INCAPACIDADES!U$1:U$51,X$1))&gt;0,2,IF(VLOOKUP($C78,BD!$D$1:$F$501,3,0)&gt;X$1,0,3))),"")</f>
        <v/>
      </c>
      <c r="CS78" s="23" t="str">
        <f>+IF(AND(LEN($I78)&gt;5),IF(AND($J78&gt;Y$1,$J78&lt;=$AO$1),1,IF((COUNTIFS(INCAPACIDADES!$C$1:$C$51,$I78,INCAPACIDADES!V$1:V$51,Y$1))&gt;0,2,IF(VLOOKUP($C78,BD!$D$1:$F$501,3,0)&gt;Y$1,0,3))),"")</f>
        <v/>
      </c>
      <c r="CT78" s="23" t="str">
        <f>+IF(AND(LEN($I78)&gt;5),IF(AND($J78&gt;Z$1,$J78&lt;=$AO$1),1,IF((COUNTIFS(INCAPACIDADES!$C$1:$C$51,$I78,INCAPACIDADES!W$1:W$51,Z$1))&gt;0,2,IF(VLOOKUP($C78,BD!$D$1:$F$501,3,0)&gt;Z$1,0,3))),"")</f>
        <v/>
      </c>
      <c r="CU78" s="23" t="str">
        <f>+IF(AND(LEN($I78)&gt;5),IF(AND($J78&gt;AA$1,$J78&lt;=$AO$1),1,IF((COUNTIFS(INCAPACIDADES!$C$1:$C$51,$I78,INCAPACIDADES!X$1:X$51,AA$1))&gt;0,2,IF(VLOOKUP($C78,BD!$D$1:$F$501,3,0)&gt;AA$1,0,3))),"")</f>
        <v/>
      </c>
      <c r="CV78" s="23" t="str">
        <f>+IF(AND(LEN($I78)&gt;5),IF(AND($J78&gt;AB$1,$J78&lt;=$AO$1),1,IF((COUNTIFS(INCAPACIDADES!$C$1:$C$51,$I78,INCAPACIDADES!Y$1:Y$51,AB$1))&gt;0,2,IF(VLOOKUP($C78,BD!$D$1:$F$501,3,0)&gt;AB$1,0,3))),"")</f>
        <v/>
      </c>
      <c r="CW78" s="23" t="str">
        <f>+IF(AND(LEN($I78)&gt;5),IF(AND($J78&gt;AC$1,$J78&lt;=$AO$1),1,IF((COUNTIFS(INCAPACIDADES!$C$1:$C$51,$I78,INCAPACIDADES!Z$1:Z$51,AC$1))&gt;0,2,IF(VLOOKUP($C78,BD!$D$1:$F$501,3,0)&gt;AC$1,0,3))),"")</f>
        <v/>
      </c>
      <c r="CX78" s="23" t="str">
        <f>+IF(AND(LEN($I78)&gt;5),IF(AND($J78&gt;AD$1,$J78&lt;=$AO$1),1,IF((COUNTIFS(INCAPACIDADES!$C$1:$C$51,$I78,INCAPACIDADES!AA$1:AA$51,AD$1))&gt;0,2,IF(VLOOKUP($C78,BD!$D$1:$F$501,3,0)&gt;AD$1,0,3))),"")</f>
        <v/>
      </c>
      <c r="CY78" s="23" t="str">
        <f>+IF(AND(LEN($I78)&gt;5),IF(AND($J78&gt;AE$1,$J78&lt;=$AO$1),1,IF((COUNTIFS(INCAPACIDADES!$C$1:$C$51,$I78,INCAPACIDADES!AB$1:AB$51,AE$1))&gt;0,2,IF(VLOOKUP($C78,BD!$D$1:$F$501,3,0)&gt;AE$1,0,3))),"")</f>
        <v/>
      </c>
      <c r="CZ78" s="23" t="str">
        <f>+IF(AND(LEN($I78)&gt;5),IF(AND($J78&gt;AF$1,$J78&lt;=$AO$1),1,IF((COUNTIFS(INCAPACIDADES!$C$1:$C$51,$I78,INCAPACIDADES!AC$1:AC$51,AF$1))&gt;0,2,IF(VLOOKUP($C78,BD!$D$1:$F$501,3,0)&gt;AF$1,0,3))),"")</f>
        <v/>
      </c>
      <c r="DA78" s="23" t="str">
        <f>+IF(AND(LEN($I78)&gt;5),IF(AND($J78&gt;AG$1,$J78&lt;=$AO$1),1,IF((COUNTIFS(INCAPACIDADES!$C$1:$C$51,$I78,INCAPACIDADES!AD$1:AD$51,AG$1))&gt;0,2,IF(VLOOKUP($C78,BD!$D$1:$F$501,3,0)&gt;AG$1,0,3))),"")</f>
        <v/>
      </c>
      <c r="DB78" s="23" t="str">
        <f>+IF(AND(LEN($I78)&gt;5),IF(AND($J78&gt;AH$1,$J78&lt;=$AO$1),1,IF((COUNTIFS(INCAPACIDADES!$C$1:$C$51,$I78,INCAPACIDADES!AE$1:AE$51,AH$1))&gt;0,2,IF(VLOOKUP($C78,BD!$D$1:$F$501,3,0)&gt;AH$1,0,3))),"")</f>
        <v/>
      </c>
      <c r="DC78" s="23" t="str">
        <f>+IF(AND(LEN($I78)&gt;5),IF(AND($J78&gt;AI$1,$J78&lt;=$AO$1),1,IF((COUNTIFS(INCAPACIDADES!$C$1:$C$51,$I78,INCAPACIDADES!AF$1:AF$51,AI$1))&gt;0,2,IF(VLOOKUP($C78,BD!$D$1:$F$501,3,0)&gt;AI$1,0,3))),"")</f>
        <v/>
      </c>
      <c r="DD78" s="23" t="str">
        <f>+IF(AND(LEN($I78)&gt;5),IF(AND($J78&gt;AJ$1,$J78&lt;=$AO$1),1,IF((COUNTIFS(INCAPACIDADES!$C$1:$C$51,$I78,INCAPACIDADES!AG$1:AG$51,AJ$1))&gt;0,2,IF(VLOOKUP($C78,BD!$D$1:$F$501,3,0)&gt;AJ$1,0,3))),"")</f>
        <v/>
      </c>
      <c r="DE78" s="23" t="str">
        <f>+IF(AND(LEN($I78)&gt;5),IF(AND($J78&gt;AK$1,$J78&lt;=$AO$1),1,IF((COUNTIFS(INCAPACIDADES!$C$1:$C$51,$I78,INCAPACIDADES!AH$1:AH$51,AK$1))&gt;0,2,IF(VLOOKUP($C78,BD!$D$1:$F$501,3,0)&gt;AK$1,0,3))),"")</f>
        <v/>
      </c>
      <c r="DF78" s="23" t="str">
        <f>+IF(AND(LEN($I78)&gt;5),IF(AND($J78&gt;AL$1,$J78&lt;=$AO$1),1,IF((COUNTIFS(INCAPACIDADES!$C$1:$C$51,$I78,INCAPACIDADES!AI$1:AI$51,AL$1))&gt;0,2,IF(VLOOKUP($C78,BD!$D$1:$F$501,3,0)&gt;AL$1,0,3))),"")</f>
        <v/>
      </c>
      <c r="DG78" s="23" t="str">
        <f>+IF(AND(LEN($I78)&gt;5),IF(AND($J78&gt;AM$1,$J78&lt;=$AO$1),1,IF((COUNTIFS(INCAPACIDADES!$C$1:$C$51,$I78,INCAPACIDADES!AJ$1:AJ$51,AM$1))&gt;0,2,IF(VLOOKUP($C78,BD!$D$1:$F$501,3,0)&gt;AM$1,0,3))),"")</f>
        <v/>
      </c>
      <c r="DH78" s="23" t="str">
        <f>+IF(AND(LEN($I78)&gt;5),IF(AND($J78&gt;AN$1,$J78&lt;=$AO$1),1,IF((COUNTIFS(INCAPACIDADES!$C$1:$C$51,$I78,INCAPACIDADES!AK$1:AK$51,AN$1))&gt;0,2,IF(VLOOKUP($C78,BD!$D$1:$F$501,3,0)&gt;AN$1,0,3))),"")</f>
        <v/>
      </c>
      <c r="DI78" s="23" t="str">
        <f>+IF(AND(LEN($I78)&gt;5),IF(AND($J78&gt;AO$1,$J78&lt;=$AO$1),1,IF((COUNTIFS(INCAPACIDADES!$C$1:$C$51,$I78,INCAPACIDADES!AL$1:AL$51,AO$1))&gt;0,2,IF(VLOOKUP($C78,BD!$D$1:$F$501,3,0)&gt;AO$1,0,3))),"")</f>
        <v/>
      </c>
      <c r="DJ78" s="23" t="str">
        <f>+IF(LEN($I78)&gt;5,IF(ISERROR(VLOOKUP(N78,'CODIGO PAGO'!$B$2:$B$20,1,0)),1,IF(OR(AND(CH78=1,N78&lt;&gt;"N"),AND(CH78=3,N78&lt;&gt;"B"),AND(CH78=2,LEFT(TRIM(N78),1)&lt;&gt;"I")),1,IF(OR(AND(CH78=0,N78="N"),AND(CH78=0,N78="B"),AND(CH78=0,LEFT(TRIM(N78),1)="I")),1,0))),"")</f>
        <v/>
      </c>
      <c r="DK78" s="23" t="str">
        <f t="shared" si="69"/>
        <v/>
      </c>
      <c r="DL78" s="23" t="str">
        <f>+IF(LEN($I78)&gt;5,IF(ISERROR(VLOOKUP(P78,'CODIGO PAGO'!$B$2:$B$20,1,0)),1,IF(OR(AND(CJ78=1,P78&lt;&gt;"N"),AND(CJ78=3,P78&lt;&gt;"B"),AND(CJ78=2,LEFT(TRIM(P78),1)&lt;&gt;"I")),1,IF(OR(AND(CJ78=0,P78="N"),AND(CJ78=0,P78="B"),AND(CJ78=0,LEFT(TRIM(P78),1)="I")),1,0))),"")</f>
        <v/>
      </c>
      <c r="DM78" s="23" t="str">
        <f t="shared" si="70"/>
        <v/>
      </c>
      <c r="DN78" s="23" t="str">
        <f>+IF(LEN($I78)&gt;5,IF(ISERROR(VLOOKUP(R78,'CODIGO PAGO'!$B$2:$B$20,1,0)),1,IF(OR(AND(CL78=1,R78&lt;&gt;"N"),AND(CL78=3,R78&lt;&gt;"B"),AND(CL78=2,LEFT(TRIM(R78),1)&lt;&gt;"I")),1,IF(OR(AND(CL78=0,R78="N"),AND(CL78=0,R78="B"),AND(CL78=0,LEFT(TRIM(R78),1)="I")),1,0))),"")</f>
        <v/>
      </c>
      <c r="DO78" s="23" t="str">
        <f t="shared" si="71"/>
        <v/>
      </c>
      <c r="DP78" s="23" t="str">
        <f>+IF(LEN($I78)&gt;5,IF(ISERROR(VLOOKUP(T78,'CODIGO PAGO'!$B$2:$B$20,1,0)),1,IF(OR(AND(CN78=1,T78&lt;&gt;"N"),AND(CN78=3,T78&lt;&gt;"B"),AND(CN78=2,LEFT(TRIM(T78),1)&lt;&gt;"I")),1,IF(OR(AND(CN78=0,T78="N"),AND(CN78=0,T78="B"),AND(CN78=0,LEFT(TRIM(T78),1)="I")),1,0))),"")</f>
        <v/>
      </c>
      <c r="DQ78" s="23" t="str">
        <f t="shared" si="72"/>
        <v/>
      </c>
      <c r="DR78" s="23" t="str">
        <f>+IF(LEN($I78)&gt;5,IF(ISERROR(VLOOKUP(V78,'CODIGO PAGO'!$B$2:$B$20,1,0)),1,IF(OR(AND(CP78=1,V78&lt;&gt;"N"),AND(CP78=3,V78&lt;&gt;"B"),AND(CP78=2,LEFT(TRIM(V78),1)&lt;&gt;"I")),1,IF(OR(AND(CP78=0,V78="N"),AND(CP78=0,V78="B"),AND(CP78=0,LEFT(TRIM(V78),1)="I")),1,0))),"")</f>
        <v/>
      </c>
      <c r="DS78" s="23" t="str">
        <f t="shared" si="73"/>
        <v/>
      </c>
      <c r="DT78" s="23" t="str">
        <f>+IF(LEN($I78)&gt;5,IF(ISERROR(VLOOKUP(X78,'CODIGO PAGO'!$B$2:$B$20,1,0)),1,IF(OR(AND(CR78=1,X78&lt;&gt;"N"),AND(CR78=3,X78&lt;&gt;"B"),AND(CR78=2,LEFT(TRIM(X78),1)&lt;&gt;"I")),1,IF(OR(AND(CR78=0,X78="N"),AND(CR78=0,X78="B"),AND(CR78=0,LEFT(TRIM(X78),1)="I")),1,0))),"")</f>
        <v/>
      </c>
      <c r="DU78" s="23" t="str">
        <f t="shared" si="74"/>
        <v/>
      </c>
      <c r="DV78" s="23" t="str">
        <f>+IF(LEN($I78)&gt;5,IF(ISERROR(VLOOKUP(Z78,'CODIGO PAGO'!$B$2:$B$20,1,0)),1,IF(OR(AND(CT78=1,Z78&lt;&gt;"N"),AND(CT78=3,Z78&lt;&gt;"B"),AND(CT78=2,LEFT(TRIM(Z78),1)&lt;&gt;"I")),1,IF(OR(AND(CT78=0,Z78="N"),AND(CT78=0,Z78="B"),AND(CT78=0,LEFT(TRIM(Z78),1)="I")),1,0))),"")</f>
        <v/>
      </c>
      <c r="DW78" s="23" t="str">
        <f t="shared" si="75"/>
        <v/>
      </c>
      <c r="DX78" s="23" t="str">
        <f>+IF(LEN($I78)&gt;5,IF(ISERROR(VLOOKUP(AB78,'CODIGO PAGO'!$B$2:$B$20,1,0)),1,IF(OR(AND(CV78=1,AB78&lt;&gt;"N"),AND(CV78=3,AB78&lt;&gt;"B"),AND(CV78=2,LEFT(TRIM(AB78),1)&lt;&gt;"I")),1,IF(OR(AND(CV78=0,AB78="N"),AND(CV78=0,AB78="B"),AND(CV78=0,LEFT(TRIM(AB78),1)="I")),1,0))),"")</f>
        <v/>
      </c>
      <c r="DY78" s="23" t="str">
        <f t="shared" si="76"/>
        <v/>
      </c>
      <c r="DZ78" s="23" t="str">
        <f>+IF(LEN($I78)&gt;5,IF(ISERROR(VLOOKUP(AD78,'CODIGO PAGO'!$B$2:$B$20,1,0)),1,IF(OR(AND(CX78=1,AD78&lt;&gt;"N"),AND(CX78=3,AD78&lt;&gt;"B"),AND(CX78=2,LEFT(TRIM(AD78),1)&lt;&gt;"I")),1,IF(OR(AND(CX78=0,AD78="N"),AND(CX78=0,AD78="B"),AND(CX78=0,LEFT(TRIM(AD78),1)="I")),1,0))),"")</f>
        <v/>
      </c>
      <c r="EA78" s="23" t="str">
        <f t="shared" si="77"/>
        <v/>
      </c>
      <c r="EB78" s="23" t="str">
        <f>+IF(LEN($I78)&gt;5,IF(ISERROR(VLOOKUP(AF78,'CODIGO PAGO'!$B$2:$B$20,1,0)),1,IF(OR(AND(CZ78=1,AF78&lt;&gt;"N"),AND(CZ78=3,AF78&lt;&gt;"B"),AND(CZ78=2,LEFT(TRIM(AF78),1)&lt;&gt;"I")),1,IF(OR(AND(CZ78=0,AF78="N"),AND(CZ78=0,AF78="B"),AND(CZ78=0,LEFT(TRIM(AF78),1)="I")),1,0))),"")</f>
        <v/>
      </c>
      <c r="EC78" s="23" t="str">
        <f t="shared" si="78"/>
        <v/>
      </c>
      <c r="ED78" s="23" t="str">
        <f>+IF(LEN($I78)&gt;5,IF(ISERROR(VLOOKUP(AH78,'CODIGO PAGO'!$B$2:$B$20,1,0)),1,IF(OR(AND(DB78=1,AH78&lt;&gt;"N"),AND(DB78=3,AH78&lt;&gt;"B"),AND(DB78=2,LEFT(TRIM(AH78),1)&lt;&gt;"I")),1,IF(OR(AND(DB78=0,AH78="N"),AND(DB78=0,AH78="B"),AND(DB78=0,LEFT(TRIM(AH78),1)="I")),1,0))),"")</f>
        <v/>
      </c>
      <c r="EE78" s="23" t="str">
        <f t="shared" si="79"/>
        <v/>
      </c>
      <c r="EF78" s="23" t="str">
        <f>+IF(LEN($I78)&gt;5,IF(ISERROR(VLOOKUP(AJ78,'CODIGO PAGO'!$B$2:$B$20,1,0)),1,IF(OR(AND(DD78=1,AJ78&lt;&gt;"N"),AND(DD78=3,AJ78&lt;&gt;"B"),AND(DD78=2,LEFT(TRIM(AJ78),1)&lt;&gt;"I")),1,IF(OR(AND(DD78=0,AJ78="N"),AND(DD78=0,AJ78="B"),AND(DD78=0,LEFT(TRIM(AJ78),1)="I")),1,0))),"")</f>
        <v/>
      </c>
      <c r="EG78" s="23" t="str">
        <f t="shared" si="80"/>
        <v/>
      </c>
      <c r="EH78" s="23" t="str">
        <f>+IF(LEN($I78)&gt;5,IF(ISERROR(VLOOKUP(AL78,'CODIGO PAGO'!$B$2:$B$20,1,0)),1,IF(OR(AND(DF78=1,AL78&lt;&gt;"N"),AND(DF78=3,AL78&lt;&gt;"B"),AND(DF78=2,LEFT(TRIM(AL78),1)&lt;&gt;"I")),1,IF(OR(AND(DF78=0,AL78="N"),AND(DF78=0,AL78="B"),AND(DF78=0,LEFT(TRIM(AL78),1)="I")),1,0))),"")</f>
        <v/>
      </c>
      <c r="EI78" s="23" t="str">
        <f t="shared" si="81"/>
        <v/>
      </c>
      <c r="EJ78" s="23" t="str">
        <f>+IF(LEN($I78)&gt;5,IF(ISERROR(VLOOKUP(AN78,'CODIGO PAGO'!$B$2:$B$20,1,0)),1,IF(OR(AND(DH78=1,AN78&lt;&gt;"N"),AND(DH78=3,AN78&lt;&gt;"B"),AND(DH78=2,LEFT(TRIM(AN78),1)&lt;&gt;"I")),1,IF(OR(AND(DH78=0,AN78="N"),AND(DH78=0,AN78="B"),AND(DH78=0,LEFT(TRIM(AN78),1)="I")),1,0))),"")</f>
        <v/>
      </c>
      <c r="EK78" s="23" t="str">
        <f t="shared" si="82"/>
        <v/>
      </c>
      <c r="EL78" s="24" t="str">
        <f t="shared" si="83"/>
        <v/>
      </c>
    </row>
    <row r="79" spans="1:142" s="25" customFormat="1">
      <c r="A79" s="15" t="str">
        <f t="shared" si="49"/>
        <v/>
      </c>
      <c r="B79" s="1" t="str">
        <f>+IF(LEN(I79)&gt;5,'CODIGO PAGO'!$B$28,"")</f>
        <v/>
      </c>
      <c r="C79" s="1" t="str">
        <f>+IF(LEN($I79)&gt;5,BD!D79,"")</f>
        <v/>
      </c>
      <c r="D79" s="168" t="str">
        <f>+IF(LEN($I79)&gt;5,BD!A79,"")</f>
        <v/>
      </c>
      <c r="E79" s="1" t="str">
        <f>+IF(LEN($I79)&gt;5,BD!B79,"")</f>
        <v/>
      </c>
      <c r="F79" s="1" t="str">
        <f>+IF(LEN($I79)&gt;5,BD!C79,"")</f>
        <v/>
      </c>
      <c r="G79" s="141"/>
      <c r="H79" s="141"/>
      <c r="I79" s="1" t="str">
        <f>+IF(LEN(BD!G79)&gt;5,BD!G79,"")</f>
        <v/>
      </c>
      <c r="J79" s="167" t="str">
        <f>+IF(LEN($I79)&gt;5,BD!E79,"")</f>
        <v/>
      </c>
      <c r="K79" s="6" t="str">
        <f t="shared" si="50"/>
        <v/>
      </c>
      <c r="L79" s="87" t="str">
        <f>+IF(LEN($I79)&gt;5,BD!H79,"")</f>
        <v/>
      </c>
      <c r="M79" s="40" t="str">
        <f t="shared" si="51"/>
        <v/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4" t="str">
        <f t="shared" si="52"/>
        <v/>
      </c>
      <c r="AQ79" s="5" t="str">
        <f t="shared" si="53"/>
        <v/>
      </c>
      <c r="AR79" s="91" t="str">
        <f t="shared" si="54"/>
        <v/>
      </c>
      <c r="AS79" s="5" t="str">
        <f t="shared" si="55"/>
        <v/>
      </c>
      <c r="AT79" s="91" t="str">
        <f t="shared" si="56"/>
        <v/>
      </c>
      <c r="AU79" s="4" t="str">
        <f t="shared" si="57"/>
        <v/>
      </c>
      <c r="AV79" s="4" t="str">
        <f t="shared" si="58"/>
        <v/>
      </c>
      <c r="AW79" s="4" t="str">
        <f t="shared" si="59"/>
        <v/>
      </c>
      <c r="AX79" s="4" t="str">
        <f t="shared" si="60"/>
        <v/>
      </c>
      <c r="AY79" s="88" t="str">
        <f t="shared" si="61"/>
        <v/>
      </c>
      <c r="AZ79" s="17" t="str">
        <f t="shared" si="62"/>
        <v/>
      </c>
      <c r="BA79" s="18" t="str">
        <f t="shared" si="63"/>
        <v/>
      </c>
      <c r="BB79" s="19" t="str">
        <f>+IF(LEN(I79)&gt;5,IF(INT(RIGHT(B79,1))=9,0.5*L79*AY79,INT(MID(B79,5,LEN(B79)-4))*L79)+IFERROR(VLOOKUP(I79,AJUSTES!$A$1:$I$50,9,0),0),"")</f>
        <v/>
      </c>
      <c r="BC79" s="12"/>
      <c r="BD79" s="19" t="str">
        <f t="shared" si="64"/>
        <v/>
      </c>
      <c r="BE79" s="18" t="str">
        <f t="shared" si="65"/>
        <v/>
      </c>
      <c r="BF79" s="139" t="str">
        <f t="shared" si="66"/>
        <v/>
      </c>
      <c r="BG79" s="114"/>
      <c r="BH79" s="18" t="str">
        <f t="shared" si="67"/>
        <v/>
      </c>
      <c r="BI79" s="13"/>
      <c r="BJ79" s="12"/>
      <c r="BK79" s="12"/>
      <c r="BL79" s="145"/>
      <c r="BM79" s="12"/>
      <c r="BN79" s="12"/>
      <c r="BO79" s="12"/>
      <c r="BP79" s="12"/>
      <c r="BQ79" s="12"/>
      <c r="BR79" s="12"/>
      <c r="BS79" s="146"/>
      <c r="BT79" s="14"/>
      <c r="BU79" s="12"/>
      <c r="BV79" s="12"/>
      <c r="BW79" s="12"/>
      <c r="BX79" s="12"/>
      <c r="BY79" s="12"/>
      <c r="BZ79" s="144"/>
      <c r="CA79" s="107" t="str">
        <f>+IF(LEN($I79)&gt;5,IF(BD!F79="N/A","",BD!F79),"")</f>
        <v/>
      </c>
      <c r="CB79" s="21"/>
      <c r="CC79" s="147"/>
      <c r="CD79" s="148"/>
      <c r="CE79" s="8" t="str">
        <f>+IF(LEN(I79)&gt;5,BD!M79,"")</f>
        <v/>
      </c>
      <c r="CF79" s="16" t="str">
        <f>+IF(LEN(I79)&gt;5,BD!N79,"")</f>
        <v/>
      </c>
      <c r="CG79" s="3" t="str">
        <f t="shared" si="68"/>
        <v/>
      </c>
      <c r="CH79" s="23" t="str">
        <f>+IF(AND(LEN($I79)&gt;5),IF(AND($J79&gt;N$1,$J79&lt;=$AO$1),1,IF((COUNTIFS(INCAPACIDADES!$C$1:$C$51,$I79,INCAPACIDADES!K$1:K$51,N$1))&gt;0,2,IF(VLOOKUP($C79,BD!$D$1:$F$501,3,0)&gt;N$1,0,3))),"")</f>
        <v/>
      </c>
      <c r="CI79" s="23" t="str">
        <f>+IF(AND(LEN($I79)&gt;5),IF(AND($J79&gt;O$1,$J79&lt;=$AO$1),1,IF((COUNTIFS(INCAPACIDADES!$C$1:$C$51,$I79,INCAPACIDADES!L$1:L$51,O$1))&gt;0,2,IF(VLOOKUP($C79,BD!$D$1:$F$501,3,0)&gt;O$1,0,3))),"")</f>
        <v/>
      </c>
      <c r="CJ79" s="23" t="str">
        <f>+IF(AND(LEN($I79)&gt;5),IF(AND($J79&gt;P$1,$J79&lt;=$AO$1),1,IF((COUNTIFS(INCAPACIDADES!$C$1:$C$51,$I79,INCAPACIDADES!M$1:M$51,P$1))&gt;0,2,IF(VLOOKUP($C79,BD!$D$1:$F$501,3,0)&gt;P$1,0,3))),"")</f>
        <v/>
      </c>
      <c r="CK79" s="23" t="str">
        <f>+IF(AND(LEN($I79)&gt;5),IF(AND($J79&gt;Q$1,$J79&lt;=$AO$1),1,IF((COUNTIFS(INCAPACIDADES!$C$1:$C$51,$I79,INCAPACIDADES!N$1:N$51,Q$1))&gt;0,2,IF(VLOOKUP($C79,BD!$D$1:$F$501,3,0)&gt;Q$1,0,3))),"")</f>
        <v/>
      </c>
      <c r="CL79" s="23" t="str">
        <f>+IF(AND(LEN($I79)&gt;5),IF(AND($J79&gt;R$1,$J79&lt;=$AO$1),1,IF((COUNTIFS(INCAPACIDADES!$C$1:$C$51,$I79,INCAPACIDADES!O$1:O$51,R$1))&gt;0,2,IF(VLOOKUP($C79,BD!$D$1:$F$501,3,0)&gt;R$1,0,3))),"")</f>
        <v/>
      </c>
      <c r="CM79" s="23" t="str">
        <f>+IF(AND(LEN($I79)&gt;5),IF(AND($J79&gt;S$1,$J79&lt;=$AO$1),1,IF((COUNTIFS(INCAPACIDADES!$C$1:$C$51,$I79,INCAPACIDADES!P$1:P$51,S$1))&gt;0,2,IF(VLOOKUP($C79,BD!$D$1:$F$501,3,0)&gt;S$1,0,3))),"")</f>
        <v/>
      </c>
      <c r="CN79" s="23" t="str">
        <f>+IF(AND(LEN($I79)&gt;5),IF(AND($J79&gt;T$1,$J79&lt;=$AO$1),1,IF((COUNTIFS(INCAPACIDADES!$C$1:$C$51,$I79,INCAPACIDADES!Q$1:Q$51,T$1))&gt;0,2,IF(VLOOKUP($C79,BD!$D$1:$F$501,3,0)&gt;T$1,0,3))),"")</f>
        <v/>
      </c>
      <c r="CO79" s="23" t="str">
        <f>+IF(AND(LEN($I79)&gt;5),IF(AND($J79&gt;U$1,$J79&lt;=$AO$1),1,IF((COUNTIFS(INCAPACIDADES!$C$1:$C$51,$I79,INCAPACIDADES!R$1:R$51,U$1))&gt;0,2,IF(VLOOKUP($C79,BD!$D$1:$F$501,3,0)&gt;U$1,0,3))),"")</f>
        <v/>
      </c>
      <c r="CP79" s="23" t="str">
        <f>+IF(AND(LEN($I79)&gt;5),IF(AND($J79&gt;V$1,$J79&lt;=$AO$1),1,IF((COUNTIFS(INCAPACIDADES!$C$1:$C$51,$I79,INCAPACIDADES!S$1:S$51,V$1))&gt;0,2,IF(VLOOKUP($C79,BD!$D$1:$F$501,3,0)&gt;V$1,0,3))),"")</f>
        <v/>
      </c>
      <c r="CQ79" s="23" t="str">
        <f>+IF(AND(LEN($I79)&gt;5),IF(AND($J79&gt;W$1,$J79&lt;=$AO$1),1,IF((COUNTIFS(INCAPACIDADES!$C$1:$C$51,$I79,INCAPACIDADES!T$1:T$51,W$1))&gt;0,2,IF(VLOOKUP($C79,BD!$D$1:$F$501,3,0)&gt;W$1,0,3))),"")</f>
        <v/>
      </c>
      <c r="CR79" s="23" t="str">
        <f>+IF(AND(LEN($I79)&gt;5),IF(AND($J79&gt;X$1,$J79&lt;=$AO$1),1,IF((COUNTIFS(INCAPACIDADES!$C$1:$C$51,$I79,INCAPACIDADES!U$1:U$51,X$1))&gt;0,2,IF(VLOOKUP($C79,BD!$D$1:$F$501,3,0)&gt;X$1,0,3))),"")</f>
        <v/>
      </c>
      <c r="CS79" s="23" t="str">
        <f>+IF(AND(LEN($I79)&gt;5),IF(AND($J79&gt;Y$1,$J79&lt;=$AO$1),1,IF((COUNTIFS(INCAPACIDADES!$C$1:$C$51,$I79,INCAPACIDADES!V$1:V$51,Y$1))&gt;0,2,IF(VLOOKUP($C79,BD!$D$1:$F$501,3,0)&gt;Y$1,0,3))),"")</f>
        <v/>
      </c>
      <c r="CT79" s="23" t="str">
        <f>+IF(AND(LEN($I79)&gt;5),IF(AND($J79&gt;Z$1,$J79&lt;=$AO$1),1,IF((COUNTIFS(INCAPACIDADES!$C$1:$C$51,$I79,INCAPACIDADES!W$1:W$51,Z$1))&gt;0,2,IF(VLOOKUP($C79,BD!$D$1:$F$501,3,0)&gt;Z$1,0,3))),"")</f>
        <v/>
      </c>
      <c r="CU79" s="23" t="str">
        <f>+IF(AND(LEN($I79)&gt;5),IF(AND($J79&gt;AA$1,$J79&lt;=$AO$1),1,IF((COUNTIFS(INCAPACIDADES!$C$1:$C$51,$I79,INCAPACIDADES!X$1:X$51,AA$1))&gt;0,2,IF(VLOOKUP($C79,BD!$D$1:$F$501,3,0)&gt;AA$1,0,3))),"")</f>
        <v/>
      </c>
      <c r="CV79" s="23" t="str">
        <f>+IF(AND(LEN($I79)&gt;5),IF(AND($J79&gt;AB$1,$J79&lt;=$AO$1),1,IF((COUNTIFS(INCAPACIDADES!$C$1:$C$51,$I79,INCAPACIDADES!Y$1:Y$51,AB$1))&gt;0,2,IF(VLOOKUP($C79,BD!$D$1:$F$501,3,0)&gt;AB$1,0,3))),"")</f>
        <v/>
      </c>
      <c r="CW79" s="23" t="str">
        <f>+IF(AND(LEN($I79)&gt;5),IF(AND($J79&gt;AC$1,$J79&lt;=$AO$1),1,IF((COUNTIFS(INCAPACIDADES!$C$1:$C$51,$I79,INCAPACIDADES!Z$1:Z$51,AC$1))&gt;0,2,IF(VLOOKUP($C79,BD!$D$1:$F$501,3,0)&gt;AC$1,0,3))),"")</f>
        <v/>
      </c>
      <c r="CX79" s="23" t="str">
        <f>+IF(AND(LEN($I79)&gt;5),IF(AND($J79&gt;AD$1,$J79&lt;=$AO$1),1,IF((COUNTIFS(INCAPACIDADES!$C$1:$C$51,$I79,INCAPACIDADES!AA$1:AA$51,AD$1))&gt;0,2,IF(VLOOKUP($C79,BD!$D$1:$F$501,3,0)&gt;AD$1,0,3))),"")</f>
        <v/>
      </c>
      <c r="CY79" s="23" t="str">
        <f>+IF(AND(LEN($I79)&gt;5),IF(AND($J79&gt;AE$1,$J79&lt;=$AO$1),1,IF((COUNTIFS(INCAPACIDADES!$C$1:$C$51,$I79,INCAPACIDADES!AB$1:AB$51,AE$1))&gt;0,2,IF(VLOOKUP($C79,BD!$D$1:$F$501,3,0)&gt;AE$1,0,3))),"")</f>
        <v/>
      </c>
      <c r="CZ79" s="23" t="str">
        <f>+IF(AND(LEN($I79)&gt;5),IF(AND($J79&gt;AF$1,$J79&lt;=$AO$1),1,IF((COUNTIFS(INCAPACIDADES!$C$1:$C$51,$I79,INCAPACIDADES!AC$1:AC$51,AF$1))&gt;0,2,IF(VLOOKUP($C79,BD!$D$1:$F$501,3,0)&gt;AF$1,0,3))),"")</f>
        <v/>
      </c>
      <c r="DA79" s="23" t="str">
        <f>+IF(AND(LEN($I79)&gt;5),IF(AND($J79&gt;AG$1,$J79&lt;=$AO$1),1,IF((COUNTIFS(INCAPACIDADES!$C$1:$C$51,$I79,INCAPACIDADES!AD$1:AD$51,AG$1))&gt;0,2,IF(VLOOKUP($C79,BD!$D$1:$F$501,3,0)&gt;AG$1,0,3))),"")</f>
        <v/>
      </c>
      <c r="DB79" s="23" t="str">
        <f>+IF(AND(LEN($I79)&gt;5),IF(AND($J79&gt;AH$1,$J79&lt;=$AO$1),1,IF((COUNTIFS(INCAPACIDADES!$C$1:$C$51,$I79,INCAPACIDADES!AE$1:AE$51,AH$1))&gt;0,2,IF(VLOOKUP($C79,BD!$D$1:$F$501,3,0)&gt;AH$1,0,3))),"")</f>
        <v/>
      </c>
      <c r="DC79" s="23" t="str">
        <f>+IF(AND(LEN($I79)&gt;5),IF(AND($J79&gt;AI$1,$J79&lt;=$AO$1),1,IF((COUNTIFS(INCAPACIDADES!$C$1:$C$51,$I79,INCAPACIDADES!AF$1:AF$51,AI$1))&gt;0,2,IF(VLOOKUP($C79,BD!$D$1:$F$501,3,0)&gt;AI$1,0,3))),"")</f>
        <v/>
      </c>
      <c r="DD79" s="23" t="str">
        <f>+IF(AND(LEN($I79)&gt;5),IF(AND($J79&gt;AJ$1,$J79&lt;=$AO$1),1,IF((COUNTIFS(INCAPACIDADES!$C$1:$C$51,$I79,INCAPACIDADES!AG$1:AG$51,AJ$1))&gt;0,2,IF(VLOOKUP($C79,BD!$D$1:$F$501,3,0)&gt;AJ$1,0,3))),"")</f>
        <v/>
      </c>
      <c r="DE79" s="23" t="str">
        <f>+IF(AND(LEN($I79)&gt;5),IF(AND($J79&gt;AK$1,$J79&lt;=$AO$1),1,IF((COUNTIFS(INCAPACIDADES!$C$1:$C$51,$I79,INCAPACIDADES!AH$1:AH$51,AK$1))&gt;0,2,IF(VLOOKUP($C79,BD!$D$1:$F$501,3,0)&gt;AK$1,0,3))),"")</f>
        <v/>
      </c>
      <c r="DF79" s="23" t="str">
        <f>+IF(AND(LEN($I79)&gt;5),IF(AND($J79&gt;AL$1,$J79&lt;=$AO$1),1,IF((COUNTIFS(INCAPACIDADES!$C$1:$C$51,$I79,INCAPACIDADES!AI$1:AI$51,AL$1))&gt;0,2,IF(VLOOKUP($C79,BD!$D$1:$F$501,3,0)&gt;AL$1,0,3))),"")</f>
        <v/>
      </c>
      <c r="DG79" s="23" t="str">
        <f>+IF(AND(LEN($I79)&gt;5),IF(AND($J79&gt;AM$1,$J79&lt;=$AO$1),1,IF((COUNTIFS(INCAPACIDADES!$C$1:$C$51,$I79,INCAPACIDADES!AJ$1:AJ$51,AM$1))&gt;0,2,IF(VLOOKUP($C79,BD!$D$1:$F$501,3,0)&gt;AM$1,0,3))),"")</f>
        <v/>
      </c>
      <c r="DH79" s="23" t="str">
        <f>+IF(AND(LEN($I79)&gt;5),IF(AND($J79&gt;AN$1,$J79&lt;=$AO$1),1,IF((COUNTIFS(INCAPACIDADES!$C$1:$C$51,$I79,INCAPACIDADES!AK$1:AK$51,AN$1))&gt;0,2,IF(VLOOKUP($C79,BD!$D$1:$F$501,3,0)&gt;AN$1,0,3))),"")</f>
        <v/>
      </c>
      <c r="DI79" s="23" t="str">
        <f>+IF(AND(LEN($I79)&gt;5),IF(AND($J79&gt;AO$1,$J79&lt;=$AO$1),1,IF((COUNTIFS(INCAPACIDADES!$C$1:$C$51,$I79,INCAPACIDADES!AL$1:AL$51,AO$1))&gt;0,2,IF(VLOOKUP($C79,BD!$D$1:$F$501,3,0)&gt;AO$1,0,3))),"")</f>
        <v/>
      </c>
      <c r="DJ79" s="23" t="str">
        <f>+IF(LEN($I79)&gt;5,IF(ISERROR(VLOOKUP(N79,'CODIGO PAGO'!$B$2:$B$20,1,0)),1,IF(OR(AND(CH79=1,N79&lt;&gt;"N"),AND(CH79=3,N79&lt;&gt;"B"),AND(CH79=2,LEFT(TRIM(N79),1)&lt;&gt;"I")),1,IF(OR(AND(CH79=0,N79="N"),AND(CH79=0,N79="B"),AND(CH79=0,LEFT(TRIM(N79),1)="I")),1,0))),"")</f>
        <v/>
      </c>
      <c r="DK79" s="23" t="str">
        <f t="shared" si="69"/>
        <v/>
      </c>
      <c r="DL79" s="23" t="str">
        <f>+IF(LEN($I79)&gt;5,IF(ISERROR(VLOOKUP(P79,'CODIGO PAGO'!$B$2:$B$20,1,0)),1,IF(OR(AND(CJ79=1,P79&lt;&gt;"N"),AND(CJ79=3,P79&lt;&gt;"B"),AND(CJ79=2,LEFT(TRIM(P79),1)&lt;&gt;"I")),1,IF(OR(AND(CJ79=0,P79="N"),AND(CJ79=0,P79="B"),AND(CJ79=0,LEFT(TRIM(P79),1)="I")),1,0))),"")</f>
        <v/>
      </c>
      <c r="DM79" s="23" t="str">
        <f t="shared" si="70"/>
        <v/>
      </c>
      <c r="DN79" s="23" t="str">
        <f>+IF(LEN($I79)&gt;5,IF(ISERROR(VLOOKUP(R79,'CODIGO PAGO'!$B$2:$B$20,1,0)),1,IF(OR(AND(CL79=1,R79&lt;&gt;"N"),AND(CL79=3,R79&lt;&gt;"B"),AND(CL79=2,LEFT(TRIM(R79),1)&lt;&gt;"I")),1,IF(OR(AND(CL79=0,R79="N"),AND(CL79=0,R79="B"),AND(CL79=0,LEFT(TRIM(R79),1)="I")),1,0))),"")</f>
        <v/>
      </c>
      <c r="DO79" s="23" t="str">
        <f t="shared" si="71"/>
        <v/>
      </c>
      <c r="DP79" s="23" t="str">
        <f>+IF(LEN($I79)&gt;5,IF(ISERROR(VLOOKUP(T79,'CODIGO PAGO'!$B$2:$B$20,1,0)),1,IF(OR(AND(CN79=1,T79&lt;&gt;"N"),AND(CN79=3,T79&lt;&gt;"B"),AND(CN79=2,LEFT(TRIM(T79),1)&lt;&gt;"I")),1,IF(OR(AND(CN79=0,T79="N"),AND(CN79=0,T79="B"),AND(CN79=0,LEFT(TRIM(T79),1)="I")),1,0))),"")</f>
        <v/>
      </c>
      <c r="DQ79" s="23" t="str">
        <f t="shared" si="72"/>
        <v/>
      </c>
      <c r="DR79" s="23" t="str">
        <f>+IF(LEN($I79)&gt;5,IF(ISERROR(VLOOKUP(V79,'CODIGO PAGO'!$B$2:$B$20,1,0)),1,IF(OR(AND(CP79=1,V79&lt;&gt;"N"),AND(CP79=3,V79&lt;&gt;"B"),AND(CP79=2,LEFT(TRIM(V79),1)&lt;&gt;"I")),1,IF(OR(AND(CP79=0,V79="N"),AND(CP79=0,V79="B"),AND(CP79=0,LEFT(TRIM(V79),1)="I")),1,0))),"")</f>
        <v/>
      </c>
      <c r="DS79" s="23" t="str">
        <f t="shared" si="73"/>
        <v/>
      </c>
      <c r="DT79" s="23" t="str">
        <f>+IF(LEN($I79)&gt;5,IF(ISERROR(VLOOKUP(X79,'CODIGO PAGO'!$B$2:$B$20,1,0)),1,IF(OR(AND(CR79=1,X79&lt;&gt;"N"),AND(CR79=3,X79&lt;&gt;"B"),AND(CR79=2,LEFT(TRIM(X79),1)&lt;&gt;"I")),1,IF(OR(AND(CR79=0,X79="N"),AND(CR79=0,X79="B"),AND(CR79=0,LEFT(TRIM(X79),1)="I")),1,0))),"")</f>
        <v/>
      </c>
      <c r="DU79" s="23" t="str">
        <f t="shared" si="74"/>
        <v/>
      </c>
      <c r="DV79" s="23" t="str">
        <f>+IF(LEN($I79)&gt;5,IF(ISERROR(VLOOKUP(Z79,'CODIGO PAGO'!$B$2:$B$20,1,0)),1,IF(OR(AND(CT79=1,Z79&lt;&gt;"N"),AND(CT79=3,Z79&lt;&gt;"B"),AND(CT79=2,LEFT(TRIM(Z79),1)&lt;&gt;"I")),1,IF(OR(AND(CT79=0,Z79="N"),AND(CT79=0,Z79="B"),AND(CT79=0,LEFT(TRIM(Z79),1)="I")),1,0))),"")</f>
        <v/>
      </c>
      <c r="DW79" s="23" t="str">
        <f t="shared" si="75"/>
        <v/>
      </c>
      <c r="DX79" s="23" t="str">
        <f>+IF(LEN($I79)&gt;5,IF(ISERROR(VLOOKUP(AB79,'CODIGO PAGO'!$B$2:$B$20,1,0)),1,IF(OR(AND(CV79=1,AB79&lt;&gt;"N"),AND(CV79=3,AB79&lt;&gt;"B"),AND(CV79=2,LEFT(TRIM(AB79),1)&lt;&gt;"I")),1,IF(OR(AND(CV79=0,AB79="N"),AND(CV79=0,AB79="B"),AND(CV79=0,LEFT(TRIM(AB79),1)="I")),1,0))),"")</f>
        <v/>
      </c>
      <c r="DY79" s="23" t="str">
        <f t="shared" si="76"/>
        <v/>
      </c>
      <c r="DZ79" s="23" t="str">
        <f>+IF(LEN($I79)&gt;5,IF(ISERROR(VLOOKUP(AD79,'CODIGO PAGO'!$B$2:$B$20,1,0)),1,IF(OR(AND(CX79=1,AD79&lt;&gt;"N"),AND(CX79=3,AD79&lt;&gt;"B"),AND(CX79=2,LEFT(TRIM(AD79),1)&lt;&gt;"I")),1,IF(OR(AND(CX79=0,AD79="N"),AND(CX79=0,AD79="B"),AND(CX79=0,LEFT(TRIM(AD79),1)="I")),1,0))),"")</f>
        <v/>
      </c>
      <c r="EA79" s="23" t="str">
        <f t="shared" si="77"/>
        <v/>
      </c>
      <c r="EB79" s="23" t="str">
        <f>+IF(LEN($I79)&gt;5,IF(ISERROR(VLOOKUP(AF79,'CODIGO PAGO'!$B$2:$B$20,1,0)),1,IF(OR(AND(CZ79=1,AF79&lt;&gt;"N"),AND(CZ79=3,AF79&lt;&gt;"B"),AND(CZ79=2,LEFT(TRIM(AF79),1)&lt;&gt;"I")),1,IF(OR(AND(CZ79=0,AF79="N"),AND(CZ79=0,AF79="B"),AND(CZ79=0,LEFT(TRIM(AF79),1)="I")),1,0))),"")</f>
        <v/>
      </c>
      <c r="EC79" s="23" t="str">
        <f t="shared" si="78"/>
        <v/>
      </c>
      <c r="ED79" s="23" t="str">
        <f>+IF(LEN($I79)&gt;5,IF(ISERROR(VLOOKUP(AH79,'CODIGO PAGO'!$B$2:$B$20,1,0)),1,IF(OR(AND(DB79=1,AH79&lt;&gt;"N"),AND(DB79=3,AH79&lt;&gt;"B"),AND(DB79=2,LEFT(TRIM(AH79),1)&lt;&gt;"I")),1,IF(OR(AND(DB79=0,AH79="N"),AND(DB79=0,AH79="B"),AND(DB79=0,LEFT(TRIM(AH79),1)="I")),1,0))),"")</f>
        <v/>
      </c>
      <c r="EE79" s="23" t="str">
        <f t="shared" si="79"/>
        <v/>
      </c>
      <c r="EF79" s="23" t="str">
        <f>+IF(LEN($I79)&gt;5,IF(ISERROR(VLOOKUP(AJ79,'CODIGO PAGO'!$B$2:$B$20,1,0)),1,IF(OR(AND(DD79=1,AJ79&lt;&gt;"N"),AND(DD79=3,AJ79&lt;&gt;"B"),AND(DD79=2,LEFT(TRIM(AJ79),1)&lt;&gt;"I")),1,IF(OR(AND(DD79=0,AJ79="N"),AND(DD79=0,AJ79="B"),AND(DD79=0,LEFT(TRIM(AJ79),1)="I")),1,0))),"")</f>
        <v/>
      </c>
      <c r="EG79" s="23" t="str">
        <f t="shared" si="80"/>
        <v/>
      </c>
      <c r="EH79" s="23" t="str">
        <f>+IF(LEN($I79)&gt;5,IF(ISERROR(VLOOKUP(AL79,'CODIGO PAGO'!$B$2:$B$20,1,0)),1,IF(OR(AND(DF79=1,AL79&lt;&gt;"N"),AND(DF79=3,AL79&lt;&gt;"B"),AND(DF79=2,LEFT(TRIM(AL79),1)&lt;&gt;"I")),1,IF(OR(AND(DF79=0,AL79="N"),AND(DF79=0,AL79="B"),AND(DF79=0,LEFT(TRIM(AL79),1)="I")),1,0))),"")</f>
        <v/>
      </c>
      <c r="EI79" s="23" t="str">
        <f t="shared" si="81"/>
        <v/>
      </c>
      <c r="EJ79" s="23" t="str">
        <f>+IF(LEN($I79)&gt;5,IF(ISERROR(VLOOKUP(AN79,'CODIGO PAGO'!$B$2:$B$20,1,0)),1,IF(OR(AND(DH79=1,AN79&lt;&gt;"N"),AND(DH79=3,AN79&lt;&gt;"B"),AND(DH79=2,LEFT(TRIM(AN79),1)&lt;&gt;"I")),1,IF(OR(AND(DH79=0,AN79="N"),AND(DH79=0,AN79="B"),AND(DH79=0,LEFT(TRIM(AN79),1)="I")),1,0))),"")</f>
        <v/>
      </c>
      <c r="EK79" s="23" t="str">
        <f t="shared" si="82"/>
        <v/>
      </c>
      <c r="EL79" s="24" t="str">
        <f t="shared" si="83"/>
        <v/>
      </c>
    </row>
    <row r="80" spans="1:142" s="25" customFormat="1">
      <c r="A80" s="15" t="str">
        <f t="shared" si="49"/>
        <v/>
      </c>
      <c r="B80" s="1" t="str">
        <f>+IF(LEN(I80)&gt;5,'CODIGO PAGO'!$B$28,"")</f>
        <v/>
      </c>
      <c r="C80" s="1" t="str">
        <f>+IF(LEN($I80)&gt;5,BD!D80,"")</f>
        <v/>
      </c>
      <c r="D80" s="168" t="str">
        <f>+IF(LEN($I80)&gt;5,BD!A80,"")</f>
        <v/>
      </c>
      <c r="E80" s="1" t="str">
        <f>+IF(LEN($I80)&gt;5,BD!B80,"")</f>
        <v/>
      </c>
      <c r="F80" s="1" t="str">
        <f>+IF(LEN($I80)&gt;5,BD!C80,"")</f>
        <v/>
      </c>
      <c r="G80" s="141"/>
      <c r="H80" s="141"/>
      <c r="I80" s="1" t="str">
        <f>+IF(LEN(BD!G80)&gt;5,BD!G80,"")</f>
        <v/>
      </c>
      <c r="J80" s="167" t="str">
        <f>+IF(LEN($I80)&gt;5,BD!E80,"")</f>
        <v/>
      </c>
      <c r="K80" s="6" t="str">
        <f t="shared" si="50"/>
        <v/>
      </c>
      <c r="L80" s="87" t="str">
        <f>+IF(LEN($I80)&gt;5,BD!H80,"")</f>
        <v/>
      </c>
      <c r="M80" s="40" t="str">
        <f t="shared" si="51"/>
        <v/>
      </c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4" t="str">
        <f t="shared" si="52"/>
        <v/>
      </c>
      <c r="AQ80" s="5" t="str">
        <f t="shared" si="53"/>
        <v/>
      </c>
      <c r="AR80" s="91" t="str">
        <f t="shared" si="54"/>
        <v/>
      </c>
      <c r="AS80" s="5" t="str">
        <f t="shared" si="55"/>
        <v/>
      </c>
      <c r="AT80" s="91" t="str">
        <f t="shared" si="56"/>
        <v/>
      </c>
      <c r="AU80" s="4" t="str">
        <f t="shared" si="57"/>
        <v/>
      </c>
      <c r="AV80" s="4" t="str">
        <f t="shared" si="58"/>
        <v/>
      </c>
      <c r="AW80" s="4" t="str">
        <f t="shared" si="59"/>
        <v/>
      </c>
      <c r="AX80" s="4" t="str">
        <f t="shared" si="60"/>
        <v/>
      </c>
      <c r="AY80" s="88" t="str">
        <f t="shared" si="61"/>
        <v/>
      </c>
      <c r="AZ80" s="17" t="str">
        <f t="shared" si="62"/>
        <v/>
      </c>
      <c r="BA80" s="18" t="str">
        <f t="shared" si="63"/>
        <v/>
      </c>
      <c r="BB80" s="19" t="str">
        <f>+IF(LEN(I80)&gt;5,IF(INT(RIGHT(B80,1))=9,0.5*L80*AY80,INT(MID(B80,5,LEN(B80)-4))*L80)+IFERROR(VLOOKUP(I80,AJUSTES!$A$1:$I$50,9,0),0),"")</f>
        <v/>
      </c>
      <c r="BC80" s="12"/>
      <c r="BD80" s="19" t="str">
        <f t="shared" si="64"/>
        <v/>
      </c>
      <c r="BE80" s="18" t="str">
        <f t="shared" si="65"/>
        <v/>
      </c>
      <c r="BF80" s="139" t="str">
        <f t="shared" si="66"/>
        <v/>
      </c>
      <c r="BG80" s="114"/>
      <c r="BH80" s="18" t="str">
        <f t="shared" si="67"/>
        <v/>
      </c>
      <c r="BI80" s="13"/>
      <c r="BJ80" s="12"/>
      <c r="BK80" s="12"/>
      <c r="BL80" s="145"/>
      <c r="BM80" s="12"/>
      <c r="BN80" s="12"/>
      <c r="BO80" s="12"/>
      <c r="BP80" s="12"/>
      <c r="BQ80" s="12"/>
      <c r="BR80" s="12"/>
      <c r="BS80" s="146"/>
      <c r="BT80" s="14"/>
      <c r="BU80" s="12"/>
      <c r="BV80" s="12"/>
      <c r="BW80" s="12"/>
      <c r="BX80" s="12"/>
      <c r="BY80" s="12"/>
      <c r="BZ80" s="144"/>
      <c r="CA80" s="107" t="str">
        <f>+IF(LEN($I80)&gt;5,IF(BD!F80="N/A","",BD!F80),"")</f>
        <v/>
      </c>
      <c r="CB80" s="21"/>
      <c r="CC80" s="147"/>
      <c r="CD80" s="148"/>
      <c r="CE80" s="8" t="str">
        <f>+IF(LEN(I80)&gt;5,BD!M80,"")</f>
        <v/>
      </c>
      <c r="CF80" s="16" t="str">
        <f>+IF(LEN(I80)&gt;5,BD!N80,"")</f>
        <v/>
      </c>
      <c r="CG80" s="3" t="str">
        <f t="shared" si="68"/>
        <v/>
      </c>
      <c r="CH80" s="23" t="str">
        <f>+IF(AND(LEN($I80)&gt;5),IF(AND($J80&gt;N$1,$J80&lt;=$AO$1),1,IF((COUNTIFS(INCAPACIDADES!$C$1:$C$51,$I80,INCAPACIDADES!K$1:K$51,N$1))&gt;0,2,IF(VLOOKUP($C80,BD!$D$1:$F$501,3,0)&gt;N$1,0,3))),"")</f>
        <v/>
      </c>
      <c r="CI80" s="23" t="str">
        <f>+IF(AND(LEN($I80)&gt;5),IF(AND($J80&gt;O$1,$J80&lt;=$AO$1),1,IF((COUNTIFS(INCAPACIDADES!$C$1:$C$51,$I80,INCAPACIDADES!L$1:L$51,O$1))&gt;0,2,IF(VLOOKUP($C80,BD!$D$1:$F$501,3,0)&gt;O$1,0,3))),"")</f>
        <v/>
      </c>
      <c r="CJ80" s="23" t="str">
        <f>+IF(AND(LEN($I80)&gt;5),IF(AND($J80&gt;P$1,$J80&lt;=$AO$1),1,IF((COUNTIFS(INCAPACIDADES!$C$1:$C$51,$I80,INCAPACIDADES!M$1:M$51,P$1))&gt;0,2,IF(VLOOKUP($C80,BD!$D$1:$F$501,3,0)&gt;P$1,0,3))),"")</f>
        <v/>
      </c>
      <c r="CK80" s="23" t="str">
        <f>+IF(AND(LEN($I80)&gt;5),IF(AND($J80&gt;Q$1,$J80&lt;=$AO$1),1,IF((COUNTIFS(INCAPACIDADES!$C$1:$C$51,$I80,INCAPACIDADES!N$1:N$51,Q$1))&gt;0,2,IF(VLOOKUP($C80,BD!$D$1:$F$501,3,0)&gt;Q$1,0,3))),"")</f>
        <v/>
      </c>
      <c r="CL80" s="23" t="str">
        <f>+IF(AND(LEN($I80)&gt;5),IF(AND($J80&gt;R$1,$J80&lt;=$AO$1),1,IF((COUNTIFS(INCAPACIDADES!$C$1:$C$51,$I80,INCAPACIDADES!O$1:O$51,R$1))&gt;0,2,IF(VLOOKUP($C80,BD!$D$1:$F$501,3,0)&gt;R$1,0,3))),"")</f>
        <v/>
      </c>
      <c r="CM80" s="23" t="str">
        <f>+IF(AND(LEN($I80)&gt;5),IF(AND($J80&gt;S$1,$J80&lt;=$AO$1),1,IF((COUNTIFS(INCAPACIDADES!$C$1:$C$51,$I80,INCAPACIDADES!P$1:P$51,S$1))&gt;0,2,IF(VLOOKUP($C80,BD!$D$1:$F$501,3,0)&gt;S$1,0,3))),"")</f>
        <v/>
      </c>
      <c r="CN80" s="23" t="str">
        <f>+IF(AND(LEN($I80)&gt;5),IF(AND($J80&gt;T$1,$J80&lt;=$AO$1),1,IF((COUNTIFS(INCAPACIDADES!$C$1:$C$51,$I80,INCAPACIDADES!Q$1:Q$51,T$1))&gt;0,2,IF(VLOOKUP($C80,BD!$D$1:$F$501,3,0)&gt;T$1,0,3))),"")</f>
        <v/>
      </c>
      <c r="CO80" s="23" t="str">
        <f>+IF(AND(LEN($I80)&gt;5),IF(AND($J80&gt;U$1,$J80&lt;=$AO$1),1,IF((COUNTIFS(INCAPACIDADES!$C$1:$C$51,$I80,INCAPACIDADES!R$1:R$51,U$1))&gt;0,2,IF(VLOOKUP($C80,BD!$D$1:$F$501,3,0)&gt;U$1,0,3))),"")</f>
        <v/>
      </c>
      <c r="CP80" s="23" t="str">
        <f>+IF(AND(LEN($I80)&gt;5),IF(AND($J80&gt;V$1,$J80&lt;=$AO$1),1,IF((COUNTIFS(INCAPACIDADES!$C$1:$C$51,$I80,INCAPACIDADES!S$1:S$51,V$1))&gt;0,2,IF(VLOOKUP($C80,BD!$D$1:$F$501,3,0)&gt;V$1,0,3))),"")</f>
        <v/>
      </c>
      <c r="CQ80" s="23" t="str">
        <f>+IF(AND(LEN($I80)&gt;5),IF(AND($J80&gt;W$1,$J80&lt;=$AO$1),1,IF((COUNTIFS(INCAPACIDADES!$C$1:$C$51,$I80,INCAPACIDADES!T$1:T$51,W$1))&gt;0,2,IF(VLOOKUP($C80,BD!$D$1:$F$501,3,0)&gt;W$1,0,3))),"")</f>
        <v/>
      </c>
      <c r="CR80" s="23" t="str">
        <f>+IF(AND(LEN($I80)&gt;5),IF(AND($J80&gt;X$1,$J80&lt;=$AO$1),1,IF((COUNTIFS(INCAPACIDADES!$C$1:$C$51,$I80,INCAPACIDADES!U$1:U$51,X$1))&gt;0,2,IF(VLOOKUP($C80,BD!$D$1:$F$501,3,0)&gt;X$1,0,3))),"")</f>
        <v/>
      </c>
      <c r="CS80" s="23" t="str">
        <f>+IF(AND(LEN($I80)&gt;5),IF(AND($J80&gt;Y$1,$J80&lt;=$AO$1),1,IF((COUNTIFS(INCAPACIDADES!$C$1:$C$51,$I80,INCAPACIDADES!V$1:V$51,Y$1))&gt;0,2,IF(VLOOKUP($C80,BD!$D$1:$F$501,3,0)&gt;Y$1,0,3))),"")</f>
        <v/>
      </c>
      <c r="CT80" s="23" t="str">
        <f>+IF(AND(LEN($I80)&gt;5),IF(AND($J80&gt;Z$1,$J80&lt;=$AO$1),1,IF((COUNTIFS(INCAPACIDADES!$C$1:$C$51,$I80,INCAPACIDADES!W$1:W$51,Z$1))&gt;0,2,IF(VLOOKUP($C80,BD!$D$1:$F$501,3,0)&gt;Z$1,0,3))),"")</f>
        <v/>
      </c>
      <c r="CU80" s="23" t="str">
        <f>+IF(AND(LEN($I80)&gt;5),IF(AND($J80&gt;AA$1,$J80&lt;=$AO$1),1,IF((COUNTIFS(INCAPACIDADES!$C$1:$C$51,$I80,INCAPACIDADES!X$1:X$51,AA$1))&gt;0,2,IF(VLOOKUP($C80,BD!$D$1:$F$501,3,0)&gt;AA$1,0,3))),"")</f>
        <v/>
      </c>
      <c r="CV80" s="23" t="str">
        <f>+IF(AND(LEN($I80)&gt;5),IF(AND($J80&gt;AB$1,$J80&lt;=$AO$1),1,IF((COUNTIFS(INCAPACIDADES!$C$1:$C$51,$I80,INCAPACIDADES!Y$1:Y$51,AB$1))&gt;0,2,IF(VLOOKUP($C80,BD!$D$1:$F$501,3,0)&gt;AB$1,0,3))),"")</f>
        <v/>
      </c>
      <c r="CW80" s="23" t="str">
        <f>+IF(AND(LEN($I80)&gt;5),IF(AND($J80&gt;AC$1,$J80&lt;=$AO$1),1,IF((COUNTIFS(INCAPACIDADES!$C$1:$C$51,$I80,INCAPACIDADES!Z$1:Z$51,AC$1))&gt;0,2,IF(VLOOKUP($C80,BD!$D$1:$F$501,3,0)&gt;AC$1,0,3))),"")</f>
        <v/>
      </c>
      <c r="CX80" s="23" t="str">
        <f>+IF(AND(LEN($I80)&gt;5),IF(AND($J80&gt;AD$1,$J80&lt;=$AO$1),1,IF((COUNTIFS(INCAPACIDADES!$C$1:$C$51,$I80,INCAPACIDADES!AA$1:AA$51,AD$1))&gt;0,2,IF(VLOOKUP($C80,BD!$D$1:$F$501,3,0)&gt;AD$1,0,3))),"")</f>
        <v/>
      </c>
      <c r="CY80" s="23" t="str">
        <f>+IF(AND(LEN($I80)&gt;5),IF(AND($J80&gt;AE$1,$J80&lt;=$AO$1),1,IF((COUNTIFS(INCAPACIDADES!$C$1:$C$51,$I80,INCAPACIDADES!AB$1:AB$51,AE$1))&gt;0,2,IF(VLOOKUP($C80,BD!$D$1:$F$501,3,0)&gt;AE$1,0,3))),"")</f>
        <v/>
      </c>
      <c r="CZ80" s="23" t="str">
        <f>+IF(AND(LEN($I80)&gt;5),IF(AND($J80&gt;AF$1,$J80&lt;=$AO$1),1,IF((COUNTIFS(INCAPACIDADES!$C$1:$C$51,$I80,INCAPACIDADES!AC$1:AC$51,AF$1))&gt;0,2,IF(VLOOKUP($C80,BD!$D$1:$F$501,3,0)&gt;AF$1,0,3))),"")</f>
        <v/>
      </c>
      <c r="DA80" s="23" t="str">
        <f>+IF(AND(LEN($I80)&gt;5),IF(AND($J80&gt;AG$1,$J80&lt;=$AO$1),1,IF((COUNTIFS(INCAPACIDADES!$C$1:$C$51,$I80,INCAPACIDADES!AD$1:AD$51,AG$1))&gt;0,2,IF(VLOOKUP($C80,BD!$D$1:$F$501,3,0)&gt;AG$1,0,3))),"")</f>
        <v/>
      </c>
      <c r="DB80" s="23" t="str">
        <f>+IF(AND(LEN($I80)&gt;5),IF(AND($J80&gt;AH$1,$J80&lt;=$AO$1),1,IF((COUNTIFS(INCAPACIDADES!$C$1:$C$51,$I80,INCAPACIDADES!AE$1:AE$51,AH$1))&gt;0,2,IF(VLOOKUP($C80,BD!$D$1:$F$501,3,0)&gt;AH$1,0,3))),"")</f>
        <v/>
      </c>
      <c r="DC80" s="23" t="str">
        <f>+IF(AND(LEN($I80)&gt;5),IF(AND($J80&gt;AI$1,$J80&lt;=$AO$1),1,IF((COUNTIFS(INCAPACIDADES!$C$1:$C$51,$I80,INCAPACIDADES!AF$1:AF$51,AI$1))&gt;0,2,IF(VLOOKUP($C80,BD!$D$1:$F$501,3,0)&gt;AI$1,0,3))),"")</f>
        <v/>
      </c>
      <c r="DD80" s="23" t="str">
        <f>+IF(AND(LEN($I80)&gt;5),IF(AND($J80&gt;AJ$1,$J80&lt;=$AO$1),1,IF((COUNTIFS(INCAPACIDADES!$C$1:$C$51,$I80,INCAPACIDADES!AG$1:AG$51,AJ$1))&gt;0,2,IF(VLOOKUP($C80,BD!$D$1:$F$501,3,0)&gt;AJ$1,0,3))),"")</f>
        <v/>
      </c>
      <c r="DE80" s="23" t="str">
        <f>+IF(AND(LEN($I80)&gt;5),IF(AND($J80&gt;AK$1,$J80&lt;=$AO$1),1,IF((COUNTIFS(INCAPACIDADES!$C$1:$C$51,$I80,INCAPACIDADES!AH$1:AH$51,AK$1))&gt;0,2,IF(VLOOKUP($C80,BD!$D$1:$F$501,3,0)&gt;AK$1,0,3))),"")</f>
        <v/>
      </c>
      <c r="DF80" s="23" t="str">
        <f>+IF(AND(LEN($I80)&gt;5),IF(AND($J80&gt;AL$1,$J80&lt;=$AO$1),1,IF((COUNTIFS(INCAPACIDADES!$C$1:$C$51,$I80,INCAPACIDADES!AI$1:AI$51,AL$1))&gt;0,2,IF(VLOOKUP($C80,BD!$D$1:$F$501,3,0)&gt;AL$1,0,3))),"")</f>
        <v/>
      </c>
      <c r="DG80" s="23" t="str">
        <f>+IF(AND(LEN($I80)&gt;5),IF(AND($J80&gt;AM$1,$J80&lt;=$AO$1),1,IF((COUNTIFS(INCAPACIDADES!$C$1:$C$51,$I80,INCAPACIDADES!AJ$1:AJ$51,AM$1))&gt;0,2,IF(VLOOKUP($C80,BD!$D$1:$F$501,3,0)&gt;AM$1,0,3))),"")</f>
        <v/>
      </c>
      <c r="DH80" s="23" t="str">
        <f>+IF(AND(LEN($I80)&gt;5),IF(AND($J80&gt;AN$1,$J80&lt;=$AO$1),1,IF((COUNTIFS(INCAPACIDADES!$C$1:$C$51,$I80,INCAPACIDADES!AK$1:AK$51,AN$1))&gt;0,2,IF(VLOOKUP($C80,BD!$D$1:$F$501,3,0)&gt;AN$1,0,3))),"")</f>
        <v/>
      </c>
      <c r="DI80" s="23" t="str">
        <f>+IF(AND(LEN($I80)&gt;5),IF(AND($J80&gt;AO$1,$J80&lt;=$AO$1),1,IF((COUNTIFS(INCAPACIDADES!$C$1:$C$51,$I80,INCAPACIDADES!AL$1:AL$51,AO$1))&gt;0,2,IF(VLOOKUP($C80,BD!$D$1:$F$501,3,0)&gt;AO$1,0,3))),"")</f>
        <v/>
      </c>
      <c r="DJ80" s="23" t="str">
        <f>+IF(LEN($I80)&gt;5,IF(ISERROR(VLOOKUP(N80,'CODIGO PAGO'!$B$2:$B$20,1,0)),1,IF(OR(AND(CH80=1,N80&lt;&gt;"N"),AND(CH80=3,N80&lt;&gt;"B"),AND(CH80=2,LEFT(TRIM(N80),1)&lt;&gt;"I")),1,IF(OR(AND(CH80=0,N80="N"),AND(CH80=0,N80="B"),AND(CH80=0,LEFT(TRIM(N80),1)="I")),1,0))),"")</f>
        <v/>
      </c>
      <c r="DK80" s="23" t="str">
        <f t="shared" si="69"/>
        <v/>
      </c>
      <c r="DL80" s="23" t="str">
        <f>+IF(LEN($I80)&gt;5,IF(ISERROR(VLOOKUP(P80,'CODIGO PAGO'!$B$2:$B$20,1,0)),1,IF(OR(AND(CJ80=1,P80&lt;&gt;"N"),AND(CJ80=3,P80&lt;&gt;"B"),AND(CJ80=2,LEFT(TRIM(P80),1)&lt;&gt;"I")),1,IF(OR(AND(CJ80=0,P80="N"),AND(CJ80=0,P80="B"),AND(CJ80=0,LEFT(TRIM(P80),1)="I")),1,0))),"")</f>
        <v/>
      </c>
      <c r="DM80" s="23" t="str">
        <f t="shared" si="70"/>
        <v/>
      </c>
      <c r="DN80" s="23" t="str">
        <f>+IF(LEN($I80)&gt;5,IF(ISERROR(VLOOKUP(R80,'CODIGO PAGO'!$B$2:$B$20,1,0)),1,IF(OR(AND(CL80=1,R80&lt;&gt;"N"),AND(CL80=3,R80&lt;&gt;"B"),AND(CL80=2,LEFT(TRIM(R80),1)&lt;&gt;"I")),1,IF(OR(AND(CL80=0,R80="N"),AND(CL80=0,R80="B"),AND(CL80=0,LEFT(TRIM(R80),1)="I")),1,0))),"")</f>
        <v/>
      </c>
      <c r="DO80" s="23" t="str">
        <f t="shared" si="71"/>
        <v/>
      </c>
      <c r="DP80" s="23" t="str">
        <f>+IF(LEN($I80)&gt;5,IF(ISERROR(VLOOKUP(T80,'CODIGO PAGO'!$B$2:$B$20,1,0)),1,IF(OR(AND(CN80=1,T80&lt;&gt;"N"),AND(CN80=3,T80&lt;&gt;"B"),AND(CN80=2,LEFT(TRIM(T80),1)&lt;&gt;"I")),1,IF(OR(AND(CN80=0,T80="N"),AND(CN80=0,T80="B"),AND(CN80=0,LEFT(TRIM(T80),1)="I")),1,0))),"")</f>
        <v/>
      </c>
      <c r="DQ80" s="23" t="str">
        <f t="shared" si="72"/>
        <v/>
      </c>
      <c r="DR80" s="23" t="str">
        <f>+IF(LEN($I80)&gt;5,IF(ISERROR(VLOOKUP(V80,'CODIGO PAGO'!$B$2:$B$20,1,0)),1,IF(OR(AND(CP80=1,V80&lt;&gt;"N"),AND(CP80=3,V80&lt;&gt;"B"),AND(CP80=2,LEFT(TRIM(V80),1)&lt;&gt;"I")),1,IF(OR(AND(CP80=0,V80="N"),AND(CP80=0,V80="B"),AND(CP80=0,LEFT(TRIM(V80),1)="I")),1,0))),"")</f>
        <v/>
      </c>
      <c r="DS80" s="23" t="str">
        <f t="shared" si="73"/>
        <v/>
      </c>
      <c r="DT80" s="23" t="str">
        <f>+IF(LEN($I80)&gt;5,IF(ISERROR(VLOOKUP(X80,'CODIGO PAGO'!$B$2:$B$20,1,0)),1,IF(OR(AND(CR80=1,X80&lt;&gt;"N"),AND(CR80=3,X80&lt;&gt;"B"),AND(CR80=2,LEFT(TRIM(X80),1)&lt;&gt;"I")),1,IF(OR(AND(CR80=0,X80="N"),AND(CR80=0,X80="B"),AND(CR80=0,LEFT(TRIM(X80),1)="I")),1,0))),"")</f>
        <v/>
      </c>
      <c r="DU80" s="23" t="str">
        <f t="shared" si="74"/>
        <v/>
      </c>
      <c r="DV80" s="23" t="str">
        <f>+IF(LEN($I80)&gt;5,IF(ISERROR(VLOOKUP(Z80,'CODIGO PAGO'!$B$2:$B$20,1,0)),1,IF(OR(AND(CT80=1,Z80&lt;&gt;"N"),AND(CT80=3,Z80&lt;&gt;"B"),AND(CT80=2,LEFT(TRIM(Z80),1)&lt;&gt;"I")),1,IF(OR(AND(CT80=0,Z80="N"),AND(CT80=0,Z80="B"),AND(CT80=0,LEFT(TRIM(Z80),1)="I")),1,0))),"")</f>
        <v/>
      </c>
      <c r="DW80" s="23" t="str">
        <f t="shared" si="75"/>
        <v/>
      </c>
      <c r="DX80" s="23" t="str">
        <f>+IF(LEN($I80)&gt;5,IF(ISERROR(VLOOKUP(AB80,'CODIGO PAGO'!$B$2:$B$20,1,0)),1,IF(OR(AND(CV80=1,AB80&lt;&gt;"N"),AND(CV80=3,AB80&lt;&gt;"B"),AND(CV80=2,LEFT(TRIM(AB80),1)&lt;&gt;"I")),1,IF(OR(AND(CV80=0,AB80="N"),AND(CV80=0,AB80="B"),AND(CV80=0,LEFT(TRIM(AB80),1)="I")),1,0))),"")</f>
        <v/>
      </c>
      <c r="DY80" s="23" t="str">
        <f t="shared" si="76"/>
        <v/>
      </c>
      <c r="DZ80" s="23" t="str">
        <f>+IF(LEN($I80)&gt;5,IF(ISERROR(VLOOKUP(AD80,'CODIGO PAGO'!$B$2:$B$20,1,0)),1,IF(OR(AND(CX80=1,AD80&lt;&gt;"N"),AND(CX80=3,AD80&lt;&gt;"B"),AND(CX80=2,LEFT(TRIM(AD80),1)&lt;&gt;"I")),1,IF(OR(AND(CX80=0,AD80="N"),AND(CX80=0,AD80="B"),AND(CX80=0,LEFT(TRIM(AD80),1)="I")),1,0))),"")</f>
        <v/>
      </c>
      <c r="EA80" s="23" t="str">
        <f t="shared" si="77"/>
        <v/>
      </c>
      <c r="EB80" s="23" t="str">
        <f>+IF(LEN($I80)&gt;5,IF(ISERROR(VLOOKUP(AF80,'CODIGO PAGO'!$B$2:$B$20,1,0)),1,IF(OR(AND(CZ80=1,AF80&lt;&gt;"N"),AND(CZ80=3,AF80&lt;&gt;"B"),AND(CZ80=2,LEFT(TRIM(AF80),1)&lt;&gt;"I")),1,IF(OR(AND(CZ80=0,AF80="N"),AND(CZ80=0,AF80="B"),AND(CZ80=0,LEFT(TRIM(AF80),1)="I")),1,0))),"")</f>
        <v/>
      </c>
      <c r="EC80" s="23" t="str">
        <f t="shared" si="78"/>
        <v/>
      </c>
      <c r="ED80" s="23" t="str">
        <f>+IF(LEN($I80)&gt;5,IF(ISERROR(VLOOKUP(AH80,'CODIGO PAGO'!$B$2:$B$20,1,0)),1,IF(OR(AND(DB80=1,AH80&lt;&gt;"N"),AND(DB80=3,AH80&lt;&gt;"B"),AND(DB80=2,LEFT(TRIM(AH80),1)&lt;&gt;"I")),1,IF(OR(AND(DB80=0,AH80="N"),AND(DB80=0,AH80="B"),AND(DB80=0,LEFT(TRIM(AH80),1)="I")),1,0))),"")</f>
        <v/>
      </c>
      <c r="EE80" s="23" t="str">
        <f t="shared" si="79"/>
        <v/>
      </c>
      <c r="EF80" s="23" t="str">
        <f>+IF(LEN($I80)&gt;5,IF(ISERROR(VLOOKUP(AJ80,'CODIGO PAGO'!$B$2:$B$20,1,0)),1,IF(OR(AND(DD80=1,AJ80&lt;&gt;"N"),AND(DD80=3,AJ80&lt;&gt;"B"),AND(DD80=2,LEFT(TRIM(AJ80),1)&lt;&gt;"I")),1,IF(OR(AND(DD80=0,AJ80="N"),AND(DD80=0,AJ80="B"),AND(DD80=0,LEFT(TRIM(AJ80),1)="I")),1,0))),"")</f>
        <v/>
      </c>
      <c r="EG80" s="23" t="str">
        <f t="shared" si="80"/>
        <v/>
      </c>
      <c r="EH80" s="23" t="str">
        <f>+IF(LEN($I80)&gt;5,IF(ISERROR(VLOOKUP(AL80,'CODIGO PAGO'!$B$2:$B$20,1,0)),1,IF(OR(AND(DF80=1,AL80&lt;&gt;"N"),AND(DF80=3,AL80&lt;&gt;"B"),AND(DF80=2,LEFT(TRIM(AL80),1)&lt;&gt;"I")),1,IF(OR(AND(DF80=0,AL80="N"),AND(DF80=0,AL80="B"),AND(DF80=0,LEFT(TRIM(AL80),1)="I")),1,0))),"")</f>
        <v/>
      </c>
      <c r="EI80" s="23" t="str">
        <f t="shared" si="81"/>
        <v/>
      </c>
      <c r="EJ80" s="23" t="str">
        <f>+IF(LEN($I80)&gt;5,IF(ISERROR(VLOOKUP(AN80,'CODIGO PAGO'!$B$2:$B$20,1,0)),1,IF(OR(AND(DH80=1,AN80&lt;&gt;"N"),AND(DH80=3,AN80&lt;&gt;"B"),AND(DH80=2,LEFT(TRIM(AN80),1)&lt;&gt;"I")),1,IF(OR(AND(DH80=0,AN80="N"),AND(DH80=0,AN80="B"),AND(DH80=0,LEFT(TRIM(AN80),1)="I")),1,0))),"")</f>
        <v/>
      </c>
      <c r="EK80" s="23" t="str">
        <f t="shared" si="82"/>
        <v/>
      </c>
      <c r="EL80" s="24" t="str">
        <f t="shared" si="83"/>
        <v/>
      </c>
    </row>
    <row r="81" spans="1:142" s="25" customFormat="1">
      <c r="A81" s="15" t="str">
        <f t="shared" si="49"/>
        <v/>
      </c>
      <c r="B81" s="1" t="str">
        <f>+IF(LEN(I81)&gt;5,'CODIGO PAGO'!$B$28,"")</f>
        <v/>
      </c>
      <c r="C81" s="1" t="str">
        <f>+IF(LEN($I81)&gt;5,BD!D81,"")</f>
        <v/>
      </c>
      <c r="D81" s="168" t="str">
        <f>+IF(LEN($I81)&gt;5,BD!A81,"")</f>
        <v/>
      </c>
      <c r="E81" s="1" t="str">
        <f>+IF(LEN($I81)&gt;5,BD!B81,"")</f>
        <v/>
      </c>
      <c r="F81" s="1" t="str">
        <f>+IF(LEN($I81)&gt;5,BD!C81,"")</f>
        <v/>
      </c>
      <c r="G81" s="141"/>
      <c r="H81" s="141"/>
      <c r="I81" s="1" t="str">
        <f>+IF(LEN(BD!G81)&gt;5,BD!G81,"")</f>
        <v/>
      </c>
      <c r="J81" s="167" t="str">
        <f>+IF(LEN($I81)&gt;5,BD!E81,"")</f>
        <v/>
      </c>
      <c r="K81" s="6" t="str">
        <f t="shared" si="50"/>
        <v/>
      </c>
      <c r="L81" s="87" t="str">
        <f>+IF(LEN($I81)&gt;5,BD!H81,"")</f>
        <v/>
      </c>
      <c r="M81" s="40" t="str">
        <f t="shared" si="51"/>
        <v/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4" t="str">
        <f t="shared" si="52"/>
        <v/>
      </c>
      <c r="AQ81" s="5" t="str">
        <f t="shared" si="53"/>
        <v/>
      </c>
      <c r="AR81" s="91" t="str">
        <f t="shared" si="54"/>
        <v/>
      </c>
      <c r="AS81" s="5" t="str">
        <f t="shared" si="55"/>
        <v/>
      </c>
      <c r="AT81" s="91" t="str">
        <f t="shared" si="56"/>
        <v/>
      </c>
      <c r="AU81" s="4" t="str">
        <f t="shared" si="57"/>
        <v/>
      </c>
      <c r="AV81" s="4" t="str">
        <f t="shared" si="58"/>
        <v/>
      </c>
      <c r="AW81" s="4" t="str">
        <f t="shared" si="59"/>
        <v/>
      </c>
      <c r="AX81" s="4" t="str">
        <f t="shared" si="60"/>
        <v/>
      </c>
      <c r="AY81" s="88" t="str">
        <f t="shared" si="61"/>
        <v/>
      </c>
      <c r="AZ81" s="17" t="str">
        <f t="shared" si="62"/>
        <v/>
      </c>
      <c r="BA81" s="18" t="str">
        <f t="shared" si="63"/>
        <v/>
      </c>
      <c r="BB81" s="19" t="str">
        <f>+IF(LEN(I81)&gt;5,IF(INT(RIGHT(B81,1))=9,0.5*L81*AY81,INT(MID(B81,5,LEN(B81)-4))*L81)+IFERROR(VLOOKUP(I81,AJUSTES!$A$1:$I$50,9,0),0),"")</f>
        <v/>
      </c>
      <c r="BC81" s="12"/>
      <c r="BD81" s="19" t="str">
        <f t="shared" si="64"/>
        <v/>
      </c>
      <c r="BE81" s="18" t="str">
        <f t="shared" si="65"/>
        <v/>
      </c>
      <c r="BF81" s="139" t="str">
        <f t="shared" si="66"/>
        <v/>
      </c>
      <c r="BG81" s="114"/>
      <c r="BH81" s="18" t="str">
        <f t="shared" si="67"/>
        <v/>
      </c>
      <c r="BI81" s="13"/>
      <c r="BJ81" s="12"/>
      <c r="BK81" s="12"/>
      <c r="BL81" s="145"/>
      <c r="BM81" s="12"/>
      <c r="BN81" s="12"/>
      <c r="BO81" s="12"/>
      <c r="BP81" s="12"/>
      <c r="BQ81" s="12"/>
      <c r="BR81" s="12"/>
      <c r="BS81" s="146"/>
      <c r="BT81" s="14"/>
      <c r="BU81" s="12"/>
      <c r="BV81" s="12"/>
      <c r="BW81" s="12"/>
      <c r="BX81" s="12"/>
      <c r="BY81" s="12"/>
      <c r="BZ81" s="144"/>
      <c r="CA81" s="107" t="str">
        <f>+IF(LEN($I81)&gt;5,IF(BD!F81="N/A","",BD!F81),"")</f>
        <v/>
      </c>
      <c r="CB81" s="21"/>
      <c r="CC81" s="147"/>
      <c r="CD81" s="148"/>
      <c r="CE81" s="8" t="str">
        <f>+IF(LEN(I81)&gt;5,BD!M81,"")</f>
        <v/>
      </c>
      <c r="CF81" s="16" t="str">
        <f>+IF(LEN(I81)&gt;5,BD!N81,"")</f>
        <v/>
      </c>
      <c r="CG81" s="3" t="str">
        <f t="shared" si="68"/>
        <v/>
      </c>
      <c r="CH81" s="23" t="str">
        <f>+IF(AND(LEN($I81)&gt;5),IF(AND($J81&gt;N$1,$J81&lt;=$AO$1),1,IF((COUNTIFS(INCAPACIDADES!$C$1:$C$51,$I81,INCAPACIDADES!K$1:K$51,N$1))&gt;0,2,IF(VLOOKUP($C81,BD!$D$1:$F$501,3,0)&gt;N$1,0,3))),"")</f>
        <v/>
      </c>
      <c r="CI81" s="23" t="str">
        <f>+IF(AND(LEN($I81)&gt;5),IF(AND($J81&gt;O$1,$J81&lt;=$AO$1),1,IF((COUNTIFS(INCAPACIDADES!$C$1:$C$51,$I81,INCAPACIDADES!L$1:L$51,O$1))&gt;0,2,IF(VLOOKUP($C81,BD!$D$1:$F$501,3,0)&gt;O$1,0,3))),"")</f>
        <v/>
      </c>
      <c r="CJ81" s="23" t="str">
        <f>+IF(AND(LEN($I81)&gt;5),IF(AND($J81&gt;P$1,$J81&lt;=$AO$1),1,IF((COUNTIFS(INCAPACIDADES!$C$1:$C$51,$I81,INCAPACIDADES!M$1:M$51,P$1))&gt;0,2,IF(VLOOKUP($C81,BD!$D$1:$F$501,3,0)&gt;P$1,0,3))),"")</f>
        <v/>
      </c>
      <c r="CK81" s="23" t="str">
        <f>+IF(AND(LEN($I81)&gt;5),IF(AND($J81&gt;Q$1,$J81&lt;=$AO$1),1,IF((COUNTIFS(INCAPACIDADES!$C$1:$C$51,$I81,INCAPACIDADES!N$1:N$51,Q$1))&gt;0,2,IF(VLOOKUP($C81,BD!$D$1:$F$501,3,0)&gt;Q$1,0,3))),"")</f>
        <v/>
      </c>
      <c r="CL81" s="23" t="str">
        <f>+IF(AND(LEN($I81)&gt;5),IF(AND($J81&gt;R$1,$J81&lt;=$AO$1),1,IF((COUNTIFS(INCAPACIDADES!$C$1:$C$51,$I81,INCAPACIDADES!O$1:O$51,R$1))&gt;0,2,IF(VLOOKUP($C81,BD!$D$1:$F$501,3,0)&gt;R$1,0,3))),"")</f>
        <v/>
      </c>
      <c r="CM81" s="23" t="str">
        <f>+IF(AND(LEN($I81)&gt;5),IF(AND($J81&gt;S$1,$J81&lt;=$AO$1),1,IF((COUNTIFS(INCAPACIDADES!$C$1:$C$51,$I81,INCAPACIDADES!P$1:P$51,S$1))&gt;0,2,IF(VLOOKUP($C81,BD!$D$1:$F$501,3,0)&gt;S$1,0,3))),"")</f>
        <v/>
      </c>
      <c r="CN81" s="23" t="str">
        <f>+IF(AND(LEN($I81)&gt;5),IF(AND($J81&gt;T$1,$J81&lt;=$AO$1),1,IF((COUNTIFS(INCAPACIDADES!$C$1:$C$51,$I81,INCAPACIDADES!Q$1:Q$51,T$1))&gt;0,2,IF(VLOOKUP($C81,BD!$D$1:$F$501,3,0)&gt;T$1,0,3))),"")</f>
        <v/>
      </c>
      <c r="CO81" s="23" t="str">
        <f>+IF(AND(LEN($I81)&gt;5),IF(AND($J81&gt;U$1,$J81&lt;=$AO$1),1,IF((COUNTIFS(INCAPACIDADES!$C$1:$C$51,$I81,INCAPACIDADES!R$1:R$51,U$1))&gt;0,2,IF(VLOOKUP($C81,BD!$D$1:$F$501,3,0)&gt;U$1,0,3))),"")</f>
        <v/>
      </c>
      <c r="CP81" s="23" t="str">
        <f>+IF(AND(LEN($I81)&gt;5),IF(AND($J81&gt;V$1,$J81&lt;=$AO$1),1,IF((COUNTIFS(INCAPACIDADES!$C$1:$C$51,$I81,INCAPACIDADES!S$1:S$51,V$1))&gt;0,2,IF(VLOOKUP($C81,BD!$D$1:$F$501,3,0)&gt;V$1,0,3))),"")</f>
        <v/>
      </c>
      <c r="CQ81" s="23" t="str">
        <f>+IF(AND(LEN($I81)&gt;5),IF(AND($J81&gt;W$1,$J81&lt;=$AO$1),1,IF((COUNTIFS(INCAPACIDADES!$C$1:$C$51,$I81,INCAPACIDADES!T$1:T$51,W$1))&gt;0,2,IF(VLOOKUP($C81,BD!$D$1:$F$501,3,0)&gt;W$1,0,3))),"")</f>
        <v/>
      </c>
      <c r="CR81" s="23" t="str">
        <f>+IF(AND(LEN($I81)&gt;5),IF(AND($J81&gt;X$1,$J81&lt;=$AO$1),1,IF((COUNTIFS(INCAPACIDADES!$C$1:$C$51,$I81,INCAPACIDADES!U$1:U$51,X$1))&gt;0,2,IF(VLOOKUP($C81,BD!$D$1:$F$501,3,0)&gt;X$1,0,3))),"")</f>
        <v/>
      </c>
      <c r="CS81" s="23" t="str">
        <f>+IF(AND(LEN($I81)&gt;5),IF(AND($J81&gt;Y$1,$J81&lt;=$AO$1),1,IF((COUNTIFS(INCAPACIDADES!$C$1:$C$51,$I81,INCAPACIDADES!V$1:V$51,Y$1))&gt;0,2,IF(VLOOKUP($C81,BD!$D$1:$F$501,3,0)&gt;Y$1,0,3))),"")</f>
        <v/>
      </c>
      <c r="CT81" s="23" t="str">
        <f>+IF(AND(LEN($I81)&gt;5),IF(AND($J81&gt;Z$1,$J81&lt;=$AO$1),1,IF((COUNTIFS(INCAPACIDADES!$C$1:$C$51,$I81,INCAPACIDADES!W$1:W$51,Z$1))&gt;0,2,IF(VLOOKUP($C81,BD!$D$1:$F$501,3,0)&gt;Z$1,0,3))),"")</f>
        <v/>
      </c>
      <c r="CU81" s="23" t="str">
        <f>+IF(AND(LEN($I81)&gt;5),IF(AND($J81&gt;AA$1,$J81&lt;=$AO$1),1,IF((COUNTIFS(INCAPACIDADES!$C$1:$C$51,$I81,INCAPACIDADES!X$1:X$51,AA$1))&gt;0,2,IF(VLOOKUP($C81,BD!$D$1:$F$501,3,0)&gt;AA$1,0,3))),"")</f>
        <v/>
      </c>
      <c r="CV81" s="23" t="str">
        <f>+IF(AND(LEN($I81)&gt;5),IF(AND($J81&gt;AB$1,$J81&lt;=$AO$1),1,IF((COUNTIFS(INCAPACIDADES!$C$1:$C$51,$I81,INCAPACIDADES!Y$1:Y$51,AB$1))&gt;0,2,IF(VLOOKUP($C81,BD!$D$1:$F$501,3,0)&gt;AB$1,0,3))),"")</f>
        <v/>
      </c>
      <c r="CW81" s="23" t="str">
        <f>+IF(AND(LEN($I81)&gt;5),IF(AND($J81&gt;AC$1,$J81&lt;=$AO$1),1,IF((COUNTIFS(INCAPACIDADES!$C$1:$C$51,$I81,INCAPACIDADES!Z$1:Z$51,AC$1))&gt;0,2,IF(VLOOKUP($C81,BD!$D$1:$F$501,3,0)&gt;AC$1,0,3))),"")</f>
        <v/>
      </c>
      <c r="CX81" s="23" t="str">
        <f>+IF(AND(LEN($I81)&gt;5),IF(AND($J81&gt;AD$1,$J81&lt;=$AO$1),1,IF((COUNTIFS(INCAPACIDADES!$C$1:$C$51,$I81,INCAPACIDADES!AA$1:AA$51,AD$1))&gt;0,2,IF(VLOOKUP($C81,BD!$D$1:$F$501,3,0)&gt;AD$1,0,3))),"")</f>
        <v/>
      </c>
      <c r="CY81" s="23" t="str">
        <f>+IF(AND(LEN($I81)&gt;5),IF(AND($J81&gt;AE$1,$J81&lt;=$AO$1),1,IF((COUNTIFS(INCAPACIDADES!$C$1:$C$51,$I81,INCAPACIDADES!AB$1:AB$51,AE$1))&gt;0,2,IF(VLOOKUP($C81,BD!$D$1:$F$501,3,0)&gt;AE$1,0,3))),"")</f>
        <v/>
      </c>
      <c r="CZ81" s="23" t="str">
        <f>+IF(AND(LEN($I81)&gt;5),IF(AND($J81&gt;AF$1,$J81&lt;=$AO$1),1,IF((COUNTIFS(INCAPACIDADES!$C$1:$C$51,$I81,INCAPACIDADES!AC$1:AC$51,AF$1))&gt;0,2,IF(VLOOKUP($C81,BD!$D$1:$F$501,3,0)&gt;AF$1,0,3))),"")</f>
        <v/>
      </c>
      <c r="DA81" s="23" t="str">
        <f>+IF(AND(LEN($I81)&gt;5),IF(AND($J81&gt;AG$1,$J81&lt;=$AO$1),1,IF((COUNTIFS(INCAPACIDADES!$C$1:$C$51,$I81,INCAPACIDADES!AD$1:AD$51,AG$1))&gt;0,2,IF(VLOOKUP($C81,BD!$D$1:$F$501,3,0)&gt;AG$1,0,3))),"")</f>
        <v/>
      </c>
      <c r="DB81" s="23" t="str">
        <f>+IF(AND(LEN($I81)&gt;5),IF(AND($J81&gt;AH$1,$J81&lt;=$AO$1),1,IF((COUNTIFS(INCAPACIDADES!$C$1:$C$51,$I81,INCAPACIDADES!AE$1:AE$51,AH$1))&gt;0,2,IF(VLOOKUP($C81,BD!$D$1:$F$501,3,0)&gt;AH$1,0,3))),"")</f>
        <v/>
      </c>
      <c r="DC81" s="23" t="str">
        <f>+IF(AND(LEN($I81)&gt;5),IF(AND($J81&gt;AI$1,$J81&lt;=$AO$1),1,IF((COUNTIFS(INCAPACIDADES!$C$1:$C$51,$I81,INCAPACIDADES!AF$1:AF$51,AI$1))&gt;0,2,IF(VLOOKUP($C81,BD!$D$1:$F$501,3,0)&gt;AI$1,0,3))),"")</f>
        <v/>
      </c>
      <c r="DD81" s="23" t="str">
        <f>+IF(AND(LEN($I81)&gt;5),IF(AND($J81&gt;AJ$1,$J81&lt;=$AO$1),1,IF((COUNTIFS(INCAPACIDADES!$C$1:$C$51,$I81,INCAPACIDADES!AG$1:AG$51,AJ$1))&gt;0,2,IF(VLOOKUP($C81,BD!$D$1:$F$501,3,0)&gt;AJ$1,0,3))),"")</f>
        <v/>
      </c>
      <c r="DE81" s="23" t="str">
        <f>+IF(AND(LEN($I81)&gt;5),IF(AND($J81&gt;AK$1,$J81&lt;=$AO$1),1,IF((COUNTIFS(INCAPACIDADES!$C$1:$C$51,$I81,INCAPACIDADES!AH$1:AH$51,AK$1))&gt;0,2,IF(VLOOKUP($C81,BD!$D$1:$F$501,3,0)&gt;AK$1,0,3))),"")</f>
        <v/>
      </c>
      <c r="DF81" s="23" t="str">
        <f>+IF(AND(LEN($I81)&gt;5),IF(AND($J81&gt;AL$1,$J81&lt;=$AO$1),1,IF((COUNTIFS(INCAPACIDADES!$C$1:$C$51,$I81,INCAPACIDADES!AI$1:AI$51,AL$1))&gt;0,2,IF(VLOOKUP($C81,BD!$D$1:$F$501,3,0)&gt;AL$1,0,3))),"")</f>
        <v/>
      </c>
      <c r="DG81" s="23" t="str">
        <f>+IF(AND(LEN($I81)&gt;5),IF(AND($J81&gt;AM$1,$J81&lt;=$AO$1),1,IF((COUNTIFS(INCAPACIDADES!$C$1:$C$51,$I81,INCAPACIDADES!AJ$1:AJ$51,AM$1))&gt;0,2,IF(VLOOKUP($C81,BD!$D$1:$F$501,3,0)&gt;AM$1,0,3))),"")</f>
        <v/>
      </c>
      <c r="DH81" s="23" t="str">
        <f>+IF(AND(LEN($I81)&gt;5),IF(AND($J81&gt;AN$1,$J81&lt;=$AO$1),1,IF((COUNTIFS(INCAPACIDADES!$C$1:$C$51,$I81,INCAPACIDADES!AK$1:AK$51,AN$1))&gt;0,2,IF(VLOOKUP($C81,BD!$D$1:$F$501,3,0)&gt;AN$1,0,3))),"")</f>
        <v/>
      </c>
      <c r="DI81" s="23" t="str">
        <f>+IF(AND(LEN($I81)&gt;5),IF(AND($J81&gt;AO$1,$J81&lt;=$AO$1),1,IF((COUNTIFS(INCAPACIDADES!$C$1:$C$51,$I81,INCAPACIDADES!AL$1:AL$51,AO$1))&gt;0,2,IF(VLOOKUP($C81,BD!$D$1:$F$501,3,0)&gt;AO$1,0,3))),"")</f>
        <v/>
      </c>
      <c r="DJ81" s="23" t="str">
        <f>+IF(LEN($I81)&gt;5,IF(ISERROR(VLOOKUP(N81,'CODIGO PAGO'!$B$2:$B$20,1,0)),1,IF(OR(AND(CH81=1,N81&lt;&gt;"N"),AND(CH81=3,N81&lt;&gt;"B"),AND(CH81=2,LEFT(TRIM(N81),1)&lt;&gt;"I")),1,IF(OR(AND(CH81=0,N81="N"),AND(CH81=0,N81="B"),AND(CH81=0,LEFT(TRIM(N81),1)="I")),1,0))),"")</f>
        <v/>
      </c>
      <c r="DK81" s="23" t="str">
        <f t="shared" si="69"/>
        <v/>
      </c>
      <c r="DL81" s="23" t="str">
        <f>+IF(LEN($I81)&gt;5,IF(ISERROR(VLOOKUP(P81,'CODIGO PAGO'!$B$2:$B$20,1,0)),1,IF(OR(AND(CJ81=1,P81&lt;&gt;"N"),AND(CJ81=3,P81&lt;&gt;"B"),AND(CJ81=2,LEFT(TRIM(P81),1)&lt;&gt;"I")),1,IF(OR(AND(CJ81=0,P81="N"),AND(CJ81=0,P81="B"),AND(CJ81=0,LEFT(TRIM(P81),1)="I")),1,0))),"")</f>
        <v/>
      </c>
      <c r="DM81" s="23" t="str">
        <f t="shared" si="70"/>
        <v/>
      </c>
      <c r="DN81" s="23" t="str">
        <f>+IF(LEN($I81)&gt;5,IF(ISERROR(VLOOKUP(R81,'CODIGO PAGO'!$B$2:$B$20,1,0)),1,IF(OR(AND(CL81=1,R81&lt;&gt;"N"),AND(CL81=3,R81&lt;&gt;"B"),AND(CL81=2,LEFT(TRIM(R81),1)&lt;&gt;"I")),1,IF(OR(AND(CL81=0,R81="N"),AND(CL81=0,R81="B"),AND(CL81=0,LEFT(TRIM(R81),1)="I")),1,0))),"")</f>
        <v/>
      </c>
      <c r="DO81" s="23" t="str">
        <f t="shared" si="71"/>
        <v/>
      </c>
      <c r="DP81" s="23" t="str">
        <f>+IF(LEN($I81)&gt;5,IF(ISERROR(VLOOKUP(T81,'CODIGO PAGO'!$B$2:$B$20,1,0)),1,IF(OR(AND(CN81=1,T81&lt;&gt;"N"),AND(CN81=3,T81&lt;&gt;"B"),AND(CN81=2,LEFT(TRIM(T81),1)&lt;&gt;"I")),1,IF(OR(AND(CN81=0,T81="N"),AND(CN81=0,T81="B"),AND(CN81=0,LEFT(TRIM(T81),1)="I")),1,0))),"")</f>
        <v/>
      </c>
      <c r="DQ81" s="23" t="str">
        <f t="shared" si="72"/>
        <v/>
      </c>
      <c r="DR81" s="23" t="str">
        <f>+IF(LEN($I81)&gt;5,IF(ISERROR(VLOOKUP(V81,'CODIGO PAGO'!$B$2:$B$20,1,0)),1,IF(OR(AND(CP81=1,V81&lt;&gt;"N"),AND(CP81=3,V81&lt;&gt;"B"),AND(CP81=2,LEFT(TRIM(V81),1)&lt;&gt;"I")),1,IF(OR(AND(CP81=0,V81="N"),AND(CP81=0,V81="B"),AND(CP81=0,LEFT(TRIM(V81),1)="I")),1,0))),"")</f>
        <v/>
      </c>
      <c r="DS81" s="23" t="str">
        <f t="shared" si="73"/>
        <v/>
      </c>
      <c r="DT81" s="23" t="str">
        <f>+IF(LEN($I81)&gt;5,IF(ISERROR(VLOOKUP(X81,'CODIGO PAGO'!$B$2:$B$20,1,0)),1,IF(OR(AND(CR81=1,X81&lt;&gt;"N"),AND(CR81=3,X81&lt;&gt;"B"),AND(CR81=2,LEFT(TRIM(X81),1)&lt;&gt;"I")),1,IF(OR(AND(CR81=0,X81="N"),AND(CR81=0,X81="B"),AND(CR81=0,LEFT(TRIM(X81),1)="I")),1,0))),"")</f>
        <v/>
      </c>
      <c r="DU81" s="23" t="str">
        <f t="shared" si="74"/>
        <v/>
      </c>
      <c r="DV81" s="23" t="str">
        <f>+IF(LEN($I81)&gt;5,IF(ISERROR(VLOOKUP(Z81,'CODIGO PAGO'!$B$2:$B$20,1,0)),1,IF(OR(AND(CT81=1,Z81&lt;&gt;"N"),AND(CT81=3,Z81&lt;&gt;"B"),AND(CT81=2,LEFT(TRIM(Z81),1)&lt;&gt;"I")),1,IF(OR(AND(CT81=0,Z81="N"),AND(CT81=0,Z81="B"),AND(CT81=0,LEFT(TRIM(Z81),1)="I")),1,0))),"")</f>
        <v/>
      </c>
      <c r="DW81" s="23" t="str">
        <f t="shared" si="75"/>
        <v/>
      </c>
      <c r="DX81" s="23" t="str">
        <f>+IF(LEN($I81)&gt;5,IF(ISERROR(VLOOKUP(AB81,'CODIGO PAGO'!$B$2:$B$20,1,0)),1,IF(OR(AND(CV81=1,AB81&lt;&gt;"N"),AND(CV81=3,AB81&lt;&gt;"B"),AND(CV81=2,LEFT(TRIM(AB81),1)&lt;&gt;"I")),1,IF(OR(AND(CV81=0,AB81="N"),AND(CV81=0,AB81="B"),AND(CV81=0,LEFT(TRIM(AB81),1)="I")),1,0))),"")</f>
        <v/>
      </c>
      <c r="DY81" s="23" t="str">
        <f t="shared" si="76"/>
        <v/>
      </c>
      <c r="DZ81" s="23" t="str">
        <f>+IF(LEN($I81)&gt;5,IF(ISERROR(VLOOKUP(AD81,'CODIGO PAGO'!$B$2:$B$20,1,0)),1,IF(OR(AND(CX81=1,AD81&lt;&gt;"N"),AND(CX81=3,AD81&lt;&gt;"B"),AND(CX81=2,LEFT(TRIM(AD81),1)&lt;&gt;"I")),1,IF(OR(AND(CX81=0,AD81="N"),AND(CX81=0,AD81="B"),AND(CX81=0,LEFT(TRIM(AD81),1)="I")),1,0))),"")</f>
        <v/>
      </c>
      <c r="EA81" s="23" t="str">
        <f t="shared" si="77"/>
        <v/>
      </c>
      <c r="EB81" s="23" t="str">
        <f>+IF(LEN($I81)&gt;5,IF(ISERROR(VLOOKUP(AF81,'CODIGO PAGO'!$B$2:$B$20,1,0)),1,IF(OR(AND(CZ81=1,AF81&lt;&gt;"N"),AND(CZ81=3,AF81&lt;&gt;"B"),AND(CZ81=2,LEFT(TRIM(AF81),1)&lt;&gt;"I")),1,IF(OR(AND(CZ81=0,AF81="N"),AND(CZ81=0,AF81="B"),AND(CZ81=0,LEFT(TRIM(AF81),1)="I")),1,0))),"")</f>
        <v/>
      </c>
      <c r="EC81" s="23" t="str">
        <f t="shared" si="78"/>
        <v/>
      </c>
      <c r="ED81" s="23" t="str">
        <f>+IF(LEN($I81)&gt;5,IF(ISERROR(VLOOKUP(AH81,'CODIGO PAGO'!$B$2:$B$20,1,0)),1,IF(OR(AND(DB81=1,AH81&lt;&gt;"N"),AND(DB81=3,AH81&lt;&gt;"B"),AND(DB81=2,LEFT(TRIM(AH81),1)&lt;&gt;"I")),1,IF(OR(AND(DB81=0,AH81="N"),AND(DB81=0,AH81="B"),AND(DB81=0,LEFT(TRIM(AH81),1)="I")),1,0))),"")</f>
        <v/>
      </c>
      <c r="EE81" s="23" t="str">
        <f t="shared" si="79"/>
        <v/>
      </c>
      <c r="EF81" s="23" t="str">
        <f>+IF(LEN($I81)&gt;5,IF(ISERROR(VLOOKUP(AJ81,'CODIGO PAGO'!$B$2:$B$20,1,0)),1,IF(OR(AND(DD81=1,AJ81&lt;&gt;"N"),AND(DD81=3,AJ81&lt;&gt;"B"),AND(DD81=2,LEFT(TRIM(AJ81),1)&lt;&gt;"I")),1,IF(OR(AND(DD81=0,AJ81="N"),AND(DD81=0,AJ81="B"),AND(DD81=0,LEFT(TRIM(AJ81),1)="I")),1,0))),"")</f>
        <v/>
      </c>
      <c r="EG81" s="23" t="str">
        <f t="shared" si="80"/>
        <v/>
      </c>
      <c r="EH81" s="23" t="str">
        <f>+IF(LEN($I81)&gt;5,IF(ISERROR(VLOOKUP(AL81,'CODIGO PAGO'!$B$2:$B$20,1,0)),1,IF(OR(AND(DF81=1,AL81&lt;&gt;"N"),AND(DF81=3,AL81&lt;&gt;"B"),AND(DF81=2,LEFT(TRIM(AL81),1)&lt;&gt;"I")),1,IF(OR(AND(DF81=0,AL81="N"),AND(DF81=0,AL81="B"),AND(DF81=0,LEFT(TRIM(AL81),1)="I")),1,0))),"")</f>
        <v/>
      </c>
      <c r="EI81" s="23" t="str">
        <f t="shared" si="81"/>
        <v/>
      </c>
      <c r="EJ81" s="23" t="str">
        <f>+IF(LEN($I81)&gt;5,IF(ISERROR(VLOOKUP(AN81,'CODIGO PAGO'!$B$2:$B$20,1,0)),1,IF(OR(AND(DH81=1,AN81&lt;&gt;"N"),AND(DH81=3,AN81&lt;&gt;"B"),AND(DH81=2,LEFT(TRIM(AN81),1)&lt;&gt;"I")),1,IF(OR(AND(DH81=0,AN81="N"),AND(DH81=0,AN81="B"),AND(DH81=0,LEFT(TRIM(AN81),1)="I")),1,0))),"")</f>
        <v/>
      </c>
      <c r="EK81" s="23" t="str">
        <f t="shared" si="82"/>
        <v/>
      </c>
      <c r="EL81" s="24" t="str">
        <f t="shared" si="83"/>
        <v/>
      </c>
    </row>
    <row r="82" spans="1:142" s="25" customFormat="1">
      <c r="A82" s="15" t="str">
        <f t="shared" si="49"/>
        <v/>
      </c>
      <c r="B82" s="1" t="str">
        <f>+IF(LEN(I82)&gt;5,'CODIGO PAGO'!$B$28,"")</f>
        <v/>
      </c>
      <c r="C82" s="1" t="str">
        <f>+IF(LEN($I82)&gt;5,BD!D82,"")</f>
        <v/>
      </c>
      <c r="D82" s="168" t="str">
        <f>+IF(LEN($I82)&gt;5,BD!A82,"")</f>
        <v/>
      </c>
      <c r="E82" s="1" t="str">
        <f>+IF(LEN($I82)&gt;5,BD!B82,"")</f>
        <v/>
      </c>
      <c r="F82" s="1" t="str">
        <f>+IF(LEN($I82)&gt;5,BD!C82,"")</f>
        <v/>
      </c>
      <c r="G82" s="141"/>
      <c r="H82" s="141"/>
      <c r="I82" s="1" t="str">
        <f>+IF(LEN(BD!G82)&gt;5,BD!G82,"")</f>
        <v/>
      </c>
      <c r="J82" s="167" t="str">
        <f>+IF(LEN($I82)&gt;5,BD!E82,"")</f>
        <v/>
      </c>
      <c r="K82" s="6" t="str">
        <f t="shared" si="50"/>
        <v/>
      </c>
      <c r="L82" s="87" t="str">
        <f>+IF(LEN($I82)&gt;5,BD!H82,"")</f>
        <v/>
      </c>
      <c r="M82" s="40" t="str">
        <f t="shared" si="51"/>
        <v/>
      </c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4" t="str">
        <f t="shared" si="52"/>
        <v/>
      </c>
      <c r="AQ82" s="5" t="str">
        <f t="shared" si="53"/>
        <v/>
      </c>
      <c r="AR82" s="91" t="str">
        <f t="shared" si="54"/>
        <v/>
      </c>
      <c r="AS82" s="5" t="str">
        <f t="shared" si="55"/>
        <v/>
      </c>
      <c r="AT82" s="91" t="str">
        <f t="shared" si="56"/>
        <v/>
      </c>
      <c r="AU82" s="4" t="str">
        <f t="shared" si="57"/>
        <v/>
      </c>
      <c r="AV82" s="4" t="str">
        <f t="shared" si="58"/>
        <v/>
      </c>
      <c r="AW82" s="4" t="str">
        <f t="shared" si="59"/>
        <v/>
      </c>
      <c r="AX82" s="4" t="str">
        <f t="shared" si="60"/>
        <v/>
      </c>
      <c r="AY82" s="88" t="str">
        <f t="shared" si="61"/>
        <v/>
      </c>
      <c r="AZ82" s="17" t="str">
        <f t="shared" si="62"/>
        <v/>
      </c>
      <c r="BA82" s="18" t="str">
        <f t="shared" si="63"/>
        <v/>
      </c>
      <c r="BB82" s="19" t="str">
        <f>+IF(LEN(I82)&gt;5,IF(INT(RIGHT(B82,1))=9,0.5*L82*AY82,INT(MID(B82,5,LEN(B82)-4))*L82)+IFERROR(VLOOKUP(I82,AJUSTES!$A$1:$I$50,9,0),0),"")</f>
        <v/>
      </c>
      <c r="BC82" s="12"/>
      <c r="BD82" s="19" t="str">
        <f t="shared" si="64"/>
        <v/>
      </c>
      <c r="BE82" s="18" t="str">
        <f t="shared" si="65"/>
        <v/>
      </c>
      <c r="BF82" s="139" t="str">
        <f t="shared" si="66"/>
        <v/>
      </c>
      <c r="BG82" s="114"/>
      <c r="BH82" s="18" t="str">
        <f t="shared" si="67"/>
        <v/>
      </c>
      <c r="BI82" s="13"/>
      <c r="BJ82" s="12"/>
      <c r="BK82" s="12"/>
      <c r="BL82" s="145"/>
      <c r="BM82" s="12"/>
      <c r="BN82" s="12"/>
      <c r="BO82" s="12"/>
      <c r="BP82" s="12"/>
      <c r="BQ82" s="12"/>
      <c r="BR82" s="12"/>
      <c r="BS82" s="146"/>
      <c r="BT82" s="14"/>
      <c r="BU82" s="12"/>
      <c r="BV82" s="12"/>
      <c r="BW82" s="12"/>
      <c r="BX82" s="12"/>
      <c r="BY82" s="12"/>
      <c r="BZ82" s="144"/>
      <c r="CA82" s="107" t="str">
        <f>+IF(LEN($I82)&gt;5,IF(BD!F82="N/A","",BD!F82),"")</f>
        <v/>
      </c>
      <c r="CB82" s="21"/>
      <c r="CC82" s="147"/>
      <c r="CD82" s="148"/>
      <c r="CE82" s="8" t="str">
        <f>+IF(LEN(I82)&gt;5,BD!M82,"")</f>
        <v/>
      </c>
      <c r="CF82" s="16" t="str">
        <f>+IF(LEN(I82)&gt;5,BD!N82,"")</f>
        <v/>
      </c>
      <c r="CG82" s="3" t="str">
        <f t="shared" si="68"/>
        <v/>
      </c>
      <c r="CH82" s="23" t="str">
        <f>+IF(AND(LEN($I82)&gt;5),IF(AND($J82&gt;N$1,$J82&lt;=$AO$1),1,IF((COUNTIFS(INCAPACIDADES!$C$1:$C$51,$I82,INCAPACIDADES!K$1:K$51,N$1))&gt;0,2,IF(VLOOKUP($C82,BD!$D$1:$F$501,3,0)&gt;N$1,0,3))),"")</f>
        <v/>
      </c>
      <c r="CI82" s="23" t="str">
        <f>+IF(AND(LEN($I82)&gt;5),IF(AND($J82&gt;O$1,$J82&lt;=$AO$1),1,IF((COUNTIFS(INCAPACIDADES!$C$1:$C$51,$I82,INCAPACIDADES!L$1:L$51,O$1))&gt;0,2,IF(VLOOKUP($C82,BD!$D$1:$F$501,3,0)&gt;O$1,0,3))),"")</f>
        <v/>
      </c>
      <c r="CJ82" s="23" t="str">
        <f>+IF(AND(LEN($I82)&gt;5),IF(AND($J82&gt;P$1,$J82&lt;=$AO$1),1,IF((COUNTIFS(INCAPACIDADES!$C$1:$C$51,$I82,INCAPACIDADES!M$1:M$51,P$1))&gt;0,2,IF(VLOOKUP($C82,BD!$D$1:$F$501,3,0)&gt;P$1,0,3))),"")</f>
        <v/>
      </c>
      <c r="CK82" s="23" t="str">
        <f>+IF(AND(LEN($I82)&gt;5),IF(AND($J82&gt;Q$1,$J82&lt;=$AO$1),1,IF((COUNTIFS(INCAPACIDADES!$C$1:$C$51,$I82,INCAPACIDADES!N$1:N$51,Q$1))&gt;0,2,IF(VLOOKUP($C82,BD!$D$1:$F$501,3,0)&gt;Q$1,0,3))),"")</f>
        <v/>
      </c>
      <c r="CL82" s="23" t="str">
        <f>+IF(AND(LEN($I82)&gt;5),IF(AND($J82&gt;R$1,$J82&lt;=$AO$1),1,IF((COUNTIFS(INCAPACIDADES!$C$1:$C$51,$I82,INCAPACIDADES!O$1:O$51,R$1))&gt;0,2,IF(VLOOKUP($C82,BD!$D$1:$F$501,3,0)&gt;R$1,0,3))),"")</f>
        <v/>
      </c>
      <c r="CM82" s="23" t="str">
        <f>+IF(AND(LEN($I82)&gt;5),IF(AND($J82&gt;S$1,$J82&lt;=$AO$1),1,IF((COUNTIFS(INCAPACIDADES!$C$1:$C$51,$I82,INCAPACIDADES!P$1:P$51,S$1))&gt;0,2,IF(VLOOKUP($C82,BD!$D$1:$F$501,3,0)&gt;S$1,0,3))),"")</f>
        <v/>
      </c>
      <c r="CN82" s="23" t="str">
        <f>+IF(AND(LEN($I82)&gt;5),IF(AND($J82&gt;T$1,$J82&lt;=$AO$1),1,IF((COUNTIFS(INCAPACIDADES!$C$1:$C$51,$I82,INCAPACIDADES!Q$1:Q$51,T$1))&gt;0,2,IF(VLOOKUP($C82,BD!$D$1:$F$501,3,0)&gt;T$1,0,3))),"")</f>
        <v/>
      </c>
      <c r="CO82" s="23" t="str">
        <f>+IF(AND(LEN($I82)&gt;5),IF(AND($J82&gt;U$1,$J82&lt;=$AO$1),1,IF((COUNTIFS(INCAPACIDADES!$C$1:$C$51,$I82,INCAPACIDADES!R$1:R$51,U$1))&gt;0,2,IF(VLOOKUP($C82,BD!$D$1:$F$501,3,0)&gt;U$1,0,3))),"")</f>
        <v/>
      </c>
      <c r="CP82" s="23" t="str">
        <f>+IF(AND(LEN($I82)&gt;5),IF(AND($J82&gt;V$1,$J82&lt;=$AO$1),1,IF((COUNTIFS(INCAPACIDADES!$C$1:$C$51,$I82,INCAPACIDADES!S$1:S$51,V$1))&gt;0,2,IF(VLOOKUP($C82,BD!$D$1:$F$501,3,0)&gt;V$1,0,3))),"")</f>
        <v/>
      </c>
      <c r="CQ82" s="23" t="str">
        <f>+IF(AND(LEN($I82)&gt;5),IF(AND($J82&gt;W$1,$J82&lt;=$AO$1),1,IF((COUNTIFS(INCAPACIDADES!$C$1:$C$51,$I82,INCAPACIDADES!T$1:T$51,W$1))&gt;0,2,IF(VLOOKUP($C82,BD!$D$1:$F$501,3,0)&gt;W$1,0,3))),"")</f>
        <v/>
      </c>
      <c r="CR82" s="23" t="str">
        <f>+IF(AND(LEN($I82)&gt;5),IF(AND($J82&gt;X$1,$J82&lt;=$AO$1),1,IF((COUNTIFS(INCAPACIDADES!$C$1:$C$51,$I82,INCAPACIDADES!U$1:U$51,X$1))&gt;0,2,IF(VLOOKUP($C82,BD!$D$1:$F$501,3,0)&gt;X$1,0,3))),"")</f>
        <v/>
      </c>
      <c r="CS82" s="23" t="str">
        <f>+IF(AND(LEN($I82)&gt;5),IF(AND($J82&gt;Y$1,$J82&lt;=$AO$1),1,IF((COUNTIFS(INCAPACIDADES!$C$1:$C$51,$I82,INCAPACIDADES!V$1:V$51,Y$1))&gt;0,2,IF(VLOOKUP($C82,BD!$D$1:$F$501,3,0)&gt;Y$1,0,3))),"")</f>
        <v/>
      </c>
      <c r="CT82" s="23" t="str">
        <f>+IF(AND(LEN($I82)&gt;5),IF(AND($J82&gt;Z$1,$J82&lt;=$AO$1),1,IF((COUNTIFS(INCAPACIDADES!$C$1:$C$51,$I82,INCAPACIDADES!W$1:W$51,Z$1))&gt;0,2,IF(VLOOKUP($C82,BD!$D$1:$F$501,3,0)&gt;Z$1,0,3))),"")</f>
        <v/>
      </c>
      <c r="CU82" s="23" t="str">
        <f>+IF(AND(LEN($I82)&gt;5),IF(AND($J82&gt;AA$1,$J82&lt;=$AO$1),1,IF((COUNTIFS(INCAPACIDADES!$C$1:$C$51,$I82,INCAPACIDADES!X$1:X$51,AA$1))&gt;0,2,IF(VLOOKUP($C82,BD!$D$1:$F$501,3,0)&gt;AA$1,0,3))),"")</f>
        <v/>
      </c>
      <c r="CV82" s="23" t="str">
        <f>+IF(AND(LEN($I82)&gt;5),IF(AND($J82&gt;AB$1,$J82&lt;=$AO$1),1,IF((COUNTIFS(INCAPACIDADES!$C$1:$C$51,$I82,INCAPACIDADES!Y$1:Y$51,AB$1))&gt;0,2,IF(VLOOKUP($C82,BD!$D$1:$F$501,3,0)&gt;AB$1,0,3))),"")</f>
        <v/>
      </c>
      <c r="CW82" s="23" t="str">
        <f>+IF(AND(LEN($I82)&gt;5),IF(AND($J82&gt;AC$1,$J82&lt;=$AO$1),1,IF((COUNTIFS(INCAPACIDADES!$C$1:$C$51,$I82,INCAPACIDADES!Z$1:Z$51,AC$1))&gt;0,2,IF(VLOOKUP($C82,BD!$D$1:$F$501,3,0)&gt;AC$1,0,3))),"")</f>
        <v/>
      </c>
      <c r="CX82" s="23" t="str">
        <f>+IF(AND(LEN($I82)&gt;5),IF(AND($J82&gt;AD$1,$J82&lt;=$AO$1),1,IF((COUNTIFS(INCAPACIDADES!$C$1:$C$51,$I82,INCAPACIDADES!AA$1:AA$51,AD$1))&gt;0,2,IF(VLOOKUP($C82,BD!$D$1:$F$501,3,0)&gt;AD$1,0,3))),"")</f>
        <v/>
      </c>
      <c r="CY82" s="23" t="str">
        <f>+IF(AND(LEN($I82)&gt;5),IF(AND($J82&gt;AE$1,$J82&lt;=$AO$1),1,IF((COUNTIFS(INCAPACIDADES!$C$1:$C$51,$I82,INCAPACIDADES!AB$1:AB$51,AE$1))&gt;0,2,IF(VLOOKUP($C82,BD!$D$1:$F$501,3,0)&gt;AE$1,0,3))),"")</f>
        <v/>
      </c>
      <c r="CZ82" s="23" t="str">
        <f>+IF(AND(LEN($I82)&gt;5),IF(AND($J82&gt;AF$1,$J82&lt;=$AO$1),1,IF((COUNTIFS(INCAPACIDADES!$C$1:$C$51,$I82,INCAPACIDADES!AC$1:AC$51,AF$1))&gt;0,2,IF(VLOOKUP($C82,BD!$D$1:$F$501,3,0)&gt;AF$1,0,3))),"")</f>
        <v/>
      </c>
      <c r="DA82" s="23" t="str">
        <f>+IF(AND(LEN($I82)&gt;5),IF(AND($J82&gt;AG$1,$J82&lt;=$AO$1),1,IF((COUNTIFS(INCAPACIDADES!$C$1:$C$51,$I82,INCAPACIDADES!AD$1:AD$51,AG$1))&gt;0,2,IF(VLOOKUP($C82,BD!$D$1:$F$501,3,0)&gt;AG$1,0,3))),"")</f>
        <v/>
      </c>
      <c r="DB82" s="23" t="str">
        <f>+IF(AND(LEN($I82)&gt;5),IF(AND($J82&gt;AH$1,$J82&lt;=$AO$1),1,IF((COUNTIFS(INCAPACIDADES!$C$1:$C$51,$I82,INCAPACIDADES!AE$1:AE$51,AH$1))&gt;0,2,IF(VLOOKUP($C82,BD!$D$1:$F$501,3,0)&gt;AH$1,0,3))),"")</f>
        <v/>
      </c>
      <c r="DC82" s="23" t="str">
        <f>+IF(AND(LEN($I82)&gt;5),IF(AND($J82&gt;AI$1,$J82&lt;=$AO$1),1,IF((COUNTIFS(INCAPACIDADES!$C$1:$C$51,$I82,INCAPACIDADES!AF$1:AF$51,AI$1))&gt;0,2,IF(VLOOKUP($C82,BD!$D$1:$F$501,3,0)&gt;AI$1,0,3))),"")</f>
        <v/>
      </c>
      <c r="DD82" s="23" t="str">
        <f>+IF(AND(LEN($I82)&gt;5),IF(AND($J82&gt;AJ$1,$J82&lt;=$AO$1),1,IF((COUNTIFS(INCAPACIDADES!$C$1:$C$51,$I82,INCAPACIDADES!AG$1:AG$51,AJ$1))&gt;0,2,IF(VLOOKUP($C82,BD!$D$1:$F$501,3,0)&gt;AJ$1,0,3))),"")</f>
        <v/>
      </c>
      <c r="DE82" s="23" t="str">
        <f>+IF(AND(LEN($I82)&gt;5),IF(AND($J82&gt;AK$1,$J82&lt;=$AO$1),1,IF((COUNTIFS(INCAPACIDADES!$C$1:$C$51,$I82,INCAPACIDADES!AH$1:AH$51,AK$1))&gt;0,2,IF(VLOOKUP($C82,BD!$D$1:$F$501,3,0)&gt;AK$1,0,3))),"")</f>
        <v/>
      </c>
      <c r="DF82" s="23" t="str">
        <f>+IF(AND(LEN($I82)&gt;5),IF(AND($J82&gt;AL$1,$J82&lt;=$AO$1),1,IF((COUNTIFS(INCAPACIDADES!$C$1:$C$51,$I82,INCAPACIDADES!AI$1:AI$51,AL$1))&gt;0,2,IF(VLOOKUP($C82,BD!$D$1:$F$501,3,0)&gt;AL$1,0,3))),"")</f>
        <v/>
      </c>
      <c r="DG82" s="23" t="str">
        <f>+IF(AND(LEN($I82)&gt;5),IF(AND($J82&gt;AM$1,$J82&lt;=$AO$1),1,IF((COUNTIFS(INCAPACIDADES!$C$1:$C$51,$I82,INCAPACIDADES!AJ$1:AJ$51,AM$1))&gt;0,2,IF(VLOOKUP($C82,BD!$D$1:$F$501,3,0)&gt;AM$1,0,3))),"")</f>
        <v/>
      </c>
      <c r="DH82" s="23" t="str">
        <f>+IF(AND(LEN($I82)&gt;5),IF(AND($J82&gt;AN$1,$J82&lt;=$AO$1),1,IF((COUNTIFS(INCAPACIDADES!$C$1:$C$51,$I82,INCAPACIDADES!AK$1:AK$51,AN$1))&gt;0,2,IF(VLOOKUP($C82,BD!$D$1:$F$501,3,0)&gt;AN$1,0,3))),"")</f>
        <v/>
      </c>
      <c r="DI82" s="23" t="str">
        <f>+IF(AND(LEN($I82)&gt;5),IF(AND($J82&gt;AO$1,$J82&lt;=$AO$1),1,IF((COUNTIFS(INCAPACIDADES!$C$1:$C$51,$I82,INCAPACIDADES!AL$1:AL$51,AO$1))&gt;0,2,IF(VLOOKUP($C82,BD!$D$1:$F$501,3,0)&gt;AO$1,0,3))),"")</f>
        <v/>
      </c>
      <c r="DJ82" s="23" t="str">
        <f>+IF(LEN($I82)&gt;5,IF(ISERROR(VLOOKUP(N82,'CODIGO PAGO'!$B$2:$B$20,1,0)),1,IF(OR(AND(CH82=1,N82&lt;&gt;"N"),AND(CH82=3,N82&lt;&gt;"B"),AND(CH82=2,LEFT(TRIM(N82),1)&lt;&gt;"I")),1,IF(OR(AND(CH82=0,N82="N"),AND(CH82=0,N82="B"),AND(CH82=0,LEFT(TRIM(N82),1)="I")),1,0))),"")</f>
        <v/>
      </c>
      <c r="DK82" s="23" t="str">
        <f t="shared" si="69"/>
        <v/>
      </c>
      <c r="DL82" s="23" t="str">
        <f>+IF(LEN($I82)&gt;5,IF(ISERROR(VLOOKUP(P82,'CODIGO PAGO'!$B$2:$B$20,1,0)),1,IF(OR(AND(CJ82=1,P82&lt;&gt;"N"),AND(CJ82=3,P82&lt;&gt;"B"),AND(CJ82=2,LEFT(TRIM(P82),1)&lt;&gt;"I")),1,IF(OR(AND(CJ82=0,P82="N"),AND(CJ82=0,P82="B"),AND(CJ82=0,LEFT(TRIM(P82),1)="I")),1,0))),"")</f>
        <v/>
      </c>
      <c r="DM82" s="23" t="str">
        <f t="shared" si="70"/>
        <v/>
      </c>
      <c r="DN82" s="23" t="str">
        <f>+IF(LEN($I82)&gt;5,IF(ISERROR(VLOOKUP(R82,'CODIGO PAGO'!$B$2:$B$20,1,0)),1,IF(OR(AND(CL82=1,R82&lt;&gt;"N"),AND(CL82=3,R82&lt;&gt;"B"),AND(CL82=2,LEFT(TRIM(R82),1)&lt;&gt;"I")),1,IF(OR(AND(CL82=0,R82="N"),AND(CL82=0,R82="B"),AND(CL82=0,LEFT(TRIM(R82),1)="I")),1,0))),"")</f>
        <v/>
      </c>
      <c r="DO82" s="23" t="str">
        <f t="shared" si="71"/>
        <v/>
      </c>
      <c r="DP82" s="23" t="str">
        <f>+IF(LEN($I82)&gt;5,IF(ISERROR(VLOOKUP(T82,'CODIGO PAGO'!$B$2:$B$20,1,0)),1,IF(OR(AND(CN82=1,T82&lt;&gt;"N"),AND(CN82=3,T82&lt;&gt;"B"),AND(CN82=2,LEFT(TRIM(T82),1)&lt;&gt;"I")),1,IF(OR(AND(CN82=0,T82="N"),AND(CN82=0,T82="B"),AND(CN82=0,LEFT(TRIM(T82),1)="I")),1,0))),"")</f>
        <v/>
      </c>
      <c r="DQ82" s="23" t="str">
        <f t="shared" si="72"/>
        <v/>
      </c>
      <c r="DR82" s="23" t="str">
        <f>+IF(LEN($I82)&gt;5,IF(ISERROR(VLOOKUP(V82,'CODIGO PAGO'!$B$2:$B$20,1,0)),1,IF(OR(AND(CP82=1,V82&lt;&gt;"N"),AND(CP82=3,V82&lt;&gt;"B"),AND(CP82=2,LEFT(TRIM(V82),1)&lt;&gt;"I")),1,IF(OR(AND(CP82=0,V82="N"),AND(CP82=0,V82="B"),AND(CP82=0,LEFT(TRIM(V82),1)="I")),1,0))),"")</f>
        <v/>
      </c>
      <c r="DS82" s="23" t="str">
        <f t="shared" si="73"/>
        <v/>
      </c>
      <c r="DT82" s="23" t="str">
        <f>+IF(LEN($I82)&gt;5,IF(ISERROR(VLOOKUP(X82,'CODIGO PAGO'!$B$2:$B$20,1,0)),1,IF(OR(AND(CR82=1,X82&lt;&gt;"N"),AND(CR82=3,X82&lt;&gt;"B"),AND(CR82=2,LEFT(TRIM(X82),1)&lt;&gt;"I")),1,IF(OR(AND(CR82=0,X82="N"),AND(CR82=0,X82="B"),AND(CR82=0,LEFT(TRIM(X82),1)="I")),1,0))),"")</f>
        <v/>
      </c>
      <c r="DU82" s="23" t="str">
        <f t="shared" si="74"/>
        <v/>
      </c>
      <c r="DV82" s="23" t="str">
        <f>+IF(LEN($I82)&gt;5,IF(ISERROR(VLOOKUP(Z82,'CODIGO PAGO'!$B$2:$B$20,1,0)),1,IF(OR(AND(CT82=1,Z82&lt;&gt;"N"),AND(CT82=3,Z82&lt;&gt;"B"),AND(CT82=2,LEFT(TRIM(Z82),1)&lt;&gt;"I")),1,IF(OR(AND(CT82=0,Z82="N"),AND(CT82=0,Z82="B"),AND(CT82=0,LEFT(TRIM(Z82),1)="I")),1,0))),"")</f>
        <v/>
      </c>
      <c r="DW82" s="23" t="str">
        <f t="shared" si="75"/>
        <v/>
      </c>
      <c r="DX82" s="23" t="str">
        <f>+IF(LEN($I82)&gt;5,IF(ISERROR(VLOOKUP(AB82,'CODIGO PAGO'!$B$2:$B$20,1,0)),1,IF(OR(AND(CV82=1,AB82&lt;&gt;"N"),AND(CV82=3,AB82&lt;&gt;"B"),AND(CV82=2,LEFT(TRIM(AB82),1)&lt;&gt;"I")),1,IF(OR(AND(CV82=0,AB82="N"),AND(CV82=0,AB82="B"),AND(CV82=0,LEFT(TRIM(AB82),1)="I")),1,0))),"")</f>
        <v/>
      </c>
      <c r="DY82" s="23" t="str">
        <f t="shared" si="76"/>
        <v/>
      </c>
      <c r="DZ82" s="23" t="str">
        <f>+IF(LEN($I82)&gt;5,IF(ISERROR(VLOOKUP(AD82,'CODIGO PAGO'!$B$2:$B$20,1,0)),1,IF(OR(AND(CX82=1,AD82&lt;&gt;"N"),AND(CX82=3,AD82&lt;&gt;"B"),AND(CX82=2,LEFT(TRIM(AD82),1)&lt;&gt;"I")),1,IF(OR(AND(CX82=0,AD82="N"),AND(CX82=0,AD82="B"),AND(CX82=0,LEFT(TRIM(AD82),1)="I")),1,0))),"")</f>
        <v/>
      </c>
      <c r="EA82" s="23" t="str">
        <f t="shared" si="77"/>
        <v/>
      </c>
      <c r="EB82" s="23" t="str">
        <f>+IF(LEN($I82)&gt;5,IF(ISERROR(VLOOKUP(AF82,'CODIGO PAGO'!$B$2:$B$20,1,0)),1,IF(OR(AND(CZ82=1,AF82&lt;&gt;"N"),AND(CZ82=3,AF82&lt;&gt;"B"),AND(CZ82=2,LEFT(TRIM(AF82),1)&lt;&gt;"I")),1,IF(OR(AND(CZ82=0,AF82="N"),AND(CZ82=0,AF82="B"),AND(CZ82=0,LEFT(TRIM(AF82),1)="I")),1,0))),"")</f>
        <v/>
      </c>
      <c r="EC82" s="23" t="str">
        <f t="shared" si="78"/>
        <v/>
      </c>
      <c r="ED82" s="23" t="str">
        <f>+IF(LEN($I82)&gt;5,IF(ISERROR(VLOOKUP(AH82,'CODIGO PAGO'!$B$2:$B$20,1,0)),1,IF(OR(AND(DB82=1,AH82&lt;&gt;"N"),AND(DB82=3,AH82&lt;&gt;"B"),AND(DB82=2,LEFT(TRIM(AH82),1)&lt;&gt;"I")),1,IF(OR(AND(DB82=0,AH82="N"),AND(DB82=0,AH82="B"),AND(DB82=0,LEFT(TRIM(AH82),1)="I")),1,0))),"")</f>
        <v/>
      </c>
      <c r="EE82" s="23" t="str">
        <f t="shared" si="79"/>
        <v/>
      </c>
      <c r="EF82" s="23" t="str">
        <f>+IF(LEN($I82)&gt;5,IF(ISERROR(VLOOKUP(AJ82,'CODIGO PAGO'!$B$2:$B$20,1,0)),1,IF(OR(AND(DD82=1,AJ82&lt;&gt;"N"),AND(DD82=3,AJ82&lt;&gt;"B"),AND(DD82=2,LEFT(TRIM(AJ82),1)&lt;&gt;"I")),1,IF(OR(AND(DD82=0,AJ82="N"),AND(DD82=0,AJ82="B"),AND(DD82=0,LEFT(TRIM(AJ82),1)="I")),1,0))),"")</f>
        <v/>
      </c>
      <c r="EG82" s="23" t="str">
        <f t="shared" si="80"/>
        <v/>
      </c>
      <c r="EH82" s="23" t="str">
        <f>+IF(LEN($I82)&gt;5,IF(ISERROR(VLOOKUP(AL82,'CODIGO PAGO'!$B$2:$B$20,1,0)),1,IF(OR(AND(DF82=1,AL82&lt;&gt;"N"),AND(DF82=3,AL82&lt;&gt;"B"),AND(DF82=2,LEFT(TRIM(AL82),1)&lt;&gt;"I")),1,IF(OR(AND(DF82=0,AL82="N"),AND(DF82=0,AL82="B"),AND(DF82=0,LEFT(TRIM(AL82),1)="I")),1,0))),"")</f>
        <v/>
      </c>
      <c r="EI82" s="23" t="str">
        <f t="shared" si="81"/>
        <v/>
      </c>
      <c r="EJ82" s="23" t="str">
        <f>+IF(LEN($I82)&gt;5,IF(ISERROR(VLOOKUP(AN82,'CODIGO PAGO'!$B$2:$B$20,1,0)),1,IF(OR(AND(DH82=1,AN82&lt;&gt;"N"),AND(DH82=3,AN82&lt;&gt;"B"),AND(DH82=2,LEFT(TRIM(AN82),1)&lt;&gt;"I")),1,IF(OR(AND(DH82=0,AN82="N"),AND(DH82=0,AN82="B"),AND(DH82=0,LEFT(TRIM(AN82),1)="I")),1,0))),"")</f>
        <v/>
      </c>
      <c r="EK82" s="23" t="str">
        <f t="shared" si="82"/>
        <v/>
      </c>
      <c r="EL82" s="24" t="str">
        <f t="shared" si="83"/>
        <v/>
      </c>
    </row>
    <row r="83" spans="1:142" s="25" customFormat="1">
      <c r="A83" s="15" t="str">
        <f t="shared" si="49"/>
        <v/>
      </c>
      <c r="B83" s="1" t="str">
        <f>+IF(LEN(I83)&gt;5,'CODIGO PAGO'!$B$28,"")</f>
        <v/>
      </c>
      <c r="C83" s="1" t="str">
        <f>+IF(LEN($I83)&gt;5,BD!D83,"")</f>
        <v/>
      </c>
      <c r="D83" s="168" t="str">
        <f>+IF(LEN($I83)&gt;5,BD!A83,"")</f>
        <v/>
      </c>
      <c r="E83" s="1" t="str">
        <f>+IF(LEN($I83)&gt;5,BD!B83,"")</f>
        <v/>
      </c>
      <c r="F83" s="1" t="str">
        <f>+IF(LEN($I83)&gt;5,BD!C83,"")</f>
        <v/>
      </c>
      <c r="G83" s="141"/>
      <c r="H83" s="141"/>
      <c r="I83" s="1" t="str">
        <f>+IF(LEN(BD!G83)&gt;5,BD!G83,"")</f>
        <v/>
      </c>
      <c r="J83" s="167" t="str">
        <f>+IF(LEN($I83)&gt;5,BD!E83,"")</f>
        <v/>
      </c>
      <c r="K83" s="6" t="str">
        <f t="shared" si="50"/>
        <v/>
      </c>
      <c r="L83" s="87" t="str">
        <f>+IF(LEN($I83)&gt;5,BD!H83,"")</f>
        <v/>
      </c>
      <c r="M83" s="40" t="str">
        <f t="shared" si="51"/>
        <v/>
      </c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4" t="str">
        <f t="shared" si="52"/>
        <v/>
      </c>
      <c r="AQ83" s="5" t="str">
        <f t="shared" si="53"/>
        <v/>
      </c>
      <c r="AR83" s="91" t="str">
        <f t="shared" si="54"/>
        <v/>
      </c>
      <c r="AS83" s="5" t="str">
        <f t="shared" si="55"/>
        <v/>
      </c>
      <c r="AT83" s="91" t="str">
        <f t="shared" si="56"/>
        <v/>
      </c>
      <c r="AU83" s="4" t="str">
        <f t="shared" si="57"/>
        <v/>
      </c>
      <c r="AV83" s="4" t="str">
        <f t="shared" si="58"/>
        <v/>
      </c>
      <c r="AW83" s="4" t="str">
        <f t="shared" si="59"/>
        <v/>
      </c>
      <c r="AX83" s="4" t="str">
        <f t="shared" si="60"/>
        <v/>
      </c>
      <c r="AY83" s="88" t="str">
        <f t="shared" si="61"/>
        <v/>
      </c>
      <c r="AZ83" s="17" t="str">
        <f t="shared" si="62"/>
        <v/>
      </c>
      <c r="BA83" s="18" t="str">
        <f t="shared" si="63"/>
        <v/>
      </c>
      <c r="BB83" s="19" t="str">
        <f>+IF(LEN(I83)&gt;5,IF(INT(RIGHT(B83,1))=9,0.5*L83*AY83,INT(MID(B83,5,LEN(B83)-4))*L83)+IFERROR(VLOOKUP(I83,AJUSTES!$A$1:$I$50,9,0),0),"")</f>
        <v/>
      </c>
      <c r="BC83" s="12"/>
      <c r="BD83" s="19" t="str">
        <f t="shared" si="64"/>
        <v/>
      </c>
      <c r="BE83" s="18" t="str">
        <f t="shared" si="65"/>
        <v/>
      </c>
      <c r="BF83" s="139" t="str">
        <f t="shared" si="66"/>
        <v/>
      </c>
      <c r="BG83" s="114"/>
      <c r="BH83" s="18" t="str">
        <f t="shared" si="67"/>
        <v/>
      </c>
      <c r="BI83" s="13"/>
      <c r="BJ83" s="12"/>
      <c r="BK83" s="12"/>
      <c r="BL83" s="145"/>
      <c r="BM83" s="12"/>
      <c r="BN83" s="12"/>
      <c r="BO83" s="12"/>
      <c r="BP83" s="12"/>
      <c r="BQ83" s="12"/>
      <c r="BR83" s="12"/>
      <c r="BS83" s="146"/>
      <c r="BT83" s="14"/>
      <c r="BU83" s="12"/>
      <c r="BV83" s="12"/>
      <c r="BW83" s="12"/>
      <c r="BX83" s="12"/>
      <c r="BY83" s="12"/>
      <c r="BZ83" s="144"/>
      <c r="CA83" s="107" t="str">
        <f>+IF(LEN($I83)&gt;5,IF(BD!F83="N/A","",BD!F83),"")</f>
        <v/>
      </c>
      <c r="CB83" s="21"/>
      <c r="CC83" s="147"/>
      <c r="CD83" s="148"/>
      <c r="CE83" s="8" t="str">
        <f>+IF(LEN(I83)&gt;5,BD!M83,"")</f>
        <v/>
      </c>
      <c r="CF83" s="16" t="str">
        <f>+IF(LEN(I83)&gt;5,BD!N83,"")</f>
        <v/>
      </c>
      <c r="CG83" s="3" t="str">
        <f t="shared" si="68"/>
        <v/>
      </c>
      <c r="CH83" s="23" t="str">
        <f>+IF(AND(LEN($I83)&gt;5),IF(AND($J83&gt;N$1,$J83&lt;=$AO$1),1,IF((COUNTIFS(INCAPACIDADES!$C$1:$C$51,$I83,INCAPACIDADES!K$1:K$51,N$1))&gt;0,2,IF(VLOOKUP($C83,BD!$D$1:$F$501,3,0)&gt;N$1,0,3))),"")</f>
        <v/>
      </c>
      <c r="CI83" s="23" t="str">
        <f>+IF(AND(LEN($I83)&gt;5),IF(AND($J83&gt;O$1,$J83&lt;=$AO$1),1,IF((COUNTIFS(INCAPACIDADES!$C$1:$C$51,$I83,INCAPACIDADES!L$1:L$51,O$1))&gt;0,2,IF(VLOOKUP($C83,BD!$D$1:$F$501,3,0)&gt;O$1,0,3))),"")</f>
        <v/>
      </c>
      <c r="CJ83" s="23" t="str">
        <f>+IF(AND(LEN($I83)&gt;5),IF(AND($J83&gt;P$1,$J83&lt;=$AO$1),1,IF((COUNTIFS(INCAPACIDADES!$C$1:$C$51,$I83,INCAPACIDADES!M$1:M$51,P$1))&gt;0,2,IF(VLOOKUP($C83,BD!$D$1:$F$501,3,0)&gt;P$1,0,3))),"")</f>
        <v/>
      </c>
      <c r="CK83" s="23" t="str">
        <f>+IF(AND(LEN($I83)&gt;5),IF(AND($J83&gt;Q$1,$J83&lt;=$AO$1),1,IF((COUNTIFS(INCAPACIDADES!$C$1:$C$51,$I83,INCAPACIDADES!N$1:N$51,Q$1))&gt;0,2,IF(VLOOKUP($C83,BD!$D$1:$F$501,3,0)&gt;Q$1,0,3))),"")</f>
        <v/>
      </c>
      <c r="CL83" s="23" t="str">
        <f>+IF(AND(LEN($I83)&gt;5),IF(AND($J83&gt;R$1,$J83&lt;=$AO$1),1,IF((COUNTIFS(INCAPACIDADES!$C$1:$C$51,$I83,INCAPACIDADES!O$1:O$51,R$1))&gt;0,2,IF(VLOOKUP($C83,BD!$D$1:$F$501,3,0)&gt;R$1,0,3))),"")</f>
        <v/>
      </c>
      <c r="CM83" s="23" t="str">
        <f>+IF(AND(LEN($I83)&gt;5),IF(AND($J83&gt;S$1,$J83&lt;=$AO$1),1,IF((COUNTIFS(INCAPACIDADES!$C$1:$C$51,$I83,INCAPACIDADES!P$1:P$51,S$1))&gt;0,2,IF(VLOOKUP($C83,BD!$D$1:$F$501,3,0)&gt;S$1,0,3))),"")</f>
        <v/>
      </c>
      <c r="CN83" s="23" t="str">
        <f>+IF(AND(LEN($I83)&gt;5),IF(AND($J83&gt;T$1,$J83&lt;=$AO$1),1,IF((COUNTIFS(INCAPACIDADES!$C$1:$C$51,$I83,INCAPACIDADES!Q$1:Q$51,T$1))&gt;0,2,IF(VLOOKUP($C83,BD!$D$1:$F$501,3,0)&gt;T$1,0,3))),"")</f>
        <v/>
      </c>
      <c r="CO83" s="23" t="str">
        <f>+IF(AND(LEN($I83)&gt;5),IF(AND($J83&gt;U$1,$J83&lt;=$AO$1),1,IF((COUNTIFS(INCAPACIDADES!$C$1:$C$51,$I83,INCAPACIDADES!R$1:R$51,U$1))&gt;0,2,IF(VLOOKUP($C83,BD!$D$1:$F$501,3,0)&gt;U$1,0,3))),"")</f>
        <v/>
      </c>
      <c r="CP83" s="23" t="str">
        <f>+IF(AND(LEN($I83)&gt;5),IF(AND($J83&gt;V$1,$J83&lt;=$AO$1),1,IF((COUNTIFS(INCAPACIDADES!$C$1:$C$51,$I83,INCAPACIDADES!S$1:S$51,V$1))&gt;0,2,IF(VLOOKUP($C83,BD!$D$1:$F$501,3,0)&gt;V$1,0,3))),"")</f>
        <v/>
      </c>
      <c r="CQ83" s="23" t="str">
        <f>+IF(AND(LEN($I83)&gt;5),IF(AND($J83&gt;W$1,$J83&lt;=$AO$1),1,IF((COUNTIFS(INCAPACIDADES!$C$1:$C$51,$I83,INCAPACIDADES!T$1:T$51,W$1))&gt;0,2,IF(VLOOKUP($C83,BD!$D$1:$F$501,3,0)&gt;W$1,0,3))),"")</f>
        <v/>
      </c>
      <c r="CR83" s="23" t="str">
        <f>+IF(AND(LEN($I83)&gt;5),IF(AND($J83&gt;X$1,$J83&lt;=$AO$1),1,IF((COUNTIFS(INCAPACIDADES!$C$1:$C$51,$I83,INCAPACIDADES!U$1:U$51,X$1))&gt;0,2,IF(VLOOKUP($C83,BD!$D$1:$F$501,3,0)&gt;X$1,0,3))),"")</f>
        <v/>
      </c>
      <c r="CS83" s="23" t="str">
        <f>+IF(AND(LEN($I83)&gt;5),IF(AND($J83&gt;Y$1,$J83&lt;=$AO$1),1,IF((COUNTIFS(INCAPACIDADES!$C$1:$C$51,$I83,INCAPACIDADES!V$1:V$51,Y$1))&gt;0,2,IF(VLOOKUP($C83,BD!$D$1:$F$501,3,0)&gt;Y$1,0,3))),"")</f>
        <v/>
      </c>
      <c r="CT83" s="23" t="str">
        <f>+IF(AND(LEN($I83)&gt;5),IF(AND($J83&gt;Z$1,$J83&lt;=$AO$1),1,IF((COUNTIFS(INCAPACIDADES!$C$1:$C$51,$I83,INCAPACIDADES!W$1:W$51,Z$1))&gt;0,2,IF(VLOOKUP($C83,BD!$D$1:$F$501,3,0)&gt;Z$1,0,3))),"")</f>
        <v/>
      </c>
      <c r="CU83" s="23" t="str">
        <f>+IF(AND(LEN($I83)&gt;5),IF(AND($J83&gt;AA$1,$J83&lt;=$AO$1),1,IF((COUNTIFS(INCAPACIDADES!$C$1:$C$51,$I83,INCAPACIDADES!X$1:X$51,AA$1))&gt;0,2,IF(VLOOKUP($C83,BD!$D$1:$F$501,3,0)&gt;AA$1,0,3))),"")</f>
        <v/>
      </c>
      <c r="CV83" s="23" t="str">
        <f>+IF(AND(LEN($I83)&gt;5),IF(AND($J83&gt;AB$1,$J83&lt;=$AO$1),1,IF((COUNTIFS(INCAPACIDADES!$C$1:$C$51,$I83,INCAPACIDADES!Y$1:Y$51,AB$1))&gt;0,2,IF(VLOOKUP($C83,BD!$D$1:$F$501,3,0)&gt;AB$1,0,3))),"")</f>
        <v/>
      </c>
      <c r="CW83" s="23" t="str">
        <f>+IF(AND(LEN($I83)&gt;5),IF(AND($J83&gt;AC$1,$J83&lt;=$AO$1),1,IF((COUNTIFS(INCAPACIDADES!$C$1:$C$51,$I83,INCAPACIDADES!Z$1:Z$51,AC$1))&gt;0,2,IF(VLOOKUP($C83,BD!$D$1:$F$501,3,0)&gt;AC$1,0,3))),"")</f>
        <v/>
      </c>
      <c r="CX83" s="23" t="str">
        <f>+IF(AND(LEN($I83)&gt;5),IF(AND($J83&gt;AD$1,$J83&lt;=$AO$1),1,IF((COUNTIFS(INCAPACIDADES!$C$1:$C$51,$I83,INCAPACIDADES!AA$1:AA$51,AD$1))&gt;0,2,IF(VLOOKUP($C83,BD!$D$1:$F$501,3,0)&gt;AD$1,0,3))),"")</f>
        <v/>
      </c>
      <c r="CY83" s="23" t="str">
        <f>+IF(AND(LEN($I83)&gt;5),IF(AND($J83&gt;AE$1,$J83&lt;=$AO$1),1,IF((COUNTIFS(INCAPACIDADES!$C$1:$C$51,$I83,INCAPACIDADES!AB$1:AB$51,AE$1))&gt;0,2,IF(VLOOKUP($C83,BD!$D$1:$F$501,3,0)&gt;AE$1,0,3))),"")</f>
        <v/>
      </c>
      <c r="CZ83" s="23" t="str">
        <f>+IF(AND(LEN($I83)&gt;5),IF(AND($J83&gt;AF$1,$J83&lt;=$AO$1),1,IF((COUNTIFS(INCAPACIDADES!$C$1:$C$51,$I83,INCAPACIDADES!AC$1:AC$51,AF$1))&gt;0,2,IF(VLOOKUP($C83,BD!$D$1:$F$501,3,0)&gt;AF$1,0,3))),"")</f>
        <v/>
      </c>
      <c r="DA83" s="23" t="str">
        <f>+IF(AND(LEN($I83)&gt;5),IF(AND($J83&gt;AG$1,$J83&lt;=$AO$1),1,IF((COUNTIFS(INCAPACIDADES!$C$1:$C$51,$I83,INCAPACIDADES!AD$1:AD$51,AG$1))&gt;0,2,IF(VLOOKUP($C83,BD!$D$1:$F$501,3,0)&gt;AG$1,0,3))),"")</f>
        <v/>
      </c>
      <c r="DB83" s="23" t="str">
        <f>+IF(AND(LEN($I83)&gt;5),IF(AND($J83&gt;AH$1,$J83&lt;=$AO$1),1,IF((COUNTIFS(INCAPACIDADES!$C$1:$C$51,$I83,INCAPACIDADES!AE$1:AE$51,AH$1))&gt;0,2,IF(VLOOKUP($C83,BD!$D$1:$F$501,3,0)&gt;AH$1,0,3))),"")</f>
        <v/>
      </c>
      <c r="DC83" s="23" t="str">
        <f>+IF(AND(LEN($I83)&gt;5),IF(AND($J83&gt;AI$1,$J83&lt;=$AO$1),1,IF((COUNTIFS(INCAPACIDADES!$C$1:$C$51,$I83,INCAPACIDADES!AF$1:AF$51,AI$1))&gt;0,2,IF(VLOOKUP($C83,BD!$D$1:$F$501,3,0)&gt;AI$1,0,3))),"")</f>
        <v/>
      </c>
      <c r="DD83" s="23" t="str">
        <f>+IF(AND(LEN($I83)&gt;5),IF(AND($J83&gt;AJ$1,$J83&lt;=$AO$1),1,IF((COUNTIFS(INCAPACIDADES!$C$1:$C$51,$I83,INCAPACIDADES!AG$1:AG$51,AJ$1))&gt;0,2,IF(VLOOKUP($C83,BD!$D$1:$F$501,3,0)&gt;AJ$1,0,3))),"")</f>
        <v/>
      </c>
      <c r="DE83" s="23" t="str">
        <f>+IF(AND(LEN($I83)&gt;5),IF(AND($J83&gt;AK$1,$J83&lt;=$AO$1),1,IF((COUNTIFS(INCAPACIDADES!$C$1:$C$51,$I83,INCAPACIDADES!AH$1:AH$51,AK$1))&gt;0,2,IF(VLOOKUP($C83,BD!$D$1:$F$501,3,0)&gt;AK$1,0,3))),"")</f>
        <v/>
      </c>
      <c r="DF83" s="23" t="str">
        <f>+IF(AND(LEN($I83)&gt;5),IF(AND($J83&gt;AL$1,$J83&lt;=$AO$1),1,IF((COUNTIFS(INCAPACIDADES!$C$1:$C$51,$I83,INCAPACIDADES!AI$1:AI$51,AL$1))&gt;0,2,IF(VLOOKUP($C83,BD!$D$1:$F$501,3,0)&gt;AL$1,0,3))),"")</f>
        <v/>
      </c>
      <c r="DG83" s="23" t="str">
        <f>+IF(AND(LEN($I83)&gt;5),IF(AND($J83&gt;AM$1,$J83&lt;=$AO$1),1,IF((COUNTIFS(INCAPACIDADES!$C$1:$C$51,$I83,INCAPACIDADES!AJ$1:AJ$51,AM$1))&gt;0,2,IF(VLOOKUP($C83,BD!$D$1:$F$501,3,0)&gt;AM$1,0,3))),"")</f>
        <v/>
      </c>
      <c r="DH83" s="23" t="str">
        <f>+IF(AND(LEN($I83)&gt;5),IF(AND($J83&gt;AN$1,$J83&lt;=$AO$1),1,IF((COUNTIFS(INCAPACIDADES!$C$1:$C$51,$I83,INCAPACIDADES!AK$1:AK$51,AN$1))&gt;0,2,IF(VLOOKUP($C83,BD!$D$1:$F$501,3,0)&gt;AN$1,0,3))),"")</f>
        <v/>
      </c>
      <c r="DI83" s="23" t="str">
        <f>+IF(AND(LEN($I83)&gt;5),IF(AND($J83&gt;AO$1,$J83&lt;=$AO$1),1,IF((COUNTIFS(INCAPACIDADES!$C$1:$C$51,$I83,INCAPACIDADES!AL$1:AL$51,AO$1))&gt;0,2,IF(VLOOKUP($C83,BD!$D$1:$F$501,3,0)&gt;AO$1,0,3))),"")</f>
        <v/>
      </c>
      <c r="DJ83" s="23" t="str">
        <f>+IF(LEN($I83)&gt;5,IF(ISERROR(VLOOKUP(N83,'CODIGO PAGO'!$B$2:$B$20,1,0)),1,IF(OR(AND(CH83=1,N83&lt;&gt;"N"),AND(CH83=3,N83&lt;&gt;"B"),AND(CH83=2,LEFT(TRIM(N83),1)&lt;&gt;"I")),1,IF(OR(AND(CH83=0,N83="N"),AND(CH83=0,N83="B"),AND(CH83=0,LEFT(TRIM(N83),1)="I")),1,0))),"")</f>
        <v/>
      </c>
      <c r="DK83" s="23" t="str">
        <f t="shared" si="69"/>
        <v/>
      </c>
      <c r="DL83" s="23" t="str">
        <f>+IF(LEN($I83)&gt;5,IF(ISERROR(VLOOKUP(P83,'CODIGO PAGO'!$B$2:$B$20,1,0)),1,IF(OR(AND(CJ83=1,P83&lt;&gt;"N"),AND(CJ83=3,P83&lt;&gt;"B"),AND(CJ83=2,LEFT(TRIM(P83),1)&lt;&gt;"I")),1,IF(OR(AND(CJ83=0,P83="N"),AND(CJ83=0,P83="B"),AND(CJ83=0,LEFT(TRIM(P83),1)="I")),1,0))),"")</f>
        <v/>
      </c>
      <c r="DM83" s="23" t="str">
        <f t="shared" si="70"/>
        <v/>
      </c>
      <c r="DN83" s="23" t="str">
        <f>+IF(LEN($I83)&gt;5,IF(ISERROR(VLOOKUP(R83,'CODIGO PAGO'!$B$2:$B$20,1,0)),1,IF(OR(AND(CL83=1,R83&lt;&gt;"N"),AND(CL83=3,R83&lt;&gt;"B"),AND(CL83=2,LEFT(TRIM(R83),1)&lt;&gt;"I")),1,IF(OR(AND(CL83=0,R83="N"),AND(CL83=0,R83="B"),AND(CL83=0,LEFT(TRIM(R83),1)="I")),1,0))),"")</f>
        <v/>
      </c>
      <c r="DO83" s="23" t="str">
        <f t="shared" si="71"/>
        <v/>
      </c>
      <c r="DP83" s="23" t="str">
        <f>+IF(LEN($I83)&gt;5,IF(ISERROR(VLOOKUP(T83,'CODIGO PAGO'!$B$2:$B$20,1,0)),1,IF(OR(AND(CN83=1,T83&lt;&gt;"N"),AND(CN83=3,T83&lt;&gt;"B"),AND(CN83=2,LEFT(TRIM(T83),1)&lt;&gt;"I")),1,IF(OR(AND(CN83=0,T83="N"),AND(CN83=0,T83="B"),AND(CN83=0,LEFT(TRIM(T83),1)="I")),1,0))),"")</f>
        <v/>
      </c>
      <c r="DQ83" s="23" t="str">
        <f t="shared" si="72"/>
        <v/>
      </c>
      <c r="DR83" s="23" t="str">
        <f>+IF(LEN($I83)&gt;5,IF(ISERROR(VLOOKUP(V83,'CODIGO PAGO'!$B$2:$B$20,1,0)),1,IF(OR(AND(CP83=1,V83&lt;&gt;"N"),AND(CP83=3,V83&lt;&gt;"B"),AND(CP83=2,LEFT(TRIM(V83),1)&lt;&gt;"I")),1,IF(OR(AND(CP83=0,V83="N"),AND(CP83=0,V83="B"),AND(CP83=0,LEFT(TRIM(V83),1)="I")),1,0))),"")</f>
        <v/>
      </c>
      <c r="DS83" s="23" t="str">
        <f t="shared" si="73"/>
        <v/>
      </c>
      <c r="DT83" s="23" t="str">
        <f>+IF(LEN($I83)&gt;5,IF(ISERROR(VLOOKUP(X83,'CODIGO PAGO'!$B$2:$B$20,1,0)),1,IF(OR(AND(CR83=1,X83&lt;&gt;"N"),AND(CR83=3,X83&lt;&gt;"B"),AND(CR83=2,LEFT(TRIM(X83),1)&lt;&gt;"I")),1,IF(OR(AND(CR83=0,X83="N"),AND(CR83=0,X83="B"),AND(CR83=0,LEFT(TRIM(X83),1)="I")),1,0))),"")</f>
        <v/>
      </c>
      <c r="DU83" s="23" t="str">
        <f t="shared" si="74"/>
        <v/>
      </c>
      <c r="DV83" s="23" t="str">
        <f>+IF(LEN($I83)&gt;5,IF(ISERROR(VLOOKUP(Z83,'CODIGO PAGO'!$B$2:$B$20,1,0)),1,IF(OR(AND(CT83=1,Z83&lt;&gt;"N"),AND(CT83=3,Z83&lt;&gt;"B"),AND(CT83=2,LEFT(TRIM(Z83),1)&lt;&gt;"I")),1,IF(OR(AND(CT83=0,Z83="N"),AND(CT83=0,Z83="B"),AND(CT83=0,LEFT(TRIM(Z83),1)="I")),1,0))),"")</f>
        <v/>
      </c>
      <c r="DW83" s="23" t="str">
        <f t="shared" si="75"/>
        <v/>
      </c>
      <c r="DX83" s="23" t="str">
        <f>+IF(LEN($I83)&gt;5,IF(ISERROR(VLOOKUP(AB83,'CODIGO PAGO'!$B$2:$B$20,1,0)),1,IF(OR(AND(CV83=1,AB83&lt;&gt;"N"),AND(CV83=3,AB83&lt;&gt;"B"),AND(CV83=2,LEFT(TRIM(AB83),1)&lt;&gt;"I")),1,IF(OR(AND(CV83=0,AB83="N"),AND(CV83=0,AB83="B"),AND(CV83=0,LEFT(TRIM(AB83),1)="I")),1,0))),"")</f>
        <v/>
      </c>
      <c r="DY83" s="23" t="str">
        <f t="shared" si="76"/>
        <v/>
      </c>
      <c r="DZ83" s="23" t="str">
        <f>+IF(LEN($I83)&gt;5,IF(ISERROR(VLOOKUP(AD83,'CODIGO PAGO'!$B$2:$B$20,1,0)),1,IF(OR(AND(CX83=1,AD83&lt;&gt;"N"),AND(CX83=3,AD83&lt;&gt;"B"),AND(CX83=2,LEFT(TRIM(AD83),1)&lt;&gt;"I")),1,IF(OR(AND(CX83=0,AD83="N"),AND(CX83=0,AD83="B"),AND(CX83=0,LEFT(TRIM(AD83),1)="I")),1,0))),"")</f>
        <v/>
      </c>
      <c r="EA83" s="23" t="str">
        <f t="shared" si="77"/>
        <v/>
      </c>
      <c r="EB83" s="23" t="str">
        <f>+IF(LEN($I83)&gt;5,IF(ISERROR(VLOOKUP(AF83,'CODIGO PAGO'!$B$2:$B$20,1,0)),1,IF(OR(AND(CZ83=1,AF83&lt;&gt;"N"),AND(CZ83=3,AF83&lt;&gt;"B"),AND(CZ83=2,LEFT(TRIM(AF83),1)&lt;&gt;"I")),1,IF(OR(AND(CZ83=0,AF83="N"),AND(CZ83=0,AF83="B"),AND(CZ83=0,LEFT(TRIM(AF83),1)="I")),1,0))),"")</f>
        <v/>
      </c>
      <c r="EC83" s="23" t="str">
        <f t="shared" si="78"/>
        <v/>
      </c>
      <c r="ED83" s="23" t="str">
        <f>+IF(LEN($I83)&gt;5,IF(ISERROR(VLOOKUP(AH83,'CODIGO PAGO'!$B$2:$B$20,1,0)),1,IF(OR(AND(DB83=1,AH83&lt;&gt;"N"),AND(DB83=3,AH83&lt;&gt;"B"),AND(DB83=2,LEFT(TRIM(AH83),1)&lt;&gt;"I")),1,IF(OR(AND(DB83=0,AH83="N"),AND(DB83=0,AH83="B"),AND(DB83=0,LEFT(TRIM(AH83),1)="I")),1,0))),"")</f>
        <v/>
      </c>
      <c r="EE83" s="23" t="str">
        <f t="shared" si="79"/>
        <v/>
      </c>
      <c r="EF83" s="23" t="str">
        <f>+IF(LEN($I83)&gt;5,IF(ISERROR(VLOOKUP(AJ83,'CODIGO PAGO'!$B$2:$B$20,1,0)),1,IF(OR(AND(DD83=1,AJ83&lt;&gt;"N"),AND(DD83=3,AJ83&lt;&gt;"B"),AND(DD83=2,LEFT(TRIM(AJ83),1)&lt;&gt;"I")),1,IF(OR(AND(DD83=0,AJ83="N"),AND(DD83=0,AJ83="B"),AND(DD83=0,LEFT(TRIM(AJ83),1)="I")),1,0))),"")</f>
        <v/>
      </c>
      <c r="EG83" s="23" t="str">
        <f t="shared" si="80"/>
        <v/>
      </c>
      <c r="EH83" s="23" t="str">
        <f>+IF(LEN($I83)&gt;5,IF(ISERROR(VLOOKUP(AL83,'CODIGO PAGO'!$B$2:$B$20,1,0)),1,IF(OR(AND(DF83=1,AL83&lt;&gt;"N"),AND(DF83=3,AL83&lt;&gt;"B"),AND(DF83=2,LEFT(TRIM(AL83),1)&lt;&gt;"I")),1,IF(OR(AND(DF83=0,AL83="N"),AND(DF83=0,AL83="B"),AND(DF83=0,LEFT(TRIM(AL83),1)="I")),1,0))),"")</f>
        <v/>
      </c>
      <c r="EI83" s="23" t="str">
        <f t="shared" si="81"/>
        <v/>
      </c>
      <c r="EJ83" s="23" t="str">
        <f>+IF(LEN($I83)&gt;5,IF(ISERROR(VLOOKUP(AN83,'CODIGO PAGO'!$B$2:$B$20,1,0)),1,IF(OR(AND(DH83=1,AN83&lt;&gt;"N"),AND(DH83=3,AN83&lt;&gt;"B"),AND(DH83=2,LEFT(TRIM(AN83),1)&lt;&gt;"I")),1,IF(OR(AND(DH83=0,AN83="N"),AND(DH83=0,AN83="B"),AND(DH83=0,LEFT(TRIM(AN83),1)="I")),1,0))),"")</f>
        <v/>
      </c>
      <c r="EK83" s="23" t="str">
        <f t="shared" si="82"/>
        <v/>
      </c>
      <c r="EL83" s="24" t="str">
        <f t="shared" si="83"/>
        <v/>
      </c>
    </row>
    <row r="84" spans="1:142" s="25" customFormat="1">
      <c r="A84" s="15" t="str">
        <f t="shared" si="49"/>
        <v/>
      </c>
      <c r="B84" s="1" t="str">
        <f>+IF(LEN(I84)&gt;5,'CODIGO PAGO'!$B$28,"")</f>
        <v/>
      </c>
      <c r="C84" s="1" t="str">
        <f>+IF(LEN($I84)&gt;5,BD!D84,"")</f>
        <v/>
      </c>
      <c r="D84" s="168" t="str">
        <f>+IF(LEN($I84)&gt;5,BD!A84,"")</f>
        <v/>
      </c>
      <c r="E84" s="1" t="str">
        <f>+IF(LEN($I84)&gt;5,BD!B84,"")</f>
        <v/>
      </c>
      <c r="F84" s="1" t="str">
        <f>+IF(LEN($I84)&gt;5,BD!C84,"")</f>
        <v/>
      </c>
      <c r="G84" s="141"/>
      <c r="H84" s="141"/>
      <c r="I84" s="1" t="str">
        <f>+IF(LEN(BD!G84)&gt;5,BD!G84,"")</f>
        <v/>
      </c>
      <c r="J84" s="167" t="str">
        <f>+IF(LEN($I84)&gt;5,BD!E84,"")</f>
        <v/>
      </c>
      <c r="K84" s="6" t="str">
        <f t="shared" si="50"/>
        <v/>
      </c>
      <c r="L84" s="87" t="str">
        <f>+IF(LEN($I84)&gt;5,BD!H84,"")</f>
        <v/>
      </c>
      <c r="M84" s="40" t="str">
        <f t="shared" si="51"/>
        <v/>
      </c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4" t="str">
        <f t="shared" si="52"/>
        <v/>
      </c>
      <c r="AQ84" s="5" t="str">
        <f t="shared" si="53"/>
        <v/>
      </c>
      <c r="AR84" s="91" t="str">
        <f t="shared" si="54"/>
        <v/>
      </c>
      <c r="AS84" s="5" t="str">
        <f t="shared" si="55"/>
        <v/>
      </c>
      <c r="AT84" s="91" t="str">
        <f t="shared" si="56"/>
        <v/>
      </c>
      <c r="AU84" s="4" t="str">
        <f t="shared" si="57"/>
        <v/>
      </c>
      <c r="AV84" s="4" t="str">
        <f t="shared" si="58"/>
        <v/>
      </c>
      <c r="AW84" s="4" t="str">
        <f t="shared" si="59"/>
        <v/>
      </c>
      <c r="AX84" s="4" t="str">
        <f t="shared" si="60"/>
        <v/>
      </c>
      <c r="AY84" s="88" t="str">
        <f t="shared" si="61"/>
        <v/>
      </c>
      <c r="AZ84" s="17" t="str">
        <f t="shared" si="62"/>
        <v/>
      </c>
      <c r="BA84" s="18" t="str">
        <f t="shared" si="63"/>
        <v/>
      </c>
      <c r="BB84" s="19" t="str">
        <f>+IF(LEN(I84)&gt;5,IF(INT(RIGHT(B84,1))=9,0.5*L84*AY84,INT(MID(B84,5,LEN(B84)-4))*L84)+IFERROR(VLOOKUP(I84,AJUSTES!$A$1:$I$50,9,0),0),"")</f>
        <v/>
      </c>
      <c r="BC84" s="12"/>
      <c r="BD84" s="19" t="str">
        <f t="shared" si="64"/>
        <v/>
      </c>
      <c r="BE84" s="18" t="str">
        <f t="shared" si="65"/>
        <v/>
      </c>
      <c r="BF84" s="139" t="str">
        <f t="shared" si="66"/>
        <v/>
      </c>
      <c r="BG84" s="114"/>
      <c r="BH84" s="18" t="str">
        <f t="shared" si="67"/>
        <v/>
      </c>
      <c r="BI84" s="13"/>
      <c r="BJ84" s="12"/>
      <c r="BK84" s="12"/>
      <c r="BL84" s="145"/>
      <c r="BM84" s="12"/>
      <c r="BN84" s="12"/>
      <c r="BO84" s="12"/>
      <c r="BP84" s="12"/>
      <c r="BQ84" s="12"/>
      <c r="BR84" s="12"/>
      <c r="BS84" s="146"/>
      <c r="BT84" s="14"/>
      <c r="BU84" s="12"/>
      <c r="BV84" s="12"/>
      <c r="BW84" s="12"/>
      <c r="BX84" s="12"/>
      <c r="BY84" s="12"/>
      <c r="BZ84" s="144"/>
      <c r="CA84" s="107" t="str">
        <f>+IF(LEN($I84)&gt;5,IF(BD!F84="N/A","",BD!F84),"")</f>
        <v/>
      </c>
      <c r="CB84" s="21"/>
      <c r="CC84" s="147"/>
      <c r="CD84" s="148"/>
      <c r="CE84" s="8" t="str">
        <f>+IF(LEN(I84)&gt;5,BD!M84,"")</f>
        <v/>
      </c>
      <c r="CF84" s="16" t="str">
        <f>+IF(LEN(I84)&gt;5,BD!N84,"")</f>
        <v/>
      </c>
      <c r="CG84" s="3" t="str">
        <f t="shared" si="68"/>
        <v/>
      </c>
      <c r="CH84" s="23" t="str">
        <f>+IF(AND(LEN($I84)&gt;5),IF(AND($J84&gt;N$1,$J84&lt;=$AO$1),1,IF((COUNTIFS(INCAPACIDADES!$C$1:$C$51,$I84,INCAPACIDADES!K$1:K$51,N$1))&gt;0,2,IF(VLOOKUP($C84,BD!$D$1:$F$501,3,0)&gt;N$1,0,3))),"")</f>
        <v/>
      </c>
      <c r="CI84" s="23" t="str">
        <f>+IF(AND(LEN($I84)&gt;5),IF(AND($J84&gt;O$1,$J84&lt;=$AO$1),1,IF((COUNTIFS(INCAPACIDADES!$C$1:$C$51,$I84,INCAPACIDADES!L$1:L$51,O$1))&gt;0,2,IF(VLOOKUP($C84,BD!$D$1:$F$501,3,0)&gt;O$1,0,3))),"")</f>
        <v/>
      </c>
      <c r="CJ84" s="23" t="str">
        <f>+IF(AND(LEN($I84)&gt;5),IF(AND($J84&gt;P$1,$J84&lt;=$AO$1),1,IF((COUNTIFS(INCAPACIDADES!$C$1:$C$51,$I84,INCAPACIDADES!M$1:M$51,P$1))&gt;0,2,IF(VLOOKUP($C84,BD!$D$1:$F$501,3,0)&gt;P$1,0,3))),"")</f>
        <v/>
      </c>
      <c r="CK84" s="23" t="str">
        <f>+IF(AND(LEN($I84)&gt;5),IF(AND($J84&gt;Q$1,$J84&lt;=$AO$1),1,IF((COUNTIFS(INCAPACIDADES!$C$1:$C$51,$I84,INCAPACIDADES!N$1:N$51,Q$1))&gt;0,2,IF(VLOOKUP($C84,BD!$D$1:$F$501,3,0)&gt;Q$1,0,3))),"")</f>
        <v/>
      </c>
      <c r="CL84" s="23" t="str">
        <f>+IF(AND(LEN($I84)&gt;5),IF(AND($J84&gt;R$1,$J84&lt;=$AO$1),1,IF((COUNTIFS(INCAPACIDADES!$C$1:$C$51,$I84,INCAPACIDADES!O$1:O$51,R$1))&gt;0,2,IF(VLOOKUP($C84,BD!$D$1:$F$501,3,0)&gt;R$1,0,3))),"")</f>
        <v/>
      </c>
      <c r="CM84" s="23" t="str">
        <f>+IF(AND(LEN($I84)&gt;5),IF(AND($J84&gt;S$1,$J84&lt;=$AO$1),1,IF((COUNTIFS(INCAPACIDADES!$C$1:$C$51,$I84,INCAPACIDADES!P$1:P$51,S$1))&gt;0,2,IF(VLOOKUP($C84,BD!$D$1:$F$501,3,0)&gt;S$1,0,3))),"")</f>
        <v/>
      </c>
      <c r="CN84" s="23" t="str">
        <f>+IF(AND(LEN($I84)&gt;5),IF(AND($J84&gt;T$1,$J84&lt;=$AO$1),1,IF((COUNTIFS(INCAPACIDADES!$C$1:$C$51,$I84,INCAPACIDADES!Q$1:Q$51,T$1))&gt;0,2,IF(VLOOKUP($C84,BD!$D$1:$F$501,3,0)&gt;T$1,0,3))),"")</f>
        <v/>
      </c>
      <c r="CO84" s="23" t="str">
        <f>+IF(AND(LEN($I84)&gt;5),IF(AND($J84&gt;U$1,$J84&lt;=$AO$1),1,IF((COUNTIFS(INCAPACIDADES!$C$1:$C$51,$I84,INCAPACIDADES!R$1:R$51,U$1))&gt;0,2,IF(VLOOKUP($C84,BD!$D$1:$F$501,3,0)&gt;U$1,0,3))),"")</f>
        <v/>
      </c>
      <c r="CP84" s="23" t="str">
        <f>+IF(AND(LEN($I84)&gt;5),IF(AND($J84&gt;V$1,$J84&lt;=$AO$1),1,IF((COUNTIFS(INCAPACIDADES!$C$1:$C$51,$I84,INCAPACIDADES!S$1:S$51,V$1))&gt;0,2,IF(VLOOKUP($C84,BD!$D$1:$F$501,3,0)&gt;V$1,0,3))),"")</f>
        <v/>
      </c>
      <c r="CQ84" s="23" t="str">
        <f>+IF(AND(LEN($I84)&gt;5),IF(AND($J84&gt;W$1,$J84&lt;=$AO$1),1,IF((COUNTIFS(INCAPACIDADES!$C$1:$C$51,$I84,INCAPACIDADES!T$1:T$51,W$1))&gt;0,2,IF(VLOOKUP($C84,BD!$D$1:$F$501,3,0)&gt;W$1,0,3))),"")</f>
        <v/>
      </c>
      <c r="CR84" s="23" t="str">
        <f>+IF(AND(LEN($I84)&gt;5),IF(AND($J84&gt;X$1,$J84&lt;=$AO$1),1,IF((COUNTIFS(INCAPACIDADES!$C$1:$C$51,$I84,INCAPACIDADES!U$1:U$51,X$1))&gt;0,2,IF(VLOOKUP($C84,BD!$D$1:$F$501,3,0)&gt;X$1,0,3))),"")</f>
        <v/>
      </c>
      <c r="CS84" s="23" t="str">
        <f>+IF(AND(LEN($I84)&gt;5),IF(AND($J84&gt;Y$1,$J84&lt;=$AO$1),1,IF((COUNTIFS(INCAPACIDADES!$C$1:$C$51,$I84,INCAPACIDADES!V$1:V$51,Y$1))&gt;0,2,IF(VLOOKUP($C84,BD!$D$1:$F$501,3,0)&gt;Y$1,0,3))),"")</f>
        <v/>
      </c>
      <c r="CT84" s="23" t="str">
        <f>+IF(AND(LEN($I84)&gt;5),IF(AND($J84&gt;Z$1,$J84&lt;=$AO$1),1,IF((COUNTIFS(INCAPACIDADES!$C$1:$C$51,$I84,INCAPACIDADES!W$1:W$51,Z$1))&gt;0,2,IF(VLOOKUP($C84,BD!$D$1:$F$501,3,0)&gt;Z$1,0,3))),"")</f>
        <v/>
      </c>
      <c r="CU84" s="23" t="str">
        <f>+IF(AND(LEN($I84)&gt;5),IF(AND($J84&gt;AA$1,$J84&lt;=$AO$1),1,IF((COUNTIFS(INCAPACIDADES!$C$1:$C$51,$I84,INCAPACIDADES!X$1:X$51,AA$1))&gt;0,2,IF(VLOOKUP($C84,BD!$D$1:$F$501,3,0)&gt;AA$1,0,3))),"")</f>
        <v/>
      </c>
      <c r="CV84" s="23" t="str">
        <f>+IF(AND(LEN($I84)&gt;5),IF(AND($J84&gt;AB$1,$J84&lt;=$AO$1),1,IF((COUNTIFS(INCAPACIDADES!$C$1:$C$51,$I84,INCAPACIDADES!Y$1:Y$51,AB$1))&gt;0,2,IF(VLOOKUP($C84,BD!$D$1:$F$501,3,0)&gt;AB$1,0,3))),"")</f>
        <v/>
      </c>
      <c r="CW84" s="23" t="str">
        <f>+IF(AND(LEN($I84)&gt;5),IF(AND($J84&gt;AC$1,$J84&lt;=$AO$1),1,IF((COUNTIFS(INCAPACIDADES!$C$1:$C$51,$I84,INCAPACIDADES!Z$1:Z$51,AC$1))&gt;0,2,IF(VLOOKUP($C84,BD!$D$1:$F$501,3,0)&gt;AC$1,0,3))),"")</f>
        <v/>
      </c>
      <c r="CX84" s="23" t="str">
        <f>+IF(AND(LEN($I84)&gt;5),IF(AND($J84&gt;AD$1,$J84&lt;=$AO$1),1,IF((COUNTIFS(INCAPACIDADES!$C$1:$C$51,$I84,INCAPACIDADES!AA$1:AA$51,AD$1))&gt;0,2,IF(VLOOKUP($C84,BD!$D$1:$F$501,3,0)&gt;AD$1,0,3))),"")</f>
        <v/>
      </c>
      <c r="CY84" s="23" t="str">
        <f>+IF(AND(LEN($I84)&gt;5),IF(AND($J84&gt;AE$1,$J84&lt;=$AO$1),1,IF((COUNTIFS(INCAPACIDADES!$C$1:$C$51,$I84,INCAPACIDADES!AB$1:AB$51,AE$1))&gt;0,2,IF(VLOOKUP($C84,BD!$D$1:$F$501,3,0)&gt;AE$1,0,3))),"")</f>
        <v/>
      </c>
      <c r="CZ84" s="23" t="str">
        <f>+IF(AND(LEN($I84)&gt;5),IF(AND($J84&gt;AF$1,$J84&lt;=$AO$1),1,IF((COUNTIFS(INCAPACIDADES!$C$1:$C$51,$I84,INCAPACIDADES!AC$1:AC$51,AF$1))&gt;0,2,IF(VLOOKUP($C84,BD!$D$1:$F$501,3,0)&gt;AF$1,0,3))),"")</f>
        <v/>
      </c>
      <c r="DA84" s="23" t="str">
        <f>+IF(AND(LEN($I84)&gt;5),IF(AND($J84&gt;AG$1,$J84&lt;=$AO$1),1,IF((COUNTIFS(INCAPACIDADES!$C$1:$C$51,$I84,INCAPACIDADES!AD$1:AD$51,AG$1))&gt;0,2,IF(VLOOKUP($C84,BD!$D$1:$F$501,3,0)&gt;AG$1,0,3))),"")</f>
        <v/>
      </c>
      <c r="DB84" s="23" t="str">
        <f>+IF(AND(LEN($I84)&gt;5),IF(AND($J84&gt;AH$1,$J84&lt;=$AO$1),1,IF((COUNTIFS(INCAPACIDADES!$C$1:$C$51,$I84,INCAPACIDADES!AE$1:AE$51,AH$1))&gt;0,2,IF(VLOOKUP($C84,BD!$D$1:$F$501,3,0)&gt;AH$1,0,3))),"")</f>
        <v/>
      </c>
      <c r="DC84" s="23" t="str">
        <f>+IF(AND(LEN($I84)&gt;5),IF(AND($J84&gt;AI$1,$J84&lt;=$AO$1),1,IF((COUNTIFS(INCAPACIDADES!$C$1:$C$51,$I84,INCAPACIDADES!AF$1:AF$51,AI$1))&gt;0,2,IF(VLOOKUP($C84,BD!$D$1:$F$501,3,0)&gt;AI$1,0,3))),"")</f>
        <v/>
      </c>
      <c r="DD84" s="23" t="str">
        <f>+IF(AND(LEN($I84)&gt;5),IF(AND($J84&gt;AJ$1,$J84&lt;=$AO$1),1,IF((COUNTIFS(INCAPACIDADES!$C$1:$C$51,$I84,INCAPACIDADES!AG$1:AG$51,AJ$1))&gt;0,2,IF(VLOOKUP($C84,BD!$D$1:$F$501,3,0)&gt;AJ$1,0,3))),"")</f>
        <v/>
      </c>
      <c r="DE84" s="23" t="str">
        <f>+IF(AND(LEN($I84)&gt;5),IF(AND($J84&gt;AK$1,$J84&lt;=$AO$1),1,IF((COUNTIFS(INCAPACIDADES!$C$1:$C$51,$I84,INCAPACIDADES!AH$1:AH$51,AK$1))&gt;0,2,IF(VLOOKUP($C84,BD!$D$1:$F$501,3,0)&gt;AK$1,0,3))),"")</f>
        <v/>
      </c>
      <c r="DF84" s="23" t="str">
        <f>+IF(AND(LEN($I84)&gt;5),IF(AND($J84&gt;AL$1,$J84&lt;=$AO$1),1,IF((COUNTIFS(INCAPACIDADES!$C$1:$C$51,$I84,INCAPACIDADES!AI$1:AI$51,AL$1))&gt;0,2,IF(VLOOKUP($C84,BD!$D$1:$F$501,3,0)&gt;AL$1,0,3))),"")</f>
        <v/>
      </c>
      <c r="DG84" s="23" t="str">
        <f>+IF(AND(LEN($I84)&gt;5),IF(AND($J84&gt;AM$1,$J84&lt;=$AO$1),1,IF((COUNTIFS(INCAPACIDADES!$C$1:$C$51,$I84,INCAPACIDADES!AJ$1:AJ$51,AM$1))&gt;0,2,IF(VLOOKUP($C84,BD!$D$1:$F$501,3,0)&gt;AM$1,0,3))),"")</f>
        <v/>
      </c>
      <c r="DH84" s="23" t="str">
        <f>+IF(AND(LEN($I84)&gt;5),IF(AND($J84&gt;AN$1,$J84&lt;=$AO$1),1,IF((COUNTIFS(INCAPACIDADES!$C$1:$C$51,$I84,INCAPACIDADES!AK$1:AK$51,AN$1))&gt;0,2,IF(VLOOKUP($C84,BD!$D$1:$F$501,3,0)&gt;AN$1,0,3))),"")</f>
        <v/>
      </c>
      <c r="DI84" s="23" t="str">
        <f>+IF(AND(LEN($I84)&gt;5),IF(AND($J84&gt;AO$1,$J84&lt;=$AO$1),1,IF((COUNTIFS(INCAPACIDADES!$C$1:$C$51,$I84,INCAPACIDADES!AL$1:AL$51,AO$1))&gt;0,2,IF(VLOOKUP($C84,BD!$D$1:$F$501,3,0)&gt;AO$1,0,3))),"")</f>
        <v/>
      </c>
      <c r="DJ84" s="23" t="str">
        <f>+IF(LEN($I84)&gt;5,IF(ISERROR(VLOOKUP(N84,'CODIGO PAGO'!$B$2:$B$20,1,0)),1,IF(OR(AND(CH84=1,N84&lt;&gt;"N"),AND(CH84=3,N84&lt;&gt;"B"),AND(CH84=2,LEFT(TRIM(N84),1)&lt;&gt;"I")),1,IF(OR(AND(CH84=0,N84="N"),AND(CH84=0,N84="B"),AND(CH84=0,LEFT(TRIM(N84),1)="I")),1,0))),"")</f>
        <v/>
      </c>
      <c r="DK84" s="23" t="str">
        <f t="shared" si="69"/>
        <v/>
      </c>
      <c r="DL84" s="23" t="str">
        <f>+IF(LEN($I84)&gt;5,IF(ISERROR(VLOOKUP(P84,'CODIGO PAGO'!$B$2:$B$20,1,0)),1,IF(OR(AND(CJ84=1,P84&lt;&gt;"N"),AND(CJ84=3,P84&lt;&gt;"B"),AND(CJ84=2,LEFT(TRIM(P84),1)&lt;&gt;"I")),1,IF(OR(AND(CJ84=0,P84="N"),AND(CJ84=0,P84="B"),AND(CJ84=0,LEFT(TRIM(P84),1)="I")),1,0))),"")</f>
        <v/>
      </c>
      <c r="DM84" s="23" t="str">
        <f t="shared" si="70"/>
        <v/>
      </c>
      <c r="DN84" s="23" t="str">
        <f>+IF(LEN($I84)&gt;5,IF(ISERROR(VLOOKUP(R84,'CODIGO PAGO'!$B$2:$B$20,1,0)),1,IF(OR(AND(CL84=1,R84&lt;&gt;"N"),AND(CL84=3,R84&lt;&gt;"B"),AND(CL84=2,LEFT(TRIM(R84),1)&lt;&gt;"I")),1,IF(OR(AND(CL84=0,R84="N"),AND(CL84=0,R84="B"),AND(CL84=0,LEFT(TRIM(R84),1)="I")),1,0))),"")</f>
        <v/>
      </c>
      <c r="DO84" s="23" t="str">
        <f t="shared" si="71"/>
        <v/>
      </c>
      <c r="DP84" s="23" t="str">
        <f>+IF(LEN($I84)&gt;5,IF(ISERROR(VLOOKUP(T84,'CODIGO PAGO'!$B$2:$B$20,1,0)),1,IF(OR(AND(CN84=1,T84&lt;&gt;"N"),AND(CN84=3,T84&lt;&gt;"B"),AND(CN84=2,LEFT(TRIM(T84),1)&lt;&gt;"I")),1,IF(OR(AND(CN84=0,T84="N"),AND(CN84=0,T84="B"),AND(CN84=0,LEFT(TRIM(T84),1)="I")),1,0))),"")</f>
        <v/>
      </c>
      <c r="DQ84" s="23" t="str">
        <f t="shared" si="72"/>
        <v/>
      </c>
      <c r="DR84" s="23" t="str">
        <f>+IF(LEN($I84)&gt;5,IF(ISERROR(VLOOKUP(V84,'CODIGO PAGO'!$B$2:$B$20,1,0)),1,IF(OR(AND(CP84=1,V84&lt;&gt;"N"),AND(CP84=3,V84&lt;&gt;"B"),AND(CP84=2,LEFT(TRIM(V84),1)&lt;&gt;"I")),1,IF(OR(AND(CP84=0,V84="N"),AND(CP84=0,V84="B"),AND(CP84=0,LEFT(TRIM(V84),1)="I")),1,0))),"")</f>
        <v/>
      </c>
      <c r="DS84" s="23" t="str">
        <f t="shared" si="73"/>
        <v/>
      </c>
      <c r="DT84" s="23" t="str">
        <f>+IF(LEN($I84)&gt;5,IF(ISERROR(VLOOKUP(X84,'CODIGO PAGO'!$B$2:$B$20,1,0)),1,IF(OR(AND(CR84=1,X84&lt;&gt;"N"),AND(CR84=3,X84&lt;&gt;"B"),AND(CR84=2,LEFT(TRIM(X84),1)&lt;&gt;"I")),1,IF(OR(AND(CR84=0,X84="N"),AND(CR84=0,X84="B"),AND(CR84=0,LEFT(TRIM(X84),1)="I")),1,0))),"")</f>
        <v/>
      </c>
      <c r="DU84" s="23" t="str">
        <f t="shared" si="74"/>
        <v/>
      </c>
      <c r="DV84" s="23" t="str">
        <f>+IF(LEN($I84)&gt;5,IF(ISERROR(VLOOKUP(Z84,'CODIGO PAGO'!$B$2:$B$20,1,0)),1,IF(OR(AND(CT84=1,Z84&lt;&gt;"N"),AND(CT84=3,Z84&lt;&gt;"B"),AND(CT84=2,LEFT(TRIM(Z84),1)&lt;&gt;"I")),1,IF(OR(AND(CT84=0,Z84="N"),AND(CT84=0,Z84="B"),AND(CT84=0,LEFT(TRIM(Z84),1)="I")),1,0))),"")</f>
        <v/>
      </c>
      <c r="DW84" s="23" t="str">
        <f t="shared" si="75"/>
        <v/>
      </c>
      <c r="DX84" s="23" t="str">
        <f>+IF(LEN($I84)&gt;5,IF(ISERROR(VLOOKUP(AB84,'CODIGO PAGO'!$B$2:$B$20,1,0)),1,IF(OR(AND(CV84=1,AB84&lt;&gt;"N"),AND(CV84=3,AB84&lt;&gt;"B"),AND(CV84=2,LEFT(TRIM(AB84),1)&lt;&gt;"I")),1,IF(OR(AND(CV84=0,AB84="N"),AND(CV84=0,AB84="B"),AND(CV84=0,LEFT(TRIM(AB84),1)="I")),1,0))),"")</f>
        <v/>
      </c>
      <c r="DY84" s="23" t="str">
        <f t="shared" si="76"/>
        <v/>
      </c>
      <c r="DZ84" s="23" t="str">
        <f>+IF(LEN($I84)&gt;5,IF(ISERROR(VLOOKUP(AD84,'CODIGO PAGO'!$B$2:$B$20,1,0)),1,IF(OR(AND(CX84=1,AD84&lt;&gt;"N"),AND(CX84=3,AD84&lt;&gt;"B"),AND(CX84=2,LEFT(TRIM(AD84),1)&lt;&gt;"I")),1,IF(OR(AND(CX84=0,AD84="N"),AND(CX84=0,AD84="B"),AND(CX84=0,LEFT(TRIM(AD84),1)="I")),1,0))),"")</f>
        <v/>
      </c>
      <c r="EA84" s="23" t="str">
        <f t="shared" si="77"/>
        <v/>
      </c>
      <c r="EB84" s="23" t="str">
        <f>+IF(LEN($I84)&gt;5,IF(ISERROR(VLOOKUP(AF84,'CODIGO PAGO'!$B$2:$B$20,1,0)),1,IF(OR(AND(CZ84=1,AF84&lt;&gt;"N"),AND(CZ84=3,AF84&lt;&gt;"B"),AND(CZ84=2,LEFT(TRIM(AF84),1)&lt;&gt;"I")),1,IF(OR(AND(CZ84=0,AF84="N"),AND(CZ84=0,AF84="B"),AND(CZ84=0,LEFT(TRIM(AF84),1)="I")),1,0))),"")</f>
        <v/>
      </c>
      <c r="EC84" s="23" t="str">
        <f t="shared" si="78"/>
        <v/>
      </c>
      <c r="ED84" s="23" t="str">
        <f>+IF(LEN($I84)&gt;5,IF(ISERROR(VLOOKUP(AH84,'CODIGO PAGO'!$B$2:$B$20,1,0)),1,IF(OR(AND(DB84=1,AH84&lt;&gt;"N"),AND(DB84=3,AH84&lt;&gt;"B"),AND(DB84=2,LEFT(TRIM(AH84),1)&lt;&gt;"I")),1,IF(OR(AND(DB84=0,AH84="N"),AND(DB84=0,AH84="B"),AND(DB84=0,LEFT(TRIM(AH84),1)="I")),1,0))),"")</f>
        <v/>
      </c>
      <c r="EE84" s="23" t="str">
        <f t="shared" si="79"/>
        <v/>
      </c>
      <c r="EF84" s="23" t="str">
        <f>+IF(LEN($I84)&gt;5,IF(ISERROR(VLOOKUP(AJ84,'CODIGO PAGO'!$B$2:$B$20,1,0)),1,IF(OR(AND(DD84=1,AJ84&lt;&gt;"N"),AND(DD84=3,AJ84&lt;&gt;"B"),AND(DD84=2,LEFT(TRIM(AJ84),1)&lt;&gt;"I")),1,IF(OR(AND(DD84=0,AJ84="N"),AND(DD84=0,AJ84="B"),AND(DD84=0,LEFT(TRIM(AJ84),1)="I")),1,0))),"")</f>
        <v/>
      </c>
      <c r="EG84" s="23" t="str">
        <f t="shared" si="80"/>
        <v/>
      </c>
      <c r="EH84" s="23" t="str">
        <f>+IF(LEN($I84)&gt;5,IF(ISERROR(VLOOKUP(AL84,'CODIGO PAGO'!$B$2:$B$20,1,0)),1,IF(OR(AND(DF84=1,AL84&lt;&gt;"N"),AND(DF84=3,AL84&lt;&gt;"B"),AND(DF84=2,LEFT(TRIM(AL84),1)&lt;&gt;"I")),1,IF(OR(AND(DF84=0,AL84="N"),AND(DF84=0,AL84="B"),AND(DF84=0,LEFT(TRIM(AL84),1)="I")),1,0))),"")</f>
        <v/>
      </c>
      <c r="EI84" s="23" t="str">
        <f t="shared" si="81"/>
        <v/>
      </c>
      <c r="EJ84" s="23" t="str">
        <f>+IF(LEN($I84)&gt;5,IF(ISERROR(VLOOKUP(AN84,'CODIGO PAGO'!$B$2:$B$20,1,0)),1,IF(OR(AND(DH84=1,AN84&lt;&gt;"N"),AND(DH84=3,AN84&lt;&gt;"B"),AND(DH84=2,LEFT(TRIM(AN84),1)&lt;&gt;"I")),1,IF(OR(AND(DH84=0,AN84="N"),AND(DH84=0,AN84="B"),AND(DH84=0,LEFT(TRIM(AN84),1)="I")),1,0))),"")</f>
        <v/>
      </c>
      <c r="EK84" s="23" t="str">
        <f t="shared" si="82"/>
        <v/>
      </c>
      <c r="EL84" s="24" t="str">
        <f t="shared" si="83"/>
        <v/>
      </c>
    </row>
    <row r="85" spans="1:142" s="25" customFormat="1">
      <c r="A85" s="15" t="str">
        <f t="shared" si="49"/>
        <v/>
      </c>
      <c r="B85" s="1" t="str">
        <f>+IF(LEN(I85)&gt;5,'CODIGO PAGO'!$B$28,"")</f>
        <v/>
      </c>
      <c r="C85" s="1" t="str">
        <f>+IF(LEN($I85)&gt;5,BD!D85,"")</f>
        <v/>
      </c>
      <c r="D85" s="168" t="str">
        <f>+IF(LEN($I85)&gt;5,BD!A85,"")</f>
        <v/>
      </c>
      <c r="E85" s="1" t="str">
        <f>+IF(LEN($I85)&gt;5,BD!B85,"")</f>
        <v/>
      </c>
      <c r="F85" s="1" t="str">
        <f>+IF(LEN($I85)&gt;5,BD!C85,"")</f>
        <v/>
      </c>
      <c r="G85" s="141"/>
      <c r="H85" s="141"/>
      <c r="I85" s="1" t="str">
        <f>+IF(LEN(BD!G85)&gt;5,BD!G85,"")</f>
        <v/>
      </c>
      <c r="J85" s="167" t="str">
        <f>+IF(LEN($I85)&gt;5,BD!E85,"")</f>
        <v/>
      </c>
      <c r="K85" s="6" t="str">
        <f t="shared" si="50"/>
        <v/>
      </c>
      <c r="L85" s="87" t="str">
        <f>+IF(LEN($I85)&gt;5,BD!H85,"")</f>
        <v/>
      </c>
      <c r="M85" s="40" t="str">
        <f t="shared" si="51"/>
        <v/>
      </c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4" t="str">
        <f t="shared" si="52"/>
        <v/>
      </c>
      <c r="AQ85" s="5" t="str">
        <f t="shared" si="53"/>
        <v/>
      </c>
      <c r="AR85" s="91" t="str">
        <f t="shared" si="54"/>
        <v/>
      </c>
      <c r="AS85" s="5" t="str">
        <f t="shared" si="55"/>
        <v/>
      </c>
      <c r="AT85" s="91" t="str">
        <f t="shared" si="56"/>
        <v/>
      </c>
      <c r="AU85" s="4" t="str">
        <f t="shared" si="57"/>
        <v/>
      </c>
      <c r="AV85" s="4" t="str">
        <f t="shared" si="58"/>
        <v/>
      </c>
      <c r="AW85" s="4" t="str">
        <f t="shared" si="59"/>
        <v/>
      </c>
      <c r="AX85" s="4" t="str">
        <f t="shared" si="60"/>
        <v/>
      </c>
      <c r="AY85" s="88" t="str">
        <f t="shared" si="61"/>
        <v/>
      </c>
      <c r="AZ85" s="17" t="str">
        <f t="shared" si="62"/>
        <v/>
      </c>
      <c r="BA85" s="18" t="str">
        <f t="shared" si="63"/>
        <v/>
      </c>
      <c r="BB85" s="19" t="str">
        <f>+IF(LEN(I85)&gt;5,IF(INT(RIGHT(B85,1))=9,0.5*L85*AY85,INT(MID(B85,5,LEN(B85)-4))*L85)+IFERROR(VLOOKUP(I85,AJUSTES!$A$1:$I$50,9,0),0),"")</f>
        <v/>
      </c>
      <c r="BC85" s="12"/>
      <c r="BD85" s="19" t="str">
        <f t="shared" si="64"/>
        <v/>
      </c>
      <c r="BE85" s="18" t="str">
        <f t="shared" si="65"/>
        <v/>
      </c>
      <c r="BF85" s="139" t="str">
        <f t="shared" si="66"/>
        <v/>
      </c>
      <c r="BG85" s="114"/>
      <c r="BH85" s="18" t="str">
        <f t="shared" si="67"/>
        <v/>
      </c>
      <c r="BI85" s="13"/>
      <c r="BJ85" s="12"/>
      <c r="BK85" s="12"/>
      <c r="BL85" s="145"/>
      <c r="BM85" s="12"/>
      <c r="BN85" s="12"/>
      <c r="BO85" s="12"/>
      <c r="BP85" s="12"/>
      <c r="BQ85" s="12"/>
      <c r="BR85" s="12"/>
      <c r="BS85" s="146"/>
      <c r="BT85" s="14"/>
      <c r="BU85" s="12"/>
      <c r="BV85" s="12"/>
      <c r="BW85" s="12"/>
      <c r="BX85" s="12"/>
      <c r="BY85" s="12"/>
      <c r="BZ85" s="144"/>
      <c r="CA85" s="107" t="str">
        <f>+IF(LEN($I85)&gt;5,IF(BD!F85="N/A","",BD!F85),"")</f>
        <v/>
      </c>
      <c r="CB85" s="21"/>
      <c r="CC85" s="147"/>
      <c r="CD85" s="148"/>
      <c r="CE85" s="8" t="str">
        <f>+IF(LEN(I85)&gt;5,BD!M85,"")</f>
        <v/>
      </c>
      <c r="CF85" s="16" t="str">
        <f>+IF(LEN(I85)&gt;5,BD!N85,"")</f>
        <v/>
      </c>
      <c r="CG85" s="3" t="str">
        <f t="shared" si="68"/>
        <v/>
      </c>
      <c r="CH85" s="23" t="str">
        <f>+IF(AND(LEN($I85)&gt;5),IF(AND($J85&gt;N$1,$J85&lt;=$AO$1),1,IF((COUNTIFS(INCAPACIDADES!$C$1:$C$51,$I85,INCAPACIDADES!K$1:K$51,N$1))&gt;0,2,IF(VLOOKUP($C85,BD!$D$1:$F$501,3,0)&gt;N$1,0,3))),"")</f>
        <v/>
      </c>
      <c r="CI85" s="23" t="str">
        <f>+IF(AND(LEN($I85)&gt;5),IF(AND($J85&gt;O$1,$J85&lt;=$AO$1),1,IF((COUNTIFS(INCAPACIDADES!$C$1:$C$51,$I85,INCAPACIDADES!L$1:L$51,O$1))&gt;0,2,IF(VLOOKUP($C85,BD!$D$1:$F$501,3,0)&gt;O$1,0,3))),"")</f>
        <v/>
      </c>
      <c r="CJ85" s="23" t="str">
        <f>+IF(AND(LEN($I85)&gt;5),IF(AND($J85&gt;P$1,$J85&lt;=$AO$1),1,IF((COUNTIFS(INCAPACIDADES!$C$1:$C$51,$I85,INCAPACIDADES!M$1:M$51,P$1))&gt;0,2,IF(VLOOKUP($C85,BD!$D$1:$F$501,3,0)&gt;P$1,0,3))),"")</f>
        <v/>
      </c>
      <c r="CK85" s="23" t="str">
        <f>+IF(AND(LEN($I85)&gt;5),IF(AND($J85&gt;Q$1,$J85&lt;=$AO$1),1,IF((COUNTIFS(INCAPACIDADES!$C$1:$C$51,$I85,INCAPACIDADES!N$1:N$51,Q$1))&gt;0,2,IF(VLOOKUP($C85,BD!$D$1:$F$501,3,0)&gt;Q$1,0,3))),"")</f>
        <v/>
      </c>
      <c r="CL85" s="23" t="str">
        <f>+IF(AND(LEN($I85)&gt;5),IF(AND($J85&gt;R$1,$J85&lt;=$AO$1),1,IF((COUNTIFS(INCAPACIDADES!$C$1:$C$51,$I85,INCAPACIDADES!O$1:O$51,R$1))&gt;0,2,IF(VLOOKUP($C85,BD!$D$1:$F$501,3,0)&gt;R$1,0,3))),"")</f>
        <v/>
      </c>
      <c r="CM85" s="23" t="str">
        <f>+IF(AND(LEN($I85)&gt;5),IF(AND($J85&gt;S$1,$J85&lt;=$AO$1),1,IF((COUNTIFS(INCAPACIDADES!$C$1:$C$51,$I85,INCAPACIDADES!P$1:P$51,S$1))&gt;0,2,IF(VLOOKUP($C85,BD!$D$1:$F$501,3,0)&gt;S$1,0,3))),"")</f>
        <v/>
      </c>
      <c r="CN85" s="23" t="str">
        <f>+IF(AND(LEN($I85)&gt;5),IF(AND($J85&gt;T$1,$J85&lt;=$AO$1),1,IF((COUNTIFS(INCAPACIDADES!$C$1:$C$51,$I85,INCAPACIDADES!Q$1:Q$51,T$1))&gt;0,2,IF(VLOOKUP($C85,BD!$D$1:$F$501,3,0)&gt;T$1,0,3))),"")</f>
        <v/>
      </c>
      <c r="CO85" s="23" t="str">
        <f>+IF(AND(LEN($I85)&gt;5),IF(AND($J85&gt;U$1,$J85&lt;=$AO$1),1,IF((COUNTIFS(INCAPACIDADES!$C$1:$C$51,$I85,INCAPACIDADES!R$1:R$51,U$1))&gt;0,2,IF(VLOOKUP($C85,BD!$D$1:$F$501,3,0)&gt;U$1,0,3))),"")</f>
        <v/>
      </c>
      <c r="CP85" s="23" t="str">
        <f>+IF(AND(LEN($I85)&gt;5),IF(AND($J85&gt;V$1,$J85&lt;=$AO$1),1,IF((COUNTIFS(INCAPACIDADES!$C$1:$C$51,$I85,INCAPACIDADES!S$1:S$51,V$1))&gt;0,2,IF(VLOOKUP($C85,BD!$D$1:$F$501,3,0)&gt;V$1,0,3))),"")</f>
        <v/>
      </c>
      <c r="CQ85" s="23" t="str">
        <f>+IF(AND(LEN($I85)&gt;5),IF(AND($J85&gt;W$1,$J85&lt;=$AO$1),1,IF((COUNTIFS(INCAPACIDADES!$C$1:$C$51,$I85,INCAPACIDADES!T$1:T$51,W$1))&gt;0,2,IF(VLOOKUP($C85,BD!$D$1:$F$501,3,0)&gt;W$1,0,3))),"")</f>
        <v/>
      </c>
      <c r="CR85" s="23" t="str">
        <f>+IF(AND(LEN($I85)&gt;5),IF(AND($J85&gt;X$1,$J85&lt;=$AO$1),1,IF((COUNTIFS(INCAPACIDADES!$C$1:$C$51,$I85,INCAPACIDADES!U$1:U$51,X$1))&gt;0,2,IF(VLOOKUP($C85,BD!$D$1:$F$501,3,0)&gt;X$1,0,3))),"")</f>
        <v/>
      </c>
      <c r="CS85" s="23" t="str">
        <f>+IF(AND(LEN($I85)&gt;5),IF(AND($J85&gt;Y$1,$J85&lt;=$AO$1),1,IF((COUNTIFS(INCAPACIDADES!$C$1:$C$51,$I85,INCAPACIDADES!V$1:V$51,Y$1))&gt;0,2,IF(VLOOKUP($C85,BD!$D$1:$F$501,3,0)&gt;Y$1,0,3))),"")</f>
        <v/>
      </c>
      <c r="CT85" s="23" t="str">
        <f>+IF(AND(LEN($I85)&gt;5),IF(AND($J85&gt;Z$1,$J85&lt;=$AO$1),1,IF((COUNTIFS(INCAPACIDADES!$C$1:$C$51,$I85,INCAPACIDADES!W$1:W$51,Z$1))&gt;0,2,IF(VLOOKUP($C85,BD!$D$1:$F$501,3,0)&gt;Z$1,0,3))),"")</f>
        <v/>
      </c>
      <c r="CU85" s="23" t="str">
        <f>+IF(AND(LEN($I85)&gt;5),IF(AND($J85&gt;AA$1,$J85&lt;=$AO$1),1,IF((COUNTIFS(INCAPACIDADES!$C$1:$C$51,$I85,INCAPACIDADES!X$1:X$51,AA$1))&gt;0,2,IF(VLOOKUP($C85,BD!$D$1:$F$501,3,0)&gt;AA$1,0,3))),"")</f>
        <v/>
      </c>
      <c r="CV85" s="23" t="str">
        <f>+IF(AND(LEN($I85)&gt;5),IF(AND($J85&gt;AB$1,$J85&lt;=$AO$1),1,IF((COUNTIFS(INCAPACIDADES!$C$1:$C$51,$I85,INCAPACIDADES!Y$1:Y$51,AB$1))&gt;0,2,IF(VLOOKUP($C85,BD!$D$1:$F$501,3,0)&gt;AB$1,0,3))),"")</f>
        <v/>
      </c>
      <c r="CW85" s="23" t="str">
        <f>+IF(AND(LEN($I85)&gt;5),IF(AND($J85&gt;AC$1,$J85&lt;=$AO$1),1,IF((COUNTIFS(INCAPACIDADES!$C$1:$C$51,$I85,INCAPACIDADES!Z$1:Z$51,AC$1))&gt;0,2,IF(VLOOKUP($C85,BD!$D$1:$F$501,3,0)&gt;AC$1,0,3))),"")</f>
        <v/>
      </c>
      <c r="CX85" s="23" t="str">
        <f>+IF(AND(LEN($I85)&gt;5),IF(AND($J85&gt;AD$1,$J85&lt;=$AO$1),1,IF((COUNTIFS(INCAPACIDADES!$C$1:$C$51,$I85,INCAPACIDADES!AA$1:AA$51,AD$1))&gt;0,2,IF(VLOOKUP($C85,BD!$D$1:$F$501,3,0)&gt;AD$1,0,3))),"")</f>
        <v/>
      </c>
      <c r="CY85" s="23" t="str">
        <f>+IF(AND(LEN($I85)&gt;5),IF(AND($J85&gt;AE$1,$J85&lt;=$AO$1),1,IF((COUNTIFS(INCAPACIDADES!$C$1:$C$51,$I85,INCAPACIDADES!AB$1:AB$51,AE$1))&gt;0,2,IF(VLOOKUP($C85,BD!$D$1:$F$501,3,0)&gt;AE$1,0,3))),"")</f>
        <v/>
      </c>
      <c r="CZ85" s="23" t="str">
        <f>+IF(AND(LEN($I85)&gt;5),IF(AND($J85&gt;AF$1,$J85&lt;=$AO$1),1,IF((COUNTIFS(INCAPACIDADES!$C$1:$C$51,$I85,INCAPACIDADES!AC$1:AC$51,AF$1))&gt;0,2,IF(VLOOKUP($C85,BD!$D$1:$F$501,3,0)&gt;AF$1,0,3))),"")</f>
        <v/>
      </c>
      <c r="DA85" s="23" t="str">
        <f>+IF(AND(LEN($I85)&gt;5),IF(AND($J85&gt;AG$1,$J85&lt;=$AO$1),1,IF((COUNTIFS(INCAPACIDADES!$C$1:$C$51,$I85,INCAPACIDADES!AD$1:AD$51,AG$1))&gt;0,2,IF(VLOOKUP($C85,BD!$D$1:$F$501,3,0)&gt;AG$1,0,3))),"")</f>
        <v/>
      </c>
      <c r="DB85" s="23" t="str">
        <f>+IF(AND(LEN($I85)&gt;5),IF(AND($J85&gt;AH$1,$J85&lt;=$AO$1),1,IF((COUNTIFS(INCAPACIDADES!$C$1:$C$51,$I85,INCAPACIDADES!AE$1:AE$51,AH$1))&gt;0,2,IF(VLOOKUP($C85,BD!$D$1:$F$501,3,0)&gt;AH$1,0,3))),"")</f>
        <v/>
      </c>
      <c r="DC85" s="23" t="str">
        <f>+IF(AND(LEN($I85)&gt;5),IF(AND($J85&gt;AI$1,$J85&lt;=$AO$1),1,IF((COUNTIFS(INCAPACIDADES!$C$1:$C$51,$I85,INCAPACIDADES!AF$1:AF$51,AI$1))&gt;0,2,IF(VLOOKUP($C85,BD!$D$1:$F$501,3,0)&gt;AI$1,0,3))),"")</f>
        <v/>
      </c>
      <c r="DD85" s="23" t="str">
        <f>+IF(AND(LEN($I85)&gt;5),IF(AND($J85&gt;AJ$1,$J85&lt;=$AO$1),1,IF((COUNTIFS(INCAPACIDADES!$C$1:$C$51,$I85,INCAPACIDADES!AG$1:AG$51,AJ$1))&gt;0,2,IF(VLOOKUP($C85,BD!$D$1:$F$501,3,0)&gt;AJ$1,0,3))),"")</f>
        <v/>
      </c>
      <c r="DE85" s="23" t="str">
        <f>+IF(AND(LEN($I85)&gt;5),IF(AND($J85&gt;AK$1,$J85&lt;=$AO$1),1,IF((COUNTIFS(INCAPACIDADES!$C$1:$C$51,$I85,INCAPACIDADES!AH$1:AH$51,AK$1))&gt;0,2,IF(VLOOKUP($C85,BD!$D$1:$F$501,3,0)&gt;AK$1,0,3))),"")</f>
        <v/>
      </c>
      <c r="DF85" s="23" t="str">
        <f>+IF(AND(LEN($I85)&gt;5),IF(AND($J85&gt;AL$1,$J85&lt;=$AO$1),1,IF((COUNTIFS(INCAPACIDADES!$C$1:$C$51,$I85,INCAPACIDADES!AI$1:AI$51,AL$1))&gt;0,2,IF(VLOOKUP($C85,BD!$D$1:$F$501,3,0)&gt;AL$1,0,3))),"")</f>
        <v/>
      </c>
      <c r="DG85" s="23" t="str">
        <f>+IF(AND(LEN($I85)&gt;5),IF(AND($J85&gt;AM$1,$J85&lt;=$AO$1),1,IF((COUNTIFS(INCAPACIDADES!$C$1:$C$51,$I85,INCAPACIDADES!AJ$1:AJ$51,AM$1))&gt;0,2,IF(VLOOKUP($C85,BD!$D$1:$F$501,3,0)&gt;AM$1,0,3))),"")</f>
        <v/>
      </c>
      <c r="DH85" s="23" t="str">
        <f>+IF(AND(LEN($I85)&gt;5),IF(AND($J85&gt;AN$1,$J85&lt;=$AO$1),1,IF((COUNTIFS(INCAPACIDADES!$C$1:$C$51,$I85,INCAPACIDADES!AK$1:AK$51,AN$1))&gt;0,2,IF(VLOOKUP($C85,BD!$D$1:$F$501,3,0)&gt;AN$1,0,3))),"")</f>
        <v/>
      </c>
      <c r="DI85" s="23" t="str">
        <f>+IF(AND(LEN($I85)&gt;5),IF(AND($J85&gt;AO$1,$J85&lt;=$AO$1),1,IF((COUNTIFS(INCAPACIDADES!$C$1:$C$51,$I85,INCAPACIDADES!AL$1:AL$51,AO$1))&gt;0,2,IF(VLOOKUP($C85,BD!$D$1:$F$501,3,0)&gt;AO$1,0,3))),"")</f>
        <v/>
      </c>
      <c r="DJ85" s="23" t="str">
        <f>+IF(LEN($I85)&gt;5,IF(ISERROR(VLOOKUP(N85,'CODIGO PAGO'!$B$2:$B$20,1,0)),1,IF(OR(AND(CH85=1,N85&lt;&gt;"N"),AND(CH85=3,N85&lt;&gt;"B"),AND(CH85=2,LEFT(TRIM(N85),1)&lt;&gt;"I")),1,IF(OR(AND(CH85=0,N85="N"),AND(CH85=0,N85="B"),AND(CH85=0,LEFT(TRIM(N85),1)="I")),1,0))),"")</f>
        <v/>
      </c>
      <c r="DK85" s="23" t="str">
        <f t="shared" si="69"/>
        <v/>
      </c>
      <c r="DL85" s="23" t="str">
        <f>+IF(LEN($I85)&gt;5,IF(ISERROR(VLOOKUP(P85,'CODIGO PAGO'!$B$2:$B$20,1,0)),1,IF(OR(AND(CJ85=1,P85&lt;&gt;"N"),AND(CJ85=3,P85&lt;&gt;"B"),AND(CJ85=2,LEFT(TRIM(P85),1)&lt;&gt;"I")),1,IF(OR(AND(CJ85=0,P85="N"),AND(CJ85=0,P85="B"),AND(CJ85=0,LEFT(TRIM(P85),1)="I")),1,0))),"")</f>
        <v/>
      </c>
      <c r="DM85" s="23" t="str">
        <f t="shared" si="70"/>
        <v/>
      </c>
      <c r="DN85" s="23" t="str">
        <f>+IF(LEN($I85)&gt;5,IF(ISERROR(VLOOKUP(R85,'CODIGO PAGO'!$B$2:$B$20,1,0)),1,IF(OR(AND(CL85=1,R85&lt;&gt;"N"),AND(CL85=3,R85&lt;&gt;"B"),AND(CL85=2,LEFT(TRIM(R85),1)&lt;&gt;"I")),1,IF(OR(AND(CL85=0,R85="N"),AND(CL85=0,R85="B"),AND(CL85=0,LEFT(TRIM(R85),1)="I")),1,0))),"")</f>
        <v/>
      </c>
      <c r="DO85" s="23" t="str">
        <f t="shared" si="71"/>
        <v/>
      </c>
      <c r="DP85" s="23" t="str">
        <f>+IF(LEN($I85)&gt;5,IF(ISERROR(VLOOKUP(T85,'CODIGO PAGO'!$B$2:$B$20,1,0)),1,IF(OR(AND(CN85=1,T85&lt;&gt;"N"),AND(CN85=3,T85&lt;&gt;"B"),AND(CN85=2,LEFT(TRIM(T85),1)&lt;&gt;"I")),1,IF(OR(AND(CN85=0,T85="N"),AND(CN85=0,T85="B"),AND(CN85=0,LEFT(TRIM(T85),1)="I")),1,0))),"")</f>
        <v/>
      </c>
      <c r="DQ85" s="23" t="str">
        <f t="shared" si="72"/>
        <v/>
      </c>
      <c r="DR85" s="23" t="str">
        <f>+IF(LEN($I85)&gt;5,IF(ISERROR(VLOOKUP(V85,'CODIGO PAGO'!$B$2:$B$20,1,0)),1,IF(OR(AND(CP85=1,V85&lt;&gt;"N"),AND(CP85=3,V85&lt;&gt;"B"),AND(CP85=2,LEFT(TRIM(V85),1)&lt;&gt;"I")),1,IF(OR(AND(CP85=0,V85="N"),AND(CP85=0,V85="B"),AND(CP85=0,LEFT(TRIM(V85),1)="I")),1,0))),"")</f>
        <v/>
      </c>
      <c r="DS85" s="23" t="str">
        <f t="shared" si="73"/>
        <v/>
      </c>
      <c r="DT85" s="23" t="str">
        <f>+IF(LEN($I85)&gt;5,IF(ISERROR(VLOOKUP(X85,'CODIGO PAGO'!$B$2:$B$20,1,0)),1,IF(OR(AND(CR85=1,X85&lt;&gt;"N"),AND(CR85=3,X85&lt;&gt;"B"),AND(CR85=2,LEFT(TRIM(X85),1)&lt;&gt;"I")),1,IF(OR(AND(CR85=0,X85="N"),AND(CR85=0,X85="B"),AND(CR85=0,LEFT(TRIM(X85),1)="I")),1,0))),"")</f>
        <v/>
      </c>
      <c r="DU85" s="23" t="str">
        <f t="shared" si="74"/>
        <v/>
      </c>
      <c r="DV85" s="23" t="str">
        <f>+IF(LEN($I85)&gt;5,IF(ISERROR(VLOOKUP(Z85,'CODIGO PAGO'!$B$2:$B$20,1,0)),1,IF(OR(AND(CT85=1,Z85&lt;&gt;"N"),AND(CT85=3,Z85&lt;&gt;"B"),AND(CT85=2,LEFT(TRIM(Z85),1)&lt;&gt;"I")),1,IF(OR(AND(CT85=0,Z85="N"),AND(CT85=0,Z85="B"),AND(CT85=0,LEFT(TRIM(Z85),1)="I")),1,0))),"")</f>
        <v/>
      </c>
      <c r="DW85" s="23" t="str">
        <f t="shared" si="75"/>
        <v/>
      </c>
      <c r="DX85" s="23" t="str">
        <f>+IF(LEN($I85)&gt;5,IF(ISERROR(VLOOKUP(AB85,'CODIGO PAGO'!$B$2:$B$20,1,0)),1,IF(OR(AND(CV85=1,AB85&lt;&gt;"N"),AND(CV85=3,AB85&lt;&gt;"B"),AND(CV85=2,LEFT(TRIM(AB85),1)&lt;&gt;"I")),1,IF(OR(AND(CV85=0,AB85="N"),AND(CV85=0,AB85="B"),AND(CV85=0,LEFT(TRIM(AB85),1)="I")),1,0))),"")</f>
        <v/>
      </c>
      <c r="DY85" s="23" t="str">
        <f t="shared" si="76"/>
        <v/>
      </c>
      <c r="DZ85" s="23" t="str">
        <f>+IF(LEN($I85)&gt;5,IF(ISERROR(VLOOKUP(AD85,'CODIGO PAGO'!$B$2:$B$20,1,0)),1,IF(OR(AND(CX85=1,AD85&lt;&gt;"N"),AND(CX85=3,AD85&lt;&gt;"B"),AND(CX85=2,LEFT(TRIM(AD85),1)&lt;&gt;"I")),1,IF(OR(AND(CX85=0,AD85="N"),AND(CX85=0,AD85="B"),AND(CX85=0,LEFT(TRIM(AD85),1)="I")),1,0))),"")</f>
        <v/>
      </c>
      <c r="EA85" s="23" t="str">
        <f t="shared" si="77"/>
        <v/>
      </c>
      <c r="EB85" s="23" t="str">
        <f>+IF(LEN($I85)&gt;5,IF(ISERROR(VLOOKUP(AF85,'CODIGO PAGO'!$B$2:$B$20,1,0)),1,IF(OR(AND(CZ85=1,AF85&lt;&gt;"N"),AND(CZ85=3,AF85&lt;&gt;"B"),AND(CZ85=2,LEFT(TRIM(AF85),1)&lt;&gt;"I")),1,IF(OR(AND(CZ85=0,AF85="N"),AND(CZ85=0,AF85="B"),AND(CZ85=0,LEFT(TRIM(AF85),1)="I")),1,0))),"")</f>
        <v/>
      </c>
      <c r="EC85" s="23" t="str">
        <f t="shared" si="78"/>
        <v/>
      </c>
      <c r="ED85" s="23" t="str">
        <f>+IF(LEN($I85)&gt;5,IF(ISERROR(VLOOKUP(AH85,'CODIGO PAGO'!$B$2:$B$20,1,0)),1,IF(OR(AND(DB85=1,AH85&lt;&gt;"N"),AND(DB85=3,AH85&lt;&gt;"B"),AND(DB85=2,LEFT(TRIM(AH85),1)&lt;&gt;"I")),1,IF(OR(AND(DB85=0,AH85="N"),AND(DB85=0,AH85="B"),AND(DB85=0,LEFT(TRIM(AH85),1)="I")),1,0))),"")</f>
        <v/>
      </c>
      <c r="EE85" s="23" t="str">
        <f t="shared" si="79"/>
        <v/>
      </c>
      <c r="EF85" s="23" t="str">
        <f>+IF(LEN($I85)&gt;5,IF(ISERROR(VLOOKUP(AJ85,'CODIGO PAGO'!$B$2:$B$20,1,0)),1,IF(OR(AND(DD85=1,AJ85&lt;&gt;"N"),AND(DD85=3,AJ85&lt;&gt;"B"),AND(DD85=2,LEFT(TRIM(AJ85),1)&lt;&gt;"I")),1,IF(OR(AND(DD85=0,AJ85="N"),AND(DD85=0,AJ85="B"),AND(DD85=0,LEFT(TRIM(AJ85),1)="I")),1,0))),"")</f>
        <v/>
      </c>
      <c r="EG85" s="23" t="str">
        <f t="shared" si="80"/>
        <v/>
      </c>
      <c r="EH85" s="23" t="str">
        <f>+IF(LEN($I85)&gt;5,IF(ISERROR(VLOOKUP(AL85,'CODIGO PAGO'!$B$2:$B$20,1,0)),1,IF(OR(AND(DF85=1,AL85&lt;&gt;"N"),AND(DF85=3,AL85&lt;&gt;"B"),AND(DF85=2,LEFT(TRIM(AL85),1)&lt;&gt;"I")),1,IF(OR(AND(DF85=0,AL85="N"),AND(DF85=0,AL85="B"),AND(DF85=0,LEFT(TRIM(AL85),1)="I")),1,0))),"")</f>
        <v/>
      </c>
      <c r="EI85" s="23" t="str">
        <f t="shared" si="81"/>
        <v/>
      </c>
      <c r="EJ85" s="23" t="str">
        <f>+IF(LEN($I85)&gt;5,IF(ISERROR(VLOOKUP(AN85,'CODIGO PAGO'!$B$2:$B$20,1,0)),1,IF(OR(AND(DH85=1,AN85&lt;&gt;"N"),AND(DH85=3,AN85&lt;&gt;"B"),AND(DH85=2,LEFT(TRIM(AN85),1)&lt;&gt;"I")),1,IF(OR(AND(DH85=0,AN85="N"),AND(DH85=0,AN85="B"),AND(DH85=0,LEFT(TRIM(AN85),1)="I")),1,0))),"")</f>
        <v/>
      </c>
      <c r="EK85" s="23" t="str">
        <f t="shared" si="82"/>
        <v/>
      </c>
      <c r="EL85" s="24" t="str">
        <f t="shared" si="83"/>
        <v/>
      </c>
    </row>
    <row r="86" spans="1:142" s="25" customFormat="1">
      <c r="A86" s="15" t="str">
        <f t="shared" si="49"/>
        <v/>
      </c>
      <c r="B86" s="1" t="str">
        <f>+IF(LEN(I86)&gt;5,'CODIGO PAGO'!$B$28,"")</f>
        <v/>
      </c>
      <c r="C86" s="1" t="str">
        <f>+IF(LEN($I86)&gt;5,BD!D86,"")</f>
        <v/>
      </c>
      <c r="D86" s="168" t="str">
        <f>+IF(LEN($I86)&gt;5,BD!A86,"")</f>
        <v/>
      </c>
      <c r="E86" s="1" t="str">
        <f>+IF(LEN($I86)&gt;5,BD!B86,"")</f>
        <v/>
      </c>
      <c r="F86" s="1" t="str">
        <f>+IF(LEN($I86)&gt;5,BD!C86,"")</f>
        <v/>
      </c>
      <c r="G86" s="141"/>
      <c r="H86" s="141"/>
      <c r="I86" s="1" t="str">
        <f>+IF(LEN(BD!G86)&gt;5,BD!G86,"")</f>
        <v/>
      </c>
      <c r="J86" s="167" t="str">
        <f>+IF(LEN($I86)&gt;5,BD!E86,"")</f>
        <v/>
      </c>
      <c r="K86" s="6" t="str">
        <f t="shared" si="50"/>
        <v/>
      </c>
      <c r="L86" s="87" t="str">
        <f>+IF(LEN($I86)&gt;5,BD!H86,"")</f>
        <v/>
      </c>
      <c r="M86" s="40" t="str">
        <f t="shared" si="51"/>
        <v/>
      </c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4" t="str">
        <f t="shared" si="52"/>
        <v/>
      </c>
      <c r="AQ86" s="5" t="str">
        <f t="shared" si="53"/>
        <v/>
      </c>
      <c r="AR86" s="91" t="str">
        <f t="shared" si="54"/>
        <v/>
      </c>
      <c r="AS86" s="5" t="str">
        <f t="shared" si="55"/>
        <v/>
      </c>
      <c r="AT86" s="91" t="str">
        <f t="shared" si="56"/>
        <v/>
      </c>
      <c r="AU86" s="4" t="str">
        <f t="shared" si="57"/>
        <v/>
      </c>
      <c r="AV86" s="4" t="str">
        <f t="shared" si="58"/>
        <v/>
      </c>
      <c r="AW86" s="4" t="str">
        <f t="shared" si="59"/>
        <v/>
      </c>
      <c r="AX86" s="4" t="str">
        <f t="shared" si="60"/>
        <v/>
      </c>
      <c r="AY86" s="88" t="str">
        <f t="shared" si="61"/>
        <v/>
      </c>
      <c r="AZ86" s="17" t="str">
        <f t="shared" si="62"/>
        <v/>
      </c>
      <c r="BA86" s="18" t="str">
        <f t="shared" si="63"/>
        <v/>
      </c>
      <c r="BB86" s="19" t="str">
        <f>+IF(LEN(I86)&gt;5,IF(INT(RIGHT(B86,1))=9,0.5*L86*AY86,INT(MID(B86,5,LEN(B86)-4))*L86)+IFERROR(VLOOKUP(I86,AJUSTES!$A$1:$I$50,9,0),0),"")</f>
        <v/>
      </c>
      <c r="BC86" s="12"/>
      <c r="BD86" s="19" t="str">
        <f t="shared" si="64"/>
        <v/>
      </c>
      <c r="BE86" s="18" t="str">
        <f t="shared" si="65"/>
        <v/>
      </c>
      <c r="BF86" s="139" t="str">
        <f t="shared" si="66"/>
        <v/>
      </c>
      <c r="BG86" s="114"/>
      <c r="BH86" s="18" t="str">
        <f t="shared" si="67"/>
        <v/>
      </c>
      <c r="BI86" s="13"/>
      <c r="BJ86" s="12"/>
      <c r="BK86" s="12"/>
      <c r="BL86" s="145"/>
      <c r="BM86" s="12"/>
      <c r="BN86" s="12"/>
      <c r="BO86" s="12"/>
      <c r="BP86" s="12"/>
      <c r="BQ86" s="12"/>
      <c r="BR86" s="12"/>
      <c r="BS86" s="146"/>
      <c r="BT86" s="14"/>
      <c r="BU86" s="12"/>
      <c r="BV86" s="12"/>
      <c r="BW86" s="12"/>
      <c r="BX86" s="12"/>
      <c r="BY86" s="12"/>
      <c r="BZ86" s="144"/>
      <c r="CA86" s="107" t="str">
        <f>+IF(LEN($I86)&gt;5,IF(BD!F86="N/A","",BD!F86),"")</f>
        <v/>
      </c>
      <c r="CB86" s="21"/>
      <c r="CC86" s="147"/>
      <c r="CD86" s="148"/>
      <c r="CE86" s="8" t="str">
        <f>+IF(LEN(I86)&gt;5,BD!M86,"")</f>
        <v/>
      </c>
      <c r="CF86" s="16" t="str">
        <f>+IF(LEN(I86)&gt;5,BD!N86,"")</f>
        <v/>
      </c>
      <c r="CG86" s="3" t="str">
        <f t="shared" si="68"/>
        <v/>
      </c>
      <c r="CH86" s="23" t="str">
        <f>+IF(AND(LEN($I86)&gt;5),IF(AND($J86&gt;N$1,$J86&lt;=$AO$1),1,IF((COUNTIFS(INCAPACIDADES!$C$1:$C$51,$I86,INCAPACIDADES!K$1:K$51,N$1))&gt;0,2,IF(VLOOKUP($C86,BD!$D$1:$F$501,3,0)&gt;N$1,0,3))),"")</f>
        <v/>
      </c>
      <c r="CI86" s="23" t="str">
        <f>+IF(AND(LEN($I86)&gt;5),IF(AND($J86&gt;O$1,$J86&lt;=$AO$1),1,IF((COUNTIFS(INCAPACIDADES!$C$1:$C$51,$I86,INCAPACIDADES!L$1:L$51,O$1))&gt;0,2,IF(VLOOKUP($C86,BD!$D$1:$F$501,3,0)&gt;O$1,0,3))),"")</f>
        <v/>
      </c>
      <c r="CJ86" s="23" t="str">
        <f>+IF(AND(LEN($I86)&gt;5),IF(AND($J86&gt;P$1,$J86&lt;=$AO$1),1,IF((COUNTIFS(INCAPACIDADES!$C$1:$C$51,$I86,INCAPACIDADES!M$1:M$51,P$1))&gt;0,2,IF(VLOOKUP($C86,BD!$D$1:$F$501,3,0)&gt;P$1,0,3))),"")</f>
        <v/>
      </c>
      <c r="CK86" s="23" t="str">
        <f>+IF(AND(LEN($I86)&gt;5),IF(AND($J86&gt;Q$1,$J86&lt;=$AO$1),1,IF((COUNTIFS(INCAPACIDADES!$C$1:$C$51,$I86,INCAPACIDADES!N$1:N$51,Q$1))&gt;0,2,IF(VLOOKUP($C86,BD!$D$1:$F$501,3,0)&gt;Q$1,0,3))),"")</f>
        <v/>
      </c>
      <c r="CL86" s="23" t="str">
        <f>+IF(AND(LEN($I86)&gt;5),IF(AND($J86&gt;R$1,$J86&lt;=$AO$1),1,IF((COUNTIFS(INCAPACIDADES!$C$1:$C$51,$I86,INCAPACIDADES!O$1:O$51,R$1))&gt;0,2,IF(VLOOKUP($C86,BD!$D$1:$F$501,3,0)&gt;R$1,0,3))),"")</f>
        <v/>
      </c>
      <c r="CM86" s="23" t="str">
        <f>+IF(AND(LEN($I86)&gt;5),IF(AND($J86&gt;S$1,$J86&lt;=$AO$1),1,IF((COUNTIFS(INCAPACIDADES!$C$1:$C$51,$I86,INCAPACIDADES!P$1:P$51,S$1))&gt;0,2,IF(VLOOKUP($C86,BD!$D$1:$F$501,3,0)&gt;S$1,0,3))),"")</f>
        <v/>
      </c>
      <c r="CN86" s="23" t="str">
        <f>+IF(AND(LEN($I86)&gt;5),IF(AND($J86&gt;T$1,$J86&lt;=$AO$1),1,IF((COUNTIFS(INCAPACIDADES!$C$1:$C$51,$I86,INCAPACIDADES!Q$1:Q$51,T$1))&gt;0,2,IF(VLOOKUP($C86,BD!$D$1:$F$501,3,0)&gt;T$1,0,3))),"")</f>
        <v/>
      </c>
      <c r="CO86" s="23" t="str">
        <f>+IF(AND(LEN($I86)&gt;5),IF(AND($J86&gt;U$1,$J86&lt;=$AO$1),1,IF((COUNTIFS(INCAPACIDADES!$C$1:$C$51,$I86,INCAPACIDADES!R$1:R$51,U$1))&gt;0,2,IF(VLOOKUP($C86,BD!$D$1:$F$501,3,0)&gt;U$1,0,3))),"")</f>
        <v/>
      </c>
      <c r="CP86" s="23" t="str">
        <f>+IF(AND(LEN($I86)&gt;5),IF(AND($J86&gt;V$1,$J86&lt;=$AO$1),1,IF((COUNTIFS(INCAPACIDADES!$C$1:$C$51,$I86,INCAPACIDADES!S$1:S$51,V$1))&gt;0,2,IF(VLOOKUP($C86,BD!$D$1:$F$501,3,0)&gt;V$1,0,3))),"")</f>
        <v/>
      </c>
      <c r="CQ86" s="23" t="str">
        <f>+IF(AND(LEN($I86)&gt;5),IF(AND($J86&gt;W$1,$J86&lt;=$AO$1),1,IF((COUNTIFS(INCAPACIDADES!$C$1:$C$51,$I86,INCAPACIDADES!T$1:T$51,W$1))&gt;0,2,IF(VLOOKUP($C86,BD!$D$1:$F$501,3,0)&gt;W$1,0,3))),"")</f>
        <v/>
      </c>
      <c r="CR86" s="23" t="str">
        <f>+IF(AND(LEN($I86)&gt;5),IF(AND($J86&gt;X$1,$J86&lt;=$AO$1),1,IF((COUNTIFS(INCAPACIDADES!$C$1:$C$51,$I86,INCAPACIDADES!U$1:U$51,X$1))&gt;0,2,IF(VLOOKUP($C86,BD!$D$1:$F$501,3,0)&gt;X$1,0,3))),"")</f>
        <v/>
      </c>
      <c r="CS86" s="23" t="str">
        <f>+IF(AND(LEN($I86)&gt;5),IF(AND($J86&gt;Y$1,$J86&lt;=$AO$1),1,IF((COUNTIFS(INCAPACIDADES!$C$1:$C$51,$I86,INCAPACIDADES!V$1:V$51,Y$1))&gt;0,2,IF(VLOOKUP($C86,BD!$D$1:$F$501,3,0)&gt;Y$1,0,3))),"")</f>
        <v/>
      </c>
      <c r="CT86" s="23" t="str">
        <f>+IF(AND(LEN($I86)&gt;5),IF(AND($J86&gt;Z$1,$J86&lt;=$AO$1),1,IF((COUNTIFS(INCAPACIDADES!$C$1:$C$51,$I86,INCAPACIDADES!W$1:W$51,Z$1))&gt;0,2,IF(VLOOKUP($C86,BD!$D$1:$F$501,3,0)&gt;Z$1,0,3))),"")</f>
        <v/>
      </c>
      <c r="CU86" s="23" t="str">
        <f>+IF(AND(LEN($I86)&gt;5),IF(AND($J86&gt;AA$1,$J86&lt;=$AO$1),1,IF((COUNTIFS(INCAPACIDADES!$C$1:$C$51,$I86,INCAPACIDADES!X$1:X$51,AA$1))&gt;0,2,IF(VLOOKUP($C86,BD!$D$1:$F$501,3,0)&gt;AA$1,0,3))),"")</f>
        <v/>
      </c>
      <c r="CV86" s="23" t="str">
        <f>+IF(AND(LEN($I86)&gt;5),IF(AND($J86&gt;AB$1,$J86&lt;=$AO$1),1,IF((COUNTIFS(INCAPACIDADES!$C$1:$C$51,$I86,INCAPACIDADES!Y$1:Y$51,AB$1))&gt;0,2,IF(VLOOKUP($C86,BD!$D$1:$F$501,3,0)&gt;AB$1,0,3))),"")</f>
        <v/>
      </c>
      <c r="CW86" s="23" t="str">
        <f>+IF(AND(LEN($I86)&gt;5),IF(AND($J86&gt;AC$1,$J86&lt;=$AO$1),1,IF((COUNTIFS(INCAPACIDADES!$C$1:$C$51,$I86,INCAPACIDADES!Z$1:Z$51,AC$1))&gt;0,2,IF(VLOOKUP($C86,BD!$D$1:$F$501,3,0)&gt;AC$1,0,3))),"")</f>
        <v/>
      </c>
      <c r="CX86" s="23" t="str">
        <f>+IF(AND(LEN($I86)&gt;5),IF(AND($J86&gt;AD$1,$J86&lt;=$AO$1),1,IF((COUNTIFS(INCAPACIDADES!$C$1:$C$51,$I86,INCAPACIDADES!AA$1:AA$51,AD$1))&gt;0,2,IF(VLOOKUP($C86,BD!$D$1:$F$501,3,0)&gt;AD$1,0,3))),"")</f>
        <v/>
      </c>
      <c r="CY86" s="23" t="str">
        <f>+IF(AND(LEN($I86)&gt;5),IF(AND($J86&gt;AE$1,$J86&lt;=$AO$1),1,IF((COUNTIFS(INCAPACIDADES!$C$1:$C$51,$I86,INCAPACIDADES!AB$1:AB$51,AE$1))&gt;0,2,IF(VLOOKUP($C86,BD!$D$1:$F$501,3,0)&gt;AE$1,0,3))),"")</f>
        <v/>
      </c>
      <c r="CZ86" s="23" t="str">
        <f>+IF(AND(LEN($I86)&gt;5),IF(AND($J86&gt;AF$1,$J86&lt;=$AO$1),1,IF((COUNTIFS(INCAPACIDADES!$C$1:$C$51,$I86,INCAPACIDADES!AC$1:AC$51,AF$1))&gt;0,2,IF(VLOOKUP($C86,BD!$D$1:$F$501,3,0)&gt;AF$1,0,3))),"")</f>
        <v/>
      </c>
      <c r="DA86" s="23" t="str">
        <f>+IF(AND(LEN($I86)&gt;5),IF(AND($J86&gt;AG$1,$J86&lt;=$AO$1),1,IF((COUNTIFS(INCAPACIDADES!$C$1:$C$51,$I86,INCAPACIDADES!AD$1:AD$51,AG$1))&gt;0,2,IF(VLOOKUP($C86,BD!$D$1:$F$501,3,0)&gt;AG$1,0,3))),"")</f>
        <v/>
      </c>
      <c r="DB86" s="23" t="str">
        <f>+IF(AND(LEN($I86)&gt;5),IF(AND($J86&gt;AH$1,$J86&lt;=$AO$1),1,IF((COUNTIFS(INCAPACIDADES!$C$1:$C$51,$I86,INCAPACIDADES!AE$1:AE$51,AH$1))&gt;0,2,IF(VLOOKUP($C86,BD!$D$1:$F$501,3,0)&gt;AH$1,0,3))),"")</f>
        <v/>
      </c>
      <c r="DC86" s="23" t="str">
        <f>+IF(AND(LEN($I86)&gt;5),IF(AND($J86&gt;AI$1,$J86&lt;=$AO$1),1,IF((COUNTIFS(INCAPACIDADES!$C$1:$C$51,$I86,INCAPACIDADES!AF$1:AF$51,AI$1))&gt;0,2,IF(VLOOKUP($C86,BD!$D$1:$F$501,3,0)&gt;AI$1,0,3))),"")</f>
        <v/>
      </c>
      <c r="DD86" s="23" t="str">
        <f>+IF(AND(LEN($I86)&gt;5),IF(AND($J86&gt;AJ$1,$J86&lt;=$AO$1),1,IF((COUNTIFS(INCAPACIDADES!$C$1:$C$51,$I86,INCAPACIDADES!AG$1:AG$51,AJ$1))&gt;0,2,IF(VLOOKUP($C86,BD!$D$1:$F$501,3,0)&gt;AJ$1,0,3))),"")</f>
        <v/>
      </c>
      <c r="DE86" s="23" t="str">
        <f>+IF(AND(LEN($I86)&gt;5),IF(AND($J86&gt;AK$1,$J86&lt;=$AO$1),1,IF((COUNTIFS(INCAPACIDADES!$C$1:$C$51,$I86,INCAPACIDADES!AH$1:AH$51,AK$1))&gt;0,2,IF(VLOOKUP($C86,BD!$D$1:$F$501,3,0)&gt;AK$1,0,3))),"")</f>
        <v/>
      </c>
      <c r="DF86" s="23" t="str">
        <f>+IF(AND(LEN($I86)&gt;5),IF(AND($J86&gt;AL$1,$J86&lt;=$AO$1),1,IF((COUNTIFS(INCAPACIDADES!$C$1:$C$51,$I86,INCAPACIDADES!AI$1:AI$51,AL$1))&gt;0,2,IF(VLOOKUP($C86,BD!$D$1:$F$501,3,0)&gt;AL$1,0,3))),"")</f>
        <v/>
      </c>
      <c r="DG86" s="23" t="str">
        <f>+IF(AND(LEN($I86)&gt;5),IF(AND($J86&gt;AM$1,$J86&lt;=$AO$1),1,IF((COUNTIFS(INCAPACIDADES!$C$1:$C$51,$I86,INCAPACIDADES!AJ$1:AJ$51,AM$1))&gt;0,2,IF(VLOOKUP($C86,BD!$D$1:$F$501,3,0)&gt;AM$1,0,3))),"")</f>
        <v/>
      </c>
      <c r="DH86" s="23" t="str">
        <f>+IF(AND(LEN($I86)&gt;5),IF(AND($J86&gt;AN$1,$J86&lt;=$AO$1),1,IF((COUNTIFS(INCAPACIDADES!$C$1:$C$51,$I86,INCAPACIDADES!AK$1:AK$51,AN$1))&gt;0,2,IF(VLOOKUP($C86,BD!$D$1:$F$501,3,0)&gt;AN$1,0,3))),"")</f>
        <v/>
      </c>
      <c r="DI86" s="23" t="str">
        <f>+IF(AND(LEN($I86)&gt;5),IF(AND($J86&gt;AO$1,$J86&lt;=$AO$1),1,IF((COUNTIFS(INCAPACIDADES!$C$1:$C$51,$I86,INCAPACIDADES!AL$1:AL$51,AO$1))&gt;0,2,IF(VLOOKUP($C86,BD!$D$1:$F$501,3,0)&gt;AO$1,0,3))),"")</f>
        <v/>
      </c>
      <c r="DJ86" s="23" t="str">
        <f>+IF(LEN($I86)&gt;5,IF(ISERROR(VLOOKUP(N86,'CODIGO PAGO'!$B$2:$B$20,1,0)),1,IF(OR(AND(CH86=1,N86&lt;&gt;"N"),AND(CH86=3,N86&lt;&gt;"B"),AND(CH86=2,LEFT(TRIM(N86),1)&lt;&gt;"I")),1,IF(OR(AND(CH86=0,N86="N"),AND(CH86=0,N86="B"),AND(CH86=0,LEFT(TRIM(N86),1)="I")),1,0))),"")</f>
        <v/>
      </c>
      <c r="DK86" s="23" t="str">
        <f t="shared" si="69"/>
        <v/>
      </c>
      <c r="DL86" s="23" t="str">
        <f>+IF(LEN($I86)&gt;5,IF(ISERROR(VLOOKUP(P86,'CODIGO PAGO'!$B$2:$B$20,1,0)),1,IF(OR(AND(CJ86=1,P86&lt;&gt;"N"),AND(CJ86=3,P86&lt;&gt;"B"),AND(CJ86=2,LEFT(TRIM(P86),1)&lt;&gt;"I")),1,IF(OR(AND(CJ86=0,P86="N"),AND(CJ86=0,P86="B"),AND(CJ86=0,LEFT(TRIM(P86),1)="I")),1,0))),"")</f>
        <v/>
      </c>
      <c r="DM86" s="23" t="str">
        <f t="shared" si="70"/>
        <v/>
      </c>
      <c r="DN86" s="23" t="str">
        <f>+IF(LEN($I86)&gt;5,IF(ISERROR(VLOOKUP(R86,'CODIGO PAGO'!$B$2:$B$20,1,0)),1,IF(OR(AND(CL86=1,R86&lt;&gt;"N"),AND(CL86=3,R86&lt;&gt;"B"),AND(CL86=2,LEFT(TRIM(R86),1)&lt;&gt;"I")),1,IF(OR(AND(CL86=0,R86="N"),AND(CL86=0,R86="B"),AND(CL86=0,LEFT(TRIM(R86),1)="I")),1,0))),"")</f>
        <v/>
      </c>
      <c r="DO86" s="23" t="str">
        <f t="shared" si="71"/>
        <v/>
      </c>
      <c r="DP86" s="23" t="str">
        <f>+IF(LEN($I86)&gt;5,IF(ISERROR(VLOOKUP(T86,'CODIGO PAGO'!$B$2:$B$20,1,0)),1,IF(OR(AND(CN86=1,T86&lt;&gt;"N"),AND(CN86=3,T86&lt;&gt;"B"),AND(CN86=2,LEFT(TRIM(T86),1)&lt;&gt;"I")),1,IF(OR(AND(CN86=0,T86="N"),AND(CN86=0,T86="B"),AND(CN86=0,LEFT(TRIM(T86),1)="I")),1,0))),"")</f>
        <v/>
      </c>
      <c r="DQ86" s="23" t="str">
        <f t="shared" si="72"/>
        <v/>
      </c>
      <c r="DR86" s="23" t="str">
        <f>+IF(LEN($I86)&gt;5,IF(ISERROR(VLOOKUP(V86,'CODIGO PAGO'!$B$2:$B$20,1,0)),1,IF(OR(AND(CP86=1,V86&lt;&gt;"N"),AND(CP86=3,V86&lt;&gt;"B"),AND(CP86=2,LEFT(TRIM(V86),1)&lt;&gt;"I")),1,IF(OR(AND(CP86=0,V86="N"),AND(CP86=0,V86="B"),AND(CP86=0,LEFT(TRIM(V86),1)="I")),1,0))),"")</f>
        <v/>
      </c>
      <c r="DS86" s="23" t="str">
        <f t="shared" si="73"/>
        <v/>
      </c>
      <c r="DT86" s="23" t="str">
        <f>+IF(LEN($I86)&gt;5,IF(ISERROR(VLOOKUP(X86,'CODIGO PAGO'!$B$2:$B$20,1,0)),1,IF(OR(AND(CR86=1,X86&lt;&gt;"N"),AND(CR86=3,X86&lt;&gt;"B"),AND(CR86=2,LEFT(TRIM(X86),1)&lt;&gt;"I")),1,IF(OR(AND(CR86=0,X86="N"),AND(CR86=0,X86="B"),AND(CR86=0,LEFT(TRIM(X86),1)="I")),1,0))),"")</f>
        <v/>
      </c>
      <c r="DU86" s="23" t="str">
        <f t="shared" si="74"/>
        <v/>
      </c>
      <c r="DV86" s="23" t="str">
        <f>+IF(LEN($I86)&gt;5,IF(ISERROR(VLOOKUP(Z86,'CODIGO PAGO'!$B$2:$B$20,1,0)),1,IF(OR(AND(CT86=1,Z86&lt;&gt;"N"),AND(CT86=3,Z86&lt;&gt;"B"),AND(CT86=2,LEFT(TRIM(Z86),1)&lt;&gt;"I")),1,IF(OR(AND(CT86=0,Z86="N"),AND(CT86=0,Z86="B"),AND(CT86=0,LEFT(TRIM(Z86),1)="I")),1,0))),"")</f>
        <v/>
      </c>
      <c r="DW86" s="23" t="str">
        <f t="shared" si="75"/>
        <v/>
      </c>
      <c r="DX86" s="23" t="str">
        <f>+IF(LEN($I86)&gt;5,IF(ISERROR(VLOOKUP(AB86,'CODIGO PAGO'!$B$2:$B$20,1,0)),1,IF(OR(AND(CV86=1,AB86&lt;&gt;"N"),AND(CV86=3,AB86&lt;&gt;"B"),AND(CV86=2,LEFT(TRIM(AB86),1)&lt;&gt;"I")),1,IF(OR(AND(CV86=0,AB86="N"),AND(CV86=0,AB86="B"),AND(CV86=0,LEFT(TRIM(AB86),1)="I")),1,0))),"")</f>
        <v/>
      </c>
      <c r="DY86" s="23" t="str">
        <f t="shared" si="76"/>
        <v/>
      </c>
      <c r="DZ86" s="23" t="str">
        <f>+IF(LEN($I86)&gt;5,IF(ISERROR(VLOOKUP(AD86,'CODIGO PAGO'!$B$2:$B$20,1,0)),1,IF(OR(AND(CX86=1,AD86&lt;&gt;"N"),AND(CX86=3,AD86&lt;&gt;"B"),AND(CX86=2,LEFT(TRIM(AD86),1)&lt;&gt;"I")),1,IF(OR(AND(CX86=0,AD86="N"),AND(CX86=0,AD86="B"),AND(CX86=0,LEFT(TRIM(AD86),1)="I")),1,0))),"")</f>
        <v/>
      </c>
      <c r="EA86" s="23" t="str">
        <f t="shared" si="77"/>
        <v/>
      </c>
      <c r="EB86" s="23" t="str">
        <f>+IF(LEN($I86)&gt;5,IF(ISERROR(VLOOKUP(AF86,'CODIGO PAGO'!$B$2:$B$20,1,0)),1,IF(OR(AND(CZ86=1,AF86&lt;&gt;"N"),AND(CZ86=3,AF86&lt;&gt;"B"),AND(CZ86=2,LEFT(TRIM(AF86),1)&lt;&gt;"I")),1,IF(OR(AND(CZ86=0,AF86="N"),AND(CZ86=0,AF86="B"),AND(CZ86=0,LEFT(TRIM(AF86),1)="I")),1,0))),"")</f>
        <v/>
      </c>
      <c r="EC86" s="23" t="str">
        <f t="shared" si="78"/>
        <v/>
      </c>
      <c r="ED86" s="23" t="str">
        <f>+IF(LEN($I86)&gt;5,IF(ISERROR(VLOOKUP(AH86,'CODIGO PAGO'!$B$2:$B$20,1,0)),1,IF(OR(AND(DB86=1,AH86&lt;&gt;"N"),AND(DB86=3,AH86&lt;&gt;"B"),AND(DB86=2,LEFT(TRIM(AH86),1)&lt;&gt;"I")),1,IF(OR(AND(DB86=0,AH86="N"),AND(DB86=0,AH86="B"),AND(DB86=0,LEFT(TRIM(AH86),1)="I")),1,0))),"")</f>
        <v/>
      </c>
      <c r="EE86" s="23" t="str">
        <f t="shared" si="79"/>
        <v/>
      </c>
      <c r="EF86" s="23" t="str">
        <f>+IF(LEN($I86)&gt;5,IF(ISERROR(VLOOKUP(AJ86,'CODIGO PAGO'!$B$2:$B$20,1,0)),1,IF(OR(AND(DD86=1,AJ86&lt;&gt;"N"),AND(DD86=3,AJ86&lt;&gt;"B"),AND(DD86=2,LEFT(TRIM(AJ86),1)&lt;&gt;"I")),1,IF(OR(AND(DD86=0,AJ86="N"),AND(DD86=0,AJ86="B"),AND(DD86=0,LEFT(TRIM(AJ86),1)="I")),1,0))),"")</f>
        <v/>
      </c>
      <c r="EG86" s="23" t="str">
        <f t="shared" si="80"/>
        <v/>
      </c>
      <c r="EH86" s="23" t="str">
        <f>+IF(LEN($I86)&gt;5,IF(ISERROR(VLOOKUP(AL86,'CODIGO PAGO'!$B$2:$B$20,1,0)),1,IF(OR(AND(DF86=1,AL86&lt;&gt;"N"),AND(DF86=3,AL86&lt;&gt;"B"),AND(DF86=2,LEFT(TRIM(AL86),1)&lt;&gt;"I")),1,IF(OR(AND(DF86=0,AL86="N"),AND(DF86=0,AL86="B"),AND(DF86=0,LEFT(TRIM(AL86),1)="I")),1,0))),"")</f>
        <v/>
      </c>
      <c r="EI86" s="23" t="str">
        <f t="shared" si="81"/>
        <v/>
      </c>
      <c r="EJ86" s="23" t="str">
        <f>+IF(LEN($I86)&gt;5,IF(ISERROR(VLOOKUP(AN86,'CODIGO PAGO'!$B$2:$B$20,1,0)),1,IF(OR(AND(DH86=1,AN86&lt;&gt;"N"),AND(DH86=3,AN86&lt;&gt;"B"),AND(DH86=2,LEFT(TRIM(AN86),1)&lt;&gt;"I")),1,IF(OR(AND(DH86=0,AN86="N"),AND(DH86=0,AN86="B"),AND(DH86=0,LEFT(TRIM(AN86),1)="I")),1,0))),"")</f>
        <v/>
      </c>
      <c r="EK86" s="23" t="str">
        <f t="shared" si="82"/>
        <v/>
      </c>
      <c r="EL86" s="24" t="str">
        <f t="shared" si="83"/>
        <v/>
      </c>
    </row>
    <row r="87" spans="1:142" s="25" customFormat="1">
      <c r="A87" s="15" t="str">
        <f t="shared" si="49"/>
        <v/>
      </c>
      <c r="B87" s="1" t="str">
        <f>+IF(LEN(I87)&gt;5,'CODIGO PAGO'!$B$28,"")</f>
        <v/>
      </c>
      <c r="C87" s="1" t="str">
        <f>+IF(LEN($I87)&gt;5,BD!D87,"")</f>
        <v/>
      </c>
      <c r="D87" s="168" t="str">
        <f>+IF(LEN($I87)&gt;5,BD!A87,"")</f>
        <v/>
      </c>
      <c r="E87" s="1" t="str">
        <f>+IF(LEN($I87)&gt;5,BD!B87,"")</f>
        <v/>
      </c>
      <c r="F87" s="1" t="str">
        <f>+IF(LEN($I87)&gt;5,BD!C87,"")</f>
        <v/>
      </c>
      <c r="G87" s="141"/>
      <c r="H87" s="141"/>
      <c r="I87" s="1" t="str">
        <f>+IF(LEN(BD!G87)&gt;5,BD!G87,"")</f>
        <v/>
      </c>
      <c r="J87" s="167" t="str">
        <f>+IF(LEN($I87)&gt;5,BD!E87,"")</f>
        <v/>
      </c>
      <c r="K87" s="6" t="str">
        <f t="shared" si="50"/>
        <v/>
      </c>
      <c r="L87" s="87" t="str">
        <f>+IF(LEN($I87)&gt;5,BD!H87,"")</f>
        <v/>
      </c>
      <c r="M87" s="40" t="str">
        <f t="shared" si="51"/>
        <v/>
      </c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4" t="str">
        <f t="shared" si="52"/>
        <v/>
      </c>
      <c r="AQ87" s="5" t="str">
        <f t="shared" si="53"/>
        <v/>
      </c>
      <c r="AR87" s="91" t="str">
        <f t="shared" si="54"/>
        <v/>
      </c>
      <c r="AS87" s="5" t="str">
        <f t="shared" si="55"/>
        <v/>
      </c>
      <c r="AT87" s="91" t="str">
        <f t="shared" si="56"/>
        <v/>
      </c>
      <c r="AU87" s="4" t="str">
        <f t="shared" si="57"/>
        <v/>
      </c>
      <c r="AV87" s="4" t="str">
        <f t="shared" si="58"/>
        <v/>
      </c>
      <c r="AW87" s="4" t="str">
        <f t="shared" si="59"/>
        <v/>
      </c>
      <c r="AX87" s="4" t="str">
        <f t="shared" si="60"/>
        <v/>
      </c>
      <c r="AY87" s="88" t="str">
        <f t="shared" si="61"/>
        <v/>
      </c>
      <c r="AZ87" s="17" t="str">
        <f t="shared" si="62"/>
        <v/>
      </c>
      <c r="BA87" s="18" t="str">
        <f t="shared" si="63"/>
        <v/>
      </c>
      <c r="BB87" s="19" t="str">
        <f>+IF(LEN(I87)&gt;5,IF(INT(RIGHT(B87,1))=9,0.5*L87*AY87,INT(MID(B87,5,LEN(B87)-4))*L87)+IFERROR(VLOOKUP(I87,AJUSTES!$A$1:$I$50,9,0),0),"")</f>
        <v/>
      </c>
      <c r="BC87" s="12"/>
      <c r="BD87" s="19" t="str">
        <f t="shared" si="64"/>
        <v/>
      </c>
      <c r="BE87" s="18" t="str">
        <f t="shared" si="65"/>
        <v/>
      </c>
      <c r="BF87" s="139" t="str">
        <f t="shared" si="66"/>
        <v/>
      </c>
      <c r="BG87" s="114"/>
      <c r="BH87" s="18" t="str">
        <f t="shared" si="67"/>
        <v/>
      </c>
      <c r="BI87" s="13"/>
      <c r="BJ87" s="12"/>
      <c r="BK87" s="12"/>
      <c r="BL87" s="145"/>
      <c r="BM87" s="12"/>
      <c r="BN87" s="12"/>
      <c r="BO87" s="12"/>
      <c r="BP87" s="12"/>
      <c r="BQ87" s="12"/>
      <c r="BR87" s="12"/>
      <c r="BS87" s="146"/>
      <c r="BT87" s="14"/>
      <c r="BU87" s="12"/>
      <c r="BV87" s="12"/>
      <c r="BW87" s="12"/>
      <c r="BX87" s="12"/>
      <c r="BY87" s="12"/>
      <c r="BZ87" s="144"/>
      <c r="CA87" s="107" t="str">
        <f>+IF(LEN($I87)&gt;5,IF(BD!F87="N/A","",BD!F87),"")</f>
        <v/>
      </c>
      <c r="CB87" s="21"/>
      <c r="CC87" s="147"/>
      <c r="CD87" s="148"/>
      <c r="CE87" s="8" t="str">
        <f>+IF(LEN(I87)&gt;5,BD!M87,"")</f>
        <v/>
      </c>
      <c r="CF87" s="16" t="str">
        <f>+IF(LEN(I87)&gt;5,BD!N87,"")</f>
        <v/>
      </c>
      <c r="CG87" s="3" t="str">
        <f t="shared" si="68"/>
        <v/>
      </c>
      <c r="CH87" s="23" t="str">
        <f>+IF(AND(LEN($I87)&gt;5),IF(AND($J87&gt;N$1,$J87&lt;=$AO$1),1,IF((COUNTIFS(INCAPACIDADES!$C$1:$C$51,$I87,INCAPACIDADES!K$1:K$51,N$1))&gt;0,2,IF(VLOOKUP($C87,BD!$D$1:$F$501,3,0)&gt;N$1,0,3))),"")</f>
        <v/>
      </c>
      <c r="CI87" s="23" t="str">
        <f>+IF(AND(LEN($I87)&gt;5),IF(AND($J87&gt;O$1,$J87&lt;=$AO$1),1,IF((COUNTIFS(INCAPACIDADES!$C$1:$C$51,$I87,INCAPACIDADES!L$1:L$51,O$1))&gt;0,2,IF(VLOOKUP($C87,BD!$D$1:$F$501,3,0)&gt;O$1,0,3))),"")</f>
        <v/>
      </c>
      <c r="CJ87" s="23" t="str">
        <f>+IF(AND(LEN($I87)&gt;5),IF(AND($J87&gt;P$1,$J87&lt;=$AO$1),1,IF((COUNTIFS(INCAPACIDADES!$C$1:$C$51,$I87,INCAPACIDADES!M$1:M$51,P$1))&gt;0,2,IF(VLOOKUP($C87,BD!$D$1:$F$501,3,0)&gt;P$1,0,3))),"")</f>
        <v/>
      </c>
      <c r="CK87" s="23" t="str">
        <f>+IF(AND(LEN($I87)&gt;5),IF(AND($J87&gt;Q$1,$J87&lt;=$AO$1),1,IF((COUNTIFS(INCAPACIDADES!$C$1:$C$51,$I87,INCAPACIDADES!N$1:N$51,Q$1))&gt;0,2,IF(VLOOKUP($C87,BD!$D$1:$F$501,3,0)&gt;Q$1,0,3))),"")</f>
        <v/>
      </c>
      <c r="CL87" s="23" t="str">
        <f>+IF(AND(LEN($I87)&gt;5),IF(AND($J87&gt;R$1,$J87&lt;=$AO$1),1,IF((COUNTIFS(INCAPACIDADES!$C$1:$C$51,$I87,INCAPACIDADES!O$1:O$51,R$1))&gt;0,2,IF(VLOOKUP($C87,BD!$D$1:$F$501,3,0)&gt;R$1,0,3))),"")</f>
        <v/>
      </c>
      <c r="CM87" s="23" t="str">
        <f>+IF(AND(LEN($I87)&gt;5),IF(AND($J87&gt;S$1,$J87&lt;=$AO$1),1,IF((COUNTIFS(INCAPACIDADES!$C$1:$C$51,$I87,INCAPACIDADES!P$1:P$51,S$1))&gt;0,2,IF(VLOOKUP($C87,BD!$D$1:$F$501,3,0)&gt;S$1,0,3))),"")</f>
        <v/>
      </c>
      <c r="CN87" s="23" t="str">
        <f>+IF(AND(LEN($I87)&gt;5),IF(AND($J87&gt;T$1,$J87&lt;=$AO$1),1,IF((COUNTIFS(INCAPACIDADES!$C$1:$C$51,$I87,INCAPACIDADES!Q$1:Q$51,T$1))&gt;0,2,IF(VLOOKUP($C87,BD!$D$1:$F$501,3,0)&gt;T$1,0,3))),"")</f>
        <v/>
      </c>
      <c r="CO87" s="23" t="str">
        <f>+IF(AND(LEN($I87)&gt;5),IF(AND($J87&gt;U$1,$J87&lt;=$AO$1),1,IF((COUNTIFS(INCAPACIDADES!$C$1:$C$51,$I87,INCAPACIDADES!R$1:R$51,U$1))&gt;0,2,IF(VLOOKUP($C87,BD!$D$1:$F$501,3,0)&gt;U$1,0,3))),"")</f>
        <v/>
      </c>
      <c r="CP87" s="23" t="str">
        <f>+IF(AND(LEN($I87)&gt;5),IF(AND($J87&gt;V$1,$J87&lt;=$AO$1),1,IF((COUNTIFS(INCAPACIDADES!$C$1:$C$51,$I87,INCAPACIDADES!S$1:S$51,V$1))&gt;0,2,IF(VLOOKUP($C87,BD!$D$1:$F$501,3,0)&gt;V$1,0,3))),"")</f>
        <v/>
      </c>
      <c r="CQ87" s="23" t="str">
        <f>+IF(AND(LEN($I87)&gt;5),IF(AND($J87&gt;W$1,$J87&lt;=$AO$1),1,IF((COUNTIFS(INCAPACIDADES!$C$1:$C$51,$I87,INCAPACIDADES!T$1:T$51,W$1))&gt;0,2,IF(VLOOKUP($C87,BD!$D$1:$F$501,3,0)&gt;W$1,0,3))),"")</f>
        <v/>
      </c>
      <c r="CR87" s="23" t="str">
        <f>+IF(AND(LEN($I87)&gt;5),IF(AND($J87&gt;X$1,$J87&lt;=$AO$1),1,IF((COUNTIFS(INCAPACIDADES!$C$1:$C$51,$I87,INCAPACIDADES!U$1:U$51,X$1))&gt;0,2,IF(VLOOKUP($C87,BD!$D$1:$F$501,3,0)&gt;X$1,0,3))),"")</f>
        <v/>
      </c>
      <c r="CS87" s="23" t="str">
        <f>+IF(AND(LEN($I87)&gt;5),IF(AND($J87&gt;Y$1,$J87&lt;=$AO$1),1,IF((COUNTIFS(INCAPACIDADES!$C$1:$C$51,$I87,INCAPACIDADES!V$1:V$51,Y$1))&gt;0,2,IF(VLOOKUP($C87,BD!$D$1:$F$501,3,0)&gt;Y$1,0,3))),"")</f>
        <v/>
      </c>
      <c r="CT87" s="23" t="str">
        <f>+IF(AND(LEN($I87)&gt;5),IF(AND($J87&gt;Z$1,$J87&lt;=$AO$1),1,IF((COUNTIFS(INCAPACIDADES!$C$1:$C$51,$I87,INCAPACIDADES!W$1:W$51,Z$1))&gt;0,2,IF(VLOOKUP($C87,BD!$D$1:$F$501,3,0)&gt;Z$1,0,3))),"")</f>
        <v/>
      </c>
      <c r="CU87" s="23" t="str">
        <f>+IF(AND(LEN($I87)&gt;5),IF(AND($J87&gt;AA$1,$J87&lt;=$AO$1),1,IF((COUNTIFS(INCAPACIDADES!$C$1:$C$51,$I87,INCAPACIDADES!X$1:X$51,AA$1))&gt;0,2,IF(VLOOKUP($C87,BD!$D$1:$F$501,3,0)&gt;AA$1,0,3))),"")</f>
        <v/>
      </c>
      <c r="CV87" s="23" t="str">
        <f>+IF(AND(LEN($I87)&gt;5),IF(AND($J87&gt;AB$1,$J87&lt;=$AO$1),1,IF((COUNTIFS(INCAPACIDADES!$C$1:$C$51,$I87,INCAPACIDADES!Y$1:Y$51,AB$1))&gt;0,2,IF(VLOOKUP($C87,BD!$D$1:$F$501,3,0)&gt;AB$1,0,3))),"")</f>
        <v/>
      </c>
      <c r="CW87" s="23" t="str">
        <f>+IF(AND(LEN($I87)&gt;5),IF(AND($J87&gt;AC$1,$J87&lt;=$AO$1),1,IF((COUNTIFS(INCAPACIDADES!$C$1:$C$51,$I87,INCAPACIDADES!Z$1:Z$51,AC$1))&gt;0,2,IF(VLOOKUP($C87,BD!$D$1:$F$501,3,0)&gt;AC$1,0,3))),"")</f>
        <v/>
      </c>
      <c r="CX87" s="23" t="str">
        <f>+IF(AND(LEN($I87)&gt;5),IF(AND($J87&gt;AD$1,$J87&lt;=$AO$1),1,IF((COUNTIFS(INCAPACIDADES!$C$1:$C$51,$I87,INCAPACIDADES!AA$1:AA$51,AD$1))&gt;0,2,IF(VLOOKUP($C87,BD!$D$1:$F$501,3,0)&gt;AD$1,0,3))),"")</f>
        <v/>
      </c>
      <c r="CY87" s="23" t="str">
        <f>+IF(AND(LEN($I87)&gt;5),IF(AND($J87&gt;AE$1,$J87&lt;=$AO$1),1,IF((COUNTIFS(INCAPACIDADES!$C$1:$C$51,$I87,INCAPACIDADES!AB$1:AB$51,AE$1))&gt;0,2,IF(VLOOKUP($C87,BD!$D$1:$F$501,3,0)&gt;AE$1,0,3))),"")</f>
        <v/>
      </c>
      <c r="CZ87" s="23" t="str">
        <f>+IF(AND(LEN($I87)&gt;5),IF(AND($J87&gt;AF$1,$J87&lt;=$AO$1),1,IF((COUNTIFS(INCAPACIDADES!$C$1:$C$51,$I87,INCAPACIDADES!AC$1:AC$51,AF$1))&gt;0,2,IF(VLOOKUP($C87,BD!$D$1:$F$501,3,0)&gt;AF$1,0,3))),"")</f>
        <v/>
      </c>
      <c r="DA87" s="23" t="str">
        <f>+IF(AND(LEN($I87)&gt;5),IF(AND($J87&gt;AG$1,$J87&lt;=$AO$1),1,IF((COUNTIFS(INCAPACIDADES!$C$1:$C$51,$I87,INCAPACIDADES!AD$1:AD$51,AG$1))&gt;0,2,IF(VLOOKUP($C87,BD!$D$1:$F$501,3,0)&gt;AG$1,0,3))),"")</f>
        <v/>
      </c>
      <c r="DB87" s="23" t="str">
        <f>+IF(AND(LEN($I87)&gt;5),IF(AND($J87&gt;AH$1,$J87&lt;=$AO$1),1,IF((COUNTIFS(INCAPACIDADES!$C$1:$C$51,$I87,INCAPACIDADES!AE$1:AE$51,AH$1))&gt;0,2,IF(VLOOKUP($C87,BD!$D$1:$F$501,3,0)&gt;AH$1,0,3))),"")</f>
        <v/>
      </c>
      <c r="DC87" s="23" t="str">
        <f>+IF(AND(LEN($I87)&gt;5),IF(AND($J87&gt;AI$1,$J87&lt;=$AO$1),1,IF((COUNTIFS(INCAPACIDADES!$C$1:$C$51,$I87,INCAPACIDADES!AF$1:AF$51,AI$1))&gt;0,2,IF(VLOOKUP($C87,BD!$D$1:$F$501,3,0)&gt;AI$1,0,3))),"")</f>
        <v/>
      </c>
      <c r="DD87" s="23" t="str">
        <f>+IF(AND(LEN($I87)&gt;5),IF(AND($J87&gt;AJ$1,$J87&lt;=$AO$1),1,IF((COUNTIFS(INCAPACIDADES!$C$1:$C$51,$I87,INCAPACIDADES!AG$1:AG$51,AJ$1))&gt;0,2,IF(VLOOKUP($C87,BD!$D$1:$F$501,3,0)&gt;AJ$1,0,3))),"")</f>
        <v/>
      </c>
      <c r="DE87" s="23" t="str">
        <f>+IF(AND(LEN($I87)&gt;5),IF(AND($J87&gt;AK$1,$J87&lt;=$AO$1),1,IF((COUNTIFS(INCAPACIDADES!$C$1:$C$51,$I87,INCAPACIDADES!AH$1:AH$51,AK$1))&gt;0,2,IF(VLOOKUP($C87,BD!$D$1:$F$501,3,0)&gt;AK$1,0,3))),"")</f>
        <v/>
      </c>
      <c r="DF87" s="23" t="str">
        <f>+IF(AND(LEN($I87)&gt;5),IF(AND($J87&gt;AL$1,$J87&lt;=$AO$1),1,IF((COUNTIFS(INCAPACIDADES!$C$1:$C$51,$I87,INCAPACIDADES!AI$1:AI$51,AL$1))&gt;0,2,IF(VLOOKUP($C87,BD!$D$1:$F$501,3,0)&gt;AL$1,0,3))),"")</f>
        <v/>
      </c>
      <c r="DG87" s="23" t="str">
        <f>+IF(AND(LEN($I87)&gt;5),IF(AND($J87&gt;AM$1,$J87&lt;=$AO$1),1,IF((COUNTIFS(INCAPACIDADES!$C$1:$C$51,$I87,INCAPACIDADES!AJ$1:AJ$51,AM$1))&gt;0,2,IF(VLOOKUP($C87,BD!$D$1:$F$501,3,0)&gt;AM$1,0,3))),"")</f>
        <v/>
      </c>
      <c r="DH87" s="23" t="str">
        <f>+IF(AND(LEN($I87)&gt;5),IF(AND($J87&gt;AN$1,$J87&lt;=$AO$1),1,IF((COUNTIFS(INCAPACIDADES!$C$1:$C$51,$I87,INCAPACIDADES!AK$1:AK$51,AN$1))&gt;0,2,IF(VLOOKUP($C87,BD!$D$1:$F$501,3,0)&gt;AN$1,0,3))),"")</f>
        <v/>
      </c>
      <c r="DI87" s="23" t="str">
        <f>+IF(AND(LEN($I87)&gt;5),IF(AND($J87&gt;AO$1,$J87&lt;=$AO$1),1,IF((COUNTIFS(INCAPACIDADES!$C$1:$C$51,$I87,INCAPACIDADES!AL$1:AL$51,AO$1))&gt;0,2,IF(VLOOKUP($C87,BD!$D$1:$F$501,3,0)&gt;AO$1,0,3))),"")</f>
        <v/>
      </c>
      <c r="DJ87" s="23" t="str">
        <f>+IF(LEN($I87)&gt;5,IF(ISERROR(VLOOKUP(N87,'CODIGO PAGO'!$B$2:$B$20,1,0)),1,IF(OR(AND(CH87=1,N87&lt;&gt;"N"),AND(CH87=3,N87&lt;&gt;"B"),AND(CH87=2,LEFT(TRIM(N87),1)&lt;&gt;"I")),1,IF(OR(AND(CH87=0,N87="N"),AND(CH87=0,N87="B"),AND(CH87=0,LEFT(TRIM(N87),1)="I")),1,0))),"")</f>
        <v/>
      </c>
      <c r="DK87" s="23" t="str">
        <f t="shared" si="69"/>
        <v/>
      </c>
      <c r="DL87" s="23" t="str">
        <f>+IF(LEN($I87)&gt;5,IF(ISERROR(VLOOKUP(P87,'CODIGO PAGO'!$B$2:$B$20,1,0)),1,IF(OR(AND(CJ87=1,P87&lt;&gt;"N"),AND(CJ87=3,P87&lt;&gt;"B"),AND(CJ87=2,LEFT(TRIM(P87),1)&lt;&gt;"I")),1,IF(OR(AND(CJ87=0,P87="N"),AND(CJ87=0,P87="B"),AND(CJ87=0,LEFT(TRIM(P87),1)="I")),1,0))),"")</f>
        <v/>
      </c>
      <c r="DM87" s="23" t="str">
        <f t="shared" si="70"/>
        <v/>
      </c>
      <c r="DN87" s="23" t="str">
        <f>+IF(LEN($I87)&gt;5,IF(ISERROR(VLOOKUP(R87,'CODIGO PAGO'!$B$2:$B$20,1,0)),1,IF(OR(AND(CL87=1,R87&lt;&gt;"N"),AND(CL87=3,R87&lt;&gt;"B"),AND(CL87=2,LEFT(TRIM(R87),1)&lt;&gt;"I")),1,IF(OR(AND(CL87=0,R87="N"),AND(CL87=0,R87="B"),AND(CL87=0,LEFT(TRIM(R87),1)="I")),1,0))),"")</f>
        <v/>
      </c>
      <c r="DO87" s="23" t="str">
        <f t="shared" si="71"/>
        <v/>
      </c>
      <c r="DP87" s="23" t="str">
        <f>+IF(LEN($I87)&gt;5,IF(ISERROR(VLOOKUP(T87,'CODIGO PAGO'!$B$2:$B$20,1,0)),1,IF(OR(AND(CN87=1,T87&lt;&gt;"N"),AND(CN87=3,T87&lt;&gt;"B"),AND(CN87=2,LEFT(TRIM(T87),1)&lt;&gt;"I")),1,IF(OR(AND(CN87=0,T87="N"),AND(CN87=0,T87="B"),AND(CN87=0,LEFT(TRIM(T87),1)="I")),1,0))),"")</f>
        <v/>
      </c>
      <c r="DQ87" s="23" t="str">
        <f t="shared" si="72"/>
        <v/>
      </c>
      <c r="DR87" s="23" t="str">
        <f>+IF(LEN($I87)&gt;5,IF(ISERROR(VLOOKUP(V87,'CODIGO PAGO'!$B$2:$B$20,1,0)),1,IF(OR(AND(CP87=1,V87&lt;&gt;"N"),AND(CP87=3,V87&lt;&gt;"B"),AND(CP87=2,LEFT(TRIM(V87),1)&lt;&gt;"I")),1,IF(OR(AND(CP87=0,V87="N"),AND(CP87=0,V87="B"),AND(CP87=0,LEFT(TRIM(V87),1)="I")),1,0))),"")</f>
        <v/>
      </c>
      <c r="DS87" s="23" t="str">
        <f t="shared" si="73"/>
        <v/>
      </c>
      <c r="DT87" s="23" t="str">
        <f>+IF(LEN($I87)&gt;5,IF(ISERROR(VLOOKUP(X87,'CODIGO PAGO'!$B$2:$B$20,1,0)),1,IF(OR(AND(CR87=1,X87&lt;&gt;"N"),AND(CR87=3,X87&lt;&gt;"B"),AND(CR87=2,LEFT(TRIM(X87),1)&lt;&gt;"I")),1,IF(OR(AND(CR87=0,X87="N"),AND(CR87=0,X87="B"),AND(CR87=0,LEFT(TRIM(X87),1)="I")),1,0))),"")</f>
        <v/>
      </c>
      <c r="DU87" s="23" t="str">
        <f t="shared" si="74"/>
        <v/>
      </c>
      <c r="DV87" s="23" t="str">
        <f>+IF(LEN($I87)&gt;5,IF(ISERROR(VLOOKUP(Z87,'CODIGO PAGO'!$B$2:$B$20,1,0)),1,IF(OR(AND(CT87=1,Z87&lt;&gt;"N"),AND(CT87=3,Z87&lt;&gt;"B"),AND(CT87=2,LEFT(TRIM(Z87),1)&lt;&gt;"I")),1,IF(OR(AND(CT87=0,Z87="N"),AND(CT87=0,Z87="B"),AND(CT87=0,LEFT(TRIM(Z87),1)="I")),1,0))),"")</f>
        <v/>
      </c>
      <c r="DW87" s="23" t="str">
        <f t="shared" si="75"/>
        <v/>
      </c>
      <c r="DX87" s="23" t="str">
        <f>+IF(LEN($I87)&gt;5,IF(ISERROR(VLOOKUP(AB87,'CODIGO PAGO'!$B$2:$B$20,1,0)),1,IF(OR(AND(CV87=1,AB87&lt;&gt;"N"),AND(CV87=3,AB87&lt;&gt;"B"),AND(CV87=2,LEFT(TRIM(AB87),1)&lt;&gt;"I")),1,IF(OR(AND(CV87=0,AB87="N"),AND(CV87=0,AB87="B"),AND(CV87=0,LEFT(TRIM(AB87),1)="I")),1,0))),"")</f>
        <v/>
      </c>
      <c r="DY87" s="23" t="str">
        <f t="shared" si="76"/>
        <v/>
      </c>
      <c r="DZ87" s="23" t="str">
        <f>+IF(LEN($I87)&gt;5,IF(ISERROR(VLOOKUP(AD87,'CODIGO PAGO'!$B$2:$B$20,1,0)),1,IF(OR(AND(CX87=1,AD87&lt;&gt;"N"),AND(CX87=3,AD87&lt;&gt;"B"),AND(CX87=2,LEFT(TRIM(AD87),1)&lt;&gt;"I")),1,IF(OR(AND(CX87=0,AD87="N"),AND(CX87=0,AD87="B"),AND(CX87=0,LEFT(TRIM(AD87),1)="I")),1,0))),"")</f>
        <v/>
      </c>
      <c r="EA87" s="23" t="str">
        <f t="shared" si="77"/>
        <v/>
      </c>
      <c r="EB87" s="23" t="str">
        <f>+IF(LEN($I87)&gt;5,IF(ISERROR(VLOOKUP(AF87,'CODIGO PAGO'!$B$2:$B$20,1,0)),1,IF(OR(AND(CZ87=1,AF87&lt;&gt;"N"),AND(CZ87=3,AF87&lt;&gt;"B"),AND(CZ87=2,LEFT(TRIM(AF87),1)&lt;&gt;"I")),1,IF(OR(AND(CZ87=0,AF87="N"),AND(CZ87=0,AF87="B"),AND(CZ87=0,LEFT(TRIM(AF87),1)="I")),1,0))),"")</f>
        <v/>
      </c>
      <c r="EC87" s="23" t="str">
        <f t="shared" si="78"/>
        <v/>
      </c>
      <c r="ED87" s="23" t="str">
        <f>+IF(LEN($I87)&gt;5,IF(ISERROR(VLOOKUP(AH87,'CODIGO PAGO'!$B$2:$B$20,1,0)),1,IF(OR(AND(DB87=1,AH87&lt;&gt;"N"),AND(DB87=3,AH87&lt;&gt;"B"),AND(DB87=2,LEFT(TRIM(AH87),1)&lt;&gt;"I")),1,IF(OR(AND(DB87=0,AH87="N"),AND(DB87=0,AH87="B"),AND(DB87=0,LEFT(TRIM(AH87),1)="I")),1,0))),"")</f>
        <v/>
      </c>
      <c r="EE87" s="23" t="str">
        <f t="shared" si="79"/>
        <v/>
      </c>
      <c r="EF87" s="23" t="str">
        <f>+IF(LEN($I87)&gt;5,IF(ISERROR(VLOOKUP(AJ87,'CODIGO PAGO'!$B$2:$B$20,1,0)),1,IF(OR(AND(DD87=1,AJ87&lt;&gt;"N"),AND(DD87=3,AJ87&lt;&gt;"B"),AND(DD87=2,LEFT(TRIM(AJ87),1)&lt;&gt;"I")),1,IF(OR(AND(DD87=0,AJ87="N"),AND(DD87=0,AJ87="B"),AND(DD87=0,LEFT(TRIM(AJ87),1)="I")),1,0))),"")</f>
        <v/>
      </c>
      <c r="EG87" s="23" t="str">
        <f t="shared" si="80"/>
        <v/>
      </c>
      <c r="EH87" s="23" t="str">
        <f>+IF(LEN($I87)&gt;5,IF(ISERROR(VLOOKUP(AL87,'CODIGO PAGO'!$B$2:$B$20,1,0)),1,IF(OR(AND(DF87=1,AL87&lt;&gt;"N"),AND(DF87=3,AL87&lt;&gt;"B"),AND(DF87=2,LEFT(TRIM(AL87),1)&lt;&gt;"I")),1,IF(OR(AND(DF87=0,AL87="N"),AND(DF87=0,AL87="B"),AND(DF87=0,LEFT(TRIM(AL87),1)="I")),1,0))),"")</f>
        <v/>
      </c>
      <c r="EI87" s="23" t="str">
        <f t="shared" si="81"/>
        <v/>
      </c>
      <c r="EJ87" s="23" t="str">
        <f>+IF(LEN($I87)&gt;5,IF(ISERROR(VLOOKUP(AN87,'CODIGO PAGO'!$B$2:$B$20,1,0)),1,IF(OR(AND(DH87=1,AN87&lt;&gt;"N"),AND(DH87=3,AN87&lt;&gt;"B"),AND(DH87=2,LEFT(TRIM(AN87),1)&lt;&gt;"I")),1,IF(OR(AND(DH87=0,AN87="N"),AND(DH87=0,AN87="B"),AND(DH87=0,LEFT(TRIM(AN87),1)="I")),1,0))),"")</f>
        <v/>
      </c>
      <c r="EK87" s="23" t="str">
        <f t="shared" si="82"/>
        <v/>
      </c>
      <c r="EL87" s="24" t="str">
        <f t="shared" si="83"/>
        <v/>
      </c>
    </row>
    <row r="88" spans="1:142" s="25" customFormat="1">
      <c r="A88" s="15" t="str">
        <f t="shared" si="49"/>
        <v/>
      </c>
      <c r="B88" s="1" t="str">
        <f>+IF(LEN(I88)&gt;5,'CODIGO PAGO'!$B$28,"")</f>
        <v/>
      </c>
      <c r="C88" s="1" t="str">
        <f>+IF(LEN($I88)&gt;5,BD!D88,"")</f>
        <v/>
      </c>
      <c r="D88" s="168" t="str">
        <f>+IF(LEN($I88)&gt;5,BD!A88,"")</f>
        <v/>
      </c>
      <c r="E88" s="1" t="str">
        <f>+IF(LEN($I88)&gt;5,BD!B88,"")</f>
        <v/>
      </c>
      <c r="F88" s="1" t="str">
        <f>+IF(LEN($I88)&gt;5,BD!C88,"")</f>
        <v/>
      </c>
      <c r="G88" s="141"/>
      <c r="H88" s="141"/>
      <c r="I88" s="1" t="str">
        <f>+IF(LEN(BD!G88)&gt;5,BD!G88,"")</f>
        <v/>
      </c>
      <c r="J88" s="167" t="str">
        <f>+IF(LEN($I88)&gt;5,BD!E88,"")</f>
        <v/>
      </c>
      <c r="K88" s="6" t="str">
        <f t="shared" si="50"/>
        <v/>
      </c>
      <c r="L88" s="87" t="str">
        <f>+IF(LEN($I88)&gt;5,BD!H88,"")</f>
        <v/>
      </c>
      <c r="M88" s="40" t="str">
        <f t="shared" si="51"/>
        <v/>
      </c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4" t="str">
        <f t="shared" si="52"/>
        <v/>
      </c>
      <c r="AQ88" s="5" t="str">
        <f t="shared" si="53"/>
        <v/>
      </c>
      <c r="AR88" s="91" t="str">
        <f t="shared" si="54"/>
        <v/>
      </c>
      <c r="AS88" s="5" t="str">
        <f t="shared" si="55"/>
        <v/>
      </c>
      <c r="AT88" s="91" t="str">
        <f t="shared" si="56"/>
        <v/>
      </c>
      <c r="AU88" s="4" t="str">
        <f t="shared" si="57"/>
        <v/>
      </c>
      <c r="AV88" s="4" t="str">
        <f t="shared" si="58"/>
        <v/>
      </c>
      <c r="AW88" s="4" t="str">
        <f t="shared" si="59"/>
        <v/>
      </c>
      <c r="AX88" s="4" t="str">
        <f t="shared" si="60"/>
        <v/>
      </c>
      <c r="AY88" s="88" t="str">
        <f t="shared" si="61"/>
        <v/>
      </c>
      <c r="AZ88" s="17" t="str">
        <f t="shared" si="62"/>
        <v/>
      </c>
      <c r="BA88" s="18" t="str">
        <f t="shared" si="63"/>
        <v/>
      </c>
      <c r="BB88" s="19" t="str">
        <f>+IF(LEN(I88)&gt;5,IF(INT(RIGHT(B88,1))=9,0.5*L88*AY88,INT(MID(B88,5,LEN(B88)-4))*L88)+IFERROR(VLOOKUP(I88,AJUSTES!$A$1:$I$50,9,0),0),"")</f>
        <v/>
      </c>
      <c r="BC88" s="12"/>
      <c r="BD88" s="19" t="str">
        <f t="shared" si="64"/>
        <v/>
      </c>
      <c r="BE88" s="18" t="str">
        <f t="shared" si="65"/>
        <v/>
      </c>
      <c r="BF88" s="139" t="str">
        <f t="shared" si="66"/>
        <v/>
      </c>
      <c r="BG88" s="114"/>
      <c r="BH88" s="18" t="str">
        <f t="shared" si="67"/>
        <v/>
      </c>
      <c r="BI88" s="13"/>
      <c r="BJ88" s="12"/>
      <c r="BK88" s="12"/>
      <c r="BL88" s="145"/>
      <c r="BM88" s="12"/>
      <c r="BN88" s="12"/>
      <c r="BO88" s="12"/>
      <c r="BP88" s="12"/>
      <c r="BQ88" s="12"/>
      <c r="BR88" s="12"/>
      <c r="BS88" s="146"/>
      <c r="BT88" s="14"/>
      <c r="BU88" s="12"/>
      <c r="BV88" s="12"/>
      <c r="BW88" s="12"/>
      <c r="BX88" s="12"/>
      <c r="BY88" s="12"/>
      <c r="BZ88" s="144"/>
      <c r="CA88" s="107" t="str">
        <f>+IF(LEN($I88)&gt;5,IF(BD!F88="N/A","",BD!F88),"")</f>
        <v/>
      </c>
      <c r="CB88" s="21"/>
      <c r="CC88" s="147"/>
      <c r="CD88" s="148"/>
      <c r="CE88" s="8" t="str">
        <f>+IF(LEN(I88)&gt;5,BD!M88,"")</f>
        <v/>
      </c>
      <c r="CF88" s="16" t="str">
        <f>+IF(LEN(I88)&gt;5,BD!N88,"")</f>
        <v/>
      </c>
      <c r="CG88" s="3" t="str">
        <f t="shared" si="68"/>
        <v/>
      </c>
      <c r="CH88" s="23" t="str">
        <f>+IF(AND(LEN($I88)&gt;5),IF(AND($J88&gt;N$1,$J88&lt;=$AO$1),1,IF((COUNTIFS(INCAPACIDADES!$C$1:$C$51,$I88,INCAPACIDADES!K$1:K$51,N$1))&gt;0,2,IF(VLOOKUP($C88,BD!$D$1:$F$501,3,0)&gt;N$1,0,3))),"")</f>
        <v/>
      </c>
      <c r="CI88" s="23" t="str">
        <f>+IF(AND(LEN($I88)&gt;5),IF(AND($J88&gt;O$1,$J88&lt;=$AO$1),1,IF((COUNTIFS(INCAPACIDADES!$C$1:$C$51,$I88,INCAPACIDADES!L$1:L$51,O$1))&gt;0,2,IF(VLOOKUP($C88,BD!$D$1:$F$501,3,0)&gt;O$1,0,3))),"")</f>
        <v/>
      </c>
      <c r="CJ88" s="23" t="str">
        <f>+IF(AND(LEN($I88)&gt;5),IF(AND($J88&gt;P$1,$J88&lt;=$AO$1),1,IF((COUNTIFS(INCAPACIDADES!$C$1:$C$51,$I88,INCAPACIDADES!M$1:M$51,P$1))&gt;0,2,IF(VLOOKUP($C88,BD!$D$1:$F$501,3,0)&gt;P$1,0,3))),"")</f>
        <v/>
      </c>
      <c r="CK88" s="23" t="str">
        <f>+IF(AND(LEN($I88)&gt;5),IF(AND($J88&gt;Q$1,$J88&lt;=$AO$1),1,IF((COUNTIFS(INCAPACIDADES!$C$1:$C$51,$I88,INCAPACIDADES!N$1:N$51,Q$1))&gt;0,2,IF(VLOOKUP($C88,BD!$D$1:$F$501,3,0)&gt;Q$1,0,3))),"")</f>
        <v/>
      </c>
      <c r="CL88" s="23" t="str">
        <f>+IF(AND(LEN($I88)&gt;5),IF(AND($J88&gt;R$1,$J88&lt;=$AO$1),1,IF((COUNTIFS(INCAPACIDADES!$C$1:$C$51,$I88,INCAPACIDADES!O$1:O$51,R$1))&gt;0,2,IF(VLOOKUP($C88,BD!$D$1:$F$501,3,0)&gt;R$1,0,3))),"")</f>
        <v/>
      </c>
      <c r="CM88" s="23" t="str">
        <f>+IF(AND(LEN($I88)&gt;5),IF(AND($J88&gt;S$1,$J88&lt;=$AO$1),1,IF((COUNTIFS(INCAPACIDADES!$C$1:$C$51,$I88,INCAPACIDADES!P$1:P$51,S$1))&gt;0,2,IF(VLOOKUP($C88,BD!$D$1:$F$501,3,0)&gt;S$1,0,3))),"")</f>
        <v/>
      </c>
      <c r="CN88" s="23" t="str">
        <f>+IF(AND(LEN($I88)&gt;5),IF(AND($J88&gt;T$1,$J88&lt;=$AO$1),1,IF((COUNTIFS(INCAPACIDADES!$C$1:$C$51,$I88,INCAPACIDADES!Q$1:Q$51,T$1))&gt;0,2,IF(VLOOKUP($C88,BD!$D$1:$F$501,3,0)&gt;T$1,0,3))),"")</f>
        <v/>
      </c>
      <c r="CO88" s="23" t="str">
        <f>+IF(AND(LEN($I88)&gt;5),IF(AND($J88&gt;U$1,$J88&lt;=$AO$1),1,IF((COUNTIFS(INCAPACIDADES!$C$1:$C$51,$I88,INCAPACIDADES!R$1:R$51,U$1))&gt;0,2,IF(VLOOKUP($C88,BD!$D$1:$F$501,3,0)&gt;U$1,0,3))),"")</f>
        <v/>
      </c>
      <c r="CP88" s="23" t="str">
        <f>+IF(AND(LEN($I88)&gt;5),IF(AND($J88&gt;V$1,$J88&lt;=$AO$1),1,IF((COUNTIFS(INCAPACIDADES!$C$1:$C$51,$I88,INCAPACIDADES!S$1:S$51,V$1))&gt;0,2,IF(VLOOKUP($C88,BD!$D$1:$F$501,3,0)&gt;V$1,0,3))),"")</f>
        <v/>
      </c>
      <c r="CQ88" s="23" t="str">
        <f>+IF(AND(LEN($I88)&gt;5),IF(AND($J88&gt;W$1,$J88&lt;=$AO$1),1,IF((COUNTIFS(INCAPACIDADES!$C$1:$C$51,$I88,INCAPACIDADES!T$1:T$51,W$1))&gt;0,2,IF(VLOOKUP($C88,BD!$D$1:$F$501,3,0)&gt;W$1,0,3))),"")</f>
        <v/>
      </c>
      <c r="CR88" s="23" t="str">
        <f>+IF(AND(LEN($I88)&gt;5),IF(AND($J88&gt;X$1,$J88&lt;=$AO$1),1,IF((COUNTIFS(INCAPACIDADES!$C$1:$C$51,$I88,INCAPACIDADES!U$1:U$51,X$1))&gt;0,2,IF(VLOOKUP($C88,BD!$D$1:$F$501,3,0)&gt;X$1,0,3))),"")</f>
        <v/>
      </c>
      <c r="CS88" s="23" t="str">
        <f>+IF(AND(LEN($I88)&gt;5),IF(AND($J88&gt;Y$1,$J88&lt;=$AO$1),1,IF((COUNTIFS(INCAPACIDADES!$C$1:$C$51,$I88,INCAPACIDADES!V$1:V$51,Y$1))&gt;0,2,IF(VLOOKUP($C88,BD!$D$1:$F$501,3,0)&gt;Y$1,0,3))),"")</f>
        <v/>
      </c>
      <c r="CT88" s="23" t="str">
        <f>+IF(AND(LEN($I88)&gt;5),IF(AND($J88&gt;Z$1,$J88&lt;=$AO$1),1,IF((COUNTIFS(INCAPACIDADES!$C$1:$C$51,$I88,INCAPACIDADES!W$1:W$51,Z$1))&gt;0,2,IF(VLOOKUP($C88,BD!$D$1:$F$501,3,0)&gt;Z$1,0,3))),"")</f>
        <v/>
      </c>
      <c r="CU88" s="23" t="str">
        <f>+IF(AND(LEN($I88)&gt;5),IF(AND($J88&gt;AA$1,$J88&lt;=$AO$1),1,IF((COUNTIFS(INCAPACIDADES!$C$1:$C$51,$I88,INCAPACIDADES!X$1:X$51,AA$1))&gt;0,2,IF(VLOOKUP($C88,BD!$D$1:$F$501,3,0)&gt;AA$1,0,3))),"")</f>
        <v/>
      </c>
      <c r="CV88" s="23" t="str">
        <f>+IF(AND(LEN($I88)&gt;5),IF(AND($J88&gt;AB$1,$J88&lt;=$AO$1),1,IF((COUNTIFS(INCAPACIDADES!$C$1:$C$51,$I88,INCAPACIDADES!Y$1:Y$51,AB$1))&gt;0,2,IF(VLOOKUP($C88,BD!$D$1:$F$501,3,0)&gt;AB$1,0,3))),"")</f>
        <v/>
      </c>
      <c r="CW88" s="23" t="str">
        <f>+IF(AND(LEN($I88)&gt;5),IF(AND($J88&gt;AC$1,$J88&lt;=$AO$1),1,IF((COUNTIFS(INCAPACIDADES!$C$1:$C$51,$I88,INCAPACIDADES!Z$1:Z$51,AC$1))&gt;0,2,IF(VLOOKUP($C88,BD!$D$1:$F$501,3,0)&gt;AC$1,0,3))),"")</f>
        <v/>
      </c>
      <c r="CX88" s="23" t="str">
        <f>+IF(AND(LEN($I88)&gt;5),IF(AND($J88&gt;AD$1,$J88&lt;=$AO$1),1,IF((COUNTIFS(INCAPACIDADES!$C$1:$C$51,$I88,INCAPACIDADES!AA$1:AA$51,AD$1))&gt;0,2,IF(VLOOKUP($C88,BD!$D$1:$F$501,3,0)&gt;AD$1,0,3))),"")</f>
        <v/>
      </c>
      <c r="CY88" s="23" t="str">
        <f>+IF(AND(LEN($I88)&gt;5),IF(AND($J88&gt;AE$1,$J88&lt;=$AO$1),1,IF((COUNTIFS(INCAPACIDADES!$C$1:$C$51,$I88,INCAPACIDADES!AB$1:AB$51,AE$1))&gt;0,2,IF(VLOOKUP($C88,BD!$D$1:$F$501,3,0)&gt;AE$1,0,3))),"")</f>
        <v/>
      </c>
      <c r="CZ88" s="23" t="str">
        <f>+IF(AND(LEN($I88)&gt;5),IF(AND($J88&gt;AF$1,$J88&lt;=$AO$1),1,IF((COUNTIFS(INCAPACIDADES!$C$1:$C$51,$I88,INCAPACIDADES!AC$1:AC$51,AF$1))&gt;0,2,IF(VLOOKUP($C88,BD!$D$1:$F$501,3,0)&gt;AF$1,0,3))),"")</f>
        <v/>
      </c>
      <c r="DA88" s="23" t="str">
        <f>+IF(AND(LEN($I88)&gt;5),IF(AND($J88&gt;AG$1,$J88&lt;=$AO$1),1,IF((COUNTIFS(INCAPACIDADES!$C$1:$C$51,$I88,INCAPACIDADES!AD$1:AD$51,AG$1))&gt;0,2,IF(VLOOKUP($C88,BD!$D$1:$F$501,3,0)&gt;AG$1,0,3))),"")</f>
        <v/>
      </c>
      <c r="DB88" s="23" t="str">
        <f>+IF(AND(LEN($I88)&gt;5),IF(AND($J88&gt;AH$1,$J88&lt;=$AO$1),1,IF((COUNTIFS(INCAPACIDADES!$C$1:$C$51,$I88,INCAPACIDADES!AE$1:AE$51,AH$1))&gt;0,2,IF(VLOOKUP($C88,BD!$D$1:$F$501,3,0)&gt;AH$1,0,3))),"")</f>
        <v/>
      </c>
      <c r="DC88" s="23" t="str">
        <f>+IF(AND(LEN($I88)&gt;5),IF(AND($J88&gt;AI$1,$J88&lt;=$AO$1),1,IF((COUNTIFS(INCAPACIDADES!$C$1:$C$51,$I88,INCAPACIDADES!AF$1:AF$51,AI$1))&gt;0,2,IF(VLOOKUP($C88,BD!$D$1:$F$501,3,0)&gt;AI$1,0,3))),"")</f>
        <v/>
      </c>
      <c r="DD88" s="23" t="str">
        <f>+IF(AND(LEN($I88)&gt;5),IF(AND($J88&gt;AJ$1,$J88&lt;=$AO$1),1,IF((COUNTIFS(INCAPACIDADES!$C$1:$C$51,$I88,INCAPACIDADES!AG$1:AG$51,AJ$1))&gt;0,2,IF(VLOOKUP($C88,BD!$D$1:$F$501,3,0)&gt;AJ$1,0,3))),"")</f>
        <v/>
      </c>
      <c r="DE88" s="23" t="str">
        <f>+IF(AND(LEN($I88)&gt;5),IF(AND($J88&gt;AK$1,$J88&lt;=$AO$1),1,IF((COUNTIFS(INCAPACIDADES!$C$1:$C$51,$I88,INCAPACIDADES!AH$1:AH$51,AK$1))&gt;0,2,IF(VLOOKUP($C88,BD!$D$1:$F$501,3,0)&gt;AK$1,0,3))),"")</f>
        <v/>
      </c>
      <c r="DF88" s="23" t="str">
        <f>+IF(AND(LEN($I88)&gt;5),IF(AND($J88&gt;AL$1,$J88&lt;=$AO$1),1,IF((COUNTIFS(INCAPACIDADES!$C$1:$C$51,$I88,INCAPACIDADES!AI$1:AI$51,AL$1))&gt;0,2,IF(VLOOKUP($C88,BD!$D$1:$F$501,3,0)&gt;AL$1,0,3))),"")</f>
        <v/>
      </c>
      <c r="DG88" s="23" t="str">
        <f>+IF(AND(LEN($I88)&gt;5),IF(AND($J88&gt;AM$1,$J88&lt;=$AO$1),1,IF((COUNTIFS(INCAPACIDADES!$C$1:$C$51,$I88,INCAPACIDADES!AJ$1:AJ$51,AM$1))&gt;0,2,IF(VLOOKUP($C88,BD!$D$1:$F$501,3,0)&gt;AM$1,0,3))),"")</f>
        <v/>
      </c>
      <c r="DH88" s="23" t="str">
        <f>+IF(AND(LEN($I88)&gt;5),IF(AND($J88&gt;AN$1,$J88&lt;=$AO$1),1,IF((COUNTIFS(INCAPACIDADES!$C$1:$C$51,$I88,INCAPACIDADES!AK$1:AK$51,AN$1))&gt;0,2,IF(VLOOKUP($C88,BD!$D$1:$F$501,3,0)&gt;AN$1,0,3))),"")</f>
        <v/>
      </c>
      <c r="DI88" s="23" t="str">
        <f>+IF(AND(LEN($I88)&gt;5),IF(AND($J88&gt;AO$1,$J88&lt;=$AO$1),1,IF((COUNTIFS(INCAPACIDADES!$C$1:$C$51,$I88,INCAPACIDADES!AL$1:AL$51,AO$1))&gt;0,2,IF(VLOOKUP($C88,BD!$D$1:$F$501,3,0)&gt;AO$1,0,3))),"")</f>
        <v/>
      </c>
      <c r="DJ88" s="23" t="str">
        <f>+IF(LEN($I88)&gt;5,IF(ISERROR(VLOOKUP(N88,'CODIGO PAGO'!$B$2:$B$20,1,0)),1,IF(OR(AND(CH88=1,N88&lt;&gt;"N"),AND(CH88=3,N88&lt;&gt;"B"),AND(CH88=2,LEFT(TRIM(N88),1)&lt;&gt;"I")),1,IF(OR(AND(CH88=0,N88="N"),AND(CH88=0,N88="B"),AND(CH88=0,LEFT(TRIM(N88),1)="I")),1,0))),"")</f>
        <v/>
      </c>
      <c r="DK88" s="23" t="str">
        <f t="shared" si="69"/>
        <v/>
      </c>
      <c r="DL88" s="23" t="str">
        <f>+IF(LEN($I88)&gt;5,IF(ISERROR(VLOOKUP(P88,'CODIGO PAGO'!$B$2:$B$20,1,0)),1,IF(OR(AND(CJ88=1,P88&lt;&gt;"N"),AND(CJ88=3,P88&lt;&gt;"B"),AND(CJ88=2,LEFT(TRIM(P88),1)&lt;&gt;"I")),1,IF(OR(AND(CJ88=0,P88="N"),AND(CJ88=0,P88="B"),AND(CJ88=0,LEFT(TRIM(P88),1)="I")),1,0))),"")</f>
        <v/>
      </c>
      <c r="DM88" s="23" t="str">
        <f t="shared" si="70"/>
        <v/>
      </c>
      <c r="DN88" s="23" t="str">
        <f>+IF(LEN($I88)&gt;5,IF(ISERROR(VLOOKUP(R88,'CODIGO PAGO'!$B$2:$B$20,1,0)),1,IF(OR(AND(CL88=1,R88&lt;&gt;"N"),AND(CL88=3,R88&lt;&gt;"B"),AND(CL88=2,LEFT(TRIM(R88),1)&lt;&gt;"I")),1,IF(OR(AND(CL88=0,R88="N"),AND(CL88=0,R88="B"),AND(CL88=0,LEFT(TRIM(R88),1)="I")),1,0))),"")</f>
        <v/>
      </c>
      <c r="DO88" s="23" t="str">
        <f t="shared" si="71"/>
        <v/>
      </c>
      <c r="DP88" s="23" t="str">
        <f>+IF(LEN($I88)&gt;5,IF(ISERROR(VLOOKUP(T88,'CODIGO PAGO'!$B$2:$B$20,1,0)),1,IF(OR(AND(CN88=1,T88&lt;&gt;"N"),AND(CN88=3,T88&lt;&gt;"B"),AND(CN88=2,LEFT(TRIM(T88),1)&lt;&gt;"I")),1,IF(OR(AND(CN88=0,T88="N"),AND(CN88=0,T88="B"),AND(CN88=0,LEFT(TRIM(T88),1)="I")),1,0))),"")</f>
        <v/>
      </c>
      <c r="DQ88" s="23" t="str">
        <f t="shared" si="72"/>
        <v/>
      </c>
      <c r="DR88" s="23" t="str">
        <f>+IF(LEN($I88)&gt;5,IF(ISERROR(VLOOKUP(V88,'CODIGO PAGO'!$B$2:$B$20,1,0)),1,IF(OR(AND(CP88=1,V88&lt;&gt;"N"),AND(CP88=3,V88&lt;&gt;"B"),AND(CP88=2,LEFT(TRIM(V88),1)&lt;&gt;"I")),1,IF(OR(AND(CP88=0,V88="N"),AND(CP88=0,V88="B"),AND(CP88=0,LEFT(TRIM(V88),1)="I")),1,0))),"")</f>
        <v/>
      </c>
      <c r="DS88" s="23" t="str">
        <f t="shared" si="73"/>
        <v/>
      </c>
      <c r="DT88" s="23" t="str">
        <f>+IF(LEN($I88)&gt;5,IF(ISERROR(VLOOKUP(X88,'CODIGO PAGO'!$B$2:$B$20,1,0)),1,IF(OR(AND(CR88=1,X88&lt;&gt;"N"),AND(CR88=3,X88&lt;&gt;"B"),AND(CR88=2,LEFT(TRIM(X88),1)&lt;&gt;"I")),1,IF(OR(AND(CR88=0,X88="N"),AND(CR88=0,X88="B"),AND(CR88=0,LEFT(TRIM(X88),1)="I")),1,0))),"")</f>
        <v/>
      </c>
      <c r="DU88" s="23" t="str">
        <f t="shared" si="74"/>
        <v/>
      </c>
      <c r="DV88" s="23" t="str">
        <f>+IF(LEN($I88)&gt;5,IF(ISERROR(VLOOKUP(Z88,'CODIGO PAGO'!$B$2:$B$20,1,0)),1,IF(OR(AND(CT88=1,Z88&lt;&gt;"N"),AND(CT88=3,Z88&lt;&gt;"B"),AND(CT88=2,LEFT(TRIM(Z88),1)&lt;&gt;"I")),1,IF(OR(AND(CT88=0,Z88="N"),AND(CT88=0,Z88="B"),AND(CT88=0,LEFT(TRIM(Z88),1)="I")),1,0))),"")</f>
        <v/>
      </c>
      <c r="DW88" s="23" t="str">
        <f t="shared" si="75"/>
        <v/>
      </c>
      <c r="DX88" s="23" t="str">
        <f>+IF(LEN($I88)&gt;5,IF(ISERROR(VLOOKUP(AB88,'CODIGO PAGO'!$B$2:$B$20,1,0)),1,IF(OR(AND(CV88=1,AB88&lt;&gt;"N"),AND(CV88=3,AB88&lt;&gt;"B"),AND(CV88=2,LEFT(TRIM(AB88),1)&lt;&gt;"I")),1,IF(OR(AND(CV88=0,AB88="N"),AND(CV88=0,AB88="B"),AND(CV88=0,LEFT(TRIM(AB88),1)="I")),1,0))),"")</f>
        <v/>
      </c>
      <c r="DY88" s="23" t="str">
        <f t="shared" si="76"/>
        <v/>
      </c>
      <c r="DZ88" s="23" t="str">
        <f>+IF(LEN($I88)&gt;5,IF(ISERROR(VLOOKUP(AD88,'CODIGO PAGO'!$B$2:$B$20,1,0)),1,IF(OR(AND(CX88=1,AD88&lt;&gt;"N"),AND(CX88=3,AD88&lt;&gt;"B"),AND(CX88=2,LEFT(TRIM(AD88),1)&lt;&gt;"I")),1,IF(OR(AND(CX88=0,AD88="N"),AND(CX88=0,AD88="B"),AND(CX88=0,LEFT(TRIM(AD88),1)="I")),1,0))),"")</f>
        <v/>
      </c>
      <c r="EA88" s="23" t="str">
        <f t="shared" si="77"/>
        <v/>
      </c>
      <c r="EB88" s="23" t="str">
        <f>+IF(LEN($I88)&gt;5,IF(ISERROR(VLOOKUP(AF88,'CODIGO PAGO'!$B$2:$B$20,1,0)),1,IF(OR(AND(CZ88=1,AF88&lt;&gt;"N"),AND(CZ88=3,AF88&lt;&gt;"B"),AND(CZ88=2,LEFT(TRIM(AF88),1)&lt;&gt;"I")),1,IF(OR(AND(CZ88=0,AF88="N"),AND(CZ88=0,AF88="B"),AND(CZ88=0,LEFT(TRIM(AF88),1)="I")),1,0))),"")</f>
        <v/>
      </c>
      <c r="EC88" s="23" t="str">
        <f t="shared" si="78"/>
        <v/>
      </c>
      <c r="ED88" s="23" t="str">
        <f>+IF(LEN($I88)&gt;5,IF(ISERROR(VLOOKUP(AH88,'CODIGO PAGO'!$B$2:$B$20,1,0)),1,IF(OR(AND(DB88=1,AH88&lt;&gt;"N"),AND(DB88=3,AH88&lt;&gt;"B"),AND(DB88=2,LEFT(TRIM(AH88),1)&lt;&gt;"I")),1,IF(OR(AND(DB88=0,AH88="N"),AND(DB88=0,AH88="B"),AND(DB88=0,LEFT(TRIM(AH88),1)="I")),1,0))),"")</f>
        <v/>
      </c>
      <c r="EE88" s="23" t="str">
        <f t="shared" si="79"/>
        <v/>
      </c>
      <c r="EF88" s="23" t="str">
        <f>+IF(LEN($I88)&gt;5,IF(ISERROR(VLOOKUP(AJ88,'CODIGO PAGO'!$B$2:$B$20,1,0)),1,IF(OR(AND(DD88=1,AJ88&lt;&gt;"N"),AND(DD88=3,AJ88&lt;&gt;"B"),AND(DD88=2,LEFT(TRIM(AJ88),1)&lt;&gt;"I")),1,IF(OR(AND(DD88=0,AJ88="N"),AND(DD88=0,AJ88="B"),AND(DD88=0,LEFT(TRIM(AJ88),1)="I")),1,0))),"")</f>
        <v/>
      </c>
      <c r="EG88" s="23" t="str">
        <f t="shared" si="80"/>
        <v/>
      </c>
      <c r="EH88" s="23" t="str">
        <f>+IF(LEN($I88)&gt;5,IF(ISERROR(VLOOKUP(AL88,'CODIGO PAGO'!$B$2:$B$20,1,0)),1,IF(OR(AND(DF88=1,AL88&lt;&gt;"N"),AND(DF88=3,AL88&lt;&gt;"B"),AND(DF88=2,LEFT(TRIM(AL88),1)&lt;&gt;"I")),1,IF(OR(AND(DF88=0,AL88="N"),AND(DF88=0,AL88="B"),AND(DF88=0,LEFT(TRIM(AL88),1)="I")),1,0))),"")</f>
        <v/>
      </c>
      <c r="EI88" s="23" t="str">
        <f t="shared" si="81"/>
        <v/>
      </c>
      <c r="EJ88" s="23" t="str">
        <f>+IF(LEN($I88)&gt;5,IF(ISERROR(VLOOKUP(AN88,'CODIGO PAGO'!$B$2:$B$20,1,0)),1,IF(OR(AND(DH88=1,AN88&lt;&gt;"N"),AND(DH88=3,AN88&lt;&gt;"B"),AND(DH88=2,LEFT(TRIM(AN88),1)&lt;&gt;"I")),1,IF(OR(AND(DH88=0,AN88="N"),AND(DH88=0,AN88="B"),AND(DH88=0,LEFT(TRIM(AN88),1)="I")),1,0))),"")</f>
        <v/>
      </c>
      <c r="EK88" s="23" t="str">
        <f t="shared" si="82"/>
        <v/>
      </c>
      <c r="EL88" s="24" t="str">
        <f t="shared" si="83"/>
        <v/>
      </c>
    </row>
    <row r="89" spans="1:142" s="25" customFormat="1">
      <c r="A89" s="15" t="str">
        <f t="shared" si="49"/>
        <v/>
      </c>
      <c r="B89" s="1" t="str">
        <f>+IF(LEN(I89)&gt;5,'CODIGO PAGO'!$B$28,"")</f>
        <v/>
      </c>
      <c r="C89" s="1" t="str">
        <f>+IF(LEN($I89)&gt;5,BD!D89,"")</f>
        <v/>
      </c>
      <c r="D89" s="168" t="str">
        <f>+IF(LEN($I89)&gt;5,BD!A89,"")</f>
        <v/>
      </c>
      <c r="E89" s="1" t="str">
        <f>+IF(LEN($I89)&gt;5,BD!B89,"")</f>
        <v/>
      </c>
      <c r="F89" s="1" t="str">
        <f>+IF(LEN($I89)&gt;5,BD!C89,"")</f>
        <v/>
      </c>
      <c r="G89" s="141"/>
      <c r="H89" s="141"/>
      <c r="I89" s="1" t="str">
        <f>+IF(LEN(BD!G89)&gt;5,BD!G89,"")</f>
        <v/>
      </c>
      <c r="J89" s="167" t="str">
        <f>+IF(LEN($I89)&gt;5,BD!E89,"")</f>
        <v/>
      </c>
      <c r="K89" s="6" t="str">
        <f t="shared" si="50"/>
        <v/>
      </c>
      <c r="L89" s="87" t="str">
        <f>+IF(LEN($I89)&gt;5,BD!H89,"")</f>
        <v/>
      </c>
      <c r="M89" s="40" t="str">
        <f t="shared" si="51"/>
        <v/>
      </c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4" t="str">
        <f t="shared" si="52"/>
        <v/>
      </c>
      <c r="AQ89" s="5" t="str">
        <f t="shared" si="53"/>
        <v/>
      </c>
      <c r="AR89" s="91" t="str">
        <f t="shared" si="54"/>
        <v/>
      </c>
      <c r="AS89" s="5" t="str">
        <f t="shared" si="55"/>
        <v/>
      </c>
      <c r="AT89" s="91" t="str">
        <f t="shared" si="56"/>
        <v/>
      </c>
      <c r="AU89" s="4" t="str">
        <f t="shared" si="57"/>
        <v/>
      </c>
      <c r="AV89" s="4" t="str">
        <f t="shared" si="58"/>
        <v/>
      </c>
      <c r="AW89" s="4" t="str">
        <f t="shared" si="59"/>
        <v/>
      </c>
      <c r="AX89" s="4" t="str">
        <f t="shared" si="60"/>
        <v/>
      </c>
      <c r="AY89" s="88" t="str">
        <f t="shared" si="61"/>
        <v/>
      </c>
      <c r="AZ89" s="17" t="str">
        <f t="shared" si="62"/>
        <v/>
      </c>
      <c r="BA89" s="18" t="str">
        <f t="shared" si="63"/>
        <v/>
      </c>
      <c r="BB89" s="19" t="str">
        <f>+IF(LEN(I89)&gt;5,IF(INT(RIGHT(B89,1))=9,0.5*L89*AY89,INT(MID(B89,5,LEN(B89)-4))*L89)+IFERROR(VLOOKUP(I89,AJUSTES!$A$1:$I$50,9,0),0),"")</f>
        <v/>
      </c>
      <c r="BC89" s="12"/>
      <c r="BD89" s="19" t="str">
        <f t="shared" si="64"/>
        <v/>
      </c>
      <c r="BE89" s="18" t="str">
        <f t="shared" si="65"/>
        <v/>
      </c>
      <c r="BF89" s="139" t="str">
        <f t="shared" si="66"/>
        <v/>
      </c>
      <c r="BG89" s="114"/>
      <c r="BH89" s="18" t="str">
        <f t="shared" si="67"/>
        <v/>
      </c>
      <c r="BI89" s="13"/>
      <c r="BJ89" s="12"/>
      <c r="BK89" s="12"/>
      <c r="BL89" s="145"/>
      <c r="BM89" s="12"/>
      <c r="BN89" s="12"/>
      <c r="BO89" s="12"/>
      <c r="BP89" s="12"/>
      <c r="BQ89" s="12"/>
      <c r="BR89" s="12"/>
      <c r="BS89" s="146"/>
      <c r="BT89" s="14"/>
      <c r="BU89" s="12"/>
      <c r="BV89" s="12"/>
      <c r="BW89" s="12"/>
      <c r="BX89" s="12"/>
      <c r="BY89" s="12"/>
      <c r="BZ89" s="144"/>
      <c r="CA89" s="107" t="str">
        <f>+IF(LEN($I89)&gt;5,IF(BD!F89="N/A","",BD!F89),"")</f>
        <v/>
      </c>
      <c r="CB89" s="21"/>
      <c r="CC89" s="147"/>
      <c r="CD89" s="148"/>
      <c r="CE89" s="8" t="str">
        <f>+IF(LEN(I89)&gt;5,BD!M89,"")</f>
        <v/>
      </c>
      <c r="CF89" s="16" t="str">
        <f>+IF(LEN(I89)&gt;5,BD!N89,"")</f>
        <v/>
      </c>
      <c r="CG89" s="3" t="str">
        <f t="shared" si="68"/>
        <v/>
      </c>
      <c r="CH89" s="23" t="str">
        <f>+IF(AND(LEN($I89)&gt;5),IF(AND($J89&gt;N$1,$J89&lt;=$AO$1),1,IF((COUNTIFS(INCAPACIDADES!$C$1:$C$51,$I89,INCAPACIDADES!K$1:K$51,N$1))&gt;0,2,IF(VLOOKUP($C89,BD!$D$1:$F$501,3,0)&gt;N$1,0,3))),"")</f>
        <v/>
      </c>
      <c r="CI89" s="23" t="str">
        <f>+IF(AND(LEN($I89)&gt;5),IF(AND($J89&gt;O$1,$J89&lt;=$AO$1),1,IF((COUNTIFS(INCAPACIDADES!$C$1:$C$51,$I89,INCAPACIDADES!L$1:L$51,O$1))&gt;0,2,IF(VLOOKUP($C89,BD!$D$1:$F$501,3,0)&gt;O$1,0,3))),"")</f>
        <v/>
      </c>
      <c r="CJ89" s="23" t="str">
        <f>+IF(AND(LEN($I89)&gt;5),IF(AND($J89&gt;P$1,$J89&lt;=$AO$1),1,IF((COUNTIFS(INCAPACIDADES!$C$1:$C$51,$I89,INCAPACIDADES!M$1:M$51,P$1))&gt;0,2,IF(VLOOKUP($C89,BD!$D$1:$F$501,3,0)&gt;P$1,0,3))),"")</f>
        <v/>
      </c>
      <c r="CK89" s="23" t="str">
        <f>+IF(AND(LEN($I89)&gt;5),IF(AND($J89&gt;Q$1,$J89&lt;=$AO$1),1,IF((COUNTIFS(INCAPACIDADES!$C$1:$C$51,$I89,INCAPACIDADES!N$1:N$51,Q$1))&gt;0,2,IF(VLOOKUP($C89,BD!$D$1:$F$501,3,0)&gt;Q$1,0,3))),"")</f>
        <v/>
      </c>
      <c r="CL89" s="23" t="str">
        <f>+IF(AND(LEN($I89)&gt;5),IF(AND($J89&gt;R$1,$J89&lt;=$AO$1),1,IF((COUNTIFS(INCAPACIDADES!$C$1:$C$51,$I89,INCAPACIDADES!O$1:O$51,R$1))&gt;0,2,IF(VLOOKUP($C89,BD!$D$1:$F$501,3,0)&gt;R$1,0,3))),"")</f>
        <v/>
      </c>
      <c r="CM89" s="23" t="str">
        <f>+IF(AND(LEN($I89)&gt;5),IF(AND($J89&gt;S$1,$J89&lt;=$AO$1),1,IF((COUNTIFS(INCAPACIDADES!$C$1:$C$51,$I89,INCAPACIDADES!P$1:P$51,S$1))&gt;0,2,IF(VLOOKUP($C89,BD!$D$1:$F$501,3,0)&gt;S$1,0,3))),"")</f>
        <v/>
      </c>
      <c r="CN89" s="23" t="str">
        <f>+IF(AND(LEN($I89)&gt;5),IF(AND($J89&gt;T$1,$J89&lt;=$AO$1),1,IF((COUNTIFS(INCAPACIDADES!$C$1:$C$51,$I89,INCAPACIDADES!Q$1:Q$51,T$1))&gt;0,2,IF(VLOOKUP($C89,BD!$D$1:$F$501,3,0)&gt;T$1,0,3))),"")</f>
        <v/>
      </c>
      <c r="CO89" s="23" t="str">
        <f>+IF(AND(LEN($I89)&gt;5),IF(AND($J89&gt;U$1,$J89&lt;=$AO$1),1,IF((COUNTIFS(INCAPACIDADES!$C$1:$C$51,$I89,INCAPACIDADES!R$1:R$51,U$1))&gt;0,2,IF(VLOOKUP($C89,BD!$D$1:$F$501,3,0)&gt;U$1,0,3))),"")</f>
        <v/>
      </c>
      <c r="CP89" s="23" t="str">
        <f>+IF(AND(LEN($I89)&gt;5),IF(AND($J89&gt;V$1,$J89&lt;=$AO$1),1,IF((COUNTIFS(INCAPACIDADES!$C$1:$C$51,$I89,INCAPACIDADES!S$1:S$51,V$1))&gt;0,2,IF(VLOOKUP($C89,BD!$D$1:$F$501,3,0)&gt;V$1,0,3))),"")</f>
        <v/>
      </c>
      <c r="CQ89" s="23" t="str">
        <f>+IF(AND(LEN($I89)&gt;5),IF(AND($J89&gt;W$1,$J89&lt;=$AO$1),1,IF((COUNTIFS(INCAPACIDADES!$C$1:$C$51,$I89,INCAPACIDADES!T$1:T$51,W$1))&gt;0,2,IF(VLOOKUP($C89,BD!$D$1:$F$501,3,0)&gt;W$1,0,3))),"")</f>
        <v/>
      </c>
      <c r="CR89" s="23" t="str">
        <f>+IF(AND(LEN($I89)&gt;5),IF(AND($J89&gt;X$1,$J89&lt;=$AO$1),1,IF((COUNTIFS(INCAPACIDADES!$C$1:$C$51,$I89,INCAPACIDADES!U$1:U$51,X$1))&gt;0,2,IF(VLOOKUP($C89,BD!$D$1:$F$501,3,0)&gt;X$1,0,3))),"")</f>
        <v/>
      </c>
      <c r="CS89" s="23" t="str">
        <f>+IF(AND(LEN($I89)&gt;5),IF(AND($J89&gt;Y$1,$J89&lt;=$AO$1),1,IF((COUNTIFS(INCAPACIDADES!$C$1:$C$51,$I89,INCAPACIDADES!V$1:V$51,Y$1))&gt;0,2,IF(VLOOKUP($C89,BD!$D$1:$F$501,3,0)&gt;Y$1,0,3))),"")</f>
        <v/>
      </c>
      <c r="CT89" s="23" t="str">
        <f>+IF(AND(LEN($I89)&gt;5),IF(AND($J89&gt;Z$1,$J89&lt;=$AO$1),1,IF((COUNTIFS(INCAPACIDADES!$C$1:$C$51,$I89,INCAPACIDADES!W$1:W$51,Z$1))&gt;0,2,IF(VLOOKUP($C89,BD!$D$1:$F$501,3,0)&gt;Z$1,0,3))),"")</f>
        <v/>
      </c>
      <c r="CU89" s="23" t="str">
        <f>+IF(AND(LEN($I89)&gt;5),IF(AND($J89&gt;AA$1,$J89&lt;=$AO$1),1,IF((COUNTIFS(INCAPACIDADES!$C$1:$C$51,$I89,INCAPACIDADES!X$1:X$51,AA$1))&gt;0,2,IF(VLOOKUP($C89,BD!$D$1:$F$501,3,0)&gt;AA$1,0,3))),"")</f>
        <v/>
      </c>
      <c r="CV89" s="23" t="str">
        <f>+IF(AND(LEN($I89)&gt;5),IF(AND($J89&gt;AB$1,$J89&lt;=$AO$1),1,IF((COUNTIFS(INCAPACIDADES!$C$1:$C$51,$I89,INCAPACIDADES!Y$1:Y$51,AB$1))&gt;0,2,IF(VLOOKUP($C89,BD!$D$1:$F$501,3,0)&gt;AB$1,0,3))),"")</f>
        <v/>
      </c>
      <c r="CW89" s="23" t="str">
        <f>+IF(AND(LEN($I89)&gt;5),IF(AND($J89&gt;AC$1,$J89&lt;=$AO$1),1,IF((COUNTIFS(INCAPACIDADES!$C$1:$C$51,$I89,INCAPACIDADES!Z$1:Z$51,AC$1))&gt;0,2,IF(VLOOKUP($C89,BD!$D$1:$F$501,3,0)&gt;AC$1,0,3))),"")</f>
        <v/>
      </c>
      <c r="CX89" s="23" t="str">
        <f>+IF(AND(LEN($I89)&gt;5),IF(AND($J89&gt;AD$1,$J89&lt;=$AO$1),1,IF((COUNTIFS(INCAPACIDADES!$C$1:$C$51,$I89,INCAPACIDADES!AA$1:AA$51,AD$1))&gt;0,2,IF(VLOOKUP($C89,BD!$D$1:$F$501,3,0)&gt;AD$1,0,3))),"")</f>
        <v/>
      </c>
      <c r="CY89" s="23" t="str">
        <f>+IF(AND(LEN($I89)&gt;5),IF(AND($J89&gt;AE$1,$J89&lt;=$AO$1),1,IF((COUNTIFS(INCAPACIDADES!$C$1:$C$51,$I89,INCAPACIDADES!AB$1:AB$51,AE$1))&gt;0,2,IF(VLOOKUP($C89,BD!$D$1:$F$501,3,0)&gt;AE$1,0,3))),"")</f>
        <v/>
      </c>
      <c r="CZ89" s="23" t="str">
        <f>+IF(AND(LEN($I89)&gt;5),IF(AND($J89&gt;AF$1,$J89&lt;=$AO$1),1,IF((COUNTIFS(INCAPACIDADES!$C$1:$C$51,$I89,INCAPACIDADES!AC$1:AC$51,AF$1))&gt;0,2,IF(VLOOKUP($C89,BD!$D$1:$F$501,3,0)&gt;AF$1,0,3))),"")</f>
        <v/>
      </c>
      <c r="DA89" s="23" t="str">
        <f>+IF(AND(LEN($I89)&gt;5),IF(AND($J89&gt;AG$1,$J89&lt;=$AO$1),1,IF((COUNTIFS(INCAPACIDADES!$C$1:$C$51,$I89,INCAPACIDADES!AD$1:AD$51,AG$1))&gt;0,2,IF(VLOOKUP($C89,BD!$D$1:$F$501,3,0)&gt;AG$1,0,3))),"")</f>
        <v/>
      </c>
      <c r="DB89" s="23" t="str">
        <f>+IF(AND(LEN($I89)&gt;5),IF(AND($J89&gt;AH$1,$J89&lt;=$AO$1),1,IF((COUNTIFS(INCAPACIDADES!$C$1:$C$51,$I89,INCAPACIDADES!AE$1:AE$51,AH$1))&gt;0,2,IF(VLOOKUP($C89,BD!$D$1:$F$501,3,0)&gt;AH$1,0,3))),"")</f>
        <v/>
      </c>
      <c r="DC89" s="23" t="str">
        <f>+IF(AND(LEN($I89)&gt;5),IF(AND($J89&gt;AI$1,$J89&lt;=$AO$1),1,IF((COUNTIFS(INCAPACIDADES!$C$1:$C$51,$I89,INCAPACIDADES!AF$1:AF$51,AI$1))&gt;0,2,IF(VLOOKUP($C89,BD!$D$1:$F$501,3,0)&gt;AI$1,0,3))),"")</f>
        <v/>
      </c>
      <c r="DD89" s="23" t="str">
        <f>+IF(AND(LEN($I89)&gt;5),IF(AND($J89&gt;AJ$1,$J89&lt;=$AO$1),1,IF((COUNTIFS(INCAPACIDADES!$C$1:$C$51,$I89,INCAPACIDADES!AG$1:AG$51,AJ$1))&gt;0,2,IF(VLOOKUP($C89,BD!$D$1:$F$501,3,0)&gt;AJ$1,0,3))),"")</f>
        <v/>
      </c>
      <c r="DE89" s="23" t="str">
        <f>+IF(AND(LEN($I89)&gt;5),IF(AND($J89&gt;AK$1,$J89&lt;=$AO$1),1,IF((COUNTIFS(INCAPACIDADES!$C$1:$C$51,$I89,INCAPACIDADES!AH$1:AH$51,AK$1))&gt;0,2,IF(VLOOKUP($C89,BD!$D$1:$F$501,3,0)&gt;AK$1,0,3))),"")</f>
        <v/>
      </c>
      <c r="DF89" s="23" t="str">
        <f>+IF(AND(LEN($I89)&gt;5),IF(AND($J89&gt;AL$1,$J89&lt;=$AO$1),1,IF((COUNTIFS(INCAPACIDADES!$C$1:$C$51,$I89,INCAPACIDADES!AI$1:AI$51,AL$1))&gt;0,2,IF(VLOOKUP($C89,BD!$D$1:$F$501,3,0)&gt;AL$1,0,3))),"")</f>
        <v/>
      </c>
      <c r="DG89" s="23" t="str">
        <f>+IF(AND(LEN($I89)&gt;5),IF(AND($J89&gt;AM$1,$J89&lt;=$AO$1),1,IF((COUNTIFS(INCAPACIDADES!$C$1:$C$51,$I89,INCAPACIDADES!AJ$1:AJ$51,AM$1))&gt;0,2,IF(VLOOKUP($C89,BD!$D$1:$F$501,3,0)&gt;AM$1,0,3))),"")</f>
        <v/>
      </c>
      <c r="DH89" s="23" t="str">
        <f>+IF(AND(LEN($I89)&gt;5),IF(AND($J89&gt;AN$1,$J89&lt;=$AO$1),1,IF((COUNTIFS(INCAPACIDADES!$C$1:$C$51,$I89,INCAPACIDADES!AK$1:AK$51,AN$1))&gt;0,2,IF(VLOOKUP($C89,BD!$D$1:$F$501,3,0)&gt;AN$1,0,3))),"")</f>
        <v/>
      </c>
      <c r="DI89" s="23" t="str">
        <f>+IF(AND(LEN($I89)&gt;5),IF(AND($J89&gt;AO$1,$J89&lt;=$AO$1),1,IF((COUNTIFS(INCAPACIDADES!$C$1:$C$51,$I89,INCAPACIDADES!AL$1:AL$51,AO$1))&gt;0,2,IF(VLOOKUP($C89,BD!$D$1:$F$501,3,0)&gt;AO$1,0,3))),"")</f>
        <v/>
      </c>
      <c r="DJ89" s="23" t="str">
        <f>+IF(LEN($I89)&gt;5,IF(ISERROR(VLOOKUP(N89,'CODIGO PAGO'!$B$2:$B$20,1,0)),1,IF(OR(AND(CH89=1,N89&lt;&gt;"N"),AND(CH89=3,N89&lt;&gt;"B"),AND(CH89=2,LEFT(TRIM(N89),1)&lt;&gt;"I")),1,IF(OR(AND(CH89=0,N89="N"),AND(CH89=0,N89="B"),AND(CH89=0,LEFT(TRIM(N89),1)="I")),1,0))),"")</f>
        <v/>
      </c>
      <c r="DK89" s="23" t="str">
        <f t="shared" si="69"/>
        <v/>
      </c>
      <c r="DL89" s="23" t="str">
        <f>+IF(LEN($I89)&gt;5,IF(ISERROR(VLOOKUP(P89,'CODIGO PAGO'!$B$2:$B$20,1,0)),1,IF(OR(AND(CJ89=1,P89&lt;&gt;"N"),AND(CJ89=3,P89&lt;&gt;"B"),AND(CJ89=2,LEFT(TRIM(P89),1)&lt;&gt;"I")),1,IF(OR(AND(CJ89=0,P89="N"),AND(CJ89=0,P89="B"),AND(CJ89=0,LEFT(TRIM(P89),1)="I")),1,0))),"")</f>
        <v/>
      </c>
      <c r="DM89" s="23" t="str">
        <f t="shared" si="70"/>
        <v/>
      </c>
      <c r="DN89" s="23" t="str">
        <f>+IF(LEN($I89)&gt;5,IF(ISERROR(VLOOKUP(R89,'CODIGO PAGO'!$B$2:$B$20,1,0)),1,IF(OR(AND(CL89=1,R89&lt;&gt;"N"),AND(CL89=3,R89&lt;&gt;"B"),AND(CL89=2,LEFT(TRIM(R89),1)&lt;&gt;"I")),1,IF(OR(AND(CL89=0,R89="N"),AND(CL89=0,R89="B"),AND(CL89=0,LEFT(TRIM(R89),1)="I")),1,0))),"")</f>
        <v/>
      </c>
      <c r="DO89" s="23" t="str">
        <f t="shared" si="71"/>
        <v/>
      </c>
      <c r="DP89" s="23" t="str">
        <f>+IF(LEN($I89)&gt;5,IF(ISERROR(VLOOKUP(T89,'CODIGO PAGO'!$B$2:$B$20,1,0)),1,IF(OR(AND(CN89=1,T89&lt;&gt;"N"),AND(CN89=3,T89&lt;&gt;"B"),AND(CN89=2,LEFT(TRIM(T89),1)&lt;&gt;"I")),1,IF(OR(AND(CN89=0,T89="N"),AND(CN89=0,T89="B"),AND(CN89=0,LEFT(TRIM(T89),1)="I")),1,0))),"")</f>
        <v/>
      </c>
      <c r="DQ89" s="23" t="str">
        <f t="shared" si="72"/>
        <v/>
      </c>
      <c r="DR89" s="23" t="str">
        <f>+IF(LEN($I89)&gt;5,IF(ISERROR(VLOOKUP(V89,'CODIGO PAGO'!$B$2:$B$20,1,0)),1,IF(OR(AND(CP89=1,V89&lt;&gt;"N"),AND(CP89=3,V89&lt;&gt;"B"),AND(CP89=2,LEFT(TRIM(V89),1)&lt;&gt;"I")),1,IF(OR(AND(CP89=0,V89="N"),AND(CP89=0,V89="B"),AND(CP89=0,LEFT(TRIM(V89),1)="I")),1,0))),"")</f>
        <v/>
      </c>
      <c r="DS89" s="23" t="str">
        <f t="shared" si="73"/>
        <v/>
      </c>
      <c r="DT89" s="23" t="str">
        <f>+IF(LEN($I89)&gt;5,IF(ISERROR(VLOOKUP(X89,'CODIGO PAGO'!$B$2:$B$20,1,0)),1,IF(OR(AND(CR89=1,X89&lt;&gt;"N"),AND(CR89=3,X89&lt;&gt;"B"),AND(CR89=2,LEFT(TRIM(X89),1)&lt;&gt;"I")),1,IF(OR(AND(CR89=0,X89="N"),AND(CR89=0,X89="B"),AND(CR89=0,LEFT(TRIM(X89),1)="I")),1,0))),"")</f>
        <v/>
      </c>
      <c r="DU89" s="23" t="str">
        <f t="shared" si="74"/>
        <v/>
      </c>
      <c r="DV89" s="23" t="str">
        <f>+IF(LEN($I89)&gt;5,IF(ISERROR(VLOOKUP(Z89,'CODIGO PAGO'!$B$2:$B$20,1,0)),1,IF(OR(AND(CT89=1,Z89&lt;&gt;"N"),AND(CT89=3,Z89&lt;&gt;"B"),AND(CT89=2,LEFT(TRIM(Z89),1)&lt;&gt;"I")),1,IF(OR(AND(CT89=0,Z89="N"),AND(CT89=0,Z89="B"),AND(CT89=0,LEFT(TRIM(Z89),1)="I")),1,0))),"")</f>
        <v/>
      </c>
      <c r="DW89" s="23" t="str">
        <f t="shared" si="75"/>
        <v/>
      </c>
      <c r="DX89" s="23" t="str">
        <f>+IF(LEN($I89)&gt;5,IF(ISERROR(VLOOKUP(AB89,'CODIGO PAGO'!$B$2:$B$20,1,0)),1,IF(OR(AND(CV89=1,AB89&lt;&gt;"N"),AND(CV89=3,AB89&lt;&gt;"B"),AND(CV89=2,LEFT(TRIM(AB89),1)&lt;&gt;"I")),1,IF(OR(AND(CV89=0,AB89="N"),AND(CV89=0,AB89="B"),AND(CV89=0,LEFT(TRIM(AB89),1)="I")),1,0))),"")</f>
        <v/>
      </c>
      <c r="DY89" s="23" t="str">
        <f t="shared" si="76"/>
        <v/>
      </c>
      <c r="DZ89" s="23" t="str">
        <f>+IF(LEN($I89)&gt;5,IF(ISERROR(VLOOKUP(AD89,'CODIGO PAGO'!$B$2:$B$20,1,0)),1,IF(OR(AND(CX89=1,AD89&lt;&gt;"N"),AND(CX89=3,AD89&lt;&gt;"B"),AND(CX89=2,LEFT(TRIM(AD89),1)&lt;&gt;"I")),1,IF(OR(AND(CX89=0,AD89="N"),AND(CX89=0,AD89="B"),AND(CX89=0,LEFT(TRIM(AD89),1)="I")),1,0))),"")</f>
        <v/>
      </c>
      <c r="EA89" s="23" t="str">
        <f t="shared" si="77"/>
        <v/>
      </c>
      <c r="EB89" s="23" t="str">
        <f>+IF(LEN($I89)&gt;5,IF(ISERROR(VLOOKUP(AF89,'CODIGO PAGO'!$B$2:$B$20,1,0)),1,IF(OR(AND(CZ89=1,AF89&lt;&gt;"N"),AND(CZ89=3,AF89&lt;&gt;"B"),AND(CZ89=2,LEFT(TRIM(AF89),1)&lt;&gt;"I")),1,IF(OR(AND(CZ89=0,AF89="N"),AND(CZ89=0,AF89="B"),AND(CZ89=0,LEFT(TRIM(AF89),1)="I")),1,0))),"")</f>
        <v/>
      </c>
      <c r="EC89" s="23" t="str">
        <f t="shared" si="78"/>
        <v/>
      </c>
      <c r="ED89" s="23" t="str">
        <f>+IF(LEN($I89)&gt;5,IF(ISERROR(VLOOKUP(AH89,'CODIGO PAGO'!$B$2:$B$20,1,0)),1,IF(OR(AND(DB89=1,AH89&lt;&gt;"N"),AND(DB89=3,AH89&lt;&gt;"B"),AND(DB89=2,LEFT(TRIM(AH89),1)&lt;&gt;"I")),1,IF(OR(AND(DB89=0,AH89="N"),AND(DB89=0,AH89="B"),AND(DB89=0,LEFT(TRIM(AH89),1)="I")),1,0))),"")</f>
        <v/>
      </c>
      <c r="EE89" s="23" t="str">
        <f t="shared" si="79"/>
        <v/>
      </c>
      <c r="EF89" s="23" t="str">
        <f>+IF(LEN($I89)&gt;5,IF(ISERROR(VLOOKUP(AJ89,'CODIGO PAGO'!$B$2:$B$20,1,0)),1,IF(OR(AND(DD89=1,AJ89&lt;&gt;"N"),AND(DD89=3,AJ89&lt;&gt;"B"),AND(DD89=2,LEFT(TRIM(AJ89),1)&lt;&gt;"I")),1,IF(OR(AND(DD89=0,AJ89="N"),AND(DD89=0,AJ89="B"),AND(DD89=0,LEFT(TRIM(AJ89),1)="I")),1,0))),"")</f>
        <v/>
      </c>
      <c r="EG89" s="23" t="str">
        <f t="shared" si="80"/>
        <v/>
      </c>
      <c r="EH89" s="23" t="str">
        <f>+IF(LEN($I89)&gt;5,IF(ISERROR(VLOOKUP(AL89,'CODIGO PAGO'!$B$2:$B$20,1,0)),1,IF(OR(AND(DF89=1,AL89&lt;&gt;"N"),AND(DF89=3,AL89&lt;&gt;"B"),AND(DF89=2,LEFT(TRIM(AL89),1)&lt;&gt;"I")),1,IF(OR(AND(DF89=0,AL89="N"),AND(DF89=0,AL89="B"),AND(DF89=0,LEFT(TRIM(AL89),1)="I")),1,0))),"")</f>
        <v/>
      </c>
      <c r="EI89" s="23" t="str">
        <f t="shared" si="81"/>
        <v/>
      </c>
      <c r="EJ89" s="23" t="str">
        <f>+IF(LEN($I89)&gt;5,IF(ISERROR(VLOOKUP(AN89,'CODIGO PAGO'!$B$2:$B$20,1,0)),1,IF(OR(AND(DH89=1,AN89&lt;&gt;"N"),AND(DH89=3,AN89&lt;&gt;"B"),AND(DH89=2,LEFT(TRIM(AN89),1)&lt;&gt;"I")),1,IF(OR(AND(DH89=0,AN89="N"),AND(DH89=0,AN89="B"),AND(DH89=0,LEFT(TRIM(AN89),1)="I")),1,0))),"")</f>
        <v/>
      </c>
      <c r="EK89" s="23" t="str">
        <f t="shared" si="82"/>
        <v/>
      </c>
      <c r="EL89" s="24" t="str">
        <f t="shared" si="83"/>
        <v/>
      </c>
    </row>
    <row r="90" spans="1:142" s="25" customFormat="1">
      <c r="A90" s="15" t="str">
        <f t="shared" si="49"/>
        <v/>
      </c>
      <c r="B90" s="1" t="str">
        <f>+IF(LEN(I90)&gt;5,'CODIGO PAGO'!$B$28,"")</f>
        <v/>
      </c>
      <c r="C90" s="1" t="str">
        <f>+IF(LEN($I90)&gt;5,BD!D90,"")</f>
        <v/>
      </c>
      <c r="D90" s="168" t="str">
        <f>+IF(LEN($I90)&gt;5,BD!A90,"")</f>
        <v/>
      </c>
      <c r="E90" s="1" t="str">
        <f>+IF(LEN($I90)&gt;5,BD!B90,"")</f>
        <v/>
      </c>
      <c r="F90" s="1" t="str">
        <f>+IF(LEN($I90)&gt;5,BD!C90,"")</f>
        <v/>
      </c>
      <c r="G90" s="141"/>
      <c r="H90" s="141"/>
      <c r="I90" s="1" t="str">
        <f>+IF(LEN(BD!G90)&gt;5,BD!G90,"")</f>
        <v/>
      </c>
      <c r="J90" s="167" t="str">
        <f>+IF(LEN($I90)&gt;5,BD!E90,"")</f>
        <v/>
      </c>
      <c r="K90" s="6" t="str">
        <f t="shared" si="50"/>
        <v/>
      </c>
      <c r="L90" s="87" t="str">
        <f>+IF(LEN($I90)&gt;5,BD!H90,"")</f>
        <v/>
      </c>
      <c r="M90" s="40" t="str">
        <f t="shared" si="51"/>
        <v/>
      </c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4" t="str">
        <f t="shared" si="52"/>
        <v/>
      </c>
      <c r="AQ90" s="5" t="str">
        <f t="shared" si="53"/>
        <v/>
      </c>
      <c r="AR90" s="91" t="str">
        <f t="shared" si="54"/>
        <v/>
      </c>
      <c r="AS90" s="5" t="str">
        <f t="shared" si="55"/>
        <v/>
      </c>
      <c r="AT90" s="91" t="str">
        <f t="shared" si="56"/>
        <v/>
      </c>
      <c r="AU90" s="4" t="str">
        <f t="shared" si="57"/>
        <v/>
      </c>
      <c r="AV90" s="4" t="str">
        <f t="shared" si="58"/>
        <v/>
      </c>
      <c r="AW90" s="4" t="str">
        <f t="shared" si="59"/>
        <v/>
      </c>
      <c r="AX90" s="4" t="str">
        <f t="shared" si="60"/>
        <v/>
      </c>
      <c r="AY90" s="88" t="str">
        <f t="shared" si="61"/>
        <v/>
      </c>
      <c r="AZ90" s="17" t="str">
        <f t="shared" si="62"/>
        <v/>
      </c>
      <c r="BA90" s="18" t="str">
        <f t="shared" si="63"/>
        <v/>
      </c>
      <c r="BB90" s="19" t="str">
        <f>+IF(LEN(I90)&gt;5,IF(INT(RIGHT(B90,1))=9,0.5*L90*AY90,INT(MID(B90,5,LEN(B90)-4))*L90)+IFERROR(VLOOKUP(I90,AJUSTES!$A$1:$I$50,9,0),0),"")</f>
        <v/>
      </c>
      <c r="BC90" s="12"/>
      <c r="BD90" s="19" t="str">
        <f t="shared" si="64"/>
        <v/>
      </c>
      <c r="BE90" s="18" t="str">
        <f t="shared" si="65"/>
        <v/>
      </c>
      <c r="BF90" s="139" t="str">
        <f t="shared" si="66"/>
        <v/>
      </c>
      <c r="BG90" s="114"/>
      <c r="BH90" s="18" t="str">
        <f t="shared" si="67"/>
        <v/>
      </c>
      <c r="BI90" s="13"/>
      <c r="BJ90" s="12"/>
      <c r="BK90" s="12"/>
      <c r="BL90" s="145"/>
      <c r="BM90" s="12"/>
      <c r="BN90" s="12"/>
      <c r="BO90" s="12"/>
      <c r="BP90" s="12"/>
      <c r="BQ90" s="12"/>
      <c r="BR90" s="12"/>
      <c r="BS90" s="146"/>
      <c r="BT90" s="14"/>
      <c r="BU90" s="12"/>
      <c r="BV90" s="12"/>
      <c r="BW90" s="12"/>
      <c r="BX90" s="12"/>
      <c r="BY90" s="12"/>
      <c r="BZ90" s="144"/>
      <c r="CA90" s="107" t="str">
        <f>+IF(LEN($I90)&gt;5,IF(BD!F90="N/A","",BD!F90),"")</f>
        <v/>
      </c>
      <c r="CB90" s="21"/>
      <c r="CC90" s="147"/>
      <c r="CD90" s="148"/>
      <c r="CE90" s="8" t="str">
        <f>+IF(LEN(I90)&gt;5,BD!M90,"")</f>
        <v/>
      </c>
      <c r="CF90" s="16" t="str">
        <f>+IF(LEN(I90)&gt;5,BD!N90,"")</f>
        <v/>
      </c>
      <c r="CG90" s="3" t="str">
        <f t="shared" si="68"/>
        <v/>
      </c>
      <c r="CH90" s="23" t="str">
        <f>+IF(AND(LEN($I90)&gt;5),IF(AND($J90&gt;N$1,$J90&lt;=$AO$1),1,IF((COUNTIFS(INCAPACIDADES!$C$1:$C$51,$I90,INCAPACIDADES!K$1:K$51,N$1))&gt;0,2,IF(VLOOKUP($C90,BD!$D$1:$F$501,3,0)&gt;N$1,0,3))),"")</f>
        <v/>
      </c>
      <c r="CI90" s="23" t="str">
        <f>+IF(AND(LEN($I90)&gt;5),IF(AND($J90&gt;O$1,$J90&lt;=$AO$1),1,IF((COUNTIFS(INCAPACIDADES!$C$1:$C$51,$I90,INCAPACIDADES!L$1:L$51,O$1))&gt;0,2,IF(VLOOKUP($C90,BD!$D$1:$F$501,3,0)&gt;O$1,0,3))),"")</f>
        <v/>
      </c>
      <c r="CJ90" s="23" t="str">
        <f>+IF(AND(LEN($I90)&gt;5),IF(AND($J90&gt;P$1,$J90&lt;=$AO$1),1,IF((COUNTIFS(INCAPACIDADES!$C$1:$C$51,$I90,INCAPACIDADES!M$1:M$51,P$1))&gt;0,2,IF(VLOOKUP($C90,BD!$D$1:$F$501,3,0)&gt;P$1,0,3))),"")</f>
        <v/>
      </c>
      <c r="CK90" s="23" t="str">
        <f>+IF(AND(LEN($I90)&gt;5),IF(AND($J90&gt;Q$1,$J90&lt;=$AO$1),1,IF((COUNTIFS(INCAPACIDADES!$C$1:$C$51,$I90,INCAPACIDADES!N$1:N$51,Q$1))&gt;0,2,IF(VLOOKUP($C90,BD!$D$1:$F$501,3,0)&gt;Q$1,0,3))),"")</f>
        <v/>
      </c>
      <c r="CL90" s="23" t="str">
        <f>+IF(AND(LEN($I90)&gt;5),IF(AND($J90&gt;R$1,$J90&lt;=$AO$1),1,IF((COUNTIFS(INCAPACIDADES!$C$1:$C$51,$I90,INCAPACIDADES!O$1:O$51,R$1))&gt;0,2,IF(VLOOKUP($C90,BD!$D$1:$F$501,3,0)&gt;R$1,0,3))),"")</f>
        <v/>
      </c>
      <c r="CM90" s="23" t="str">
        <f>+IF(AND(LEN($I90)&gt;5),IF(AND($J90&gt;S$1,$J90&lt;=$AO$1),1,IF((COUNTIFS(INCAPACIDADES!$C$1:$C$51,$I90,INCAPACIDADES!P$1:P$51,S$1))&gt;0,2,IF(VLOOKUP($C90,BD!$D$1:$F$501,3,0)&gt;S$1,0,3))),"")</f>
        <v/>
      </c>
      <c r="CN90" s="23" t="str">
        <f>+IF(AND(LEN($I90)&gt;5),IF(AND($J90&gt;T$1,$J90&lt;=$AO$1),1,IF((COUNTIFS(INCAPACIDADES!$C$1:$C$51,$I90,INCAPACIDADES!Q$1:Q$51,T$1))&gt;0,2,IF(VLOOKUP($C90,BD!$D$1:$F$501,3,0)&gt;T$1,0,3))),"")</f>
        <v/>
      </c>
      <c r="CO90" s="23" t="str">
        <f>+IF(AND(LEN($I90)&gt;5),IF(AND($J90&gt;U$1,$J90&lt;=$AO$1),1,IF((COUNTIFS(INCAPACIDADES!$C$1:$C$51,$I90,INCAPACIDADES!R$1:R$51,U$1))&gt;0,2,IF(VLOOKUP($C90,BD!$D$1:$F$501,3,0)&gt;U$1,0,3))),"")</f>
        <v/>
      </c>
      <c r="CP90" s="23" t="str">
        <f>+IF(AND(LEN($I90)&gt;5),IF(AND($J90&gt;V$1,$J90&lt;=$AO$1),1,IF((COUNTIFS(INCAPACIDADES!$C$1:$C$51,$I90,INCAPACIDADES!S$1:S$51,V$1))&gt;0,2,IF(VLOOKUP($C90,BD!$D$1:$F$501,3,0)&gt;V$1,0,3))),"")</f>
        <v/>
      </c>
      <c r="CQ90" s="23" t="str">
        <f>+IF(AND(LEN($I90)&gt;5),IF(AND($J90&gt;W$1,$J90&lt;=$AO$1),1,IF((COUNTIFS(INCAPACIDADES!$C$1:$C$51,$I90,INCAPACIDADES!T$1:T$51,W$1))&gt;0,2,IF(VLOOKUP($C90,BD!$D$1:$F$501,3,0)&gt;W$1,0,3))),"")</f>
        <v/>
      </c>
      <c r="CR90" s="23" t="str">
        <f>+IF(AND(LEN($I90)&gt;5),IF(AND($J90&gt;X$1,$J90&lt;=$AO$1),1,IF((COUNTIFS(INCAPACIDADES!$C$1:$C$51,$I90,INCAPACIDADES!U$1:U$51,X$1))&gt;0,2,IF(VLOOKUP($C90,BD!$D$1:$F$501,3,0)&gt;X$1,0,3))),"")</f>
        <v/>
      </c>
      <c r="CS90" s="23" t="str">
        <f>+IF(AND(LEN($I90)&gt;5),IF(AND($J90&gt;Y$1,$J90&lt;=$AO$1),1,IF((COUNTIFS(INCAPACIDADES!$C$1:$C$51,$I90,INCAPACIDADES!V$1:V$51,Y$1))&gt;0,2,IF(VLOOKUP($C90,BD!$D$1:$F$501,3,0)&gt;Y$1,0,3))),"")</f>
        <v/>
      </c>
      <c r="CT90" s="23" t="str">
        <f>+IF(AND(LEN($I90)&gt;5),IF(AND($J90&gt;Z$1,$J90&lt;=$AO$1),1,IF((COUNTIFS(INCAPACIDADES!$C$1:$C$51,$I90,INCAPACIDADES!W$1:W$51,Z$1))&gt;0,2,IF(VLOOKUP($C90,BD!$D$1:$F$501,3,0)&gt;Z$1,0,3))),"")</f>
        <v/>
      </c>
      <c r="CU90" s="23" t="str">
        <f>+IF(AND(LEN($I90)&gt;5),IF(AND($J90&gt;AA$1,$J90&lt;=$AO$1),1,IF((COUNTIFS(INCAPACIDADES!$C$1:$C$51,$I90,INCAPACIDADES!X$1:X$51,AA$1))&gt;0,2,IF(VLOOKUP($C90,BD!$D$1:$F$501,3,0)&gt;AA$1,0,3))),"")</f>
        <v/>
      </c>
      <c r="CV90" s="23" t="str">
        <f>+IF(AND(LEN($I90)&gt;5),IF(AND($J90&gt;AB$1,$J90&lt;=$AO$1),1,IF((COUNTIFS(INCAPACIDADES!$C$1:$C$51,$I90,INCAPACIDADES!Y$1:Y$51,AB$1))&gt;0,2,IF(VLOOKUP($C90,BD!$D$1:$F$501,3,0)&gt;AB$1,0,3))),"")</f>
        <v/>
      </c>
      <c r="CW90" s="23" t="str">
        <f>+IF(AND(LEN($I90)&gt;5),IF(AND($J90&gt;AC$1,$J90&lt;=$AO$1),1,IF((COUNTIFS(INCAPACIDADES!$C$1:$C$51,$I90,INCAPACIDADES!Z$1:Z$51,AC$1))&gt;0,2,IF(VLOOKUP($C90,BD!$D$1:$F$501,3,0)&gt;AC$1,0,3))),"")</f>
        <v/>
      </c>
      <c r="CX90" s="23" t="str">
        <f>+IF(AND(LEN($I90)&gt;5),IF(AND($J90&gt;AD$1,$J90&lt;=$AO$1),1,IF((COUNTIFS(INCAPACIDADES!$C$1:$C$51,$I90,INCAPACIDADES!AA$1:AA$51,AD$1))&gt;0,2,IF(VLOOKUP($C90,BD!$D$1:$F$501,3,0)&gt;AD$1,0,3))),"")</f>
        <v/>
      </c>
      <c r="CY90" s="23" t="str">
        <f>+IF(AND(LEN($I90)&gt;5),IF(AND($J90&gt;AE$1,$J90&lt;=$AO$1),1,IF((COUNTIFS(INCAPACIDADES!$C$1:$C$51,$I90,INCAPACIDADES!AB$1:AB$51,AE$1))&gt;0,2,IF(VLOOKUP($C90,BD!$D$1:$F$501,3,0)&gt;AE$1,0,3))),"")</f>
        <v/>
      </c>
      <c r="CZ90" s="23" t="str">
        <f>+IF(AND(LEN($I90)&gt;5),IF(AND($J90&gt;AF$1,$J90&lt;=$AO$1),1,IF((COUNTIFS(INCAPACIDADES!$C$1:$C$51,$I90,INCAPACIDADES!AC$1:AC$51,AF$1))&gt;0,2,IF(VLOOKUP($C90,BD!$D$1:$F$501,3,0)&gt;AF$1,0,3))),"")</f>
        <v/>
      </c>
      <c r="DA90" s="23" t="str">
        <f>+IF(AND(LEN($I90)&gt;5),IF(AND($J90&gt;AG$1,$J90&lt;=$AO$1),1,IF((COUNTIFS(INCAPACIDADES!$C$1:$C$51,$I90,INCAPACIDADES!AD$1:AD$51,AG$1))&gt;0,2,IF(VLOOKUP($C90,BD!$D$1:$F$501,3,0)&gt;AG$1,0,3))),"")</f>
        <v/>
      </c>
      <c r="DB90" s="23" t="str">
        <f>+IF(AND(LEN($I90)&gt;5),IF(AND($J90&gt;AH$1,$J90&lt;=$AO$1),1,IF((COUNTIFS(INCAPACIDADES!$C$1:$C$51,$I90,INCAPACIDADES!AE$1:AE$51,AH$1))&gt;0,2,IF(VLOOKUP($C90,BD!$D$1:$F$501,3,0)&gt;AH$1,0,3))),"")</f>
        <v/>
      </c>
      <c r="DC90" s="23" t="str">
        <f>+IF(AND(LEN($I90)&gt;5),IF(AND($J90&gt;AI$1,$J90&lt;=$AO$1),1,IF((COUNTIFS(INCAPACIDADES!$C$1:$C$51,$I90,INCAPACIDADES!AF$1:AF$51,AI$1))&gt;0,2,IF(VLOOKUP($C90,BD!$D$1:$F$501,3,0)&gt;AI$1,0,3))),"")</f>
        <v/>
      </c>
      <c r="DD90" s="23" t="str">
        <f>+IF(AND(LEN($I90)&gt;5),IF(AND($J90&gt;AJ$1,$J90&lt;=$AO$1),1,IF((COUNTIFS(INCAPACIDADES!$C$1:$C$51,$I90,INCAPACIDADES!AG$1:AG$51,AJ$1))&gt;0,2,IF(VLOOKUP($C90,BD!$D$1:$F$501,3,0)&gt;AJ$1,0,3))),"")</f>
        <v/>
      </c>
      <c r="DE90" s="23" t="str">
        <f>+IF(AND(LEN($I90)&gt;5),IF(AND($J90&gt;AK$1,$J90&lt;=$AO$1),1,IF((COUNTIFS(INCAPACIDADES!$C$1:$C$51,$I90,INCAPACIDADES!AH$1:AH$51,AK$1))&gt;0,2,IF(VLOOKUP($C90,BD!$D$1:$F$501,3,0)&gt;AK$1,0,3))),"")</f>
        <v/>
      </c>
      <c r="DF90" s="23" t="str">
        <f>+IF(AND(LEN($I90)&gt;5),IF(AND($J90&gt;AL$1,$J90&lt;=$AO$1),1,IF((COUNTIFS(INCAPACIDADES!$C$1:$C$51,$I90,INCAPACIDADES!AI$1:AI$51,AL$1))&gt;0,2,IF(VLOOKUP($C90,BD!$D$1:$F$501,3,0)&gt;AL$1,0,3))),"")</f>
        <v/>
      </c>
      <c r="DG90" s="23" t="str">
        <f>+IF(AND(LEN($I90)&gt;5),IF(AND($J90&gt;AM$1,$J90&lt;=$AO$1),1,IF((COUNTIFS(INCAPACIDADES!$C$1:$C$51,$I90,INCAPACIDADES!AJ$1:AJ$51,AM$1))&gt;0,2,IF(VLOOKUP($C90,BD!$D$1:$F$501,3,0)&gt;AM$1,0,3))),"")</f>
        <v/>
      </c>
      <c r="DH90" s="23" t="str">
        <f>+IF(AND(LEN($I90)&gt;5),IF(AND($J90&gt;AN$1,$J90&lt;=$AO$1),1,IF((COUNTIFS(INCAPACIDADES!$C$1:$C$51,$I90,INCAPACIDADES!AK$1:AK$51,AN$1))&gt;0,2,IF(VLOOKUP($C90,BD!$D$1:$F$501,3,0)&gt;AN$1,0,3))),"")</f>
        <v/>
      </c>
      <c r="DI90" s="23" t="str">
        <f>+IF(AND(LEN($I90)&gt;5),IF(AND($J90&gt;AO$1,$J90&lt;=$AO$1),1,IF((COUNTIFS(INCAPACIDADES!$C$1:$C$51,$I90,INCAPACIDADES!AL$1:AL$51,AO$1))&gt;0,2,IF(VLOOKUP($C90,BD!$D$1:$F$501,3,0)&gt;AO$1,0,3))),"")</f>
        <v/>
      </c>
      <c r="DJ90" s="23" t="str">
        <f>+IF(LEN($I90)&gt;5,IF(ISERROR(VLOOKUP(N90,'CODIGO PAGO'!$B$2:$B$20,1,0)),1,IF(OR(AND(CH90=1,N90&lt;&gt;"N"),AND(CH90=3,N90&lt;&gt;"B"),AND(CH90=2,LEFT(TRIM(N90),1)&lt;&gt;"I")),1,IF(OR(AND(CH90=0,N90="N"),AND(CH90=0,N90="B"),AND(CH90=0,LEFT(TRIM(N90),1)="I")),1,0))),"")</f>
        <v/>
      </c>
      <c r="DK90" s="23" t="str">
        <f t="shared" si="69"/>
        <v/>
      </c>
      <c r="DL90" s="23" t="str">
        <f>+IF(LEN($I90)&gt;5,IF(ISERROR(VLOOKUP(P90,'CODIGO PAGO'!$B$2:$B$20,1,0)),1,IF(OR(AND(CJ90=1,P90&lt;&gt;"N"),AND(CJ90=3,P90&lt;&gt;"B"),AND(CJ90=2,LEFT(TRIM(P90),1)&lt;&gt;"I")),1,IF(OR(AND(CJ90=0,P90="N"),AND(CJ90=0,P90="B"),AND(CJ90=0,LEFT(TRIM(P90),1)="I")),1,0))),"")</f>
        <v/>
      </c>
      <c r="DM90" s="23" t="str">
        <f t="shared" si="70"/>
        <v/>
      </c>
      <c r="DN90" s="23" t="str">
        <f>+IF(LEN($I90)&gt;5,IF(ISERROR(VLOOKUP(R90,'CODIGO PAGO'!$B$2:$B$20,1,0)),1,IF(OR(AND(CL90=1,R90&lt;&gt;"N"),AND(CL90=3,R90&lt;&gt;"B"),AND(CL90=2,LEFT(TRIM(R90),1)&lt;&gt;"I")),1,IF(OR(AND(CL90=0,R90="N"),AND(CL90=0,R90="B"),AND(CL90=0,LEFT(TRIM(R90),1)="I")),1,0))),"")</f>
        <v/>
      </c>
      <c r="DO90" s="23" t="str">
        <f t="shared" si="71"/>
        <v/>
      </c>
      <c r="DP90" s="23" t="str">
        <f>+IF(LEN($I90)&gt;5,IF(ISERROR(VLOOKUP(T90,'CODIGO PAGO'!$B$2:$B$20,1,0)),1,IF(OR(AND(CN90=1,T90&lt;&gt;"N"),AND(CN90=3,T90&lt;&gt;"B"),AND(CN90=2,LEFT(TRIM(T90),1)&lt;&gt;"I")),1,IF(OR(AND(CN90=0,T90="N"),AND(CN90=0,T90="B"),AND(CN90=0,LEFT(TRIM(T90),1)="I")),1,0))),"")</f>
        <v/>
      </c>
      <c r="DQ90" s="23" t="str">
        <f t="shared" si="72"/>
        <v/>
      </c>
      <c r="DR90" s="23" t="str">
        <f>+IF(LEN($I90)&gt;5,IF(ISERROR(VLOOKUP(V90,'CODIGO PAGO'!$B$2:$B$20,1,0)),1,IF(OR(AND(CP90=1,V90&lt;&gt;"N"),AND(CP90=3,V90&lt;&gt;"B"),AND(CP90=2,LEFT(TRIM(V90),1)&lt;&gt;"I")),1,IF(OR(AND(CP90=0,V90="N"),AND(CP90=0,V90="B"),AND(CP90=0,LEFT(TRIM(V90),1)="I")),1,0))),"")</f>
        <v/>
      </c>
      <c r="DS90" s="23" t="str">
        <f t="shared" si="73"/>
        <v/>
      </c>
      <c r="DT90" s="23" t="str">
        <f>+IF(LEN($I90)&gt;5,IF(ISERROR(VLOOKUP(X90,'CODIGO PAGO'!$B$2:$B$20,1,0)),1,IF(OR(AND(CR90=1,X90&lt;&gt;"N"),AND(CR90=3,X90&lt;&gt;"B"),AND(CR90=2,LEFT(TRIM(X90),1)&lt;&gt;"I")),1,IF(OR(AND(CR90=0,X90="N"),AND(CR90=0,X90="B"),AND(CR90=0,LEFT(TRIM(X90),1)="I")),1,0))),"")</f>
        <v/>
      </c>
      <c r="DU90" s="23" t="str">
        <f t="shared" si="74"/>
        <v/>
      </c>
      <c r="DV90" s="23" t="str">
        <f>+IF(LEN($I90)&gt;5,IF(ISERROR(VLOOKUP(Z90,'CODIGO PAGO'!$B$2:$B$20,1,0)),1,IF(OR(AND(CT90=1,Z90&lt;&gt;"N"),AND(CT90=3,Z90&lt;&gt;"B"),AND(CT90=2,LEFT(TRIM(Z90),1)&lt;&gt;"I")),1,IF(OR(AND(CT90=0,Z90="N"),AND(CT90=0,Z90="B"),AND(CT90=0,LEFT(TRIM(Z90),1)="I")),1,0))),"")</f>
        <v/>
      </c>
      <c r="DW90" s="23" t="str">
        <f t="shared" si="75"/>
        <v/>
      </c>
      <c r="DX90" s="23" t="str">
        <f>+IF(LEN($I90)&gt;5,IF(ISERROR(VLOOKUP(AB90,'CODIGO PAGO'!$B$2:$B$20,1,0)),1,IF(OR(AND(CV90=1,AB90&lt;&gt;"N"),AND(CV90=3,AB90&lt;&gt;"B"),AND(CV90=2,LEFT(TRIM(AB90),1)&lt;&gt;"I")),1,IF(OR(AND(CV90=0,AB90="N"),AND(CV90=0,AB90="B"),AND(CV90=0,LEFT(TRIM(AB90),1)="I")),1,0))),"")</f>
        <v/>
      </c>
      <c r="DY90" s="23" t="str">
        <f t="shared" si="76"/>
        <v/>
      </c>
      <c r="DZ90" s="23" t="str">
        <f>+IF(LEN($I90)&gt;5,IF(ISERROR(VLOOKUP(AD90,'CODIGO PAGO'!$B$2:$B$20,1,0)),1,IF(OR(AND(CX90=1,AD90&lt;&gt;"N"),AND(CX90=3,AD90&lt;&gt;"B"),AND(CX90=2,LEFT(TRIM(AD90),1)&lt;&gt;"I")),1,IF(OR(AND(CX90=0,AD90="N"),AND(CX90=0,AD90="B"),AND(CX90=0,LEFT(TRIM(AD90),1)="I")),1,0))),"")</f>
        <v/>
      </c>
      <c r="EA90" s="23" t="str">
        <f t="shared" si="77"/>
        <v/>
      </c>
      <c r="EB90" s="23" t="str">
        <f>+IF(LEN($I90)&gt;5,IF(ISERROR(VLOOKUP(AF90,'CODIGO PAGO'!$B$2:$B$20,1,0)),1,IF(OR(AND(CZ90=1,AF90&lt;&gt;"N"),AND(CZ90=3,AF90&lt;&gt;"B"),AND(CZ90=2,LEFT(TRIM(AF90),1)&lt;&gt;"I")),1,IF(OR(AND(CZ90=0,AF90="N"),AND(CZ90=0,AF90="B"),AND(CZ90=0,LEFT(TRIM(AF90),1)="I")),1,0))),"")</f>
        <v/>
      </c>
      <c r="EC90" s="23" t="str">
        <f t="shared" si="78"/>
        <v/>
      </c>
      <c r="ED90" s="23" t="str">
        <f>+IF(LEN($I90)&gt;5,IF(ISERROR(VLOOKUP(AH90,'CODIGO PAGO'!$B$2:$B$20,1,0)),1,IF(OR(AND(DB90=1,AH90&lt;&gt;"N"),AND(DB90=3,AH90&lt;&gt;"B"),AND(DB90=2,LEFT(TRIM(AH90),1)&lt;&gt;"I")),1,IF(OR(AND(DB90=0,AH90="N"),AND(DB90=0,AH90="B"),AND(DB90=0,LEFT(TRIM(AH90),1)="I")),1,0))),"")</f>
        <v/>
      </c>
      <c r="EE90" s="23" t="str">
        <f t="shared" si="79"/>
        <v/>
      </c>
      <c r="EF90" s="23" t="str">
        <f>+IF(LEN($I90)&gt;5,IF(ISERROR(VLOOKUP(AJ90,'CODIGO PAGO'!$B$2:$B$20,1,0)),1,IF(OR(AND(DD90=1,AJ90&lt;&gt;"N"),AND(DD90=3,AJ90&lt;&gt;"B"),AND(DD90=2,LEFT(TRIM(AJ90),1)&lt;&gt;"I")),1,IF(OR(AND(DD90=0,AJ90="N"),AND(DD90=0,AJ90="B"),AND(DD90=0,LEFT(TRIM(AJ90),1)="I")),1,0))),"")</f>
        <v/>
      </c>
      <c r="EG90" s="23" t="str">
        <f t="shared" si="80"/>
        <v/>
      </c>
      <c r="EH90" s="23" t="str">
        <f>+IF(LEN($I90)&gt;5,IF(ISERROR(VLOOKUP(AL90,'CODIGO PAGO'!$B$2:$B$20,1,0)),1,IF(OR(AND(DF90=1,AL90&lt;&gt;"N"),AND(DF90=3,AL90&lt;&gt;"B"),AND(DF90=2,LEFT(TRIM(AL90),1)&lt;&gt;"I")),1,IF(OR(AND(DF90=0,AL90="N"),AND(DF90=0,AL90="B"),AND(DF90=0,LEFT(TRIM(AL90),1)="I")),1,0))),"")</f>
        <v/>
      </c>
      <c r="EI90" s="23" t="str">
        <f t="shared" si="81"/>
        <v/>
      </c>
      <c r="EJ90" s="23" t="str">
        <f>+IF(LEN($I90)&gt;5,IF(ISERROR(VLOOKUP(AN90,'CODIGO PAGO'!$B$2:$B$20,1,0)),1,IF(OR(AND(DH90=1,AN90&lt;&gt;"N"),AND(DH90=3,AN90&lt;&gt;"B"),AND(DH90=2,LEFT(TRIM(AN90),1)&lt;&gt;"I")),1,IF(OR(AND(DH90=0,AN90="N"),AND(DH90=0,AN90="B"),AND(DH90=0,LEFT(TRIM(AN90),1)="I")),1,0))),"")</f>
        <v/>
      </c>
      <c r="EK90" s="23" t="str">
        <f t="shared" si="82"/>
        <v/>
      </c>
      <c r="EL90" s="24" t="str">
        <f t="shared" si="83"/>
        <v/>
      </c>
    </row>
    <row r="91" spans="1:142" s="25" customFormat="1">
      <c r="A91" s="15" t="str">
        <f t="shared" si="49"/>
        <v/>
      </c>
      <c r="B91" s="1" t="str">
        <f>+IF(LEN(I91)&gt;5,'CODIGO PAGO'!$B$28,"")</f>
        <v/>
      </c>
      <c r="C91" s="1" t="str">
        <f>+IF(LEN($I91)&gt;5,BD!D91,"")</f>
        <v/>
      </c>
      <c r="D91" s="168" t="str">
        <f>+IF(LEN($I91)&gt;5,BD!A91,"")</f>
        <v/>
      </c>
      <c r="E91" s="1" t="str">
        <f>+IF(LEN($I91)&gt;5,BD!B91,"")</f>
        <v/>
      </c>
      <c r="F91" s="1" t="str">
        <f>+IF(LEN($I91)&gt;5,BD!C91,"")</f>
        <v/>
      </c>
      <c r="G91" s="141"/>
      <c r="H91" s="141"/>
      <c r="I91" s="1" t="str">
        <f>+IF(LEN(BD!G91)&gt;5,BD!G91,"")</f>
        <v/>
      </c>
      <c r="J91" s="167" t="str">
        <f>+IF(LEN($I91)&gt;5,BD!E91,"")</f>
        <v/>
      </c>
      <c r="K91" s="6" t="str">
        <f t="shared" si="50"/>
        <v/>
      </c>
      <c r="L91" s="87" t="str">
        <f>+IF(LEN($I91)&gt;5,BD!H91,"")</f>
        <v/>
      </c>
      <c r="M91" s="40" t="str">
        <f t="shared" si="51"/>
        <v/>
      </c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4" t="str">
        <f t="shared" si="52"/>
        <v/>
      </c>
      <c r="AQ91" s="5" t="str">
        <f t="shared" si="53"/>
        <v/>
      </c>
      <c r="AR91" s="91" t="str">
        <f t="shared" si="54"/>
        <v/>
      </c>
      <c r="AS91" s="5" t="str">
        <f t="shared" si="55"/>
        <v/>
      </c>
      <c r="AT91" s="91" t="str">
        <f t="shared" si="56"/>
        <v/>
      </c>
      <c r="AU91" s="4" t="str">
        <f t="shared" si="57"/>
        <v/>
      </c>
      <c r="AV91" s="4" t="str">
        <f t="shared" si="58"/>
        <v/>
      </c>
      <c r="AW91" s="4" t="str">
        <f t="shared" si="59"/>
        <v/>
      </c>
      <c r="AX91" s="4" t="str">
        <f t="shared" si="60"/>
        <v/>
      </c>
      <c r="AY91" s="88" t="str">
        <f t="shared" si="61"/>
        <v/>
      </c>
      <c r="AZ91" s="17" t="str">
        <f t="shared" si="62"/>
        <v/>
      </c>
      <c r="BA91" s="18" t="str">
        <f t="shared" si="63"/>
        <v/>
      </c>
      <c r="BB91" s="19" t="str">
        <f>+IF(LEN(I91)&gt;5,IF(INT(RIGHT(B91,1))=9,0.5*L91*AY91,INT(MID(B91,5,LEN(B91)-4))*L91)+IFERROR(VLOOKUP(I91,AJUSTES!$A$1:$I$50,9,0),0),"")</f>
        <v/>
      </c>
      <c r="BC91" s="12"/>
      <c r="BD91" s="19" t="str">
        <f t="shared" si="64"/>
        <v/>
      </c>
      <c r="BE91" s="18" t="str">
        <f t="shared" si="65"/>
        <v/>
      </c>
      <c r="BF91" s="139" t="str">
        <f t="shared" si="66"/>
        <v/>
      </c>
      <c r="BG91" s="114"/>
      <c r="BH91" s="18" t="str">
        <f t="shared" si="67"/>
        <v/>
      </c>
      <c r="BI91" s="13"/>
      <c r="BJ91" s="12"/>
      <c r="BK91" s="12"/>
      <c r="BL91" s="145"/>
      <c r="BM91" s="12"/>
      <c r="BN91" s="12"/>
      <c r="BO91" s="12"/>
      <c r="BP91" s="12"/>
      <c r="BQ91" s="12"/>
      <c r="BR91" s="12"/>
      <c r="BS91" s="146"/>
      <c r="BT91" s="14"/>
      <c r="BU91" s="12"/>
      <c r="BV91" s="12"/>
      <c r="BW91" s="12"/>
      <c r="BX91" s="12"/>
      <c r="BY91" s="12"/>
      <c r="BZ91" s="144"/>
      <c r="CA91" s="107" t="str">
        <f>+IF(LEN($I91)&gt;5,IF(BD!F91="N/A","",BD!F91),"")</f>
        <v/>
      </c>
      <c r="CB91" s="21"/>
      <c r="CC91" s="147"/>
      <c r="CD91" s="148"/>
      <c r="CE91" s="8" t="str">
        <f>+IF(LEN(I91)&gt;5,BD!M91,"")</f>
        <v/>
      </c>
      <c r="CF91" s="16" t="str">
        <f>+IF(LEN(I91)&gt;5,BD!N91,"")</f>
        <v/>
      </c>
      <c r="CG91" s="3" t="str">
        <f t="shared" si="68"/>
        <v/>
      </c>
      <c r="CH91" s="23" t="str">
        <f>+IF(AND(LEN($I91)&gt;5),IF(AND($J91&gt;N$1,$J91&lt;=$AO$1),1,IF((COUNTIFS(INCAPACIDADES!$C$1:$C$51,$I91,INCAPACIDADES!K$1:K$51,N$1))&gt;0,2,IF(VLOOKUP($C91,BD!$D$1:$F$501,3,0)&gt;N$1,0,3))),"")</f>
        <v/>
      </c>
      <c r="CI91" s="23" t="str">
        <f>+IF(AND(LEN($I91)&gt;5),IF(AND($J91&gt;O$1,$J91&lt;=$AO$1),1,IF((COUNTIFS(INCAPACIDADES!$C$1:$C$51,$I91,INCAPACIDADES!L$1:L$51,O$1))&gt;0,2,IF(VLOOKUP($C91,BD!$D$1:$F$501,3,0)&gt;O$1,0,3))),"")</f>
        <v/>
      </c>
      <c r="CJ91" s="23" t="str">
        <f>+IF(AND(LEN($I91)&gt;5),IF(AND($J91&gt;P$1,$J91&lt;=$AO$1),1,IF((COUNTIFS(INCAPACIDADES!$C$1:$C$51,$I91,INCAPACIDADES!M$1:M$51,P$1))&gt;0,2,IF(VLOOKUP($C91,BD!$D$1:$F$501,3,0)&gt;P$1,0,3))),"")</f>
        <v/>
      </c>
      <c r="CK91" s="23" t="str">
        <f>+IF(AND(LEN($I91)&gt;5),IF(AND($J91&gt;Q$1,$J91&lt;=$AO$1),1,IF((COUNTIFS(INCAPACIDADES!$C$1:$C$51,$I91,INCAPACIDADES!N$1:N$51,Q$1))&gt;0,2,IF(VLOOKUP($C91,BD!$D$1:$F$501,3,0)&gt;Q$1,0,3))),"")</f>
        <v/>
      </c>
      <c r="CL91" s="23" t="str">
        <f>+IF(AND(LEN($I91)&gt;5),IF(AND($J91&gt;R$1,$J91&lt;=$AO$1),1,IF((COUNTIFS(INCAPACIDADES!$C$1:$C$51,$I91,INCAPACIDADES!O$1:O$51,R$1))&gt;0,2,IF(VLOOKUP($C91,BD!$D$1:$F$501,3,0)&gt;R$1,0,3))),"")</f>
        <v/>
      </c>
      <c r="CM91" s="23" t="str">
        <f>+IF(AND(LEN($I91)&gt;5),IF(AND($J91&gt;S$1,$J91&lt;=$AO$1),1,IF((COUNTIFS(INCAPACIDADES!$C$1:$C$51,$I91,INCAPACIDADES!P$1:P$51,S$1))&gt;0,2,IF(VLOOKUP($C91,BD!$D$1:$F$501,3,0)&gt;S$1,0,3))),"")</f>
        <v/>
      </c>
      <c r="CN91" s="23" t="str">
        <f>+IF(AND(LEN($I91)&gt;5),IF(AND($J91&gt;T$1,$J91&lt;=$AO$1),1,IF((COUNTIFS(INCAPACIDADES!$C$1:$C$51,$I91,INCAPACIDADES!Q$1:Q$51,T$1))&gt;0,2,IF(VLOOKUP($C91,BD!$D$1:$F$501,3,0)&gt;T$1,0,3))),"")</f>
        <v/>
      </c>
      <c r="CO91" s="23" t="str">
        <f>+IF(AND(LEN($I91)&gt;5),IF(AND($J91&gt;U$1,$J91&lt;=$AO$1),1,IF((COUNTIFS(INCAPACIDADES!$C$1:$C$51,$I91,INCAPACIDADES!R$1:R$51,U$1))&gt;0,2,IF(VLOOKUP($C91,BD!$D$1:$F$501,3,0)&gt;U$1,0,3))),"")</f>
        <v/>
      </c>
      <c r="CP91" s="23" t="str">
        <f>+IF(AND(LEN($I91)&gt;5),IF(AND($J91&gt;V$1,$J91&lt;=$AO$1),1,IF((COUNTIFS(INCAPACIDADES!$C$1:$C$51,$I91,INCAPACIDADES!S$1:S$51,V$1))&gt;0,2,IF(VLOOKUP($C91,BD!$D$1:$F$501,3,0)&gt;V$1,0,3))),"")</f>
        <v/>
      </c>
      <c r="CQ91" s="23" t="str">
        <f>+IF(AND(LEN($I91)&gt;5),IF(AND($J91&gt;W$1,$J91&lt;=$AO$1),1,IF((COUNTIFS(INCAPACIDADES!$C$1:$C$51,$I91,INCAPACIDADES!T$1:T$51,W$1))&gt;0,2,IF(VLOOKUP($C91,BD!$D$1:$F$501,3,0)&gt;W$1,0,3))),"")</f>
        <v/>
      </c>
      <c r="CR91" s="23" t="str">
        <f>+IF(AND(LEN($I91)&gt;5),IF(AND($J91&gt;X$1,$J91&lt;=$AO$1),1,IF((COUNTIFS(INCAPACIDADES!$C$1:$C$51,$I91,INCAPACIDADES!U$1:U$51,X$1))&gt;0,2,IF(VLOOKUP($C91,BD!$D$1:$F$501,3,0)&gt;X$1,0,3))),"")</f>
        <v/>
      </c>
      <c r="CS91" s="23" t="str">
        <f>+IF(AND(LEN($I91)&gt;5),IF(AND($J91&gt;Y$1,$J91&lt;=$AO$1),1,IF((COUNTIFS(INCAPACIDADES!$C$1:$C$51,$I91,INCAPACIDADES!V$1:V$51,Y$1))&gt;0,2,IF(VLOOKUP($C91,BD!$D$1:$F$501,3,0)&gt;Y$1,0,3))),"")</f>
        <v/>
      </c>
      <c r="CT91" s="23" t="str">
        <f>+IF(AND(LEN($I91)&gt;5),IF(AND($J91&gt;Z$1,$J91&lt;=$AO$1),1,IF((COUNTIFS(INCAPACIDADES!$C$1:$C$51,$I91,INCAPACIDADES!W$1:W$51,Z$1))&gt;0,2,IF(VLOOKUP($C91,BD!$D$1:$F$501,3,0)&gt;Z$1,0,3))),"")</f>
        <v/>
      </c>
      <c r="CU91" s="23" t="str">
        <f>+IF(AND(LEN($I91)&gt;5),IF(AND($J91&gt;AA$1,$J91&lt;=$AO$1),1,IF((COUNTIFS(INCAPACIDADES!$C$1:$C$51,$I91,INCAPACIDADES!X$1:X$51,AA$1))&gt;0,2,IF(VLOOKUP($C91,BD!$D$1:$F$501,3,0)&gt;AA$1,0,3))),"")</f>
        <v/>
      </c>
      <c r="CV91" s="23" t="str">
        <f>+IF(AND(LEN($I91)&gt;5),IF(AND($J91&gt;AB$1,$J91&lt;=$AO$1),1,IF((COUNTIFS(INCAPACIDADES!$C$1:$C$51,$I91,INCAPACIDADES!Y$1:Y$51,AB$1))&gt;0,2,IF(VLOOKUP($C91,BD!$D$1:$F$501,3,0)&gt;AB$1,0,3))),"")</f>
        <v/>
      </c>
      <c r="CW91" s="23" t="str">
        <f>+IF(AND(LEN($I91)&gt;5),IF(AND($J91&gt;AC$1,$J91&lt;=$AO$1),1,IF((COUNTIFS(INCAPACIDADES!$C$1:$C$51,$I91,INCAPACIDADES!Z$1:Z$51,AC$1))&gt;0,2,IF(VLOOKUP($C91,BD!$D$1:$F$501,3,0)&gt;AC$1,0,3))),"")</f>
        <v/>
      </c>
      <c r="CX91" s="23" t="str">
        <f>+IF(AND(LEN($I91)&gt;5),IF(AND($J91&gt;AD$1,$J91&lt;=$AO$1),1,IF((COUNTIFS(INCAPACIDADES!$C$1:$C$51,$I91,INCAPACIDADES!AA$1:AA$51,AD$1))&gt;0,2,IF(VLOOKUP($C91,BD!$D$1:$F$501,3,0)&gt;AD$1,0,3))),"")</f>
        <v/>
      </c>
      <c r="CY91" s="23" t="str">
        <f>+IF(AND(LEN($I91)&gt;5),IF(AND($J91&gt;AE$1,$J91&lt;=$AO$1),1,IF((COUNTIFS(INCAPACIDADES!$C$1:$C$51,$I91,INCAPACIDADES!AB$1:AB$51,AE$1))&gt;0,2,IF(VLOOKUP($C91,BD!$D$1:$F$501,3,0)&gt;AE$1,0,3))),"")</f>
        <v/>
      </c>
      <c r="CZ91" s="23" t="str">
        <f>+IF(AND(LEN($I91)&gt;5),IF(AND($J91&gt;AF$1,$J91&lt;=$AO$1),1,IF((COUNTIFS(INCAPACIDADES!$C$1:$C$51,$I91,INCAPACIDADES!AC$1:AC$51,AF$1))&gt;0,2,IF(VLOOKUP($C91,BD!$D$1:$F$501,3,0)&gt;AF$1,0,3))),"")</f>
        <v/>
      </c>
      <c r="DA91" s="23" t="str">
        <f>+IF(AND(LEN($I91)&gt;5),IF(AND($J91&gt;AG$1,$J91&lt;=$AO$1),1,IF((COUNTIFS(INCAPACIDADES!$C$1:$C$51,$I91,INCAPACIDADES!AD$1:AD$51,AG$1))&gt;0,2,IF(VLOOKUP($C91,BD!$D$1:$F$501,3,0)&gt;AG$1,0,3))),"")</f>
        <v/>
      </c>
      <c r="DB91" s="23" t="str">
        <f>+IF(AND(LEN($I91)&gt;5),IF(AND($J91&gt;AH$1,$J91&lt;=$AO$1),1,IF((COUNTIFS(INCAPACIDADES!$C$1:$C$51,$I91,INCAPACIDADES!AE$1:AE$51,AH$1))&gt;0,2,IF(VLOOKUP($C91,BD!$D$1:$F$501,3,0)&gt;AH$1,0,3))),"")</f>
        <v/>
      </c>
      <c r="DC91" s="23" t="str">
        <f>+IF(AND(LEN($I91)&gt;5),IF(AND($J91&gt;AI$1,$J91&lt;=$AO$1),1,IF((COUNTIFS(INCAPACIDADES!$C$1:$C$51,$I91,INCAPACIDADES!AF$1:AF$51,AI$1))&gt;0,2,IF(VLOOKUP($C91,BD!$D$1:$F$501,3,0)&gt;AI$1,0,3))),"")</f>
        <v/>
      </c>
      <c r="DD91" s="23" t="str">
        <f>+IF(AND(LEN($I91)&gt;5),IF(AND($J91&gt;AJ$1,$J91&lt;=$AO$1),1,IF((COUNTIFS(INCAPACIDADES!$C$1:$C$51,$I91,INCAPACIDADES!AG$1:AG$51,AJ$1))&gt;0,2,IF(VLOOKUP($C91,BD!$D$1:$F$501,3,0)&gt;AJ$1,0,3))),"")</f>
        <v/>
      </c>
      <c r="DE91" s="23" t="str">
        <f>+IF(AND(LEN($I91)&gt;5),IF(AND($J91&gt;AK$1,$J91&lt;=$AO$1),1,IF((COUNTIFS(INCAPACIDADES!$C$1:$C$51,$I91,INCAPACIDADES!AH$1:AH$51,AK$1))&gt;0,2,IF(VLOOKUP($C91,BD!$D$1:$F$501,3,0)&gt;AK$1,0,3))),"")</f>
        <v/>
      </c>
      <c r="DF91" s="23" t="str">
        <f>+IF(AND(LEN($I91)&gt;5),IF(AND($J91&gt;AL$1,$J91&lt;=$AO$1),1,IF((COUNTIFS(INCAPACIDADES!$C$1:$C$51,$I91,INCAPACIDADES!AI$1:AI$51,AL$1))&gt;0,2,IF(VLOOKUP($C91,BD!$D$1:$F$501,3,0)&gt;AL$1,0,3))),"")</f>
        <v/>
      </c>
      <c r="DG91" s="23" t="str">
        <f>+IF(AND(LEN($I91)&gt;5),IF(AND($J91&gt;AM$1,$J91&lt;=$AO$1),1,IF((COUNTIFS(INCAPACIDADES!$C$1:$C$51,$I91,INCAPACIDADES!AJ$1:AJ$51,AM$1))&gt;0,2,IF(VLOOKUP($C91,BD!$D$1:$F$501,3,0)&gt;AM$1,0,3))),"")</f>
        <v/>
      </c>
      <c r="DH91" s="23" t="str">
        <f>+IF(AND(LEN($I91)&gt;5),IF(AND($J91&gt;AN$1,$J91&lt;=$AO$1),1,IF((COUNTIFS(INCAPACIDADES!$C$1:$C$51,$I91,INCAPACIDADES!AK$1:AK$51,AN$1))&gt;0,2,IF(VLOOKUP($C91,BD!$D$1:$F$501,3,0)&gt;AN$1,0,3))),"")</f>
        <v/>
      </c>
      <c r="DI91" s="23" t="str">
        <f>+IF(AND(LEN($I91)&gt;5),IF(AND($J91&gt;AO$1,$J91&lt;=$AO$1),1,IF((COUNTIFS(INCAPACIDADES!$C$1:$C$51,$I91,INCAPACIDADES!AL$1:AL$51,AO$1))&gt;0,2,IF(VLOOKUP($C91,BD!$D$1:$F$501,3,0)&gt;AO$1,0,3))),"")</f>
        <v/>
      </c>
      <c r="DJ91" s="23" t="str">
        <f>+IF(LEN($I91)&gt;5,IF(ISERROR(VLOOKUP(N91,'CODIGO PAGO'!$B$2:$B$20,1,0)),1,IF(OR(AND(CH91=1,N91&lt;&gt;"N"),AND(CH91=3,N91&lt;&gt;"B"),AND(CH91=2,LEFT(TRIM(N91),1)&lt;&gt;"I")),1,IF(OR(AND(CH91=0,N91="N"),AND(CH91=0,N91="B"),AND(CH91=0,LEFT(TRIM(N91),1)="I")),1,0))),"")</f>
        <v/>
      </c>
      <c r="DK91" s="23" t="str">
        <f t="shared" si="69"/>
        <v/>
      </c>
      <c r="DL91" s="23" t="str">
        <f>+IF(LEN($I91)&gt;5,IF(ISERROR(VLOOKUP(P91,'CODIGO PAGO'!$B$2:$B$20,1,0)),1,IF(OR(AND(CJ91=1,P91&lt;&gt;"N"),AND(CJ91=3,P91&lt;&gt;"B"),AND(CJ91=2,LEFT(TRIM(P91),1)&lt;&gt;"I")),1,IF(OR(AND(CJ91=0,P91="N"),AND(CJ91=0,P91="B"),AND(CJ91=0,LEFT(TRIM(P91),1)="I")),1,0))),"")</f>
        <v/>
      </c>
      <c r="DM91" s="23" t="str">
        <f t="shared" si="70"/>
        <v/>
      </c>
      <c r="DN91" s="23" t="str">
        <f>+IF(LEN($I91)&gt;5,IF(ISERROR(VLOOKUP(R91,'CODIGO PAGO'!$B$2:$B$20,1,0)),1,IF(OR(AND(CL91=1,R91&lt;&gt;"N"),AND(CL91=3,R91&lt;&gt;"B"),AND(CL91=2,LEFT(TRIM(R91),1)&lt;&gt;"I")),1,IF(OR(AND(CL91=0,R91="N"),AND(CL91=0,R91="B"),AND(CL91=0,LEFT(TRIM(R91),1)="I")),1,0))),"")</f>
        <v/>
      </c>
      <c r="DO91" s="23" t="str">
        <f t="shared" si="71"/>
        <v/>
      </c>
      <c r="DP91" s="23" t="str">
        <f>+IF(LEN($I91)&gt;5,IF(ISERROR(VLOOKUP(T91,'CODIGO PAGO'!$B$2:$B$20,1,0)),1,IF(OR(AND(CN91=1,T91&lt;&gt;"N"),AND(CN91=3,T91&lt;&gt;"B"),AND(CN91=2,LEFT(TRIM(T91),1)&lt;&gt;"I")),1,IF(OR(AND(CN91=0,T91="N"),AND(CN91=0,T91="B"),AND(CN91=0,LEFT(TRIM(T91),1)="I")),1,0))),"")</f>
        <v/>
      </c>
      <c r="DQ91" s="23" t="str">
        <f t="shared" si="72"/>
        <v/>
      </c>
      <c r="DR91" s="23" t="str">
        <f>+IF(LEN($I91)&gt;5,IF(ISERROR(VLOOKUP(V91,'CODIGO PAGO'!$B$2:$B$20,1,0)),1,IF(OR(AND(CP91=1,V91&lt;&gt;"N"),AND(CP91=3,V91&lt;&gt;"B"),AND(CP91=2,LEFT(TRIM(V91),1)&lt;&gt;"I")),1,IF(OR(AND(CP91=0,V91="N"),AND(CP91=0,V91="B"),AND(CP91=0,LEFT(TRIM(V91),1)="I")),1,0))),"")</f>
        <v/>
      </c>
      <c r="DS91" s="23" t="str">
        <f t="shared" si="73"/>
        <v/>
      </c>
      <c r="DT91" s="23" t="str">
        <f>+IF(LEN($I91)&gt;5,IF(ISERROR(VLOOKUP(X91,'CODIGO PAGO'!$B$2:$B$20,1,0)),1,IF(OR(AND(CR91=1,X91&lt;&gt;"N"),AND(CR91=3,X91&lt;&gt;"B"),AND(CR91=2,LEFT(TRIM(X91),1)&lt;&gt;"I")),1,IF(OR(AND(CR91=0,X91="N"),AND(CR91=0,X91="B"),AND(CR91=0,LEFT(TRIM(X91),1)="I")),1,0))),"")</f>
        <v/>
      </c>
      <c r="DU91" s="23" t="str">
        <f t="shared" si="74"/>
        <v/>
      </c>
      <c r="DV91" s="23" t="str">
        <f>+IF(LEN($I91)&gt;5,IF(ISERROR(VLOOKUP(Z91,'CODIGO PAGO'!$B$2:$B$20,1,0)),1,IF(OR(AND(CT91=1,Z91&lt;&gt;"N"),AND(CT91=3,Z91&lt;&gt;"B"),AND(CT91=2,LEFT(TRIM(Z91),1)&lt;&gt;"I")),1,IF(OR(AND(CT91=0,Z91="N"),AND(CT91=0,Z91="B"),AND(CT91=0,LEFT(TRIM(Z91),1)="I")),1,0))),"")</f>
        <v/>
      </c>
      <c r="DW91" s="23" t="str">
        <f t="shared" si="75"/>
        <v/>
      </c>
      <c r="DX91" s="23" t="str">
        <f>+IF(LEN($I91)&gt;5,IF(ISERROR(VLOOKUP(AB91,'CODIGO PAGO'!$B$2:$B$20,1,0)),1,IF(OR(AND(CV91=1,AB91&lt;&gt;"N"),AND(CV91=3,AB91&lt;&gt;"B"),AND(CV91=2,LEFT(TRIM(AB91),1)&lt;&gt;"I")),1,IF(OR(AND(CV91=0,AB91="N"),AND(CV91=0,AB91="B"),AND(CV91=0,LEFT(TRIM(AB91),1)="I")),1,0))),"")</f>
        <v/>
      </c>
      <c r="DY91" s="23" t="str">
        <f t="shared" si="76"/>
        <v/>
      </c>
      <c r="DZ91" s="23" t="str">
        <f>+IF(LEN($I91)&gt;5,IF(ISERROR(VLOOKUP(AD91,'CODIGO PAGO'!$B$2:$B$20,1,0)),1,IF(OR(AND(CX91=1,AD91&lt;&gt;"N"),AND(CX91=3,AD91&lt;&gt;"B"),AND(CX91=2,LEFT(TRIM(AD91),1)&lt;&gt;"I")),1,IF(OR(AND(CX91=0,AD91="N"),AND(CX91=0,AD91="B"),AND(CX91=0,LEFT(TRIM(AD91),1)="I")),1,0))),"")</f>
        <v/>
      </c>
      <c r="EA91" s="23" t="str">
        <f t="shared" si="77"/>
        <v/>
      </c>
      <c r="EB91" s="23" t="str">
        <f>+IF(LEN($I91)&gt;5,IF(ISERROR(VLOOKUP(AF91,'CODIGO PAGO'!$B$2:$B$20,1,0)),1,IF(OR(AND(CZ91=1,AF91&lt;&gt;"N"),AND(CZ91=3,AF91&lt;&gt;"B"),AND(CZ91=2,LEFT(TRIM(AF91),1)&lt;&gt;"I")),1,IF(OR(AND(CZ91=0,AF91="N"),AND(CZ91=0,AF91="B"),AND(CZ91=0,LEFT(TRIM(AF91),1)="I")),1,0))),"")</f>
        <v/>
      </c>
      <c r="EC91" s="23" t="str">
        <f t="shared" si="78"/>
        <v/>
      </c>
      <c r="ED91" s="23" t="str">
        <f>+IF(LEN($I91)&gt;5,IF(ISERROR(VLOOKUP(AH91,'CODIGO PAGO'!$B$2:$B$20,1,0)),1,IF(OR(AND(DB91=1,AH91&lt;&gt;"N"),AND(DB91=3,AH91&lt;&gt;"B"),AND(DB91=2,LEFT(TRIM(AH91),1)&lt;&gt;"I")),1,IF(OR(AND(DB91=0,AH91="N"),AND(DB91=0,AH91="B"),AND(DB91=0,LEFT(TRIM(AH91),1)="I")),1,0))),"")</f>
        <v/>
      </c>
      <c r="EE91" s="23" t="str">
        <f t="shared" si="79"/>
        <v/>
      </c>
      <c r="EF91" s="23" t="str">
        <f>+IF(LEN($I91)&gt;5,IF(ISERROR(VLOOKUP(AJ91,'CODIGO PAGO'!$B$2:$B$20,1,0)),1,IF(OR(AND(DD91=1,AJ91&lt;&gt;"N"),AND(DD91=3,AJ91&lt;&gt;"B"),AND(DD91=2,LEFT(TRIM(AJ91),1)&lt;&gt;"I")),1,IF(OR(AND(DD91=0,AJ91="N"),AND(DD91=0,AJ91="B"),AND(DD91=0,LEFT(TRIM(AJ91),1)="I")),1,0))),"")</f>
        <v/>
      </c>
      <c r="EG91" s="23" t="str">
        <f t="shared" si="80"/>
        <v/>
      </c>
      <c r="EH91" s="23" t="str">
        <f>+IF(LEN($I91)&gt;5,IF(ISERROR(VLOOKUP(AL91,'CODIGO PAGO'!$B$2:$B$20,1,0)),1,IF(OR(AND(DF91=1,AL91&lt;&gt;"N"),AND(DF91=3,AL91&lt;&gt;"B"),AND(DF91=2,LEFT(TRIM(AL91),1)&lt;&gt;"I")),1,IF(OR(AND(DF91=0,AL91="N"),AND(DF91=0,AL91="B"),AND(DF91=0,LEFT(TRIM(AL91),1)="I")),1,0))),"")</f>
        <v/>
      </c>
      <c r="EI91" s="23" t="str">
        <f t="shared" si="81"/>
        <v/>
      </c>
      <c r="EJ91" s="23" t="str">
        <f>+IF(LEN($I91)&gt;5,IF(ISERROR(VLOOKUP(AN91,'CODIGO PAGO'!$B$2:$B$20,1,0)),1,IF(OR(AND(DH91=1,AN91&lt;&gt;"N"),AND(DH91=3,AN91&lt;&gt;"B"),AND(DH91=2,LEFT(TRIM(AN91),1)&lt;&gt;"I")),1,IF(OR(AND(DH91=0,AN91="N"),AND(DH91=0,AN91="B"),AND(DH91=0,LEFT(TRIM(AN91),1)="I")),1,0))),"")</f>
        <v/>
      </c>
      <c r="EK91" s="23" t="str">
        <f t="shared" si="82"/>
        <v/>
      </c>
      <c r="EL91" s="24" t="str">
        <f t="shared" si="83"/>
        <v/>
      </c>
    </row>
    <row r="92" spans="1:142" s="25" customFormat="1">
      <c r="A92" s="15" t="str">
        <f t="shared" si="49"/>
        <v/>
      </c>
      <c r="B92" s="1" t="str">
        <f>+IF(LEN(I92)&gt;5,'CODIGO PAGO'!$B$28,"")</f>
        <v/>
      </c>
      <c r="C92" s="1" t="str">
        <f>+IF(LEN($I92)&gt;5,BD!D92,"")</f>
        <v/>
      </c>
      <c r="D92" s="168" t="str">
        <f>+IF(LEN($I92)&gt;5,BD!A92,"")</f>
        <v/>
      </c>
      <c r="E92" s="1" t="str">
        <f>+IF(LEN($I92)&gt;5,BD!B92,"")</f>
        <v/>
      </c>
      <c r="F92" s="1" t="str">
        <f>+IF(LEN($I92)&gt;5,BD!C92,"")</f>
        <v/>
      </c>
      <c r="G92" s="141"/>
      <c r="H92" s="141"/>
      <c r="I92" s="1" t="str">
        <f>+IF(LEN(BD!G92)&gt;5,BD!G92,"")</f>
        <v/>
      </c>
      <c r="J92" s="167" t="str">
        <f>+IF(LEN($I92)&gt;5,BD!E92,"")</f>
        <v/>
      </c>
      <c r="K92" s="6" t="str">
        <f t="shared" si="50"/>
        <v/>
      </c>
      <c r="L92" s="87" t="str">
        <f>+IF(LEN($I92)&gt;5,BD!H92,"")</f>
        <v/>
      </c>
      <c r="M92" s="40" t="str">
        <f t="shared" si="51"/>
        <v/>
      </c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4" t="str">
        <f t="shared" si="52"/>
        <v/>
      </c>
      <c r="AQ92" s="5" t="str">
        <f t="shared" si="53"/>
        <v/>
      </c>
      <c r="AR92" s="91" t="str">
        <f t="shared" si="54"/>
        <v/>
      </c>
      <c r="AS92" s="5" t="str">
        <f t="shared" si="55"/>
        <v/>
      </c>
      <c r="AT92" s="91" t="str">
        <f t="shared" si="56"/>
        <v/>
      </c>
      <c r="AU92" s="4" t="str">
        <f t="shared" si="57"/>
        <v/>
      </c>
      <c r="AV92" s="4" t="str">
        <f t="shared" si="58"/>
        <v/>
      </c>
      <c r="AW92" s="4" t="str">
        <f t="shared" si="59"/>
        <v/>
      </c>
      <c r="AX92" s="4" t="str">
        <f t="shared" si="60"/>
        <v/>
      </c>
      <c r="AY92" s="88" t="str">
        <f t="shared" si="61"/>
        <v/>
      </c>
      <c r="AZ92" s="17" t="str">
        <f t="shared" si="62"/>
        <v/>
      </c>
      <c r="BA92" s="18" t="str">
        <f t="shared" si="63"/>
        <v/>
      </c>
      <c r="BB92" s="19" t="str">
        <f>+IF(LEN(I92)&gt;5,IF(INT(RIGHT(B92,1))=9,0.5*L92*AY92,INT(MID(B92,5,LEN(B92)-4))*L92)+IFERROR(VLOOKUP(I92,AJUSTES!$A$1:$I$50,9,0),0),"")</f>
        <v/>
      </c>
      <c r="BC92" s="12"/>
      <c r="BD92" s="19" t="str">
        <f t="shared" si="64"/>
        <v/>
      </c>
      <c r="BE92" s="18" t="str">
        <f t="shared" si="65"/>
        <v/>
      </c>
      <c r="BF92" s="139" t="str">
        <f t="shared" si="66"/>
        <v/>
      </c>
      <c r="BG92" s="114"/>
      <c r="BH92" s="18" t="str">
        <f t="shared" si="67"/>
        <v/>
      </c>
      <c r="BI92" s="13"/>
      <c r="BJ92" s="12"/>
      <c r="BK92" s="12"/>
      <c r="BL92" s="145"/>
      <c r="BM92" s="12"/>
      <c r="BN92" s="12"/>
      <c r="BO92" s="12"/>
      <c r="BP92" s="12"/>
      <c r="BQ92" s="12"/>
      <c r="BR92" s="12"/>
      <c r="BS92" s="146"/>
      <c r="BT92" s="14"/>
      <c r="BU92" s="12"/>
      <c r="BV92" s="12"/>
      <c r="BW92" s="12"/>
      <c r="BX92" s="12"/>
      <c r="BY92" s="12"/>
      <c r="BZ92" s="144"/>
      <c r="CA92" s="107" t="str">
        <f>+IF(LEN($I92)&gt;5,IF(BD!F92="N/A","",BD!F92),"")</f>
        <v/>
      </c>
      <c r="CB92" s="21"/>
      <c r="CC92" s="147"/>
      <c r="CD92" s="148"/>
      <c r="CE92" s="8" t="str">
        <f>+IF(LEN(I92)&gt;5,BD!M92,"")</f>
        <v/>
      </c>
      <c r="CF92" s="16" t="str">
        <f>+IF(LEN(I92)&gt;5,BD!N92,"")</f>
        <v/>
      </c>
      <c r="CG92" s="3" t="str">
        <f t="shared" si="68"/>
        <v/>
      </c>
      <c r="CH92" s="23" t="str">
        <f>+IF(AND(LEN($I92)&gt;5),IF(AND($J92&gt;N$1,$J92&lt;=$AO$1),1,IF((COUNTIFS(INCAPACIDADES!$C$1:$C$51,$I92,INCAPACIDADES!K$1:K$51,N$1))&gt;0,2,IF(VLOOKUP($C92,BD!$D$1:$F$501,3,0)&gt;N$1,0,3))),"")</f>
        <v/>
      </c>
      <c r="CI92" s="23" t="str">
        <f>+IF(AND(LEN($I92)&gt;5),IF(AND($J92&gt;O$1,$J92&lt;=$AO$1),1,IF((COUNTIFS(INCAPACIDADES!$C$1:$C$51,$I92,INCAPACIDADES!L$1:L$51,O$1))&gt;0,2,IF(VLOOKUP($C92,BD!$D$1:$F$501,3,0)&gt;O$1,0,3))),"")</f>
        <v/>
      </c>
      <c r="CJ92" s="23" t="str">
        <f>+IF(AND(LEN($I92)&gt;5),IF(AND($J92&gt;P$1,$J92&lt;=$AO$1),1,IF((COUNTIFS(INCAPACIDADES!$C$1:$C$51,$I92,INCAPACIDADES!M$1:M$51,P$1))&gt;0,2,IF(VLOOKUP($C92,BD!$D$1:$F$501,3,0)&gt;P$1,0,3))),"")</f>
        <v/>
      </c>
      <c r="CK92" s="23" t="str">
        <f>+IF(AND(LEN($I92)&gt;5),IF(AND($J92&gt;Q$1,$J92&lt;=$AO$1),1,IF((COUNTIFS(INCAPACIDADES!$C$1:$C$51,$I92,INCAPACIDADES!N$1:N$51,Q$1))&gt;0,2,IF(VLOOKUP($C92,BD!$D$1:$F$501,3,0)&gt;Q$1,0,3))),"")</f>
        <v/>
      </c>
      <c r="CL92" s="23" t="str">
        <f>+IF(AND(LEN($I92)&gt;5),IF(AND($J92&gt;R$1,$J92&lt;=$AO$1),1,IF((COUNTIFS(INCAPACIDADES!$C$1:$C$51,$I92,INCAPACIDADES!O$1:O$51,R$1))&gt;0,2,IF(VLOOKUP($C92,BD!$D$1:$F$501,3,0)&gt;R$1,0,3))),"")</f>
        <v/>
      </c>
      <c r="CM92" s="23" t="str">
        <f>+IF(AND(LEN($I92)&gt;5),IF(AND($J92&gt;S$1,$J92&lt;=$AO$1),1,IF((COUNTIFS(INCAPACIDADES!$C$1:$C$51,$I92,INCAPACIDADES!P$1:P$51,S$1))&gt;0,2,IF(VLOOKUP($C92,BD!$D$1:$F$501,3,0)&gt;S$1,0,3))),"")</f>
        <v/>
      </c>
      <c r="CN92" s="23" t="str">
        <f>+IF(AND(LEN($I92)&gt;5),IF(AND($J92&gt;T$1,$J92&lt;=$AO$1),1,IF((COUNTIFS(INCAPACIDADES!$C$1:$C$51,$I92,INCAPACIDADES!Q$1:Q$51,T$1))&gt;0,2,IF(VLOOKUP($C92,BD!$D$1:$F$501,3,0)&gt;T$1,0,3))),"")</f>
        <v/>
      </c>
      <c r="CO92" s="23" t="str">
        <f>+IF(AND(LEN($I92)&gt;5),IF(AND($J92&gt;U$1,$J92&lt;=$AO$1),1,IF((COUNTIFS(INCAPACIDADES!$C$1:$C$51,$I92,INCAPACIDADES!R$1:R$51,U$1))&gt;0,2,IF(VLOOKUP($C92,BD!$D$1:$F$501,3,0)&gt;U$1,0,3))),"")</f>
        <v/>
      </c>
      <c r="CP92" s="23" t="str">
        <f>+IF(AND(LEN($I92)&gt;5),IF(AND($J92&gt;V$1,$J92&lt;=$AO$1),1,IF((COUNTIFS(INCAPACIDADES!$C$1:$C$51,$I92,INCAPACIDADES!S$1:S$51,V$1))&gt;0,2,IF(VLOOKUP($C92,BD!$D$1:$F$501,3,0)&gt;V$1,0,3))),"")</f>
        <v/>
      </c>
      <c r="CQ92" s="23" t="str">
        <f>+IF(AND(LEN($I92)&gt;5),IF(AND($J92&gt;W$1,$J92&lt;=$AO$1),1,IF((COUNTIFS(INCAPACIDADES!$C$1:$C$51,$I92,INCAPACIDADES!T$1:T$51,W$1))&gt;0,2,IF(VLOOKUP($C92,BD!$D$1:$F$501,3,0)&gt;W$1,0,3))),"")</f>
        <v/>
      </c>
      <c r="CR92" s="23" t="str">
        <f>+IF(AND(LEN($I92)&gt;5),IF(AND($J92&gt;X$1,$J92&lt;=$AO$1),1,IF((COUNTIFS(INCAPACIDADES!$C$1:$C$51,$I92,INCAPACIDADES!U$1:U$51,X$1))&gt;0,2,IF(VLOOKUP($C92,BD!$D$1:$F$501,3,0)&gt;X$1,0,3))),"")</f>
        <v/>
      </c>
      <c r="CS92" s="23" t="str">
        <f>+IF(AND(LEN($I92)&gt;5),IF(AND($J92&gt;Y$1,$J92&lt;=$AO$1),1,IF((COUNTIFS(INCAPACIDADES!$C$1:$C$51,$I92,INCAPACIDADES!V$1:V$51,Y$1))&gt;0,2,IF(VLOOKUP($C92,BD!$D$1:$F$501,3,0)&gt;Y$1,0,3))),"")</f>
        <v/>
      </c>
      <c r="CT92" s="23" t="str">
        <f>+IF(AND(LEN($I92)&gt;5),IF(AND($J92&gt;Z$1,$J92&lt;=$AO$1),1,IF((COUNTIFS(INCAPACIDADES!$C$1:$C$51,$I92,INCAPACIDADES!W$1:W$51,Z$1))&gt;0,2,IF(VLOOKUP($C92,BD!$D$1:$F$501,3,0)&gt;Z$1,0,3))),"")</f>
        <v/>
      </c>
      <c r="CU92" s="23" t="str">
        <f>+IF(AND(LEN($I92)&gt;5),IF(AND($J92&gt;AA$1,$J92&lt;=$AO$1),1,IF((COUNTIFS(INCAPACIDADES!$C$1:$C$51,$I92,INCAPACIDADES!X$1:X$51,AA$1))&gt;0,2,IF(VLOOKUP($C92,BD!$D$1:$F$501,3,0)&gt;AA$1,0,3))),"")</f>
        <v/>
      </c>
      <c r="CV92" s="23" t="str">
        <f>+IF(AND(LEN($I92)&gt;5),IF(AND($J92&gt;AB$1,$J92&lt;=$AO$1),1,IF((COUNTIFS(INCAPACIDADES!$C$1:$C$51,$I92,INCAPACIDADES!Y$1:Y$51,AB$1))&gt;0,2,IF(VLOOKUP($C92,BD!$D$1:$F$501,3,0)&gt;AB$1,0,3))),"")</f>
        <v/>
      </c>
      <c r="CW92" s="23" t="str">
        <f>+IF(AND(LEN($I92)&gt;5),IF(AND($J92&gt;AC$1,$J92&lt;=$AO$1),1,IF((COUNTIFS(INCAPACIDADES!$C$1:$C$51,$I92,INCAPACIDADES!Z$1:Z$51,AC$1))&gt;0,2,IF(VLOOKUP($C92,BD!$D$1:$F$501,3,0)&gt;AC$1,0,3))),"")</f>
        <v/>
      </c>
      <c r="CX92" s="23" t="str">
        <f>+IF(AND(LEN($I92)&gt;5),IF(AND($J92&gt;AD$1,$J92&lt;=$AO$1),1,IF((COUNTIFS(INCAPACIDADES!$C$1:$C$51,$I92,INCAPACIDADES!AA$1:AA$51,AD$1))&gt;0,2,IF(VLOOKUP($C92,BD!$D$1:$F$501,3,0)&gt;AD$1,0,3))),"")</f>
        <v/>
      </c>
      <c r="CY92" s="23" t="str">
        <f>+IF(AND(LEN($I92)&gt;5),IF(AND($J92&gt;AE$1,$J92&lt;=$AO$1),1,IF((COUNTIFS(INCAPACIDADES!$C$1:$C$51,$I92,INCAPACIDADES!AB$1:AB$51,AE$1))&gt;0,2,IF(VLOOKUP($C92,BD!$D$1:$F$501,3,0)&gt;AE$1,0,3))),"")</f>
        <v/>
      </c>
      <c r="CZ92" s="23" t="str">
        <f>+IF(AND(LEN($I92)&gt;5),IF(AND($J92&gt;AF$1,$J92&lt;=$AO$1),1,IF((COUNTIFS(INCAPACIDADES!$C$1:$C$51,$I92,INCAPACIDADES!AC$1:AC$51,AF$1))&gt;0,2,IF(VLOOKUP($C92,BD!$D$1:$F$501,3,0)&gt;AF$1,0,3))),"")</f>
        <v/>
      </c>
      <c r="DA92" s="23" t="str">
        <f>+IF(AND(LEN($I92)&gt;5),IF(AND($J92&gt;AG$1,$J92&lt;=$AO$1),1,IF((COUNTIFS(INCAPACIDADES!$C$1:$C$51,$I92,INCAPACIDADES!AD$1:AD$51,AG$1))&gt;0,2,IF(VLOOKUP($C92,BD!$D$1:$F$501,3,0)&gt;AG$1,0,3))),"")</f>
        <v/>
      </c>
      <c r="DB92" s="23" t="str">
        <f>+IF(AND(LEN($I92)&gt;5),IF(AND($J92&gt;AH$1,$J92&lt;=$AO$1),1,IF((COUNTIFS(INCAPACIDADES!$C$1:$C$51,$I92,INCAPACIDADES!AE$1:AE$51,AH$1))&gt;0,2,IF(VLOOKUP($C92,BD!$D$1:$F$501,3,0)&gt;AH$1,0,3))),"")</f>
        <v/>
      </c>
      <c r="DC92" s="23" t="str">
        <f>+IF(AND(LEN($I92)&gt;5),IF(AND($J92&gt;AI$1,$J92&lt;=$AO$1),1,IF((COUNTIFS(INCAPACIDADES!$C$1:$C$51,$I92,INCAPACIDADES!AF$1:AF$51,AI$1))&gt;0,2,IF(VLOOKUP($C92,BD!$D$1:$F$501,3,0)&gt;AI$1,0,3))),"")</f>
        <v/>
      </c>
      <c r="DD92" s="23" t="str">
        <f>+IF(AND(LEN($I92)&gt;5),IF(AND($J92&gt;AJ$1,$J92&lt;=$AO$1),1,IF((COUNTIFS(INCAPACIDADES!$C$1:$C$51,$I92,INCAPACIDADES!AG$1:AG$51,AJ$1))&gt;0,2,IF(VLOOKUP($C92,BD!$D$1:$F$501,3,0)&gt;AJ$1,0,3))),"")</f>
        <v/>
      </c>
      <c r="DE92" s="23" t="str">
        <f>+IF(AND(LEN($I92)&gt;5),IF(AND($J92&gt;AK$1,$J92&lt;=$AO$1),1,IF((COUNTIFS(INCAPACIDADES!$C$1:$C$51,$I92,INCAPACIDADES!AH$1:AH$51,AK$1))&gt;0,2,IF(VLOOKUP($C92,BD!$D$1:$F$501,3,0)&gt;AK$1,0,3))),"")</f>
        <v/>
      </c>
      <c r="DF92" s="23" t="str">
        <f>+IF(AND(LEN($I92)&gt;5),IF(AND($J92&gt;AL$1,$J92&lt;=$AO$1),1,IF((COUNTIFS(INCAPACIDADES!$C$1:$C$51,$I92,INCAPACIDADES!AI$1:AI$51,AL$1))&gt;0,2,IF(VLOOKUP($C92,BD!$D$1:$F$501,3,0)&gt;AL$1,0,3))),"")</f>
        <v/>
      </c>
      <c r="DG92" s="23" t="str">
        <f>+IF(AND(LEN($I92)&gt;5),IF(AND($J92&gt;AM$1,$J92&lt;=$AO$1),1,IF((COUNTIFS(INCAPACIDADES!$C$1:$C$51,$I92,INCAPACIDADES!AJ$1:AJ$51,AM$1))&gt;0,2,IF(VLOOKUP($C92,BD!$D$1:$F$501,3,0)&gt;AM$1,0,3))),"")</f>
        <v/>
      </c>
      <c r="DH92" s="23" t="str">
        <f>+IF(AND(LEN($I92)&gt;5),IF(AND($J92&gt;AN$1,$J92&lt;=$AO$1),1,IF((COUNTIFS(INCAPACIDADES!$C$1:$C$51,$I92,INCAPACIDADES!AK$1:AK$51,AN$1))&gt;0,2,IF(VLOOKUP($C92,BD!$D$1:$F$501,3,0)&gt;AN$1,0,3))),"")</f>
        <v/>
      </c>
      <c r="DI92" s="23" t="str">
        <f>+IF(AND(LEN($I92)&gt;5),IF(AND($J92&gt;AO$1,$J92&lt;=$AO$1),1,IF((COUNTIFS(INCAPACIDADES!$C$1:$C$51,$I92,INCAPACIDADES!AL$1:AL$51,AO$1))&gt;0,2,IF(VLOOKUP($C92,BD!$D$1:$F$501,3,0)&gt;AO$1,0,3))),"")</f>
        <v/>
      </c>
      <c r="DJ92" s="23" t="str">
        <f>+IF(LEN($I92)&gt;5,IF(ISERROR(VLOOKUP(N92,'CODIGO PAGO'!$B$2:$B$20,1,0)),1,IF(OR(AND(CH92=1,N92&lt;&gt;"N"),AND(CH92=3,N92&lt;&gt;"B"),AND(CH92=2,LEFT(TRIM(N92),1)&lt;&gt;"I")),1,IF(OR(AND(CH92=0,N92="N"),AND(CH92=0,N92="B"),AND(CH92=0,LEFT(TRIM(N92),1)="I")),1,0))),"")</f>
        <v/>
      </c>
      <c r="DK92" s="23" t="str">
        <f t="shared" si="69"/>
        <v/>
      </c>
      <c r="DL92" s="23" t="str">
        <f>+IF(LEN($I92)&gt;5,IF(ISERROR(VLOOKUP(P92,'CODIGO PAGO'!$B$2:$B$20,1,0)),1,IF(OR(AND(CJ92=1,P92&lt;&gt;"N"),AND(CJ92=3,P92&lt;&gt;"B"),AND(CJ92=2,LEFT(TRIM(P92),1)&lt;&gt;"I")),1,IF(OR(AND(CJ92=0,P92="N"),AND(CJ92=0,P92="B"),AND(CJ92=0,LEFT(TRIM(P92),1)="I")),1,0))),"")</f>
        <v/>
      </c>
      <c r="DM92" s="23" t="str">
        <f t="shared" si="70"/>
        <v/>
      </c>
      <c r="DN92" s="23" t="str">
        <f>+IF(LEN($I92)&gt;5,IF(ISERROR(VLOOKUP(R92,'CODIGO PAGO'!$B$2:$B$20,1,0)),1,IF(OR(AND(CL92=1,R92&lt;&gt;"N"),AND(CL92=3,R92&lt;&gt;"B"),AND(CL92=2,LEFT(TRIM(R92),1)&lt;&gt;"I")),1,IF(OR(AND(CL92=0,R92="N"),AND(CL92=0,R92="B"),AND(CL92=0,LEFT(TRIM(R92),1)="I")),1,0))),"")</f>
        <v/>
      </c>
      <c r="DO92" s="23" t="str">
        <f t="shared" si="71"/>
        <v/>
      </c>
      <c r="DP92" s="23" t="str">
        <f>+IF(LEN($I92)&gt;5,IF(ISERROR(VLOOKUP(T92,'CODIGO PAGO'!$B$2:$B$20,1,0)),1,IF(OR(AND(CN92=1,T92&lt;&gt;"N"),AND(CN92=3,T92&lt;&gt;"B"),AND(CN92=2,LEFT(TRIM(T92),1)&lt;&gt;"I")),1,IF(OR(AND(CN92=0,T92="N"),AND(CN92=0,T92="B"),AND(CN92=0,LEFT(TRIM(T92),1)="I")),1,0))),"")</f>
        <v/>
      </c>
      <c r="DQ92" s="23" t="str">
        <f t="shared" si="72"/>
        <v/>
      </c>
      <c r="DR92" s="23" t="str">
        <f>+IF(LEN($I92)&gt;5,IF(ISERROR(VLOOKUP(V92,'CODIGO PAGO'!$B$2:$B$20,1,0)),1,IF(OR(AND(CP92=1,V92&lt;&gt;"N"),AND(CP92=3,V92&lt;&gt;"B"),AND(CP92=2,LEFT(TRIM(V92),1)&lt;&gt;"I")),1,IF(OR(AND(CP92=0,V92="N"),AND(CP92=0,V92="B"),AND(CP92=0,LEFT(TRIM(V92),1)="I")),1,0))),"")</f>
        <v/>
      </c>
      <c r="DS92" s="23" t="str">
        <f t="shared" si="73"/>
        <v/>
      </c>
      <c r="DT92" s="23" t="str">
        <f>+IF(LEN($I92)&gt;5,IF(ISERROR(VLOOKUP(X92,'CODIGO PAGO'!$B$2:$B$20,1,0)),1,IF(OR(AND(CR92=1,X92&lt;&gt;"N"),AND(CR92=3,X92&lt;&gt;"B"),AND(CR92=2,LEFT(TRIM(X92),1)&lt;&gt;"I")),1,IF(OR(AND(CR92=0,X92="N"),AND(CR92=0,X92="B"),AND(CR92=0,LEFT(TRIM(X92),1)="I")),1,0))),"")</f>
        <v/>
      </c>
      <c r="DU92" s="23" t="str">
        <f t="shared" si="74"/>
        <v/>
      </c>
      <c r="DV92" s="23" t="str">
        <f>+IF(LEN($I92)&gt;5,IF(ISERROR(VLOOKUP(Z92,'CODIGO PAGO'!$B$2:$B$20,1,0)),1,IF(OR(AND(CT92=1,Z92&lt;&gt;"N"),AND(CT92=3,Z92&lt;&gt;"B"),AND(CT92=2,LEFT(TRIM(Z92),1)&lt;&gt;"I")),1,IF(OR(AND(CT92=0,Z92="N"),AND(CT92=0,Z92="B"),AND(CT92=0,LEFT(TRIM(Z92),1)="I")),1,0))),"")</f>
        <v/>
      </c>
      <c r="DW92" s="23" t="str">
        <f t="shared" si="75"/>
        <v/>
      </c>
      <c r="DX92" s="23" t="str">
        <f>+IF(LEN($I92)&gt;5,IF(ISERROR(VLOOKUP(AB92,'CODIGO PAGO'!$B$2:$B$20,1,0)),1,IF(OR(AND(CV92=1,AB92&lt;&gt;"N"),AND(CV92=3,AB92&lt;&gt;"B"),AND(CV92=2,LEFT(TRIM(AB92),1)&lt;&gt;"I")),1,IF(OR(AND(CV92=0,AB92="N"),AND(CV92=0,AB92="B"),AND(CV92=0,LEFT(TRIM(AB92),1)="I")),1,0))),"")</f>
        <v/>
      </c>
      <c r="DY92" s="23" t="str">
        <f t="shared" si="76"/>
        <v/>
      </c>
      <c r="DZ92" s="23" t="str">
        <f>+IF(LEN($I92)&gt;5,IF(ISERROR(VLOOKUP(AD92,'CODIGO PAGO'!$B$2:$B$20,1,0)),1,IF(OR(AND(CX92=1,AD92&lt;&gt;"N"),AND(CX92=3,AD92&lt;&gt;"B"),AND(CX92=2,LEFT(TRIM(AD92),1)&lt;&gt;"I")),1,IF(OR(AND(CX92=0,AD92="N"),AND(CX92=0,AD92="B"),AND(CX92=0,LEFT(TRIM(AD92),1)="I")),1,0))),"")</f>
        <v/>
      </c>
      <c r="EA92" s="23" t="str">
        <f t="shared" si="77"/>
        <v/>
      </c>
      <c r="EB92" s="23" t="str">
        <f>+IF(LEN($I92)&gt;5,IF(ISERROR(VLOOKUP(AF92,'CODIGO PAGO'!$B$2:$B$20,1,0)),1,IF(OR(AND(CZ92=1,AF92&lt;&gt;"N"),AND(CZ92=3,AF92&lt;&gt;"B"),AND(CZ92=2,LEFT(TRIM(AF92),1)&lt;&gt;"I")),1,IF(OR(AND(CZ92=0,AF92="N"),AND(CZ92=0,AF92="B"),AND(CZ92=0,LEFT(TRIM(AF92),1)="I")),1,0))),"")</f>
        <v/>
      </c>
      <c r="EC92" s="23" t="str">
        <f t="shared" si="78"/>
        <v/>
      </c>
      <c r="ED92" s="23" t="str">
        <f>+IF(LEN($I92)&gt;5,IF(ISERROR(VLOOKUP(AH92,'CODIGO PAGO'!$B$2:$B$20,1,0)),1,IF(OR(AND(DB92=1,AH92&lt;&gt;"N"),AND(DB92=3,AH92&lt;&gt;"B"),AND(DB92=2,LEFT(TRIM(AH92),1)&lt;&gt;"I")),1,IF(OR(AND(DB92=0,AH92="N"),AND(DB92=0,AH92="B"),AND(DB92=0,LEFT(TRIM(AH92),1)="I")),1,0))),"")</f>
        <v/>
      </c>
      <c r="EE92" s="23" t="str">
        <f t="shared" si="79"/>
        <v/>
      </c>
      <c r="EF92" s="23" t="str">
        <f>+IF(LEN($I92)&gt;5,IF(ISERROR(VLOOKUP(AJ92,'CODIGO PAGO'!$B$2:$B$20,1,0)),1,IF(OR(AND(DD92=1,AJ92&lt;&gt;"N"),AND(DD92=3,AJ92&lt;&gt;"B"),AND(DD92=2,LEFT(TRIM(AJ92),1)&lt;&gt;"I")),1,IF(OR(AND(DD92=0,AJ92="N"),AND(DD92=0,AJ92="B"),AND(DD92=0,LEFT(TRIM(AJ92),1)="I")),1,0))),"")</f>
        <v/>
      </c>
      <c r="EG92" s="23" t="str">
        <f t="shared" si="80"/>
        <v/>
      </c>
      <c r="EH92" s="23" t="str">
        <f>+IF(LEN($I92)&gt;5,IF(ISERROR(VLOOKUP(AL92,'CODIGO PAGO'!$B$2:$B$20,1,0)),1,IF(OR(AND(DF92=1,AL92&lt;&gt;"N"),AND(DF92=3,AL92&lt;&gt;"B"),AND(DF92=2,LEFT(TRIM(AL92),1)&lt;&gt;"I")),1,IF(OR(AND(DF92=0,AL92="N"),AND(DF92=0,AL92="B"),AND(DF92=0,LEFT(TRIM(AL92),1)="I")),1,0))),"")</f>
        <v/>
      </c>
      <c r="EI92" s="23" t="str">
        <f t="shared" si="81"/>
        <v/>
      </c>
      <c r="EJ92" s="23" t="str">
        <f>+IF(LEN($I92)&gt;5,IF(ISERROR(VLOOKUP(AN92,'CODIGO PAGO'!$B$2:$B$20,1,0)),1,IF(OR(AND(DH92=1,AN92&lt;&gt;"N"),AND(DH92=3,AN92&lt;&gt;"B"),AND(DH92=2,LEFT(TRIM(AN92),1)&lt;&gt;"I")),1,IF(OR(AND(DH92=0,AN92="N"),AND(DH92=0,AN92="B"),AND(DH92=0,LEFT(TRIM(AN92),1)="I")),1,0))),"")</f>
        <v/>
      </c>
      <c r="EK92" s="23" t="str">
        <f t="shared" si="82"/>
        <v/>
      </c>
      <c r="EL92" s="24" t="str">
        <f t="shared" si="83"/>
        <v/>
      </c>
    </row>
    <row r="93" spans="1:142" s="25" customFormat="1">
      <c r="A93" s="15" t="str">
        <f t="shared" si="49"/>
        <v/>
      </c>
      <c r="B93" s="1" t="str">
        <f>+IF(LEN(I93)&gt;5,'CODIGO PAGO'!$B$28,"")</f>
        <v/>
      </c>
      <c r="C93" s="1" t="str">
        <f>+IF(LEN($I93)&gt;5,BD!D93,"")</f>
        <v/>
      </c>
      <c r="D93" s="168" t="str">
        <f>+IF(LEN($I93)&gt;5,BD!A93,"")</f>
        <v/>
      </c>
      <c r="E93" s="1" t="str">
        <f>+IF(LEN($I93)&gt;5,BD!B93,"")</f>
        <v/>
      </c>
      <c r="F93" s="1" t="str">
        <f>+IF(LEN($I93)&gt;5,BD!C93,"")</f>
        <v/>
      </c>
      <c r="G93" s="141"/>
      <c r="H93" s="141"/>
      <c r="I93" s="1" t="str">
        <f>+IF(LEN(BD!G93)&gt;5,BD!G93,"")</f>
        <v/>
      </c>
      <c r="J93" s="167" t="str">
        <f>+IF(LEN($I93)&gt;5,BD!E93,"")</f>
        <v/>
      </c>
      <c r="K93" s="6" t="str">
        <f t="shared" si="50"/>
        <v/>
      </c>
      <c r="L93" s="87" t="str">
        <f>+IF(LEN($I93)&gt;5,BD!H93,"")</f>
        <v/>
      </c>
      <c r="M93" s="40" t="str">
        <f t="shared" si="51"/>
        <v/>
      </c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4" t="str">
        <f t="shared" si="52"/>
        <v/>
      </c>
      <c r="AQ93" s="5" t="str">
        <f t="shared" si="53"/>
        <v/>
      </c>
      <c r="AR93" s="91" t="str">
        <f t="shared" si="54"/>
        <v/>
      </c>
      <c r="AS93" s="5" t="str">
        <f t="shared" si="55"/>
        <v/>
      </c>
      <c r="AT93" s="91" t="str">
        <f t="shared" si="56"/>
        <v/>
      </c>
      <c r="AU93" s="4" t="str">
        <f t="shared" si="57"/>
        <v/>
      </c>
      <c r="AV93" s="4" t="str">
        <f t="shared" si="58"/>
        <v/>
      </c>
      <c r="AW93" s="4" t="str">
        <f t="shared" si="59"/>
        <v/>
      </c>
      <c r="AX93" s="4" t="str">
        <f t="shared" si="60"/>
        <v/>
      </c>
      <c r="AY93" s="88" t="str">
        <f t="shared" si="61"/>
        <v/>
      </c>
      <c r="AZ93" s="17" t="str">
        <f t="shared" si="62"/>
        <v/>
      </c>
      <c r="BA93" s="18" t="str">
        <f t="shared" si="63"/>
        <v/>
      </c>
      <c r="BB93" s="19" t="str">
        <f>+IF(LEN(I93)&gt;5,IF(INT(RIGHT(B93,1))=9,0.5*L93*AY93,INT(MID(B93,5,LEN(B93)-4))*L93)+IFERROR(VLOOKUP(I93,AJUSTES!$A$1:$I$50,9,0),0),"")</f>
        <v/>
      </c>
      <c r="BC93" s="12"/>
      <c r="BD93" s="19" t="str">
        <f t="shared" si="64"/>
        <v/>
      </c>
      <c r="BE93" s="18" t="str">
        <f t="shared" si="65"/>
        <v/>
      </c>
      <c r="BF93" s="139" t="str">
        <f t="shared" si="66"/>
        <v/>
      </c>
      <c r="BG93" s="114"/>
      <c r="BH93" s="18" t="str">
        <f t="shared" si="67"/>
        <v/>
      </c>
      <c r="BI93" s="13"/>
      <c r="BJ93" s="12"/>
      <c r="BK93" s="12"/>
      <c r="BL93" s="145"/>
      <c r="BM93" s="12"/>
      <c r="BN93" s="12"/>
      <c r="BO93" s="12"/>
      <c r="BP93" s="12"/>
      <c r="BQ93" s="12"/>
      <c r="BR93" s="12"/>
      <c r="BS93" s="146"/>
      <c r="BT93" s="14"/>
      <c r="BU93" s="12"/>
      <c r="BV93" s="12"/>
      <c r="BW93" s="12"/>
      <c r="BX93" s="12"/>
      <c r="BY93" s="12"/>
      <c r="BZ93" s="144"/>
      <c r="CA93" s="107" t="str">
        <f>+IF(LEN($I93)&gt;5,IF(BD!F93="N/A","",BD!F93),"")</f>
        <v/>
      </c>
      <c r="CB93" s="21"/>
      <c r="CC93" s="147"/>
      <c r="CD93" s="148"/>
      <c r="CE93" s="8" t="str">
        <f>+IF(LEN(I93)&gt;5,BD!M93,"")</f>
        <v/>
      </c>
      <c r="CF93" s="16" t="str">
        <f>+IF(LEN(I93)&gt;5,BD!N93,"")</f>
        <v/>
      </c>
      <c r="CG93" s="3" t="str">
        <f t="shared" si="68"/>
        <v/>
      </c>
      <c r="CH93" s="23" t="str">
        <f>+IF(AND(LEN($I93)&gt;5),IF(AND($J93&gt;N$1,$J93&lt;=$AO$1),1,IF((COUNTIFS(INCAPACIDADES!$C$1:$C$51,$I93,INCAPACIDADES!K$1:K$51,N$1))&gt;0,2,IF(VLOOKUP($C93,BD!$D$1:$F$501,3,0)&gt;N$1,0,3))),"")</f>
        <v/>
      </c>
      <c r="CI93" s="23" t="str">
        <f>+IF(AND(LEN($I93)&gt;5),IF(AND($J93&gt;O$1,$J93&lt;=$AO$1),1,IF((COUNTIFS(INCAPACIDADES!$C$1:$C$51,$I93,INCAPACIDADES!L$1:L$51,O$1))&gt;0,2,IF(VLOOKUP($C93,BD!$D$1:$F$501,3,0)&gt;O$1,0,3))),"")</f>
        <v/>
      </c>
      <c r="CJ93" s="23" t="str">
        <f>+IF(AND(LEN($I93)&gt;5),IF(AND($J93&gt;P$1,$J93&lt;=$AO$1),1,IF((COUNTIFS(INCAPACIDADES!$C$1:$C$51,$I93,INCAPACIDADES!M$1:M$51,P$1))&gt;0,2,IF(VLOOKUP($C93,BD!$D$1:$F$501,3,0)&gt;P$1,0,3))),"")</f>
        <v/>
      </c>
      <c r="CK93" s="23" t="str">
        <f>+IF(AND(LEN($I93)&gt;5),IF(AND($J93&gt;Q$1,$J93&lt;=$AO$1),1,IF((COUNTIFS(INCAPACIDADES!$C$1:$C$51,$I93,INCAPACIDADES!N$1:N$51,Q$1))&gt;0,2,IF(VLOOKUP($C93,BD!$D$1:$F$501,3,0)&gt;Q$1,0,3))),"")</f>
        <v/>
      </c>
      <c r="CL93" s="23" t="str">
        <f>+IF(AND(LEN($I93)&gt;5),IF(AND($J93&gt;R$1,$J93&lt;=$AO$1),1,IF((COUNTIFS(INCAPACIDADES!$C$1:$C$51,$I93,INCAPACIDADES!O$1:O$51,R$1))&gt;0,2,IF(VLOOKUP($C93,BD!$D$1:$F$501,3,0)&gt;R$1,0,3))),"")</f>
        <v/>
      </c>
      <c r="CM93" s="23" t="str">
        <f>+IF(AND(LEN($I93)&gt;5),IF(AND($J93&gt;S$1,$J93&lt;=$AO$1),1,IF((COUNTIFS(INCAPACIDADES!$C$1:$C$51,$I93,INCAPACIDADES!P$1:P$51,S$1))&gt;0,2,IF(VLOOKUP($C93,BD!$D$1:$F$501,3,0)&gt;S$1,0,3))),"")</f>
        <v/>
      </c>
      <c r="CN93" s="23" t="str">
        <f>+IF(AND(LEN($I93)&gt;5),IF(AND($J93&gt;T$1,$J93&lt;=$AO$1),1,IF((COUNTIFS(INCAPACIDADES!$C$1:$C$51,$I93,INCAPACIDADES!Q$1:Q$51,T$1))&gt;0,2,IF(VLOOKUP($C93,BD!$D$1:$F$501,3,0)&gt;T$1,0,3))),"")</f>
        <v/>
      </c>
      <c r="CO93" s="23" t="str">
        <f>+IF(AND(LEN($I93)&gt;5),IF(AND($J93&gt;U$1,$J93&lt;=$AO$1),1,IF((COUNTIFS(INCAPACIDADES!$C$1:$C$51,$I93,INCAPACIDADES!R$1:R$51,U$1))&gt;0,2,IF(VLOOKUP($C93,BD!$D$1:$F$501,3,0)&gt;U$1,0,3))),"")</f>
        <v/>
      </c>
      <c r="CP93" s="23" t="str">
        <f>+IF(AND(LEN($I93)&gt;5),IF(AND($J93&gt;V$1,$J93&lt;=$AO$1),1,IF((COUNTIFS(INCAPACIDADES!$C$1:$C$51,$I93,INCAPACIDADES!S$1:S$51,V$1))&gt;0,2,IF(VLOOKUP($C93,BD!$D$1:$F$501,3,0)&gt;V$1,0,3))),"")</f>
        <v/>
      </c>
      <c r="CQ93" s="23" t="str">
        <f>+IF(AND(LEN($I93)&gt;5),IF(AND($J93&gt;W$1,$J93&lt;=$AO$1),1,IF((COUNTIFS(INCAPACIDADES!$C$1:$C$51,$I93,INCAPACIDADES!T$1:T$51,W$1))&gt;0,2,IF(VLOOKUP($C93,BD!$D$1:$F$501,3,0)&gt;W$1,0,3))),"")</f>
        <v/>
      </c>
      <c r="CR93" s="23" t="str">
        <f>+IF(AND(LEN($I93)&gt;5),IF(AND($J93&gt;X$1,$J93&lt;=$AO$1),1,IF((COUNTIFS(INCAPACIDADES!$C$1:$C$51,$I93,INCAPACIDADES!U$1:U$51,X$1))&gt;0,2,IF(VLOOKUP($C93,BD!$D$1:$F$501,3,0)&gt;X$1,0,3))),"")</f>
        <v/>
      </c>
      <c r="CS93" s="23" t="str">
        <f>+IF(AND(LEN($I93)&gt;5),IF(AND($J93&gt;Y$1,$J93&lt;=$AO$1),1,IF((COUNTIFS(INCAPACIDADES!$C$1:$C$51,$I93,INCAPACIDADES!V$1:V$51,Y$1))&gt;0,2,IF(VLOOKUP($C93,BD!$D$1:$F$501,3,0)&gt;Y$1,0,3))),"")</f>
        <v/>
      </c>
      <c r="CT93" s="23" t="str">
        <f>+IF(AND(LEN($I93)&gt;5),IF(AND($J93&gt;Z$1,$J93&lt;=$AO$1),1,IF((COUNTIFS(INCAPACIDADES!$C$1:$C$51,$I93,INCAPACIDADES!W$1:W$51,Z$1))&gt;0,2,IF(VLOOKUP($C93,BD!$D$1:$F$501,3,0)&gt;Z$1,0,3))),"")</f>
        <v/>
      </c>
      <c r="CU93" s="23" t="str">
        <f>+IF(AND(LEN($I93)&gt;5),IF(AND($J93&gt;AA$1,$J93&lt;=$AO$1),1,IF((COUNTIFS(INCAPACIDADES!$C$1:$C$51,$I93,INCAPACIDADES!X$1:X$51,AA$1))&gt;0,2,IF(VLOOKUP($C93,BD!$D$1:$F$501,3,0)&gt;AA$1,0,3))),"")</f>
        <v/>
      </c>
      <c r="CV93" s="23" t="str">
        <f>+IF(AND(LEN($I93)&gt;5),IF(AND($J93&gt;AB$1,$J93&lt;=$AO$1),1,IF((COUNTIFS(INCAPACIDADES!$C$1:$C$51,$I93,INCAPACIDADES!Y$1:Y$51,AB$1))&gt;0,2,IF(VLOOKUP($C93,BD!$D$1:$F$501,3,0)&gt;AB$1,0,3))),"")</f>
        <v/>
      </c>
      <c r="CW93" s="23" t="str">
        <f>+IF(AND(LEN($I93)&gt;5),IF(AND($J93&gt;AC$1,$J93&lt;=$AO$1),1,IF((COUNTIFS(INCAPACIDADES!$C$1:$C$51,$I93,INCAPACIDADES!Z$1:Z$51,AC$1))&gt;0,2,IF(VLOOKUP($C93,BD!$D$1:$F$501,3,0)&gt;AC$1,0,3))),"")</f>
        <v/>
      </c>
      <c r="CX93" s="23" t="str">
        <f>+IF(AND(LEN($I93)&gt;5),IF(AND($J93&gt;AD$1,$J93&lt;=$AO$1),1,IF((COUNTIFS(INCAPACIDADES!$C$1:$C$51,$I93,INCAPACIDADES!AA$1:AA$51,AD$1))&gt;0,2,IF(VLOOKUP($C93,BD!$D$1:$F$501,3,0)&gt;AD$1,0,3))),"")</f>
        <v/>
      </c>
      <c r="CY93" s="23" t="str">
        <f>+IF(AND(LEN($I93)&gt;5),IF(AND($J93&gt;AE$1,$J93&lt;=$AO$1),1,IF((COUNTIFS(INCAPACIDADES!$C$1:$C$51,$I93,INCAPACIDADES!AB$1:AB$51,AE$1))&gt;0,2,IF(VLOOKUP($C93,BD!$D$1:$F$501,3,0)&gt;AE$1,0,3))),"")</f>
        <v/>
      </c>
      <c r="CZ93" s="23" t="str">
        <f>+IF(AND(LEN($I93)&gt;5),IF(AND($J93&gt;AF$1,$J93&lt;=$AO$1),1,IF((COUNTIFS(INCAPACIDADES!$C$1:$C$51,$I93,INCAPACIDADES!AC$1:AC$51,AF$1))&gt;0,2,IF(VLOOKUP($C93,BD!$D$1:$F$501,3,0)&gt;AF$1,0,3))),"")</f>
        <v/>
      </c>
      <c r="DA93" s="23" t="str">
        <f>+IF(AND(LEN($I93)&gt;5),IF(AND($J93&gt;AG$1,$J93&lt;=$AO$1),1,IF((COUNTIFS(INCAPACIDADES!$C$1:$C$51,$I93,INCAPACIDADES!AD$1:AD$51,AG$1))&gt;0,2,IF(VLOOKUP($C93,BD!$D$1:$F$501,3,0)&gt;AG$1,0,3))),"")</f>
        <v/>
      </c>
      <c r="DB93" s="23" t="str">
        <f>+IF(AND(LEN($I93)&gt;5),IF(AND($J93&gt;AH$1,$J93&lt;=$AO$1),1,IF((COUNTIFS(INCAPACIDADES!$C$1:$C$51,$I93,INCAPACIDADES!AE$1:AE$51,AH$1))&gt;0,2,IF(VLOOKUP($C93,BD!$D$1:$F$501,3,0)&gt;AH$1,0,3))),"")</f>
        <v/>
      </c>
      <c r="DC93" s="23" t="str">
        <f>+IF(AND(LEN($I93)&gt;5),IF(AND($J93&gt;AI$1,$J93&lt;=$AO$1),1,IF((COUNTIFS(INCAPACIDADES!$C$1:$C$51,$I93,INCAPACIDADES!AF$1:AF$51,AI$1))&gt;0,2,IF(VLOOKUP($C93,BD!$D$1:$F$501,3,0)&gt;AI$1,0,3))),"")</f>
        <v/>
      </c>
      <c r="DD93" s="23" t="str">
        <f>+IF(AND(LEN($I93)&gt;5),IF(AND($J93&gt;AJ$1,$J93&lt;=$AO$1),1,IF((COUNTIFS(INCAPACIDADES!$C$1:$C$51,$I93,INCAPACIDADES!AG$1:AG$51,AJ$1))&gt;0,2,IF(VLOOKUP($C93,BD!$D$1:$F$501,3,0)&gt;AJ$1,0,3))),"")</f>
        <v/>
      </c>
      <c r="DE93" s="23" t="str">
        <f>+IF(AND(LEN($I93)&gt;5),IF(AND($J93&gt;AK$1,$J93&lt;=$AO$1),1,IF((COUNTIFS(INCAPACIDADES!$C$1:$C$51,$I93,INCAPACIDADES!AH$1:AH$51,AK$1))&gt;0,2,IF(VLOOKUP($C93,BD!$D$1:$F$501,3,0)&gt;AK$1,0,3))),"")</f>
        <v/>
      </c>
      <c r="DF93" s="23" t="str">
        <f>+IF(AND(LEN($I93)&gt;5),IF(AND($J93&gt;AL$1,$J93&lt;=$AO$1),1,IF((COUNTIFS(INCAPACIDADES!$C$1:$C$51,$I93,INCAPACIDADES!AI$1:AI$51,AL$1))&gt;0,2,IF(VLOOKUP($C93,BD!$D$1:$F$501,3,0)&gt;AL$1,0,3))),"")</f>
        <v/>
      </c>
      <c r="DG93" s="23" t="str">
        <f>+IF(AND(LEN($I93)&gt;5),IF(AND($J93&gt;AM$1,$J93&lt;=$AO$1),1,IF((COUNTIFS(INCAPACIDADES!$C$1:$C$51,$I93,INCAPACIDADES!AJ$1:AJ$51,AM$1))&gt;0,2,IF(VLOOKUP($C93,BD!$D$1:$F$501,3,0)&gt;AM$1,0,3))),"")</f>
        <v/>
      </c>
      <c r="DH93" s="23" t="str">
        <f>+IF(AND(LEN($I93)&gt;5),IF(AND($J93&gt;AN$1,$J93&lt;=$AO$1),1,IF((COUNTIFS(INCAPACIDADES!$C$1:$C$51,$I93,INCAPACIDADES!AK$1:AK$51,AN$1))&gt;0,2,IF(VLOOKUP($C93,BD!$D$1:$F$501,3,0)&gt;AN$1,0,3))),"")</f>
        <v/>
      </c>
      <c r="DI93" s="23" t="str">
        <f>+IF(AND(LEN($I93)&gt;5),IF(AND($J93&gt;AO$1,$J93&lt;=$AO$1),1,IF((COUNTIFS(INCAPACIDADES!$C$1:$C$51,$I93,INCAPACIDADES!AL$1:AL$51,AO$1))&gt;0,2,IF(VLOOKUP($C93,BD!$D$1:$F$501,3,0)&gt;AO$1,0,3))),"")</f>
        <v/>
      </c>
      <c r="DJ93" s="23" t="str">
        <f>+IF(LEN($I93)&gt;5,IF(ISERROR(VLOOKUP(N93,'CODIGO PAGO'!$B$2:$B$20,1,0)),1,IF(OR(AND(CH93=1,N93&lt;&gt;"N"),AND(CH93=3,N93&lt;&gt;"B"),AND(CH93=2,LEFT(TRIM(N93),1)&lt;&gt;"I")),1,IF(OR(AND(CH93=0,N93="N"),AND(CH93=0,N93="B"),AND(CH93=0,LEFT(TRIM(N93),1)="I")),1,0))),"")</f>
        <v/>
      </c>
      <c r="DK93" s="23" t="str">
        <f t="shared" si="69"/>
        <v/>
      </c>
      <c r="DL93" s="23" t="str">
        <f>+IF(LEN($I93)&gt;5,IF(ISERROR(VLOOKUP(P93,'CODIGO PAGO'!$B$2:$B$20,1,0)),1,IF(OR(AND(CJ93=1,P93&lt;&gt;"N"),AND(CJ93=3,P93&lt;&gt;"B"),AND(CJ93=2,LEFT(TRIM(P93),1)&lt;&gt;"I")),1,IF(OR(AND(CJ93=0,P93="N"),AND(CJ93=0,P93="B"),AND(CJ93=0,LEFT(TRIM(P93),1)="I")),1,0))),"")</f>
        <v/>
      </c>
      <c r="DM93" s="23" t="str">
        <f t="shared" si="70"/>
        <v/>
      </c>
      <c r="DN93" s="23" t="str">
        <f>+IF(LEN($I93)&gt;5,IF(ISERROR(VLOOKUP(R93,'CODIGO PAGO'!$B$2:$B$20,1,0)),1,IF(OR(AND(CL93=1,R93&lt;&gt;"N"),AND(CL93=3,R93&lt;&gt;"B"),AND(CL93=2,LEFT(TRIM(R93),1)&lt;&gt;"I")),1,IF(OR(AND(CL93=0,R93="N"),AND(CL93=0,R93="B"),AND(CL93=0,LEFT(TRIM(R93),1)="I")),1,0))),"")</f>
        <v/>
      </c>
      <c r="DO93" s="23" t="str">
        <f t="shared" si="71"/>
        <v/>
      </c>
      <c r="DP93" s="23" t="str">
        <f>+IF(LEN($I93)&gt;5,IF(ISERROR(VLOOKUP(T93,'CODIGO PAGO'!$B$2:$B$20,1,0)),1,IF(OR(AND(CN93=1,T93&lt;&gt;"N"),AND(CN93=3,T93&lt;&gt;"B"),AND(CN93=2,LEFT(TRIM(T93),1)&lt;&gt;"I")),1,IF(OR(AND(CN93=0,T93="N"),AND(CN93=0,T93="B"),AND(CN93=0,LEFT(TRIM(T93),1)="I")),1,0))),"")</f>
        <v/>
      </c>
      <c r="DQ93" s="23" t="str">
        <f t="shared" si="72"/>
        <v/>
      </c>
      <c r="DR93" s="23" t="str">
        <f>+IF(LEN($I93)&gt;5,IF(ISERROR(VLOOKUP(V93,'CODIGO PAGO'!$B$2:$B$20,1,0)),1,IF(OR(AND(CP93=1,V93&lt;&gt;"N"),AND(CP93=3,V93&lt;&gt;"B"),AND(CP93=2,LEFT(TRIM(V93),1)&lt;&gt;"I")),1,IF(OR(AND(CP93=0,V93="N"),AND(CP93=0,V93="B"),AND(CP93=0,LEFT(TRIM(V93),1)="I")),1,0))),"")</f>
        <v/>
      </c>
      <c r="DS93" s="23" t="str">
        <f t="shared" si="73"/>
        <v/>
      </c>
      <c r="DT93" s="23" t="str">
        <f>+IF(LEN($I93)&gt;5,IF(ISERROR(VLOOKUP(X93,'CODIGO PAGO'!$B$2:$B$20,1,0)),1,IF(OR(AND(CR93=1,X93&lt;&gt;"N"),AND(CR93=3,X93&lt;&gt;"B"),AND(CR93=2,LEFT(TRIM(X93),1)&lt;&gt;"I")),1,IF(OR(AND(CR93=0,X93="N"),AND(CR93=0,X93="B"),AND(CR93=0,LEFT(TRIM(X93),1)="I")),1,0))),"")</f>
        <v/>
      </c>
      <c r="DU93" s="23" t="str">
        <f t="shared" si="74"/>
        <v/>
      </c>
      <c r="DV93" s="23" t="str">
        <f>+IF(LEN($I93)&gt;5,IF(ISERROR(VLOOKUP(Z93,'CODIGO PAGO'!$B$2:$B$20,1,0)),1,IF(OR(AND(CT93=1,Z93&lt;&gt;"N"),AND(CT93=3,Z93&lt;&gt;"B"),AND(CT93=2,LEFT(TRIM(Z93),1)&lt;&gt;"I")),1,IF(OR(AND(CT93=0,Z93="N"),AND(CT93=0,Z93="B"),AND(CT93=0,LEFT(TRIM(Z93),1)="I")),1,0))),"")</f>
        <v/>
      </c>
      <c r="DW93" s="23" t="str">
        <f t="shared" si="75"/>
        <v/>
      </c>
      <c r="DX93" s="23" t="str">
        <f>+IF(LEN($I93)&gt;5,IF(ISERROR(VLOOKUP(AB93,'CODIGO PAGO'!$B$2:$B$20,1,0)),1,IF(OR(AND(CV93=1,AB93&lt;&gt;"N"),AND(CV93=3,AB93&lt;&gt;"B"),AND(CV93=2,LEFT(TRIM(AB93),1)&lt;&gt;"I")),1,IF(OR(AND(CV93=0,AB93="N"),AND(CV93=0,AB93="B"),AND(CV93=0,LEFT(TRIM(AB93),1)="I")),1,0))),"")</f>
        <v/>
      </c>
      <c r="DY93" s="23" t="str">
        <f t="shared" si="76"/>
        <v/>
      </c>
      <c r="DZ93" s="23" t="str">
        <f>+IF(LEN($I93)&gt;5,IF(ISERROR(VLOOKUP(AD93,'CODIGO PAGO'!$B$2:$B$20,1,0)),1,IF(OR(AND(CX93=1,AD93&lt;&gt;"N"),AND(CX93=3,AD93&lt;&gt;"B"),AND(CX93=2,LEFT(TRIM(AD93),1)&lt;&gt;"I")),1,IF(OR(AND(CX93=0,AD93="N"),AND(CX93=0,AD93="B"),AND(CX93=0,LEFT(TRIM(AD93),1)="I")),1,0))),"")</f>
        <v/>
      </c>
      <c r="EA93" s="23" t="str">
        <f t="shared" si="77"/>
        <v/>
      </c>
      <c r="EB93" s="23" t="str">
        <f>+IF(LEN($I93)&gt;5,IF(ISERROR(VLOOKUP(AF93,'CODIGO PAGO'!$B$2:$B$20,1,0)),1,IF(OR(AND(CZ93=1,AF93&lt;&gt;"N"),AND(CZ93=3,AF93&lt;&gt;"B"),AND(CZ93=2,LEFT(TRIM(AF93),1)&lt;&gt;"I")),1,IF(OR(AND(CZ93=0,AF93="N"),AND(CZ93=0,AF93="B"),AND(CZ93=0,LEFT(TRIM(AF93),1)="I")),1,0))),"")</f>
        <v/>
      </c>
      <c r="EC93" s="23" t="str">
        <f t="shared" si="78"/>
        <v/>
      </c>
      <c r="ED93" s="23" t="str">
        <f>+IF(LEN($I93)&gt;5,IF(ISERROR(VLOOKUP(AH93,'CODIGO PAGO'!$B$2:$B$20,1,0)),1,IF(OR(AND(DB93=1,AH93&lt;&gt;"N"),AND(DB93=3,AH93&lt;&gt;"B"),AND(DB93=2,LEFT(TRIM(AH93),1)&lt;&gt;"I")),1,IF(OR(AND(DB93=0,AH93="N"),AND(DB93=0,AH93="B"),AND(DB93=0,LEFT(TRIM(AH93),1)="I")),1,0))),"")</f>
        <v/>
      </c>
      <c r="EE93" s="23" t="str">
        <f t="shared" si="79"/>
        <v/>
      </c>
      <c r="EF93" s="23" t="str">
        <f>+IF(LEN($I93)&gt;5,IF(ISERROR(VLOOKUP(AJ93,'CODIGO PAGO'!$B$2:$B$20,1,0)),1,IF(OR(AND(DD93=1,AJ93&lt;&gt;"N"),AND(DD93=3,AJ93&lt;&gt;"B"),AND(DD93=2,LEFT(TRIM(AJ93),1)&lt;&gt;"I")),1,IF(OR(AND(DD93=0,AJ93="N"),AND(DD93=0,AJ93="B"),AND(DD93=0,LEFT(TRIM(AJ93),1)="I")),1,0))),"")</f>
        <v/>
      </c>
      <c r="EG93" s="23" t="str">
        <f t="shared" si="80"/>
        <v/>
      </c>
      <c r="EH93" s="23" t="str">
        <f>+IF(LEN($I93)&gt;5,IF(ISERROR(VLOOKUP(AL93,'CODIGO PAGO'!$B$2:$B$20,1,0)),1,IF(OR(AND(DF93=1,AL93&lt;&gt;"N"),AND(DF93=3,AL93&lt;&gt;"B"),AND(DF93=2,LEFT(TRIM(AL93),1)&lt;&gt;"I")),1,IF(OR(AND(DF93=0,AL93="N"),AND(DF93=0,AL93="B"),AND(DF93=0,LEFT(TRIM(AL93),1)="I")),1,0))),"")</f>
        <v/>
      </c>
      <c r="EI93" s="23" t="str">
        <f t="shared" si="81"/>
        <v/>
      </c>
      <c r="EJ93" s="23" t="str">
        <f>+IF(LEN($I93)&gt;5,IF(ISERROR(VLOOKUP(AN93,'CODIGO PAGO'!$B$2:$B$20,1,0)),1,IF(OR(AND(DH93=1,AN93&lt;&gt;"N"),AND(DH93=3,AN93&lt;&gt;"B"),AND(DH93=2,LEFT(TRIM(AN93),1)&lt;&gt;"I")),1,IF(OR(AND(DH93=0,AN93="N"),AND(DH93=0,AN93="B"),AND(DH93=0,LEFT(TRIM(AN93),1)="I")),1,0))),"")</f>
        <v/>
      </c>
      <c r="EK93" s="23" t="str">
        <f t="shared" si="82"/>
        <v/>
      </c>
      <c r="EL93" s="24" t="str">
        <f t="shared" si="83"/>
        <v/>
      </c>
    </row>
    <row r="94" spans="1:142" s="25" customFormat="1">
      <c r="A94" s="15" t="str">
        <f t="shared" si="49"/>
        <v/>
      </c>
      <c r="B94" s="1" t="str">
        <f>+IF(LEN(I94)&gt;5,'CODIGO PAGO'!$B$28,"")</f>
        <v/>
      </c>
      <c r="C94" s="1" t="str">
        <f>+IF(LEN($I94)&gt;5,BD!D94,"")</f>
        <v/>
      </c>
      <c r="D94" s="168" t="str">
        <f>+IF(LEN($I94)&gt;5,BD!A94,"")</f>
        <v/>
      </c>
      <c r="E94" s="1" t="str">
        <f>+IF(LEN($I94)&gt;5,BD!B94,"")</f>
        <v/>
      </c>
      <c r="F94" s="1" t="str">
        <f>+IF(LEN($I94)&gt;5,BD!C94,"")</f>
        <v/>
      </c>
      <c r="G94" s="141"/>
      <c r="H94" s="141"/>
      <c r="I94" s="1" t="str">
        <f>+IF(LEN(BD!G94)&gt;5,BD!G94,"")</f>
        <v/>
      </c>
      <c r="J94" s="167" t="str">
        <f>+IF(LEN($I94)&gt;5,BD!E94,"")</f>
        <v/>
      </c>
      <c r="K94" s="6" t="str">
        <f t="shared" si="50"/>
        <v/>
      </c>
      <c r="L94" s="87" t="str">
        <f>+IF(LEN($I94)&gt;5,BD!H94,"")</f>
        <v/>
      </c>
      <c r="M94" s="40" t="str">
        <f t="shared" si="51"/>
        <v/>
      </c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4" t="str">
        <f t="shared" si="52"/>
        <v/>
      </c>
      <c r="AQ94" s="5" t="str">
        <f t="shared" si="53"/>
        <v/>
      </c>
      <c r="AR94" s="91" t="str">
        <f t="shared" si="54"/>
        <v/>
      </c>
      <c r="AS94" s="5" t="str">
        <f t="shared" si="55"/>
        <v/>
      </c>
      <c r="AT94" s="91" t="str">
        <f t="shared" si="56"/>
        <v/>
      </c>
      <c r="AU94" s="4" t="str">
        <f t="shared" si="57"/>
        <v/>
      </c>
      <c r="AV94" s="4" t="str">
        <f t="shared" si="58"/>
        <v/>
      </c>
      <c r="AW94" s="4" t="str">
        <f t="shared" si="59"/>
        <v/>
      </c>
      <c r="AX94" s="4" t="str">
        <f t="shared" si="60"/>
        <v/>
      </c>
      <c r="AY94" s="88" t="str">
        <f t="shared" si="61"/>
        <v/>
      </c>
      <c r="AZ94" s="17" t="str">
        <f t="shared" si="62"/>
        <v/>
      </c>
      <c r="BA94" s="18" t="str">
        <f t="shared" si="63"/>
        <v/>
      </c>
      <c r="BB94" s="19" t="str">
        <f>+IF(LEN(I94)&gt;5,IF(INT(RIGHT(B94,1))=9,0.5*L94*AY94,INT(MID(B94,5,LEN(B94)-4))*L94)+IFERROR(VLOOKUP(I94,AJUSTES!$A$1:$I$50,9,0),0),"")</f>
        <v/>
      </c>
      <c r="BC94" s="12"/>
      <c r="BD94" s="19" t="str">
        <f t="shared" si="64"/>
        <v/>
      </c>
      <c r="BE94" s="18" t="str">
        <f t="shared" si="65"/>
        <v/>
      </c>
      <c r="BF94" s="139" t="str">
        <f t="shared" si="66"/>
        <v/>
      </c>
      <c r="BG94" s="114"/>
      <c r="BH94" s="18" t="str">
        <f t="shared" si="67"/>
        <v/>
      </c>
      <c r="BI94" s="13"/>
      <c r="BJ94" s="12"/>
      <c r="BK94" s="12"/>
      <c r="BL94" s="145"/>
      <c r="BM94" s="12"/>
      <c r="BN94" s="12"/>
      <c r="BO94" s="12"/>
      <c r="BP94" s="12"/>
      <c r="BQ94" s="12"/>
      <c r="BR94" s="12"/>
      <c r="BS94" s="146"/>
      <c r="BT94" s="14"/>
      <c r="BU94" s="12"/>
      <c r="BV94" s="12"/>
      <c r="BW94" s="12"/>
      <c r="BX94" s="12"/>
      <c r="BY94" s="12"/>
      <c r="BZ94" s="144"/>
      <c r="CA94" s="107" t="str">
        <f>+IF(LEN($I94)&gt;5,IF(BD!F94="N/A","",BD!F94),"")</f>
        <v/>
      </c>
      <c r="CB94" s="21"/>
      <c r="CC94" s="147"/>
      <c r="CD94" s="148"/>
      <c r="CE94" s="8" t="str">
        <f>+IF(LEN(I94)&gt;5,BD!M94,"")</f>
        <v/>
      </c>
      <c r="CF94" s="16" t="str">
        <f>+IF(LEN(I94)&gt;5,BD!N94,"")</f>
        <v/>
      </c>
      <c r="CG94" s="3" t="str">
        <f t="shared" si="68"/>
        <v/>
      </c>
      <c r="CH94" s="23" t="str">
        <f>+IF(AND(LEN($I94)&gt;5),IF(AND($J94&gt;N$1,$J94&lt;=$AO$1),1,IF((COUNTIFS(INCAPACIDADES!$C$1:$C$51,$I94,INCAPACIDADES!K$1:K$51,N$1))&gt;0,2,IF(VLOOKUP($C94,BD!$D$1:$F$501,3,0)&gt;N$1,0,3))),"")</f>
        <v/>
      </c>
      <c r="CI94" s="23" t="str">
        <f>+IF(AND(LEN($I94)&gt;5),IF(AND($J94&gt;O$1,$J94&lt;=$AO$1),1,IF((COUNTIFS(INCAPACIDADES!$C$1:$C$51,$I94,INCAPACIDADES!L$1:L$51,O$1))&gt;0,2,IF(VLOOKUP($C94,BD!$D$1:$F$501,3,0)&gt;O$1,0,3))),"")</f>
        <v/>
      </c>
      <c r="CJ94" s="23" t="str">
        <f>+IF(AND(LEN($I94)&gt;5),IF(AND($J94&gt;P$1,$J94&lt;=$AO$1),1,IF((COUNTIFS(INCAPACIDADES!$C$1:$C$51,$I94,INCAPACIDADES!M$1:M$51,P$1))&gt;0,2,IF(VLOOKUP($C94,BD!$D$1:$F$501,3,0)&gt;P$1,0,3))),"")</f>
        <v/>
      </c>
      <c r="CK94" s="23" t="str">
        <f>+IF(AND(LEN($I94)&gt;5),IF(AND($J94&gt;Q$1,$J94&lt;=$AO$1),1,IF((COUNTIFS(INCAPACIDADES!$C$1:$C$51,$I94,INCAPACIDADES!N$1:N$51,Q$1))&gt;0,2,IF(VLOOKUP($C94,BD!$D$1:$F$501,3,0)&gt;Q$1,0,3))),"")</f>
        <v/>
      </c>
      <c r="CL94" s="23" t="str">
        <f>+IF(AND(LEN($I94)&gt;5),IF(AND($J94&gt;R$1,$J94&lt;=$AO$1),1,IF((COUNTIFS(INCAPACIDADES!$C$1:$C$51,$I94,INCAPACIDADES!O$1:O$51,R$1))&gt;0,2,IF(VLOOKUP($C94,BD!$D$1:$F$501,3,0)&gt;R$1,0,3))),"")</f>
        <v/>
      </c>
      <c r="CM94" s="23" t="str">
        <f>+IF(AND(LEN($I94)&gt;5),IF(AND($J94&gt;S$1,$J94&lt;=$AO$1),1,IF((COUNTIFS(INCAPACIDADES!$C$1:$C$51,$I94,INCAPACIDADES!P$1:P$51,S$1))&gt;0,2,IF(VLOOKUP($C94,BD!$D$1:$F$501,3,0)&gt;S$1,0,3))),"")</f>
        <v/>
      </c>
      <c r="CN94" s="23" t="str">
        <f>+IF(AND(LEN($I94)&gt;5),IF(AND($J94&gt;T$1,$J94&lt;=$AO$1),1,IF((COUNTIFS(INCAPACIDADES!$C$1:$C$51,$I94,INCAPACIDADES!Q$1:Q$51,T$1))&gt;0,2,IF(VLOOKUP($C94,BD!$D$1:$F$501,3,0)&gt;T$1,0,3))),"")</f>
        <v/>
      </c>
      <c r="CO94" s="23" t="str">
        <f>+IF(AND(LEN($I94)&gt;5),IF(AND($J94&gt;U$1,$J94&lt;=$AO$1),1,IF((COUNTIFS(INCAPACIDADES!$C$1:$C$51,$I94,INCAPACIDADES!R$1:R$51,U$1))&gt;0,2,IF(VLOOKUP($C94,BD!$D$1:$F$501,3,0)&gt;U$1,0,3))),"")</f>
        <v/>
      </c>
      <c r="CP94" s="23" t="str">
        <f>+IF(AND(LEN($I94)&gt;5),IF(AND($J94&gt;V$1,$J94&lt;=$AO$1),1,IF((COUNTIFS(INCAPACIDADES!$C$1:$C$51,$I94,INCAPACIDADES!S$1:S$51,V$1))&gt;0,2,IF(VLOOKUP($C94,BD!$D$1:$F$501,3,0)&gt;V$1,0,3))),"")</f>
        <v/>
      </c>
      <c r="CQ94" s="23" t="str">
        <f>+IF(AND(LEN($I94)&gt;5),IF(AND($J94&gt;W$1,$J94&lt;=$AO$1),1,IF((COUNTIFS(INCAPACIDADES!$C$1:$C$51,$I94,INCAPACIDADES!T$1:T$51,W$1))&gt;0,2,IF(VLOOKUP($C94,BD!$D$1:$F$501,3,0)&gt;W$1,0,3))),"")</f>
        <v/>
      </c>
      <c r="CR94" s="23" t="str">
        <f>+IF(AND(LEN($I94)&gt;5),IF(AND($J94&gt;X$1,$J94&lt;=$AO$1),1,IF((COUNTIFS(INCAPACIDADES!$C$1:$C$51,$I94,INCAPACIDADES!U$1:U$51,X$1))&gt;0,2,IF(VLOOKUP($C94,BD!$D$1:$F$501,3,0)&gt;X$1,0,3))),"")</f>
        <v/>
      </c>
      <c r="CS94" s="23" t="str">
        <f>+IF(AND(LEN($I94)&gt;5),IF(AND($J94&gt;Y$1,$J94&lt;=$AO$1),1,IF((COUNTIFS(INCAPACIDADES!$C$1:$C$51,$I94,INCAPACIDADES!V$1:V$51,Y$1))&gt;0,2,IF(VLOOKUP($C94,BD!$D$1:$F$501,3,0)&gt;Y$1,0,3))),"")</f>
        <v/>
      </c>
      <c r="CT94" s="23" t="str">
        <f>+IF(AND(LEN($I94)&gt;5),IF(AND($J94&gt;Z$1,$J94&lt;=$AO$1),1,IF((COUNTIFS(INCAPACIDADES!$C$1:$C$51,$I94,INCAPACIDADES!W$1:W$51,Z$1))&gt;0,2,IF(VLOOKUP($C94,BD!$D$1:$F$501,3,0)&gt;Z$1,0,3))),"")</f>
        <v/>
      </c>
      <c r="CU94" s="23" t="str">
        <f>+IF(AND(LEN($I94)&gt;5),IF(AND($J94&gt;AA$1,$J94&lt;=$AO$1),1,IF((COUNTIFS(INCAPACIDADES!$C$1:$C$51,$I94,INCAPACIDADES!X$1:X$51,AA$1))&gt;0,2,IF(VLOOKUP($C94,BD!$D$1:$F$501,3,0)&gt;AA$1,0,3))),"")</f>
        <v/>
      </c>
      <c r="CV94" s="23" t="str">
        <f>+IF(AND(LEN($I94)&gt;5),IF(AND($J94&gt;AB$1,$J94&lt;=$AO$1),1,IF((COUNTIFS(INCAPACIDADES!$C$1:$C$51,$I94,INCAPACIDADES!Y$1:Y$51,AB$1))&gt;0,2,IF(VLOOKUP($C94,BD!$D$1:$F$501,3,0)&gt;AB$1,0,3))),"")</f>
        <v/>
      </c>
      <c r="CW94" s="23" t="str">
        <f>+IF(AND(LEN($I94)&gt;5),IF(AND($J94&gt;AC$1,$J94&lt;=$AO$1),1,IF((COUNTIFS(INCAPACIDADES!$C$1:$C$51,$I94,INCAPACIDADES!Z$1:Z$51,AC$1))&gt;0,2,IF(VLOOKUP($C94,BD!$D$1:$F$501,3,0)&gt;AC$1,0,3))),"")</f>
        <v/>
      </c>
      <c r="CX94" s="23" t="str">
        <f>+IF(AND(LEN($I94)&gt;5),IF(AND($J94&gt;AD$1,$J94&lt;=$AO$1),1,IF((COUNTIFS(INCAPACIDADES!$C$1:$C$51,$I94,INCAPACIDADES!AA$1:AA$51,AD$1))&gt;0,2,IF(VLOOKUP($C94,BD!$D$1:$F$501,3,0)&gt;AD$1,0,3))),"")</f>
        <v/>
      </c>
      <c r="CY94" s="23" t="str">
        <f>+IF(AND(LEN($I94)&gt;5),IF(AND($J94&gt;AE$1,$J94&lt;=$AO$1),1,IF((COUNTIFS(INCAPACIDADES!$C$1:$C$51,$I94,INCAPACIDADES!AB$1:AB$51,AE$1))&gt;0,2,IF(VLOOKUP($C94,BD!$D$1:$F$501,3,0)&gt;AE$1,0,3))),"")</f>
        <v/>
      </c>
      <c r="CZ94" s="23" t="str">
        <f>+IF(AND(LEN($I94)&gt;5),IF(AND($J94&gt;AF$1,$J94&lt;=$AO$1),1,IF((COUNTIFS(INCAPACIDADES!$C$1:$C$51,$I94,INCAPACIDADES!AC$1:AC$51,AF$1))&gt;0,2,IF(VLOOKUP($C94,BD!$D$1:$F$501,3,0)&gt;AF$1,0,3))),"")</f>
        <v/>
      </c>
      <c r="DA94" s="23" t="str">
        <f>+IF(AND(LEN($I94)&gt;5),IF(AND($J94&gt;AG$1,$J94&lt;=$AO$1),1,IF((COUNTIFS(INCAPACIDADES!$C$1:$C$51,$I94,INCAPACIDADES!AD$1:AD$51,AG$1))&gt;0,2,IF(VLOOKUP($C94,BD!$D$1:$F$501,3,0)&gt;AG$1,0,3))),"")</f>
        <v/>
      </c>
      <c r="DB94" s="23" t="str">
        <f>+IF(AND(LEN($I94)&gt;5),IF(AND($J94&gt;AH$1,$J94&lt;=$AO$1),1,IF((COUNTIFS(INCAPACIDADES!$C$1:$C$51,$I94,INCAPACIDADES!AE$1:AE$51,AH$1))&gt;0,2,IF(VLOOKUP($C94,BD!$D$1:$F$501,3,0)&gt;AH$1,0,3))),"")</f>
        <v/>
      </c>
      <c r="DC94" s="23" t="str">
        <f>+IF(AND(LEN($I94)&gt;5),IF(AND($J94&gt;AI$1,$J94&lt;=$AO$1),1,IF((COUNTIFS(INCAPACIDADES!$C$1:$C$51,$I94,INCAPACIDADES!AF$1:AF$51,AI$1))&gt;0,2,IF(VLOOKUP($C94,BD!$D$1:$F$501,3,0)&gt;AI$1,0,3))),"")</f>
        <v/>
      </c>
      <c r="DD94" s="23" t="str">
        <f>+IF(AND(LEN($I94)&gt;5),IF(AND($J94&gt;AJ$1,$J94&lt;=$AO$1),1,IF((COUNTIFS(INCAPACIDADES!$C$1:$C$51,$I94,INCAPACIDADES!AG$1:AG$51,AJ$1))&gt;0,2,IF(VLOOKUP($C94,BD!$D$1:$F$501,3,0)&gt;AJ$1,0,3))),"")</f>
        <v/>
      </c>
      <c r="DE94" s="23" t="str">
        <f>+IF(AND(LEN($I94)&gt;5),IF(AND($J94&gt;AK$1,$J94&lt;=$AO$1),1,IF((COUNTIFS(INCAPACIDADES!$C$1:$C$51,$I94,INCAPACIDADES!AH$1:AH$51,AK$1))&gt;0,2,IF(VLOOKUP($C94,BD!$D$1:$F$501,3,0)&gt;AK$1,0,3))),"")</f>
        <v/>
      </c>
      <c r="DF94" s="23" t="str">
        <f>+IF(AND(LEN($I94)&gt;5),IF(AND($J94&gt;AL$1,$J94&lt;=$AO$1),1,IF((COUNTIFS(INCAPACIDADES!$C$1:$C$51,$I94,INCAPACIDADES!AI$1:AI$51,AL$1))&gt;0,2,IF(VLOOKUP($C94,BD!$D$1:$F$501,3,0)&gt;AL$1,0,3))),"")</f>
        <v/>
      </c>
      <c r="DG94" s="23" t="str">
        <f>+IF(AND(LEN($I94)&gt;5),IF(AND($J94&gt;AM$1,$J94&lt;=$AO$1),1,IF((COUNTIFS(INCAPACIDADES!$C$1:$C$51,$I94,INCAPACIDADES!AJ$1:AJ$51,AM$1))&gt;0,2,IF(VLOOKUP($C94,BD!$D$1:$F$501,3,0)&gt;AM$1,0,3))),"")</f>
        <v/>
      </c>
      <c r="DH94" s="23" t="str">
        <f>+IF(AND(LEN($I94)&gt;5),IF(AND($J94&gt;AN$1,$J94&lt;=$AO$1),1,IF((COUNTIFS(INCAPACIDADES!$C$1:$C$51,$I94,INCAPACIDADES!AK$1:AK$51,AN$1))&gt;0,2,IF(VLOOKUP($C94,BD!$D$1:$F$501,3,0)&gt;AN$1,0,3))),"")</f>
        <v/>
      </c>
      <c r="DI94" s="23" t="str">
        <f>+IF(AND(LEN($I94)&gt;5),IF(AND($J94&gt;AO$1,$J94&lt;=$AO$1),1,IF((COUNTIFS(INCAPACIDADES!$C$1:$C$51,$I94,INCAPACIDADES!AL$1:AL$51,AO$1))&gt;0,2,IF(VLOOKUP($C94,BD!$D$1:$F$501,3,0)&gt;AO$1,0,3))),"")</f>
        <v/>
      </c>
      <c r="DJ94" s="23" t="str">
        <f>+IF(LEN($I94)&gt;5,IF(ISERROR(VLOOKUP(N94,'CODIGO PAGO'!$B$2:$B$20,1,0)),1,IF(OR(AND(CH94=1,N94&lt;&gt;"N"),AND(CH94=3,N94&lt;&gt;"B"),AND(CH94=2,LEFT(TRIM(N94),1)&lt;&gt;"I")),1,IF(OR(AND(CH94=0,N94="N"),AND(CH94=0,N94="B"),AND(CH94=0,LEFT(TRIM(N94),1)="I")),1,0))),"")</f>
        <v/>
      </c>
      <c r="DK94" s="23" t="str">
        <f t="shared" si="69"/>
        <v/>
      </c>
      <c r="DL94" s="23" t="str">
        <f>+IF(LEN($I94)&gt;5,IF(ISERROR(VLOOKUP(P94,'CODIGO PAGO'!$B$2:$B$20,1,0)),1,IF(OR(AND(CJ94=1,P94&lt;&gt;"N"),AND(CJ94=3,P94&lt;&gt;"B"),AND(CJ94=2,LEFT(TRIM(P94),1)&lt;&gt;"I")),1,IF(OR(AND(CJ94=0,P94="N"),AND(CJ94=0,P94="B"),AND(CJ94=0,LEFT(TRIM(P94),1)="I")),1,0))),"")</f>
        <v/>
      </c>
      <c r="DM94" s="23" t="str">
        <f t="shared" si="70"/>
        <v/>
      </c>
      <c r="DN94" s="23" t="str">
        <f>+IF(LEN($I94)&gt;5,IF(ISERROR(VLOOKUP(R94,'CODIGO PAGO'!$B$2:$B$20,1,0)),1,IF(OR(AND(CL94=1,R94&lt;&gt;"N"),AND(CL94=3,R94&lt;&gt;"B"),AND(CL94=2,LEFT(TRIM(R94),1)&lt;&gt;"I")),1,IF(OR(AND(CL94=0,R94="N"),AND(CL94=0,R94="B"),AND(CL94=0,LEFT(TRIM(R94),1)="I")),1,0))),"")</f>
        <v/>
      </c>
      <c r="DO94" s="23" t="str">
        <f t="shared" si="71"/>
        <v/>
      </c>
      <c r="DP94" s="23" t="str">
        <f>+IF(LEN($I94)&gt;5,IF(ISERROR(VLOOKUP(T94,'CODIGO PAGO'!$B$2:$B$20,1,0)),1,IF(OR(AND(CN94=1,T94&lt;&gt;"N"),AND(CN94=3,T94&lt;&gt;"B"),AND(CN94=2,LEFT(TRIM(T94),1)&lt;&gt;"I")),1,IF(OR(AND(CN94=0,T94="N"),AND(CN94=0,T94="B"),AND(CN94=0,LEFT(TRIM(T94),1)="I")),1,0))),"")</f>
        <v/>
      </c>
      <c r="DQ94" s="23" t="str">
        <f t="shared" si="72"/>
        <v/>
      </c>
      <c r="DR94" s="23" t="str">
        <f>+IF(LEN($I94)&gt;5,IF(ISERROR(VLOOKUP(V94,'CODIGO PAGO'!$B$2:$B$20,1,0)),1,IF(OR(AND(CP94=1,V94&lt;&gt;"N"),AND(CP94=3,V94&lt;&gt;"B"),AND(CP94=2,LEFT(TRIM(V94),1)&lt;&gt;"I")),1,IF(OR(AND(CP94=0,V94="N"),AND(CP94=0,V94="B"),AND(CP94=0,LEFT(TRIM(V94),1)="I")),1,0))),"")</f>
        <v/>
      </c>
      <c r="DS94" s="23" t="str">
        <f t="shared" si="73"/>
        <v/>
      </c>
      <c r="DT94" s="23" t="str">
        <f>+IF(LEN($I94)&gt;5,IF(ISERROR(VLOOKUP(X94,'CODIGO PAGO'!$B$2:$B$20,1,0)),1,IF(OR(AND(CR94=1,X94&lt;&gt;"N"),AND(CR94=3,X94&lt;&gt;"B"),AND(CR94=2,LEFT(TRIM(X94),1)&lt;&gt;"I")),1,IF(OR(AND(CR94=0,X94="N"),AND(CR94=0,X94="B"),AND(CR94=0,LEFT(TRIM(X94),1)="I")),1,0))),"")</f>
        <v/>
      </c>
      <c r="DU94" s="23" t="str">
        <f t="shared" si="74"/>
        <v/>
      </c>
      <c r="DV94" s="23" t="str">
        <f>+IF(LEN($I94)&gt;5,IF(ISERROR(VLOOKUP(Z94,'CODIGO PAGO'!$B$2:$B$20,1,0)),1,IF(OR(AND(CT94=1,Z94&lt;&gt;"N"),AND(CT94=3,Z94&lt;&gt;"B"),AND(CT94=2,LEFT(TRIM(Z94),1)&lt;&gt;"I")),1,IF(OR(AND(CT94=0,Z94="N"),AND(CT94=0,Z94="B"),AND(CT94=0,LEFT(TRIM(Z94),1)="I")),1,0))),"")</f>
        <v/>
      </c>
      <c r="DW94" s="23" t="str">
        <f t="shared" si="75"/>
        <v/>
      </c>
      <c r="DX94" s="23" t="str">
        <f>+IF(LEN($I94)&gt;5,IF(ISERROR(VLOOKUP(AB94,'CODIGO PAGO'!$B$2:$B$20,1,0)),1,IF(OR(AND(CV94=1,AB94&lt;&gt;"N"),AND(CV94=3,AB94&lt;&gt;"B"),AND(CV94=2,LEFT(TRIM(AB94),1)&lt;&gt;"I")),1,IF(OR(AND(CV94=0,AB94="N"),AND(CV94=0,AB94="B"),AND(CV94=0,LEFT(TRIM(AB94),1)="I")),1,0))),"")</f>
        <v/>
      </c>
      <c r="DY94" s="23" t="str">
        <f t="shared" si="76"/>
        <v/>
      </c>
      <c r="DZ94" s="23" t="str">
        <f>+IF(LEN($I94)&gt;5,IF(ISERROR(VLOOKUP(AD94,'CODIGO PAGO'!$B$2:$B$20,1,0)),1,IF(OR(AND(CX94=1,AD94&lt;&gt;"N"),AND(CX94=3,AD94&lt;&gt;"B"),AND(CX94=2,LEFT(TRIM(AD94),1)&lt;&gt;"I")),1,IF(OR(AND(CX94=0,AD94="N"),AND(CX94=0,AD94="B"),AND(CX94=0,LEFT(TRIM(AD94),1)="I")),1,0))),"")</f>
        <v/>
      </c>
      <c r="EA94" s="23" t="str">
        <f t="shared" si="77"/>
        <v/>
      </c>
      <c r="EB94" s="23" t="str">
        <f>+IF(LEN($I94)&gt;5,IF(ISERROR(VLOOKUP(AF94,'CODIGO PAGO'!$B$2:$B$20,1,0)),1,IF(OR(AND(CZ94=1,AF94&lt;&gt;"N"),AND(CZ94=3,AF94&lt;&gt;"B"),AND(CZ94=2,LEFT(TRIM(AF94),1)&lt;&gt;"I")),1,IF(OR(AND(CZ94=0,AF94="N"),AND(CZ94=0,AF94="B"),AND(CZ94=0,LEFT(TRIM(AF94),1)="I")),1,0))),"")</f>
        <v/>
      </c>
      <c r="EC94" s="23" t="str">
        <f t="shared" si="78"/>
        <v/>
      </c>
      <c r="ED94" s="23" t="str">
        <f>+IF(LEN($I94)&gt;5,IF(ISERROR(VLOOKUP(AH94,'CODIGO PAGO'!$B$2:$B$20,1,0)),1,IF(OR(AND(DB94=1,AH94&lt;&gt;"N"),AND(DB94=3,AH94&lt;&gt;"B"),AND(DB94=2,LEFT(TRIM(AH94),1)&lt;&gt;"I")),1,IF(OR(AND(DB94=0,AH94="N"),AND(DB94=0,AH94="B"),AND(DB94=0,LEFT(TRIM(AH94),1)="I")),1,0))),"")</f>
        <v/>
      </c>
      <c r="EE94" s="23" t="str">
        <f t="shared" si="79"/>
        <v/>
      </c>
      <c r="EF94" s="23" t="str">
        <f>+IF(LEN($I94)&gt;5,IF(ISERROR(VLOOKUP(AJ94,'CODIGO PAGO'!$B$2:$B$20,1,0)),1,IF(OR(AND(DD94=1,AJ94&lt;&gt;"N"),AND(DD94=3,AJ94&lt;&gt;"B"),AND(DD94=2,LEFT(TRIM(AJ94),1)&lt;&gt;"I")),1,IF(OR(AND(DD94=0,AJ94="N"),AND(DD94=0,AJ94="B"),AND(DD94=0,LEFT(TRIM(AJ94),1)="I")),1,0))),"")</f>
        <v/>
      </c>
      <c r="EG94" s="23" t="str">
        <f t="shared" si="80"/>
        <v/>
      </c>
      <c r="EH94" s="23" t="str">
        <f>+IF(LEN($I94)&gt;5,IF(ISERROR(VLOOKUP(AL94,'CODIGO PAGO'!$B$2:$B$20,1,0)),1,IF(OR(AND(DF94=1,AL94&lt;&gt;"N"),AND(DF94=3,AL94&lt;&gt;"B"),AND(DF94=2,LEFT(TRIM(AL94),1)&lt;&gt;"I")),1,IF(OR(AND(DF94=0,AL94="N"),AND(DF94=0,AL94="B"),AND(DF94=0,LEFT(TRIM(AL94),1)="I")),1,0))),"")</f>
        <v/>
      </c>
      <c r="EI94" s="23" t="str">
        <f t="shared" si="81"/>
        <v/>
      </c>
      <c r="EJ94" s="23" t="str">
        <f>+IF(LEN($I94)&gt;5,IF(ISERROR(VLOOKUP(AN94,'CODIGO PAGO'!$B$2:$B$20,1,0)),1,IF(OR(AND(DH94=1,AN94&lt;&gt;"N"),AND(DH94=3,AN94&lt;&gt;"B"),AND(DH94=2,LEFT(TRIM(AN94),1)&lt;&gt;"I")),1,IF(OR(AND(DH94=0,AN94="N"),AND(DH94=0,AN94="B"),AND(DH94=0,LEFT(TRIM(AN94),1)="I")),1,0))),"")</f>
        <v/>
      </c>
      <c r="EK94" s="23" t="str">
        <f t="shared" si="82"/>
        <v/>
      </c>
      <c r="EL94" s="24" t="str">
        <f t="shared" si="83"/>
        <v/>
      </c>
    </row>
    <row r="95" spans="1:142" s="25" customFormat="1">
      <c r="A95" s="15" t="str">
        <f t="shared" si="49"/>
        <v/>
      </c>
      <c r="B95" s="1" t="str">
        <f>+IF(LEN(I95)&gt;5,'CODIGO PAGO'!$B$28,"")</f>
        <v/>
      </c>
      <c r="C95" s="1" t="str">
        <f>+IF(LEN($I95)&gt;5,BD!D95,"")</f>
        <v/>
      </c>
      <c r="D95" s="168" t="str">
        <f>+IF(LEN($I95)&gt;5,BD!A95,"")</f>
        <v/>
      </c>
      <c r="E95" s="1" t="str">
        <f>+IF(LEN($I95)&gt;5,BD!B95,"")</f>
        <v/>
      </c>
      <c r="F95" s="1" t="str">
        <f>+IF(LEN($I95)&gt;5,BD!C95,"")</f>
        <v/>
      </c>
      <c r="G95" s="141"/>
      <c r="H95" s="141"/>
      <c r="I95" s="1" t="str">
        <f>+IF(LEN(BD!G95)&gt;5,BD!G95,"")</f>
        <v/>
      </c>
      <c r="J95" s="167" t="str">
        <f>+IF(LEN($I95)&gt;5,BD!E95,"")</f>
        <v/>
      </c>
      <c r="K95" s="6" t="str">
        <f t="shared" si="50"/>
        <v/>
      </c>
      <c r="L95" s="87" t="str">
        <f>+IF(LEN($I95)&gt;5,BD!H95,"")</f>
        <v/>
      </c>
      <c r="M95" s="40" t="str">
        <f t="shared" si="51"/>
        <v/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4" t="str">
        <f t="shared" si="52"/>
        <v/>
      </c>
      <c r="AQ95" s="5" t="str">
        <f t="shared" si="53"/>
        <v/>
      </c>
      <c r="AR95" s="91" t="str">
        <f t="shared" si="54"/>
        <v/>
      </c>
      <c r="AS95" s="5" t="str">
        <f t="shared" si="55"/>
        <v/>
      </c>
      <c r="AT95" s="91" t="str">
        <f t="shared" si="56"/>
        <v/>
      </c>
      <c r="AU95" s="4" t="str">
        <f t="shared" si="57"/>
        <v/>
      </c>
      <c r="AV95" s="4" t="str">
        <f t="shared" si="58"/>
        <v/>
      </c>
      <c r="AW95" s="4" t="str">
        <f t="shared" si="59"/>
        <v/>
      </c>
      <c r="AX95" s="4" t="str">
        <f t="shared" si="60"/>
        <v/>
      </c>
      <c r="AY95" s="88" t="str">
        <f t="shared" si="61"/>
        <v/>
      </c>
      <c r="AZ95" s="17" t="str">
        <f t="shared" si="62"/>
        <v/>
      </c>
      <c r="BA95" s="18" t="str">
        <f t="shared" si="63"/>
        <v/>
      </c>
      <c r="BB95" s="19" t="str">
        <f>+IF(LEN(I95)&gt;5,IF(INT(RIGHT(B95,1))=9,0.5*L95*AY95,INT(MID(B95,5,LEN(B95)-4))*L95)+IFERROR(VLOOKUP(I95,AJUSTES!$A$1:$I$50,9,0),0),"")</f>
        <v/>
      </c>
      <c r="BC95" s="12"/>
      <c r="BD95" s="19" t="str">
        <f t="shared" si="64"/>
        <v/>
      </c>
      <c r="BE95" s="18" t="str">
        <f t="shared" si="65"/>
        <v/>
      </c>
      <c r="BF95" s="139" t="str">
        <f t="shared" si="66"/>
        <v/>
      </c>
      <c r="BG95" s="114"/>
      <c r="BH95" s="18" t="str">
        <f t="shared" si="67"/>
        <v/>
      </c>
      <c r="BI95" s="13"/>
      <c r="BJ95" s="12"/>
      <c r="BK95" s="12"/>
      <c r="BL95" s="145"/>
      <c r="BM95" s="12"/>
      <c r="BN95" s="12"/>
      <c r="BO95" s="12"/>
      <c r="BP95" s="12"/>
      <c r="BQ95" s="12"/>
      <c r="BR95" s="12"/>
      <c r="BS95" s="146"/>
      <c r="BT95" s="14"/>
      <c r="BU95" s="12"/>
      <c r="BV95" s="12"/>
      <c r="BW95" s="12"/>
      <c r="BX95" s="12"/>
      <c r="BY95" s="12"/>
      <c r="BZ95" s="144"/>
      <c r="CA95" s="107" t="str">
        <f>+IF(LEN($I95)&gt;5,IF(BD!F95="N/A","",BD!F95),"")</f>
        <v/>
      </c>
      <c r="CB95" s="21"/>
      <c r="CC95" s="147"/>
      <c r="CD95" s="148"/>
      <c r="CE95" s="8" t="str">
        <f>+IF(LEN(I95)&gt;5,BD!M95,"")</f>
        <v/>
      </c>
      <c r="CF95" s="16" t="str">
        <f>+IF(LEN(I95)&gt;5,BD!N95,"")</f>
        <v/>
      </c>
      <c r="CG95" s="3" t="str">
        <f t="shared" si="68"/>
        <v/>
      </c>
      <c r="CH95" s="23" t="str">
        <f>+IF(AND(LEN($I95)&gt;5),IF(AND($J95&gt;N$1,$J95&lt;=$AO$1),1,IF((COUNTIFS(INCAPACIDADES!$C$1:$C$51,$I95,INCAPACIDADES!K$1:K$51,N$1))&gt;0,2,IF(VLOOKUP($C95,BD!$D$1:$F$501,3,0)&gt;N$1,0,3))),"")</f>
        <v/>
      </c>
      <c r="CI95" s="23" t="str">
        <f>+IF(AND(LEN($I95)&gt;5),IF(AND($J95&gt;O$1,$J95&lt;=$AO$1),1,IF((COUNTIFS(INCAPACIDADES!$C$1:$C$51,$I95,INCAPACIDADES!L$1:L$51,O$1))&gt;0,2,IF(VLOOKUP($C95,BD!$D$1:$F$501,3,0)&gt;O$1,0,3))),"")</f>
        <v/>
      </c>
      <c r="CJ95" s="23" t="str">
        <f>+IF(AND(LEN($I95)&gt;5),IF(AND($J95&gt;P$1,$J95&lt;=$AO$1),1,IF((COUNTIFS(INCAPACIDADES!$C$1:$C$51,$I95,INCAPACIDADES!M$1:M$51,P$1))&gt;0,2,IF(VLOOKUP($C95,BD!$D$1:$F$501,3,0)&gt;P$1,0,3))),"")</f>
        <v/>
      </c>
      <c r="CK95" s="23" t="str">
        <f>+IF(AND(LEN($I95)&gt;5),IF(AND($J95&gt;Q$1,$J95&lt;=$AO$1),1,IF((COUNTIFS(INCAPACIDADES!$C$1:$C$51,$I95,INCAPACIDADES!N$1:N$51,Q$1))&gt;0,2,IF(VLOOKUP($C95,BD!$D$1:$F$501,3,0)&gt;Q$1,0,3))),"")</f>
        <v/>
      </c>
      <c r="CL95" s="23" t="str">
        <f>+IF(AND(LEN($I95)&gt;5),IF(AND($J95&gt;R$1,$J95&lt;=$AO$1),1,IF((COUNTIFS(INCAPACIDADES!$C$1:$C$51,$I95,INCAPACIDADES!O$1:O$51,R$1))&gt;0,2,IF(VLOOKUP($C95,BD!$D$1:$F$501,3,0)&gt;R$1,0,3))),"")</f>
        <v/>
      </c>
      <c r="CM95" s="23" t="str">
        <f>+IF(AND(LEN($I95)&gt;5),IF(AND($J95&gt;S$1,$J95&lt;=$AO$1),1,IF((COUNTIFS(INCAPACIDADES!$C$1:$C$51,$I95,INCAPACIDADES!P$1:P$51,S$1))&gt;0,2,IF(VLOOKUP($C95,BD!$D$1:$F$501,3,0)&gt;S$1,0,3))),"")</f>
        <v/>
      </c>
      <c r="CN95" s="23" t="str">
        <f>+IF(AND(LEN($I95)&gt;5),IF(AND($J95&gt;T$1,$J95&lt;=$AO$1),1,IF((COUNTIFS(INCAPACIDADES!$C$1:$C$51,$I95,INCAPACIDADES!Q$1:Q$51,T$1))&gt;0,2,IF(VLOOKUP($C95,BD!$D$1:$F$501,3,0)&gt;T$1,0,3))),"")</f>
        <v/>
      </c>
      <c r="CO95" s="23" t="str">
        <f>+IF(AND(LEN($I95)&gt;5),IF(AND($J95&gt;U$1,$J95&lt;=$AO$1),1,IF((COUNTIFS(INCAPACIDADES!$C$1:$C$51,$I95,INCAPACIDADES!R$1:R$51,U$1))&gt;0,2,IF(VLOOKUP($C95,BD!$D$1:$F$501,3,0)&gt;U$1,0,3))),"")</f>
        <v/>
      </c>
      <c r="CP95" s="23" t="str">
        <f>+IF(AND(LEN($I95)&gt;5),IF(AND($J95&gt;V$1,$J95&lt;=$AO$1),1,IF((COUNTIFS(INCAPACIDADES!$C$1:$C$51,$I95,INCAPACIDADES!S$1:S$51,V$1))&gt;0,2,IF(VLOOKUP($C95,BD!$D$1:$F$501,3,0)&gt;V$1,0,3))),"")</f>
        <v/>
      </c>
      <c r="CQ95" s="23" t="str">
        <f>+IF(AND(LEN($I95)&gt;5),IF(AND($J95&gt;W$1,$J95&lt;=$AO$1),1,IF((COUNTIFS(INCAPACIDADES!$C$1:$C$51,$I95,INCAPACIDADES!T$1:T$51,W$1))&gt;0,2,IF(VLOOKUP($C95,BD!$D$1:$F$501,3,0)&gt;W$1,0,3))),"")</f>
        <v/>
      </c>
      <c r="CR95" s="23" t="str">
        <f>+IF(AND(LEN($I95)&gt;5),IF(AND($J95&gt;X$1,$J95&lt;=$AO$1),1,IF((COUNTIFS(INCAPACIDADES!$C$1:$C$51,$I95,INCAPACIDADES!U$1:U$51,X$1))&gt;0,2,IF(VLOOKUP($C95,BD!$D$1:$F$501,3,0)&gt;X$1,0,3))),"")</f>
        <v/>
      </c>
      <c r="CS95" s="23" t="str">
        <f>+IF(AND(LEN($I95)&gt;5),IF(AND($J95&gt;Y$1,$J95&lt;=$AO$1),1,IF((COUNTIFS(INCAPACIDADES!$C$1:$C$51,$I95,INCAPACIDADES!V$1:V$51,Y$1))&gt;0,2,IF(VLOOKUP($C95,BD!$D$1:$F$501,3,0)&gt;Y$1,0,3))),"")</f>
        <v/>
      </c>
      <c r="CT95" s="23" t="str">
        <f>+IF(AND(LEN($I95)&gt;5),IF(AND($J95&gt;Z$1,$J95&lt;=$AO$1),1,IF((COUNTIFS(INCAPACIDADES!$C$1:$C$51,$I95,INCAPACIDADES!W$1:W$51,Z$1))&gt;0,2,IF(VLOOKUP($C95,BD!$D$1:$F$501,3,0)&gt;Z$1,0,3))),"")</f>
        <v/>
      </c>
      <c r="CU95" s="23" t="str">
        <f>+IF(AND(LEN($I95)&gt;5),IF(AND($J95&gt;AA$1,$J95&lt;=$AO$1),1,IF((COUNTIFS(INCAPACIDADES!$C$1:$C$51,$I95,INCAPACIDADES!X$1:X$51,AA$1))&gt;0,2,IF(VLOOKUP($C95,BD!$D$1:$F$501,3,0)&gt;AA$1,0,3))),"")</f>
        <v/>
      </c>
      <c r="CV95" s="23" t="str">
        <f>+IF(AND(LEN($I95)&gt;5),IF(AND($J95&gt;AB$1,$J95&lt;=$AO$1),1,IF((COUNTIFS(INCAPACIDADES!$C$1:$C$51,$I95,INCAPACIDADES!Y$1:Y$51,AB$1))&gt;0,2,IF(VLOOKUP($C95,BD!$D$1:$F$501,3,0)&gt;AB$1,0,3))),"")</f>
        <v/>
      </c>
      <c r="CW95" s="23" t="str">
        <f>+IF(AND(LEN($I95)&gt;5),IF(AND($J95&gt;AC$1,$J95&lt;=$AO$1),1,IF((COUNTIFS(INCAPACIDADES!$C$1:$C$51,$I95,INCAPACIDADES!Z$1:Z$51,AC$1))&gt;0,2,IF(VLOOKUP($C95,BD!$D$1:$F$501,3,0)&gt;AC$1,0,3))),"")</f>
        <v/>
      </c>
      <c r="CX95" s="23" t="str">
        <f>+IF(AND(LEN($I95)&gt;5),IF(AND($J95&gt;AD$1,$J95&lt;=$AO$1),1,IF((COUNTIFS(INCAPACIDADES!$C$1:$C$51,$I95,INCAPACIDADES!AA$1:AA$51,AD$1))&gt;0,2,IF(VLOOKUP($C95,BD!$D$1:$F$501,3,0)&gt;AD$1,0,3))),"")</f>
        <v/>
      </c>
      <c r="CY95" s="23" t="str">
        <f>+IF(AND(LEN($I95)&gt;5),IF(AND($J95&gt;AE$1,$J95&lt;=$AO$1),1,IF((COUNTIFS(INCAPACIDADES!$C$1:$C$51,$I95,INCAPACIDADES!AB$1:AB$51,AE$1))&gt;0,2,IF(VLOOKUP($C95,BD!$D$1:$F$501,3,0)&gt;AE$1,0,3))),"")</f>
        <v/>
      </c>
      <c r="CZ95" s="23" t="str">
        <f>+IF(AND(LEN($I95)&gt;5),IF(AND($J95&gt;AF$1,$J95&lt;=$AO$1),1,IF((COUNTIFS(INCAPACIDADES!$C$1:$C$51,$I95,INCAPACIDADES!AC$1:AC$51,AF$1))&gt;0,2,IF(VLOOKUP($C95,BD!$D$1:$F$501,3,0)&gt;AF$1,0,3))),"")</f>
        <v/>
      </c>
      <c r="DA95" s="23" t="str">
        <f>+IF(AND(LEN($I95)&gt;5),IF(AND($J95&gt;AG$1,$J95&lt;=$AO$1),1,IF((COUNTIFS(INCAPACIDADES!$C$1:$C$51,$I95,INCAPACIDADES!AD$1:AD$51,AG$1))&gt;0,2,IF(VLOOKUP($C95,BD!$D$1:$F$501,3,0)&gt;AG$1,0,3))),"")</f>
        <v/>
      </c>
      <c r="DB95" s="23" t="str">
        <f>+IF(AND(LEN($I95)&gt;5),IF(AND($J95&gt;AH$1,$J95&lt;=$AO$1),1,IF((COUNTIFS(INCAPACIDADES!$C$1:$C$51,$I95,INCAPACIDADES!AE$1:AE$51,AH$1))&gt;0,2,IF(VLOOKUP($C95,BD!$D$1:$F$501,3,0)&gt;AH$1,0,3))),"")</f>
        <v/>
      </c>
      <c r="DC95" s="23" t="str">
        <f>+IF(AND(LEN($I95)&gt;5),IF(AND($J95&gt;AI$1,$J95&lt;=$AO$1),1,IF((COUNTIFS(INCAPACIDADES!$C$1:$C$51,$I95,INCAPACIDADES!AF$1:AF$51,AI$1))&gt;0,2,IF(VLOOKUP($C95,BD!$D$1:$F$501,3,0)&gt;AI$1,0,3))),"")</f>
        <v/>
      </c>
      <c r="DD95" s="23" t="str">
        <f>+IF(AND(LEN($I95)&gt;5),IF(AND($J95&gt;AJ$1,$J95&lt;=$AO$1),1,IF((COUNTIFS(INCAPACIDADES!$C$1:$C$51,$I95,INCAPACIDADES!AG$1:AG$51,AJ$1))&gt;0,2,IF(VLOOKUP($C95,BD!$D$1:$F$501,3,0)&gt;AJ$1,0,3))),"")</f>
        <v/>
      </c>
      <c r="DE95" s="23" t="str">
        <f>+IF(AND(LEN($I95)&gt;5),IF(AND($J95&gt;AK$1,$J95&lt;=$AO$1),1,IF((COUNTIFS(INCAPACIDADES!$C$1:$C$51,$I95,INCAPACIDADES!AH$1:AH$51,AK$1))&gt;0,2,IF(VLOOKUP($C95,BD!$D$1:$F$501,3,0)&gt;AK$1,0,3))),"")</f>
        <v/>
      </c>
      <c r="DF95" s="23" t="str">
        <f>+IF(AND(LEN($I95)&gt;5),IF(AND($J95&gt;AL$1,$J95&lt;=$AO$1),1,IF((COUNTIFS(INCAPACIDADES!$C$1:$C$51,$I95,INCAPACIDADES!AI$1:AI$51,AL$1))&gt;0,2,IF(VLOOKUP($C95,BD!$D$1:$F$501,3,0)&gt;AL$1,0,3))),"")</f>
        <v/>
      </c>
      <c r="DG95" s="23" t="str">
        <f>+IF(AND(LEN($I95)&gt;5),IF(AND($J95&gt;AM$1,$J95&lt;=$AO$1),1,IF((COUNTIFS(INCAPACIDADES!$C$1:$C$51,$I95,INCAPACIDADES!AJ$1:AJ$51,AM$1))&gt;0,2,IF(VLOOKUP($C95,BD!$D$1:$F$501,3,0)&gt;AM$1,0,3))),"")</f>
        <v/>
      </c>
      <c r="DH95" s="23" t="str">
        <f>+IF(AND(LEN($I95)&gt;5),IF(AND($J95&gt;AN$1,$J95&lt;=$AO$1),1,IF((COUNTIFS(INCAPACIDADES!$C$1:$C$51,$I95,INCAPACIDADES!AK$1:AK$51,AN$1))&gt;0,2,IF(VLOOKUP($C95,BD!$D$1:$F$501,3,0)&gt;AN$1,0,3))),"")</f>
        <v/>
      </c>
      <c r="DI95" s="23" t="str">
        <f>+IF(AND(LEN($I95)&gt;5),IF(AND($J95&gt;AO$1,$J95&lt;=$AO$1),1,IF((COUNTIFS(INCAPACIDADES!$C$1:$C$51,$I95,INCAPACIDADES!AL$1:AL$51,AO$1))&gt;0,2,IF(VLOOKUP($C95,BD!$D$1:$F$501,3,0)&gt;AO$1,0,3))),"")</f>
        <v/>
      </c>
      <c r="DJ95" s="23" t="str">
        <f>+IF(LEN($I95)&gt;5,IF(ISERROR(VLOOKUP(N95,'CODIGO PAGO'!$B$2:$B$20,1,0)),1,IF(OR(AND(CH95=1,N95&lt;&gt;"N"),AND(CH95=3,N95&lt;&gt;"B"),AND(CH95=2,LEFT(TRIM(N95),1)&lt;&gt;"I")),1,IF(OR(AND(CH95=0,N95="N"),AND(CH95=0,N95="B"),AND(CH95=0,LEFT(TRIM(N95),1)="I")),1,0))),"")</f>
        <v/>
      </c>
      <c r="DK95" s="23" t="str">
        <f t="shared" si="69"/>
        <v/>
      </c>
      <c r="DL95" s="23" t="str">
        <f>+IF(LEN($I95)&gt;5,IF(ISERROR(VLOOKUP(P95,'CODIGO PAGO'!$B$2:$B$20,1,0)),1,IF(OR(AND(CJ95=1,P95&lt;&gt;"N"),AND(CJ95=3,P95&lt;&gt;"B"),AND(CJ95=2,LEFT(TRIM(P95),1)&lt;&gt;"I")),1,IF(OR(AND(CJ95=0,P95="N"),AND(CJ95=0,P95="B"),AND(CJ95=0,LEFT(TRIM(P95),1)="I")),1,0))),"")</f>
        <v/>
      </c>
      <c r="DM95" s="23" t="str">
        <f t="shared" si="70"/>
        <v/>
      </c>
      <c r="DN95" s="23" t="str">
        <f>+IF(LEN($I95)&gt;5,IF(ISERROR(VLOOKUP(R95,'CODIGO PAGO'!$B$2:$B$20,1,0)),1,IF(OR(AND(CL95=1,R95&lt;&gt;"N"),AND(CL95=3,R95&lt;&gt;"B"),AND(CL95=2,LEFT(TRIM(R95),1)&lt;&gt;"I")),1,IF(OR(AND(CL95=0,R95="N"),AND(CL95=0,R95="B"),AND(CL95=0,LEFT(TRIM(R95),1)="I")),1,0))),"")</f>
        <v/>
      </c>
      <c r="DO95" s="23" t="str">
        <f t="shared" si="71"/>
        <v/>
      </c>
      <c r="DP95" s="23" t="str">
        <f>+IF(LEN($I95)&gt;5,IF(ISERROR(VLOOKUP(T95,'CODIGO PAGO'!$B$2:$B$20,1,0)),1,IF(OR(AND(CN95=1,T95&lt;&gt;"N"),AND(CN95=3,T95&lt;&gt;"B"),AND(CN95=2,LEFT(TRIM(T95),1)&lt;&gt;"I")),1,IF(OR(AND(CN95=0,T95="N"),AND(CN95=0,T95="B"),AND(CN95=0,LEFT(TRIM(T95),1)="I")),1,0))),"")</f>
        <v/>
      </c>
      <c r="DQ95" s="23" t="str">
        <f t="shared" si="72"/>
        <v/>
      </c>
      <c r="DR95" s="23" t="str">
        <f>+IF(LEN($I95)&gt;5,IF(ISERROR(VLOOKUP(V95,'CODIGO PAGO'!$B$2:$B$20,1,0)),1,IF(OR(AND(CP95=1,V95&lt;&gt;"N"),AND(CP95=3,V95&lt;&gt;"B"),AND(CP95=2,LEFT(TRIM(V95),1)&lt;&gt;"I")),1,IF(OR(AND(CP95=0,V95="N"),AND(CP95=0,V95="B"),AND(CP95=0,LEFT(TRIM(V95),1)="I")),1,0))),"")</f>
        <v/>
      </c>
      <c r="DS95" s="23" t="str">
        <f t="shared" si="73"/>
        <v/>
      </c>
      <c r="DT95" s="23" t="str">
        <f>+IF(LEN($I95)&gt;5,IF(ISERROR(VLOOKUP(X95,'CODIGO PAGO'!$B$2:$B$20,1,0)),1,IF(OR(AND(CR95=1,X95&lt;&gt;"N"),AND(CR95=3,X95&lt;&gt;"B"),AND(CR95=2,LEFT(TRIM(X95),1)&lt;&gt;"I")),1,IF(OR(AND(CR95=0,X95="N"),AND(CR95=0,X95="B"),AND(CR95=0,LEFT(TRIM(X95),1)="I")),1,0))),"")</f>
        <v/>
      </c>
      <c r="DU95" s="23" t="str">
        <f t="shared" si="74"/>
        <v/>
      </c>
      <c r="DV95" s="23" t="str">
        <f>+IF(LEN($I95)&gt;5,IF(ISERROR(VLOOKUP(Z95,'CODIGO PAGO'!$B$2:$B$20,1,0)),1,IF(OR(AND(CT95=1,Z95&lt;&gt;"N"),AND(CT95=3,Z95&lt;&gt;"B"),AND(CT95=2,LEFT(TRIM(Z95),1)&lt;&gt;"I")),1,IF(OR(AND(CT95=0,Z95="N"),AND(CT95=0,Z95="B"),AND(CT95=0,LEFT(TRIM(Z95),1)="I")),1,0))),"")</f>
        <v/>
      </c>
      <c r="DW95" s="23" t="str">
        <f t="shared" si="75"/>
        <v/>
      </c>
      <c r="DX95" s="23" t="str">
        <f>+IF(LEN($I95)&gt;5,IF(ISERROR(VLOOKUP(AB95,'CODIGO PAGO'!$B$2:$B$20,1,0)),1,IF(OR(AND(CV95=1,AB95&lt;&gt;"N"),AND(CV95=3,AB95&lt;&gt;"B"),AND(CV95=2,LEFT(TRIM(AB95),1)&lt;&gt;"I")),1,IF(OR(AND(CV95=0,AB95="N"),AND(CV95=0,AB95="B"),AND(CV95=0,LEFT(TRIM(AB95),1)="I")),1,0))),"")</f>
        <v/>
      </c>
      <c r="DY95" s="23" t="str">
        <f t="shared" si="76"/>
        <v/>
      </c>
      <c r="DZ95" s="23" t="str">
        <f>+IF(LEN($I95)&gt;5,IF(ISERROR(VLOOKUP(AD95,'CODIGO PAGO'!$B$2:$B$20,1,0)),1,IF(OR(AND(CX95=1,AD95&lt;&gt;"N"),AND(CX95=3,AD95&lt;&gt;"B"),AND(CX95=2,LEFT(TRIM(AD95),1)&lt;&gt;"I")),1,IF(OR(AND(CX95=0,AD95="N"),AND(CX95=0,AD95="B"),AND(CX95=0,LEFT(TRIM(AD95),1)="I")),1,0))),"")</f>
        <v/>
      </c>
      <c r="EA95" s="23" t="str">
        <f t="shared" si="77"/>
        <v/>
      </c>
      <c r="EB95" s="23" t="str">
        <f>+IF(LEN($I95)&gt;5,IF(ISERROR(VLOOKUP(AF95,'CODIGO PAGO'!$B$2:$B$20,1,0)),1,IF(OR(AND(CZ95=1,AF95&lt;&gt;"N"),AND(CZ95=3,AF95&lt;&gt;"B"),AND(CZ95=2,LEFT(TRIM(AF95),1)&lt;&gt;"I")),1,IF(OR(AND(CZ95=0,AF95="N"),AND(CZ95=0,AF95="B"),AND(CZ95=0,LEFT(TRIM(AF95),1)="I")),1,0))),"")</f>
        <v/>
      </c>
      <c r="EC95" s="23" t="str">
        <f t="shared" si="78"/>
        <v/>
      </c>
      <c r="ED95" s="23" t="str">
        <f>+IF(LEN($I95)&gt;5,IF(ISERROR(VLOOKUP(AH95,'CODIGO PAGO'!$B$2:$B$20,1,0)),1,IF(OR(AND(DB95=1,AH95&lt;&gt;"N"),AND(DB95=3,AH95&lt;&gt;"B"),AND(DB95=2,LEFT(TRIM(AH95),1)&lt;&gt;"I")),1,IF(OR(AND(DB95=0,AH95="N"),AND(DB95=0,AH95="B"),AND(DB95=0,LEFT(TRIM(AH95),1)="I")),1,0))),"")</f>
        <v/>
      </c>
      <c r="EE95" s="23" t="str">
        <f t="shared" si="79"/>
        <v/>
      </c>
      <c r="EF95" s="23" t="str">
        <f>+IF(LEN($I95)&gt;5,IF(ISERROR(VLOOKUP(AJ95,'CODIGO PAGO'!$B$2:$B$20,1,0)),1,IF(OR(AND(DD95=1,AJ95&lt;&gt;"N"),AND(DD95=3,AJ95&lt;&gt;"B"),AND(DD95=2,LEFT(TRIM(AJ95),1)&lt;&gt;"I")),1,IF(OR(AND(DD95=0,AJ95="N"),AND(DD95=0,AJ95="B"),AND(DD95=0,LEFT(TRIM(AJ95),1)="I")),1,0))),"")</f>
        <v/>
      </c>
      <c r="EG95" s="23" t="str">
        <f t="shared" si="80"/>
        <v/>
      </c>
      <c r="EH95" s="23" t="str">
        <f>+IF(LEN($I95)&gt;5,IF(ISERROR(VLOOKUP(AL95,'CODIGO PAGO'!$B$2:$B$20,1,0)),1,IF(OR(AND(DF95=1,AL95&lt;&gt;"N"),AND(DF95=3,AL95&lt;&gt;"B"),AND(DF95=2,LEFT(TRIM(AL95),1)&lt;&gt;"I")),1,IF(OR(AND(DF95=0,AL95="N"),AND(DF95=0,AL95="B"),AND(DF95=0,LEFT(TRIM(AL95),1)="I")),1,0))),"")</f>
        <v/>
      </c>
      <c r="EI95" s="23" t="str">
        <f t="shared" si="81"/>
        <v/>
      </c>
      <c r="EJ95" s="23" t="str">
        <f>+IF(LEN($I95)&gt;5,IF(ISERROR(VLOOKUP(AN95,'CODIGO PAGO'!$B$2:$B$20,1,0)),1,IF(OR(AND(DH95=1,AN95&lt;&gt;"N"),AND(DH95=3,AN95&lt;&gt;"B"),AND(DH95=2,LEFT(TRIM(AN95),1)&lt;&gt;"I")),1,IF(OR(AND(DH95=0,AN95="N"),AND(DH95=0,AN95="B"),AND(DH95=0,LEFT(TRIM(AN95),1)="I")),1,0))),"")</f>
        <v/>
      </c>
      <c r="EK95" s="23" t="str">
        <f t="shared" si="82"/>
        <v/>
      </c>
      <c r="EL95" s="24" t="str">
        <f t="shared" si="83"/>
        <v/>
      </c>
    </row>
    <row r="96" spans="1:142" s="25" customFormat="1">
      <c r="A96" s="15" t="str">
        <f t="shared" si="49"/>
        <v/>
      </c>
      <c r="B96" s="1" t="str">
        <f>+IF(LEN(I96)&gt;5,'CODIGO PAGO'!$B$28,"")</f>
        <v/>
      </c>
      <c r="C96" s="1" t="str">
        <f>+IF(LEN($I96)&gt;5,BD!D96,"")</f>
        <v/>
      </c>
      <c r="D96" s="168" t="str">
        <f>+IF(LEN($I96)&gt;5,BD!A96,"")</f>
        <v/>
      </c>
      <c r="E96" s="1" t="str">
        <f>+IF(LEN($I96)&gt;5,BD!B96,"")</f>
        <v/>
      </c>
      <c r="F96" s="1" t="str">
        <f>+IF(LEN($I96)&gt;5,BD!C96,"")</f>
        <v/>
      </c>
      <c r="G96" s="141"/>
      <c r="H96" s="141"/>
      <c r="I96" s="1" t="str">
        <f>+IF(LEN(BD!G96)&gt;5,BD!G96,"")</f>
        <v/>
      </c>
      <c r="J96" s="167" t="str">
        <f>+IF(LEN($I96)&gt;5,BD!E96,"")</f>
        <v/>
      </c>
      <c r="K96" s="6" t="str">
        <f t="shared" si="50"/>
        <v/>
      </c>
      <c r="L96" s="87" t="str">
        <f>+IF(LEN($I96)&gt;5,BD!H96,"")</f>
        <v/>
      </c>
      <c r="M96" s="40" t="str">
        <f t="shared" si="51"/>
        <v/>
      </c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4" t="str">
        <f t="shared" si="52"/>
        <v/>
      </c>
      <c r="AQ96" s="5" t="str">
        <f t="shared" si="53"/>
        <v/>
      </c>
      <c r="AR96" s="91" t="str">
        <f t="shared" si="54"/>
        <v/>
      </c>
      <c r="AS96" s="5" t="str">
        <f t="shared" si="55"/>
        <v/>
      </c>
      <c r="AT96" s="91" t="str">
        <f t="shared" si="56"/>
        <v/>
      </c>
      <c r="AU96" s="4" t="str">
        <f t="shared" si="57"/>
        <v/>
      </c>
      <c r="AV96" s="4" t="str">
        <f t="shared" si="58"/>
        <v/>
      </c>
      <c r="AW96" s="4" t="str">
        <f t="shared" si="59"/>
        <v/>
      </c>
      <c r="AX96" s="4" t="str">
        <f t="shared" si="60"/>
        <v/>
      </c>
      <c r="AY96" s="88" t="str">
        <f t="shared" si="61"/>
        <v/>
      </c>
      <c r="AZ96" s="17" t="str">
        <f t="shared" si="62"/>
        <v/>
      </c>
      <c r="BA96" s="18" t="str">
        <f t="shared" si="63"/>
        <v/>
      </c>
      <c r="BB96" s="19" t="str">
        <f>+IF(LEN(I96)&gt;5,IF(INT(RIGHT(B96,1))=9,0.5*L96*AY96,INT(MID(B96,5,LEN(B96)-4))*L96)+IFERROR(VLOOKUP(I96,AJUSTES!$A$1:$I$50,9,0),0),"")</f>
        <v/>
      </c>
      <c r="BC96" s="12"/>
      <c r="BD96" s="19" t="str">
        <f t="shared" si="64"/>
        <v/>
      </c>
      <c r="BE96" s="18" t="str">
        <f t="shared" si="65"/>
        <v/>
      </c>
      <c r="BF96" s="139" t="str">
        <f t="shared" si="66"/>
        <v/>
      </c>
      <c r="BG96" s="114"/>
      <c r="BH96" s="18" t="str">
        <f t="shared" si="67"/>
        <v/>
      </c>
      <c r="BI96" s="13"/>
      <c r="BJ96" s="12"/>
      <c r="BK96" s="12"/>
      <c r="BL96" s="145"/>
      <c r="BM96" s="12"/>
      <c r="BN96" s="12"/>
      <c r="BO96" s="12"/>
      <c r="BP96" s="12"/>
      <c r="BQ96" s="12"/>
      <c r="BR96" s="12"/>
      <c r="BS96" s="146"/>
      <c r="BT96" s="14"/>
      <c r="BU96" s="12"/>
      <c r="BV96" s="12"/>
      <c r="BW96" s="12"/>
      <c r="BX96" s="12"/>
      <c r="BY96" s="12"/>
      <c r="BZ96" s="144"/>
      <c r="CA96" s="107" t="str">
        <f>+IF(LEN($I96)&gt;5,IF(BD!F96="N/A","",BD!F96),"")</f>
        <v/>
      </c>
      <c r="CB96" s="21"/>
      <c r="CC96" s="147"/>
      <c r="CD96" s="148"/>
      <c r="CE96" s="8" t="str">
        <f>+IF(LEN(I96)&gt;5,BD!M96,"")</f>
        <v/>
      </c>
      <c r="CF96" s="16" t="str">
        <f>+IF(LEN(I96)&gt;5,BD!N96,"")</f>
        <v/>
      </c>
      <c r="CG96" s="3" t="str">
        <f t="shared" si="68"/>
        <v/>
      </c>
      <c r="CH96" s="23" t="str">
        <f>+IF(AND(LEN($I96)&gt;5),IF(AND($J96&gt;N$1,$J96&lt;=$AO$1),1,IF((COUNTIFS(INCAPACIDADES!$C$1:$C$51,$I96,INCAPACIDADES!K$1:K$51,N$1))&gt;0,2,IF(VLOOKUP($C96,BD!$D$1:$F$501,3,0)&gt;N$1,0,3))),"")</f>
        <v/>
      </c>
      <c r="CI96" s="23" t="str">
        <f>+IF(AND(LEN($I96)&gt;5),IF(AND($J96&gt;O$1,$J96&lt;=$AO$1),1,IF((COUNTIFS(INCAPACIDADES!$C$1:$C$51,$I96,INCAPACIDADES!L$1:L$51,O$1))&gt;0,2,IF(VLOOKUP($C96,BD!$D$1:$F$501,3,0)&gt;O$1,0,3))),"")</f>
        <v/>
      </c>
      <c r="CJ96" s="23" t="str">
        <f>+IF(AND(LEN($I96)&gt;5),IF(AND($J96&gt;P$1,$J96&lt;=$AO$1),1,IF((COUNTIFS(INCAPACIDADES!$C$1:$C$51,$I96,INCAPACIDADES!M$1:M$51,P$1))&gt;0,2,IF(VLOOKUP($C96,BD!$D$1:$F$501,3,0)&gt;P$1,0,3))),"")</f>
        <v/>
      </c>
      <c r="CK96" s="23" t="str">
        <f>+IF(AND(LEN($I96)&gt;5),IF(AND($J96&gt;Q$1,$J96&lt;=$AO$1),1,IF((COUNTIFS(INCAPACIDADES!$C$1:$C$51,$I96,INCAPACIDADES!N$1:N$51,Q$1))&gt;0,2,IF(VLOOKUP($C96,BD!$D$1:$F$501,3,0)&gt;Q$1,0,3))),"")</f>
        <v/>
      </c>
      <c r="CL96" s="23" t="str">
        <f>+IF(AND(LEN($I96)&gt;5),IF(AND($J96&gt;R$1,$J96&lt;=$AO$1),1,IF((COUNTIFS(INCAPACIDADES!$C$1:$C$51,$I96,INCAPACIDADES!O$1:O$51,R$1))&gt;0,2,IF(VLOOKUP($C96,BD!$D$1:$F$501,3,0)&gt;R$1,0,3))),"")</f>
        <v/>
      </c>
      <c r="CM96" s="23" t="str">
        <f>+IF(AND(LEN($I96)&gt;5),IF(AND($J96&gt;S$1,$J96&lt;=$AO$1),1,IF((COUNTIFS(INCAPACIDADES!$C$1:$C$51,$I96,INCAPACIDADES!P$1:P$51,S$1))&gt;0,2,IF(VLOOKUP($C96,BD!$D$1:$F$501,3,0)&gt;S$1,0,3))),"")</f>
        <v/>
      </c>
      <c r="CN96" s="23" t="str">
        <f>+IF(AND(LEN($I96)&gt;5),IF(AND($J96&gt;T$1,$J96&lt;=$AO$1),1,IF((COUNTIFS(INCAPACIDADES!$C$1:$C$51,$I96,INCAPACIDADES!Q$1:Q$51,T$1))&gt;0,2,IF(VLOOKUP($C96,BD!$D$1:$F$501,3,0)&gt;T$1,0,3))),"")</f>
        <v/>
      </c>
      <c r="CO96" s="23" t="str">
        <f>+IF(AND(LEN($I96)&gt;5),IF(AND($J96&gt;U$1,$J96&lt;=$AO$1),1,IF((COUNTIFS(INCAPACIDADES!$C$1:$C$51,$I96,INCAPACIDADES!R$1:R$51,U$1))&gt;0,2,IF(VLOOKUP($C96,BD!$D$1:$F$501,3,0)&gt;U$1,0,3))),"")</f>
        <v/>
      </c>
      <c r="CP96" s="23" t="str">
        <f>+IF(AND(LEN($I96)&gt;5),IF(AND($J96&gt;V$1,$J96&lt;=$AO$1),1,IF((COUNTIFS(INCAPACIDADES!$C$1:$C$51,$I96,INCAPACIDADES!S$1:S$51,V$1))&gt;0,2,IF(VLOOKUP($C96,BD!$D$1:$F$501,3,0)&gt;V$1,0,3))),"")</f>
        <v/>
      </c>
      <c r="CQ96" s="23" t="str">
        <f>+IF(AND(LEN($I96)&gt;5),IF(AND($J96&gt;W$1,$J96&lt;=$AO$1),1,IF((COUNTIFS(INCAPACIDADES!$C$1:$C$51,$I96,INCAPACIDADES!T$1:T$51,W$1))&gt;0,2,IF(VLOOKUP($C96,BD!$D$1:$F$501,3,0)&gt;W$1,0,3))),"")</f>
        <v/>
      </c>
      <c r="CR96" s="23" t="str">
        <f>+IF(AND(LEN($I96)&gt;5),IF(AND($J96&gt;X$1,$J96&lt;=$AO$1),1,IF((COUNTIFS(INCAPACIDADES!$C$1:$C$51,$I96,INCAPACIDADES!U$1:U$51,X$1))&gt;0,2,IF(VLOOKUP($C96,BD!$D$1:$F$501,3,0)&gt;X$1,0,3))),"")</f>
        <v/>
      </c>
      <c r="CS96" s="23" t="str">
        <f>+IF(AND(LEN($I96)&gt;5),IF(AND($J96&gt;Y$1,$J96&lt;=$AO$1),1,IF((COUNTIFS(INCAPACIDADES!$C$1:$C$51,$I96,INCAPACIDADES!V$1:V$51,Y$1))&gt;0,2,IF(VLOOKUP($C96,BD!$D$1:$F$501,3,0)&gt;Y$1,0,3))),"")</f>
        <v/>
      </c>
      <c r="CT96" s="23" t="str">
        <f>+IF(AND(LEN($I96)&gt;5),IF(AND($J96&gt;Z$1,$J96&lt;=$AO$1),1,IF((COUNTIFS(INCAPACIDADES!$C$1:$C$51,$I96,INCAPACIDADES!W$1:W$51,Z$1))&gt;0,2,IF(VLOOKUP($C96,BD!$D$1:$F$501,3,0)&gt;Z$1,0,3))),"")</f>
        <v/>
      </c>
      <c r="CU96" s="23" t="str">
        <f>+IF(AND(LEN($I96)&gt;5),IF(AND($J96&gt;AA$1,$J96&lt;=$AO$1),1,IF((COUNTIFS(INCAPACIDADES!$C$1:$C$51,$I96,INCAPACIDADES!X$1:X$51,AA$1))&gt;0,2,IF(VLOOKUP($C96,BD!$D$1:$F$501,3,0)&gt;AA$1,0,3))),"")</f>
        <v/>
      </c>
      <c r="CV96" s="23" t="str">
        <f>+IF(AND(LEN($I96)&gt;5),IF(AND($J96&gt;AB$1,$J96&lt;=$AO$1),1,IF((COUNTIFS(INCAPACIDADES!$C$1:$C$51,$I96,INCAPACIDADES!Y$1:Y$51,AB$1))&gt;0,2,IF(VLOOKUP($C96,BD!$D$1:$F$501,3,0)&gt;AB$1,0,3))),"")</f>
        <v/>
      </c>
      <c r="CW96" s="23" t="str">
        <f>+IF(AND(LEN($I96)&gt;5),IF(AND($J96&gt;AC$1,$J96&lt;=$AO$1),1,IF((COUNTIFS(INCAPACIDADES!$C$1:$C$51,$I96,INCAPACIDADES!Z$1:Z$51,AC$1))&gt;0,2,IF(VLOOKUP($C96,BD!$D$1:$F$501,3,0)&gt;AC$1,0,3))),"")</f>
        <v/>
      </c>
      <c r="CX96" s="23" t="str">
        <f>+IF(AND(LEN($I96)&gt;5),IF(AND($J96&gt;AD$1,$J96&lt;=$AO$1),1,IF((COUNTIFS(INCAPACIDADES!$C$1:$C$51,$I96,INCAPACIDADES!AA$1:AA$51,AD$1))&gt;0,2,IF(VLOOKUP($C96,BD!$D$1:$F$501,3,0)&gt;AD$1,0,3))),"")</f>
        <v/>
      </c>
      <c r="CY96" s="23" t="str">
        <f>+IF(AND(LEN($I96)&gt;5),IF(AND($J96&gt;AE$1,$J96&lt;=$AO$1),1,IF((COUNTIFS(INCAPACIDADES!$C$1:$C$51,$I96,INCAPACIDADES!AB$1:AB$51,AE$1))&gt;0,2,IF(VLOOKUP($C96,BD!$D$1:$F$501,3,0)&gt;AE$1,0,3))),"")</f>
        <v/>
      </c>
      <c r="CZ96" s="23" t="str">
        <f>+IF(AND(LEN($I96)&gt;5),IF(AND($J96&gt;AF$1,$J96&lt;=$AO$1),1,IF((COUNTIFS(INCAPACIDADES!$C$1:$C$51,$I96,INCAPACIDADES!AC$1:AC$51,AF$1))&gt;0,2,IF(VLOOKUP($C96,BD!$D$1:$F$501,3,0)&gt;AF$1,0,3))),"")</f>
        <v/>
      </c>
      <c r="DA96" s="23" t="str">
        <f>+IF(AND(LEN($I96)&gt;5),IF(AND($J96&gt;AG$1,$J96&lt;=$AO$1),1,IF((COUNTIFS(INCAPACIDADES!$C$1:$C$51,$I96,INCAPACIDADES!AD$1:AD$51,AG$1))&gt;0,2,IF(VLOOKUP($C96,BD!$D$1:$F$501,3,0)&gt;AG$1,0,3))),"")</f>
        <v/>
      </c>
      <c r="DB96" s="23" t="str">
        <f>+IF(AND(LEN($I96)&gt;5),IF(AND($J96&gt;AH$1,$J96&lt;=$AO$1),1,IF((COUNTIFS(INCAPACIDADES!$C$1:$C$51,$I96,INCAPACIDADES!AE$1:AE$51,AH$1))&gt;0,2,IF(VLOOKUP($C96,BD!$D$1:$F$501,3,0)&gt;AH$1,0,3))),"")</f>
        <v/>
      </c>
      <c r="DC96" s="23" t="str">
        <f>+IF(AND(LEN($I96)&gt;5),IF(AND($J96&gt;AI$1,$J96&lt;=$AO$1),1,IF((COUNTIFS(INCAPACIDADES!$C$1:$C$51,$I96,INCAPACIDADES!AF$1:AF$51,AI$1))&gt;0,2,IF(VLOOKUP($C96,BD!$D$1:$F$501,3,0)&gt;AI$1,0,3))),"")</f>
        <v/>
      </c>
      <c r="DD96" s="23" t="str">
        <f>+IF(AND(LEN($I96)&gt;5),IF(AND($J96&gt;AJ$1,$J96&lt;=$AO$1),1,IF((COUNTIFS(INCAPACIDADES!$C$1:$C$51,$I96,INCAPACIDADES!AG$1:AG$51,AJ$1))&gt;0,2,IF(VLOOKUP($C96,BD!$D$1:$F$501,3,0)&gt;AJ$1,0,3))),"")</f>
        <v/>
      </c>
      <c r="DE96" s="23" t="str">
        <f>+IF(AND(LEN($I96)&gt;5),IF(AND($J96&gt;AK$1,$J96&lt;=$AO$1),1,IF((COUNTIFS(INCAPACIDADES!$C$1:$C$51,$I96,INCAPACIDADES!AH$1:AH$51,AK$1))&gt;0,2,IF(VLOOKUP($C96,BD!$D$1:$F$501,3,0)&gt;AK$1,0,3))),"")</f>
        <v/>
      </c>
      <c r="DF96" s="23" t="str">
        <f>+IF(AND(LEN($I96)&gt;5),IF(AND($J96&gt;AL$1,$J96&lt;=$AO$1),1,IF((COUNTIFS(INCAPACIDADES!$C$1:$C$51,$I96,INCAPACIDADES!AI$1:AI$51,AL$1))&gt;0,2,IF(VLOOKUP($C96,BD!$D$1:$F$501,3,0)&gt;AL$1,0,3))),"")</f>
        <v/>
      </c>
      <c r="DG96" s="23" t="str">
        <f>+IF(AND(LEN($I96)&gt;5),IF(AND($J96&gt;AM$1,$J96&lt;=$AO$1),1,IF((COUNTIFS(INCAPACIDADES!$C$1:$C$51,$I96,INCAPACIDADES!AJ$1:AJ$51,AM$1))&gt;0,2,IF(VLOOKUP($C96,BD!$D$1:$F$501,3,0)&gt;AM$1,0,3))),"")</f>
        <v/>
      </c>
      <c r="DH96" s="23" t="str">
        <f>+IF(AND(LEN($I96)&gt;5),IF(AND($J96&gt;AN$1,$J96&lt;=$AO$1),1,IF((COUNTIFS(INCAPACIDADES!$C$1:$C$51,$I96,INCAPACIDADES!AK$1:AK$51,AN$1))&gt;0,2,IF(VLOOKUP($C96,BD!$D$1:$F$501,3,0)&gt;AN$1,0,3))),"")</f>
        <v/>
      </c>
      <c r="DI96" s="23" t="str">
        <f>+IF(AND(LEN($I96)&gt;5),IF(AND($J96&gt;AO$1,$J96&lt;=$AO$1),1,IF((COUNTIFS(INCAPACIDADES!$C$1:$C$51,$I96,INCAPACIDADES!AL$1:AL$51,AO$1))&gt;0,2,IF(VLOOKUP($C96,BD!$D$1:$F$501,3,0)&gt;AO$1,0,3))),"")</f>
        <v/>
      </c>
      <c r="DJ96" s="23" t="str">
        <f>+IF(LEN($I96)&gt;5,IF(ISERROR(VLOOKUP(N96,'CODIGO PAGO'!$B$2:$B$20,1,0)),1,IF(OR(AND(CH96=1,N96&lt;&gt;"N"),AND(CH96=3,N96&lt;&gt;"B"),AND(CH96=2,LEFT(TRIM(N96),1)&lt;&gt;"I")),1,IF(OR(AND(CH96=0,N96="N"),AND(CH96=0,N96="B"),AND(CH96=0,LEFT(TRIM(N96),1)="I")),1,0))),"")</f>
        <v/>
      </c>
      <c r="DK96" s="23" t="str">
        <f t="shared" si="69"/>
        <v/>
      </c>
      <c r="DL96" s="23" t="str">
        <f>+IF(LEN($I96)&gt;5,IF(ISERROR(VLOOKUP(P96,'CODIGO PAGO'!$B$2:$B$20,1,0)),1,IF(OR(AND(CJ96=1,P96&lt;&gt;"N"),AND(CJ96=3,P96&lt;&gt;"B"),AND(CJ96=2,LEFT(TRIM(P96),1)&lt;&gt;"I")),1,IF(OR(AND(CJ96=0,P96="N"),AND(CJ96=0,P96="B"),AND(CJ96=0,LEFT(TRIM(P96),1)="I")),1,0))),"")</f>
        <v/>
      </c>
      <c r="DM96" s="23" t="str">
        <f t="shared" si="70"/>
        <v/>
      </c>
      <c r="DN96" s="23" t="str">
        <f>+IF(LEN($I96)&gt;5,IF(ISERROR(VLOOKUP(R96,'CODIGO PAGO'!$B$2:$B$20,1,0)),1,IF(OR(AND(CL96=1,R96&lt;&gt;"N"),AND(CL96=3,R96&lt;&gt;"B"),AND(CL96=2,LEFT(TRIM(R96),1)&lt;&gt;"I")),1,IF(OR(AND(CL96=0,R96="N"),AND(CL96=0,R96="B"),AND(CL96=0,LEFT(TRIM(R96),1)="I")),1,0))),"")</f>
        <v/>
      </c>
      <c r="DO96" s="23" t="str">
        <f t="shared" si="71"/>
        <v/>
      </c>
      <c r="DP96" s="23" t="str">
        <f>+IF(LEN($I96)&gt;5,IF(ISERROR(VLOOKUP(T96,'CODIGO PAGO'!$B$2:$B$20,1,0)),1,IF(OR(AND(CN96=1,T96&lt;&gt;"N"),AND(CN96=3,T96&lt;&gt;"B"),AND(CN96=2,LEFT(TRIM(T96),1)&lt;&gt;"I")),1,IF(OR(AND(CN96=0,T96="N"),AND(CN96=0,T96="B"),AND(CN96=0,LEFT(TRIM(T96),1)="I")),1,0))),"")</f>
        <v/>
      </c>
      <c r="DQ96" s="23" t="str">
        <f t="shared" si="72"/>
        <v/>
      </c>
      <c r="DR96" s="23" t="str">
        <f>+IF(LEN($I96)&gt;5,IF(ISERROR(VLOOKUP(V96,'CODIGO PAGO'!$B$2:$B$20,1,0)),1,IF(OR(AND(CP96=1,V96&lt;&gt;"N"),AND(CP96=3,V96&lt;&gt;"B"),AND(CP96=2,LEFT(TRIM(V96),1)&lt;&gt;"I")),1,IF(OR(AND(CP96=0,V96="N"),AND(CP96=0,V96="B"),AND(CP96=0,LEFT(TRIM(V96),1)="I")),1,0))),"")</f>
        <v/>
      </c>
      <c r="DS96" s="23" t="str">
        <f t="shared" si="73"/>
        <v/>
      </c>
      <c r="DT96" s="23" t="str">
        <f>+IF(LEN($I96)&gt;5,IF(ISERROR(VLOOKUP(X96,'CODIGO PAGO'!$B$2:$B$20,1,0)),1,IF(OR(AND(CR96=1,X96&lt;&gt;"N"),AND(CR96=3,X96&lt;&gt;"B"),AND(CR96=2,LEFT(TRIM(X96),1)&lt;&gt;"I")),1,IF(OR(AND(CR96=0,X96="N"),AND(CR96=0,X96="B"),AND(CR96=0,LEFT(TRIM(X96),1)="I")),1,0))),"")</f>
        <v/>
      </c>
      <c r="DU96" s="23" t="str">
        <f t="shared" si="74"/>
        <v/>
      </c>
      <c r="DV96" s="23" t="str">
        <f>+IF(LEN($I96)&gt;5,IF(ISERROR(VLOOKUP(Z96,'CODIGO PAGO'!$B$2:$B$20,1,0)),1,IF(OR(AND(CT96=1,Z96&lt;&gt;"N"),AND(CT96=3,Z96&lt;&gt;"B"),AND(CT96=2,LEFT(TRIM(Z96),1)&lt;&gt;"I")),1,IF(OR(AND(CT96=0,Z96="N"),AND(CT96=0,Z96="B"),AND(CT96=0,LEFT(TRIM(Z96),1)="I")),1,0))),"")</f>
        <v/>
      </c>
      <c r="DW96" s="23" t="str">
        <f t="shared" si="75"/>
        <v/>
      </c>
      <c r="DX96" s="23" t="str">
        <f>+IF(LEN($I96)&gt;5,IF(ISERROR(VLOOKUP(AB96,'CODIGO PAGO'!$B$2:$B$20,1,0)),1,IF(OR(AND(CV96=1,AB96&lt;&gt;"N"),AND(CV96=3,AB96&lt;&gt;"B"),AND(CV96=2,LEFT(TRIM(AB96),1)&lt;&gt;"I")),1,IF(OR(AND(CV96=0,AB96="N"),AND(CV96=0,AB96="B"),AND(CV96=0,LEFT(TRIM(AB96),1)="I")),1,0))),"")</f>
        <v/>
      </c>
      <c r="DY96" s="23" t="str">
        <f t="shared" si="76"/>
        <v/>
      </c>
      <c r="DZ96" s="23" t="str">
        <f>+IF(LEN($I96)&gt;5,IF(ISERROR(VLOOKUP(AD96,'CODIGO PAGO'!$B$2:$B$20,1,0)),1,IF(OR(AND(CX96=1,AD96&lt;&gt;"N"),AND(CX96=3,AD96&lt;&gt;"B"),AND(CX96=2,LEFT(TRIM(AD96),1)&lt;&gt;"I")),1,IF(OR(AND(CX96=0,AD96="N"),AND(CX96=0,AD96="B"),AND(CX96=0,LEFT(TRIM(AD96),1)="I")),1,0))),"")</f>
        <v/>
      </c>
      <c r="EA96" s="23" t="str">
        <f t="shared" si="77"/>
        <v/>
      </c>
      <c r="EB96" s="23" t="str">
        <f>+IF(LEN($I96)&gt;5,IF(ISERROR(VLOOKUP(AF96,'CODIGO PAGO'!$B$2:$B$20,1,0)),1,IF(OR(AND(CZ96=1,AF96&lt;&gt;"N"),AND(CZ96=3,AF96&lt;&gt;"B"),AND(CZ96=2,LEFT(TRIM(AF96),1)&lt;&gt;"I")),1,IF(OR(AND(CZ96=0,AF96="N"),AND(CZ96=0,AF96="B"),AND(CZ96=0,LEFT(TRIM(AF96),1)="I")),1,0))),"")</f>
        <v/>
      </c>
      <c r="EC96" s="23" t="str">
        <f t="shared" si="78"/>
        <v/>
      </c>
      <c r="ED96" s="23" t="str">
        <f>+IF(LEN($I96)&gt;5,IF(ISERROR(VLOOKUP(AH96,'CODIGO PAGO'!$B$2:$B$20,1,0)),1,IF(OR(AND(DB96=1,AH96&lt;&gt;"N"),AND(DB96=3,AH96&lt;&gt;"B"),AND(DB96=2,LEFT(TRIM(AH96),1)&lt;&gt;"I")),1,IF(OR(AND(DB96=0,AH96="N"),AND(DB96=0,AH96="B"),AND(DB96=0,LEFT(TRIM(AH96),1)="I")),1,0))),"")</f>
        <v/>
      </c>
      <c r="EE96" s="23" t="str">
        <f t="shared" si="79"/>
        <v/>
      </c>
      <c r="EF96" s="23" t="str">
        <f>+IF(LEN($I96)&gt;5,IF(ISERROR(VLOOKUP(AJ96,'CODIGO PAGO'!$B$2:$B$20,1,0)),1,IF(OR(AND(DD96=1,AJ96&lt;&gt;"N"),AND(DD96=3,AJ96&lt;&gt;"B"),AND(DD96=2,LEFT(TRIM(AJ96),1)&lt;&gt;"I")),1,IF(OR(AND(DD96=0,AJ96="N"),AND(DD96=0,AJ96="B"),AND(DD96=0,LEFT(TRIM(AJ96),1)="I")),1,0))),"")</f>
        <v/>
      </c>
      <c r="EG96" s="23" t="str">
        <f t="shared" si="80"/>
        <v/>
      </c>
      <c r="EH96" s="23" t="str">
        <f>+IF(LEN($I96)&gt;5,IF(ISERROR(VLOOKUP(AL96,'CODIGO PAGO'!$B$2:$B$20,1,0)),1,IF(OR(AND(DF96=1,AL96&lt;&gt;"N"),AND(DF96=3,AL96&lt;&gt;"B"),AND(DF96=2,LEFT(TRIM(AL96),1)&lt;&gt;"I")),1,IF(OR(AND(DF96=0,AL96="N"),AND(DF96=0,AL96="B"),AND(DF96=0,LEFT(TRIM(AL96),1)="I")),1,0))),"")</f>
        <v/>
      </c>
      <c r="EI96" s="23" t="str">
        <f t="shared" si="81"/>
        <v/>
      </c>
      <c r="EJ96" s="23" t="str">
        <f>+IF(LEN($I96)&gt;5,IF(ISERROR(VLOOKUP(AN96,'CODIGO PAGO'!$B$2:$B$20,1,0)),1,IF(OR(AND(DH96=1,AN96&lt;&gt;"N"),AND(DH96=3,AN96&lt;&gt;"B"),AND(DH96=2,LEFT(TRIM(AN96),1)&lt;&gt;"I")),1,IF(OR(AND(DH96=0,AN96="N"),AND(DH96=0,AN96="B"),AND(DH96=0,LEFT(TRIM(AN96),1)="I")),1,0))),"")</f>
        <v/>
      </c>
      <c r="EK96" s="23" t="str">
        <f t="shared" si="82"/>
        <v/>
      </c>
      <c r="EL96" s="24" t="str">
        <f t="shared" si="83"/>
        <v/>
      </c>
    </row>
    <row r="97" spans="1:142" s="25" customFormat="1">
      <c r="A97" s="15" t="str">
        <f t="shared" si="49"/>
        <v/>
      </c>
      <c r="B97" s="1" t="str">
        <f>+IF(LEN(I97)&gt;5,'CODIGO PAGO'!$B$28,"")</f>
        <v/>
      </c>
      <c r="C97" s="1" t="str">
        <f>+IF(LEN($I97)&gt;5,BD!D97,"")</f>
        <v/>
      </c>
      <c r="D97" s="168" t="str">
        <f>+IF(LEN($I97)&gt;5,BD!A97,"")</f>
        <v/>
      </c>
      <c r="E97" s="1" t="str">
        <f>+IF(LEN($I97)&gt;5,BD!B97,"")</f>
        <v/>
      </c>
      <c r="F97" s="1" t="str">
        <f>+IF(LEN($I97)&gt;5,BD!C97,"")</f>
        <v/>
      </c>
      <c r="G97" s="141"/>
      <c r="H97" s="141"/>
      <c r="I97" s="1" t="str">
        <f>+IF(LEN(BD!G97)&gt;5,BD!G97,"")</f>
        <v/>
      </c>
      <c r="J97" s="167" t="str">
        <f>+IF(LEN($I97)&gt;5,BD!E97,"")</f>
        <v/>
      </c>
      <c r="K97" s="6" t="str">
        <f t="shared" si="50"/>
        <v/>
      </c>
      <c r="L97" s="87" t="str">
        <f>+IF(LEN($I97)&gt;5,BD!H97,"")</f>
        <v/>
      </c>
      <c r="M97" s="40" t="str">
        <f t="shared" si="51"/>
        <v/>
      </c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4" t="str">
        <f t="shared" si="52"/>
        <v/>
      </c>
      <c r="AQ97" s="5" t="str">
        <f t="shared" si="53"/>
        <v/>
      </c>
      <c r="AR97" s="91" t="str">
        <f t="shared" si="54"/>
        <v/>
      </c>
      <c r="AS97" s="5" t="str">
        <f t="shared" si="55"/>
        <v/>
      </c>
      <c r="AT97" s="91" t="str">
        <f t="shared" si="56"/>
        <v/>
      </c>
      <c r="AU97" s="4" t="str">
        <f t="shared" si="57"/>
        <v/>
      </c>
      <c r="AV97" s="4" t="str">
        <f t="shared" si="58"/>
        <v/>
      </c>
      <c r="AW97" s="4" t="str">
        <f t="shared" si="59"/>
        <v/>
      </c>
      <c r="AX97" s="4" t="str">
        <f t="shared" si="60"/>
        <v/>
      </c>
      <c r="AY97" s="88" t="str">
        <f t="shared" si="61"/>
        <v/>
      </c>
      <c r="AZ97" s="17" t="str">
        <f t="shared" si="62"/>
        <v/>
      </c>
      <c r="BA97" s="18" t="str">
        <f t="shared" si="63"/>
        <v/>
      </c>
      <c r="BB97" s="19" t="str">
        <f>+IF(LEN(I97)&gt;5,IF(INT(RIGHT(B97,1))=9,0.5*L97*AY97,INT(MID(B97,5,LEN(B97)-4))*L97)+IFERROR(VLOOKUP(I97,AJUSTES!$A$1:$I$50,9,0),0),"")</f>
        <v/>
      </c>
      <c r="BC97" s="12"/>
      <c r="BD97" s="19" t="str">
        <f t="shared" si="64"/>
        <v/>
      </c>
      <c r="BE97" s="18" t="str">
        <f t="shared" si="65"/>
        <v/>
      </c>
      <c r="BF97" s="139" t="str">
        <f t="shared" si="66"/>
        <v/>
      </c>
      <c r="BG97" s="114"/>
      <c r="BH97" s="18" t="str">
        <f t="shared" si="67"/>
        <v/>
      </c>
      <c r="BI97" s="13"/>
      <c r="BJ97" s="12"/>
      <c r="BK97" s="12"/>
      <c r="BL97" s="145"/>
      <c r="BM97" s="12"/>
      <c r="BN97" s="12"/>
      <c r="BO97" s="12"/>
      <c r="BP97" s="12"/>
      <c r="BQ97" s="12"/>
      <c r="BR97" s="12"/>
      <c r="BS97" s="146"/>
      <c r="BT97" s="14"/>
      <c r="BU97" s="12"/>
      <c r="BV97" s="12"/>
      <c r="BW97" s="12"/>
      <c r="BX97" s="12"/>
      <c r="BY97" s="12"/>
      <c r="BZ97" s="144"/>
      <c r="CA97" s="107" t="str">
        <f>+IF(LEN($I97)&gt;5,IF(BD!F97="N/A","",BD!F97),"")</f>
        <v/>
      </c>
      <c r="CB97" s="21"/>
      <c r="CC97" s="147"/>
      <c r="CD97" s="148"/>
      <c r="CE97" s="8" t="str">
        <f>+IF(LEN(I97)&gt;5,BD!M97,"")</f>
        <v/>
      </c>
      <c r="CF97" s="16" t="str">
        <f>+IF(LEN(I97)&gt;5,BD!N97,"")</f>
        <v/>
      </c>
      <c r="CG97" s="3" t="str">
        <f t="shared" si="68"/>
        <v/>
      </c>
      <c r="CH97" s="23" t="str">
        <f>+IF(AND(LEN($I97)&gt;5),IF(AND($J97&gt;N$1,$J97&lt;=$AO$1),1,IF((COUNTIFS(INCAPACIDADES!$C$1:$C$51,$I97,INCAPACIDADES!K$1:K$51,N$1))&gt;0,2,IF(VLOOKUP($C97,BD!$D$1:$F$501,3,0)&gt;N$1,0,3))),"")</f>
        <v/>
      </c>
      <c r="CI97" s="23" t="str">
        <f>+IF(AND(LEN($I97)&gt;5),IF(AND($J97&gt;O$1,$J97&lt;=$AO$1),1,IF((COUNTIFS(INCAPACIDADES!$C$1:$C$51,$I97,INCAPACIDADES!L$1:L$51,O$1))&gt;0,2,IF(VLOOKUP($C97,BD!$D$1:$F$501,3,0)&gt;O$1,0,3))),"")</f>
        <v/>
      </c>
      <c r="CJ97" s="23" t="str">
        <f>+IF(AND(LEN($I97)&gt;5),IF(AND($J97&gt;P$1,$J97&lt;=$AO$1),1,IF((COUNTIFS(INCAPACIDADES!$C$1:$C$51,$I97,INCAPACIDADES!M$1:M$51,P$1))&gt;0,2,IF(VLOOKUP($C97,BD!$D$1:$F$501,3,0)&gt;P$1,0,3))),"")</f>
        <v/>
      </c>
      <c r="CK97" s="23" t="str">
        <f>+IF(AND(LEN($I97)&gt;5),IF(AND($J97&gt;Q$1,$J97&lt;=$AO$1),1,IF((COUNTIFS(INCAPACIDADES!$C$1:$C$51,$I97,INCAPACIDADES!N$1:N$51,Q$1))&gt;0,2,IF(VLOOKUP($C97,BD!$D$1:$F$501,3,0)&gt;Q$1,0,3))),"")</f>
        <v/>
      </c>
      <c r="CL97" s="23" t="str">
        <f>+IF(AND(LEN($I97)&gt;5),IF(AND($J97&gt;R$1,$J97&lt;=$AO$1),1,IF((COUNTIFS(INCAPACIDADES!$C$1:$C$51,$I97,INCAPACIDADES!O$1:O$51,R$1))&gt;0,2,IF(VLOOKUP($C97,BD!$D$1:$F$501,3,0)&gt;R$1,0,3))),"")</f>
        <v/>
      </c>
      <c r="CM97" s="23" t="str">
        <f>+IF(AND(LEN($I97)&gt;5),IF(AND($J97&gt;S$1,$J97&lt;=$AO$1),1,IF((COUNTIFS(INCAPACIDADES!$C$1:$C$51,$I97,INCAPACIDADES!P$1:P$51,S$1))&gt;0,2,IF(VLOOKUP($C97,BD!$D$1:$F$501,3,0)&gt;S$1,0,3))),"")</f>
        <v/>
      </c>
      <c r="CN97" s="23" t="str">
        <f>+IF(AND(LEN($I97)&gt;5),IF(AND($J97&gt;T$1,$J97&lt;=$AO$1),1,IF((COUNTIFS(INCAPACIDADES!$C$1:$C$51,$I97,INCAPACIDADES!Q$1:Q$51,T$1))&gt;0,2,IF(VLOOKUP($C97,BD!$D$1:$F$501,3,0)&gt;T$1,0,3))),"")</f>
        <v/>
      </c>
      <c r="CO97" s="23" t="str">
        <f>+IF(AND(LEN($I97)&gt;5),IF(AND($J97&gt;U$1,$J97&lt;=$AO$1),1,IF((COUNTIFS(INCAPACIDADES!$C$1:$C$51,$I97,INCAPACIDADES!R$1:R$51,U$1))&gt;0,2,IF(VLOOKUP($C97,BD!$D$1:$F$501,3,0)&gt;U$1,0,3))),"")</f>
        <v/>
      </c>
      <c r="CP97" s="23" t="str">
        <f>+IF(AND(LEN($I97)&gt;5),IF(AND($J97&gt;V$1,$J97&lt;=$AO$1),1,IF((COUNTIFS(INCAPACIDADES!$C$1:$C$51,$I97,INCAPACIDADES!S$1:S$51,V$1))&gt;0,2,IF(VLOOKUP($C97,BD!$D$1:$F$501,3,0)&gt;V$1,0,3))),"")</f>
        <v/>
      </c>
      <c r="CQ97" s="23" t="str">
        <f>+IF(AND(LEN($I97)&gt;5),IF(AND($J97&gt;W$1,$J97&lt;=$AO$1),1,IF((COUNTIFS(INCAPACIDADES!$C$1:$C$51,$I97,INCAPACIDADES!T$1:T$51,W$1))&gt;0,2,IF(VLOOKUP($C97,BD!$D$1:$F$501,3,0)&gt;W$1,0,3))),"")</f>
        <v/>
      </c>
      <c r="CR97" s="23" t="str">
        <f>+IF(AND(LEN($I97)&gt;5),IF(AND($J97&gt;X$1,$J97&lt;=$AO$1),1,IF((COUNTIFS(INCAPACIDADES!$C$1:$C$51,$I97,INCAPACIDADES!U$1:U$51,X$1))&gt;0,2,IF(VLOOKUP($C97,BD!$D$1:$F$501,3,0)&gt;X$1,0,3))),"")</f>
        <v/>
      </c>
      <c r="CS97" s="23" t="str">
        <f>+IF(AND(LEN($I97)&gt;5),IF(AND($J97&gt;Y$1,$J97&lt;=$AO$1),1,IF((COUNTIFS(INCAPACIDADES!$C$1:$C$51,$I97,INCAPACIDADES!V$1:V$51,Y$1))&gt;0,2,IF(VLOOKUP($C97,BD!$D$1:$F$501,3,0)&gt;Y$1,0,3))),"")</f>
        <v/>
      </c>
      <c r="CT97" s="23" t="str">
        <f>+IF(AND(LEN($I97)&gt;5),IF(AND($J97&gt;Z$1,$J97&lt;=$AO$1),1,IF((COUNTIFS(INCAPACIDADES!$C$1:$C$51,$I97,INCAPACIDADES!W$1:W$51,Z$1))&gt;0,2,IF(VLOOKUP($C97,BD!$D$1:$F$501,3,0)&gt;Z$1,0,3))),"")</f>
        <v/>
      </c>
      <c r="CU97" s="23" t="str">
        <f>+IF(AND(LEN($I97)&gt;5),IF(AND($J97&gt;AA$1,$J97&lt;=$AO$1),1,IF((COUNTIFS(INCAPACIDADES!$C$1:$C$51,$I97,INCAPACIDADES!X$1:X$51,AA$1))&gt;0,2,IF(VLOOKUP($C97,BD!$D$1:$F$501,3,0)&gt;AA$1,0,3))),"")</f>
        <v/>
      </c>
      <c r="CV97" s="23" t="str">
        <f>+IF(AND(LEN($I97)&gt;5),IF(AND($J97&gt;AB$1,$J97&lt;=$AO$1),1,IF((COUNTIFS(INCAPACIDADES!$C$1:$C$51,$I97,INCAPACIDADES!Y$1:Y$51,AB$1))&gt;0,2,IF(VLOOKUP($C97,BD!$D$1:$F$501,3,0)&gt;AB$1,0,3))),"")</f>
        <v/>
      </c>
      <c r="CW97" s="23" t="str">
        <f>+IF(AND(LEN($I97)&gt;5),IF(AND($J97&gt;AC$1,$J97&lt;=$AO$1),1,IF((COUNTIFS(INCAPACIDADES!$C$1:$C$51,$I97,INCAPACIDADES!Z$1:Z$51,AC$1))&gt;0,2,IF(VLOOKUP($C97,BD!$D$1:$F$501,3,0)&gt;AC$1,0,3))),"")</f>
        <v/>
      </c>
      <c r="CX97" s="23" t="str">
        <f>+IF(AND(LEN($I97)&gt;5),IF(AND($J97&gt;AD$1,$J97&lt;=$AO$1),1,IF((COUNTIFS(INCAPACIDADES!$C$1:$C$51,$I97,INCAPACIDADES!AA$1:AA$51,AD$1))&gt;0,2,IF(VLOOKUP($C97,BD!$D$1:$F$501,3,0)&gt;AD$1,0,3))),"")</f>
        <v/>
      </c>
      <c r="CY97" s="23" t="str">
        <f>+IF(AND(LEN($I97)&gt;5),IF(AND($J97&gt;AE$1,$J97&lt;=$AO$1),1,IF((COUNTIFS(INCAPACIDADES!$C$1:$C$51,$I97,INCAPACIDADES!AB$1:AB$51,AE$1))&gt;0,2,IF(VLOOKUP($C97,BD!$D$1:$F$501,3,0)&gt;AE$1,0,3))),"")</f>
        <v/>
      </c>
      <c r="CZ97" s="23" t="str">
        <f>+IF(AND(LEN($I97)&gt;5),IF(AND($J97&gt;AF$1,$J97&lt;=$AO$1),1,IF((COUNTIFS(INCAPACIDADES!$C$1:$C$51,$I97,INCAPACIDADES!AC$1:AC$51,AF$1))&gt;0,2,IF(VLOOKUP($C97,BD!$D$1:$F$501,3,0)&gt;AF$1,0,3))),"")</f>
        <v/>
      </c>
      <c r="DA97" s="23" t="str">
        <f>+IF(AND(LEN($I97)&gt;5),IF(AND($J97&gt;AG$1,$J97&lt;=$AO$1),1,IF((COUNTIFS(INCAPACIDADES!$C$1:$C$51,$I97,INCAPACIDADES!AD$1:AD$51,AG$1))&gt;0,2,IF(VLOOKUP($C97,BD!$D$1:$F$501,3,0)&gt;AG$1,0,3))),"")</f>
        <v/>
      </c>
      <c r="DB97" s="23" t="str">
        <f>+IF(AND(LEN($I97)&gt;5),IF(AND($J97&gt;AH$1,$J97&lt;=$AO$1),1,IF((COUNTIFS(INCAPACIDADES!$C$1:$C$51,$I97,INCAPACIDADES!AE$1:AE$51,AH$1))&gt;0,2,IF(VLOOKUP($C97,BD!$D$1:$F$501,3,0)&gt;AH$1,0,3))),"")</f>
        <v/>
      </c>
      <c r="DC97" s="23" t="str">
        <f>+IF(AND(LEN($I97)&gt;5),IF(AND($J97&gt;AI$1,$J97&lt;=$AO$1),1,IF((COUNTIFS(INCAPACIDADES!$C$1:$C$51,$I97,INCAPACIDADES!AF$1:AF$51,AI$1))&gt;0,2,IF(VLOOKUP($C97,BD!$D$1:$F$501,3,0)&gt;AI$1,0,3))),"")</f>
        <v/>
      </c>
      <c r="DD97" s="23" t="str">
        <f>+IF(AND(LEN($I97)&gt;5),IF(AND($J97&gt;AJ$1,$J97&lt;=$AO$1),1,IF((COUNTIFS(INCAPACIDADES!$C$1:$C$51,$I97,INCAPACIDADES!AG$1:AG$51,AJ$1))&gt;0,2,IF(VLOOKUP($C97,BD!$D$1:$F$501,3,0)&gt;AJ$1,0,3))),"")</f>
        <v/>
      </c>
      <c r="DE97" s="23" t="str">
        <f>+IF(AND(LEN($I97)&gt;5),IF(AND($J97&gt;AK$1,$J97&lt;=$AO$1),1,IF((COUNTIFS(INCAPACIDADES!$C$1:$C$51,$I97,INCAPACIDADES!AH$1:AH$51,AK$1))&gt;0,2,IF(VLOOKUP($C97,BD!$D$1:$F$501,3,0)&gt;AK$1,0,3))),"")</f>
        <v/>
      </c>
      <c r="DF97" s="23" t="str">
        <f>+IF(AND(LEN($I97)&gt;5),IF(AND($J97&gt;AL$1,$J97&lt;=$AO$1),1,IF((COUNTIFS(INCAPACIDADES!$C$1:$C$51,$I97,INCAPACIDADES!AI$1:AI$51,AL$1))&gt;0,2,IF(VLOOKUP($C97,BD!$D$1:$F$501,3,0)&gt;AL$1,0,3))),"")</f>
        <v/>
      </c>
      <c r="DG97" s="23" t="str">
        <f>+IF(AND(LEN($I97)&gt;5),IF(AND($J97&gt;AM$1,$J97&lt;=$AO$1),1,IF((COUNTIFS(INCAPACIDADES!$C$1:$C$51,$I97,INCAPACIDADES!AJ$1:AJ$51,AM$1))&gt;0,2,IF(VLOOKUP($C97,BD!$D$1:$F$501,3,0)&gt;AM$1,0,3))),"")</f>
        <v/>
      </c>
      <c r="DH97" s="23" t="str">
        <f>+IF(AND(LEN($I97)&gt;5),IF(AND($J97&gt;AN$1,$J97&lt;=$AO$1),1,IF((COUNTIFS(INCAPACIDADES!$C$1:$C$51,$I97,INCAPACIDADES!AK$1:AK$51,AN$1))&gt;0,2,IF(VLOOKUP($C97,BD!$D$1:$F$501,3,0)&gt;AN$1,0,3))),"")</f>
        <v/>
      </c>
      <c r="DI97" s="23" t="str">
        <f>+IF(AND(LEN($I97)&gt;5),IF(AND($J97&gt;AO$1,$J97&lt;=$AO$1),1,IF((COUNTIFS(INCAPACIDADES!$C$1:$C$51,$I97,INCAPACIDADES!AL$1:AL$51,AO$1))&gt;0,2,IF(VLOOKUP($C97,BD!$D$1:$F$501,3,0)&gt;AO$1,0,3))),"")</f>
        <v/>
      </c>
      <c r="DJ97" s="23" t="str">
        <f>+IF(LEN($I97)&gt;5,IF(ISERROR(VLOOKUP(N97,'CODIGO PAGO'!$B$2:$B$20,1,0)),1,IF(OR(AND(CH97=1,N97&lt;&gt;"N"),AND(CH97=3,N97&lt;&gt;"B"),AND(CH97=2,LEFT(TRIM(N97),1)&lt;&gt;"I")),1,IF(OR(AND(CH97=0,N97="N"),AND(CH97=0,N97="B"),AND(CH97=0,LEFT(TRIM(N97),1)="I")),1,0))),"")</f>
        <v/>
      </c>
      <c r="DK97" s="23" t="str">
        <f t="shared" si="69"/>
        <v/>
      </c>
      <c r="DL97" s="23" t="str">
        <f>+IF(LEN($I97)&gt;5,IF(ISERROR(VLOOKUP(P97,'CODIGO PAGO'!$B$2:$B$20,1,0)),1,IF(OR(AND(CJ97=1,P97&lt;&gt;"N"),AND(CJ97=3,P97&lt;&gt;"B"),AND(CJ97=2,LEFT(TRIM(P97),1)&lt;&gt;"I")),1,IF(OR(AND(CJ97=0,P97="N"),AND(CJ97=0,P97="B"),AND(CJ97=0,LEFT(TRIM(P97),1)="I")),1,0))),"")</f>
        <v/>
      </c>
      <c r="DM97" s="23" t="str">
        <f t="shared" si="70"/>
        <v/>
      </c>
      <c r="DN97" s="23" t="str">
        <f>+IF(LEN($I97)&gt;5,IF(ISERROR(VLOOKUP(R97,'CODIGO PAGO'!$B$2:$B$20,1,0)),1,IF(OR(AND(CL97=1,R97&lt;&gt;"N"),AND(CL97=3,R97&lt;&gt;"B"),AND(CL97=2,LEFT(TRIM(R97),1)&lt;&gt;"I")),1,IF(OR(AND(CL97=0,R97="N"),AND(CL97=0,R97="B"),AND(CL97=0,LEFT(TRIM(R97),1)="I")),1,0))),"")</f>
        <v/>
      </c>
      <c r="DO97" s="23" t="str">
        <f t="shared" si="71"/>
        <v/>
      </c>
      <c r="DP97" s="23" t="str">
        <f>+IF(LEN($I97)&gt;5,IF(ISERROR(VLOOKUP(T97,'CODIGO PAGO'!$B$2:$B$20,1,0)),1,IF(OR(AND(CN97=1,T97&lt;&gt;"N"),AND(CN97=3,T97&lt;&gt;"B"),AND(CN97=2,LEFT(TRIM(T97),1)&lt;&gt;"I")),1,IF(OR(AND(CN97=0,T97="N"),AND(CN97=0,T97="B"),AND(CN97=0,LEFT(TRIM(T97),1)="I")),1,0))),"")</f>
        <v/>
      </c>
      <c r="DQ97" s="23" t="str">
        <f t="shared" si="72"/>
        <v/>
      </c>
      <c r="DR97" s="23" t="str">
        <f>+IF(LEN($I97)&gt;5,IF(ISERROR(VLOOKUP(V97,'CODIGO PAGO'!$B$2:$B$20,1,0)),1,IF(OR(AND(CP97=1,V97&lt;&gt;"N"),AND(CP97=3,V97&lt;&gt;"B"),AND(CP97=2,LEFT(TRIM(V97),1)&lt;&gt;"I")),1,IF(OR(AND(CP97=0,V97="N"),AND(CP97=0,V97="B"),AND(CP97=0,LEFT(TRIM(V97),1)="I")),1,0))),"")</f>
        <v/>
      </c>
      <c r="DS97" s="23" t="str">
        <f t="shared" si="73"/>
        <v/>
      </c>
      <c r="DT97" s="23" t="str">
        <f>+IF(LEN($I97)&gt;5,IF(ISERROR(VLOOKUP(X97,'CODIGO PAGO'!$B$2:$B$20,1,0)),1,IF(OR(AND(CR97=1,X97&lt;&gt;"N"),AND(CR97=3,X97&lt;&gt;"B"),AND(CR97=2,LEFT(TRIM(X97),1)&lt;&gt;"I")),1,IF(OR(AND(CR97=0,X97="N"),AND(CR97=0,X97="B"),AND(CR97=0,LEFT(TRIM(X97),1)="I")),1,0))),"")</f>
        <v/>
      </c>
      <c r="DU97" s="23" t="str">
        <f t="shared" si="74"/>
        <v/>
      </c>
      <c r="DV97" s="23" t="str">
        <f>+IF(LEN($I97)&gt;5,IF(ISERROR(VLOOKUP(Z97,'CODIGO PAGO'!$B$2:$B$20,1,0)),1,IF(OR(AND(CT97=1,Z97&lt;&gt;"N"),AND(CT97=3,Z97&lt;&gt;"B"),AND(CT97=2,LEFT(TRIM(Z97),1)&lt;&gt;"I")),1,IF(OR(AND(CT97=0,Z97="N"),AND(CT97=0,Z97="B"),AND(CT97=0,LEFT(TRIM(Z97),1)="I")),1,0))),"")</f>
        <v/>
      </c>
      <c r="DW97" s="23" t="str">
        <f t="shared" si="75"/>
        <v/>
      </c>
      <c r="DX97" s="23" t="str">
        <f>+IF(LEN($I97)&gt;5,IF(ISERROR(VLOOKUP(AB97,'CODIGO PAGO'!$B$2:$B$20,1,0)),1,IF(OR(AND(CV97=1,AB97&lt;&gt;"N"),AND(CV97=3,AB97&lt;&gt;"B"),AND(CV97=2,LEFT(TRIM(AB97),1)&lt;&gt;"I")),1,IF(OR(AND(CV97=0,AB97="N"),AND(CV97=0,AB97="B"),AND(CV97=0,LEFT(TRIM(AB97),1)="I")),1,0))),"")</f>
        <v/>
      </c>
      <c r="DY97" s="23" t="str">
        <f t="shared" si="76"/>
        <v/>
      </c>
      <c r="DZ97" s="23" t="str">
        <f>+IF(LEN($I97)&gt;5,IF(ISERROR(VLOOKUP(AD97,'CODIGO PAGO'!$B$2:$B$20,1,0)),1,IF(OR(AND(CX97=1,AD97&lt;&gt;"N"),AND(CX97=3,AD97&lt;&gt;"B"),AND(CX97=2,LEFT(TRIM(AD97),1)&lt;&gt;"I")),1,IF(OR(AND(CX97=0,AD97="N"),AND(CX97=0,AD97="B"),AND(CX97=0,LEFT(TRIM(AD97),1)="I")),1,0))),"")</f>
        <v/>
      </c>
      <c r="EA97" s="23" t="str">
        <f t="shared" si="77"/>
        <v/>
      </c>
      <c r="EB97" s="23" t="str">
        <f>+IF(LEN($I97)&gt;5,IF(ISERROR(VLOOKUP(AF97,'CODIGO PAGO'!$B$2:$B$20,1,0)),1,IF(OR(AND(CZ97=1,AF97&lt;&gt;"N"),AND(CZ97=3,AF97&lt;&gt;"B"),AND(CZ97=2,LEFT(TRIM(AF97),1)&lt;&gt;"I")),1,IF(OR(AND(CZ97=0,AF97="N"),AND(CZ97=0,AF97="B"),AND(CZ97=0,LEFT(TRIM(AF97),1)="I")),1,0))),"")</f>
        <v/>
      </c>
      <c r="EC97" s="23" t="str">
        <f t="shared" si="78"/>
        <v/>
      </c>
      <c r="ED97" s="23" t="str">
        <f>+IF(LEN($I97)&gt;5,IF(ISERROR(VLOOKUP(AH97,'CODIGO PAGO'!$B$2:$B$20,1,0)),1,IF(OR(AND(DB97=1,AH97&lt;&gt;"N"),AND(DB97=3,AH97&lt;&gt;"B"),AND(DB97=2,LEFT(TRIM(AH97),1)&lt;&gt;"I")),1,IF(OR(AND(DB97=0,AH97="N"),AND(DB97=0,AH97="B"),AND(DB97=0,LEFT(TRIM(AH97),1)="I")),1,0))),"")</f>
        <v/>
      </c>
      <c r="EE97" s="23" t="str">
        <f t="shared" si="79"/>
        <v/>
      </c>
      <c r="EF97" s="23" t="str">
        <f>+IF(LEN($I97)&gt;5,IF(ISERROR(VLOOKUP(AJ97,'CODIGO PAGO'!$B$2:$B$20,1,0)),1,IF(OR(AND(DD97=1,AJ97&lt;&gt;"N"),AND(DD97=3,AJ97&lt;&gt;"B"),AND(DD97=2,LEFT(TRIM(AJ97),1)&lt;&gt;"I")),1,IF(OR(AND(DD97=0,AJ97="N"),AND(DD97=0,AJ97="B"),AND(DD97=0,LEFT(TRIM(AJ97),1)="I")),1,0))),"")</f>
        <v/>
      </c>
      <c r="EG97" s="23" t="str">
        <f t="shared" si="80"/>
        <v/>
      </c>
      <c r="EH97" s="23" t="str">
        <f>+IF(LEN($I97)&gt;5,IF(ISERROR(VLOOKUP(AL97,'CODIGO PAGO'!$B$2:$B$20,1,0)),1,IF(OR(AND(DF97=1,AL97&lt;&gt;"N"),AND(DF97=3,AL97&lt;&gt;"B"),AND(DF97=2,LEFT(TRIM(AL97),1)&lt;&gt;"I")),1,IF(OR(AND(DF97=0,AL97="N"),AND(DF97=0,AL97="B"),AND(DF97=0,LEFT(TRIM(AL97),1)="I")),1,0))),"")</f>
        <v/>
      </c>
      <c r="EI97" s="23" t="str">
        <f t="shared" si="81"/>
        <v/>
      </c>
      <c r="EJ97" s="23" t="str">
        <f>+IF(LEN($I97)&gt;5,IF(ISERROR(VLOOKUP(AN97,'CODIGO PAGO'!$B$2:$B$20,1,0)),1,IF(OR(AND(DH97=1,AN97&lt;&gt;"N"),AND(DH97=3,AN97&lt;&gt;"B"),AND(DH97=2,LEFT(TRIM(AN97),1)&lt;&gt;"I")),1,IF(OR(AND(DH97=0,AN97="N"),AND(DH97=0,AN97="B"),AND(DH97=0,LEFT(TRIM(AN97),1)="I")),1,0))),"")</f>
        <v/>
      </c>
      <c r="EK97" s="23" t="str">
        <f t="shared" si="82"/>
        <v/>
      </c>
      <c r="EL97" s="24" t="str">
        <f t="shared" si="83"/>
        <v/>
      </c>
    </row>
    <row r="98" spans="1:142" s="25" customFormat="1">
      <c r="A98" s="15" t="str">
        <f t="shared" si="49"/>
        <v/>
      </c>
      <c r="B98" s="1" t="str">
        <f>+IF(LEN(I98)&gt;5,'CODIGO PAGO'!$B$28,"")</f>
        <v/>
      </c>
      <c r="C98" s="1" t="str">
        <f>+IF(LEN($I98)&gt;5,BD!D98,"")</f>
        <v/>
      </c>
      <c r="D98" s="168" t="str">
        <f>+IF(LEN($I98)&gt;5,BD!A98,"")</f>
        <v/>
      </c>
      <c r="E98" s="1" t="str">
        <f>+IF(LEN($I98)&gt;5,BD!B98,"")</f>
        <v/>
      </c>
      <c r="F98" s="1" t="str">
        <f>+IF(LEN($I98)&gt;5,BD!C98,"")</f>
        <v/>
      </c>
      <c r="G98" s="141"/>
      <c r="H98" s="141"/>
      <c r="I98" s="1" t="str">
        <f>+IF(LEN(BD!G98)&gt;5,BD!G98,"")</f>
        <v/>
      </c>
      <c r="J98" s="167" t="str">
        <f>+IF(LEN($I98)&gt;5,BD!E98,"")</f>
        <v/>
      </c>
      <c r="K98" s="6" t="str">
        <f t="shared" si="50"/>
        <v/>
      </c>
      <c r="L98" s="87" t="str">
        <f>+IF(LEN($I98)&gt;5,BD!H98,"")</f>
        <v/>
      </c>
      <c r="M98" s="40" t="str">
        <f t="shared" si="51"/>
        <v/>
      </c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4" t="str">
        <f t="shared" si="52"/>
        <v/>
      </c>
      <c r="AQ98" s="5" t="str">
        <f t="shared" si="53"/>
        <v/>
      </c>
      <c r="AR98" s="91" t="str">
        <f t="shared" si="54"/>
        <v/>
      </c>
      <c r="AS98" s="5" t="str">
        <f t="shared" si="55"/>
        <v/>
      </c>
      <c r="AT98" s="91" t="str">
        <f t="shared" si="56"/>
        <v/>
      </c>
      <c r="AU98" s="4" t="str">
        <f t="shared" si="57"/>
        <v/>
      </c>
      <c r="AV98" s="4" t="str">
        <f t="shared" si="58"/>
        <v/>
      </c>
      <c r="AW98" s="4" t="str">
        <f t="shared" si="59"/>
        <v/>
      </c>
      <c r="AX98" s="4" t="str">
        <f t="shared" si="60"/>
        <v/>
      </c>
      <c r="AY98" s="88" t="str">
        <f t="shared" si="61"/>
        <v/>
      </c>
      <c r="AZ98" s="17" t="str">
        <f t="shared" si="62"/>
        <v/>
      </c>
      <c r="BA98" s="18" t="str">
        <f t="shared" si="63"/>
        <v/>
      </c>
      <c r="BB98" s="19" t="str">
        <f>+IF(LEN(I98)&gt;5,IF(INT(RIGHT(B98,1))=9,0.5*L98*AY98,INT(MID(B98,5,LEN(B98)-4))*L98)+IFERROR(VLOOKUP(I98,AJUSTES!$A$1:$I$50,9,0),0),"")</f>
        <v/>
      </c>
      <c r="BC98" s="12"/>
      <c r="BD98" s="19" t="str">
        <f t="shared" si="64"/>
        <v/>
      </c>
      <c r="BE98" s="18" t="str">
        <f t="shared" si="65"/>
        <v/>
      </c>
      <c r="BF98" s="139" t="str">
        <f t="shared" si="66"/>
        <v/>
      </c>
      <c r="BG98" s="114"/>
      <c r="BH98" s="18" t="str">
        <f t="shared" si="67"/>
        <v/>
      </c>
      <c r="BI98" s="13"/>
      <c r="BJ98" s="12"/>
      <c r="BK98" s="12"/>
      <c r="BL98" s="145"/>
      <c r="BM98" s="12"/>
      <c r="BN98" s="12"/>
      <c r="BO98" s="12"/>
      <c r="BP98" s="12"/>
      <c r="BQ98" s="12"/>
      <c r="BR98" s="12"/>
      <c r="BS98" s="146"/>
      <c r="BT98" s="14"/>
      <c r="BU98" s="12"/>
      <c r="BV98" s="12"/>
      <c r="BW98" s="12"/>
      <c r="BX98" s="12"/>
      <c r="BY98" s="12"/>
      <c r="BZ98" s="144"/>
      <c r="CA98" s="107" t="str">
        <f>+IF(LEN($I98)&gt;5,IF(BD!F98="N/A","",BD!F98),"")</f>
        <v/>
      </c>
      <c r="CB98" s="21"/>
      <c r="CC98" s="147"/>
      <c r="CD98" s="148"/>
      <c r="CE98" s="8" t="str">
        <f>+IF(LEN(I98)&gt;5,BD!M98,"")</f>
        <v/>
      </c>
      <c r="CF98" s="16" t="str">
        <f>+IF(LEN(I98)&gt;5,BD!N98,"")</f>
        <v/>
      </c>
      <c r="CG98" s="3" t="str">
        <f t="shared" si="68"/>
        <v/>
      </c>
      <c r="CH98" s="23" t="str">
        <f>+IF(AND(LEN($I98)&gt;5),IF(AND($J98&gt;N$1,$J98&lt;=$AO$1),1,IF((COUNTIFS(INCAPACIDADES!$C$1:$C$51,$I98,INCAPACIDADES!K$1:K$51,N$1))&gt;0,2,IF(VLOOKUP($C98,BD!$D$1:$F$501,3,0)&gt;N$1,0,3))),"")</f>
        <v/>
      </c>
      <c r="CI98" s="23" t="str">
        <f>+IF(AND(LEN($I98)&gt;5),IF(AND($J98&gt;O$1,$J98&lt;=$AO$1),1,IF((COUNTIFS(INCAPACIDADES!$C$1:$C$51,$I98,INCAPACIDADES!L$1:L$51,O$1))&gt;0,2,IF(VLOOKUP($C98,BD!$D$1:$F$501,3,0)&gt;O$1,0,3))),"")</f>
        <v/>
      </c>
      <c r="CJ98" s="23" t="str">
        <f>+IF(AND(LEN($I98)&gt;5),IF(AND($J98&gt;P$1,$J98&lt;=$AO$1),1,IF((COUNTIFS(INCAPACIDADES!$C$1:$C$51,$I98,INCAPACIDADES!M$1:M$51,P$1))&gt;0,2,IF(VLOOKUP($C98,BD!$D$1:$F$501,3,0)&gt;P$1,0,3))),"")</f>
        <v/>
      </c>
      <c r="CK98" s="23" t="str">
        <f>+IF(AND(LEN($I98)&gt;5),IF(AND($J98&gt;Q$1,$J98&lt;=$AO$1),1,IF((COUNTIFS(INCAPACIDADES!$C$1:$C$51,$I98,INCAPACIDADES!N$1:N$51,Q$1))&gt;0,2,IF(VLOOKUP($C98,BD!$D$1:$F$501,3,0)&gt;Q$1,0,3))),"")</f>
        <v/>
      </c>
      <c r="CL98" s="23" t="str">
        <f>+IF(AND(LEN($I98)&gt;5),IF(AND($J98&gt;R$1,$J98&lt;=$AO$1),1,IF((COUNTIFS(INCAPACIDADES!$C$1:$C$51,$I98,INCAPACIDADES!O$1:O$51,R$1))&gt;0,2,IF(VLOOKUP($C98,BD!$D$1:$F$501,3,0)&gt;R$1,0,3))),"")</f>
        <v/>
      </c>
      <c r="CM98" s="23" t="str">
        <f>+IF(AND(LEN($I98)&gt;5),IF(AND($J98&gt;S$1,$J98&lt;=$AO$1),1,IF((COUNTIFS(INCAPACIDADES!$C$1:$C$51,$I98,INCAPACIDADES!P$1:P$51,S$1))&gt;0,2,IF(VLOOKUP($C98,BD!$D$1:$F$501,3,0)&gt;S$1,0,3))),"")</f>
        <v/>
      </c>
      <c r="CN98" s="23" t="str">
        <f>+IF(AND(LEN($I98)&gt;5),IF(AND($J98&gt;T$1,$J98&lt;=$AO$1),1,IF((COUNTIFS(INCAPACIDADES!$C$1:$C$51,$I98,INCAPACIDADES!Q$1:Q$51,T$1))&gt;0,2,IF(VLOOKUP($C98,BD!$D$1:$F$501,3,0)&gt;T$1,0,3))),"")</f>
        <v/>
      </c>
      <c r="CO98" s="23" t="str">
        <f>+IF(AND(LEN($I98)&gt;5),IF(AND($J98&gt;U$1,$J98&lt;=$AO$1),1,IF((COUNTIFS(INCAPACIDADES!$C$1:$C$51,$I98,INCAPACIDADES!R$1:R$51,U$1))&gt;0,2,IF(VLOOKUP($C98,BD!$D$1:$F$501,3,0)&gt;U$1,0,3))),"")</f>
        <v/>
      </c>
      <c r="CP98" s="23" t="str">
        <f>+IF(AND(LEN($I98)&gt;5),IF(AND($J98&gt;V$1,$J98&lt;=$AO$1),1,IF((COUNTIFS(INCAPACIDADES!$C$1:$C$51,$I98,INCAPACIDADES!S$1:S$51,V$1))&gt;0,2,IF(VLOOKUP($C98,BD!$D$1:$F$501,3,0)&gt;V$1,0,3))),"")</f>
        <v/>
      </c>
      <c r="CQ98" s="23" t="str">
        <f>+IF(AND(LEN($I98)&gt;5),IF(AND($J98&gt;W$1,$J98&lt;=$AO$1),1,IF((COUNTIFS(INCAPACIDADES!$C$1:$C$51,$I98,INCAPACIDADES!T$1:T$51,W$1))&gt;0,2,IF(VLOOKUP($C98,BD!$D$1:$F$501,3,0)&gt;W$1,0,3))),"")</f>
        <v/>
      </c>
      <c r="CR98" s="23" t="str">
        <f>+IF(AND(LEN($I98)&gt;5),IF(AND($J98&gt;X$1,$J98&lt;=$AO$1),1,IF((COUNTIFS(INCAPACIDADES!$C$1:$C$51,$I98,INCAPACIDADES!U$1:U$51,X$1))&gt;0,2,IF(VLOOKUP($C98,BD!$D$1:$F$501,3,0)&gt;X$1,0,3))),"")</f>
        <v/>
      </c>
      <c r="CS98" s="23" t="str">
        <f>+IF(AND(LEN($I98)&gt;5),IF(AND($J98&gt;Y$1,$J98&lt;=$AO$1),1,IF((COUNTIFS(INCAPACIDADES!$C$1:$C$51,$I98,INCAPACIDADES!V$1:V$51,Y$1))&gt;0,2,IF(VLOOKUP($C98,BD!$D$1:$F$501,3,0)&gt;Y$1,0,3))),"")</f>
        <v/>
      </c>
      <c r="CT98" s="23" t="str">
        <f>+IF(AND(LEN($I98)&gt;5),IF(AND($J98&gt;Z$1,$J98&lt;=$AO$1),1,IF((COUNTIFS(INCAPACIDADES!$C$1:$C$51,$I98,INCAPACIDADES!W$1:W$51,Z$1))&gt;0,2,IF(VLOOKUP($C98,BD!$D$1:$F$501,3,0)&gt;Z$1,0,3))),"")</f>
        <v/>
      </c>
      <c r="CU98" s="23" t="str">
        <f>+IF(AND(LEN($I98)&gt;5),IF(AND($J98&gt;AA$1,$J98&lt;=$AO$1),1,IF((COUNTIFS(INCAPACIDADES!$C$1:$C$51,$I98,INCAPACIDADES!X$1:X$51,AA$1))&gt;0,2,IF(VLOOKUP($C98,BD!$D$1:$F$501,3,0)&gt;AA$1,0,3))),"")</f>
        <v/>
      </c>
      <c r="CV98" s="23" t="str">
        <f>+IF(AND(LEN($I98)&gt;5),IF(AND($J98&gt;AB$1,$J98&lt;=$AO$1),1,IF((COUNTIFS(INCAPACIDADES!$C$1:$C$51,$I98,INCAPACIDADES!Y$1:Y$51,AB$1))&gt;0,2,IF(VLOOKUP($C98,BD!$D$1:$F$501,3,0)&gt;AB$1,0,3))),"")</f>
        <v/>
      </c>
      <c r="CW98" s="23" t="str">
        <f>+IF(AND(LEN($I98)&gt;5),IF(AND($J98&gt;AC$1,$J98&lt;=$AO$1),1,IF((COUNTIFS(INCAPACIDADES!$C$1:$C$51,$I98,INCAPACIDADES!Z$1:Z$51,AC$1))&gt;0,2,IF(VLOOKUP($C98,BD!$D$1:$F$501,3,0)&gt;AC$1,0,3))),"")</f>
        <v/>
      </c>
      <c r="CX98" s="23" t="str">
        <f>+IF(AND(LEN($I98)&gt;5),IF(AND($J98&gt;AD$1,$J98&lt;=$AO$1),1,IF((COUNTIFS(INCAPACIDADES!$C$1:$C$51,$I98,INCAPACIDADES!AA$1:AA$51,AD$1))&gt;0,2,IF(VLOOKUP($C98,BD!$D$1:$F$501,3,0)&gt;AD$1,0,3))),"")</f>
        <v/>
      </c>
      <c r="CY98" s="23" t="str">
        <f>+IF(AND(LEN($I98)&gt;5),IF(AND($J98&gt;AE$1,$J98&lt;=$AO$1),1,IF((COUNTIFS(INCAPACIDADES!$C$1:$C$51,$I98,INCAPACIDADES!AB$1:AB$51,AE$1))&gt;0,2,IF(VLOOKUP($C98,BD!$D$1:$F$501,3,0)&gt;AE$1,0,3))),"")</f>
        <v/>
      </c>
      <c r="CZ98" s="23" t="str">
        <f>+IF(AND(LEN($I98)&gt;5),IF(AND($J98&gt;AF$1,$J98&lt;=$AO$1),1,IF((COUNTIFS(INCAPACIDADES!$C$1:$C$51,$I98,INCAPACIDADES!AC$1:AC$51,AF$1))&gt;0,2,IF(VLOOKUP($C98,BD!$D$1:$F$501,3,0)&gt;AF$1,0,3))),"")</f>
        <v/>
      </c>
      <c r="DA98" s="23" t="str">
        <f>+IF(AND(LEN($I98)&gt;5),IF(AND($J98&gt;AG$1,$J98&lt;=$AO$1),1,IF((COUNTIFS(INCAPACIDADES!$C$1:$C$51,$I98,INCAPACIDADES!AD$1:AD$51,AG$1))&gt;0,2,IF(VLOOKUP($C98,BD!$D$1:$F$501,3,0)&gt;AG$1,0,3))),"")</f>
        <v/>
      </c>
      <c r="DB98" s="23" t="str">
        <f>+IF(AND(LEN($I98)&gt;5),IF(AND($J98&gt;AH$1,$J98&lt;=$AO$1),1,IF((COUNTIFS(INCAPACIDADES!$C$1:$C$51,$I98,INCAPACIDADES!AE$1:AE$51,AH$1))&gt;0,2,IF(VLOOKUP($C98,BD!$D$1:$F$501,3,0)&gt;AH$1,0,3))),"")</f>
        <v/>
      </c>
      <c r="DC98" s="23" t="str">
        <f>+IF(AND(LEN($I98)&gt;5),IF(AND($J98&gt;AI$1,$J98&lt;=$AO$1),1,IF((COUNTIFS(INCAPACIDADES!$C$1:$C$51,$I98,INCAPACIDADES!AF$1:AF$51,AI$1))&gt;0,2,IF(VLOOKUP($C98,BD!$D$1:$F$501,3,0)&gt;AI$1,0,3))),"")</f>
        <v/>
      </c>
      <c r="DD98" s="23" t="str">
        <f>+IF(AND(LEN($I98)&gt;5),IF(AND($J98&gt;AJ$1,$J98&lt;=$AO$1),1,IF((COUNTIFS(INCAPACIDADES!$C$1:$C$51,$I98,INCAPACIDADES!AG$1:AG$51,AJ$1))&gt;0,2,IF(VLOOKUP($C98,BD!$D$1:$F$501,3,0)&gt;AJ$1,0,3))),"")</f>
        <v/>
      </c>
      <c r="DE98" s="23" t="str">
        <f>+IF(AND(LEN($I98)&gt;5),IF(AND($J98&gt;AK$1,$J98&lt;=$AO$1),1,IF((COUNTIFS(INCAPACIDADES!$C$1:$C$51,$I98,INCAPACIDADES!AH$1:AH$51,AK$1))&gt;0,2,IF(VLOOKUP($C98,BD!$D$1:$F$501,3,0)&gt;AK$1,0,3))),"")</f>
        <v/>
      </c>
      <c r="DF98" s="23" t="str">
        <f>+IF(AND(LEN($I98)&gt;5),IF(AND($J98&gt;AL$1,$J98&lt;=$AO$1),1,IF((COUNTIFS(INCAPACIDADES!$C$1:$C$51,$I98,INCAPACIDADES!AI$1:AI$51,AL$1))&gt;0,2,IF(VLOOKUP($C98,BD!$D$1:$F$501,3,0)&gt;AL$1,0,3))),"")</f>
        <v/>
      </c>
      <c r="DG98" s="23" t="str">
        <f>+IF(AND(LEN($I98)&gt;5),IF(AND($J98&gt;AM$1,$J98&lt;=$AO$1),1,IF((COUNTIFS(INCAPACIDADES!$C$1:$C$51,$I98,INCAPACIDADES!AJ$1:AJ$51,AM$1))&gt;0,2,IF(VLOOKUP($C98,BD!$D$1:$F$501,3,0)&gt;AM$1,0,3))),"")</f>
        <v/>
      </c>
      <c r="DH98" s="23" t="str">
        <f>+IF(AND(LEN($I98)&gt;5),IF(AND($J98&gt;AN$1,$J98&lt;=$AO$1),1,IF((COUNTIFS(INCAPACIDADES!$C$1:$C$51,$I98,INCAPACIDADES!AK$1:AK$51,AN$1))&gt;0,2,IF(VLOOKUP($C98,BD!$D$1:$F$501,3,0)&gt;AN$1,0,3))),"")</f>
        <v/>
      </c>
      <c r="DI98" s="23" t="str">
        <f>+IF(AND(LEN($I98)&gt;5),IF(AND($J98&gt;AO$1,$J98&lt;=$AO$1),1,IF((COUNTIFS(INCAPACIDADES!$C$1:$C$51,$I98,INCAPACIDADES!AL$1:AL$51,AO$1))&gt;0,2,IF(VLOOKUP($C98,BD!$D$1:$F$501,3,0)&gt;AO$1,0,3))),"")</f>
        <v/>
      </c>
      <c r="DJ98" s="23" t="str">
        <f>+IF(LEN($I98)&gt;5,IF(ISERROR(VLOOKUP(N98,'CODIGO PAGO'!$B$2:$B$20,1,0)),1,IF(OR(AND(CH98=1,N98&lt;&gt;"N"),AND(CH98=3,N98&lt;&gt;"B"),AND(CH98=2,LEFT(TRIM(N98),1)&lt;&gt;"I")),1,IF(OR(AND(CH98=0,N98="N"),AND(CH98=0,N98="B"),AND(CH98=0,LEFT(TRIM(N98),1)="I")),1,0))),"")</f>
        <v/>
      </c>
      <c r="DK98" s="23" t="str">
        <f t="shared" si="69"/>
        <v/>
      </c>
      <c r="DL98" s="23" t="str">
        <f>+IF(LEN($I98)&gt;5,IF(ISERROR(VLOOKUP(P98,'CODIGO PAGO'!$B$2:$B$20,1,0)),1,IF(OR(AND(CJ98=1,P98&lt;&gt;"N"),AND(CJ98=3,P98&lt;&gt;"B"),AND(CJ98=2,LEFT(TRIM(P98),1)&lt;&gt;"I")),1,IF(OR(AND(CJ98=0,P98="N"),AND(CJ98=0,P98="B"),AND(CJ98=0,LEFT(TRIM(P98),1)="I")),1,0))),"")</f>
        <v/>
      </c>
      <c r="DM98" s="23" t="str">
        <f t="shared" si="70"/>
        <v/>
      </c>
      <c r="DN98" s="23" t="str">
        <f>+IF(LEN($I98)&gt;5,IF(ISERROR(VLOOKUP(R98,'CODIGO PAGO'!$B$2:$B$20,1,0)),1,IF(OR(AND(CL98=1,R98&lt;&gt;"N"),AND(CL98=3,R98&lt;&gt;"B"),AND(CL98=2,LEFT(TRIM(R98),1)&lt;&gt;"I")),1,IF(OR(AND(CL98=0,R98="N"),AND(CL98=0,R98="B"),AND(CL98=0,LEFT(TRIM(R98),1)="I")),1,0))),"")</f>
        <v/>
      </c>
      <c r="DO98" s="23" t="str">
        <f t="shared" si="71"/>
        <v/>
      </c>
      <c r="DP98" s="23" t="str">
        <f>+IF(LEN($I98)&gt;5,IF(ISERROR(VLOOKUP(T98,'CODIGO PAGO'!$B$2:$B$20,1,0)),1,IF(OR(AND(CN98=1,T98&lt;&gt;"N"),AND(CN98=3,T98&lt;&gt;"B"),AND(CN98=2,LEFT(TRIM(T98),1)&lt;&gt;"I")),1,IF(OR(AND(CN98=0,T98="N"),AND(CN98=0,T98="B"),AND(CN98=0,LEFT(TRIM(T98),1)="I")),1,0))),"")</f>
        <v/>
      </c>
      <c r="DQ98" s="23" t="str">
        <f t="shared" si="72"/>
        <v/>
      </c>
      <c r="DR98" s="23" t="str">
        <f>+IF(LEN($I98)&gt;5,IF(ISERROR(VLOOKUP(V98,'CODIGO PAGO'!$B$2:$B$20,1,0)),1,IF(OR(AND(CP98=1,V98&lt;&gt;"N"),AND(CP98=3,V98&lt;&gt;"B"),AND(CP98=2,LEFT(TRIM(V98),1)&lt;&gt;"I")),1,IF(OR(AND(CP98=0,V98="N"),AND(CP98=0,V98="B"),AND(CP98=0,LEFT(TRIM(V98),1)="I")),1,0))),"")</f>
        <v/>
      </c>
      <c r="DS98" s="23" t="str">
        <f t="shared" si="73"/>
        <v/>
      </c>
      <c r="DT98" s="23" t="str">
        <f>+IF(LEN($I98)&gt;5,IF(ISERROR(VLOOKUP(X98,'CODIGO PAGO'!$B$2:$B$20,1,0)),1,IF(OR(AND(CR98=1,X98&lt;&gt;"N"),AND(CR98=3,X98&lt;&gt;"B"),AND(CR98=2,LEFT(TRIM(X98),1)&lt;&gt;"I")),1,IF(OR(AND(CR98=0,X98="N"),AND(CR98=0,X98="B"),AND(CR98=0,LEFT(TRIM(X98),1)="I")),1,0))),"")</f>
        <v/>
      </c>
      <c r="DU98" s="23" t="str">
        <f t="shared" si="74"/>
        <v/>
      </c>
      <c r="DV98" s="23" t="str">
        <f>+IF(LEN($I98)&gt;5,IF(ISERROR(VLOOKUP(Z98,'CODIGO PAGO'!$B$2:$B$20,1,0)),1,IF(OR(AND(CT98=1,Z98&lt;&gt;"N"),AND(CT98=3,Z98&lt;&gt;"B"),AND(CT98=2,LEFT(TRIM(Z98),1)&lt;&gt;"I")),1,IF(OR(AND(CT98=0,Z98="N"),AND(CT98=0,Z98="B"),AND(CT98=0,LEFT(TRIM(Z98),1)="I")),1,0))),"")</f>
        <v/>
      </c>
      <c r="DW98" s="23" t="str">
        <f t="shared" si="75"/>
        <v/>
      </c>
      <c r="DX98" s="23" t="str">
        <f>+IF(LEN($I98)&gt;5,IF(ISERROR(VLOOKUP(AB98,'CODIGO PAGO'!$B$2:$B$20,1,0)),1,IF(OR(AND(CV98=1,AB98&lt;&gt;"N"),AND(CV98=3,AB98&lt;&gt;"B"),AND(CV98=2,LEFT(TRIM(AB98),1)&lt;&gt;"I")),1,IF(OR(AND(CV98=0,AB98="N"),AND(CV98=0,AB98="B"),AND(CV98=0,LEFT(TRIM(AB98),1)="I")),1,0))),"")</f>
        <v/>
      </c>
      <c r="DY98" s="23" t="str">
        <f t="shared" si="76"/>
        <v/>
      </c>
      <c r="DZ98" s="23" t="str">
        <f>+IF(LEN($I98)&gt;5,IF(ISERROR(VLOOKUP(AD98,'CODIGO PAGO'!$B$2:$B$20,1,0)),1,IF(OR(AND(CX98=1,AD98&lt;&gt;"N"),AND(CX98=3,AD98&lt;&gt;"B"),AND(CX98=2,LEFT(TRIM(AD98),1)&lt;&gt;"I")),1,IF(OR(AND(CX98=0,AD98="N"),AND(CX98=0,AD98="B"),AND(CX98=0,LEFT(TRIM(AD98),1)="I")),1,0))),"")</f>
        <v/>
      </c>
      <c r="EA98" s="23" t="str">
        <f t="shared" si="77"/>
        <v/>
      </c>
      <c r="EB98" s="23" t="str">
        <f>+IF(LEN($I98)&gt;5,IF(ISERROR(VLOOKUP(AF98,'CODIGO PAGO'!$B$2:$B$20,1,0)),1,IF(OR(AND(CZ98=1,AF98&lt;&gt;"N"),AND(CZ98=3,AF98&lt;&gt;"B"),AND(CZ98=2,LEFT(TRIM(AF98),1)&lt;&gt;"I")),1,IF(OR(AND(CZ98=0,AF98="N"),AND(CZ98=0,AF98="B"),AND(CZ98=0,LEFT(TRIM(AF98),1)="I")),1,0))),"")</f>
        <v/>
      </c>
      <c r="EC98" s="23" t="str">
        <f t="shared" si="78"/>
        <v/>
      </c>
      <c r="ED98" s="23" t="str">
        <f>+IF(LEN($I98)&gt;5,IF(ISERROR(VLOOKUP(AH98,'CODIGO PAGO'!$B$2:$B$20,1,0)),1,IF(OR(AND(DB98=1,AH98&lt;&gt;"N"),AND(DB98=3,AH98&lt;&gt;"B"),AND(DB98=2,LEFT(TRIM(AH98),1)&lt;&gt;"I")),1,IF(OR(AND(DB98=0,AH98="N"),AND(DB98=0,AH98="B"),AND(DB98=0,LEFT(TRIM(AH98),1)="I")),1,0))),"")</f>
        <v/>
      </c>
      <c r="EE98" s="23" t="str">
        <f t="shared" si="79"/>
        <v/>
      </c>
      <c r="EF98" s="23" t="str">
        <f>+IF(LEN($I98)&gt;5,IF(ISERROR(VLOOKUP(AJ98,'CODIGO PAGO'!$B$2:$B$20,1,0)),1,IF(OR(AND(DD98=1,AJ98&lt;&gt;"N"),AND(DD98=3,AJ98&lt;&gt;"B"),AND(DD98=2,LEFT(TRIM(AJ98),1)&lt;&gt;"I")),1,IF(OR(AND(DD98=0,AJ98="N"),AND(DD98=0,AJ98="B"),AND(DD98=0,LEFT(TRIM(AJ98),1)="I")),1,0))),"")</f>
        <v/>
      </c>
      <c r="EG98" s="23" t="str">
        <f t="shared" si="80"/>
        <v/>
      </c>
      <c r="EH98" s="23" t="str">
        <f>+IF(LEN($I98)&gt;5,IF(ISERROR(VLOOKUP(AL98,'CODIGO PAGO'!$B$2:$B$20,1,0)),1,IF(OR(AND(DF98=1,AL98&lt;&gt;"N"),AND(DF98=3,AL98&lt;&gt;"B"),AND(DF98=2,LEFT(TRIM(AL98),1)&lt;&gt;"I")),1,IF(OR(AND(DF98=0,AL98="N"),AND(DF98=0,AL98="B"),AND(DF98=0,LEFT(TRIM(AL98),1)="I")),1,0))),"")</f>
        <v/>
      </c>
      <c r="EI98" s="23" t="str">
        <f t="shared" si="81"/>
        <v/>
      </c>
      <c r="EJ98" s="23" t="str">
        <f>+IF(LEN($I98)&gt;5,IF(ISERROR(VLOOKUP(AN98,'CODIGO PAGO'!$B$2:$B$20,1,0)),1,IF(OR(AND(DH98=1,AN98&lt;&gt;"N"),AND(DH98=3,AN98&lt;&gt;"B"),AND(DH98=2,LEFT(TRIM(AN98),1)&lt;&gt;"I")),1,IF(OR(AND(DH98=0,AN98="N"),AND(DH98=0,AN98="B"),AND(DH98=0,LEFT(TRIM(AN98),1)="I")),1,0))),"")</f>
        <v/>
      </c>
      <c r="EK98" s="23" t="str">
        <f t="shared" si="82"/>
        <v/>
      </c>
      <c r="EL98" s="24" t="str">
        <f t="shared" si="83"/>
        <v/>
      </c>
    </row>
    <row r="99" spans="1:142" s="25" customFormat="1">
      <c r="A99" s="15" t="str">
        <f t="shared" si="49"/>
        <v/>
      </c>
      <c r="B99" s="1" t="str">
        <f>+IF(LEN(I99)&gt;5,'CODIGO PAGO'!$B$28,"")</f>
        <v/>
      </c>
      <c r="C99" s="1" t="str">
        <f>+IF(LEN($I99)&gt;5,BD!D99,"")</f>
        <v/>
      </c>
      <c r="D99" s="168" t="str">
        <f>+IF(LEN($I99)&gt;5,BD!A99,"")</f>
        <v/>
      </c>
      <c r="E99" s="1" t="str">
        <f>+IF(LEN($I99)&gt;5,BD!B99,"")</f>
        <v/>
      </c>
      <c r="F99" s="1" t="str">
        <f>+IF(LEN($I99)&gt;5,BD!C99,"")</f>
        <v/>
      </c>
      <c r="G99" s="141"/>
      <c r="H99" s="141"/>
      <c r="I99" s="1" t="str">
        <f>+IF(LEN(BD!G99)&gt;5,BD!G99,"")</f>
        <v/>
      </c>
      <c r="J99" s="167" t="str">
        <f>+IF(LEN($I99)&gt;5,BD!E99,"")</f>
        <v/>
      </c>
      <c r="K99" s="6" t="str">
        <f t="shared" si="50"/>
        <v/>
      </c>
      <c r="L99" s="87" t="str">
        <f>+IF(LEN($I99)&gt;5,BD!H99,"")</f>
        <v/>
      </c>
      <c r="M99" s="40" t="str">
        <f t="shared" si="51"/>
        <v/>
      </c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4" t="str">
        <f t="shared" si="52"/>
        <v/>
      </c>
      <c r="AQ99" s="5" t="str">
        <f t="shared" si="53"/>
        <v/>
      </c>
      <c r="AR99" s="91" t="str">
        <f t="shared" si="54"/>
        <v/>
      </c>
      <c r="AS99" s="5" t="str">
        <f t="shared" si="55"/>
        <v/>
      </c>
      <c r="AT99" s="91" t="str">
        <f t="shared" si="56"/>
        <v/>
      </c>
      <c r="AU99" s="4" t="str">
        <f t="shared" si="57"/>
        <v/>
      </c>
      <c r="AV99" s="4" t="str">
        <f t="shared" si="58"/>
        <v/>
      </c>
      <c r="AW99" s="4" t="str">
        <f t="shared" si="59"/>
        <v/>
      </c>
      <c r="AX99" s="4" t="str">
        <f t="shared" si="60"/>
        <v/>
      </c>
      <c r="AY99" s="88" t="str">
        <f t="shared" si="61"/>
        <v/>
      </c>
      <c r="AZ99" s="17" t="str">
        <f t="shared" si="62"/>
        <v/>
      </c>
      <c r="BA99" s="18" t="str">
        <f t="shared" si="63"/>
        <v/>
      </c>
      <c r="BB99" s="19" t="str">
        <f>+IF(LEN(I99)&gt;5,IF(INT(RIGHT(B99,1))=9,0.5*L99*AY99,INT(MID(B99,5,LEN(B99)-4))*L99)+IFERROR(VLOOKUP(I99,AJUSTES!$A$1:$I$50,9,0),0),"")</f>
        <v/>
      </c>
      <c r="BC99" s="12"/>
      <c r="BD99" s="19" t="str">
        <f t="shared" si="64"/>
        <v/>
      </c>
      <c r="BE99" s="18" t="str">
        <f t="shared" si="65"/>
        <v/>
      </c>
      <c r="BF99" s="139" t="str">
        <f t="shared" si="66"/>
        <v/>
      </c>
      <c r="BG99" s="114"/>
      <c r="BH99" s="18" t="str">
        <f t="shared" si="67"/>
        <v/>
      </c>
      <c r="BI99" s="13"/>
      <c r="BJ99" s="12"/>
      <c r="BK99" s="12"/>
      <c r="BL99" s="145"/>
      <c r="BM99" s="12"/>
      <c r="BN99" s="12"/>
      <c r="BO99" s="12"/>
      <c r="BP99" s="12"/>
      <c r="BQ99" s="12"/>
      <c r="BR99" s="12"/>
      <c r="BS99" s="146"/>
      <c r="BT99" s="14"/>
      <c r="BU99" s="12"/>
      <c r="BV99" s="12"/>
      <c r="BW99" s="12"/>
      <c r="BX99" s="12"/>
      <c r="BY99" s="12"/>
      <c r="BZ99" s="144"/>
      <c r="CA99" s="107" t="str">
        <f>+IF(LEN($I99)&gt;5,IF(BD!F99="N/A","",BD!F99),"")</f>
        <v/>
      </c>
      <c r="CB99" s="21"/>
      <c r="CC99" s="147"/>
      <c r="CD99" s="148"/>
      <c r="CE99" s="8" t="str">
        <f>+IF(LEN(I99)&gt;5,BD!M99,"")</f>
        <v/>
      </c>
      <c r="CF99" s="16" t="str">
        <f>+IF(LEN(I99)&gt;5,BD!N99,"")</f>
        <v/>
      </c>
      <c r="CG99" s="3" t="str">
        <f t="shared" si="68"/>
        <v/>
      </c>
      <c r="CH99" s="23" t="str">
        <f>+IF(AND(LEN($I99)&gt;5),IF(AND($J99&gt;N$1,$J99&lt;=$AO$1),1,IF((COUNTIFS(INCAPACIDADES!$C$1:$C$51,$I99,INCAPACIDADES!K$1:K$51,N$1))&gt;0,2,IF(VLOOKUP($C99,BD!$D$1:$F$501,3,0)&gt;N$1,0,3))),"")</f>
        <v/>
      </c>
      <c r="CI99" s="23" t="str">
        <f>+IF(AND(LEN($I99)&gt;5),IF(AND($J99&gt;O$1,$J99&lt;=$AO$1),1,IF((COUNTIFS(INCAPACIDADES!$C$1:$C$51,$I99,INCAPACIDADES!L$1:L$51,O$1))&gt;0,2,IF(VLOOKUP($C99,BD!$D$1:$F$501,3,0)&gt;O$1,0,3))),"")</f>
        <v/>
      </c>
      <c r="CJ99" s="23" t="str">
        <f>+IF(AND(LEN($I99)&gt;5),IF(AND($J99&gt;P$1,$J99&lt;=$AO$1),1,IF((COUNTIFS(INCAPACIDADES!$C$1:$C$51,$I99,INCAPACIDADES!M$1:M$51,P$1))&gt;0,2,IF(VLOOKUP($C99,BD!$D$1:$F$501,3,0)&gt;P$1,0,3))),"")</f>
        <v/>
      </c>
      <c r="CK99" s="23" t="str">
        <f>+IF(AND(LEN($I99)&gt;5),IF(AND($J99&gt;Q$1,$J99&lt;=$AO$1),1,IF((COUNTIFS(INCAPACIDADES!$C$1:$C$51,$I99,INCAPACIDADES!N$1:N$51,Q$1))&gt;0,2,IF(VLOOKUP($C99,BD!$D$1:$F$501,3,0)&gt;Q$1,0,3))),"")</f>
        <v/>
      </c>
      <c r="CL99" s="23" t="str">
        <f>+IF(AND(LEN($I99)&gt;5),IF(AND($J99&gt;R$1,$J99&lt;=$AO$1),1,IF((COUNTIFS(INCAPACIDADES!$C$1:$C$51,$I99,INCAPACIDADES!O$1:O$51,R$1))&gt;0,2,IF(VLOOKUP($C99,BD!$D$1:$F$501,3,0)&gt;R$1,0,3))),"")</f>
        <v/>
      </c>
      <c r="CM99" s="23" t="str">
        <f>+IF(AND(LEN($I99)&gt;5),IF(AND($J99&gt;S$1,$J99&lt;=$AO$1),1,IF((COUNTIFS(INCAPACIDADES!$C$1:$C$51,$I99,INCAPACIDADES!P$1:P$51,S$1))&gt;0,2,IF(VLOOKUP($C99,BD!$D$1:$F$501,3,0)&gt;S$1,0,3))),"")</f>
        <v/>
      </c>
      <c r="CN99" s="23" t="str">
        <f>+IF(AND(LEN($I99)&gt;5),IF(AND($J99&gt;T$1,$J99&lt;=$AO$1),1,IF((COUNTIFS(INCAPACIDADES!$C$1:$C$51,$I99,INCAPACIDADES!Q$1:Q$51,T$1))&gt;0,2,IF(VLOOKUP($C99,BD!$D$1:$F$501,3,0)&gt;T$1,0,3))),"")</f>
        <v/>
      </c>
      <c r="CO99" s="23" t="str">
        <f>+IF(AND(LEN($I99)&gt;5),IF(AND($J99&gt;U$1,$J99&lt;=$AO$1),1,IF((COUNTIFS(INCAPACIDADES!$C$1:$C$51,$I99,INCAPACIDADES!R$1:R$51,U$1))&gt;0,2,IF(VLOOKUP($C99,BD!$D$1:$F$501,3,0)&gt;U$1,0,3))),"")</f>
        <v/>
      </c>
      <c r="CP99" s="23" t="str">
        <f>+IF(AND(LEN($I99)&gt;5),IF(AND($J99&gt;V$1,$J99&lt;=$AO$1),1,IF((COUNTIFS(INCAPACIDADES!$C$1:$C$51,$I99,INCAPACIDADES!S$1:S$51,V$1))&gt;0,2,IF(VLOOKUP($C99,BD!$D$1:$F$501,3,0)&gt;V$1,0,3))),"")</f>
        <v/>
      </c>
      <c r="CQ99" s="23" t="str">
        <f>+IF(AND(LEN($I99)&gt;5),IF(AND($J99&gt;W$1,$J99&lt;=$AO$1),1,IF((COUNTIFS(INCAPACIDADES!$C$1:$C$51,$I99,INCAPACIDADES!T$1:T$51,W$1))&gt;0,2,IF(VLOOKUP($C99,BD!$D$1:$F$501,3,0)&gt;W$1,0,3))),"")</f>
        <v/>
      </c>
      <c r="CR99" s="23" t="str">
        <f>+IF(AND(LEN($I99)&gt;5),IF(AND($J99&gt;X$1,$J99&lt;=$AO$1),1,IF((COUNTIFS(INCAPACIDADES!$C$1:$C$51,$I99,INCAPACIDADES!U$1:U$51,X$1))&gt;0,2,IF(VLOOKUP($C99,BD!$D$1:$F$501,3,0)&gt;X$1,0,3))),"")</f>
        <v/>
      </c>
      <c r="CS99" s="23" t="str">
        <f>+IF(AND(LEN($I99)&gt;5),IF(AND($J99&gt;Y$1,$J99&lt;=$AO$1),1,IF((COUNTIFS(INCAPACIDADES!$C$1:$C$51,$I99,INCAPACIDADES!V$1:V$51,Y$1))&gt;0,2,IF(VLOOKUP($C99,BD!$D$1:$F$501,3,0)&gt;Y$1,0,3))),"")</f>
        <v/>
      </c>
      <c r="CT99" s="23" t="str">
        <f>+IF(AND(LEN($I99)&gt;5),IF(AND($J99&gt;Z$1,$J99&lt;=$AO$1),1,IF((COUNTIFS(INCAPACIDADES!$C$1:$C$51,$I99,INCAPACIDADES!W$1:W$51,Z$1))&gt;0,2,IF(VLOOKUP($C99,BD!$D$1:$F$501,3,0)&gt;Z$1,0,3))),"")</f>
        <v/>
      </c>
      <c r="CU99" s="23" t="str">
        <f>+IF(AND(LEN($I99)&gt;5),IF(AND($J99&gt;AA$1,$J99&lt;=$AO$1),1,IF((COUNTIFS(INCAPACIDADES!$C$1:$C$51,$I99,INCAPACIDADES!X$1:X$51,AA$1))&gt;0,2,IF(VLOOKUP($C99,BD!$D$1:$F$501,3,0)&gt;AA$1,0,3))),"")</f>
        <v/>
      </c>
      <c r="CV99" s="23" t="str">
        <f>+IF(AND(LEN($I99)&gt;5),IF(AND($J99&gt;AB$1,$J99&lt;=$AO$1),1,IF((COUNTIFS(INCAPACIDADES!$C$1:$C$51,$I99,INCAPACIDADES!Y$1:Y$51,AB$1))&gt;0,2,IF(VLOOKUP($C99,BD!$D$1:$F$501,3,0)&gt;AB$1,0,3))),"")</f>
        <v/>
      </c>
      <c r="CW99" s="23" t="str">
        <f>+IF(AND(LEN($I99)&gt;5),IF(AND($J99&gt;AC$1,$J99&lt;=$AO$1),1,IF((COUNTIFS(INCAPACIDADES!$C$1:$C$51,$I99,INCAPACIDADES!Z$1:Z$51,AC$1))&gt;0,2,IF(VLOOKUP($C99,BD!$D$1:$F$501,3,0)&gt;AC$1,0,3))),"")</f>
        <v/>
      </c>
      <c r="CX99" s="23" t="str">
        <f>+IF(AND(LEN($I99)&gt;5),IF(AND($J99&gt;AD$1,$J99&lt;=$AO$1),1,IF((COUNTIFS(INCAPACIDADES!$C$1:$C$51,$I99,INCAPACIDADES!AA$1:AA$51,AD$1))&gt;0,2,IF(VLOOKUP($C99,BD!$D$1:$F$501,3,0)&gt;AD$1,0,3))),"")</f>
        <v/>
      </c>
      <c r="CY99" s="23" t="str">
        <f>+IF(AND(LEN($I99)&gt;5),IF(AND($J99&gt;AE$1,$J99&lt;=$AO$1),1,IF((COUNTIFS(INCAPACIDADES!$C$1:$C$51,$I99,INCAPACIDADES!AB$1:AB$51,AE$1))&gt;0,2,IF(VLOOKUP($C99,BD!$D$1:$F$501,3,0)&gt;AE$1,0,3))),"")</f>
        <v/>
      </c>
      <c r="CZ99" s="23" t="str">
        <f>+IF(AND(LEN($I99)&gt;5),IF(AND($J99&gt;AF$1,$J99&lt;=$AO$1),1,IF((COUNTIFS(INCAPACIDADES!$C$1:$C$51,$I99,INCAPACIDADES!AC$1:AC$51,AF$1))&gt;0,2,IF(VLOOKUP($C99,BD!$D$1:$F$501,3,0)&gt;AF$1,0,3))),"")</f>
        <v/>
      </c>
      <c r="DA99" s="23" t="str">
        <f>+IF(AND(LEN($I99)&gt;5),IF(AND($J99&gt;AG$1,$J99&lt;=$AO$1),1,IF((COUNTIFS(INCAPACIDADES!$C$1:$C$51,$I99,INCAPACIDADES!AD$1:AD$51,AG$1))&gt;0,2,IF(VLOOKUP($C99,BD!$D$1:$F$501,3,0)&gt;AG$1,0,3))),"")</f>
        <v/>
      </c>
      <c r="DB99" s="23" t="str">
        <f>+IF(AND(LEN($I99)&gt;5),IF(AND($J99&gt;AH$1,$J99&lt;=$AO$1),1,IF((COUNTIFS(INCAPACIDADES!$C$1:$C$51,$I99,INCAPACIDADES!AE$1:AE$51,AH$1))&gt;0,2,IF(VLOOKUP($C99,BD!$D$1:$F$501,3,0)&gt;AH$1,0,3))),"")</f>
        <v/>
      </c>
      <c r="DC99" s="23" t="str">
        <f>+IF(AND(LEN($I99)&gt;5),IF(AND($J99&gt;AI$1,$J99&lt;=$AO$1),1,IF((COUNTIFS(INCAPACIDADES!$C$1:$C$51,$I99,INCAPACIDADES!AF$1:AF$51,AI$1))&gt;0,2,IF(VLOOKUP($C99,BD!$D$1:$F$501,3,0)&gt;AI$1,0,3))),"")</f>
        <v/>
      </c>
      <c r="DD99" s="23" t="str">
        <f>+IF(AND(LEN($I99)&gt;5),IF(AND($J99&gt;AJ$1,$J99&lt;=$AO$1),1,IF((COUNTIFS(INCAPACIDADES!$C$1:$C$51,$I99,INCAPACIDADES!AG$1:AG$51,AJ$1))&gt;0,2,IF(VLOOKUP($C99,BD!$D$1:$F$501,3,0)&gt;AJ$1,0,3))),"")</f>
        <v/>
      </c>
      <c r="DE99" s="23" t="str">
        <f>+IF(AND(LEN($I99)&gt;5),IF(AND($J99&gt;AK$1,$J99&lt;=$AO$1),1,IF((COUNTIFS(INCAPACIDADES!$C$1:$C$51,$I99,INCAPACIDADES!AH$1:AH$51,AK$1))&gt;0,2,IF(VLOOKUP($C99,BD!$D$1:$F$501,3,0)&gt;AK$1,0,3))),"")</f>
        <v/>
      </c>
      <c r="DF99" s="23" t="str">
        <f>+IF(AND(LEN($I99)&gt;5),IF(AND($J99&gt;AL$1,$J99&lt;=$AO$1),1,IF((COUNTIFS(INCAPACIDADES!$C$1:$C$51,$I99,INCAPACIDADES!AI$1:AI$51,AL$1))&gt;0,2,IF(VLOOKUP($C99,BD!$D$1:$F$501,3,0)&gt;AL$1,0,3))),"")</f>
        <v/>
      </c>
      <c r="DG99" s="23" t="str">
        <f>+IF(AND(LEN($I99)&gt;5),IF(AND($J99&gt;AM$1,$J99&lt;=$AO$1),1,IF((COUNTIFS(INCAPACIDADES!$C$1:$C$51,$I99,INCAPACIDADES!AJ$1:AJ$51,AM$1))&gt;0,2,IF(VLOOKUP($C99,BD!$D$1:$F$501,3,0)&gt;AM$1,0,3))),"")</f>
        <v/>
      </c>
      <c r="DH99" s="23" t="str">
        <f>+IF(AND(LEN($I99)&gt;5),IF(AND($J99&gt;AN$1,$J99&lt;=$AO$1),1,IF((COUNTIFS(INCAPACIDADES!$C$1:$C$51,$I99,INCAPACIDADES!AK$1:AK$51,AN$1))&gt;0,2,IF(VLOOKUP($C99,BD!$D$1:$F$501,3,0)&gt;AN$1,0,3))),"")</f>
        <v/>
      </c>
      <c r="DI99" s="23" t="str">
        <f>+IF(AND(LEN($I99)&gt;5),IF(AND($J99&gt;AO$1,$J99&lt;=$AO$1),1,IF((COUNTIFS(INCAPACIDADES!$C$1:$C$51,$I99,INCAPACIDADES!AL$1:AL$51,AO$1))&gt;0,2,IF(VLOOKUP($C99,BD!$D$1:$F$501,3,0)&gt;AO$1,0,3))),"")</f>
        <v/>
      </c>
      <c r="DJ99" s="23" t="str">
        <f>+IF(LEN($I99)&gt;5,IF(ISERROR(VLOOKUP(N99,'CODIGO PAGO'!$B$2:$B$20,1,0)),1,IF(OR(AND(CH99=1,N99&lt;&gt;"N"),AND(CH99=3,N99&lt;&gt;"B"),AND(CH99=2,LEFT(TRIM(N99),1)&lt;&gt;"I")),1,IF(OR(AND(CH99=0,N99="N"),AND(CH99=0,N99="B"),AND(CH99=0,LEFT(TRIM(N99),1)="I")),1,0))),"")</f>
        <v/>
      </c>
      <c r="DK99" s="23" t="str">
        <f t="shared" si="69"/>
        <v/>
      </c>
      <c r="DL99" s="23" t="str">
        <f>+IF(LEN($I99)&gt;5,IF(ISERROR(VLOOKUP(P99,'CODIGO PAGO'!$B$2:$B$20,1,0)),1,IF(OR(AND(CJ99=1,P99&lt;&gt;"N"),AND(CJ99=3,P99&lt;&gt;"B"),AND(CJ99=2,LEFT(TRIM(P99),1)&lt;&gt;"I")),1,IF(OR(AND(CJ99=0,P99="N"),AND(CJ99=0,P99="B"),AND(CJ99=0,LEFT(TRIM(P99),1)="I")),1,0))),"")</f>
        <v/>
      </c>
      <c r="DM99" s="23" t="str">
        <f t="shared" si="70"/>
        <v/>
      </c>
      <c r="DN99" s="23" t="str">
        <f>+IF(LEN($I99)&gt;5,IF(ISERROR(VLOOKUP(R99,'CODIGO PAGO'!$B$2:$B$20,1,0)),1,IF(OR(AND(CL99=1,R99&lt;&gt;"N"),AND(CL99=3,R99&lt;&gt;"B"),AND(CL99=2,LEFT(TRIM(R99),1)&lt;&gt;"I")),1,IF(OR(AND(CL99=0,R99="N"),AND(CL99=0,R99="B"),AND(CL99=0,LEFT(TRIM(R99),1)="I")),1,0))),"")</f>
        <v/>
      </c>
      <c r="DO99" s="23" t="str">
        <f t="shared" si="71"/>
        <v/>
      </c>
      <c r="DP99" s="23" t="str">
        <f>+IF(LEN($I99)&gt;5,IF(ISERROR(VLOOKUP(T99,'CODIGO PAGO'!$B$2:$B$20,1,0)),1,IF(OR(AND(CN99=1,T99&lt;&gt;"N"),AND(CN99=3,T99&lt;&gt;"B"),AND(CN99=2,LEFT(TRIM(T99),1)&lt;&gt;"I")),1,IF(OR(AND(CN99=0,T99="N"),AND(CN99=0,T99="B"),AND(CN99=0,LEFT(TRIM(T99),1)="I")),1,0))),"")</f>
        <v/>
      </c>
      <c r="DQ99" s="23" t="str">
        <f t="shared" si="72"/>
        <v/>
      </c>
      <c r="DR99" s="23" t="str">
        <f>+IF(LEN($I99)&gt;5,IF(ISERROR(VLOOKUP(V99,'CODIGO PAGO'!$B$2:$B$20,1,0)),1,IF(OR(AND(CP99=1,V99&lt;&gt;"N"),AND(CP99=3,V99&lt;&gt;"B"),AND(CP99=2,LEFT(TRIM(V99),1)&lt;&gt;"I")),1,IF(OR(AND(CP99=0,V99="N"),AND(CP99=0,V99="B"),AND(CP99=0,LEFT(TRIM(V99),1)="I")),1,0))),"")</f>
        <v/>
      </c>
      <c r="DS99" s="23" t="str">
        <f t="shared" si="73"/>
        <v/>
      </c>
      <c r="DT99" s="23" t="str">
        <f>+IF(LEN($I99)&gt;5,IF(ISERROR(VLOOKUP(X99,'CODIGO PAGO'!$B$2:$B$20,1,0)),1,IF(OR(AND(CR99=1,X99&lt;&gt;"N"),AND(CR99=3,X99&lt;&gt;"B"),AND(CR99=2,LEFT(TRIM(X99),1)&lt;&gt;"I")),1,IF(OR(AND(CR99=0,X99="N"),AND(CR99=0,X99="B"),AND(CR99=0,LEFT(TRIM(X99),1)="I")),1,0))),"")</f>
        <v/>
      </c>
      <c r="DU99" s="23" t="str">
        <f t="shared" si="74"/>
        <v/>
      </c>
      <c r="DV99" s="23" t="str">
        <f>+IF(LEN($I99)&gt;5,IF(ISERROR(VLOOKUP(Z99,'CODIGO PAGO'!$B$2:$B$20,1,0)),1,IF(OR(AND(CT99=1,Z99&lt;&gt;"N"),AND(CT99=3,Z99&lt;&gt;"B"),AND(CT99=2,LEFT(TRIM(Z99),1)&lt;&gt;"I")),1,IF(OR(AND(CT99=0,Z99="N"),AND(CT99=0,Z99="B"),AND(CT99=0,LEFT(TRIM(Z99),1)="I")),1,0))),"")</f>
        <v/>
      </c>
      <c r="DW99" s="23" t="str">
        <f t="shared" si="75"/>
        <v/>
      </c>
      <c r="DX99" s="23" t="str">
        <f>+IF(LEN($I99)&gt;5,IF(ISERROR(VLOOKUP(AB99,'CODIGO PAGO'!$B$2:$B$20,1,0)),1,IF(OR(AND(CV99=1,AB99&lt;&gt;"N"),AND(CV99=3,AB99&lt;&gt;"B"),AND(CV99=2,LEFT(TRIM(AB99),1)&lt;&gt;"I")),1,IF(OR(AND(CV99=0,AB99="N"),AND(CV99=0,AB99="B"),AND(CV99=0,LEFT(TRIM(AB99),1)="I")),1,0))),"")</f>
        <v/>
      </c>
      <c r="DY99" s="23" t="str">
        <f t="shared" si="76"/>
        <v/>
      </c>
      <c r="DZ99" s="23" t="str">
        <f>+IF(LEN($I99)&gt;5,IF(ISERROR(VLOOKUP(AD99,'CODIGO PAGO'!$B$2:$B$20,1,0)),1,IF(OR(AND(CX99=1,AD99&lt;&gt;"N"),AND(CX99=3,AD99&lt;&gt;"B"),AND(CX99=2,LEFT(TRIM(AD99),1)&lt;&gt;"I")),1,IF(OR(AND(CX99=0,AD99="N"),AND(CX99=0,AD99="B"),AND(CX99=0,LEFT(TRIM(AD99),1)="I")),1,0))),"")</f>
        <v/>
      </c>
      <c r="EA99" s="23" t="str">
        <f t="shared" si="77"/>
        <v/>
      </c>
      <c r="EB99" s="23" t="str">
        <f>+IF(LEN($I99)&gt;5,IF(ISERROR(VLOOKUP(AF99,'CODIGO PAGO'!$B$2:$B$20,1,0)),1,IF(OR(AND(CZ99=1,AF99&lt;&gt;"N"),AND(CZ99=3,AF99&lt;&gt;"B"),AND(CZ99=2,LEFT(TRIM(AF99),1)&lt;&gt;"I")),1,IF(OR(AND(CZ99=0,AF99="N"),AND(CZ99=0,AF99="B"),AND(CZ99=0,LEFT(TRIM(AF99),1)="I")),1,0))),"")</f>
        <v/>
      </c>
      <c r="EC99" s="23" t="str">
        <f t="shared" si="78"/>
        <v/>
      </c>
      <c r="ED99" s="23" t="str">
        <f>+IF(LEN($I99)&gt;5,IF(ISERROR(VLOOKUP(AH99,'CODIGO PAGO'!$B$2:$B$20,1,0)),1,IF(OR(AND(DB99=1,AH99&lt;&gt;"N"),AND(DB99=3,AH99&lt;&gt;"B"),AND(DB99=2,LEFT(TRIM(AH99),1)&lt;&gt;"I")),1,IF(OR(AND(DB99=0,AH99="N"),AND(DB99=0,AH99="B"),AND(DB99=0,LEFT(TRIM(AH99),1)="I")),1,0))),"")</f>
        <v/>
      </c>
      <c r="EE99" s="23" t="str">
        <f t="shared" si="79"/>
        <v/>
      </c>
      <c r="EF99" s="23" t="str">
        <f>+IF(LEN($I99)&gt;5,IF(ISERROR(VLOOKUP(AJ99,'CODIGO PAGO'!$B$2:$B$20,1,0)),1,IF(OR(AND(DD99=1,AJ99&lt;&gt;"N"),AND(DD99=3,AJ99&lt;&gt;"B"),AND(DD99=2,LEFT(TRIM(AJ99),1)&lt;&gt;"I")),1,IF(OR(AND(DD99=0,AJ99="N"),AND(DD99=0,AJ99="B"),AND(DD99=0,LEFT(TRIM(AJ99),1)="I")),1,0))),"")</f>
        <v/>
      </c>
      <c r="EG99" s="23" t="str">
        <f t="shared" si="80"/>
        <v/>
      </c>
      <c r="EH99" s="23" t="str">
        <f>+IF(LEN($I99)&gt;5,IF(ISERROR(VLOOKUP(AL99,'CODIGO PAGO'!$B$2:$B$20,1,0)),1,IF(OR(AND(DF99=1,AL99&lt;&gt;"N"),AND(DF99=3,AL99&lt;&gt;"B"),AND(DF99=2,LEFT(TRIM(AL99),1)&lt;&gt;"I")),1,IF(OR(AND(DF99=0,AL99="N"),AND(DF99=0,AL99="B"),AND(DF99=0,LEFT(TRIM(AL99),1)="I")),1,0))),"")</f>
        <v/>
      </c>
      <c r="EI99" s="23" t="str">
        <f t="shared" si="81"/>
        <v/>
      </c>
      <c r="EJ99" s="23" t="str">
        <f>+IF(LEN($I99)&gt;5,IF(ISERROR(VLOOKUP(AN99,'CODIGO PAGO'!$B$2:$B$20,1,0)),1,IF(OR(AND(DH99=1,AN99&lt;&gt;"N"),AND(DH99=3,AN99&lt;&gt;"B"),AND(DH99=2,LEFT(TRIM(AN99),1)&lt;&gt;"I")),1,IF(OR(AND(DH99=0,AN99="N"),AND(DH99=0,AN99="B"),AND(DH99=0,LEFT(TRIM(AN99),1)="I")),1,0))),"")</f>
        <v/>
      </c>
      <c r="EK99" s="23" t="str">
        <f t="shared" si="82"/>
        <v/>
      </c>
      <c r="EL99" s="24" t="str">
        <f t="shared" si="83"/>
        <v/>
      </c>
    </row>
    <row r="100" spans="1:142" s="25" customFormat="1">
      <c r="A100" s="15" t="str">
        <f t="shared" si="49"/>
        <v/>
      </c>
      <c r="B100" s="1" t="str">
        <f>+IF(LEN(I100)&gt;5,'CODIGO PAGO'!$B$28,"")</f>
        <v/>
      </c>
      <c r="C100" s="1" t="str">
        <f>+IF(LEN($I100)&gt;5,BD!D100,"")</f>
        <v/>
      </c>
      <c r="D100" s="168" t="str">
        <f>+IF(LEN($I100)&gt;5,BD!A100,"")</f>
        <v/>
      </c>
      <c r="E100" s="1" t="str">
        <f>+IF(LEN($I100)&gt;5,BD!B100,"")</f>
        <v/>
      </c>
      <c r="F100" s="1" t="str">
        <f>+IF(LEN($I100)&gt;5,BD!C100,"")</f>
        <v/>
      </c>
      <c r="G100" s="141"/>
      <c r="H100" s="141"/>
      <c r="I100" s="1" t="str">
        <f>+IF(LEN(BD!G100)&gt;5,BD!G100,"")</f>
        <v/>
      </c>
      <c r="J100" s="167" t="str">
        <f>+IF(LEN($I100)&gt;5,BD!E100,"")</f>
        <v/>
      </c>
      <c r="K100" s="6" t="str">
        <f t="shared" si="50"/>
        <v/>
      </c>
      <c r="L100" s="87" t="str">
        <f>+IF(LEN($I100)&gt;5,BD!H100,"")</f>
        <v/>
      </c>
      <c r="M100" s="40" t="str">
        <f t="shared" si="51"/>
        <v/>
      </c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4" t="str">
        <f t="shared" si="52"/>
        <v/>
      </c>
      <c r="AQ100" s="5" t="str">
        <f t="shared" si="53"/>
        <v/>
      </c>
      <c r="AR100" s="91" t="str">
        <f t="shared" si="54"/>
        <v/>
      </c>
      <c r="AS100" s="5" t="str">
        <f t="shared" si="55"/>
        <v/>
      </c>
      <c r="AT100" s="91" t="str">
        <f t="shared" si="56"/>
        <v/>
      </c>
      <c r="AU100" s="4" t="str">
        <f t="shared" si="57"/>
        <v/>
      </c>
      <c r="AV100" s="4" t="str">
        <f t="shared" si="58"/>
        <v/>
      </c>
      <c r="AW100" s="4" t="str">
        <f t="shared" si="59"/>
        <v/>
      </c>
      <c r="AX100" s="4" t="str">
        <f t="shared" si="60"/>
        <v/>
      </c>
      <c r="AY100" s="88" t="str">
        <f t="shared" si="61"/>
        <v/>
      </c>
      <c r="AZ100" s="17" t="str">
        <f t="shared" si="62"/>
        <v/>
      </c>
      <c r="BA100" s="18" t="str">
        <f t="shared" si="63"/>
        <v/>
      </c>
      <c r="BB100" s="19" t="str">
        <f>+IF(LEN(I100)&gt;5,IF(INT(RIGHT(B100,1))=9,0.5*L100*AY100,INT(MID(B100,5,LEN(B100)-4))*L100)+IFERROR(VLOOKUP(I100,AJUSTES!$A$1:$I$50,9,0),0),"")</f>
        <v/>
      </c>
      <c r="BC100" s="12"/>
      <c r="BD100" s="19" t="str">
        <f t="shared" si="64"/>
        <v/>
      </c>
      <c r="BE100" s="18" t="str">
        <f t="shared" si="65"/>
        <v/>
      </c>
      <c r="BF100" s="139" t="str">
        <f t="shared" si="66"/>
        <v/>
      </c>
      <c r="BG100" s="114"/>
      <c r="BH100" s="18" t="str">
        <f t="shared" si="67"/>
        <v/>
      </c>
      <c r="BI100" s="13"/>
      <c r="BJ100" s="12"/>
      <c r="BK100" s="12"/>
      <c r="BL100" s="145"/>
      <c r="BM100" s="12"/>
      <c r="BN100" s="12"/>
      <c r="BO100" s="12"/>
      <c r="BP100" s="12"/>
      <c r="BQ100" s="12"/>
      <c r="BR100" s="12"/>
      <c r="BS100" s="146"/>
      <c r="BT100" s="14"/>
      <c r="BU100" s="12"/>
      <c r="BV100" s="12"/>
      <c r="BW100" s="12"/>
      <c r="BX100" s="12"/>
      <c r="BY100" s="12"/>
      <c r="BZ100" s="144"/>
      <c r="CA100" s="107" t="str">
        <f>+IF(LEN($I100)&gt;5,IF(BD!F100="N/A","",BD!F100),"")</f>
        <v/>
      </c>
      <c r="CB100" s="21"/>
      <c r="CC100" s="147"/>
      <c r="CD100" s="148"/>
      <c r="CE100" s="8" t="str">
        <f>+IF(LEN(I100)&gt;5,BD!M100,"")</f>
        <v/>
      </c>
      <c r="CF100" s="16" t="str">
        <f>+IF(LEN(I100)&gt;5,BD!N100,"")</f>
        <v/>
      </c>
      <c r="CG100" s="3" t="str">
        <f t="shared" si="68"/>
        <v/>
      </c>
      <c r="CH100" s="23" t="str">
        <f>+IF(AND(LEN($I100)&gt;5),IF(AND($J100&gt;N$1,$J100&lt;=$AO$1),1,IF((COUNTIFS(INCAPACIDADES!$C$1:$C$51,$I100,INCAPACIDADES!K$1:K$51,N$1))&gt;0,2,IF(VLOOKUP($C100,BD!$D$1:$F$501,3,0)&gt;N$1,0,3))),"")</f>
        <v/>
      </c>
      <c r="CI100" s="23" t="str">
        <f>+IF(AND(LEN($I100)&gt;5),IF(AND($J100&gt;O$1,$J100&lt;=$AO$1),1,IF((COUNTIFS(INCAPACIDADES!$C$1:$C$51,$I100,INCAPACIDADES!L$1:L$51,O$1))&gt;0,2,IF(VLOOKUP($C100,BD!$D$1:$F$501,3,0)&gt;O$1,0,3))),"")</f>
        <v/>
      </c>
      <c r="CJ100" s="23" t="str">
        <f>+IF(AND(LEN($I100)&gt;5),IF(AND($J100&gt;P$1,$J100&lt;=$AO$1),1,IF((COUNTIFS(INCAPACIDADES!$C$1:$C$51,$I100,INCAPACIDADES!M$1:M$51,P$1))&gt;0,2,IF(VLOOKUP($C100,BD!$D$1:$F$501,3,0)&gt;P$1,0,3))),"")</f>
        <v/>
      </c>
      <c r="CK100" s="23" t="str">
        <f>+IF(AND(LEN($I100)&gt;5),IF(AND($J100&gt;Q$1,$J100&lt;=$AO$1),1,IF((COUNTIFS(INCAPACIDADES!$C$1:$C$51,$I100,INCAPACIDADES!N$1:N$51,Q$1))&gt;0,2,IF(VLOOKUP($C100,BD!$D$1:$F$501,3,0)&gt;Q$1,0,3))),"")</f>
        <v/>
      </c>
      <c r="CL100" s="23" t="str">
        <f>+IF(AND(LEN($I100)&gt;5),IF(AND($J100&gt;R$1,$J100&lt;=$AO$1),1,IF((COUNTIFS(INCAPACIDADES!$C$1:$C$51,$I100,INCAPACIDADES!O$1:O$51,R$1))&gt;0,2,IF(VLOOKUP($C100,BD!$D$1:$F$501,3,0)&gt;R$1,0,3))),"")</f>
        <v/>
      </c>
      <c r="CM100" s="23" t="str">
        <f>+IF(AND(LEN($I100)&gt;5),IF(AND($J100&gt;S$1,$J100&lt;=$AO$1),1,IF((COUNTIFS(INCAPACIDADES!$C$1:$C$51,$I100,INCAPACIDADES!P$1:P$51,S$1))&gt;0,2,IF(VLOOKUP($C100,BD!$D$1:$F$501,3,0)&gt;S$1,0,3))),"")</f>
        <v/>
      </c>
      <c r="CN100" s="23" t="str">
        <f>+IF(AND(LEN($I100)&gt;5),IF(AND($J100&gt;T$1,$J100&lt;=$AO$1),1,IF((COUNTIFS(INCAPACIDADES!$C$1:$C$51,$I100,INCAPACIDADES!Q$1:Q$51,T$1))&gt;0,2,IF(VLOOKUP($C100,BD!$D$1:$F$501,3,0)&gt;T$1,0,3))),"")</f>
        <v/>
      </c>
      <c r="CO100" s="23" t="str">
        <f>+IF(AND(LEN($I100)&gt;5),IF(AND($J100&gt;U$1,$J100&lt;=$AO$1),1,IF((COUNTIFS(INCAPACIDADES!$C$1:$C$51,$I100,INCAPACIDADES!R$1:R$51,U$1))&gt;0,2,IF(VLOOKUP($C100,BD!$D$1:$F$501,3,0)&gt;U$1,0,3))),"")</f>
        <v/>
      </c>
      <c r="CP100" s="23" t="str">
        <f>+IF(AND(LEN($I100)&gt;5),IF(AND($J100&gt;V$1,$J100&lt;=$AO$1),1,IF((COUNTIFS(INCAPACIDADES!$C$1:$C$51,$I100,INCAPACIDADES!S$1:S$51,V$1))&gt;0,2,IF(VLOOKUP($C100,BD!$D$1:$F$501,3,0)&gt;V$1,0,3))),"")</f>
        <v/>
      </c>
      <c r="CQ100" s="23" t="str">
        <f>+IF(AND(LEN($I100)&gt;5),IF(AND($J100&gt;W$1,$J100&lt;=$AO$1),1,IF((COUNTIFS(INCAPACIDADES!$C$1:$C$51,$I100,INCAPACIDADES!T$1:T$51,W$1))&gt;0,2,IF(VLOOKUP($C100,BD!$D$1:$F$501,3,0)&gt;W$1,0,3))),"")</f>
        <v/>
      </c>
      <c r="CR100" s="23" t="str">
        <f>+IF(AND(LEN($I100)&gt;5),IF(AND($J100&gt;X$1,$J100&lt;=$AO$1),1,IF((COUNTIFS(INCAPACIDADES!$C$1:$C$51,$I100,INCAPACIDADES!U$1:U$51,X$1))&gt;0,2,IF(VLOOKUP($C100,BD!$D$1:$F$501,3,0)&gt;X$1,0,3))),"")</f>
        <v/>
      </c>
      <c r="CS100" s="23" t="str">
        <f>+IF(AND(LEN($I100)&gt;5),IF(AND($J100&gt;Y$1,$J100&lt;=$AO$1),1,IF((COUNTIFS(INCAPACIDADES!$C$1:$C$51,$I100,INCAPACIDADES!V$1:V$51,Y$1))&gt;0,2,IF(VLOOKUP($C100,BD!$D$1:$F$501,3,0)&gt;Y$1,0,3))),"")</f>
        <v/>
      </c>
      <c r="CT100" s="23" t="str">
        <f>+IF(AND(LEN($I100)&gt;5),IF(AND($J100&gt;Z$1,$J100&lt;=$AO$1),1,IF((COUNTIFS(INCAPACIDADES!$C$1:$C$51,$I100,INCAPACIDADES!W$1:W$51,Z$1))&gt;0,2,IF(VLOOKUP($C100,BD!$D$1:$F$501,3,0)&gt;Z$1,0,3))),"")</f>
        <v/>
      </c>
      <c r="CU100" s="23" t="str">
        <f>+IF(AND(LEN($I100)&gt;5),IF(AND($J100&gt;AA$1,$J100&lt;=$AO$1),1,IF((COUNTIFS(INCAPACIDADES!$C$1:$C$51,$I100,INCAPACIDADES!X$1:X$51,AA$1))&gt;0,2,IF(VLOOKUP($C100,BD!$D$1:$F$501,3,0)&gt;AA$1,0,3))),"")</f>
        <v/>
      </c>
      <c r="CV100" s="23" t="str">
        <f>+IF(AND(LEN($I100)&gt;5),IF(AND($J100&gt;AB$1,$J100&lt;=$AO$1),1,IF((COUNTIFS(INCAPACIDADES!$C$1:$C$51,$I100,INCAPACIDADES!Y$1:Y$51,AB$1))&gt;0,2,IF(VLOOKUP($C100,BD!$D$1:$F$501,3,0)&gt;AB$1,0,3))),"")</f>
        <v/>
      </c>
      <c r="CW100" s="23" t="str">
        <f>+IF(AND(LEN($I100)&gt;5),IF(AND($J100&gt;AC$1,$J100&lt;=$AO$1),1,IF((COUNTIFS(INCAPACIDADES!$C$1:$C$51,$I100,INCAPACIDADES!Z$1:Z$51,AC$1))&gt;0,2,IF(VLOOKUP($C100,BD!$D$1:$F$501,3,0)&gt;AC$1,0,3))),"")</f>
        <v/>
      </c>
      <c r="CX100" s="23" t="str">
        <f>+IF(AND(LEN($I100)&gt;5),IF(AND($J100&gt;AD$1,$J100&lt;=$AO$1),1,IF((COUNTIFS(INCAPACIDADES!$C$1:$C$51,$I100,INCAPACIDADES!AA$1:AA$51,AD$1))&gt;0,2,IF(VLOOKUP($C100,BD!$D$1:$F$501,3,0)&gt;AD$1,0,3))),"")</f>
        <v/>
      </c>
      <c r="CY100" s="23" t="str">
        <f>+IF(AND(LEN($I100)&gt;5),IF(AND($J100&gt;AE$1,$J100&lt;=$AO$1),1,IF((COUNTIFS(INCAPACIDADES!$C$1:$C$51,$I100,INCAPACIDADES!AB$1:AB$51,AE$1))&gt;0,2,IF(VLOOKUP($C100,BD!$D$1:$F$501,3,0)&gt;AE$1,0,3))),"")</f>
        <v/>
      </c>
      <c r="CZ100" s="23" t="str">
        <f>+IF(AND(LEN($I100)&gt;5),IF(AND($J100&gt;AF$1,$J100&lt;=$AO$1),1,IF((COUNTIFS(INCAPACIDADES!$C$1:$C$51,$I100,INCAPACIDADES!AC$1:AC$51,AF$1))&gt;0,2,IF(VLOOKUP($C100,BD!$D$1:$F$501,3,0)&gt;AF$1,0,3))),"")</f>
        <v/>
      </c>
      <c r="DA100" s="23" t="str">
        <f>+IF(AND(LEN($I100)&gt;5),IF(AND($J100&gt;AG$1,$J100&lt;=$AO$1),1,IF((COUNTIFS(INCAPACIDADES!$C$1:$C$51,$I100,INCAPACIDADES!AD$1:AD$51,AG$1))&gt;0,2,IF(VLOOKUP($C100,BD!$D$1:$F$501,3,0)&gt;AG$1,0,3))),"")</f>
        <v/>
      </c>
      <c r="DB100" s="23" t="str">
        <f>+IF(AND(LEN($I100)&gt;5),IF(AND($J100&gt;AH$1,$J100&lt;=$AO$1),1,IF((COUNTIFS(INCAPACIDADES!$C$1:$C$51,$I100,INCAPACIDADES!AE$1:AE$51,AH$1))&gt;0,2,IF(VLOOKUP($C100,BD!$D$1:$F$501,3,0)&gt;AH$1,0,3))),"")</f>
        <v/>
      </c>
      <c r="DC100" s="23" t="str">
        <f>+IF(AND(LEN($I100)&gt;5),IF(AND($J100&gt;AI$1,$J100&lt;=$AO$1),1,IF((COUNTIFS(INCAPACIDADES!$C$1:$C$51,$I100,INCAPACIDADES!AF$1:AF$51,AI$1))&gt;0,2,IF(VLOOKUP($C100,BD!$D$1:$F$501,3,0)&gt;AI$1,0,3))),"")</f>
        <v/>
      </c>
      <c r="DD100" s="23" t="str">
        <f>+IF(AND(LEN($I100)&gt;5),IF(AND($J100&gt;AJ$1,$J100&lt;=$AO$1),1,IF((COUNTIFS(INCAPACIDADES!$C$1:$C$51,$I100,INCAPACIDADES!AG$1:AG$51,AJ$1))&gt;0,2,IF(VLOOKUP($C100,BD!$D$1:$F$501,3,0)&gt;AJ$1,0,3))),"")</f>
        <v/>
      </c>
      <c r="DE100" s="23" t="str">
        <f>+IF(AND(LEN($I100)&gt;5),IF(AND($J100&gt;AK$1,$J100&lt;=$AO$1),1,IF((COUNTIFS(INCAPACIDADES!$C$1:$C$51,$I100,INCAPACIDADES!AH$1:AH$51,AK$1))&gt;0,2,IF(VLOOKUP($C100,BD!$D$1:$F$501,3,0)&gt;AK$1,0,3))),"")</f>
        <v/>
      </c>
      <c r="DF100" s="23" t="str">
        <f>+IF(AND(LEN($I100)&gt;5),IF(AND($J100&gt;AL$1,$J100&lt;=$AO$1),1,IF((COUNTIFS(INCAPACIDADES!$C$1:$C$51,$I100,INCAPACIDADES!AI$1:AI$51,AL$1))&gt;0,2,IF(VLOOKUP($C100,BD!$D$1:$F$501,3,0)&gt;AL$1,0,3))),"")</f>
        <v/>
      </c>
      <c r="DG100" s="23" t="str">
        <f>+IF(AND(LEN($I100)&gt;5),IF(AND($J100&gt;AM$1,$J100&lt;=$AO$1),1,IF((COUNTIFS(INCAPACIDADES!$C$1:$C$51,$I100,INCAPACIDADES!AJ$1:AJ$51,AM$1))&gt;0,2,IF(VLOOKUP($C100,BD!$D$1:$F$501,3,0)&gt;AM$1,0,3))),"")</f>
        <v/>
      </c>
      <c r="DH100" s="23" t="str">
        <f>+IF(AND(LEN($I100)&gt;5),IF(AND($J100&gt;AN$1,$J100&lt;=$AO$1),1,IF((COUNTIFS(INCAPACIDADES!$C$1:$C$51,$I100,INCAPACIDADES!AK$1:AK$51,AN$1))&gt;0,2,IF(VLOOKUP($C100,BD!$D$1:$F$501,3,0)&gt;AN$1,0,3))),"")</f>
        <v/>
      </c>
      <c r="DI100" s="23" t="str">
        <f>+IF(AND(LEN($I100)&gt;5),IF(AND($J100&gt;AO$1,$J100&lt;=$AO$1),1,IF((COUNTIFS(INCAPACIDADES!$C$1:$C$51,$I100,INCAPACIDADES!AL$1:AL$51,AO$1))&gt;0,2,IF(VLOOKUP($C100,BD!$D$1:$F$501,3,0)&gt;AO$1,0,3))),"")</f>
        <v/>
      </c>
      <c r="DJ100" s="23" t="str">
        <f>+IF(LEN($I100)&gt;5,IF(ISERROR(VLOOKUP(N100,'CODIGO PAGO'!$B$2:$B$20,1,0)),1,IF(OR(AND(CH100=1,N100&lt;&gt;"N"),AND(CH100=3,N100&lt;&gt;"B"),AND(CH100=2,LEFT(TRIM(N100),1)&lt;&gt;"I")),1,IF(OR(AND(CH100=0,N100="N"),AND(CH100=0,N100="B"),AND(CH100=0,LEFT(TRIM(N100),1)="I")),1,0))),"")</f>
        <v/>
      </c>
      <c r="DK100" s="23" t="str">
        <f t="shared" si="69"/>
        <v/>
      </c>
      <c r="DL100" s="23" t="str">
        <f>+IF(LEN($I100)&gt;5,IF(ISERROR(VLOOKUP(P100,'CODIGO PAGO'!$B$2:$B$20,1,0)),1,IF(OR(AND(CJ100=1,P100&lt;&gt;"N"),AND(CJ100=3,P100&lt;&gt;"B"),AND(CJ100=2,LEFT(TRIM(P100),1)&lt;&gt;"I")),1,IF(OR(AND(CJ100=0,P100="N"),AND(CJ100=0,P100="B"),AND(CJ100=0,LEFT(TRIM(P100),1)="I")),1,0))),"")</f>
        <v/>
      </c>
      <c r="DM100" s="23" t="str">
        <f t="shared" si="70"/>
        <v/>
      </c>
      <c r="DN100" s="23" t="str">
        <f>+IF(LEN($I100)&gt;5,IF(ISERROR(VLOOKUP(R100,'CODIGO PAGO'!$B$2:$B$20,1,0)),1,IF(OR(AND(CL100=1,R100&lt;&gt;"N"),AND(CL100=3,R100&lt;&gt;"B"),AND(CL100=2,LEFT(TRIM(R100),1)&lt;&gt;"I")),1,IF(OR(AND(CL100=0,R100="N"),AND(CL100=0,R100="B"),AND(CL100=0,LEFT(TRIM(R100),1)="I")),1,0))),"")</f>
        <v/>
      </c>
      <c r="DO100" s="23" t="str">
        <f t="shared" si="71"/>
        <v/>
      </c>
      <c r="DP100" s="23" t="str">
        <f>+IF(LEN($I100)&gt;5,IF(ISERROR(VLOOKUP(T100,'CODIGO PAGO'!$B$2:$B$20,1,0)),1,IF(OR(AND(CN100=1,T100&lt;&gt;"N"),AND(CN100=3,T100&lt;&gt;"B"),AND(CN100=2,LEFT(TRIM(T100),1)&lt;&gt;"I")),1,IF(OR(AND(CN100=0,T100="N"),AND(CN100=0,T100="B"),AND(CN100=0,LEFT(TRIM(T100),1)="I")),1,0))),"")</f>
        <v/>
      </c>
      <c r="DQ100" s="23" t="str">
        <f t="shared" si="72"/>
        <v/>
      </c>
      <c r="DR100" s="23" t="str">
        <f>+IF(LEN($I100)&gt;5,IF(ISERROR(VLOOKUP(V100,'CODIGO PAGO'!$B$2:$B$20,1,0)),1,IF(OR(AND(CP100=1,V100&lt;&gt;"N"),AND(CP100=3,V100&lt;&gt;"B"),AND(CP100=2,LEFT(TRIM(V100),1)&lt;&gt;"I")),1,IF(OR(AND(CP100=0,V100="N"),AND(CP100=0,V100="B"),AND(CP100=0,LEFT(TRIM(V100),1)="I")),1,0))),"")</f>
        <v/>
      </c>
      <c r="DS100" s="23" t="str">
        <f t="shared" si="73"/>
        <v/>
      </c>
      <c r="DT100" s="23" t="str">
        <f>+IF(LEN($I100)&gt;5,IF(ISERROR(VLOOKUP(X100,'CODIGO PAGO'!$B$2:$B$20,1,0)),1,IF(OR(AND(CR100=1,X100&lt;&gt;"N"),AND(CR100=3,X100&lt;&gt;"B"),AND(CR100=2,LEFT(TRIM(X100),1)&lt;&gt;"I")),1,IF(OR(AND(CR100=0,X100="N"),AND(CR100=0,X100="B"),AND(CR100=0,LEFT(TRIM(X100),1)="I")),1,0))),"")</f>
        <v/>
      </c>
      <c r="DU100" s="23" t="str">
        <f t="shared" si="74"/>
        <v/>
      </c>
      <c r="DV100" s="23" t="str">
        <f>+IF(LEN($I100)&gt;5,IF(ISERROR(VLOOKUP(Z100,'CODIGO PAGO'!$B$2:$B$20,1,0)),1,IF(OR(AND(CT100=1,Z100&lt;&gt;"N"),AND(CT100=3,Z100&lt;&gt;"B"),AND(CT100=2,LEFT(TRIM(Z100),1)&lt;&gt;"I")),1,IF(OR(AND(CT100=0,Z100="N"),AND(CT100=0,Z100="B"),AND(CT100=0,LEFT(TRIM(Z100),1)="I")),1,0))),"")</f>
        <v/>
      </c>
      <c r="DW100" s="23" t="str">
        <f t="shared" si="75"/>
        <v/>
      </c>
      <c r="DX100" s="23" t="str">
        <f>+IF(LEN($I100)&gt;5,IF(ISERROR(VLOOKUP(AB100,'CODIGO PAGO'!$B$2:$B$20,1,0)),1,IF(OR(AND(CV100=1,AB100&lt;&gt;"N"),AND(CV100=3,AB100&lt;&gt;"B"),AND(CV100=2,LEFT(TRIM(AB100),1)&lt;&gt;"I")),1,IF(OR(AND(CV100=0,AB100="N"),AND(CV100=0,AB100="B"),AND(CV100=0,LEFT(TRIM(AB100),1)="I")),1,0))),"")</f>
        <v/>
      </c>
      <c r="DY100" s="23" t="str">
        <f t="shared" si="76"/>
        <v/>
      </c>
      <c r="DZ100" s="23" t="str">
        <f>+IF(LEN($I100)&gt;5,IF(ISERROR(VLOOKUP(AD100,'CODIGO PAGO'!$B$2:$B$20,1,0)),1,IF(OR(AND(CX100=1,AD100&lt;&gt;"N"),AND(CX100=3,AD100&lt;&gt;"B"),AND(CX100=2,LEFT(TRIM(AD100),1)&lt;&gt;"I")),1,IF(OR(AND(CX100=0,AD100="N"),AND(CX100=0,AD100="B"),AND(CX100=0,LEFT(TRIM(AD100),1)="I")),1,0))),"")</f>
        <v/>
      </c>
      <c r="EA100" s="23" t="str">
        <f t="shared" si="77"/>
        <v/>
      </c>
      <c r="EB100" s="23" t="str">
        <f>+IF(LEN($I100)&gt;5,IF(ISERROR(VLOOKUP(AF100,'CODIGO PAGO'!$B$2:$B$20,1,0)),1,IF(OR(AND(CZ100=1,AF100&lt;&gt;"N"),AND(CZ100=3,AF100&lt;&gt;"B"),AND(CZ100=2,LEFT(TRIM(AF100),1)&lt;&gt;"I")),1,IF(OR(AND(CZ100=0,AF100="N"),AND(CZ100=0,AF100="B"),AND(CZ100=0,LEFT(TRIM(AF100),1)="I")),1,0))),"")</f>
        <v/>
      </c>
      <c r="EC100" s="23" t="str">
        <f t="shared" si="78"/>
        <v/>
      </c>
      <c r="ED100" s="23" t="str">
        <f>+IF(LEN($I100)&gt;5,IF(ISERROR(VLOOKUP(AH100,'CODIGO PAGO'!$B$2:$B$20,1,0)),1,IF(OR(AND(DB100=1,AH100&lt;&gt;"N"),AND(DB100=3,AH100&lt;&gt;"B"),AND(DB100=2,LEFT(TRIM(AH100),1)&lt;&gt;"I")),1,IF(OR(AND(DB100=0,AH100="N"),AND(DB100=0,AH100="B"),AND(DB100=0,LEFT(TRIM(AH100),1)="I")),1,0))),"")</f>
        <v/>
      </c>
      <c r="EE100" s="23" t="str">
        <f t="shared" si="79"/>
        <v/>
      </c>
      <c r="EF100" s="23" t="str">
        <f>+IF(LEN($I100)&gt;5,IF(ISERROR(VLOOKUP(AJ100,'CODIGO PAGO'!$B$2:$B$20,1,0)),1,IF(OR(AND(DD100=1,AJ100&lt;&gt;"N"),AND(DD100=3,AJ100&lt;&gt;"B"),AND(DD100=2,LEFT(TRIM(AJ100),1)&lt;&gt;"I")),1,IF(OR(AND(DD100=0,AJ100="N"),AND(DD100=0,AJ100="B"),AND(DD100=0,LEFT(TRIM(AJ100),1)="I")),1,0))),"")</f>
        <v/>
      </c>
      <c r="EG100" s="23" t="str">
        <f t="shared" si="80"/>
        <v/>
      </c>
      <c r="EH100" s="23" t="str">
        <f>+IF(LEN($I100)&gt;5,IF(ISERROR(VLOOKUP(AL100,'CODIGO PAGO'!$B$2:$B$20,1,0)),1,IF(OR(AND(DF100=1,AL100&lt;&gt;"N"),AND(DF100=3,AL100&lt;&gt;"B"),AND(DF100=2,LEFT(TRIM(AL100),1)&lt;&gt;"I")),1,IF(OR(AND(DF100=0,AL100="N"),AND(DF100=0,AL100="B"),AND(DF100=0,LEFT(TRIM(AL100),1)="I")),1,0))),"")</f>
        <v/>
      </c>
      <c r="EI100" s="23" t="str">
        <f t="shared" si="81"/>
        <v/>
      </c>
      <c r="EJ100" s="23" t="str">
        <f>+IF(LEN($I100)&gt;5,IF(ISERROR(VLOOKUP(AN100,'CODIGO PAGO'!$B$2:$B$20,1,0)),1,IF(OR(AND(DH100=1,AN100&lt;&gt;"N"),AND(DH100=3,AN100&lt;&gt;"B"),AND(DH100=2,LEFT(TRIM(AN100),1)&lt;&gt;"I")),1,IF(OR(AND(DH100=0,AN100="N"),AND(DH100=0,AN100="B"),AND(DH100=0,LEFT(TRIM(AN100),1)="I")),1,0))),"")</f>
        <v/>
      </c>
      <c r="EK100" s="23" t="str">
        <f t="shared" si="82"/>
        <v/>
      </c>
      <c r="EL100" s="24" t="str">
        <f t="shared" si="83"/>
        <v/>
      </c>
    </row>
    <row r="101" spans="1:142" s="25" customFormat="1">
      <c r="A101" s="15" t="str">
        <f t="shared" si="49"/>
        <v/>
      </c>
      <c r="B101" s="1" t="str">
        <f>+IF(LEN(I101)&gt;5,'CODIGO PAGO'!$B$28,"")</f>
        <v/>
      </c>
      <c r="C101" s="1" t="str">
        <f>+IF(LEN($I101)&gt;5,BD!D101,"")</f>
        <v/>
      </c>
      <c r="D101" s="168" t="str">
        <f>+IF(LEN($I101)&gt;5,BD!A101,"")</f>
        <v/>
      </c>
      <c r="E101" s="1" t="str">
        <f>+IF(LEN($I101)&gt;5,BD!B101,"")</f>
        <v/>
      </c>
      <c r="F101" s="1" t="str">
        <f>+IF(LEN($I101)&gt;5,BD!C101,"")</f>
        <v/>
      </c>
      <c r="G101" s="141"/>
      <c r="H101" s="141"/>
      <c r="I101" s="1" t="str">
        <f>+IF(LEN(BD!G101)&gt;5,BD!G101,"")</f>
        <v/>
      </c>
      <c r="J101" s="167" t="str">
        <f>+IF(LEN($I101)&gt;5,BD!E101,"")</f>
        <v/>
      </c>
      <c r="K101" s="6" t="str">
        <f t="shared" si="50"/>
        <v/>
      </c>
      <c r="L101" s="87" t="str">
        <f>+IF(LEN($I101)&gt;5,BD!H101,"")</f>
        <v/>
      </c>
      <c r="M101" s="40" t="str">
        <f t="shared" si="51"/>
        <v/>
      </c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4" t="str">
        <f t="shared" si="52"/>
        <v/>
      </c>
      <c r="AQ101" s="5" t="str">
        <f t="shared" si="53"/>
        <v/>
      </c>
      <c r="AR101" s="91" t="str">
        <f t="shared" si="54"/>
        <v/>
      </c>
      <c r="AS101" s="5" t="str">
        <f t="shared" si="55"/>
        <v/>
      </c>
      <c r="AT101" s="91" t="str">
        <f t="shared" si="56"/>
        <v/>
      </c>
      <c r="AU101" s="4" t="str">
        <f t="shared" si="57"/>
        <v/>
      </c>
      <c r="AV101" s="4" t="str">
        <f t="shared" si="58"/>
        <v/>
      </c>
      <c r="AW101" s="4" t="str">
        <f t="shared" si="59"/>
        <v/>
      </c>
      <c r="AX101" s="4" t="str">
        <f t="shared" si="60"/>
        <v/>
      </c>
      <c r="AY101" s="88" t="str">
        <f t="shared" si="61"/>
        <v/>
      </c>
      <c r="AZ101" s="17" t="str">
        <f t="shared" si="62"/>
        <v/>
      </c>
      <c r="BA101" s="18" t="str">
        <f t="shared" si="63"/>
        <v/>
      </c>
      <c r="BB101" s="19" t="str">
        <f>+IF(LEN(I101)&gt;5,IF(INT(RIGHT(B101,1))=9,0.5*L101*AY101,INT(MID(B101,5,LEN(B101)-4))*L101)+IFERROR(VLOOKUP(I101,AJUSTES!$A$1:$I$50,9,0),0),"")</f>
        <v/>
      </c>
      <c r="BC101" s="12"/>
      <c r="BD101" s="19" t="str">
        <f t="shared" si="64"/>
        <v/>
      </c>
      <c r="BE101" s="18" t="str">
        <f t="shared" si="65"/>
        <v/>
      </c>
      <c r="BF101" s="139" t="str">
        <f t="shared" si="66"/>
        <v/>
      </c>
      <c r="BG101" s="114"/>
      <c r="BH101" s="18" t="str">
        <f t="shared" si="67"/>
        <v/>
      </c>
      <c r="BI101" s="13"/>
      <c r="BJ101" s="12"/>
      <c r="BK101" s="12"/>
      <c r="BL101" s="145"/>
      <c r="BM101" s="12"/>
      <c r="BN101" s="12"/>
      <c r="BO101" s="12"/>
      <c r="BP101" s="12"/>
      <c r="BQ101" s="12"/>
      <c r="BR101" s="12"/>
      <c r="BS101" s="146"/>
      <c r="BT101" s="14"/>
      <c r="BU101" s="12"/>
      <c r="BV101" s="12"/>
      <c r="BW101" s="12"/>
      <c r="BX101" s="12"/>
      <c r="BY101" s="12"/>
      <c r="BZ101" s="144"/>
      <c r="CA101" s="107" t="str">
        <f>+IF(LEN($I101)&gt;5,IF(BD!F101="N/A","",BD!F101),"")</f>
        <v/>
      </c>
      <c r="CB101" s="21"/>
      <c r="CC101" s="147"/>
      <c r="CD101" s="148"/>
      <c r="CE101" s="8" t="str">
        <f>+IF(LEN(I101)&gt;5,BD!M101,"")</f>
        <v/>
      </c>
      <c r="CF101" s="16" t="str">
        <f>+IF(LEN(I101)&gt;5,BD!N101,"")</f>
        <v/>
      </c>
      <c r="CG101" s="3" t="str">
        <f t="shared" si="68"/>
        <v/>
      </c>
      <c r="CH101" s="23" t="str">
        <f>+IF(AND(LEN($I101)&gt;5),IF(AND($J101&gt;N$1,$J101&lt;=$AO$1),1,IF((COUNTIFS(INCAPACIDADES!$C$1:$C$51,$I101,INCAPACIDADES!K$1:K$51,N$1))&gt;0,2,IF(VLOOKUP($C101,BD!$D$1:$F$501,3,0)&gt;N$1,0,3))),"")</f>
        <v/>
      </c>
      <c r="CI101" s="23" t="str">
        <f>+IF(AND(LEN($I101)&gt;5),IF(AND($J101&gt;O$1,$J101&lt;=$AO$1),1,IF((COUNTIFS(INCAPACIDADES!$C$1:$C$51,$I101,INCAPACIDADES!L$1:L$51,O$1))&gt;0,2,IF(VLOOKUP($C101,BD!$D$1:$F$501,3,0)&gt;O$1,0,3))),"")</f>
        <v/>
      </c>
      <c r="CJ101" s="23" t="str">
        <f>+IF(AND(LEN($I101)&gt;5),IF(AND($J101&gt;P$1,$J101&lt;=$AO$1),1,IF((COUNTIFS(INCAPACIDADES!$C$1:$C$51,$I101,INCAPACIDADES!M$1:M$51,P$1))&gt;0,2,IF(VLOOKUP($C101,BD!$D$1:$F$501,3,0)&gt;P$1,0,3))),"")</f>
        <v/>
      </c>
      <c r="CK101" s="23" t="str">
        <f>+IF(AND(LEN($I101)&gt;5),IF(AND($J101&gt;Q$1,$J101&lt;=$AO$1),1,IF((COUNTIFS(INCAPACIDADES!$C$1:$C$51,$I101,INCAPACIDADES!N$1:N$51,Q$1))&gt;0,2,IF(VLOOKUP($C101,BD!$D$1:$F$501,3,0)&gt;Q$1,0,3))),"")</f>
        <v/>
      </c>
      <c r="CL101" s="23" t="str">
        <f>+IF(AND(LEN($I101)&gt;5),IF(AND($J101&gt;R$1,$J101&lt;=$AO$1),1,IF((COUNTIFS(INCAPACIDADES!$C$1:$C$51,$I101,INCAPACIDADES!O$1:O$51,R$1))&gt;0,2,IF(VLOOKUP($C101,BD!$D$1:$F$501,3,0)&gt;R$1,0,3))),"")</f>
        <v/>
      </c>
      <c r="CM101" s="23" t="str">
        <f>+IF(AND(LEN($I101)&gt;5),IF(AND($J101&gt;S$1,$J101&lt;=$AO$1),1,IF((COUNTIFS(INCAPACIDADES!$C$1:$C$51,$I101,INCAPACIDADES!P$1:P$51,S$1))&gt;0,2,IF(VLOOKUP($C101,BD!$D$1:$F$501,3,0)&gt;S$1,0,3))),"")</f>
        <v/>
      </c>
      <c r="CN101" s="23" t="str">
        <f>+IF(AND(LEN($I101)&gt;5),IF(AND($J101&gt;T$1,$J101&lt;=$AO$1),1,IF((COUNTIFS(INCAPACIDADES!$C$1:$C$51,$I101,INCAPACIDADES!Q$1:Q$51,T$1))&gt;0,2,IF(VLOOKUP($C101,BD!$D$1:$F$501,3,0)&gt;T$1,0,3))),"")</f>
        <v/>
      </c>
      <c r="CO101" s="23" t="str">
        <f>+IF(AND(LEN($I101)&gt;5),IF(AND($J101&gt;U$1,$J101&lt;=$AO$1),1,IF((COUNTIFS(INCAPACIDADES!$C$1:$C$51,$I101,INCAPACIDADES!R$1:R$51,U$1))&gt;0,2,IF(VLOOKUP($C101,BD!$D$1:$F$501,3,0)&gt;U$1,0,3))),"")</f>
        <v/>
      </c>
      <c r="CP101" s="23" t="str">
        <f>+IF(AND(LEN($I101)&gt;5),IF(AND($J101&gt;V$1,$J101&lt;=$AO$1),1,IF((COUNTIFS(INCAPACIDADES!$C$1:$C$51,$I101,INCAPACIDADES!S$1:S$51,V$1))&gt;0,2,IF(VLOOKUP($C101,BD!$D$1:$F$501,3,0)&gt;V$1,0,3))),"")</f>
        <v/>
      </c>
      <c r="CQ101" s="23" t="str">
        <f>+IF(AND(LEN($I101)&gt;5),IF(AND($J101&gt;W$1,$J101&lt;=$AO$1),1,IF((COUNTIFS(INCAPACIDADES!$C$1:$C$51,$I101,INCAPACIDADES!T$1:T$51,W$1))&gt;0,2,IF(VLOOKUP($C101,BD!$D$1:$F$501,3,0)&gt;W$1,0,3))),"")</f>
        <v/>
      </c>
      <c r="CR101" s="23" t="str">
        <f>+IF(AND(LEN($I101)&gt;5),IF(AND($J101&gt;X$1,$J101&lt;=$AO$1),1,IF((COUNTIFS(INCAPACIDADES!$C$1:$C$51,$I101,INCAPACIDADES!U$1:U$51,X$1))&gt;0,2,IF(VLOOKUP($C101,BD!$D$1:$F$501,3,0)&gt;X$1,0,3))),"")</f>
        <v/>
      </c>
      <c r="CS101" s="23" t="str">
        <f>+IF(AND(LEN($I101)&gt;5),IF(AND($J101&gt;Y$1,$J101&lt;=$AO$1),1,IF((COUNTIFS(INCAPACIDADES!$C$1:$C$51,$I101,INCAPACIDADES!V$1:V$51,Y$1))&gt;0,2,IF(VLOOKUP($C101,BD!$D$1:$F$501,3,0)&gt;Y$1,0,3))),"")</f>
        <v/>
      </c>
      <c r="CT101" s="23" t="str">
        <f>+IF(AND(LEN($I101)&gt;5),IF(AND($J101&gt;Z$1,$J101&lt;=$AO$1),1,IF((COUNTIFS(INCAPACIDADES!$C$1:$C$51,$I101,INCAPACIDADES!W$1:W$51,Z$1))&gt;0,2,IF(VLOOKUP($C101,BD!$D$1:$F$501,3,0)&gt;Z$1,0,3))),"")</f>
        <v/>
      </c>
      <c r="CU101" s="23" t="str">
        <f>+IF(AND(LEN($I101)&gt;5),IF(AND($J101&gt;AA$1,$J101&lt;=$AO$1),1,IF((COUNTIFS(INCAPACIDADES!$C$1:$C$51,$I101,INCAPACIDADES!X$1:X$51,AA$1))&gt;0,2,IF(VLOOKUP($C101,BD!$D$1:$F$501,3,0)&gt;AA$1,0,3))),"")</f>
        <v/>
      </c>
      <c r="CV101" s="23" t="str">
        <f>+IF(AND(LEN($I101)&gt;5),IF(AND($J101&gt;AB$1,$J101&lt;=$AO$1),1,IF((COUNTIFS(INCAPACIDADES!$C$1:$C$51,$I101,INCAPACIDADES!Y$1:Y$51,AB$1))&gt;0,2,IF(VLOOKUP($C101,BD!$D$1:$F$501,3,0)&gt;AB$1,0,3))),"")</f>
        <v/>
      </c>
      <c r="CW101" s="23" t="str">
        <f>+IF(AND(LEN($I101)&gt;5),IF(AND($J101&gt;AC$1,$J101&lt;=$AO$1),1,IF((COUNTIFS(INCAPACIDADES!$C$1:$C$51,$I101,INCAPACIDADES!Z$1:Z$51,AC$1))&gt;0,2,IF(VLOOKUP($C101,BD!$D$1:$F$501,3,0)&gt;AC$1,0,3))),"")</f>
        <v/>
      </c>
      <c r="CX101" s="23" t="str">
        <f>+IF(AND(LEN($I101)&gt;5),IF(AND($J101&gt;AD$1,$J101&lt;=$AO$1),1,IF((COUNTIFS(INCAPACIDADES!$C$1:$C$51,$I101,INCAPACIDADES!AA$1:AA$51,AD$1))&gt;0,2,IF(VLOOKUP($C101,BD!$D$1:$F$501,3,0)&gt;AD$1,0,3))),"")</f>
        <v/>
      </c>
      <c r="CY101" s="23" t="str">
        <f>+IF(AND(LEN($I101)&gt;5),IF(AND($J101&gt;AE$1,$J101&lt;=$AO$1),1,IF((COUNTIFS(INCAPACIDADES!$C$1:$C$51,$I101,INCAPACIDADES!AB$1:AB$51,AE$1))&gt;0,2,IF(VLOOKUP($C101,BD!$D$1:$F$501,3,0)&gt;AE$1,0,3))),"")</f>
        <v/>
      </c>
      <c r="CZ101" s="23" t="str">
        <f>+IF(AND(LEN($I101)&gt;5),IF(AND($J101&gt;AF$1,$J101&lt;=$AO$1),1,IF((COUNTIFS(INCAPACIDADES!$C$1:$C$51,$I101,INCAPACIDADES!AC$1:AC$51,AF$1))&gt;0,2,IF(VLOOKUP($C101,BD!$D$1:$F$501,3,0)&gt;AF$1,0,3))),"")</f>
        <v/>
      </c>
      <c r="DA101" s="23" t="str">
        <f>+IF(AND(LEN($I101)&gt;5),IF(AND($J101&gt;AG$1,$J101&lt;=$AO$1),1,IF((COUNTIFS(INCAPACIDADES!$C$1:$C$51,$I101,INCAPACIDADES!AD$1:AD$51,AG$1))&gt;0,2,IF(VLOOKUP($C101,BD!$D$1:$F$501,3,0)&gt;AG$1,0,3))),"")</f>
        <v/>
      </c>
      <c r="DB101" s="23" t="str">
        <f>+IF(AND(LEN($I101)&gt;5),IF(AND($J101&gt;AH$1,$J101&lt;=$AO$1),1,IF((COUNTIFS(INCAPACIDADES!$C$1:$C$51,$I101,INCAPACIDADES!AE$1:AE$51,AH$1))&gt;0,2,IF(VLOOKUP($C101,BD!$D$1:$F$501,3,0)&gt;AH$1,0,3))),"")</f>
        <v/>
      </c>
      <c r="DC101" s="23" t="str">
        <f>+IF(AND(LEN($I101)&gt;5),IF(AND($J101&gt;AI$1,$J101&lt;=$AO$1),1,IF((COUNTIFS(INCAPACIDADES!$C$1:$C$51,$I101,INCAPACIDADES!AF$1:AF$51,AI$1))&gt;0,2,IF(VLOOKUP($C101,BD!$D$1:$F$501,3,0)&gt;AI$1,0,3))),"")</f>
        <v/>
      </c>
      <c r="DD101" s="23" t="str">
        <f>+IF(AND(LEN($I101)&gt;5),IF(AND($J101&gt;AJ$1,$J101&lt;=$AO$1),1,IF((COUNTIFS(INCAPACIDADES!$C$1:$C$51,$I101,INCAPACIDADES!AG$1:AG$51,AJ$1))&gt;0,2,IF(VLOOKUP($C101,BD!$D$1:$F$501,3,0)&gt;AJ$1,0,3))),"")</f>
        <v/>
      </c>
      <c r="DE101" s="23" t="str">
        <f>+IF(AND(LEN($I101)&gt;5),IF(AND($J101&gt;AK$1,$J101&lt;=$AO$1),1,IF((COUNTIFS(INCAPACIDADES!$C$1:$C$51,$I101,INCAPACIDADES!AH$1:AH$51,AK$1))&gt;0,2,IF(VLOOKUP($C101,BD!$D$1:$F$501,3,0)&gt;AK$1,0,3))),"")</f>
        <v/>
      </c>
      <c r="DF101" s="23" t="str">
        <f>+IF(AND(LEN($I101)&gt;5),IF(AND($J101&gt;AL$1,$J101&lt;=$AO$1),1,IF((COUNTIFS(INCAPACIDADES!$C$1:$C$51,$I101,INCAPACIDADES!AI$1:AI$51,AL$1))&gt;0,2,IF(VLOOKUP($C101,BD!$D$1:$F$501,3,0)&gt;AL$1,0,3))),"")</f>
        <v/>
      </c>
      <c r="DG101" s="23" t="str">
        <f>+IF(AND(LEN($I101)&gt;5),IF(AND($J101&gt;AM$1,$J101&lt;=$AO$1),1,IF((COUNTIFS(INCAPACIDADES!$C$1:$C$51,$I101,INCAPACIDADES!AJ$1:AJ$51,AM$1))&gt;0,2,IF(VLOOKUP($C101,BD!$D$1:$F$501,3,0)&gt;AM$1,0,3))),"")</f>
        <v/>
      </c>
      <c r="DH101" s="23" t="str">
        <f>+IF(AND(LEN($I101)&gt;5),IF(AND($J101&gt;AN$1,$J101&lt;=$AO$1),1,IF((COUNTIFS(INCAPACIDADES!$C$1:$C$51,$I101,INCAPACIDADES!AK$1:AK$51,AN$1))&gt;0,2,IF(VLOOKUP($C101,BD!$D$1:$F$501,3,0)&gt;AN$1,0,3))),"")</f>
        <v/>
      </c>
      <c r="DI101" s="23" t="str">
        <f>+IF(AND(LEN($I101)&gt;5),IF(AND($J101&gt;AO$1,$J101&lt;=$AO$1),1,IF((COUNTIFS(INCAPACIDADES!$C$1:$C$51,$I101,INCAPACIDADES!AL$1:AL$51,AO$1))&gt;0,2,IF(VLOOKUP($C101,BD!$D$1:$F$501,3,0)&gt;AO$1,0,3))),"")</f>
        <v/>
      </c>
      <c r="DJ101" s="23" t="str">
        <f>+IF(LEN($I101)&gt;5,IF(ISERROR(VLOOKUP(N101,'CODIGO PAGO'!$B$2:$B$20,1,0)),1,IF(OR(AND(CH101=1,N101&lt;&gt;"N"),AND(CH101=3,N101&lt;&gt;"B"),AND(CH101=2,LEFT(TRIM(N101),1)&lt;&gt;"I")),1,IF(OR(AND(CH101=0,N101="N"),AND(CH101=0,N101="B"),AND(CH101=0,LEFT(TRIM(N101),1)="I")),1,0))),"")</f>
        <v/>
      </c>
      <c r="DK101" s="23" t="str">
        <f t="shared" si="69"/>
        <v/>
      </c>
      <c r="DL101" s="23" t="str">
        <f>+IF(LEN($I101)&gt;5,IF(ISERROR(VLOOKUP(P101,'CODIGO PAGO'!$B$2:$B$20,1,0)),1,IF(OR(AND(CJ101=1,P101&lt;&gt;"N"),AND(CJ101=3,P101&lt;&gt;"B"),AND(CJ101=2,LEFT(TRIM(P101),1)&lt;&gt;"I")),1,IF(OR(AND(CJ101=0,P101="N"),AND(CJ101=0,P101="B"),AND(CJ101=0,LEFT(TRIM(P101),1)="I")),1,0))),"")</f>
        <v/>
      </c>
      <c r="DM101" s="23" t="str">
        <f t="shared" si="70"/>
        <v/>
      </c>
      <c r="DN101" s="23" t="str">
        <f>+IF(LEN($I101)&gt;5,IF(ISERROR(VLOOKUP(R101,'CODIGO PAGO'!$B$2:$B$20,1,0)),1,IF(OR(AND(CL101=1,R101&lt;&gt;"N"),AND(CL101=3,R101&lt;&gt;"B"),AND(CL101=2,LEFT(TRIM(R101),1)&lt;&gt;"I")),1,IF(OR(AND(CL101=0,R101="N"),AND(CL101=0,R101="B"),AND(CL101=0,LEFT(TRIM(R101),1)="I")),1,0))),"")</f>
        <v/>
      </c>
      <c r="DO101" s="23" t="str">
        <f t="shared" si="71"/>
        <v/>
      </c>
      <c r="DP101" s="23" t="str">
        <f>+IF(LEN($I101)&gt;5,IF(ISERROR(VLOOKUP(T101,'CODIGO PAGO'!$B$2:$B$20,1,0)),1,IF(OR(AND(CN101=1,T101&lt;&gt;"N"),AND(CN101=3,T101&lt;&gt;"B"),AND(CN101=2,LEFT(TRIM(T101),1)&lt;&gt;"I")),1,IF(OR(AND(CN101=0,T101="N"),AND(CN101=0,T101="B"),AND(CN101=0,LEFT(TRIM(T101),1)="I")),1,0))),"")</f>
        <v/>
      </c>
      <c r="DQ101" s="23" t="str">
        <f t="shared" si="72"/>
        <v/>
      </c>
      <c r="DR101" s="23" t="str">
        <f>+IF(LEN($I101)&gt;5,IF(ISERROR(VLOOKUP(V101,'CODIGO PAGO'!$B$2:$B$20,1,0)),1,IF(OR(AND(CP101=1,V101&lt;&gt;"N"),AND(CP101=3,V101&lt;&gt;"B"),AND(CP101=2,LEFT(TRIM(V101),1)&lt;&gt;"I")),1,IF(OR(AND(CP101=0,V101="N"),AND(CP101=0,V101="B"),AND(CP101=0,LEFT(TRIM(V101),1)="I")),1,0))),"")</f>
        <v/>
      </c>
      <c r="DS101" s="23" t="str">
        <f t="shared" si="73"/>
        <v/>
      </c>
      <c r="DT101" s="23" t="str">
        <f>+IF(LEN($I101)&gt;5,IF(ISERROR(VLOOKUP(X101,'CODIGO PAGO'!$B$2:$B$20,1,0)),1,IF(OR(AND(CR101=1,X101&lt;&gt;"N"),AND(CR101=3,X101&lt;&gt;"B"),AND(CR101=2,LEFT(TRIM(X101),1)&lt;&gt;"I")),1,IF(OR(AND(CR101=0,X101="N"),AND(CR101=0,X101="B"),AND(CR101=0,LEFT(TRIM(X101),1)="I")),1,0))),"")</f>
        <v/>
      </c>
      <c r="DU101" s="23" t="str">
        <f t="shared" si="74"/>
        <v/>
      </c>
      <c r="DV101" s="23" t="str">
        <f>+IF(LEN($I101)&gt;5,IF(ISERROR(VLOOKUP(Z101,'CODIGO PAGO'!$B$2:$B$20,1,0)),1,IF(OR(AND(CT101=1,Z101&lt;&gt;"N"),AND(CT101=3,Z101&lt;&gt;"B"),AND(CT101=2,LEFT(TRIM(Z101),1)&lt;&gt;"I")),1,IF(OR(AND(CT101=0,Z101="N"),AND(CT101=0,Z101="B"),AND(CT101=0,LEFT(TRIM(Z101),1)="I")),1,0))),"")</f>
        <v/>
      </c>
      <c r="DW101" s="23" t="str">
        <f t="shared" si="75"/>
        <v/>
      </c>
      <c r="DX101" s="23" t="str">
        <f>+IF(LEN($I101)&gt;5,IF(ISERROR(VLOOKUP(AB101,'CODIGO PAGO'!$B$2:$B$20,1,0)),1,IF(OR(AND(CV101=1,AB101&lt;&gt;"N"),AND(CV101=3,AB101&lt;&gt;"B"),AND(CV101=2,LEFT(TRIM(AB101),1)&lt;&gt;"I")),1,IF(OR(AND(CV101=0,AB101="N"),AND(CV101=0,AB101="B"),AND(CV101=0,LEFT(TRIM(AB101),1)="I")),1,0))),"")</f>
        <v/>
      </c>
      <c r="DY101" s="23" t="str">
        <f t="shared" si="76"/>
        <v/>
      </c>
      <c r="DZ101" s="23" t="str">
        <f>+IF(LEN($I101)&gt;5,IF(ISERROR(VLOOKUP(AD101,'CODIGO PAGO'!$B$2:$B$20,1,0)),1,IF(OR(AND(CX101=1,AD101&lt;&gt;"N"),AND(CX101=3,AD101&lt;&gt;"B"),AND(CX101=2,LEFT(TRIM(AD101),1)&lt;&gt;"I")),1,IF(OR(AND(CX101=0,AD101="N"),AND(CX101=0,AD101="B"),AND(CX101=0,LEFT(TRIM(AD101),1)="I")),1,0))),"")</f>
        <v/>
      </c>
      <c r="EA101" s="23" t="str">
        <f t="shared" si="77"/>
        <v/>
      </c>
      <c r="EB101" s="23" t="str">
        <f>+IF(LEN($I101)&gt;5,IF(ISERROR(VLOOKUP(AF101,'CODIGO PAGO'!$B$2:$B$20,1,0)),1,IF(OR(AND(CZ101=1,AF101&lt;&gt;"N"),AND(CZ101=3,AF101&lt;&gt;"B"),AND(CZ101=2,LEFT(TRIM(AF101),1)&lt;&gt;"I")),1,IF(OR(AND(CZ101=0,AF101="N"),AND(CZ101=0,AF101="B"),AND(CZ101=0,LEFT(TRIM(AF101),1)="I")),1,0))),"")</f>
        <v/>
      </c>
      <c r="EC101" s="23" t="str">
        <f t="shared" si="78"/>
        <v/>
      </c>
      <c r="ED101" s="23" t="str">
        <f>+IF(LEN($I101)&gt;5,IF(ISERROR(VLOOKUP(AH101,'CODIGO PAGO'!$B$2:$B$20,1,0)),1,IF(OR(AND(DB101=1,AH101&lt;&gt;"N"),AND(DB101=3,AH101&lt;&gt;"B"),AND(DB101=2,LEFT(TRIM(AH101),1)&lt;&gt;"I")),1,IF(OR(AND(DB101=0,AH101="N"),AND(DB101=0,AH101="B"),AND(DB101=0,LEFT(TRIM(AH101),1)="I")),1,0))),"")</f>
        <v/>
      </c>
      <c r="EE101" s="23" t="str">
        <f t="shared" si="79"/>
        <v/>
      </c>
      <c r="EF101" s="23" t="str">
        <f>+IF(LEN($I101)&gt;5,IF(ISERROR(VLOOKUP(AJ101,'CODIGO PAGO'!$B$2:$B$20,1,0)),1,IF(OR(AND(DD101=1,AJ101&lt;&gt;"N"),AND(DD101=3,AJ101&lt;&gt;"B"),AND(DD101=2,LEFT(TRIM(AJ101),1)&lt;&gt;"I")),1,IF(OR(AND(DD101=0,AJ101="N"),AND(DD101=0,AJ101="B"),AND(DD101=0,LEFT(TRIM(AJ101),1)="I")),1,0))),"")</f>
        <v/>
      </c>
      <c r="EG101" s="23" t="str">
        <f t="shared" si="80"/>
        <v/>
      </c>
      <c r="EH101" s="23" t="str">
        <f>+IF(LEN($I101)&gt;5,IF(ISERROR(VLOOKUP(AL101,'CODIGO PAGO'!$B$2:$B$20,1,0)),1,IF(OR(AND(DF101=1,AL101&lt;&gt;"N"),AND(DF101=3,AL101&lt;&gt;"B"),AND(DF101=2,LEFT(TRIM(AL101),1)&lt;&gt;"I")),1,IF(OR(AND(DF101=0,AL101="N"),AND(DF101=0,AL101="B"),AND(DF101=0,LEFT(TRIM(AL101),1)="I")),1,0))),"")</f>
        <v/>
      </c>
      <c r="EI101" s="23" t="str">
        <f t="shared" si="81"/>
        <v/>
      </c>
      <c r="EJ101" s="23" t="str">
        <f>+IF(LEN($I101)&gt;5,IF(ISERROR(VLOOKUP(AN101,'CODIGO PAGO'!$B$2:$B$20,1,0)),1,IF(OR(AND(DH101=1,AN101&lt;&gt;"N"),AND(DH101=3,AN101&lt;&gt;"B"),AND(DH101=2,LEFT(TRIM(AN101),1)&lt;&gt;"I")),1,IF(OR(AND(DH101=0,AN101="N"),AND(DH101=0,AN101="B"),AND(DH101=0,LEFT(TRIM(AN101),1)="I")),1,0))),"")</f>
        <v/>
      </c>
      <c r="EK101" s="23" t="str">
        <f t="shared" si="82"/>
        <v/>
      </c>
      <c r="EL101" s="24" t="str">
        <f t="shared" si="83"/>
        <v/>
      </c>
    </row>
    <row r="102" spans="1:142" s="25" customFormat="1">
      <c r="A102" s="15" t="str">
        <f t="shared" si="49"/>
        <v/>
      </c>
      <c r="B102" s="1" t="str">
        <f>+IF(LEN(I102)&gt;5,'CODIGO PAGO'!$B$28,"")</f>
        <v/>
      </c>
      <c r="C102" s="1" t="str">
        <f>+IF(LEN($I102)&gt;5,BD!D102,"")</f>
        <v/>
      </c>
      <c r="D102" s="168" t="str">
        <f>+IF(LEN($I102)&gt;5,BD!A102,"")</f>
        <v/>
      </c>
      <c r="E102" s="1" t="str">
        <f>+IF(LEN($I102)&gt;5,BD!B102,"")</f>
        <v/>
      </c>
      <c r="F102" s="1" t="str">
        <f>+IF(LEN($I102)&gt;5,BD!C102,"")</f>
        <v/>
      </c>
      <c r="G102" s="141"/>
      <c r="H102" s="141"/>
      <c r="I102" s="1" t="str">
        <f>+IF(LEN(BD!G102)&gt;5,BD!G102,"")</f>
        <v/>
      </c>
      <c r="J102" s="167" t="str">
        <f>+IF(LEN($I102)&gt;5,BD!E102,"")</f>
        <v/>
      </c>
      <c r="K102" s="6" t="str">
        <f t="shared" si="50"/>
        <v/>
      </c>
      <c r="L102" s="87" t="str">
        <f>+IF(LEN($I102)&gt;5,BD!H102,"")</f>
        <v/>
      </c>
      <c r="M102" s="40" t="str">
        <f t="shared" si="51"/>
        <v/>
      </c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4" t="str">
        <f t="shared" si="52"/>
        <v/>
      </c>
      <c r="AQ102" s="5" t="str">
        <f t="shared" si="53"/>
        <v/>
      </c>
      <c r="AR102" s="91" t="str">
        <f t="shared" si="54"/>
        <v/>
      </c>
      <c r="AS102" s="5" t="str">
        <f t="shared" si="55"/>
        <v/>
      </c>
      <c r="AT102" s="91" t="str">
        <f t="shared" si="56"/>
        <v/>
      </c>
      <c r="AU102" s="4" t="str">
        <f t="shared" si="57"/>
        <v/>
      </c>
      <c r="AV102" s="4" t="str">
        <f t="shared" si="58"/>
        <v/>
      </c>
      <c r="AW102" s="4" t="str">
        <f t="shared" si="59"/>
        <v/>
      </c>
      <c r="AX102" s="4" t="str">
        <f t="shared" si="60"/>
        <v/>
      </c>
      <c r="AY102" s="88" t="str">
        <f t="shared" si="61"/>
        <v/>
      </c>
      <c r="AZ102" s="17" t="str">
        <f t="shared" si="62"/>
        <v/>
      </c>
      <c r="BA102" s="18" t="str">
        <f t="shared" si="63"/>
        <v/>
      </c>
      <c r="BB102" s="19" t="str">
        <f>+IF(LEN(I102)&gt;5,IF(INT(RIGHT(B102,1))=9,0.5*L102*AY102,INT(MID(B102,5,LEN(B102)-4))*L102)+IFERROR(VLOOKUP(I102,AJUSTES!$A$1:$I$50,9,0),0),"")</f>
        <v/>
      </c>
      <c r="BC102" s="12"/>
      <c r="BD102" s="19" t="str">
        <f t="shared" si="64"/>
        <v/>
      </c>
      <c r="BE102" s="18" t="str">
        <f t="shared" si="65"/>
        <v/>
      </c>
      <c r="BF102" s="139" t="str">
        <f t="shared" si="66"/>
        <v/>
      </c>
      <c r="BG102" s="114"/>
      <c r="BH102" s="18" t="str">
        <f t="shared" si="67"/>
        <v/>
      </c>
      <c r="BI102" s="13"/>
      <c r="BJ102" s="12"/>
      <c r="BK102" s="12"/>
      <c r="BL102" s="145"/>
      <c r="BM102" s="12"/>
      <c r="BN102" s="12"/>
      <c r="BO102" s="12"/>
      <c r="BP102" s="12"/>
      <c r="BQ102" s="12"/>
      <c r="BR102" s="12"/>
      <c r="BS102" s="146"/>
      <c r="BT102" s="14"/>
      <c r="BU102" s="12"/>
      <c r="BV102" s="12"/>
      <c r="BW102" s="12"/>
      <c r="BX102" s="12"/>
      <c r="BY102" s="12"/>
      <c r="BZ102" s="144"/>
      <c r="CA102" s="107" t="str">
        <f>+IF(LEN($I102)&gt;5,IF(BD!F102="N/A","",BD!F102),"")</f>
        <v/>
      </c>
      <c r="CB102" s="21"/>
      <c r="CC102" s="147"/>
      <c r="CD102" s="148"/>
      <c r="CE102" s="8" t="str">
        <f>+IF(LEN(I102)&gt;5,BD!M102,"")</f>
        <v/>
      </c>
      <c r="CF102" s="16" t="str">
        <f>+IF(LEN(I102)&gt;5,BD!N102,"")</f>
        <v/>
      </c>
      <c r="CG102" s="3" t="str">
        <f t="shared" si="68"/>
        <v/>
      </c>
      <c r="CH102" s="23" t="str">
        <f>+IF(AND(LEN($I102)&gt;5),IF(AND($J102&gt;N$1,$J102&lt;=$AO$1),1,IF((COUNTIFS(INCAPACIDADES!$C$1:$C$51,$I102,INCAPACIDADES!K$1:K$51,N$1))&gt;0,2,IF(VLOOKUP($C102,BD!$D$1:$F$501,3,0)&gt;N$1,0,3))),"")</f>
        <v/>
      </c>
      <c r="CI102" s="23" t="str">
        <f>+IF(AND(LEN($I102)&gt;5),IF(AND($J102&gt;O$1,$J102&lt;=$AO$1),1,IF((COUNTIFS(INCAPACIDADES!$C$1:$C$51,$I102,INCAPACIDADES!L$1:L$51,O$1))&gt;0,2,IF(VLOOKUP($C102,BD!$D$1:$F$501,3,0)&gt;O$1,0,3))),"")</f>
        <v/>
      </c>
      <c r="CJ102" s="23" t="str">
        <f>+IF(AND(LEN($I102)&gt;5),IF(AND($J102&gt;P$1,$J102&lt;=$AO$1),1,IF((COUNTIFS(INCAPACIDADES!$C$1:$C$51,$I102,INCAPACIDADES!M$1:M$51,P$1))&gt;0,2,IF(VLOOKUP($C102,BD!$D$1:$F$501,3,0)&gt;P$1,0,3))),"")</f>
        <v/>
      </c>
      <c r="CK102" s="23" t="str">
        <f>+IF(AND(LEN($I102)&gt;5),IF(AND($J102&gt;Q$1,$J102&lt;=$AO$1),1,IF((COUNTIFS(INCAPACIDADES!$C$1:$C$51,$I102,INCAPACIDADES!N$1:N$51,Q$1))&gt;0,2,IF(VLOOKUP($C102,BD!$D$1:$F$501,3,0)&gt;Q$1,0,3))),"")</f>
        <v/>
      </c>
      <c r="CL102" s="23" t="str">
        <f>+IF(AND(LEN($I102)&gt;5),IF(AND($J102&gt;R$1,$J102&lt;=$AO$1),1,IF((COUNTIFS(INCAPACIDADES!$C$1:$C$51,$I102,INCAPACIDADES!O$1:O$51,R$1))&gt;0,2,IF(VLOOKUP($C102,BD!$D$1:$F$501,3,0)&gt;R$1,0,3))),"")</f>
        <v/>
      </c>
      <c r="CM102" s="23" t="str">
        <f>+IF(AND(LEN($I102)&gt;5),IF(AND($J102&gt;S$1,$J102&lt;=$AO$1),1,IF((COUNTIFS(INCAPACIDADES!$C$1:$C$51,$I102,INCAPACIDADES!P$1:P$51,S$1))&gt;0,2,IF(VLOOKUP($C102,BD!$D$1:$F$501,3,0)&gt;S$1,0,3))),"")</f>
        <v/>
      </c>
      <c r="CN102" s="23" t="str">
        <f>+IF(AND(LEN($I102)&gt;5),IF(AND($J102&gt;T$1,$J102&lt;=$AO$1),1,IF((COUNTIFS(INCAPACIDADES!$C$1:$C$51,$I102,INCAPACIDADES!Q$1:Q$51,T$1))&gt;0,2,IF(VLOOKUP($C102,BD!$D$1:$F$501,3,0)&gt;T$1,0,3))),"")</f>
        <v/>
      </c>
      <c r="CO102" s="23" t="str">
        <f>+IF(AND(LEN($I102)&gt;5),IF(AND($J102&gt;U$1,$J102&lt;=$AO$1),1,IF((COUNTIFS(INCAPACIDADES!$C$1:$C$51,$I102,INCAPACIDADES!R$1:R$51,U$1))&gt;0,2,IF(VLOOKUP($C102,BD!$D$1:$F$501,3,0)&gt;U$1,0,3))),"")</f>
        <v/>
      </c>
      <c r="CP102" s="23" t="str">
        <f>+IF(AND(LEN($I102)&gt;5),IF(AND($J102&gt;V$1,$J102&lt;=$AO$1),1,IF((COUNTIFS(INCAPACIDADES!$C$1:$C$51,$I102,INCAPACIDADES!S$1:S$51,V$1))&gt;0,2,IF(VLOOKUP($C102,BD!$D$1:$F$501,3,0)&gt;V$1,0,3))),"")</f>
        <v/>
      </c>
      <c r="CQ102" s="23" t="str">
        <f>+IF(AND(LEN($I102)&gt;5),IF(AND($J102&gt;W$1,$J102&lt;=$AO$1),1,IF((COUNTIFS(INCAPACIDADES!$C$1:$C$51,$I102,INCAPACIDADES!T$1:T$51,W$1))&gt;0,2,IF(VLOOKUP($C102,BD!$D$1:$F$501,3,0)&gt;W$1,0,3))),"")</f>
        <v/>
      </c>
      <c r="CR102" s="23" t="str">
        <f>+IF(AND(LEN($I102)&gt;5),IF(AND($J102&gt;X$1,$J102&lt;=$AO$1),1,IF((COUNTIFS(INCAPACIDADES!$C$1:$C$51,$I102,INCAPACIDADES!U$1:U$51,X$1))&gt;0,2,IF(VLOOKUP($C102,BD!$D$1:$F$501,3,0)&gt;X$1,0,3))),"")</f>
        <v/>
      </c>
      <c r="CS102" s="23" t="str">
        <f>+IF(AND(LEN($I102)&gt;5),IF(AND($J102&gt;Y$1,$J102&lt;=$AO$1),1,IF((COUNTIFS(INCAPACIDADES!$C$1:$C$51,$I102,INCAPACIDADES!V$1:V$51,Y$1))&gt;0,2,IF(VLOOKUP($C102,BD!$D$1:$F$501,3,0)&gt;Y$1,0,3))),"")</f>
        <v/>
      </c>
      <c r="CT102" s="23" t="str">
        <f>+IF(AND(LEN($I102)&gt;5),IF(AND($J102&gt;Z$1,$J102&lt;=$AO$1),1,IF((COUNTIFS(INCAPACIDADES!$C$1:$C$51,$I102,INCAPACIDADES!W$1:W$51,Z$1))&gt;0,2,IF(VLOOKUP($C102,BD!$D$1:$F$501,3,0)&gt;Z$1,0,3))),"")</f>
        <v/>
      </c>
      <c r="CU102" s="23" t="str">
        <f>+IF(AND(LEN($I102)&gt;5),IF(AND($J102&gt;AA$1,$J102&lt;=$AO$1),1,IF((COUNTIFS(INCAPACIDADES!$C$1:$C$51,$I102,INCAPACIDADES!X$1:X$51,AA$1))&gt;0,2,IF(VLOOKUP($C102,BD!$D$1:$F$501,3,0)&gt;AA$1,0,3))),"")</f>
        <v/>
      </c>
      <c r="CV102" s="23" t="str">
        <f>+IF(AND(LEN($I102)&gt;5),IF(AND($J102&gt;AB$1,$J102&lt;=$AO$1),1,IF((COUNTIFS(INCAPACIDADES!$C$1:$C$51,$I102,INCAPACIDADES!Y$1:Y$51,AB$1))&gt;0,2,IF(VLOOKUP($C102,BD!$D$1:$F$501,3,0)&gt;AB$1,0,3))),"")</f>
        <v/>
      </c>
      <c r="CW102" s="23" t="str">
        <f>+IF(AND(LEN($I102)&gt;5),IF(AND($J102&gt;AC$1,$J102&lt;=$AO$1),1,IF((COUNTIFS(INCAPACIDADES!$C$1:$C$51,$I102,INCAPACIDADES!Z$1:Z$51,AC$1))&gt;0,2,IF(VLOOKUP($C102,BD!$D$1:$F$501,3,0)&gt;AC$1,0,3))),"")</f>
        <v/>
      </c>
      <c r="CX102" s="23" t="str">
        <f>+IF(AND(LEN($I102)&gt;5),IF(AND($J102&gt;AD$1,$J102&lt;=$AO$1),1,IF((COUNTIFS(INCAPACIDADES!$C$1:$C$51,$I102,INCAPACIDADES!AA$1:AA$51,AD$1))&gt;0,2,IF(VLOOKUP($C102,BD!$D$1:$F$501,3,0)&gt;AD$1,0,3))),"")</f>
        <v/>
      </c>
      <c r="CY102" s="23" t="str">
        <f>+IF(AND(LEN($I102)&gt;5),IF(AND($J102&gt;AE$1,$J102&lt;=$AO$1),1,IF((COUNTIFS(INCAPACIDADES!$C$1:$C$51,$I102,INCAPACIDADES!AB$1:AB$51,AE$1))&gt;0,2,IF(VLOOKUP($C102,BD!$D$1:$F$501,3,0)&gt;AE$1,0,3))),"")</f>
        <v/>
      </c>
      <c r="CZ102" s="23" t="str">
        <f>+IF(AND(LEN($I102)&gt;5),IF(AND($J102&gt;AF$1,$J102&lt;=$AO$1),1,IF((COUNTIFS(INCAPACIDADES!$C$1:$C$51,$I102,INCAPACIDADES!AC$1:AC$51,AF$1))&gt;0,2,IF(VLOOKUP($C102,BD!$D$1:$F$501,3,0)&gt;AF$1,0,3))),"")</f>
        <v/>
      </c>
      <c r="DA102" s="23" t="str">
        <f>+IF(AND(LEN($I102)&gt;5),IF(AND($J102&gt;AG$1,$J102&lt;=$AO$1),1,IF((COUNTIFS(INCAPACIDADES!$C$1:$C$51,$I102,INCAPACIDADES!AD$1:AD$51,AG$1))&gt;0,2,IF(VLOOKUP($C102,BD!$D$1:$F$501,3,0)&gt;AG$1,0,3))),"")</f>
        <v/>
      </c>
      <c r="DB102" s="23" t="str">
        <f>+IF(AND(LEN($I102)&gt;5),IF(AND($J102&gt;AH$1,$J102&lt;=$AO$1),1,IF((COUNTIFS(INCAPACIDADES!$C$1:$C$51,$I102,INCAPACIDADES!AE$1:AE$51,AH$1))&gt;0,2,IF(VLOOKUP($C102,BD!$D$1:$F$501,3,0)&gt;AH$1,0,3))),"")</f>
        <v/>
      </c>
      <c r="DC102" s="23" t="str">
        <f>+IF(AND(LEN($I102)&gt;5),IF(AND($J102&gt;AI$1,$J102&lt;=$AO$1),1,IF((COUNTIFS(INCAPACIDADES!$C$1:$C$51,$I102,INCAPACIDADES!AF$1:AF$51,AI$1))&gt;0,2,IF(VLOOKUP($C102,BD!$D$1:$F$501,3,0)&gt;AI$1,0,3))),"")</f>
        <v/>
      </c>
      <c r="DD102" s="23" t="str">
        <f>+IF(AND(LEN($I102)&gt;5),IF(AND($J102&gt;AJ$1,$J102&lt;=$AO$1),1,IF((COUNTIFS(INCAPACIDADES!$C$1:$C$51,$I102,INCAPACIDADES!AG$1:AG$51,AJ$1))&gt;0,2,IF(VLOOKUP($C102,BD!$D$1:$F$501,3,0)&gt;AJ$1,0,3))),"")</f>
        <v/>
      </c>
      <c r="DE102" s="23" t="str">
        <f>+IF(AND(LEN($I102)&gt;5),IF(AND($J102&gt;AK$1,$J102&lt;=$AO$1),1,IF((COUNTIFS(INCAPACIDADES!$C$1:$C$51,$I102,INCAPACIDADES!AH$1:AH$51,AK$1))&gt;0,2,IF(VLOOKUP($C102,BD!$D$1:$F$501,3,0)&gt;AK$1,0,3))),"")</f>
        <v/>
      </c>
      <c r="DF102" s="23" t="str">
        <f>+IF(AND(LEN($I102)&gt;5),IF(AND($J102&gt;AL$1,$J102&lt;=$AO$1),1,IF((COUNTIFS(INCAPACIDADES!$C$1:$C$51,$I102,INCAPACIDADES!AI$1:AI$51,AL$1))&gt;0,2,IF(VLOOKUP($C102,BD!$D$1:$F$501,3,0)&gt;AL$1,0,3))),"")</f>
        <v/>
      </c>
      <c r="DG102" s="23" t="str">
        <f>+IF(AND(LEN($I102)&gt;5),IF(AND($J102&gt;AM$1,$J102&lt;=$AO$1),1,IF((COUNTIFS(INCAPACIDADES!$C$1:$C$51,$I102,INCAPACIDADES!AJ$1:AJ$51,AM$1))&gt;0,2,IF(VLOOKUP($C102,BD!$D$1:$F$501,3,0)&gt;AM$1,0,3))),"")</f>
        <v/>
      </c>
      <c r="DH102" s="23" t="str">
        <f>+IF(AND(LEN($I102)&gt;5),IF(AND($J102&gt;AN$1,$J102&lt;=$AO$1),1,IF((COUNTIFS(INCAPACIDADES!$C$1:$C$51,$I102,INCAPACIDADES!AK$1:AK$51,AN$1))&gt;0,2,IF(VLOOKUP($C102,BD!$D$1:$F$501,3,0)&gt;AN$1,0,3))),"")</f>
        <v/>
      </c>
      <c r="DI102" s="23" t="str">
        <f>+IF(AND(LEN($I102)&gt;5),IF(AND($J102&gt;AO$1,$J102&lt;=$AO$1),1,IF((COUNTIFS(INCAPACIDADES!$C$1:$C$51,$I102,INCAPACIDADES!AL$1:AL$51,AO$1))&gt;0,2,IF(VLOOKUP($C102,BD!$D$1:$F$501,3,0)&gt;AO$1,0,3))),"")</f>
        <v/>
      </c>
      <c r="DJ102" s="23" t="str">
        <f>+IF(LEN($I102)&gt;5,IF(ISERROR(VLOOKUP(N102,'CODIGO PAGO'!$B$2:$B$20,1,0)),1,IF(OR(AND(CH102=1,N102&lt;&gt;"N"),AND(CH102=3,N102&lt;&gt;"B"),AND(CH102=2,LEFT(TRIM(N102),1)&lt;&gt;"I")),1,IF(OR(AND(CH102=0,N102="N"),AND(CH102=0,N102="B"),AND(CH102=0,LEFT(TRIM(N102),1)="I")),1,0))),"")</f>
        <v/>
      </c>
      <c r="DK102" s="23" t="str">
        <f t="shared" si="69"/>
        <v/>
      </c>
      <c r="DL102" s="23" t="str">
        <f>+IF(LEN($I102)&gt;5,IF(ISERROR(VLOOKUP(P102,'CODIGO PAGO'!$B$2:$B$20,1,0)),1,IF(OR(AND(CJ102=1,P102&lt;&gt;"N"),AND(CJ102=3,P102&lt;&gt;"B"),AND(CJ102=2,LEFT(TRIM(P102),1)&lt;&gt;"I")),1,IF(OR(AND(CJ102=0,P102="N"),AND(CJ102=0,P102="B"),AND(CJ102=0,LEFT(TRIM(P102),1)="I")),1,0))),"")</f>
        <v/>
      </c>
      <c r="DM102" s="23" t="str">
        <f t="shared" si="70"/>
        <v/>
      </c>
      <c r="DN102" s="23" t="str">
        <f>+IF(LEN($I102)&gt;5,IF(ISERROR(VLOOKUP(R102,'CODIGO PAGO'!$B$2:$B$20,1,0)),1,IF(OR(AND(CL102=1,R102&lt;&gt;"N"),AND(CL102=3,R102&lt;&gt;"B"),AND(CL102=2,LEFT(TRIM(R102),1)&lt;&gt;"I")),1,IF(OR(AND(CL102=0,R102="N"),AND(CL102=0,R102="B"),AND(CL102=0,LEFT(TRIM(R102),1)="I")),1,0))),"")</f>
        <v/>
      </c>
      <c r="DO102" s="23" t="str">
        <f t="shared" si="71"/>
        <v/>
      </c>
      <c r="DP102" s="23" t="str">
        <f>+IF(LEN($I102)&gt;5,IF(ISERROR(VLOOKUP(T102,'CODIGO PAGO'!$B$2:$B$20,1,0)),1,IF(OR(AND(CN102=1,T102&lt;&gt;"N"),AND(CN102=3,T102&lt;&gt;"B"),AND(CN102=2,LEFT(TRIM(T102),1)&lt;&gt;"I")),1,IF(OR(AND(CN102=0,T102="N"),AND(CN102=0,T102="B"),AND(CN102=0,LEFT(TRIM(T102),1)="I")),1,0))),"")</f>
        <v/>
      </c>
      <c r="DQ102" s="23" t="str">
        <f t="shared" si="72"/>
        <v/>
      </c>
      <c r="DR102" s="23" t="str">
        <f>+IF(LEN($I102)&gt;5,IF(ISERROR(VLOOKUP(V102,'CODIGO PAGO'!$B$2:$B$20,1,0)),1,IF(OR(AND(CP102=1,V102&lt;&gt;"N"),AND(CP102=3,V102&lt;&gt;"B"),AND(CP102=2,LEFT(TRIM(V102),1)&lt;&gt;"I")),1,IF(OR(AND(CP102=0,V102="N"),AND(CP102=0,V102="B"),AND(CP102=0,LEFT(TRIM(V102),1)="I")),1,0))),"")</f>
        <v/>
      </c>
      <c r="DS102" s="23" t="str">
        <f t="shared" si="73"/>
        <v/>
      </c>
      <c r="DT102" s="23" t="str">
        <f>+IF(LEN($I102)&gt;5,IF(ISERROR(VLOOKUP(X102,'CODIGO PAGO'!$B$2:$B$20,1,0)),1,IF(OR(AND(CR102=1,X102&lt;&gt;"N"),AND(CR102=3,X102&lt;&gt;"B"),AND(CR102=2,LEFT(TRIM(X102),1)&lt;&gt;"I")),1,IF(OR(AND(CR102=0,X102="N"),AND(CR102=0,X102="B"),AND(CR102=0,LEFT(TRIM(X102),1)="I")),1,0))),"")</f>
        <v/>
      </c>
      <c r="DU102" s="23" t="str">
        <f t="shared" si="74"/>
        <v/>
      </c>
      <c r="DV102" s="23" t="str">
        <f>+IF(LEN($I102)&gt;5,IF(ISERROR(VLOOKUP(Z102,'CODIGO PAGO'!$B$2:$B$20,1,0)),1,IF(OR(AND(CT102=1,Z102&lt;&gt;"N"),AND(CT102=3,Z102&lt;&gt;"B"),AND(CT102=2,LEFT(TRIM(Z102),1)&lt;&gt;"I")),1,IF(OR(AND(CT102=0,Z102="N"),AND(CT102=0,Z102="B"),AND(CT102=0,LEFT(TRIM(Z102),1)="I")),1,0))),"")</f>
        <v/>
      </c>
      <c r="DW102" s="23" t="str">
        <f t="shared" si="75"/>
        <v/>
      </c>
      <c r="DX102" s="23" t="str">
        <f>+IF(LEN($I102)&gt;5,IF(ISERROR(VLOOKUP(AB102,'CODIGO PAGO'!$B$2:$B$20,1,0)),1,IF(OR(AND(CV102=1,AB102&lt;&gt;"N"),AND(CV102=3,AB102&lt;&gt;"B"),AND(CV102=2,LEFT(TRIM(AB102),1)&lt;&gt;"I")),1,IF(OR(AND(CV102=0,AB102="N"),AND(CV102=0,AB102="B"),AND(CV102=0,LEFT(TRIM(AB102),1)="I")),1,0))),"")</f>
        <v/>
      </c>
      <c r="DY102" s="23" t="str">
        <f t="shared" si="76"/>
        <v/>
      </c>
      <c r="DZ102" s="23" t="str">
        <f>+IF(LEN($I102)&gt;5,IF(ISERROR(VLOOKUP(AD102,'CODIGO PAGO'!$B$2:$B$20,1,0)),1,IF(OR(AND(CX102=1,AD102&lt;&gt;"N"),AND(CX102=3,AD102&lt;&gt;"B"),AND(CX102=2,LEFT(TRIM(AD102),1)&lt;&gt;"I")),1,IF(OR(AND(CX102=0,AD102="N"),AND(CX102=0,AD102="B"),AND(CX102=0,LEFT(TRIM(AD102),1)="I")),1,0))),"")</f>
        <v/>
      </c>
      <c r="EA102" s="23" t="str">
        <f t="shared" si="77"/>
        <v/>
      </c>
      <c r="EB102" s="23" t="str">
        <f>+IF(LEN($I102)&gt;5,IF(ISERROR(VLOOKUP(AF102,'CODIGO PAGO'!$B$2:$B$20,1,0)),1,IF(OR(AND(CZ102=1,AF102&lt;&gt;"N"),AND(CZ102=3,AF102&lt;&gt;"B"),AND(CZ102=2,LEFT(TRIM(AF102),1)&lt;&gt;"I")),1,IF(OR(AND(CZ102=0,AF102="N"),AND(CZ102=0,AF102="B"),AND(CZ102=0,LEFT(TRIM(AF102),1)="I")),1,0))),"")</f>
        <v/>
      </c>
      <c r="EC102" s="23" t="str">
        <f t="shared" si="78"/>
        <v/>
      </c>
      <c r="ED102" s="23" t="str">
        <f>+IF(LEN($I102)&gt;5,IF(ISERROR(VLOOKUP(AH102,'CODIGO PAGO'!$B$2:$B$20,1,0)),1,IF(OR(AND(DB102=1,AH102&lt;&gt;"N"),AND(DB102=3,AH102&lt;&gt;"B"),AND(DB102=2,LEFT(TRIM(AH102),1)&lt;&gt;"I")),1,IF(OR(AND(DB102=0,AH102="N"),AND(DB102=0,AH102="B"),AND(DB102=0,LEFT(TRIM(AH102),1)="I")),1,0))),"")</f>
        <v/>
      </c>
      <c r="EE102" s="23" t="str">
        <f t="shared" si="79"/>
        <v/>
      </c>
      <c r="EF102" s="23" t="str">
        <f>+IF(LEN($I102)&gt;5,IF(ISERROR(VLOOKUP(AJ102,'CODIGO PAGO'!$B$2:$B$20,1,0)),1,IF(OR(AND(DD102=1,AJ102&lt;&gt;"N"),AND(DD102=3,AJ102&lt;&gt;"B"),AND(DD102=2,LEFT(TRIM(AJ102),1)&lt;&gt;"I")),1,IF(OR(AND(DD102=0,AJ102="N"),AND(DD102=0,AJ102="B"),AND(DD102=0,LEFT(TRIM(AJ102),1)="I")),1,0))),"")</f>
        <v/>
      </c>
      <c r="EG102" s="23" t="str">
        <f t="shared" si="80"/>
        <v/>
      </c>
      <c r="EH102" s="23" t="str">
        <f>+IF(LEN($I102)&gt;5,IF(ISERROR(VLOOKUP(AL102,'CODIGO PAGO'!$B$2:$B$20,1,0)),1,IF(OR(AND(DF102=1,AL102&lt;&gt;"N"),AND(DF102=3,AL102&lt;&gt;"B"),AND(DF102=2,LEFT(TRIM(AL102),1)&lt;&gt;"I")),1,IF(OR(AND(DF102=0,AL102="N"),AND(DF102=0,AL102="B"),AND(DF102=0,LEFT(TRIM(AL102),1)="I")),1,0))),"")</f>
        <v/>
      </c>
      <c r="EI102" s="23" t="str">
        <f t="shared" si="81"/>
        <v/>
      </c>
      <c r="EJ102" s="23" t="str">
        <f>+IF(LEN($I102)&gt;5,IF(ISERROR(VLOOKUP(AN102,'CODIGO PAGO'!$B$2:$B$20,1,0)),1,IF(OR(AND(DH102=1,AN102&lt;&gt;"N"),AND(DH102=3,AN102&lt;&gt;"B"),AND(DH102=2,LEFT(TRIM(AN102),1)&lt;&gt;"I")),1,IF(OR(AND(DH102=0,AN102="N"),AND(DH102=0,AN102="B"),AND(DH102=0,LEFT(TRIM(AN102),1)="I")),1,0))),"")</f>
        <v/>
      </c>
      <c r="EK102" s="23" t="str">
        <f t="shared" si="82"/>
        <v/>
      </c>
      <c r="EL102" s="24" t="str">
        <f t="shared" si="83"/>
        <v/>
      </c>
    </row>
    <row r="103" spans="1:142" s="25" customFormat="1">
      <c r="A103" s="15" t="str">
        <f t="shared" si="49"/>
        <v/>
      </c>
      <c r="B103" s="1" t="str">
        <f>+IF(LEN(I103)&gt;5,'CODIGO PAGO'!$B$28,"")</f>
        <v/>
      </c>
      <c r="C103" s="1" t="str">
        <f>+IF(LEN($I103)&gt;5,BD!D103,"")</f>
        <v/>
      </c>
      <c r="D103" s="168" t="str">
        <f>+IF(LEN($I103)&gt;5,BD!A103,"")</f>
        <v/>
      </c>
      <c r="E103" s="1" t="str">
        <f>+IF(LEN($I103)&gt;5,BD!B103,"")</f>
        <v/>
      </c>
      <c r="F103" s="1" t="str">
        <f>+IF(LEN($I103)&gt;5,BD!C103,"")</f>
        <v/>
      </c>
      <c r="G103" s="141"/>
      <c r="H103" s="141"/>
      <c r="I103" s="1" t="str">
        <f>+IF(LEN(BD!G103)&gt;5,BD!G103,"")</f>
        <v/>
      </c>
      <c r="J103" s="167" t="str">
        <f>+IF(LEN($I103)&gt;5,BD!E103,"")</f>
        <v/>
      </c>
      <c r="K103" s="6" t="str">
        <f t="shared" si="50"/>
        <v/>
      </c>
      <c r="L103" s="87" t="str">
        <f>+IF(LEN($I103)&gt;5,BD!H103,"")</f>
        <v/>
      </c>
      <c r="M103" s="40" t="str">
        <f t="shared" si="51"/>
        <v/>
      </c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4" t="str">
        <f t="shared" si="52"/>
        <v/>
      </c>
      <c r="AQ103" s="5" t="str">
        <f t="shared" si="53"/>
        <v/>
      </c>
      <c r="AR103" s="91" t="str">
        <f t="shared" si="54"/>
        <v/>
      </c>
      <c r="AS103" s="5" t="str">
        <f t="shared" si="55"/>
        <v/>
      </c>
      <c r="AT103" s="91" t="str">
        <f t="shared" si="56"/>
        <v/>
      </c>
      <c r="AU103" s="4" t="str">
        <f t="shared" si="57"/>
        <v/>
      </c>
      <c r="AV103" s="4" t="str">
        <f t="shared" si="58"/>
        <v/>
      </c>
      <c r="AW103" s="4" t="str">
        <f t="shared" si="59"/>
        <v/>
      </c>
      <c r="AX103" s="4" t="str">
        <f t="shared" si="60"/>
        <v/>
      </c>
      <c r="AY103" s="88" t="str">
        <f t="shared" si="61"/>
        <v/>
      </c>
      <c r="AZ103" s="17" t="str">
        <f t="shared" si="62"/>
        <v/>
      </c>
      <c r="BA103" s="18" t="str">
        <f t="shared" si="63"/>
        <v/>
      </c>
      <c r="BB103" s="19" t="str">
        <f>+IF(LEN(I103)&gt;5,IF(INT(RIGHT(B103,1))=9,0.5*L103*AY103,INT(MID(B103,5,LEN(B103)-4))*L103)+IFERROR(VLOOKUP(I103,AJUSTES!$A$1:$I$50,9,0),0),"")</f>
        <v/>
      </c>
      <c r="BC103" s="12"/>
      <c r="BD103" s="19" t="str">
        <f t="shared" si="64"/>
        <v/>
      </c>
      <c r="BE103" s="18" t="str">
        <f t="shared" si="65"/>
        <v/>
      </c>
      <c r="BF103" s="139" t="str">
        <f t="shared" si="66"/>
        <v/>
      </c>
      <c r="BG103" s="114"/>
      <c r="BH103" s="18" t="str">
        <f t="shared" si="67"/>
        <v/>
      </c>
      <c r="BI103" s="13"/>
      <c r="BJ103" s="12"/>
      <c r="BK103" s="12"/>
      <c r="BL103" s="145"/>
      <c r="BM103" s="12"/>
      <c r="BN103" s="12"/>
      <c r="BO103" s="12"/>
      <c r="BP103" s="12"/>
      <c r="BQ103" s="12"/>
      <c r="BR103" s="12"/>
      <c r="BS103" s="146"/>
      <c r="BT103" s="14"/>
      <c r="BU103" s="12"/>
      <c r="BV103" s="12"/>
      <c r="BW103" s="12"/>
      <c r="BX103" s="12"/>
      <c r="BY103" s="12"/>
      <c r="BZ103" s="144"/>
      <c r="CA103" s="107" t="str">
        <f>+IF(LEN($I103)&gt;5,IF(BD!F103="N/A","",BD!F103),"")</f>
        <v/>
      </c>
      <c r="CB103" s="21"/>
      <c r="CC103" s="147"/>
      <c r="CD103" s="148"/>
      <c r="CE103" s="8" t="str">
        <f>+IF(LEN(I103)&gt;5,BD!M103,"")</f>
        <v/>
      </c>
      <c r="CF103" s="16" t="str">
        <f>+IF(LEN(I103)&gt;5,BD!N103,"")</f>
        <v/>
      </c>
      <c r="CG103" s="3" t="str">
        <f t="shared" si="68"/>
        <v/>
      </c>
      <c r="CH103" s="23" t="str">
        <f>+IF(AND(LEN($I103)&gt;5),IF(AND($J103&gt;N$1,$J103&lt;=$AO$1),1,IF((COUNTIFS(INCAPACIDADES!$C$1:$C$51,$I103,INCAPACIDADES!K$1:K$51,N$1))&gt;0,2,IF(VLOOKUP($C103,BD!$D$1:$F$501,3,0)&gt;N$1,0,3))),"")</f>
        <v/>
      </c>
      <c r="CI103" s="23" t="str">
        <f>+IF(AND(LEN($I103)&gt;5),IF(AND($J103&gt;O$1,$J103&lt;=$AO$1),1,IF((COUNTIFS(INCAPACIDADES!$C$1:$C$51,$I103,INCAPACIDADES!L$1:L$51,O$1))&gt;0,2,IF(VLOOKUP($C103,BD!$D$1:$F$501,3,0)&gt;O$1,0,3))),"")</f>
        <v/>
      </c>
      <c r="CJ103" s="23" t="str">
        <f>+IF(AND(LEN($I103)&gt;5),IF(AND($J103&gt;P$1,$J103&lt;=$AO$1),1,IF((COUNTIFS(INCAPACIDADES!$C$1:$C$51,$I103,INCAPACIDADES!M$1:M$51,P$1))&gt;0,2,IF(VLOOKUP($C103,BD!$D$1:$F$501,3,0)&gt;P$1,0,3))),"")</f>
        <v/>
      </c>
      <c r="CK103" s="23" t="str">
        <f>+IF(AND(LEN($I103)&gt;5),IF(AND($J103&gt;Q$1,$J103&lt;=$AO$1),1,IF((COUNTIFS(INCAPACIDADES!$C$1:$C$51,$I103,INCAPACIDADES!N$1:N$51,Q$1))&gt;0,2,IF(VLOOKUP($C103,BD!$D$1:$F$501,3,0)&gt;Q$1,0,3))),"")</f>
        <v/>
      </c>
      <c r="CL103" s="23" t="str">
        <f>+IF(AND(LEN($I103)&gt;5),IF(AND($J103&gt;R$1,$J103&lt;=$AO$1),1,IF((COUNTIFS(INCAPACIDADES!$C$1:$C$51,$I103,INCAPACIDADES!O$1:O$51,R$1))&gt;0,2,IF(VLOOKUP($C103,BD!$D$1:$F$501,3,0)&gt;R$1,0,3))),"")</f>
        <v/>
      </c>
      <c r="CM103" s="23" t="str">
        <f>+IF(AND(LEN($I103)&gt;5),IF(AND($J103&gt;S$1,$J103&lt;=$AO$1),1,IF((COUNTIFS(INCAPACIDADES!$C$1:$C$51,$I103,INCAPACIDADES!P$1:P$51,S$1))&gt;0,2,IF(VLOOKUP($C103,BD!$D$1:$F$501,3,0)&gt;S$1,0,3))),"")</f>
        <v/>
      </c>
      <c r="CN103" s="23" t="str">
        <f>+IF(AND(LEN($I103)&gt;5),IF(AND($J103&gt;T$1,$J103&lt;=$AO$1),1,IF((COUNTIFS(INCAPACIDADES!$C$1:$C$51,$I103,INCAPACIDADES!Q$1:Q$51,T$1))&gt;0,2,IF(VLOOKUP($C103,BD!$D$1:$F$501,3,0)&gt;T$1,0,3))),"")</f>
        <v/>
      </c>
      <c r="CO103" s="23" t="str">
        <f>+IF(AND(LEN($I103)&gt;5),IF(AND($J103&gt;U$1,$J103&lt;=$AO$1),1,IF((COUNTIFS(INCAPACIDADES!$C$1:$C$51,$I103,INCAPACIDADES!R$1:R$51,U$1))&gt;0,2,IF(VLOOKUP($C103,BD!$D$1:$F$501,3,0)&gt;U$1,0,3))),"")</f>
        <v/>
      </c>
      <c r="CP103" s="23" t="str">
        <f>+IF(AND(LEN($I103)&gt;5),IF(AND($J103&gt;V$1,$J103&lt;=$AO$1),1,IF((COUNTIFS(INCAPACIDADES!$C$1:$C$51,$I103,INCAPACIDADES!S$1:S$51,V$1))&gt;0,2,IF(VLOOKUP($C103,BD!$D$1:$F$501,3,0)&gt;V$1,0,3))),"")</f>
        <v/>
      </c>
      <c r="CQ103" s="23" t="str">
        <f>+IF(AND(LEN($I103)&gt;5),IF(AND($J103&gt;W$1,$J103&lt;=$AO$1),1,IF((COUNTIFS(INCAPACIDADES!$C$1:$C$51,$I103,INCAPACIDADES!T$1:T$51,W$1))&gt;0,2,IF(VLOOKUP($C103,BD!$D$1:$F$501,3,0)&gt;W$1,0,3))),"")</f>
        <v/>
      </c>
      <c r="CR103" s="23" t="str">
        <f>+IF(AND(LEN($I103)&gt;5),IF(AND($J103&gt;X$1,$J103&lt;=$AO$1),1,IF((COUNTIFS(INCAPACIDADES!$C$1:$C$51,$I103,INCAPACIDADES!U$1:U$51,X$1))&gt;0,2,IF(VLOOKUP($C103,BD!$D$1:$F$501,3,0)&gt;X$1,0,3))),"")</f>
        <v/>
      </c>
      <c r="CS103" s="23" t="str">
        <f>+IF(AND(LEN($I103)&gt;5),IF(AND($J103&gt;Y$1,$J103&lt;=$AO$1),1,IF((COUNTIFS(INCAPACIDADES!$C$1:$C$51,$I103,INCAPACIDADES!V$1:V$51,Y$1))&gt;0,2,IF(VLOOKUP($C103,BD!$D$1:$F$501,3,0)&gt;Y$1,0,3))),"")</f>
        <v/>
      </c>
      <c r="CT103" s="23" t="str">
        <f>+IF(AND(LEN($I103)&gt;5),IF(AND($J103&gt;Z$1,$J103&lt;=$AO$1),1,IF((COUNTIFS(INCAPACIDADES!$C$1:$C$51,$I103,INCAPACIDADES!W$1:W$51,Z$1))&gt;0,2,IF(VLOOKUP($C103,BD!$D$1:$F$501,3,0)&gt;Z$1,0,3))),"")</f>
        <v/>
      </c>
      <c r="CU103" s="23" t="str">
        <f>+IF(AND(LEN($I103)&gt;5),IF(AND($J103&gt;AA$1,$J103&lt;=$AO$1),1,IF((COUNTIFS(INCAPACIDADES!$C$1:$C$51,$I103,INCAPACIDADES!X$1:X$51,AA$1))&gt;0,2,IF(VLOOKUP($C103,BD!$D$1:$F$501,3,0)&gt;AA$1,0,3))),"")</f>
        <v/>
      </c>
      <c r="CV103" s="23" t="str">
        <f>+IF(AND(LEN($I103)&gt;5),IF(AND($J103&gt;AB$1,$J103&lt;=$AO$1),1,IF((COUNTIFS(INCAPACIDADES!$C$1:$C$51,$I103,INCAPACIDADES!Y$1:Y$51,AB$1))&gt;0,2,IF(VLOOKUP($C103,BD!$D$1:$F$501,3,0)&gt;AB$1,0,3))),"")</f>
        <v/>
      </c>
      <c r="CW103" s="23" t="str">
        <f>+IF(AND(LEN($I103)&gt;5),IF(AND($J103&gt;AC$1,$J103&lt;=$AO$1),1,IF((COUNTIFS(INCAPACIDADES!$C$1:$C$51,$I103,INCAPACIDADES!Z$1:Z$51,AC$1))&gt;0,2,IF(VLOOKUP($C103,BD!$D$1:$F$501,3,0)&gt;AC$1,0,3))),"")</f>
        <v/>
      </c>
      <c r="CX103" s="23" t="str">
        <f>+IF(AND(LEN($I103)&gt;5),IF(AND($J103&gt;AD$1,$J103&lt;=$AO$1),1,IF((COUNTIFS(INCAPACIDADES!$C$1:$C$51,$I103,INCAPACIDADES!AA$1:AA$51,AD$1))&gt;0,2,IF(VLOOKUP($C103,BD!$D$1:$F$501,3,0)&gt;AD$1,0,3))),"")</f>
        <v/>
      </c>
      <c r="CY103" s="23" t="str">
        <f>+IF(AND(LEN($I103)&gt;5),IF(AND($J103&gt;AE$1,$J103&lt;=$AO$1),1,IF((COUNTIFS(INCAPACIDADES!$C$1:$C$51,$I103,INCAPACIDADES!AB$1:AB$51,AE$1))&gt;0,2,IF(VLOOKUP($C103,BD!$D$1:$F$501,3,0)&gt;AE$1,0,3))),"")</f>
        <v/>
      </c>
      <c r="CZ103" s="23" t="str">
        <f>+IF(AND(LEN($I103)&gt;5),IF(AND($J103&gt;AF$1,$J103&lt;=$AO$1),1,IF((COUNTIFS(INCAPACIDADES!$C$1:$C$51,$I103,INCAPACIDADES!AC$1:AC$51,AF$1))&gt;0,2,IF(VLOOKUP($C103,BD!$D$1:$F$501,3,0)&gt;AF$1,0,3))),"")</f>
        <v/>
      </c>
      <c r="DA103" s="23" t="str">
        <f>+IF(AND(LEN($I103)&gt;5),IF(AND($J103&gt;AG$1,$J103&lt;=$AO$1),1,IF((COUNTIFS(INCAPACIDADES!$C$1:$C$51,$I103,INCAPACIDADES!AD$1:AD$51,AG$1))&gt;0,2,IF(VLOOKUP($C103,BD!$D$1:$F$501,3,0)&gt;AG$1,0,3))),"")</f>
        <v/>
      </c>
      <c r="DB103" s="23" t="str">
        <f>+IF(AND(LEN($I103)&gt;5),IF(AND($J103&gt;AH$1,$J103&lt;=$AO$1),1,IF((COUNTIFS(INCAPACIDADES!$C$1:$C$51,$I103,INCAPACIDADES!AE$1:AE$51,AH$1))&gt;0,2,IF(VLOOKUP($C103,BD!$D$1:$F$501,3,0)&gt;AH$1,0,3))),"")</f>
        <v/>
      </c>
      <c r="DC103" s="23" t="str">
        <f>+IF(AND(LEN($I103)&gt;5),IF(AND($J103&gt;AI$1,$J103&lt;=$AO$1),1,IF((COUNTIFS(INCAPACIDADES!$C$1:$C$51,$I103,INCAPACIDADES!AF$1:AF$51,AI$1))&gt;0,2,IF(VLOOKUP($C103,BD!$D$1:$F$501,3,0)&gt;AI$1,0,3))),"")</f>
        <v/>
      </c>
      <c r="DD103" s="23" t="str">
        <f>+IF(AND(LEN($I103)&gt;5),IF(AND($J103&gt;AJ$1,$J103&lt;=$AO$1),1,IF((COUNTIFS(INCAPACIDADES!$C$1:$C$51,$I103,INCAPACIDADES!AG$1:AG$51,AJ$1))&gt;0,2,IF(VLOOKUP($C103,BD!$D$1:$F$501,3,0)&gt;AJ$1,0,3))),"")</f>
        <v/>
      </c>
      <c r="DE103" s="23" t="str">
        <f>+IF(AND(LEN($I103)&gt;5),IF(AND($J103&gt;AK$1,$J103&lt;=$AO$1),1,IF((COUNTIFS(INCAPACIDADES!$C$1:$C$51,$I103,INCAPACIDADES!AH$1:AH$51,AK$1))&gt;0,2,IF(VLOOKUP($C103,BD!$D$1:$F$501,3,0)&gt;AK$1,0,3))),"")</f>
        <v/>
      </c>
      <c r="DF103" s="23" t="str">
        <f>+IF(AND(LEN($I103)&gt;5),IF(AND($J103&gt;AL$1,$J103&lt;=$AO$1),1,IF((COUNTIFS(INCAPACIDADES!$C$1:$C$51,$I103,INCAPACIDADES!AI$1:AI$51,AL$1))&gt;0,2,IF(VLOOKUP($C103,BD!$D$1:$F$501,3,0)&gt;AL$1,0,3))),"")</f>
        <v/>
      </c>
      <c r="DG103" s="23" t="str">
        <f>+IF(AND(LEN($I103)&gt;5),IF(AND($J103&gt;AM$1,$J103&lt;=$AO$1),1,IF((COUNTIFS(INCAPACIDADES!$C$1:$C$51,$I103,INCAPACIDADES!AJ$1:AJ$51,AM$1))&gt;0,2,IF(VLOOKUP($C103,BD!$D$1:$F$501,3,0)&gt;AM$1,0,3))),"")</f>
        <v/>
      </c>
      <c r="DH103" s="23" t="str">
        <f>+IF(AND(LEN($I103)&gt;5),IF(AND($J103&gt;AN$1,$J103&lt;=$AO$1),1,IF((COUNTIFS(INCAPACIDADES!$C$1:$C$51,$I103,INCAPACIDADES!AK$1:AK$51,AN$1))&gt;0,2,IF(VLOOKUP($C103,BD!$D$1:$F$501,3,0)&gt;AN$1,0,3))),"")</f>
        <v/>
      </c>
      <c r="DI103" s="23" t="str">
        <f>+IF(AND(LEN($I103)&gt;5),IF(AND($J103&gt;AO$1,$J103&lt;=$AO$1),1,IF((COUNTIFS(INCAPACIDADES!$C$1:$C$51,$I103,INCAPACIDADES!AL$1:AL$51,AO$1))&gt;0,2,IF(VLOOKUP($C103,BD!$D$1:$F$501,3,0)&gt;AO$1,0,3))),"")</f>
        <v/>
      </c>
      <c r="DJ103" s="23" t="str">
        <f>+IF(LEN($I103)&gt;5,IF(ISERROR(VLOOKUP(N103,'CODIGO PAGO'!$B$2:$B$20,1,0)),1,IF(OR(AND(CH103=1,N103&lt;&gt;"N"),AND(CH103=3,N103&lt;&gt;"B"),AND(CH103=2,LEFT(TRIM(N103),1)&lt;&gt;"I")),1,IF(OR(AND(CH103=0,N103="N"),AND(CH103=0,N103="B"),AND(CH103=0,LEFT(TRIM(N103),1)="I")),1,0))),"")</f>
        <v/>
      </c>
      <c r="DK103" s="23" t="str">
        <f t="shared" si="69"/>
        <v/>
      </c>
      <c r="DL103" s="23" t="str">
        <f>+IF(LEN($I103)&gt;5,IF(ISERROR(VLOOKUP(P103,'CODIGO PAGO'!$B$2:$B$20,1,0)),1,IF(OR(AND(CJ103=1,P103&lt;&gt;"N"),AND(CJ103=3,P103&lt;&gt;"B"),AND(CJ103=2,LEFT(TRIM(P103),1)&lt;&gt;"I")),1,IF(OR(AND(CJ103=0,P103="N"),AND(CJ103=0,P103="B"),AND(CJ103=0,LEFT(TRIM(P103),1)="I")),1,0))),"")</f>
        <v/>
      </c>
      <c r="DM103" s="23" t="str">
        <f t="shared" si="70"/>
        <v/>
      </c>
      <c r="DN103" s="23" t="str">
        <f>+IF(LEN($I103)&gt;5,IF(ISERROR(VLOOKUP(R103,'CODIGO PAGO'!$B$2:$B$20,1,0)),1,IF(OR(AND(CL103=1,R103&lt;&gt;"N"),AND(CL103=3,R103&lt;&gt;"B"),AND(CL103=2,LEFT(TRIM(R103),1)&lt;&gt;"I")),1,IF(OR(AND(CL103=0,R103="N"),AND(CL103=0,R103="B"),AND(CL103=0,LEFT(TRIM(R103),1)="I")),1,0))),"")</f>
        <v/>
      </c>
      <c r="DO103" s="23" t="str">
        <f t="shared" si="71"/>
        <v/>
      </c>
      <c r="DP103" s="23" t="str">
        <f>+IF(LEN($I103)&gt;5,IF(ISERROR(VLOOKUP(T103,'CODIGO PAGO'!$B$2:$B$20,1,0)),1,IF(OR(AND(CN103=1,T103&lt;&gt;"N"),AND(CN103=3,T103&lt;&gt;"B"),AND(CN103=2,LEFT(TRIM(T103),1)&lt;&gt;"I")),1,IF(OR(AND(CN103=0,T103="N"),AND(CN103=0,T103="B"),AND(CN103=0,LEFT(TRIM(T103),1)="I")),1,0))),"")</f>
        <v/>
      </c>
      <c r="DQ103" s="23" t="str">
        <f t="shared" si="72"/>
        <v/>
      </c>
      <c r="DR103" s="23" t="str">
        <f>+IF(LEN($I103)&gt;5,IF(ISERROR(VLOOKUP(V103,'CODIGO PAGO'!$B$2:$B$20,1,0)),1,IF(OR(AND(CP103=1,V103&lt;&gt;"N"),AND(CP103=3,V103&lt;&gt;"B"),AND(CP103=2,LEFT(TRIM(V103),1)&lt;&gt;"I")),1,IF(OR(AND(CP103=0,V103="N"),AND(CP103=0,V103="B"),AND(CP103=0,LEFT(TRIM(V103),1)="I")),1,0))),"")</f>
        <v/>
      </c>
      <c r="DS103" s="23" t="str">
        <f t="shared" si="73"/>
        <v/>
      </c>
      <c r="DT103" s="23" t="str">
        <f>+IF(LEN($I103)&gt;5,IF(ISERROR(VLOOKUP(X103,'CODIGO PAGO'!$B$2:$B$20,1,0)),1,IF(OR(AND(CR103=1,X103&lt;&gt;"N"),AND(CR103=3,X103&lt;&gt;"B"),AND(CR103=2,LEFT(TRIM(X103),1)&lt;&gt;"I")),1,IF(OR(AND(CR103=0,X103="N"),AND(CR103=0,X103="B"),AND(CR103=0,LEFT(TRIM(X103),1)="I")),1,0))),"")</f>
        <v/>
      </c>
      <c r="DU103" s="23" t="str">
        <f t="shared" si="74"/>
        <v/>
      </c>
      <c r="DV103" s="23" t="str">
        <f>+IF(LEN($I103)&gt;5,IF(ISERROR(VLOOKUP(Z103,'CODIGO PAGO'!$B$2:$B$20,1,0)),1,IF(OR(AND(CT103=1,Z103&lt;&gt;"N"),AND(CT103=3,Z103&lt;&gt;"B"),AND(CT103=2,LEFT(TRIM(Z103),1)&lt;&gt;"I")),1,IF(OR(AND(CT103=0,Z103="N"),AND(CT103=0,Z103="B"),AND(CT103=0,LEFT(TRIM(Z103),1)="I")),1,0))),"")</f>
        <v/>
      </c>
      <c r="DW103" s="23" t="str">
        <f t="shared" si="75"/>
        <v/>
      </c>
      <c r="DX103" s="23" t="str">
        <f>+IF(LEN($I103)&gt;5,IF(ISERROR(VLOOKUP(AB103,'CODIGO PAGO'!$B$2:$B$20,1,0)),1,IF(OR(AND(CV103=1,AB103&lt;&gt;"N"),AND(CV103=3,AB103&lt;&gt;"B"),AND(CV103=2,LEFT(TRIM(AB103),1)&lt;&gt;"I")),1,IF(OR(AND(CV103=0,AB103="N"),AND(CV103=0,AB103="B"),AND(CV103=0,LEFT(TRIM(AB103),1)="I")),1,0))),"")</f>
        <v/>
      </c>
      <c r="DY103" s="23" t="str">
        <f t="shared" si="76"/>
        <v/>
      </c>
      <c r="DZ103" s="23" t="str">
        <f>+IF(LEN($I103)&gt;5,IF(ISERROR(VLOOKUP(AD103,'CODIGO PAGO'!$B$2:$B$20,1,0)),1,IF(OR(AND(CX103=1,AD103&lt;&gt;"N"),AND(CX103=3,AD103&lt;&gt;"B"),AND(CX103=2,LEFT(TRIM(AD103),1)&lt;&gt;"I")),1,IF(OR(AND(CX103=0,AD103="N"),AND(CX103=0,AD103="B"),AND(CX103=0,LEFT(TRIM(AD103),1)="I")),1,0))),"")</f>
        <v/>
      </c>
      <c r="EA103" s="23" t="str">
        <f t="shared" si="77"/>
        <v/>
      </c>
      <c r="EB103" s="23" t="str">
        <f>+IF(LEN($I103)&gt;5,IF(ISERROR(VLOOKUP(AF103,'CODIGO PAGO'!$B$2:$B$20,1,0)),1,IF(OR(AND(CZ103=1,AF103&lt;&gt;"N"),AND(CZ103=3,AF103&lt;&gt;"B"),AND(CZ103=2,LEFT(TRIM(AF103),1)&lt;&gt;"I")),1,IF(OR(AND(CZ103=0,AF103="N"),AND(CZ103=0,AF103="B"),AND(CZ103=0,LEFT(TRIM(AF103),1)="I")),1,0))),"")</f>
        <v/>
      </c>
      <c r="EC103" s="23" t="str">
        <f t="shared" si="78"/>
        <v/>
      </c>
      <c r="ED103" s="23" t="str">
        <f>+IF(LEN($I103)&gt;5,IF(ISERROR(VLOOKUP(AH103,'CODIGO PAGO'!$B$2:$B$20,1,0)),1,IF(OR(AND(DB103=1,AH103&lt;&gt;"N"),AND(DB103=3,AH103&lt;&gt;"B"),AND(DB103=2,LEFT(TRIM(AH103),1)&lt;&gt;"I")),1,IF(OR(AND(DB103=0,AH103="N"),AND(DB103=0,AH103="B"),AND(DB103=0,LEFT(TRIM(AH103),1)="I")),1,0))),"")</f>
        <v/>
      </c>
      <c r="EE103" s="23" t="str">
        <f t="shared" si="79"/>
        <v/>
      </c>
      <c r="EF103" s="23" t="str">
        <f>+IF(LEN($I103)&gt;5,IF(ISERROR(VLOOKUP(AJ103,'CODIGO PAGO'!$B$2:$B$20,1,0)),1,IF(OR(AND(DD103=1,AJ103&lt;&gt;"N"),AND(DD103=3,AJ103&lt;&gt;"B"),AND(DD103=2,LEFT(TRIM(AJ103),1)&lt;&gt;"I")),1,IF(OR(AND(DD103=0,AJ103="N"),AND(DD103=0,AJ103="B"),AND(DD103=0,LEFT(TRIM(AJ103),1)="I")),1,0))),"")</f>
        <v/>
      </c>
      <c r="EG103" s="23" t="str">
        <f t="shared" si="80"/>
        <v/>
      </c>
      <c r="EH103" s="23" t="str">
        <f>+IF(LEN($I103)&gt;5,IF(ISERROR(VLOOKUP(AL103,'CODIGO PAGO'!$B$2:$B$20,1,0)),1,IF(OR(AND(DF103=1,AL103&lt;&gt;"N"),AND(DF103=3,AL103&lt;&gt;"B"),AND(DF103=2,LEFT(TRIM(AL103),1)&lt;&gt;"I")),1,IF(OR(AND(DF103=0,AL103="N"),AND(DF103=0,AL103="B"),AND(DF103=0,LEFT(TRIM(AL103),1)="I")),1,0))),"")</f>
        <v/>
      </c>
      <c r="EI103" s="23" t="str">
        <f t="shared" si="81"/>
        <v/>
      </c>
      <c r="EJ103" s="23" t="str">
        <f>+IF(LEN($I103)&gt;5,IF(ISERROR(VLOOKUP(AN103,'CODIGO PAGO'!$B$2:$B$20,1,0)),1,IF(OR(AND(DH103=1,AN103&lt;&gt;"N"),AND(DH103=3,AN103&lt;&gt;"B"),AND(DH103=2,LEFT(TRIM(AN103),1)&lt;&gt;"I")),1,IF(OR(AND(DH103=0,AN103="N"),AND(DH103=0,AN103="B"),AND(DH103=0,LEFT(TRIM(AN103),1)="I")),1,0))),"")</f>
        <v/>
      </c>
      <c r="EK103" s="23" t="str">
        <f t="shared" si="82"/>
        <v/>
      </c>
      <c r="EL103" s="24" t="str">
        <f t="shared" si="83"/>
        <v/>
      </c>
    </row>
    <row r="104" spans="1:142" s="25" customFormat="1">
      <c r="A104" s="15" t="str">
        <f t="shared" si="49"/>
        <v/>
      </c>
      <c r="B104" s="1" t="str">
        <f>+IF(LEN(I104)&gt;5,'CODIGO PAGO'!$B$28,"")</f>
        <v/>
      </c>
      <c r="C104" s="1" t="str">
        <f>+IF(LEN($I104)&gt;5,BD!D104,"")</f>
        <v/>
      </c>
      <c r="D104" s="168" t="str">
        <f>+IF(LEN($I104)&gt;5,BD!A104,"")</f>
        <v/>
      </c>
      <c r="E104" s="1" t="str">
        <f>+IF(LEN($I104)&gt;5,BD!B104,"")</f>
        <v/>
      </c>
      <c r="F104" s="1" t="str">
        <f>+IF(LEN($I104)&gt;5,BD!C104,"")</f>
        <v/>
      </c>
      <c r="G104" s="141"/>
      <c r="H104" s="141"/>
      <c r="I104" s="1" t="str">
        <f>+IF(LEN(BD!G104)&gt;5,BD!G104,"")</f>
        <v/>
      </c>
      <c r="J104" s="167" t="str">
        <f>+IF(LEN($I104)&gt;5,BD!E104,"")</f>
        <v/>
      </c>
      <c r="K104" s="6" t="str">
        <f t="shared" si="50"/>
        <v/>
      </c>
      <c r="L104" s="87" t="str">
        <f>+IF(LEN($I104)&gt;5,BD!H104,"")</f>
        <v/>
      </c>
      <c r="M104" s="40" t="str">
        <f t="shared" si="51"/>
        <v/>
      </c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4" t="str">
        <f t="shared" si="52"/>
        <v/>
      </c>
      <c r="AQ104" s="5" t="str">
        <f t="shared" si="53"/>
        <v/>
      </c>
      <c r="AR104" s="91" t="str">
        <f t="shared" si="54"/>
        <v/>
      </c>
      <c r="AS104" s="5" t="str">
        <f t="shared" si="55"/>
        <v/>
      </c>
      <c r="AT104" s="91" t="str">
        <f t="shared" si="56"/>
        <v/>
      </c>
      <c r="AU104" s="4" t="str">
        <f t="shared" si="57"/>
        <v/>
      </c>
      <c r="AV104" s="4" t="str">
        <f t="shared" si="58"/>
        <v/>
      </c>
      <c r="AW104" s="4" t="str">
        <f t="shared" si="59"/>
        <v/>
      </c>
      <c r="AX104" s="4" t="str">
        <f t="shared" si="60"/>
        <v/>
      </c>
      <c r="AY104" s="88" t="str">
        <f t="shared" si="61"/>
        <v/>
      </c>
      <c r="AZ104" s="17" t="str">
        <f t="shared" si="62"/>
        <v/>
      </c>
      <c r="BA104" s="18" t="str">
        <f t="shared" si="63"/>
        <v/>
      </c>
      <c r="BB104" s="19" t="str">
        <f>+IF(LEN(I104)&gt;5,IF(INT(RIGHT(B104,1))=9,0.5*L104*AY104,INT(MID(B104,5,LEN(B104)-4))*L104)+IFERROR(VLOOKUP(I104,AJUSTES!$A$1:$I$50,9,0),0),"")</f>
        <v/>
      </c>
      <c r="BC104" s="12"/>
      <c r="BD104" s="19" t="str">
        <f t="shared" si="64"/>
        <v/>
      </c>
      <c r="BE104" s="18" t="str">
        <f t="shared" si="65"/>
        <v/>
      </c>
      <c r="BF104" s="139" t="str">
        <f t="shared" si="66"/>
        <v/>
      </c>
      <c r="BG104" s="114"/>
      <c r="BH104" s="18" t="str">
        <f t="shared" si="67"/>
        <v/>
      </c>
      <c r="BI104" s="13"/>
      <c r="BJ104" s="12"/>
      <c r="BK104" s="12"/>
      <c r="BL104" s="145"/>
      <c r="BM104" s="12"/>
      <c r="BN104" s="12"/>
      <c r="BO104" s="12"/>
      <c r="BP104" s="12"/>
      <c r="BQ104" s="12"/>
      <c r="BR104" s="12"/>
      <c r="BS104" s="146"/>
      <c r="BT104" s="14"/>
      <c r="BU104" s="12"/>
      <c r="BV104" s="12"/>
      <c r="BW104" s="12"/>
      <c r="BX104" s="12"/>
      <c r="BY104" s="12"/>
      <c r="BZ104" s="144"/>
      <c r="CA104" s="107" t="str">
        <f>+IF(LEN($I104)&gt;5,IF(BD!F104="N/A","",BD!F104),"")</f>
        <v/>
      </c>
      <c r="CB104" s="21"/>
      <c r="CC104" s="147"/>
      <c r="CD104" s="148"/>
      <c r="CE104" s="8" t="str">
        <f>+IF(LEN(I104)&gt;5,BD!M104,"")</f>
        <v/>
      </c>
      <c r="CF104" s="16" t="str">
        <f>+IF(LEN(I104)&gt;5,BD!N104,"")</f>
        <v/>
      </c>
      <c r="CG104" s="3" t="str">
        <f t="shared" si="68"/>
        <v/>
      </c>
      <c r="CH104" s="23" t="str">
        <f>+IF(AND(LEN($I104)&gt;5),IF(AND($J104&gt;N$1,$J104&lt;=$AO$1),1,IF((COUNTIFS(INCAPACIDADES!$C$1:$C$51,$I104,INCAPACIDADES!K$1:K$51,N$1))&gt;0,2,IF(VLOOKUP($C104,BD!$D$1:$F$501,3,0)&gt;N$1,0,3))),"")</f>
        <v/>
      </c>
      <c r="CI104" s="23" t="str">
        <f>+IF(AND(LEN($I104)&gt;5),IF(AND($J104&gt;O$1,$J104&lt;=$AO$1),1,IF((COUNTIFS(INCAPACIDADES!$C$1:$C$51,$I104,INCAPACIDADES!L$1:L$51,O$1))&gt;0,2,IF(VLOOKUP($C104,BD!$D$1:$F$501,3,0)&gt;O$1,0,3))),"")</f>
        <v/>
      </c>
      <c r="CJ104" s="23" t="str">
        <f>+IF(AND(LEN($I104)&gt;5),IF(AND($J104&gt;P$1,$J104&lt;=$AO$1),1,IF((COUNTIFS(INCAPACIDADES!$C$1:$C$51,$I104,INCAPACIDADES!M$1:M$51,P$1))&gt;0,2,IF(VLOOKUP($C104,BD!$D$1:$F$501,3,0)&gt;P$1,0,3))),"")</f>
        <v/>
      </c>
      <c r="CK104" s="23" t="str">
        <f>+IF(AND(LEN($I104)&gt;5),IF(AND($J104&gt;Q$1,$J104&lt;=$AO$1),1,IF((COUNTIFS(INCAPACIDADES!$C$1:$C$51,$I104,INCAPACIDADES!N$1:N$51,Q$1))&gt;0,2,IF(VLOOKUP($C104,BD!$D$1:$F$501,3,0)&gt;Q$1,0,3))),"")</f>
        <v/>
      </c>
      <c r="CL104" s="23" t="str">
        <f>+IF(AND(LEN($I104)&gt;5),IF(AND($J104&gt;R$1,$J104&lt;=$AO$1),1,IF((COUNTIFS(INCAPACIDADES!$C$1:$C$51,$I104,INCAPACIDADES!O$1:O$51,R$1))&gt;0,2,IF(VLOOKUP($C104,BD!$D$1:$F$501,3,0)&gt;R$1,0,3))),"")</f>
        <v/>
      </c>
      <c r="CM104" s="23" t="str">
        <f>+IF(AND(LEN($I104)&gt;5),IF(AND($J104&gt;S$1,$J104&lt;=$AO$1),1,IF((COUNTIFS(INCAPACIDADES!$C$1:$C$51,$I104,INCAPACIDADES!P$1:P$51,S$1))&gt;0,2,IF(VLOOKUP($C104,BD!$D$1:$F$501,3,0)&gt;S$1,0,3))),"")</f>
        <v/>
      </c>
      <c r="CN104" s="23" t="str">
        <f>+IF(AND(LEN($I104)&gt;5),IF(AND($J104&gt;T$1,$J104&lt;=$AO$1),1,IF((COUNTIFS(INCAPACIDADES!$C$1:$C$51,$I104,INCAPACIDADES!Q$1:Q$51,T$1))&gt;0,2,IF(VLOOKUP($C104,BD!$D$1:$F$501,3,0)&gt;T$1,0,3))),"")</f>
        <v/>
      </c>
      <c r="CO104" s="23" t="str">
        <f>+IF(AND(LEN($I104)&gt;5),IF(AND($J104&gt;U$1,$J104&lt;=$AO$1),1,IF((COUNTIFS(INCAPACIDADES!$C$1:$C$51,$I104,INCAPACIDADES!R$1:R$51,U$1))&gt;0,2,IF(VLOOKUP($C104,BD!$D$1:$F$501,3,0)&gt;U$1,0,3))),"")</f>
        <v/>
      </c>
      <c r="CP104" s="23" t="str">
        <f>+IF(AND(LEN($I104)&gt;5),IF(AND($J104&gt;V$1,$J104&lt;=$AO$1),1,IF((COUNTIFS(INCAPACIDADES!$C$1:$C$51,$I104,INCAPACIDADES!S$1:S$51,V$1))&gt;0,2,IF(VLOOKUP($C104,BD!$D$1:$F$501,3,0)&gt;V$1,0,3))),"")</f>
        <v/>
      </c>
      <c r="CQ104" s="23" t="str">
        <f>+IF(AND(LEN($I104)&gt;5),IF(AND($J104&gt;W$1,$J104&lt;=$AO$1),1,IF((COUNTIFS(INCAPACIDADES!$C$1:$C$51,$I104,INCAPACIDADES!T$1:T$51,W$1))&gt;0,2,IF(VLOOKUP($C104,BD!$D$1:$F$501,3,0)&gt;W$1,0,3))),"")</f>
        <v/>
      </c>
      <c r="CR104" s="23" t="str">
        <f>+IF(AND(LEN($I104)&gt;5),IF(AND($J104&gt;X$1,$J104&lt;=$AO$1),1,IF((COUNTIFS(INCAPACIDADES!$C$1:$C$51,$I104,INCAPACIDADES!U$1:U$51,X$1))&gt;0,2,IF(VLOOKUP($C104,BD!$D$1:$F$501,3,0)&gt;X$1,0,3))),"")</f>
        <v/>
      </c>
      <c r="CS104" s="23" t="str">
        <f>+IF(AND(LEN($I104)&gt;5),IF(AND($J104&gt;Y$1,$J104&lt;=$AO$1),1,IF((COUNTIFS(INCAPACIDADES!$C$1:$C$51,$I104,INCAPACIDADES!V$1:V$51,Y$1))&gt;0,2,IF(VLOOKUP($C104,BD!$D$1:$F$501,3,0)&gt;Y$1,0,3))),"")</f>
        <v/>
      </c>
      <c r="CT104" s="23" t="str">
        <f>+IF(AND(LEN($I104)&gt;5),IF(AND($J104&gt;Z$1,$J104&lt;=$AO$1),1,IF((COUNTIFS(INCAPACIDADES!$C$1:$C$51,$I104,INCAPACIDADES!W$1:W$51,Z$1))&gt;0,2,IF(VLOOKUP($C104,BD!$D$1:$F$501,3,0)&gt;Z$1,0,3))),"")</f>
        <v/>
      </c>
      <c r="CU104" s="23" t="str">
        <f>+IF(AND(LEN($I104)&gt;5),IF(AND($J104&gt;AA$1,$J104&lt;=$AO$1),1,IF((COUNTIFS(INCAPACIDADES!$C$1:$C$51,$I104,INCAPACIDADES!X$1:X$51,AA$1))&gt;0,2,IF(VLOOKUP($C104,BD!$D$1:$F$501,3,0)&gt;AA$1,0,3))),"")</f>
        <v/>
      </c>
      <c r="CV104" s="23" t="str">
        <f>+IF(AND(LEN($I104)&gt;5),IF(AND($J104&gt;AB$1,$J104&lt;=$AO$1),1,IF((COUNTIFS(INCAPACIDADES!$C$1:$C$51,$I104,INCAPACIDADES!Y$1:Y$51,AB$1))&gt;0,2,IF(VLOOKUP($C104,BD!$D$1:$F$501,3,0)&gt;AB$1,0,3))),"")</f>
        <v/>
      </c>
      <c r="CW104" s="23" t="str">
        <f>+IF(AND(LEN($I104)&gt;5),IF(AND($J104&gt;AC$1,$J104&lt;=$AO$1),1,IF((COUNTIFS(INCAPACIDADES!$C$1:$C$51,$I104,INCAPACIDADES!Z$1:Z$51,AC$1))&gt;0,2,IF(VLOOKUP($C104,BD!$D$1:$F$501,3,0)&gt;AC$1,0,3))),"")</f>
        <v/>
      </c>
      <c r="CX104" s="23" t="str">
        <f>+IF(AND(LEN($I104)&gt;5),IF(AND($J104&gt;AD$1,$J104&lt;=$AO$1),1,IF((COUNTIFS(INCAPACIDADES!$C$1:$C$51,$I104,INCAPACIDADES!AA$1:AA$51,AD$1))&gt;0,2,IF(VLOOKUP($C104,BD!$D$1:$F$501,3,0)&gt;AD$1,0,3))),"")</f>
        <v/>
      </c>
      <c r="CY104" s="23" t="str">
        <f>+IF(AND(LEN($I104)&gt;5),IF(AND($J104&gt;AE$1,$J104&lt;=$AO$1),1,IF((COUNTIFS(INCAPACIDADES!$C$1:$C$51,$I104,INCAPACIDADES!AB$1:AB$51,AE$1))&gt;0,2,IF(VLOOKUP($C104,BD!$D$1:$F$501,3,0)&gt;AE$1,0,3))),"")</f>
        <v/>
      </c>
      <c r="CZ104" s="23" t="str">
        <f>+IF(AND(LEN($I104)&gt;5),IF(AND($J104&gt;AF$1,$J104&lt;=$AO$1),1,IF((COUNTIFS(INCAPACIDADES!$C$1:$C$51,$I104,INCAPACIDADES!AC$1:AC$51,AF$1))&gt;0,2,IF(VLOOKUP($C104,BD!$D$1:$F$501,3,0)&gt;AF$1,0,3))),"")</f>
        <v/>
      </c>
      <c r="DA104" s="23" t="str">
        <f>+IF(AND(LEN($I104)&gt;5),IF(AND($J104&gt;AG$1,$J104&lt;=$AO$1),1,IF((COUNTIFS(INCAPACIDADES!$C$1:$C$51,$I104,INCAPACIDADES!AD$1:AD$51,AG$1))&gt;0,2,IF(VLOOKUP($C104,BD!$D$1:$F$501,3,0)&gt;AG$1,0,3))),"")</f>
        <v/>
      </c>
      <c r="DB104" s="23" t="str">
        <f>+IF(AND(LEN($I104)&gt;5),IF(AND($J104&gt;AH$1,$J104&lt;=$AO$1),1,IF((COUNTIFS(INCAPACIDADES!$C$1:$C$51,$I104,INCAPACIDADES!AE$1:AE$51,AH$1))&gt;0,2,IF(VLOOKUP($C104,BD!$D$1:$F$501,3,0)&gt;AH$1,0,3))),"")</f>
        <v/>
      </c>
      <c r="DC104" s="23" t="str">
        <f>+IF(AND(LEN($I104)&gt;5),IF(AND($J104&gt;AI$1,$J104&lt;=$AO$1),1,IF((COUNTIFS(INCAPACIDADES!$C$1:$C$51,$I104,INCAPACIDADES!AF$1:AF$51,AI$1))&gt;0,2,IF(VLOOKUP($C104,BD!$D$1:$F$501,3,0)&gt;AI$1,0,3))),"")</f>
        <v/>
      </c>
      <c r="DD104" s="23" t="str">
        <f>+IF(AND(LEN($I104)&gt;5),IF(AND($J104&gt;AJ$1,$J104&lt;=$AO$1),1,IF((COUNTIFS(INCAPACIDADES!$C$1:$C$51,$I104,INCAPACIDADES!AG$1:AG$51,AJ$1))&gt;0,2,IF(VLOOKUP($C104,BD!$D$1:$F$501,3,0)&gt;AJ$1,0,3))),"")</f>
        <v/>
      </c>
      <c r="DE104" s="23" t="str">
        <f>+IF(AND(LEN($I104)&gt;5),IF(AND($J104&gt;AK$1,$J104&lt;=$AO$1),1,IF((COUNTIFS(INCAPACIDADES!$C$1:$C$51,$I104,INCAPACIDADES!AH$1:AH$51,AK$1))&gt;0,2,IF(VLOOKUP($C104,BD!$D$1:$F$501,3,0)&gt;AK$1,0,3))),"")</f>
        <v/>
      </c>
      <c r="DF104" s="23" t="str">
        <f>+IF(AND(LEN($I104)&gt;5),IF(AND($J104&gt;AL$1,$J104&lt;=$AO$1),1,IF((COUNTIFS(INCAPACIDADES!$C$1:$C$51,$I104,INCAPACIDADES!AI$1:AI$51,AL$1))&gt;0,2,IF(VLOOKUP($C104,BD!$D$1:$F$501,3,0)&gt;AL$1,0,3))),"")</f>
        <v/>
      </c>
      <c r="DG104" s="23" t="str">
        <f>+IF(AND(LEN($I104)&gt;5),IF(AND($J104&gt;AM$1,$J104&lt;=$AO$1),1,IF((COUNTIFS(INCAPACIDADES!$C$1:$C$51,$I104,INCAPACIDADES!AJ$1:AJ$51,AM$1))&gt;0,2,IF(VLOOKUP($C104,BD!$D$1:$F$501,3,0)&gt;AM$1,0,3))),"")</f>
        <v/>
      </c>
      <c r="DH104" s="23" t="str">
        <f>+IF(AND(LEN($I104)&gt;5),IF(AND($J104&gt;AN$1,$J104&lt;=$AO$1),1,IF((COUNTIFS(INCAPACIDADES!$C$1:$C$51,$I104,INCAPACIDADES!AK$1:AK$51,AN$1))&gt;0,2,IF(VLOOKUP($C104,BD!$D$1:$F$501,3,0)&gt;AN$1,0,3))),"")</f>
        <v/>
      </c>
      <c r="DI104" s="23" t="str">
        <f>+IF(AND(LEN($I104)&gt;5),IF(AND($J104&gt;AO$1,$J104&lt;=$AO$1),1,IF((COUNTIFS(INCAPACIDADES!$C$1:$C$51,$I104,INCAPACIDADES!AL$1:AL$51,AO$1))&gt;0,2,IF(VLOOKUP($C104,BD!$D$1:$F$501,3,0)&gt;AO$1,0,3))),"")</f>
        <v/>
      </c>
      <c r="DJ104" s="23" t="str">
        <f>+IF(LEN($I104)&gt;5,IF(ISERROR(VLOOKUP(N104,'CODIGO PAGO'!$B$2:$B$20,1,0)),1,IF(OR(AND(CH104=1,N104&lt;&gt;"N"),AND(CH104=3,N104&lt;&gt;"B"),AND(CH104=2,LEFT(TRIM(N104),1)&lt;&gt;"I")),1,IF(OR(AND(CH104=0,N104="N"),AND(CH104=0,N104="B"),AND(CH104=0,LEFT(TRIM(N104),1)="I")),1,0))),"")</f>
        <v/>
      </c>
      <c r="DK104" s="23" t="str">
        <f t="shared" si="69"/>
        <v/>
      </c>
      <c r="DL104" s="23" t="str">
        <f>+IF(LEN($I104)&gt;5,IF(ISERROR(VLOOKUP(P104,'CODIGO PAGO'!$B$2:$B$20,1,0)),1,IF(OR(AND(CJ104=1,P104&lt;&gt;"N"),AND(CJ104=3,P104&lt;&gt;"B"),AND(CJ104=2,LEFT(TRIM(P104),1)&lt;&gt;"I")),1,IF(OR(AND(CJ104=0,P104="N"),AND(CJ104=0,P104="B"),AND(CJ104=0,LEFT(TRIM(P104),1)="I")),1,0))),"")</f>
        <v/>
      </c>
      <c r="DM104" s="23" t="str">
        <f t="shared" si="70"/>
        <v/>
      </c>
      <c r="DN104" s="23" t="str">
        <f>+IF(LEN($I104)&gt;5,IF(ISERROR(VLOOKUP(R104,'CODIGO PAGO'!$B$2:$B$20,1,0)),1,IF(OR(AND(CL104=1,R104&lt;&gt;"N"),AND(CL104=3,R104&lt;&gt;"B"),AND(CL104=2,LEFT(TRIM(R104),1)&lt;&gt;"I")),1,IF(OR(AND(CL104=0,R104="N"),AND(CL104=0,R104="B"),AND(CL104=0,LEFT(TRIM(R104),1)="I")),1,0))),"")</f>
        <v/>
      </c>
      <c r="DO104" s="23" t="str">
        <f t="shared" si="71"/>
        <v/>
      </c>
      <c r="DP104" s="23" t="str">
        <f>+IF(LEN($I104)&gt;5,IF(ISERROR(VLOOKUP(T104,'CODIGO PAGO'!$B$2:$B$20,1,0)),1,IF(OR(AND(CN104=1,T104&lt;&gt;"N"),AND(CN104=3,T104&lt;&gt;"B"),AND(CN104=2,LEFT(TRIM(T104),1)&lt;&gt;"I")),1,IF(OR(AND(CN104=0,T104="N"),AND(CN104=0,T104="B"),AND(CN104=0,LEFT(TRIM(T104),1)="I")),1,0))),"")</f>
        <v/>
      </c>
      <c r="DQ104" s="23" t="str">
        <f t="shared" si="72"/>
        <v/>
      </c>
      <c r="DR104" s="23" t="str">
        <f>+IF(LEN($I104)&gt;5,IF(ISERROR(VLOOKUP(V104,'CODIGO PAGO'!$B$2:$B$20,1,0)),1,IF(OR(AND(CP104=1,V104&lt;&gt;"N"),AND(CP104=3,V104&lt;&gt;"B"),AND(CP104=2,LEFT(TRIM(V104),1)&lt;&gt;"I")),1,IF(OR(AND(CP104=0,V104="N"),AND(CP104=0,V104="B"),AND(CP104=0,LEFT(TRIM(V104),1)="I")),1,0))),"")</f>
        <v/>
      </c>
      <c r="DS104" s="23" t="str">
        <f t="shared" si="73"/>
        <v/>
      </c>
      <c r="DT104" s="23" t="str">
        <f>+IF(LEN($I104)&gt;5,IF(ISERROR(VLOOKUP(X104,'CODIGO PAGO'!$B$2:$B$20,1,0)),1,IF(OR(AND(CR104=1,X104&lt;&gt;"N"),AND(CR104=3,X104&lt;&gt;"B"),AND(CR104=2,LEFT(TRIM(X104),1)&lt;&gt;"I")),1,IF(OR(AND(CR104=0,X104="N"),AND(CR104=0,X104="B"),AND(CR104=0,LEFT(TRIM(X104),1)="I")),1,0))),"")</f>
        <v/>
      </c>
      <c r="DU104" s="23" t="str">
        <f t="shared" si="74"/>
        <v/>
      </c>
      <c r="DV104" s="23" t="str">
        <f>+IF(LEN($I104)&gt;5,IF(ISERROR(VLOOKUP(Z104,'CODIGO PAGO'!$B$2:$B$20,1,0)),1,IF(OR(AND(CT104=1,Z104&lt;&gt;"N"),AND(CT104=3,Z104&lt;&gt;"B"),AND(CT104=2,LEFT(TRIM(Z104),1)&lt;&gt;"I")),1,IF(OR(AND(CT104=0,Z104="N"),AND(CT104=0,Z104="B"),AND(CT104=0,LEFT(TRIM(Z104),1)="I")),1,0))),"")</f>
        <v/>
      </c>
      <c r="DW104" s="23" t="str">
        <f t="shared" si="75"/>
        <v/>
      </c>
      <c r="DX104" s="23" t="str">
        <f>+IF(LEN($I104)&gt;5,IF(ISERROR(VLOOKUP(AB104,'CODIGO PAGO'!$B$2:$B$20,1,0)),1,IF(OR(AND(CV104=1,AB104&lt;&gt;"N"),AND(CV104=3,AB104&lt;&gt;"B"),AND(CV104=2,LEFT(TRIM(AB104),1)&lt;&gt;"I")),1,IF(OR(AND(CV104=0,AB104="N"),AND(CV104=0,AB104="B"),AND(CV104=0,LEFT(TRIM(AB104),1)="I")),1,0))),"")</f>
        <v/>
      </c>
      <c r="DY104" s="23" t="str">
        <f t="shared" si="76"/>
        <v/>
      </c>
      <c r="DZ104" s="23" t="str">
        <f>+IF(LEN($I104)&gt;5,IF(ISERROR(VLOOKUP(AD104,'CODIGO PAGO'!$B$2:$B$20,1,0)),1,IF(OR(AND(CX104=1,AD104&lt;&gt;"N"),AND(CX104=3,AD104&lt;&gt;"B"),AND(CX104=2,LEFT(TRIM(AD104),1)&lt;&gt;"I")),1,IF(OR(AND(CX104=0,AD104="N"),AND(CX104=0,AD104="B"),AND(CX104=0,LEFT(TRIM(AD104),1)="I")),1,0))),"")</f>
        <v/>
      </c>
      <c r="EA104" s="23" t="str">
        <f t="shared" si="77"/>
        <v/>
      </c>
      <c r="EB104" s="23" t="str">
        <f>+IF(LEN($I104)&gt;5,IF(ISERROR(VLOOKUP(AF104,'CODIGO PAGO'!$B$2:$B$20,1,0)),1,IF(OR(AND(CZ104=1,AF104&lt;&gt;"N"),AND(CZ104=3,AF104&lt;&gt;"B"),AND(CZ104=2,LEFT(TRIM(AF104),1)&lt;&gt;"I")),1,IF(OR(AND(CZ104=0,AF104="N"),AND(CZ104=0,AF104="B"),AND(CZ104=0,LEFT(TRIM(AF104),1)="I")),1,0))),"")</f>
        <v/>
      </c>
      <c r="EC104" s="23" t="str">
        <f t="shared" si="78"/>
        <v/>
      </c>
      <c r="ED104" s="23" t="str">
        <f>+IF(LEN($I104)&gt;5,IF(ISERROR(VLOOKUP(AH104,'CODIGO PAGO'!$B$2:$B$20,1,0)),1,IF(OR(AND(DB104=1,AH104&lt;&gt;"N"),AND(DB104=3,AH104&lt;&gt;"B"),AND(DB104=2,LEFT(TRIM(AH104),1)&lt;&gt;"I")),1,IF(OR(AND(DB104=0,AH104="N"),AND(DB104=0,AH104="B"),AND(DB104=0,LEFT(TRIM(AH104),1)="I")),1,0))),"")</f>
        <v/>
      </c>
      <c r="EE104" s="23" t="str">
        <f t="shared" si="79"/>
        <v/>
      </c>
      <c r="EF104" s="23" t="str">
        <f>+IF(LEN($I104)&gt;5,IF(ISERROR(VLOOKUP(AJ104,'CODIGO PAGO'!$B$2:$B$20,1,0)),1,IF(OR(AND(DD104=1,AJ104&lt;&gt;"N"),AND(DD104=3,AJ104&lt;&gt;"B"),AND(DD104=2,LEFT(TRIM(AJ104),1)&lt;&gt;"I")),1,IF(OR(AND(DD104=0,AJ104="N"),AND(DD104=0,AJ104="B"),AND(DD104=0,LEFT(TRIM(AJ104),1)="I")),1,0))),"")</f>
        <v/>
      </c>
      <c r="EG104" s="23" t="str">
        <f t="shared" si="80"/>
        <v/>
      </c>
      <c r="EH104" s="23" t="str">
        <f>+IF(LEN($I104)&gt;5,IF(ISERROR(VLOOKUP(AL104,'CODIGO PAGO'!$B$2:$B$20,1,0)),1,IF(OR(AND(DF104=1,AL104&lt;&gt;"N"),AND(DF104=3,AL104&lt;&gt;"B"),AND(DF104=2,LEFT(TRIM(AL104),1)&lt;&gt;"I")),1,IF(OR(AND(DF104=0,AL104="N"),AND(DF104=0,AL104="B"),AND(DF104=0,LEFT(TRIM(AL104),1)="I")),1,0))),"")</f>
        <v/>
      </c>
      <c r="EI104" s="23" t="str">
        <f t="shared" si="81"/>
        <v/>
      </c>
      <c r="EJ104" s="23" t="str">
        <f>+IF(LEN($I104)&gt;5,IF(ISERROR(VLOOKUP(AN104,'CODIGO PAGO'!$B$2:$B$20,1,0)),1,IF(OR(AND(DH104=1,AN104&lt;&gt;"N"),AND(DH104=3,AN104&lt;&gt;"B"),AND(DH104=2,LEFT(TRIM(AN104),1)&lt;&gt;"I")),1,IF(OR(AND(DH104=0,AN104="N"),AND(DH104=0,AN104="B"),AND(DH104=0,LEFT(TRIM(AN104),1)="I")),1,0))),"")</f>
        <v/>
      </c>
      <c r="EK104" s="23" t="str">
        <f t="shared" si="82"/>
        <v/>
      </c>
      <c r="EL104" s="24" t="str">
        <f t="shared" si="83"/>
        <v/>
      </c>
    </row>
    <row r="105" spans="1:142" s="25" customFormat="1">
      <c r="A105" s="15" t="str">
        <f t="shared" si="49"/>
        <v/>
      </c>
      <c r="B105" s="1" t="str">
        <f>+IF(LEN(I105)&gt;5,'CODIGO PAGO'!$B$28,"")</f>
        <v/>
      </c>
      <c r="C105" s="1" t="str">
        <f>+IF(LEN($I105)&gt;5,BD!D105,"")</f>
        <v/>
      </c>
      <c r="D105" s="168" t="str">
        <f>+IF(LEN($I105)&gt;5,BD!A105,"")</f>
        <v/>
      </c>
      <c r="E105" s="1" t="str">
        <f>+IF(LEN($I105)&gt;5,BD!B105,"")</f>
        <v/>
      </c>
      <c r="F105" s="1" t="str">
        <f>+IF(LEN($I105)&gt;5,BD!C105,"")</f>
        <v/>
      </c>
      <c r="G105" s="141"/>
      <c r="H105" s="141"/>
      <c r="I105" s="1" t="str">
        <f>+IF(LEN(BD!G105)&gt;5,BD!G105,"")</f>
        <v/>
      </c>
      <c r="J105" s="167" t="str">
        <f>+IF(LEN($I105)&gt;5,BD!E105,"")</f>
        <v/>
      </c>
      <c r="K105" s="6" t="str">
        <f t="shared" si="50"/>
        <v/>
      </c>
      <c r="L105" s="87" t="str">
        <f>+IF(LEN($I105)&gt;5,BD!H105,"")</f>
        <v/>
      </c>
      <c r="M105" s="40" t="str">
        <f t="shared" si="51"/>
        <v/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4" t="str">
        <f t="shared" si="52"/>
        <v/>
      </c>
      <c r="AQ105" s="5" t="str">
        <f t="shared" si="53"/>
        <v/>
      </c>
      <c r="AR105" s="91" t="str">
        <f t="shared" si="54"/>
        <v/>
      </c>
      <c r="AS105" s="5" t="str">
        <f t="shared" si="55"/>
        <v/>
      </c>
      <c r="AT105" s="91" t="str">
        <f t="shared" si="56"/>
        <v/>
      </c>
      <c r="AU105" s="4" t="str">
        <f t="shared" si="57"/>
        <v/>
      </c>
      <c r="AV105" s="4" t="str">
        <f t="shared" si="58"/>
        <v/>
      </c>
      <c r="AW105" s="4" t="str">
        <f t="shared" si="59"/>
        <v/>
      </c>
      <c r="AX105" s="4" t="str">
        <f t="shared" si="60"/>
        <v/>
      </c>
      <c r="AY105" s="88" t="str">
        <f t="shared" si="61"/>
        <v/>
      </c>
      <c r="AZ105" s="17" t="str">
        <f t="shared" si="62"/>
        <v/>
      </c>
      <c r="BA105" s="18" t="str">
        <f t="shared" si="63"/>
        <v/>
      </c>
      <c r="BB105" s="19" t="str">
        <f>+IF(LEN(I105)&gt;5,IF(INT(RIGHT(B105,1))=9,0.5*L105*AY105,INT(MID(B105,5,LEN(B105)-4))*L105)+IFERROR(VLOOKUP(I105,AJUSTES!$A$1:$I$50,9,0),0),"")</f>
        <v/>
      </c>
      <c r="BC105" s="12"/>
      <c r="BD105" s="19" t="str">
        <f t="shared" si="64"/>
        <v/>
      </c>
      <c r="BE105" s="18" t="str">
        <f t="shared" si="65"/>
        <v/>
      </c>
      <c r="BF105" s="139" t="str">
        <f t="shared" si="66"/>
        <v/>
      </c>
      <c r="BG105" s="114"/>
      <c r="BH105" s="18" t="str">
        <f t="shared" si="67"/>
        <v/>
      </c>
      <c r="BI105" s="13"/>
      <c r="BJ105" s="12"/>
      <c r="BK105" s="12"/>
      <c r="BL105" s="145"/>
      <c r="BM105" s="12"/>
      <c r="BN105" s="12"/>
      <c r="BO105" s="12"/>
      <c r="BP105" s="12"/>
      <c r="BQ105" s="12"/>
      <c r="BR105" s="12"/>
      <c r="BS105" s="146"/>
      <c r="BT105" s="14"/>
      <c r="BU105" s="12"/>
      <c r="BV105" s="12"/>
      <c r="BW105" s="12"/>
      <c r="BX105" s="12"/>
      <c r="BY105" s="12"/>
      <c r="BZ105" s="144"/>
      <c r="CA105" s="107" t="str">
        <f>+IF(LEN($I105)&gt;5,IF(BD!F105="N/A","",BD!F105),"")</f>
        <v/>
      </c>
      <c r="CB105" s="21"/>
      <c r="CC105" s="147"/>
      <c r="CD105" s="148"/>
      <c r="CE105" s="8" t="str">
        <f>+IF(LEN(I105)&gt;5,BD!M105,"")</f>
        <v/>
      </c>
      <c r="CF105" s="16" t="str">
        <f>+IF(LEN(I105)&gt;5,BD!N105,"")</f>
        <v/>
      </c>
      <c r="CG105" s="3" t="str">
        <f t="shared" si="68"/>
        <v/>
      </c>
      <c r="CH105" s="23" t="str">
        <f>+IF(AND(LEN($I105)&gt;5),IF(AND($J105&gt;N$1,$J105&lt;=$AO$1),1,IF((COUNTIFS(INCAPACIDADES!$C$1:$C$51,$I105,INCAPACIDADES!K$1:K$51,N$1))&gt;0,2,IF(VLOOKUP($C105,BD!$D$1:$F$501,3,0)&gt;N$1,0,3))),"")</f>
        <v/>
      </c>
      <c r="CI105" s="23" t="str">
        <f>+IF(AND(LEN($I105)&gt;5),IF(AND($J105&gt;O$1,$J105&lt;=$AO$1),1,IF((COUNTIFS(INCAPACIDADES!$C$1:$C$51,$I105,INCAPACIDADES!L$1:L$51,O$1))&gt;0,2,IF(VLOOKUP($C105,BD!$D$1:$F$501,3,0)&gt;O$1,0,3))),"")</f>
        <v/>
      </c>
      <c r="CJ105" s="23" t="str">
        <f>+IF(AND(LEN($I105)&gt;5),IF(AND($J105&gt;P$1,$J105&lt;=$AO$1),1,IF((COUNTIFS(INCAPACIDADES!$C$1:$C$51,$I105,INCAPACIDADES!M$1:M$51,P$1))&gt;0,2,IF(VLOOKUP($C105,BD!$D$1:$F$501,3,0)&gt;P$1,0,3))),"")</f>
        <v/>
      </c>
      <c r="CK105" s="23" t="str">
        <f>+IF(AND(LEN($I105)&gt;5),IF(AND($J105&gt;Q$1,$J105&lt;=$AO$1),1,IF((COUNTIFS(INCAPACIDADES!$C$1:$C$51,$I105,INCAPACIDADES!N$1:N$51,Q$1))&gt;0,2,IF(VLOOKUP($C105,BD!$D$1:$F$501,3,0)&gt;Q$1,0,3))),"")</f>
        <v/>
      </c>
      <c r="CL105" s="23" t="str">
        <f>+IF(AND(LEN($I105)&gt;5),IF(AND($J105&gt;R$1,$J105&lt;=$AO$1),1,IF((COUNTIFS(INCAPACIDADES!$C$1:$C$51,$I105,INCAPACIDADES!O$1:O$51,R$1))&gt;0,2,IF(VLOOKUP($C105,BD!$D$1:$F$501,3,0)&gt;R$1,0,3))),"")</f>
        <v/>
      </c>
      <c r="CM105" s="23" t="str">
        <f>+IF(AND(LEN($I105)&gt;5),IF(AND($J105&gt;S$1,$J105&lt;=$AO$1),1,IF((COUNTIFS(INCAPACIDADES!$C$1:$C$51,$I105,INCAPACIDADES!P$1:P$51,S$1))&gt;0,2,IF(VLOOKUP($C105,BD!$D$1:$F$501,3,0)&gt;S$1,0,3))),"")</f>
        <v/>
      </c>
      <c r="CN105" s="23" t="str">
        <f>+IF(AND(LEN($I105)&gt;5),IF(AND($J105&gt;T$1,$J105&lt;=$AO$1),1,IF((COUNTIFS(INCAPACIDADES!$C$1:$C$51,$I105,INCAPACIDADES!Q$1:Q$51,T$1))&gt;0,2,IF(VLOOKUP($C105,BD!$D$1:$F$501,3,0)&gt;T$1,0,3))),"")</f>
        <v/>
      </c>
      <c r="CO105" s="23" t="str">
        <f>+IF(AND(LEN($I105)&gt;5),IF(AND($J105&gt;U$1,$J105&lt;=$AO$1),1,IF((COUNTIFS(INCAPACIDADES!$C$1:$C$51,$I105,INCAPACIDADES!R$1:R$51,U$1))&gt;0,2,IF(VLOOKUP($C105,BD!$D$1:$F$501,3,0)&gt;U$1,0,3))),"")</f>
        <v/>
      </c>
      <c r="CP105" s="23" t="str">
        <f>+IF(AND(LEN($I105)&gt;5),IF(AND($J105&gt;V$1,$J105&lt;=$AO$1),1,IF((COUNTIFS(INCAPACIDADES!$C$1:$C$51,$I105,INCAPACIDADES!S$1:S$51,V$1))&gt;0,2,IF(VLOOKUP($C105,BD!$D$1:$F$501,3,0)&gt;V$1,0,3))),"")</f>
        <v/>
      </c>
      <c r="CQ105" s="23" t="str">
        <f>+IF(AND(LEN($I105)&gt;5),IF(AND($J105&gt;W$1,$J105&lt;=$AO$1),1,IF((COUNTIFS(INCAPACIDADES!$C$1:$C$51,$I105,INCAPACIDADES!T$1:T$51,W$1))&gt;0,2,IF(VLOOKUP($C105,BD!$D$1:$F$501,3,0)&gt;W$1,0,3))),"")</f>
        <v/>
      </c>
      <c r="CR105" s="23" t="str">
        <f>+IF(AND(LEN($I105)&gt;5),IF(AND($J105&gt;X$1,$J105&lt;=$AO$1),1,IF((COUNTIFS(INCAPACIDADES!$C$1:$C$51,$I105,INCAPACIDADES!U$1:U$51,X$1))&gt;0,2,IF(VLOOKUP($C105,BD!$D$1:$F$501,3,0)&gt;X$1,0,3))),"")</f>
        <v/>
      </c>
      <c r="CS105" s="23" t="str">
        <f>+IF(AND(LEN($I105)&gt;5),IF(AND($J105&gt;Y$1,$J105&lt;=$AO$1),1,IF((COUNTIFS(INCAPACIDADES!$C$1:$C$51,$I105,INCAPACIDADES!V$1:V$51,Y$1))&gt;0,2,IF(VLOOKUP($C105,BD!$D$1:$F$501,3,0)&gt;Y$1,0,3))),"")</f>
        <v/>
      </c>
      <c r="CT105" s="23" t="str">
        <f>+IF(AND(LEN($I105)&gt;5),IF(AND($J105&gt;Z$1,$J105&lt;=$AO$1),1,IF((COUNTIFS(INCAPACIDADES!$C$1:$C$51,$I105,INCAPACIDADES!W$1:W$51,Z$1))&gt;0,2,IF(VLOOKUP($C105,BD!$D$1:$F$501,3,0)&gt;Z$1,0,3))),"")</f>
        <v/>
      </c>
      <c r="CU105" s="23" t="str">
        <f>+IF(AND(LEN($I105)&gt;5),IF(AND($J105&gt;AA$1,$J105&lt;=$AO$1),1,IF((COUNTIFS(INCAPACIDADES!$C$1:$C$51,$I105,INCAPACIDADES!X$1:X$51,AA$1))&gt;0,2,IF(VLOOKUP($C105,BD!$D$1:$F$501,3,0)&gt;AA$1,0,3))),"")</f>
        <v/>
      </c>
      <c r="CV105" s="23" t="str">
        <f>+IF(AND(LEN($I105)&gt;5),IF(AND($J105&gt;AB$1,$J105&lt;=$AO$1),1,IF((COUNTIFS(INCAPACIDADES!$C$1:$C$51,$I105,INCAPACIDADES!Y$1:Y$51,AB$1))&gt;0,2,IF(VLOOKUP($C105,BD!$D$1:$F$501,3,0)&gt;AB$1,0,3))),"")</f>
        <v/>
      </c>
      <c r="CW105" s="23" t="str">
        <f>+IF(AND(LEN($I105)&gt;5),IF(AND($J105&gt;AC$1,$J105&lt;=$AO$1),1,IF((COUNTIFS(INCAPACIDADES!$C$1:$C$51,$I105,INCAPACIDADES!Z$1:Z$51,AC$1))&gt;0,2,IF(VLOOKUP($C105,BD!$D$1:$F$501,3,0)&gt;AC$1,0,3))),"")</f>
        <v/>
      </c>
      <c r="CX105" s="23" t="str">
        <f>+IF(AND(LEN($I105)&gt;5),IF(AND($J105&gt;AD$1,$J105&lt;=$AO$1),1,IF((COUNTIFS(INCAPACIDADES!$C$1:$C$51,$I105,INCAPACIDADES!AA$1:AA$51,AD$1))&gt;0,2,IF(VLOOKUP($C105,BD!$D$1:$F$501,3,0)&gt;AD$1,0,3))),"")</f>
        <v/>
      </c>
      <c r="CY105" s="23" t="str">
        <f>+IF(AND(LEN($I105)&gt;5),IF(AND($J105&gt;AE$1,$J105&lt;=$AO$1),1,IF((COUNTIFS(INCAPACIDADES!$C$1:$C$51,$I105,INCAPACIDADES!AB$1:AB$51,AE$1))&gt;0,2,IF(VLOOKUP($C105,BD!$D$1:$F$501,3,0)&gt;AE$1,0,3))),"")</f>
        <v/>
      </c>
      <c r="CZ105" s="23" t="str">
        <f>+IF(AND(LEN($I105)&gt;5),IF(AND($J105&gt;AF$1,$J105&lt;=$AO$1),1,IF((COUNTIFS(INCAPACIDADES!$C$1:$C$51,$I105,INCAPACIDADES!AC$1:AC$51,AF$1))&gt;0,2,IF(VLOOKUP($C105,BD!$D$1:$F$501,3,0)&gt;AF$1,0,3))),"")</f>
        <v/>
      </c>
      <c r="DA105" s="23" t="str">
        <f>+IF(AND(LEN($I105)&gt;5),IF(AND($J105&gt;AG$1,$J105&lt;=$AO$1),1,IF((COUNTIFS(INCAPACIDADES!$C$1:$C$51,$I105,INCAPACIDADES!AD$1:AD$51,AG$1))&gt;0,2,IF(VLOOKUP($C105,BD!$D$1:$F$501,3,0)&gt;AG$1,0,3))),"")</f>
        <v/>
      </c>
      <c r="DB105" s="23" t="str">
        <f>+IF(AND(LEN($I105)&gt;5),IF(AND($J105&gt;AH$1,$J105&lt;=$AO$1),1,IF((COUNTIFS(INCAPACIDADES!$C$1:$C$51,$I105,INCAPACIDADES!AE$1:AE$51,AH$1))&gt;0,2,IF(VLOOKUP($C105,BD!$D$1:$F$501,3,0)&gt;AH$1,0,3))),"")</f>
        <v/>
      </c>
      <c r="DC105" s="23" t="str">
        <f>+IF(AND(LEN($I105)&gt;5),IF(AND($J105&gt;AI$1,$J105&lt;=$AO$1),1,IF((COUNTIFS(INCAPACIDADES!$C$1:$C$51,$I105,INCAPACIDADES!AF$1:AF$51,AI$1))&gt;0,2,IF(VLOOKUP($C105,BD!$D$1:$F$501,3,0)&gt;AI$1,0,3))),"")</f>
        <v/>
      </c>
      <c r="DD105" s="23" t="str">
        <f>+IF(AND(LEN($I105)&gt;5),IF(AND($J105&gt;AJ$1,$J105&lt;=$AO$1),1,IF((COUNTIFS(INCAPACIDADES!$C$1:$C$51,$I105,INCAPACIDADES!AG$1:AG$51,AJ$1))&gt;0,2,IF(VLOOKUP($C105,BD!$D$1:$F$501,3,0)&gt;AJ$1,0,3))),"")</f>
        <v/>
      </c>
      <c r="DE105" s="23" t="str">
        <f>+IF(AND(LEN($I105)&gt;5),IF(AND($J105&gt;AK$1,$J105&lt;=$AO$1),1,IF((COUNTIFS(INCAPACIDADES!$C$1:$C$51,$I105,INCAPACIDADES!AH$1:AH$51,AK$1))&gt;0,2,IF(VLOOKUP($C105,BD!$D$1:$F$501,3,0)&gt;AK$1,0,3))),"")</f>
        <v/>
      </c>
      <c r="DF105" s="23" t="str">
        <f>+IF(AND(LEN($I105)&gt;5),IF(AND($J105&gt;AL$1,$J105&lt;=$AO$1),1,IF((COUNTIFS(INCAPACIDADES!$C$1:$C$51,$I105,INCAPACIDADES!AI$1:AI$51,AL$1))&gt;0,2,IF(VLOOKUP($C105,BD!$D$1:$F$501,3,0)&gt;AL$1,0,3))),"")</f>
        <v/>
      </c>
      <c r="DG105" s="23" t="str">
        <f>+IF(AND(LEN($I105)&gt;5),IF(AND($J105&gt;AM$1,$J105&lt;=$AO$1),1,IF((COUNTIFS(INCAPACIDADES!$C$1:$C$51,$I105,INCAPACIDADES!AJ$1:AJ$51,AM$1))&gt;0,2,IF(VLOOKUP($C105,BD!$D$1:$F$501,3,0)&gt;AM$1,0,3))),"")</f>
        <v/>
      </c>
      <c r="DH105" s="23" t="str">
        <f>+IF(AND(LEN($I105)&gt;5),IF(AND($J105&gt;AN$1,$J105&lt;=$AO$1),1,IF((COUNTIFS(INCAPACIDADES!$C$1:$C$51,$I105,INCAPACIDADES!AK$1:AK$51,AN$1))&gt;0,2,IF(VLOOKUP($C105,BD!$D$1:$F$501,3,0)&gt;AN$1,0,3))),"")</f>
        <v/>
      </c>
      <c r="DI105" s="23" t="str">
        <f>+IF(AND(LEN($I105)&gt;5),IF(AND($J105&gt;AO$1,$J105&lt;=$AO$1),1,IF((COUNTIFS(INCAPACIDADES!$C$1:$C$51,$I105,INCAPACIDADES!AL$1:AL$51,AO$1))&gt;0,2,IF(VLOOKUP($C105,BD!$D$1:$F$501,3,0)&gt;AO$1,0,3))),"")</f>
        <v/>
      </c>
      <c r="DJ105" s="23" t="str">
        <f>+IF(LEN($I105)&gt;5,IF(ISERROR(VLOOKUP(N105,'CODIGO PAGO'!$B$2:$B$20,1,0)),1,IF(OR(AND(CH105=1,N105&lt;&gt;"N"),AND(CH105=3,N105&lt;&gt;"B"),AND(CH105=2,LEFT(TRIM(N105),1)&lt;&gt;"I")),1,IF(OR(AND(CH105=0,N105="N"),AND(CH105=0,N105="B"),AND(CH105=0,LEFT(TRIM(N105),1)="I")),1,0))),"")</f>
        <v/>
      </c>
      <c r="DK105" s="23" t="str">
        <f t="shared" si="69"/>
        <v/>
      </c>
      <c r="DL105" s="23" t="str">
        <f>+IF(LEN($I105)&gt;5,IF(ISERROR(VLOOKUP(P105,'CODIGO PAGO'!$B$2:$B$20,1,0)),1,IF(OR(AND(CJ105=1,P105&lt;&gt;"N"),AND(CJ105=3,P105&lt;&gt;"B"),AND(CJ105=2,LEFT(TRIM(P105),1)&lt;&gt;"I")),1,IF(OR(AND(CJ105=0,P105="N"),AND(CJ105=0,P105="B"),AND(CJ105=0,LEFT(TRIM(P105),1)="I")),1,0))),"")</f>
        <v/>
      </c>
      <c r="DM105" s="23" t="str">
        <f t="shared" si="70"/>
        <v/>
      </c>
      <c r="DN105" s="23" t="str">
        <f>+IF(LEN($I105)&gt;5,IF(ISERROR(VLOOKUP(R105,'CODIGO PAGO'!$B$2:$B$20,1,0)),1,IF(OR(AND(CL105=1,R105&lt;&gt;"N"),AND(CL105=3,R105&lt;&gt;"B"),AND(CL105=2,LEFT(TRIM(R105),1)&lt;&gt;"I")),1,IF(OR(AND(CL105=0,R105="N"),AND(CL105=0,R105="B"),AND(CL105=0,LEFT(TRIM(R105),1)="I")),1,0))),"")</f>
        <v/>
      </c>
      <c r="DO105" s="23" t="str">
        <f t="shared" si="71"/>
        <v/>
      </c>
      <c r="DP105" s="23" t="str">
        <f>+IF(LEN($I105)&gt;5,IF(ISERROR(VLOOKUP(T105,'CODIGO PAGO'!$B$2:$B$20,1,0)),1,IF(OR(AND(CN105=1,T105&lt;&gt;"N"),AND(CN105=3,T105&lt;&gt;"B"),AND(CN105=2,LEFT(TRIM(T105),1)&lt;&gt;"I")),1,IF(OR(AND(CN105=0,T105="N"),AND(CN105=0,T105="B"),AND(CN105=0,LEFT(TRIM(T105),1)="I")),1,0))),"")</f>
        <v/>
      </c>
      <c r="DQ105" s="23" t="str">
        <f t="shared" si="72"/>
        <v/>
      </c>
      <c r="DR105" s="23" t="str">
        <f>+IF(LEN($I105)&gt;5,IF(ISERROR(VLOOKUP(V105,'CODIGO PAGO'!$B$2:$B$20,1,0)),1,IF(OR(AND(CP105=1,V105&lt;&gt;"N"),AND(CP105=3,V105&lt;&gt;"B"),AND(CP105=2,LEFT(TRIM(V105),1)&lt;&gt;"I")),1,IF(OR(AND(CP105=0,V105="N"),AND(CP105=0,V105="B"),AND(CP105=0,LEFT(TRIM(V105),1)="I")),1,0))),"")</f>
        <v/>
      </c>
      <c r="DS105" s="23" t="str">
        <f t="shared" si="73"/>
        <v/>
      </c>
      <c r="DT105" s="23" t="str">
        <f>+IF(LEN($I105)&gt;5,IF(ISERROR(VLOOKUP(X105,'CODIGO PAGO'!$B$2:$B$20,1,0)),1,IF(OR(AND(CR105=1,X105&lt;&gt;"N"),AND(CR105=3,X105&lt;&gt;"B"),AND(CR105=2,LEFT(TRIM(X105),1)&lt;&gt;"I")),1,IF(OR(AND(CR105=0,X105="N"),AND(CR105=0,X105="B"),AND(CR105=0,LEFT(TRIM(X105),1)="I")),1,0))),"")</f>
        <v/>
      </c>
      <c r="DU105" s="23" t="str">
        <f t="shared" si="74"/>
        <v/>
      </c>
      <c r="DV105" s="23" t="str">
        <f>+IF(LEN($I105)&gt;5,IF(ISERROR(VLOOKUP(Z105,'CODIGO PAGO'!$B$2:$B$20,1,0)),1,IF(OR(AND(CT105=1,Z105&lt;&gt;"N"),AND(CT105=3,Z105&lt;&gt;"B"),AND(CT105=2,LEFT(TRIM(Z105),1)&lt;&gt;"I")),1,IF(OR(AND(CT105=0,Z105="N"),AND(CT105=0,Z105="B"),AND(CT105=0,LEFT(TRIM(Z105),1)="I")),1,0))),"")</f>
        <v/>
      </c>
      <c r="DW105" s="23" t="str">
        <f t="shared" si="75"/>
        <v/>
      </c>
      <c r="DX105" s="23" t="str">
        <f>+IF(LEN($I105)&gt;5,IF(ISERROR(VLOOKUP(AB105,'CODIGO PAGO'!$B$2:$B$20,1,0)),1,IF(OR(AND(CV105=1,AB105&lt;&gt;"N"),AND(CV105=3,AB105&lt;&gt;"B"),AND(CV105=2,LEFT(TRIM(AB105),1)&lt;&gt;"I")),1,IF(OR(AND(CV105=0,AB105="N"),AND(CV105=0,AB105="B"),AND(CV105=0,LEFT(TRIM(AB105),1)="I")),1,0))),"")</f>
        <v/>
      </c>
      <c r="DY105" s="23" t="str">
        <f t="shared" si="76"/>
        <v/>
      </c>
      <c r="DZ105" s="23" t="str">
        <f>+IF(LEN($I105)&gt;5,IF(ISERROR(VLOOKUP(AD105,'CODIGO PAGO'!$B$2:$B$20,1,0)),1,IF(OR(AND(CX105=1,AD105&lt;&gt;"N"),AND(CX105=3,AD105&lt;&gt;"B"),AND(CX105=2,LEFT(TRIM(AD105),1)&lt;&gt;"I")),1,IF(OR(AND(CX105=0,AD105="N"),AND(CX105=0,AD105="B"),AND(CX105=0,LEFT(TRIM(AD105),1)="I")),1,0))),"")</f>
        <v/>
      </c>
      <c r="EA105" s="23" t="str">
        <f t="shared" si="77"/>
        <v/>
      </c>
      <c r="EB105" s="23" t="str">
        <f>+IF(LEN($I105)&gt;5,IF(ISERROR(VLOOKUP(AF105,'CODIGO PAGO'!$B$2:$B$20,1,0)),1,IF(OR(AND(CZ105=1,AF105&lt;&gt;"N"),AND(CZ105=3,AF105&lt;&gt;"B"),AND(CZ105=2,LEFT(TRIM(AF105),1)&lt;&gt;"I")),1,IF(OR(AND(CZ105=0,AF105="N"),AND(CZ105=0,AF105="B"),AND(CZ105=0,LEFT(TRIM(AF105),1)="I")),1,0))),"")</f>
        <v/>
      </c>
      <c r="EC105" s="23" t="str">
        <f t="shared" si="78"/>
        <v/>
      </c>
      <c r="ED105" s="23" t="str">
        <f>+IF(LEN($I105)&gt;5,IF(ISERROR(VLOOKUP(AH105,'CODIGO PAGO'!$B$2:$B$20,1,0)),1,IF(OR(AND(DB105=1,AH105&lt;&gt;"N"),AND(DB105=3,AH105&lt;&gt;"B"),AND(DB105=2,LEFT(TRIM(AH105),1)&lt;&gt;"I")),1,IF(OR(AND(DB105=0,AH105="N"),AND(DB105=0,AH105="B"),AND(DB105=0,LEFT(TRIM(AH105),1)="I")),1,0))),"")</f>
        <v/>
      </c>
      <c r="EE105" s="23" t="str">
        <f t="shared" si="79"/>
        <v/>
      </c>
      <c r="EF105" s="23" t="str">
        <f>+IF(LEN($I105)&gt;5,IF(ISERROR(VLOOKUP(AJ105,'CODIGO PAGO'!$B$2:$B$20,1,0)),1,IF(OR(AND(DD105=1,AJ105&lt;&gt;"N"),AND(DD105=3,AJ105&lt;&gt;"B"),AND(DD105=2,LEFT(TRIM(AJ105),1)&lt;&gt;"I")),1,IF(OR(AND(DD105=0,AJ105="N"),AND(DD105=0,AJ105="B"),AND(DD105=0,LEFT(TRIM(AJ105),1)="I")),1,0))),"")</f>
        <v/>
      </c>
      <c r="EG105" s="23" t="str">
        <f t="shared" si="80"/>
        <v/>
      </c>
      <c r="EH105" s="23" t="str">
        <f>+IF(LEN($I105)&gt;5,IF(ISERROR(VLOOKUP(AL105,'CODIGO PAGO'!$B$2:$B$20,1,0)),1,IF(OR(AND(DF105=1,AL105&lt;&gt;"N"),AND(DF105=3,AL105&lt;&gt;"B"),AND(DF105=2,LEFT(TRIM(AL105),1)&lt;&gt;"I")),1,IF(OR(AND(DF105=0,AL105="N"),AND(DF105=0,AL105="B"),AND(DF105=0,LEFT(TRIM(AL105),1)="I")),1,0))),"")</f>
        <v/>
      </c>
      <c r="EI105" s="23" t="str">
        <f t="shared" si="81"/>
        <v/>
      </c>
      <c r="EJ105" s="23" t="str">
        <f>+IF(LEN($I105)&gt;5,IF(ISERROR(VLOOKUP(AN105,'CODIGO PAGO'!$B$2:$B$20,1,0)),1,IF(OR(AND(DH105=1,AN105&lt;&gt;"N"),AND(DH105=3,AN105&lt;&gt;"B"),AND(DH105=2,LEFT(TRIM(AN105),1)&lt;&gt;"I")),1,IF(OR(AND(DH105=0,AN105="N"),AND(DH105=0,AN105="B"),AND(DH105=0,LEFT(TRIM(AN105),1)="I")),1,0))),"")</f>
        <v/>
      </c>
      <c r="EK105" s="23" t="str">
        <f t="shared" si="82"/>
        <v/>
      </c>
      <c r="EL105" s="24" t="str">
        <f t="shared" si="83"/>
        <v/>
      </c>
    </row>
    <row r="106" spans="1:142" s="25" customFormat="1">
      <c r="A106" s="15" t="str">
        <f t="shared" si="49"/>
        <v/>
      </c>
      <c r="B106" s="1" t="str">
        <f>+IF(LEN(I106)&gt;5,'CODIGO PAGO'!$B$28,"")</f>
        <v/>
      </c>
      <c r="C106" s="1" t="str">
        <f>+IF(LEN($I106)&gt;5,BD!D106,"")</f>
        <v/>
      </c>
      <c r="D106" s="168" t="str">
        <f>+IF(LEN($I106)&gt;5,BD!A106,"")</f>
        <v/>
      </c>
      <c r="E106" s="1" t="str">
        <f>+IF(LEN($I106)&gt;5,BD!B106,"")</f>
        <v/>
      </c>
      <c r="F106" s="1" t="str">
        <f>+IF(LEN($I106)&gt;5,BD!C106,"")</f>
        <v/>
      </c>
      <c r="G106" s="141"/>
      <c r="H106" s="141"/>
      <c r="I106" s="1" t="str">
        <f>+IF(LEN(BD!G106)&gt;5,BD!G106,"")</f>
        <v/>
      </c>
      <c r="J106" s="167" t="str">
        <f>+IF(LEN($I106)&gt;5,BD!E106,"")</f>
        <v/>
      </c>
      <c r="K106" s="6" t="str">
        <f t="shared" si="50"/>
        <v/>
      </c>
      <c r="L106" s="87" t="str">
        <f>+IF(LEN($I106)&gt;5,BD!H106,"")</f>
        <v/>
      </c>
      <c r="M106" s="40" t="str">
        <f t="shared" si="51"/>
        <v/>
      </c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4" t="str">
        <f t="shared" si="52"/>
        <v/>
      </c>
      <c r="AQ106" s="5" t="str">
        <f t="shared" si="53"/>
        <v/>
      </c>
      <c r="AR106" s="91" t="str">
        <f t="shared" si="54"/>
        <v/>
      </c>
      <c r="AS106" s="5" t="str">
        <f t="shared" si="55"/>
        <v/>
      </c>
      <c r="AT106" s="91" t="str">
        <f t="shared" si="56"/>
        <v/>
      </c>
      <c r="AU106" s="4" t="str">
        <f t="shared" si="57"/>
        <v/>
      </c>
      <c r="AV106" s="4" t="str">
        <f t="shared" si="58"/>
        <v/>
      </c>
      <c r="AW106" s="4" t="str">
        <f t="shared" si="59"/>
        <v/>
      </c>
      <c r="AX106" s="4" t="str">
        <f t="shared" si="60"/>
        <v/>
      </c>
      <c r="AY106" s="88" t="str">
        <f t="shared" si="61"/>
        <v/>
      </c>
      <c r="AZ106" s="17" t="str">
        <f t="shared" si="62"/>
        <v/>
      </c>
      <c r="BA106" s="18" t="str">
        <f t="shared" si="63"/>
        <v/>
      </c>
      <c r="BB106" s="19" t="str">
        <f>+IF(LEN(I106)&gt;5,IF(INT(RIGHT(B106,1))=9,0.5*L106*AY106,INT(MID(B106,5,LEN(B106)-4))*L106)+IFERROR(VLOOKUP(I106,AJUSTES!$A$1:$I$50,9,0),0),"")</f>
        <v/>
      </c>
      <c r="BC106" s="12"/>
      <c r="BD106" s="19" t="str">
        <f t="shared" si="64"/>
        <v/>
      </c>
      <c r="BE106" s="18" t="str">
        <f t="shared" si="65"/>
        <v/>
      </c>
      <c r="BF106" s="139" t="str">
        <f t="shared" si="66"/>
        <v/>
      </c>
      <c r="BG106" s="114"/>
      <c r="BH106" s="18" t="str">
        <f t="shared" si="67"/>
        <v/>
      </c>
      <c r="BI106" s="13"/>
      <c r="BJ106" s="12"/>
      <c r="BK106" s="12"/>
      <c r="BL106" s="145"/>
      <c r="BM106" s="12"/>
      <c r="BN106" s="12"/>
      <c r="BO106" s="12"/>
      <c r="BP106" s="12"/>
      <c r="BQ106" s="12"/>
      <c r="BR106" s="12"/>
      <c r="BS106" s="146"/>
      <c r="BT106" s="14"/>
      <c r="BU106" s="12"/>
      <c r="BV106" s="12"/>
      <c r="BW106" s="12"/>
      <c r="BX106" s="12"/>
      <c r="BY106" s="12"/>
      <c r="BZ106" s="144"/>
      <c r="CA106" s="107" t="str">
        <f>+IF(LEN($I106)&gt;5,IF(BD!F106="N/A","",BD!F106),"")</f>
        <v/>
      </c>
      <c r="CB106" s="21"/>
      <c r="CC106" s="147"/>
      <c r="CD106" s="148"/>
      <c r="CE106" s="8" t="str">
        <f>+IF(LEN(I106)&gt;5,BD!M106,"")</f>
        <v/>
      </c>
      <c r="CF106" s="16" t="str">
        <f>+IF(LEN(I106)&gt;5,BD!N106,"")</f>
        <v/>
      </c>
      <c r="CG106" s="3" t="str">
        <f t="shared" si="68"/>
        <v/>
      </c>
      <c r="CH106" s="23" t="str">
        <f>+IF(AND(LEN($I106)&gt;5),IF(AND($J106&gt;N$1,$J106&lt;=$AO$1),1,IF((COUNTIFS(INCAPACIDADES!$C$1:$C$51,$I106,INCAPACIDADES!K$1:K$51,N$1))&gt;0,2,IF(VLOOKUP($C106,BD!$D$1:$F$501,3,0)&gt;N$1,0,3))),"")</f>
        <v/>
      </c>
      <c r="CI106" s="23" t="str">
        <f>+IF(AND(LEN($I106)&gt;5),IF(AND($J106&gt;O$1,$J106&lt;=$AO$1),1,IF((COUNTIFS(INCAPACIDADES!$C$1:$C$51,$I106,INCAPACIDADES!L$1:L$51,O$1))&gt;0,2,IF(VLOOKUP($C106,BD!$D$1:$F$501,3,0)&gt;O$1,0,3))),"")</f>
        <v/>
      </c>
      <c r="CJ106" s="23" t="str">
        <f>+IF(AND(LEN($I106)&gt;5),IF(AND($J106&gt;P$1,$J106&lt;=$AO$1),1,IF((COUNTIFS(INCAPACIDADES!$C$1:$C$51,$I106,INCAPACIDADES!M$1:M$51,P$1))&gt;0,2,IF(VLOOKUP($C106,BD!$D$1:$F$501,3,0)&gt;P$1,0,3))),"")</f>
        <v/>
      </c>
      <c r="CK106" s="23" t="str">
        <f>+IF(AND(LEN($I106)&gt;5),IF(AND($J106&gt;Q$1,$J106&lt;=$AO$1),1,IF((COUNTIFS(INCAPACIDADES!$C$1:$C$51,$I106,INCAPACIDADES!N$1:N$51,Q$1))&gt;0,2,IF(VLOOKUP($C106,BD!$D$1:$F$501,3,0)&gt;Q$1,0,3))),"")</f>
        <v/>
      </c>
      <c r="CL106" s="23" t="str">
        <f>+IF(AND(LEN($I106)&gt;5),IF(AND($J106&gt;R$1,$J106&lt;=$AO$1),1,IF((COUNTIFS(INCAPACIDADES!$C$1:$C$51,$I106,INCAPACIDADES!O$1:O$51,R$1))&gt;0,2,IF(VLOOKUP($C106,BD!$D$1:$F$501,3,0)&gt;R$1,0,3))),"")</f>
        <v/>
      </c>
      <c r="CM106" s="23" t="str">
        <f>+IF(AND(LEN($I106)&gt;5),IF(AND($J106&gt;S$1,$J106&lt;=$AO$1),1,IF((COUNTIFS(INCAPACIDADES!$C$1:$C$51,$I106,INCAPACIDADES!P$1:P$51,S$1))&gt;0,2,IF(VLOOKUP($C106,BD!$D$1:$F$501,3,0)&gt;S$1,0,3))),"")</f>
        <v/>
      </c>
      <c r="CN106" s="23" t="str">
        <f>+IF(AND(LEN($I106)&gt;5),IF(AND($J106&gt;T$1,$J106&lt;=$AO$1),1,IF((COUNTIFS(INCAPACIDADES!$C$1:$C$51,$I106,INCAPACIDADES!Q$1:Q$51,T$1))&gt;0,2,IF(VLOOKUP($C106,BD!$D$1:$F$501,3,0)&gt;T$1,0,3))),"")</f>
        <v/>
      </c>
      <c r="CO106" s="23" t="str">
        <f>+IF(AND(LEN($I106)&gt;5),IF(AND($J106&gt;U$1,$J106&lt;=$AO$1),1,IF((COUNTIFS(INCAPACIDADES!$C$1:$C$51,$I106,INCAPACIDADES!R$1:R$51,U$1))&gt;0,2,IF(VLOOKUP($C106,BD!$D$1:$F$501,3,0)&gt;U$1,0,3))),"")</f>
        <v/>
      </c>
      <c r="CP106" s="23" t="str">
        <f>+IF(AND(LEN($I106)&gt;5),IF(AND($J106&gt;V$1,$J106&lt;=$AO$1),1,IF((COUNTIFS(INCAPACIDADES!$C$1:$C$51,$I106,INCAPACIDADES!S$1:S$51,V$1))&gt;0,2,IF(VLOOKUP($C106,BD!$D$1:$F$501,3,0)&gt;V$1,0,3))),"")</f>
        <v/>
      </c>
      <c r="CQ106" s="23" t="str">
        <f>+IF(AND(LEN($I106)&gt;5),IF(AND($J106&gt;W$1,$J106&lt;=$AO$1),1,IF((COUNTIFS(INCAPACIDADES!$C$1:$C$51,$I106,INCAPACIDADES!T$1:T$51,W$1))&gt;0,2,IF(VLOOKUP($C106,BD!$D$1:$F$501,3,0)&gt;W$1,0,3))),"")</f>
        <v/>
      </c>
      <c r="CR106" s="23" t="str">
        <f>+IF(AND(LEN($I106)&gt;5),IF(AND($J106&gt;X$1,$J106&lt;=$AO$1),1,IF((COUNTIFS(INCAPACIDADES!$C$1:$C$51,$I106,INCAPACIDADES!U$1:U$51,X$1))&gt;0,2,IF(VLOOKUP($C106,BD!$D$1:$F$501,3,0)&gt;X$1,0,3))),"")</f>
        <v/>
      </c>
      <c r="CS106" s="23" t="str">
        <f>+IF(AND(LEN($I106)&gt;5),IF(AND($J106&gt;Y$1,$J106&lt;=$AO$1),1,IF((COUNTIFS(INCAPACIDADES!$C$1:$C$51,$I106,INCAPACIDADES!V$1:V$51,Y$1))&gt;0,2,IF(VLOOKUP($C106,BD!$D$1:$F$501,3,0)&gt;Y$1,0,3))),"")</f>
        <v/>
      </c>
      <c r="CT106" s="23" t="str">
        <f>+IF(AND(LEN($I106)&gt;5),IF(AND($J106&gt;Z$1,$J106&lt;=$AO$1),1,IF((COUNTIFS(INCAPACIDADES!$C$1:$C$51,$I106,INCAPACIDADES!W$1:W$51,Z$1))&gt;0,2,IF(VLOOKUP($C106,BD!$D$1:$F$501,3,0)&gt;Z$1,0,3))),"")</f>
        <v/>
      </c>
      <c r="CU106" s="23" t="str">
        <f>+IF(AND(LEN($I106)&gt;5),IF(AND($J106&gt;AA$1,$J106&lt;=$AO$1),1,IF((COUNTIFS(INCAPACIDADES!$C$1:$C$51,$I106,INCAPACIDADES!X$1:X$51,AA$1))&gt;0,2,IF(VLOOKUP($C106,BD!$D$1:$F$501,3,0)&gt;AA$1,0,3))),"")</f>
        <v/>
      </c>
      <c r="CV106" s="23" t="str">
        <f>+IF(AND(LEN($I106)&gt;5),IF(AND($J106&gt;AB$1,$J106&lt;=$AO$1),1,IF((COUNTIFS(INCAPACIDADES!$C$1:$C$51,$I106,INCAPACIDADES!Y$1:Y$51,AB$1))&gt;0,2,IF(VLOOKUP($C106,BD!$D$1:$F$501,3,0)&gt;AB$1,0,3))),"")</f>
        <v/>
      </c>
      <c r="CW106" s="23" t="str">
        <f>+IF(AND(LEN($I106)&gt;5),IF(AND($J106&gt;AC$1,$J106&lt;=$AO$1),1,IF((COUNTIFS(INCAPACIDADES!$C$1:$C$51,$I106,INCAPACIDADES!Z$1:Z$51,AC$1))&gt;0,2,IF(VLOOKUP($C106,BD!$D$1:$F$501,3,0)&gt;AC$1,0,3))),"")</f>
        <v/>
      </c>
      <c r="CX106" s="23" t="str">
        <f>+IF(AND(LEN($I106)&gt;5),IF(AND($J106&gt;AD$1,$J106&lt;=$AO$1),1,IF((COUNTIFS(INCAPACIDADES!$C$1:$C$51,$I106,INCAPACIDADES!AA$1:AA$51,AD$1))&gt;0,2,IF(VLOOKUP($C106,BD!$D$1:$F$501,3,0)&gt;AD$1,0,3))),"")</f>
        <v/>
      </c>
      <c r="CY106" s="23" t="str">
        <f>+IF(AND(LEN($I106)&gt;5),IF(AND($J106&gt;AE$1,$J106&lt;=$AO$1),1,IF((COUNTIFS(INCAPACIDADES!$C$1:$C$51,$I106,INCAPACIDADES!AB$1:AB$51,AE$1))&gt;0,2,IF(VLOOKUP($C106,BD!$D$1:$F$501,3,0)&gt;AE$1,0,3))),"")</f>
        <v/>
      </c>
      <c r="CZ106" s="23" t="str">
        <f>+IF(AND(LEN($I106)&gt;5),IF(AND($J106&gt;AF$1,$J106&lt;=$AO$1),1,IF((COUNTIFS(INCAPACIDADES!$C$1:$C$51,$I106,INCAPACIDADES!AC$1:AC$51,AF$1))&gt;0,2,IF(VLOOKUP($C106,BD!$D$1:$F$501,3,0)&gt;AF$1,0,3))),"")</f>
        <v/>
      </c>
      <c r="DA106" s="23" t="str">
        <f>+IF(AND(LEN($I106)&gt;5),IF(AND($J106&gt;AG$1,$J106&lt;=$AO$1),1,IF((COUNTIFS(INCAPACIDADES!$C$1:$C$51,$I106,INCAPACIDADES!AD$1:AD$51,AG$1))&gt;0,2,IF(VLOOKUP($C106,BD!$D$1:$F$501,3,0)&gt;AG$1,0,3))),"")</f>
        <v/>
      </c>
      <c r="DB106" s="23" t="str">
        <f>+IF(AND(LEN($I106)&gt;5),IF(AND($J106&gt;AH$1,$J106&lt;=$AO$1),1,IF((COUNTIFS(INCAPACIDADES!$C$1:$C$51,$I106,INCAPACIDADES!AE$1:AE$51,AH$1))&gt;0,2,IF(VLOOKUP($C106,BD!$D$1:$F$501,3,0)&gt;AH$1,0,3))),"")</f>
        <v/>
      </c>
      <c r="DC106" s="23" t="str">
        <f>+IF(AND(LEN($I106)&gt;5),IF(AND($J106&gt;AI$1,$J106&lt;=$AO$1),1,IF((COUNTIFS(INCAPACIDADES!$C$1:$C$51,$I106,INCAPACIDADES!AF$1:AF$51,AI$1))&gt;0,2,IF(VLOOKUP($C106,BD!$D$1:$F$501,3,0)&gt;AI$1,0,3))),"")</f>
        <v/>
      </c>
      <c r="DD106" s="23" t="str">
        <f>+IF(AND(LEN($I106)&gt;5),IF(AND($J106&gt;AJ$1,$J106&lt;=$AO$1),1,IF((COUNTIFS(INCAPACIDADES!$C$1:$C$51,$I106,INCAPACIDADES!AG$1:AG$51,AJ$1))&gt;0,2,IF(VLOOKUP($C106,BD!$D$1:$F$501,3,0)&gt;AJ$1,0,3))),"")</f>
        <v/>
      </c>
      <c r="DE106" s="23" t="str">
        <f>+IF(AND(LEN($I106)&gt;5),IF(AND($J106&gt;AK$1,$J106&lt;=$AO$1),1,IF((COUNTIFS(INCAPACIDADES!$C$1:$C$51,$I106,INCAPACIDADES!AH$1:AH$51,AK$1))&gt;0,2,IF(VLOOKUP($C106,BD!$D$1:$F$501,3,0)&gt;AK$1,0,3))),"")</f>
        <v/>
      </c>
      <c r="DF106" s="23" t="str">
        <f>+IF(AND(LEN($I106)&gt;5),IF(AND($J106&gt;AL$1,$J106&lt;=$AO$1),1,IF((COUNTIFS(INCAPACIDADES!$C$1:$C$51,$I106,INCAPACIDADES!AI$1:AI$51,AL$1))&gt;0,2,IF(VLOOKUP($C106,BD!$D$1:$F$501,3,0)&gt;AL$1,0,3))),"")</f>
        <v/>
      </c>
      <c r="DG106" s="23" t="str">
        <f>+IF(AND(LEN($I106)&gt;5),IF(AND($J106&gt;AM$1,$J106&lt;=$AO$1),1,IF((COUNTIFS(INCAPACIDADES!$C$1:$C$51,$I106,INCAPACIDADES!AJ$1:AJ$51,AM$1))&gt;0,2,IF(VLOOKUP($C106,BD!$D$1:$F$501,3,0)&gt;AM$1,0,3))),"")</f>
        <v/>
      </c>
      <c r="DH106" s="23" t="str">
        <f>+IF(AND(LEN($I106)&gt;5),IF(AND($J106&gt;AN$1,$J106&lt;=$AO$1),1,IF((COUNTIFS(INCAPACIDADES!$C$1:$C$51,$I106,INCAPACIDADES!AK$1:AK$51,AN$1))&gt;0,2,IF(VLOOKUP($C106,BD!$D$1:$F$501,3,0)&gt;AN$1,0,3))),"")</f>
        <v/>
      </c>
      <c r="DI106" s="23" t="str">
        <f>+IF(AND(LEN($I106)&gt;5),IF(AND($J106&gt;AO$1,$J106&lt;=$AO$1),1,IF((COUNTIFS(INCAPACIDADES!$C$1:$C$51,$I106,INCAPACIDADES!AL$1:AL$51,AO$1))&gt;0,2,IF(VLOOKUP($C106,BD!$D$1:$F$501,3,0)&gt;AO$1,0,3))),"")</f>
        <v/>
      </c>
      <c r="DJ106" s="23" t="str">
        <f>+IF(LEN($I106)&gt;5,IF(ISERROR(VLOOKUP(N106,'CODIGO PAGO'!$B$2:$B$20,1,0)),1,IF(OR(AND(CH106=1,N106&lt;&gt;"N"),AND(CH106=3,N106&lt;&gt;"B"),AND(CH106=2,LEFT(TRIM(N106),1)&lt;&gt;"I")),1,IF(OR(AND(CH106=0,N106="N"),AND(CH106=0,N106="B"),AND(CH106=0,LEFT(TRIM(N106),1)="I")),1,0))),"")</f>
        <v/>
      </c>
      <c r="DK106" s="23" t="str">
        <f t="shared" si="69"/>
        <v/>
      </c>
      <c r="DL106" s="23" t="str">
        <f>+IF(LEN($I106)&gt;5,IF(ISERROR(VLOOKUP(P106,'CODIGO PAGO'!$B$2:$B$20,1,0)),1,IF(OR(AND(CJ106=1,P106&lt;&gt;"N"),AND(CJ106=3,P106&lt;&gt;"B"),AND(CJ106=2,LEFT(TRIM(P106),1)&lt;&gt;"I")),1,IF(OR(AND(CJ106=0,P106="N"),AND(CJ106=0,P106="B"),AND(CJ106=0,LEFT(TRIM(P106),1)="I")),1,0))),"")</f>
        <v/>
      </c>
      <c r="DM106" s="23" t="str">
        <f t="shared" si="70"/>
        <v/>
      </c>
      <c r="DN106" s="23" t="str">
        <f>+IF(LEN($I106)&gt;5,IF(ISERROR(VLOOKUP(R106,'CODIGO PAGO'!$B$2:$B$20,1,0)),1,IF(OR(AND(CL106=1,R106&lt;&gt;"N"),AND(CL106=3,R106&lt;&gt;"B"),AND(CL106=2,LEFT(TRIM(R106),1)&lt;&gt;"I")),1,IF(OR(AND(CL106=0,R106="N"),AND(CL106=0,R106="B"),AND(CL106=0,LEFT(TRIM(R106),1)="I")),1,0))),"")</f>
        <v/>
      </c>
      <c r="DO106" s="23" t="str">
        <f t="shared" si="71"/>
        <v/>
      </c>
      <c r="DP106" s="23" t="str">
        <f>+IF(LEN($I106)&gt;5,IF(ISERROR(VLOOKUP(T106,'CODIGO PAGO'!$B$2:$B$20,1,0)),1,IF(OR(AND(CN106=1,T106&lt;&gt;"N"),AND(CN106=3,T106&lt;&gt;"B"),AND(CN106=2,LEFT(TRIM(T106),1)&lt;&gt;"I")),1,IF(OR(AND(CN106=0,T106="N"),AND(CN106=0,T106="B"),AND(CN106=0,LEFT(TRIM(T106),1)="I")),1,0))),"")</f>
        <v/>
      </c>
      <c r="DQ106" s="23" t="str">
        <f t="shared" si="72"/>
        <v/>
      </c>
      <c r="DR106" s="23" t="str">
        <f>+IF(LEN($I106)&gt;5,IF(ISERROR(VLOOKUP(V106,'CODIGO PAGO'!$B$2:$B$20,1,0)),1,IF(OR(AND(CP106=1,V106&lt;&gt;"N"),AND(CP106=3,V106&lt;&gt;"B"),AND(CP106=2,LEFT(TRIM(V106),1)&lt;&gt;"I")),1,IF(OR(AND(CP106=0,V106="N"),AND(CP106=0,V106="B"),AND(CP106=0,LEFT(TRIM(V106),1)="I")),1,0))),"")</f>
        <v/>
      </c>
      <c r="DS106" s="23" t="str">
        <f t="shared" si="73"/>
        <v/>
      </c>
      <c r="DT106" s="23" t="str">
        <f>+IF(LEN($I106)&gt;5,IF(ISERROR(VLOOKUP(X106,'CODIGO PAGO'!$B$2:$B$20,1,0)),1,IF(OR(AND(CR106=1,X106&lt;&gt;"N"),AND(CR106=3,X106&lt;&gt;"B"),AND(CR106=2,LEFT(TRIM(X106),1)&lt;&gt;"I")),1,IF(OR(AND(CR106=0,X106="N"),AND(CR106=0,X106="B"),AND(CR106=0,LEFT(TRIM(X106),1)="I")),1,0))),"")</f>
        <v/>
      </c>
      <c r="DU106" s="23" t="str">
        <f t="shared" si="74"/>
        <v/>
      </c>
      <c r="DV106" s="23" t="str">
        <f>+IF(LEN($I106)&gt;5,IF(ISERROR(VLOOKUP(Z106,'CODIGO PAGO'!$B$2:$B$20,1,0)),1,IF(OR(AND(CT106=1,Z106&lt;&gt;"N"),AND(CT106=3,Z106&lt;&gt;"B"),AND(CT106=2,LEFT(TRIM(Z106),1)&lt;&gt;"I")),1,IF(OR(AND(CT106=0,Z106="N"),AND(CT106=0,Z106="B"),AND(CT106=0,LEFT(TRIM(Z106),1)="I")),1,0))),"")</f>
        <v/>
      </c>
      <c r="DW106" s="23" t="str">
        <f t="shared" si="75"/>
        <v/>
      </c>
      <c r="DX106" s="23" t="str">
        <f>+IF(LEN($I106)&gt;5,IF(ISERROR(VLOOKUP(AB106,'CODIGO PAGO'!$B$2:$B$20,1,0)),1,IF(OR(AND(CV106=1,AB106&lt;&gt;"N"),AND(CV106=3,AB106&lt;&gt;"B"),AND(CV106=2,LEFT(TRIM(AB106),1)&lt;&gt;"I")),1,IF(OR(AND(CV106=0,AB106="N"),AND(CV106=0,AB106="B"),AND(CV106=0,LEFT(TRIM(AB106),1)="I")),1,0))),"")</f>
        <v/>
      </c>
      <c r="DY106" s="23" t="str">
        <f t="shared" si="76"/>
        <v/>
      </c>
      <c r="DZ106" s="23" t="str">
        <f>+IF(LEN($I106)&gt;5,IF(ISERROR(VLOOKUP(AD106,'CODIGO PAGO'!$B$2:$B$20,1,0)),1,IF(OR(AND(CX106=1,AD106&lt;&gt;"N"),AND(CX106=3,AD106&lt;&gt;"B"),AND(CX106=2,LEFT(TRIM(AD106),1)&lt;&gt;"I")),1,IF(OR(AND(CX106=0,AD106="N"),AND(CX106=0,AD106="B"),AND(CX106=0,LEFT(TRIM(AD106),1)="I")),1,0))),"")</f>
        <v/>
      </c>
      <c r="EA106" s="23" t="str">
        <f t="shared" si="77"/>
        <v/>
      </c>
      <c r="EB106" s="23" t="str">
        <f>+IF(LEN($I106)&gt;5,IF(ISERROR(VLOOKUP(AF106,'CODIGO PAGO'!$B$2:$B$20,1,0)),1,IF(OR(AND(CZ106=1,AF106&lt;&gt;"N"),AND(CZ106=3,AF106&lt;&gt;"B"),AND(CZ106=2,LEFT(TRIM(AF106),1)&lt;&gt;"I")),1,IF(OR(AND(CZ106=0,AF106="N"),AND(CZ106=0,AF106="B"),AND(CZ106=0,LEFT(TRIM(AF106),1)="I")),1,0))),"")</f>
        <v/>
      </c>
      <c r="EC106" s="23" t="str">
        <f t="shared" si="78"/>
        <v/>
      </c>
      <c r="ED106" s="23" t="str">
        <f>+IF(LEN($I106)&gt;5,IF(ISERROR(VLOOKUP(AH106,'CODIGO PAGO'!$B$2:$B$20,1,0)),1,IF(OR(AND(DB106=1,AH106&lt;&gt;"N"),AND(DB106=3,AH106&lt;&gt;"B"),AND(DB106=2,LEFT(TRIM(AH106),1)&lt;&gt;"I")),1,IF(OR(AND(DB106=0,AH106="N"),AND(DB106=0,AH106="B"),AND(DB106=0,LEFT(TRIM(AH106),1)="I")),1,0))),"")</f>
        <v/>
      </c>
      <c r="EE106" s="23" t="str">
        <f t="shared" si="79"/>
        <v/>
      </c>
      <c r="EF106" s="23" t="str">
        <f>+IF(LEN($I106)&gt;5,IF(ISERROR(VLOOKUP(AJ106,'CODIGO PAGO'!$B$2:$B$20,1,0)),1,IF(OR(AND(DD106=1,AJ106&lt;&gt;"N"),AND(DD106=3,AJ106&lt;&gt;"B"),AND(DD106=2,LEFT(TRIM(AJ106),1)&lt;&gt;"I")),1,IF(OR(AND(DD106=0,AJ106="N"),AND(DD106=0,AJ106="B"),AND(DD106=0,LEFT(TRIM(AJ106),1)="I")),1,0))),"")</f>
        <v/>
      </c>
      <c r="EG106" s="23" t="str">
        <f t="shared" si="80"/>
        <v/>
      </c>
      <c r="EH106" s="23" t="str">
        <f>+IF(LEN($I106)&gt;5,IF(ISERROR(VLOOKUP(AL106,'CODIGO PAGO'!$B$2:$B$20,1,0)),1,IF(OR(AND(DF106=1,AL106&lt;&gt;"N"),AND(DF106=3,AL106&lt;&gt;"B"),AND(DF106=2,LEFT(TRIM(AL106),1)&lt;&gt;"I")),1,IF(OR(AND(DF106=0,AL106="N"),AND(DF106=0,AL106="B"),AND(DF106=0,LEFT(TRIM(AL106),1)="I")),1,0))),"")</f>
        <v/>
      </c>
      <c r="EI106" s="23" t="str">
        <f t="shared" si="81"/>
        <v/>
      </c>
      <c r="EJ106" s="23" t="str">
        <f>+IF(LEN($I106)&gt;5,IF(ISERROR(VLOOKUP(AN106,'CODIGO PAGO'!$B$2:$B$20,1,0)),1,IF(OR(AND(DH106=1,AN106&lt;&gt;"N"),AND(DH106=3,AN106&lt;&gt;"B"),AND(DH106=2,LEFT(TRIM(AN106),1)&lt;&gt;"I")),1,IF(OR(AND(DH106=0,AN106="N"),AND(DH106=0,AN106="B"),AND(DH106=0,LEFT(TRIM(AN106),1)="I")),1,0))),"")</f>
        <v/>
      </c>
      <c r="EK106" s="23" t="str">
        <f t="shared" si="82"/>
        <v/>
      </c>
      <c r="EL106" s="24" t="str">
        <f t="shared" si="83"/>
        <v/>
      </c>
    </row>
    <row r="107" spans="1:142" s="25" customFormat="1">
      <c r="A107" s="15" t="str">
        <f t="shared" si="49"/>
        <v/>
      </c>
      <c r="B107" s="1" t="str">
        <f>+IF(LEN(I107)&gt;5,'CODIGO PAGO'!$B$28,"")</f>
        <v/>
      </c>
      <c r="C107" s="1" t="str">
        <f>+IF(LEN($I107)&gt;5,BD!D107,"")</f>
        <v/>
      </c>
      <c r="D107" s="168" t="str">
        <f>+IF(LEN($I107)&gt;5,BD!A107,"")</f>
        <v/>
      </c>
      <c r="E107" s="1" t="str">
        <f>+IF(LEN($I107)&gt;5,BD!B107,"")</f>
        <v/>
      </c>
      <c r="F107" s="1" t="str">
        <f>+IF(LEN($I107)&gt;5,BD!C107,"")</f>
        <v/>
      </c>
      <c r="G107" s="141"/>
      <c r="H107" s="141"/>
      <c r="I107" s="1" t="str">
        <f>+IF(LEN(BD!G107)&gt;5,BD!G107,"")</f>
        <v/>
      </c>
      <c r="J107" s="167" t="str">
        <f>+IF(LEN($I107)&gt;5,BD!E107,"")</f>
        <v/>
      </c>
      <c r="K107" s="6" t="str">
        <f t="shared" si="50"/>
        <v/>
      </c>
      <c r="L107" s="87" t="str">
        <f>+IF(LEN($I107)&gt;5,BD!H107,"")</f>
        <v/>
      </c>
      <c r="M107" s="40" t="str">
        <f t="shared" si="51"/>
        <v/>
      </c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4" t="str">
        <f t="shared" si="52"/>
        <v/>
      </c>
      <c r="AQ107" s="5" t="str">
        <f t="shared" si="53"/>
        <v/>
      </c>
      <c r="AR107" s="91" t="str">
        <f t="shared" si="54"/>
        <v/>
      </c>
      <c r="AS107" s="5" t="str">
        <f t="shared" si="55"/>
        <v/>
      </c>
      <c r="AT107" s="91" t="str">
        <f t="shared" si="56"/>
        <v/>
      </c>
      <c r="AU107" s="4" t="str">
        <f t="shared" si="57"/>
        <v/>
      </c>
      <c r="AV107" s="4" t="str">
        <f t="shared" si="58"/>
        <v/>
      </c>
      <c r="AW107" s="4" t="str">
        <f t="shared" si="59"/>
        <v/>
      </c>
      <c r="AX107" s="4" t="str">
        <f t="shared" si="60"/>
        <v/>
      </c>
      <c r="AY107" s="88" t="str">
        <f t="shared" si="61"/>
        <v/>
      </c>
      <c r="AZ107" s="17" t="str">
        <f t="shared" si="62"/>
        <v/>
      </c>
      <c r="BA107" s="18" t="str">
        <f t="shared" si="63"/>
        <v/>
      </c>
      <c r="BB107" s="19" t="str">
        <f>+IF(LEN(I107)&gt;5,IF(INT(RIGHT(B107,1))=9,0.5*L107*AY107,INT(MID(B107,5,LEN(B107)-4))*L107)+IFERROR(VLOOKUP(I107,AJUSTES!$A$1:$I$50,9,0),0),"")</f>
        <v/>
      </c>
      <c r="BC107" s="12"/>
      <c r="BD107" s="19" t="str">
        <f t="shared" si="64"/>
        <v/>
      </c>
      <c r="BE107" s="18" t="str">
        <f t="shared" si="65"/>
        <v/>
      </c>
      <c r="BF107" s="139" t="str">
        <f t="shared" si="66"/>
        <v/>
      </c>
      <c r="BG107" s="114"/>
      <c r="BH107" s="18" t="str">
        <f t="shared" si="67"/>
        <v/>
      </c>
      <c r="BI107" s="13"/>
      <c r="BJ107" s="12"/>
      <c r="BK107" s="12"/>
      <c r="BL107" s="145"/>
      <c r="BM107" s="12"/>
      <c r="BN107" s="12"/>
      <c r="BO107" s="12"/>
      <c r="BP107" s="12"/>
      <c r="BQ107" s="12"/>
      <c r="BR107" s="12"/>
      <c r="BS107" s="146"/>
      <c r="BT107" s="14"/>
      <c r="BU107" s="12"/>
      <c r="BV107" s="12"/>
      <c r="BW107" s="12"/>
      <c r="BX107" s="12"/>
      <c r="BY107" s="12"/>
      <c r="BZ107" s="144"/>
      <c r="CA107" s="107" t="str">
        <f>+IF(LEN($I107)&gt;5,IF(BD!F107="N/A","",BD!F107),"")</f>
        <v/>
      </c>
      <c r="CB107" s="21"/>
      <c r="CC107" s="147"/>
      <c r="CD107" s="148"/>
      <c r="CE107" s="8" t="str">
        <f>+IF(LEN(I107)&gt;5,BD!M107,"")</f>
        <v/>
      </c>
      <c r="CF107" s="16" t="str">
        <f>+IF(LEN(I107)&gt;5,BD!N107,"")</f>
        <v/>
      </c>
      <c r="CG107" s="3" t="str">
        <f t="shared" si="68"/>
        <v/>
      </c>
      <c r="CH107" s="23" t="str">
        <f>+IF(AND(LEN($I107)&gt;5),IF(AND($J107&gt;N$1,$J107&lt;=$AO$1),1,IF((COUNTIFS(INCAPACIDADES!$C$1:$C$51,$I107,INCAPACIDADES!K$1:K$51,N$1))&gt;0,2,IF(VLOOKUP($C107,BD!$D$1:$F$501,3,0)&gt;N$1,0,3))),"")</f>
        <v/>
      </c>
      <c r="CI107" s="23" t="str">
        <f>+IF(AND(LEN($I107)&gt;5),IF(AND($J107&gt;O$1,$J107&lt;=$AO$1),1,IF((COUNTIFS(INCAPACIDADES!$C$1:$C$51,$I107,INCAPACIDADES!L$1:L$51,O$1))&gt;0,2,IF(VLOOKUP($C107,BD!$D$1:$F$501,3,0)&gt;O$1,0,3))),"")</f>
        <v/>
      </c>
      <c r="CJ107" s="23" t="str">
        <f>+IF(AND(LEN($I107)&gt;5),IF(AND($J107&gt;P$1,$J107&lt;=$AO$1),1,IF((COUNTIFS(INCAPACIDADES!$C$1:$C$51,$I107,INCAPACIDADES!M$1:M$51,P$1))&gt;0,2,IF(VLOOKUP($C107,BD!$D$1:$F$501,3,0)&gt;P$1,0,3))),"")</f>
        <v/>
      </c>
      <c r="CK107" s="23" t="str">
        <f>+IF(AND(LEN($I107)&gt;5),IF(AND($J107&gt;Q$1,$J107&lt;=$AO$1),1,IF((COUNTIFS(INCAPACIDADES!$C$1:$C$51,$I107,INCAPACIDADES!N$1:N$51,Q$1))&gt;0,2,IF(VLOOKUP($C107,BD!$D$1:$F$501,3,0)&gt;Q$1,0,3))),"")</f>
        <v/>
      </c>
      <c r="CL107" s="23" t="str">
        <f>+IF(AND(LEN($I107)&gt;5),IF(AND($J107&gt;R$1,$J107&lt;=$AO$1),1,IF((COUNTIFS(INCAPACIDADES!$C$1:$C$51,$I107,INCAPACIDADES!O$1:O$51,R$1))&gt;0,2,IF(VLOOKUP($C107,BD!$D$1:$F$501,3,0)&gt;R$1,0,3))),"")</f>
        <v/>
      </c>
      <c r="CM107" s="23" t="str">
        <f>+IF(AND(LEN($I107)&gt;5),IF(AND($J107&gt;S$1,$J107&lt;=$AO$1),1,IF((COUNTIFS(INCAPACIDADES!$C$1:$C$51,$I107,INCAPACIDADES!P$1:P$51,S$1))&gt;0,2,IF(VLOOKUP($C107,BD!$D$1:$F$501,3,0)&gt;S$1,0,3))),"")</f>
        <v/>
      </c>
      <c r="CN107" s="23" t="str">
        <f>+IF(AND(LEN($I107)&gt;5),IF(AND($J107&gt;T$1,$J107&lt;=$AO$1),1,IF((COUNTIFS(INCAPACIDADES!$C$1:$C$51,$I107,INCAPACIDADES!Q$1:Q$51,T$1))&gt;0,2,IF(VLOOKUP($C107,BD!$D$1:$F$501,3,0)&gt;T$1,0,3))),"")</f>
        <v/>
      </c>
      <c r="CO107" s="23" t="str">
        <f>+IF(AND(LEN($I107)&gt;5),IF(AND($J107&gt;U$1,$J107&lt;=$AO$1),1,IF((COUNTIFS(INCAPACIDADES!$C$1:$C$51,$I107,INCAPACIDADES!R$1:R$51,U$1))&gt;0,2,IF(VLOOKUP($C107,BD!$D$1:$F$501,3,0)&gt;U$1,0,3))),"")</f>
        <v/>
      </c>
      <c r="CP107" s="23" t="str">
        <f>+IF(AND(LEN($I107)&gt;5),IF(AND($J107&gt;V$1,$J107&lt;=$AO$1),1,IF((COUNTIFS(INCAPACIDADES!$C$1:$C$51,$I107,INCAPACIDADES!S$1:S$51,V$1))&gt;0,2,IF(VLOOKUP($C107,BD!$D$1:$F$501,3,0)&gt;V$1,0,3))),"")</f>
        <v/>
      </c>
      <c r="CQ107" s="23" t="str">
        <f>+IF(AND(LEN($I107)&gt;5),IF(AND($J107&gt;W$1,$J107&lt;=$AO$1),1,IF((COUNTIFS(INCAPACIDADES!$C$1:$C$51,$I107,INCAPACIDADES!T$1:T$51,W$1))&gt;0,2,IF(VLOOKUP($C107,BD!$D$1:$F$501,3,0)&gt;W$1,0,3))),"")</f>
        <v/>
      </c>
      <c r="CR107" s="23" t="str">
        <f>+IF(AND(LEN($I107)&gt;5),IF(AND($J107&gt;X$1,$J107&lt;=$AO$1),1,IF((COUNTIFS(INCAPACIDADES!$C$1:$C$51,$I107,INCAPACIDADES!U$1:U$51,X$1))&gt;0,2,IF(VLOOKUP($C107,BD!$D$1:$F$501,3,0)&gt;X$1,0,3))),"")</f>
        <v/>
      </c>
      <c r="CS107" s="23" t="str">
        <f>+IF(AND(LEN($I107)&gt;5),IF(AND($J107&gt;Y$1,$J107&lt;=$AO$1),1,IF((COUNTIFS(INCAPACIDADES!$C$1:$C$51,$I107,INCAPACIDADES!V$1:V$51,Y$1))&gt;0,2,IF(VLOOKUP($C107,BD!$D$1:$F$501,3,0)&gt;Y$1,0,3))),"")</f>
        <v/>
      </c>
      <c r="CT107" s="23" t="str">
        <f>+IF(AND(LEN($I107)&gt;5),IF(AND($J107&gt;Z$1,$J107&lt;=$AO$1),1,IF((COUNTIFS(INCAPACIDADES!$C$1:$C$51,$I107,INCAPACIDADES!W$1:W$51,Z$1))&gt;0,2,IF(VLOOKUP($C107,BD!$D$1:$F$501,3,0)&gt;Z$1,0,3))),"")</f>
        <v/>
      </c>
      <c r="CU107" s="23" t="str">
        <f>+IF(AND(LEN($I107)&gt;5),IF(AND($J107&gt;AA$1,$J107&lt;=$AO$1),1,IF((COUNTIFS(INCAPACIDADES!$C$1:$C$51,$I107,INCAPACIDADES!X$1:X$51,AA$1))&gt;0,2,IF(VLOOKUP($C107,BD!$D$1:$F$501,3,0)&gt;AA$1,0,3))),"")</f>
        <v/>
      </c>
      <c r="CV107" s="23" t="str">
        <f>+IF(AND(LEN($I107)&gt;5),IF(AND($J107&gt;AB$1,$J107&lt;=$AO$1),1,IF((COUNTIFS(INCAPACIDADES!$C$1:$C$51,$I107,INCAPACIDADES!Y$1:Y$51,AB$1))&gt;0,2,IF(VLOOKUP($C107,BD!$D$1:$F$501,3,0)&gt;AB$1,0,3))),"")</f>
        <v/>
      </c>
      <c r="CW107" s="23" t="str">
        <f>+IF(AND(LEN($I107)&gt;5),IF(AND($J107&gt;AC$1,$J107&lt;=$AO$1),1,IF((COUNTIFS(INCAPACIDADES!$C$1:$C$51,$I107,INCAPACIDADES!Z$1:Z$51,AC$1))&gt;0,2,IF(VLOOKUP($C107,BD!$D$1:$F$501,3,0)&gt;AC$1,0,3))),"")</f>
        <v/>
      </c>
      <c r="CX107" s="23" t="str">
        <f>+IF(AND(LEN($I107)&gt;5),IF(AND($J107&gt;AD$1,$J107&lt;=$AO$1),1,IF((COUNTIFS(INCAPACIDADES!$C$1:$C$51,$I107,INCAPACIDADES!AA$1:AA$51,AD$1))&gt;0,2,IF(VLOOKUP($C107,BD!$D$1:$F$501,3,0)&gt;AD$1,0,3))),"")</f>
        <v/>
      </c>
      <c r="CY107" s="23" t="str">
        <f>+IF(AND(LEN($I107)&gt;5),IF(AND($J107&gt;AE$1,$J107&lt;=$AO$1),1,IF((COUNTIFS(INCAPACIDADES!$C$1:$C$51,$I107,INCAPACIDADES!AB$1:AB$51,AE$1))&gt;0,2,IF(VLOOKUP($C107,BD!$D$1:$F$501,3,0)&gt;AE$1,0,3))),"")</f>
        <v/>
      </c>
      <c r="CZ107" s="23" t="str">
        <f>+IF(AND(LEN($I107)&gt;5),IF(AND($J107&gt;AF$1,$J107&lt;=$AO$1),1,IF((COUNTIFS(INCAPACIDADES!$C$1:$C$51,$I107,INCAPACIDADES!AC$1:AC$51,AF$1))&gt;0,2,IF(VLOOKUP($C107,BD!$D$1:$F$501,3,0)&gt;AF$1,0,3))),"")</f>
        <v/>
      </c>
      <c r="DA107" s="23" t="str">
        <f>+IF(AND(LEN($I107)&gt;5),IF(AND($J107&gt;AG$1,$J107&lt;=$AO$1),1,IF((COUNTIFS(INCAPACIDADES!$C$1:$C$51,$I107,INCAPACIDADES!AD$1:AD$51,AG$1))&gt;0,2,IF(VLOOKUP($C107,BD!$D$1:$F$501,3,0)&gt;AG$1,0,3))),"")</f>
        <v/>
      </c>
      <c r="DB107" s="23" t="str">
        <f>+IF(AND(LEN($I107)&gt;5),IF(AND($J107&gt;AH$1,$J107&lt;=$AO$1),1,IF((COUNTIFS(INCAPACIDADES!$C$1:$C$51,$I107,INCAPACIDADES!AE$1:AE$51,AH$1))&gt;0,2,IF(VLOOKUP($C107,BD!$D$1:$F$501,3,0)&gt;AH$1,0,3))),"")</f>
        <v/>
      </c>
      <c r="DC107" s="23" t="str">
        <f>+IF(AND(LEN($I107)&gt;5),IF(AND($J107&gt;AI$1,$J107&lt;=$AO$1),1,IF((COUNTIFS(INCAPACIDADES!$C$1:$C$51,$I107,INCAPACIDADES!AF$1:AF$51,AI$1))&gt;0,2,IF(VLOOKUP($C107,BD!$D$1:$F$501,3,0)&gt;AI$1,0,3))),"")</f>
        <v/>
      </c>
      <c r="DD107" s="23" t="str">
        <f>+IF(AND(LEN($I107)&gt;5),IF(AND($J107&gt;AJ$1,$J107&lt;=$AO$1),1,IF((COUNTIFS(INCAPACIDADES!$C$1:$C$51,$I107,INCAPACIDADES!AG$1:AG$51,AJ$1))&gt;0,2,IF(VLOOKUP($C107,BD!$D$1:$F$501,3,0)&gt;AJ$1,0,3))),"")</f>
        <v/>
      </c>
      <c r="DE107" s="23" t="str">
        <f>+IF(AND(LEN($I107)&gt;5),IF(AND($J107&gt;AK$1,$J107&lt;=$AO$1),1,IF((COUNTIFS(INCAPACIDADES!$C$1:$C$51,$I107,INCAPACIDADES!AH$1:AH$51,AK$1))&gt;0,2,IF(VLOOKUP($C107,BD!$D$1:$F$501,3,0)&gt;AK$1,0,3))),"")</f>
        <v/>
      </c>
      <c r="DF107" s="23" t="str">
        <f>+IF(AND(LEN($I107)&gt;5),IF(AND($J107&gt;AL$1,$J107&lt;=$AO$1),1,IF((COUNTIFS(INCAPACIDADES!$C$1:$C$51,$I107,INCAPACIDADES!AI$1:AI$51,AL$1))&gt;0,2,IF(VLOOKUP($C107,BD!$D$1:$F$501,3,0)&gt;AL$1,0,3))),"")</f>
        <v/>
      </c>
      <c r="DG107" s="23" t="str">
        <f>+IF(AND(LEN($I107)&gt;5),IF(AND($J107&gt;AM$1,$J107&lt;=$AO$1),1,IF((COUNTIFS(INCAPACIDADES!$C$1:$C$51,$I107,INCAPACIDADES!AJ$1:AJ$51,AM$1))&gt;0,2,IF(VLOOKUP($C107,BD!$D$1:$F$501,3,0)&gt;AM$1,0,3))),"")</f>
        <v/>
      </c>
      <c r="DH107" s="23" t="str">
        <f>+IF(AND(LEN($I107)&gt;5),IF(AND($J107&gt;AN$1,$J107&lt;=$AO$1),1,IF((COUNTIFS(INCAPACIDADES!$C$1:$C$51,$I107,INCAPACIDADES!AK$1:AK$51,AN$1))&gt;0,2,IF(VLOOKUP($C107,BD!$D$1:$F$501,3,0)&gt;AN$1,0,3))),"")</f>
        <v/>
      </c>
      <c r="DI107" s="23" t="str">
        <f>+IF(AND(LEN($I107)&gt;5),IF(AND($J107&gt;AO$1,$J107&lt;=$AO$1),1,IF((COUNTIFS(INCAPACIDADES!$C$1:$C$51,$I107,INCAPACIDADES!AL$1:AL$51,AO$1))&gt;0,2,IF(VLOOKUP($C107,BD!$D$1:$F$501,3,0)&gt;AO$1,0,3))),"")</f>
        <v/>
      </c>
      <c r="DJ107" s="23" t="str">
        <f>+IF(LEN($I107)&gt;5,IF(ISERROR(VLOOKUP(N107,'CODIGO PAGO'!$B$2:$B$20,1,0)),1,IF(OR(AND(CH107=1,N107&lt;&gt;"N"),AND(CH107=3,N107&lt;&gt;"B"),AND(CH107=2,LEFT(TRIM(N107),1)&lt;&gt;"I")),1,IF(OR(AND(CH107=0,N107="N"),AND(CH107=0,N107="B"),AND(CH107=0,LEFT(TRIM(N107),1)="I")),1,0))),"")</f>
        <v/>
      </c>
      <c r="DK107" s="23" t="str">
        <f t="shared" si="69"/>
        <v/>
      </c>
      <c r="DL107" s="23" t="str">
        <f>+IF(LEN($I107)&gt;5,IF(ISERROR(VLOOKUP(P107,'CODIGO PAGO'!$B$2:$B$20,1,0)),1,IF(OR(AND(CJ107=1,P107&lt;&gt;"N"),AND(CJ107=3,P107&lt;&gt;"B"),AND(CJ107=2,LEFT(TRIM(P107),1)&lt;&gt;"I")),1,IF(OR(AND(CJ107=0,P107="N"),AND(CJ107=0,P107="B"),AND(CJ107=0,LEFT(TRIM(P107),1)="I")),1,0))),"")</f>
        <v/>
      </c>
      <c r="DM107" s="23" t="str">
        <f t="shared" si="70"/>
        <v/>
      </c>
      <c r="DN107" s="23" t="str">
        <f>+IF(LEN($I107)&gt;5,IF(ISERROR(VLOOKUP(R107,'CODIGO PAGO'!$B$2:$B$20,1,0)),1,IF(OR(AND(CL107=1,R107&lt;&gt;"N"),AND(CL107=3,R107&lt;&gt;"B"),AND(CL107=2,LEFT(TRIM(R107),1)&lt;&gt;"I")),1,IF(OR(AND(CL107=0,R107="N"),AND(CL107=0,R107="B"),AND(CL107=0,LEFT(TRIM(R107),1)="I")),1,0))),"")</f>
        <v/>
      </c>
      <c r="DO107" s="23" t="str">
        <f t="shared" si="71"/>
        <v/>
      </c>
      <c r="DP107" s="23" t="str">
        <f>+IF(LEN($I107)&gt;5,IF(ISERROR(VLOOKUP(T107,'CODIGO PAGO'!$B$2:$B$20,1,0)),1,IF(OR(AND(CN107=1,T107&lt;&gt;"N"),AND(CN107=3,T107&lt;&gt;"B"),AND(CN107=2,LEFT(TRIM(T107),1)&lt;&gt;"I")),1,IF(OR(AND(CN107=0,T107="N"),AND(CN107=0,T107="B"),AND(CN107=0,LEFT(TRIM(T107),1)="I")),1,0))),"")</f>
        <v/>
      </c>
      <c r="DQ107" s="23" t="str">
        <f t="shared" si="72"/>
        <v/>
      </c>
      <c r="DR107" s="23" t="str">
        <f>+IF(LEN($I107)&gt;5,IF(ISERROR(VLOOKUP(V107,'CODIGO PAGO'!$B$2:$B$20,1,0)),1,IF(OR(AND(CP107=1,V107&lt;&gt;"N"),AND(CP107=3,V107&lt;&gt;"B"),AND(CP107=2,LEFT(TRIM(V107),1)&lt;&gt;"I")),1,IF(OR(AND(CP107=0,V107="N"),AND(CP107=0,V107="B"),AND(CP107=0,LEFT(TRIM(V107),1)="I")),1,0))),"")</f>
        <v/>
      </c>
      <c r="DS107" s="23" t="str">
        <f t="shared" si="73"/>
        <v/>
      </c>
      <c r="DT107" s="23" t="str">
        <f>+IF(LEN($I107)&gt;5,IF(ISERROR(VLOOKUP(X107,'CODIGO PAGO'!$B$2:$B$20,1,0)),1,IF(OR(AND(CR107=1,X107&lt;&gt;"N"),AND(CR107=3,X107&lt;&gt;"B"),AND(CR107=2,LEFT(TRIM(X107),1)&lt;&gt;"I")),1,IF(OR(AND(CR107=0,X107="N"),AND(CR107=0,X107="B"),AND(CR107=0,LEFT(TRIM(X107),1)="I")),1,0))),"")</f>
        <v/>
      </c>
      <c r="DU107" s="23" t="str">
        <f t="shared" si="74"/>
        <v/>
      </c>
      <c r="DV107" s="23" t="str">
        <f>+IF(LEN($I107)&gt;5,IF(ISERROR(VLOOKUP(Z107,'CODIGO PAGO'!$B$2:$B$20,1,0)),1,IF(OR(AND(CT107=1,Z107&lt;&gt;"N"),AND(CT107=3,Z107&lt;&gt;"B"),AND(CT107=2,LEFT(TRIM(Z107),1)&lt;&gt;"I")),1,IF(OR(AND(CT107=0,Z107="N"),AND(CT107=0,Z107="B"),AND(CT107=0,LEFT(TRIM(Z107),1)="I")),1,0))),"")</f>
        <v/>
      </c>
      <c r="DW107" s="23" t="str">
        <f t="shared" si="75"/>
        <v/>
      </c>
      <c r="DX107" s="23" t="str">
        <f>+IF(LEN($I107)&gt;5,IF(ISERROR(VLOOKUP(AB107,'CODIGO PAGO'!$B$2:$B$20,1,0)),1,IF(OR(AND(CV107=1,AB107&lt;&gt;"N"),AND(CV107=3,AB107&lt;&gt;"B"),AND(CV107=2,LEFT(TRIM(AB107),1)&lt;&gt;"I")),1,IF(OR(AND(CV107=0,AB107="N"),AND(CV107=0,AB107="B"),AND(CV107=0,LEFT(TRIM(AB107),1)="I")),1,0))),"")</f>
        <v/>
      </c>
      <c r="DY107" s="23" t="str">
        <f t="shared" si="76"/>
        <v/>
      </c>
      <c r="DZ107" s="23" t="str">
        <f>+IF(LEN($I107)&gt;5,IF(ISERROR(VLOOKUP(AD107,'CODIGO PAGO'!$B$2:$B$20,1,0)),1,IF(OR(AND(CX107=1,AD107&lt;&gt;"N"),AND(CX107=3,AD107&lt;&gt;"B"),AND(CX107=2,LEFT(TRIM(AD107),1)&lt;&gt;"I")),1,IF(OR(AND(CX107=0,AD107="N"),AND(CX107=0,AD107="B"),AND(CX107=0,LEFT(TRIM(AD107),1)="I")),1,0))),"")</f>
        <v/>
      </c>
      <c r="EA107" s="23" t="str">
        <f t="shared" si="77"/>
        <v/>
      </c>
      <c r="EB107" s="23" t="str">
        <f>+IF(LEN($I107)&gt;5,IF(ISERROR(VLOOKUP(AF107,'CODIGO PAGO'!$B$2:$B$20,1,0)),1,IF(OR(AND(CZ107=1,AF107&lt;&gt;"N"),AND(CZ107=3,AF107&lt;&gt;"B"),AND(CZ107=2,LEFT(TRIM(AF107),1)&lt;&gt;"I")),1,IF(OR(AND(CZ107=0,AF107="N"),AND(CZ107=0,AF107="B"),AND(CZ107=0,LEFT(TRIM(AF107),1)="I")),1,0))),"")</f>
        <v/>
      </c>
      <c r="EC107" s="23" t="str">
        <f t="shared" si="78"/>
        <v/>
      </c>
      <c r="ED107" s="23" t="str">
        <f>+IF(LEN($I107)&gt;5,IF(ISERROR(VLOOKUP(AH107,'CODIGO PAGO'!$B$2:$B$20,1,0)),1,IF(OR(AND(DB107=1,AH107&lt;&gt;"N"),AND(DB107=3,AH107&lt;&gt;"B"),AND(DB107=2,LEFT(TRIM(AH107),1)&lt;&gt;"I")),1,IF(OR(AND(DB107=0,AH107="N"),AND(DB107=0,AH107="B"),AND(DB107=0,LEFT(TRIM(AH107),1)="I")),1,0))),"")</f>
        <v/>
      </c>
      <c r="EE107" s="23" t="str">
        <f t="shared" si="79"/>
        <v/>
      </c>
      <c r="EF107" s="23" t="str">
        <f>+IF(LEN($I107)&gt;5,IF(ISERROR(VLOOKUP(AJ107,'CODIGO PAGO'!$B$2:$B$20,1,0)),1,IF(OR(AND(DD107=1,AJ107&lt;&gt;"N"),AND(DD107=3,AJ107&lt;&gt;"B"),AND(DD107=2,LEFT(TRIM(AJ107),1)&lt;&gt;"I")),1,IF(OR(AND(DD107=0,AJ107="N"),AND(DD107=0,AJ107="B"),AND(DD107=0,LEFT(TRIM(AJ107),1)="I")),1,0))),"")</f>
        <v/>
      </c>
      <c r="EG107" s="23" t="str">
        <f t="shared" si="80"/>
        <v/>
      </c>
      <c r="EH107" s="23" t="str">
        <f>+IF(LEN($I107)&gt;5,IF(ISERROR(VLOOKUP(AL107,'CODIGO PAGO'!$B$2:$B$20,1,0)),1,IF(OR(AND(DF107=1,AL107&lt;&gt;"N"),AND(DF107=3,AL107&lt;&gt;"B"),AND(DF107=2,LEFT(TRIM(AL107),1)&lt;&gt;"I")),1,IF(OR(AND(DF107=0,AL107="N"),AND(DF107=0,AL107="B"),AND(DF107=0,LEFT(TRIM(AL107),1)="I")),1,0))),"")</f>
        <v/>
      </c>
      <c r="EI107" s="23" t="str">
        <f t="shared" si="81"/>
        <v/>
      </c>
      <c r="EJ107" s="23" t="str">
        <f>+IF(LEN($I107)&gt;5,IF(ISERROR(VLOOKUP(AN107,'CODIGO PAGO'!$B$2:$B$20,1,0)),1,IF(OR(AND(DH107=1,AN107&lt;&gt;"N"),AND(DH107=3,AN107&lt;&gt;"B"),AND(DH107=2,LEFT(TRIM(AN107),1)&lt;&gt;"I")),1,IF(OR(AND(DH107=0,AN107="N"),AND(DH107=0,AN107="B"),AND(DH107=0,LEFT(TRIM(AN107),1)="I")),1,0))),"")</f>
        <v/>
      </c>
      <c r="EK107" s="23" t="str">
        <f t="shared" si="82"/>
        <v/>
      </c>
      <c r="EL107" s="24" t="str">
        <f t="shared" si="83"/>
        <v/>
      </c>
    </row>
    <row r="108" spans="1:142" s="25" customFormat="1">
      <c r="A108" s="15" t="str">
        <f t="shared" si="49"/>
        <v/>
      </c>
      <c r="B108" s="1" t="str">
        <f>+IF(LEN(I108)&gt;5,'CODIGO PAGO'!$B$28,"")</f>
        <v/>
      </c>
      <c r="C108" s="1" t="str">
        <f>+IF(LEN($I108)&gt;5,BD!D108,"")</f>
        <v/>
      </c>
      <c r="D108" s="168" t="str">
        <f>+IF(LEN($I108)&gt;5,BD!A108,"")</f>
        <v/>
      </c>
      <c r="E108" s="1" t="str">
        <f>+IF(LEN($I108)&gt;5,BD!B108,"")</f>
        <v/>
      </c>
      <c r="F108" s="1" t="str">
        <f>+IF(LEN($I108)&gt;5,BD!C108,"")</f>
        <v/>
      </c>
      <c r="G108" s="141"/>
      <c r="H108" s="141"/>
      <c r="I108" s="1" t="str">
        <f>+IF(LEN(BD!G108)&gt;5,BD!G108,"")</f>
        <v/>
      </c>
      <c r="J108" s="167" t="str">
        <f>+IF(LEN($I108)&gt;5,BD!E108,"")</f>
        <v/>
      </c>
      <c r="K108" s="6" t="str">
        <f t="shared" si="50"/>
        <v/>
      </c>
      <c r="L108" s="87" t="str">
        <f>+IF(LEN($I108)&gt;5,BD!H108,"")</f>
        <v/>
      </c>
      <c r="M108" s="40" t="str">
        <f t="shared" si="51"/>
        <v/>
      </c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4" t="str">
        <f t="shared" si="52"/>
        <v/>
      </c>
      <c r="AQ108" s="5" t="str">
        <f t="shared" si="53"/>
        <v/>
      </c>
      <c r="AR108" s="91" t="str">
        <f t="shared" si="54"/>
        <v/>
      </c>
      <c r="AS108" s="5" t="str">
        <f t="shared" si="55"/>
        <v/>
      </c>
      <c r="AT108" s="91" t="str">
        <f t="shared" si="56"/>
        <v/>
      </c>
      <c r="AU108" s="4" t="str">
        <f t="shared" si="57"/>
        <v/>
      </c>
      <c r="AV108" s="4" t="str">
        <f t="shared" si="58"/>
        <v/>
      </c>
      <c r="AW108" s="4" t="str">
        <f t="shared" si="59"/>
        <v/>
      </c>
      <c r="AX108" s="4" t="str">
        <f t="shared" si="60"/>
        <v/>
      </c>
      <c r="AY108" s="88" t="str">
        <f t="shared" si="61"/>
        <v/>
      </c>
      <c r="AZ108" s="17" t="str">
        <f t="shared" si="62"/>
        <v/>
      </c>
      <c r="BA108" s="18" t="str">
        <f t="shared" si="63"/>
        <v/>
      </c>
      <c r="BB108" s="19" t="str">
        <f>+IF(LEN(I108)&gt;5,IF(INT(RIGHT(B108,1))=9,0.5*L108*AY108,INT(MID(B108,5,LEN(B108)-4))*L108)+IFERROR(VLOOKUP(I108,AJUSTES!$A$1:$I$50,9,0),0),"")</f>
        <v/>
      </c>
      <c r="BC108" s="12"/>
      <c r="BD108" s="19" t="str">
        <f t="shared" si="64"/>
        <v/>
      </c>
      <c r="BE108" s="18" t="str">
        <f t="shared" si="65"/>
        <v/>
      </c>
      <c r="BF108" s="139" t="str">
        <f t="shared" si="66"/>
        <v/>
      </c>
      <c r="BG108" s="114"/>
      <c r="BH108" s="18" t="str">
        <f t="shared" si="67"/>
        <v/>
      </c>
      <c r="BI108" s="13"/>
      <c r="BJ108" s="12"/>
      <c r="BK108" s="12"/>
      <c r="BL108" s="145"/>
      <c r="BM108" s="12"/>
      <c r="BN108" s="12"/>
      <c r="BO108" s="12"/>
      <c r="BP108" s="12"/>
      <c r="BQ108" s="12"/>
      <c r="BR108" s="12"/>
      <c r="BS108" s="146"/>
      <c r="BT108" s="14"/>
      <c r="BU108" s="12"/>
      <c r="BV108" s="12"/>
      <c r="BW108" s="12"/>
      <c r="BX108" s="12"/>
      <c r="BY108" s="12"/>
      <c r="BZ108" s="144"/>
      <c r="CA108" s="107" t="str">
        <f>+IF(LEN($I108)&gt;5,IF(BD!F108="N/A","",BD!F108),"")</f>
        <v/>
      </c>
      <c r="CB108" s="21"/>
      <c r="CC108" s="147"/>
      <c r="CD108" s="148"/>
      <c r="CE108" s="8" t="str">
        <f>+IF(LEN(I108)&gt;5,BD!M108,"")</f>
        <v/>
      </c>
      <c r="CF108" s="16" t="str">
        <f>+IF(LEN(I108)&gt;5,BD!N108,"")</f>
        <v/>
      </c>
      <c r="CG108" s="3" t="str">
        <f t="shared" si="68"/>
        <v/>
      </c>
      <c r="CH108" s="23" t="str">
        <f>+IF(AND(LEN($I108)&gt;5),IF(AND($J108&gt;N$1,$J108&lt;=$AO$1),1,IF((COUNTIFS(INCAPACIDADES!$C$1:$C$51,$I108,INCAPACIDADES!K$1:K$51,N$1))&gt;0,2,IF(VLOOKUP($C108,BD!$D$1:$F$501,3,0)&gt;N$1,0,3))),"")</f>
        <v/>
      </c>
      <c r="CI108" s="23" t="str">
        <f>+IF(AND(LEN($I108)&gt;5),IF(AND($J108&gt;O$1,$J108&lt;=$AO$1),1,IF((COUNTIFS(INCAPACIDADES!$C$1:$C$51,$I108,INCAPACIDADES!L$1:L$51,O$1))&gt;0,2,IF(VLOOKUP($C108,BD!$D$1:$F$501,3,0)&gt;O$1,0,3))),"")</f>
        <v/>
      </c>
      <c r="CJ108" s="23" t="str">
        <f>+IF(AND(LEN($I108)&gt;5),IF(AND($J108&gt;P$1,$J108&lt;=$AO$1),1,IF((COUNTIFS(INCAPACIDADES!$C$1:$C$51,$I108,INCAPACIDADES!M$1:M$51,P$1))&gt;0,2,IF(VLOOKUP($C108,BD!$D$1:$F$501,3,0)&gt;P$1,0,3))),"")</f>
        <v/>
      </c>
      <c r="CK108" s="23" t="str">
        <f>+IF(AND(LEN($I108)&gt;5),IF(AND($J108&gt;Q$1,$J108&lt;=$AO$1),1,IF((COUNTIFS(INCAPACIDADES!$C$1:$C$51,$I108,INCAPACIDADES!N$1:N$51,Q$1))&gt;0,2,IF(VLOOKUP($C108,BD!$D$1:$F$501,3,0)&gt;Q$1,0,3))),"")</f>
        <v/>
      </c>
      <c r="CL108" s="23" t="str">
        <f>+IF(AND(LEN($I108)&gt;5),IF(AND($J108&gt;R$1,$J108&lt;=$AO$1),1,IF((COUNTIFS(INCAPACIDADES!$C$1:$C$51,$I108,INCAPACIDADES!O$1:O$51,R$1))&gt;0,2,IF(VLOOKUP($C108,BD!$D$1:$F$501,3,0)&gt;R$1,0,3))),"")</f>
        <v/>
      </c>
      <c r="CM108" s="23" t="str">
        <f>+IF(AND(LEN($I108)&gt;5),IF(AND($J108&gt;S$1,$J108&lt;=$AO$1),1,IF((COUNTIFS(INCAPACIDADES!$C$1:$C$51,$I108,INCAPACIDADES!P$1:P$51,S$1))&gt;0,2,IF(VLOOKUP($C108,BD!$D$1:$F$501,3,0)&gt;S$1,0,3))),"")</f>
        <v/>
      </c>
      <c r="CN108" s="23" t="str">
        <f>+IF(AND(LEN($I108)&gt;5),IF(AND($J108&gt;T$1,$J108&lt;=$AO$1),1,IF((COUNTIFS(INCAPACIDADES!$C$1:$C$51,$I108,INCAPACIDADES!Q$1:Q$51,T$1))&gt;0,2,IF(VLOOKUP($C108,BD!$D$1:$F$501,3,0)&gt;T$1,0,3))),"")</f>
        <v/>
      </c>
      <c r="CO108" s="23" t="str">
        <f>+IF(AND(LEN($I108)&gt;5),IF(AND($J108&gt;U$1,$J108&lt;=$AO$1),1,IF((COUNTIFS(INCAPACIDADES!$C$1:$C$51,$I108,INCAPACIDADES!R$1:R$51,U$1))&gt;0,2,IF(VLOOKUP($C108,BD!$D$1:$F$501,3,0)&gt;U$1,0,3))),"")</f>
        <v/>
      </c>
      <c r="CP108" s="23" t="str">
        <f>+IF(AND(LEN($I108)&gt;5),IF(AND($J108&gt;V$1,$J108&lt;=$AO$1),1,IF((COUNTIFS(INCAPACIDADES!$C$1:$C$51,$I108,INCAPACIDADES!S$1:S$51,V$1))&gt;0,2,IF(VLOOKUP($C108,BD!$D$1:$F$501,3,0)&gt;V$1,0,3))),"")</f>
        <v/>
      </c>
      <c r="CQ108" s="23" t="str">
        <f>+IF(AND(LEN($I108)&gt;5),IF(AND($J108&gt;W$1,$J108&lt;=$AO$1),1,IF((COUNTIFS(INCAPACIDADES!$C$1:$C$51,$I108,INCAPACIDADES!T$1:T$51,W$1))&gt;0,2,IF(VLOOKUP($C108,BD!$D$1:$F$501,3,0)&gt;W$1,0,3))),"")</f>
        <v/>
      </c>
      <c r="CR108" s="23" t="str">
        <f>+IF(AND(LEN($I108)&gt;5),IF(AND($J108&gt;X$1,$J108&lt;=$AO$1),1,IF((COUNTIFS(INCAPACIDADES!$C$1:$C$51,$I108,INCAPACIDADES!U$1:U$51,X$1))&gt;0,2,IF(VLOOKUP($C108,BD!$D$1:$F$501,3,0)&gt;X$1,0,3))),"")</f>
        <v/>
      </c>
      <c r="CS108" s="23" t="str">
        <f>+IF(AND(LEN($I108)&gt;5),IF(AND($J108&gt;Y$1,$J108&lt;=$AO$1),1,IF((COUNTIFS(INCAPACIDADES!$C$1:$C$51,$I108,INCAPACIDADES!V$1:V$51,Y$1))&gt;0,2,IF(VLOOKUP($C108,BD!$D$1:$F$501,3,0)&gt;Y$1,0,3))),"")</f>
        <v/>
      </c>
      <c r="CT108" s="23" t="str">
        <f>+IF(AND(LEN($I108)&gt;5),IF(AND($J108&gt;Z$1,$J108&lt;=$AO$1),1,IF((COUNTIFS(INCAPACIDADES!$C$1:$C$51,$I108,INCAPACIDADES!W$1:W$51,Z$1))&gt;0,2,IF(VLOOKUP($C108,BD!$D$1:$F$501,3,0)&gt;Z$1,0,3))),"")</f>
        <v/>
      </c>
      <c r="CU108" s="23" t="str">
        <f>+IF(AND(LEN($I108)&gt;5),IF(AND($J108&gt;AA$1,$J108&lt;=$AO$1),1,IF((COUNTIFS(INCAPACIDADES!$C$1:$C$51,$I108,INCAPACIDADES!X$1:X$51,AA$1))&gt;0,2,IF(VLOOKUP($C108,BD!$D$1:$F$501,3,0)&gt;AA$1,0,3))),"")</f>
        <v/>
      </c>
      <c r="CV108" s="23" t="str">
        <f>+IF(AND(LEN($I108)&gt;5),IF(AND($J108&gt;AB$1,$J108&lt;=$AO$1),1,IF((COUNTIFS(INCAPACIDADES!$C$1:$C$51,$I108,INCAPACIDADES!Y$1:Y$51,AB$1))&gt;0,2,IF(VLOOKUP($C108,BD!$D$1:$F$501,3,0)&gt;AB$1,0,3))),"")</f>
        <v/>
      </c>
      <c r="CW108" s="23" t="str">
        <f>+IF(AND(LEN($I108)&gt;5),IF(AND($J108&gt;AC$1,$J108&lt;=$AO$1),1,IF((COUNTIFS(INCAPACIDADES!$C$1:$C$51,$I108,INCAPACIDADES!Z$1:Z$51,AC$1))&gt;0,2,IF(VLOOKUP($C108,BD!$D$1:$F$501,3,0)&gt;AC$1,0,3))),"")</f>
        <v/>
      </c>
      <c r="CX108" s="23" t="str">
        <f>+IF(AND(LEN($I108)&gt;5),IF(AND($J108&gt;AD$1,$J108&lt;=$AO$1),1,IF((COUNTIFS(INCAPACIDADES!$C$1:$C$51,$I108,INCAPACIDADES!AA$1:AA$51,AD$1))&gt;0,2,IF(VLOOKUP($C108,BD!$D$1:$F$501,3,0)&gt;AD$1,0,3))),"")</f>
        <v/>
      </c>
      <c r="CY108" s="23" t="str">
        <f>+IF(AND(LEN($I108)&gt;5),IF(AND($J108&gt;AE$1,$J108&lt;=$AO$1),1,IF((COUNTIFS(INCAPACIDADES!$C$1:$C$51,$I108,INCAPACIDADES!AB$1:AB$51,AE$1))&gt;0,2,IF(VLOOKUP($C108,BD!$D$1:$F$501,3,0)&gt;AE$1,0,3))),"")</f>
        <v/>
      </c>
      <c r="CZ108" s="23" t="str">
        <f>+IF(AND(LEN($I108)&gt;5),IF(AND($J108&gt;AF$1,$J108&lt;=$AO$1),1,IF((COUNTIFS(INCAPACIDADES!$C$1:$C$51,$I108,INCAPACIDADES!AC$1:AC$51,AF$1))&gt;0,2,IF(VLOOKUP($C108,BD!$D$1:$F$501,3,0)&gt;AF$1,0,3))),"")</f>
        <v/>
      </c>
      <c r="DA108" s="23" t="str">
        <f>+IF(AND(LEN($I108)&gt;5),IF(AND($J108&gt;AG$1,$J108&lt;=$AO$1),1,IF((COUNTIFS(INCAPACIDADES!$C$1:$C$51,$I108,INCAPACIDADES!AD$1:AD$51,AG$1))&gt;0,2,IF(VLOOKUP($C108,BD!$D$1:$F$501,3,0)&gt;AG$1,0,3))),"")</f>
        <v/>
      </c>
      <c r="DB108" s="23" t="str">
        <f>+IF(AND(LEN($I108)&gt;5),IF(AND($J108&gt;AH$1,$J108&lt;=$AO$1),1,IF((COUNTIFS(INCAPACIDADES!$C$1:$C$51,$I108,INCAPACIDADES!AE$1:AE$51,AH$1))&gt;0,2,IF(VLOOKUP($C108,BD!$D$1:$F$501,3,0)&gt;AH$1,0,3))),"")</f>
        <v/>
      </c>
      <c r="DC108" s="23" t="str">
        <f>+IF(AND(LEN($I108)&gt;5),IF(AND($J108&gt;AI$1,$J108&lt;=$AO$1),1,IF((COUNTIFS(INCAPACIDADES!$C$1:$C$51,$I108,INCAPACIDADES!AF$1:AF$51,AI$1))&gt;0,2,IF(VLOOKUP($C108,BD!$D$1:$F$501,3,0)&gt;AI$1,0,3))),"")</f>
        <v/>
      </c>
      <c r="DD108" s="23" t="str">
        <f>+IF(AND(LEN($I108)&gt;5),IF(AND($J108&gt;AJ$1,$J108&lt;=$AO$1),1,IF((COUNTIFS(INCAPACIDADES!$C$1:$C$51,$I108,INCAPACIDADES!AG$1:AG$51,AJ$1))&gt;0,2,IF(VLOOKUP($C108,BD!$D$1:$F$501,3,0)&gt;AJ$1,0,3))),"")</f>
        <v/>
      </c>
      <c r="DE108" s="23" t="str">
        <f>+IF(AND(LEN($I108)&gt;5),IF(AND($J108&gt;AK$1,$J108&lt;=$AO$1),1,IF((COUNTIFS(INCAPACIDADES!$C$1:$C$51,$I108,INCAPACIDADES!AH$1:AH$51,AK$1))&gt;0,2,IF(VLOOKUP($C108,BD!$D$1:$F$501,3,0)&gt;AK$1,0,3))),"")</f>
        <v/>
      </c>
      <c r="DF108" s="23" t="str">
        <f>+IF(AND(LEN($I108)&gt;5),IF(AND($J108&gt;AL$1,$J108&lt;=$AO$1),1,IF((COUNTIFS(INCAPACIDADES!$C$1:$C$51,$I108,INCAPACIDADES!AI$1:AI$51,AL$1))&gt;0,2,IF(VLOOKUP($C108,BD!$D$1:$F$501,3,0)&gt;AL$1,0,3))),"")</f>
        <v/>
      </c>
      <c r="DG108" s="23" t="str">
        <f>+IF(AND(LEN($I108)&gt;5),IF(AND($J108&gt;AM$1,$J108&lt;=$AO$1),1,IF((COUNTIFS(INCAPACIDADES!$C$1:$C$51,$I108,INCAPACIDADES!AJ$1:AJ$51,AM$1))&gt;0,2,IF(VLOOKUP($C108,BD!$D$1:$F$501,3,0)&gt;AM$1,0,3))),"")</f>
        <v/>
      </c>
      <c r="DH108" s="23" t="str">
        <f>+IF(AND(LEN($I108)&gt;5),IF(AND($J108&gt;AN$1,$J108&lt;=$AO$1),1,IF((COUNTIFS(INCAPACIDADES!$C$1:$C$51,$I108,INCAPACIDADES!AK$1:AK$51,AN$1))&gt;0,2,IF(VLOOKUP($C108,BD!$D$1:$F$501,3,0)&gt;AN$1,0,3))),"")</f>
        <v/>
      </c>
      <c r="DI108" s="23" t="str">
        <f>+IF(AND(LEN($I108)&gt;5),IF(AND($J108&gt;AO$1,$J108&lt;=$AO$1),1,IF((COUNTIFS(INCAPACIDADES!$C$1:$C$51,$I108,INCAPACIDADES!AL$1:AL$51,AO$1))&gt;0,2,IF(VLOOKUP($C108,BD!$D$1:$F$501,3,0)&gt;AO$1,0,3))),"")</f>
        <v/>
      </c>
      <c r="DJ108" s="23" t="str">
        <f>+IF(LEN($I108)&gt;5,IF(ISERROR(VLOOKUP(N108,'CODIGO PAGO'!$B$2:$B$20,1,0)),1,IF(OR(AND(CH108=1,N108&lt;&gt;"N"),AND(CH108=3,N108&lt;&gt;"B"),AND(CH108=2,LEFT(TRIM(N108),1)&lt;&gt;"I")),1,IF(OR(AND(CH108=0,N108="N"),AND(CH108=0,N108="B"),AND(CH108=0,LEFT(TRIM(N108),1)="I")),1,0))),"")</f>
        <v/>
      </c>
      <c r="DK108" s="23" t="str">
        <f t="shared" si="69"/>
        <v/>
      </c>
      <c r="DL108" s="23" t="str">
        <f>+IF(LEN($I108)&gt;5,IF(ISERROR(VLOOKUP(P108,'CODIGO PAGO'!$B$2:$B$20,1,0)),1,IF(OR(AND(CJ108=1,P108&lt;&gt;"N"),AND(CJ108=3,P108&lt;&gt;"B"),AND(CJ108=2,LEFT(TRIM(P108),1)&lt;&gt;"I")),1,IF(OR(AND(CJ108=0,P108="N"),AND(CJ108=0,P108="B"),AND(CJ108=0,LEFT(TRIM(P108),1)="I")),1,0))),"")</f>
        <v/>
      </c>
      <c r="DM108" s="23" t="str">
        <f t="shared" si="70"/>
        <v/>
      </c>
      <c r="DN108" s="23" t="str">
        <f>+IF(LEN($I108)&gt;5,IF(ISERROR(VLOOKUP(R108,'CODIGO PAGO'!$B$2:$B$20,1,0)),1,IF(OR(AND(CL108=1,R108&lt;&gt;"N"),AND(CL108=3,R108&lt;&gt;"B"),AND(CL108=2,LEFT(TRIM(R108),1)&lt;&gt;"I")),1,IF(OR(AND(CL108=0,R108="N"),AND(CL108=0,R108="B"),AND(CL108=0,LEFT(TRIM(R108),1)="I")),1,0))),"")</f>
        <v/>
      </c>
      <c r="DO108" s="23" t="str">
        <f t="shared" si="71"/>
        <v/>
      </c>
      <c r="DP108" s="23" t="str">
        <f>+IF(LEN($I108)&gt;5,IF(ISERROR(VLOOKUP(T108,'CODIGO PAGO'!$B$2:$B$20,1,0)),1,IF(OR(AND(CN108=1,T108&lt;&gt;"N"),AND(CN108=3,T108&lt;&gt;"B"),AND(CN108=2,LEFT(TRIM(T108),1)&lt;&gt;"I")),1,IF(OR(AND(CN108=0,T108="N"),AND(CN108=0,T108="B"),AND(CN108=0,LEFT(TRIM(T108),1)="I")),1,0))),"")</f>
        <v/>
      </c>
      <c r="DQ108" s="23" t="str">
        <f t="shared" si="72"/>
        <v/>
      </c>
      <c r="DR108" s="23" t="str">
        <f>+IF(LEN($I108)&gt;5,IF(ISERROR(VLOOKUP(V108,'CODIGO PAGO'!$B$2:$B$20,1,0)),1,IF(OR(AND(CP108=1,V108&lt;&gt;"N"),AND(CP108=3,V108&lt;&gt;"B"),AND(CP108=2,LEFT(TRIM(V108),1)&lt;&gt;"I")),1,IF(OR(AND(CP108=0,V108="N"),AND(CP108=0,V108="B"),AND(CP108=0,LEFT(TRIM(V108),1)="I")),1,0))),"")</f>
        <v/>
      </c>
      <c r="DS108" s="23" t="str">
        <f t="shared" si="73"/>
        <v/>
      </c>
      <c r="DT108" s="23" t="str">
        <f>+IF(LEN($I108)&gt;5,IF(ISERROR(VLOOKUP(X108,'CODIGO PAGO'!$B$2:$B$20,1,0)),1,IF(OR(AND(CR108=1,X108&lt;&gt;"N"),AND(CR108=3,X108&lt;&gt;"B"),AND(CR108=2,LEFT(TRIM(X108),1)&lt;&gt;"I")),1,IF(OR(AND(CR108=0,X108="N"),AND(CR108=0,X108="B"),AND(CR108=0,LEFT(TRIM(X108),1)="I")),1,0))),"")</f>
        <v/>
      </c>
      <c r="DU108" s="23" t="str">
        <f t="shared" si="74"/>
        <v/>
      </c>
      <c r="DV108" s="23" t="str">
        <f>+IF(LEN($I108)&gt;5,IF(ISERROR(VLOOKUP(Z108,'CODIGO PAGO'!$B$2:$B$20,1,0)),1,IF(OR(AND(CT108=1,Z108&lt;&gt;"N"),AND(CT108=3,Z108&lt;&gt;"B"),AND(CT108=2,LEFT(TRIM(Z108),1)&lt;&gt;"I")),1,IF(OR(AND(CT108=0,Z108="N"),AND(CT108=0,Z108="B"),AND(CT108=0,LEFT(TRIM(Z108),1)="I")),1,0))),"")</f>
        <v/>
      </c>
      <c r="DW108" s="23" t="str">
        <f t="shared" si="75"/>
        <v/>
      </c>
      <c r="DX108" s="23" t="str">
        <f>+IF(LEN($I108)&gt;5,IF(ISERROR(VLOOKUP(AB108,'CODIGO PAGO'!$B$2:$B$20,1,0)),1,IF(OR(AND(CV108=1,AB108&lt;&gt;"N"),AND(CV108=3,AB108&lt;&gt;"B"),AND(CV108=2,LEFT(TRIM(AB108),1)&lt;&gt;"I")),1,IF(OR(AND(CV108=0,AB108="N"),AND(CV108=0,AB108="B"),AND(CV108=0,LEFT(TRIM(AB108),1)="I")),1,0))),"")</f>
        <v/>
      </c>
      <c r="DY108" s="23" t="str">
        <f t="shared" si="76"/>
        <v/>
      </c>
      <c r="DZ108" s="23" t="str">
        <f>+IF(LEN($I108)&gt;5,IF(ISERROR(VLOOKUP(AD108,'CODIGO PAGO'!$B$2:$B$20,1,0)),1,IF(OR(AND(CX108=1,AD108&lt;&gt;"N"),AND(CX108=3,AD108&lt;&gt;"B"),AND(CX108=2,LEFT(TRIM(AD108),1)&lt;&gt;"I")),1,IF(OR(AND(CX108=0,AD108="N"),AND(CX108=0,AD108="B"),AND(CX108=0,LEFT(TRIM(AD108),1)="I")),1,0))),"")</f>
        <v/>
      </c>
      <c r="EA108" s="23" t="str">
        <f t="shared" si="77"/>
        <v/>
      </c>
      <c r="EB108" s="23" t="str">
        <f>+IF(LEN($I108)&gt;5,IF(ISERROR(VLOOKUP(AF108,'CODIGO PAGO'!$B$2:$B$20,1,0)),1,IF(OR(AND(CZ108=1,AF108&lt;&gt;"N"),AND(CZ108=3,AF108&lt;&gt;"B"),AND(CZ108=2,LEFT(TRIM(AF108),1)&lt;&gt;"I")),1,IF(OR(AND(CZ108=0,AF108="N"),AND(CZ108=0,AF108="B"),AND(CZ108=0,LEFT(TRIM(AF108),1)="I")),1,0))),"")</f>
        <v/>
      </c>
      <c r="EC108" s="23" t="str">
        <f t="shared" si="78"/>
        <v/>
      </c>
      <c r="ED108" s="23" t="str">
        <f>+IF(LEN($I108)&gt;5,IF(ISERROR(VLOOKUP(AH108,'CODIGO PAGO'!$B$2:$B$20,1,0)),1,IF(OR(AND(DB108=1,AH108&lt;&gt;"N"),AND(DB108=3,AH108&lt;&gt;"B"),AND(DB108=2,LEFT(TRIM(AH108),1)&lt;&gt;"I")),1,IF(OR(AND(DB108=0,AH108="N"),AND(DB108=0,AH108="B"),AND(DB108=0,LEFT(TRIM(AH108),1)="I")),1,0))),"")</f>
        <v/>
      </c>
      <c r="EE108" s="23" t="str">
        <f t="shared" si="79"/>
        <v/>
      </c>
      <c r="EF108" s="23" t="str">
        <f>+IF(LEN($I108)&gt;5,IF(ISERROR(VLOOKUP(AJ108,'CODIGO PAGO'!$B$2:$B$20,1,0)),1,IF(OR(AND(DD108=1,AJ108&lt;&gt;"N"),AND(DD108=3,AJ108&lt;&gt;"B"),AND(DD108=2,LEFT(TRIM(AJ108),1)&lt;&gt;"I")),1,IF(OR(AND(DD108=0,AJ108="N"),AND(DD108=0,AJ108="B"),AND(DD108=0,LEFT(TRIM(AJ108),1)="I")),1,0))),"")</f>
        <v/>
      </c>
      <c r="EG108" s="23" t="str">
        <f t="shared" si="80"/>
        <v/>
      </c>
      <c r="EH108" s="23" t="str">
        <f>+IF(LEN($I108)&gt;5,IF(ISERROR(VLOOKUP(AL108,'CODIGO PAGO'!$B$2:$B$20,1,0)),1,IF(OR(AND(DF108=1,AL108&lt;&gt;"N"),AND(DF108=3,AL108&lt;&gt;"B"),AND(DF108=2,LEFT(TRIM(AL108),1)&lt;&gt;"I")),1,IF(OR(AND(DF108=0,AL108="N"),AND(DF108=0,AL108="B"),AND(DF108=0,LEFT(TRIM(AL108),1)="I")),1,0))),"")</f>
        <v/>
      </c>
      <c r="EI108" s="23" t="str">
        <f t="shared" si="81"/>
        <v/>
      </c>
      <c r="EJ108" s="23" t="str">
        <f>+IF(LEN($I108)&gt;5,IF(ISERROR(VLOOKUP(AN108,'CODIGO PAGO'!$B$2:$B$20,1,0)),1,IF(OR(AND(DH108=1,AN108&lt;&gt;"N"),AND(DH108=3,AN108&lt;&gt;"B"),AND(DH108=2,LEFT(TRIM(AN108),1)&lt;&gt;"I")),1,IF(OR(AND(DH108=0,AN108="N"),AND(DH108=0,AN108="B"),AND(DH108=0,LEFT(TRIM(AN108),1)="I")),1,0))),"")</f>
        <v/>
      </c>
      <c r="EK108" s="23" t="str">
        <f t="shared" si="82"/>
        <v/>
      </c>
      <c r="EL108" s="24" t="str">
        <f t="shared" si="83"/>
        <v/>
      </c>
    </row>
    <row r="109" spans="1:142" s="25" customFormat="1">
      <c r="A109" s="15" t="str">
        <f t="shared" si="49"/>
        <v/>
      </c>
      <c r="B109" s="1" t="str">
        <f>+IF(LEN(I109)&gt;5,'CODIGO PAGO'!$B$28,"")</f>
        <v/>
      </c>
      <c r="C109" s="1" t="str">
        <f>+IF(LEN($I109)&gt;5,BD!D109,"")</f>
        <v/>
      </c>
      <c r="D109" s="168" t="str">
        <f>+IF(LEN($I109)&gt;5,BD!A109,"")</f>
        <v/>
      </c>
      <c r="E109" s="1" t="str">
        <f>+IF(LEN($I109)&gt;5,BD!B109,"")</f>
        <v/>
      </c>
      <c r="F109" s="1" t="str">
        <f>+IF(LEN($I109)&gt;5,BD!C109,"")</f>
        <v/>
      </c>
      <c r="G109" s="141"/>
      <c r="H109" s="141"/>
      <c r="I109" s="1" t="str">
        <f>+IF(LEN(BD!G109)&gt;5,BD!G109,"")</f>
        <v/>
      </c>
      <c r="J109" s="167" t="str">
        <f>+IF(LEN($I109)&gt;5,BD!E109,"")</f>
        <v/>
      </c>
      <c r="K109" s="6" t="str">
        <f t="shared" si="50"/>
        <v/>
      </c>
      <c r="L109" s="87" t="str">
        <f>+IF(LEN($I109)&gt;5,BD!H109,"")</f>
        <v/>
      </c>
      <c r="M109" s="40" t="str">
        <f t="shared" si="51"/>
        <v/>
      </c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4" t="str">
        <f t="shared" si="52"/>
        <v/>
      </c>
      <c r="AQ109" s="5" t="str">
        <f t="shared" si="53"/>
        <v/>
      </c>
      <c r="AR109" s="91" t="str">
        <f t="shared" si="54"/>
        <v/>
      </c>
      <c r="AS109" s="5" t="str">
        <f t="shared" si="55"/>
        <v/>
      </c>
      <c r="AT109" s="91" t="str">
        <f t="shared" si="56"/>
        <v/>
      </c>
      <c r="AU109" s="4" t="str">
        <f t="shared" si="57"/>
        <v/>
      </c>
      <c r="AV109" s="4" t="str">
        <f t="shared" si="58"/>
        <v/>
      </c>
      <c r="AW109" s="4" t="str">
        <f t="shared" si="59"/>
        <v/>
      </c>
      <c r="AX109" s="4" t="str">
        <f t="shared" si="60"/>
        <v/>
      </c>
      <c r="AY109" s="88" t="str">
        <f t="shared" si="61"/>
        <v/>
      </c>
      <c r="AZ109" s="17" t="str">
        <f t="shared" si="62"/>
        <v/>
      </c>
      <c r="BA109" s="18" t="str">
        <f t="shared" si="63"/>
        <v/>
      </c>
      <c r="BB109" s="19" t="str">
        <f>+IF(LEN(I109)&gt;5,IF(INT(RIGHT(B109,1))=9,0.5*L109*AY109,INT(MID(B109,5,LEN(B109)-4))*L109)+IFERROR(VLOOKUP(I109,AJUSTES!$A$1:$I$50,9,0),0),"")</f>
        <v/>
      </c>
      <c r="BC109" s="12"/>
      <c r="BD109" s="19" t="str">
        <f t="shared" si="64"/>
        <v/>
      </c>
      <c r="BE109" s="18" t="str">
        <f t="shared" si="65"/>
        <v/>
      </c>
      <c r="BF109" s="139" t="str">
        <f t="shared" si="66"/>
        <v/>
      </c>
      <c r="BG109" s="114"/>
      <c r="BH109" s="18" t="str">
        <f t="shared" si="67"/>
        <v/>
      </c>
      <c r="BI109" s="13"/>
      <c r="BJ109" s="12"/>
      <c r="BK109" s="12"/>
      <c r="BL109" s="145"/>
      <c r="BM109" s="12"/>
      <c r="BN109" s="12"/>
      <c r="BO109" s="12"/>
      <c r="BP109" s="12"/>
      <c r="BQ109" s="12"/>
      <c r="BR109" s="12"/>
      <c r="BS109" s="146"/>
      <c r="BT109" s="14"/>
      <c r="BU109" s="12"/>
      <c r="BV109" s="12"/>
      <c r="BW109" s="12"/>
      <c r="BX109" s="12"/>
      <c r="BY109" s="12"/>
      <c r="BZ109" s="144"/>
      <c r="CA109" s="107" t="str">
        <f>+IF(LEN($I109)&gt;5,IF(BD!F109="N/A","",BD!F109),"")</f>
        <v/>
      </c>
      <c r="CB109" s="21"/>
      <c r="CC109" s="147"/>
      <c r="CD109" s="148"/>
      <c r="CE109" s="8" t="str">
        <f>+IF(LEN(I109)&gt;5,BD!M109,"")</f>
        <v/>
      </c>
      <c r="CF109" s="16" t="str">
        <f>+IF(LEN(I109)&gt;5,BD!N109,"")</f>
        <v/>
      </c>
      <c r="CG109" s="3" t="str">
        <f t="shared" si="68"/>
        <v/>
      </c>
      <c r="CH109" s="23" t="str">
        <f>+IF(AND(LEN($I109)&gt;5),IF(AND($J109&gt;N$1,$J109&lt;=$AO$1),1,IF((COUNTIFS(INCAPACIDADES!$C$1:$C$51,$I109,INCAPACIDADES!K$1:K$51,N$1))&gt;0,2,IF(VLOOKUP($C109,BD!$D$1:$F$501,3,0)&gt;N$1,0,3))),"")</f>
        <v/>
      </c>
      <c r="CI109" s="23" t="str">
        <f>+IF(AND(LEN($I109)&gt;5),IF(AND($J109&gt;O$1,$J109&lt;=$AO$1),1,IF((COUNTIFS(INCAPACIDADES!$C$1:$C$51,$I109,INCAPACIDADES!L$1:L$51,O$1))&gt;0,2,IF(VLOOKUP($C109,BD!$D$1:$F$501,3,0)&gt;O$1,0,3))),"")</f>
        <v/>
      </c>
      <c r="CJ109" s="23" t="str">
        <f>+IF(AND(LEN($I109)&gt;5),IF(AND($J109&gt;P$1,$J109&lt;=$AO$1),1,IF((COUNTIFS(INCAPACIDADES!$C$1:$C$51,$I109,INCAPACIDADES!M$1:M$51,P$1))&gt;0,2,IF(VLOOKUP($C109,BD!$D$1:$F$501,3,0)&gt;P$1,0,3))),"")</f>
        <v/>
      </c>
      <c r="CK109" s="23" t="str">
        <f>+IF(AND(LEN($I109)&gt;5),IF(AND($J109&gt;Q$1,$J109&lt;=$AO$1),1,IF((COUNTIFS(INCAPACIDADES!$C$1:$C$51,$I109,INCAPACIDADES!N$1:N$51,Q$1))&gt;0,2,IF(VLOOKUP($C109,BD!$D$1:$F$501,3,0)&gt;Q$1,0,3))),"")</f>
        <v/>
      </c>
      <c r="CL109" s="23" t="str">
        <f>+IF(AND(LEN($I109)&gt;5),IF(AND($J109&gt;R$1,$J109&lt;=$AO$1),1,IF((COUNTIFS(INCAPACIDADES!$C$1:$C$51,$I109,INCAPACIDADES!O$1:O$51,R$1))&gt;0,2,IF(VLOOKUP($C109,BD!$D$1:$F$501,3,0)&gt;R$1,0,3))),"")</f>
        <v/>
      </c>
      <c r="CM109" s="23" t="str">
        <f>+IF(AND(LEN($I109)&gt;5),IF(AND($J109&gt;S$1,$J109&lt;=$AO$1),1,IF((COUNTIFS(INCAPACIDADES!$C$1:$C$51,$I109,INCAPACIDADES!P$1:P$51,S$1))&gt;0,2,IF(VLOOKUP($C109,BD!$D$1:$F$501,3,0)&gt;S$1,0,3))),"")</f>
        <v/>
      </c>
      <c r="CN109" s="23" t="str">
        <f>+IF(AND(LEN($I109)&gt;5),IF(AND($J109&gt;T$1,$J109&lt;=$AO$1),1,IF((COUNTIFS(INCAPACIDADES!$C$1:$C$51,$I109,INCAPACIDADES!Q$1:Q$51,T$1))&gt;0,2,IF(VLOOKUP($C109,BD!$D$1:$F$501,3,0)&gt;T$1,0,3))),"")</f>
        <v/>
      </c>
      <c r="CO109" s="23" t="str">
        <f>+IF(AND(LEN($I109)&gt;5),IF(AND($J109&gt;U$1,$J109&lt;=$AO$1),1,IF((COUNTIFS(INCAPACIDADES!$C$1:$C$51,$I109,INCAPACIDADES!R$1:R$51,U$1))&gt;0,2,IF(VLOOKUP($C109,BD!$D$1:$F$501,3,0)&gt;U$1,0,3))),"")</f>
        <v/>
      </c>
      <c r="CP109" s="23" t="str">
        <f>+IF(AND(LEN($I109)&gt;5),IF(AND($J109&gt;V$1,$J109&lt;=$AO$1),1,IF((COUNTIFS(INCAPACIDADES!$C$1:$C$51,$I109,INCAPACIDADES!S$1:S$51,V$1))&gt;0,2,IF(VLOOKUP($C109,BD!$D$1:$F$501,3,0)&gt;V$1,0,3))),"")</f>
        <v/>
      </c>
      <c r="CQ109" s="23" t="str">
        <f>+IF(AND(LEN($I109)&gt;5),IF(AND($J109&gt;W$1,$J109&lt;=$AO$1),1,IF((COUNTIFS(INCAPACIDADES!$C$1:$C$51,$I109,INCAPACIDADES!T$1:T$51,W$1))&gt;0,2,IF(VLOOKUP($C109,BD!$D$1:$F$501,3,0)&gt;W$1,0,3))),"")</f>
        <v/>
      </c>
      <c r="CR109" s="23" t="str">
        <f>+IF(AND(LEN($I109)&gt;5),IF(AND($J109&gt;X$1,$J109&lt;=$AO$1),1,IF((COUNTIFS(INCAPACIDADES!$C$1:$C$51,$I109,INCAPACIDADES!U$1:U$51,X$1))&gt;0,2,IF(VLOOKUP($C109,BD!$D$1:$F$501,3,0)&gt;X$1,0,3))),"")</f>
        <v/>
      </c>
      <c r="CS109" s="23" t="str">
        <f>+IF(AND(LEN($I109)&gt;5),IF(AND($J109&gt;Y$1,$J109&lt;=$AO$1),1,IF((COUNTIFS(INCAPACIDADES!$C$1:$C$51,$I109,INCAPACIDADES!V$1:V$51,Y$1))&gt;0,2,IF(VLOOKUP($C109,BD!$D$1:$F$501,3,0)&gt;Y$1,0,3))),"")</f>
        <v/>
      </c>
      <c r="CT109" s="23" t="str">
        <f>+IF(AND(LEN($I109)&gt;5),IF(AND($J109&gt;Z$1,$J109&lt;=$AO$1),1,IF((COUNTIFS(INCAPACIDADES!$C$1:$C$51,$I109,INCAPACIDADES!W$1:W$51,Z$1))&gt;0,2,IF(VLOOKUP($C109,BD!$D$1:$F$501,3,0)&gt;Z$1,0,3))),"")</f>
        <v/>
      </c>
      <c r="CU109" s="23" t="str">
        <f>+IF(AND(LEN($I109)&gt;5),IF(AND($J109&gt;AA$1,$J109&lt;=$AO$1),1,IF((COUNTIFS(INCAPACIDADES!$C$1:$C$51,$I109,INCAPACIDADES!X$1:X$51,AA$1))&gt;0,2,IF(VLOOKUP($C109,BD!$D$1:$F$501,3,0)&gt;AA$1,0,3))),"")</f>
        <v/>
      </c>
      <c r="CV109" s="23" t="str">
        <f>+IF(AND(LEN($I109)&gt;5),IF(AND($J109&gt;AB$1,$J109&lt;=$AO$1),1,IF((COUNTIFS(INCAPACIDADES!$C$1:$C$51,$I109,INCAPACIDADES!Y$1:Y$51,AB$1))&gt;0,2,IF(VLOOKUP($C109,BD!$D$1:$F$501,3,0)&gt;AB$1,0,3))),"")</f>
        <v/>
      </c>
      <c r="CW109" s="23" t="str">
        <f>+IF(AND(LEN($I109)&gt;5),IF(AND($J109&gt;AC$1,$J109&lt;=$AO$1),1,IF((COUNTIFS(INCAPACIDADES!$C$1:$C$51,$I109,INCAPACIDADES!Z$1:Z$51,AC$1))&gt;0,2,IF(VLOOKUP($C109,BD!$D$1:$F$501,3,0)&gt;AC$1,0,3))),"")</f>
        <v/>
      </c>
      <c r="CX109" s="23" t="str">
        <f>+IF(AND(LEN($I109)&gt;5),IF(AND($J109&gt;AD$1,$J109&lt;=$AO$1),1,IF((COUNTIFS(INCAPACIDADES!$C$1:$C$51,$I109,INCAPACIDADES!AA$1:AA$51,AD$1))&gt;0,2,IF(VLOOKUP($C109,BD!$D$1:$F$501,3,0)&gt;AD$1,0,3))),"")</f>
        <v/>
      </c>
      <c r="CY109" s="23" t="str">
        <f>+IF(AND(LEN($I109)&gt;5),IF(AND($J109&gt;AE$1,$J109&lt;=$AO$1),1,IF((COUNTIFS(INCAPACIDADES!$C$1:$C$51,$I109,INCAPACIDADES!AB$1:AB$51,AE$1))&gt;0,2,IF(VLOOKUP($C109,BD!$D$1:$F$501,3,0)&gt;AE$1,0,3))),"")</f>
        <v/>
      </c>
      <c r="CZ109" s="23" t="str">
        <f>+IF(AND(LEN($I109)&gt;5),IF(AND($J109&gt;AF$1,$J109&lt;=$AO$1),1,IF((COUNTIFS(INCAPACIDADES!$C$1:$C$51,$I109,INCAPACIDADES!AC$1:AC$51,AF$1))&gt;0,2,IF(VLOOKUP($C109,BD!$D$1:$F$501,3,0)&gt;AF$1,0,3))),"")</f>
        <v/>
      </c>
      <c r="DA109" s="23" t="str">
        <f>+IF(AND(LEN($I109)&gt;5),IF(AND($J109&gt;AG$1,$J109&lt;=$AO$1),1,IF((COUNTIFS(INCAPACIDADES!$C$1:$C$51,$I109,INCAPACIDADES!AD$1:AD$51,AG$1))&gt;0,2,IF(VLOOKUP($C109,BD!$D$1:$F$501,3,0)&gt;AG$1,0,3))),"")</f>
        <v/>
      </c>
      <c r="DB109" s="23" t="str">
        <f>+IF(AND(LEN($I109)&gt;5),IF(AND($J109&gt;AH$1,$J109&lt;=$AO$1),1,IF((COUNTIFS(INCAPACIDADES!$C$1:$C$51,$I109,INCAPACIDADES!AE$1:AE$51,AH$1))&gt;0,2,IF(VLOOKUP($C109,BD!$D$1:$F$501,3,0)&gt;AH$1,0,3))),"")</f>
        <v/>
      </c>
      <c r="DC109" s="23" t="str">
        <f>+IF(AND(LEN($I109)&gt;5),IF(AND($J109&gt;AI$1,$J109&lt;=$AO$1),1,IF((COUNTIFS(INCAPACIDADES!$C$1:$C$51,$I109,INCAPACIDADES!AF$1:AF$51,AI$1))&gt;0,2,IF(VLOOKUP($C109,BD!$D$1:$F$501,3,0)&gt;AI$1,0,3))),"")</f>
        <v/>
      </c>
      <c r="DD109" s="23" t="str">
        <f>+IF(AND(LEN($I109)&gt;5),IF(AND($J109&gt;AJ$1,$J109&lt;=$AO$1),1,IF((COUNTIFS(INCAPACIDADES!$C$1:$C$51,$I109,INCAPACIDADES!AG$1:AG$51,AJ$1))&gt;0,2,IF(VLOOKUP($C109,BD!$D$1:$F$501,3,0)&gt;AJ$1,0,3))),"")</f>
        <v/>
      </c>
      <c r="DE109" s="23" t="str">
        <f>+IF(AND(LEN($I109)&gt;5),IF(AND($J109&gt;AK$1,$J109&lt;=$AO$1),1,IF((COUNTIFS(INCAPACIDADES!$C$1:$C$51,$I109,INCAPACIDADES!AH$1:AH$51,AK$1))&gt;0,2,IF(VLOOKUP($C109,BD!$D$1:$F$501,3,0)&gt;AK$1,0,3))),"")</f>
        <v/>
      </c>
      <c r="DF109" s="23" t="str">
        <f>+IF(AND(LEN($I109)&gt;5),IF(AND($J109&gt;AL$1,$J109&lt;=$AO$1),1,IF((COUNTIFS(INCAPACIDADES!$C$1:$C$51,$I109,INCAPACIDADES!AI$1:AI$51,AL$1))&gt;0,2,IF(VLOOKUP($C109,BD!$D$1:$F$501,3,0)&gt;AL$1,0,3))),"")</f>
        <v/>
      </c>
      <c r="DG109" s="23" t="str">
        <f>+IF(AND(LEN($I109)&gt;5),IF(AND($J109&gt;AM$1,$J109&lt;=$AO$1),1,IF((COUNTIFS(INCAPACIDADES!$C$1:$C$51,$I109,INCAPACIDADES!AJ$1:AJ$51,AM$1))&gt;0,2,IF(VLOOKUP($C109,BD!$D$1:$F$501,3,0)&gt;AM$1,0,3))),"")</f>
        <v/>
      </c>
      <c r="DH109" s="23" t="str">
        <f>+IF(AND(LEN($I109)&gt;5),IF(AND($J109&gt;AN$1,$J109&lt;=$AO$1),1,IF((COUNTIFS(INCAPACIDADES!$C$1:$C$51,$I109,INCAPACIDADES!AK$1:AK$51,AN$1))&gt;0,2,IF(VLOOKUP($C109,BD!$D$1:$F$501,3,0)&gt;AN$1,0,3))),"")</f>
        <v/>
      </c>
      <c r="DI109" s="23" t="str">
        <f>+IF(AND(LEN($I109)&gt;5),IF(AND($J109&gt;AO$1,$J109&lt;=$AO$1),1,IF((COUNTIFS(INCAPACIDADES!$C$1:$C$51,$I109,INCAPACIDADES!AL$1:AL$51,AO$1))&gt;0,2,IF(VLOOKUP($C109,BD!$D$1:$F$501,3,0)&gt;AO$1,0,3))),"")</f>
        <v/>
      </c>
      <c r="DJ109" s="23" t="str">
        <f>+IF(LEN($I109)&gt;5,IF(ISERROR(VLOOKUP(N109,'CODIGO PAGO'!$B$2:$B$20,1,0)),1,IF(OR(AND(CH109=1,N109&lt;&gt;"N"),AND(CH109=3,N109&lt;&gt;"B"),AND(CH109=2,LEFT(TRIM(N109),1)&lt;&gt;"I")),1,IF(OR(AND(CH109=0,N109="N"),AND(CH109=0,N109="B"),AND(CH109=0,LEFT(TRIM(N109),1)="I")),1,0))),"")</f>
        <v/>
      </c>
      <c r="DK109" s="23" t="str">
        <f t="shared" si="69"/>
        <v/>
      </c>
      <c r="DL109" s="23" t="str">
        <f>+IF(LEN($I109)&gt;5,IF(ISERROR(VLOOKUP(P109,'CODIGO PAGO'!$B$2:$B$20,1,0)),1,IF(OR(AND(CJ109=1,P109&lt;&gt;"N"),AND(CJ109=3,P109&lt;&gt;"B"),AND(CJ109=2,LEFT(TRIM(P109),1)&lt;&gt;"I")),1,IF(OR(AND(CJ109=0,P109="N"),AND(CJ109=0,P109="B"),AND(CJ109=0,LEFT(TRIM(P109),1)="I")),1,0))),"")</f>
        <v/>
      </c>
      <c r="DM109" s="23" t="str">
        <f t="shared" si="70"/>
        <v/>
      </c>
      <c r="DN109" s="23" t="str">
        <f>+IF(LEN($I109)&gt;5,IF(ISERROR(VLOOKUP(R109,'CODIGO PAGO'!$B$2:$B$20,1,0)),1,IF(OR(AND(CL109=1,R109&lt;&gt;"N"),AND(CL109=3,R109&lt;&gt;"B"),AND(CL109=2,LEFT(TRIM(R109),1)&lt;&gt;"I")),1,IF(OR(AND(CL109=0,R109="N"),AND(CL109=0,R109="B"),AND(CL109=0,LEFT(TRIM(R109),1)="I")),1,0))),"")</f>
        <v/>
      </c>
      <c r="DO109" s="23" t="str">
        <f t="shared" si="71"/>
        <v/>
      </c>
      <c r="DP109" s="23" t="str">
        <f>+IF(LEN($I109)&gt;5,IF(ISERROR(VLOOKUP(T109,'CODIGO PAGO'!$B$2:$B$20,1,0)),1,IF(OR(AND(CN109=1,T109&lt;&gt;"N"),AND(CN109=3,T109&lt;&gt;"B"),AND(CN109=2,LEFT(TRIM(T109),1)&lt;&gt;"I")),1,IF(OR(AND(CN109=0,T109="N"),AND(CN109=0,T109="B"),AND(CN109=0,LEFT(TRIM(T109),1)="I")),1,0))),"")</f>
        <v/>
      </c>
      <c r="DQ109" s="23" t="str">
        <f t="shared" si="72"/>
        <v/>
      </c>
      <c r="DR109" s="23" t="str">
        <f>+IF(LEN($I109)&gt;5,IF(ISERROR(VLOOKUP(V109,'CODIGO PAGO'!$B$2:$B$20,1,0)),1,IF(OR(AND(CP109=1,V109&lt;&gt;"N"),AND(CP109=3,V109&lt;&gt;"B"),AND(CP109=2,LEFT(TRIM(V109),1)&lt;&gt;"I")),1,IF(OR(AND(CP109=0,V109="N"),AND(CP109=0,V109="B"),AND(CP109=0,LEFT(TRIM(V109),1)="I")),1,0))),"")</f>
        <v/>
      </c>
      <c r="DS109" s="23" t="str">
        <f t="shared" si="73"/>
        <v/>
      </c>
      <c r="DT109" s="23" t="str">
        <f>+IF(LEN($I109)&gt;5,IF(ISERROR(VLOOKUP(X109,'CODIGO PAGO'!$B$2:$B$20,1,0)),1,IF(OR(AND(CR109=1,X109&lt;&gt;"N"),AND(CR109=3,X109&lt;&gt;"B"),AND(CR109=2,LEFT(TRIM(X109),1)&lt;&gt;"I")),1,IF(OR(AND(CR109=0,X109="N"),AND(CR109=0,X109="B"),AND(CR109=0,LEFT(TRIM(X109),1)="I")),1,0))),"")</f>
        <v/>
      </c>
      <c r="DU109" s="23" t="str">
        <f t="shared" si="74"/>
        <v/>
      </c>
      <c r="DV109" s="23" t="str">
        <f>+IF(LEN($I109)&gt;5,IF(ISERROR(VLOOKUP(Z109,'CODIGO PAGO'!$B$2:$B$20,1,0)),1,IF(OR(AND(CT109=1,Z109&lt;&gt;"N"),AND(CT109=3,Z109&lt;&gt;"B"),AND(CT109=2,LEFT(TRIM(Z109),1)&lt;&gt;"I")),1,IF(OR(AND(CT109=0,Z109="N"),AND(CT109=0,Z109="B"),AND(CT109=0,LEFT(TRIM(Z109),1)="I")),1,0))),"")</f>
        <v/>
      </c>
      <c r="DW109" s="23" t="str">
        <f t="shared" si="75"/>
        <v/>
      </c>
      <c r="DX109" s="23" t="str">
        <f>+IF(LEN($I109)&gt;5,IF(ISERROR(VLOOKUP(AB109,'CODIGO PAGO'!$B$2:$B$20,1,0)),1,IF(OR(AND(CV109=1,AB109&lt;&gt;"N"),AND(CV109=3,AB109&lt;&gt;"B"),AND(CV109=2,LEFT(TRIM(AB109),1)&lt;&gt;"I")),1,IF(OR(AND(CV109=0,AB109="N"),AND(CV109=0,AB109="B"),AND(CV109=0,LEFT(TRIM(AB109),1)="I")),1,0))),"")</f>
        <v/>
      </c>
      <c r="DY109" s="23" t="str">
        <f t="shared" si="76"/>
        <v/>
      </c>
      <c r="DZ109" s="23" t="str">
        <f>+IF(LEN($I109)&gt;5,IF(ISERROR(VLOOKUP(AD109,'CODIGO PAGO'!$B$2:$B$20,1,0)),1,IF(OR(AND(CX109=1,AD109&lt;&gt;"N"),AND(CX109=3,AD109&lt;&gt;"B"),AND(CX109=2,LEFT(TRIM(AD109),1)&lt;&gt;"I")),1,IF(OR(AND(CX109=0,AD109="N"),AND(CX109=0,AD109="B"),AND(CX109=0,LEFT(TRIM(AD109),1)="I")),1,0))),"")</f>
        <v/>
      </c>
      <c r="EA109" s="23" t="str">
        <f t="shared" si="77"/>
        <v/>
      </c>
      <c r="EB109" s="23" t="str">
        <f>+IF(LEN($I109)&gt;5,IF(ISERROR(VLOOKUP(AF109,'CODIGO PAGO'!$B$2:$B$20,1,0)),1,IF(OR(AND(CZ109=1,AF109&lt;&gt;"N"),AND(CZ109=3,AF109&lt;&gt;"B"),AND(CZ109=2,LEFT(TRIM(AF109),1)&lt;&gt;"I")),1,IF(OR(AND(CZ109=0,AF109="N"),AND(CZ109=0,AF109="B"),AND(CZ109=0,LEFT(TRIM(AF109),1)="I")),1,0))),"")</f>
        <v/>
      </c>
      <c r="EC109" s="23" t="str">
        <f t="shared" si="78"/>
        <v/>
      </c>
      <c r="ED109" s="23" t="str">
        <f>+IF(LEN($I109)&gt;5,IF(ISERROR(VLOOKUP(AH109,'CODIGO PAGO'!$B$2:$B$20,1,0)),1,IF(OR(AND(DB109=1,AH109&lt;&gt;"N"),AND(DB109=3,AH109&lt;&gt;"B"),AND(DB109=2,LEFT(TRIM(AH109),1)&lt;&gt;"I")),1,IF(OR(AND(DB109=0,AH109="N"),AND(DB109=0,AH109="B"),AND(DB109=0,LEFT(TRIM(AH109),1)="I")),1,0))),"")</f>
        <v/>
      </c>
      <c r="EE109" s="23" t="str">
        <f t="shared" si="79"/>
        <v/>
      </c>
      <c r="EF109" s="23" t="str">
        <f>+IF(LEN($I109)&gt;5,IF(ISERROR(VLOOKUP(AJ109,'CODIGO PAGO'!$B$2:$B$20,1,0)),1,IF(OR(AND(DD109=1,AJ109&lt;&gt;"N"),AND(DD109=3,AJ109&lt;&gt;"B"),AND(DD109=2,LEFT(TRIM(AJ109),1)&lt;&gt;"I")),1,IF(OR(AND(DD109=0,AJ109="N"),AND(DD109=0,AJ109="B"),AND(DD109=0,LEFT(TRIM(AJ109),1)="I")),1,0))),"")</f>
        <v/>
      </c>
      <c r="EG109" s="23" t="str">
        <f t="shared" si="80"/>
        <v/>
      </c>
      <c r="EH109" s="23" t="str">
        <f>+IF(LEN($I109)&gt;5,IF(ISERROR(VLOOKUP(AL109,'CODIGO PAGO'!$B$2:$B$20,1,0)),1,IF(OR(AND(DF109=1,AL109&lt;&gt;"N"),AND(DF109=3,AL109&lt;&gt;"B"),AND(DF109=2,LEFT(TRIM(AL109),1)&lt;&gt;"I")),1,IF(OR(AND(DF109=0,AL109="N"),AND(DF109=0,AL109="B"),AND(DF109=0,LEFT(TRIM(AL109),1)="I")),1,0))),"")</f>
        <v/>
      </c>
      <c r="EI109" s="23" t="str">
        <f t="shared" si="81"/>
        <v/>
      </c>
      <c r="EJ109" s="23" t="str">
        <f>+IF(LEN($I109)&gt;5,IF(ISERROR(VLOOKUP(AN109,'CODIGO PAGO'!$B$2:$B$20,1,0)),1,IF(OR(AND(DH109=1,AN109&lt;&gt;"N"),AND(DH109=3,AN109&lt;&gt;"B"),AND(DH109=2,LEFT(TRIM(AN109),1)&lt;&gt;"I")),1,IF(OR(AND(DH109=0,AN109="N"),AND(DH109=0,AN109="B"),AND(DH109=0,LEFT(TRIM(AN109),1)="I")),1,0))),"")</f>
        <v/>
      </c>
      <c r="EK109" s="23" t="str">
        <f t="shared" si="82"/>
        <v/>
      </c>
      <c r="EL109" s="24" t="str">
        <f t="shared" si="83"/>
        <v/>
      </c>
    </row>
    <row r="110" spans="1:142" s="25" customFormat="1">
      <c r="A110" s="15" t="str">
        <f t="shared" si="49"/>
        <v/>
      </c>
      <c r="B110" s="1" t="str">
        <f>+IF(LEN(I110)&gt;5,'CODIGO PAGO'!$B$28,"")</f>
        <v/>
      </c>
      <c r="C110" s="1" t="str">
        <f>+IF(LEN($I110)&gt;5,BD!D110,"")</f>
        <v/>
      </c>
      <c r="D110" s="168" t="str">
        <f>+IF(LEN($I110)&gt;5,BD!A110,"")</f>
        <v/>
      </c>
      <c r="E110" s="1" t="str">
        <f>+IF(LEN($I110)&gt;5,BD!B110,"")</f>
        <v/>
      </c>
      <c r="F110" s="1" t="str">
        <f>+IF(LEN($I110)&gt;5,BD!C110,"")</f>
        <v/>
      </c>
      <c r="G110" s="141"/>
      <c r="H110" s="141"/>
      <c r="I110" s="1" t="str">
        <f>+IF(LEN(BD!G110)&gt;5,BD!G110,"")</f>
        <v/>
      </c>
      <c r="J110" s="167" t="str">
        <f>+IF(LEN($I110)&gt;5,BD!E110,"")</f>
        <v/>
      </c>
      <c r="K110" s="6" t="str">
        <f t="shared" si="50"/>
        <v/>
      </c>
      <c r="L110" s="87" t="str">
        <f>+IF(LEN($I110)&gt;5,BD!H110,"")</f>
        <v/>
      </c>
      <c r="M110" s="40" t="str">
        <f t="shared" si="51"/>
        <v/>
      </c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4" t="str">
        <f t="shared" si="52"/>
        <v/>
      </c>
      <c r="AQ110" s="5" t="str">
        <f t="shared" si="53"/>
        <v/>
      </c>
      <c r="AR110" s="91" t="str">
        <f t="shared" si="54"/>
        <v/>
      </c>
      <c r="AS110" s="5" t="str">
        <f t="shared" si="55"/>
        <v/>
      </c>
      <c r="AT110" s="91" t="str">
        <f t="shared" si="56"/>
        <v/>
      </c>
      <c r="AU110" s="4" t="str">
        <f t="shared" si="57"/>
        <v/>
      </c>
      <c r="AV110" s="4" t="str">
        <f t="shared" si="58"/>
        <v/>
      </c>
      <c r="AW110" s="4" t="str">
        <f t="shared" si="59"/>
        <v/>
      </c>
      <c r="AX110" s="4" t="str">
        <f t="shared" si="60"/>
        <v/>
      </c>
      <c r="AY110" s="88" t="str">
        <f t="shared" si="61"/>
        <v/>
      </c>
      <c r="AZ110" s="17" t="str">
        <f t="shared" si="62"/>
        <v/>
      </c>
      <c r="BA110" s="18" t="str">
        <f t="shared" si="63"/>
        <v/>
      </c>
      <c r="BB110" s="19" t="str">
        <f>+IF(LEN(I110)&gt;5,IF(INT(RIGHT(B110,1))=9,0.5*L110*AY110,INT(MID(B110,5,LEN(B110)-4))*L110)+IFERROR(VLOOKUP(I110,AJUSTES!$A$1:$I$50,9,0),0),"")</f>
        <v/>
      </c>
      <c r="BC110" s="12"/>
      <c r="BD110" s="19" t="str">
        <f t="shared" si="64"/>
        <v/>
      </c>
      <c r="BE110" s="18" t="str">
        <f t="shared" si="65"/>
        <v/>
      </c>
      <c r="BF110" s="139" t="str">
        <f t="shared" si="66"/>
        <v/>
      </c>
      <c r="BG110" s="114"/>
      <c r="BH110" s="18" t="str">
        <f t="shared" si="67"/>
        <v/>
      </c>
      <c r="BI110" s="13"/>
      <c r="BJ110" s="12"/>
      <c r="BK110" s="12"/>
      <c r="BL110" s="145"/>
      <c r="BM110" s="12"/>
      <c r="BN110" s="12"/>
      <c r="BO110" s="12"/>
      <c r="BP110" s="12"/>
      <c r="BQ110" s="12"/>
      <c r="BR110" s="12"/>
      <c r="BS110" s="146"/>
      <c r="BT110" s="14"/>
      <c r="BU110" s="12"/>
      <c r="BV110" s="12"/>
      <c r="BW110" s="12"/>
      <c r="BX110" s="12"/>
      <c r="BY110" s="12"/>
      <c r="BZ110" s="144"/>
      <c r="CA110" s="107" t="str">
        <f>+IF(LEN($I110)&gt;5,IF(BD!F110="N/A","",BD!F110),"")</f>
        <v/>
      </c>
      <c r="CB110" s="21"/>
      <c r="CC110" s="147"/>
      <c r="CD110" s="148"/>
      <c r="CE110" s="8" t="str">
        <f>+IF(LEN(I110)&gt;5,BD!M110,"")</f>
        <v/>
      </c>
      <c r="CF110" s="16" t="str">
        <f>+IF(LEN(I110)&gt;5,BD!N110,"")</f>
        <v/>
      </c>
      <c r="CG110" s="3" t="str">
        <f t="shared" si="68"/>
        <v/>
      </c>
      <c r="CH110" s="23" t="str">
        <f>+IF(AND(LEN($I110)&gt;5),IF(AND($J110&gt;N$1,$J110&lt;=$AO$1),1,IF((COUNTIFS(INCAPACIDADES!$C$1:$C$51,$I110,INCAPACIDADES!K$1:K$51,N$1))&gt;0,2,IF(VLOOKUP($C110,BD!$D$1:$F$501,3,0)&gt;N$1,0,3))),"")</f>
        <v/>
      </c>
      <c r="CI110" s="23" t="str">
        <f>+IF(AND(LEN($I110)&gt;5),IF(AND($J110&gt;O$1,$J110&lt;=$AO$1),1,IF((COUNTIFS(INCAPACIDADES!$C$1:$C$51,$I110,INCAPACIDADES!L$1:L$51,O$1))&gt;0,2,IF(VLOOKUP($C110,BD!$D$1:$F$501,3,0)&gt;O$1,0,3))),"")</f>
        <v/>
      </c>
      <c r="CJ110" s="23" t="str">
        <f>+IF(AND(LEN($I110)&gt;5),IF(AND($J110&gt;P$1,$J110&lt;=$AO$1),1,IF((COUNTIFS(INCAPACIDADES!$C$1:$C$51,$I110,INCAPACIDADES!M$1:M$51,P$1))&gt;0,2,IF(VLOOKUP($C110,BD!$D$1:$F$501,3,0)&gt;P$1,0,3))),"")</f>
        <v/>
      </c>
      <c r="CK110" s="23" t="str">
        <f>+IF(AND(LEN($I110)&gt;5),IF(AND($J110&gt;Q$1,$J110&lt;=$AO$1),1,IF((COUNTIFS(INCAPACIDADES!$C$1:$C$51,$I110,INCAPACIDADES!N$1:N$51,Q$1))&gt;0,2,IF(VLOOKUP($C110,BD!$D$1:$F$501,3,0)&gt;Q$1,0,3))),"")</f>
        <v/>
      </c>
      <c r="CL110" s="23" t="str">
        <f>+IF(AND(LEN($I110)&gt;5),IF(AND($J110&gt;R$1,$J110&lt;=$AO$1),1,IF((COUNTIFS(INCAPACIDADES!$C$1:$C$51,$I110,INCAPACIDADES!O$1:O$51,R$1))&gt;0,2,IF(VLOOKUP($C110,BD!$D$1:$F$501,3,0)&gt;R$1,0,3))),"")</f>
        <v/>
      </c>
      <c r="CM110" s="23" t="str">
        <f>+IF(AND(LEN($I110)&gt;5),IF(AND($J110&gt;S$1,$J110&lt;=$AO$1),1,IF((COUNTIFS(INCAPACIDADES!$C$1:$C$51,$I110,INCAPACIDADES!P$1:P$51,S$1))&gt;0,2,IF(VLOOKUP($C110,BD!$D$1:$F$501,3,0)&gt;S$1,0,3))),"")</f>
        <v/>
      </c>
      <c r="CN110" s="23" t="str">
        <f>+IF(AND(LEN($I110)&gt;5),IF(AND($J110&gt;T$1,$J110&lt;=$AO$1),1,IF((COUNTIFS(INCAPACIDADES!$C$1:$C$51,$I110,INCAPACIDADES!Q$1:Q$51,T$1))&gt;0,2,IF(VLOOKUP($C110,BD!$D$1:$F$501,3,0)&gt;T$1,0,3))),"")</f>
        <v/>
      </c>
      <c r="CO110" s="23" t="str">
        <f>+IF(AND(LEN($I110)&gt;5),IF(AND($J110&gt;U$1,$J110&lt;=$AO$1),1,IF((COUNTIFS(INCAPACIDADES!$C$1:$C$51,$I110,INCAPACIDADES!R$1:R$51,U$1))&gt;0,2,IF(VLOOKUP($C110,BD!$D$1:$F$501,3,0)&gt;U$1,0,3))),"")</f>
        <v/>
      </c>
      <c r="CP110" s="23" t="str">
        <f>+IF(AND(LEN($I110)&gt;5),IF(AND($J110&gt;V$1,$J110&lt;=$AO$1),1,IF((COUNTIFS(INCAPACIDADES!$C$1:$C$51,$I110,INCAPACIDADES!S$1:S$51,V$1))&gt;0,2,IF(VLOOKUP($C110,BD!$D$1:$F$501,3,0)&gt;V$1,0,3))),"")</f>
        <v/>
      </c>
      <c r="CQ110" s="23" t="str">
        <f>+IF(AND(LEN($I110)&gt;5),IF(AND($J110&gt;W$1,$J110&lt;=$AO$1),1,IF((COUNTIFS(INCAPACIDADES!$C$1:$C$51,$I110,INCAPACIDADES!T$1:T$51,W$1))&gt;0,2,IF(VLOOKUP($C110,BD!$D$1:$F$501,3,0)&gt;W$1,0,3))),"")</f>
        <v/>
      </c>
      <c r="CR110" s="23" t="str">
        <f>+IF(AND(LEN($I110)&gt;5),IF(AND($J110&gt;X$1,$J110&lt;=$AO$1),1,IF((COUNTIFS(INCAPACIDADES!$C$1:$C$51,$I110,INCAPACIDADES!U$1:U$51,X$1))&gt;0,2,IF(VLOOKUP($C110,BD!$D$1:$F$501,3,0)&gt;X$1,0,3))),"")</f>
        <v/>
      </c>
      <c r="CS110" s="23" t="str">
        <f>+IF(AND(LEN($I110)&gt;5),IF(AND($J110&gt;Y$1,$J110&lt;=$AO$1),1,IF((COUNTIFS(INCAPACIDADES!$C$1:$C$51,$I110,INCAPACIDADES!V$1:V$51,Y$1))&gt;0,2,IF(VLOOKUP($C110,BD!$D$1:$F$501,3,0)&gt;Y$1,0,3))),"")</f>
        <v/>
      </c>
      <c r="CT110" s="23" t="str">
        <f>+IF(AND(LEN($I110)&gt;5),IF(AND($J110&gt;Z$1,$J110&lt;=$AO$1),1,IF((COUNTIFS(INCAPACIDADES!$C$1:$C$51,$I110,INCAPACIDADES!W$1:W$51,Z$1))&gt;0,2,IF(VLOOKUP($C110,BD!$D$1:$F$501,3,0)&gt;Z$1,0,3))),"")</f>
        <v/>
      </c>
      <c r="CU110" s="23" t="str">
        <f>+IF(AND(LEN($I110)&gt;5),IF(AND($J110&gt;AA$1,$J110&lt;=$AO$1),1,IF((COUNTIFS(INCAPACIDADES!$C$1:$C$51,$I110,INCAPACIDADES!X$1:X$51,AA$1))&gt;0,2,IF(VLOOKUP($C110,BD!$D$1:$F$501,3,0)&gt;AA$1,0,3))),"")</f>
        <v/>
      </c>
      <c r="CV110" s="23" t="str">
        <f>+IF(AND(LEN($I110)&gt;5),IF(AND($J110&gt;AB$1,$J110&lt;=$AO$1),1,IF((COUNTIFS(INCAPACIDADES!$C$1:$C$51,$I110,INCAPACIDADES!Y$1:Y$51,AB$1))&gt;0,2,IF(VLOOKUP($C110,BD!$D$1:$F$501,3,0)&gt;AB$1,0,3))),"")</f>
        <v/>
      </c>
      <c r="CW110" s="23" t="str">
        <f>+IF(AND(LEN($I110)&gt;5),IF(AND($J110&gt;AC$1,$J110&lt;=$AO$1),1,IF((COUNTIFS(INCAPACIDADES!$C$1:$C$51,$I110,INCAPACIDADES!Z$1:Z$51,AC$1))&gt;0,2,IF(VLOOKUP($C110,BD!$D$1:$F$501,3,0)&gt;AC$1,0,3))),"")</f>
        <v/>
      </c>
      <c r="CX110" s="23" t="str">
        <f>+IF(AND(LEN($I110)&gt;5),IF(AND($J110&gt;AD$1,$J110&lt;=$AO$1),1,IF((COUNTIFS(INCAPACIDADES!$C$1:$C$51,$I110,INCAPACIDADES!AA$1:AA$51,AD$1))&gt;0,2,IF(VLOOKUP($C110,BD!$D$1:$F$501,3,0)&gt;AD$1,0,3))),"")</f>
        <v/>
      </c>
      <c r="CY110" s="23" t="str">
        <f>+IF(AND(LEN($I110)&gt;5),IF(AND($J110&gt;AE$1,$J110&lt;=$AO$1),1,IF((COUNTIFS(INCAPACIDADES!$C$1:$C$51,$I110,INCAPACIDADES!AB$1:AB$51,AE$1))&gt;0,2,IF(VLOOKUP($C110,BD!$D$1:$F$501,3,0)&gt;AE$1,0,3))),"")</f>
        <v/>
      </c>
      <c r="CZ110" s="23" t="str">
        <f>+IF(AND(LEN($I110)&gt;5),IF(AND($J110&gt;AF$1,$J110&lt;=$AO$1),1,IF((COUNTIFS(INCAPACIDADES!$C$1:$C$51,$I110,INCAPACIDADES!AC$1:AC$51,AF$1))&gt;0,2,IF(VLOOKUP($C110,BD!$D$1:$F$501,3,0)&gt;AF$1,0,3))),"")</f>
        <v/>
      </c>
      <c r="DA110" s="23" t="str">
        <f>+IF(AND(LEN($I110)&gt;5),IF(AND($J110&gt;AG$1,$J110&lt;=$AO$1),1,IF((COUNTIFS(INCAPACIDADES!$C$1:$C$51,$I110,INCAPACIDADES!AD$1:AD$51,AG$1))&gt;0,2,IF(VLOOKUP($C110,BD!$D$1:$F$501,3,0)&gt;AG$1,0,3))),"")</f>
        <v/>
      </c>
      <c r="DB110" s="23" t="str">
        <f>+IF(AND(LEN($I110)&gt;5),IF(AND($J110&gt;AH$1,$J110&lt;=$AO$1),1,IF((COUNTIFS(INCAPACIDADES!$C$1:$C$51,$I110,INCAPACIDADES!AE$1:AE$51,AH$1))&gt;0,2,IF(VLOOKUP($C110,BD!$D$1:$F$501,3,0)&gt;AH$1,0,3))),"")</f>
        <v/>
      </c>
      <c r="DC110" s="23" t="str">
        <f>+IF(AND(LEN($I110)&gt;5),IF(AND($J110&gt;AI$1,$J110&lt;=$AO$1),1,IF((COUNTIFS(INCAPACIDADES!$C$1:$C$51,$I110,INCAPACIDADES!AF$1:AF$51,AI$1))&gt;0,2,IF(VLOOKUP($C110,BD!$D$1:$F$501,3,0)&gt;AI$1,0,3))),"")</f>
        <v/>
      </c>
      <c r="DD110" s="23" t="str">
        <f>+IF(AND(LEN($I110)&gt;5),IF(AND($J110&gt;AJ$1,$J110&lt;=$AO$1),1,IF((COUNTIFS(INCAPACIDADES!$C$1:$C$51,$I110,INCAPACIDADES!AG$1:AG$51,AJ$1))&gt;0,2,IF(VLOOKUP($C110,BD!$D$1:$F$501,3,0)&gt;AJ$1,0,3))),"")</f>
        <v/>
      </c>
      <c r="DE110" s="23" t="str">
        <f>+IF(AND(LEN($I110)&gt;5),IF(AND($J110&gt;AK$1,$J110&lt;=$AO$1),1,IF((COUNTIFS(INCAPACIDADES!$C$1:$C$51,$I110,INCAPACIDADES!AH$1:AH$51,AK$1))&gt;0,2,IF(VLOOKUP($C110,BD!$D$1:$F$501,3,0)&gt;AK$1,0,3))),"")</f>
        <v/>
      </c>
      <c r="DF110" s="23" t="str">
        <f>+IF(AND(LEN($I110)&gt;5),IF(AND($J110&gt;AL$1,$J110&lt;=$AO$1),1,IF((COUNTIFS(INCAPACIDADES!$C$1:$C$51,$I110,INCAPACIDADES!AI$1:AI$51,AL$1))&gt;0,2,IF(VLOOKUP($C110,BD!$D$1:$F$501,3,0)&gt;AL$1,0,3))),"")</f>
        <v/>
      </c>
      <c r="DG110" s="23" t="str">
        <f>+IF(AND(LEN($I110)&gt;5),IF(AND($J110&gt;AM$1,$J110&lt;=$AO$1),1,IF((COUNTIFS(INCAPACIDADES!$C$1:$C$51,$I110,INCAPACIDADES!AJ$1:AJ$51,AM$1))&gt;0,2,IF(VLOOKUP($C110,BD!$D$1:$F$501,3,0)&gt;AM$1,0,3))),"")</f>
        <v/>
      </c>
      <c r="DH110" s="23" t="str">
        <f>+IF(AND(LEN($I110)&gt;5),IF(AND($J110&gt;AN$1,$J110&lt;=$AO$1),1,IF((COUNTIFS(INCAPACIDADES!$C$1:$C$51,$I110,INCAPACIDADES!AK$1:AK$51,AN$1))&gt;0,2,IF(VLOOKUP($C110,BD!$D$1:$F$501,3,0)&gt;AN$1,0,3))),"")</f>
        <v/>
      </c>
      <c r="DI110" s="23" t="str">
        <f>+IF(AND(LEN($I110)&gt;5),IF(AND($J110&gt;AO$1,$J110&lt;=$AO$1),1,IF((COUNTIFS(INCAPACIDADES!$C$1:$C$51,$I110,INCAPACIDADES!AL$1:AL$51,AO$1))&gt;0,2,IF(VLOOKUP($C110,BD!$D$1:$F$501,3,0)&gt;AO$1,0,3))),"")</f>
        <v/>
      </c>
      <c r="DJ110" s="23" t="str">
        <f>+IF(LEN($I110)&gt;5,IF(ISERROR(VLOOKUP(N110,'CODIGO PAGO'!$B$2:$B$20,1,0)),1,IF(OR(AND(CH110=1,N110&lt;&gt;"N"),AND(CH110=3,N110&lt;&gt;"B"),AND(CH110=2,LEFT(TRIM(N110),1)&lt;&gt;"I")),1,IF(OR(AND(CH110=0,N110="N"),AND(CH110=0,N110="B"),AND(CH110=0,LEFT(TRIM(N110),1)="I")),1,0))),"")</f>
        <v/>
      </c>
      <c r="DK110" s="23" t="str">
        <f t="shared" si="69"/>
        <v/>
      </c>
      <c r="DL110" s="23" t="str">
        <f>+IF(LEN($I110)&gt;5,IF(ISERROR(VLOOKUP(P110,'CODIGO PAGO'!$B$2:$B$20,1,0)),1,IF(OR(AND(CJ110=1,P110&lt;&gt;"N"),AND(CJ110=3,P110&lt;&gt;"B"),AND(CJ110=2,LEFT(TRIM(P110),1)&lt;&gt;"I")),1,IF(OR(AND(CJ110=0,P110="N"),AND(CJ110=0,P110="B"),AND(CJ110=0,LEFT(TRIM(P110),1)="I")),1,0))),"")</f>
        <v/>
      </c>
      <c r="DM110" s="23" t="str">
        <f t="shared" si="70"/>
        <v/>
      </c>
      <c r="DN110" s="23" t="str">
        <f>+IF(LEN($I110)&gt;5,IF(ISERROR(VLOOKUP(R110,'CODIGO PAGO'!$B$2:$B$20,1,0)),1,IF(OR(AND(CL110=1,R110&lt;&gt;"N"),AND(CL110=3,R110&lt;&gt;"B"),AND(CL110=2,LEFT(TRIM(R110),1)&lt;&gt;"I")),1,IF(OR(AND(CL110=0,R110="N"),AND(CL110=0,R110="B"),AND(CL110=0,LEFT(TRIM(R110),1)="I")),1,0))),"")</f>
        <v/>
      </c>
      <c r="DO110" s="23" t="str">
        <f t="shared" si="71"/>
        <v/>
      </c>
      <c r="DP110" s="23" t="str">
        <f>+IF(LEN($I110)&gt;5,IF(ISERROR(VLOOKUP(T110,'CODIGO PAGO'!$B$2:$B$20,1,0)),1,IF(OR(AND(CN110=1,T110&lt;&gt;"N"),AND(CN110=3,T110&lt;&gt;"B"),AND(CN110=2,LEFT(TRIM(T110),1)&lt;&gt;"I")),1,IF(OR(AND(CN110=0,T110="N"),AND(CN110=0,T110="B"),AND(CN110=0,LEFT(TRIM(T110),1)="I")),1,0))),"")</f>
        <v/>
      </c>
      <c r="DQ110" s="23" t="str">
        <f t="shared" si="72"/>
        <v/>
      </c>
      <c r="DR110" s="23" t="str">
        <f>+IF(LEN($I110)&gt;5,IF(ISERROR(VLOOKUP(V110,'CODIGO PAGO'!$B$2:$B$20,1,0)),1,IF(OR(AND(CP110=1,V110&lt;&gt;"N"),AND(CP110=3,V110&lt;&gt;"B"),AND(CP110=2,LEFT(TRIM(V110),1)&lt;&gt;"I")),1,IF(OR(AND(CP110=0,V110="N"),AND(CP110=0,V110="B"),AND(CP110=0,LEFT(TRIM(V110),1)="I")),1,0))),"")</f>
        <v/>
      </c>
      <c r="DS110" s="23" t="str">
        <f t="shared" si="73"/>
        <v/>
      </c>
      <c r="DT110" s="23" t="str">
        <f>+IF(LEN($I110)&gt;5,IF(ISERROR(VLOOKUP(X110,'CODIGO PAGO'!$B$2:$B$20,1,0)),1,IF(OR(AND(CR110=1,X110&lt;&gt;"N"),AND(CR110=3,X110&lt;&gt;"B"),AND(CR110=2,LEFT(TRIM(X110),1)&lt;&gt;"I")),1,IF(OR(AND(CR110=0,X110="N"),AND(CR110=0,X110="B"),AND(CR110=0,LEFT(TRIM(X110),1)="I")),1,0))),"")</f>
        <v/>
      </c>
      <c r="DU110" s="23" t="str">
        <f t="shared" si="74"/>
        <v/>
      </c>
      <c r="DV110" s="23" t="str">
        <f>+IF(LEN($I110)&gt;5,IF(ISERROR(VLOOKUP(Z110,'CODIGO PAGO'!$B$2:$B$20,1,0)),1,IF(OR(AND(CT110=1,Z110&lt;&gt;"N"),AND(CT110=3,Z110&lt;&gt;"B"),AND(CT110=2,LEFT(TRIM(Z110),1)&lt;&gt;"I")),1,IF(OR(AND(CT110=0,Z110="N"),AND(CT110=0,Z110="B"),AND(CT110=0,LEFT(TRIM(Z110),1)="I")),1,0))),"")</f>
        <v/>
      </c>
      <c r="DW110" s="23" t="str">
        <f t="shared" si="75"/>
        <v/>
      </c>
      <c r="DX110" s="23" t="str">
        <f>+IF(LEN($I110)&gt;5,IF(ISERROR(VLOOKUP(AB110,'CODIGO PAGO'!$B$2:$B$20,1,0)),1,IF(OR(AND(CV110=1,AB110&lt;&gt;"N"),AND(CV110=3,AB110&lt;&gt;"B"),AND(CV110=2,LEFT(TRIM(AB110),1)&lt;&gt;"I")),1,IF(OR(AND(CV110=0,AB110="N"),AND(CV110=0,AB110="B"),AND(CV110=0,LEFT(TRIM(AB110),1)="I")),1,0))),"")</f>
        <v/>
      </c>
      <c r="DY110" s="23" t="str">
        <f t="shared" si="76"/>
        <v/>
      </c>
      <c r="DZ110" s="23" t="str">
        <f>+IF(LEN($I110)&gt;5,IF(ISERROR(VLOOKUP(AD110,'CODIGO PAGO'!$B$2:$B$20,1,0)),1,IF(OR(AND(CX110=1,AD110&lt;&gt;"N"),AND(CX110=3,AD110&lt;&gt;"B"),AND(CX110=2,LEFT(TRIM(AD110),1)&lt;&gt;"I")),1,IF(OR(AND(CX110=0,AD110="N"),AND(CX110=0,AD110="B"),AND(CX110=0,LEFT(TRIM(AD110),1)="I")),1,0))),"")</f>
        <v/>
      </c>
      <c r="EA110" s="23" t="str">
        <f t="shared" si="77"/>
        <v/>
      </c>
      <c r="EB110" s="23" t="str">
        <f>+IF(LEN($I110)&gt;5,IF(ISERROR(VLOOKUP(AF110,'CODIGO PAGO'!$B$2:$B$20,1,0)),1,IF(OR(AND(CZ110=1,AF110&lt;&gt;"N"),AND(CZ110=3,AF110&lt;&gt;"B"),AND(CZ110=2,LEFT(TRIM(AF110),1)&lt;&gt;"I")),1,IF(OR(AND(CZ110=0,AF110="N"),AND(CZ110=0,AF110="B"),AND(CZ110=0,LEFT(TRIM(AF110),1)="I")),1,0))),"")</f>
        <v/>
      </c>
      <c r="EC110" s="23" t="str">
        <f t="shared" si="78"/>
        <v/>
      </c>
      <c r="ED110" s="23" t="str">
        <f>+IF(LEN($I110)&gt;5,IF(ISERROR(VLOOKUP(AH110,'CODIGO PAGO'!$B$2:$B$20,1,0)),1,IF(OR(AND(DB110=1,AH110&lt;&gt;"N"),AND(DB110=3,AH110&lt;&gt;"B"),AND(DB110=2,LEFT(TRIM(AH110),1)&lt;&gt;"I")),1,IF(OR(AND(DB110=0,AH110="N"),AND(DB110=0,AH110="B"),AND(DB110=0,LEFT(TRIM(AH110),1)="I")),1,0))),"")</f>
        <v/>
      </c>
      <c r="EE110" s="23" t="str">
        <f t="shared" si="79"/>
        <v/>
      </c>
      <c r="EF110" s="23" t="str">
        <f>+IF(LEN($I110)&gt;5,IF(ISERROR(VLOOKUP(AJ110,'CODIGO PAGO'!$B$2:$B$20,1,0)),1,IF(OR(AND(DD110=1,AJ110&lt;&gt;"N"),AND(DD110=3,AJ110&lt;&gt;"B"),AND(DD110=2,LEFT(TRIM(AJ110),1)&lt;&gt;"I")),1,IF(OR(AND(DD110=0,AJ110="N"),AND(DD110=0,AJ110="B"),AND(DD110=0,LEFT(TRIM(AJ110),1)="I")),1,0))),"")</f>
        <v/>
      </c>
      <c r="EG110" s="23" t="str">
        <f t="shared" si="80"/>
        <v/>
      </c>
      <c r="EH110" s="23" t="str">
        <f>+IF(LEN($I110)&gt;5,IF(ISERROR(VLOOKUP(AL110,'CODIGO PAGO'!$B$2:$B$20,1,0)),1,IF(OR(AND(DF110=1,AL110&lt;&gt;"N"),AND(DF110=3,AL110&lt;&gt;"B"),AND(DF110=2,LEFT(TRIM(AL110),1)&lt;&gt;"I")),1,IF(OR(AND(DF110=0,AL110="N"),AND(DF110=0,AL110="B"),AND(DF110=0,LEFT(TRIM(AL110),1)="I")),1,0))),"")</f>
        <v/>
      </c>
      <c r="EI110" s="23" t="str">
        <f t="shared" si="81"/>
        <v/>
      </c>
      <c r="EJ110" s="23" t="str">
        <f>+IF(LEN($I110)&gt;5,IF(ISERROR(VLOOKUP(AN110,'CODIGO PAGO'!$B$2:$B$20,1,0)),1,IF(OR(AND(DH110=1,AN110&lt;&gt;"N"),AND(DH110=3,AN110&lt;&gt;"B"),AND(DH110=2,LEFT(TRIM(AN110),1)&lt;&gt;"I")),1,IF(OR(AND(DH110=0,AN110="N"),AND(DH110=0,AN110="B"),AND(DH110=0,LEFT(TRIM(AN110),1)="I")),1,0))),"")</f>
        <v/>
      </c>
      <c r="EK110" s="23" t="str">
        <f t="shared" si="82"/>
        <v/>
      </c>
      <c r="EL110" s="24" t="str">
        <f t="shared" si="83"/>
        <v/>
      </c>
    </row>
    <row r="111" spans="1:142" s="25" customFormat="1">
      <c r="A111" s="15" t="str">
        <f t="shared" si="49"/>
        <v/>
      </c>
      <c r="B111" s="1" t="str">
        <f>+IF(LEN(I111)&gt;5,'CODIGO PAGO'!$B$28,"")</f>
        <v/>
      </c>
      <c r="C111" s="1" t="str">
        <f>+IF(LEN($I111)&gt;5,BD!D111,"")</f>
        <v/>
      </c>
      <c r="D111" s="168" t="str">
        <f>+IF(LEN($I111)&gt;5,BD!A111,"")</f>
        <v/>
      </c>
      <c r="E111" s="1" t="str">
        <f>+IF(LEN($I111)&gt;5,BD!B111,"")</f>
        <v/>
      </c>
      <c r="F111" s="1" t="str">
        <f>+IF(LEN($I111)&gt;5,BD!C111,"")</f>
        <v/>
      </c>
      <c r="G111" s="141"/>
      <c r="H111" s="141"/>
      <c r="I111" s="1" t="str">
        <f>+IF(LEN(BD!G111)&gt;5,BD!G111,"")</f>
        <v/>
      </c>
      <c r="J111" s="167" t="str">
        <f>+IF(LEN($I111)&gt;5,BD!E111,"")</f>
        <v/>
      </c>
      <c r="K111" s="6" t="str">
        <f t="shared" si="50"/>
        <v/>
      </c>
      <c r="L111" s="87" t="str">
        <f>+IF(LEN($I111)&gt;5,BD!H111,"")</f>
        <v/>
      </c>
      <c r="M111" s="40" t="str">
        <f t="shared" si="51"/>
        <v/>
      </c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4" t="str">
        <f t="shared" si="52"/>
        <v/>
      </c>
      <c r="AQ111" s="5" t="str">
        <f t="shared" si="53"/>
        <v/>
      </c>
      <c r="AR111" s="91" t="str">
        <f t="shared" si="54"/>
        <v/>
      </c>
      <c r="AS111" s="5" t="str">
        <f t="shared" si="55"/>
        <v/>
      </c>
      <c r="AT111" s="91" t="str">
        <f t="shared" si="56"/>
        <v/>
      </c>
      <c r="AU111" s="4" t="str">
        <f t="shared" si="57"/>
        <v/>
      </c>
      <c r="AV111" s="4" t="str">
        <f t="shared" si="58"/>
        <v/>
      </c>
      <c r="AW111" s="4" t="str">
        <f t="shared" si="59"/>
        <v/>
      </c>
      <c r="AX111" s="4" t="str">
        <f t="shared" si="60"/>
        <v/>
      </c>
      <c r="AY111" s="88" t="str">
        <f t="shared" si="61"/>
        <v/>
      </c>
      <c r="AZ111" s="17" t="str">
        <f t="shared" si="62"/>
        <v/>
      </c>
      <c r="BA111" s="18" t="str">
        <f t="shared" si="63"/>
        <v/>
      </c>
      <c r="BB111" s="19" t="str">
        <f>+IF(LEN(I111)&gt;5,IF(INT(RIGHT(B111,1))=9,0.5*L111*AY111,INT(MID(B111,5,LEN(B111)-4))*L111)+IFERROR(VLOOKUP(I111,AJUSTES!$A$1:$I$50,9,0),0),"")</f>
        <v/>
      </c>
      <c r="BC111" s="12"/>
      <c r="BD111" s="19" t="str">
        <f t="shared" si="64"/>
        <v/>
      </c>
      <c r="BE111" s="18" t="str">
        <f t="shared" si="65"/>
        <v/>
      </c>
      <c r="BF111" s="139" t="str">
        <f t="shared" si="66"/>
        <v/>
      </c>
      <c r="BG111" s="114"/>
      <c r="BH111" s="18" t="str">
        <f t="shared" si="67"/>
        <v/>
      </c>
      <c r="BI111" s="13"/>
      <c r="BJ111" s="12"/>
      <c r="BK111" s="12"/>
      <c r="BL111" s="145"/>
      <c r="BM111" s="12"/>
      <c r="BN111" s="12"/>
      <c r="BO111" s="12"/>
      <c r="BP111" s="12"/>
      <c r="BQ111" s="12"/>
      <c r="BR111" s="12"/>
      <c r="BS111" s="146"/>
      <c r="BT111" s="14"/>
      <c r="BU111" s="12"/>
      <c r="BV111" s="12"/>
      <c r="BW111" s="12"/>
      <c r="BX111" s="12"/>
      <c r="BY111" s="12"/>
      <c r="BZ111" s="144"/>
      <c r="CA111" s="107" t="str">
        <f>+IF(LEN($I111)&gt;5,IF(BD!F111="N/A","",BD!F111),"")</f>
        <v/>
      </c>
      <c r="CB111" s="21"/>
      <c r="CC111" s="147"/>
      <c r="CD111" s="148"/>
      <c r="CE111" s="8" t="str">
        <f>+IF(LEN(I111)&gt;5,BD!M111,"")</f>
        <v/>
      </c>
      <c r="CF111" s="16" t="str">
        <f>+IF(LEN(I111)&gt;5,BD!N111,"")</f>
        <v/>
      </c>
      <c r="CG111" s="3" t="str">
        <f t="shared" si="68"/>
        <v/>
      </c>
      <c r="CH111" s="23" t="str">
        <f>+IF(AND(LEN($I111)&gt;5),IF(AND($J111&gt;N$1,$J111&lt;=$AO$1),1,IF((COUNTIFS(INCAPACIDADES!$C$1:$C$51,$I111,INCAPACIDADES!K$1:K$51,N$1))&gt;0,2,IF(VLOOKUP($C111,BD!$D$1:$F$501,3,0)&gt;N$1,0,3))),"")</f>
        <v/>
      </c>
      <c r="CI111" s="23" t="str">
        <f>+IF(AND(LEN($I111)&gt;5),IF(AND($J111&gt;O$1,$J111&lt;=$AO$1),1,IF((COUNTIFS(INCAPACIDADES!$C$1:$C$51,$I111,INCAPACIDADES!L$1:L$51,O$1))&gt;0,2,IF(VLOOKUP($C111,BD!$D$1:$F$501,3,0)&gt;O$1,0,3))),"")</f>
        <v/>
      </c>
      <c r="CJ111" s="23" t="str">
        <f>+IF(AND(LEN($I111)&gt;5),IF(AND($J111&gt;P$1,$J111&lt;=$AO$1),1,IF((COUNTIFS(INCAPACIDADES!$C$1:$C$51,$I111,INCAPACIDADES!M$1:M$51,P$1))&gt;0,2,IF(VLOOKUP($C111,BD!$D$1:$F$501,3,0)&gt;P$1,0,3))),"")</f>
        <v/>
      </c>
      <c r="CK111" s="23" t="str">
        <f>+IF(AND(LEN($I111)&gt;5),IF(AND($J111&gt;Q$1,$J111&lt;=$AO$1),1,IF((COUNTIFS(INCAPACIDADES!$C$1:$C$51,$I111,INCAPACIDADES!N$1:N$51,Q$1))&gt;0,2,IF(VLOOKUP($C111,BD!$D$1:$F$501,3,0)&gt;Q$1,0,3))),"")</f>
        <v/>
      </c>
      <c r="CL111" s="23" t="str">
        <f>+IF(AND(LEN($I111)&gt;5),IF(AND($J111&gt;R$1,$J111&lt;=$AO$1),1,IF((COUNTIFS(INCAPACIDADES!$C$1:$C$51,$I111,INCAPACIDADES!O$1:O$51,R$1))&gt;0,2,IF(VLOOKUP($C111,BD!$D$1:$F$501,3,0)&gt;R$1,0,3))),"")</f>
        <v/>
      </c>
      <c r="CM111" s="23" t="str">
        <f>+IF(AND(LEN($I111)&gt;5),IF(AND($J111&gt;S$1,$J111&lt;=$AO$1),1,IF((COUNTIFS(INCAPACIDADES!$C$1:$C$51,$I111,INCAPACIDADES!P$1:P$51,S$1))&gt;0,2,IF(VLOOKUP($C111,BD!$D$1:$F$501,3,0)&gt;S$1,0,3))),"")</f>
        <v/>
      </c>
      <c r="CN111" s="23" t="str">
        <f>+IF(AND(LEN($I111)&gt;5),IF(AND($J111&gt;T$1,$J111&lt;=$AO$1),1,IF((COUNTIFS(INCAPACIDADES!$C$1:$C$51,$I111,INCAPACIDADES!Q$1:Q$51,T$1))&gt;0,2,IF(VLOOKUP($C111,BD!$D$1:$F$501,3,0)&gt;T$1,0,3))),"")</f>
        <v/>
      </c>
      <c r="CO111" s="23" t="str">
        <f>+IF(AND(LEN($I111)&gt;5),IF(AND($J111&gt;U$1,$J111&lt;=$AO$1),1,IF((COUNTIFS(INCAPACIDADES!$C$1:$C$51,$I111,INCAPACIDADES!R$1:R$51,U$1))&gt;0,2,IF(VLOOKUP($C111,BD!$D$1:$F$501,3,0)&gt;U$1,0,3))),"")</f>
        <v/>
      </c>
      <c r="CP111" s="23" t="str">
        <f>+IF(AND(LEN($I111)&gt;5),IF(AND($J111&gt;V$1,$J111&lt;=$AO$1),1,IF((COUNTIFS(INCAPACIDADES!$C$1:$C$51,$I111,INCAPACIDADES!S$1:S$51,V$1))&gt;0,2,IF(VLOOKUP($C111,BD!$D$1:$F$501,3,0)&gt;V$1,0,3))),"")</f>
        <v/>
      </c>
      <c r="CQ111" s="23" t="str">
        <f>+IF(AND(LEN($I111)&gt;5),IF(AND($J111&gt;W$1,$J111&lt;=$AO$1),1,IF((COUNTIFS(INCAPACIDADES!$C$1:$C$51,$I111,INCAPACIDADES!T$1:T$51,W$1))&gt;0,2,IF(VLOOKUP($C111,BD!$D$1:$F$501,3,0)&gt;W$1,0,3))),"")</f>
        <v/>
      </c>
      <c r="CR111" s="23" t="str">
        <f>+IF(AND(LEN($I111)&gt;5),IF(AND($J111&gt;X$1,$J111&lt;=$AO$1),1,IF((COUNTIFS(INCAPACIDADES!$C$1:$C$51,$I111,INCAPACIDADES!U$1:U$51,X$1))&gt;0,2,IF(VLOOKUP($C111,BD!$D$1:$F$501,3,0)&gt;X$1,0,3))),"")</f>
        <v/>
      </c>
      <c r="CS111" s="23" t="str">
        <f>+IF(AND(LEN($I111)&gt;5),IF(AND($J111&gt;Y$1,$J111&lt;=$AO$1),1,IF((COUNTIFS(INCAPACIDADES!$C$1:$C$51,$I111,INCAPACIDADES!V$1:V$51,Y$1))&gt;0,2,IF(VLOOKUP($C111,BD!$D$1:$F$501,3,0)&gt;Y$1,0,3))),"")</f>
        <v/>
      </c>
      <c r="CT111" s="23" t="str">
        <f>+IF(AND(LEN($I111)&gt;5),IF(AND($J111&gt;Z$1,$J111&lt;=$AO$1),1,IF((COUNTIFS(INCAPACIDADES!$C$1:$C$51,$I111,INCAPACIDADES!W$1:W$51,Z$1))&gt;0,2,IF(VLOOKUP($C111,BD!$D$1:$F$501,3,0)&gt;Z$1,0,3))),"")</f>
        <v/>
      </c>
      <c r="CU111" s="23" t="str">
        <f>+IF(AND(LEN($I111)&gt;5),IF(AND($J111&gt;AA$1,$J111&lt;=$AO$1),1,IF((COUNTIFS(INCAPACIDADES!$C$1:$C$51,$I111,INCAPACIDADES!X$1:X$51,AA$1))&gt;0,2,IF(VLOOKUP($C111,BD!$D$1:$F$501,3,0)&gt;AA$1,0,3))),"")</f>
        <v/>
      </c>
      <c r="CV111" s="23" t="str">
        <f>+IF(AND(LEN($I111)&gt;5),IF(AND($J111&gt;AB$1,$J111&lt;=$AO$1),1,IF((COUNTIFS(INCAPACIDADES!$C$1:$C$51,$I111,INCAPACIDADES!Y$1:Y$51,AB$1))&gt;0,2,IF(VLOOKUP($C111,BD!$D$1:$F$501,3,0)&gt;AB$1,0,3))),"")</f>
        <v/>
      </c>
      <c r="CW111" s="23" t="str">
        <f>+IF(AND(LEN($I111)&gt;5),IF(AND($J111&gt;AC$1,$J111&lt;=$AO$1),1,IF((COUNTIFS(INCAPACIDADES!$C$1:$C$51,$I111,INCAPACIDADES!Z$1:Z$51,AC$1))&gt;0,2,IF(VLOOKUP($C111,BD!$D$1:$F$501,3,0)&gt;AC$1,0,3))),"")</f>
        <v/>
      </c>
      <c r="CX111" s="23" t="str">
        <f>+IF(AND(LEN($I111)&gt;5),IF(AND($J111&gt;AD$1,$J111&lt;=$AO$1),1,IF((COUNTIFS(INCAPACIDADES!$C$1:$C$51,$I111,INCAPACIDADES!AA$1:AA$51,AD$1))&gt;0,2,IF(VLOOKUP($C111,BD!$D$1:$F$501,3,0)&gt;AD$1,0,3))),"")</f>
        <v/>
      </c>
      <c r="CY111" s="23" t="str">
        <f>+IF(AND(LEN($I111)&gt;5),IF(AND($J111&gt;AE$1,$J111&lt;=$AO$1),1,IF((COUNTIFS(INCAPACIDADES!$C$1:$C$51,$I111,INCAPACIDADES!AB$1:AB$51,AE$1))&gt;0,2,IF(VLOOKUP($C111,BD!$D$1:$F$501,3,0)&gt;AE$1,0,3))),"")</f>
        <v/>
      </c>
      <c r="CZ111" s="23" t="str">
        <f>+IF(AND(LEN($I111)&gt;5),IF(AND($J111&gt;AF$1,$J111&lt;=$AO$1),1,IF((COUNTIFS(INCAPACIDADES!$C$1:$C$51,$I111,INCAPACIDADES!AC$1:AC$51,AF$1))&gt;0,2,IF(VLOOKUP($C111,BD!$D$1:$F$501,3,0)&gt;AF$1,0,3))),"")</f>
        <v/>
      </c>
      <c r="DA111" s="23" t="str">
        <f>+IF(AND(LEN($I111)&gt;5),IF(AND($J111&gt;AG$1,$J111&lt;=$AO$1),1,IF((COUNTIFS(INCAPACIDADES!$C$1:$C$51,$I111,INCAPACIDADES!AD$1:AD$51,AG$1))&gt;0,2,IF(VLOOKUP($C111,BD!$D$1:$F$501,3,0)&gt;AG$1,0,3))),"")</f>
        <v/>
      </c>
      <c r="DB111" s="23" t="str">
        <f>+IF(AND(LEN($I111)&gt;5),IF(AND($J111&gt;AH$1,$J111&lt;=$AO$1),1,IF((COUNTIFS(INCAPACIDADES!$C$1:$C$51,$I111,INCAPACIDADES!AE$1:AE$51,AH$1))&gt;0,2,IF(VLOOKUP($C111,BD!$D$1:$F$501,3,0)&gt;AH$1,0,3))),"")</f>
        <v/>
      </c>
      <c r="DC111" s="23" t="str">
        <f>+IF(AND(LEN($I111)&gt;5),IF(AND($J111&gt;AI$1,$J111&lt;=$AO$1),1,IF((COUNTIFS(INCAPACIDADES!$C$1:$C$51,$I111,INCAPACIDADES!AF$1:AF$51,AI$1))&gt;0,2,IF(VLOOKUP($C111,BD!$D$1:$F$501,3,0)&gt;AI$1,0,3))),"")</f>
        <v/>
      </c>
      <c r="DD111" s="23" t="str">
        <f>+IF(AND(LEN($I111)&gt;5),IF(AND($J111&gt;AJ$1,$J111&lt;=$AO$1),1,IF((COUNTIFS(INCAPACIDADES!$C$1:$C$51,$I111,INCAPACIDADES!AG$1:AG$51,AJ$1))&gt;0,2,IF(VLOOKUP($C111,BD!$D$1:$F$501,3,0)&gt;AJ$1,0,3))),"")</f>
        <v/>
      </c>
      <c r="DE111" s="23" t="str">
        <f>+IF(AND(LEN($I111)&gt;5),IF(AND($J111&gt;AK$1,$J111&lt;=$AO$1),1,IF((COUNTIFS(INCAPACIDADES!$C$1:$C$51,$I111,INCAPACIDADES!AH$1:AH$51,AK$1))&gt;0,2,IF(VLOOKUP($C111,BD!$D$1:$F$501,3,0)&gt;AK$1,0,3))),"")</f>
        <v/>
      </c>
      <c r="DF111" s="23" t="str">
        <f>+IF(AND(LEN($I111)&gt;5),IF(AND($J111&gt;AL$1,$J111&lt;=$AO$1),1,IF((COUNTIFS(INCAPACIDADES!$C$1:$C$51,$I111,INCAPACIDADES!AI$1:AI$51,AL$1))&gt;0,2,IF(VLOOKUP($C111,BD!$D$1:$F$501,3,0)&gt;AL$1,0,3))),"")</f>
        <v/>
      </c>
      <c r="DG111" s="23" t="str">
        <f>+IF(AND(LEN($I111)&gt;5),IF(AND($J111&gt;AM$1,$J111&lt;=$AO$1),1,IF((COUNTIFS(INCAPACIDADES!$C$1:$C$51,$I111,INCAPACIDADES!AJ$1:AJ$51,AM$1))&gt;0,2,IF(VLOOKUP($C111,BD!$D$1:$F$501,3,0)&gt;AM$1,0,3))),"")</f>
        <v/>
      </c>
      <c r="DH111" s="23" t="str">
        <f>+IF(AND(LEN($I111)&gt;5),IF(AND($J111&gt;AN$1,$J111&lt;=$AO$1),1,IF((COUNTIFS(INCAPACIDADES!$C$1:$C$51,$I111,INCAPACIDADES!AK$1:AK$51,AN$1))&gt;0,2,IF(VLOOKUP($C111,BD!$D$1:$F$501,3,0)&gt;AN$1,0,3))),"")</f>
        <v/>
      </c>
      <c r="DI111" s="23" t="str">
        <f>+IF(AND(LEN($I111)&gt;5),IF(AND($J111&gt;AO$1,$J111&lt;=$AO$1),1,IF((COUNTIFS(INCAPACIDADES!$C$1:$C$51,$I111,INCAPACIDADES!AL$1:AL$51,AO$1))&gt;0,2,IF(VLOOKUP($C111,BD!$D$1:$F$501,3,0)&gt;AO$1,0,3))),"")</f>
        <v/>
      </c>
      <c r="DJ111" s="23" t="str">
        <f>+IF(LEN($I111)&gt;5,IF(ISERROR(VLOOKUP(N111,'CODIGO PAGO'!$B$2:$B$20,1,0)),1,IF(OR(AND(CH111=1,N111&lt;&gt;"N"),AND(CH111=3,N111&lt;&gt;"B"),AND(CH111=2,LEFT(TRIM(N111),1)&lt;&gt;"I")),1,IF(OR(AND(CH111=0,N111="N"),AND(CH111=0,N111="B"),AND(CH111=0,LEFT(TRIM(N111),1)="I")),1,0))),"")</f>
        <v/>
      </c>
      <c r="DK111" s="23" t="str">
        <f t="shared" si="69"/>
        <v/>
      </c>
      <c r="DL111" s="23" t="str">
        <f>+IF(LEN($I111)&gt;5,IF(ISERROR(VLOOKUP(P111,'CODIGO PAGO'!$B$2:$B$20,1,0)),1,IF(OR(AND(CJ111=1,P111&lt;&gt;"N"),AND(CJ111=3,P111&lt;&gt;"B"),AND(CJ111=2,LEFT(TRIM(P111),1)&lt;&gt;"I")),1,IF(OR(AND(CJ111=0,P111="N"),AND(CJ111=0,P111="B"),AND(CJ111=0,LEFT(TRIM(P111),1)="I")),1,0))),"")</f>
        <v/>
      </c>
      <c r="DM111" s="23" t="str">
        <f t="shared" si="70"/>
        <v/>
      </c>
      <c r="DN111" s="23" t="str">
        <f>+IF(LEN($I111)&gt;5,IF(ISERROR(VLOOKUP(R111,'CODIGO PAGO'!$B$2:$B$20,1,0)),1,IF(OR(AND(CL111=1,R111&lt;&gt;"N"),AND(CL111=3,R111&lt;&gt;"B"),AND(CL111=2,LEFT(TRIM(R111),1)&lt;&gt;"I")),1,IF(OR(AND(CL111=0,R111="N"),AND(CL111=0,R111="B"),AND(CL111=0,LEFT(TRIM(R111),1)="I")),1,0))),"")</f>
        <v/>
      </c>
      <c r="DO111" s="23" t="str">
        <f t="shared" si="71"/>
        <v/>
      </c>
      <c r="DP111" s="23" t="str">
        <f>+IF(LEN($I111)&gt;5,IF(ISERROR(VLOOKUP(T111,'CODIGO PAGO'!$B$2:$B$20,1,0)),1,IF(OR(AND(CN111=1,T111&lt;&gt;"N"),AND(CN111=3,T111&lt;&gt;"B"),AND(CN111=2,LEFT(TRIM(T111),1)&lt;&gt;"I")),1,IF(OR(AND(CN111=0,T111="N"),AND(CN111=0,T111="B"),AND(CN111=0,LEFT(TRIM(T111),1)="I")),1,0))),"")</f>
        <v/>
      </c>
      <c r="DQ111" s="23" t="str">
        <f t="shared" si="72"/>
        <v/>
      </c>
      <c r="DR111" s="23" t="str">
        <f>+IF(LEN($I111)&gt;5,IF(ISERROR(VLOOKUP(V111,'CODIGO PAGO'!$B$2:$B$20,1,0)),1,IF(OR(AND(CP111=1,V111&lt;&gt;"N"),AND(CP111=3,V111&lt;&gt;"B"),AND(CP111=2,LEFT(TRIM(V111),1)&lt;&gt;"I")),1,IF(OR(AND(CP111=0,V111="N"),AND(CP111=0,V111="B"),AND(CP111=0,LEFT(TRIM(V111),1)="I")),1,0))),"")</f>
        <v/>
      </c>
      <c r="DS111" s="23" t="str">
        <f t="shared" si="73"/>
        <v/>
      </c>
      <c r="DT111" s="23" t="str">
        <f>+IF(LEN($I111)&gt;5,IF(ISERROR(VLOOKUP(X111,'CODIGO PAGO'!$B$2:$B$20,1,0)),1,IF(OR(AND(CR111=1,X111&lt;&gt;"N"),AND(CR111=3,X111&lt;&gt;"B"),AND(CR111=2,LEFT(TRIM(X111),1)&lt;&gt;"I")),1,IF(OR(AND(CR111=0,X111="N"),AND(CR111=0,X111="B"),AND(CR111=0,LEFT(TRIM(X111),1)="I")),1,0))),"")</f>
        <v/>
      </c>
      <c r="DU111" s="23" t="str">
        <f t="shared" si="74"/>
        <v/>
      </c>
      <c r="DV111" s="23" t="str">
        <f>+IF(LEN($I111)&gt;5,IF(ISERROR(VLOOKUP(Z111,'CODIGO PAGO'!$B$2:$B$20,1,0)),1,IF(OR(AND(CT111=1,Z111&lt;&gt;"N"),AND(CT111=3,Z111&lt;&gt;"B"),AND(CT111=2,LEFT(TRIM(Z111),1)&lt;&gt;"I")),1,IF(OR(AND(CT111=0,Z111="N"),AND(CT111=0,Z111="B"),AND(CT111=0,LEFT(TRIM(Z111),1)="I")),1,0))),"")</f>
        <v/>
      </c>
      <c r="DW111" s="23" t="str">
        <f t="shared" si="75"/>
        <v/>
      </c>
      <c r="DX111" s="23" t="str">
        <f>+IF(LEN($I111)&gt;5,IF(ISERROR(VLOOKUP(AB111,'CODIGO PAGO'!$B$2:$B$20,1,0)),1,IF(OR(AND(CV111=1,AB111&lt;&gt;"N"),AND(CV111=3,AB111&lt;&gt;"B"),AND(CV111=2,LEFT(TRIM(AB111),1)&lt;&gt;"I")),1,IF(OR(AND(CV111=0,AB111="N"),AND(CV111=0,AB111="B"),AND(CV111=0,LEFT(TRIM(AB111),1)="I")),1,0))),"")</f>
        <v/>
      </c>
      <c r="DY111" s="23" t="str">
        <f t="shared" si="76"/>
        <v/>
      </c>
      <c r="DZ111" s="23" t="str">
        <f>+IF(LEN($I111)&gt;5,IF(ISERROR(VLOOKUP(AD111,'CODIGO PAGO'!$B$2:$B$20,1,0)),1,IF(OR(AND(CX111=1,AD111&lt;&gt;"N"),AND(CX111=3,AD111&lt;&gt;"B"),AND(CX111=2,LEFT(TRIM(AD111),1)&lt;&gt;"I")),1,IF(OR(AND(CX111=0,AD111="N"),AND(CX111=0,AD111="B"),AND(CX111=0,LEFT(TRIM(AD111),1)="I")),1,0))),"")</f>
        <v/>
      </c>
      <c r="EA111" s="23" t="str">
        <f t="shared" si="77"/>
        <v/>
      </c>
      <c r="EB111" s="23" t="str">
        <f>+IF(LEN($I111)&gt;5,IF(ISERROR(VLOOKUP(AF111,'CODIGO PAGO'!$B$2:$B$20,1,0)),1,IF(OR(AND(CZ111=1,AF111&lt;&gt;"N"),AND(CZ111=3,AF111&lt;&gt;"B"),AND(CZ111=2,LEFT(TRIM(AF111),1)&lt;&gt;"I")),1,IF(OR(AND(CZ111=0,AF111="N"),AND(CZ111=0,AF111="B"),AND(CZ111=0,LEFT(TRIM(AF111),1)="I")),1,0))),"")</f>
        <v/>
      </c>
      <c r="EC111" s="23" t="str">
        <f t="shared" si="78"/>
        <v/>
      </c>
      <c r="ED111" s="23" t="str">
        <f>+IF(LEN($I111)&gt;5,IF(ISERROR(VLOOKUP(AH111,'CODIGO PAGO'!$B$2:$B$20,1,0)),1,IF(OR(AND(DB111=1,AH111&lt;&gt;"N"),AND(DB111=3,AH111&lt;&gt;"B"),AND(DB111=2,LEFT(TRIM(AH111),1)&lt;&gt;"I")),1,IF(OR(AND(DB111=0,AH111="N"),AND(DB111=0,AH111="B"),AND(DB111=0,LEFT(TRIM(AH111),1)="I")),1,0))),"")</f>
        <v/>
      </c>
      <c r="EE111" s="23" t="str">
        <f t="shared" si="79"/>
        <v/>
      </c>
      <c r="EF111" s="23" t="str">
        <f>+IF(LEN($I111)&gt;5,IF(ISERROR(VLOOKUP(AJ111,'CODIGO PAGO'!$B$2:$B$20,1,0)),1,IF(OR(AND(DD111=1,AJ111&lt;&gt;"N"),AND(DD111=3,AJ111&lt;&gt;"B"),AND(DD111=2,LEFT(TRIM(AJ111),1)&lt;&gt;"I")),1,IF(OR(AND(DD111=0,AJ111="N"),AND(DD111=0,AJ111="B"),AND(DD111=0,LEFT(TRIM(AJ111),1)="I")),1,0))),"")</f>
        <v/>
      </c>
      <c r="EG111" s="23" t="str">
        <f t="shared" si="80"/>
        <v/>
      </c>
      <c r="EH111" s="23" t="str">
        <f>+IF(LEN($I111)&gt;5,IF(ISERROR(VLOOKUP(AL111,'CODIGO PAGO'!$B$2:$B$20,1,0)),1,IF(OR(AND(DF111=1,AL111&lt;&gt;"N"),AND(DF111=3,AL111&lt;&gt;"B"),AND(DF111=2,LEFT(TRIM(AL111),1)&lt;&gt;"I")),1,IF(OR(AND(DF111=0,AL111="N"),AND(DF111=0,AL111="B"),AND(DF111=0,LEFT(TRIM(AL111),1)="I")),1,0))),"")</f>
        <v/>
      </c>
      <c r="EI111" s="23" t="str">
        <f t="shared" si="81"/>
        <v/>
      </c>
      <c r="EJ111" s="23" t="str">
        <f>+IF(LEN($I111)&gt;5,IF(ISERROR(VLOOKUP(AN111,'CODIGO PAGO'!$B$2:$B$20,1,0)),1,IF(OR(AND(DH111=1,AN111&lt;&gt;"N"),AND(DH111=3,AN111&lt;&gt;"B"),AND(DH111=2,LEFT(TRIM(AN111),1)&lt;&gt;"I")),1,IF(OR(AND(DH111=0,AN111="N"),AND(DH111=0,AN111="B"),AND(DH111=0,LEFT(TRIM(AN111),1)="I")),1,0))),"")</f>
        <v/>
      </c>
      <c r="EK111" s="23" t="str">
        <f t="shared" si="82"/>
        <v/>
      </c>
      <c r="EL111" s="24" t="str">
        <f t="shared" si="83"/>
        <v/>
      </c>
    </row>
    <row r="112" spans="1:142" s="25" customFormat="1">
      <c r="A112" s="15" t="str">
        <f t="shared" si="49"/>
        <v/>
      </c>
      <c r="B112" s="1" t="str">
        <f>+IF(LEN(I112)&gt;5,'CODIGO PAGO'!$B$28,"")</f>
        <v/>
      </c>
      <c r="C112" s="1" t="str">
        <f>+IF(LEN($I112)&gt;5,BD!D112,"")</f>
        <v/>
      </c>
      <c r="D112" s="168" t="str">
        <f>+IF(LEN($I112)&gt;5,BD!A112,"")</f>
        <v/>
      </c>
      <c r="E112" s="1" t="str">
        <f>+IF(LEN($I112)&gt;5,BD!B112,"")</f>
        <v/>
      </c>
      <c r="F112" s="1" t="str">
        <f>+IF(LEN($I112)&gt;5,BD!C112,"")</f>
        <v/>
      </c>
      <c r="G112" s="141"/>
      <c r="H112" s="141"/>
      <c r="I112" s="1" t="str">
        <f>+IF(LEN(BD!G112)&gt;5,BD!G112,"")</f>
        <v/>
      </c>
      <c r="J112" s="167" t="str">
        <f>+IF(LEN($I112)&gt;5,BD!E112,"")</f>
        <v/>
      </c>
      <c r="K112" s="6" t="str">
        <f t="shared" si="50"/>
        <v/>
      </c>
      <c r="L112" s="87" t="str">
        <f>+IF(LEN($I112)&gt;5,BD!H112,"")</f>
        <v/>
      </c>
      <c r="M112" s="40" t="str">
        <f t="shared" si="51"/>
        <v/>
      </c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4" t="str">
        <f t="shared" si="52"/>
        <v/>
      </c>
      <c r="AQ112" s="5" t="str">
        <f t="shared" si="53"/>
        <v/>
      </c>
      <c r="AR112" s="91" t="str">
        <f t="shared" si="54"/>
        <v/>
      </c>
      <c r="AS112" s="5" t="str">
        <f t="shared" si="55"/>
        <v/>
      </c>
      <c r="AT112" s="91" t="str">
        <f t="shared" si="56"/>
        <v/>
      </c>
      <c r="AU112" s="4" t="str">
        <f t="shared" si="57"/>
        <v/>
      </c>
      <c r="AV112" s="4" t="str">
        <f t="shared" si="58"/>
        <v/>
      </c>
      <c r="AW112" s="4" t="str">
        <f t="shared" si="59"/>
        <v/>
      </c>
      <c r="AX112" s="4" t="str">
        <f t="shared" si="60"/>
        <v/>
      </c>
      <c r="AY112" s="88" t="str">
        <f t="shared" si="61"/>
        <v/>
      </c>
      <c r="AZ112" s="17" t="str">
        <f t="shared" si="62"/>
        <v/>
      </c>
      <c r="BA112" s="18" t="str">
        <f t="shared" si="63"/>
        <v/>
      </c>
      <c r="BB112" s="19" t="str">
        <f>+IF(LEN(I112)&gt;5,IF(INT(RIGHT(B112,1))=9,0.5*L112*AY112,INT(MID(B112,5,LEN(B112)-4))*L112)+IFERROR(VLOOKUP(I112,AJUSTES!$A$1:$I$50,9,0),0),"")</f>
        <v/>
      </c>
      <c r="BC112" s="12"/>
      <c r="BD112" s="19" t="str">
        <f t="shared" si="64"/>
        <v/>
      </c>
      <c r="BE112" s="18" t="str">
        <f t="shared" si="65"/>
        <v/>
      </c>
      <c r="BF112" s="139" t="str">
        <f t="shared" si="66"/>
        <v/>
      </c>
      <c r="BG112" s="114"/>
      <c r="BH112" s="18" t="str">
        <f t="shared" si="67"/>
        <v/>
      </c>
      <c r="BI112" s="13"/>
      <c r="BJ112" s="12"/>
      <c r="BK112" s="12"/>
      <c r="BL112" s="145"/>
      <c r="BM112" s="12"/>
      <c r="BN112" s="12"/>
      <c r="BO112" s="12"/>
      <c r="BP112" s="12"/>
      <c r="BQ112" s="12"/>
      <c r="BR112" s="12"/>
      <c r="BS112" s="146"/>
      <c r="BT112" s="14"/>
      <c r="BU112" s="12"/>
      <c r="BV112" s="12"/>
      <c r="BW112" s="12"/>
      <c r="BX112" s="12"/>
      <c r="BY112" s="12"/>
      <c r="BZ112" s="144"/>
      <c r="CA112" s="107" t="str">
        <f>+IF(LEN($I112)&gt;5,IF(BD!F112="N/A","",BD!F112),"")</f>
        <v/>
      </c>
      <c r="CB112" s="21"/>
      <c r="CC112" s="147"/>
      <c r="CD112" s="148"/>
      <c r="CE112" s="8" t="str">
        <f>+IF(LEN(I112)&gt;5,BD!M112,"")</f>
        <v/>
      </c>
      <c r="CF112" s="16" t="str">
        <f>+IF(LEN(I112)&gt;5,BD!N112,"")</f>
        <v/>
      </c>
      <c r="CG112" s="3" t="str">
        <f t="shared" si="68"/>
        <v/>
      </c>
      <c r="CH112" s="23" t="str">
        <f>+IF(AND(LEN($I112)&gt;5),IF(AND($J112&gt;N$1,$J112&lt;=$AO$1),1,IF((COUNTIFS(INCAPACIDADES!$C$1:$C$51,$I112,INCAPACIDADES!K$1:K$51,N$1))&gt;0,2,IF(VLOOKUP($C112,BD!$D$1:$F$501,3,0)&gt;N$1,0,3))),"")</f>
        <v/>
      </c>
      <c r="CI112" s="23" t="str">
        <f>+IF(AND(LEN($I112)&gt;5),IF(AND($J112&gt;O$1,$J112&lt;=$AO$1),1,IF((COUNTIFS(INCAPACIDADES!$C$1:$C$51,$I112,INCAPACIDADES!L$1:L$51,O$1))&gt;0,2,IF(VLOOKUP($C112,BD!$D$1:$F$501,3,0)&gt;O$1,0,3))),"")</f>
        <v/>
      </c>
      <c r="CJ112" s="23" t="str">
        <f>+IF(AND(LEN($I112)&gt;5),IF(AND($J112&gt;P$1,$J112&lt;=$AO$1),1,IF((COUNTIFS(INCAPACIDADES!$C$1:$C$51,$I112,INCAPACIDADES!M$1:M$51,P$1))&gt;0,2,IF(VLOOKUP($C112,BD!$D$1:$F$501,3,0)&gt;P$1,0,3))),"")</f>
        <v/>
      </c>
      <c r="CK112" s="23" t="str">
        <f>+IF(AND(LEN($I112)&gt;5),IF(AND($J112&gt;Q$1,$J112&lt;=$AO$1),1,IF((COUNTIFS(INCAPACIDADES!$C$1:$C$51,$I112,INCAPACIDADES!N$1:N$51,Q$1))&gt;0,2,IF(VLOOKUP($C112,BD!$D$1:$F$501,3,0)&gt;Q$1,0,3))),"")</f>
        <v/>
      </c>
      <c r="CL112" s="23" t="str">
        <f>+IF(AND(LEN($I112)&gt;5),IF(AND($J112&gt;R$1,$J112&lt;=$AO$1),1,IF((COUNTIFS(INCAPACIDADES!$C$1:$C$51,$I112,INCAPACIDADES!O$1:O$51,R$1))&gt;0,2,IF(VLOOKUP($C112,BD!$D$1:$F$501,3,0)&gt;R$1,0,3))),"")</f>
        <v/>
      </c>
      <c r="CM112" s="23" t="str">
        <f>+IF(AND(LEN($I112)&gt;5),IF(AND($J112&gt;S$1,$J112&lt;=$AO$1),1,IF((COUNTIFS(INCAPACIDADES!$C$1:$C$51,$I112,INCAPACIDADES!P$1:P$51,S$1))&gt;0,2,IF(VLOOKUP($C112,BD!$D$1:$F$501,3,0)&gt;S$1,0,3))),"")</f>
        <v/>
      </c>
      <c r="CN112" s="23" t="str">
        <f>+IF(AND(LEN($I112)&gt;5),IF(AND($J112&gt;T$1,$J112&lt;=$AO$1),1,IF((COUNTIFS(INCAPACIDADES!$C$1:$C$51,$I112,INCAPACIDADES!Q$1:Q$51,T$1))&gt;0,2,IF(VLOOKUP($C112,BD!$D$1:$F$501,3,0)&gt;T$1,0,3))),"")</f>
        <v/>
      </c>
      <c r="CO112" s="23" t="str">
        <f>+IF(AND(LEN($I112)&gt;5),IF(AND($J112&gt;U$1,$J112&lt;=$AO$1),1,IF((COUNTIFS(INCAPACIDADES!$C$1:$C$51,$I112,INCAPACIDADES!R$1:R$51,U$1))&gt;0,2,IF(VLOOKUP($C112,BD!$D$1:$F$501,3,0)&gt;U$1,0,3))),"")</f>
        <v/>
      </c>
      <c r="CP112" s="23" t="str">
        <f>+IF(AND(LEN($I112)&gt;5),IF(AND($J112&gt;V$1,$J112&lt;=$AO$1),1,IF((COUNTIFS(INCAPACIDADES!$C$1:$C$51,$I112,INCAPACIDADES!S$1:S$51,V$1))&gt;0,2,IF(VLOOKUP($C112,BD!$D$1:$F$501,3,0)&gt;V$1,0,3))),"")</f>
        <v/>
      </c>
      <c r="CQ112" s="23" t="str">
        <f>+IF(AND(LEN($I112)&gt;5),IF(AND($J112&gt;W$1,$J112&lt;=$AO$1),1,IF((COUNTIFS(INCAPACIDADES!$C$1:$C$51,$I112,INCAPACIDADES!T$1:T$51,W$1))&gt;0,2,IF(VLOOKUP($C112,BD!$D$1:$F$501,3,0)&gt;W$1,0,3))),"")</f>
        <v/>
      </c>
      <c r="CR112" s="23" t="str">
        <f>+IF(AND(LEN($I112)&gt;5),IF(AND($J112&gt;X$1,$J112&lt;=$AO$1),1,IF((COUNTIFS(INCAPACIDADES!$C$1:$C$51,$I112,INCAPACIDADES!U$1:U$51,X$1))&gt;0,2,IF(VLOOKUP($C112,BD!$D$1:$F$501,3,0)&gt;X$1,0,3))),"")</f>
        <v/>
      </c>
      <c r="CS112" s="23" t="str">
        <f>+IF(AND(LEN($I112)&gt;5),IF(AND($J112&gt;Y$1,$J112&lt;=$AO$1),1,IF((COUNTIFS(INCAPACIDADES!$C$1:$C$51,$I112,INCAPACIDADES!V$1:V$51,Y$1))&gt;0,2,IF(VLOOKUP($C112,BD!$D$1:$F$501,3,0)&gt;Y$1,0,3))),"")</f>
        <v/>
      </c>
      <c r="CT112" s="23" t="str">
        <f>+IF(AND(LEN($I112)&gt;5),IF(AND($J112&gt;Z$1,$J112&lt;=$AO$1),1,IF((COUNTIFS(INCAPACIDADES!$C$1:$C$51,$I112,INCAPACIDADES!W$1:W$51,Z$1))&gt;0,2,IF(VLOOKUP($C112,BD!$D$1:$F$501,3,0)&gt;Z$1,0,3))),"")</f>
        <v/>
      </c>
      <c r="CU112" s="23" t="str">
        <f>+IF(AND(LEN($I112)&gt;5),IF(AND($J112&gt;AA$1,$J112&lt;=$AO$1),1,IF((COUNTIFS(INCAPACIDADES!$C$1:$C$51,$I112,INCAPACIDADES!X$1:X$51,AA$1))&gt;0,2,IF(VLOOKUP($C112,BD!$D$1:$F$501,3,0)&gt;AA$1,0,3))),"")</f>
        <v/>
      </c>
      <c r="CV112" s="23" t="str">
        <f>+IF(AND(LEN($I112)&gt;5),IF(AND($J112&gt;AB$1,$J112&lt;=$AO$1),1,IF((COUNTIFS(INCAPACIDADES!$C$1:$C$51,$I112,INCAPACIDADES!Y$1:Y$51,AB$1))&gt;0,2,IF(VLOOKUP($C112,BD!$D$1:$F$501,3,0)&gt;AB$1,0,3))),"")</f>
        <v/>
      </c>
      <c r="CW112" s="23" t="str">
        <f>+IF(AND(LEN($I112)&gt;5),IF(AND($J112&gt;AC$1,$J112&lt;=$AO$1),1,IF((COUNTIFS(INCAPACIDADES!$C$1:$C$51,$I112,INCAPACIDADES!Z$1:Z$51,AC$1))&gt;0,2,IF(VLOOKUP($C112,BD!$D$1:$F$501,3,0)&gt;AC$1,0,3))),"")</f>
        <v/>
      </c>
      <c r="CX112" s="23" t="str">
        <f>+IF(AND(LEN($I112)&gt;5),IF(AND($J112&gt;AD$1,$J112&lt;=$AO$1),1,IF((COUNTIFS(INCAPACIDADES!$C$1:$C$51,$I112,INCAPACIDADES!AA$1:AA$51,AD$1))&gt;0,2,IF(VLOOKUP($C112,BD!$D$1:$F$501,3,0)&gt;AD$1,0,3))),"")</f>
        <v/>
      </c>
      <c r="CY112" s="23" t="str">
        <f>+IF(AND(LEN($I112)&gt;5),IF(AND($J112&gt;AE$1,$J112&lt;=$AO$1),1,IF((COUNTIFS(INCAPACIDADES!$C$1:$C$51,$I112,INCAPACIDADES!AB$1:AB$51,AE$1))&gt;0,2,IF(VLOOKUP($C112,BD!$D$1:$F$501,3,0)&gt;AE$1,0,3))),"")</f>
        <v/>
      </c>
      <c r="CZ112" s="23" t="str">
        <f>+IF(AND(LEN($I112)&gt;5),IF(AND($J112&gt;AF$1,$J112&lt;=$AO$1),1,IF((COUNTIFS(INCAPACIDADES!$C$1:$C$51,$I112,INCAPACIDADES!AC$1:AC$51,AF$1))&gt;0,2,IF(VLOOKUP($C112,BD!$D$1:$F$501,3,0)&gt;AF$1,0,3))),"")</f>
        <v/>
      </c>
      <c r="DA112" s="23" t="str">
        <f>+IF(AND(LEN($I112)&gt;5),IF(AND($J112&gt;AG$1,$J112&lt;=$AO$1),1,IF((COUNTIFS(INCAPACIDADES!$C$1:$C$51,$I112,INCAPACIDADES!AD$1:AD$51,AG$1))&gt;0,2,IF(VLOOKUP($C112,BD!$D$1:$F$501,3,0)&gt;AG$1,0,3))),"")</f>
        <v/>
      </c>
      <c r="DB112" s="23" t="str">
        <f>+IF(AND(LEN($I112)&gt;5),IF(AND($J112&gt;AH$1,$J112&lt;=$AO$1),1,IF((COUNTIFS(INCAPACIDADES!$C$1:$C$51,$I112,INCAPACIDADES!AE$1:AE$51,AH$1))&gt;0,2,IF(VLOOKUP($C112,BD!$D$1:$F$501,3,0)&gt;AH$1,0,3))),"")</f>
        <v/>
      </c>
      <c r="DC112" s="23" t="str">
        <f>+IF(AND(LEN($I112)&gt;5),IF(AND($J112&gt;AI$1,$J112&lt;=$AO$1),1,IF((COUNTIFS(INCAPACIDADES!$C$1:$C$51,$I112,INCAPACIDADES!AF$1:AF$51,AI$1))&gt;0,2,IF(VLOOKUP($C112,BD!$D$1:$F$501,3,0)&gt;AI$1,0,3))),"")</f>
        <v/>
      </c>
      <c r="DD112" s="23" t="str">
        <f>+IF(AND(LEN($I112)&gt;5),IF(AND($J112&gt;AJ$1,$J112&lt;=$AO$1),1,IF((COUNTIFS(INCAPACIDADES!$C$1:$C$51,$I112,INCAPACIDADES!AG$1:AG$51,AJ$1))&gt;0,2,IF(VLOOKUP($C112,BD!$D$1:$F$501,3,0)&gt;AJ$1,0,3))),"")</f>
        <v/>
      </c>
      <c r="DE112" s="23" t="str">
        <f>+IF(AND(LEN($I112)&gt;5),IF(AND($J112&gt;AK$1,$J112&lt;=$AO$1),1,IF((COUNTIFS(INCAPACIDADES!$C$1:$C$51,$I112,INCAPACIDADES!AH$1:AH$51,AK$1))&gt;0,2,IF(VLOOKUP($C112,BD!$D$1:$F$501,3,0)&gt;AK$1,0,3))),"")</f>
        <v/>
      </c>
      <c r="DF112" s="23" t="str">
        <f>+IF(AND(LEN($I112)&gt;5),IF(AND($J112&gt;AL$1,$J112&lt;=$AO$1),1,IF((COUNTIFS(INCAPACIDADES!$C$1:$C$51,$I112,INCAPACIDADES!AI$1:AI$51,AL$1))&gt;0,2,IF(VLOOKUP($C112,BD!$D$1:$F$501,3,0)&gt;AL$1,0,3))),"")</f>
        <v/>
      </c>
      <c r="DG112" s="23" t="str">
        <f>+IF(AND(LEN($I112)&gt;5),IF(AND($J112&gt;AM$1,$J112&lt;=$AO$1),1,IF((COUNTIFS(INCAPACIDADES!$C$1:$C$51,$I112,INCAPACIDADES!AJ$1:AJ$51,AM$1))&gt;0,2,IF(VLOOKUP($C112,BD!$D$1:$F$501,3,0)&gt;AM$1,0,3))),"")</f>
        <v/>
      </c>
      <c r="DH112" s="23" t="str">
        <f>+IF(AND(LEN($I112)&gt;5),IF(AND($J112&gt;AN$1,$J112&lt;=$AO$1),1,IF((COUNTIFS(INCAPACIDADES!$C$1:$C$51,$I112,INCAPACIDADES!AK$1:AK$51,AN$1))&gt;0,2,IF(VLOOKUP($C112,BD!$D$1:$F$501,3,0)&gt;AN$1,0,3))),"")</f>
        <v/>
      </c>
      <c r="DI112" s="23" t="str">
        <f>+IF(AND(LEN($I112)&gt;5),IF(AND($J112&gt;AO$1,$J112&lt;=$AO$1),1,IF((COUNTIFS(INCAPACIDADES!$C$1:$C$51,$I112,INCAPACIDADES!AL$1:AL$51,AO$1))&gt;0,2,IF(VLOOKUP($C112,BD!$D$1:$F$501,3,0)&gt;AO$1,0,3))),"")</f>
        <v/>
      </c>
      <c r="DJ112" s="23" t="str">
        <f>+IF(LEN($I112)&gt;5,IF(ISERROR(VLOOKUP(N112,'CODIGO PAGO'!$B$2:$B$20,1,0)),1,IF(OR(AND(CH112=1,N112&lt;&gt;"N"),AND(CH112=3,N112&lt;&gt;"B"),AND(CH112=2,LEFT(TRIM(N112),1)&lt;&gt;"I")),1,IF(OR(AND(CH112=0,N112="N"),AND(CH112=0,N112="B"),AND(CH112=0,LEFT(TRIM(N112),1)="I")),1,0))),"")</f>
        <v/>
      </c>
      <c r="DK112" s="23" t="str">
        <f t="shared" si="69"/>
        <v/>
      </c>
      <c r="DL112" s="23" t="str">
        <f>+IF(LEN($I112)&gt;5,IF(ISERROR(VLOOKUP(P112,'CODIGO PAGO'!$B$2:$B$20,1,0)),1,IF(OR(AND(CJ112=1,P112&lt;&gt;"N"),AND(CJ112=3,P112&lt;&gt;"B"),AND(CJ112=2,LEFT(TRIM(P112),1)&lt;&gt;"I")),1,IF(OR(AND(CJ112=0,P112="N"),AND(CJ112=0,P112="B"),AND(CJ112=0,LEFT(TRIM(P112),1)="I")),1,0))),"")</f>
        <v/>
      </c>
      <c r="DM112" s="23" t="str">
        <f t="shared" si="70"/>
        <v/>
      </c>
      <c r="DN112" s="23" t="str">
        <f>+IF(LEN($I112)&gt;5,IF(ISERROR(VLOOKUP(R112,'CODIGO PAGO'!$B$2:$B$20,1,0)),1,IF(OR(AND(CL112=1,R112&lt;&gt;"N"),AND(CL112=3,R112&lt;&gt;"B"),AND(CL112=2,LEFT(TRIM(R112),1)&lt;&gt;"I")),1,IF(OR(AND(CL112=0,R112="N"),AND(CL112=0,R112="B"),AND(CL112=0,LEFT(TRIM(R112),1)="I")),1,0))),"")</f>
        <v/>
      </c>
      <c r="DO112" s="23" t="str">
        <f t="shared" si="71"/>
        <v/>
      </c>
      <c r="DP112" s="23" t="str">
        <f>+IF(LEN($I112)&gt;5,IF(ISERROR(VLOOKUP(T112,'CODIGO PAGO'!$B$2:$B$20,1,0)),1,IF(OR(AND(CN112=1,T112&lt;&gt;"N"),AND(CN112=3,T112&lt;&gt;"B"),AND(CN112=2,LEFT(TRIM(T112),1)&lt;&gt;"I")),1,IF(OR(AND(CN112=0,T112="N"),AND(CN112=0,T112="B"),AND(CN112=0,LEFT(TRIM(T112),1)="I")),1,0))),"")</f>
        <v/>
      </c>
      <c r="DQ112" s="23" t="str">
        <f t="shared" si="72"/>
        <v/>
      </c>
      <c r="DR112" s="23" t="str">
        <f>+IF(LEN($I112)&gt;5,IF(ISERROR(VLOOKUP(V112,'CODIGO PAGO'!$B$2:$B$20,1,0)),1,IF(OR(AND(CP112=1,V112&lt;&gt;"N"),AND(CP112=3,V112&lt;&gt;"B"),AND(CP112=2,LEFT(TRIM(V112),1)&lt;&gt;"I")),1,IF(OR(AND(CP112=0,V112="N"),AND(CP112=0,V112="B"),AND(CP112=0,LEFT(TRIM(V112),1)="I")),1,0))),"")</f>
        <v/>
      </c>
      <c r="DS112" s="23" t="str">
        <f t="shared" si="73"/>
        <v/>
      </c>
      <c r="DT112" s="23" t="str">
        <f>+IF(LEN($I112)&gt;5,IF(ISERROR(VLOOKUP(X112,'CODIGO PAGO'!$B$2:$B$20,1,0)),1,IF(OR(AND(CR112=1,X112&lt;&gt;"N"),AND(CR112=3,X112&lt;&gt;"B"),AND(CR112=2,LEFT(TRIM(X112),1)&lt;&gt;"I")),1,IF(OR(AND(CR112=0,X112="N"),AND(CR112=0,X112="B"),AND(CR112=0,LEFT(TRIM(X112),1)="I")),1,0))),"")</f>
        <v/>
      </c>
      <c r="DU112" s="23" t="str">
        <f t="shared" si="74"/>
        <v/>
      </c>
      <c r="DV112" s="23" t="str">
        <f>+IF(LEN($I112)&gt;5,IF(ISERROR(VLOOKUP(Z112,'CODIGO PAGO'!$B$2:$B$20,1,0)),1,IF(OR(AND(CT112=1,Z112&lt;&gt;"N"),AND(CT112=3,Z112&lt;&gt;"B"),AND(CT112=2,LEFT(TRIM(Z112),1)&lt;&gt;"I")),1,IF(OR(AND(CT112=0,Z112="N"),AND(CT112=0,Z112="B"),AND(CT112=0,LEFT(TRIM(Z112),1)="I")),1,0))),"")</f>
        <v/>
      </c>
      <c r="DW112" s="23" t="str">
        <f t="shared" si="75"/>
        <v/>
      </c>
      <c r="DX112" s="23" t="str">
        <f>+IF(LEN($I112)&gt;5,IF(ISERROR(VLOOKUP(AB112,'CODIGO PAGO'!$B$2:$B$20,1,0)),1,IF(OR(AND(CV112=1,AB112&lt;&gt;"N"),AND(CV112=3,AB112&lt;&gt;"B"),AND(CV112=2,LEFT(TRIM(AB112),1)&lt;&gt;"I")),1,IF(OR(AND(CV112=0,AB112="N"),AND(CV112=0,AB112="B"),AND(CV112=0,LEFT(TRIM(AB112),1)="I")),1,0))),"")</f>
        <v/>
      </c>
      <c r="DY112" s="23" t="str">
        <f t="shared" si="76"/>
        <v/>
      </c>
      <c r="DZ112" s="23" t="str">
        <f>+IF(LEN($I112)&gt;5,IF(ISERROR(VLOOKUP(AD112,'CODIGO PAGO'!$B$2:$B$20,1,0)),1,IF(OR(AND(CX112=1,AD112&lt;&gt;"N"),AND(CX112=3,AD112&lt;&gt;"B"),AND(CX112=2,LEFT(TRIM(AD112),1)&lt;&gt;"I")),1,IF(OR(AND(CX112=0,AD112="N"),AND(CX112=0,AD112="B"),AND(CX112=0,LEFT(TRIM(AD112),1)="I")),1,0))),"")</f>
        <v/>
      </c>
      <c r="EA112" s="23" t="str">
        <f t="shared" si="77"/>
        <v/>
      </c>
      <c r="EB112" s="23" t="str">
        <f>+IF(LEN($I112)&gt;5,IF(ISERROR(VLOOKUP(AF112,'CODIGO PAGO'!$B$2:$B$20,1,0)),1,IF(OR(AND(CZ112=1,AF112&lt;&gt;"N"),AND(CZ112=3,AF112&lt;&gt;"B"),AND(CZ112=2,LEFT(TRIM(AF112),1)&lt;&gt;"I")),1,IF(OR(AND(CZ112=0,AF112="N"),AND(CZ112=0,AF112="B"),AND(CZ112=0,LEFT(TRIM(AF112),1)="I")),1,0))),"")</f>
        <v/>
      </c>
      <c r="EC112" s="23" t="str">
        <f t="shared" si="78"/>
        <v/>
      </c>
      <c r="ED112" s="23" t="str">
        <f>+IF(LEN($I112)&gt;5,IF(ISERROR(VLOOKUP(AH112,'CODIGO PAGO'!$B$2:$B$20,1,0)),1,IF(OR(AND(DB112=1,AH112&lt;&gt;"N"),AND(DB112=3,AH112&lt;&gt;"B"),AND(DB112=2,LEFT(TRIM(AH112),1)&lt;&gt;"I")),1,IF(OR(AND(DB112=0,AH112="N"),AND(DB112=0,AH112="B"),AND(DB112=0,LEFT(TRIM(AH112),1)="I")),1,0))),"")</f>
        <v/>
      </c>
      <c r="EE112" s="23" t="str">
        <f t="shared" si="79"/>
        <v/>
      </c>
      <c r="EF112" s="23" t="str">
        <f>+IF(LEN($I112)&gt;5,IF(ISERROR(VLOOKUP(AJ112,'CODIGO PAGO'!$B$2:$B$20,1,0)),1,IF(OR(AND(DD112=1,AJ112&lt;&gt;"N"),AND(DD112=3,AJ112&lt;&gt;"B"),AND(DD112=2,LEFT(TRIM(AJ112),1)&lt;&gt;"I")),1,IF(OR(AND(DD112=0,AJ112="N"),AND(DD112=0,AJ112="B"),AND(DD112=0,LEFT(TRIM(AJ112),1)="I")),1,0))),"")</f>
        <v/>
      </c>
      <c r="EG112" s="23" t="str">
        <f t="shared" si="80"/>
        <v/>
      </c>
      <c r="EH112" s="23" t="str">
        <f>+IF(LEN($I112)&gt;5,IF(ISERROR(VLOOKUP(AL112,'CODIGO PAGO'!$B$2:$B$20,1,0)),1,IF(OR(AND(DF112=1,AL112&lt;&gt;"N"),AND(DF112=3,AL112&lt;&gt;"B"),AND(DF112=2,LEFT(TRIM(AL112),1)&lt;&gt;"I")),1,IF(OR(AND(DF112=0,AL112="N"),AND(DF112=0,AL112="B"),AND(DF112=0,LEFT(TRIM(AL112),1)="I")),1,0))),"")</f>
        <v/>
      </c>
      <c r="EI112" s="23" t="str">
        <f t="shared" si="81"/>
        <v/>
      </c>
      <c r="EJ112" s="23" t="str">
        <f>+IF(LEN($I112)&gt;5,IF(ISERROR(VLOOKUP(AN112,'CODIGO PAGO'!$B$2:$B$20,1,0)),1,IF(OR(AND(DH112=1,AN112&lt;&gt;"N"),AND(DH112=3,AN112&lt;&gt;"B"),AND(DH112=2,LEFT(TRIM(AN112),1)&lt;&gt;"I")),1,IF(OR(AND(DH112=0,AN112="N"),AND(DH112=0,AN112="B"),AND(DH112=0,LEFT(TRIM(AN112),1)="I")),1,0))),"")</f>
        <v/>
      </c>
      <c r="EK112" s="23" t="str">
        <f t="shared" si="82"/>
        <v/>
      </c>
      <c r="EL112" s="24" t="str">
        <f t="shared" si="83"/>
        <v/>
      </c>
    </row>
    <row r="113" spans="1:142" s="25" customFormat="1">
      <c r="A113" s="15" t="str">
        <f t="shared" si="49"/>
        <v/>
      </c>
      <c r="B113" s="1" t="str">
        <f>+IF(LEN(I113)&gt;5,'CODIGO PAGO'!$B$28,"")</f>
        <v/>
      </c>
      <c r="C113" s="1" t="str">
        <f>+IF(LEN($I113)&gt;5,BD!D113,"")</f>
        <v/>
      </c>
      <c r="D113" s="168" t="str">
        <f>+IF(LEN($I113)&gt;5,BD!A113,"")</f>
        <v/>
      </c>
      <c r="E113" s="1" t="str">
        <f>+IF(LEN($I113)&gt;5,BD!B113,"")</f>
        <v/>
      </c>
      <c r="F113" s="1" t="str">
        <f>+IF(LEN($I113)&gt;5,BD!C113,"")</f>
        <v/>
      </c>
      <c r="G113" s="141"/>
      <c r="H113" s="141"/>
      <c r="I113" s="1" t="str">
        <f>+IF(LEN(BD!G113)&gt;5,BD!G113,"")</f>
        <v/>
      </c>
      <c r="J113" s="167" t="str">
        <f>+IF(LEN($I113)&gt;5,BD!E113,"")</f>
        <v/>
      </c>
      <c r="K113" s="6" t="str">
        <f t="shared" si="50"/>
        <v/>
      </c>
      <c r="L113" s="87" t="str">
        <f>+IF(LEN($I113)&gt;5,BD!H113,"")</f>
        <v/>
      </c>
      <c r="M113" s="40" t="str">
        <f t="shared" si="51"/>
        <v/>
      </c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4" t="str">
        <f t="shared" si="52"/>
        <v/>
      </c>
      <c r="AQ113" s="5" t="str">
        <f t="shared" si="53"/>
        <v/>
      </c>
      <c r="AR113" s="91" t="str">
        <f t="shared" si="54"/>
        <v/>
      </c>
      <c r="AS113" s="5" t="str">
        <f t="shared" si="55"/>
        <v/>
      </c>
      <c r="AT113" s="91" t="str">
        <f t="shared" si="56"/>
        <v/>
      </c>
      <c r="AU113" s="4" t="str">
        <f t="shared" si="57"/>
        <v/>
      </c>
      <c r="AV113" s="4" t="str">
        <f t="shared" si="58"/>
        <v/>
      </c>
      <c r="AW113" s="4" t="str">
        <f t="shared" si="59"/>
        <v/>
      </c>
      <c r="AX113" s="4" t="str">
        <f t="shared" si="60"/>
        <v/>
      </c>
      <c r="AY113" s="88" t="str">
        <f t="shared" si="61"/>
        <v/>
      </c>
      <c r="AZ113" s="17" t="str">
        <f t="shared" si="62"/>
        <v/>
      </c>
      <c r="BA113" s="18" t="str">
        <f t="shared" si="63"/>
        <v/>
      </c>
      <c r="BB113" s="19" t="str">
        <f>+IF(LEN(I113)&gt;5,IF(INT(RIGHT(B113,1))=9,0.5*L113*AY113,INT(MID(B113,5,LEN(B113)-4))*L113)+IFERROR(VLOOKUP(I113,AJUSTES!$A$1:$I$50,9,0),0),"")</f>
        <v/>
      </c>
      <c r="BC113" s="12"/>
      <c r="BD113" s="19" t="str">
        <f t="shared" si="64"/>
        <v/>
      </c>
      <c r="BE113" s="18" t="str">
        <f t="shared" si="65"/>
        <v/>
      </c>
      <c r="BF113" s="139" t="str">
        <f t="shared" si="66"/>
        <v/>
      </c>
      <c r="BG113" s="114"/>
      <c r="BH113" s="18" t="str">
        <f t="shared" si="67"/>
        <v/>
      </c>
      <c r="BI113" s="13"/>
      <c r="BJ113" s="12"/>
      <c r="BK113" s="12"/>
      <c r="BL113" s="145"/>
      <c r="BM113" s="12"/>
      <c r="BN113" s="12"/>
      <c r="BO113" s="12"/>
      <c r="BP113" s="12"/>
      <c r="BQ113" s="12"/>
      <c r="BR113" s="12"/>
      <c r="BS113" s="146"/>
      <c r="BT113" s="14"/>
      <c r="BU113" s="12"/>
      <c r="BV113" s="12"/>
      <c r="BW113" s="12"/>
      <c r="BX113" s="12"/>
      <c r="BY113" s="12"/>
      <c r="BZ113" s="144"/>
      <c r="CA113" s="107" t="str">
        <f>+IF(LEN($I113)&gt;5,IF(BD!F113="N/A","",BD!F113),"")</f>
        <v/>
      </c>
      <c r="CB113" s="21"/>
      <c r="CC113" s="147"/>
      <c r="CD113" s="148"/>
      <c r="CE113" s="8" t="str">
        <f>+IF(LEN(I113)&gt;5,BD!M113,"")</f>
        <v/>
      </c>
      <c r="CF113" s="16" t="str">
        <f>+IF(LEN(I113)&gt;5,BD!N113,"")</f>
        <v/>
      </c>
      <c r="CG113" s="3" t="str">
        <f t="shared" si="68"/>
        <v/>
      </c>
      <c r="CH113" s="23" t="str">
        <f>+IF(AND(LEN($I113)&gt;5),IF(AND($J113&gt;N$1,$J113&lt;=$AO$1),1,IF((COUNTIFS(INCAPACIDADES!$C$1:$C$51,$I113,INCAPACIDADES!K$1:K$51,N$1))&gt;0,2,IF(VLOOKUP($C113,BD!$D$1:$F$501,3,0)&gt;N$1,0,3))),"")</f>
        <v/>
      </c>
      <c r="CI113" s="23" t="str">
        <f>+IF(AND(LEN($I113)&gt;5),IF(AND($J113&gt;O$1,$J113&lt;=$AO$1),1,IF((COUNTIFS(INCAPACIDADES!$C$1:$C$51,$I113,INCAPACIDADES!L$1:L$51,O$1))&gt;0,2,IF(VLOOKUP($C113,BD!$D$1:$F$501,3,0)&gt;O$1,0,3))),"")</f>
        <v/>
      </c>
      <c r="CJ113" s="23" t="str">
        <f>+IF(AND(LEN($I113)&gt;5),IF(AND($J113&gt;P$1,$J113&lt;=$AO$1),1,IF((COUNTIFS(INCAPACIDADES!$C$1:$C$51,$I113,INCAPACIDADES!M$1:M$51,P$1))&gt;0,2,IF(VLOOKUP($C113,BD!$D$1:$F$501,3,0)&gt;P$1,0,3))),"")</f>
        <v/>
      </c>
      <c r="CK113" s="23" t="str">
        <f>+IF(AND(LEN($I113)&gt;5),IF(AND($J113&gt;Q$1,$J113&lt;=$AO$1),1,IF((COUNTIFS(INCAPACIDADES!$C$1:$C$51,$I113,INCAPACIDADES!N$1:N$51,Q$1))&gt;0,2,IF(VLOOKUP($C113,BD!$D$1:$F$501,3,0)&gt;Q$1,0,3))),"")</f>
        <v/>
      </c>
      <c r="CL113" s="23" t="str">
        <f>+IF(AND(LEN($I113)&gt;5),IF(AND($J113&gt;R$1,$J113&lt;=$AO$1),1,IF((COUNTIFS(INCAPACIDADES!$C$1:$C$51,$I113,INCAPACIDADES!O$1:O$51,R$1))&gt;0,2,IF(VLOOKUP($C113,BD!$D$1:$F$501,3,0)&gt;R$1,0,3))),"")</f>
        <v/>
      </c>
      <c r="CM113" s="23" t="str">
        <f>+IF(AND(LEN($I113)&gt;5),IF(AND($J113&gt;S$1,$J113&lt;=$AO$1),1,IF((COUNTIFS(INCAPACIDADES!$C$1:$C$51,$I113,INCAPACIDADES!P$1:P$51,S$1))&gt;0,2,IF(VLOOKUP($C113,BD!$D$1:$F$501,3,0)&gt;S$1,0,3))),"")</f>
        <v/>
      </c>
      <c r="CN113" s="23" t="str">
        <f>+IF(AND(LEN($I113)&gt;5),IF(AND($J113&gt;T$1,$J113&lt;=$AO$1),1,IF((COUNTIFS(INCAPACIDADES!$C$1:$C$51,$I113,INCAPACIDADES!Q$1:Q$51,T$1))&gt;0,2,IF(VLOOKUP($C113,BD!$D$1:$F$501,3,0)&gt;T$1,0,3))),"")</f>
        <v/>
      </c>
      <c r="CO113" s="23" t="str">
        <f>+IF(AND(LEN($I113)&gt;5),IF(AND($J113&gt;U$1,$J113&lt;=$AO$1),1,IF((COUNTIFS(INCAPACIDADES!$C$1:$C$51,$I113,INCAPACIDADES!R$1:R$51,U$1))&gt;0,2,IF(VLOOKUP($C113,BD!$D$1:$F$501,3,0)&gt;U$1,0,3))),"")</f>
        <v/>
      </c>
      <c r="CP113" s="23" t="str">
        <f>+IF(AND(LEN($I113)&gt;5),IF(AND($J113&gt;V$1,$J113&lt;=$AO$1),1,IF((COUNTIFS(INCAPACIDADES!$C$1:$C$51,$I113,INCAPACIDADES!S$1:S$51,V$1))&gt;0,2,IF(VLOOKUP($C113,BD!$D$1:$F$501,3,0)&gt;V$1,0,3))),"")</f>
        <v/>
      </c>
      <c r="CQ113" s="23" t="str">
        <f>+IF(AND(LEN($I113)&gt;5),IF(AND($J113&gt;W$1,$J113&lt;=$AO$1),1,IF((COUNTIFS(INCAPACIDADES!$C$1:$C$51,$I113,INCAPACIDADES!T$1:T$51,W$1))&gt;0,2,IF(VLOOKUP($C113,BD!$D$1:$F$501,3,0)&gt;W$1,0,3))),"")</f>
        <v/>
      </c>
      <c r="CR113" s="23" t="str">
        <f>+IF(AND(LEN($I113)&gt;5),IF(AND($J113&gt;X$1,$J113&lt;=$AO$1),1,IF((COUNTIFS(INCAPACIDADES!$C$1:$C$51,$I113,INCAPACIDADES!U$1:U$51,X$1))&gt;0,2,IF(VLOOKUP($C113,BD!$D$1:$F$501,3,0)&gt;X$1,0,3))),"")</f>
        <v/>
      </c>
      <c r="CS113" s="23" t="str">
        <f>+IF(AND(LEN($I113)&gt;5),IF(AND($J113&gt;Y$1,$J113&lt;=$AO$1),1,IF((COUNTIFS(INCAPACIDADES!$C$1:$C$51,$I113,INCAPACIDADES!V$1:V$51,Y$1))&gt;0,2,IF(VLOOKUP($C113,BD!$D$1:$F$501,3,0)&gt;Y$1,0,3))),"")</f>
        <v/>
      </c>
      <c r="CT113" s="23" t="str">
        <f>+IF(AND(LEN($I113)&gt;5),IF(AND($J113&gt;Z$1,$J113&lt;=$AO$1),1,IF((COUNTIFS(INCAPACIDADES!$C$1:$C$51,$I113,INCAPACIDADES!W$1:W$51,Z$1))&gt;0,2,IF(VLOOKUP($C113,BD!$D$1:$F$501,3,0)&gt;Z$1,0,3))),"")</f>
        <v/>
      </c>
      <c r="CU113" s="23" t="str">
        <f>+IF(AND(LEN($I113)&gt;5),IF(AND($J113&gt;AA$1,$J113&lt;=$AO$1),1,IF((COUNTIFS(INCAPACIDADES!$C$1:$C$51,$I113,INCAPACIDADES!X$1:X$51,AA$1))&gt;0,2,IF(VLOOKUP($C113,BD!$D$1:$F$501,3,0)&gt;AA$1,0,3))),"")</f>
        <v/>
      </c>
      <c r="CV113" s="23" t="str">
        <f>+IF(AND(LEN($I113)&gt;5),IF(AND($J113&gt;AB$1,$J113&lt;=$AO$1),1,IF((COUNTIFS(INCAPACIDADES!$C$1:$C$51,$I113,INCAPACIDADES!Y$1:Y$51,AB$1))&gt;0,2,IF(VLOOKUP($C113,BD!$D$1:$F$501,3,0)&gt;AB$1,0,3))),"")</f>
        <v/>
      </c>
      <c r="CW113" s="23" t="str">
        <f>+IF(AND(LEN($I113)&gt;5),IF(AND($J113&gt;AC$1,$J113&lt;=$AO$1),1,IF((COUNTIFS(INCAPACIDADES!$C$1:$C$51,$I113,INCAPACIDADES!Z$1:Z$51,AC$1))&gt;0,2,IF(VLOOKUP($C113,BD!$D$1:$F$501,3,0)&gt;AC$1,0,3))),"")</f>
        <v/>
      </c>
      <c r="CX113" s="23" t="str">
        <f>+IF(AND(LEN($I113)&gt;5),IF(AND($J113&gt;AD$1,$J113&lt;=$AO$1),1,IF((COUNTIFS(INCAPACIDADES!$C$1:$C$51,$I113,INCAPACIDADES!AA$1:AA$51,AD$1))&gt;0,2,IF(VLOOKUP($C113,BD!$D$1:$F$501,3,0)&gt;AD$1,0,3))),"")</f>
        <v/>
      </c>
      <c r="CY113" s="23" t="str">
        <f>+IF(AND(LEN($I113)&gt;5),IF(AND($J113&gt;AE$1,$J113&lt;=$AO$1),1,IF((COUNTIFS(INCAPACIDADES!$C$1:$C$51,$I113,INCAPACIDADES!AB$1:AB$51,AE$1))&gt;0,2,IF(VLOOKUP($C113,BD!$D$1:$F$501,3,0)&gt;AE$1,0,3))),"")</f>
        <v/>
      </c>
      <c r="CZ113" s="23" t="str">
        <f>+IF(AND(LEN($I113)&gt;5),IF(AND($J113&gt;AF$1,$J113&lt;=$AO$1),1,IF((COUNTIFS(INCAPACIDADES!$C$1:$C$51,$I113,INCAPACIDADES!AC$1:AC$51,AF$1))&gt;0,2,IF(VLOOKUP($C113,BD!$D$1:$F$501,3,0)&gt;AF$1,0,3))),"")</f>
        <v/>
      </c>
      <c r="DA113" s="23" t="str">
        <f>+IF(AND(LEN($I113)&gt;5),IF(AND($J113&gt;AG$1,$J113&lt;=$AO$1),1,IF((COUNTIFS(INCAPACIDADES!$C$1:$C$51,$I113,INCAPACIDADES!AD$1:AD$51,AG$1))&gt;0,2,IF(VLOOKUP($C113,BD!$D$1:$F$501,3,0)&gt;AG$1,0,3))),"")</f>
        <v/>
      </c>
      <c r="DB113" s="23" t="str">
        <f>+IF(AND(LEN($I113)&gt;5),IF(AND($J113&gt;AH$1,$J113&lt;=$AO$1),1,IF((COUNTIFS(INCAPACIDADES!$C$1:$C$51,$I113,INCAPACIDADES!AE$1:AE$51,AH$1))&gt;0,2,IF(VLOOKUP($C113,BD!$D$1:$F$501,3,0)&gt;AH$1,0,3))),"")</f>
        <v/>
      </c>
      <c r="DC113" s="23" t="str">
        <f>+IF(AND(LEN($I113)&gt;5),IF(AND($J113&gt;AI$1,$J113&lt;=$AO$1),1,IF((COUNTIFS(INCAPACIDADES!$C$1:$C$51,$I113,INCAPACIDADES!AF$1:AF$51,AI$1))&gt;0,2,IF(VLOOKUP($C113,BD!$D$1:$F$501,3,0)&gt;AI$1,0,3))),"")</f>
        <v/>
      </c>
      <c r="DD113" s="23" t="str">
        <f>+IF(AND(LEN($I113)&gt;5),IF(AND($J113&gt;AJ$1,$J113&lt;=$AO$1),1,IF((COUNTIFS(INCAPACIDADES!$C$1:$C$51,$I113,INCAPACIDADES!AG$1:AG$51,AJ$1))&gt;0,2,IF(VLOOKUP($C113,BD!$D$1:$F$501,3,0)&gt;AJ$1,0,3))),"")</f>
        <v/>
      </c>
      <c r="DE113" s="23" t="str">
        <f>+IF(AND(LEN($I113)&gt;5),IF(AND($J113&gt;AK$1,$J113&lt;=$AO$1),1,IF((COUNTIFS(INCAPACIDADES!$C$1:$C$51,$I113,INCAPACIDADES!AH$1:AH$51,AK$1))&gt;0,2,IF(VLOOKUP($C113,BD!$D$1:$F$501,3,0)&gt;AK$1,0,3))),"")</f>
        <v/>
      </c>
      <c r="DF113" s="23" t="str">
        <f>+IF(AND(LEN($I113)&gt;5),IF(AND($J113&gt;AL$1,$J113&lt;=$AO$1),1,IF((COUNTIFS(INCAPACIDADES!$C$1:$C$51,$I113,INCAPACIDADES!AI$1:AI$51,AL$1))&gt;0,2,IF(VLOOKUP($C113,BD!$D$1:$F$501,3,0)&gt;AL$1,0,3))),"")</f>
        <v/>
      </c>
      <c r="DG113" s="23" t="str">
        <f>+IF(AND(LEN($I113)&gt;5),IF(AND($J113&gt;AM$1,$J113&lt;=$AO$1),1,IF((COUNTIFS(INCAPACIDADES!$C$1:$C$51,$I113,INCAPACIDADES!AJ$1:AJ$51,AM$1))&gt;0,2,IF(VLOOKUP($C113,BD!$D$1:$F$501,3,0)&gt;AM$1,0,3))),"")</f>
        <v/>
      </c>
      <c r="DH113" s="23" t="str">
        <f>+IF(AND(LEN($I113)&gt;5),IF(AND($J113&gt;AN$1,$J113&lt;=$AO$1),1,IF((COUNTIFS(INCAPACIDADES!$C$1:$C$51,$I113,INCAPACIDADES!AK$1:AK$51,AN$1))&gt;0,2,IF(VLOOKUP($C113,BD!$D$1:$F$501,3,0)&gt;AN$1,0,3))),"")</f>
        <v/>
      </c>
      <c r="DI113" s="23" t="str">
        <f>+IF(AND(LEN($I113)&gt;5),IF(AND($J113&gt;AO$1,$J113&lt;=$AO$1),1,IF((COUNTIFS(INCAPACIDADES!$C$1:$C$51,$I113,INCAPACIDADES!AL$1:AL$51,AO$1))&gt;0,2,IF(VLOOKUP($C113,BD!$D$1:$F$501,3,0)&gt;AO$1,0,3))),"")</f>
        <v/>
      </c>
      <c r="DJ113" s="23" t="str">
        <f>+IF(LEN($I113)&gt;5,IF(ISERROR(VLOOKUP(N113,'CODIGO PAGO'!$B$2:$B$20,1,0)),1,IF(OR(AND(CH113=1,N113&lt;&gt;"N"),AND(CH113=3,N113&lt;&gt;"B"),AND(CH113=2,LEFT(TRIM(N113),1)&lt;&gt;"I")),1,IF(OR(AND(CH113=0,N113="N"),AND(CH113=0,N113="B"),AND(CH113=0,LEFT(TRIM(N113),1)="I")),1,0))),"")</f>
        <v/>
      </c>
      <c r="DK113" s="23" t="str">
        <f t="shared" si="69"/>
        <v/>
      </c>
      <c r="DL113" s="23" t="str">
        <f>+IF(LEN($I113)&gt;5,IF(ISERROR(VLOOKUP(P113,'CODIGO PAGO'!$B$2:$B$20,1,0)),1,IF(OR(AND(CJ113=1,P113&lt;&gt;"N"),AND(CJ113=3,P113&lt;&gt;"B"),AND(CJ113=2,LEFT(TRIM(P113),1)&lt;&gt;"I")),1,IF(OR(AND(CJ113=0,P113="N"),AND(CJ113=0,P113="B"),AND(CJ113=0,LEFT(TRIM(P113),1)="I")),1,0))),"")</f>
        <v/>
      </c>
      <c r="DM113" s="23" t="str">
        <f t="shared" si="70"/>
        <v/>
      </c>
      <c r="DN113" s="23" t="str">
        <f>+IF(LEN($I113)&gt;5,IF(ISERROR(VLOOKUP(R113,'CODIGO PAGO'!$B$2:$B$20,1,0)),1,IF(OR(AND(CL113=1,R113&lt;&gt;"N"),AND(CL113=3,R113&lt;&gt;"B"),AND(CL113=2,LEFT(TRIM(R113),1)&lt;&gt;"I")),1,IF(OR(AND(CL113=0,R113="N"),AND(CL113=0,R113="B"),AND(CL113=0,LEFT(TRIM(R113),1)="I")),1,0))),"")</f>
        <v/>
      </c>
      <c r="DO113" s="23" t="str">
        <f t="shared" si="71"/>
        <v/>
      </c>
      <c r="DP113" s="23" t="str">
        <f>+IF(LEN($I113)&gt;5,IF(ISERROR(VLOOKUP(T113,'CODIGO PAGO'!$B$2:$B$20,1,0)),1,IF(OR(AND(CN113=1,T113&lt;&gt;"N"),AND(CN113=3,T113&lt;&gt;"B"),AND(CN113=2,LEFT(TRIM(T113),1)&lt;&gt;"I")),1,IF(OR(AND(CN113=0,T113="N"),AND(CN113=0,T113="B"),AND(CN113=0,LEFT(TRIM(T113),1)="I")),1,0))),"")</f>
        <v/>
      </c>
      <c r="DQ113" s="23" t="str">
        <f t="shared" si="72"/>
        <v/>
      </c>
      <c r="DR113" s="23" t="str">
        <f>+IF(LEN($I113)&gt;5,IF(ISERROR(VLOOKUP(V113,'CODIGO PAGO'!$B$2:$B$20,1,0)),1,IF(OR(AND(CP113=1,V113&lt;&gt;"N"),AND(CP113=3,V113&lt;&gt;"B"),AND(CP113=2,LEFT(TRIM(V113),1)&lt;&gt;"I")),1,IF(OR(AND(CP113=0,V113="N"),AND(CP113=0,V113="B"),AND(CP113=0,LEFT(TRIM(V113),1)="I")),1,0))),"")</f>
        <v/>
      </c>
      <c r="DS113" s="23" t="str">
        <f t="shared" si="73"/>
        <v/>
      </c>
      <c r="DT113" s="23" t="str">
        <f>+IF(LEN($I113)&gt;5,IF(ISERROR(VLOOKUP(X113,'CODIGO PAGO'!$B$2:$B$20,1,0)),1,IF(OR(AND(CR113=1,X113&lt;&gt;"N"),AND(CR113=3,X113&lt;&gt;"B"),AND(CR113=2,LEFT(TRIM(X113),1)&lt;&gt;"I")),1,IF(OR(AND(CR113=0,X113="N"),AND(CR113=0,X113="B"),AND(CR113=0,LEFT(TRIM(X113),1)="I")),1,0))),"")</f>
        <v/>
      </c>
      <c r="DU113" s="23" t="str">
        <f t="shared" si="74"/>
        <v/>
      </c>
      <c r="DV113" s="23" t="str">
        <f>+IF(LEN($I113)&gt;5,IF(ISERROR(VLOOKUP(Z113,'CODIGO PAGO'!$B$2:$B$20,1,0)),1,IF(OR(AND(CT113=1,Z113&lt;&gt;"N"),AND(CT113=3,Z113&lt;&gt;"B"),AND(CT113=2,LEFT(TRIM(Z113),1)&lt;&gt;"I")),1,IF(OR(AND(CT113=0,Z113="N"),AND(CT113=0,Z113="B"),AND(CT113=0,LEFT(TRIM(Z113),1)="I")),1,0))),"")</f>
        <v/>
      </c>
      <c r="DW113" s="23" t="str">
        <f t="shared" si="75"/>
        <v/>
      </c>
      <c r="DX113" s="23" t="str">
        <f>+IF(LEN($I113)&gt;5,IF(ISERROR(VLOOKUP(AB113,'CODIGO PAGO'!$B$2:$B$20,1,0)),1,IF(OR(AND(CV113=1,AB113&lt;&gt;"N"),AND(CV113=3,AB113&lt;&gt;"B"),AND(CV113=2,LEFT(TRIM(AB113),1)&lt;&gt;"I")),1,IF(OR(AND(CV113=0,AB113="N"),AND(CV113=0,AB113="B"),AND(CV113=0,LEFT(TRIM(AB113),1)="I")),1,0))),"")</f>
        <v/>
      </c>
      <c r="DY113" s="23" t="str">
        <f t="shared" si="76"/>
        <v/>
      </c>
      <c r="DZ113" s="23" t="str">
        <f>+IF(LEN($I113)&gt;5,IF(ISERROR(VLOOKUP(AD113,'CODIGO PAGO'!$B$2:$B$20,1,0)),1,IF(OR(AND(CX113=1,AD113&lt;&gt;"N"),AND(CX113=3,AD113&lt;&gt;"B"),AND(CX113=2,LEFT(TRIM(AD113),1)&lt;&gt;"I")),1,IF(OR(AND(CX113=0,AD113="N"),AND(CX113=0,AD113="B"),AND(CX113=0,LEFT(TRIM(AD113),1)="I")),1,0))),"")</f>
        <v/>
      </c>
      <c r="EA113" s="23" t="str">
        <f t="shared" si="77"/>
        <v/>
      </c>
      <c r="EB113" s="23" t="str">
        <f>+IF(LEN($I113)&gt;5,IF(ISERROR(VLOOKUP(AF113,'CODIGO PAGO'!$B$2:$B$20,1,0)),1,IF(OR(AND(CZ113=1,AF113&lt;&gt;"N"),AND(CZ113=3,AF113&lt;&gt;"B"),AND(CZ113=2,LEFT(TRIM(AF113),1)&lt;&gt;"I")),1,IF(OR(AND(CZ113=0,AF113="N"),AND(CZ113=0,AF113="B"),AND(CZ113=0,LEFT(TRIM(AF113),1)="I")),1,0))),"")</f>
        <v/>
      </c>
      <c r="EC113" s="23" t="str">
        <f t="shared" si="78"/>
        <v/>
      </c>
      <c r="ED113" s="23" t="str">
        <f>+IF(LEN($I113)&gt;5,IF(ISERROR(VLOOKUP(AH113,'CODIGO PAGO'!$B$2:$B$20,1,0)),1,IF(OR(AND(DB113=1,AH113&lt;&gt;"N"),AND(DB113=3,AH113&lt;&gt;"B"),AND(DB113=2,LEFT(TRIM(AH113),1)&lt;&gt;"I")),1,IF(OR(AND(DB113=0,AH113="N"),AND(DB113=0,AH113="B"),AND(DB113=0,LEFT(TRIM(AH113),1)="I")),1,0))),"")</f>
        <v/>
      </c>
      <c r="EE113" s="23" t="str">
        <f t="shared" si="79"/>
        <v/>
      </c>
      <c r="EF113" s="23" t="str">
        <f>+IF(LEN($I113)&gt;5,IF(ISERROR(VLOOKUP(AJ113,'CODIGO PAGO'!$B$2:$B$20,1,0)),1,IF(OR(AND(DD113=1,AJ113&lt;&gt;"N"),AND(DD113=3,AJ113&lt;&gt;"B"),AND(DD113=2,LEFT(TRIM(AJ113),1)&lt;&gt;"I")),1,IF(OR(AND(DD113=0,AJ113="N"),AND(DD113=0,AJ113="B"),AND(DD113=0,LEFT(TRIM(AJ113),1)="I")),1,0))),"")</f>
        <v/>
      </c>
      <c r="EG113" s="23" t="str">
        <f t="shared" si="80"/>
        <v/>
      </c>
      <c r="EH113" s="23" t="str">
        <f>+IF(LEN($I113)&gt;5,IF(ISERROR(VLOOKUP(AL113,'CODIGO PAGO'!$B$2:$B$20,1,0)),1,IF(OR(AND(DF113=1,AL113&lt;&gt;"N"),AND(DF113=3,AL113&lt;&gt;"B"),AND(DF113=2,LEFT(TRIM(AL113),1)&lt;&gt;"I")),1,IF(OR(AND(DF113=0,AL113="N"),AND(DF113=0,AL113="B"),AND(DF113=0,LEFT(TRIM(AL113),1)="I")),1,0))),"")</f>
        <v/>
      </c>
      <c r="EI113" s="23" t="str">
        <f t="shared" si="81"/>
        <v/>
      </c>
      <c r="EJ113" s="23" t="str">
        <f>+IF(LEN($I113)&gt;5,IF(ISERROR(VLOOKUP(AN113,'CODIGO PAGO'!$B$2:$B$20,1,0)),1,IF(OR(AND(DH113=1,AN113&lt;&gt;"N"),AND(DH113=3,AN113&lt;&gt;"B"),AND(DH113=2,LEFT(TRIM(AN113),1)&lt;&gt;"I")),1,IF(OR(AND(DH113=0,AN113="N"),AND(DH113=0,AN113="B"),AND(DH113=0,LEFT(TRIM(AN113),1)="I")),1,0))),"")</f>
        <v/>
      </c>
      <c r="EK113" s="23" t="str">
        <f t="shared" si="82"/>
        <v/>
      </c>
      <c r="EL113" s="24" t="str">
        <f t="shared" si="83"/>
        <v/>
      </c>
    </row>
    <row r="114" spans="1:142" s="25" customFormat="1">
      <c r="A114" s="15" t="str">
        <f t="shared" si="49"/>
        <v/>
      </c>
      <c r="B114" s="1" t="str">
        <f>+IF(LEN(I114)&gt;5,'CODIGO PAGO'!$B$28,"")</f>
        <v/>
      </c>
      <c r="C114" s="1" t="str">
        <f>+IF(LEN($I114)&gt;5,BD!D114,"")</f>
        <v/>
      </c>
      <c r="D114" s="168" t="str">
        <f>+IF(LEN($I114)&gt;5,BD!A114,"")</f>
        <v/>
      </c>
      <c r="E114" s="1" t="str">
        <f>+IF(LEN($I114)&gt;5,BD!B114,"")</f>
        <v/>
      </c>
      <c r="F114" s="1" t="str">
        <f>+IF(LEN($I114)&gt;5,BD!C114,"")</f>
        <v/>
      </c>
      <c r="G114" s="141"/>
      <c r="H114" s="141"/>
      <c r="I114" s="1" t="str">
        <f>+IF(LEN(BD!G114)&gt;5,BD!G114,"")</f>
        <v/>
      </c>
      <c r="J114" s="167" t="str">
        <f>+IF(LEN($I114)&gt;5,BD!E114,"")</f>
        <v/>
      </c>
      <c r="K114" s="6" t="str">
        <f t="shared" si="50"/>
        <v/>
      </c>
      <c r="L114" s="87" t="str">
        <f>+IF(LEN($I114)&gt;5,BD!H114,"")</f>
        <v/>
      </c>
      <c r="M114" s="40" t="str">
        <f t="shared" si="51"/>
        <v/>
      </c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4" t="str">
        <f t="shared" si="52"/>
        <v/>
      </c>
      <c r="AQ114" s="5" t="str">
        <f t="shared" si="53"/>
        <v/>
      </c>
      <c r="AR114" s="91" t="str">
        <f t="shared" si="54"/>
        <v/>
      </c>
      <c r="AS114" s="5" t="str">
        <f t="shared" si="55"/>
        <v/>
      </c>
      <c r="AT114" s="91" t="str">
        <f t="shared" si="56"/>
        <v/>
      </c>
      <c r="AU114" s="4" t="str">
        <f t="shared" si="57"/>
        <v/>
      </c>
      <c r="AV114" s="4" t="str">
        <f t="shared" si="58"/>
        <v/>
      </c>
      <c r="AW114" s="4" t="str">
        <f t="shared" si="59"/>
        <v/>
      </c>
      <c r="AX114" s="4" t="str">
        <f t="shared" si="60"/>
        <v/>
      </c>
      <c r="AY114" s="88" t="str">
        <f t="shared" si="61"/>
        <v/>
      </c>
      <c r="AZ114" s="17" t="str">
        <f t="shared" si="62"/>
        <v/>
      </c>
      <c r="BA114" s="18" t="str">
        <f t="shared" si="63"/>
        <v/>
      </c>
      <c r="BB114" s="19" t="str">
        <f>+IF(LEN(I114)&gt;5,IF(INT(RIGHT(B114,1))=9,0.5*L114*AY114,INT(MID(B114,5,LEN(B114)-4))*L114)+IFERROR(VLOOKUP(I114,AJUSTES!$A$1:$I$50,9,0),0),"")</f>
        <v/>
      </c>
      <c r="BC114" s="12"/>
      <c r="BD114" s="19" t="str">
        <f t="shared" si="64"/>
        <v/>
      </c>
      <c r="BE114" s="18" t="str">
        <f t="shared" si="65"/>
        <v/>
      </c>
      <c r="BF114" s="139" t="str">
        <f t="shared" si="66"/>
        <v/>
      </c>
      <c r="BG114" s="114"/>
      <c r="BH114" s="18" t="str">
        <f t="shared" si="67"/>
        <v/>
      </c>
      <c r="BI114" s="13"/>
      <c r="BJ114" s="12"/>
      <c r="BK114" s="12"/>
      <c r="BL114" s="145"/>
      <c r="BM114" s="12"/>
      <c r="BN114" s="12"/>
      <c r="BO114" s="12"/>
      <c r="BP114" s="12"/>
      <c r="BQ114" s="12"/>
      <c r="BR114" s="12"/>
      <c r="BS114" s="146"/>
      <c r="BT114" s="14"/>
      <c r="BU114" s="12"/>
      <c r="BV114" s="12"/>
      <c r="BW114" s="12"/>
      <c r="BX114" s="12"/>
      <c r="BY114" s="12"/>
      <c r="BZ114" s="144"/>
      <c r="CA114" s="107" t="str">
        <f>+IF(LEN($I114)&gt;5,IF(BD!F114="N/A","",BD!F114),"")</f>
        <v/>
      </c>
      <c r="CB114" s="21"/>
      <c r="CC114" s="147"/>
      <c r="CD114" s="148"/>
      <c r="CE114" s="8" t="str">
        <f>+IF(LEN(I114)&gt;5,BD!M114,"")</f>
        <v/>
      </c>
      <c r="CF114" s="16" t="str">
        <f>+IF(LEN(I114)&gt;5,BD!N114,"")</f>
        <v/>
      </c>
      <c r="CG114" s="3" t="str">
        <f t="shared" si="68"/>
        <v/>
      </c>
      <c r="CH114" s="23" t="str">
        <f>+IF(AND(LEN($I114)&gt;5),IF(AND($J114&gt;N$1,$J114&lt;=$AO$1),1,IF((COUNTIFS(INCAPACIDADES!$C$1:$C$51,$I114,INCAPACIDADES!K$1:K$51,N$1))&gt;0,2,IF(VLOOKUP($C114,BD!$D$1:$F$501,3,0)&gt;N$1,0,3))),"")</f>
        <v/>
      </c>
      <c r="CI114" s="23" t="str">
        <f>+IF(AND(LEN($I114)&gt;5),IF(AND($J114&gt;O$1,$J114&lt;=$AO$1),1,IF((COUNTIFS(INCAPACIDADES!$C$1:$C$51,$I114,INCAPACIDADES!L$1:L$51,O$1))&gt;0,2,IF(VLOOKUP($C114,BD!$D$1:$F$501,3,0)&gt;O$1,0,3))),"")</f>
        <v/>
      </c>
      <c r="CJ114" s="23" t="str">
        <f>+IF(AND(LEN($I114)&gt;5),IF(AND($J114&gt;P$1,$J114&lt;=$AO$1),1,IF((COUNTIFS(INCAPACIDADES!$C$1:$C$51,$I114,INCAPACIDADES!M$1:M$51,P$1))&gt;0,2,IF(VLOOKUP($C114,BD!$D$1:$F$501,3,0)&gt;P$1,0,3))),"")</f>
        <v/>
      </c>
      <c r="CK114" s="23" t="str">
        <f>+IF(AND(LEN($I114)&gt;5),IF(AND($J114&gt;Q$1,$J114&lt;=$AO$1),1,IF((COUNTIFS(INCAPACIDADES!$C$1:$C$51,$I114,INCAPACIDADES!N$1:N$51,Q$1))&gt;0,2,IF(VLOOKUP($C114,BD!$D$1:$F$501,3,0)&gt;Q$1,0,3))),"")</f>
        <v/>
      </c>
      <c r="CL114" s="23" t="str">
        <f>+IF(AND(LEN($I114)&gt;5),IF(AND($J114&gt;R$1,$J114&lt;=$AO$1),1,IF((COUNTIFS(INCAPACIDADES!$C$1:$C$51,$I114,INCAPACIDADES!O$1:O$51,R$1))&gt;0,2,IF(VLOOKUP($C114,BD!$D$1:$F$501,3,0)&gt;R$1,0,3))),"")</f>
        <v/>
      </c>
      <c r="CM114" s="23" t="str">
        <f>+IF(AND(LEN($I114)&gt;5),IF(AND($J114&gt;S$1,$J114&lt;=$AO$1),1,IF((COUNTIFS(INCAPACIDADES!$C$1:$C$51,$I114,INCAPACIDADES!P$1:P$51,S$1))&gt;0,2,IF(VLOOKUP($C114,BD!$D$1:$F$501,3,0)&gt;S$1,0,3))),"")</f>
        <v/>
      </c>
      <c r="CN114" s="23" t="str">
        <f>+IF(AND(LEN($I114)&gt;5),IF(AND($J114&gt;T$1,$J114&lt;=$AO$1),1,IF((COUNTIFS(INCAPACIDADES!$C$1:$C$51,$I114,INCAPACIDADES!Q$1:Q$51,T$1))&gt;0,2,IF(VLOOKUP($C114,BD!$D$1:$F$501,3,0)&gt;T$1,0,3))),"")</f>
        <v/>
      </c>
      <c r="CO114" s="23" t="str">
        <f>+IF(AND(LEN($I114)&gt;5),IF(AND($J114&gt;U$1,$J114&lt;=$AO$1),1,IF((COUNTIFS(INCAPACIDADES!$C$1:$C$51,$I114,INCAPACIDADES!R$1:R$51,U$1))&gt;0,2,IF(VLOOKUP($C114,BD!$D$1:$F$501,3,0)&gt;U$1,0,3))),"")</f>
        <v/>
      </c>
      <c r="CP114" s="23" t="str">
        <f>+IF(AND(LEN($I114)&gt;5),IF(AND($J114&gt;V$1,$J114&lt;=$AO$1),1,IF((COUNTIFS(INCAPACIDADES!$C$1:$C$51,$I114,INCAPACIDADES!S$1:S$51,V$1))&gt;0,2,IF(VLOOKUP($C114,BD!$D$1:$F$501,3,0)&gt;V$1,0,3))),"")</f>
        <v/>
      </c>
      <c r="CQ114" s="23" t="str">
        <f>+IF(AND(LEN($I114)&gt;5),IF(AND($J114&gt;W$1,$J114&lt;=$AO$1),1,IF((COUNTIFS(INCAPACIDADES!$C$1:$C$51,$I114,INCAPACIDADES!T$1:T$51,W$1))&gt;0,2,IF(VLOOKUP($C114,BD!$D$1:$F$501,3,0)&gt;W$1,0,3))),"")</f>
        <v/>
      </c>
      <c r="CR114" s="23" t="str">
        <f>+IF(AND(LEN($I114)&gt;5),IF(AND($J114&gt;X$1,$J114&lt;=$AO$1),1,IF((COUNTIFS(INCAPACIDADES!$C$1:$C$51,$I114,INCAPACIDADES!U$1:U$51,X$1))&gt;0,2,IF(VLOOKUP($C114,BD!$D$1:$F$501,3,0)&gt;X$1,0,3))),"")</f>
        <v/>
      </c>
      <c r="CS114" s="23" t="str">
        <f>+IF(AND(LEN($I114)&gt;5),IF(AND($J114&gt;Y$1,$J114&lt;=$AO$1),1,IF((COUNTIFS(INCAPACIDADES!$C$1:$C$51,$I114,INCAPACIDADES!V$1:V$51,Y$1))&gt;0,2,IF(VLOOKUP($C114,BD!$D$1:$F$501,3,0)&gt;Y$1,0,3))),"")</f>
        <v/>
      </c>
      <c r="CT114" s="23" t="str">
        <f>+IF(AND(LEN($I114)&gt;5),IF(AND($J114&gt;Z$1,$J114&lt;=$AO$1),1,IF((COUNTIFS(INCAPACIDADES!$C$1:$C$51,$I114,INCAPACIDADES!W$1:W$51,Z$1))&gt;0,2,IF(VLOOKUP($C114,BD!$D$1:$F$501,3,0)&gt;Z$1,0,3))),"")</f>
        <v/>
      </c>
      <c r="CU114" s="23" t="str">
        <f>+IF(AND(LEN($I114)&gt;5),IF(AND($J114&gt;AA$1,$J114&lt;=$AO$1),1,IF((COUNTIFS(INCAPACIDADES!$C$1:$C$51,$I114,INCAPACIDADES!X$1:X$51,AA$1))&gt;0,2,IF(VLOOKUP($C114,BD!$D$1:$F$501,3,0)&gt;AA$1,0,3))),"")</f>
        <v/>
      </c>
      <c r="CV114" s="23" t="str">
        <f>+IF(AND(LEN($I114)&gt;5),IF(AND($J114&gt;AB$1,$J114&lt;=$AO$1),1,IF((COUNTIFS(INCAPACIDADES!$C$1:$C$51,$I114,INCAPACIDADES!Y$1:Y$51,AB$1))&gt;0,2,IF(VLOOKUP($C114,BD!$D$1:$F$501,3,0)&gt;AB$1,0,3))),"")</f>
        <v/>
      </c>
      <c r="CW114" s="23" t="str">
        <f>+IF(AND(LEN($I114)&gt;5),IF(AND($J114&gt;AC$1,$J114&lt;=$AO$1),1,IF((COUNTIFS(INCAPACIDADES!$C$1:$C$51,$I114,INCAPACIDADES!Z$1:Z$51,AC$1))&gt;0,2,IF(VLOOKUP($C114,BD!$D$1:$F$501,3,0)&gt;AC$1,0,3))),"")</f>
        <v/>
      </c>
      <c r="CX114" s="23" t="str">
        <f>+IF(AND(LEN($I114)&gt;5),IF(AND($J114&gt;AD$1,$J114&lt;=$AO$1),1,IF((COUNTIFS(INCAPACIDADES!$C$1:$C$51,$I114,INCAPACIDADES!AA$1:AA$51,AD$1))&gt;0,2,IF(VLOOKUP($C114,BD!$D$1:$F$501,3,0)&gt;AD$1,0,3))),"")</f>
        <v/>
      </c>
      <c r="CY114" s="23" t="str">
        <f>+IF(AND(LEN($I114)&gt;5),IF(AND($J114&gt;AE$1,$J114&lt;=$AO$1),1,IF((COUNTIFS(INCAPACIDADES!$C$1:$C$51,$I114,INCAPACIDADES!AB$1:AB$51,AE$1))&gt;0,2,IF(VLOOKUP($C114,BD!$D$1:$F$501,3,0)&gt;AE$1,0,3))),"")</f>
        <v/>
      </c>
      <c r="CZ114" s="23" t="str">
        <f>+IF(AND(LEN($I114)&gt;5),IF(AND($J114&gt;AF$1,$J114&lt;=$AO$1),1,IF((COUNTIFS(INCAPACIDADES!$C$1:$C$51,$I114,INCAPACIDADES!AC$1:AC$51,AF$1))&gt;0,2,IF(VLOOKUP($C114,BD!$D$1:$F$501,3,0)&gt;AF$1,0,3))),"")</f>
        <v/>
      </c>
      <c r="DA114" s="23" t="str">
        <f>+IF(AND(LEN($I114)&gt;5),IF(AND($J114&gt;AG$1,$J114&lt;=$AO$1),1,IF((COUNTIFS(INCAPACIDADES!$C$1:$C$51,$I114,INCAPACIDADES!AD$1:AD$51,AG$1))&gt;0,2,IF(VLOOKUP($C114,BD!$D$1:$F$501,3,0)&gt;AG$1,0,3))),"")</f>
        <v/>
      </c>
      <c r="DB114" s="23" t="str">
        <f>+IF(AND(LEN($I114)&gt;5),IF(AND($J114&gt;AH$1,$J114&lt;=$AO$1),1,IF((COUNTIFS(INCAPACIDADES!$C$1:$C$51,$I114,INCAPACIDADES!AE$1:AE$51,AH$1))&gt;0,2,IF(VLOOKUP($C114,BD!$D$1:$F$501,3,0)&gt;AH$1,0,3))),"")</f>
        <v/>
      </c>
      <c r="DC114" s="23" t="str">
        <f>+IF(AND(LEN($I114)&gt;5),IF(AND($J114&gt;AI$1,$J114&lt;=$AO$1),1,IF((COUNTIFS(INCAPACIDADES!$C$1:$C$51,$I114,INCAPACIDADES!AF$1:AF$51,AI$1))&gt;0,2,IF(VLOOKUP($C114,BD!$D$1:$F$501,3,0)&gt;AI$1,0,3))),"")</f>
        <v/>
      </c>
      <c r="DD114" s="23" t="str">
        <f>+IF(AND(LEN($I114)&gt;5),IF(AND($J114&gt;AJ$1,$J114&lt;=$AO$1),1,IF((COUNTIFS(INCAPACIDADES!$C$1:$C$51,$I114,INCAPACIDADES!AG$1:AG$51,AJ$1))&gt;0,2,IF(VLOOKUP($C114,BD!$D$1:$F$501,3,0)&gt;AJ$1,0,3))),"")</f>
        <v/>
      </c>
      <c r="DE114" s="23" t="str">
        <f>+IF(AND(LEN($I114)&gt;5),IF(AND($J114&gt;AK$1,$J114&lt;=$AO$1),1,IF((COUNTIFS(INCAPACIDADES!$C$1:$C$51,$I114,INCAPACIDADES!AH$1:AH$51,AK$1))&gt;0,2,IF(VLOOKUP($C114,BD!$D$1:$F$501,3,0)&gt;AK$1,0,3))),"")</f>
        <v/>
      </c>
      <c r="DF114" s="23" t="str">
        <f>+IF(AND(LEN($I114)&gt;5),IF(AND($J114&gt;AL$1,$J114&lt;=$AO$1),1,IF((COUNTIFS(INCAPACIDADES!$C$1:$C$51,$I114,INCAPACIDADES!AI$1:AI$51,AL$1))&gt;0,2,IF(VLOOKUP($C114,BD!$D$1:$F$501,3,0)&gt;AL$1,0,3))),"")</f>
        <v/>
      </c>
      <c r="DG114" s="23" t="str">
        <f>+IF(AND(LEN($I114)&gt;5),IF(AND($J114&gt;AM$1,$J114&lt;=$AO$1),1,IF((COUNTIFS(INCAPACIDADES!$C$1:$C$51,$I114,INCAPACIDADES!AJ$1:AJ$51,AM$1))&gt;0,2,IF(VLOOKUP($C114,BD!$D$1:$F$501,3,0)&gt;AM$1,0,3))),"")</f>
        <v/>
      </c>
      <c r="DH114" s="23" t="str">
        <f>+IF(AND(LEN($I114)&gt;5),IF(AND($J114&gt;AN$1,$J114&lt;=$AO$1),1,IF((COUNTIFS(INCAPACIDADES!$C$1:$C$51,$I114,INCAPACIDADES!AK$1:AK$51,AN$1))&gt;0,2,IF(VLOOKUP($C114,BD!$D$1:$F$501,3,0)&gt;AN$1,0,3))),"")</f>
        <v/>
      </c>
      <c r="DI114" s="23" t="str">
        <f>+IF(AND(LEN($I114)&gt;5),IF(AND($J114&gt;AO$1,$J114&lt;=$AO$1),1,IF((COUNTIFS(INCAPACIDADES!$C$1:$C$51,$I114,INCAPACIDADES!AL$1:AL$51,AO$1))&gt;0,2,IF(VLOOKUP($C114,BD!$D$1:$F$501,3,0)&gt;AO$1,0,3))),"")</f>
        <v/>
      </c>
      <c r="DJ114" s="23" t="str">
        <f>+IF(LEN($I114)&gt;5,IF(ISERROR(VLOOKUP(N114,'CODIGO PAGO'!$B$2:$B$20,1,0)),1,IF(OR(AND(CH114=1,N114&lt;&gt;"N"),AND(CH114=3,N114&lt;&gt;"B"),AND(CH114=2,LEFT(TRIM(N114),1)&lt;&gt;"I")),1,IF(OR(AND(CH114=0,N114="N"),AND(CH114=0,N114="B"),AND(CH114=0,LEFT(TRIM(N114),1)="I")),1,0))),"")</f>
        <v/>
      </c>
      <c r="DK114" s="23" t="str">
        <f t="shared" si="69"/>
        <v/>
      </c>
      <c r="DL114" s="23" t="str">
        <f>+IF(LEN($I114)&gt;5,IF(ISERROR(VLOOKUP(P114,'CODIGO PAGO'!$B$2:$B$20,1,0)),1,IF(OR(AND(CJ114=1,P114&lt;&gt;"N"),AND(CJ114=3,P114&lt;&gt;"B"),AND(CJ114=2,LEFT(TRIM(P114),1)&lt;&gt;"I")),1,IF(OR(AND(CJ114=0,P114="N"),AND(CJ114=0,P114="B"),AND(CJ114=0,LEFT(TRIM(P114),1)="I")),1,0))),"")</f>
        <v/>
      </c>
      <c r="DM114" s="23" t="str">
        <f t="shared" si="70"/>
        <v/>
      </c>
      <c r="DN114" s="23" t="str">
        <f>+IF(LEN($I114)&gt;5,IF(ISERROR(VLOOKUP(R114,'CODIGO PAGO'!$B$2:$B$20,1,0)),1,IF(OR(AND(CL114=1,R114&lt;&gt;"N"),AND(CL114=3,R114&lt;&gt;"B"),AND(CL114=2,LEFT(TRIM(R114),1)&lt;&gt;"I")),1,IF(OR(AND(CL114=0,R114="N"),AND(CL114=0,R114="B"),AND(CL114=0,LEFT(TRIM(R114),1)="I")),1,0))),"")</f>
        <v/>
      </c>
      <c r="DO114" s="23" t="str">
        <f t="shared" si="71"/>
        <v/>
      </c>
      <c r="DP114" s="23" t="str">
        <f>+IF(LEN($I114)&gt;5,IF(ISERROR(VLOOKUP(T114,'CODIGO PAGO'!$B$2:$B$20,1,0)),1,IF(OR(AND(CN114=1,T114&lt;&gt;"N"),AND(CN114=3,T114&lt;&gt;"B"),AND(CN114=2,LEFT(TRIM(T114),1)&lt;&gt;"I")),1,IF(OR(AND(CN114=0,T114="N"),AND(CN114=0,T114="B"),AND(CN114=0,LEFT(TRIM(T114),1)="I")),1,0))),"")</f>
        <v/>
      </c>
      <c r="DQ114" s="23" t="str">
        <f t="shared" si="72"/>
        <v/>
      </c>
      <c r="DR114" s="23" t="str">
        <f>+IF(LEN($I114)&gt;5,IF(ISERROR(VLOOKUP(V114,'CODIGO PAGO'!$B$2:$B$20,1,0)),1,IF(OR(AND(CP114=1,V114&lt;&gt;"N"),AND(CP114=3,V114&lt;&gt;"B"),AND(CP114=2,LEFT(TRIM(V114),1)&lt;&gt;"I")),1,IF(OR(AND(CP114=0,V114="N"),AND(CP114=0,V114="B"),AND(CP114=0,LEFT(TRIM(V114),1)="I")),1,0))),"")</f>
        <v/>
      </c>
      <c r="DS114" s="23" t="str">
        <f t="shared" si="73"/>
        <v/>
      </c>
      <c r="DT114" s="23" t="str">
        <f>+IF(LEN($I114)&gt;5,IF(ISERROR(VLOOKUP(X114,'CODIGO PAGO'!$B$2:$B$20,1,0)),1,IF(OR(AND(CR114=1,X114&lt;&gt;"N"),AND(CR114=3,X114&lt;&gt;"B"),AND(CR114=2,LEFT(TRIM(X114),1)&lt;&gt;"I")),1,IF(OR(AND(CR114=0,X114="N"),AND(CR114=0,X114="B"),AND(CR114=0,LEFT(TRIM(X114),1)="I")),1,0))),"")</f>
        <v/>
      </c>
      <c r="DU114" s="23" t="str">
        <f t="shared" si="74"/>
        <v/>
      </c>
      <c r="DV114" s="23" t="str">
        <f>+IF(LEN($I114)&gt;5,IF(ISERROR(VLOOKUP(Z114,'CODIGO PAGO'!$B$2:$B$20,1,0)),1,IF(OR(AND(CT114=1,Z114&lt;&gt;"N"),AND(CT114=3,Z114&lt;&gt;"B"),AND(CT114=2,LEFT(TRIM(Z114),1)&lt;&gt;"I")),1,IF(OR(AND(CT114=0,Z114="N"),AND(CT114=0,Z114="B"),AND(CT114=0,LEFT(TRIM(Z114),1)="I")),1,0))),"")</f>
        <v/>
      </c>
      <c r="DW114" s="23" t="str">
        <f t="shared" si="75"/>
        <v/>
      </c>
      <c r="DX114" s="23" t="str">
        <f>+IF(LEN($I114)&gt;5,IF(ISERROR(VLOOKUP(AB114,'CODIGO PAGO'!$B$2:$B$20,1,0)),1,IF(OR(AND(CV114=1,AB114&lt;&gt;"N"),AND(CV114=3,AB114&lt;&gt;"B"),AND(CV114=2,LEFT(TRIM(AB114),1)&lt;&gt;"I")),1,IF(OR(AND(CV114=0,AB114="N"),AND(CV114=0,AB114="B"),AND(CV114=0,LEFT(TRIM(AB114),1)="I")),1,0))),"")</f>
        <v/>
      </c>
      <c r="DY114" s="23" t="str">
        <f t="shared" si="76"/>
        <v/>
      </c>
      <c r="DZ114" s="23" t="str">
        <f>+IF(LEN($I114)&gt;5,IF(ISERROR(VLOOKUP(AD114,'CODIGO PAGO'!$B$2:$B$20,1,0)),1,IF(OR(AND(CX114=1,AD114&lt;&gt;"N"),AND(CX114=3,AD114&lt;&gt;"B"),AND(CX114=2,LEFT(TRIM(AD114),1)&lt;&gt;"I")),1,IF(OR(AND(CX114=0,AD114="N"),AND(CX114=0,AD114="B"),AND(CX114=0,LEFT(TRIM(AD114),1)="I")),1,0))),"")</f>
        <v/>
      </c>
      <c r="EA114" s="23" t="str">
        <f t="shared" si="77"/>
        <v/>
      </c>
      <c r="EB114" s="23" t="str">
        <f>+IF(LEN($I114)&gt;5,IF(ISERROR(VLOOKUP(AF114,'CODIGO PAGO'!$B$2:$B$20,1,0)),1,IF(OR(AND(CZ114=1,AF114&lt;&gt;"N"),AND(CZ114=3,AF114&lt;&gt;"B"),AND(CZ114=2,LEFT(TRIM(AF114),1)&lt;&gt;"I")),1,IF(OR(AND(CZ114=0,AF114="N"),AND(CZ114=0,AF114="B"),AND(CZ114=0,LEFT(TRIM(AF114),1)="I")),1,0))),"")</f>
        <v/>
      </c>
      <c r="EC114" s="23" t="str">
        <f t="shared" si="78"/>
        <v/>
      </c>
      <c r="ED114" s="23" t="str">
        <f>+IF(LEN($I114)&gt;5,IF(ISERROR(VLOOKUP(AH114,'CODIGO PAGO'!$B$2:$B$20,1,0)),1,IF(OR(AND(DB114=1,AH114&lt;&gt;"N"),AND(DB114=3,AH114&lt;&gt;"B"),AND(DB114=2,LEFT(TRIM(AH114),1)&lt;&gt;"I")),1,IF(OR(AND(DB114=0,AH114="N"),AND(DB114=0,AH114="B"),AND(DB114=0,LEFT(TRIM(AH114),1)="I")),1,0))),"")</f>
        <v/>
      </c>
      <c r="EE114" s="23" t="str">
        <f t="shared" si="79"/>
        <v/>
      </c>
      <c r="EF114" s="23" t="str">
        <f>+IF(LEN($I114)&gt;5,IF(ISERROR(VLOOKUP(AJ114,'CODIGO PAGO'!$B$2:$B$20,1,0)),1,IF(OR(AND(DD114=1,AJ114&lt;&gt;"N"),AND(DD114=3,AJ114&lt;&gt;"B"),AND(DD114=2,LEFT(TRIM(AJ114),1)&lt;&gt;"I")),1,IF(OR(AND(DD114=0,AJ114="N"),AND(DD114=0,AJ114="B"),AND(DD114=0,LEFT(TRIM(AJ114),1)="I")),1,0))),"")</f>
        <v/>
      </c>
      <c r="EG114" s="23" t="str">
        <f t="shared" si="80"/>
        <v/>
      </c>
      <c r="EH114" s="23" t="str">
        <f>+IF(LEN($I114)&gt;5,IF(ISERROR(VLOOKUP(AL114,'CODIGO PAGO'!$B$2:$B$20,1,0)),1,IF(OR(AND(DF114=1,AL114&lt;&gt;"N"),AND(DF114=3,AL114&lt;&gt;"B"),AND(DF114=2,LEFT(TRIM(AL114),1)&lt;&gt;"I")),1,IF(OR(AND(DF114=0,AL114="N"),AND(DF114=0,AL114="B"),AND(DF114=0,LEFT(TRIM(AL114),1)="I")),1,0))),"")</f>
        <v/>
      </c>
      <c r="EI114" s="23" t="str">
        <f t="shared" si="81"/>
        <v/>
      </c>
      <c r="EJ114" s="23" t="str">
        <f>+IF(LEN($I114)&gt;5,IF(ISERROR(VLOOKUP(AN114,'CODIGO PAGO'!$B$2:$B$20,1,0)),1,IF(OR(AND(DH114=1,AN114&lt;&gt;"N"),AND(DH114=3,AN114&lt;&gt;"B"),AND(DH114=2,LEFT(TRIM(AN114),1)&lt;&gt;"I")),1,IF(OR(AND(DH114=0,AN114="N"),AND(DH114=0,AN114="B"),AND(DH114=0,LEFT(TRIM(AN114),1)="I")),1,0))),"")</f>
        <v/>
      </c>
      <c r="EK114" s="23" t="str">
        <f t="shared" si="82"/>
        <v/>
      </c>
      <c r="EL114" s="24" t="str">
        <f t="shared" si="83"/>
        <v/>
      </c>
    </row>
    <row r="115" spans="1:142" s="25" customFormat="1">
      <c r="A115" s="15" t="str">
        <f t="shared" si="49"/>
        <v/>
      </c>
      <c r="B115" s="1" t="str">
        <f>+IF(LEN(I115)&gt;5,'CODIGO PAGO'!$B$28,"")</f>
        <v/>
      </c>
      <c r="C115" s="1" t="str">
        <f>+IF(LEN($I115)&gt;5,BD!D115,"")</f>
        <v/>
      </c>
      <c r="D115" s="168" t="str">
        <f>+IF(LEN($I115)&gt;5,BD!A115,"")</f>
        <v/>
      </c>
      <c r="E115" s="1" t="str">
        <f>+IF(LEN($I115)&gt;5,BD!B115,"")</f>
        <v/>
      </c>
      <c r="F115" s="1" t="str">
        <f>+IF(LEN($I115)&gt;5,BD!C115,"")</f>
        <v/>
      </c>
      <c r="G115" s="141"/>
      <c r="H115" s="141"/>
      <c r="I115" s="1" t="str">
        <f>+IF(LEN(BD!G115)&gt;5,BD!G115,"")</f>
        <v/>
      </c>
      <c r="J115" s="167" t="str">
        <f>+IF(LEN($I115)&gt;5,BD!E115,"")</f>
        <v/>
      </c>
      <c r="K115" s="6" t="str">
        <f t="shared" si="50"/>
        <v/>
      </c>
      <c r="L115" s="87" t="str">
        <f>+IF(LEN($I115)&gt;5,BD!H115,"")</f>
        <v/>
      </c>
      <c r="M115" s="40" t="str">
        <f t="shared" si="51"/>
        <v/>
      </c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4" t="str">
        <f t="shared" si="52"/>
        <v/>
      </c>
      <c r="AQ115" s="5" t="str">
        <f t="shared" si="53"/>
        <v/>
      </c>
      <c r="AR115" s="91" t="str">
        <f t="shared" si="54"/>
        <v/>
      </c>
      <c r="AS115" s="5" t="str">
        <f t="shared" si="55"/>
        <v/>
      </c>
      <c r="AT115" s="91" t="str">
        <f t="shared" si="56"/>
        <v/>
      </c>
      <c r="AU115" s="4" t="str">
        <f t="shared" si="57"/>
        <v/>
      </c>
      <c r="AV115" s="4" t="str">
        <f t="shared" si="58"/>
        <v/>
      </c>
      <c r="AW115" s="4" t="str">
        <f t="shared" si="59"/>
        <v/>
      </c>
      <c r="AX115" s="4" t="str">
        <f t="shared" si="60"/>
        <v/>
      </c>
      <c r="AY115" s="88" t="str">
        <f t="shared" si="61"/>
        <v/>
      </c>
      <c r="AZ115" s="17" t="str">
        <f t="shared" si="62"/>
        <v/>
      </c>
      <c r="BA115" s="18" t="str">
        <f t="shared" si="63"/>
        <v/>
      </c>
      <c r="BB115" s="19" t="str">
        <f>+IF(LEN(I115)&gt;5,IF(INT(RIGHT(B115,1))=9,0.5*L115*AY115,INT(MID(B115,5,LEN(B115)-4))*L115)+IFERROR(VLOOKUP(I115,AJUSTES!$A$1:$I$50,9,0),0),"")</f>
        <v/>
      </c>
      <c r="BC115" s="12"/>
      <c r="BD115" s="19" t="str">
        <f t="shared" si="64"/>
        <v/>
      </c>
      <c r="BE115" s="18" t="str">
        <f t="shared" si="65"/>
        <v/>
      </c>
      <c r="BF115" s="139" t="str">
        <f t="shared" si="66"/>
        <v/>
      </c>
      <c r="BG115" s="114"/>
      <c r="BH115" s="18" t="str">
        <f t="shared" si="67"/>
        <v/>
      </c>
      <c r="BI115" s="13"/>
      <c r="BJ115" s="12"/>
      <c r="BK115" s="12"/>
      <c r="BL115" s="145"/>
      <c r="BM115" s="12"/>
      <c r="BN115" s="12"/>
      <c r="BO115" s="12"/>
      <c r="BP115" s="12"/>
      <c r="BQ115" s="12"/>
      <c r="BR115" s="12"/>
      <c r="BS115" s="146"/>
      <c r="BT115" s="14"/>
      <c r="BU115" s="12"/>
      <c r="BV115" s="12"/>
      <c r="BW115" s="12"/>
      <c r="BX115" s="12"/>
      <c r="BY115" s="12"/>
      <c r="BZ115" s="144"/>
      <c r="CA115" s="107" t="str">
        <f>+IF(LEN($I115)&gt;5,IF(BD!F115="N/A","",BD!F115),"")</f>
        <v/>
      </c>
      <c r="CB115" s="21"/>
      <c r="CC115" s="147"/>
      <c r="CD115" s="148"/>
      <c r="CE115" s="8" t="str">
        <f>+IF(LEN(I115)&gt;5,BD!M115,"")</f>
        <v/>
      </c>
      <c r="CF115" s="16" t="str">
        <f>+IF(LEN(I115)&gt;5,BD!N115,"")</f>
        <v/>
      </c>
      <c r="CG115" s="3" t="str">
        <f t="shared" si="68"/>
        <v/>
      </c>
      <c r="CH115" s="23" t="str">
        <f>+IF(AND(LEN($I115)&gt;5),IF(AND($J115&gt;N$1,$J115&lt;=$AO$1),1,IF((COUNTIFS(INCAPACIDADES!$C$1:$C$51,$I115,INCAPACIDADES!K$1:K$51,N$1))&gt;0,2,IF(VLOOKUP($C115,BD!$D$1:$F$501,3,0)&gt;N$1,0,3))),"")</f>
        <v/>
      </c>
      <c r="CI115" s="23" t="str">
        <f>+IF(AND(LEN($I115)&gt;5),IF(AND($J115&gt;O$1,$J115&lt;=$AO$1),1,IF((COUNTIFS(INCAPACIDADES!$C$1:$C$51,$I115,INCAPACIDADES!L$1:L$51,O$1))&gt;0,2,IF(VLOOKUP($C115,BD!$D$1:$F$501,3,0)&gt;O$1,0,3))),"")</f>
        <v/>
      </c>
      <c r="CJ115" s="23" t="str">
        <f>+IF(AND(LEN($I115)&gt;5),IF(AND($J115&gt;P$1,$J115&lt;=$AO$1),1,IF((COUNTIFS(INCAPACIDADES!$C$1:$C$51,$I115,INCAPACIDADES!M$1:M$51,P$1))&gt;0,2,IF(VLOOKUP($C115,BD!$D$1:$F$501,3,0)&gt;P$1,0,3))),"")</f>
        <v/>
      </c>
      <c r="CK115" s="23" t="str">
        <f>+IF(AND(LEN($I115)&gt;5),IF(AND($J115&gt;Q$1,$J115&lt;=$AO$1),1,IF((COUNTIFS(INCAPACIDADES!$C$1:$C$51,$I115,INCAPACIDADES!N$1:N$51,Q$1))&gt;0,2,IF(VLOOKUP($C115,BD!$D$1:$F$501,3,0)&gt;Q$1,0,3))),"")</f>
        <v/>
      </c>
      <c r="CL115" s="23" t="str">
        <f>+IF(AND(LEN($I115)&gt;5),IF(AND($J115&gt;R$1,$J115&lt;=$AO$1),1,IF((COUNTIFS(INCAPACIDADES!$C$1:$C$51,$I115,INCAPACIDADES!O$1:O$51,R$1))&gt;0,2,IF(VLOOKUP($C115,BD!$D$1:$F$501,3,0)&gt;R$1,0,3))),"")</f>
        <v/>
      </c>
      <c r="CM115" s="23" t="str">
        <f>+IF(AND(LEN($I115)&gt;5),IF(AND($J115&gt;S$1,$J115&lt;=$AO$1),1,IF((COUNTIFS(INCAPACIDADES!$C$1:$C$51,$I115,INCAPACIDADES!P$1:P$51,S$1))&gt;0,2,IF(VLOOKUP($C115,BD!$D$1:$F$501,3,0)&gt;S$1,0,3))),"")</f>
        <v/>
      </c>
      <c r="CN115" s="23" t="str">
        <f>+IF(AND(LEN($I115)&gt;5),IF(AND($J115&gt;T$1,$J115&lt;=$AO$1),1,IF((COUNTIFS(INCAPACIDADES!$C$1:$C$51,$I115,INCAPACIDADES!Q$1:Q$51,T$1))&gt;0,2,IF(VLOOKUP($C115,BD!$D$1:$F$501,3,0)&gt;T$1,0,3))),"")</f>
        <v/>
      </c>
      <c r="CO115" s="23" t="str">
        <f>+IF(AND(LEN($I115)&gt;5),IF(AND($J115&gt;U$1,$J115&lt;=$AO$1),1,IF((COUNTIFS(INCAPACIDADES!$C$1:$C$51,$I115,INCAPACIDADES!R$1:R$51,U$1))&gt;0,2,IF(VLOOKUP($C115,BD!$D$1:$F$501,3,0)&gt;U$1,0,3))),"")</f>
        <v/>
      </c>
      <c r="CP115" s="23" t="str">
        <f>+IF(AND(LEN($I115)&gt;5),IF(AND($J115&gt;V$1,$J115&lt;=$AO$1),1,IF((COUNTIFS(INCAPACIDADES!$C$1:$C$51,$I115,INCAPACIDADES!S$1:S$51,V$1))&gt;0,2,IF(VLOOKUP($C115,BD!$D$1:$F$501,3,0)&gt;V$1,0,3))),"")</f>
        <v/>
      </c>
      <c r="CQ115" s="23" t="str">
        <f>+IF(AND(LEN($I115)&gt;5),IF(AND($J115&gt;W$1,$J115&lt;=$AO$1),1,IF((COUNTIFS(INCAPACIDADES!$C$1:$C$51,$I115,INCAPACIDADES!T$1:T$51,W$1))&gt;0,2,IF(VLOOKUP($C115,BD!$D$1:$F$501,3,0)&gt;W$1,0,3))),"")</f>
        <v/>
      </c>
      <c r="CR115" s="23" t="str">
        <f>+IF(AND(LEN($I115)&gt;5),IF(AND($J115&gt;X$1,$J115&lt;=$AO$1),1,IF((COUNTIFS(INCAPACIDADES!$C$1:$C$51,$I115,INCAPACIDADES!U$1:U$51,X$1))&gt;0,2,IF(VLOOKUP($C115,BD!$D$1:$F$501,3,0)&gt;X$1,0,3))),"")</f>
        <v/>
      </c>
      <c r="CS115" s="23" t="str">
        <f>+IF(AND(LEN($I115)&gt;5),IF(AND($J115&gt;Y$1,$J115&lt;=$AO$1),1,IF((COUNTIFS(INCAPACIDADES!$C$1:$C$51,$I115,INCAPACIDADES!V$1:V$51,Y$1))&gt;0,2,IF(VLOOKUP($C115,BD!$D$1:$F$501,3,0)&gt;Y$1,0,3))),"")</f>
        <v/>
      </c>
      <c r="CT115" s="23" t="str">
        <f>+IF(AND(LEN($I115)&gt;5),IF(AND($J115&gt;Z$1,$J115&lt;=$AO$1),1,IF((COUNTIFS(INCAPACIDADES!$C$1:$C$51,$I115,INCAPACIDADES!W$1:W$51,Z$1))&gt;0,2,IF(VLOOKUP($C115,BD!$D$1:$F$501,3,0)&gt;Z$1,0,3))),"")</f>
        <v/>
      </c>
      <c r="CU115" s="23" t="str">
        <f>+IF(AND(LEN($I115)&gt;5),IF(AND($J115&gt;AA$1,$J115&lt;=$AO$1),1,IF((COUNTIFS(INCAPACIDADES!$C$1:$C$51,$I115,INCAPACIDADES!X$1:X$51,AA$1))&gt;0,2,IF(VLOOKUP($C115,BD!$D$1:$F$501,3,0)&gt;AA$1,0,3))),"")</f>
        <v/>
      </c>
      <c r="CV115" s="23" t="str">
        <f>+IF(AND(LEN($I115)&gt;5),IF(AND($J115&gt;AB$1,$J115&lt;=$AO$1),1,IF((COUNTIFS(INCAPACIDADES!$C$1:$C$51,$I115,INCAPACIDADES!Y$1:Y$51,AB$1))&gt;0,2,IF(VLOOKUP($C115,BD!$D$1:$F$501,3,0)&gt;AB$1,0,3))),"")</f>
        <v/>
      </c>
      <c r="CW115" s="23" t="str">
        <f>+IF(AND(LEN($I115)&gt;5),IF(AND($J115&gt;AC$1,$J115&lt;=$AO$1),1,IF((COUNTIFS(INCAPACIDADES!$C$1:$C$51,$I115,INCAPACIDADES!Z$1:Z$51,AC$1))&gt;0,2,IF(VLOOKUP($C115,BD!$D$1:$F$501,3,0)&gt;AC$1,0,3))),"")</f>
        <v/>
      </c>
      <c r="CX115" s="23" t="str">
        <f>+IF(AND(LEN($I115)&gt;5),IF(AND($J115&gt;AD$1,$J115&lt;=$AO$1),1,IF((COUNTIFS(INCAPACIDADES!$C$1:$C$51,$I115,INCAPACIDADES!AA$1:AA$51,AD$1))&gt;0,2,IF(VLOOKUP($C115,BD!$D$1:$F$501,3,0)&gt;AD$1,0,3))),"")</f>
        <v/>
      </c>
      <c r="CY115" s="23" t="str">
        <f>+IF(AND(LEN($I115)&gt;5),IF(AND($J115&gt;AE$1,$J115&lt;=$AO$1),1,IF((COUNTIFS(INCAPACIDADES!$C$1:$C$51,$I115,INCAPACIDADES!AB$1:AB$51,AE$1))&gt;0,2,IF(VLOOKUP($C115,BD!$D$1:$F$501,3,0)&gt;AE$1,0,3))),"")</f>
        <v/>
      </c>
      <c r="CZ115" s="23" t="str">
        <f>+IF(AND(LEN($I115)&gt;5),IF(AND($J115&gt;AF$1,$J115&lt;=$AO$1),1,IF((COUNTIFS(INCAPACIDADES!$C$1:$C$51,$I115,INCAPACIDADES!AC$1:AC$51,AF$1))&gt;0,2,IF(VLOOKUP($C115,BD!$D$1:$F$501,3,0)&gt;AF$1,0,3))),"")</f>
        <v/>
      </c>
      <c r="DA115" s="23" t="str">
        <f>+IF(AND(LEN($I115)&gt;5),IF(AND($J115&gt;AG$1,$J115&lt;=$AO$1),1,IF((COUNTIFS(INCAPACIDADES!$C$1:$C$51,$I115,INCAPACIDADES!AD$1:AD$51,AG$1))&gt;0,2,IF(VLOOKUP($C115,BD!$D$1:$F$501,3,0)&gt;AG$1,0,3))),"")</f>
        <v/>
      </c>
      <c r="DB115" s="23" t="str">
        <f>+IF(AND(LEN($I115)&gt;5),IF(AND($J115&gt;AH$1,$J115&lt;=$AO$1),1,IF((COUNTIFS(INCAPACIDADES!$C$1:$C$51,$I115,INCAPACIDADES!AE$1:AE$51,AH$1))&gt;0,2,IF(VLOOKUP($C115,BD!$D$1:$F$501,3,0)&gt;AH$1,0,3))),"")</f>
        <v/>
      </c>
      <c r="DC115" s="23" t="str">
        <f>+IF(AND(LEN($I115)&gt;5),IF(AND($J115&gt;AI$1,$J115&lt;=$AO$1),1,IF((COUNTIFS(INCAPACIDADES!$C$1:$C$51,$I115,INCAPACIDADES!AF$1:AF$51,AI$1))&gt;0,2,IF(VLOOKUP($C115,BD!$D$1:$F$501,3,0)&gt;AI$1,0,3))),"")</f>
        <v/>
      </c>
      <c r="DD115" s="23" t="str">
        <f>+IF(AND(LEN($I115)&gt;5),IF(AND($J115&gt;AJ$1,$J115&lt;=$AO$1),1,IF((COUNTIFS(INCAPACIDADES!$C$1:$C$51,$I115,INCAPACIDADES!AG$1:AG$51,AJ$1))&gt;0,2,IF(VLOOKUP($C115,BD!$D$1:$F$501,3,0)&gt;AJ$1,0,3))),"")</f>
        <v/>
      </c>
      <c r="DE115" s="23" t="str">
        <f>+IF(AND(LEN($I115)&gt;5),IF(AND($J115&gt;AK$1,$J115&lt;=$AO$1),1,IF((COUNTIFS(INCAPACIDADES!$C$1:$C$51,$I115,INCAPACIDADES!AH$1:AH$51,AK$1))&gt;0,2,IF(VLOOKUP($C115,BD!$D$1:$F$501,3,0)&gt;AK$1,0,3))),"")</f>
        <v/>
      </c>
      <c r="DF115" s="23" t="str">
        <f>+IF(AND(LEN($I115)&gt;5),IF(AND($J115&gt;AL$1,$J115&lt;=$AO$1),1,IF((COUNTIFS(INCAPACIDADES!$C$1:$C$51,$I115,INCAPACIDADES!AI$1:AI$51,AL$1))&gt;0,2,IF(VLOOKUP($C115,BD!$D$1:$F$501,3,0)&gt;AL$1,0,3))),"")</f>
        <v/>
      </c>
      <c r="DG115" s="23" t="str">
        <f>+IF(AND(LEN($I115)&gt;5),IF(AND($J115&gt;AM$1,$J115&lt;=$AO$1),1,IF((COUNTIFS(INCAPACIDADES!$C$1:$C$51,$I115,INCAPACIDADES!AJ$1:AJ$51,AM$1))&gt;0,2,IF(VLOOKUP($C115,BD!$D$1:$F$501,3,0)&gt;AM$1,0,3))),"")</f>
        <v/>
      </c>
      <c r="DH115" s="23" t="str">
        <f>+IF(AND(LEN($I115)&gt;5),IF(AND($J115&gt;AN$1,$J115&lt;=$AO$1),1,IF((COUNTIFS(INCAPACIDADES!$C$1:$C$51,$I115,INCAPACIDADES!AK$1:AK$51,AN$1))&gt;0,2,IF(VLOOKUP($C115,BD!$D$1:$F$501,3,0)&gt;AN$1,0,3))),"")</f>
        <v/>
      </c>
      <c r="DI115" s="23" t="str">
        <f>+IF(AND(LEN($I115)&gt;5),IF(AND($J115&gt;AO$1,$J115&lt;=$AO$1),1,IF((COUNTIFS(INCAPACIDADES!$C$1:$C$51,$I115,INCAPACIDADES!AL$1:AL$51,AO$1))&gt;0,2,IF(VLOOKUP($C115,BD!$D$1:$F$501,3,0)&gt;AO$1,0,3))),"")</f>
        <v/>
      </c>
      <c r="DJ115" s="23" t="str">
        <f>+IF(LEN($I115)&gt;5,IF(ISERROR(VLOOKUP(N115,'CODIGO PAGO'!$B$2:$B$20,1,0)),1,IF(OR(AND(CH115=1,N115&lt;&gt;"N"),AND(CH115=3,N115&lt;&gt;"B"),AND(CH115=2,LEFT(TRIM(N115),1)&lt;&gt;"I")),1,IF(OR(AND(CH115=0,N115="N"),AND(CH115=0,N115="B"),AND(CH115=0,LEFT(TRIM(N115),1)="I")),1,0))),"")</f>
        <v/>
      </c>
      <c r="DK115" s="23" t="str">
        <f t="shared" si="69"/>
        <v/>
      </c>
      <c r="DL115" s="23" t="str">
        <f>+IF(LEN($I115)&gt;5,IF(ISERROR(VLOOKUP(P115,'CODIGO PAGO'!$B$2:$B$20,1,0)),1,IF(OR(AND(CJ115=1,P115&lt;&gt;"N"),AND(CJ115=3,P115&lt;&gt;"B"),AND(CJ115=2,LEFT(TRIM(P115),1)&lt;&gt;"I")),1,IF(OR(AND(CJ115=0,P115="N"),AND(CJ115=0,P115="B"),AND(CJ115=0,LEFT(TRIM(P115),1)="I")),1,0))),"")</f>
        <v/>
      </c>
      <c r="DM115" s="23" t="str">
        <f t="shared" si="70"/>
        <v/>
      </c>
      <c r="DN115" s="23" t="str">
        <f>+IF(LEN($I115)&gt;5,IF(ISERROR(VLOOKUP(R115,'CODIGO PAGO'!$B$2:$B$20,1,0)),1,IF(OR(AND(CL115=1,R115&lt;&gt;"N"),AND(CL115=3,R115&lt;&gt;"B"),AND(CL115=2,LEFT(TRIM(R115),1)&lt;&gt;"I")),1,IF(OR(AND(CL115=0,R115="N"),AND(CL115=0,R115="B"),AND(CL115=0,LEFT(TRIM(R115),1)="I")),1,0))),"")</f>
        <v/>
      </c>
      <c r="DO115" s="23" t="str">
        <f t="shared" si="71"/>
        <v/>
      </c>
      <c r="DP115" s="23" t="str">
        <f>+IF(LEN($I115)&gt;5,IF(ISERROR(VLOOKUP(T115,'CODIGO PAGO'!$B$2:$B$20,1,0)),1,IF(OR(AND(CN115=1,T115&lt;&gt;"N"),AND(CN115=3,T115&lt;&gt;"B"),AND(CN115=2,LEFT(TRIM(T115),1)&lt;&gt;"I")),1,IF(OR(AND(CN115=0,T115="N"),AND(CN115=0,T115="B"),AND(CN115=0,LEFT(TRIM(T115),1)="I")),1,0))),"")</f>
        <v/>
      </c>
      <c r="DQ115" s="23" t="str">
        <f t="shared" si="72"/>
        <v/>
      </c>
      <c r="DR115" s="23" t="str">
        <f>+IF(LEN($I115)&gt;5,IF(ISERROR(VLOOKUP(V115,'CODIGO PAGO'!$B$2:$B$20,1,0)),1,IF(OR(AND(CP115=1,V115&lt;&gt;"N"),AND(CP115=3,V115&lt;&gt;"B"),AND(CP115=2,LEFT(TRIM(V115),1)&lt;&gt;"I")),1,IF(OR(AND(CP115=0,V115="N"),AND(CP115=0,V115="B"),AND(CP115=0,LEFT(TRIM(V115),1)="I")),1,0))),"")</f>
        <v/>
      </c>
      <c r="DS115" s="23" t="str">
        <f t="shared" si="73"/>
        <v/>
      </c>
      <c r="DT115" s="23" t="str">
        <f>+IF(LEN($I115)&gt;5,IF(ISERROR(VLOOKUP(X115,'CODIGO PAGO'!$B$2:$B$20,1,0)),1,IF(OR(AND(CR115=1,X115&lt;&gt;"N"),AND(CR115=3,X115&lt;&gt;"B"),AND(CR115=2,LEFT(TRIM(X115),1)&lt;&gt;"I")),1,IF(OR(AND(CR115=0,X115="N"),AND(CR115=0,X115="B"),AND(CR115=0,LEFT(TRIM(X115),1)="I")),1,0))),"")</f>
        <v/>
      </c>
      <c r="DU115" s="23" t="str">
        <f t="shared" si="74"/>
        <v/>
      </c>
      <c r="DV115" s="23" t="str">
        <f>+IF(LEN($I115)&gt;5,IF(ISERROR(VLOOKUP(Z115,'CODIGO PAGO'!$B$2:$B$20,1,0)),1,IF(OR(AND(CT115=1,Z115&lt;&gt;"N"),AND(CT115=3,Z115&lt;&gt;"B"),AND(CT115=2,LEFT(TRIM(Z115),1)&lt;&gt;"I")),1,IF(OR(AND(CT115=0,Z115="N"),AND(CT115=0,Z115="B"),AND(CT115=0,LEFT(TRIM(Z115),1)="I")),1,0))),"")</f>
        <v/>
      </c>
      <c r="DW115" s="23" t="str">
        <f t="shared" si="75"/>
        <v/>
      </c>
      <c r="DX115" s="23" t="str">
        <f>+IF(LEN($I115)&gt;5,IF(ISERROR(VLOOKUP(AB115,'CODIGO PAGO'!$B$2:$B$20,1,0)),1,IF(OR(AND(CV115=1,AB115&lt;&gt;"N"),AND(CV115=3,AB115&lt;&gt;"B"),AND(CV115=2,LEFT(TRIM(AB115),1)&lt;&gt;"I")),1,IF(OR(AND(CV115=0,AB115="N"),AND(CV115=0,AB115="B"),AND(CV115=0,LEFT(TRIM(AB115),1)="I")),1,0))),"")</f>
        <v/>
      </c>
      <c r="DY115" s="23" t="str">
        <f t="shared" si="76"/>
        <v/>
      </c>
      <c r="DZ115" s="23" t="str">
        <f>+IF(LEN($I115)&gt;5,IF(ISERROR(VLOOKUP(AD115,'CODIGO PAGO'!$B$2:$B$20,1,0)),1,IF(OR(AND(CX115=1,AD115&lt;&gt;"N"),AND(CX115=3,AD115&lt;&gt;"B"),AND(CX115=2,LEFT(TRIM(AD115),1)&lt;&gt;"I")),1,IF(OR(AND(CX115=0,AD115="N"),AND(CX115=0,AD115="B"),AND(CX115=0,LEFT(TRIM(AD115),1)="I")),1,0))),"")</f>
        <v/>
      </c>
      <c r="EA115" s="23" t="str">
        <f t="shared" si="77"/>
        <v/>
      </c>
      <c r="EB115" s="23" t="str">
        <f>+IF(LEN($I115)&gt;5,IF(ISERROR(VLOOKUP(AF115,'CODIGO PAGO'!$B$2:$B$20,1,0)),1,IF(OR(AND(CZ115=1,AF115&lt;&gt;"N"),AND(CZ115=3,AF115&lt;&gt;"B"),AND(CZ115=2,LEFT(TRIM(AF115),1)&lt;&gt;"I")),1,IF(OR(AND(CZ115=0,AF115="N"),AND(CZ115=0,AF115="B"),AND(CZ115=0,LEFT(TRIM(AF115),1)="I")),1,0))),"")</f>
        <v/>
      </c>
      <c r="EC115" s="23" t="str">
        <f t="shared" si="78"/>
        <v/>
      </c>
      <c r="ED115" s="23" t="str">
        <f>+IF(LEN($I115)&gt;5,IF(ISERROR(VLOOKUP(AH115,'CODIGO PAGO'!$B$2:$B$20,1,0)),1,IF(OR(AND(DB115=1,AH115&lt;&gt;"N"),AND(DB115=3,AH115&lt;&gt;"B"),AND(DB115=2,LEFT(TRIM(AH115),1)&lt;&gt;"I")),1,IF(OR(AND(DB115=0,AH115="N"),AND(DB115=0,AH115="B"),AND(DB115=0,LEFT(TRIM(AH115),1)="I")),1,0))),"")</f>
        <v/>
      </c>
      <c r="EE115" s="23" t="str">
        <f t="shared" si="79"/>
        <v/>
      </c>
      <c r="EF115" s="23" t="str">
        <f>+IF(LEN($I115)&gt;5,IF(ISERROR(VLOOKUP(AJ115,'CODIGO PAGO'!$B$2:$B$20,1,0)),1,IF(OR(AND(DD115=1,AJ115&lt;&gt;"N"),AND(DD115=3,AJ115&lt;&gt;"B"),AND(DD115=2,LEFT(TRIM(AJ115),1)&lt;&gt;"I")),1,IF(OR(AND(DD115=0,AJ115="N"),AND(DD115=0,AJ115="B"),AND(DD115=0,LEFT(TRIM(AJ115),1)="I")),1,0))),"")</f>
        <v/>
      </c>
      <c r="EG115" s="23" t="str">
        <f t="shared" si="80"/>
        <v/>
      </c>
      <c r="EH115" s="23" t="str">
        <f>+IF(LEN($I115)&gt;5,IF(ISERROR(VLOOKUP(AL115,'CODIGO PAGO'!$B$2:$B$20,1,0)),1,IF(OR(AND(DF115=1,AL115&lt;&gt;"N"),AND(DF115=3,AL115&lt;&gt;"B"),AND(DF115=2,LEFT(TRIM(AL115),1)&lt;&gt;"I")),1,IF(OR(AND(DF115=0,AL115="N"),AND(DF115=0,AL115="B"),AND(DF115=0,LEFT(TRIM(AL115),1)="I")),1,0))),"")</f>
        <v/>
      </c>
      <c r="EI115" s="23" t="str">
        <f t="shared" si="81"/>
        <v/>
      </c>
      <c r="EJ115" s="23" t="str">
        <f>+IF(LEN($I115)&gt;5,IF(ISERROR(VLOOKUP(AN115,'CODIGO PAGO'!$B$2:$B$20,1,0)),1,IF(OR(AND(DH115=1,AN115&lt;&gt;"N"),AND(DH115=3,AN115&lt;&gt;"B"),AND(DH115=2,LEFT(TRIM(AN115),1)&lt;&gt;"I")),1,IF(OR(AND(DH115=0,AN115="N"),AND(DH115=0,AN115="B"),AND(DH115=0,LEFT(TRIM(AN115),1)="I")),1,0))),"")</f>
        <v/>
      </c>
      <c r="EK115" s="23" t="str">
        <f t="shared" si="82"/>
        <v/>
      </c>
      <c r="EL115" s="24" t="str">
        <f t="shared" si="83"/>
        <v/>
      </c>
    </row>
    <row r="116" spans="1:142" s="25" customFormat="1">
      <c r="A116" s="15" t="str">
        <f t="shared" si="49"/>
        <v/>
      </c>
      <c r="B116" s="1" t="str">
        <f>+IF(LEN(I116)&gt;5,'CODIGO PAGO'!$B$28,"")</f>
        <v/>
      </c>
      <c r="C116" s="1" t="str">
        <f>+IF(LEN($I116)&gt;5,BD!D116,"")</f>
        <v/>
      </c>
      <c r="D116" s="168" t="str">
        <f>+IF(LEN($I116)&gt;5,BD!A116,"")</f>
        <v/>
      </c>
      <c r="E116" s="1" t="str">
        <f>+IF(LEN($I116)&gt;5,BD!B116,"")</f>
        <v/>
      </c>
      <c r="F116" s="1" t="str">
        <f>+IF(LEN($I116)&gt;5,BD!C116,"")</f>
        <v/>
      </c>
      <c r="G116" s="141"/>
      <c r="H116" s="141"/>
      <c r="I116" s="1" t="str">
        <f>+IF(LEN(BD!G116)&gt;5,BD!G116,"")</f>
        <v/>
      </c>
      <c r="J116" s="167" t="str">
        <f>+IF(LEN($I116)&gt;5,BD!E116,"")</f>
        <v/>
      </c>
      <c r="K116" s="6" t="str">
        <f t="shared" si="50"/>
        <v/>
      </c>
      <c r="L116" s="87" t="str">
        <f>+IF(LEN($I116)&gt;5,BD!H116,"")</f>
        <v/>
      </c>
      <c r="M116" s="40" t="str">
        <f t="shared" si="51"/>
        <v/>
      </c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4" t="str">
        <f t="shared" si="52"/>
        <v/>
      </c>
      <c r="AQ116" s="5" t="str">
        <f t="shared" si="53"/>
        <v/>
      </c>
      <c r="AR116" s="91" t="str">
        <f t="shared" si="54"/>
        <v/>
      </c>
      <c r="AS116" s="5" t="str">
        <f t="shared" si="55"/>
        <v/>
      </c>
      <c r="AT116" s="91" t="str">
        <f t="shared" si="56"/>
        <v/>
      </c>
      <c r="AU116" s="4" t="str">
        <f t="shared" si="57"/>
        <v/>
      </c>
      <c r="AV116" s="4" t="str">
        <f t="shared" si="58"/>
        <v/>
      </c>
      <c r="AW116" s="4" t="str">
        <f t="shared" si="59"/>
        <v/>
      </c>
      <c r="AX116" s="4" t="str">
        <f t="shared" si="60"/>
        <v/>
      </c>
      <c r="AY116" s="88" t="str">
        <f t="shared" si="61"/>
        <v/>
      </c>
      <c r="AZ116" s="17" t="str">
        <f t="shared" si="62"/>
        <v/>
      </c>
      <c r="BA116" s="18" t="str">
        <f t="shared" si="63"/>
        <v/>
      </c>
      <c r="BB116" s="19" t="str">
        <f>+IF(LEN(I116)&gt;5,IF(INT(RIGHT(B116,1))=9,0.5*L116*AY116,INT(MID(B116,5,LEN(B116)-4))*L116)+IFERROR(VLOOKUP(I116,AJUSTES!$A$1:$I$50,9,0),0),"")</f>
        <v/>
      </c>
      <c r="BC116" s="12"/>
      <c r="BD116" s="19" t="str">
        <f t="shared" si="64"/>
        <v/>
      </c>
      <c r="BE116" s="18" t="str">
        <f t="shared" si="65"/>
        <v/>
      </c>
      <c r="BF116" s="139" t="str">
        <f t="shared" si="66"/>
        <v/>
      </c>
      <c r="BG116" s="114"/>
      <c r="BH116" s="18" t="str">
        <f t="shared" si="67"/>
        <v/>
      </c>
      <c r="BI116" s="13"/>
      <c r="BJ116" s="12"/>
      <c r="BK116" s="12"/>
      <c r="BL116" s="145"/>
      <c r="BM116" s="12"/>
      <c r="BN116" s="12"/>
      <c r="BO116" s="12"/>
      <c r="BP116" s="12"/>
      <c r="BQ116" s="12"/>
      <c r="BR116" s="12"/>
      <c r="BS116" s="146"/>
      <c r="BT116" s="14"/>
      <c r="BU116" s="12"/>
      <c r="BV116" s="12"/>
      <c r="BW116" s="12"/>
      <c r="BX116" s="12"/>
      <c r="BY116" s="12"/>
      <c r="BZ116" s="144"/>
      <c r="CA116" s="107" t="str">
        <f>+IF(LEN($I116)&gt;5,IF(BD!F116="N/A","",BD!F116),"")</f>
        <v/>
      </c>
      <c r="CB116" s="21"/>
      <c r="CC116" s="147"/>
      <c r="CD116" s="148"/>
      <c r="CE116" s="8" t="str">
        <f>+IF(LEN(I116)&gt;5,BD!M116,"")</f>
        <v/>
      </c>
      <c r="CF116" s="16" t="str">
        <f>+IF(LEN(I116)&gt;5,BD!N116,"")</f>
        <v/>
      </c>
      <c r="CG116" s="3" t="str">
        <f t="shared" si="68"/>
        <v/>
      </c>
      <c r="CH116" s="23" t="str">
        <f>+IF(AND(LEN($I116)&gt;5),IF(AND($J116&gt;N$1,$J116&lt;=$AO$1),1,IF((COUNTIFS(INCAPACIDADES!$C$1:$C$51,$I116,INCAPACIDADES!K$1:K$51,N$1))&gt;0,2,IF(VLOOKUP($C116,BD!$D$1:$F$501,3,0)&gt;N$1,0,3))),"")</f>
        <v/>
      </c>
      <c r="CI116" s="23" t="str">
        <f>+IF(AND(LEN($I116)&gt;5),IF(AND($J116&gt;O$1,$J116&lt;=$AO$1),1,IF((COUNTIFS(INCAPACIDADES!$C$1:$C$51,$I116,INCAPACIDADES!L$1:L$51,O$1))&gt;0,2,IF(VLOOKUP($C116,BD!$D$1:$F$501,3,0)&gt;O$1,0,3))),"")</f>
        <v/>
      </c>
      <c r="CJ116" s="23" t="str">
        <f>+IF(AND(LEN($I116)&gt;5),IF(AND($J116&gt;P$1,$J116&lt;=$AO$1),1,IF((COUNTIFS(INCAPACIDADES!$C$1:$C$51,$I116,INCAPACIDADES!M$1:M$51,P$1))&gt;0,2,IF(VLOOKUP($C116,BD!$D$1:$F$501,3,0)&gt;P$1,0,3))),"")</f>
        <v/>
      </c>
      <c r="CK116" s="23" t="str">
        <f>+IF(AND(LEN($I116)&gt;5),IF(AND($J116&gt;Q$1,$J116&lt;=$AO$1),1,IF((COUNTIFS(INCAPACIDADES!$C$1:$C$51,$I116,INCAPACIDADES!N$1:N$51,Q$1))&gt;0,2,IF(VLOOKUP($C116,BD!$D$1:$F$501,3,0)&gt;Q$1,0,3))),"")</f>
        <v/>
      </c>
      <c r="CL116" s="23" t="str">
        <f>+IF(AND(LEN($I116)&gt;5),IF(AND($J116&gt;R$1,$J116&lt;=$AO$1),1,IF((COUNTIFS(INCAPACIDADES!$C$1:$C$51,$I116,INCAPACIDADES!O$1:O$51,R$1))&gt;0,2,IF(VLOOKUP($C116,BD!$D$1:$F$501,3,0)&gt;R$1,0,3))),"")</f>
        <v/>
      </c>
      <c r="CM116" s="23" t="str">
        <f>+IF(AND(LEN($I116)&gt;5),IF(AND($J116&gt;S$1,$J116&lt;=$AO$1),1,IF((COUNTIFS(INCAPACIDADES!$C$1:$C$51,$I116,INCAPACIDADES!P$1:P$51,S$1))&gt;0,2,IF(VLOOKUP($C116,BD!$D$1:$F$501,3,0)&gt;S$1,0,3))),"")</f>
        <v/>
      </c>
      <c r="CN116" s="23" t="str">
        <f>+IF(AND(LEN($I116)&gt;5),IF(AND($J116&gt;T$1,$J116&lt;=$AO$1),1,IF((COUNTIFS(INCAPACIDADES!$C$1:$C$51,$I116,INCAPACIDADES!Q$1:Q$51,T$1))&gt;0,2,IF(VLOOKUP($C116,BD!$D$1:$F$501,3,0)&gt;T$1,0,3))),"")</f>
        <v/>
      </c>
      <c r="CO116" s="23" t="str">
        <f>+IF(AND(LEN($I116)&gt;5),IF(AND($J116&gt;U$1,$J116&lt;=$AO$1),1,IF((COUNTIFS(INCAPACIDADES!$C$1:$C$51,$I116,INCAPACIDADES!R$1:R$51,U$1))&gt;0,2,IF(VLOOKUP($C116,BD!$D$1:$F$501,3,0)&gt;U$1,0,3))),"")</f>
        <v/>
      </c>
      <c r="CP116" s="23" t="str">
        <f>+IF(AND(LEN($I116)&gt;5),IF(AND($J116&gt;V$1,$J116&lt;=$AO$1),1,IF((COUNTIFS(INCAPACIDADES!$C$1:$C$51,$I116,INCAPACIDADES!S$1:S$51,V$1))&gt;0,2,IF(VLOOKUP($C116,BD!$D$1:$F$501,3,0)&gt;V$1,0,3))),"")</f>
        <v/>
      </c>
      <c r="CQ116" s="23" t="str">
        <f>+IF(AND(LEN($I116)&gt;5),IF(AND($J116&gt;W$1,$J116&lt;=$AO$1),1,IF((COUNTIFS(INCAPACIDADES!$C$1:$C$51,$I116,INCAPACIDADES!T$1:T$51,W$1))&gt;0,2,IF(VLOOKUP($C116,BD!$D$1:$F$501,3,0)&gt;W$1,0,3))),"")</f>
        <v/>
      </c>
      <c r="CR116" s="23" t="str">
        <f>+IF(AND(LEN($I116)&gt;5),IF(AND($J116&gt;X$1,$J116&lt;=$AO$1),1,IF((COUNTIFS(INCAPACIDADES!$C$1:$C$51,$I116,INCAPACIDADES!U$1:U$51,X$1))&gt;0,2,IF(VLOOKUP($C116,BD!$D$1:$F$501,3,0)&gt;X$1,0,3))),"")</f>
        <v/>
      </c>
      <c r="CS116" s="23" t="str">
        <f>+IF(AND(LEN($I116)&gt;5),IF(AND($J116&gt;Y$1,$J116&lt;=$AO$1),1,IF((COUNTIFS(INCAPACIDADES!$C$1:$C$51,$I116,INCAPACIDADES!V$1:V$51,Y$1))&gt;0,2,IF(VLOOKUP($C116,BD!$D$1:$F$501,3,0)&gt;Y$1,0,3))),"")</f>
        <v/>
      </c>
      <c r="CT116" s="23" t="str">
        <f>+IF(AND(LEN($I116)&gt;5),IF(AND($J116&gt;Z$1,$J116&lt;=$AO$1),1,IF((COUNTIFS(INCAPACIDADES!$C$1:$C$51,$I116,INCAPACIDADES!W$1:W$51,Z$1))&gt;0,2,IF(VLOOKUP($C116,BD!$D$1:$F$501,3,0)&gt;Z$1,0,3))),"")</f>
        <v/>
      </c>
      <c r="CU116" s="23" t="str">
        <f>+IF(AND(LEN($I116)&gt;5),IF(AND($J116&gt;AA$1,$J116&lt;=$AO$1),1,IF((COUNTIFS(INCAPACIDADES!$C$1:$C$51,$I116,INCAPACIDADES!X$1:X$51,AA$1))&gt;0,2,IF(VLOOKUP($C116,BD!$D$1:$F$501,3,0)&gt;AA$1,0,3))),"")</f>
        <v/>
      </c>
      <c r="CV116" s="23" t="str">
        <f>+IF(AND(LEN($I116)&gt;5),IF(AND($J116&gt;AB$1,$J116&lt;=$AO$1),1,IF((COUNTIFS(INCAPACIDADES!$C$1:$C$51,$I116,INCAPACIDADES!Y$1:Y$51,AB$1))&gt;0,2,IF(VLOOKUP($C116,BD!$D$1:$F$501,3,0)&gt;AB$1,0,3))),"")</f>
        <v/>
      </c>
      <c r="CW116" s="23" t="str">
        <f>+IF(AND(LEN($I116)&gt;5),IF(AND($J116&gt;AC$1,$J116&lt;=$AO$1),1,IF((COUNTIFS(INCAPACIDADES!$C$1:$C$51,$I116,INCAPACIDADES!Z$1:Z$51,AC$1))&gt;0,2,IF(VLOOKUP($C116,BD!$D$1:$F$501,3,0)&gt;AC$1,0,3))),"")</f>
        <v/>
      </c>
      <c r="CX116" s="23" t="str">
        <f>+IF(AND(LEN($I116)&gt;5),IF(AND($J116&gt;AD$1,$J116&lt;=$AO$1),1,IF((COUNTIFS(INCAPACIDADES!$C$1:$C$51,$I116,INCAPACIDADES!AA$1:AA$51,AD$1))&gt;0,2,IF(VLOOKUP($C116,BD!$D$1:$F$501,3,0)&gt;AD$1,0,3))),"")</f>
        <v/>
      </c>
      <c r="CY116" s="23" t="str">
        <f>+IF(AND(LEN($I116)&gt;5),IF(AND($J116&gt;AE$1,$J116&lt;=$AO$1),1,IF((COUNTIFS(INCAPACIDADES!$C$1:$C$51,$I116,INCAPACIDADES!AB$1:AB$51,AE$1))&gt;0,2,IF(VLOOKUP($C116,BD!$D$1:$F$501,3,0)&gt;AE$1,0,3))),"")</f>
        <v/>
      </c>
      <c r="CZ116" s="23" t="str">
        <f>+IF(AND(LEN($I116)&gt;5),IF(AND($J116&gt;AF$1,$J116&lt;=$AO$1),1,IF((COUNTIFS(INCAPACIDADES!$C$1:$C$51,$I116,INCAPACIDADES!AC$1:AC$51,AF$1))&gt;0,2,IF(VLOOKUP($C116,BD!$D$1:$F$501,3,0)&gt;AF$1,0,3))),"")</f>
        <v/>
      </c>
      <c r="DA116" s="23" t="str">
        <f>+IF(AND(LEN($I116)&gt;5),IF(AND($J116&gt;AG$1,$J116&lt;=$AO$1),1,IF((COUNTIFS(INCAPACIDADES!$C$1:$C$51,$I116,INCAPACIDADES!AD$1:AD$51,AG$1))&gt;0,2,IF(VLOOKUP($C116,BD!$D$1:$F$501,3,0)&gt;AG$1,0,3))),"")</f>
        <v/>
      </c>
      <c r="DB116" s="23" t="str">
        <f>+IF(AND(LEN($I116)&gt;5),IF(AND($J116&gt;AH$1,$J116&lt;=$AO$1),1,IF((COUNTIFS(INCAPACIDADES!$C$1:$C$51,$I116,INCAPACIDADES!AE$1:AE$51,AH$1))&gt;0,2,IF(VLOOKUP($C116,BD!$D$1:$F$501,3,0)&gt;AH$1,0,3))),"")</f>
        <v/>
      </c>
      <c r="DC116" s="23" t="str">
        <f>+IF(AND(LEN($I116)&gt;5),IF(AND($J116&gt;AI$1,$J116&lt;=$AO$1),1,IF((COUNTIFS(INCAPACIDADES!$C$1:$C$51,$I116,INCAPACIDADES!AF$1:AF$51,AI$1))&gt;0,2,IF(VLOOKUP($C116,BD!$D$1:$F$501,3,0)&gt;AI$1,0,3))),"")</f>
        <v/>
      </c>
      <c r="DD116" s="23" t="str">
        <f>+IF(AND(LEN($I116)&gt;5),IF(AND($J116&gt;AJ$1,$J116&lt;=$AO$1),1,IF((COUNTIFS(INCAPACIDADES!$C$1:$C$51,$I116,INCAPACIDADES!AG$1:AG$51,AJ$1))&gt;0,2,IF(VLOOKUP($C116,BD!$D$1:$F$501,3,0)&gt;AJ$1,0,3))),"")</f>
        <v/>
      </c>
      <c r="DE116" s="23" t="str">
        <f>+IF(AND(LEN($I116)&gt;5),IF(AND($J116&gt;AK$1,$J116&lt;=$AO$1),1,IF((COUNTIFS(INCAPACIDADES!$C$1:$C$51,$I116,INCAPACIDADES!AH$1:AH$51,AK$1))&gt;0,2,IF(VLOOKUP($C116,BD!$D$1:$F$501,3,0)&gt;AK$1,0,3))),"")</f>
        <v/>
      </c>
      <c r="DF116" s="23" t="str">
        <f>+IF(AND(LEN($I116)&gt;5),IF(AND($J116&gt;AL$1,$J116&lt;=$AO$1),1,IF((COUNTIFS(INCAPACIDADES!$C$1:$C$51,$I116,INCAPACIDADES!AI$1:AI$51,AL$1))&gt;0,2,IF(VLOOKUP($C116,BD!$D$1:$F$501,3,0)&gt;AL$1,0,3))),"")</f>
        <v/>
      </c>
      <c r="DG116" s="23" t="str">
        <f>+IF(AND(LEN($I116)&gt;5),IF(AND($J116&gt;AM$1,$J116&lt;=$AO$1),1,IF((COUNTIFS(INCAPACIDADES!$C$1:$C$51,$I116,INCAPACIDADES!AJ$1:AJ$51,AM$1))&gt;0,2,IF(VLOOKUP($C116,BD!$D$1:$F$501,3,0)&gt;AM$1,0,3))),"")</f>
        <v/>
      </c>
      <c r="DH116" s="23" t="str">
        <f>+IF(AND(LEN($I116)&gt;5),IF(AND($J116&gt;AN$1,$J116&lt;=$AO$1),1,IF((COUNTIFS(INCAPACIDADES!$C$1:$C$51,$I116,INCAPACIDADES!AK$1:AK$51,AN$1))&gt;0,2,IF(VLOOKUP($C116,BD!$D$1:$F$501,3,0)&gt;AN$1,0,3))),"")</f>
        <v/>
      </c>
      <c r="DI116" s="23" t="str">
        <f>+IF(AND(LEN($I116)&gt;5),IF(AND($J116&gt;AO$1,$J116&lt;=$AO$1),1,IF((COUNTIFS(INCAPACIDADES!$C$1:$C$51,$I116,INCAPACIDADES!AL$1:AL$51,AO$1))&gt;0,2,IF(VLOOKUP($C116,BD!$D$1:$F$501,3,0)&gt;AO$1,0,3))),"")</f>
        <v/>
      </c>
      <c r="DJ116" s="23" t="str">
        <f>+IF(LEN($I116)&gt;5,IF(ISERROR(VLOOKUP(N116,'CODIGO PAGO'!$B$2:$B$20,1,0)),1,IF(OR(AND(CH116=1,N116&lt;&gt;"N"),AND(CH116=3,N116&lt;&gt;"B"),AND(CH116=2,LEFT(TRIM(N116),1)&lt;&gt;"I")),1,IF(OR(AND(CH116=0,N116="N"),AND(CH116=0,N116="B"),AND(CH116=0,LEFT(TRIM(N116),1)="I")),1,0))),"")</f>
        <v/>
      </c>
      <c r="DK116" s="23" t="str">
        <f t="shared" si="69"/>
        <v/>
      </c>
      <c r="DL116" s="23" t="str">
        <f>+IF(LEN($I116)&gt;5,IF(ISERROR(VLOOKUP(P116,'CODIGO PAGO'!$B$2:$B$20,1,0)),1,IF(OR(AND(CJ116=1,P116&lt;&gt;"N"),AND(CJ116=3,P116&lt;&gt;"B"),AND(CJ116=2,LEFT(TRIM(P116),1)&lt;&gt;"I")),1,IF(OR(AND(CJ116=0,P116="N"),AND(CJ116=0,P116="B"),AND(CJ116=0,LEFT(TRIM(P116),1)="I")),1,0))),"")</f>
        <v/>
      </c>
      <c r="DM116" s="23" t="str">
        <f t="shared" si="70"/>
        <v/>
      </c>
      <c r="DN116" s="23" t="str">
        <f>+IF(LEN($I116)&gt;5,IF(ISERROR(VLOOKUP(R116,'CODIGO PAGO'!$B$2:$B$20,1,0)),1,IF(OR(AND(CL116=1,R116&lt;&gt;"N"),AND(CL116=3,R116&lt;&gt;"B"),AND(CL116=2,LEFT(TRIM(R116),1)&lt;&gt;"I")),1,IF(OR(AND(CL116=0,R116="N"),AND(CL116=0,R116="B"),AND(CL116=0,LEFT(TRIM(R116),1)="I")),1,0))),"")</f>
        <v/>
      </c>
      <c r="DO116" s="23" t="str">
        <f t="shared" si="71"/>
        <v/>
      </c>
      <c r="DP116" s="23" t="str">
        <f>+IF(LEN($I116)&gt;5,IF(ISERROR(VLOOKUP(T116,'CODIGO PAGO'!$B$2:$B$20,1,0)),1,IF(OR(AND(CN116=1,T116&lt;&gt;"N"),AND(CN116=3,T116&lt;&gt;"B"),AND(CN116=2,LEFT(TRIM(T116),1)&lt;&gt;"I")),1,IF(OR(AND(CN116=0,T116="N"),AND(CN116=0,T116="B"),AND(CN116=0,LEFT(TRIM(T116),1)="I")),1,0))),"")</f>
        <v/>
      </c>
      <c r="DQ116" s="23" t="str">
        <f t="shared" si="72"/>
        <v/>
      </c>
      <c r="DR116" s="23" t="str">
        <f>+IF(LEN($I116)&gt;5,IF(ISERROR(VLOOKUP(V116,'CODIGO PAGO'!$B$2:$B$20,1,0)),1,IF(OR(AND(CP116=1,V116&lt;&gt;"N"),AND(CP116=3,V116&lt;&gt;"B"),AND(CP116=2,LEFT(TRIM(V116),1)&lt;&gt;"I")),1,IF(OR(AND(CP116=0,V116="N"),AND(CP116=0,V116="B"),AND(CP116=0,LEFT(TRIM(V116),1)="I")),1,0))),"")</f>
        <v/>
      </c>
      <c r="DS116" s="23" t="str">
        <f t="shared" si="73"/>
        <v/>
      </c>
      <c r="DT116" s="23" t="str">
        <f>+IF(LEN($I116)&gt;5,IF(ISERROR(VLOOKUP(X116,'CODIGO PAGO'!$B$2:$B$20,1,0)),1,IF(OR(AND(CR116=1,X116&lt;&gt;"N"),AND(CR116=3,X116&lt;&gt;"B"),AND(CR116=2,LEFT(TRIM(X116),1)&lt;&gt;"I")),1,IF(OR(AND(CR116=0,X116="N"),AND(CR116=0,X116="B"),AND(CR116=0,LEFT(TRIM(X116),1)="I")),1,0))),"")</f>
        <v/>
      </c>
      <c r="DU116" s="23" t="str">
        <f t="shared" si="74"/>
        <v/>
      </c>
      <c r="DV116" s="23" t="str">
        <f>+IF(LEN($I116)&gt;5,IF(ISERROR(VLOOKUP(Z116,'CODIGO PAGO'!$B$2:$B$20,1,0)),1,IF(OR(AND(CT116=1,Z116&lt;&gt;"N"),AND(CT116=3,Z116&lt;&gt;"B"),AND(CT116=2,LEFT(TRIM(Z116),1)&lt;&gt;"I")),1,IF(OR(AND(CT116=0,Z116="N"),AND(CT116=0,Z116="B"),AND(CT116=0,LEFT(TRIM(Z116),1)="I")),1,0))),"")</f>
        <v/>
      </c>
      <c r="DW116" s="23" t="str">
        <f t="shared" si="75"/>
        <v/>
      </c>
      <c r="DX116" s="23" t="str">
        <f>+IF(LEN($I116)&gt;5,IF(ISERROR(VLOOKUP(AB116,'CODIGO PAGO'!$B$2:$B$20,1,0)),1,IF(OR(AND(CV116=1,AB116&lt;&gt;"N"),AND(CV116=3,AB116&lt;&gt;"B"),AND(CV116=2,LEFT(TRIM(AB116),1)&lt;&gt;"I")),1,IF(OR(AND(CV116=0,AB116="N"),AND(CV116=0,AB116="B"),AND(CV116=0,LEFT(TRIM(AB116),1)="I")),1,0))),"")</f>
        <v/>
      </c>
      <c r="DY116" s="23" t="str">
        <f t="shared" si="76"/>
        <v/>
      </c>
      <c r="DZ116" s="23" t="str">
        <f>+IF(LEN($I116)&gt;5,IF(ISERROR(VLOOKUP(AD116,'CODIGO PAGO'!$B$2:$B$20,1,0)),1,IF(OR(AND(CX116=1,AD116&lt;&gt;"N"),AND(CX116=3,AD116&lt;&gt;"B"),AND(CX116=2,LEFT(TRIM(AD116),1)&lt;&gt;"I")),1,IF(OR(AND(CX116=0,AD116="N"),AND(CX116=0,AD116="B"),AND(CX116=0,LEFT(TRIM(AD116),1)="I")),1,0))),"")</f>
        <v/>
      </c>
      <c r="EA116" s="23" t="str">
        <f t="shared" si="77"/>
        <v/>
      </c>
      <c r="EB116" s="23" t="str">
        <f>+IF(LEN($I116)&gt;5,IF(ISERROR(VLOOKUP(AF116,'CODIGO PAGO'!$B$2:$B$20,1,0)),1,IF(OR(AND(CZ116=1,AF116&lt;&gt;"N"),AND(CZ116=3,AF116&lt;&gt;"B"),AND(CZ116=2,LEFT(TRIM(AF116),1)&lt;&gt;"I")),1,IF(OR(AND(CZ116=0,AF116="N"),AND(CZ116=0,AF116="B"),AND(CZ116=0,LEFT(TRIM(AF116),1)="I")),1,0))),"")</f>
        <v/>
      </c>
      <c r="EC116" s="23" t="str">
        <f t="shared" si="78"/>
        <v/>
      </c>
      <c r="ED116" s="23" t="str">
        <f>+IF(LEN($I116)&gt;5,IF(ISERROR(VLOOKUP(AH116,'CODIGO PAGO'!$B$2:$B$20,1,0)),1,IF(OR(AND(DB116=1,AH116&lt;&gt;"N"),AND(DB116=3,AH116&lt;&gt;"B"),AND(DB116=2,LEFT(TRIM(AH116),1)&lt;&gt;"I")),1,IF(OR(AND(DB116=0,AH116="N"),AND(DB116=0,AH116="B"),AND(DB116=0,LEFT(TRIM(AH116),1)="I")),1,0))),"")</f>
        <v/>
      </c>
      <c r="EE116" s="23" t="str">
        <f t="shared" si="79"/>
        <v/>
      </c>
      <c r="EF116" s="23" t="str">
        <f>+IF(LEN($I116)&gt;5,IF(ISERROR(VLOOKUP(AJ116,'CODIGO PAGO'!$B$2:$B$20,1,0)),1,IF(OR(AND(DD116=1,AJ116&lt;&gt;"N"),AND(DD116=3,AJ116&lt;&gt;"B"),AND(DD116=2,LEFT(TRIM(AJ116),1)&lt;&gt;"I")),1,IF(OR(AND(DD116=0,AJ116="N"),AND(DD116=0,AJ116="B"),AND(DD116=0,LEFT(TRIM(AJ116),1)="I")),1,0))),"")</f>
        <v/>
      </c>
      <c r="EG116" s="23" t="str">
        <f t="shared" si="80"/>
        <v/>
      </c>
      <c r="EH116" s="23" t="str">
        <f>+IF(LEN($I116)&gt;5,IF(ISERROR(VLOOKUP(AL116,'CODIGO PAGO'!$B$2:$B$20,1,0)),1,IF(OR(AND(DF116=1,AL116&lt;&gt;"N"),AND(DF116=3,AL116&lt;&gt;"B"),AND(DF116=2,LEFT(TRIM(AL116),1)&lt;&gt;"I")),1,IF(OR(AND(DF116=0,AL116="N"),AND(DF116=0,AL116="B"),AND(DF116=0,LEFT(TRIM(AL116),1)="I")),1,0))),"")</f>
        <v/>
      </c>
      <c r="EI116" s="23" t="str">
        <f t="shared" si="81"/>
        <v/>
      </c>
      <c r="EJ116" s="23" t="str">
        <f>+IF(LEN($I116)&gt;5,IF(ISERROR(VLOOKUP(AN116,'CODIGO PAGO'!$B$2:$B$20,1,0)),1,IF(OR(AND(DH116=1,AN116&lt;&gt;"N"),AND(DH116=3,AN116&lt;&gt;"B"),AND(DH116=2,LEFT(TRIM(AN116),1)&lt;&gt;"I")),1,IF(OR(AND(DH116=0,AN116="N"),AND(DH116=0,AN116="B"),AND(DH116=0,LEFT(TRIM(AN116),1)="I")),1,0))),"")</f>
        <v/>
      </c>
      <c r="EK116" s="23" t="str">
        <f t="shared" si="82"/>
        <v/>
      </c>
      <c r="EL116" s="24" t="str">
        <f t="shared" si="83"/>
        <v/>
      </c>
    </row>
    <row r="117" spans="1:142" s="25" customFormat="1">
      <c r="A117" s="15" t="str">
        <f t="shared" si="49"/>
        <v/>
      </c>
      <c r="B117" s="1" t="str">
        <f>+IF(LEN(I117)&gt;5,'CODIGO PAGO'!$B$28,"")</f>
        <v/>
      </c>
      <c r="C117" s="1" t="str">
        <f>+IF(LEN($I117)&gt;5,BD!D117,"")</f>
        <v/>
      </c>
      <c r="D117" s="168" t="str">
        <f>+IF(LEN($I117)&gt;5,BD!A117,"")</f>
        <v/>
      </c>
      <c r="E117" s="1" t="str">
        <f>+IF(LEN($I117)&gt;5,BD!B117,"")</f>
        <v/>
      </c>
      <c r="F117" s="1" t="str">
        <f>+IF(LEN($I117)&gt;5,BD!C117,"")</f>
        <v/>
      </c>
      <c r="G117" s="141"/>
      <c r="H117" s="141"/>
      <c r="I117" s="1" t="str">
        <f>+IF(LEN(BD!G117)&gt;5,BD!G117,"")</f>
        <v/>
      </c>
      <c r="J117" s="167" t="str">
        <f>+IF(LEN($I117)&gt;5,BD!E117,"")</f>
        <v/>
      </c>
      <c r="K117" s="6" t="str">
        <f t="shared" si="50"/>
        <v/>
      </c>
      <c r="L117" s="87" t="str">
        <f>+IF(LEN($I117)&gt;5,BD!H117,"")</f>
        <v/>
      </c>
      <c r="M117" s="40" t="str">
        <f t="shared" si="51"/>
        <v/>
      </c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4" t="str">
        <f t="shared" si="52"/>
        <v/>
      </c>
      <c r="AQ117" s="5" t="str">
        <f t="shared" si="53"/>
        <v/>
      </c>
      <c r="AR117" s="91" t="str">
        <f t="shared" si="54"/>
        <v/>
      </c>
      <c r="AS117" s="5" t="str">
        <f t="shared" si="55"/>
        <v/>
      </c>
      <c r="AT117" s="91" t="str">
        <f t="shared" si="56"/>
        <v/>
      </c>
      <c r="AU117" s="4" t="str">
        <f t="shared" si="57"/>
        <v/>
      </c>
      <c r="AV117" s="4" t="str">
        <f t="shared" si="58"/>
        <v/>
      </c>
      <c r="AW117" s="4" t="str">
        <f t="shared" si="59"/>
        <v/>
      </c>
      <c r="AX117" s="4" t="str">
        <f t="shared" si="60"/>
        <v/>
      </c>
      <c r="AY117" s="88" t="str">
        <f t="shared" si="61"/>
        <v/>
      </c>
      <c r="AZ117" s="17" t="str">
        <f t="shared" si="62"/>
        <v/>
      </c>
      <c r="BA117" s="18" t="str">
        <f t="shared" si="63"/>
        <v/>
      </c>
      <c r="BB117" s="19" t="str">
        <f>+IF(LEN(I117)&gt;5,IF(INT(RIGHT(B117,1))=9,0.5*L117*AY117,INT(MID(B117,5,LEN(B117)-4))*L117)+IFERROR(VLOOKUP(I117,AJUSTES!$A$1:$I$50,9,0),0),"")</f>
        <v/>
      </c>
      <c r="BC117" s="12"/>
      <c r="BD117" s="19" t="str">
        <f t="shared" si="64"/>
        <v/>
      </c>
      <c r="BE117" s="18" t="str">
        <f t="shared" si="65"/>
        <v/>
      </c>
      <c r="BF117" s="139" t="str">
        <f t="shared" si="66"/>
        <v/>
      </c>
      <c r="BG117" s="114"/>
      <c r="BH117" s="18" t="str">
        <f t="shared" si="67"/>
        <v/>
      </c>
      <c r="BI117" s="13"/>
      <c r="BJ117" s="12"/>
      <c r="BK117" s="12"/>
      <c r="BL117" s="145"/>
      <c r="BM117" s="12"/>
      <c r="BN117" s="12"/>
      <c r="BO117" s="12"/>
      <c r="BP117" s="12"/>
      <c r="BQ117" s="12"/>
      <c r="BR117" s="12"/>
      <c r="BS117" s="146"/>
      <c r="BT117" s="14"/>
      <c r="BU117" s="12"/>
      <c r="BV117" s="12"/>
      <c r="BW117" s="12"/>
      <c r="BX117" s="12"/>
      <c r="BY117" s="12"/>
      <c r="BZ117" s="144"/>
      <c r="CA117" s="107" t="str">
        <f>+IF(LEN($I117)&gt;5,IF(BD!F117="N/A","",BD!F117),"")</f>
        <v/>
      </c>
      <c r="CB117" s="21"/>
      <c r="CC117" s="147"/>
      <c r="CD117" s="148"/>
      <c r="CE117" s="8" t="str">
        <f>+IF(LEN(I117)&gt;5,BD!M117,"")</f>
        <v/>
      </c>
      <c r="CF117" s="16" t="str">
        <f>+IF(LEN(I117)&gt;5,BD!N117,"")</f>
        <v/>
      </c>
      <c r="CG117" s="3" t="str">
        <f t="shared" si="68"/>
        <v/>
      </c>
      <c r="CH117" s="23" t="str">
        <f>+IF(AND(LEN($I117)&gt;5),IF(AND($J117&gt;N$1,$J117&lt;=$AO$1),1,IF((COUNTIFS(INCAPACIDADES!$C$1:$C$51,$I117,INCAPACIDADES!K$1:K$51,N$1))&gt;0,2,IF(VLOOKUP($C117,BD!$D$1:$F$501,3,0)&gt;N$1,0,3))),"")</f>
        <v/>
      </c>
      <c r="CI117" s="23" t="str">
        <f>+IF(AND(LEN($I117)&gt;5),IF(AND($J117&gt;O$1,$J117&lt;=$AO$1),1,IF((COUNTIFS(INCAPACIDADES!$C$1:$C$51,$I117,INCAPACIDADES!L$1:L$51,O$1))&gt;0,2,IF(VLOOKUP($C117,BD!$D$1:$F$501,3,0)&gt;O$1,0,3))),"")</f>
        <v/>
      </c>
      <c r="CJ117" s="23" t="str">
        <f>+IF(AND(LEN($I117)&gt;5),IF(AND($J117&gt;P$1,$J117&lt;=$AO$1),1,IF((COUNTIFS(INCAPACIDADES!$C$1:$C$51,$I117,INCAPACIDADES!M$1:M$51,P$1))&gt;0,2,IF(VLOOKUP($C117,BD!$D$1:$F$501,3,0)&gt;P$1,0,3))),"")</f>
        <v/>
      </c>
      <c r="CK117" s="23" t="str">
        <f>+IF(AND(LEN($I117)&gt;5),IF(AND($J117&gt;Q$1,$J117&lt;=$AO$1),1,IF((COUNTIFS(INCAPACIDADES!$C$1:$C$51,$I117,INCAPACIDADES!N$1:N$51,Q$1))&gt;0,2,IF(VLOOKUP($C117,BD!$D$1:$F$501,3,0)&gt;Q$1,0,3))),"")</f>
        <v/>
      </c>
      <c r="CL117" s="23" t="str">
        <f>+IF(AND(LEN($I117)&gt;5),IF(AND($J117&gt;R$1,$J117&lt;=$AO$1),1,IF((COUNTIFS(INCAPACIDADES!$C$1:$C$51,$I117,INCAPACIDADES!O$1:O$51,R$1))&gt;0,2,IF(VLOOKUP($C117,BD!$D$1:$F$501,3,0)&gt;R$1,0,3))),"")</f>
        <v/>
      </c>
      <c r="CM117" s="23" t="str">
        <f>+IF(AND(LEN($I117)&gt;5),IF(AND($J117&gt;S$1,$J117&lt;=$AO$1),1,IF((COUNTIFS(INCAPACIDADES!$C$1:$C$51,$I117,INCAPACIDADES!P$1:P$51,S$1))&gt;0,2,IF(VLOOKUP($C117,BD!$D$1:$F$501,3,0)&gt;S$1,0,3))),"")</f>
        <v/>
      </c>
      <c r="CN117" s="23" t="str">
        <f>+IF(AND(LEN($I117)&gt;5),IF(AND($J117&gt;T$1,$J117&lt;=$AO$1),1,IF((COUNTIFS(INCAPACIDADES!$C$1:$C$51,$I117,INCAPACIDADES!Q$1:Q$51,T$1))&gt;0,2,IF(VLOOKUP($C117,BD!$D$1:$F$501,3,0)&gt;T$1,0,3))),"")</f>
        <v/>
      </c>
      <c r="CO117" s="23" t="str">
        <f>+IF(AND(LEN($I117)&gt;5),IF(AND($J117&gt;U$1,$J117&lt;=$AO$1),1,IF((COUNTIFS(INCAPACIDADES!$C$1:$C$51,$I117,INCAPACIDADES!R$1:R$51,U$1))&gt;0,2,IF(VLOOKUP($C117,BD!$D$1:$F$501,3,0)&gt;U$1,0,3))),"")</f>
        <v/>
      </c>
      <c r="CP117" s="23" t="str">
        <f>+IF(AND(LEN($I117)&gt;5),IF(AND($J117&gt;V$1,$J117&lt;=$AO$1),1,IF((COUNTIFS(INCAPACIDADES!$C$1:$C$51,$I117,INCAPACIDADES!S$1:S$51,V$1))&gt;0,2,IF(VLOOKUP($C117,BD!$D$1:$F$501,3,0)&gt;V$1,0,3))),"")</f>
        <v/>
      </c>
      <c r="CQ117" s="23" t="str">
        <f>+IF(AND(LEN($I117)&gt;5),IF(AND($J117&gt;W$1,$J117&lt;=$AO$1),1,IF((COUNTIFS(INCAPACIDADES!$C$1:$C$51,$I117,INCAPACIDADES!T$1:T$51,W$1))&gt;0,2,IF(VLOOKUP($C117,BD!$D$1:$F$501,3,0)&gt;W$1,0,3))),"")</f>
        <v/>
      </c>
      <c r="CR117" s="23" t="str">
        <f>+IF(AND(LEN($I117)&gt;5),IF(AND($J117&gt;X$1,$J117&lt;=$AO$1),1,IF((COUNTIFS(INCAPACIDADES!$C$1:$C$51,$I117,INCAPACIDADES!U$1:U$51,X$1))&gt;0,2,IF(VLOOKUP($C117,BD!$D$1:$F$501,3,0)&gt;X$1,0,3))),"")</f>
        <v/>
      </c>
      <c r="CS117" s="23" t="str">
        <f>+IF(AND(LEN($I117)&gt;5),IF(AND($J117&gt;Y$1,$J117&lt;=$AO$1),1,IF((COUNTIFS(INCAPACIDADES!$C$1:$C$51,$I117,INCAPACIDADES!V$1:V$51,Y$1))&gt;0,2,IF(VLOOKUP($C117,BD!$D$1:$F$501,3,0)&gt;Y$1,0,3))),"")</f>
        <v/>
      </c>
      <c r="CT117" s="23" t="str">
        <f>+IF(AND(LEN($I117)&gt;5),IF(AND($J117&gt;Z$1,$J117&lt;=$AO$1),1,IF((COUNTIFS(INCAPACIDADES!$C$1:$C$51,$I117,INCAPACIDADES!W$1:W$51,Z$1))&gt;0,2,IF(VLOOKUP($C117,BD!$D$1:$F$501,3,0)&gt;Z$1,0,3))),"")</f>
        <v/>
      </c>
      <c r="CU117" s="23" t="str">
        <f>+IF(AND(LEN($I117)&gt;5),IF(AND($J117&gt;AA$1,$J117&lt;=$AO$1),1,IF((COUNTIFS(INCAPACIDADES!$C$1:$C$51,$I117,INCAPACIDADES!X$1:X$51,AA$1))&gt;0,2,IF(VLOOKUP($C117,BD!$D$1:$F$501,3,0)&gt;AA$1,0,3))),"")</f>
        <v/>
      </c>
      <c r="CV117" s="23" t="str">
        <f>+IF(AND(LEN($I117)&gt;5),IF(AND($J117&gt;AB$1,$J117&lt;=$AO$1),1,IF((COUNTIFS(INCAPACIDADES!$C$1:$C$51,$I117,INCAPACIDADES!Y$1:Y$51,AB$1))&gt;0,2,IF(VLOOKUP($C117,BD!$D$1:$F$501,3,0)&gt;AB$1,0,3))),"")</f>
        <v/>
      </c>
      <c r="CW117" s="23" t="str">
        <f>+IF(AND(LEN($I117)&gt;5),IF(AND($J117&gt;AC$1,$J117&lt;=$AO$1),1,IF((COUNTIFS(INCAPACIDADES!$C$1:$C$51,$I117,INCAPACIDADES!Z$1:Z$51,AC$1))&gt;0,2,IF(VLOOKUP($C117,BD!$D$1:$F$501,3,0)&gt;AC$1,0,3))),"")</f>
        <v/>
      </c>
      <c r="CX117" s="23" t="str">
        <f>+IF(AND(LEN($I117)&gt;5),IF(AND($J117&gt;AD$1,$J117&lt;=$AO$1),1,IF((COUNTIFS(INCAPACIDADES!$C$1:$C$51,$I117,INCAPACIDADES!AA$1:AA$51,AD$1))&gt;0,2,IF(VLOOKUP($C117,BD!$D$1:$F$501,3,0)&gt;AD$1,0,3))),"")</f>
        <v/>
      </c>
      <c r="CY117" s="23" t="str">
        <f>+IF(AND(LEN($I117)&gt;5),IF(AND($J117&gt;AE$1,$J117&lt;=$AO$1),1,IF((COUNTIFS(INCAPACIDADES!$C$1:$C$51,$I117,INCAPACIDADES!AB$1:AB$51,AE$1))&gt;0,2,IF(VLOOKUP($C117,BD!$D$1:$F$501,3,0)&gt;AE$1,0,3))),"")</f>
        <v/>
      </c>
      <c r="CZ117" s="23" t="str">
        <f>+IF(AND(LEN($I117)&gt;5),IF(AND($J117&gt;AF$1,$J117&lt;=$AO$1),1,IF((COUNTIFS(INCAPACIDADES!$C$1:$C$51,$I117,INCAPACIDADES!AC$1:AC$51,AF$1))&gt;0,2,IF(VLOOKUP($C117,BD!$D$1:$F$501,3,0)&gt;AF$1,0,3))),"")</f>
        <v/>
      </c>
      <c r="DA117" s="23" t="str">
        <f>+IF(AND(LEN($I117)&gt;5),IF(AND($J117&gt;AG$1,$J117&lt;=$AO$1),1,IF((COUNTIFS(INCAPACIDADES!$C$1:$C$51,$I117,INCAPACIDADES!AD$1:AD$51,AG$1))&gt;0,2,IF(VLOOKUP($C117,BD!$D$1:$F$501,3,0)&gt;AG$1,0,3))),"")</f>
        <v/>
      </c>
      <c r="DB117" s="23" t="str">
        <f>+IF(AND(LEN($I117)&gt;5),IF(AND($J117&gt;AH$1,$J117&lt;=$AO$1),1,IF((COUNTIFS(INCAPACIDADES!$C$1:$C$51,$I117,INCAPACIDADES!AE$1:AE$51,AH$1))&gt;0,2,IF(VLOOKUP($C117,BD!$D$1:$F$501,3,0)&gt;AH$1,0,3))),"")</f>
        <v/>
      </c>
      <c r="DC117" s="23" t="str">
        <f>+IF(AND(LEN($I117)&gt;5),IF(AND($J117&gt;AI$1,$J117&lt;=$AO$1),1,IF((COUNTIFS(INCAPACIDADES!$C$1:$C$51,$I117,INCAPACIDADES!AF$1:AF$51,AI$1))&gt;0,2,IF(VLOOKUP($C117,BD!$D$1:$F$501,3,0)&gt;AI$1,0,3))),"")</f>
        <v/>
      </c>
      <c r="DD117" s="23" t="str">
        <f>+IF(AND(LEN($I117)&gt;5),IF(AND($J117&gt;AJ$1,$J117&lt;=$AO$1),1,IF((COUNTIFS(INCAPACIDADES!$C$1:$C$51,$I117,INCAPACIDADES!AG$1:AG$51,AJ$1))&gt;0,2,IF(VLOOKUP($C117,BD!$D$1:$F$501,3,0)&gt;AJ$1,0,3))),"")</f>
        <v/>
      </c>
      <c r="DE117" s="23" t="str">
        <f>+IF(AND(LEN($I117)&gt;5),IF(AND($J117&gt;AK$1,$J117&lt;=$AO$1),1,IF((COUNTIFS(INCAPACIDADES!$C$1:$C$51,$I117,INCAPACIDADES!AH$1:AH$51,AK$1))&gt;0,2,IF(VLOOKUP($C117,BD!$D$1:$F$501,3,0)&gt;AK$1,0,3))),"")</f>
        <v/>
      </c>
      <c r="DF117" s="23" t="str">
        <f>+IF(AND(LEN($I117)&gt;5),IF(AND($J117&gt;AL$1,$J117&lt;=$AO$1),1,IF((COUNTIFS(INCAPACIDADES!$C$1:$C$51,$I117,INCAPACIDADES!AI$1:AI$51,AL$1))&gt;0,2,IF(VLOOKUP($C117,BD!$D$1:$F$501,3,0)&gt;AL$1,0,3))),"")</f>
        <v/>
      </c>
      <c r="DG117" s="23" t="str">
        <f>+IF(AND(LEN($I117)&gt;5),IF(AND($J117&gt;AM$1,$J117&lt;=$AO$1),1,IF((COUNTIFS(INCAPACIDADES!$C$1:$C$51,$I117,INCAPACIDADES!AJ$1:AJ$51,AM$1))&gt;0,2,IF(VLOOKUP($C117,BD!$D$1:$F$501,3,0)&gt;AM$1,0,3))),"")</f>
        <v/>
      </c>
      <c r="DH117" s="23" t="str">
        <f>+IF(AND(LEN($I117)&gt;5),IF(AND($J117&gt;AN$1,$J117&lt;=$AO$1),1,IF((COUNTIFS(INCAPACIDADES!$C$1:$C$51,$I117,INCAPACIDADES!AK$1:AK$51,AN$1))&gt;0,2,IF(VLOOKUP($C117,BD!$D$1:$F$501,3,0)&gt;AN$1,0,3))),"")</f>
        <v/>
      </c>
      <c r="DI117" s="23" t="str">
        <f>+IF(AND(LEN($I117)&gt;5),IF(AND($J117&gt;AO$1,$J117&lt;=$AO$1),1,IF((COUNTIFS(INCAPACIDADES!$C$1:$C$51,$I117,INCAPACIDADES!AL$1:AL$51,AO$1))&gt;0,2,IF(VLOOKUP($C117,BD!$D$1:$F$501,3,0)&gt;AO$1,0,3))),"")</f>
        <v/>
      </c>
      <c r="DJ117" s="23" t="str">
        <f>+IF(LEN($I117)&gt;5,IF(ISERROR(VLOOKUP(N117,'CODIGO PAGO'!$B$2:$B$20,1,0)),1,IF(OR(AND(CH117=1,N117&lt;&gt;"N"),AND(CH117=3,N117&lt;&gt;"B"),AND(CH117=2,LEFT(TRIM(N117),1)&lt;&gt;"I")),1,IF(OR(AND(CH117=0,N117="N"),AND(CH117=0,N117="B"),AND(CH117=0,LEFT(TRIM(N117),1)="I")),1,0))),"")</f>
        <v/>
      </c>
      <c r="DK117" s="23" t="str">
        <f t="shared" si="69"/>
        <v/>
      </c>
      <c r="DL117" s="23" t="str">
        <f>+IF(LEN($I117)&gt;5,IF(ISERROR(VLOOKUP(P117,'CODIGO PAGO'!$B$2:$B$20,1,0)),1,IF(OR(AND(CJ117=1,P117&lt;&gt;"N"),AND(CJ117=3,P117&lt;&gt;"B"),AND(CJ117=2,LEFT(TRIM(P117),1)&lt;&gt;"I")),1,IF(OR(AND(CJ117=0,P117="N"),AND(CJ117=0,P117="B"),AND(CJ117=0,LEFT(TRIM(P117),1)="I")),1,0))),"")</f>
        <v/>
      </c>
      <c r="DM117" s="23" t="str">
        <f t="shared" si="70"/>
        <v/>
      </c>
      <c r="DN117" s="23" t="str">
        <f>+IF(LEN($I117)&gt;5,IF(ISERROR(VLOOKUP(R117,'CODIGO PAGO'!$B$2:$B$20,1,0)),1,IF(OR(AND(CL117=1,R117&lt;&gt;"N"),AND(CL117=3,R117&lt;&gt;"B"),AND(CL117=2,LEFT(TRIM(R117),1)&lt;&gt;"I")),1,IF(OR(AND(CL117=0,R117="N"),AND(CL117=0,R117="B"),AND(CL117=0,LEFT(TRIM(R117),1)="I")),1,0))),"")</f>
        <v/>
      </c>
      <c r="DO117" s="23" t="str">
        <f t="shared" si="71"/>
        <v/>
      </c>
      <c r="DP117" s="23" t="str">
        <f>+IF(LEN($I117)&gt;5,IF(ISERROR(VLOOKUP(T117,'CODIGO PAGO'!$B$2:$B$20,1,0)),1,IF(OR(AND(CN117=1,T117&lt;&gt;"N"),AND(CN117=3,T117&lt;&gt;"B"),AND(CN117=2,LEFT(TRIM(T117),1)&lt;&gt;"I")),1,IF(OR(AND(CN117=0,T117="N"),AND(CN117=0,T117="B"),AND(CN117=0,LEFT(TRIM(T117),1)="I")),1,0))),"")</f>
        <v/>
      </c>
      <c r="DQ117" s="23" t="str">
        <f t="shared" si="72"/>
        <v/>
      </c>
      <c r="DR117" s="23" t="str">
        <f>+IF(LEN($I117)&gt;5,IF(ISERROR(VLOOKUP(V117,'CODIGO PAGO'!$B$2:$B$20,1,0)),1,IF(OR(AND(CP117=1,V117&lt;&gt;"N"),AND(CP117=3,V117&lt;&gt;"B"),AND(CP117=2,LEFT(TRIM(V117),1)&lt;&gt;"I")),1,IF(OR(AND(CP117=0,V117="N"),AND(CP117=0,V117="B"),AND(CP117=0,LEFT(TRIM(V117),1)="I")),1,0))),"")</f>
        <v/>
      </c>
      <c r="DS117" s="23" t="str">
        <f t="shared" si="73"/>
        <v/>
      </c>
      <c r="DT117" s="23" t="str">
        <f>+IF(LEN($I117)&gt;5,IF(ISERROR(VLOOKUP(X117,'CODIGO PAGO'!$B$2:$B$20,1,0)),1,IF(OR(AND(CR117=1,X117&lt;&gt;"N"),AND(CR117=3,X117&lt;&gt;"B"),AND(CR117=2,LEFT(TRIM(X117),1)&lt;&gt;"I")),1,IF(OR(AND(CR117=0,X117="N"),AND(CR117=0,X117="B"),AND(CR117=0,LEFT(TRIM(X117),1)="I")),1,0))),"")</f>
        <v/>
      </c>
      <c r="DU117" s="23" t="str">
        <f t="shared" si="74"/>
        <v/>
      </c>
      <c r="DV117" s="23" t="str">
        <f>+IF(LEN($I117)&gt;5,IF(ISERROR(VLOOKUP(Z117,'CODIGO PAGO'!$B$2:$B$20,1,0)),1,IF(OR(AND(CT117=1,Z117&lt;&gt;"N"),AND(CT117=3,Z117&lt;&gt;"B"),AND(CT117=2,LEFT(TRIM(Z117),1)&lt;&gt;"I")),1,IF(OR(AND(CT117=0,Z117="N"),AND(CT117=0,Z117="B"),AND(CT117=0,LEFT(TRIM(Z117),1)="I")),1,0))),"")</f>
        <v/>
      </c>
      <c r="DW117" s="23" t="str">
        <f t="shared" si="75"/>
        <v/>
      </c>
      <c r="DX117" s="23" t="str">
        <f>+IF(LEN($I117)&gt;5,IF(ISERROR(VLOOKUP(AB117,'CODIGO PAGO'!$B$2:$B$20,1,0)),1,IF(OR(AND(CV117=1,AB117&lt;&gt;"N"),AND(CV117=3,AB117&lt;&gt;"B"),AND(CV117=2,LEFT(TRIM(AB117),1)&lt;&gt;"I")),1,IF(OR(AND(CV117=0,AB117="N"),AND(CV117=0,AB117="B"),AND(CV117=0,LEFT(TRIM(AB117),1)="I")),1,0))),"")</f>
        <v/>
      </c>
      <c r="DY117" s="23" t="str">
        <f t="shared" si="76"/>
        <v/>
      </c>
      <c r="DZ117" s="23" t="str">
        <f>+IF(LEN($I117)&gt;5,IF(ISERROR(VLOOKUP(AD117,'CODIGO PAGO'!$B$2:$B$20,1,0)),1,IF(OR(AND(CX117=1,AD117&lt;&gt;"N"),AND(CX117=3,AD117&lt;&gt;"B"),AND(CX117=2,LEFT(TRIM(AD117),1)&lt;&gt;"I")),1,IF(OR(AND(CX117=0,AD117="N"),AND(CX117=0,AD117="B"),AND(CX117=0,LEFT(TRIM(AD117),1)="I")),1,0))),"")</f>
        <v/>
      </c>
      <c r="EA117" s="23" t="str">
        <f t="shared" si="77"/>
        <v/>
      </c>
      <c r="EB117" s="23" t="str">
        <f>+IF(LEN($I117)&gt;5,IF(ISERROR(VLOOKUP(AF117,'CODIGO PAGO'!$B$2:$B$20,1,0)),1,IF(OR(AND(CZ117=1,AF117&lt;&gt;"N"),AND(CZ117=3,AF117&lt;&gt;"B"),AND(CZ117=2,LEFT(TRIM(AF117),1)&lt;&gt;"I")),1,IF(OR(AND(CZ117=0,AF117="N"),AND(CZ117=0,AF117="B"),AND(CZ117=0,LEFT(TRIM(AF117),1)="I")),1,0))),"")</f>
        <v/>
      </c>
      <c r="EC117" s="23" t="str">
        <f t="shared" si="78"/>
        <v/>
      </c>
      <c r="ED117" s="23" t="str">
        <f>+IF(LEN($I117)&gt;5,IF(ISERROR(VLOOKUP(AH117,'CODIGO PAGO'!$B$2:$B$20,1,0)),1,IF(OR(AND(DB117=1,AH117&lt;&gt;"N"),AND(DB117=3,AH117&lt;&gt;"B"),AND(DB117=2,LEFT(TRIM(AH117),1)&lt;&gt;"I")),1,IF(OR(AND(DB117=0,AH117="N"),AND(DB117=0,AH117="B"),AND(DB117=0,LEFT(TRIM(AH117),1)="I")),1,0))),"")</f>
        <v/>
      </c>
      <c r="EE117" s="23" t="str">
        <f t="shared" si="79"/>
        <v/>
      </c>
      <c r="EF117" s="23" t="str">
        <f>+IF(LEN($I117)&gt;5,IF(ISERROR(VLOOKUP(AJ117,'CODIGO PAGO'!$B$2:$B$20,1,0)),1,IF(OR(AND(DD117=1,AJ117&lt;&gt;"N"),AND(DD117=3,AJ117&lt;&gt;"B"),AND(DD117=2,LEFT(TRIM(AJ117),1)&lt;&gt;"I")),1,IF(OR(AND(DD117=0,AJ117="N"),AND(DD117=0,AJ117="B"),AND(DD117=0,LEFT(TRIM(AJ117),1)="I")),1,0))),"")</f>
        <v/>
      </c>
      <c r="EG117" s="23" t="str">
        <f t="shared" si="80"/>
        <v/>
      </c>
      <c r="EH117" s="23" t="str">
        <f>+IF(LEN($I117)&gt;5,IF(ISERROR(VLOOKUP(AL117,'CODIGO PAGO'!$B$2:$B$20,1,0)),1,IF(OR(AND(DF117=1,AL117&lt;&gt;"N"),AND(DF117=3,AL117&lt;&gt;"B"),AND(DF117=2,LEFT(TRIM(AL117),1)&lt;&gt;"I")),1,IF(OR(AND(DF117=0,AL117="N"),AND(DF117=0,AL117="B"),AND(DF117=0,LEFT(TRIM(AL117),1)="I")),1,0))),"")</f>
        <v/>
      </c>
      <c r="EI117" s="23" t="str">
        <f t="shared" si="81"/>
        <v/>
      </c>
      <c r="EJ117" s="23" t="str">
        <f>+IF(LEN($I117)&gt;5,IF(ISERROR(VLOOKUP(AN117,'CODIGO PAGO'!$B$2:$B$20,1,0)),1,IF(OR(AND(DH117=1,AN117&lt;&gt;"N"),AND(DH117=3,AN117&lt;&gt;"B"),AND(DH117=2,LEFT(TRIM(AN117),1)&lt;&gt;"I")),1,IF(OR(AND(DH117=0,AN117="N"),AND(DH117=0,AN117="B"),AND(DH117=0,LEFT(TRIM(AN117),1)="I")),1,0))),"")</f>
        <v/>
      </c>
      <c r="EK117" s="23" t="str">
        <f t="shared" si="82"/>
        <v/>
      </c>
      <c r="EL117" s="24" t="str">
        <f t="shared" si="83"/>
        <v/>
      </c>
    </row>
    <row r="118" spans="1:142" s="25" customFormat="1">
      <c r="A118" s="15" t="str">
        <f t="shared" si="49"/>
        <v/>
      </c>
      <c r="B118" s="1" t="str">
        <f>+IF(LEN(I118)&gt;5,'CODIGO PAGO'!$B$28,"")</f>
        <v/>
      </c>
      <c r="C118" s="1" t="str">
        <f>+IF(LEN($I118)&gt;5,BD!D118,"")</f>
        <v/>
      </c>
      <c r="D118" s="168" t="str">
        <f>+IF(LEN($I118)&gt;5,BD!A118,"")</f>
        <v/>
      </c>
      <c r="E118" s="1" t="str">
        <f>+IF(LEN($I118)&gt;5,BD!B118,"")</f>
        <v/>
      </c>
      <c r="F118" s="1" t="str">
        <f>+IF(LEN($I118)&gt;5,BD!C118,"")</f>
        <v/>
      </c>
      <c r="G118" s="141"/>
      <c r="H118" s="141"/>
      <c r="I118" s="1" t="str">
        <f>+IF(LEN(BD!G118)&gt;5,BD!G118,"")</f>
        <v/>
      </c>
      <c r="J118" s="167" t="str">
        <f>+IF(LEN($I118)&gt;5,BD!E118,"")</f>
        <v/>
      </c>
      <c r="K118" s="6" t="str">
        <f t="shared" si="50"/>
        <v/>
      </c>
      <c r="L118" s="87" t="str">
        <f>+IF(LEN($I118)&gt;5,BD!H118,"")</f>
        <v/>
      </c>
      <c r="M118" s="40" t="str">
        <f t="shared" si="51"/>
        <v/>
      </c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4" t="str">
        <f t="shared" si="52"/>
        <v/>
      </c>
      <c r="AQ118" s="5" t="str">
        <f t="shared" si="53"/>
        <v/>
      </c>
      <c r="AR118" s="91" t="str">
        <f t="shared" si="54"/>
        <v/>
      </c>
      <c r="AS118" s="5" t="str">
        <f t="shared" si="55"/>
        <v/>
      </c>
      <c r="AT118" s="91" t="str">
        <f t="shared" si="56"/>
        <v/>
      </c>
      <c r="AU118" s="4" t="str">
        <f t="shared" si="57"/>
        <v/>
      </c>
      <c r="AV118" s="4" t="str">
        <f t="shared" si="58"/>
        <v/>
      </c>
      <c r="AW118" s="4" t="str">
        <f t="shared" si="59"/>
        <v/>
      </c>
      <c r="AX118" s="4" t="str">
        <f t="shared" si="60"/>
        <v/>
      </c>
      <c r="AY118" s="88" t="str">
        <f t="shared" si="61"/>
        <v/>
      </c>
      <c r="AZ118" s="17" t="str">
        <f t="shared" si="62"/>
        <v/>
      </c>
      <c r="BA118" s="18" t="str">
        <f t="shared" si="63"/>
        <v/>
      </c>
      <c r="BB118" s="19" t="str">
        <f>+IF(LEN(I118)&gt;5,IF(INT(RIGHT(B118,1))=9,0.5*L118*AY118,INT(MID(B118,5,LEN(B118)-4))*L118)+IFERROR(VLOOKUP(I118,AJUSTES!$A$1:$I$50,9,0),0),"")</f>
        <v/>
      </c>
      <c r="BC118" s="12"/>
      <c r="BD118" s="19" t="str">
        <f t="shared" si="64"/>
        <v/>
      </c>
      <c r="BE118" s="18" t="str">
        <f t="shared" si="65"/>
        <v/>
      </c>
      <c r="BF118" s="139" t="str">
        <f t="shared" si="66"/>
        <v/>
      </c>
      <c r="BG118" s="114"/>
      <c r="BH118" s="18" t="str">
        <f t="shared" si="67"/>
        <v/>
      </c>
      <c r="BI118" s="13"/>
      <c r="BJ118" s="12"/>
      <c r="BK118" s="12"/>
      <c r="BL118" s="145"/>
      <c r="BM118" s="12"/>
      <c r="BN118" s="12"/>
      <c r="BO118" s="12"/>
      <c r="BP118" s="12"/>
      <c r="BQ118" s="12"/>
      <c r="BR118" s="12"/>
      <c r="BS118" s="146"/>
      <c r="BT118" s="14"/>
      <c r="BU118" s="12"/>
      <c r="BV118" s="12"/>
      <c r="BW118" s="12"/>
      <c r="BX118" s="12"/>
      <c r="BY118" s="12"/>
      <c r="BZ118" s="144"/>
      <c r="CA118" s="107" t="str">
        <f>+IF(LEN($I118)&gt;5,IF(BD!F118="N/A","",BD!F118),"")</f>
        <v/>
      </c>
      <c r="CB118" s="21"/>
      <c r="CC118" s="147"/>
      <c r="CD118" s="148"/>
      <c r="CE118" s="8" t="str">
        <f>+IF(LEN(I118)&gt;5,BD!M118,"")</f>
        <v/>
      </c>
      <c r="CF118" s="16" t="str">
        <f>+IF(LEN(I118)&gt;5,BD!N118,"")</f>
        <v/>
      </c>
      <c r="CG118" s="3" t="str">
        <f t="shared" si="68"/>
        <v/>
      </c>
      <c r="CH118" s="23" t="str">
        <f>+IF(AND(LEN($I118)&gt;5),IF(AND($J118&gt;N$1,$J118&lt;=$AO$1),1,IF((COUNTIFS(INCAPACIDADES!$C$1:$C$51,$I118,INCAPACIDADES!K$1:K$51,N$1))&gt;0,2,IF(VLOOKUP($C118,BD!$D$1:$F$501,3,0)&gt;N$1,0,3))),"")</f>
        <v/>
      </c>
      <c r="CI118" s="23" t="str">
        <f>+IF(AND(LEN($I118)&gt;5),IF(AND($J118&gt;O$1,$J118&lt;=$AO$1),1,IF((COUNTIFS(INCAPACIDADES!$C$1:$C$51,$I118,INCAPACIDADES!L$1:L$51,O$1))&gt;0,2,IF(VLOOKUP($C118,BD!$D$1:$F$501,3,0)&gt;O$1,0,3))),"")</f>
        <v/>
      </c>
      <c r="CJ118" s="23" t="str">
        <f>+IF(AND(LEN($I118)&gt;5),IF(AND($J118&gt;P$1,$J118&lt;=$AO$1),1,IF((COUNTIFS(INCAPACIDADES!$C$1:$C$51,$I118,INCAPACIDADES!M$1:M$51,P$1))&gt;0,2,IF(VLOOKUP($C118,BD!$D$1:$F$501,3,0)&gt;P$1,0,3))),"")</f>
        <v/>
      </c>
      <c r="CK118" s="23" t="str">
        <f>+IF(AND(LEN($I118)&gt;5),IF(AND($J118&gt;Q$1,$J118&lt;=$AO$1),1,IF((COUNTIFS(INCAPACIDADES!$C$1:$C$51,$I118,INCAPACIDADES!N$1:N$51,Q$1))&gt;0,2,IF(VLOOKUP($C118,BD!$D$1:$F$501,3,0)&gt;Q$1,0,3))),"")</f>
        <v/>
      </c>
      <c r="CL118" s="23" t="str">
        <f>+IF(AND(LEN($I118)&gt;5),IF(AND($J118&gt;R$1,$J118&lt;=$AO$1),1,IF((COUNTIFS(INCAPACIDADES!$C$1:$C$51,$I118,INCAPACIDADES!O$1:O$51,R$1))&gt;0,2,IF(VLOOKUP($C118,BD!$D$1:$F$501,3,0)&gt;R$1,0,3))),"")</f>
        <v/>
      </c>
      <c r="CM118" s="23" t="str">
        <f>+IF(AND(LEN($I118)&gt;5),IF(AND($J118&gt;S$1,$J118&lt;=$AO$1),1,IF((COUNTIFS(INCAPACIDADES!$C$1:$C$51,$I118,INCAPACIDADES!P$1:P$51,S$1))&gt;0,2,IF(VLOOKUP($C118,BD!$D$1:$F$501,3,0)&gt;S$1,0,3))),"")</f>
        <v/>
      </c>
      <c r="CN118" s="23" t="str">
        <f>+IF(AND(LEN($I118)&gt;5),IF(AND($J118&gt;T$1,$J118&lt;=$AO$1),1,IF((COUNTIFS(INCAPACIDADES!$C$1:$C$51,$I118,INCAPACIDADES!Q$1:Q$51,T$1))&gt;0,2,IF(VLOOKUP($C118,BD!$D$1:$F$501,3,0)&gt;T$1,0,3))),"")</f>
        <v/>
      </c>
      <c r="CO118" s="23" t="str">
        <f>+IF(AND(LEN($I118)&gt;5),IF(AND($J118&gt;U$1,$J118&lt;=$AO$1),1,IF((COUNTIFS(INCAPACIDADES!$C$1:$C$51,$I118,INCAPACIDADES!R$1:R$51,U$1))&gt;0,2,IF(VLOOKUP($C118,BD!$D$1:$F$501,3,0)&gt;U$1,0,3))),"")</f>
        <v/>
      </c>
      <c r="CP118" s="23" t="str">
        <f>+IF(AND(LEN($I118)&gt;5),IF(AND($J118&gt;V$1,$J118&lt;=$AO$1),1,IF((COUNTIFS(INCAPACIDADES!$C$1:$C$51,$I118,INCAPACIDADES!S$1:S$51,V$1))&gt;0,2,IF(VLOOKUP($C118,BD!$D$1:$F$501,3,0)&gt;V$1,0,3))),"")</f>
        <v/>
      </c>
      <c r="CQ118" s="23" t="str">
        <f>+IF(AND(LEN($I118)&gt;5),IF(AND($J118&gt;W$1,$J118&lt;=$AO$1),1,IF((COUNTIFS(INCAPACIDADES!$C$1:$C$51,$I118,INCAPACIDADES!T$1:T$51,W$1))&gt;0,2,IF(VLOOKUP($C118,BD!$D$1:$F$501,3,0)&gt;W$1,0,3))),"")</f>
        <v/>
      </c>
      <c r="CR118" s="23" t="str">
        <f>+IF(AND(LEN($I118)&gt;5),IF(AND($J118&gt;X$1,$J118&lt;=$AO$1),1,IF((COUNTIFS(INCAPACIDADES!$C$1:$C$51,$I118,INCAPACIDADES!U$1:U$51,X$1))&gt;0,2,IF(VLOOKUP($C118,BD!$D$1:$F$501,3,0)&gt;X$1,0,3))),"")</f>
        <v/>
      </c>
      <c r="CS118" s="23" t="str">
        <f>+IF(AND(LEN($I118)&gt;5),IF(AND($J118&gt;Y$1,$J118&lt;=$AO$1),1,IF((COUNTIFS(INCAPACIDADES!$C$1:$C$51,$I118,INCAPACIDADES!V$1:V$51,Y$1))&gt;0,2,IF(VLOOKUP($C118,BD!$D$1:$F$501,3,0)&gt;Y$1,0,3))),"")</f>
        <v/>
      </c>
      <c r="CT118" s="23" t="str">
        <f>+IF(AND(LEN($I118)&gt;5),IF(AND($J118&gt;Z$1,$J118&lt;=$AO$1),1,IF((COUNTIFS(INCAPACIDADES!$C$1:$C$51,$I118,INCAPACIDADES!W$1:W$51,Z$1))&gt;0,2,IF(VLOOKUP($C118,BD!$D$1:$F$501,3,0)&gt;Z$1,0,3))),"")</f>
        <v/>
      </c>
      <c r="CU118" s="23" t="str">
        <f>+IF(AND(LEN($I118)&gt;5),IF(AND($J118&gt;AA$1,$J118&lt;=$AO$1),1,IF((COUNTIFS(INCAPACIDADES!$C$1:$C$51,$I118,INCAPACIDADES!X$1:X$51,AA$1))&gt;0,2,IF(VLOOKUP($C118,BD!$D$1:$F$501,3,0)&gt;AA$1,0,3))),"")</f>
        <v/>
      </c>
      <c r="CV118" s="23" t="str">
        <f>+IF(AND(LEN($I118)&gt;5),IF(AND($J118&gt;AB$1,$J118&lt;=$AO$1),1,IF((COUNTIFS(INCAPACIDADES!$C$1:$C$51,$I118,INCAPACIDADES!Y$1:Y$51,AB$1))&gt;0,2,IF(VLOOKUP($C118,BD!$D$1:$F$501,3,0)&gt;AB$1,0,3))),"")</f>
        <v/>
      </c>
      <c r="CW118" s="23" t="str">
        <f>+IF(AND(LEN($I118)&gt;5),IF(AND($J118&gt;AC$1,$J118&lt;=$AO$1),1,IF((COUNTIFS(INCAPACIDADES!$C$1:$C$51,$I118,INCAPACIDADES!Z$1:Z$51,AC$1))&gt;0,2,IF(VLOOKUP($C118,BD!$D$1:$F$501,3,0)&gt;AC$1,0,3))),"")</f>
        <v/>
      </c>
      <c r="CX118" s="23" t="str">
        <f>+IF(AND(LEN($I118)&gt;5),IF(AND($J118&gt;AD$1,$J118&lt;=$AO$1),1,IF((COUNTIFS(INCAPACIDADES!$C$1:$C$51,$I118,INCAPACIDADES!AA$1:AA$51,AD$1))&gt;0,2,IF(VLOOKUP($C118,BD!$D$1:$F$501,3,0)&gt;AD$1,0,3))),"")</f>
        <v/>
      </c>
      <c r="CY118" s="23" t="str">
        <f>+IF(AND(LEN($I118)&gt;5),IF(AND($J118&gt;AE$1,$J118&lt;=$AO$1),1,IF((COUNTIFS(INCAPACIDADES!$C$1:$C$51,$I118,INCAPACIDADES!AB$1:AB$51,AE$1))&gt;0,2,IF(VLOOKUP($C118,BD!$D$1:$F$501,3,0)&gt;AE$1,0,3))),"")</f>
        <v/>
      </c>
      <c r="CZ118" s="23" t="str">
        <f>+IF(AND(LEN($I118)&gt;5),IF(AND($J118&gt;AF$1,$J118&lt;=$AO$1),1,IF((COUNTIFS(INCAPACIDADES!$C$1:$C$51,$I118,INCAPACIDADES!AC$1:AC$51,AF$1))&gt;0,2,IF(VLOOKUP($C118,BD!$D$1:$F$501,3,0)&gt;AF$1,0,3))),"")</f>
        <v/>
      </c>
      <c r="DA118" s="23" t="str">
        <f>+IF(AND(LEN($I118)&gt;5),IF(AND($J118&gt;AG$1,$J118&lt;=$AO$1),1,IF((COUNTIFS(INCAPACIDADES!$C$1:$C$51,$I118,INCAPACIDADES!AD$1:AD$51,AG$1))&gt;0,2,IF(VLOOKUP($C118,BD!$D$1:$F$501,3,0)&gt;AG$1,0,3))),"")</f>
        <v/>
      </c>
      <c r="DB118" s="23" t="str">
        <f>+IF(AND(LEN($I118)&gt;5),IF(AND($J118&gt;AH$1,$J118&lt;=$AO$1),1,IF((COUNTIFS(INCAPACIDADES!$C$1:$C$51,$I118,INCAPACIDADES!AE$1:AE$51,AH$1))&gt;0,2,IF(VLOOKUP($C118,BD!$D$1:$F$501,3,0)&gt;AH$1,0,3))),"")</f>
        <v/>
      </c>
      <c r="DC118" s="23" t="str">
        <f>+IF(AND(LEN($I118)&gt;5),IF(AND($J118&gt;AI$1,$J118&lt;=$AO$1),1,IF((COUNTIFS(INCAPACIDADES!$C$1:$C$51,$I118,INCAPACIDADES!AF$1:AF$51,AI$1))&gt;0,2,IF(VLOOKUP($C118,BD!$D$1:$F$501,3,0)&gt;AI$1,0,3))),"")</f>
        <v/>
      </c>
      <c r="DD118" s="23" t="str">
        <f>+IF(AND(LEN($I118)&gt;5),IF(AND($J118&gt;AJ$1,$J118&lt;=$AO$1),1,IF((COUNTIFS(INCAPACIDADES!$C$1:$C$51,$I118,INCAPACIDADES!AG$1:AG$51,AJ$1))&gt;0,2,IF(VLOOKUP($C118,BD!$D$1:$F$501,3,0)&gt;AJ$1,0,3))),"")</f>
        <v/>
      </c>
      <c r="DE118" s="23" t="str">
        <f>+IF(AND(LEN($I118)&gt;5),IF(AND($J118&gt;AK$1,$J118&lt;=$AO$1),1,IF((COUNTIFS(INCAPACIDADES!$C$1:$C$51,$I118,INCAPACIDADES!AH$1:AH$51,AK$1))&gt;0,2,IF(VLOOKUP($C118,BD!$D$1:$F$501,3,0)&gt;AK$1,0,3))),"")</f>
        <v/>
      </c>
      <c r="DF118" s="23" t="str">
        <f>+IF(AND(LEN($I118)&gt;5),IF(AND($J118&gt;AL$1,$J118&lt;=$AO$1),1,IF((COUNTIFS(INCAPACIDADES!$C$1:$C$51,$I118,INCAPACIDADES!AI$1:AI$51,AL$1))&gt;0,2,IF(VLOOKUP($C118,BD!$D$1:$F$501,3,0)&gt;AL$1,0,3))),"")</f>
        <v/>
      </c>
      <c r="DG118" s="23" t="str">
        <f>+IF(AND(LEN($I118)&gt;5),IF(AND($J118&gt;AM$1,$J118&lt;=$AO$1),1,IF((COUNTIFS(INCAPACIDADES!$C$1:$C$51,$I118,INCAPACIDADES!AJ$1:AJ$51,AM$1))&gt;0,2,IF(VLOOKUP($C118,BD!$D$1:$F$501,3,0)&gt;AM$1,0,3))),"")</f>
        <v/>
      </c>
      <c r="DH118" s="23" t="str">
        <f>+IF(AND(LEN($I118)&gt;5),IF(AND($J118&gt;AN$1,$J118&lt;=$AO$1),1,IF((COUNTIFS(INCAPACIDADES!$C$1:$C$51,$I118,INCAPACIDADES!AK$1:AK$51,AN$1))&gt;0,2,IF(VLOOKUP($C118,BD!$D$1:$F$501,3,0)&gt;AN$1,0,3))),"")</f>
        <v/>
      </c>
      <c r="DI118" s="23" t="str">
        <f>+IF(AND(LEN($I118)&gt;5),IF(AND($J118&gt;AO$1,$J118&lt;=$AO$1),1,IF((COUNTIFS(INCAPACIDADES!$C$1:$C$51,$I118,INCAPACIDADES!AL$1:AL$51,AO$1))&gt;0,2,IF(VLOOKUP($C118,BD!$D$1:$F$501,3,0)&gt;AO$1,0,3))),"")</f>
        <v/>
      </c>
      <c r="DJ118" s="23" t="str">
        <f>+IF(LEN($I118)&gt;5,IF(ISERROR(VLOOKUP(N118,'CODIGO PAGO'!$B$2:$B$20,1,0)),1,IF(OR(AND(CH118=1,N118&lt;&gt;"N"),AND(CH118=3,N118&lt;&gt;"B"),AND(CH118=2,LEFT(TRIM(N118),1)&lt;&gt;"I")),1,IF(OR(AND(CH118=0,N118="N"),AND(CH118=0,N118="B"),AND(CH118=0,LEFT(TRIM(N118),1)="I")),1,0))),"")</f>
        <v/>
      </c>
      <c r="DK118" s="23" t="str">
        <f t="shared" si="69"/>
        <v/>
      </c>
      <c r="DL118" s="23" t="str">
        <f>+IF(LEN($I118)&gt;5,IF(ISERROR(VLOOKUP(P118,'CODIGO PAGO'!$B$2:$B$20,1,0)),1,IF(OR(AND(CJ118=1,P118&lt;&gt;"N"),AND(CJ118=3,P118&lt;&gt;"B"),AND(CJ118=2,LEFT(TRIM(P118),1)&lt;&gt;"I")),1,IF(OR(AND(CJ118=0,P118="N"),AND(CJ118=0,P118="B"),AND(CJ118=0,LEFT(TRIM(P118),1)="I")),1,0))),"")</f>
        <v/>
      </c>
      <c r="DM118" s="23" t="str">
        <f t="shared" si="70"/>
        <v/>
      </c>
      <c r="DN118" s="23" t="str">
        <f>+IF(LEN($I118)&gt;5,IF(ISERROR(VLOOKUP(R118,'CODIGO PAGO'!$B$2:$B$20,1,0)),1,IF(OR(AND(CL118=1,R118&lt;&gt;"N"),AND(CL118=3,R118&lt;&gt;"B"),AND(CL118=2,LEFT(TRIM(R118),1)&lt;&gt;"I")),1,IF(OR(AND(CL118=0,R118="N"),AND(CL118=0,R118="B"),AND(CL118=0,LEFT(TRIM(R118),1)="I")),1,0))),"")</f>
        <v/>
      </c>
      <c r="DO118" s="23" t="str">
        <f t="shared" si="71"/>
        <v/>
      </c>
      <c r="DP118" s="23" t="str">
        <f>+IF(LEN($I118)&gt;5,IF(ISERROR(VLOOKUP(T118,'CODIGO PAGO'!$B$2:$B$20,1,0)),1,IF(OR(AND(CN118=1,T118&lt;&gt;"N"),AND(CN118=3,T118&lt;&gt;"B"),AND(CN118=2,LEFT(TRIM(T118),1)&lt;&gt;"I")),1,IF(OR(AND(CN118=0,T118="N"),AND(CN118=0,T118="B"),AND(CN118=0,LEFT(TRIM(T118),1)="I")),1,0))),"")</f>
        <v/>
      </c>
      <c r="DQ118" s="23" t="str">
        <f t="shared" si="72"/>
        <v/>
      </c>
      <c r="DR118" s="23" t="str">
        <f>+IF(LEN($I118)&gt;5,IF(ISERROR(VLOOKUP(V118,'CODIGO PAGO'!$B$2:$B$20,1,0)),1,IF(OR(AND(CP118=1,V118&lt;&gt;"N"),AND(CP118=3,V118&lt;&gt;"B"),AND(CP118=2,LEFT(TRIM(V118),1)&lt;&gt;"I")),1,IF(OR(AND(CP118=0,V118="N"),AND(CP118=0,V118="B"),AND(CP118=0,LEFT(TRIM(V118),1)="I")),1,0))),"")</f>
        <v/>
      </c>
      <c r="DS118" s="23" t="str">
        <f t="shared" si="73"/>
        <v/>
      </c>
      <c r="DT118" s="23" t="str">
        <f>+IF(LEN($I118)&gt;5,IF(ISERROR(VLOOKUP(X118,'CODIGO PAGO'!$B$2:$B$20,1,0)),1,IF(OR(AND(CR118=1,X118&lt;&gt;"N"),AND(CR118=3,X118&lt;&gt;"B"),AND(CR118=2,LEFT(TRIM(X118),1)&lt;&gt;"I")),1,IF(OR(AND(CR118=0,X118="N"),AND(CR118=0,X118="B"),AND(CR118=0,LEFT(TRIM(X118),1)="I")),1,0))),"")</f>
        <v/>
      </c>
      <c r="DU118" s="23" t="str">
        <f t="shared" si="74"/>
        <v/>
      </c>
      <c r="DV118" s="23" t="str">
        <f>+IF(LEN($I118)&gt;5,IF(ISERROR(VLOOKUP(Z118,'CODIGO PAGO'!$B$2:$B$20,1,0)),1,IF(OR(AND(CT118=1,Z118&lt;&gt;"N"),AND(CT118=3,Z118&lt;&gt;"B"),AND(CT118=2,LEFT(TRIM(Z118),1)&lt;&gt;"I")),1,IF(OR(AND(CT118=0,Z118="N"),AND(CT118=0,Z118="B"),AND(CT118=0,LEFT(TRIM(Z118),1)="I")),1,0))),"")</f>
        <v/>
      </c>
      <c r="DW118" s="23" t="str">
        <f t="shared" si="75"/>
        <v/>
      </c>
      <c r="DX118" s="23" t="str">
        <f>+IF(LEN($I118)&gt;5,IF(ISERROR(VLOOKUP(AB118,'CODIGO PAGO'!$B$2:$B$20,1,0)),1,IF(OR(AND(CV118=1,AB118&lt;&gt;"N"),AND(CV118=3,AB118&lt;&gt;"B"),AND(CV118=2,LEFT(TRIM(AB118),1)&lt;&gt;"I")),1,IF(OR(AND(CV118=0,AB118="N"),AND(CV118=0,AB118="B"),AND(CV118=0,LEFT(TRIM(AB118),1)="I")),1,0))),"")</f>
        <v/>
      </c>
      <c r="DY118" s="23" t="str">
        <f t="shared" si="76"/>
        <v/>
      </c>
      <c r="DZ118" s="23" t="str">
        <f>+IF(LEN($I118)&gt;5,IF(ISERROR(VLOOKUP(AD118,'CODIGO PAGO'!$B$2:$B$20,1,0)),1,IF(OR(AND(CX118=1,AD118&lt;&gt;"N"),AND(CX118=3,AD118&lt;&gt;"B"),AND(CX118=2,LEFT(TRIM(AD118),1)&lt;&gt;"I")),1,IF(OR(AND(CX118=0,AD118="N"),AND(CX118=0,AD118="B"),AND(CX118=0,LEFT(TRIM(AD118),1)="I")),1,0))),"")</f>
        <v/>
      </c>
      <c r="EA118" s="23" t="str">
        <f t="shared" si="77"/>
        <v/>
      </c>
      <c r="EB118" s="23" t="str">
        <f>+IF(LEN($I118)&gt;5,IF(ISERROR(VLOOKUP(AF118,'CODIGO PAGO'!$B$2:$B$20,1,0)),1,IF(OR(AND(CZ118=1,AF118&lt;&gt;"N"),AND(CZ118=3,AF118&lt;&gt;"B"),AND(CZ118=2,LEFT(TRIM(AF118),1)&lt;&gt;"I")),1,IF(OR(AND(CZ118=0,AF118="N"),AND(CZ118=0,AF118="B"),AND(CZ118=0,LEFT(TRIM(AF118),1)="I")),1,0))),"")</f>
        <v/>
      </c>
      <c r="EC118" s="23" t="str">
        <f t="shared" si="78"/>
        <v/>
      </c>
      <c r="ED118" s="23" t="str">
        <f>+IF(LEN($I118)&gt;5,IF(ISERROR(VLOOKUP(AH118,'CODIGO PAGO'!$B$2:$B$20,1,0)),1,IF(OR(AND(DB118=1,AH118&lt;&gt;"N"),AND(DB118=3,AH118&lt;&gt;"B"),AND(DB118=2,LEFT(TRIM(AH118),1)&lt;&gt;"I")),1,IF(OR(AND(DB118=0,AH118="N"),AND(DB118=0,AH118="B"),AND(DB118=0,LEFT(TRIM(AH118),1)="I")),1,0))),"")</f>
        <v/>
      </c>
      <c r="EE118" s="23" t="str">
        <f t="shared" si="79"/>
        <v/>
      </c>
      <c r="EF118" s="23" t="str">
        <f>+IF(LEN($I118)&gt;5,IF(ISERROR(VLOOKUP(AJ118,'CODIGO PAGO'!$B$2:$B$20,1,0)),1,IF(OR(AND(DD118=1,AJ118&lt;&gt;"N"),AND(DD118=3,AJ118&lt;&gt;"B"),AND(DD118=2,LEFT(TRIM(AJ118),1)&lt;&gt;"I")),1,IF(OR(AND(DD118=0,AJ118="N"),AND(DD118=0,AJ118="B"),AND(DD118=0,LEFT(TRIM(AJ118),1)="I")),1,0))),"")</f>
        <v/>
      </c>
      <c r="EG118" s="23" t="str">
        <f t="shared" si="80"/>
        <v/>
      </c>
      <c r="EH118" s="23" t="str">
        <f>+IF(LEN($I118)&gt;5,IF(ISERROR(VLOOKUP(AL118,'CODIGO PAGO'!$B$2:$B$20,1,0)),1,IF(OR(AND(DF118=1,AL118&lt;&gt;"N"),AND(DF118=3,AL118&lt;&gt;"B"),AND(DF118=2,LEFT(TRIM(AL118),1)&lt;&gt;"I")),1,IF(OR(AND(DF118=0,AL118="N"),AND(DF118=0,AL118="B"),AND(DF118=0,LEFT(TRIM(AL118),1)="I")),1,0))),"")</f>
        <v/>
      </c>
      <c r="EI118" s="23" t="str">
        <f t="shared" si="81"/>
        <v/>
      </c>
      <c r="EJ118" s="23" t="str">
        <f>+IF(LEN($I118)&gt;5,IF(ISERROR(VLOOKUP(AN118,'CODIGO PAGO'!$B$2:$B$20,1,0)),1,IF(OR(AND(DH118=1,AN118&lt;&gt;"N"),AND(DH118=3,AN118&lt;&gt;"B"),AND(DH118=2,LEFT(TRIM(AN118),1)&lt;&gt;"I")),1,IF(OR(AND(DH118=0,AN118="N"),AND(DH118=0,AN118="B"),AND(DH118=0,LEFT(TRIM(AN118),1)="I")),1,0))),"")</f>
        <v/>
      </c>
      <c r="EK118" s="23" t="str">
        <f t="shared" si="82"/>
        <v/>
      </c>
      <c r="EL118" s="24" t="str">
        <f t="shared" si="83"/>
        <v/>
      </c>
    </row>
    <row r="119" spans="1:142" s="25" customFormat="1">
      <c r="A119" s="15" t="str">
        <f t="shared" si="49"/>
        <v/>
      </c>
      <c r="B119" s="1" t="str">
        <f>+IF(LEN(I119)&gt;5,'CODIGO PAGO'!$B$28,"")</f>
        <v/>
      </c>
      <c r="C119" s="1" t="str">
        <f>+IF(LEN($I119)&gt;5,BD!D119,"")</f>
        <v/>
      </c>
      <c r="D119" s="168" t="str">
        <f>+IF(LEN($I119)&gt;5,BD!A119,"")</f>
        <v/>
      </c>
      <c r="E119" s="1" t="str">
        <f>+IF(LEN($I119)&gt;5,BD!B119,"")</f>
        <v/>
      </c>
      <c r="F119" s="1" t="str">
        <f>+IF(LEN($I119)&gt;5,BD!C119,"")</f>
        <v/>
      </c>
      <c r="G119" s="141"/>
      <c r="H119" s="141"/>
      <c r="I119" s="1" t="str">
        <f>+IF(LEN(BD!G119)&gt;5,BD!G119,"")</f>
        <v/>
      </c>
      <c r="J119" s="167" t="str">
        <f>+IF(LEN($I119)&gt;5,BD!E119,"")</f>
        <v/>
      </c>
      <c r="K119" s="6" t="str">
        <f t="shared" si="50"/>
        <v/>
      </c>
      <c r="L119" s="87" t="str">
        <f>+IF(LEN($I119)&gt;5,BD!H119,"")</f>
        <v/>
      </c>
      <c r="M119" s="40" t="str">
        <f t="shared" si="51"/>
        <v/>
      </c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4" t="str">
        <f t="shared" si="52"/>
        <v/>
      </c>
      <c r="AQ119" s="5" t="str">
        <f t="shared" si="53"/>
        <v/>
      </c>
      <c r="AR119" s="91" t="str">
        <f t="shared" si="54"/>
        <v/>
      </c>
      <c r="AS119" s="5" t="str">
        <f t="shared" si="55"/>
        <v/>
      </c>
      <c r="AT119" s="91" t="str">
        <f t="shared" si="56"/>
        <v/>
      </c>
      <c r="AU119" s="4" t="str">
        <f t="shared" si="57"/>
        <v/>
      </c>
      <c r="AV119" s="4" t="str">
        <f t="shared" si="58"/>
        <v/>
      </c>
      <c r="AW119" s="4" t="str">
        <f t="shared" si="59"/>
        <v/>
      </c>
      <c r="AX119" s="4" t="str">
        <f t="shared" si="60"/>
        <v/>
      </c>
      <c r="AY119" s="88" t="str">
        <f t="shared" si="61"/>
        <v/>
      </c>
      <c r="AZ119" s="17" t="str">
        <f t="shared" si="62"/>
        <v/>
      </c>
      <c r="BA119" s="18" t="str">
        <f t="shared" si="63"/>
        <v/>
      </c>
      <c r="BB119" s="19" t="str">
        <f>+IF(LEN(I119)&gt;5,IF(INT(RIGHT(B119,1))=9,0.5*L119*AY119,INT(MID(B119,5,LEN(B119)-4))*L119)+IFERROR(VLOOKUP(I119,AJUSTES!$A$1:$I$50,9,0),0),"")</f>
        <v/>
      </c>
      <c r="BC119" s="12"/>
      <c r="BD119" s="19" t="str">
        <f t="shared" si="64"/>
        <v/>
      </c>
      <c r="BE119" s="18" t="str">
        <f t="shared" si="65"/>
        <v/>
      </c>
      <c r="BF119" s="139" t="str">
        <f t="shared" si="66"/>
        <v/>
      </c>
      <c r="BG119" s="114"/>
      <c r="BH119" s="18" t="str">
        <f t="shared" si="67"/>
        <v/>
      </c>
      <c r="BI119" s="13"/>
      <c r="BJ119" s="12"/>
      <c r="BK119" s="12"/>
      <c r="BL119" s="145"/>
      <c r="BM119" s="12"/>
      <c r="BN119" s="12"/>
      <c r="BO119" s="12"/>
      <c r="BP119" s="12"/>
      <c r="BQ119" s="12"/>
      <c r="BR119" s="12"/>
      <c r="BS119" s="146"/>
      <c r="BT119" s="14"/>
      <c r="BU119" s="12"/>
      <c r="BV119" s="12"/>
      <c r="BW119" s="12"/>
      <c r="BX119" s="12"/>
      <c r="BY119" s="12"/>
      <c r="BZ119" s="144"/>
      <c r="CA119" s="107" t="str">
        <f>+IF(LEN($I119)&gt;5,IF(BD!F119="N/A","",BD!F119),"")</f>
        <v/>
      </c>
      <c r="CB119" s="21"/>
      <c r="CC119" s="147"/>
      <c r="CD119" s="148"/>
      <c r="CE119" s="8" t="str">
        <f>+IF(LEN(I119)&gt;5,BD!M119,"")</f>
        <v/>
      </c>
      <c r="CF119" s="16" t="str">
        <f>+IF(LEN(I119)&gt;5,BD!N119,"")</f>
        <v/>
      </c>
      <c r="CG119" s="3" t="str">
        <f t="shared" si="68"/>
        <v/>
      </c>
      <c r="CH119" s="23" t="str">
        <f>+IF(AND(LEN($I119)&gt;5),IF(AND($J119&gt;N$1,$J119&lt;=$AO$1),1,IF((COUNTIFS(INCAPACIDADES!$C$1:$C$51,$I119,INCAPACIDADES!K$1:K$51,N$1))&gt;0,2,IF(VLOOKUP($C119,BD!$D$1:$F$501,3,0)&gt;N$1,0,3))),"")</f>
        <v/>
      </c>
      <c r="CI119" s="23" t="str">
        <f>+IF(AND(LEN($I119)&gt;5),IF(AND($J119&gt;O$1,$J119&lt;=$AO$1),1,IF((COUNTIFS(INCAPACIDADES!$C$1:$C$51,$I119,INCAPACIDADES!L$1:L$51,O$1))&gt;0,2,IF(VLOOKUP($C119,BD!$D$1:$F$501,3,0)&gt;O$1,0,3))),"")</f>
        <v/>
      </c>
      <c r="CJ119" s="23" t="str">
        <f>+IF(AND(LEN($I119)&gt;5),IF(AND($J119&gt;P$1,$J119&lt;=$AO$1),1,IF((COUNTIFS(INCAPACIDADES!$C$1:$C$51,$I119,INCAPACIDADES!M$1:M$51,P$1))&gt;0,2,IF(VLOOKUP($C119,BD!$D$1:$F$501,3,0)&gt;P$1,0,3))),"")</f>
        <v/>
      </c>
      <c r="CK119" s="23" t="str">
        <f>+IF(AND(LEN($I119)&gt;5),IF(AND($J119&gt;Q$1,$J119&lt;=$AO$1),1,IF((COUNTIFS(INCAPACIDADES!$C$1:$C$51,$I119,INCAPACIDADES!N$1:N$51,Q$1))&gt;0,2,IF(VLOOKUP($C119,BD!$D$1:$F$501,3,0)&gt;Q$1,0,3))),"")</f>
        <v/>
      </c>
      <c r="CL119" s="23" t="str">
        <f>+IF(AND(LEN($I119)&gt;5),IF(AND($J119&gt;R$1,$J119&lt;=$AO$1),1,IF((COUNTIFS(INCAPACIDADES!$C$1:$C$51,$I119,INCAPACIDADES!O$1:O$51,R$1))&gt;0,2,IF(VLOOKUP($C119,BD!$D$1:$F$501,3,0)&gt;R$1,0,3))),"")</f>
        <v/>
      </c>
      <c r="CM119" s="23" t="str">
        <f>+IF(AND(LEN($I119)&gt;5),IF(AND($J119&gt;S$1,$J119&lt;=$AO$1),1,IF((COUNTIFS(INCAPACIDADES!$C$1:$C$51,$I119,INCAPACIDADES!P$1:P$51,S$1))&gt;0,2,IF(VLOOKUP($C119,BD!$D$1:$F$501,3,0)&gt;S$1,0,3))),"")</f>
        <v/>
      </c>
      <c r="CN119" s="23" t="str">
        <f>+IF(AND(LEN($I119)&gt;5),IF(AND($J119&gt;T$1,$J119&lt;=$AO$1),1,IF((COUNTIFS(INCAPACIDADES!$C$1:$C$51,$I119,INCAPACIDADES!Q$1:Q$51,T$1))&gt;0,2,IF(VLOOKUP($C119,BD!$D$1:$F$501,3,0)&gt;T$1,0,3))),"")</f>
        <v/>
      </c>
      <c r="CO119" s="23" t="str">
        <f>+IF(AND(LEN($I119)&gt;5),IF(AND($J119&gt;U$1,$J119&lt;=$AO$1),1,IF((COUNTIFS(INCAPACIDADES!$C$1:$C$51,$I119,INCAPACIDADES!R$1:R$51,U$1))&gt;0,2,IF(VLOOKUP($C119,BD!$D$1:$F$501,3,0)&gt;U$1,0,3))),"")</f>
        <v/>
      </c>
      <c r="CP119" s="23" t="str">
        <f>+IF(AND(LEN($I119)&gt;5),IF(AND($J119&gt;V$1,$J119&lt;=$AO$1),1,IF((COUNTIFS(INCAPACIDADES!$C$1:$C$51,$I119,INCAPACIDADES!S$1:S$51,V$1))&gt;0,2,IF(VLOOKUP($C119,BD!$D$1:$F$501,3,0)&gt;V$1,0,3))),"")</f>
        <v/>
      </c>
      <c r="CQ119" s="23" t="str">
        <f>+IF(AND(LEN($I119)&gt;5),IF(AND($J119&gt;W$1,$J119&lt;=$AO$1),1,IF((COUNTIFS(INCAPACIDADES!$C$1:$C$51,$I119,INCAPACIDADES!T$1:T$51,W$1))&gt;0,2,IF(VLOOKUP($C119,BD!$D$1:$F$501,3,0)&gt;W$1,0,3))),"")</f>
        <v/>
      </c>
      <c r="CR119" s="23" t="str">
        <f>+IF(AND(LEN($I119)&gt;5),IF(AND($J119&gt;X$1,$J119&lt;=$AO$1),1,IF((COUNTIFS(INCAPACIDADES!$C$1:$C$51,$I119,INCAPACIDADES!U$1:U$51,X$1))&gt;0,2,IF(VLOOKUP($C119,BD!$D$1:$F$501,3,0)&gt;X$1,0,3))),"")</f>
        <v/>
      </c>
      <c r="CS119" s="23" t="str">
        <f>+IF(AND(LEN($I119)&gt;5),IF(AND($J119&gt;Y$1,$J119&lt;=$AO$1),1,IF((COUNTIFS(INCAPACIDADES!$C$1:$C$51,$I119,INCAPACIDADES!V$1:V$51,Y$1))&gt;0,2,IF(VLOOKUP($C119,BD!$D$1:$F$501,3,0)&gt;Y$1,0,3))),"")</f>
        <v/>
      </c>
      <c r="CT119" s="23" t="str">
        <f>+IF(AND(LEN($I119)&gt;5),IF(AND($J119&gt;Z$1,$J119&lt;=$AO$1),1,IF((COUNTIFS(INCAPACIDADES!$C$1:$C$51,$I119,INCAPACIDADES!W$1:W$51,Z$1))&gt;0,2,IF(VLOOKUP($C119,BD!$D$1:$F$501,3,0)&gt;Z$1,0,3))),"")</f>
        <v/>
      </c>
      <c r="CU119" s="23" t="str">
        <f>+IF(AND(LEN($I119)&gt;5),IF(AND($J119&gt;AA$1,$J119&lt;=$AO$1),1,IF((COUNTIFS(INCAPACIDADES!$C$1:$C$51,$I119,INCAPACIDADES!X$1:X$51,AA$1))&gt;0,2,IF(VLOOKUP($C119,BD!$D$1:$F$501,3,0)&gt;AA$1,0,3))),"")</f>
        <v/>
      </c>
      <c r="CV119" s="23" t="str">
        <f>+IF(AND(LEN($I119)&gt;5),IF(AND($J119&gt;AB$1,$J119&lt;=$AO$1),1,IF((COUNTIFS(INCAPACIDADES!$C$1:$C$51,$I119,INCAPACIDADES!Y$1:Y$51,AB$1))&gt;0,2,IF(VLOOKUP($C119,BD!$D$1:$F$501,3,0)&gt;AB$1,0,3))),"")</f>
        <v/>
      </c>
      <c r="CW119" s="23" t="str">
        <f>+IF(AND(LEN($I119)&gt;5),IF(AND($J119&gt;AC$1,$J119&lt;=$AO$1),1,IF((COUNTIFS(INCAPACIDADES!$C$1:$C$51,$I119,INCAPACIDADES!Z$1:Z$51,AC$1))&gt;0,2,IF(VLOOKUP($C119,BD!$D$1:$F$501,3,0)&gt;AC$1,0,3))),"")</f>
        <v/>
      </c>
      <c r="CX119" s="23" t="str">
        <f>+IF(AND(LEN($I119)&gt;5),IF(AND($J119&gt;AD$1,$J119&lt;=$AO$1),1,IF((COUNTIFS(INCAPACIDADES!$C$1:$C$51,$I119,INCAPACIDADES!AA$1:AA$51,AD$1))&gt;0,2,IF(VLOOKUP($C119,BD!$D$1:$F$501,3,0)&gt;AD$1,0,3))),"")</f>
        <v/>
      </c>
      <c r="CY119" s="23" t="str">
        <f>+IF(AND(LEN($I119)&gt;5),IF(AND($J119&gt;AE$1,$J119&lt;=$AO$1),1,IF((COUNTIFS(INCAPACIDADES!$C$1:$C$51,$I119,INCAPACIDADES!AB$1:AB$51,AE$1))&gt;0,2,IF(VLOOKUP($C119,BD!$D$1:$F$501,3,0)&gt;AE$1,0,3))),"")</f>
        <v/>
      </c>
      <c r="CZ119" s="23" t="str">
        <f>+IF(AND(LEN($I119)&gt;5),IF(AND($J119&gt;AF$1,$J119&lt;=$AO$1),1,IF((COUNTIFS(INCAPACIDADES!$C$1:$C$51,$I119,INCAPACIDADES!AC$1:AC$51,AF$1))&gt;0,2,IF(VLOOKUP($C119,BD!$D$1:$F$501,3,0)&gt;AF$1,0,3))),"")</f>
        <v/>
      </c>
      <c r="DA119" s="23" t="str">
        <f>+IF(AND(LEN($I119)&gt;5),IF(AND($J119&gt;AG$1,$J119&lt;=$AO$1),1,IF((COUNTIFS(INCAPACIDADES!$C$1:$C$51,$I119,INCAPACIDADES!AD$1:AD$51,AG$1))&gt;0,2,IF(VLOOKUP($C119,BD!$D$1:$F$501,3,0)&gt;AG$1,0,3))),"")</f>
        <v/>
      </c>
      <c r="DB119" s="23" t="str">
        <f>+IF(AND(LEN($I119)&gt;5),IF(AND($J119&gt;AH$1,$J119&lt;=$AO$1),1,IF((COUNTIFS(INCAPACIDADES!$C$1:$C$51,$I119,INCAPACIDADES!AE$1:AE$51,AH$1))&gt;0,2,IF(VLOOKUP($C119,BD!$D$1:$F$501,3,0)&gt;AH$1,0,3))),"")</f>
        <v/>
      </c>
      <c r="DC119" s="23" t="str">
        <f>+IF(AND(LEN($I119)&gt;5),IF(AND($J119&gt;AI$1,$J119&lt;=$AO$1),1,IF((COUNTIFS(INCAPACIDADES!$C$1:$C$51,$I119,INCAPACIDADES!AF$1:AF$51,AI$1))&gt;0,2,IF(VLOOKUP($C119,BD!$D$1:$F$501,3,0)&gt;AI$1,0,3))),"")</f>
        <v/>
      </c>
      <c r="DD119" s="23" t="str">
        <f>+IF(AND(LEN($I119)&gt;5),IF(AND($J119&gt;AJ$1,$J119&lt;=$AO$1),1,IF((COUNTIFS(INCAPACIDADES!$C$1:$C$51,$I119,INCAPACIDADES!AG$1:AG$51,AJ$1))&gt;0,2,IF(VLOOKUP($C119,BD!$D$1:$F$501,3,0)&gt;AJ$1,0,3))),"")</f>
        <v/>
      </c>
      <c r="DE119" s="23" t="str">
        <f>+IF(AND(LEN($I119)&gt;5),IF(AND($J119&gt;AK$1,$J119&lt;=$AO$1),1,IF((COUNTIFS(INCAPACIDADES!$C$1:$C$51,$I119,INCAPACIDADES!AH$1:AH$51,AK$1))&gt;0,2,IF(VLOOKUP($C119,BD!$D$1:$F$501,3,0)&gt;AK$1,0,3))),"")</f>
        <v/>
      </c>
      <c r="DF119" s="23" t="str">
        <f>+IF(AND(LEN($I119)&gt;5),IF(AND($J119&gt;AL$1,$J119&lt;=$AO$1),1,IF((COUNTIFS(INCAPACIDADES!$C$1:$C$51,$I119,INCAPACIDADES!AI$1:AI$51,AL$1))&gt;0,2,IF(VLOOKUP($C119,BD!$D$1:$F$501,3,0)&gt;AL$1,0,3))),"")</f>
        <v/>
      </c>
      <c r="DG119" s="23" t="str">
        <f>+IF(AND(LEN($I119)&gt;5),IF(AND($J119&gt;AM$1,$J119&lt;=$AO$1),1,IF((COUNTIFS(INCAPACIDADES!$C$1:$C$51,$I119,INCAPACIDADES!AJ$1:AJ$51,AM$1))&gt;0,2,IF(VLOOKUP($C119,BD!$D$1:$F$501,3,0)&gt;AM$1,0,3))),"")</f>
        <v/>
      </c>
      <c r="DH119" s="23" t="str">
        <f>+IF(AND(LEN($I119)&gt;5),IF(AND($J119&gt;AN$1,$J119&lt;=$AO$1),1,IF((COUNTIFS(INCAPACIDADES!$C$1:$C$51,$I119,INCAPACIDADES!AK$1:AK$51,AN$1))&gt;0,2,IF(VLOOKUP($C119,BD!$D$1:$F$501,3,0)&gt;AN$1,0,3))),"")</f>
        <v/>
      </c>
      <c r="DI119" s="23" t="str">
        <f>+IF(AND(LEN($I119)&gt;5),IF(AND($J119&gt;AO$1,$J119&lt;=$AO$1),1,IF((COUNTIFS(INCAPACIDADES!$C$1:$C$51,$I119,INCAPACIDADES!AL$1:AL$51,AO$1))&gt;0,2,IF(VLOOKUP($C119,BD!$D$1:$F$501,3,0)&gt;AO$1,0,3))),"")</f>
        <v/>
      </c>
      <c r="DJ119" s="23" t="str">
        <f>+IF(LEN($I119)&gt;5,IF(ISERROR(VLOOKUP(N119,'CODIGO PAGO'!$B$2:$B$20,1,0)),1,IF(OR(AND(CH119=1,N119&lt;&gt;"N"),AND(CH119=3,N119&lt;&gt;"B"),AND(CH119=2,LEFT(TRIM(N119),1)&lt;&gt;"I")),1,IF(OR(AND(CH119=0,N119="N"),AND(CH119=0,N119="B"),AND(CH119=0,LEFT(TRIM(N119),1)="I")),1,0))),"")</f>
        <v/>
      </c>
      <c r="DK119" s="23" t="str">
        <f t="shared" si="69"/>
        <v/>
      </c>
      <c r="DL119" s="23" t="str">
        <f>+IF(LEN($I119)&gt;5,IF(ISERROR(VLOOKUP(P119,'CODIGO PAGO'!$B$2:$B$20,1,0)),1,IF(OR(AND(CJ119=1,P119&lt;&gt;"N"),AND(CJ119=3,P119&lt;&gt;"B"),AND(CJ119=2,LEFT(TRIM(P119),1)&lt;&gt;"I")),1,IF(OR(AND(CJ119=0,P119="N"),AND(CJ119=0,P119="B"),AND(CJ119=0,LEFT(TRIM(P119),1)="I")),1,0))),"")</f>
        <v/>
      </c>
      <c r="DM119" s="23" t="str">
        <f t="shared" si="70"/>
        <v/>
      </c>
      <c r="DN119" s="23" t="str">
        <f>+IF(LEN($I119)&gt;5,IF(ISERROR(VLOOKUP(R119,'CODIGO PAGO'!$B$2:$B$20,1,0)),1,IF(OR(AND(CL119=1,R119&lt;&gt;"N"),AND(CL119=3,R119&lt;&gt;"B"),AND(CL119=2,LEFT(TRIM(R119),1)&lt;&gt;"I")),1,IF(OR(AND(CL119=0,R119="N"),AND(CL119=0,R119="B"),AND(CL119=0,LEFT(TRIM(R119),1)="I")),1,0))),"")</f>
        <v/>
      </c>
      <c r="DO119" s="23" t="str">
        <f t="shared" si="71"/>
        <v/>
      </c>
      <c r="DP119" s="23" t="str">
        <f>+IF(LEN($I119)&gt;5,IF(ISERROR(VLOOKUP(T119,'CODIGO PAGO'!$B$2:$B$20,1,0)),1,IF(OR(AND(CN119=1,T119&lt;&gt;"N"),AND(CN119=3,T119&lt;&gt;"B"),AND(CN119=2,LEFT(TRIM(T119),1)&lt;&gt;"I")),1,IF(OR(AND(CN119=0,T119="N"),AND(CN119=0,T119="B"),AND(CN119=0,LEFT(TRIM(T119),1)="I")),1,0))),"")</f>
        <v/>
      </c>
      <c r="DQ119" s="23" t="str">
        <f t="shared" si="72"/>
        <v/>
      </c>
      <c r="DR119" s="23" t="str">
        <f>+IF(LEN($I119)&gt;5,IF(ISERROR(VLOOKUP(V119,'CODIGO PAGO'!$B$2:$B$20,1,0)),1,IF(OR(AND(CP119=1,V119&lt;&gt;"N"),AND(CP119=3,V119&lt;&gt;"B"),AND(CP119=2,LEFT(TRIM(V119),1)&lt;&gt;"I")),1,IF(OR(AND(CP119=0,V119="N"),AND(CP119=0,V119="B"),AND(CP119=0,LEFT(TRIM(V119),1)="I")),1,0))),"")</f>
        <v/>
      </c>
      <c r="DS119" s="23" t="str">
        <f t="shared" si="73"/>
        <v/>
      </c>
      <c r="DT119" s="23" t="str">
        <f>+IF(LEN($I119)&gt;5,IF(ISERROR(VLOOKUP(X119,'CODIGO PAGO'!$B$2:$B$20,1,0)),1,IF(OR(AND(CR119=1,X119&lt;&gt;"N"),AND(CR119=3,X119&lt;&gt;"B"),AND(CR119=2,LEFT(TRIM(X119),1)&lt;&gt;"I")),1,IF(OR(AND(CR119=0,X119="N"),AND(CR119=0,X119="B"),AND(CR119=0,LEFT(TRIM(X119),1)="I")),1,0))),"")</f>
        <v/>
      </c>
      <c r="DU119" s="23" t="str">
        <f t="shared" si="74"/>
        <v/>
      </c>
      <c r="DV119" s="23" t="str">
        <f>+IF(LEN($I119)&gt;5,IF(ISERROR(VLOOKUP(Z119,'CODIGO PAGO'!$B$2:$B$20,1,0)),1,IF(OR(AND(CT119=1,Z119&lt;&gt;"N"),AND(CT119=3,Z119&lt;&gt;"B"),AND(CT119=2,LEFT(TRIM(Z119),1)&lt;&gt;"I")),1,IF(OR(AND(CT119=0,Z119="N"),AND(CT119=0,Z119="B"),AND(CT119=0,LEFT(TRIM(Z119),1)="I")),1,0))),"")</f>
        <v/>
      </c>
      <c r="DW119" s="23" t="str">
        <f t="shared" si="75"/>
        <v/>
      </c>
      <c r="DX119" s="23" t="str">
        <f>+IF(LEN($I119)&gt;5,IF(ISERROR(VLOOKUP(AB119,'CODIGO PAGO'!$B$2:$B$20,1,0)),1,IF(OR(AND(CV119=1,AB119&lt;&gt;"N"),AND(CV119=3,AB119&lt;&gt;"B"),AND(CV119=2,LEFT(TRIM(AB119),1)&lt;&gt;"I")),1,IF(OR(AND(CV119=0,AB119="N"),AND(CV119=0,AB119="B"),AND(CV119=0,LEFT(TRIM(AB119),1)="I")),1,0))),"")</f>
        <v/>
      </c>
      <c r="DY119" s="23" t="str">
        <f t="shared" si="76"/>
        <v/>
      </c>
      <c r="DZ119" s="23" t="str">
        <f>+IF(LEN($I119)&gt;5,IF(ISERROR(VLOOKUP(AD119,'CODIGO PAGO'!$B$2:$B$20,1,0)),1,IF(OR(AND(CX119=1,AD119&lt;&gt;"N"),AND(CX119=3,AD119&lt;&gt;"B"),AND(CX119=2,LEFT(TRIM(AD119),1)&lt;&gt;"I")),1,IF(OR(AND(CX119=0,AD119="N"),AND(CX119=0,AD119="B"),AND(CX119=0,LEFT(TRIM(AD119),1)="I")),1,0))),"")</f>
        <v/>
      </c>
      <c r="EA119" s="23" t="str">
        <f t="shared" si="77"/>
        <v/>
      </c>
      <c r="EB119" s="23" t="str">
        <f>+IF(LEN($I119)&gt;5,IF(ISERROR(VLOOKUP(AF119,'CODIGO PAGO'!$B$2:$B$20,1,0)),1,IF(OR(AND(CZ119=1,AF119&lt;&gt;"N"),AND(CZ119=3,AF119&lt;&gt;"B"),AND(CZ119=2,LEFT(TRIM(AF119),1)&lt;&gt;"I")),1,IF(OR(AND(CZ119=0,AF119="N"),AND(CZ119=0,AF119="B"),AND(CZ119=0,LEFT(TRIM(AF119),1)="I")),1,0))),"")</f>
        <v/>
      </c>
      <c r="EC119" s="23" t="str">
        <f t="shared" si="78"/>
        <v/>
      </c>
      <c r="ED119" s="23" t="str">
        <f>+IF(LEN($I119)&gt;5,IF(ISERROR(VLOOKUP(AH119,'CODIGO PAGO'!$B$2:$B$20,1,0)),1,IF(OR(AND(DB119=1,AH119&lt;&gt;"N"),AND(DB119=3,AH119&lt;&gt;"B"),AND(DB119=2,LEFT(TRIM(AH119),1)&lt;&gt;"I")),1,IF(OR(AND(DB119=0,AH119="N"),AND(DB119=0,AH119="B"),AND(DB119=0,LEFT(TRIM(AH119),1)="I")),1,0))),"")</f>
        <v/>
      </c>
      <c r="EE119" s="23" t="str">
        <f t="shared" si="79"/>
        <v/>
      </c>
      <c r="EF119" s="23" t="str">
        <f>+IF(LEN($I119)&gt;5,IF(ISERROR(VLOOKUP(AJ119,'CODIGO PAGO'!$B$2:$B$20,1,0)),1,IF(OR(AND(DD119=1,AJ119&lt;&gt;"N"),AND(DD119=3,AJ119&lt;&gt;"B"),AND(DD119=2,LEFT(TRIM(AJ119),1)&lt;&gt;"I")),1,IF(OR(AND(DD119=0,AJ119="N"),AND(DD119=0,AJ119="B"),AND(DD119=0,LEFT(TRIM(AJ119),1)="I")),1,0))),"")</f>
        <v/>
      </c>
      <c r="EG119" s="23" t="str">
        <f t="shared" si="80"/>
        <v/>
      </c>
      <c r="EH119" s="23" t="str">
        <f>+IF(LEN($I119)&gt;5,IF(ISERROR(VLOOKUP(AL119,'CODIGO PAGO'!$B$2:$B$20,1,0)),1,IF(OR(AND(DF119=1,AL119&lt;&gt;"N"),AND(DF119=3,AL119&lt;&gt;"B"),AND(DF119=2,LEFT(TRIM(AL119),1)&lt;&gt;"I")),1,IF(OR(AND(DF119=0,AL119="N"),AND(DF119=0,AL119="B"),AND(DF119=0,LEFT(TRIM(AL119),1)="I")),1,0))),"")</f>
        <v/>
      </c>
      <c r="EI119" s="23" t="str">
        <f t="shared" si="81"/>
        <v/>
      </c>
      <c r="EJ119" s="23" t="str">
        <f>+IF(LEN($I119)&gt;5,IF(ISERROR(VLOOKUP(AN119,'CODIGO PAGO'!$B$2:$B$20,1,0)),1,IF(OR(AND(DH119=1,AN119&lt;&gt;"N"),AND(DH119=3,AN119&lt;&gt;"B"),AND(DH119=2,LEFT(TRIM(AN119),1)&lt;&gt;"I")),1,IF(OR(AND(DH119=0,AN119="N"),AND(DH119=0,AN119="B"),AND(DH119=0,LEFT(TRIM(AN119),1)="I")),1,0))),"")</f>
        <v/>
      </c>
      <c r="EK119" s="23" t="str">
        <f t="shared" si="82"/>
        <v/>
      </c>
      <c r="EL119" s="24" t="str">
        <f t="shared" si="83"/>
        <v/>
      </c>
    </row>
    <row r="120" spans="1:142" s="25" customFormat="1">
      <c r="A120" s="15" t="str">
        <f t="shared" si="49"/>
        <v/>
      </c>
      <c r="B120" s="1" t="str">
        <f>+IF(LEN(I120)&gt;5,'CODIGO PAGO'!$B$28,"")</f>
        <v/>
      </c>
      <c r="C120" s="1" t="str">
        <f>+IF(LEN($I120)&gt;5,BD!D120,"")</f>
        <v/>
      </c>
      <c r="D120" s="168" t="str">
        <f>+IF(LEN($I120)&gt;5,BD!A120,"")</f>
        <v/>
      </c>
      <c r="E120" s="1" t="str">
        <f>+IF(LEN($I120)&gt;5,BD!B120,"")</f>
        <v/>
      </c>
      <c r="F120" s="1" t="str">
        <f>+IF(LEN($I120)&gt;5,BD!C120,"")</f>
        <v/>
      </c>
      <c r="G120" s="141"/>
      <c r="H120" s="141"/>
      <c r="I120" s="1" t="str">
        <f>+IF(LEN(BD!G120)&gt;5,BD!G120,"")</f>
        <v/>
      </c>
      <c r="J120" s="167" t="str">
        <f>+IF(LEN($I120)&gt;5,BD!E120,"")</f>
        <v/>
      </c>
      <c r="K120" s="6" t="str">
        <f t="shared" si="50"/>
        <v/>
      </c>
      <c r="L120" s="87" t="str">
        <f>+IF(LEN($I120)&gt;5,BD!H120,"")</f>
        <v/>
      </c>
      <c r="M120" s="40" t="str">
        <f t="shared" si="51"/>
        <v/>
      </c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4" t="str">
        <f t="shared" si="52"/>
        <v/>
      </c>
      <c r="AQ120" s="5" t="str">
        <f t="shared" si="53"/>
        <v/>
      </c>
      <c r="AR120" s="91" t="str">
        <f t="shared" si="54"/>
        <v/>
      </c>
      <c r="AS120" s="5" t="str">
        <f t="shared" si="55"/>
        <v/>
      </c>
      <c r="AT120" s="91" t="str">
        <f t="shared" si="56"/>
        <v/>
      </c>
      <c r="AU120" s="4" t="str">
        <f t="shared" si="57"/>
        <v/>
      </c>
      <c r="AV120" s="4" t="str">
        <f t="shared" si="58"/>
        <v/>
      </c>
      <c r="AW120" s="4" t="str">
        <f t="shared" si="59"/>
        <v/>
      </c>
      <c r="AX120" s="4" t="str">
        <f t="shared" si="60"/>
        <v/>
      </c>
      <c r="AY120" s="88" t="str">
        <f t="shared" si="61"/>
        <v/>
      </c>
      <c r="AZ120" s="17" t="str">
        <f t="shared" si="62"/>
        <v/>
      </c>
      <c r="BA120" s="18" t="str">
        <f t="shared" si="63"/>
        <v/>
      </c>
      <c r="BB120" s="19" t="str">
        <f>+IF(LEN(I120)&gt;5,IF(INT(RIGHT(B120,1))=9,0.5*L120*AY120,INT(MID(B120,5,LEN(B120)-4))*L120)+IFERROR(VLOOKUP(I120,AJUSTES!$A$1:$I$50,9,0),0),"")</f>
        <v/>
      </c>
      <c r="BC120" s="12"/>
      <c r="BD120" s="19" t="str">
        <f t="shared" si="64"/>
        <v/>
      </c>
      <c r="BE120" s="18" t="str">
        <f t="shared" si="65"/>
        <v/>
      </c>
      <c r="BF120" s="139" t="str">
        <f t="shared" si="66"/>
        <v/>
      </c>
      <c r="BG120" s="114"/>
      <c r="BH120" s="18" t="str">
        <f t="shared" si="67"/>
        <v/>
      </c>
      <c r="BI120" s="13"/>
      <c r="BJ120" s="12"/>
      <c r="BK120" s="12"/>
      <c r="BL120" s="145"/>
      <c r="BM120" s="12"/>
      <c r="BN120" s="12"/>
      <c r="BO120" s="12"/>
      <c r="BP120" s="12"/>
      <c r="BQ120" s="12"/>
      <c r="BR120" s="12"/>
      <c r="BS120" s="146"/>
      <c r="BT120" s="14"/>
      <c r="BU120" s="12"/>
      <c r="BV120" s="12"/>
      <c r="BW120" s="12"/>
      <c r="BX120" s="12"/>
      <c r="BY120" s="12"/>
      <c r="BZ120" s="144"/>
      <c r="CA120" s="107" t="str">
        <f>+IF(LEN($I120)&gt;5,IF(BD!F120="N/A","",BD!F120),"")</f>
        <v/>
      </c>
      <c r="CB120" s="21"/>
      <c r="CC120" s="147"/>
      <c r="CD120" s="148"/>
      <c r="CE120" s="8" t="str">
        <f>+IF(LEN(I120)&gt;5,BD!M120,"")</f>
        <v/>
      </c>
      <c r="CF120" s="16" t="str">
        <f>+IF(LEN(I120)&gt;5,BD!N120,"")</f>
        <v/>
      </c>
      <c r="CG120" s="3" t="str">
        <f t="shared" si="68"/>
        <v/>
      </c>
      <c r="CH120" s="23" t="str">
        <f>+IF(AND(LEN($I120)&gt;5),IF(AND($J120&gt;N$1,$J120&lt;=$AO$1),1,IF((COUNTIFS(INCAPACIDADES!$C$1:$C$51,$I120,INCAPACIDADES!K$1:K$51,N$1))&gt;0,2,IF(VLOOKUP($C120,BD!$D$1:$F$501,3,0)&gt;N$1,0,3))),"")</f>
        <v/>
      </c>
      <c r="CI120" s="23" t="str">
        <f>+IF(AND(LEN($I120)&gt;5),IF(AND($J120&gt;O$1,$J120&lt;=$AO$1),1,IF((COUNTIFS(INCAPACIDADES!$C$1:$C$51,$I120,INCAPACIDADES!L$1:L$51,O$1))&gt;0,2,IF(VLOOKUP($C120,BD!$D$1:$F$501,3,0)&gt;O$1,0,3))),"")</f>
        <v/>
      </c>
      <c r="CJ120" s="23" t="str">
        <f>+IF(AND(LEN($I120)&gt;5),IF(AND($J120&gt;P$1,$J120&lt;=$AO$1),1,IF((COUNTIFS(INCAPACIDADES!$C$1:$C$51,$I120,INCAPACIDADES!M$1:M$51,P$1))&gt;0,2,IF(VLOOKUP($C120,BD!$D$1:$F$501,3,0)&gt;P$1,0,3))),"")</f>
        <v/>
      </c>
      <c r="CK120" s="23" t="str">
        <f>+IF(AND(LEN($I120)&gt;5),IF(AND($J120&gt;Q$1,$J120&lt;=$AO$1),1,IF((COUNTIFS(INCAPACIDADES!$C$1:$C$51,$I120,INCAPACIDADES!N$1:N$51,Q$1))&gt;0,2,IF(VLOOKUP($C120,BD!$D$1:$F$501,3,0)&gt;Q$1,0,3))),"")</f>
        <v/>
      </c>
      <c r="CL120" s="23" t="str">
        <f>+IF(AND(LEN($I120)&gt;5),IF(AND($J120&gt;R$1,$J120&lt;=$AO$1),1,IF((COUNTIFS(INCAPACIDADES!$C$1:$C$51,$I120,INCAPACIDADES!O$1:O$51,R$1))&gt;0,2,IF(VLOOKUP($C120,BD!$D$1:$F$501,3,0)&gt;R$1,0,3))),"")</f>
        <v/>
      </c>
      <c r="CM120" s="23" t="str">
        <f>+IF(AND(LEN($I120)&gt;5),IF(AND($J120&gt;S$1,$J120&lt;=$AO$1),1,IF((COUNTIFS(INCAPACIDADES!$C$1:$C$51,$I120,INCAPACIDADES!P$1:P$51,S$1))&gt;0,2,IF(VLOOKUP($C120,BD!$D$1:$F$501,3,0)&gt;S$1,0,3))),"")</f>
        <v/>
      </c>
      <c r="CN120" s="23" t="str">
        <f>+IF(AND(LEN($I120)&gt;5),IF(AND($J120&gt;T$1,$J120&lt;=$AO$1),1,IF((COUNTIFS(INCAPACIDADES!$C$1:$C$51,$I120,INCAPACIDADES!Q$1:Q$51,T$1))&gt;0,2,IF(VLOOKUP($C120,BD!$D$1:$F$501,3,0)&gt;T$1,0,3))),"")</f>
        <v/>
      </c>
      <c r="CO120" s="23" t="str">
        <f>+IF(AND(LEN($I120)&gt;5),IF(AND($J120&gt;U$1,$J120&lt;=$AO$1),1,IF((COUNTIFS(INCAPACIDADES!$C$1:$C$51,$I120,INCAPACIDADES!R$1:R$51,U$1))&gt;0,2,IF(VLOOKUP($C120,BD!$D$1:$F$501,3,0)&gt;U$1,0,3))),"")</f>
        <v/>
      </c>
      <c r="CP120" s="23" t="str">
        <f>+IF(AND(LEN($I120)&gt;5),IF(AND($J120&gt;V$1,$J120&lt;=$AO$1),1,IF((COUNTIFS(INCAPACIDADES!$C$1:$C$51,$I120,INCAPACIDADES!S$1:S$51,V$1))&gt;0,2,IF(VLOOKUP($C120,BD!$D$1:$F$501,3,0)&gt;V$1,0,3))),"")</f>
        <v/>
      </c>
      <c r="CQ120" s="23" t="str">
        <f>+IF(AND(LEN($I120)&gt;5),IF(AND($J120&gt;W$1,$J120&lt;=$AO$1),1,IF((COUNTIFS(INCAPACIDADES!$C$1:$C$51,$I120,INCAPACIDADES!T$1:T$51,W$1))&gt;0,2,IF(VLOOKUP($C120,BD!$D$1:$F$501,3,0)&gt;W$1,0,3))),"")</f>
        <v/>
      </c>
      <c r="CR120" s="23" t="str">
        <f>+IF(AND(LEN($I120)&gt;5),IF(AND($J120&gt;X$1,$J120&lt;=$AO$1),1,IF((COUNTIFS(INCAPACIDADES!$C$1:$C$51,$I120,INCAPACIDADES!U$1:U$51,X$1))&gt;0,2,IF(VLOOKUP($C120,BD!$D$1:$F$501,3,0)&gt;X$1,0,3))),"")</f>
        <v/>
      </c>
      <c r="CS120" s="23" t="str">
        <f>+IF(AND(LEN($I120)&gt;5),IF(AND($J120&gt;Y$1,$J120&lt;=$AO$1),1,IF((COUNTIFS(INCAPACIDADES!$C$1:$C$51,$I120,INCAPACIDADES!V$1:V$51,Y$1))&gt;0,2,IF(VLOOKUP($C120,BD!$D$1:$F$501,3,0)&gt;Y$1,0,3))),"")</f>
        <v/>
      </c>
      <c r="CT120" s="23" t="str">
        <f>+IF(AND(LEN($I120)&gt;5),IF(AND($J120&gt;Z$1,$J120&lt;=$AO$1),1,IF((COUNTIFS(INCAPACIDADES!$C$1:$C$51,$I120,INCAPACIDADES!W$1:W$51,Z$1))&gt;0,2,IF(VLOOKUP($C120,BD!$D$1:$F$501,3,0)&gt;Z$1,0,3))),"")</f>
        <v/>
      </c>
      <c r="CU120" s="23" t="str">
        <f>+IF(AND(LEN($I120)&gt;5),IF(AND($J120&gt;AA$1,$J120&lt;=$AO$1),1,IF((COUNTIFS(INCAPACIDADES!$C$1:$C$51,$I120,INCAPACIDADES!X$1:X$51,AA$1))&gt;0,2,IF(VLOOKUP($C120,BD!$D$1:$F$501,3,0)&gt;AA$1,0,3))),"")</f>
        <v/>
      </c>
      <c r="CV120" s="23" t="str">
        <f>+IF(AND(LEN($I120)&gt;5),IF(AND($J120&gt;AB$1,$J120&lt;=$AO$1),1,IF((COUNTIFS(INCAPACIDADES!$C$1:$C$51,$I120,INCAPACIDADES!Y$1:Y$51,AB$1))&gt;0,2,IF(VLOOKUP($C120,BD!$D$1:$F$501,3,0)&gt;AB$1,0,3))),"")</f>
        <v/>
      </c>
      <c r="CW120" s="23" t="str">
        <f>+IF(AND(LEN($I120)&gt;5),IF(AND($J120&gt;AC$1,$J120&lt;=$AO$1),1,IF((COUNTIFS(INCAPACIDADES!$C$1:$C$51,$I120,INCAPACIDADES!Z$1:Z$51,AC$1))&gt;0,2,IF(VLOOKUP($C120,BD!$D$1:$F$501,3,0)&gt;AC$1,0,3))),"")</f>
        <v/>
      </c>
      <c r="CX120" s="23" t="str">
        <f>+IF(AND(LEN($I120)&gt;5),IF(AND($J120&gt;AD$1,$J120&lt;=$AO$1),1,IF((COUNTIFS(INCAPACIDADES!$C$1:$C$51,$I120,INCAPACIDADES!AA$1:AA$51,AD$1))&gt;0,2,IF(VLOOKUP($C120,BD!$D$1:$F$501,3,0)&gt;AD$1,0,3))),"")</f>
        <v/>
      </c>
      <c r="CY120" s="23" t="str">
        <f>+IF(AND(LEN($I120)&gt;5),IF(AND($J120&gt;AE$1,$J120&lt;=$AO$1),1,IF((COUNTIFS(INCAPACIDADES!$C$1:$C$51,$I120,INCAPACIDADES!AB$1:AB$51,AE$1))&gt;0,2,IF(VLOOKUP($C120,BD!$D$1:$F$501,3,0)&gt;AE$1,0,3))),"")</f>
        <v/>
      </c>
      <c r="CZ120" s="23" t="str">
        <f>+IF(AND(LEN($I120)&gt;5),IF(AND($J120&gt;AF$1,$J120&lt;=$AO$1),1,IF((COUNTIFS(INCAPACIDADES!$C$1:$C$51,$I120,INCAPACIDADES!AC$1:AC$51,AF$1))&gt;0,2,IF(VLOOKUP($C120,BD!$D$1:$F$501,3,0)&gt;AF$1,0,3))),"")</f>
        <v/>
      </c>
      <c r="DA120" s="23" t="str">
        <f>+IF(AND(LEN($I120)&gt;5),IF(AND($J120&gt;AG$1,$J120&lt;=$AO$1),1,IF((COUNTIFS(INCAPACIDADES!$C$1:$C$51,$I120,INCAPACIDADES!AD$1:AD$51,AG$1))&gt;0,2,IF(VLOOKUP($C120,BD!$D$1:$F$501,3,0)&gt;AG$1,0,3))),"")</f>
        <v/>
      </c>
      <c r="DB120" s="23" t="str">
        <f>+IF(AND(LEN($I120)&gt;5),IF(AND($J120&gt;AH$1,$J120&lt;=$AO$1),1,IF((COUNTIFS(INCAPACIDADES!$C$1:$C$51,$I120,INCAPACIDADES!AE$1:AE$51,AH$1))&gt;0,2,IF(VLOOKUP($C120,BD!$D$1:$F$501,3,0)&gt;AH$1,0,3))),"")</f>
        <v/>
      </c>
      <c r="DC120" s="23" t="str">
        <f>+IF(AND(LEN($I120)&gt;5),IF(AND($J120&gt;AI$1,$J120&lt;=$AO$1),1,IF((COUNTIFS(INCAPACIDADES!$C$1:$C$51,$I120,INCAPACIDADES!AF$1:AF$51,AI$1))&gt;0,2,IF(VLOOKUP($C120,BD!$D$1:$F$501,3,0)&gt;AI$1,0,3))),"")</f>
        <v/>
      </c>
      <c r="DD120" s="23" t="str">
        <f>+IF(AND(LEN($I120)&gt;5),IF(AND($J120&gt;AJ$1,$J120&lt;=$AO$1),1,IF((COUNTIFS(INCAPACIDADES!$C$1:$C$51,$I120,INCAPACIDADES!AG$1:AG$51,AJ$1))&gt;0,2,IF(VLOOKUP($C120,BD!$D$1:$F$501,3,0)&gt;AJ$1,0,3))),"")</f>
        <v/>
      </c>
      <c r="DE120" s="23" t="str">
        <f>+IF(AND(LEN($I120)&gt;5),IF(AND($J120&gt;AK$1,$J120&lt;=$AO$1),1,IF((COUNTIFS(INCAPACIDADES!$C$1:$C$51,$I120,INCAPACIDADES!AH$1:AH$51,AK$1))&gt;0,2,IF(VLOOKUP($C120,BD!$D$1:$F$501,3,0)&gt;AK$1,0,3))),"")</f>
        <v/>
      </c>
      <c r="DF120" s="23" t="str">
        <f>+IF(AND(LEN($I120)&gt;5),IF(AND($J120&gt;AL$1,$J120&lt;=$AO$1),1,IF((COUNTIFS(INCAPACIDADES!$C$1:$C$51,$I120,INCAPACIDADES!AI$1:AI$51,AL$1))&gt;0,2,IF(VLOOKUP($C120,BD!$D$1:$F$501,3,0)&gt;AL$1,0,3))),"")</f>
        <v/>
      </c>
      <c r="DG120" s="23" t="str">
        <f>+IF(AND(LEN($I120)&gt;5),IF(AND($J120&gt;AM$1,$J120&lt;=$AO$1),1,IF((COUNTIFS(INCAPACIDADES!$C$1:$C$51,$I120,INCAPACIDADES!AJ$1:AJ$51,AM$1))&gt;0,2,IF(VLOOKUP($C120,BD!$D$1:$F$501,3,0)&gt;AM$1,0,3))),"")</f>
        <v/>
      </c>
      <c r="DH120" s="23" t="str">
        <f>+IF(AND(LEN($I120)&gt;5),IF(AND($J120&gt;AN$1,$J120&lt;=$AO$1),1,IF((COUNTIFS(INCAPACIDADES!$C$1:$C$51,$I120,INCAPACIDADES!AK$1:AK$51,AN$1))&gt;0,2,IF(VLOOKUP($C120,BD!$D$1:$F$501,3,0)&gt;AN$1,0,3))),"")</f>
        <v/>
      </c>
      <c r="DI120" s="23" t="str">
        <f>+IF(AND(LEN($I120)&gt;5),IF(AND($J120&gt;AO$1,$J120&lt;=$AO$1),1,IF((COUNTIFS(INCAPACIDADES!$C$1:$C$51,$I120,INCAPACIDADES!AL$1:AL$51,AO$1))&gt;0,2,IF(VLOOKUP($C120,BD!$D$1:$F$501,3,0)&gt;AO$1,0,3))),"")</f>
        <v/>
      </c>
      <c r="DJ120" s="23" t="str">
        <f>+IF(LEN($I120)&gt;5,IF(ISERROR(VLOOKUP(N120,'CODIGO PAGO'!$B$2:$B$20,1,0)),1,IF(OR(AND(CH120=1,N120&lt;&gt;"N"),AND(CH120=3,N120&lt;&gt;"B"),AND(CH120=2,LEFT(TRIM(N120),1)&lt;&gt;"I")),1,IF(OR(AND(CH120=0,N120="N"),AND(CH120=0,N120="B"),AND(CH120=0,LEFT(TRIM(N120),1)="I")),1,0))),"")</f>
        <v/>
      </c>
      <c r="DK120" s="23" t="str">
        <f t="shared" si="69"/>
        <v/>
      </c>
      <c r="DL120" s="23" t="str">
        <f>+IF(LEN($I120)&gt;5,IF(ISERROR(VLOOKUP(P120,'CODIGO PAGO'!$B$2:$B$20,1,0)),1,IF(OR(AND(CJ120=1,P120&lt;&gt;"N"),AND(CJ120=3,P120&lt;&gt;"B"),AND(CJ120=2,LEFT(TRIM(P120),1)&lt;&gt;"I")),1,IF(OR(AND(CJ120=0,P120="N"),AND(CJ120=0,P120="B"),AND(CJ120=0,LEFT(TRIM(P120),1)="I")),1,0))),"")</f>
        <v/>
      </c>
      <c r="DM120" s="23" t="str">
        <f t="shared" si="70"/>
        <v/>
      </c>
      <c r="DN120" s="23" t="str">
        <f>+IF(LEN($I120)&gt;5,IF(ISERROR(VLOOKUP(R120,'CODIGO PAGO'!$B$2:$B$20,1,0)),1,IF(OR(AND(CL120=1,R120&lt;&gt;"N"),AND(CL120=3,R120&lt;&gt;"B"),AND(CL120=2,LEFT(TRIM(R120),1)&lt;&gt;"I")),1,IF(OR(AND(CL120=0,R120="N"),AND(CL120=0,R120="B"),AND(CL120=0,LEFT(TRIM(R120),1)="I")),1,0))),"")</f>
        <v/>
      </c>
      <c r="DO120" s="23" t="str">
        <f t="shared" si="71"/>
        <v/>
      </c>
      <c r="DP120" s="23" t="str">
        <f>+IF(LEN($I120)&gt;5,IF(ISERROR(VLOOKUP(T120,'CODIGO PAGO'!$B$2:$B$20,1,0)),1,IF(OR(AND(CN120=1,T120&lt;&gt;"N"),AND(CN120=3,T120&lt;&gt;"B"),AND(CN120=2,LEFT(TRIM(T120),1)&lt;&gt;"I")),1,IF(OR(AND(CN120=0,T120="N"),AND(CN120=0,T120="B"),AND(CN120=0,LEFT(TRIM(T120),1)="I")),1,0))),"")</f>
        <v/>
      </c>
      <c r="DQ120" s="23" t="str">
        <f t="shared" si="72"/>
        <v/>
      </c>
      <c r="DR120" s="23" t="str">
        <f>+IF(LEN($I120)&gt;5,IF(ISERROR(VLOOKUP(V120,'CODIGO PAGO'!$B$2:$B$20,1,0)),1,IF(OR(AND(CP120=1,V120&lt;&gt;"N"),AND(CP120=3,V120&lt;&gt;"B"),AND(CP120=2,LEFT(TRIM(V120),1)&lt;&gt;"I")),1,IF(OR(AND(CP120=0,V120="N"),AND(CP120=0,V120="B"),AND(CP120=0,LEFT(TRIM(V120),1)="I")),1,0))),"")</f>
        <v/>
      </c>
      <c r="DS120" s="23" t="str">
        <f t="shared" si="73"/>
        <v/>
      </c>
      <c r="DT120" s="23" t="str">
        <f>+IF(LEN($I120)&gt;5,IF(ISERROR(VLOOKUP(X120,'CODIGO PAGO'!$B$2:$B$20,1,0)),1,IF(OR(AND(CR120=1,X120&lt;&gt;"N"),AND(CR120=3,X120&lt;&gt;"B"),AND(CR120=2,LEFT(TRIM(X120),1)&lt;&gt;"I")),1,IF(OR(AND(CR120=0,X120="N"),AND(CR120=0,X120="B"),AND(CR120=0,LEFT(TRIM(X120),1)="I")),1,0))),"")</f>
        <v/>
      </c>
      <c r="DU120" s="23" t="str">
        <f t="shared" si="74"/>
        <v/>
      </c>
      <c r="DV120" s="23" t="str">
        <f>+IF(LEN($I120)&gt;5,IF(ISERROR(VLOOKUP(Z120,'CODIGO PAGO'!$B$2:$B$20,1,0)),1,IF(OR(AND(CT120=1,Z120&lt;&gt;"N"),AND(CT120=3,Z120&lt;&gt;"B"),AND(CT120=2,LEFT(TRIM(Z120),1)&lt;&gt;"I")),1,IF(OR(AND(CT120=0,Z120="N"),AND(CT120=0,Z120="B"),AND(CT120=0,LEFT(TRIM(Z120),1)="I")),1,0))),"")</f>
        <v/>
      </c>
      <c r="DW120" s="23" t="str">
        <f t="shared" si="75"/>
        <v/>
      </c>
      <c r="DX120" s="23" t="str">
        <f>+IF(LEN($I120)&gt;5,IF(ISERROR(VLOOKUP(AB120,'CODIGO PAGO'!$B$2:$B$20,1,0)),1,IF(OR(AND(CV120=1,AB120&lt;&gt;"N"),AND(CV120=3,AB120&lt;&gt;"B"),AND(CV120=2,LEFT(TRIM(AB120),1)&lt;&gt;"I")),1,IF(OR(AND(CV120=0,AB120="N"),AND(CV120=0,AB120="B"),AND(CV120=0,LEFT(TRIM(AB120),1)="I")),1,0))),"")</f>
        <v/>
      </c>
      <c r="DY120" s="23" t="str">
        <f t="shared" si="76"/>
        <v/>
      </c>
      <c r="DZ120" s="23" t="str">
        <f>+IF(LEN($I120)&gt;5,IF(ISERROR(VLOOKUP(AD120,'CODIGO PAGO'!$B$2:$B$20,1,0)),1,IF(OR(AND(CX120=1,AD120&lt;&gt;"N"),AND(CX120=3,AD120&lt;&gt;"B"),AND(CX120=2,LEFT(TRIM(AD120),1)&lt;&gt;"I")),1,IF(OR(AND(CX120=0,AD120="N"),AND(CX120=0,AD120="B"),AND(CX120=0,LEFT(TRIM(AD120),1)="I")),1,0))),"")</f>
        <v/>
      </c>
      <c r="EA120" s="23" t="str">
        <f t="shared" si="77"/>
        <v/>
      </c>
      <c r="EB120" s="23" t="str">
        <f>+IF(LEN($I120)&gt;5,IF(ISERROR(VLOOKUP(AF120,'CODIGO PAGO'!$B$2:$B$20,1,0)),1,IF(OR(AND(CZ120=1,AF120&lt;&gt;"N"),AND(CZ120=3,AF120&lt;&gt;"B"),AND(CZ120=2,LEFT(TRIM(AF120),1)&lt;&gt;"I")),1,IF(OR(AND(CZ120=0,AF120="N"),AND(CZ120=0,AF120="B"),AND(CZ120=0,LEFT(TRIM(AF120),1)="I")),1,0))),"")</f>
        <v/>
      </c>
      <c r="EC120" s="23" t="str">
        <f t="shared" si="78"/>
        <v/>
      </c>
      <c r="ED120" s="23" t="str">
        <f>+IF(LEN($I120)&gt;5,IF(ISERROR(VLOOKUP(AH120,'CODIGO PAGO'!$B$2:$B$20,1,0)),1,IF(OR(AND(DB120=1,AH120&lt;&gt;"N"),AND(DB120=3,AH120&lt;&gt;"B"),AND(DB120=2,LEFT(TRIM(AH120),1)&lt;&gt;"I")),1,IF(OR(AND(DB120=0,AH120="N"),AND(DB120=0,AH120="B"),AND(DB120=0,LEFT(TRIM(AH120),1)="I")),1,0))),"")</f>
        <v/>
      </c>
      <c r="EE120" s="23" t="str">
        <f t="shared" si="79"/>
        <v/>
      </c>
      <c r="EF120" s="23" t="str">
        <f>+IF(LEN($I120)&gt;5,IF(ISERROR(VLOOKUP(AJ120,'CODIGO PAGO'!$B$2:$B$20,1,0)),1,IF(OR(AND(DD120=1,AJ120&lt;&gt;"N"),AND(DD120=3,AJ120&lt;&gt;"B"),AND(DD120=2,LEFT(TRIM(AJ120),1)&lt;&gt;"I")),1,IF(OR(AND(DD120=0,AJ120="N"),AND(DD120=0,AJ120="B"),AND(DD120=0,LEFT(TRIM(AJ120),1)="I")),1,0))),"")</f>
        <v/>
      </c>
      <c r="EG120" s="23" t="str">
        <f t="shared" si="80"/>
        <v/>
      </c>
      <c r="EH120" s="23" t="str">
        <f>+IF(LEN($I120)&gt;5,IF(ISERROR(VLOOKUP(AL120,'CODIGO PAGO'!$B$2:$B$20,1,0)),1,IF(OR(AND(DF120=1,AL120&lt;&gt;"N"),AND(DF120=3,AL120&lt;&gt;"B"),AND(DF120=2,LEFT(TRIM(AL120),1)&lt;&gt;"I")),1,IF(OR(AND(DF120=0,AL120="N"),AND(DF120=0,AL120="B"),AND(DF120=0,LEFT(TRIM(AL120),1)="I")),1,0))),"")</f>
        <v/>
      </c>
      <c r="EI120" s="23" t="str">
        <f t="shared" si="81"/>
        <v/>
      </c>
      <c r="EJ120" s="23" t="str">
        <f>+IF(LEN($I120)&gt;5,IF(ISERROR(VLOOKUP(AN120,'CODIGO PAGO'!$B$2:$B$20,1,0)),1,IF(OR(AND(DH120=1,AN120&lt;&gt;"N"),AND(DH120=3,AN120&lt;&gt;"B"),AND(DH120=2,LEFT(TRIM(AN120),1)&lt;&gt;"I")),1,IF(OR(AND(DH120=0,AN120="N"),AND(DH120=0,AN120="B"),AND(DH120=0,LEFT(TRIM(AN120),1)="I")),1,0))),"")</f>
        <v/>
      </c>
      <c r="EK120" s="23" t="str">
        <f t="shared" si="82"/>
        <v/>
      </c>
      <c r="EL120" s="24" t="str">
        <f t="shared" si="83"/>
        <v/>
      </c>
    </row>
    <row r="121" spans="1:142" s="25" customFormat="1">
      <c r="A121" s="15" t="str">
        <f t="shared" si="49"/>
        <v/>
      </c>
      <c r="B121" s="1" t="str">
        <f>+IF(LEN(I121)&gt;5,'CODIGO PAGO'!$B$28,"")</f>
        <v/>
      </c>
      <c r="C121" s="1" t="str">
        <f>+IF(LEN($I121)&gt;5,BD!D121,"")</f>
        <v/>
      </c>
      <c r="D121" s="168" t="str">
        <f>+IF(LEN($I121)&gt;5,BD!A121,"")</f>
        <v/>
      </c>
      <c r="E121" s="1" t="str">
        <f>+IF(LEN($I121)&gt;5,BD!B121,"")</f>
        <v/>
      </c>
      <c r="F121" s="1" t="str">
        <f>+IF(LEN($I121)&gt;5,BD!C121,"")</f>
        <v/>
      </c>
      <c r="G121" s="141"/>
      <c r="H121" s="141"/>
      <c r="I121" s="1" t="str">
        <f>+IF(LEN(BD!G121)&gt;5,BD!G121,"")</f>
        <v/>
      </c>
      <c r="J121" s="167" t="str">
        <f>+IF(LEN($I121)&gt;5,BD!E121,"")</f>
        <v/>
      </c>
      <c r="K121" s="6" t="str">
        <f t="shared" si="50"/>
        <v/>
      </c>
      <c r="L121" s="87" t="str">
        <f>+IF(LEN($I121)&gt;5,BD!H121,"")</f>
        <v/>
      </c>
      <c r="M121" s="40" t="str">
        <f t="shared" si="51"/>
        <v/>
      </c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4" t="str">
        <f t="shared" si="52"/>
        <v/>
      </c>
      <c r="AQ121" s="5" t="str">
        <f t="shared" si="53"/>
        <v/>
      </c>
      <c r="AR121" s="91" t="str">
        <f t="shared" si="54"/>
        <v/>
      </c>
      <c r="AS121" s="5" t="str">
        <f t="shared" si="55"/>
        <v/>
      </c>
      <c r="AT121" s="91" t="str">
        <f t="shared" si="56"/>
        <v/>
      </c>
      <c r="AU121" s="4" t="str">
        <f t="shared" si="57"/>
        <v/>
      </c>
      <c r="AV121" s="4" t="str">
        <f t="shared" si="58"/>
        <v/>
      </c>
      <c r="AW121" s="4" t="str">
        <f t="shared" si="59"/>
        <v/>
      </c>
      <c r="AX121" s="4" t="str">
        <f t="shared" si="60"/>
        <v/>
      </c>
      <c r="AY121" s="88" t="str">
        <f t="shared" si="61"/>
        <v/>
      </c>
      <c r="AZ121" s="17" t="str">
        <f t="shared" si="62"/>
        <v/>
      </c>
      <c r="BA121" s="18" t="str">
        <f t="shared" si="63"/>
        <v/>
      </c>
      <c r="BB121" s="19" t="str">
        <f>+IF(LEN(I121)&gt;5,IF(INT(RIGHT(B121,1))=9,0.5*L121*AY121,INT(MID(B121,5,LEN(B121)-4))*L121)+IFERROR(VLOOKUP(I121,AJUSTES!$A$1:$I$50,9,0),0),"")</f>
        <v/>
      </c>
      <c r="BC121" s="12"/>
      <c r="BD121" s="19" t="str">
        <f t="shared" si="64"/>
        <v/>
      </c>
      <c r="BE121" s="18" t="str">
        <f t="shared" si="65"/>
        <v/>
      </c>
      <c r="BF121" s="139" t="str">
        <f t="shared" si="66"/>
        <v/>
      </c>
      <c r="BG121" s="114"/>
      <c r="BH121" s="18" t="str">
        <f t="shared" si="67"/>
        <v/>
      </c>
      <c r="BI121" s="13"/>
      <c r="BJ121" s="12"/>
      <c r="BK121" s="12"/>
      <c r="BL121" s="145"/>
      <c r="BM121" s="12"/>
      <c r="BN121" s="12"/>
      <c r="BO121" s="12"/>
      <c r="BP121" s="12"/>
      <c r="BQ121" s="12"/>
      <c r="BR121" s="12"/>
      <c r="BS121" s="146"/>
      <c r="BT121" s="14"/>
      <c r="BU121" s="12"/>
      <c r="BV121" s="12"/>
      <c r="BW121" s="12"/>
      <c r="BX121" s="12"/>
      <c r="BY121" s="12"/>
      <c r="BZ121" s="144"/>
      <c r="CA121" s="107" t="str">
        <f>+IF(LEN($I121)&gt;5,IF(BD!F121="N/A","",BD!F121),"")</f>
        <v/>
      </c>
      <c r="CB121" s="21"/>
      <c r="CC121" s="147"/>
      <c r="CD121" s="148"/>
      <c r="CE121" s="8" t="str">
        <f>+IF(LEN(I121)&gt;5,BD!M121,"")</f>
        <v/>
      </c>
      <c r="CF121" s="16" t="str">
        <f>+IF(LEN(I121)&gt;5,BD!N121,"")</f>
        <v/>
      </c>
      <c r="CG121" s="3" t="str">
        <f t="shared" si="68"/>
        <v/>
      </c>
      <c r="CH121" s="23" t="str">
        <f>+IF(AND(LEN($I121)&gt;5),IF(AND($J121&gt;N$1,$J121&lt;=$AO$1),1,IF((COUNTIFS(INCAPACIDADES!$C$1:$C$51,$I121,INCAPACIDADES!K$1:K$51,N$1))&gt;0,2,IF(VLOOKUP($C121,BD!$D$1:$F$501,3,0)&gt;N$1,0,3))),"")</f>
        <v/>
      </c>
      <c r="CI121" s="23" t="str">
        <f>+IF(AND(LEN($I121)&gt;5),IF(AND($J121&gt;O$1,$J121&lt;=$AO$1),1,IF((COUNTIFS(INCAPACIDADES!$C$1:$C$51,$I121,INCAPACIDADES!L$1:L$51,O$1))&gt;0,2,IF(VLOOKUP($C121,BD!$D$1:$F$501,3,0)&gt;O$1,0,3))),"")</f>
        <v/>
      </c>
      <c r="CJ121" s="23" t="str">
        <f>+IF(AND(LEN($I121)&gt;5),IF(AND($J121&gt;P$1,$J121&lt;=$AO$1),1,IF((COUNTIFS(INCAPACIDADES!$C$1:$C$51,$I121,INCAPACIDADES!M$1:M$51,P$1))&gt;0,2,IF(VLOOKUP($C121,BD!$D$1:$F$501,3,0)&gt;P$1,0,3))),"")</f>
        <v/>
      </c>
      <c r="CK121" s="23" t="str">
        <f>+IF(AND(LEN($I121)&gt;5),IF(AND($J121&gt;Q$1,$J121&lt;=$AO$1),1,IF((COUNTIFS(INCAPACIDADES!$C$1:$C$51,$I121,INCAPACIDADES!N$1:N$51,Q$1))&gt;0,2,IF(VLOOKUP($C121,BD!$D$1:$F$501,3,0)&gt;Q$1,0,3))),"")</f>
        <v/>
      </c>
      <c r="CL121" s="23" t="str">
        <f>+IF(AND(LEN($I121)&gt;5),IF(AND($J121&gt;R$1,$J121&lt;=$AO$1),1,IF((COUNTIFS(INCAPACIDADES!$C$1:$C$51,$I121,INCAPACIDADES!O$1:O$51,R$1))&gt;0,2,IF(VLOOKUP($C121,BD!$D$1:$F$501,3,0)&gt;R$1,0,3))),"")</f>
        <v/>
      </c>
      <c r="CM121" s="23" t="str">
        <f>+IF(AND(LEN($I121)&gt;5),IF(AND($J121&gt;S$1,$J121&lt;=$AO$1),1,IF((COUNTIFS(INCAPACIDADES!$C$1:$C$51,$I121,INCAPACIDADES!P$1:P$51,S$1))&gt;0,2,IF(VLOOKUP($C121,BD!$D$1:$F$501,3,0)&gt;S$1,0,3))),"")</f>
        <v/>
      </c>
      <c r="CN121" s="23" t="str">
        <f>+IF(AND(LEN($I121)&gt;5),IF(AND($J121&gt;T$1,$J121&lt;=$AO$1),1,IF((COUNTIFS(INCAPACIDADES!$C$1:$C$51,$I121,INCAPACIDADES!Q$1:Q$51,T$1))&gt;0,2,IF(VLOOKUP($C121,BD!$D$1:$F$501,3,0)&gt;T$1,0,3))),"")</f>
        <v/>
      </c>
      <c r="CO121" s="23" t="str">
        <f>+IF(AND(LEN($I121)&gt;5),IF(AND($J121&gt;U$1,$J121&lt;=$AO$1),1,IF((COUNTIFS(INCAPACIDADES!$C$1:$C$51,$I121,INCAPACIDADES!R$1:R$51,U$1))&gt;0,2,IF(VLOOKUP($C121,BD!$D$1:$F$501,3,0)&gt;U$1,0,3))),"")</f>
        <v/>
      </c>
      <c r="CP121" s="23" t="str">
        <f>+IF(AND(LEN($I121)&gt;5),IF(AND($J121&gt;V$1,$J121&lt;=$AO$1),1,IF((COUNTIFS(INCAPACIDADES!$C$1:$C$51,$I121,INCAPACIDADES!S$1:S$51,V$1))&gt;0,2,IF(VLOOKUP($C121,BD!$D$1:$F$501,3,0)&gt;V$1,0,3))),"")</f>
        <v/>
      </c>
      <c r="CQ121" s="23" t="str">
        <f>+IF(AND(LEN($I121)&gt;5),IF(AND($J121&gt;W$1,$J121&lt;=$AO$1),1,IF((COUNTIFS(INCAPACIDADES!$C$1:$C$51,$I121,INCAPACIDADES!T$1:T$51,W$1))&gt;0,2,IF(VLOOKUP($C121,BD!$D$1:$F$501,3,0)&gt;W$1,0,3))),"")</f>
        <v/>
      </c>
      <c r="CR121" s="23" t="str">
        <f>+IF(AND(LEN($I121)&gt;5),IF(AND($J121&gt;X$1,$J121&lt;=$AO$1),1,IF((COUNTIFS(INCAPACIDADES!$C$1:$C$51,$I121,INCAPACIDADES!U$1:U$51,X$1))&gt;0,2,IF(VLOOKUP($C121,BD!$D$1:$F$501,3,0)&gt;X$1,0,3))),"")</f>
        <v/>
      </c>
      <c r="CS121" s="23" t="str">
        <f>+IF(AND(LEN($I121)&gt;5),IF(AND($J121&gt;Y$1,$J121&lt;=$AO$1),1,IF((COUNTIFS(INCAPACIDADES!$C$1:$C$51,$I121,INCAPACIDADES!V$1:V$51,Y$1))&gt;0,2,IF(VLOOKUP($C121,BD!$D$1:$F$501,3,0)&gt;Y$1,0,3))),"")</f>
        <v/>
      </c>
      <c r="CT121" s="23" t="str">
        <f>+IF(AND(LEN($I121)&gt;5),IF(AND($J121&gt;Z$1,$J121&lt;=$AO$1),1,IF((COUNTIFS(INCAPACIDADES!$C$1:$C$51,$I121,INCAPACIDADES!W$1:W$51,Z$1))&gt;0,2,IF(VLOOKUP($C121,BD!$D$1:$F$501,3,0)&gt;Z$1,0,3))),"")</f>
        <v/>
      </c>
      <c r="CU121" s="23" t="str">
        <f>+IF(AND(LEN($I121)&gt;5),IF(AND($J121&gt;AA$1,$J121&lt;=$AO$1),1,IF((COUNTIFS(INCAPACIDADES!$C$1:$C$51,$I121,INCAPACIDADES!X$1:X$51,AA$1))&gt;0,2,IF(VLOOKUP($C121,BD!$D$1:$F$501,3,0)&gt;AA$1,0,3))),"")</f>
        <v/>
      </c>
      <c r="CV121" s="23" t="str">
        <f>+IF(AND(LEN($I121)&gt;5),IF(AND($J121&gt;AB$1,$J121&lt;=$AO$1),1,IF((COUNTIFS(INCAPACIDADES!$C$1:$C$51,$I121,INCAPACIDADES!Y$1:Y$51,AB$1))&gt;0,2,IF(VLOOKUP($C121,BD!$D$1:$F$501,3,0)&gt;AB$1,0,3))),"")</f>
        <v/>
      </c>
      <c r="CW121" s="23" t="str">
        <f>+IF(AND(LEN($I121)&gt;5),IF(AND($J121&gt;AC$1,$J121&lt;=$AO$1),1,IF((COUNTIFS(INCAPACIDADES!$C$1:$C$51,$I121,INCAPACIDADES!Z$1:Z$51,AC$1))&gt;0,2,IF(VLOOKUP($C121,BD!$D$1:$F$501,3,0)&gt;AC$1,0,3))),"")</f>
        <v/>
      </c>
      <c r="CX121" s="23" t="str">
        <f>+IF(AND(LEN($I121)&gt;5),IF(AND($J121&gt;AD$1,$J121&lt;=$AO$1),1,IF((COUNTIFS(INCAPACIDADES!$C$1:$C$51,$I121,INCAPACIDADES!AA$1:AA$51,AD$1))&gt;0,2,IF(VLOOKUP($C121,BD!$D$1:$F$501,3,0)&gt;AD$1,0,3))),"")</f>
        <v/>
      </c>
      <c r="CY121" s="23" t="str">
        <f>+IF(AND(LEN($I121)&gt;5),IF(AND($J121&gt;AE$1,$J121&lt;=$AO$1),1,IF((COUNTIFS(INCAPACIDADES!$C$1:$C$51,$I121,INCAPACIDADES!AB$1:AB$51,AE$1))&gt;0,2,IF(VLOOKUP($C121,BD!$D$1:$F$501,3,0)&gt;AE$1,0,3))),"")</f>
        <v/>
      </c>
      <c r="CZ121" s="23" t="str">
        <f>+IF(AND(LEN($I121)&gt;5),IF(AND($J121&gt;AF$1,$J121&lt;=$AO$1),1,IF((COUNTIFS(INCAPACIDADES!$C$1:$C$51,$I121,INCAPACIDADES!AC$1:AC$51,AF$1))&gt;0,2,IF(VLOOKUP($C121,BD!$D$1:$F$501,3,0)&gt;AF$1,0,3))),"")</f>
        <v/>
      </c>
      <c r="DA121" s="23" t="str">
        <f>+IF(AND(LEN($I121)&gt;5),IF(AND($J121&gt;AG$1,$J121&lt;=$AO$1),1,IF((COUNTIFS(INCAPACIDADES!$C$1:$C$51,$I121,INCAPACIDADES!AD$1:AD$51,AG$1))&gt;0,2,IF(VLOOKUP($C121,BD!$D$1:$F$501,3,0)&gt;AG$1,0,3))),"")</f>
        <v/>
      </c>
      <c r="DB121" s="23" t="str">
        <f>+IF(AND(LEN($I121)&gt;5),IF(AND($J121&gt;AH$1,$J121&lt;=$AO$1),1,IF((COUNTIFS(INCAPACIDADES!$C$1:$C$51,$I121,INCAPACIDADES!AE$1:AE$51,AH$1))&gt;0,2,IF(VLOOKUP($C121,BD!$D$1:$F$501,3,0)&gt;AH$1,0,3))),"")</f>
        <v/>
      </c>
      <c r="DC121" s="23" t="str">
        <f>+IF(AND(LEN($I121)&gt;5),IF(AND($J121&gt;AI$1,$J121&lt;=$AO$1),1,IF((COUNTIFS(INCAPACIDADES!$C$1:$C$51,$I121,INCAPACIDADES!AF$1:AF$51,AI$1))&gt;0,2,IF(VLOOKUP($C121,BD!$D$1:$F$501,3,0)&gt;AI$1,0,3))),"")</f>
        <v/>
      </c>
      <c r="DD121" s="23" t="str">
        <f>+IF(AND(LEN($I121)&gt;5),IF(AND($J121&gt;AJ$1,$J121&lt;=$AO$1),1,IF((COUNTIFS(INCAPACIDADES!$C$1:$C$51,$I121,INCAPACIDADES!AG$1:AG$51,AJ$1))&gt;0,2,IF(VLOOKUP($C121,BD!$D$1:$F$501,3,0)&gt;AJ$1,0,3))),"")</f>
        <v/>
      </c>
      <c r="DE121" s="23" t="str">
        <f>+IF(AND(LEN($I121)&gt;5),IF(AND($J121&gt;AK$1,$J121&lt;=$AO$1),1,IF((COUNTIFS(INCAPACIDADES!$C$1:$C$51,$I121,INCAPACIDADES!AH$1:AH$51,AK$1))&gt;0,2,IF(VLOOKUP($C121,BD!$D$1:$F$501,3,0)&gt;AK$1,0,3))),"")</f>
        <v/>
      </c>
      <c r="DF121" s="23" t="str">
        <f>+IF(AND(LEN($I121)&gt;5),IF(AND($J121&gt;AL$1,$J121&lt;=$AO$1),1,IF((COUNTIFS(INCAPACIDADES!$C$1:$C$51,$I121,INCAPACIDADES!AI$1:AI$51,AL$1))&gt;0,2,IF(VLOOKUP($C121,BD!$D$1:$F$501,3,0)&gt;AL$1,0,3))),"")</f>
        <v/>
      </c>
      <c r="DG121" s="23" t="str">
        <f>+IF(AND(LEN($I121)&gt;5),IF(AND($J121&gt;AM$1,$J121&lt;=$AO$1),1,IF((COUNTIFS(INCAPACIDADES!$C$1:$C$51,$I121,INCAPACIDADES!AJ$1:AJ$51,AM$1))&gt;0,2,IF(VLOOKUP($C121,BD!$D$1:$F$501,3,0)&gt;AM$1,0,3))),"")</f>
        <v/>
      </c>
      <c r="DH121" s="23" t="str">
        <f>+IF(AND(LEN($I121)&gt;5),IF(AND($J121&gt;AN$1,$J121&lt;=$AO$1),1,IF((COUNTIFS(INCAPACIDADES!$C$1:$C$51,$I121,INCAPACIDADES!AK$1:AK$51,AN$1))&gt;0,2,IF(VLOOKUP($C121,BD!$D$1:$F$501,3,0)&gt;AN$1,0,3))),"")</f>
        <v/>
      </c>
      <c r="DI121" s="23" t="str">
        <f>+IF(AND(LEN($I121)&gt;5),IF(AND($J121&gt;AO$1,$J121&lt;=$AO$1),1,IF((COUNTIFS(INCAPACIDADES!$C$1:$C$51,$I121,INCAPACIDADES!AL$1:AL$51,AO$1))&gt;0,2,IF(VLOOKUP($C121,BD!$D$1:$F$501,3,0)&gt;AO$1,0,3))),"")</f>
        <v/>
      </c>
      <c r="DJ121" s="23" t="str">
        <f>+IF(LEN($I121)&gt;5,IF(ISERROR(VLOOKUP(N121,'CODIGO PAGO'!$B$2:$B$20,1,0)),1,IF(OR(AND(CH121=1,N121&lt;&gt;"N"),AND(CH121=3,N121&lt;&gt;"B"),AND(CH121=2,LEFT(TRIM(N121),1)&lt;&gt;"I")),1,IF(OR(AND(CH121=0,N121="N"),AND(CH121=0,N121="B"),AND(CH121=0,LEFT(TRIM(N121),1)="I")),1,0))),"")</f>
        <v/>
      </c>
      <c r="DK121" s="23" t="str">
        <f t="shared" si="69"/>
        <v/>
      </c>
      <c r="DL121" s="23" t="str">
        <f>+IF(LEN($I121)&gt;5,IF(ISERROR(VLOOKUP(P121,'CODIGO PAGO'!$B$2:$B$20,1,0)),1,IF(OR(AND(CJ121=1,P121&lt;&gt;"N"),AND(CJ121=3,P121&lt;&gt;"B"),AND(CJ121=2,LEFT(TRIM(P121),1)&lt;&gt;"I")),1,IF(OR(AND(CJ121=0,P121="N"),AND(CJ121=0,P121="B"),AND(CJ121=0,LEFT(TRIM(P121),1)="I")),1,0))),"")</f>
        <v/>
      </c>
      <c r="DM121" s="23" t="str">
        <f t="shared" si="70"/>
        <v/>
      </c>
      <c r="DN121" s="23" t="str">
        <f>+IF(LEN($I121)&gt;5,IF(ISERROR(VLOOKUP(R121,'CODIGO PAGO'!$B$2:$B$20,1,0)),1,IF(OR(AND(CL121=1,R121&lt;&gt;"N"),AND(CL121=3,R121&lt;&gt;"B"),AND(CL121=2,LEFT(TRIM(R121),1)&lt;&gt;"I")),1,IF(OR(AND(CL121=0,R121="N"),AND(CL121=0,R121="B"),AND(CL121=0,LEFT(TRIM(R121),1)="I")),1,0))),"")</f>
        <v/>
      </c>
      <c r="DO121" s="23" t="str">
        <f t="shared" si="71"/>
        <v/>
      </c>
      <c r="DP121" s="23" t="str">
        <f>+IF(LEN($I121)&gt;5,IF(ISERROR(VLOOKUP(T121,'CODIGO PAGO'!$B$2:$B$20,1,0)),1,IF(OR(AND(CN121=1,T121&lt;&gt;"N"),AND(CN121=3,T121&lt;&gt;"B"),AND(CN121=2,LEFT(TRIM(T121),1)&lt;&gt;"I")),1,IF(OR(AND(CN121=0,T121="N"),AND(CN121=0,T121="B"),AND(CN121=0,LEFT(TRIM(T121),1)="I")),1,0))),"")</f>
        <v/>
      </c>
      <c r="DQ121" s="23" t="str">
        <f t="shared" si="72"/>
        <v/>
      </c>
      <c r="DR121" s="23" t="str">
        <f>+IF(LEN($I121)&gt;5,IF(ISERROR(VLOOKUP(V121,'CODIGO PAGO'!$B$2:$B$20,1,0)),1,IF(OR(AND(CP121=1,V121&lt;&gt;"N"),AND(CP121=3,V121&lt;&gt;"B"),AND(CP121=2,LEFT(TRIM(V121),1)&lt;&gt;"I")),1,IF(OR(AND(CP121=0,V121="N"),AND(CP121=0,V121="B"),AND(CP121=0,LEFT(TRIM(V121),1)="I")),1,0))),"")</f>
        <v/>
      </c>
      <c r="DS121" s="23" t="str">
        <f t="shared" si="73"/>
        <v/>
      </c>
      <c r="DT121" s="23" t="str">
        <f>+IF(LEN($I121)&gt;5,IF(ISERROR(VLOOKUP(X121,'CODIGO PAGO'!$B$2:$B$20,1,0)),1,IF(OR(AND(CR121=1,X121&lt;&gt;"N"),AND(CR121=3,X121&lt;&gt;"B"),AND(CR121=2,LEFT(TRIM(X121),1)&lt;&gt;"I")),1,IF(OR(AND(CR121=0,X121="N"),AND(CR121=0,X121="B"),AND(CR121=0,LEFT(TRIM(X121),1)="I")),1,0))),"")</f>
        <v/>
      </c>
      <c r="DU121" s="23" t="str">
        <f t="shared" si="74"/>
        <v/>
      </c>
      <c r="DV121" s="23" t="str">
        <f>+IF(LEN($I121)&gt;5,IF(ISERROR(VLOOKUP(Z121,'CODIGO PAGO'!$B$2:$B$20,1,0)),1,IF(OR(AND(CT121=1,Z121&lt;&gt;"N"),AND(CT121=3,Z121&lt;&gt;"B"),AND(CT121=2,LEFT(TRIM(Z121),1)&lt;&gt;"I")),1,IF(OR(AND(CT121=0,Z121="N"),AND(CT121=0,Z121="B"),AND(CT121=0,LEFT(TRIM(Z121),1)="I")),1,0))),"")</f>
        <v/>
      </c>
      <c r="DW121" s="23" t="str">
        <f t="shared" si="75"/>
        <v/>
      </c>
      <c r="DX121" s="23" t="str">
        <f>+IF(LEN($I121)&gt;5,IF(ISERROR(VLOOKUP(AB121,'CODIGO PAGO'!$B$2:$B$20,1,0)),1,IF(OR(AND(CV121=1,AB121&lt;&gt;"N"),AND(CV121=3,AB121&lt;&gt;"B"),AND(CV121=2,LEFT(TRIM(AB121),1)&lt;&gt;"I")),1,IF(OR(AND(CV121=0,AB121="N"),AND(CV121=0,AB121="B"),AND(CV121=0,LEFT(TRIM(AB121),1)="I")),1,0))),"")</f>
        <v/>
      </c>
      <c r="DY121" s="23" t="str">
        <f t="shared" si="76"/>
        <v/>
      </c>
      <c r="DZ121" s="23" t="str">
        <f>+IF(LEN($I121)&gt;5,IF(ISERROR(VLOOKUP(AD121,'CODIGO PAGO'!$B$2:$B$20,1,0)),1,IF(OR(AND(CX121=1,AD121&lt;&gt;"N"),AND(CX121=3,AD121&lt;&gt;"B"),AND(CX121=2,LEFT(TRIM(AD121),1)&lt;&gt;"I")),1,IF(OR(AND(CX121=0,AD121="N"),AND(CX121=0,AD121="B"),AND(CX121=0,LEFT(TRIM(AD121),1)="I")),1,0))),"")</f>
        <v/>
      </c>
      <c r="EA121" s="23" t="str">
        <f t="shared" si="77"/>
        <v/>
      </c>
      <c r="EB121" s="23" t="str">
        <f>+IF(LEN($I121)&gt;5,IF(ISERROR(VLOOKUP(AF121,'CODIGO PAGO'!$B$2:$B$20,1,0)),1,IF(OR(AND(CZ121=1,AF121&lt;&gt;"N"),AND(CZ121=3,AF121&lt;&gt;"B"),AND(CZ121=2,LEFT(TRIM(AF121),1)&lt;&gt;"I")),1,IF(OR(AND(CZ121=0,AF121="N"),AND(CZ121=0,AF121="B"),AND(CZ121=0,LEFT(TRIM(AF121),1)="I")),1,0))),"")</f>
        <v/>
      </c>
      <c r="EC121" s="23" t="str">
        <f t="shared" si="78"/>
        <v/>
      </c>
      <c r="ED121" s="23" t="str">
        <f>+IF(LEN($I121)&gt;5,IF(ISERROR(VLOOKUP(AH121,'CODIGO PAGO'!$B$2:$B$20,1,0)),1,IF(OR(AND(DB121=1,AH121&lt;&gt;"N"),AND(DB121=3,AH121&lt;&gt;"B"),AND(DB121=2,LEFT(TRIM(AH121),1)&lt;&gt;"I")),1,IF(OR(AND(DB121=0,AH121="N"),AND(DB121=0,AH121="B"),AND(DB121=0,LEFT(TRIM(AH121),1)="I")),1,0))),"")</f>
        <v/>
      </c>
      <c r="EE121" s="23" t="str">
        <f t="shared" si="79"/>
        <v/>
      </c>
      <c r="EF121" s="23" t="str">
        <f>+IF(LEN($I121)&gt;5,IF(ISERROR(VLOOKUP(AJ121,'CODIGO PAGO'!$B$2:$B$20,1,0)),1,IF(OR(AND(DD121=1,AJ121&lt;&gt;"N"),AND(DD121=3,AJ121&lt;&gt;"B"),AND(DD121=2,LEFT(TRIM(AJ121),1)&lt;&gt;"I")),1,IF(OR(AND(DD121=0,AJ121="N"),AND(DD121=0,AJ121="B"),AND(DD121=0,LEFT(TRIM(AJ121),1)="I")),1,0))),"")</f>
        <v/>
      </c>
      <c r="EG121" s="23" t="str">
        <f t="shared" si="80"/>
        <v/>
      </c>
      <c r="EH121" s="23" t="str">
        <f>+IF(LEN($I121)&gt;5,IF(ISERROR(VLOOKUP(AL121,'CODIGO PAGO'!$B$2:$B$20,1,0)),1,IF(OR(AND(DF121=1,AL121&lt;&gt;"N"),AND(DF121=3,AL121&lt;&gt;"B"),AND(DF121=2,LEFT(TRIM(AL121),1)&lt;&gt;"I")),1,IF(OR(AND(DF121=0,AL121="N"),AND(DF121=0,AL121="B"),AND(DF121=0,LEFT(TRIM(AL121),1)="I")),1,0))),"")</f>
        <v/>
      </c>
      <c r="EI121" s="23" t="str">
        <f t="shared" si="81"/>
        <v/>
      </c>
      <c r="EJ121" s="23" t="str">
        <f>+IF(LEN($I121)&gt;5,IF(ISERROR(VLOOKUP(AN121,'CODIGO PAGO'!$B$2:$B$20,1,0)),1,IF(OR(AND(DH121=1,AN121&lt;&gt;"N"),AND(DH121=3,AN121&lt;&gt;"B"),AND(DH121=2,LEFT(TRIM(AN121),1)&lt;&gt;"I")),1,IF(OR(AND(DH121=0,AN121="N"),AND(DH121=0,AN121="B"),AND(DH121=0,LEFT(TRIM(AN121),1)="I")),1,0))),"")</f>
        <v/>
      </c>
      <c r="EK121" s="23" t="str">
        <f t="shared" si="82"/>
        <v/>
      </c>
      <c r="EL121" s="24" t="str">
        <f t="shared" si="83"/>
        <v/>
      </c>
    </row>
    <row r="122" spans="1:142" s="25" customFormat="1">
      <c r="A122" s="15" t="str">
        <f t="shared" si="49"/>
        <v/>
      </c>
      <c r="B122" s="1" t="str">
        <f>+IF(LEN(I122)&gt;5,'CODIGO PAGO'!$B$28,"")</f>
        <v/>
      </c>
      <c r="C122" s="1" t="str">
        <f>+IF(LEN($I122)&gt;5,BD!D122,"")</f>
        <v/>
      </c>
      <c r="D122" s="168" t="str">
        <f>+IF(LEN($I122)&gt;5,BD!A122,"")</f>
        <v/>
      </c>
      <c r="E122" s="1" t="str">
        <f>+IF(LEN($I122)&gt;5,BD!B122,"")</f>
        <v/>
      </c>
      <c r="F122" s="1" t="str">
        <f>+IF(LEN($I122)&gt;5,BD!C122,"")</f>
        <v/>
      </c>
      <c r="G122" s="141"/>
      <c r="H122" s="141"/>
      <c r="I122" s="1" t="str">
        <f>+IF(LEN(BD!G122)&gt;5,BD!G122,"")</f>
        <v/>
      </c>
      <c r="J122" s="167" t="str">
        <f>+IF(LEN($I122)&gt;5,BD!E122,"")</f>
        <v/>
      </c>
      <c r="K122" s="6" t="str">
        <f t="shared" si="50"/>
        <v/>
      </c>
      <c r="L122" s="87" t="str">
        <f>+IF(LEN($I122)&gt;5,BD!H122,"")</f>
        <v/>
      </c>
      <c r="M122" s="40" t="str">
        <f t="shared" si="51"/>
        <v/>
      </c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4" t="str">
        <f t="shared" si="52"/>
        <v/>
      </c>
      <c r="AQ122" s="5" t="str">
        <f t="shared" si="53"/>
        <v/>
      </c>
      <c r="AR122" s="91" t="str">
        <f t="shared" si="54"/>
        <v/>
      </c>
      <c r="AS122" s="5" t="str">
        <f t="shared" si="55"/>
        <v/>
      </c>
      <c r="AT122" s="91" t="str">
        <f t="shared" si="56"/>
        <v/>
      </c>
      <c r="AU122" s="4" t="str">
        <f t="shared" si="57"/>
        <v/>
      </c>
      <c r="AV122" s="4" t="str">
        <f t="shared" si="58"/>
        <v/>
      </c>
      <c r="AW122" s="4" t="str">
        <f t="shared" si="59"/>
        <v/>
      </c>
      <c r="AX122" s="4" t="str">
        <f t="shared" si="60"/>
        <v/>
      </c>
      <c r="AY122" s="88" t="str">
        <f t="shared" si="61"/>
        <v/>
      </c>
      <c r="AZ122" s="17" t="str">
        <f t="shared" si="62"/>
        <v/>
      </c>
      <c r="BA122" s="18" t="str">
        <f t="shared" si="63"/>
        <v/>
      </c>
      <c r="BB122" s="19" t="str">
        <f>+IF(LEN(I122)&gt;5,IF(INT(RIGHT(B122,1))=9,0.5*L122*AY122,INT(MID(B122,5,LEN(B122)-4))*L122)+IFERROR(VLOOKUP(I122,AJUSTES!$A$1:$I$50,9,0),0),"")</f>
        <v/>
      </c>
      <c r="BC122" s="12"/>
      <c r="BD122" s="19" t="str">
        <f t="shared" si="64"/>
        <v/>
      </c>
      <c r="BE122" s="18" t="str">
        <f t="shared" si="65"/>
        <v/>
      </c>
      <c r="BF122" s="139" t="str">
        <f t="shared" si="66"/>
        <v/>
      </c>
      <c r="BG122" s="114"/>
      <c r="BH122" s="18" t="str">
        <f t="shared" si="67"/>
        <v/>
      </c>
      <c r="BI122" s="13"/>
      <c r="BJ122" s="12"/>
      <c r="BK122" s="12"/>
      <c r="BL122" s="145"/>
      <c r="BM122" s="12"/>
      <c r="BN122" s="12"/>
      <c r="BO122" s="12"/>
      <c r="BP122" s="12"/>
      <c r="BQ122" s="12"/>
      <c r="BR122" s="12"/>
      <c r="BS122" s="146"/>
      <c r="BT122" s="14"/>
      <c r="BU122" s="12"/>
      <c r="BV122" s="12"/>
      <c r="BW122" s="12"/>
      <c r="BX122" s="12"/>
      <c r="BY122" s="12"/>
      <c r="BZ122" s="144"/>
      <c r="CA122" s="107" t="str">
        <f>+IF(LEN($I122)&gt;5,IF(BD!F122="N/A","",BD!F122),"")</f>
        <v/>
      </c>
      <c r="CB122" s="21"/>
      <c r="CC122" s="147"/>
      <c r="CD122" s="148"/>
      <c r="CE122" s="8" t="str">
        <f>+IF(LEN(I122)&gt;5,BD!M122,"")</f>
        <v/>
      </c>
      <c r="CF122" s="16" t="str">
        <f>+IF(LEN(I122)&gt;5,BD!N122,"")</f>
        <v/>
      </c>
      <c r="CG122" s="3" t="str">
        <f t="shared" si="68"/>
        <v/>
      </c>
      <c r="CH122" s="23" t="str">
        <f>+IF(AND(LEN($I122)&gt;5),IF(AND($J122&gt;N$1,$J122&lt;=$AO$1),1,IF((COUNTIFS(INCAPACIDADES!$C$1:$C$51,$I122,INCAPACIDADES!K$1:K$51,N$1))&gt;0,2,IF(VLOOKUP($C122,BD!$D$1:$F$501,3,0)&gt;N$1,0,3))),"")</f>
        <v/>
      </c>
      <c r="CI122" s="23" t="str">
        <f>+IF(AND(LEN($I122)&gt;5),IF(AND($J122&gt;O$1,$J122&lt;=$AO$1),1,IF((COUNTIFS(INCAPACIDADES!$C$1:$C$51,$I122,INCAPACIDADES!L$1:L$51,O$1))&gt;0,2,IF(VLOOKUP($C122,BD!$D$1:$F$501,3,0)&gt;O$1,0,3))),"")</f>
        <v/>
      </c>
      <c r="CJ122" s="23" t="str">
        <f>+IF(AND(LEN($I122)&gt;5),IF(AND($J122&gt;P$1,$J122&lt;=$AO$1),1,IF((COUNTIFS(INCAPACIDADES!$C$1:$C$51,$I122,INCAPACIDADES!M$1:M$51,P$1))&gt;0,2,IF(VLOOKUP($C122,BD!$D$1:$F$501,3,0)&gt;P$1,0,3))),"")</f>
        <v/>
      </c>
      <c r="CK122" s="23" t="str">
        <f>+IF(AND(LEN($I122)&gt;5),IF(AND($J122&gt;Q$1,$J122&lt;=$AO$1),1,IF((COUNTIFS(INCAPACIDADES!$C$1:$C$51,$I122,INCAPACIDADES!N$1:N$51,Q$1))&gt;0,2,IF(VLOOKUP($C122,BD!$D$1:$F$501,3,0)&gt;Q$1,0,3))),"")</f>
        <v/>
      </c>
      <c r="CL122" s="23" t="str">
        <f>+IF(AND(LEN($I122)&gt;5),IF(AND($J122&gt;R$1,$J122&lt;=$AO$1),1,IF((COUNTIFS(INCAPACIDADES!$C$1:$C$51,$I122,INCAPACIDADES!O$1:O$51,R$1))&gt;0,2,IF(VLOOKUP($C122,BD!$D$1:$F$501,3,0)&gt;R$1,0,3))),"")</f>
        <v/>
      </c>
      <c r="CM122" s="23" t="str">
        <f>+IF(AND(LEN($I122)&gt;5),IF(AND($J122&gt;S$1,$J122&lt;=$AO$1),1,IF((COUNTIFS(INCAPACIDADES!$C$1:$C$51,$I122,INCAPACIDADES!P$1:P$51,S$1))&gt;0,2,IF(VLOOKUP($C122,BD!$D$1:$F$501,3,0)&gt;S$1,0,3))),"")</f>
        <v/>
      </c>
      <c r="CN122" s="23" t="str">
        <f>+IF(AND(LEN($I122)&gt;5),IF(AND($J122&gt;T$1,$J122&lt;=$AO$1),1,IF((COUNTIFS(INCAPACIDADES!$C$1:$C$51,$I122,INCAPACIDADES!Q$1:Q$51,T$1))&gt;0,2,IF(VLOOKUP($C122,BD!$D$1:$F$501,3,0)&gt;T$1,0,3))),"")</f>
        <v/>
      </c>
      <c r="CO122" s="23" t="str">
        <f>+IF(AND(LEN($I122)&gt;5),IF(AND($J122&gt;U$1,$J122&lt;=$AO$1),1,IF((COUNTIFS(INCAPACIDADES!$C$1:$C$51,$I122,INCAPACIDADES!R$1:R$51,U$1))&gt;0,2,IF(VLOOKUP($C122,BD!$D$1:$F$501,3,0)&gt;U$1,0,3))),"")</f>
        <v/>
      </c>
      <c r="CP122" s="23" t="str">
        <f>+IF(AND(LEN($I122)&gt;5),IF(AND($J122&gt;V$1,$J122&lt;=$AO$1),1,IF((COUNTIFS(INCAPACIDADES!$C$1:$C$51,$I122,INCAPACIDADES!S$1:S$51,V$1))&gt;0,2,IF(VLOOKUP($C122,BD!$D$1:$F$501,3,0)&gt;V$1,0,3))),"")</f>
        <v/>
      </c>
      <c r="CQ122" s="23" t="str">
        <f>+IF(AND(LEN($I122)&gt;5),IF(AND($J122&gt;W$1,$J122&lt;=$AO$1),1,IF((COUNTIFS(INCAPACIDADES!$C$1:$C$51,$I122,INCAPACIDADES!T$1:T$51,W$1))&gt;0,2,IF(VLOOKUP($C122,BD!$D$1:$F$501,3,0)&gt;W$1,0,3))),"")</f>
        <v/>
      </c>
      <c r="CR122" s="23" t="str">
        <f>+IF(AND(LEN($I122)&gt;5),IF(AND($J122&gt;X$1,$J122&lt;=$AO$1),1,IF((COUNTIFS(INCAPACIDADES!$C$1:$C$51,$I122,INCAPACIDADES!U$1:U$51,X$1))&gt;0,2,IF(VLOOKUP($C122,BD!$D$1:$F$501,3,0)&gt;X$1,0,3))),"")</f>
        <v/>
      </c>
      <c r="CS122" s="23" t="str">
        <f>+IF(AND(LEN($I122)&gt;5),IF(AND($J122&gt;Y$1,$J122&lt;=$AO$1),1,IF((COUNTIFS(INCAPACIDADES!$C$1:$C$51,$I122,INCAPACIDADES!V$1:V$51,Y$1))&gt;0,2,IF(VLOOKUP($C122,BD!$D$1:$F$501,3,0)&gt;Y$1,0,3))),"")</f>
        <v/>
      </c>
      <c r="CT122" s="23" t="str">
        <f>+IF(AND(LEN($I122)&gt;5),IF(AND($J122&gt;Z$1,$J122&lt;=$AO$1),1,IF((COUNTIFS(INCAPACIDADES!$C$1:$C$51,$I122,INCAPACIDADES!W$1:W$51,Z$1))&gt;0,2,IF(VLOOKUP($C122,BD!$D$1:$F$501,3,0)&gt;Z$1,0,3))),"")</f>
        <v/>
      </c>
      <c r="CU122" s="23" t="str">
        <f>+IF(AND(LEN($I122)&gt;5),IF(AND($J122&gt;AA$1,$J122&lt;=$AO$1),1,IF((COUNTIFS(INCAPACIDADES!$C$1:$C$51,$I122,INCAPACIDADES!X$1:X$51,AA$1))&gt;0,2,IF(VLOOKUP($C122,BD!$D$1:$F$501,3,0)&gt;AA$1,0,3))),"")</f>
        <v/>
      </c>
      <c r="CV122" s="23" t="str">
        <f>+IF(AND(LEN($I122)&gt;5),IF(AND($J122&gt;AB$1,$J122&lt;=$AO$1),1,IF((COUNTIFS(INCAPACIDADES!$C$1:$C$51,$I122,INCAPACIDADES!Y$1:Y$51,AB$1))&gt;0,2,IF(VLOOKUP($C122,BD!$D$1:$F$501,3,0)&gt;AB$1,0,3))),"")</f>
        <v/>
      </c>
      <c r="CW122" s="23" t="str">
        <f>+IF(AND(LEN($I122)&gt;5),IF(AND($J122&gt;AC$1,$J122&lt;=$AO$1),1,IF((COUNTIFS(INCAPACIDADES!$C$1:$C$51,$I122,INCAPACIDADES!Z$1:Z$51,AC$1))&gt;0,2,IF(VLOOKUP($C122,BD!$D$1:$F$501,3,0)&gt;AC$1,0,3))),"")</f>
        <v/>
      </c>
      <c r="CX122" s="23" t="str">
        <f>+IF(AND(LEN($I122)&gt;5),IF(AND($J122&gt;AD$1,$J122&lt;=$AO$1),1,IF((COUNTIFS(INCAPACIDADES!$C$1:$C$51,$I122,INCAPACIDADES!AA$1:AA$51,AD$1))&gt;0,2,IF(VLOOKUP($C122,BD!$D$1:$F$501,3,0)&gt;AD$1,0,3))),"")</f>
        <v/>
      </c>
      <c r="CY122" s="23" t="str">
        <f>+IF(AND(LEN($I122)&gt;5),IF(AND($J122&gt;AE$1,$J122&lt;=$AO$1),1,IF((COUNTIFS(INCAPACIDADES!$C$1:$C$51,$I122,INCAPACIDADES!AB$1:AB$51,AE$1))&gt;0,2,IF(VLOOKUP($C122,BD!$D$1:$F$501,3,0)&gt;AE$1,0,3))),"")</f>
        <v/>
      </c>
      <c r="CZ122" s="23" t="str">
        <f>+IF(AND(LEN($I122)&gt;5),IF(AND($J122&gt;AF$1,$J122&lt;=$AO$1),1,IF((COUNTIFS(INCAPACIDADES!$C$1:$C$51,$I122,INCAPACIDADES!AC$1:AC$51,AF$1))&gt;0,2,IF(VLOOKUP($C122,BD!$D$1:$F$501,3,0)&gt;AF$1,0,3))),"")</f>
        <v/>
      </c>
      <c r="DA122" s="23" t="str">
        <f>+IF(AND(LEN($I122)&gt;5),IF(AND($J122&gt;AG$1,$J122&lt;=$AO$1),1,IF((COUNTIFS(INCAPACIDADES!$C$1:$C$51,$I122,INCAPACIDADES!AD$1:AD$51,AG$1))&gt;0,2,IF(VLOOKUP($C122,BD!$D$1:$F$501,3,0)&gt;AG$1,0,3))),"")</f>
        <v/>
      </c>
      <c r="DB122" s="23" t="str">
        <f>+IF(AND(LEN($I122)&gt;5),IF(AND($J122&gt;AH$1,$J122&lt;=$AO$1),1,IF((COUNTIFS(INCAPACIDADES!$C$1:$C$51,$I122,INCAPACIDADES!AE$1:AE$51,AH$1))&gt;0,2,IF(VLOOKUP($C122,BD!$D$1:$F$501,3,0)&gt;AH$1,0,3))),"")</f>
        <v/>
      </c>
      <c r="DC122" s="23" t="str">
        <f>+IF(AND(LEN($I122)&gt;5),IF(AND($J122&gt;AI$1,$J122&lt;=$AO$1),1,IF((COUNTIFS(INCAPACIDADES!$C$1:$C$51,$I122,INCAPACIDADES!AF$1:AF$51,AI$1))&gt;0,2,IF(VLOOKUP($C122,BD!$D$1:$F$501,3,0)&gt;AI$1,0,3))),"")</f>
        <v/>
      </c>
      <c r="DD122" s="23" t="str">
        <f>+IF(AND(LEN($I122)&gt;5),IF(AND($J122&gt;AJ$1,$J122&lt;=$AO$1),1,IF((COUNTIFS(INCAPACIDADES!$C$1:$C$51,$I122,INCAPACIDADES!AG$1:AG$51,AJ$1))&gt;0,2,IF(VLOOKUP($C122,BD!$D$1:$F$501,3,0)&gt;AJ$1,0,3))),"")</f>
        <v/>
      </c>
      <c r="DE122" s="23" t="str">
        <f>+IF(AND(LEN($I122)&gt;5),IF(AND($J122&gt;AK$1,$J122&lt;=$AO$1),1,IF((COUNTIFS(INCAPACIDADES!$C$1:$C$51,$I122,INCAPACIDADES!AH$1:AH$51,AK$1))&gt;0,2,IF(VLOOKUP($C122,BD!$D$1:$F$501,3,0)&gt;AK$1,0,3))),"")</f>
        <v/>
      </c>
      <c r="DF122" s="23" t="str">
        <f>+IF(AND(LEN($I122)&gt;5),IF(AND($J122&gt;AL$1,$J122&lt;=$AO$1),1,IF((COUNTIFS(INCAPACIDADES!$C$1:$C$51,$I122,INCAPACIDADES!AI$1:AI$51,AL$1))&gt;0,2,IF(VLOOKUP($C122,BD!$D$1:$F$501,3,0)&gt;AL$1,0,3))),"")</f>
        <v/>
      </c>
      <c r="DG122" s="23" t="str">
        <f>+IF(AND(LEN($I122)&gt;5),IF(AND($J122&gt;AM$1,$J122&lt;=$AO$1),1,IF((COUNTIFS(INCAPACIDADES!$C$1:$C$51,$I122,INCAPACIDADES!AJ$1:AJ$51,AM$1))&gt;0,2,IF(VLOOKUP($C122,BD!$D$1:$F$501,3,0)&gt;AM$1,0,3))),"")</f>
        <v/>
      </c>
      <c r="DH122" s="23" t="str">
        <f>+IF(AND(LEN($I122)&gt;5),IF(AND($J122&gt;AN$1,$J122&lt;=$AO$1),1,IF((COUNTIFS(INCAPACIDADES!$C$1:$C$51,$I122,INCAPACIDADES!AK$1:AK$51,AN$1))&gt;0,2,IF(VLOOKUP($C122,BD!$D$1:$F$501,3,0)&gt;AN$1,0,3))),"")</f>
        <v/>
      </c>
      <c r="DI122" s="23" t="str">
        <f>+IF(AND(LEN($I122)&gt;5),IF(AND($J122&gt;AO$1,$J122&lt;=$AO$1),1,IF((COUNTIFS(INCAPACIDADES!$C$1:$C$51,$I122,INCAPACIDADES!AL$1:AL$51,AO$1))&gt;0,2,IF(VLOOKUP($C122,BD!$D$1:$F$501,3,0)&gt;AO$1,0,3))),"")</f>
        <v/>
      </c>
      <c r="DJ122" s="23" t="str">
        <f>+IF(LEN($I122)&gt;5,IF(ISERROR(VLOOKUP(N122,'CODIGO PAGO'!$B$2:$B$20,1,0)),1,IF(OR(AND(CH122=1,N122&lt;&gt;"N"),AND(CH122=3,N122&lt;&gt;"B"),AND(CH122=2,LEFT(TRIM(N122),1)&lt;&gt;"I")),1,IF(OR(AND(CH122=0,N122="N"),AND(CH122=0,N122="B"),AND(CH122=0,LEFT(TRIM(N122),1)="I")),1,0))),"")</f>
        <v/>
      </c>
      <c r="DK122" s="23" t="str">
        <f t="shared" si="69"/>
        <v/>
      </c>
      <c r="DL122" s="23" t="str">
        <f>+IF(LEN($I122)&gt;5,IF(ISERROR(VLOOKUP(P122,'CODIGO PAGO'!$B$2:$B$20,1,0)),1,IF(OR(AND(CJ122=1,P122&lt;&gt;"N"),AND(CJ122=3,P122&lt;&gt;"B"),AND(CJ122=2,LEFT(TRIM(P122),1)&lt;&gt;"I")),1,IF(OR(AND(CJ122=0,P122="N"),AND(CJ122=0,P122="B"),AND(CJ122=0,LEFT(TRIM(P122),1)="I")),1,0))),"")</f>
        <v/>
      </c>
      <c r="DM122" s="23" t="str">
        <f t="shared" si="70"/>
        <v/>
      </c>
      <c r="DN122" s="23" t="str">
        <f>+IF(LEN($I122)&gt;5,IF(ISERROR(VLOOKUP(R122,'CODIGO PAGO'!$B$2:$B$20,1,0)),1,IF(OR(AND(CL122=1,R122&lt;&gt;"N"),AND(CL122=3,R122&lt;&gt;"B"),AND(CL122=2,LEFT(TRIM(R122),1)&lt;&gt;"I")),1,IF(OR(AND(CL122=0,R122="N"),AND(CL122=0,R122="B"),AND(CL122=0,LEFT(TRIM(R122),1)="I")),1,0))),"")</f>
        <v/>
      </c>
      <c r="DO122" s="23" t="str">
        <f t="shared" si="71"/>
        <v/>
      </c>
      <c r="DP122" s="23" t="str">
        <f>+IF(LEN($I122)&gt;5,IF(ISERROR(VLOOKUP(T122,'CODIGO PAGO'!$B$2:$B$20,1,0)),1,IF(OR(AND(CN122=1,T122&lt;&gt;"N"),AND(CN122=3,T122&lt;&gt;"B"),AND(CN122=2,LEFT(TRIM(T122),1)&lt;&gt;"I")),1,IF(OR(AND(CN122=0,T122="N"),AND(CN122=0,T122="B"),AND(CN122=0,LEFT(TRIM(T122),1)="I")),1,0))),"")</f>
        <v/>
      </c>
      <c r="DQ122" s="23" t="str">
        <f t="shared" si="72"/>
        <v/>
      </c>
      <c r="DR122" s="23" t="str">
        <f>+IF(LEN($I122)&gt;5,IF(ISERROR(VLOOKUP(V122,'CODIGO PAGO'!$B$2:$B$20,1,0)),1,IF(OR(AND(CP122=1,V122&lt;&gt;"N"),AND(CP122=3,V122&lt;&gt;"B"),AND(CP122=2,LEFT(TRIM(V122),1)&lt;&gt;"I")),1,IF(OR(AND(CP122=0,V122="N"),AND(CP122=0,V122="B"),AND(CP122=0,LEFT(TRIM(V122),1)="I")),1,0))),"")</f>
        <v/>
      </c>
      <c r="DS122" s="23" t="str">
        <f t="shared" si="73"/>
        <v/>
      </c>
      <c r="DT122" s="23" t="str">
        <f>+IF(LEN($I122)&gt;5,IF(ISERROR(VLOOKUP(X122,'CODIGO PAGO'!$B$2:$B$20,1,0)),1,IF(OR(AND(CR122=1,X122&lt;&gt;"N"),AND(CR122=3,X122&lt;&gt;"B"),AND(CR122=2,LEFT(TRIM(X122),1)&lt;&gt;"I")),1,IF(OR(AND(CR122=0,X122="N"),AND(CR122=0,X122="B"),AND(CR122=0,LEFT(TRIM(X122),1)="I")),1,0))),"")</f>
        <v/>
      </c>
      <c r="DU122" s="23" t="str">
        <f t="shared" si="74"/>
        <v/>
      </c>
      <c r="DV122" s="23" t="str">
        <f>+IF(LEN($I122)&gt;5,IF(ISERROR(VLOOKUP(Z122,'CODIGO PAGO'!$B$2:$B$20,1,0)),1,IF(OR(AND(CT122=1,Z122&lt;&gt;"N"),AND(CT122=3,Z122&lt;&gt;"B"),AND(CT122=2,LEFT(TRIM(Z122),1)&lt;&gt;"I")),1,IF(OR(AND(CT122=0,Z122="N"),AND(CT122=0,Z122="B"),AND(CT122=0,LEFT(TRIM(Z122),1)="I")),1,0))),"")</f>
        <v/>
      </c>
      <c r="DW122" s="23" t="str">
        <f t="shared" si="75"/>
        <v/>
      </c>
      <c r="DX122" s="23" t="str">
        <f>+IF(LEN($I122)&gt;5,IF(ISERROR(VLOOKUP(AB122,'CODIGO PAGO'!$B$2:$B$20,1,0)),1,IF(OR(AND(CV122=1,AB122&lt;&gt;"N"),AND(CV122=3,AB122&lt;&gt;"B"),AND(CV122=2,LEFT(TRIM(AB122),1)&lt;&gt;"I")),1,IF(OR(AND(CV122=0,AB122="N"),AND(CV122=0,AB122="B"),AND(CV122=0,LEFT(TRIM(AB122),1)="I")),1,0))),"")</f>
        <v/>
      </c>
      <c r="DY122" s="23" t="str">
        <f t="shared" si="76"/>
        <v/>
      </c>
      <c r="DZ122" s="23" t="str">
        <f>+IF(LEN($I122)&gt;5,IF(ISERROR(VLOOKUP(AD122,'CODIGO PAGO'!$B$2:$B$20,1,0)),1,IF(OR(AND(CX122=1,AD122&lt;&gt;"N"),AND(CX122=3,AD122&lt;&gt;"B"),AND(CX122=2,LEFT(TRIM(AD122),1)&lt;&gt;"I")),1,IF(OR(AND(CX122=0,AD122="N"),AND(CX122=0,AD122="B"),AND(CX122=0,LEFT(TRIM(AD122),1)="I")),1,0))),"")</f>
        <v/>
      </c>
      <c r="EA122" s="23" t="str">
        <f t="shared" si="77"/>
        <v/>
      </c>
      <c r="EB122" s="23" t="str">
        <f>+IF(LEN($I122)&gt;5,IF(ISERROR(VLOOKUP(AF122,'CODIGO PAGO'!$B$2:$B$20,1,0)),1,IF(OR(AND(CZ122=1,AF122&lt;&gt;"N"),AND(CZ122=3,AF122&lt;&gt;"B"),AND(CZ122=2,LEFT(TRIM(AF122),1)&lt;&gt;"I")),1,IF(OR(AND(CZ122=0,AF122="N"),AND(CZ122=0,AF122="B"),AND(CZ122=0,LEFT(TRIM(AF122),1)="I")),1,0))),"")</f>
        <v/>
      </c>
      <c r="EC122" s="23" t="str">
        <f t="shared" si="78"/>
        <v/>
      </c>
      <c r="ED122" s="23" t="str">
        <f>+IF(LEN($I122)&gt;5,IF(ISERROR(VLOOKUP(AH122,'CODIGO PAGO'!$B$2:$B$20,1,0)),1,IF(OR(AND(DB122=1,AH122&lt;&gt;"N"),AND(DB122=3,AH122&lt;&gt;"B"),AND(DB122=2,LEFT(TRIM(AH122),1)&lt;&gt;"I")),1,IF(OR(AND(DB122=0,AH122="N"),AND(DB122=0,AH122="B"),AND(DB122=0,LEFT(TRIM(AH122),1)="I")),1,0))),"")</f>
        <v/>
      </c>
      <c r="EE122" s="23" t="str">
        <f t="shared" si="79"/>
        <v/>
      </c>
      <c r="EF122" s="23" t="str">
        <f>+IF(LEN($I122)&gt;5,IF(ISERROR(VLOOKUP(AJ122,'CODIGO PAGO'!$B$2:$B$20,1,0)),1,IF(OR(AND(DD122=1,AJ122&lt;&gt;"N"),AND(DD122=3,AJ122&lt;&gt;"B"),AND(DD122=2,LEFT(TRIM(AJ122),1)&lt;&gt;"I")),1,IF(OR(AND(DD122=0,AJ122="N"),AND(DD122=0,AJ122="B"),AND(DD122=0,LEFT(TRIM(AJ122),1)="I")),1,0))),"")</f>
        <v/>
      </c>
      <c r="EG122" s="23" t="str">
        <f t="shared" si="80"/>
        <v/>
      </c>
      <c r="EH122" s="23" t="str">
        <f>+IF(LEN($I122)&gt;5,IF(ISERROR(VLOOKUP(AL122,'CODIGO PAGO'!$B$2:$B$20,1,0)),1,IF(OR(AND(DF122=1,AL122&lt;&gt;"N"),AND(DF122=3,AL122&lt;&gt;"B"),AND(DF122=2,LEFT(TRIM(AL122),1)&lt;&gt;"I")),1,IF(OR(AND(DF122=0,AL122="N"),AND(DF122=0,AL122="B"),AND(DF122=0,LEFT(TRIM(AL122),1)="I")),1,0))),"")</f>
        <v/>
      </c>
      <c r="EI122" s="23" t="str">
        <f t="shared" si="81"/>
        <v/>
      </c>
      <c r="EJ122" s="23" t="str">
        <f>+IF(LEN($I122)&gt;5,IF(ISERROR(VLOOKUP(AN122,'CODIGO PAGO'!$B$2:$B$20,1,0)),1,IF(OR(AND(DH122=1,AN122&lt;&gt;"N"),AND(DH122=3,AN122&lt;&gt;"B"),AND(DH122=2,LEFT(TRIM(AN122),1)&lt;&gt;"I")),1,IF(OR(AND(DH122=0,AN122="N"),AND(DH122=0,AN122="B"),AND(DH122=0,LEFT(TRIM(AN122),1)="I")),1,0))),"")</f>
        <v/>
      </c>
      <c r="EK122" s="23" t="str">
        <f t="shared" si="82"/>
        <v/>
      </c>
      <c r="EL122" s="24" t="str">
        <f t="shared" si="83"/>
        <v/>
      </c>
    </row>
    <row r="123" spans="1:142" s="25" customFormat="1">
      <c r="A123" s="15" t="str">
        <f t="shared" si="49"/>
        <v/>
      </c>
      <c r="B123" s="1" t="str">
        <f>+IF(LEN(I123)&gt;5,'CODIGO PAGO'!$B$28,"")</f>
        <v/>
      </c>
      <c r="C123" s="1" t="str">
        <f>+IF(LEN($I123)&gt;5,BD!D123,"")</f>
        <v/>
      </c>
      <c r="D123" s="168" t="str">
        <f>+IF(LEN($I123)&gt;5,BD!A123,"")</f>
        <v/>
      </c>
      <c r="E123" s="1" t="str">
        <f>+IF(LEN($I123)&gt;5,BD!B123,"")</f>
        <v/>
      </c>
      <c r="F123" s="1" t="str">
        <f>+IF(LEN($I123)&gt;5,BD!C123,"")</f>
        <v/>
      </c>
      <c r="G123" s="141"/>
      <c r="H123" s="141"/>
      <c r="I123" s="1" t="str">
        <f>+IF(LEN(BD!G123)&gt;5,BD!G123,"")</f>
        <v/>
      </c>
      <c r="J123" s="167" t="str">
        <f>+IF(LEN($I123)&gt;5,BD!E123,"")</f>
        <v/>
      </c>
      <c r="K123" s="6" t="str">
        <f t="shared" si="50"/>
        <v/>
      </c>
      <c r="L123" s="87" t="str">
        <f>+IF(LEN($I123)&gt;5,BD!H123,"")</f>
        <v/>
      </c>
      <c r="M123" s="40" t="str">
        <f t="shared" si="51"/>
        <v/>
      </c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4" t="str">
        <f t="shared" si="52"/>
        <v/>
      </c>
      <c r="AQ123" s="5" t="str">
        <f t="shared" si="53"/>
        <v/>
      </c>
      <c r="AR123" s="91" t="str">
        <f t="shared" si="54"/>
        <v/>
      </c>
      <c r="AS123" s="5" t="str">
        <f t="shared" si="55"/>
        <v/>
      </c>
      <c r="AT123" s="91" t="str">
        <f t="shared" si="56"/>
        <v/>
      </c>
      <c r="AU123" s="4" t="str">
        <f t="shared" si="57"/>
        <v/>
      </c>
      <c r="AV123" s="4" t="str">
        <f t="shared" si="58"/>
        <v/>
      </c>
      <c r="AW123" s="4" t="str">
        <f t="shared" si="59"/>
        <v/>
      </c>
      <c r="AX123" s="4" t="str">
        <f t="shared" si="60"/>
        <v/>
      </c>
      <c r="AY123" s="88" t="str">
        <f t="shared" si="61"/>
        <v/>
      </c>
      <c r="AZ123" s="17" t="str">
        <f t="shared" si="62"/>
        <v/>
      </c>
      <c r="BA123" s="18" t="str">
        <f t="shared" si="63"/>
        <v/>
      </c>
      <c r="BB123" s="19" t="str">
        <f>+IF(LEN(I123)&gt;5,IF(INT(RIGHT(B123,1))=9,0.5*L123*AY123,INT(MID(B123,5,LEN(B123)-4))*L123)+IFERROR(VLOOKUP(I123,AJUSTES!$A$1:$I$50,9,0),0),"")</f>
        <v/>
      </c>
      <c r="BC123" s="12"/>
      <c r="BD123" s="19" t="str">
        <f t="shared" si="64"/>
        <v/>
      </c>
      <c r="BE123" s="18" t="str">
        <f t="shared" si="65"/>
        <v/>
      </c>
      <c r="BF123" s="139" t="str">
        <f t="shared" si="66"/>
        <v/>
      </c>
      <c r="BG123" s="114"/>
      <c r="BH123" s="18" t="str">
        <f t="shared" si="67"/>
        <v/>
      </c>
      <c r="BI123" s="13"/>
      <c r="BJ123" s="12"/>
      <c r="BK123" s="12"/>
      <c r="BL123" s="145"/>
      <c r="BM123" s="12"/>
      <c r="BN123" s="12"/>
      <c r="BO123" s="12"/>
      <c r="BP123" s="12"/>
      <c r="BQ123" s="12"/>
      <c r="BR123" s="12"/>
      <c r="BS123" s="146"/>
      <c r="BT123" s="14"/>
      <c r="BU123" s="12"/>
      <c r="BV123" s="12"/>
      <c r="BW123" s="12"/>
      <c r="BX123" s="12"/>
      <c r="BY123" s="12"/>
      <c r="BZ123" s="144"/>
      <c r="CA123" s="107" t="str">
        <f>+IF(LEN($I123)&gt;5,IF(BD!F123="N/A","",BD!F123),"")</f>
        <v/>
      </c>
      <c r="CB123" s="21"/>
      <c r="CC123" s="147"/>
      <c r="CD123" s="148"/>
      <c r="CE123" s="8" t="str">
        <f>+IF(LEN(I123)&gt;5,BD!M123,"")</f>
        <v/>
      </c>
      <c r="CF123" s="16" t="str">
        <f>+IF(LEN(I123)&gt;5,BD!N123,"")</f>
        <v/>
      </c>
      <c r="CG123" s="3" t="str">
        <f t="shared" si="68"/>
        <v/>
      </c>
      <c r="CH123" s="23" t="str">
        <f>+IF(AND(LEN($I123)&gt;5),IF(AND($J123&gt;N$1,$J123&lt;=$AO$1),1,IF((COUNTIFS(INCAPACIDADES!$C$1:$C$51,$I123,INCAPACIDADES!K$1:K$51,N$1))&gt;0,2,IF(VLOOKUP($C123,BD!$D$1:$F$501,3,0)&gt;N$1,0,3))),"")</f>
        <v/>
      </c>
      <c r="CI123" s="23" t="str">
        <f>+IF(AND(LEN($I123)&gt;5),IF(AND($J123&gt;O$1,$J123&lt;=$AO$1),1,IF((COUNTIFS(INCAPACIDADES!$C$1:$C$51,$I123,INCAPACIDADES!L$1:L$51,O$1))&gt;0,2,IF(VLOOKUP($C123,BD!$D$1:$F$501,3,0)&gt;O$1,0,3))),"")</f>
        <v/>
      </c>
      <c r="CJ123" s="23" t="str">
        <f>+IF(AND(LEN($I123)&gt;5),IF(AND($J123&gt;P$1,$J123&lt;=$AO$1),1,IF((COUNTIFS(INCAPACIDADES!$C$1:$C$51,$I123,INCAPACIDADES!M$1:M$51,P$1))&gt;0,2,IF(VLOOKUP($C123,BD!$D$1:$F$501,3,0)&gt;P$1,0,3))),"")</f>
        <v/>
      </c>
      <c r="CK123" s="23" t="str">
        <f>+IF(AND(LEN($I123)&gt;5),IF(AND($J123&gt;Q$1,$J123&lt;=$AO$1),1,IF((COUNTIFS(INCAPACIDADES!$C$1:$C$51,$I123,INCAPACIDADES!N$1:N$51,Q$1))&gt;0,2,IF(VLOOKUP($C123,BD!$D$1:$F$501,3,0)&gt;Q$1,0,3))),"")</f>
        <v/>
      </c>
      <c r="CL123" s="23" t="str">
        <f>+IF(AND(LEN($I123)&gt;5),IF(AND($J123&gt;R$1,$J123&lt;=$AO$1),1,IF((COUNTIFS(INCAPACIDADES!$C$1:$C$51,$I123,INCAPACIDADES!O$1:O$51,R$1))&gt;0,2,IF(VLOOKUP($C123,BD!$D$1:$F$501,3,0)&gt;R$1,0,3))),"")</f>
        <v/>
      </c>
      <c r="CM123" s="23" t="str">
        <f>+IF(AND(LEN($I123)&gt;5),IF(AND($J123&gt;S$1,$J123&lt;=$AO$1),1,IF((COUNTIFS(INCAPACIDADES!$C$1:$C$51,$I123,INCAPACIDADES!P$1:P$51,S$1))&gt;0,2,IF(VLOOKUP($C123,BD!$D$1:$F$501,3,0)&gt;S$1,0,3))),"")</f>
        <v/>
      </c>
      <c r="CN123" s="23" t="str">
        <f>+IF(AND(LEN($I123)&gt;5),IF(AND($J123&gt;T$1,$J123&lt;=$AO$1),1,IF((COUNTIFS(INCAPACIDADES!$C$1:$C$51,$I123,INCAPACIDADES!Q$1:Q$51,T$1))&gt;0,2,IF(VLOOKUP($C123,BD!$D$1:$F$501,3,0)&gt;T$1,0,3))),"")</f>
        <v/>
      </c>
      <c r="CO123" s="23" t="str">
        <f>+IF(AND(LEN($I123)&gt;5),IF(AND($J123&gt;U$1,$J123&lt;=$AO$1),1,IF((COUNTIFS(INCAPACIDADES!$C$1:$C$51,$I123,INCAPACIDADES!R$1:R$51,U$1))&gt;0,2,IF(VLOOKUP($C123,BD!$D$1:$F$501,3,0)&gt;U$1,0,3))),"")</f>
        <v/>
      </c>
      <c r="CP123" s="23" t="str">
        <f>+IF(AND(LEN($I123)&gt;5),IF(AND($J123&gt;V$1,$J123&lt;=$AO$1),1,IF((COUNTIFS(INCAPACIDADES!$C$1:$C$51,$I123,INCAPACIDADES!S$1:S$51,V$1))&gt;0,2,IF(VLOOKUP($C123,BD!$D$1:$F$501,3,0)&gt;V$1,0,3))),"")</f>
        <v/>
      </c>
      <c r="CQ123" s="23" t="str">
        <f>+IF(AND(LEN($I123)&gt;5),IF(AND($J123&gt;W$1,$J123&lt;=$AO$1),1,IF((COUNTIFS(INCAPACIDADES!$C$1:$C$51,$I123,INCAPACIDADES!T$1:T$51,W$1))&gt;0,2,IF(VLOOKUP($C123,BD!$D$1:$F$501,3,0)&gt;W$1,0,3))),"")</f>
        <v/>
      </c>
      <c r="CR123" s="23" t="str">
        <f>+IF(AND(LEN($I123)&gt;5),IF(AND($J123&gt;X$1,$J123&lt;=$AO$1),1,IF((COUNTIFS(INCAPACIDADES!$C$1:$C$51,$I123,INCAPACIDADES!U$1:U$51,X$1))&gt;0,2,IF(VLOOKUP($C123,BD!$D$1:$F$501,3,0)&gt;X$1,0,3))),"")</f>
        <v/>
      </c>
      <c r="CS123" s="23" t="str">
        <f>+IF(AND(LEN($I123)&gt;5),IF(AND($J123&gt;Y$1,$J123&lt;=$AO$1),1,IF((COUNTIFS(INCAPACIDADES!$C$1:$C$51,$I123,INCAPACIDADES!V$1:V$51,Y$1))&gt;0,2,IF(VLOOKUP($C123,BD!$D$1:$F$501,3,0)&gt;Y$1,0,3))),"")</f>
        <v/>
      </c>
      <c r="CT123" s="23" t="str">
        <f>+IF(AND(LEN($I123)&gt;5),IF(AND($J123&gt;Z$1,$J123&lt;=$AO$1),1,IF((COUNTIFS(INCAPACIDADES!$C$1:$C$51,$I123,INCAPACIDADES!W$1:W$51,Z$1))&gt;0,2,IF(VLOOKUP($C123,BD!$D$1:$F$501,3,0)&gt;Z$1,0,3))),"")</f>
        <v/>
      </c>
      <c r="CU123" s="23" t="str">
        <f>+IF(AND(LEN($I123)&gt;5),IF(AND($J123&gt;AA$1,$J123&lt;=$AO$1),1,IF((COUNTIFS(INCAPACIDADES!$C$1:$C$51,$I123,INCAPACIDADES!X$1:X$51,AA$1))&gt;0,2,IF(VLOOKUP($C123,BD!$D$1:$F$501,3,0)&gt;AA$1,0,3))),"")</f>
        <v/>
      </c>
      <c r="CV123" s="23" t="str">
        <f>+IF(AND(LEN($I123)&gt;5),IF(AND($J123&gt;AB$1,$J123&lt;=$AO$1),1,IF((COUNTIFS(INCAPACIDADES!$C$1:$C$51,$I123,INCAPACIDADES!Y$1:Y$51,AB$1))&gt;0,2,IF(VLOOKUP($C123,BD!$D$1:$F$501,3,0)&gt;AB$1,0,3))),"")</f>
        <v/>
      </c>
      <c r="CW123" s="23" t="str">
        <f>+IF(AND(LEN($I123)&gt;5),IF(AND($J123&gt;AC$1,$J123&lt;=$AO$1),1,IF((COUNTIFS(INCAPACIDADES!$C$1:$C$51,$I123,INCAPACIDADES!Z$1:Z$51,AC$1))&gt;0,2,IF(VLOOKUP($C123,BD!$D$1:$F$501,3,0)&gt;AC$1,0,3))),"")</f>
        <v/>
      </c>
      <c r="CX123" s="23" t="str">
        <f>+IF(AND(LEN($I123)&gt;5),IF(AND($J123&gt;AD$1,$J123&lt;=$AO$1),1,IF((COUNTIFS(INCAPACIDADES!$C$1:$C$51,$I123,INCAPACIDADES!AA$1:AA$51,AD$1))&gt;0,2,IF(VLOOKUP($C123,BD!$D$1:$F$501,3,0)&gt;AD$1,0,3))),"")</f>
        <v/>
      </c>
      <c r="CY123" s="23" t="str">
        <f>+IF(AND(LEN($I123)&gt;5),IF(AND($J123&gt;AE$1,$J123&lt;=$AO$1),1,IF((COUNTIFS(INCAPACIDADES!$C$1:$C$51,$I123,INCAPACIDADES!AB$1:AB$51,AE$1))&gt;0,2,IF(VLOOKUP($C123,BD!$D$1:$F$501,3,0)&gt;AE$1,0,3))),"")</f>
        <v/>
      </c>
      <c r="CZ123" s="23" t="str">
        <f>+IF(AND(LEN($I123)&gt;5),IF(AND($J123&gt;AF$1,$J123&lt;=$AO$1),1,IF((COUNTIFS(INCAPACIDADES!$C$1:$C$51,$I123,INCAPACIDADES!AC$1:AC$51,AF$1))&gt;0,2,IF(VLOOKUP($C123,BD!$D$1:$F$501,3,0)&gt;AF$1,0,3))),"")</f>
        <v/>
      </c>
      <c r="DA123" s="23" t="str">
        <f>+IF(AND(LEN($I123)&gt;5),IF(AND($J123&gt;AG$1,$J123&lt;=$AO$1),1,IF((COUNTIFS(INCAPACIDADES!$C$1:$C$51,$I123,INCAPACIDADES!AD$1:AD$51,AG$1))&gt;0,2,IF(VLOOKUP($C123,BD!$D$1:$F$501,3,0)&gt;AG$1,0,3))),"")</f>
        <v/>
      </c>
      <c r="DB123" s="23" t="str">
        <f>+IF(AND(LEN($I123)&gt;5),IF(AND($J123&gt;AH$1,$J123&lt;=$AO$1),1,IF((COUNTIFS(INCAPACIDADES!$C$1:$C$51,$I123,INCAPACIDADES!AE$1:AE$51,AH$1))&gt;0,2,IF(VLOOKUP($C123,BD!$D$1:$F$501,3,0)&gt;AH$1,0,3))),"")</f>
        <v/>
      </c>
      <c r="DC123" s="23" t="str">
        <f>+IF(AND(LEN($I123)&gt;5),IF(AND($J123&gt;AI$1,$J123&lt;=$AO$1),1,IF((COUNTIFS(INCAPACIDADES!$C$1:$C$51,$I123,INCAPACIDADES!AF$1:AF$51,AI$1))&gt;0,2,IF(VLOOKUP($C123,BD!$D$1:$F$501,3,0)&gt;AI$1,0,3))),"")</f>
        <v/>
      </c>
      <c r="DD123" s="23" t="str">
        <f>+IF(AND(LEN($I123)&gt;5),IF(AND($J123&gt;AJ$1,$J123&lt;=$AO$1),1,IF((COUNTIFS(INCAPACIDADES!$C$1:$C$51,$I123,INCAPACIDADES!AG$1:AG$51,AJ$1))&gt;0,2,IF(VLOOKUP($C123,BD!$D$1:$F$501,3,0)&gt;AJ$1,0,3))),"")</f>
        <v/>
      </c>
      <c r="DE123" s="23" t="str">
        <f>+IF(AND(LEN($I123)&gt;5),IF(AND($J123&gt;AK$1,$J123&lt;=$AO$1),1,IF((COUNTIFS(INCAPACIDADES!$C$1:$C$51,$I123,INCAPACIDADES!AH$1:AH$51,AK$1))&gt;0,2,IF(VLOOKUP($C123,BD!$D$1:$F$501,3,0)&gt;AK$1,0,3))),"")</f>
        <v/>
      </c>
      <c r="DF123" s="23" t="str">
        <f>+IF(AND(LEN($I123)&gt;5),IF(AND($J123&gt;AL$1,$J123&lt;=$AO$1),1,IF((COUNTIFS(INCAPACIDADES!$C$1:$C$51,$I123,INCAPACIDADES!AI$1:AI$51,AL$1))&gt;0,2,IF(VLOOKUP($C123,BD!$D$1:$F$501,3,0)&gt;AL$1,0,3))),"")</f>
        <v/>
      </c>
      <c r="DG123" s="23" t="str">
        <f>+IF(AND(LEN($I123)&gt;5),IF(AND($J123&gt;AM$1,$J123&lt;=$AO$1),1,IF((COUNTIFS(INCAPACIDADES!$C$1:$C$51,$I123,INCAPACIDADES!AJ$1:AJ$51,AM$1))&gt;0,2,IF(VLOOKUP($C123,BD!$D$1:$F$501,3,0)&gt;AM$1,0,3))),"")</f>
        <v/>
      </c>
      <c r="DH123" s="23" t="str">
        <f>+IF(AND(LEN($I123)&gt;5),IF(AND($J123&gt;AN$1,$J123&lt;=$AO$1),1,IF((COUNTIFS(INCAPACIDADES!$C$1:$C$51,$I123,INCAPACIDADES!AK$1:AK$51,AN$1))&gt;0,2,IF(VLOOKUP($C123,BD!$D$1:$F$501,3,0)&gt;AN$1,0,3))),"")</f>
        <v/>
      </c>
      <c r="DI123" s="23" t="str">
        <f>+IF(AND(LEN($I123)&gt;5),IF(AND($J123&gt;AO$1,$J123&lt;=$AO$1),1,IF((COUNTIFS(INCAPACIDADES!$C$1:$C$51,$I123,INCAPACIDADES!AL$1:AL$51,AO$1))&gt;0,2,IF(VLOOKUP($C123,BD!$D$1:$F$501,3,0)&gt;AO$1,0,3))),"")</f>
        <v/>
      </c>
      <c r="DJ123" s="23" t="str">
        <f>+IF(LEN($I123)&gt;5,IF(ISERROR(VLOOKUP(N123,'CODIGO PAGO'!$B$2:$B$20,1,0)),1,IF(OR(AND(CH123=1,N123&lt;&gt;"N"),AND(CH123=3,N123&lt;&gt;"B"),AND(CH123=2,LEFT(TRIM(N123),1)&lt;&gt;"I")),1,IF(OR(AND(CH123=0,N123="N"),AND(CH123=0,N123="B"),AND(CH123=0,LEFT(TRIM(N123),1)="I")),1,0))),"")</f>
        <v/>
      </c>
      <c r="DK123" s="23" t="str">
        <f t="shared" si="69"/>
        <v/>
      </c>
      <c r="DL123" s="23" t="str">
        <f>+IF(LEN($I123)&gt;5,IF(ISERROR(VLOOKUP(P123,'CODIGO PAGO'!$B$2:$B$20,1,0)),1,IF(OR(AND(CJ123=1,P123&lt;&gt;"N"),AND(CJ123=3,P123&lt;&gt;"B"),AND(CJ123=2,LEFT(TRIM(P123),1)&lt;&gt;"I")),1,IF(OR(AND(CJ123=0,P123="N"),AND(CJ123=0,P123="B"),AND(CJ123=0,LEFT(TRIM(P123),1)="I")),1,0))),"")</f>
        <v/>
      </c>
      <c r="DM123" s="23" t="str">
        <f t="shared" si="70"/>
        <v/>
      </c>
      <c r="DN123" s="23" t="str">
        <f>+IF(LEN($I123)&gt;5,IF(ISERROR(VLOOKUP(R123,'CODIGO PAGO'!$B$2:$B$20,1,0)),1,IF(OR(AND(CL123=1,R123&lt;&gt;"N"),AND(CL123=3,R123&lt;&gt;"B"),AND(CL123=2,LEFT(TRIM(R123),1)&lt;&gt;"I")),1,IF(OR(AND(CL123=0,R123="N"),AND(CL123=0,R123="B"),AND(CL123=0,LEFT(TRIM(R123),1)="I")),1,0))),"")</f>
        <v/>
      </c>
      <c r="DO123" s="23" t="str">
        <f t="shared" si="71"/>
        <v/>
      </c>
      <c r="DP123" s="23" t="str">
        <f>+IF(LEN($I123)&gt;5,IF(ISERROR(VLOOKUP(T123,'CODIGO PAGO'!$B$2:$B$20,1,0)),1,IF(OR(AND(CN123=1,T123&lt;&gt;"N"),AND(CN123=3,T123&lt;&gt;"B"),AND(CN123=2,LEFT(TRIM(T123),1)&lt;&gt;"I")),1,IF(OR(AND(CN123=0,T123="N"),AND(CN123=0,T123="B"),AND(CN123=0,LEFT(TRIM(T123),1)="I")),1,0))),"")</f>
        <v/>
      </c>
      <c r="DQ123" s="23" t="str">
        <f t="shared" si="72"/>
        <v/>
      </c>
      <c r="DR123" s="23" t="str">
        <f>+IF(LEN($I123)&gt;5,IF(ISERROR(VLOOKUP(V123,'CODIGO PAGO'!$B$2:$B$20,1,0)),1,IF(OR(AND(CP123=1,V123&lt;&gt;"N"),AND(CP123=3,V123&lt;&gt;"B"),AND(CP123=2,LEFT(TRIM(V123),1)&lt;&gt;"I")),1,IF(OR(AND(CP123=0,V123="N"),AND(CP123=0,V123="B"),AND(CP123=0,LEFT(TRIM(V123),1)="I")),1,0))),"")</f>
        <v/>
      </c>
      <c r="DS123" s="23" t="str">
        <f t="shared" si="73"/>
        <v/>
      </c>
      <c r="DT123" s="23" t="str">
        <f>+IF(LEN($I123)&gt;5,IF(ISERROR(VLOOKUP(X123,'CODIGO PAGO'!$B$2:$B$20,1,0)),1,IF(OR(AND(CR123=1,X123&lt;&gt;"N"),AND(CR123=3,X123&lt;&gt;"B"),AND(CR123=2,LEFT(TRIM(X123),1)&lt;&gt;"I")),1,IF(OR(AND(CR123=0,X123="N"),AND(CR123=0,X123="B"),AND(CR123=0,LEFT(TRIM(X123),1)="I")),1,0))),"")</f>
        <v/>
      </c>
      <c r="DU123" s="23" t="str">
        <f t="shared" si="74"/>
        <v/>
      </c>
      <c r="DV123" s="23" t="str">
        <f>+IF(LEN($I123)&gt;5,IF(ISERROR(VLOOKUP(Z123,'CODIGO PAGO'!$B$2:$B$20,1,0)),1,IF(OR(AND(CT123=1,Z123&lt;&gt;"N"),AND(CT123=3,Z123&lt;&gt;"B"),AND(CT123=2,LEFT(TRIM(Z123),1)&lt;&gt;"I")),1,IF(OR(AND(CT123=0,Z123="N"),AND(CT123=0,Z123="B"),AND(CT123=0,LEFT(TRIM(Z123),1)="I")),1,0))),"")</f>
        <v/>
      </c>
      <c r="DW123" s="23" t="str">
        <f t="shared" si="75"/>
        <v/>
      </c>
      <c r="DX123" s="23" t="str">
        <f>+IF(LEN($I123)&gt;5,IF(ISERROR(VLOOKUP(AB123,'CODIGO PAGO'!$B$2:$B$20,1,0)),1,IF(OR(AND(CV123=1,AB123&lt;&gt;"N"),AND(CV123=3,AB123&lt;&gt;"B"),AND(CV123=2,LEFT(TRIM(AB123),1)&lt;&gt;"I")),1,IF(OR(AND(CV123=0,AB123="N"),AND(CV123=0,AB123="B"),AND(CV123=0,LEFT(TRIM(AB123),1)="I")),1,0))),"")</f>
        <v/>
      </c>
      <c r="DY123" s="23" t="str">
        <f t="shared" si="76"/>
        <v/>
      </c>
      <c r="DZ123" s="23" t="str">
        <f>+IF(LEN($I123)&gt;5,IF(ISERROR(VLOOKUP(AD123,'CODIGO PAGO'!$B$2:$B$20,1,0)),1,IF(OR(AND(CX123=1,AD123&lt;&gt;"N"),AND(CX123=3,AD123&lt;&gt;"B"),AND(CX123=2,LEFT(TRIM(AD123),1)&lt;&gt;"I")),1,IF(OR(AND(CX123=0,AD123="N"),AND(CX123=0,AD123="B"),AND(CX123=0,LEFT(TRIM(AD123),1)="I")),1,0))),"")</f>
        <v/>
      </c>
      <c r="EA123" s="23" t="str">
        <f t="shared" si="77"/>
        <v/>
      </c>
      <c r="EB123" s="23" t="str">
        <f>+IF(LEN($I123)&gt;5,IF(ISERROR(VLOOKUP(AF123,'CODIGO PAGO'!$B$2:$B$20,1,0)),1,IF(OR(AND(CZ123=1,AF123&lt;&gt;"N"),AND(CZ123=3,AF123&lt;&gt;"B"),AND(CZ123=2,LEFT(TRIM(AF123),1)&lt;&gt;"I")),1,IF(OR(AND(CZ123=0,AF123="N"),AND(CZ123=0,AF123="B"),AND(CZ123=0,LEFT(TRIM(AF123),1)="I")),1,0))),"")</f>
        <v/>
      </c>
      <c r="EC123" s="23" t="str">
        <f t="shared" si="78"/>
        <v/>
      </c>
      <c r="ED123" s="23" t="str">
        <f>+IF(LEN($I123)&gt;5,IF(ISERROR(VLOOKUP(AH123,'CODIGO PAGO'!$B$2:$B$20,1,0)),1,IF(OR(AND(DB123=1,AH123&lt;&gt;"N"),AND(DB123=3,AH123&lt;&gt;"B"),AND(DB123=2,LEFT(TRIM(AH123),1)&lt;&gt;"I")),1,IF(OR(AND(DB123=0,AH123="N"),AND(DB123=0,AH123="B"),AND(DB123=0,LEFT(TRIM(AH123),1)="I")),1,0))),"")</f>
        <v/>
      </c>
      <c r="EE123" s="23" t="str">
        <f t="shared" si="79"/>
        <v/>
      </c>
      <c r="EF123" s="23" t="str">
        <f>+IF(LEN($I123)&gt;5,IF(ISERROR(VLOOKUP(AJ123,'CODIGO PAGO'!$B$2:$B$20,1,0)),1,IF(OR(AND(DD123=1,AJ123&lt;&gt;"N"),AND(DD123=3,AJ123&lt;&gt;"B"),AND(DD123=2,LEFT(TRIM(AJ123),1)&lt;&gt;"I")),1,IF(OR(AND(DD123=0,AJ123="N"),AND(DD123=0,AJ123="B"),AND(DD123=0,LEFT(TRIM(AJ123),1)="I")),1,0))),"")</f>
        <v/>
      </c>
      <c r="EG123" s="23" t="str">
        <f t="shared" si="80"/>
        <v/>
      </c>
      <c r="EH123" s="23" t="str">
        <f>+IF(LEN($I123)&gt;5,IF(ISERROR(VLOOKUP(AL123,'CODIGO PAGO'!$B$2:$B$20,1,0)),1,IF(OR(AND(DF123=1,AL123&lt;&gt;"N"),AND(DF123=3,AL123&lt;&gt;"B"),AND(DF123=2,LEFT(TRIM(AL123),1)&lt;&gt;"I")),1,IF(OR(AND(DF123=0,AL123="N"),AND(DF123=0,AL123="B"),AND(DF123=0,LEFT(TRIM(AL123),1)="I")),1,0))),"")</f>
        <v/>
      </c>
      <c r="EI123" s="23" t="str">
        <f t="shared" si="81"/>
        <v/>
      </c>
      <c r="EJ123" s="23" t="str">
        <f>+IF(LEN($I123)&gt;5,IF(ISERROR(VLOOKUP(AN123,'CODIGO PAGO'!$B$2:$B$20,1,0)),1,IF(OR(AND(DH123=1,AN123&lt;&gt;"N"),AND(DH123=3,AN123&lt;&gt;"B"),AND(DH123=2,LEFT(TRIM(AN123),1)&lt;&gt;"I")),1,IF(OR(AND(DH123=0,AN123="N"),AND(DH123=0,AN123="B"),AND(DH123=0,LEFT(TRIM(AN123),1)="I")),1,0))),"")</f>
        <v/>
      </c>
      <c r="EK123" s="23" t="str">
        <f t="shared" si="82"/>
        <v/>
      </c>
      <c r="EL123" s="24" t="str">
        <f t="shared" si="83"/>
        <v/>
      </c>
    </row>
    <row r="124" spans="1:142" s="25" customFormat="1">
      <c r="A124" s="15" t="str">
        <f t="shared" si="49"/>
        <v/>
      </c>
      <c r="B124" s="1" t="str">
        <f>+IF(LEN(I124)&gt;5,'CODIGO PAGO'!$B$28,"")</f>
        <v/>
      </c>
      <c r="C124" s="1" t="str">
        <f>+IF(LEN($I124)&gt;5,BD!D124,"")</f>
        <v/>
      </c>
      <c r="D124" s="168" t="str">
        <f>+IF(LEN($I124)&gt;5,BD!A124,"")</f>
        <v/>
      </c>
      <c r="E124" s="1" t="str">
        <f>+IF(LEN($I124)&gt;5,BD!B124,"")</f>
        <v/>
      </c>
      <c r="F124" s="1" t="str">
        <f>+IF(LEN($I124)&gt;5,BD!C124,"")</f>
        <v/>
      </c>
      <c r="G124" s="141"/>
      <c r="H124" s="141"/>
      <c r="I124" s="1" t="str">
        <f>+IF(LEN(BD!G124)&gt;5,BD!G124,"")</f>
        <v/>
      </c>
      <c r="J124" s="167" t="str">
        <f>+IF(LEN($I124)&gt;5,BD!E124,"")</f>
        <v/>
      </c>
      <c r="K124" s="6" t="str">
        <f t="shared" si="50"/>
        <v/>
      </c>
      <c r="L124" s="87" t="str">
        <f>+IF(LEN($I124)&gt;5,BD!H124,"")</f>
        <v/>
      </c>
      <c r="M124" s="40" t="str">
        <f t="shared" si="51"/>
        <v/>
      </c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4" t="str">
        <f t="shared" si="52"/>
        <v/>
      </c>
      <c r="AQ124" s="5" t="str">
        <f t="shared" si="53"/>
        <v/>
      </c>
      <c r="AR124" s="91" t="str">
        <f t="shared" si="54"/>
        <v/>
      </c>
      <c r="AS124" s="5" t="str">
        <f t="shared" si="55"/>
        <v/>
      </c>
      <c r="AT124" s="91" t="str">
        <f t="shared" si="56"/>
        <v/>
      </c>
      <c r="AU124" s="4" t="str">
        <f t="shared" si="57"/>
        <v/>
      </c>
      <c r="AV124" s="4" t="str">
        <f t="shared" si="58"/>
        <v/>
      </c>
      <c r="AW124" s="4" t="str">
        <f t="shared" si="59"/>
        <v/>
      </c>
      <c r="AX124" s="4" t="str">
        <f t="shared" si="60"/>
        <v/>
      </c>
      <c r="AY124" s="88" t="str">
        <f t="shared" si="61"/>
        <v/>
      </c>
      <c r="AZ124" s="17" t="str">
        <f t="shared" si="62"/>
        <v/>
      </c>
      <c r="BA124" s="18" t="str">
        <f t="shared" si="63"/>
        <v/>
      </c>
      <c r="BB124" s="19" t="str">
        <f>+IF(LEN(I124)&gt;5,IF(INT(RIGHT(B124,1))=9,0.5*L124*AY124,INT(MID(B124,5,LEN(B124)-4))*L124)+IFERROR(VLOOKUP(I124,AJUSTES!$A$1:$I$50,9,0),0),"")</f>
        <v/>
      </c>
      <c r="BC124" s="12"/>
      <c r="BD124" s="19" t="str">
        <f t="shared" si="64"/>
        <v/>
      </c>
      <c r="BE124" s="18" t="str">
        <f t="shared" si="65"/>
        <v/>
      </c>
      <c r="BF124" s="139" t="str">
        <f t="shared" si="66"/>
        <v/>
      </c>
      <c r="BG124" s="114"/>
      <c r="BH124" s="18" t="str">
        <f t="shared" si="67"/>
        <v/>
      </c>
      <c r="BI124" s="13"/>
      <c r="BJ124" s="12"/>
      <c r="BK124" s="12"/>
      <c r="BL124" s="145"/>
      <c r="BM124" s="12"/>
      <c r="BN124" s="12"/>
      <c r="BO124" s="12"/>
      <c r="BP124" s="12"/>
      <c r="BQ124" s="12"/>
      <c r="BR124" s="12"/>
      <c r="BS124" s="146"/>
      <c r="BT124" s="14"/>
      <c r="BU124" s="12"/>
      <c r="BV124" s="12"/>
      <c r="BW124" s="12"/>
      <c r="BX124" s="12"/>
      <c r="BY124" s="12"/>
      <c r="BZ124" s="144"/>
      <c r="CA124" s="107" t="str">
        <f>+IF(LEN($I124)&gt;5,IF(BD!F124="N/A","",BD!F124),"")</f>
        <v/>
      </c>
      <c r="CB124" s="21"/>
      <c r="CC124" s="147"/>
      <c r="CD124" s="148"/>
      <c r="CE124" s="8" t="str">
        <f>+IF(LEN(I124)&gt;5,BD!M124,"")</f>
        <v/>
      </c>
      <c r="CF124" s="16" t="str">
        <f>+IF(LEN(I124)&gt;5,BD!N124,"")</f>
        <v/>
      </c>
      <c r="CG124" s="3" t="str">
        <f t="shared" si="68"/>
        <v/>
      </c>
      <c r="CH124" s="23" t="str">
        <f>+IF(AND(LEN($I124)&gt;5),IF(AND($J124&gt;N$1,$J124&lt;=$AO$1),1,IF((COUNTIFS(INCAPACIDADES!$C$1:$C$51,$I124,INCAPACIDADES!K$1:K$51,N$1))&gt;0,2,IF(VLOOKUP($C124,BD!$D$1:$F$501,3,0)&gt;N$1,0,3))),"")</f>
        <v/>
      </c>
      <c r="CI124" s="23" t="str">
        <f>+IF(AND(LEN($I124)&gt;5),IF(AND($J124&gt;O$1,$J124&lt;=$AO$1),1,IF((COUNTIFS(INCAPACIDADES!$C$1:$C$51,$I124,INCAPACIDADES!L$1:L$51,O$1))&gt;0,2,IF(VLOOKUP($C124,BD!$D$1:$F$501,3,0)&gt;O$1,0,3))),"")</f>
        <v/>
      </c>
      <c r="CJ124" s="23" t="str">
        <f>+IF(AND(LEN($I124)&gt;5),IF(AND($J124&gt;P$1,$J124&lt;=$AO$1),1,IF((COUNTIFS(INCAPACIDADES!$C$1:$C$51,$I124,INCAPACIDADES!M$1:M$51,P$1))&gt;0,2,IF(VLOOKUP($C124,BD!$D$1:$F$501,3,0)&gt;P$1,0,3))),"")</f>
        <v/>
      </c>
      <c r="CK124" s="23" t="str">
        <f>+IF(AND(LEN($I124)&gt;5),IF(AND($J124&gt;Q$1,$J124&lt;=$AO$1),1,IF((COUNTIFS(INCAPACIDADES!$C$1:$C$51,$I124,INCAPACIDADES!N$1:N$51,Q$1))&gt;0,2,IF(VLOOKUP($C124,BD!$D$1:$F$501,3,0)&gt;Q$1,0,3))),"")</f>
        <v/>
      </c>
      <c r="CL124" s="23" t="str">
        <f>+IF(AND(LEN($I124)&gt;5),IF(AND($J124&gt;R$1,$J124&lt;=$AO$1),1,IF((COUNTIFS(INCAPACIDADES!$C$1:$C$51,$I124,INCAPACIDADES!O$1:O$51,R$1))&gt;0,2,IF(VLOOKUP($C124,BD!$D$1:$F$501,3,0)&gt;R$1,0,3))),"")</f>
        <v/>
      </c>
      <c r="CM124" s="23" t="str">
        <f>+IF(AND(LEN($I124)&gt;5),IF(AND($J124&gt;S$1,$J124&lt;=$AO$1),1,IF((COUNTIFS(INCAPACIDADES!$C$1:$C$51,$I124,INCAPACIDADES!P$1:P$51,S$1))&gt;0,2,IF(VLOOKUP($C124,BD!$D$1:$F$501,3,0)&gt;S$1,0,3))),"")</f>
        <v/>
      </c>
      <c r="CN124" s="23" t="str">
        <f>+IF(AND(LEN($I124)&gt;5),IF(AND($J124&gt;T$1,$J124&lt;=$AO$1),1,IF((COUNTIFS(INCAPACIDADES!$C$1:$C$51,$I124,INCAPACIDADES!Q$1:Q$51,T$1))&gt;0,2,IF(VLOOKUP($C124,BD!$D$1:$F$501,3,0)&gt;T$1,0,3))),"")</f>
        <v/>
      </c>
      <c r="CO124" s="23" t="str">
        <f>+IF(AND(LEN($I124)&gt;5),IF(AND($J124&gt;U$1,$J124&lt;=$AO$1),1,IF((COUNTIFS(INCAPACIDADES!$C$1:$C$51,$I124,INCAPACIDADES!R$1:R$51,U$1))&gt;0,2,IF(VLOOKUP($C124,BD!$D$1:$F$501,3,0)&gt;U$1,0,3))),"")</f>
        <v/>
      </c>
      <c r="CP124" s="23" t="str">
        <f>+IF(AND(LEN($I124)&gt;5),IF(AND($J124&gt;V$1,$J124&lt;=$AO$1),1,IF((COUNTIFS(INCAPACIDADES!$C$1:$C$51,$I124,INCAPACIDADES!S$1:S$51,V$1))&gt;0,2,IF(VLOOKUP($C124,BD!$D$1:$F$501,3,0)&gt;V$1,0,3))),"")</f>
        <v/>
      </c>
      <c r="CQ124" s="23" t="str">
        <f>+IF(AND(LEN($I124)&gt;5),IF(AND($J124&gt;W$1,$J124&lt;=$AO$1),1,IF((COUNTIFS(INCAPACIDADES!$C$1:$C$51,$I124,INCAPACIDADES!T$1:T$51,W$1))&gt;0,2,IF(VLOOKUP($C124,BD!$D$1:$F$501,3,0)&gt;W$1,0,3))),"")</f>
        <v/>
      </c>
      <c r="CR124" s="23" t="str">
        <f>+IF(AND(LEN($I124)&gt;5),IF(AND($J124&gt;X$1,$J124&lt;=$AO$1),1,IF((COUNTIFS(INCAPACIDADES!$C$1:$C$51,$I124,INCAPACIDADES!U$1:U$51,X$1))&gt;0,2,IF(VLOOKUP($C124,BD!$D$1:$F$501,3,0)&gt;X$1,0,3))),"")</f>
        <v/>
      </c>
      <c r="CS124" s="23" t="str">
        <f>+IF(AND(LEN($I124)&gt;5),IF(AND($J124&gt;Y$1,$J124&lt;=$AO$1),1,IF((COUNTIFS(INCAPACIDADES!$C$1:$C$51,$I124,INCAPACIDADES!V$1:V$51,Y$1))&gt;0,2,IF(VLOOKUP($C124,BD!$D$1:$F$501,3,0)&gt;Y$1,0,3))),"")</f>
        <v/>
      </c>
      <c r="CT124" s="23" t="str">
        <f>+IF(AND(LEN($I124)&gt;5),IF(AND($J124&gt;Z$1,$J124&lt;=$AO$1),1,IF((COUNTIFS(INCAPACIDADES!$C$1:$C$51,$I124,INCAPACIDADES!W$1:W$51,Z$1))&gt;0,2,IF(VLOOKUP($C124,BD!$D$1:$F$501,3,0)&gt;Z$1,0,3))),"")</f>
        <v/>
      </c>
      <c r="CU124" s="23" t="str">
        <f>+IF(AND(LEN($I124)&gt;5),IF(AND($J124&gt;AA$1,$J124&lt;=$AO$1),1,IF((COUNTIFS(INCAPACIDADES!$C$1:$C$51,$I124,INCAPACIDADES!X$1:X$51,AA$1))&gt;0,2,IF(VLOOKUP($C124,BD!$D$1:$F$501,3,0)&gt;AA$1,0,3))),"")</f>
        <v/>
      </c>
      <c r="CV124" s="23" t="str">
        <f>+IF(AND(LEN($I124)&gt;5),IF(AND($J124&gt;AB$1,$J124&lt;=$AO$1),1,IF((COUNTIFS(INCAPACIDADES!$C$1:$C$51,$I124,INCAPACIDADES!Y$1:Y$51,AB$1))&gt;0,2,IF(VLOOKUP($C124,BD!$D$1:$F$501,3,0)&gt;AB$1,0,3))),"")</f>
        <v/>
      </c>
      <c r="CW124" s="23" t="str">
        <f>+IF(AND(LEN($I124)&gt;5),IF(AND($J124&gt;AC$1,$J124&lt;=$AO$1),1,IF((COUNTIFS(INCAPACIDADES!$C$1:$C$51,$I124,INCAPACIDADES!Z$1:Z$51,AC$1))&gt;0,2,IF(VLOOKUP($C124,BD!$D$1:$F$501,3,0)&gt;AC$1,0,3))),"")</f>
        <v/>
      </c>
      <c r="CX124" s="23" t="str">
        <f>+IF(AND(LEN($I124)&gt;5),IF(AND($J124&gt;AD$1,$J124&lt;=$AO$1),1,IF((COUNTIFS(INCAPACIDADES!$C$1:$C$51,$I124,INCAPACIDADES!AA$1:AA$51,AD$1))&gt;0,2,IF(VLOOKUP($C124,BD!$D$1:$F$501,3,0)&gt;AD$1,0,3))),"")</f>
        <v/>
      </c>
      <c r="CY124" s="23" t="str">
        <f>+IF(AND(LEN($I124)&gt;5),IF(AND($J124&gt;AE$1,$J124&lt;=$AO$1),1,IF((COUNTIFS(INCAPACIDADES!$C$1:$C$51,$I124,INCAPACIDADES!AB$1:AB$51,AE$1))&gt;0,2,IF(VLOOKUP($C124,BD!$D$1:$F$501,3,0)&gt;AE$1,0,3))),"")</f>
        <v/>
      </c>
      <c r="CZ124" s="23" t="str">
        <f>+IF(AND(LEN($I124)&gt;5),IF(AND($J124&gt;AF$1,$J124&lt;=$AO$1),1,IF((COUNTIFS(INCAPACIDADES!$C$1:$C$51,$I124,INCAPACIDADES!AC$1:AC$51,AF$1))&gt;0,2,IF(VLOOKUP($C124,BD!$D$1:$F$501,3,0)&gt;AF$1,0,3))),"")</f>
        <v/>
      </c>
      <c r="DA124" s="23" t="str">
        <f>+IF(AND(LEN($I124)&gt;5),IF(AND($J124&gt;AG$1,$J124&lt;=$AO$1),1,IF((COUNTIFS(INCAPACIDADES!$C$1:$C$51,$I124,INCAPACIDADES!AD$1:AD$51,AG$1))&gt;0,2,IF(VLOOKUP($C124,BD!$D$1:$F$501,3,0)&gt;AG$1,0,3))),"")</f>
        <v/>
      </c>
      <c r="DB124" s="23" t="str">
        <f>+IF(AND(LEN($I124)&gt;5),IF(AND($J124&gt;AH$1,$J124&lt;=$AO$1),1,IF((COUNTIFS(INCAPACIDADES!$C$1:$C$51,$I124,INCAPACIDADES!AE$1:AE$51,AH$1))&gt;0,2,IF(VLOOKUP($C124,BD!$D$1:$F$501,3,0)&gt;AH$1,0,3))),"")</f>
        <v/>
      </c>
      <c r="DC124" s="23" t="str">
        <f>+IF(AND(LEN($I124)&gt;5),IF(AND($J124&gt;AI$1,$J124&lt;=$AO$1),1,IF((COUNTIFS(INCAPACIDADES!$C$1:$C$51,$I124,INCAPACIDADES!AF$1:AF$51,AI$1))&gt;0,2,IF(VLOOKUP($C124,BD!$D$1:$F$501,3,0)&gt;AI$1,0,3))),"")</f>
        <v/>
      </c>
      <c r="DD124" s="23" t="str">
        <f>+IF(AND(LEN($I124)&gt;5),IF(AND($J124&gt;AJ$1,$J124&lt;=$AO$1),1,IF((COUNTIFS(INCAPACIDADES!$C$1:$C$51,$I124,INCAPACIDADES!AG$1:AG$51,AJ$1))&gt;0,2,IF(VLOOKUP($C124,BD!$D$1:$F$501,3,0)&gt;AJ$1,0,3))),"")</f>
        <v/>
      </c>
      <c r="DE124" s="23" t="str">
        <f>+IF(AND(LEN($I124)&gt;5),IF(AND($J124&gt;AK$1,$J124&lt;=$AO$1),1,IF((COUNTIFS(INCAPACIDADES!$C$1:$C$51,$I124,INCAPACIDADES!AH$1:AH$51,AK$1))&gt;0,2,IF(VLOOKUP($C124,BD!$D$1:$F$501,3,0)&gt;AK$1,0,3))),"")</f>
        <v/>
      </c>
      <c r="DF124" s="23" t="str">
        <f>+IF(AND(LEN($I124)&gt;5),IF(AND($J124&gt;AL$1,$J124&lt;=$AO$1),1,IF((COUNTIFS(INCAPACIDADES!$C$1:$C$51,$I124,INCAPACIDADES!AI$1:AI$51,AL$1))&gt;0,2,IF(VLOOKUP($C124,BD!$D$1:$F$501,3,0)&gt;AL$1,0,3))),"")</f>
        <v/>
      </c>
      <c r="DG124" s="23" t="str">
        <f>+IF(AND(LEN($I124)&gt;5),IF(AND($J124&gt;AM$1,$J124&lt;=$AO$1),1,IF((COUNTIFS(INCAPACIDADES!$C$1:$C$51,$I124,INCAPACIDADES!AJ$1:AJ$51,AM$1))&gt;0,2,IF(VLOOKUP($C124,BD!$D$1:$F$501,3,0)&gt;AM$1,0,3))),"")</f>
        <v/>
      </c>
      <c r="DH124" s="23" t="str">
        <f>+IF(AND(LEN($I124)&gt;5),IF(AND($J124&gt;AN$1,$J124&lt;=$AO$1),1,IF((COUNTIFS(INCAPACIDADES!$C$1:$C$51,$I124,INCAPACIDADES!AK$1:AK$51,AN$1))&gt;0,2,IF(VLOOKUP($C124,BD!$D$1:$F$501,3,0)&gt;AN$1,0,3))),"")</f>
        <v/>
      </c>
      <c r="DI124" s="23" t="str">
        <f>+IF(AND(LEN($I124)&gt;5),IF(AND($J124&gt;AO$1,$J124&lt;=$AO$1),1,IF((COUNTIFS(INCAPACIDADES!$C$1:$C$51,$I124,INCAPACIDADES!AL$1:AL$51,AO$1))&gt;0,2,IF(VLOOKUP($C124,BD!$D$1:$F$501,3,0)&gt;AO$1,0,3))),"")</f>
        <v/>
      </c>
      <c r="DJ124" s="23" t="str">
        <f>+IF(LEN($I124)&gt;5,IF(ISERROR(VLOOKUP(N124,'CODIGO PAGO'!$B$2:$B$20,1,0)),1,IF(OR(AND(CH124=1,N124&lt;&gt;"N"),AND(CH124=3,N124&lt;&gt;"B"),AND(CH124=2,LEFT(TRIM(N124),1)&lt;&gt;"I")),1,IF(OR(AND(CH124=0,N124="N"),AND(CH124=0,N124="B"),AND(CH124=0,LEFT(TRIM(N124),1)="I")),1,0))),"")</f>
        <v/>
      </c>
      <c r="DK124" s="23" t="str">
        <f t="shared" si="69"/>
        <v/>
      </c>
      <c r="DL124" s="23" t="str">
        <f>+IF(LEN($I124)&gt;5,IF(ISERROR(VLOOKUP(P124,'CODIGO PAGO'!$B$2:$B$20,1,0)),1,IF(OR(AND(CJ124=1,P124&lt;&gt;"N"),AND(CJ124=3,P124&lt;&gt;"B"),AND(CJ124=2,LEFT(TRIM(P124),1)&lt;&gt;"I")),1,IF(OR(AND(CJ124=0,P124="N"),AND(CJ124=0,P124="B"),AND(CJ124=0,LEFT(TRIM(P124),1)="I")),1,0))),"")</f>
        <v/>
      </c>
      <c r="DM124" s="23" t="str">
        <f t="shared" si="70"/>
        <v/>
      </c>
      <c r="DN124" s="23" t="str">
        <f>+IF(LEN($I124)&gt;5,IF(ISERROR(VLOOKUP(R124,'CODIGO PAGO'!$B$2:$B$20,1,0)),1,IF(OR(AND(CL124=1,R124&lt;&gt;"N"),AND(CL124=3,R124&lt;&gt;"B"),AND(CL124=2,LEFT(TRIM(R124),1)&lt;&gt;"I")),1,IF(OR(AND(CL124=0,R124="N"),AND(CL124=0,R124="B"),AND(CL124=0,LEFT(TRIM(R124),1)="I")),1,0))),"")</f>
        <v/>
      </c>
      <c r="DO124" s="23" t="str">
        <f t="shared" si="71"/>
        <v/>
      </c>
      <c r="DP124" s="23" t="str">
        <f>+IF(LEN($I124)&gt;5,IF(ISERROR(VLOOKUP(T124,'CODIGO PAGO'!$B$2:$B$20,1,0)),1,IF(OR(AND(CN124=1,T124&lt;&gt;"N"),AND(CN124=3,T124&lt;&gt;"B"),AND(CN124=2,LEFT(TRIM(T124),1)&lt;&gt;"I")),1,IF(OR(AND(CN124=0,T124="N"),AND(CN124=0,T124="B"),AND(CN124=0,LEFT(TRIM(T124),1)="I")),1,0))),"")</f>
        <v/>
      </c>
      <c r="DQ124" s="23" t="str">
        <f t="shared" si="72"/>
        <v/>
      </c>
      <c r="DR124" s="23" t="str">
        <f>+IF(LEN($I124)&gt;5,IF(ISERROR(VLOOKUP(V124,'CODIGO PAGO'!$B$2:$B$20,1,0)),1,IF(OR(AND(CP124=1,V124&lt;&gt;"N"),AND(CP124=3,V124&lt;&gt;"B"),AND(CP124=2,LEFT(TRIM(V124),1)&lt;&gt;"I")),1,IF(OR(AND(CP124=0,V124="N"),AND(CP124=0,V124="B"),AND(CP124=0,LEFT(TRIM(V124),1)="I")),1,0))),"")</f>
        <v/>
      </c>
      <c r="DS124" s="23" t="str">
        <f t="shared" si="73"/>
        <v/>
      </c>
      <c r="DT124" s="23" t="str">
        <f>+IF(LEN($I124)&gt;5,IF(ISERROR(VLOOKUP(X124,'CODIGO PAGO'!$B$2:$B$20,1,0)),1,IF(OR(AND(CR124=1,X124&lt;&gt;"N"),AND(CR124=3,X124&lt;&gt;"B"),AND(CR124=2,LEFT(TRIM(X124),1)&lt;&gt;"I")),1,IF(OR(AND(CR124=0,X124="N"),AND(CR124=0,X124="B"),AND(CR124=0,LEFT(TRIM(X124),1)="I")),1,0))),"")</f>
        <v/>
      </c>
      <c r="DU124" s="23" t="str">
        <f t="shared" si="74"/>
        <v/>
      </c>
      <c r="DV124" s="23" t="str">
        <f>+IF(LEN($I124)&gt;5,IF(ISERROR(VLOOKUP(Z124,'CODIGO PAGO'!$B$2:$B$20,1,0)),1,IF(OR(AND(CT124=1,Z124&lt;&gt;"N"),AND(CT124=3,Z124&lt;&gt;"B"),AND(CT124=2,LEFT(TRIM(Z124),1)&lt;&gt;"I")),1,IF(OR(AND(CT124=0,Z124="N"),AND(CT124=0,Z124="B"),AND(CT124=0,LEFT(TRIM(Z124),1)="I")),1,0))),"")</f>
        <v/>
      </c>
      <c r="DW124" s="23" t="str">
        <f t="shared" si="75"/>
        <v/>
      </c>
      <c r="DX124" s="23" t="str">
        <f>+IF(LEN($I124)&gt;5,IF(ISERROR(VLOOKUP(AB124,'CODIGO PAGO'!$B$2:$B$20,1,0)),1,IF(OR(AND(CV124=1,AB124&lt;&gt;"N"),AND(CV124=3,AB124&lt;&gt;"B"),AND(CV124=2,LEFT(TRIM(AB124),1)&lt;&gt;"I")),1,IF(OR(AND(CV124=0,AB124="N"),AND(CV124=0,AB124="B"),AND(CV124=0,LEFT(TRIM(AB124),1)="I")),1,0))),"")</f>
        <v/>
      </c>
      <c r="DY124" s="23" t="str">
        <f t="shared" si="76"/>
        <v/>
      </c>
      <c r="DZ124" s="23" t="str">
        <f>+IF(LEN($I124)&gt;5,IF(ISERROR(VLOOKUP(AD124,'CODIGO PAGO'!$B$2:$B$20,1,0)),1,IF(OR(AND(CX124=1,AD124&lt;&gt;"N"),AND(CX124=3,AD124&lt;&gt;"B"),AND(CX124=2,LEFT(TRIM(AD124),1)&lt;&gt;"I")),1,IF(OR(AND(CX124=0,AD124="N"),AND(CX124=0,AD124="B"),AND(CX124=0,LEFT(TRIM(AD124),1)="I")),1,0))),"")</f>
        <v/>
      </c>
      <c r="EA124" s="23" t="str">
        <f t="shared" si="77"/>
        <v/>
      </c>
      <c r="EB124" s="23" t="str">
        <f>+IF(LEN($I124)&gt;5,IF(ISERROR(VLOOKUP(AF124,'CODIGO PAGO'!$B$2:$B$20,1,0)),1,IF(OR(AND(CZ124=1,AF124&lt;&gt;"N"),AND(CZ124=3,AF124&lt;&gt;"B"),AND(CZ124=2,LEFT(TRIM(AF124),1)&lt;&gt;"I")),1,IF(OR(AND(CZ124=0,AF124="N"),AND(CZ124=0,AF124="B"),AND(CZ124=0,LEFT(TRIM(AF124),1)="I")),1,0))),"")</f>
        <v/>
      </c>
      <c r="EC124" s="23" t="str">
        <f t="shared" si="78"/>
        <v/>
      </c>
      <c r="ED124" s="23" t="str">
        <f>+IF(LEN($I124)&gt;5,IF(ISERROR(VLOOKUP(AH124,'CODIGO PAGO'!$B$2:$B$20,1,0)),1,IF(OR(AND(DB124=1,AH124&lt;&gt;"N"),AND(DB124=3,AH124&lt;&gt;"B"),AND(DB124=2,LEFT(TRIM(AH124),1)&lt;&gt;"I")),1,IF(OR(AND(DB124=0,AH124="N"),AND(DB124=0,AH124="B"),AND(DB124=0,LEFT(TRIM(AH124),1)="I")),1,0))),"")</f>
        <v/>
      </c>
      <c r="EE124" s="23" t="str">
        <f t="shared" si="79"/>
        <v/>
      </c>
      <c r="EF124" s="23" t="str">
        <f>+IF(LEN($I124)&gt;5,IF(ISERROR(VLOOKUP(AJ124,'CODIGO PAGO'!$B$2:$B$20,1,0)),1,IF(OR(AND(DD124=1,AJ124&lt;&gt;"N"),AND(DD124=3,AJ124&lt;&gt;"B"),AND(DD124=2,LEFT(TRIM(AJ124),1)&lt;&gt;"I")),1,IF(OR(AND(DD124=0,AJ124="N"),AND(DD124=0,AJ124="B"),AND(DD124=0,LEFT(TRIM(AJ124),1)="I")),1,0))),"")</f>
        <v/>
      </c>
      <c r="EG124" s="23" t="str">
        <f t="shared" si="80"/>
        <v/>
      </c>
      <c r="EH124" s="23" t="str">
        <f>+IF(LEN($I124)&gt;5,IF(ISERROR(VLOOKUP(AL124,'CODIGO PAGO'!$B$2:$B$20,1,0)),1,IF(OR(AND(DF124=1,AL124&lt;&gt;"N"),AND(DF124=3,AL124&lt;&gt;"B"),AND(DF124=2,LEFT(TRIM(AL124),1)&lt;&gt;"I")),1,IF(OR(AND(DF124=0,AL124="N"),AND(DF124=0,AL124="B"),AND(DF124=0,LEFT(TRIM(AL124),1)="I")),1,0))),"")</f>
        <v/>
      </c>
      <c r="EI124" s="23" t="str">
        <f t="shared" si="81"/>
        <v/>
      </c>
      <c r="EJ124" s="23" t="str">
        <f>+IF(LEN($I124)&gt;5,IF(ISERROR(VLOOKUP(AN124,'CODIGO PAGO'!$B$2:$B$20,1,0)),1,IF(OR(AND(DH124=1,AN124&lt;&gt;"N"),AND(DH124=3,AN124&lt;&gt;"B"),AND(DH124=2,LEFT(TRIM(AN124),1)&lt;&gt;"I")),1,IF(OR(AND(DH124=0,AN124="N"),AND(DH124=0,AN124="B"),AND(DH124=0,LEFT(TRIM(AN124),1)="I")),1,0))),"")</f>
        <v/>
      </c>
      <c r="EK124" s="23" t="str">
        <f t="shared" si="82"/>
        <v/>
      </c>
      <c r="EL124" s="24" t="str">
        <f t="shared" si="83"/>
        <v/>
      </c>
    </row>
    <row r="125" spans="1:142" s="25" customFormat="1">
      <c r="A125" s="15" t="str">
        <f t="shared" si="49"/>
        <v/>
      </c>
      <c r="B125" s="1" t="str">
        <f>+IF(LEN(I125)&gt;5,'CODIGO PAGO'!$B$28,"")</f>
        <v/>
      </c>
      <c r="C125" s="1" t="str">
        <f>+IF(LEN($I125)&gt;5,BD!D125,"")</f>
        <v/>
      </c>
      <c r="D125" s="168" t="str">
        <f>+IF(LEN($I125)&gt;5,BD!A125,"")</f>
        <v/>
      </c>
      <c r="E125" s="1" t="str">
        <f>+IF(LEN($I125)&gt;5,BD!B125,"")</f>
        <v/>
      </c>
      <c r="F125" s="1" t="str">
        <f>+IF(LEN($I125)&gt;5,BD!C125,"")</f>
        <v/>
      </c>
      <c r="G125" s="141"/>
      <c r="H125" s="141"/>
      <c r="I125" s="1" t="str">
        <f>+IF(LEN(BD!G125)&gt;5,BD!G125,"")</f>
        <v/>
      </c>
      <c r="J125" s="167" t="str">
        <f>+IF(LEN($I125)&gt;5,BD!E125,"")</f>
        <v/>
      </c>
      <c r="K125" s="6" t="str">
        <f t="shared" si="50"/>
        <v/>
      </c>
      <c r="L125" s="87" t="str">
        <f>+IF(LEN($I125)&gt;5,BD!H125,"")</f>
        <v/>
      </c>
      <c r="M125" s="40" t="str">
        <f t="shared" si="51"/>
        <v/>
      </c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4" t="str">
        <f t="shared" si="52"/>
        <v/>
      </c>
      <c r="AQ125" s="5" t="str">
        <f t="shared" si="53"/>
        <v/>
      </c>
      <c r="AR125" s="91" t="str">
        <f t="shared" si="54"/>
        <v/>
      </c>
      <c r="AS125" s="5" t="str">
        <f t="shared" si="55"/>
        <v/>
      </c>
      <c r="AT125" s="91" t="str">
        <f t="shared" si="56"/>
        <v/>
      </c>
      <c r="AU125" s="4" t="str">
        <f t="shared" si="57"/>
        <v/>
      </c>
      <c r="AV125" s="4" t="str">
        <f t="shared" si="58"/>
        <v/>
      </c>
      <c r="AW125" s="4" t="str">
        <f t="shared" si="59"/>
        <v/>
      </c>
      <c r="AX125" s="4" t="str">
        <f t="shared" si="60"/>
        <v/>
      </c>
      <c r="AY125" s="88" t="str">
        <f t="shared" si="61"/>
        <v/>
      </c>
      <c r="AZ125" s="17" t="str">
        <f t="shared" si="62"/>
        <v/>
      </c>
      <c r="BA125" s="18" t="str">
        <f t="shared" si="63"/>
        <v/>
      </c>
      <c r="BB125" s="19" t="str">
        <f>+IF(LEN(I125)&gt;5,IF(INT(RIGHT(B125,1))=9,0.5*L125*AY125,INT(MID(B125,5,LEN(B125)-4))*L125)+IFERROR(VLOOKUP(I125,AJUSTES!$A$1:$I$50,9,0),0),"")</f>
        <v/>
      </c>
      <c r="BC125" s="12"/>
      <c r="BD125" s="19" t="str">
        <f t="shared" si="64"/>
        <v/>
      </c>
      <c r="BE125" s="18" t="str">
        <f t="shared" si="65"/>
        <v/>
      </c>
      <c r="BF125" s="139" t="str">
        <f t="shared" si="66"/>
        <v/>
      </c>
      <c r="BG125" s="114"/>
      <c r="BH125" s="18" t="str">
        <f t="shared" si="67"/>
        <v/>
      </c>
      <c r="BI125" s="13"/>
      <c r="BJ125" s="12"/>
      <c r="BK125" s="12"/>
      <c r="BL125" s="145"/>
      <c r="BM125" s="12"/>
      <c r="BN125" s="12"/>
      <c r="BO125" s="12"/>
      <c r="BP125" s="12"/>
      <c r="BQ125" s="12"/>
      <c r="BR125" s="12"/>
      <c r="BS125" s="146"/>
      <c r="BT125" s="14"/>
      <c r="BU125" s="12"/>
      <c r="BV125" s="12"/>
      <c r="BW125" s="12"/>
      <c r="BX125" s="12"/>
      <c r="BY125" s="12"/>
      <c r="BZ125" s="144"/>
      <c r="CA125" s="107" t="str">
        <f>+IF(LEN($I125)&gt;5,IF(BD!F125="N/A","",BD!F125),"")</f>
        <v/>
      </c>
      <c r="CB125" s="21"/>
      <c r="CC125" s="147"/>
      <c r="CD125" s="148"/>
      <c r="CE125" s="8" t="str">
        <f>+IF(LEN(I125)&gt;5,BD!M125,"")</f>
        <v/>
      </c>
      <c r="CF125" s="16" t="str">
        <f>+IF(LEN(I125)&gt;5,BD!N125,"")</f>
        <v/>
      </c>
      <c r="CG125" s="3" t="str">
        <f t="shared" si="68"/>
        <v/>
      </c>
      <c r="CH125" s="23" t="str">
        <f>+IF(AND(LEN($I125)&gt;5),IF(AND($J125&gt;N$1,$J125&lt;=$AO$1),1,IF((COUNTIFS(INCAPACIDADES!$C$1:$C$51,$I125,INCAPACIDADES!K$1:K$51,N$1))&gt;0,2,IF(VLOOKUP($C125,BD!$D$1:$F$501,3,0)&gt;N$1,0,3))),"")</f>
        <v/>
      </c>
      <c r="CI125" s="23" t="str">
        <f>+IF(AND(LEN($I125)&gt;5),IF(AND($J125&gt;O$1,$J125&lt;=$AO$1),1,IF((COUNTIFS(INCAPACIDADES!$C$1:$C$51,$I125,INCAPACIDADES!L$1:L$51,O$1))&gt;0,2,IF(VLOOKUP($C125,BD!$D$1:$F$501,3,0)&gt;O$1,0,3))),"")</f>
        <v/>
      </c>
      <c r="CJ125" s="23" t="str">
        <f>+IF(AND(LEN($I125)&gt;5),IF(AND($J125&gt;P$1,$J125&lt;=$AO$1),1,IF((COUNTIFS(INCAPACIDADES!$C$1:$C$51,$I125,INCAPACIDADES!M$1:M$51,P$1))&gt;0,2,IF(VLOOKUP($C125,BD!$D$1:$F$501,3,0)&gt;P$1,0,3))),"")</f>
        <v/>
      </c>
      <c r="CK125" s="23" t="str">
        <f>+IF(AND(LEN($I125)&gt;5),IF(AND($J125&gt;Q$1,$J125&lt;=$AO$1),1,IF((COUNTIFS(INCAPACIDADES!$C$1:$C$51,$I125,INCAPACIDADES!N$1:N$51,Q$1))&gt;0,2,IF(VLOOKUP($C125,BD!$D$1:$F$501,3,0)&gt;Q$1,0,3))),"")</f>
        <v/>
      </c>
      <c r="CL125" s="23" t="str">
        <f>+IF(AND(LEN($I125)&gt;5),IF(AND($J125&gt;R$1,$J125&lt;=$AO$1),1,IF((COUNTIFS(INCAPACIDADES!$C$1:$C$51,$I125,INCAPACIDADES!O$1:O$51,R$1))&gt;0,2,IF(VLOOKUP($C125,BD!$D$1:$F$501,3,0)&gt;R$1,0,3))),"")</f>
        <v/>
      </c>
      <c r="CM125" s="23" t="str">
        <f>+IF(AND(LEN($I125)&gt;5),IF(AND($J125&gt;S$1,$J125&lt;=$AO$1),1,IF((COUNTIFS(INCAPACIDADES!$C$1:$C$51,$I125,INCAPACIDADES!P$1:P$51,S$1))&gt;0,2,IF(VLOOKUP($C125,BD!$D$1:$F$501,3,0)&gt;S$1,0,3))),"")</f>
        <v/>
      </c>
      <c r="CN125" s="23" t="str">
        <f>+IF(AND(LEN($I125)&gt;5),IF(AND($J125&gt;T$1,$J125&lt;=$AO$1),1,IF((COUNTIFS(INCAPACIDADES!$C$1:$C$51,$I125,INCAPACIDADES!Q$1:Q$51,T$1))&gt;0,2,IF(VLOOKUP($C125,BD!$D$1:$F$501,3,0)&gt;T$1,0,3))),"")</f>
        <v/>
      </c>
      <c r="CO125" s="23" t="str">
        <f>+IF(AND(LEN($I125)&gt;5),IF(AND($J125&gt;U$1,$J125&lt;=$AO$1),1,IF((COUNTIFS(INCAPACIDADES!$C$1:$C$51,$I125,INCAPACIDADES!R$1:R$51,U$1))&gt;0,2,IF(VLOOKUP($C125,BD!$D$1:$F$501,3,0)&gt;U$1,0,3))),"")</f>
        <v/>
      </c>
      <c r="CP125" s="23" t="str">
        <f>+IF(AND(LEN($I125)&gt;5),IF(AND($J125&gt;V$1,$J125&lt;=$AO$1),1,IF((COUNTIFS(INCAPACIDADES!$C$1:$C$51,$I125,INCAPACIDADES!S$1:S$51,V$1))&gt;0,2,IF(VLOOKUP($C125,BD!$D$1:$F$501,3,0)&gt;V$1,0,3))),"")</f>
        <v/>
      </c>
      <c r="CQ125" s="23" t="str">
        <f>+IF(AND(LEN($I125)&gt;5),IF(AND($J125&gt;W$1,$J125&lt;=$AO$1),1,IF((COUNTIFS(INCAPACIDADES!$C$1:$C$51,$I125,INCAPACIDADES!T$1:T$51,W$1))&gt;0,2,IF(VLOOKUP($C125,BD!$D$1:$F$501,3,0)&gt;W$1,0,3))),"")</f>
        <v/>
      </c>
      <c r="CR125" s="23" t="str">
        <f>+IF(AND(LEN($I125)&gt;5),IF(AND($J125&gt;X$1,$J125&lt;=$AO$1),1,IF((COUNTIFS(INCAPACIDADES!$C$1:$C$51,$I125,INCAPACIDADES!U$1:U$51,X$1))&gt;0,2,IF(VLOOKUP($C125,BD!$D$1:$F$501,3,0)&gt;X$1,0,3))),"")</f>
        <v/>
      </c>
      <c r="CS125" s="23" t="str">
        <f>+IF(AND(LEN($I125)&gt;5),IF(AND($J125&gt;Y$1,$J125&lt;=$AO$1),1,IF((COUNTIFS(INCAPACIDADES!$C$1:$C$51,$I125,INCAPACIDADES!V$1:V$51,Y$1))&gt;0,2,IF(VLOOKUP($C125,BD!$D$1:$F$501,3,0)&gt;Y$1,0,3))),"")</f>
        <v/>
      </c>
      <c r="CT125" s="23" t="str">
        <f>+IF(AND(LEN($I125)&gt;5),IF(AND($J125&gt;Z$1,$J125&lt;=$AO$1),1,IF((COUNTIFS(INCAPACIDADES!$C$1:$C$51,$I125,INCAPACIDADES!W$1:W$51,Z$1))&gt;0,2,IF(VLOOKUP($C125,BD!$D$1:$F$501,3,0)&gt;Z$1,0,3))),"")</f>
        <v/>
      </c>
      <c r="CU125" s="23" t="str">
        <f>+IF(AND(LEN($I125)&gt;5),IF(AND($J125&gt;AA$1,$J125&lt;=$AO$1),1,IF((COUNTIFS(INCAPACIDADES!$C$1:$C$51,$I125,INCAPACIDADES!X$1:X$51,AA$1))&gt;0,2,IF(VLOOKUP($C125,BD!$D$1:$F$501,3,0)&gt;AA$1,0,3))),"")</f>
        <v/>
      </c>
      <c r="CV125" s="23" t="str">
        <f>+IF(AND(LEN($I125)&gt;5),IF(AND($J125&gt;AB$1,$J125&lt;=$AO$1),1,IF((COUNTIFS(INCAPACIDADES!$C$1:$C$51,$I125,INCAPACIDADES!Y$1:Y$51,AB$1))&gt;0,2,IF(VLOOKUP($C125,BD!$D$1:$F$501,3,0)&gt;AB$1,0,3))),"")</f>
        <v/>
      </c>
      <c r="CW125" s="23" t="str">
        <f>+IF(AND(LEN($I125)&gt;5),IF(AND($J125&gt;AC$1,$J125&lt;=$AO$1),1,IF((COUNTIFS(INCAPACIDADES!$C$1:$C$51,$I125,INCAPACIDADES!Z$1:Z$51,AC$1))&gt;0,2,IF(VLOOKUP($C125,BD!$D$1:$F$501,3,0)&gt;AC$1,0,3))),"")</f>
        <v/>
      </c>
      <c r="CX125" s="23" t="str">
        <f>+IF(AND(LEN($I125)&gt;5),IF(AND($J125&gt;AD$1,$J125&lt;=$AO$1),1,IF((COUNTIFS(INCAPACIDADES!$C$1:$C$51,$I125,INCAPACIDADES!AA$1:AA$51,AD$1))&gt;0,2,IF(VLOOKUP($C125,BD!$D$1:$F$501,3,0)&gt;AD$1,0,3))),"")</f>
        <v/>
      </c>
      <c r="CY125" s="23" t="str">
        <f>+IF(AND(LEN($I125)&gt;5),IF(AND($J125&gt;AE$1,$J125&lt;=$AO$1),1,IF((COUNTIFS(INCAPACIDADES!$C$1:$C$51,$I125,INCAPACIDADES!AB$1:AB$51,AE$1))&gt;0,2,IF(VLOOKUP($C125,BD!$D$1:$F$501,3,0)&gt;AE$1,0,3))),"")</f>
        <v/>
      </c>
      <c r="CZ125" s="23" t="str">
        <f>+IF(AND(LEN($I125)&gt;5),IF(AND($J125&gt;AF$1,$J125&lt;=$AO$1),1,IF((COUNTIFS(INCAPACIDADES!$C$1:$C$51,$I125,INCAPACIDADES!AC$1:AC$51,AF$1))&gt;0,2,IF(VLOOKUP($C125,BD!$D$1:$F$501,3,0)&gt;AF$1,0,3))),"")</f>
        <v/>
      </c>
      <c r="DA125" s="23" t="str">
        <f>+IF(AND(LEN($I125)&gt;5),IF(AND($J125&gt;AG$1,$J125&lt;=$AO$1),1,IF((COUNTIFS(INCAPACIDADES!$C$1:$C$51,$I125,INCAPACIDADES!AD$1:AD$51,AG$1))&gt;0,2,IF(VLOOKUP($C125,BD!$D$1:$F$501,3,0)&gt;AG$1,0,3))),"")</f>
        <v/>
      </c>
      <c r="DB125" s="23" t="str">
        <f>+IF(AND(LEN($I125)&gt;5),IF(AND($J125&gt;AH$1,$J125&lt;=$AO$1),1,IF((COUNTIFS(INCAPACIDADES!$C$1:$C$51,$I125,INCAPACIDADES!AE$1:AE$51,AH$1))&gt;0,2,IF(VLOOKUP($C125,BD!$D$1:$F$501,3,0)&gt;AH$1,0,3))),"")</f>
        <v/>
      </c>
      <c r="DC125" s="23" t="str">
        <f>+IF(AND(LEN($I125)&gt;5),IF(AND($J125&gt;AI$1,$J125&lt;=$AO$1),1,IF((COUNTIFS(INCAPACIDADES!$C$1:$C$51,$I125,INCAPACIDADES!AF$1:AF$51,AI$1))&gt;0,2,IF(VLOOKUP($C125,BD!$D$1:$F$501,3,0)&gt;AI$1,0,3))),"")</f>
        <v/>
      </c>
      <c r="DD125" s="23" t="str">
        <f>+IF(AND(LEN($I125)&gt;5),IF(AND($J125&gt;AJ$1,$J125&lt;=$AO$1),1,IF((COUNTIFS(INCAPACIDADES!$C$1:$C$51,$I125,INCAPACIDADES!AG$1:AG$51,AJ$1))&gt;0,2,IF(VLOOKUP($C125,BD!$D$1:$F$501,3,0)&gt;AJ$1,0,3))),"")</f>
        <v/>
      </c>
      <c r="DE125" s="23" t="str">
        <f>+IF(AND(LEN($I125)&gt;5),IF(AND($J125&gt;AK$1,$J125&lt;=$AO$1),1,IF((COUNTIFS(INCAPACIDADES!$C$1:$C$51,$I125,INCAPACIDADES!AH$1:AH$51,AK$1))&gt;0,2,IF(VLOOKUP($C125,BD!$D$1:$F$501,3,0)&gt;AK$1,0,3))),"")</f>
        <v/>
      </c>
      <c r="DF125" s="23" t="str">
        <f>+IF(AND(LEN($I125)&gt;5),IF(AND($J125&gt;AL$1,$J125&lt;=$AO$1),1,IF((COUNTIFS(INCAPACIDADES!$C$1:$C$51,$I125,INCAPACIDADES!AI$1:AI$51,AL$1))&gt;0,2,IF(VLOOKUP($C125,BD!$D$1:$F$501,3,0)&gt;AL$1,0,3))),"")</f>
        <v/>
      </c>
      <c r="DG125" s="23" t="str">
        <f>+IF(AND(LEN($I125)&gt;5),IF(AND($J125&gt;AM$1,$J125&lt;=$AO$1),1,IF((COUNTIFS(INCAPACIDADES!$C$1:$C$51,$I125,INCAPACIDADES!AJ$1:AJ$51,AM$1))&gt;0,2,IF(VLOOKUP($C125,BD!$D$1:$F$501,3,0)&gt;AM$1,0,3))),"")</f>
        <v/>
      </c>
      <c r="DH125" s="23" t="str">
        <f>+IF(AND(LEN($I125)&gt;5),IF(AND($J125&gt;AN$1,$J125&lt;=$AO$1),1,IF((COUNTIFS(INCAPACIDADES!$C$1:$C$51,$I125,INCAPACIDADES!AK$1:AK$51,AN$1))&gt;0,2,IF(VLOOKUP($C125,BD!$D$1:$F$501,3,0)&gt;AN$1,0,3))),"")</f>
        <v/>
      </c>
      <c r="DI125" s="23" t="str">
        <f>+IF(AND(LEN($I125)&gt;5),IF(AND($J125&gt;AO$1,$J125&lt;=$AO$1),1,IF((COUNTIFS(INCAPACIDADES!$C$1:$C$51,$I125,INCAPACIDADES!AL$1:AL$51,AO$1))&gt;0,2,IF(VLOOKUP($C125,BD!$D$1:$F$501,3,0)&gt;AO$1,0,3))),"")</f>
        <v/>
      </c>
      <c r="DJ125" s="23" t="str">
        <f>+IF(LEN($I125)&gt;5,IF(ISERROR(VLOOKUP(N125,'CODIGO PAGO'!$B$2:$B$20,1,0)),1,IF(OR(AND(CH125=1,N125&lt;&gt;"N"),AND(CH125=3,N125&lt;&gt;"B"),AND(CH125=2,LEFT(TRIM(N125),1)&lt;&gt;"I")),1,IF(OR(AND(CH125=0,N125="N"),AND(CH125=0,N125="B"),AND(CH125=0,LEFT(TRIM(N125),1)="I")),1,0))),"")</f>
        <v/>
      </c>
      <c r="DK125" s="23" t="str">
        <f t="shared" si="69"/>
        <v/>
      </c>
      <c r="DL125" s="23" t="str">
        <f>+IF(LEN($I125)&gt;5,IF(ISERROR(VLOOKUP(P125,'CODIGO PAGO'!$B$2:$B$20,1,0)),1,IF(OR(AND(CJ125=1,P125&lt;&gt;"N"),AND(CJ125=3,P125&lt;&gt;"B"),AND(CJ125=2,LEFT(TRIM(P125),1)&lt;&gt;"I")),1,IF(OR(AND(CJ125=0,P125="N"),AND(CJ125=0,P125="B"),AND(CJ125=0,LEFT(TRIM(P125),1)="I")),1,0))),"")</f>
        <v/>
      </c>
      <c r="DM125" s="23" t="str">
        <f t="shared" si="70"/>
        <v/>
      </c>
      <c r="DN125" s="23" t="str">
        <f>+IF(LEN($I125)&gt;5,IF(ISERROR(VLOOKUP(R125,'CODIGO PAGO'!$B$2:$B$20,1,0)),1,IF(OR(AND(CL125=1,R125&lt;&gt;"N"),AND(CL125=3,R125&lt;&gt;"B"),AND(CL125=2,LEFT(TRIM(R125),1)&lt;&gt;"I")),1,IF(OR(AND(CL125=0,R125="N"),AND(CL125=0,R125="B"),AND(CL125=0,LEFT(TRIM(R125),1)="I")),1,0))),"")</f>
        <v/>
      </c>
      <c r="DO125" s="23" t="str">
        <f t="shared" si="71"/>
        <v/>
      </c>
      <c r="DP125" s="23" t="str">
        <f>+IF(LEN($I125)&gt;5,IF(ISERROR(VLOOKUP(T125,'CODIGO PAGO'!$B$2:$B$20,1,0)),1,IF(OR(AND(CN125=1,T125&lt;&gt;"N"),AND(CN125=3,T125&lt;&gt;"B"),AND(CN125=2,LEFT(TRIM(T125),1)&lt;&gt;"I")),1,IF(OR(AND(CN125=0,T125="N"),AND(CN125=0,T125="B"),AND(CN125=0,LEFT(TRIM(T125),1)="I")),1,0))),"")</f>
        <v/>
      </c>
      <c r="DQ125" s="23" t="str">
        <f t="shared" si="72"/>
        <v/>
      </c>
      <c r="DR125" s="23" t="str">
        <f>+IF(LEN($I125)&gt;5,IF(ISERROR(VLOOKUP(V125,'CODIGO PAGO'!$B$2:$B$20,1,0)),1,IF(OR(AND(CP125=1,V125&lt;&gt;"N"),AND(CP125=3,V125&lt;&gt;"B"),AND(CP125=2,LEFT(TRIM(V125),1)&lt;&gt;"I")),1,IF(OR(AND(CP125=0,V125="N"),AND(CP125=0,V125="B"),AND(CP125=0,LEFT(TRIM(V125),1)="I")),1,0))),"")</f>
        <v/>
      </c>
      <c r="DS125" s="23" t="str">
        <f t="shared" si="73"/>
        <v/>
      </c>
      <c r="DT125" s="23" t="str">
        <f>+IF(LEN($I125)&gt;5,IF(ISERROR(VLOOKUP(X125,'CODIGO PAGO'!$B$2:$B$20,1,0)),1,IF(OR(AND(CR125=1,X125&lt;&gt;"N"),AND(CR125=3,X125&lt;&gt;"B"),AND(CR125=2,LEFT(TRIM(X125),1)&lt;&gt;"I")),1,IF(OR(AND(CR125=0,X125="N"),AND(CR125=0,X125="B"),AND(CR125=0,LEFT(TRIM(X125),1)="I")),1,0))),"")</f>
        <v/>
      </c>
      <c r="DU125" s="23" t="str">
        <f t="shared" si="74"/>
        <v/>
      </c>
      <c r="DV125" s="23" t="str">
        <f>+IF(LEN($I125)&gt;5,IF(ISERROR(VLOOKUP(Z125,'CODIGO PAGO'!$B$2:$B$20,1,0)),1,IF(OR(AND(CT125=1,Z125&lt;&gt;"N"),AND(CT125=3,Z125&lt;&gt;"B"),AND(CT125=2,LEFT(TRIM(Z125),1)&lt;&gt;"I")),1,IF(OR(AND(CT125=0,Z125="N"),AND(CT125=0,Z125="B"),AND(CT125=0,LEFT(TRIM(Z125),1)="I")),1,0))),"")</f>
        <v/>
      </c>
      <c r="DW125" s="23" t="str">
        <f t="shared" si="75"/>
        <v/>
      </c>
      <c r="DX125" s="23" t="str">
        <f>+IF(LEN($I125)&gt;5,IF(ISERROR(VLOOKUP(AB125,'CODIGO PAGO'!$B$2:$B$20,1,0)),1,IF(OR(AND(CV125=1,AB125&lt;&gt;"N"),AND(CV125=3,AB125&lt;&gt;"B"),AND(CV125=2,LEFT(TRIM(AB125),1)&lt;&gt;"I")),1,IF(OR(AND(CV125=0,AB125="N"),AND(CV125=0,AB125="B"),AND(CV125=0,LEFT(TRIM(AB125),1)="I")),1,0))),"")</f>
        <v/>
      </c>
      <c r="DY125" s="23" t="str">
        <f t="shared" si="76"/>
        <v/>
      </c>
      <c r="DZ125" s="23" t="str">
        <f>+IF(LEN($I125)&gt;5,IF(ISERROR(VLOOKUP(AD125,'CODIGO PAGO'!$B$2:$B$20,1,0)),1,IF(OR(AND(CX125=1,AD125&lt;&gt;"N"),AND(CX125=3,AD125&lt;&gt;"B"),AND(CX125=2,LEFT(TRIM(AD125),1)&lt;&gt;"I")),1,IF(OR(AND(CX125=0,AD125="N"),AND(CX125=0,AD125="B"),AND(CX125=0,LEFT(TRIM(AD125),1)="I")),1,0))),"")</f>
        <v/>
      </c>
      <c r="EA125" s="23" t="str">
        <f t="shared" si="77"/>
        <v/>
      </c>
      <c r="EB125" s="23" t="str">
        <f>+IF(LEN($I125)&gt;5,IF(ISERROR(VLOOKUP(AF125,'CODIGO PAGO'!$B$2:$B$20,1,0)),1,IF(OR(AND(CZ125=1,AF125&lt;&gt;"N"),AND(CZ125=3,AF125&lt;&gt;"B"),AND(CZ125=2,LEFT(TRIM(AF125),1)&lt;&gt;"I")),1,IF(OR(AND(CZ125=0,AF125="N"),AND(CZ125=0,AF125="B"),AND(CZ125=0,LEFT(TRIM(AF125),1)="I")),1,0))),"")</f>
        <v/>
      </c>
      <c r="EC125" s="23" t="str">
        <f t="shared" si="78"/>
        <v/>
      </c>
      <c r="ED125" s="23" t="str">
        <f>+IF(LEN($I125)&gt;5,IF(ISERROR(VLOOKUP(AH125,'CODIGO PAGO'!$B$2:$B$20,1,0)),1,IF(OR(AND(DB125=1,AH125&lt;&gt;"N"),AND(DB125=3,AH125&lt;&gt;"B"),AND(DB125=2,LEFT(TRIM(AH125),1)&lt;&gt;"I")),1,IF(OR(AND(DB125=0,AH125="N"),AND(DB125=0,AH125="B"),AND(DB125=0,LEFT(TRIM(AH125),1)="I")),1,0))),"")</f>
        <v/>
      </c>
      <c r="EE125" s="23" t="str">
        <f t="shared" si="79"/>
        <v/>
      </c>
      <c r="EF125" s="23" t="str">
        <f>+IF(LEN($I125)&gt;5,IF(ISERROR(VLOOKUP(AJ125,'CODIGO PAGO'!$B$2:$B$20,1,0)),1,IF(OR(AND(DD125=1,AJ125&lt;&gt;"N"),AND(DD125=3,AJ125&lt;&gt;"B"),AND(DD125=2,LEFT(TRIM(AJ125),1)&lt;&gt;"I")),1,IF(OR(AND(DD125=0,AJ125="N"),AND(DD125=0,AJ125="B"),AND(DD125=0,LEFT(TRIM(AJ125),1)="I")),1,0))),"")</f>
        <v/>
      </c>
      <c r="EG125" s="23" t="str">
        <f t="shared" si="80"/>
        <v/>
      </c>
      <c r="EH125" s="23" t="str">
        <f>+IF(LEN($I125)&gt;5,IF(ISERROR(VLOOKUP(AL125,'CODIGO PAGO'!$B$2:$B$20,1,0)),1,IF(OR(AND(DF125=1,AL125&lt;&gt;"N"),AND(DF125=3,AL125&lt;&gt;"B"),AND(DF125=2,LEFT(TRIM(AL125),1)&lt;&gt;"I")),1,IF(OR(AND(DF125=0,AL125="N"),AND(DF125=0,AL125="B"),AND(DF125=0,LEFT(TRIM(AL125),1)="I")),1,0))),"")</f>
        <v/>
      </c>
      <c r="EI125" s="23" t="str">
        <f t="shared" si="81"/>
        <v/>
      </c>
      <c r="EJ125" s="23" t="str">
        <f>+IF(LEN($I125)&gt;5,IF(ISERROR(VLOOKUP(AN125,'CODIGO PAGO'!$B$2:$B$20,1,0)),1,IF(OR(AND(DH125=1,AN125&lt;&gt;"N"),AND(DH125=3,AN125&lt;&gt;"B"),AND(DH125=2,LEFT(TRIM(AN125),1)&lt;&gt;"I")),1,IF(OR(AND(DH125=0,AN125="N"),AND(DH125=0,AN125="B"),AND(DH125=0,LEFT(TRIM(AN125),1)="I")),1,0))),"")</f>
        <v/>
      </c>
      <c r="EK125" s="23" t="str">
        <f t="shared" si="82"/>
        <v/>
      </c>
      <c r="EL125" s="24" t="str">
        <f t="shared" si="83"/>
        <v/>
      </c>
    </row>
    <row r="126" spans="1:142" s="25" customFormat="1">
      <c r="A126" s="15" t="str">
        <f t="shared" si="49"/>
        <v/>
      </c>
      <c r="B126" s="1" t="str">
        <f>+IF(LEN(I126)&gt;5,'CODIGO PAGO'!$B$28,"")</f>
        <v/>
      </c>
      <c r="C126" s="1" t="str">
        <f>+IF(LEN($I126)&gt;5,BD!D126,"")</f>
        <v/>
      </c>
      <c r="D126" s="168" t="str">
        <f>+IF(LEN($I126)&gt;5,BD!A126,"")</f>
        <v/>
      </c>
      <c r="E126" s="1" t="str">
        <f>+IF(LEN($I126)&gt;5,BD!B126,"")</f>
        <v/>
      </c>
      <c r="F126" s="1" t="str">
        <f>+IF(LEN($I126)&gt;5,BD!C126,"")</f>
        <v/>
      </c>
      <c r="G126" s="141"/>
      <c r="H126" s="141"/>
      <c r="I126" s="1" t="str">
        <f>+IF(LEN(BD!G126)&gt;5,BD!G126,"")</f>
        <v/>
      </c>
      <c r="J126" s="167" t="str">
        <f>+IF(LEN($I126)&gt;5,BD!E126,"")</f>
        <v/>
      </c>
      <c r="K126" s="6" t="str">
        <f t="shared" si="50"/>
        <v/>
      </c>
      <c r="L126" s="87" t="str">
        <f>+IF(LEN($I126)&gt;5,BD!H126,"")</f>
        <v/>
      </c>
      <c r="M126" s="40" t="str">
        <f t="shared" si="51"/>
        <v/>
      </c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4" t="str">
        <f t="shared" si="52"/>
        <v/>
      </c>
      <c r="AQ126" s="5" t="str">
        <f t="shared" si="53"/>
        <v/>
      </c>
      <c r="AR126" s="91" t="str">
        <f t="shared" si="54"/>
        <v/>
      </c>
      <c r="AS126" s="5" t="str">
        <f t="shared" si="55"/>
        <v/>
      </c>
      <c r="AT126" s="91" t="str">
        <f t="shared" si="56"/>
        <v/>
      </c>
      <c r="AU126" s="4" t="str">
        <f t="shared" si="57"/>
        <v/>
      </c>
      <c r="AV126" s="4" t="str">
        <f t="shared" si="58"/>
        <v/>
      </c>
      <c r="AW126" s="4" t="str">
        <f t="shared" si="59"/>
        <v/>
      </c>
      <c r="AX126" s="4" t="str">
        <f t="shared" si="60"/>
        <v/>
      </c>
      <c r="AY126" s="88" t="str">
        <f t="shared" si="61"/>
        <v/>
      </c>
      <c r="AZ126" s="17" t="str">
        <f t="shared" si="62"/>
        <v/>
      </c>
      <c r="BA126" s="18" t="str">
        <f t="shared" si="63"/>
        <v/>
      </c>
      <c r="BB126" s="19" t="str">
        <f>+IF(LEN(I126)&gt;5,IF(INT(RIGHT(B126,1))=9,0.5*L126*AY126,INT(MID(B126,5,LEN(B126)-4))*L126)+IFERROR(VLOOKUP(I126,AJUSTES!$A$1:$I$50,9,0),0),"")</f>
        <v/>
      </c>
      <c r="BC126" s="12"/>
      <c r="BD126" s="19" t="str">
        <f t="shared" si="64"/>
        <v/>
      </c>
      <c r="BE126" s="18" t="str">
        <f t="shared" si="65"/>
        <v/>
      </c>
      <c r="BF126" s="139" t="str">
        <f t="shared" si="66"/>
        <v/>
      </c>
      <c r="BG126" s="114"/>
      <c r="BH126" s="18" t="str">
        <f t="shared" si="67"/>
        <v/>
      </c>
      <c r="BI126" s="13"/>
      <c r="BJ126" s="12"/>
      <c r="BK126" s="12"/>
      <c r="BL126" s="145"/>
      <c r="BM126" s="12"/>
      <c r="BN126" s="12"/>
      <c r="BO126" s="12"/>
      <c r="BP126" s="12"/>
      <c r="BQ126" s="12"/>
      <c r="BR126" s="12"/>
      <c r="BS126" s="146"/>
      <c r="BT126" s="14"/>
      <c r="BU126" s="12"/>
      <c r="BV126" s="12"/>
      <c r="BW126" s="12"/>
      <c r="BX126" s="12"/>
      <c r="BY126" s="12"/>
      <c r="BZ126" s="144"/>
      <c r="CA126" s="107" t="str">
        <f>+IF(LEN($I126)&gt;5,IF(BD!F126="N/A","",BD!F126),"")</f>
        <v/>
      </c>
      <c r="CB126" s="21"/>
      <c r="CC126" s="147"/>
      <c r="CD126" s="148"/>
      <c r="CE126" s="8" t="str">
        <f>+IF(LEN(I126)&gt;5,BD!M126,"")</f>
        <v/>
      </c>
      <c r="CF126" s="16" t="str">
        <f>+IF(LEN(I126)&gt;5,BD!N126,"")</f>
        <v/>
      </c>
      <c r="CG126" s="3" t="str">
        <f t="shared" si="68"/>
        <v/>
      </c>
      <c r="CH126" s="23" t="str">
        <f>+IF(AND(LEN($I126)&gt;5),IF(AND($J126&gt;N$1,$J126&lt;=$AO$1),1,IF((COUNTIFS(INCAPACIDADES!$C$1:$C$51,$I126,INCAPACIDADES!K$1:K$51,N$1))&gt;0,2,IF(VLOOKUP($C126,BD!$D$1:$F$501,3,0)&gt;N$1,0,3))),"")</f>
        <v/>
      </c>
      <c r="CI126" s="23" t="str">
        <f>+IF(AND(LEN($I126)&gt;5),IF(AND($J126&gt;O$1,$J126&lt;=$AO$1),1,IF((COUNTIFS(INCAPACIDADES!$C$1:$C$51,$I126,INCAPACIDADES!L$1:L$51,O$1))&gt;0,2,IF(VLOOKUP($C126,BD!$D$1:$F$501,3,0)&gt;O$1,0,3))),"")</f>
        <v/>
      </c>
      <c r="CJ126" s="23" t="str">
        <f>+IF(AND(LEN($I126)&gt;5),IF(AND($J126&gt;P$1,$J126&lt;=$AO$1),1,IF((COUNTIFS(INCAPACIDADES!$C$1:$C$51,$I126,INCAPACIDADES!M$1:M$51,P$1))&gt;0,2,IF(VLOOKUP($C126,BD!$D$1:$F$501,3,0)&gt;P$1,0,3))),"")</f>
        <v/>
      </c>
      <c r="CK126" s="23" t="str">
        <f>+IF(AND(LEN($I126)&gt;5),IF(AND($J126&gt;Q$1,$J126&lt;=$AO$1),1,IF((COUNTIFS(INCAPACIDADES!$C$1:$C$51,$I126,INCAPACIDADES!N$1:N$51,Q$1))&gt;0,2,IF(VLOOKUP($C126,BD!$D$1:$F$501,3,0)&gt;Q$1,0,3))),"")</f>
        <v/>
      </c>
      <c r="CL126" s="23" t="str">
        <f>+IF(AND(LEN($I126)&gt;5),IF(AND($J126&gt;R$1,$J126&lt;=$AO$1),1,IF((COUNTIFS(INCAPACIDADES!$C$1:$C$51,$I126,INCAPACIDADES!O$1:O$51,R$1))&gt;0,2,IF(VLOOKUP($C126,BD!$D$1:$F$501,3,0)&gt;R$1,0,3))),"")</f>
        <v/>
      </c>
      <c r="CM126" s="23" t="str">
        <f>+IF(AND(LEN($I126)&gt;5),IF(AND($J126&gt;S$1,$J126&lt;=$AO$1),1,IF((COUNTIFS(INCAPACIDADES!$C$1:$C$51,$I126,INCAPACIDADES!P$1:P$51,S$1))&gt;0,2,IF(VLOOKUP($C126,BD!$D$1:$F$501,3,0)&gt;S$1,0,3))),"")</f>
        <v/>
      </c>
      <c r="CN126" s="23" t="str">
        <f>+IF(AND(LEN($I126)&gt;5),IF(AND($J126&gt;T$1,$J126&lt;=$AO$1),1,IF((COUNTIFS(INCAPACIDADES!$C$1:$C$51,$I126,INCAPACIDADES!Q$1:Q$51,T$1))&gt;0,2,IF(VLOOKUP($C126,BD!$D$1:$F$501,3,0)&gt;T$1,0,3))),"")</f>
        <v/>
      </c>
      <c r="CO126" s="23" t="str">
        <f>+IF(AND(LEN($I126)&gt;5),IF(AND($J126&gt;U$1,$J126&lt;=$AO$1),1,IF((COUNTIFS(INCAPACIDADES!$C$1:$C$51,$I126,INCAPACIDADES!R$1:R$51,U$1))&gt;0,2,IF(VLOOKUP($C126,BD!$D$1:$F$501,3,0)&gt;U$1,0,3))),"")</f>
        <v/>
      </c>
      <c r="CP126" s="23" t="str">
        <f>+IF(AND(LEN($I126)&gt;5),IF(AND($J126&gt;V$1,$J126&lt;=$AO$1),1,IF((COUNTIFS(INCAPACIDADES!$C$1:$C$51,$I126,INCAPACIDADES!S$1:S$51,V$1))&gt;0,2,IF(VLOOKUP($C126,BD!$D$1:$F$501,3,0)&gt;V$1,0,3))),"")</f>
        <v/>
      </c>
      <c r="CQ126" s="23" t="str">
        <f>+IF(AND(LEN($I126)&gt;5),IF(AND($J126&gt;W$1,$J126&lt;=$AO$1),1,IF((COUNTIFS(INCAPACIDADES!$C$1:$C$51,$I126,INCAPACIDADES!T$1:T$51,W$1))&gt;0,2,IF(VLOOKUP($C126,BD!$D$1:$F$501,3,0)&gt;W$1,0,3))),"")</f>
        <v/>
      </c>
      <c r="CR126" s="23" t="str">
        <f>+IF(AND(LEN($I126)&gt;5),IF(AND($J126&gt;X$1,$J126&lt;=$AO$1),1,IF((COUNTIFS(INCAPACIDADES!$C$1:$C$51,$I126,INCAPACIDADES!U$1:U$51,X$1))&gt;0,2,IF(VLOOKUP($C126,BD!$D$1:$F$501,3,0)&gt;X$1,0,3))),"")</f>
        <v/>
      </c>
      <c r="CS126" s="23" t="str">
        <f>+IF(AND(LEN($I126)&gt;5),IF(AND($J126&gt;Y$1,$J126&lt;=$AO$1),1,IF((COUNTIFS(INCAPACIDADES!$C$1:$C$51,$I126,INCAPACIDADES!V$1:V$51,Y$1))&gt;0,2,IF(VLOOKUP($C126,BD!$D$1:$F$501,3,0)&gt;Y$1,0,3))),"")</f>
        <v/>
      </c>
      <c r="CT126" s="23" t="str">
        <f>+IF(AND(LEN($I126)&gt;5),IF(AND($J126&gt;Z$1,$J126&lt;=$AO$1),1,IF((COUNTIFS(INCAPACIDADES!$C$1:$C$51,$I126,INCAPACIDADES!W$1:W$51,Z$1))&gt;0,2,IF(VLOOKUP($C126,BD!$D$1:$F$501,3,0)&gt;Z$1,0,3))),"")</f>
        <v/>
      </c>
      <c r="CU126" s="23" t="str">
        <f>+IF(AND(LEN($I126)&gt;5),IF(AND($J126&gt;AA$1,$J126&lt;=$AO$1),1,IF((COUNTIFS(INCAPACIDADES!$C$1:$C$51,$I126,INCAPACIDADES!X$1:X$51,AA$1))&gt;0,2,IF(VLOOKUP($C126,BD!$D$1:$F$501,3,0)&gt;AA$1,0,3))),"")</f>
        <v/>
      </c>
      <c r="CV126" s="23" t="str">
        <f>+IF(AND(LEN($I126)&gt;5),IF(AND($J126&gt;AB$1,$J126&lt;=$AO$1),1,IF((COUNTIFS(INCAPACIDADES!$C$1:$C$51,$I126,INCAPACIDADES!Y$1:Y$51,AB$1))&gt;0,2,IF(VLOOKUP($C126,BD!$D$1:$F$501,3,0)&gt;AB$1,0,3))),"")</f>
        <v/>
      </c>
      <c r="CW126" s="23" t="str">
        <f>+IF(AND(LEN($I126)&gt;5),IF(AND($J126&gt;AC$1,$J126&lt;=$AO$1),1,IF((COUNTIFS(INCAPACIDADES!$C$1:$C$51,$I126,INCAPACIDADES!Z$1:Z$51,AC$1))&gt;0,2,IF(VLOOKUP($C126,BD!$D$1:$F$501,3,0)&gt;AC$1,0,3))),"")</f>
        <v/>
      </c>
      <c r="CX126" s="23" t="str">
        <f>+IF(AND(LEN($I126)&gt;5),IF(AND($J126&gt;AD$1,$J126&lt;=$AO$1),1,IF((COUNTIFS(INCAPACIDADES!$C$1:$C$51,$I126,INCAPACIDADES!AA$1:AA$51,AD$1))&gt;0,2,IF(VLOOKUP($C126,BD!$D$1:$F$501,3,0)&gt;AD$1,0,3))),"")</f>
        <v/>
      </c>
      <c r="CY126" s="23" t="str">
        <f>+IF(AND(LEN($I126)&gt;5),IF(AND($J126&gt;AE$1,$J126&lt;=$AO$1),1,IF((COUNTIFS(INCAPACIDADES!$C$1:$C$51,$I126,INCAPACIDADES!AB$1:AB$51,AE$1))&gt;0,2,IF(VLOOKUP($C126,BD!$D$1:$F$501,3,0)&gt;AE$1,0,3))),"")</f>
        <v/>
      </c>
      <c r="CZ126" s="23" t="str">
        <f>+IF(AND(LEN($I126)&gt;5),IF(AND($J126&gt;AF$1,$J126&lt;=$AO$1),1,IF((COUNTIFS(INCAPACIDADES!$C$1:$C$51,$I126,INCAPACIDADES!AC$1:AC$51,AF$1))&gt;0,2,IF(VLOOKUP($C126,BD!$D$1:$F$501,3,0)&gt;AF$1,0,3))),"")</f>
        <v/>
      </c>
      <c r="DA126" s="23" t="str">
        <f>+IF(AND(LEN($I126)&gt;5),IF(AND($J126&gt;AG$1,$J126&lt;=$AO$1),1,IF((COUNTIFS(INCAPACIDADES!$C$1:$C$51,$I126,INCAPACIDADES!AD$1:AD$51,AG$1))&gt;0,2,IF(VLOOKUP($C126,BD!$D$1:$F$501,3,0)&gt;AG$1,0,3))),"")</f>
        <v/>
      </c>
      <c r="DB126" s="23" t="str">
        <f>+IF(AND(LEN($I126)&gt;5),IF(AND($J126&gt;AH$1,$J126&lt;=$AO$1),1,IF((COUNTIFS(INCAPACIDADES!$C$1:$C$51,$I126,INCAPACIDADES!AE$1:AE$51,AH$1))&gt;0,2,IF(VLOOKUP($C126,BD!$D$1:$F$501,3,0)&gt;AH$1,0,3))),"")</f>
        <v/>
      </c>
      <c r="DC126" s="23" t="str">
        <f>+IF(AND(LEN($I126)&gt;5),IF(AND($J126&gt;AI$1,$J126&lt;=$AO$1),1,IF((COUNTIFS(INCAPACIDADES!$C$1:$C$51,$I126,INCAPACIDADES!AF$1:AF$51,AI$1))&gt;0,2,IF(VLOOKUP($C126,BD!$D$1:$F$501,3,0)&gt;AI$1,0,3))),"")</f>
        <v/>
      </c>
      <c r="DD126" s="23" t="str">
        <f>+IF(AND(LEN($I126)&gt;5),IF(AND($J126&gt;AJ$1,$J126&lt;=$AO$1),1,IF((COUNTIFS(INCAPACIDADES!$C$1:$C$51,$I126,INCAPACIDADES!AG$1:AG$51,AJ$1))&gt;0,2,IF(VLOOKUP($C126,BD!$D$1:$F$501,3,0)&gt;AJ$1,0,3))),"")</f>
        <v/>
      </c>
      <c r="DE126" s="23" t="str">
        <f>+IF(AND(LEN($I126)&gt;5),IF(AND($J126&gt;AK$1,$J126&lt;=$AO$1),1,IF((COUNTIFS(INCAPACIDADES!$C$1:$C$51,$I126,INCAPACIDADES!AH$1:AH$51,AK$1))&gt;0,2,IF(VLOOKUP($C126,BD!$D$1:$F$501,3,0)&gt;AK$1,0,3))),"")</f>
        <v/>
      </c>
      <c r="DF126" s="23" t="str">
        <f>+IF(AND(LEN($I126)&gt;5),IF(AND($J126&gt;AL$1,$J126&lt;=$AO$1),1,IF((COUNTIFS(INCAPACIDADES!$C$1:$C$51,$I126,INCAPACIDADES!AI$1:AI$51,AL$1))&gt;0,2,IF(VLOOKUP($C126,BD!$D$1:$F$501,3,0)&gt;AL$1,0,3))),"")</f>
        <v/>
      </c>
      <c r="DG126" s="23" t="str">
        <f>+IF(AND(LEN($I126)&gt;5),IF(AND($J126&gt;AM$1,$J126&lt;=$AO$1),1,IF((COUNTIFS(INCAPACIDADES!$C$1:$C$51,$I126,INCAPACIDADES!AJ$1:AJ$51,AM$1))&gt;0,2,IF(VLOOKUP($C126,BD!$D$1:$F$501,3,0)&gt;AM$1,0,3))),"")</f>
        <v/>
      </c>
      <c r="DH126" s="23" t="str">
        <f>+IF(AND(LEN($I126)&gt;5),IF(AND($J126&gt;AN$1,$J126&lt;=$AO$1),1,IF((COUNTIFS(INCAPACIDADES!$C$1:$C$51,$I126,INCAPACIDADES!AK$1:AK$51,AN$1))&gt;0,2,IF(VLOOKUP($C126,BD!$D$1:$F$501,3,0)&gt;AN$1,0,3))),"")</f>
        <v/>
      </c>
      <c r="DI126" s="23" t="str">
        <f>+IF(AND(LEN($I126)&gt;5),IF(AND($J126&gt;AO$1,$J126&lt;=$AO$1),1,IF((COUNTIFS(INCAPACIDADES!$C$1:$C$51,$I126,INCAPACIDADES!AL$1:AL$51,AO$1))&gt;0,2,IF(VLOOKUP($C126,BD!$D$1:$F$501,3,0)&gt;AO$1,0,3))),"")</f>
        <v/>
      </c>
      <c r="DJ126" s="23" t="str">
        <f>+IF(LEN($I126)&gt;5,IF(ISERROR(VLOOKUP(N126,'CODIGO PAGO'!$B$2:$B$20,1,0)),1,IF(OR(AND(CH126=1,N126&lt;&gt;"N"),AND(CH126=3,N126&lt;&gt;"B"),AND(CH126=2,LEFT(TRIM(N126),1)&lt;&gt;"I")),1,IF(OR(AND(CH126=0,N126="N"),AND(CH126=0,N126="B"),AND(CH126=0,LEFT(TRIM(N126),1)="I")),1,0))),"")</f>
        <v/>
      </c>
      <c r="DK126" s="23" t="str">
        <f t="shared" si="69"/>
        <v/>
      </c>
      <c r="DL126" s="23" t="str">
        <f>+IF(LEN($I126)&gt;5,IF(ISERROR(VLOOKUP(P126,'CODIGO PAGO'!$B$2:$B$20,1,0)),1,IF(OR(AND(CJ126=1,P126&lt;&gt;"N"),AND(CJ126=3,P126&lt;&gt;"B"),AND(CJ126=2,LEFT(TRIM(P126),1)&lt;&gt;"I")),1,IF(OR(AND(CJ126=0,P126="N"),AND(CJ126=0,P126="B"),AND(CJ126=0,LEFT(TRIM(P126),1)="I")),1,0))),"")</f>
        <v/>
      </c>
      <c r="DM126" s="23" t="str">
        <f t="shared" si="70"/>
        <v/>
      </c>
      <c r="DN126" s="23" t="str">
        <f>+IF(LEN($I126)&gt;5,IF(ISERROR(VLOOKUP(R126,'CODIGO PAGO'!$B$2:$B$20,1,0)),1,IF(OR(AND(CL126=1,R126&lt;&gt;"N"),AND(CL126=3,R126&lt;&gt;"B"),AND(CL126=2,LEFT(TRIM(R126),1)&lt;&gt;"I")),1,IF(OR(AND(CL126=0,R126="N"),AND(CL126=0,R126="B"),AND(CL126=0,LEFT(TRIM(R126),1)="I")),1,0))),"")</f>
        <v/>
      </c>
      <c r="DO126" s="23" t="str">
        <f t="shared" si="71"/>
        <v/>
      </c>
      <c r="DP126" s="23" t="str">
        <f>+IF(LEN($I126)&gt;5,IF(ISERROR(VLOOKUP(T126,'CODIGO PAGO'!$B$2:$B$20,1,0)),1,IF(OR(AND(CN126=1,T126&lt;&gt;"N"),AND(CN126=3,T126&lt;&gt;"B"),AND(CN126=2,LEFT(TRIM(T126),1)&lt;&gt;"I")),1,IF(OR(AND(CN126=0,T126="N"),AND(CN126=0,T126="B"),AND(CN126=0,LEFT(TRIM(T126),1)="I")),1,0))),"")</f>
        <v/>
      </c>
      <c r="DQ126" s="23" t="str">
        <f t="shared" si="72"/>
        <v/>
      </c>
      <c r="DR126" s="23" t="str">
        <f>+IF(LEN($I126)&gt;5,IF(ISERROR(VLOOKUP(V126,'CODIGO PAGO'!$B$2:$B$20,1,0)),1,IF(OR(AND(CP126=1,V126&lt;&gt;"N"),AND(CP126=3,V126&lt;&gt;"B"),AND(CP126=2,LEFT(TRIM(V126),1)&lt;&gt;"I")),1,IF(OR(AND(CP126=0,V126="N"),AND(CP126=0,V126="B"),AND(CP126=0,LEFT(TRIM(V126),1)="I")),1,0))),"")</f>
        <v/>
      </c>
      <c r="DS126" s="23" t="str">
        <f t="shared" si="73"/>
        <v/>
      </c>
      <c r="DT126" s="23" t="str">
        <f>+IF(LEN($I126)&gt;5,IF(ISERROR(VLOOKUP(X126,'CODIGO PAGO'!$B$2:$B$20,1,0)),1,IF(OR(AND(CR126=1,X126&lt;&gt;"N"),AND(CR126=3,X126&lt;&gt;"B"),AND(CR126=2,LEFT(TRIM(X126),1)&lt;&gt;"I")),1,IF(OR(AND(CR126=0,X126="N"),AND(CR126=0,X126="B"),AND(CR126=0,LEFT(TRIM(X126),1)="I")),1,0))),"")</f>
        <v/>
      </c>
      <c r="DU126" s="23" t="str">
        <f t="shared" si="74"/>
        <v/>
      </c>
      <c r="DV126" s="23" t="str">
        <f>+IF(LEN($I126)&gt;5,IF(ISERROR(VLOOKUP(Z126,'CODIGO PAGO'!$B$2:$B$20,1,0)),1,IF(OR(AND(CT126=1,Z126&lt;&gt;"N"),AND(CT126=3,Z126&lt;&gt;"B"),AND(CT126=2,LEFT(TRIM(Z126),1)&lt;&gt;"I")),1,IF(OR(AND(CT126=0,Z126="N"),AND(CT126=0,Z126="B"),AND(CT126=0,LEFT(TRIM(Z126),1)="I")),1,0))),"")</f>
        <v/>
      </c>
      <c r="DW126" s="23" t="str">
        <f t="shared" si="75"/>
        <v/>
      </c>
      <c r="DX126" s="23" t="str">
        <f>+IF(LEN($I126)&gt;5,IF(ISERROR(VLOOKUP(AB126,'CODIGO PAGO'!$B$2:$B$20,1,0)),1,IF(OR(AND(CV126=1,AB126&lt;&gt;"N"),AND(CV126=3,AB126&lt;&gt;"B"),AND(CV126=2,LEFT(TRIM(AB126),1)&lt;&gt;"I")),1,IF(OR(AND(CV126=0,AB126="N"),AND(CV126=0,AB126="B"),AND(CV126=0,LEFT(TRIM(AB126),1)="I")),1,0))),"")</f>
        <v/>
      </c>
      <c r="DY126" s="23" t="str">
        <f t="shared" si="76"/>
        <v/>
      </c>
      <c r="DZ126" s="23" t="str">
        <f>+IF(LEN($I126)&gt;5,IF(ISERROR(VLOOKUP(AD126,'CODIGO PAGO'!$B$2:$B$20,1,0)),1,IF(OR(AND(CX126=1,AD126&lt;&gt;"N"),AND(CX126=3,AD126&lt;&gt;"B"),AND(CX126=2,LEFT(TRIM(AD126),1)&lt;&gt;"I")),1,IF(OR(AND(CX126=0,AD126="N"),AND(CX126=0,AD126="B"),AND(CX126=0,LEFT(TRIM(AD126),1)="I")),1,0))),"")</f>
        <v/>
      </c>
      <c r="EA126" s="23" t="str">
        <f t="shared" si="77"/>
        <v/>
      </c>
      <c r="EB126" s="23" t="str">
        <f>+IF(LEN($I126)&gt;5,IF(ISERROR(VLOOKUP(AF126,'CODIGO PAGO'!$B$2:$B$20,1,0)),1,IF(OR(AND(CZ126=1,AF126&lt;&gt;"N"),AND(CZ126=3,AF126&lt;&gt;"B"),AND(CZ126=2,LEFT(TRIM(AF126),1)&lt;&gt;"I")),1,IF(OR(AND(CZ126=0,AF126="N"),AND(CZ126=0,AF126="B"),AND(CZ126=0,LEFT(TRIM(AF126),1)="I")),1,0))),"")</f>
        <v/>
      </c>
      <c r="EC126" s="23" t="str">
        <f t="shared" si="78"/>
        <v/>
      </c>
      <c r="ED126" s="23" t="str">
        <f>+IF(LEN($I126)&gt;5,IF(ISERROR(VLOOKUP(AH126,'CODIGO PAGO'!$B$2:$B$20,1,0)),1,IF(OR(AND(DB126=1,AH126&lt;&gt;"N"),AND(DB126=3,AH126&lt;&gt;"B"),AND(DB126=2,LEFT(TRIM(AH126),1)&lt;&gt;"I")),1,IF(OR(AND(DB126=0,AH126="N"),AND(DB126=0,AH126="B"),AND(DB126=0,LEFT(TRIM(AH126),1)="I")),1,0))),"")</f>
        <v/>
      </c>
      <c r="EE126" s="23" t="str">
        <f t="shared" si="79"/>
        <v/>
      </c>
      <c r="EF126" s="23" t="str">
        <f>+IF(LEN($I126)&gt;5,IF(ISERROR(VLOOKUP(AJ126,'CODIGO PAGO'!$B$2:$B$20,1,0)),1,IF(OR(AND(DD126=1,AJ126&lt;&gt;"N"),AND(DD126=3,AJ126&lt;&gt;"B"),AND(DD126=2,LEFT(TRIM(AJ126),1)&lt;&gt;"I")),1,IF(OR(AND(DD126=0,AJ126="N"),AND(DD126=0,AJ126="B"),AND(DD126=0,LEFT(TRIM(AJ126),1)="I")),1,0))),"")</f>
        <v/>
      </c>
      <c r="EG126" s="23" t="str">
        <f t="shared" si="80"/>
        <v/>
      </c>
      <c r="EH126" s="23" t="str">
        <f>+IF(LEN($I126)&gt;5,IF(ISERROR(VLOOKUP(AL126,'CODIGO PAGO'!$B$2:$B$20,1,0)),1,IF(OR(AND(DF126=1,AL126&lt;&gt;"N"),AND(DF126=3,AL126&lt;&gt;"B"),AND(DF126=2,LEFT(TRIM(AL126),1)&lt;&gt;"I")),1,IF(OR(AND(DF126=0,AL126="N"),AND(DF126=0,AL126="B"),AND(DF126=0,LEFT(TRIM(AL126),1)="I")),1,0))),"")</f>
        <v/>
      </c>
      <c r="EI126" s="23" t="str">
        <f t="shared" si="81"/>
        <v/>
      </c>
      <c r="EJ126" s="23" t="str">
        <f>+IF(LEN($I126)&gt;5,IF(ISERROR(VLOOKUP(AN126,'CODIGO PAGO'!$B$2:$B$20,1,0)),1,IF(OR(AND(DH126=1,AN126&lt;&gt;"N"),AND(DH126=3,AN126&lt;&gt;"B"),AND(DH126=2,LEFT(TRIM(AN126),1)&lt;&gt;"I")),1,IF(OR(AND(DH126=0,AN126="N"),AND(DH126=0,AN126="B"),AND(DH126=0,LEFT(TRIM(AN126),1)="I")),1,0))),"")</f>
        <v/>
      </c>
      <c r="EK126" s="23" t="str">
        <f t="shared" si="82"/>
        <v/>
      </c>
      <c r="EL126" s="24" t="str">
        <f t="shared" si="83"/>
        <v/>
      </c>
    </row>
    <row r="127" spans="1:142" s="25" customFormat="1">
      <c r="A127" s="15" t="str">
        <f t="shared" si="49"/>
        <v/>
      </c>
      <c r="B127" s="1" t="str">
        <f>+IF(LEN(I127)&gt;5,'CODIGO PAGO'!$B$28,"")</f>
        <v/>
      </c>
      <c r="C127" s="1" t="str">
        <f>+IF(LEN($I127)&gt;5,BD!D127,"")</f>
        <v/>
      </c>
      <c r="D127" s="168" t="str">
        <f>+IF(LEN($I127)&gt;5,BD!A127,"")</f>
        <v/>
      </c>
      <c r="E127" s="1" t="str">
        <f>+IF(LEN($I127)&gt;5,BD!B127,"")</f>
        <v/>
      </c>
      <c r="F127" s="1" t="str">
        <f>+IF(LEN($I127)&gt;5,BD!C127,"")</f>
        <v/>
      </c>
      <c r="G127" s="141"/>
      <c r="H127" s="141"/>
      <c r="I127" s="1" t="str">
        <f>+IF(LEN(BD!G127)&gt;5,BD!G127,"")</f>
        <v/>
      </c>
      <c r="J127" s="167" t="str">
        <f>+IF(LEN($I127)&gt;5,BD!E127,"")</f>
        <v/>
      </c>
      <c r="K127" s="6" t="str">
        <f t="shared" si="50"/>
        <v/>
      </c>
      <c r="L127" s="87" t="str">
        <f>+IF(LEN($I127)&gt;5,BD!H127,"")</f>
        <v/>
      </c>
      <c r="M127" s="40" t="str">
        <f t="shared" si="51"/>
        <v/>
      </c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4" t="str">
        <f t="shared" si="52"/>
        <v/>
      </c>
      <c r="AQ127" s="5" t="str">
        <f t="shared" si="53"/>
        <v/>
      </c>
      <c r="AR127" s="91" t="str">
        <f t="shared" si="54"/>
        <v/>
      </c>
      <c r="AS127" s="5" t="str">
        <f t="shared" si="55"/>
        <v/>
      </c>
      <c r="AT127" s="91" t="str">
        <f t="shared" si="56"/>
        <v/>
      </c>
      <c r="AU127" s="4" t="str">
        <f t="shared" si="57"/>
        <v/>
      </c>
      <c r="AV127" s="4" t="str">
        <f t="shared" si="58"/>
        <v/>
      </c>
      <c r="AW127" s="4" t="str">
        <f t="shared" si="59"/>
        <v/>
      </c>
      <c r="AX127" s="4" t="str">
        <f t="shared" si="60"/>
        <v/>
      </c>
      <c r="AY127" s="88" t="str">
        <f t="shared" si="61"/>
        <v/>
      </c>
      <c r="AZ127" s="17" t="str">
        <f t="shared" si="62"/>
        <v/>
      </c>
      <c r="BA127" s="18" t="str">
        <f t="shared" si="63"/>
        <v/>
      </c>
      <c r="BB127" s="19" t="str">
        <f>+IF(LEN(I127)&gt;5,IF(INT(RIGHT(B127,1))=9,0.5*L127*AY127,INT(MID(B127,5,LEN(B127)-4))*L127)+IFERROR(VLOOKUP(I127,AJUSTES!$A$1:$I$50,9,0),0),"")</f>
        <v/>
      </c>
      <c r="BC127" s="12"/>
      <c r="BD127" s="19" t="str">
        <f t="shared" si="64"/>
        <v/>
      </c>
      <c r="BE127" s="18" t="str">
        <f t="shared" si="65"/>
        <v/>
      </c>
      <c r="BF127" s="139" t="str">
        <f t="shared" si="66"/>
        <v/>
      </c>
      <c r="BG127" s="114"/>
      <c r="BH127" s="18" t="str">
        <f t="shared" si="67"/>
        <v/>
      </c>
      <c r="BI127" s="13"/>
      <c r="BJ127" s="12"/>
      <c r="BK127" s="12"/>
      <c r="BL127" s="145"/>
      <c r="BM127" s="12"/>
      <c r="BN127" s="12"/>
      <c r="BO127" s="12"/>
      <c r="BP127" s="12"/>
      <c r="BQ127" s="12"/>
      <c r="BR127" s="12"/>
      <c r="BS127" s="146"/>
      <c r="BT127" s="14"/>
      <c r="BU127" s="12"/>
      <c r="BV127" s="12"/>
      <c r="BW127" s="12"/>
      <c r="BX127" s="12"/>
      <c r="BY127" s="12"/>
      <c r="BZ127" s="144"/>
      <c r="CA127" s="107" t="str">
        <f>+IF(LEN($I127)&gt;5,IF(BD!F127="N/A","",BD!F127),"")</f>
        <v/>
      </c>
      <c r="CB127" s="21"/>
      <c r="CC127" s="147"/>
      <c r="CD127" s="148"/>
      <c r="CE127" s="8" t="str">
        <f>+IF(LEN(I127)&gt;5,BD!M127,"")</f>
        <v/>
      </c>
      <c r="CF127" s="16" t="str">
        <f>+IF(LEN(I127)&gt;5,BD!N127,"")</f>
        <v/>
      </c>
      <c r="CG127" s="3" t="str">
        <f t="shared" si="68"/>
        <v/>
      </c>
      <c r="CH127" s="23" t="str">
        <f>+IF(AND(LEN($I127)&gt;5),IF(AND($J127&gt;N$1,$J127&lt;=$AO$1),1,IF((COUNTIFS(INCAPACIDADES!$C$1:$C$51,$I127,INCAPACIDADES!K$1:K$51,N$1))&gt;0,2,IF(VLOOKUP($C127,BD!$D$1:$F$501,3,0)&gt;N$1,0,3))),"")</f>
        <v/>
      </c>
      <c r="CI127" s="23" t="str">
        <f>+IF(AND(LEN($I127)&gt;5),IF(AND($J127&gt;O$1,$J127&lt;=$AO$1),1,IF((COUNTIFS(INCAPACIDADES!$C$1:$C$51,$I127,INCAPACIDADES!L$1:L$51,O$1))&gt;0,2,IF(VLOOKUP($C127,BD!$D$1:$F$501,3,0)&gt;O$1,0,3))),"")</f>
        <v/>
      </c>
      <c r="CJ127" s="23" t="str">
        <f>+IF(AND(LEN($I127)&gt;5),IF(AND($J127&gt;P$1,$J127&lt;=$AO$1),1,IF((COUNTIFS(INCAPACIDADES!$C$1:$C$51,$I127,INCAPACIDADES!M$1:M$51,P$1))&gt;0,2,IF(VLOOKUP($C127,BD!$D$1:$F$501,3,0)&gt;P$1,0,3))),"")</f>
        <v/>
      </c>
      <c r="CK127" s="23" t="str">
        <f>+IF(AND(LEN($I127)&gt;5),IF(AND($J127&gt;Q$1,$J127&lt;=$AO$1),1,IF((COUNTIFS(INCAPACIDADES!$C$1:$C$51,$I127,INCAPACIDADES!N$1:N$51,Q$1))&gt;0,2,IF(VLOOKUP($C127,BD!$D$1:$F$501,3,0)&gt;Q$1,0,3))),"")</f>
        <v/>
      </c>
      <c r="CL127" s="23" t="str">
        <f>+IF(AND(LEN($I127)&gt;5),IF(AND($J127&gt;R$1,$J127&lt;=$AO$1),1,IF((COUNTIFS(INCAPACIDADES!$C$1:$C$51,$I127,INCAPACIDADES!O$1:O$51,R$1))&gt;0,2,IF(VLOOKUP($C127,BD!$D$1:$F$501,3,0)&gt;R$1,0,3))),"")</f>
        <v/>
      </c>
      <c r="CM127" s="23" t="str">
        <f>+IF(AND(LEN($I127)&gt;5),IF(AND($J127&gt;S$1,$J127&lt;=$AO$1),1,IF((COUNTIFS(INCAPACIDADES!$C$1:$C$51,$I127,INCAPACIDADES!P$1:P$51,S$1))&gt;0,2,IF(VLOOKUP($C127,BD!$D$1:$F$501,3,0)&gt;S$1,0,3))),"")</f>
        <v/>
      </c>
      <c r="CN127" s="23" t="str">
        <f>+IF(AND(LEN($I127)&gt;5),IF(AND($J127&gt;T$1,$J127&lt;=$AO$1),1,IF((COUNTIFS(INCAPACIDADES!$C$1:$C$51,$I127,INCAPACIDADES!Q$1:Q$51,T$1))&gt;0,2,IF(VLOOKUP($C127,BD!$D$1:$F$501,3,0)&gt;T$1,0,3))),"")</f>
        <v/>
      </c>
      <c r="CO127" s="23" t="str">
        <f>+IF(AND(LEN($I127)&gt;5),IF(AND($J127&gt;U$1,$J127&lt;=$AO$1),1,IF((COUNTIFS(INCAPACIDADES!$C$1:$C$51,$I127,INCAPACIDADES!R$1:R$51,U$1))&gt;0,2,IF(VLOOKUP($C127,BD!$D$1:$F$501,3,0)&gt;U$1,0,3))),"")</f>
        <v/>
      </c>
      <c r="CP127" s="23" t="str">
        <f>+IF(AND(LEN($I127)&gt;5),IF(AND($J127&gt;V$1,$J127&lt;=$AO$1),1,IF((COUNTIFS(INCAPACIDADES!$C$1:$C$51,$I127,INCAPACIDADES!S$1:S$51,V$1))&gt;0,2,IF(VLOOKUP($C127,BD!$D$1:$F$501,3,0)&gt;V$1,0,3))),"")</f>
        <v/>
      </c>
      <c r="CQ127" s="23" t="str">
        <f>+IF(AND(LEN($I127)&gt;5),IF(AND($J127&gt;W$1,$J127&lt;=$AO$1),1,IF((COUNTIFS(INCAPACIDADES!$C$1:$C$51,$I127,INCAPACIDADES!T$1:T$51,W$1))&gt;0,2,IF(VLOOKUP($C127,BD!$D$1:$F$501,3,0)&gt;W$1,0,3))),"")</f>
        <v/>
      </c>
      <c r="CR127" s="23" t="str">
        <f>+IF(AND(LEN($I127)&gt;5),IF(AND($J127&gt;X$1,$J127&lt;=$AO$1),1,IF((COUNTIFS(INCAPACIDADES!$C$1:$C$51,$I127,INCAPACIDADES!U$1:U$51,X$1))&gt;0,2,IF(VLOOKUP($C127,BD!$D$1:$F$501,3,0)&gt;X$1,0,3))),"")</f>
        <v/>
      </c>
      <c r="CS127" s="23" t="str">
        <f>+IF(AND(LEN($I127)&gt;5),IF(AND($J127&gt;Y$1,$J127&lt;=$AO$1),1,IF((COUNTIFS(INCAPACIDADES!$C$1:$C$51,$I127,INCAPACIDADES!V$1:V$51,Y$1))&gt;0,2,IF(VLOOKUP($C127,BD!$D$1:$F$501,3,0)&gt;Y$1,0,3))),"")</f>
        <v/>
      </c>
      <c r="CT127" s="23" t="str">
        <f>+IF(AND(LEN($I127)&gt;5),IF(AND($J127&gt;Z$1,$J127&lt;=$AO$1),1,IF((COUNTIFS(INCAPACIDADES!$C$1:$C$51,$I127,INCAPACIDADES!W$1:W$51,Z$1))&gt;0,2,IF(VLOOKUP($C127,BD!$D$1:$F$501,3,0)&gt;Z$1,0,3))),"")</f>
        <v/>
      </c>
      <c r="CU127" s="23" t="str">
        <f>+IF(AND(LEN($I127)&gt;5),IF(AND($J127&gt;AA$1,$J127&lt;=$AO$1),1,IF((COUNTIFS(INCAPACIDADES!$C$1:$C$51,$I127,INCAPACIDADES!X$1:X$51,AA$1))&gt;0,2,IF(VLOOKUP($C127,BD!$D$1:$F$501,3,0)&gt;AA$1,0,3))),"")</f>
        <v/>
      </c>
      <c r="CV127" s="23" t="str">
        <f>+IF(AND(LEN($I127)&gt;5),IF(AND($J127&gt;AB$1,$J127&lt;=$AO$1),1,IF((COUNTIFS(INCAPACIDADES!$C$1:$C$51,$I127,INCAPACIDADES!Y$1:Y$51,AB$1))&gt;0,2,IF(VLOOKUP($C127,BD!$D$1:$F$501,3,0)&gt;AB$1,0,3))),"")</f>
        <v/>
      </c>
      <c r="CW127" s="23" t="str">
        <f>+IF(AND(LEN($I127)&gt;5),IF(AND($J127&gt;AC$1,$J127&lt;=$AO$1),1,IF((COUNTIFS(INCAPACIDADES!$C$1:$C$51,$I127,INCAPACIDADES!Z$1:Z$51,AC$1))&gt;0,2,IF(VLOOKUP($C127,BD!$D$1:$F$501,3,0)&gt;AC$1,0,3))),"")</f>
        <v/>
      </c>
      <c r="CX127" s="23" t="str">
        <f>+IF(AND(LEN($I127)&gt;5),IF(AND($J127&gt;AD$1,$J127&lt;=$AO$1),1,IF((COUNTIFS(INCAPACIDADES!$C$1:$C$51,$I127,INCAPACIDADES!AA$1:AA$51,AD$1))&gt;0,2,IF(VLOOKUP($C127,BD!$D$1:$F$501,3,0)&gt;AD$1,0,3))),"")</f>
        <v/>
      </c>
      <c r="CY127" s="23" t="str">
        <f>+IF(AND(LEN($I127)&gt;5),IF(AND($J127&gt;AE$1,$J127&lt;=$AO$1),1,IF((COUNTIFS(INCAPACIDADES!$C$1:$C$51,$I127,INCAPACIDADES!AB$1:AB$51,AE$1))&gt;0,2,IF(VLOOKUP($C127,BD!$D$1:$F$501,3,0)&gt;AE$1,0,3))),"")</f>
        <v/>
      </c>
      <c r="CZ127" s="23" t="str">
        <f>+IF(AND(LEN($I127)&gt;5),IF(AND($J127&gt;AF$1,$J127&lt;=$AO$1),1,IF((COUNTIFS(INCAPACIDADES!$C$1:$C$51,$I127,INCAPACIDADES!AC$1:AC$51,AF$1))&gt;0,2,IF(VLOOKUP($C127,BD!$D$1:$F$501,3,0)&gt;AF$1,0,3))),"")</f>
        <v/>
      </c>
      <c r="DA127" s="23" t="str">
        <f>+IF(AND(LEN($I127)&gt;5),IF(AND($J127&gt;AG$1,$J127&lt;=$AO$1),1,IF((COUNTIFS(INCAPACIDADES!$C$1:$C$51,$I127,INCAPACIDADES!AD$1:AD$51,AG$1))&gt;0,2,IF(VLOOKUP($C127,BD!$D$1:$F$501,3,0)&gt;AG$1,0,3))),"")</f>
        <v/>
      </c>
      <c r="DB127" s="23" t="str">
        <f>+IF(AND(LEN($I127)&gt;5),IF(AND($J127&gt;AH$1,$J127&lt;=$AO$1),1,IF((COUNTIFS(INCAPACIDADES!$C$1:$C$51,$I127,INCAPACIDADES!AE$1:AE$51,AH$1))&gt;0,2,IF(VLOOKUP($C127,BD!$D$1:$F$501,3,0)&gt;AH$1,0,3))),"")</f>
        <v/>
      </c>
      <c r="DC127" s="23" t="str">
        <f>+IF(AND(LEN($I127)&gt;5),IF(AND($J127&gt;AI$1,$J127&lt;=$AO$1),1,IF((COUNTIFS(INCAPACIDADES!$C$1:$C$51,$I127,INCAPACIDADES!AF$1:AF$51,AI$1))&gt;0,2,IF(VLOOKUP($C127,BD!$D$1:$F$501,3,0)&gt;AI$1,0,3))),"")</f>
        <v/>
      </c>
      <c r="DD127" s="23" t="str">
        <f>+IF(AND(LEN($I127)&gt;5),IF(AND($J127&gt;AJ$1,$J127&lt;=$AO$1),1,IF((COUNTIFS(INCAPACIDADES!$C$1:$C$51,$I127,INCAPACIDADES!AG$1:AG$51,AJ$1))&gt;0,2,IF(VLOOKUP($C127,BD!$D$1:$F$501,3,0)&gt;AJ$1,0,3))),"")</f>
        <v/>
      </c>
      <c r="DE127" s="23" t="str">
        <f>+IF(AND(LEN($I127)&gt;5),IF(AND($J127&gt;AK$1,$J127&lt;=$AO$1),1,IF((COUNTIFS(INCAPACIDADES!$C$1:$C$51,$I127,INCAPACIDADES!AH$1:AH$51,AK$1))&gt;0,2,IF(VLOOKUP($C127,BD!$D$1:$F$501,3,0)&gt;AK$1,0,3))),"")</f>
        <v/>
      </c>
      <c r="DF127" s="23" t="str">
        <f>+IF(AND(LEN($I127)&gt;5),IF(AND($J127&gt;AL$1,$J127&lt;=$AO$1),1,IF((COUNTIFS(INCAPACIDADES!$C$1:$C$51,$I127,INCAPACIDADES!AI$1:AI$51,AL$1))&gt;0,2,IF(VLOOKUP($C127,BD!$D$1:$F$501,3,0)&gt;AL$1,0,3))),"")</f>
        <v/>
      </c>
      <c r="DG127" s="23" t="str">
        <f>+IF(AND(LEN($I127)&gt;5),IF(AND($J127&gt;AM$1,$J127&lt;=$AO$1),1,IF((COUNTIFS(INCAPACIDADES!$C$1:$C$51,$I127,INCAPACIDADES!AJ$1:AJ$51,AM$1))&gt;0,2,IF(VLOOKUP($C127,BD!$D$1:$F$501,3,0)&gt;AM$1,0,3))),"")</f>
        <v/>
      </c>
      <c r="DH127" s="23" t="str">
        <f>+IF(AND(LEN($I127)&gt;5),IF(AND($J127&gt;AN$1,$J127&lt;=$AO$1),1,IF((COUNTIFS(INCAPACIDADES!$C$1:$C$51,$I127,INCAPACIDADES!AK$1:AK$51,AN$1))&gt;0,2,IF(VLOOKUP($C127,BD!$D$1:$F$501,3,0)&gt;AN$1,0,3))),"")</f>
        <v/>
      </c>
      <c r="DI127" s="23" t="str">
        <f>+IF(AND(LEN($I127)&gt;5),IF(AND($J127&gt;AO$1,$J127&lt;=$AO$1),1,IF((COUNTIFS(INCAPACIDADES!$C$1:$C$51,$I127,INCAPACIDADES!AL$1:AL$51,AO$1))&gt;0,2,IF(VLOOKUP($C127,BD!$D$1:$F$501,3,0)&gt;AO$1,0,3))),"")</f>
        <v/>
      </c>
      <c r="DJ127" s="23" t="str">
        <f>+IF(LEN($I127)&gt;5,IF(ISERROR(VLOOKUP(N127,'CODIGO PAGO'!$B$2:$B$20,1,0)),1,IF(OR(AND(CH127=1,N127&lt;&gt;"N"),AND(CH127=3,N127&lt;&gt;"B"),AND(CH127=2,LEFT(TRIM(N127),1)&lt;&gt;"I")),1,IF(OR(AND(CH127=0,N127="N"),AND(CH127=0,N127="B"),AND(CH127=0,LEFT(TRIM(N127),1)="I")),1,0))),"")</f>
        <v/>
      </c>
      <c r="DK127" s="23" t="str">
        <f t="shared" si="69"/>
        <v/>
      </c>
      <c r="DL127" s="23" t="str">
        <f>+IF(LEN($I127)&gt;5,IF(ISERROR(VLOOKUP(P127,'CODIGO PAGO'!$B$2:$B$20,1,0)),1,IF(OR(AND(CJ127=1,P127&lt;&gt;"N"),AND(CJ127=3,P127&lt;&gt;"B"),AND(CJ127=2,LEFT(TRIM(P127),1)&lt;&gt;"I")),1,IF(OR(AND(CJ127=0,P127="N"),AND(CJ127=0,P127="B"),AND(CJ127=0,LEFT(TRIM(P127),1)="I")),1,0))),"")</f>
        <v/>
      </c>
      <c r="DM127" s="23" t="str">
        <f t="shared" si="70"/>
        <v/>
      </c>
      <c r="DN127" s="23" t="str">
        <f>+IF(LEN($I127)&gt;5,IF(ISERROR(VLOOKUP(R127,'CODIGO PAGO'!$B$2:$B$20,1,0)),1,IF(OR(AND(CL127=1,R127&lt;&gt;"N"),AND(CL127=3,R127&lt;&gt;"B"),AND(CL127=2,LEFT(TRIM(R127),1)&lt;&gt;"I")),1,IF(OR(AND(CL127=0,R127="N"),AND(CL127=0,R127="B"),AND(CL127=0,LEFT(TRIM(R127),1)="I")),1,0))),"")</f>
        <v/>
      </c>
      <c r="DO127" s="23" t="str">
        <f t="shared" si="71"/>
        <v/>
      </c>
      <c r="DP127" s="23" t="str">
        <f>+IF(LEN($I127)&gt;5,IF(ISERROR(VLOOKUP(T127,'CODIGO PAGO'!$B$2:$B$20,1,0)),1,IF(OR(AND(CN127=1,T127&lt;&gt;"N"),AND(CN127=3,T127&lt;&gt;"B"),AND(CN127=2,LEFT(TRIM(T127),1)&lt;&gt;"I")),1,IF(OR(AND(CN127=0,T127="N"),AND(CN127=0,T127="B"),AND(CN127=0,LEFT(TRIM(T127),1)="I")),1,0))),"")</f>
        <v/>
      </c>
      <c r="DQ127" s="23" t="str">
        <f t="shared" si="72"/>
        <v/>
      </c>
      <c r="DR127" s="23" t="str">
        <f>+IF(LEN($I127)&gt;5,IF(ISERROR(VLOOKUP(V127,'CODIGO PAGO'!$B$2:$B$20,1,0)),1,IF(OR(AND(CP127=1,V127&lt;&gt;"N"),AND(CP127=3,V127&lt;&gt;"B"),AND(CP127=2,LEFT(TRIM(V127),1)&lt;&gt;"I")),1,IF(OR(AND(CP127=0,V127="N"),AND(CP127=0,V127="B"),AND(CP127=0,LEFT(TRIM(V127),1)="I")),1,0))),"")</f>
        <v/>
      </c>
      <c r="DS127" s="23" t="str">
        <f t="shared" si="73"/>
        <v/>
      </c>
      <c r="DT127" s="23" t="str">
        <f>+IF(LEN($I127)&gt;5,IF(ISERROR(VLOOKUP(X127,'CODIGO PAGO'!$B$2:$B$20,1,0)),1,IF(OR(AND(CR127=1,X127&lt;&gt;"N"),AND(CR127=3,X127&lt;&gt;"B"),AND(CR127=2,LEFT(TRIM(X127),1)&lt;&gt;"I")),1,IF(OR(AND(CR127=0,X127="N"),AND(CR127=0,X127="B"),AND(CR127=0,LEFT(TRIM(X127),1)="I")),1,0))),"")</f>
        <v/>
      </c>
      <c r="DU127" s="23" t="str">
        <f t="shared" si="74"/>
        <v/>
      </c>
      <c r="DV127" s="23" t="str">
        <f>+IF(LEN($I127)&gt;5,IF(ISERROR(VLOOKUP(Z127,'CODIGO PAGO'!$B$2:$B$20,1,0)),1,IF(OR(AND(CT127=1,Z127&lt;&gt;"N"),AND(CT127=3,Z127&lt;&gt;"B"),AND(CT127=2,LEFT(TRIM(Z127),1)&lt;&gt;"I")),1,IF(OR(AND(CT127=0,Z127="N"),AND(CT127=0,Z127="B"),AND(CT127=0,LEFT(TRIM(Z127),1)="I")),1,0))),"")</f>
        <v/>
      </c>
      <c r="DW127" s="23" t="str">
        <f t="shared" si="75"/>
        <v/>
      </c>
      <c r="DX127" s="23" t="str">
        <f>+IF(LEN($I127)&gt;5,IF(ISERROR(VLOOKUP(AB127,'CODIGO PAGO'!$B$2:$B$20,1,0)),1,IF(OR(AND(CV127=1,AB127&lt;&gt;"N"),AND(CV127=3,AB127&lt;&gt;"B"),AND(CV127=2,LEFT(TRIM(AB127),1)&lt;&gt;"I")),1,IF(OR(AND(CV127=0,AB127="N"),AND(CV127=0,AB127="B"),AND(CV127=0,LEFT(TRIM(AB127),1)="I")),1,0))),"")</f>
        <v/>
      </c>
      <c r="DY127" s="23" t="str">
        <f t="shared" si="76"/>
        <v/>
      </c>
      <c r="DZ127" s="23" t="str">
        <f>+IF(LEN($I127)&gt;5,IF(ISERROR(VLOOKUP(AD127,'CODIGO PAGO'!$B$2:$B$20,1,0)),1,IF(OR(AND(CX127=1,AD127&lt;&gt;"N"),AND(CX127=3,AD127&lt;&gt;"B"),AND(CX127=2,LEFT(TRIM(AD127),1)&lt;&gt;"I")),1,IF(OR(AND(CX127=0,AD127="N"),AND(CX127=0,AD127="B"),AND(CX127=0,LEFT(TRIM(AD127),1)="I")),1,0))),"")</f>
        <v/>
      </c>
      <c r="EA127" s="23" t="str">
        <f t="shared" si="77"/>
        <v/>
      </c>
      <c r="EB127" s="23" t="str">
        <f>+IF(LEN($I127)&gt;5,IF(ISERROR(VLOOKUP(AF127,'CODIGO PAGO'!$B$2:$B$20,1,0)),1,IF(OR(AND(CZ127=1,AF127&lt;&gt;"N"),AND(CZ127=3,AF127&lt;&gt;"B"),AND(CZ127=2,LEFT(TRIM(AF127),1)&lt;&gt;"I")),1,IF(OR(AND(CZ127=0,AF127="N"),AND(CZ127=0,AF127="B"),AND(CZ127=0,LEFT(TRIM(AF127),1)="I")),1,0))),"")</f>
        <v/>
      </c>
      <c r="EC127" s="23" t="str">
        <f t="shared" si="78"/>
        <v/>
      </c>
      <c r="ED127" s="23" t="str">
        <f>+IF(LEN($I127)&gt;5,IF(ISERROR(VLOOKUP(AH127,'CODIGO PAGO'!$B$2:$B$20,1,0)),1,IF(OR(AND(DB127=1,AH127&lt;&gt;"N"),AND(DB127=3,AH127&lt;&gt;"B"),AND(DB127=2,LEFT(TRIM(AH127),1)&lt;&gt;"I")),1,IF(OR(AND(DB127=0,AH127="N"),AND(DB127=0,AH127="B"),AND(DB127=0,LEFT(TRIM(AH127),1)="I")),1,0))),"")</f>
        <v/>
      </c>
      <c r="EE127" s="23" t="str">
        <f t="shared" si="79"/>
        <v/>
      </c>
      <c r="EF127" s="23" t="str">
        <f>+IF(LEN($I127)&gt;5,IF(ISERROR(VLOOKUP(AJ127,'CODIGO PAGO'!$B$2:$B$20,1,0)),1,IF(OR(AND(DD127=1,AJ127&lt;&gt;"N"),AND(DD127=3,AJ127&lt;&gt;"B"),AND(DD127=2,LEFT(TRIM(AJ127),1)&lt;&gt;"I")),1,IF(OR(AND(DD127=0,AJ127="N"),AND(DD127=0,AJ127="B"),AND(DD127=0,LEFT(TRIM(AJ127),1)="I")),1,0))),"")</f>
        <v/>
      </c>
      <c r="EG127" s="23" t="str">
        <f t="shared" si="80"/>
        <v/>
      </c>
      <c r="EH127" s="23" t="str">
        <f>+IF(LEN($I127)&gt;5,IF(ISERROR(VLOOKUP(AL127,'CODIGO PAGO'!$B$2:$B$20,1,0)),1,IF(OR(AND(DF127=1,AL127&lt;&gt;"N"),AND(DF127=3,AL127&lt;&gt;"B"),AND(DF127=2,LEFT(TRIM(AL127),1)&lt;&gt;"I")),1,IF(OR(AND(DF127=0,AL127="N"),AND(DF127=0,AL127="B"),AND(DF127=0,LEFT(TRIM(AL127),1)="I")),1,0))),"")</f>
        <v/>
      </c>
      <c r="EI127" s="23" t="str">
        <f t="shared" si="81"/>
        <v/>
      </c>
      <c r="EJ127" s="23" t="str">
        <f>+IF(LEN($I127)&gt;5,IF(ISERROR(VLOOKUP(AN127,'CODIGO PAGO'!$B$2:$B$20,1,0)),1,IF(OR(AND(DH127=1,AN127&lt;&gt;"N"),AND(DH127=3,AN127&lt;&gt;"B"),AND(DH127=2,LEFT(TRIM(AN127),1)&lt;&gt;"I")),1,IF(OR(AND(DH127=0,AN127="N"),AND(DH127=0,AN127="B"),AND(DH127=0,LEFT(TRIM(AN127),1)="I")),1,0))),"")</f>
        <v/>
      </c>
      <c r="EK127" s="23" t="str">
        <f t="shared" si="82"/>
        <v/>
      </c>
      <c r="EL127" s="24" t="str">
        <f t="shared" si="83"/>
        <v/>
      </c>
    </row>
    <row r="128" spans="1:142" s="25" customFormat="1">
      <c r="A128" s="15" t="str">
        <f t="shared" si="49"/>
        <v/>
      </c>
      <c r="B128" s="1" t="str">
        <f>+IF(LEN(I128)&gt;5,'CODIGO PAGO'!$B$28,"")</f>
        <v/>
      </c>
      <c r="C128" s="1" t="str">
        <f>+IF(LEN($I128)&gt;5,BD!D128,"")</f>
        <v/>
      </c>
      <c r="D128" s="168" t="str">
        <f>+IF(LEN($I128)&gt;5,BD!A128,"")</f>
        <v/>
      </c>
      <c r="E128" s="1" t="str">
        <f>+IF(LEN($I128)&gt;5,BD!B128,"")</f>
        <v/>
      </c>
      <c r="F128" s="1" t="str">
        <f>+IF(LEN($I128)&gt;5,BD!C128,"")</f>
        <v/>
      </c>
      <c r="G128" s="141"/>
      <c r="H128" s="141"/>
      <c r="I128" s="1" t="str">
        <f>+IF(LEN(BD!G128)&gt;5,BD!G128,"")</f>
        <v/>
      </c>
      <c r="J128" s="167" t="str">
        <f>+IF(LEN($I128)&gt;5,BD!E128,"")</f>
        <v/>
      </c>
      <c r="K128" s="6" t="str">
        <f t="shared" si="50"/>
        <v/>
      </c>
      <c r="L128" s="87" t="str">
        <f>+IF(LEN($I128)&gt;5,BD!H128,"")</f>
        <v/>
      </c>
      <c r="M128" s="40" t="str">
        <f t="shared" si="51"/>
        <v/>
      </c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4" t="str">
        <f t="shared" si="52"/>
        <v/>
      </c>
      <c r="AQ128" s="5" t="str">
        <f t="shared" si="53"/>
        <v/>
      </c>
      <c r="AR128" s="91" t="str">
        <f t="shared" si="54"/>
        <v/>
      </c>
      <c r="AS128" s="5" t="str">
        <f t="shared" si="55"/>
        <v/>
      </c>
      <c r="AT128" s="91" t="str">
        <f t="shared" si="56"/>
        <v/>
      </c>
      <c r="AU128" s="4" t="str">
        <f t="shared" si="57"/>
        <v/>
      </c>
      <c r="AV128" s="4" t="str">
        <f t="shared" si="58"/>
        <v/>
      </c>
      <c r="AW128" s="4" t="str">
        <f t="shared" si="59"/>
        <v/>
      </c>
      <c r="AX128" s="4" t="str">
        <f t="shared" si="60"/>
        <v/>
      </c>
      <c r="AY128" s="88" t="str">
        <f t="shared" si="61"/>
        <v/>
      </c>
      <c r="AZ128" s="17" t="str">
        <f t="shared" si="62"/>
        <v/>
      </c>
      <c r="BA128" s="18" t="str">
        <f t="shared" si="63"/>
        <v/>
      </c>
      <c r="BB128" s="19" t="str">
        <f>+IF(LEN(I128)&gt;5,IF(INT(RIGHT(B128,1))=9,0.5*L128*AY128,INT(MID(B128,5,LEN(B128)-4))*L128)+IFERROR(VLOOKUP(I128,AJUSTES!$A$1:$I$50,9,0),0),"")</f>
        <v/>
      </c>
      <c r="BC128" s="12"/>
      <c r="BD128" s="19" t="str">
        <f t="shared" si="64"/>
        <v/>
      </c>
      <c r="BE128" s="18" t="str">
        <f t="shared" si="65"/>
        <v/>
      </c>
      <c r="BF128" s="139" t="str">
        <f t="shared" si="66"/>
        <v/>
      </c>
      <c r="BG128" s="114"/>
      <c r="BH128" s="18" t="str">
        <f t="shared" si="67"/>
        <v/>
      </c>
      <c r="BI128" s="13"/>
      <c r="BJ128" s="12"/>
      <c r="BK128" s="12"/>
      <c r="BL128" s="145"/>
      <c r="BM128" s="12"/>
      <c r="BN128" s="12"/>
      <c r="BO128" s="12"/>
      <c r="BP128" s="12"/>
      <c r="BQ128" s="12"/>
      <c r="BR128" s="12"/>
      <c r="BS128" s="146"/>
      <c r="BT128" s="14"/>
      <c r="BU128" s="12"/>
      <c r="BV128" s="12"/>
      <c r="BW128" s="12"/>
      <c r="BX128" s="12"/>
      <c r="BY128" s="12"/>
      <c r="BZ128" s="144"/>
      <c r="CA128" s="107" t="str">
        <f>+IF(LEN($I128)&gt;5,IF(BD!F128="N/A","",BD!F128),"")</f>
        <v/>
      </c>
      <c r="CB128" s="21"/>
      <c r="CC128" s="147"/>
      <c r="CD128" s="148"/>
      <c r="CE128" s="8" t="str">
        <f>+IF(LEN(I128)&gt;5,BD!M128,"")</f>
        <v/>
      </c>
      <c r="CF128" s="16" t="str">
        <f>+IF(LEN(I128)&gt;5,BD!N128,"")</f>
        <v/>
      </c>
      <c r="CG128" s="3" t="str">
        <f t="shared" si="68"/>
        <v/>
      </c>
      <c r="CH128" s="23" t="str">
        <f>+IF(AND(LEN($I128)&gt;5),IF(AND($J128&gt;N$1,$J128&lt;=$AO$1),1,IF((COUNTIFS(INCAPACIDADES!$C$1:$C$51,$I128,INCAPACIDADES!K$1:K$51,N$1))&gt;0,2,IF(VLOOKUP($C128,BD!$D$1:$F$501,3,0)&gt;N$1,0,3))),"")</f>
        <v/>
      </c>
      <c r="CI128" s="23" t="str">
        <f>+IF(AND(LEN($I128)&gt;5),IF(AND($J128&gt;O$1,$J128&lt;=$AO$1),1,IF((COUNTIFS(INCAPACIDADES!$C$1:$C$51,$I128,INCAPACIDADES!L$1:L$51,O$1))&gt;0,2,IF(VLOOKUP($C128,BD!$D$1:$F$501,3,0)&gt;O$1,0,3))),"")</f>
        <v/>
      </c>
      <c r="CJ128" s="23" t="str">
        <f>+IF(AND(LEN($I128)&gt;5),IF(AND($J128&gt;P$1,$J128&lt;=$AO$1),1,IF((COUNTIFS(INCAPACIDADES!$C$1:$C$51,$I128,INCAPACIDADES!M$1:M$51,P$1))&gt;0,2,IF(VLOOKUP($C128,BD!$D$1:$F$501,3,0)&gt;P$1,0,3))),"")</f>
        <v/>
      </c>
      <c r="CK128" s="23" t="str">
        <f>+IF(AND(LEN($I128)&gt;5),IF(AND($J128&gt;Q$1,$J128&lt;=$AO$1),1,IF((COUNTIFS(INCAPACIDADES!$C$1:$C$51,$I128,INCAPACIDADES!N$1:N$51,Q$1))&gt;0,2,IF(VLOOKUP($C128,BD!$D$1:$F$501,3,0)&gt;Q$1,0,3))),"")</f>
        <v/>
      </c>
      <c r="CL128" s="23" t="str">
        <f>+IF(AND(LEN($I128)&gt;5),IF(AND($J128&gt;R$1,$J128&lt;=$AO$1),1,IF((COUNTIFS(INCAPACIDADES!$C$1:$C$51,$I128,INCAPACIDADES!O$1:O$51,R$1))&gt;0,2,IF(VLOOKUP($C128,BD!$D$1:$F$501,3,0)&gt;R$1,0,3))),"")</f>
        <v/>
      </c>
      <c r="CM128" s="23" t="str">
        <f>+IF(AND(LEN($I128)&gt;5),IF(AND($J128&gt;S$1,$J128&lt;=$AO$1),1,IF((COUNTIFS(INCAPACIDADES!$C$1:$C$51,$I128,INCAPACIDADES!P$1:P$51,S$1))&gt;0,2,IF(VLOOKUP($C128,BD!$D$1:$F$501,3,0)&gt;S$1,0,3))),"")</f>
        <v/>
      </c>
      <c r="CN128" s="23" t="str">
        <f>+IF(AND(LEN($I128)&gt;5),IF(AND($J128&gt;T$1,$J128&lt;=$AO$1),1,IF((COUNTIFS(INCAPACIDADES!$C$1:$C$51,$I128,INCAPACIDADES!Q$1:Q$51,T$1))&gt;0,2,IF(VLOOKUP($C128,BD!$D$1:$F$501,3,0)&gt;T$1,0,3))),"")</f>
        <v/>
      </c>
      <c r="CO128" s="23" t="str">
        <f>+IF(AND(LEN($I128)&gt;5),IF(AND($J128&gt;U$1,$J128&lt;=$AO$1),1,IF((COUNTIFS(INCAPACIDADES!$C$1:$C$51,$I128,INCAPACIDADES!R$1:R$51,U$1))&gt;0,2,IF(VLOOKUP($C128,BD!$D$1:$F$501,3,0)&gt;U$1,0,3))),"")</f>
        <v/>
      </c>
      <c r="CP128" s="23" t="str">
        <f>+IF(AND(LEN($I128)&gt;5),IF(AND($J128&gt;V$1,$J128&lt;=$AO$1),1,IF((COUNTIFS(INCAPACIDADES!$C$1:$C$51,$I128,INCAPACIDADES!S$1:S$51,V$1))&gt;0,2,IF(VLOOKUP($C128,BD!$D$1:$F$501,3,0)&gt;V$1,0,3))),"")</f>
        <v/>
      </c>
      <c r="CQ128" s="23" t="str">
        <f>+IF(AND(LEN($I128)&gt;5),IF(AND($J128&gt;W$1,$J128&lt;=$AO$1),1,IF((COUNTIFS(INCAPACIDADES!$C$1:$C$51,$I128,INCAPACIDADES!T$1:T$51,W$1))&gt;0,2,IF(VLOOKUP($C128,BD!$D$1:$F$501,3,0)&gt;W$1,0,3))),"")</f>
        <v/>
      </c>
      <c r="CR128" s="23" t="str">
        <f>+IF(AND(LEN($I128)&gt;5),IF(AND($J128&gt;X$1,$J128&lt;=$AO$1),1,IF((COUNTIFS(INCAPACIDADES!$C$1:$C$51,$I128,INCAPACIDADES!U$1:U$51,X$1))&gt;0,2,IF(VLOOKUP($C128,BD!$D$1:$F$501,3,0)&gt;X$1,0,3))),"")</f>
        <v/>
      </c>
      <c r="CS128" s="23" t="str">
        <f>+IF(AND(LEN($I128)&gt;5),IF(AND($J128&gt;Y$1,$J128&lt;=$AO$1),1,IF((COUNTIFS(INCAPACIDADES!$C$1:$C$51,$I128,INCAPACIDADES!V$1:V$51,Y$1))&gt;0,2,IF(VLOOKUP($C128,BD!$D$1:$F$501,3,0)&gt;Y$1,0,3))),"")</f>
        <v/>
      </c>
      <c r="CT128" s="23" t="str">
        <f>+IF(AND(LEN($I128)&gt;5),IF(AND($J128&gt;Z$1,$J128&lt;=$AO$1),1,IF((COUNTIFS(INCAPACIDADES!$C$1:$C$51,$I128,INCAPACIDADES!W$1:W$51,Z$1))&gt;0,2,IF(VLOOKUP($C128,BD!$D$1:$F$501,3,0)&gt;Z$1,0,3))),"")</f>
        <v/>
      </c>
      <c r="CU128" s="23" t="str">
        <f>+IF(AND(LEN($I128)&gt;5),IF(AND($J128&gt;AA$1,$J128&lt;=$AO$1),1,IF((COUNTIFS(INCAPACIDADES!$C$1:$C$51,$I128,INCAPACIDADES!X$1:X$51,AA$1))&gt;0,2,IF(VLOOKUP($C128,BD!$D$1:$F$501,3,0)&gt;AA$1,0,3))),"")</f>
        <v/>
      </c>
      <c r="CV128" s="23" t="str">
        <f>+IF(AND(LEN($I128)&gt;5),IF(AND($J128&gt;AB$1,$J128&lt;=$AO$1),1,IF((COUNTIFS(INCAPACIDADES!$C$1:$C$51,$I128,INCAPACIDADES!Y$1:Y$51,AB$1))&gt;0,2,IF(VLOOKUP($C128,BD!$D$1:$F$501,3,0)&gt;AB$1,0,3))),"")</f>
        <v/>
      </c>
      <c r="CW128" s="23" t="str">
        <f>+IF(AND(LEN($I128)&gt;5),IF(AND($J128&gt;AC$1,$J128&lt;=$AO$1),1,IF((COUNTIFS(INCAPACIDADES!$C$1:$C$51,$I128,INCAPACIDADES!Z$1:Z$51,AC$1))&gt;0,2,IF(VLOOKUP($C128,BD!$D$1:$F$501,3,0)&gt;AC$1,0,3))),"")</f>
        <v/>
      </c>
      <c r="CX128" s="23" t="str">
        <f>+IF(AND(LEN($I128)&gt;5),IF(AND($J128&gt;AD$1,$J128&lt;=$AO$1),1,IF((COUNTIFS(INCAPACIDADES!$C$1:$C$51,$I128,INCAPACIDADES!AA$1:AA$51,AD$1))&gt;0,2,IF(VLOOKUP($C128,BD!$D$1:$F$501,3,0)&gt;AD$1,0,3))),"")</f>
        <v/>
      </c>
      <c r="CY128" s="23" t="str">
        <f>+IF(AND(LEN($I128)&gt;5),IF(AND($J128&gt;AE$1,$J128&lt;=$AO$1),1,IF((COUNTIFS(INCAPACIDADES!$C$1:$C$51,$I128,INCAPACIDADES!AB$1:AB$51,AE$1))&gt;0,2,IF(VLOOKUP($C128,BD!$D$1:$F$501,3,0)&gt;AE$1,0,3))),"")</f>
        <v/>
      </c>
      <c r="CZ128" s="23" t="str">
        <f>+IF(AND(LEN($I128)&gt;5),IF(AND($J128&gt;AF$1,$J128&lt;=$AO$1),1,IF((COUNTIFS(INCAPACIDADES!$C$1:$C$51,$I128,INCAPACIDADES!AC$1:AC$51,AF$1))&gt;0,2,IF(VLOOKUP($C128,BD!$D$1:$F$501,3,0)&gt;AF$1,0,3))),"")</f>
        <v/>
      </c>
      <c r="DA128" s="23" t="str">
        <f>+IF(AND(LEN($I128)&gt;5),IF(AND($J128&gt;AG$1,$J128&lt;=$AO$1),1,IF((COUNTIFS(INCAPACIDADES!$C$1:$C$51,$I128,INCAPACIDADES!AD$1:AD$51,AG$1))&gt;0,2,IF(VLOOKUP($C128,BD!$D$1:$F$501,3,0)&gt;AG$1,0,3))),"")</f>
        <v/>
      </c>
      <c r="DB128" s="23" t="str">
        <f>+IF(AND(LEN($I128)&gt;5),IF(AND($J128&gt;AH$1,$J128&lt;=$AO$1),1,IF((COUNTIFS(INCAPACIDADES!$C$1:$C$51,$I128,INCAPACIDADES!AE$1:AE$51,AH$1))&gt;0,2,IF(VLOOKUP($C128,BD!$D$1:$F$501,3,0)&gt;AH$1,0,3))),"")</f>
        <v/>
      </c>
      <c r="DC128" s="23" t="str">
        <f>+IF(AND(LEN($I128)&gt;5),IF(AND($J128&gt;AI$1,$J128&lt;=$AO$1),1,IF((COUNTIFS(INCAPACIDADES!$C$1:$C$51,$I128,INCAPACIDADES!AF$1:AF$51,AI$1))&gt;0,2,IF(VLOOKUP($C128,BD!$D$1:$F$501,3,0)&gt;AI$1,0,3))),"")</f>
        <v/>
      </c>
      <c r="DD128" s="23" t="str">
        <f>+IF(AND(LEN($I128)&gt;5),IF(AND($J128&gt;AJ$1,$J128&lt;=$AO$1),1,IF((COUNTIFS(INCAPACIDADES!$C$1:$C$51,$I128,INCAPACIDADES!AG$1:AG$51,AJ$1))&gt;0,2,IF(VLOOKUP($C128,BD!$D$1:$F$501,3,0)&gt;AJ$1,0,3))),"")</f>
        <v/>
      </c>
      <c r="DE128" s="23" t="str">
        <f>+IF(AND(LEN($I128)&gt;5),IF(AND($J128&gt;AK$1,$J128&lt;=$AO$1),1,IF((COUNTIFS(INCAPACIDADES!$C$1:$C$51,$I128,INCAPACIDADES!AH$1:AH$51,AK$1))&gt;0,2,IF(VLOOKUP($C128,BD!$D$1:$F$501,3,0)&gt;AK$1,0,3))),"")</f>
        <v/>
      </c>
      <c r="DF128" s="23" t="str">
        <f>+IF(AND(LEN($I128)&gt;5),IF(AND($J128&gt;AL$1,$J128&lt;=$AO$1),1,IF((COUNTIFS(INCAPACIDADES!$C$1:$C$51,$I128,INCAPACIDADES!AI$1:AI$51,AL$1))&gt;0,2,IF(VLOOKUP($C128,BD!$D$1:$F$501,3,0)&gt;AL$1,0,3))),"")</f>
        <v/>
      </c>
      <c r="DG128" s="23" t="str">
        <f>+IF(AND(LEN($I128)&gt;5),IF(AND($J128&gt;AM$1,$J128&lt;=$AO$1),1,IF((COUNTIFS(INCAPACIDADES!$C$1:$C$51,$I128,INCAPACIDADES!AJ$1:AJ$51,AM$1))&gt;0,2,IF(VLOOKUP($C128,BD!$D$1:$F$501,3,0)&gt;AM$1,0,3))),"")</f>
        <v/>
      </c>
      <c r="DH128" s="23" t="str">
        <f>+IF(AND(LEN($I128)&gt;5),IF(AND($J128&gt;AN$1,$J128&lt;=$AO$1),1,IF((COUNTIFS(INCAPACIDADES!$C$1:$C$51,$I128,INCAPACIDADES!AK$1:AK$51,AN$1))&gt;0,2,IF(VLOOKUP($C128,BD!$D$1:$F$501,3,0)&gt;AN$1,0,3))),"")</f>
        <v/>
      </c>
      <c r="DI128" s="23" t="str">
        <f>+IF(AND(LEN($I128)&gt;5),IF(AND($J128&gt;AO$1,$J128&lt;=$AO$1),1,IF((COUNTIFS(INCAPACIDADES!$C$1:$C$51,$I128,INCAPACIDADES!AL$1:AL$51,AO$1))&gt;0,2,IF(VLOOKUP($C128,BD!$D$1:$F$501,3,0)&gt;AO$1,0,3))),"")</f>
        <v/>
      </c>
      <c r="DJ128" s="23" t="str">
        <f>+IF(LEN($I128)&gt;5,IF(ISERROR(VLOOKUP(N128,'CODIGO PAGO'!$B$2:$B$20,1,0)),1,IF(OR(AND(CH128=1,N128&lt;&gt;"N"),AND(CH128=3,N128&lt;&gt;"B"),AND(CH128=2,LEFT(TRIM(N128),1)&lt;&gt;"I")),1,IF(OR(AND(CH128=0,N128="N"),AND(CH128=0,N128="B"),AND(CH128=0,LEFT(TRIM(N128),1)="I")),1,0))),"")</f>
        <v/>
      </c>
      <c r="DK128" s="23" t="str">
        <f t="shared" si="69"/>
        <v/>
      </c>
      <c r="DL128" s="23" t="str">
        <f>+IF(LEN($I128)&gt;5,IF(ISERROR(VLOOKUP(P128,'CODIGO PAGO'!$B$2:$B$20,1,0)),1,IF(OR(AND(CJ128=1,P128&lt;&gt;"N"),AND(CJ128=3,P128&lt;&gt;"B"),AND(CJ128=2,LEFT(TRIM(P128),1)&lt;&gt;"I")),1,IF(OR(AND(CJ128=0,P128="N"),AND(CJ128=0,P128="B"),AND(CJ128=0,LEFT(TRIM(P128),1)="I")),1,0))),"")</f>
        <v/>
      </c>
      <c r="DM128" s="23" t="str">
        <f t="shared" si="70"/>
        <v/>
      </c>
      <c r="DN128" s="23" t="str">
        <f>+IF(LEN($I128)&gt;5,IF(ISERROR(VLOOKUP(R128,'CODIGO PAGO'!$B$2:$B$20,1,0)),1,IF(OR(AND(CL128=1,R128&lt;&gt;"N"),AND(CL128=3,R128&lt;&gt;"B"),AND(CL128=2,LEFT(TRIM(R128),1)&lt;&gt;"I")),1,IF(OR(AND(CL128=0,R128="N"),AND(CL128=0,R128="B"),AND(CL128=0,LEFT(TRIM(R128),1)="I")),1,0))),"")</f>
        <v/>
      </c>
      <c r="DO128" s="23" t="str">
        <f t="shared" si="71"/>
        <v/>
      </c>
      <c r="DP128" s="23" t="str">
        <f>+IF(LEN($I128)&gt;5,IF(ISERROR(VLOOKUP(T128,'CODIGO PAGO'!$B$2:$B$20,1,0)),1,IF(OR(AND(CN128=1,T128&lt;&gt;"N"),AND(CN128=3,T128&lt;&gt;"B"),AND(CN128=2,LEFT(TRIM(T128),1)&lt;&gt;"I")),1,IF(OR(AND(CN128=0,T128="N"),AND(CN128=0,T128="B"),AND(CN128=0,LEFT(TRIM(T128),1)="I")),1,0))),"")</f>
        <v/>
      </c>
      <c r="DQ128" s="23" t="str">
        <f t="shared" si="72"/>
        <v/>
      </c>
      <c r="DR128" s="23" t="str">
        <f>+IF(LEN($I128)&gt;5,IF(ISERROR(VLOOKUP(V128,'CODIGO PAGO'!$B$2:$B$20,1,0)),1,IF(OR(AND(CP128=1,V128&lt;&gt;"N"),AND(CP128=3,V128&lt;&gt;"B"),AND(CP128=2,LEFT(TRIM(V128),1)&lt;&gt;"I")),1,IF(OR(AND(CP128=0,V128="N"),AND(CP128=0,V128="B"),AND(CP128=0,LEFT(TRIM(V128),1)="I")),1,0))),"")</f>
        <v/>
      </c>
      <c r="DS128" s="23" t="str">
        <f t="shared" si="73"/>
        <v/>
      </c>
      <c r="DT128" s="23" t="str">
        <f>+IF(LEN($I128)&gt;5,IF(ISERROR(VLOOKUP(X128,'CODIGO PAGO'!$B$2:$B$20,1,0)),1,IF(OR(AND(CR128=1,X128&lt;&gt;"N"),AND(CR128=3,X128&lt;&gt;"B"),AND(CR128=2,LEFT(TRIM(X128),1)&lt;&gt;"I")),1,IF(OR(AND(CR128=0,X128="N"),AND(CR128=0,X128="B"),AND(CR128=0,LEFT(TRIM(X128),1)="I")),1,0))),"")</f>
        <v/>
      </c>
      <c r="DU128" s="23" t="str">
        <f t="shared" si="74"/>
        <v/>
      </c>
      <c r="DV128" s="23" t="str">
        <f>+IF(LEN($I128)&gt;5,IF(ISERROR(VLOOKUP(Z128,'CODIGO PAGO'!$B$2:$B$20,1,0)),1,IF(OR(AND(CT128=1,Z128&lt;&gt;"N"),AND(CT128=3,Z128&lt;&gt;"B"),AND(CT128=2,LEFT(TRIM(Z128),1)&lt;&gt;"I")),1,IF(OR(AND(CT128=0,Z128="N"),AND(CT128=0,Z128="B"),AND(CT128=0,LEFT(TRIM(Z128),1)="I")),1,0))),"")</f>
        <v/>
      </c>
      <c r="DW128" s="23" t="str">
        <f t="shared" si="75"/>
        <v/>
      </c>
      <c r="DX128" s="23" t="str">
        <f>+IF(LEN($I128)&gt;5,IF(ISERROR(VLOOKUP(AB128,'CODIGO PAGO'!$B$2:$B$20,1,0)),1,IF(OR(AND(CV128=1,AB128&lt;&gt;"N"),AND(CV128=3,AB128&lt;&gt;"B"),AND(CV128=2,LEFT(TRIM(AB128),1)&lt;&gt;"I")),1,IF(OR(AND(CV128=0,AB128="N"),AND(CV128=0,AB128="B"),AND(CV128=0,LEFT(TRIM(AB128),1)="I")),1,0))),"")</f>
        <v/>
      </c>
      <c r="DY128" s="23" t="str">
        <f t="shared" si="76"/>
        <v/>
      </c>
      <c r="DZ128" s="23" t="str">
        <f>+IF(LEN($I128)&gt;5,IF(ISERROR(VLOOKUP(AD128,'CODIGO PAGO'!$B$2:$B$20,1,0)),1,IF(OR(AND(CX128=1,AD128&lt;&gt;"N"),AND(CX128=3,AD128&lt;&gt;"B"),AND(CX128=2,LEFT(TRIM(AD128),1)&lt;&gt;"I")),1,IF(OR(AND(CX128=0,AD128="N"),AND(CX128=0,AD128="B"),AND(CX128=0,LEFT(TRIM(AD128),1)="I")),1,0))),"")</f>
        <v/>
      </c>
      <c r="EA128" s="23" t="str">
        <f t="shared" si="77"/>
        <v/>
      </c>
      <c r="EB128" s="23" t="str">
        <f>+IF(LEN($I128)&gt;5,IF(ISERROR(VLOOKUP(AF128,'CODIGO PAGO'!$B$2:$B$20,1,0)),1,IF(OR(AND(CZ128=1,AF128&lt;&gt;"N"),AND(CZ128=3,AF128&lt;&gt;"B"),AND(CZ128=2,LEFT(TRIM(AF128),1)&lt;&gt;"I")),1,IF(OR(AND(CZ128=0,AF128="N"),AND(CZ128=0,AF128="B"),AND(CZ128=0,LEFT(TRIM(AF128),1)="I")),1,0))),"")</f>
        <v/>
      </c>
      <c r="EC128" s="23" t="str">
        <f t="shared" si="78"/>
        <v/>
      </c>
      <c r="ED128" s="23" t="str">
        <f>+IF(LEN($I128)&gt;5,IF(ISERROR(VLOOKUP(AH128,'CODIGO PAGO'!$B$2:$B$20,1,0)),1,IF(OR(AND(DB128=1,AH128&lt;&gt;"N"),AND(DB128=3,AH128&lt;&gt;"B"),AND(DB128=2,LEFT(TRIM(AH128),1)&lt;&gt;"I")),1,IF(OR(AND(DB128=0,AH128="N"),AND(DB128=0,AH128="B"),AND(DB128=0,LEFT(TRIM(AH128),1)="I")),1,0))),"")</f>
        <v/>
      </c>
      <c r="EE128" s="23" t="str">
        <f t="shared" si="79"/>
        <v/>
      </c>
      <c r="EF128" s="23" t="str">
        <f>+IF(LEN($I128)&gt;5,IF(ISERROR(VLOOKUP(AJ128,'CODIGO PAGO'!$B$2:$B$20,1,0)),1,IF(OR(AND(DD128=1,AJ128&lt;&gt;"N"),AND(DD128=3,AJ128&lt;&gt;"B"),AND(DD128=2,LEFT(TRIM(AJ128),1)&lt;&gt;"I")),1,IF(OR(AND(DD128=0,AJ128="N"),AND(DD128=0,AJ128="B"),AND(DD128=0,LEFT(TRIM(AJ128),1)="I")),1,0))),"")</f>
        <v/>
      </c>
      <c r="EG128" s="23" t="str">
        <f t="shared" si="80"/>
        <v/>
      </c>
      <c r="EH128" s="23" t="str">
        <f>+IF(LEN($I128)&gt;5,IF(ISERROR(VLOOKUP(AL128,'CODIGO PAGO'!$B$2:$B$20,1,0)),1,IF(OR(AND(DF128=1,AL128&lt;&gt;"N"),AND(DF128=3,AL128&lt;&gt;"B"),AND(DF128=2,LEFT(TRIM(AL128),1)&lt;&gt;"I")),1,IF(OR(AND(DF128=0,AL128="N"),AND(DF128=0,AL128="B"),AND(DF128=0,LEFT(TRIM(AL128),1)="I")),1,0))),"")</f>
        <v/>
      </c>
      <c r="EI128" s="23" t="str">
        <f t="shared" si="81"/>
        <v/>
      </c>
      <c r="EJ128" s="23" t="str">
        <f>+IF(LEN($I128)&gt;5,IF(ISERROR(VLOOKUP(AN128,'CODIGO PAGO'!$B$2:$B$20,1,0)),1,IF(OR(AND(DH128=1,AN128&lt;&gt;"N"),AND(DH128=3,AN128&lt;&gt;"B"),AND(DH128=2,LEFT(TRIM(AN128),1)&lt;&gt;"I")),1,IF(OR(AND(DH128=0,AN128="N"),AND(DH128=0,AN128="B"),AND(DH128=0,LEFT(TRIM(AN128),1)="I")),1,0))),"")</f>
        <v/>
      </c>
      <c r="EK128" s="23" t="str">
        <f t="shared" si="82"/>
        <v/>
      </c>
      <c r="EL128" s="24" t="str">
        <f t="shared" si="83"/>
        <v/>
      </c>
    </row>
    <row r="129" spans="1:142" s="25" customFormat="1">
      <c r="A129" s="15" t="str">
        <f t="shared" si="49"/>
        <v/>
      </c>
      <c r="B129" s="1" t="str">
        <f>+IF(LEN(I129)&gt;5,'CODIGO PAGO'!$B$28,"")</f>
        <v/>
      </c>
      <c r="C129" s="1" t="str">
        <f>+IF(LEN($I129)&gt;5,BD!D129,"")</f>
        <v/>
      </c>
      <c r="D129" s="168" t="str">
        <f>+IF(LEN($I129)&gt;5,BD!A129,"")</f>
        <v/>
      </c>
      <c r="E129" s="1" t="str">
        <f>+IF(LEN($I129)&gt;5,BD!B129,"")</f>
        <v/>
      </c>
      <c r="F129" s="1" t="str">
        <f>+IF(LEN($I129)&gt;5,BD!C129,"")</f>
        <v/>
      </c>
      <c r="G129" s="141"/>
      <c r="H129" s="141"/>
      <c r="I129" s="1" t="str">
        <f>+IF(LEN(BD!G129)&gt;5,BD!G129,"")</f>
        <v/>
      </c>
      <c r="J129" s="167" t="str">
        <f>+IF(LEN($I129)&gt;5,BD!E129,"")</f>
        <v/>
      </c>
      <c r="K129" s="6" t="str">
        <f t="shared" si="50"/>
        <v/>
      </c>
      <c r="L129" s="87" t="str">
        <f>+IF(LEN($I129)&gt;5,BD!H129,"")</f>
        <v/>
      </c>
      <c r="M129" s="40" t="str">
        <f t="shared" si="51"/>
        <v/>
      </c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4" t="str">
        <f t="shared" si="52"/>
        <v/>
      </c>
      <c r="AQ129" s="5" t="str">
        <f t="shared" si="53"/>
        <v/>
      </c>
      <c r="AR129" s="91" t="str">
        <f t="shared" si="54"/>
        <v/>
      </c>
      <c r="AS129" s="5" t="str">
        <f t="shared" si="55"/>
        <v/>
      </c>
      <c r="AT129" s="91" t="str">
        <f t="shared" si="56"/>
        <v/>
      </c>
      <c r="AU129" s="4" t="str">
        <f t="shared" si="57"/>
        <v/>
      </c>
      <c r="AV129" s="4" t="str">
        <f t="shared" si="58"/>
        <v/>
      </c>
      <c r="AW129" s="4" t="str">
        <f t="shared" si="59"/>
        <v/>
      </c>
      <c r="AX129" s="4" t="str">
        <f t="shared" si="60"/>
        <v/>
      </c>
      <c r="AY129" s="88" t="str">
        <f t="shared" si="61"/>
        <v/>
      </c>
      <c r="AZ129" s="17" t="str">
        <f t="shared" si="62"/>
        <v/>
      </c>
      <c r="BA129" s="18" t="str">
        <f t="shared" si="63"/>
        <v/>
      </c>
      <c r="BB129" s="19" t="str">
        <f>+IF(LEN(I129)&gt;5,IF(INT(RIGHT(B129,1))=9,0.5*L129*AY129,INT(MID(B129,5,LEN(B129)-4))*L129)+IFERROR(VLOOKUP(I129,AJUSTES!$A$1:$I$50,9,0),0),"")</f>
        <v/>
      </c>
      <c r="BC129" s="12"/>
      <c r="BD129" s="19" t="str">
        <f t="shared" si="64"/>
        <v/>
      </c>
      <c r="BE129" s="18" t="str">
        <f t="shared" si="65"/>
        <v/>
      </c>
      <c r="BF129" s="139" t="str">
        <f t="shared" si="66"/>
        <v/>
      </c>
      <c r="BG129" s="114"/>
      <c r="BH129" s="18" t="str">
        <f t="shared" si="67"/>
        <v/>
      </c>
      <c r="BI129" s="13"/>
      <c r="BJ129" s="12"/>
      <c r="BK129" s="12"/>
      <c r="BL129" s="145"/>
      <c r="BM129" s="12"/>
      <c r="BN129" s="12"/>
      <c r="BO129" s="12"/>
      <c r="BP129" s="12"/>
      <c r="BQ129" s="12"/>
      <c r="BR129" s="12"/>
      <c r="BS129" s="146"/>
      <c r="BT129" s="14"/>
      <c r="BU129" s="12"/>
      <c r="BV129" s="12"/>
      <c r="BW129" s="12"/>
      <c r="BX129" s="12"/>
      <c r="BY129" s="12"/>
      <c r="BZ129" s="144"/>
      <c r="CA129" s="107" t="str">
        <f>+IF(LEN($I129)&gt;5,IF(BD!F129="N/A","",BD!F129),"")</f>
        <v/>
      </c>
      <c r="CB129" s="21"/>
      <c r="CC129" s="147"/>
      <c r="CD129" s="148"/>
      <c r="CE129" s="8" t="str">
        <f>+IF(LEN(I129)&gt;5,BD!M129,"")</f>
        <v/>
      </c>
      <c r="CF129" s="16" t="str">
        <f>+IF(LEN(I129)&gt;5,BD!N129,"")</f>
        <v/>
      </c>
      <c r="CG129" s="3" t="str">
        <f t="shared" si="68"/>
        <v/>
      </c>
      <c r="CH129" s="23" t="str">
        <f>+IF(AND(LEN($I129)&gt;5),IF(AND($J129&gt;N$1,$J129&lt;=$AO$1),1,IF((COUNTIFS(INCAPACIDADES!$C$1:$C$51,$I129,INCAPACIDADES!K$1:K$51,N$1))&gt;0,2,IF(VLOOKUP($C129,BD!$D$1:$F$501,3,0)&gt;N$1,0,3))),"")</f>
        <v/>
      </c>
      <c r="CI129" s="23" t="str">
        <f>+IF(AND(LEN($I129)&gt;5),IF(AND($J129&gt;O$1,$J129&lt;=$AO$1),1,IF((COUNTIFS(INCAPACIDADES!$C$1:$C$51,$I129,INCAPACIDADES!L$1:L$51,O$1))&gt;0,2,IF(VLOOKUP($C129,BD!$D$1:$F$501,3,0)&gt;O$1,0,3))),"")</f>
        <v/>
      </c>
      <c r="CJ129" s="23" t="str">
        <f>+IF(AND(LEN($I129)&gt;5),IF(AND($J129&gt;P$1,$J129&lt;=$AO$1),1,IF((COUNTIFS(INCAPACIDADES!$C$1:$C$51,$I129,INCAPACIDADES!M$1:M$51,P$1))&gt;0,2,IF(VLOOKUP($C129,BD!$D$1:$F$501,3,0)&gt;P$1,0,3))),"")</f>
        <v/>
      </c>
      <c r="CK129" s="23" t="str">
        <f>+IF(AND(LEN($I129)&gt;5),IF(AND($J129&gt;Q$1,$J129&lt;=$AO$1),1,IF((COUNTIFS(INCAPACIDADES!$C$1:$C$51,$I129,INCAPACIDADES!N$1:N$51,Q$1))&gt;0,2,IF(VLOOKUP($C129,BD!$D$1:$F$501,3,0)&gt;Q$1,0,3))),"")</f>
        <v/>
      </c>
      <c r="CL129" s="23" t="str">
        <f>+IF(AND(LEN($I129)&gt;5),IF(AND($J129&gt;R$1,$J129&lt;=$AO$1),1,IF((COUNTIFS(INCAPACIDADES!$C$1:$C$51,$I129,INCAPACIDADES!O$1:O$51,R$1))&gt;0,2,IF(VLOOKUP($C129,BD!$D$1:$F$501,3,0)&gt;R$1,0,3))),"")</f>
        <v/>
      </c>
      <c r="CM129" s="23" t="str">
        <f>+IF(AND(LEN($I129)&gt;5),IF(AND($J129&gt;S$1,$J129&lt;=$AO$1),1,IF((COUNTIFS(INCAPACIDADES!$C$1:$C$51,$I129,INCAPACIDADES!P$1:P$51,S$1))&gt;0,2,IF(VLOOKUP($C129,BD!$D$1:$F$501,3,0)&gt;S$1,0,3))),"")</f>
        <v/>
      </c>
      <c r="CN129" s="23" t="str">
        <f>+IF(AND(LEN($I129)&gt;5),IF(AND($J129&gt;T$1,$J129&lt;=$AO$1),1,IF((COUNTIFS(INCAPACIDADES!$C$1:$C$51,$I129,INCAPACIDADES!Q$1:Q$51,T$1))&gt;0,2,IF(VLOOKUP($C129,BD!$D$1:$F$501,3,0)&gt;T$1,0,3))),"")</f>
        <v/>
      </c>
      <c r="CO129" s="23" t="str">
        <f>+IF(AND(LEN($I129)&gt;5),IF(AND($J129&gt;U$1,$J129&lt;=$AO$1),1,IF((COUNTIFS(INCAPACIDADES!$C$1:$C$51,$I129,INCAPACIDADES!R$1:R$51,U$1))&gt;0,2,IF(VLOOKUP($C129,BD!$D$1:$F$501,3,0)&gt;U$1,0,3))),"")</f>
        <v/>
      </c>
      <c r="CP129" s="23" t="str">
        <f>+IF(AND(LEN($I129)&gt;5),IF(AND($J129&gt;V$1,$J129&lt;=$AO$1),1,IF((COUNTIFS(INCAPACIDADES!$C$1:$C$51,$I129,INCAPACIDADES!S$1:S$51,V$1))&gt;0,2,IF(VLOOKUP($C129,BD!$D$1:$F$501,3,0)&gt;V$1,0,3))),"")</f>
        <v/>
      </c>
      <c r="CQ129" s="23" t="str">
        <f>+IF(AND(LEN($I129)&gt;5),IF(AND($J129&gt;W$1,$J129&lt;=$AO$1),1,IF((COUNTIFS(INCAPACIDADES!$C$1:$C$51,$I129,INCAPACIDADES!T$1:T$51,W$1))&gt;0,2,IF(VLOOKUP($C129,BD!$D$1:$F$501,3,0)&gt;W$1,0,3))),"")</f>
        <v/>
      </c>
      <c r="CR129" s="23" t="str">
        <f>+IF(AND(LEN($I129)&gt;5),IF(AND($J129&gt;X$1,$J129&lt;=$AO$1),1,IF((COUNTIFS(INCAPACIDADES!$C$1:$C$51,$I129,INCAPACIDADES!U$1:U$51,X$1))&gt;0,2,IF(VLOOKUP($C129,BD!$D$1:$F$501,3,0)&gt;X$1,0,3))),"")</f>
        <v/>
      </c>
      <c r="CS129" s="23" t="str">
        <f>+IF(AND(LEN($I129)&gt;5),IF(AND($J129&gt;Y$1,$J129&lt;=$AO$1),1,IF((COUNTIFS(INCAPACIDADES!$C$1:$C$51,$I129,INCAPACIDADES!V$1:V$51,Y$1))&gt;0,2,IF(VLOOKUP($C129,BD!$D$1:$F$501,3,0)&gt;Y$1,0,3))),"")</f>
        <v/>
      </c>
      <c r="CT129" s="23" t="str">
        <f>+IF(AND(LEN($I129)&gt;5),IF(AND($J129&gt;Z$1,$J129&lt;=$AO$1),1,IF((COUNTIFS(INCAPACIDADES!$C$1:$C$51,$I129,INCAPACIDADES!W$1:W$51,Z$1))&gt;0,2,IF(VLOOKUP($C129,BD!$D$1:$F$501,3,0)&gt;Z$1,0,3))),"")</f>
        <v/>
      </c>
      <c r="CU129" s="23" t="str">
        <f>+IF(AND(LEN($I129)&gt;5),IF(AND($J129&gt;AA$1,$J129&lt;=$AO$1),1,IF((COUNTIFS(INCAPACIDADES!$C$1:$C$51,$I129,INCAPACIDADES!X$1:X$51,AA$1))&gt;0,2,IF(VLOOKUP($C129,BD!$D$1:$F$501,3,0)&gt;AA$1,0,3))),"")</f>
        <v/>
      </c>
      <c r="CV129" s="23" t="str">
        <f>+IF(AND(LEN($I129)&gt;5),IF(AND($J129&gt;AB$1,$J129&lt;=$AO$1),1,IF((COUNTIFS(INCAPACIDADES!$C$1:$C$51,$I129,INCAPACIDADES!Y$1:Y$51,AB$1))&gt;0,2,IF(VLOOKUP($C129,BD!$D$1:$F$501,3,0)&gt;AB$1,0,3))),"")</f>
        <v/>
      </c>
      <c r="CW129" s="23" t="str">
        <f>+IF(AND(LEN($I129)&gt;5),IF(AND($J129&gt;AC$1,$J129&lt;=$AO$1),1,IF((COUNTIFS(INCAPACIDADES!$C$1:$C$51,$I129,INCAPACIDADES!Z$1:Z$51,AC$1))&gt;0,2,IF(VLOOKUP($C129,BD!$D$1:$F$501,3,0)&gt;AC$1,0,3))),"")</f>
        <v/>
      </c>
      <c r="CX129" s="23" t="str">
        <f>+IF(AND(LEN($I129)&gt;5),IF(AND($J129&gt;AD$1,$J129&lt;=$AO$1),1,IF((COUNTIFS(INCAPACIDADES!$C$1:$C$51,$I129,INCAPACIDADES!AA$1:AA$51,AD$1))&gt;0,2,IF(VLOOKUP($C129,BD!$D$1:$F$501,3,0)&gt;AD$1,0,3))),"")</f>
        <v/>
      </c>
      <c r="CY129" s="23" t="str">
        <f>+IF(AND(LEN($I129)&gt;5),IF(AND($J129&gt;AE$1,$J129&lt;=$AO$1),1,IF((COUNTIFS(INCAPACIDADES!$C$1:$C$51,$I129,INCAPACIDADES!AB$1:AB$51,AE$1))&gt;0,2,IF(VLOOKUP($C129,BD!$D$1:$F$501,3,0)&gt;AE$1,0,3))),"")</f>
        <v/>
      </c>
      <c r="CZ129" s="23" t="str">
        <f>+IF(AND(LEN($I129)&gt;5),IF(AND($J129&gt;AF$1,$J129&lt;=$AO$1),1,IF((COUNTIFS(INCAPACIDADES!$C$1:$C$51,$I129,INCAPACIDADES!AC$1:AC$51,AF$1))&gt;0,2,IF(VLOOKUP($C129,BD!$D$1:$F$501,3,0)&gt;AF$1,0,3))),"")</f>
        <v/>
      </c>
      <c r="DA129" s="23" t="str">
        <f>+IF(AND(LEN($I129)&gt;5),IF(AND($J129&gt;AG$1,$J129&lt;=$AO$1),1,IF((COUNTIFS(INCAPACIDADES!$C$1:$C$51,$I129,INCAPACIDADES!AD$1:AD$51,AG$1))&gt;0,2,IF(VLOOKUP($C129,BD!$D$1:$F$501,3,0)&gt;AG$1,0,3))),"")</f>
        <v/>
      </c>
      <c r="DB129" s="23" t="str">
        <f>+IF(AND(LEN($I129)&gt;5),IF(AND($J129&gt;AH$1,$J129&lt;=$AO$1),1,IF((COUNTIFS(INCAPACIDADES!$C$1:$C$51,$I129,INCAPACIDADES!AE$1:AE$51,AH$1))&gt;0,2,IF(VLOOKUP($C129,BD!$D$1:$F$501,3,0)&gt;AH$1,0,3))),"")</f>
        <v/>
      </c>
      <c r="DC129" s="23" t="str">
        <f>+IF(AND(LEN($I129)&gt;5),IF(AND($J129&gt;AI$1,$J129&lt;=$AO$1),1,IF((COUNTIFS(INCAPACIDADES!$C$1:$C$51,$I129,INCAPACIDADES!AF$1:AF$51,AI$1))&gt;0,2,IF(VLOOKUP($C129,BD!$D$1:$F$501,3,0)&gt;AI$1,0,3))),"")</f>
        <v/>
      </c>
      <c r="DD129" s="23" t="str">
        <f>+IF(AND(LEN($I129)&gt;5),IF(AND($J129&gt;AJ$1,$J129&lt;=$AO$1),1,IF((COUNTIFS(INCAPACIDADES!$C$1:$C$51,$I129,INCAPACIDADES!AG$1:AG$51,AJ$1))&gt;0,2,IF(VLOOKUP($C129,BD!$D$1:$F$501,3,0)&gt;AJ$1,0,3))),"")</f>
        <v/>
      </c>
      <c r="DE129" s="23" t="str">
        <f>+IF(AND(LEN($I129)&gt;5),IF(AND($J129&gt;AK$1,$J129&lt;=$AO$1),1,IF((COUNTIFS(INCAPACIDADES!$C$1:$C$51,$I129,INCAPACIDADES!AH$1:AH$51,AK$1))&gt;0,2,IF(VLOOKUP($C129,BD!$D$1:$F$501,3,0)&gt;AK$1,0,3))),"")</f>
        <v/>
      </c>
      <c r="DF129" s="23" t="str">
        <f>+IF(AND(LEN($I129)&gt;5),IF(AND($J129&gt;AL$1,$J129&lt;=$AO$1),1,IF((COUNTIFS(INCAPACIDADES!$C$1:$C$51,$I129,INCAPACIDADES!AI$1:AI$51,AL$1))&gt;0,2,IF(VLOOKUP($C129,BD!$D$1:$F$501,3,0)&gt;AL$1,0,3))),"")</f>
        <v/>
      </c>
      <c r="DG129" s="23" t="str">
        <f>+IF(AND(LEN($I129)&gt;5),IF(AND($J129&gt;AM$1,$J129&lt;=$AO$1),1,IF((COUNTIFS(INCAPACIDADES!$C$1:$C$51,$I129,INCAPACIDADES!AJ$1:AJ$51,AM$1))&gt;0,2,IF(VLOOKUP($C129,BD!$D$1:$F$501,3,0)&gt;AM$1,0,3))),"")</f>
        <v/>
      </c>
      <c r="DH129" s="23" t="str">
        <f>+IF(AND(LEN($I129)&gt;5),IF(AND($J129&gt;AN$1,$J129&lt;=$AO$1),1,IF((COUNTIFS(INCAPACIDADES!$C$1:$C$51,$I129,INCAPACIDADES!AK$1:AK$51,AN$1))&gt;0,2,IF(VLOOKUP($C129,BD!$D$1:$F$501,3,0)&gt;AN$1,0,3))),"")</f>
        <v/>
      </c>
      <c r="DI129" s="23" t="str">
        <f>+IF(AND(LEN($I129)&gt;5),IF(AND($J129&gt;AO$1,$J129&lt;=$AO$1),1,IF((COUNTIFS(INCAPACIDADES!$C$1:$C$51,$I129,INCAPACIDADES!AL$1:AL$51,AO$1))&gt;0,2,IF(VLOOKUP($C129,BD!$D$1:$F$501,3,0)&gt;AO$1,0,3))),"")</f>
        <v/>
      </c>
      <c r="DJ129" s="23" t="str">
        <f>+IF(LEN($I129)&gt;5,IF(ISERROR(VLOOKUP(N129,'CODIGO PAGO'!$B$2:$B$20,1,0)),1,IF(OR(AND(CH129=1,N129&lt;&gt;"N"),AND(CH129=3,N129&lt;&gt;"B"),AND(CH129=2,LEFT(TRIM(N129),1)&lt;&gt;"I")),1,IF(OR(AND(CH129=0,N129="N"),AND(CH129=0,N129="B"),AND(CH129=0,LEFT(TRIM(N129),1)="I")),1,0))),"")</f>
        <v/>
      </c>
      <c r="DK129" s="23" t="str">
        <f t="shared" si="69"/>
        <v/>
      </c>
      <c r="DL129" s="23" t="str">
        <f>+IF(LEN($I129)&gt;5,IF(ISERROR(VLOOKUP(P129,'CODIGO PAGO'!$B$2:$B$20,1,0)),1,IF(OR(AND(CJ129=1,P129&lt;&gt;"N"),AND(CJ129=3,P129&lt;&gt;"B"),AND(CJ129=2,LEFT(TRIM(P129),1)&lt;&gt;"I")),1,IF(OR(AND(CJ129=0,P129="N"),AND(CJ129=0,P129="B"),AND(CJ129=0,LEFT(TRIM(P129),1)="I")),1,0))),"")</f>
        <v/>
      </c>
      <c r="DM129" s="23" t="str">
        <f t="shared" si="70"/>
        <v/>
      </c>
      <c r="DN129" s="23" t="str">
        <f>+IF(LEN($I129)&gt;5,IF(ISERROR(VLOOKUP(R129,'CODIGO PAGO'!$B$2:$B$20,1,0)),1,IF(OR(AND(CL129=1,R129&lt;&gt;"N"),AND(CL129=3,R129&lt;&gt;"B"),AND(CL129=2,LEFT(TRIM(R129),1)&lt;&gt;"I")),1,IF(OR(AND(CL129=0,R129="N"),AND(CL129=0,R129="B"),AND(CL129=0,LEFT(TRIM(R129),1)="I")),1,0))),"")</f>
        <v/>
      </c>
      <c r="DO129" s="23" t="str">
        <f t="shared" si="71"/>
        <v/>
      </c>
      <c r="DP129" s="23" t="str">
        <f>+IF(LEN($I129)&gt;5,IF(ISERROR(VLOOKUP(T129,'CODIGO PAGO'!$B$2:$B$20,1,0)),1,IF(OR(AND(CN129=1,T129&lt;&gt;"N"),AND(CN129=3,T129&lt;&gt;"B"),AND(CN129=2,LEFT(TRIM(T129),1)&lt;&gt;"I")),1,IF(OR(AND(CN129=0,T129="N"),AND(CN129=0,T129="B"),AND(CN129=0,LEFT(TRIM(T129),1)="I")),1,0))),"")</f>
        <v/>
      </c>
      <c r="DQ129" s="23" t="str">
        <f t="shared" si="72"/>
        <v/>
      </c>
      <c r="DR129" s="23" t="str">
        <f>+IF(LEN($I129)&gt;5,IF(ISERROR(VLOOKUP(V129,'CODIGO PAGO'!$B$2:$B$20,1,0)),1,IF(OR(AND(CP129=1,V129&lt;&gt;"N"),AND(CP129=3,V129&lt;&gt;"B"),AND(CP129=2,LEFT(TRIM(V129),1)&lt;&gt;"I")),1,IF(OR(AND(CP129=0,V129="N"),AND(CP129=0,V129="B"),AND(CP129=0,LEFT(TRIM(V129),1)="I")),1,0))),"")</f>
        <v/>
      </c>
      <c r="DS129" s="23" t="str">
        <f t="shared" si="73"/>
        <v/>
      </c>
      <c r="DT129" s="23" t="str">
        <f>+IF(LEN($I129)&gt;5,IF(ISERROR(VLOOKUP(X129,'CODIGO PAGO'!$B$2:$B$20,1,0)),1,IF(OR(AND(CR129=1,X129&lt;&gt;"N"),AND(CR129=3,X129&lt;&gt;"B"),AND(CR129=2,LEFT(TRIM(X129),1)&lt;&gt;"I")),1,IF(OR(AND(CR129=0,X129="N"),AND(CR129=0,X129="B"),AND(CR129=0,LEFT(TRIM(X129),1)="I")),1,0))),"")</f>
        <v/>
      </c>
      <c r="DU129" s="23" t="str">
        <f t="shared" si="74"/>
        <v/>
      </c>
      <c r="DV129" s="23" t="str">
        <f>+IF(LEN($I129)&gt;5,IF(ISERROR(VLOOKUP(Z129,'CODIGO PAGO'!$B$2:$B$20,1,0)),1,IF(OR(AND(CT129=1,Z129&lt;&gt;"N"),AND(CT129=3,Z129&lt;&gt;"B"),AND(CT129=2,LEFT(TRIM(Z129),1)&lt;&gt;"I")),1,IF(OR(AND(CT129=0,Z129="N"),AND(CT129=0,Z129="B"),AND(CT129=0,LEFT(TRIM(Z129),1)="I")),1,0))),"")</f>
        <v/>
      </c>
      <c r="DW129" s="23" t="str">
        <f t="shared" si="75"/>
        <v/>
      </c>
      <c r="DX129" s="23" t="str">
        <f>+IF(LEN($I129)&gt;5,IF(ISERROR(VLOOKUP(AB129,'CODIGO PAGO'!$B$2:$B$20,1,0)),1,IF(OR(AND(CV129=1,AB129&lt;&gt;"N"),AND(CV129=3,AB129&lt;&gt;"B"),AND(CV129=2,LEFT(TRIM(AB129),1)&lt;&gt;"I")),1,IF(OR(AND(CV129=0,AB129="N"),AND(CV129=0,AB129="B"),AND(CV129=0,LEFT(TRIM(AB129),1)="I")),1,0))),"")</f>
        <v/>
      </c>
      <c r="DY129" s="23" t="str">
        <f t="shared" si="76"/>
        <v/>
      </c>
      <c r="DZ129" s="23" t="str">
        <f>+IF(LEN($I129)&gt;5,IF(ISERROR(VLOOKUP(AD129,'CODIGO PAGO'!$B$2:$B$20,1,0)),1,IF(OR(AND(CX129=1,AD129&lt;&gt;"N"),AND(CX129=3,AD129&lt;&gt;"B"),AND(CX129=2,LEFT(TRIM(AD129),1)&lt;&gt;"I")),1,IF(OR(AND(CX129=0,AD129="N"),AND(CX129=0,AD129="B"),AND(CX129=0,LEFT(TRIM(AD129),1)="I")),1,0))),"")</f>
        <v/>
      </c>
      <c r="EA129" s="23" t="str">
        <f t="shared" si="77"/>
        <v/>
      </c>
      <c r="EB129" s="23" t="str">
        <f>+IF(LEN($I129)&gt;5,IF(ISERROR(VLOOKUP(AF129,'CODIGO PAGO'!$B$2:$B$20,1,0)),1,IF(OR(AND(CZ129=1,AF129&lt;&gt;"N"),AND(CZ129=3,AF129&lt;&gt;"B"),AND(CZ129=2,LEFT(TRIM(AF129),1)&lt;&gt;"I")),1,IF(OR(AND(CZ129=0,AF129="N"),AND(CZ129=0,AF129="B"),AND(CZ129=0,LEFT(TRIM(AF129),1)="I")),1,0))),"")</f>
        <v/>
      </c>
      <c r="EC129" s="23" t="str">
        <f t="shared" si="78"/>
        <v/>
      </c>
      <c r="ED129" s="23" t="str">
        <f>+IF(LEN($I129)&gt;5,IF(ISERROR(VLOOKUP(AH129,'CODIGO PAGO'!$B$2:$B$20,1,0)),1,IF(OR(AND(DB129=1,AH129&lt;&gt;"N"),AND(DB129=3,AH129&lt;&gt;"B"),AND(DB129=2,LEFT(TRIM(AH129),1)&lt;&gt;"I")),1,IF(OR(AND(DB129=0,AH129="N"),AND(DB129=0,AH129="B"),AND(DB129=0,LEFT(TRIM(AH129),1)="I")),1,0))),"")</f>
        <v/>
      </c>
      <c r="EE129" s="23" t="str">
        <f t="shared" si="79"/>
        <v/>
      </c>
      <c r="EF129" s="23" t="str">
        <f>+IF(LEN($I129)&gt;5,IF(ISERROR(VLOOKUP(AJ129,'CODIGO PAGO'!$B$2:$B$20,1,0)),1,IF(OR(AND(DD129=1,AJ129&lt;&gt;"N"),AND(DD129=3,AJ129&lt;&gt;"B"),AND(DD129=2,LEFT(TRIM(AJ129),1)&lt;&gt;"I")),1,IF(OR(AND(DD129=0,AJ129="N"),AND(DD129=0,AJ129="B"),AND(DD129=0,LEFT(TRIM(AJ129),1)="I")),1,0))),"")</f>
        <v/>
      </c>
      <c r="EG129" s="23" t="str">
        <f t="shared" si="80"/>
        <v/>
      </c>
      <c r="EH129" s="23" t="str">
        <f>+IF(LEN($I129)&gt;5,IF(ISERROR(VLOOKUP(AL129,'CODIGO PAGO'!$B$2:$B$20,1,0)),1,IF(OR(AND(DF129=1,AL129&lt;&gt;"N"),AND(DF129=3,AL129&lt;&gt;"B"),AND(DF129=2,LEFT(TRIM(AL129),1)&lt;&gt;"I")),1,IF(OR(AND(DF129=0,AL129="N"),AND(DF129=0,AL129="B"),AND(DF129=0,LEFT(TRIM(AL129),1)="I")),1,0))),"")</f>
        <v/>
      </c>
      <c r="EI129" s="23" t="str">
        <f t="shared" si="81"/>
        <v/>
      </c>
      <c r="EJ129" s="23" t="str">
        <f>+IF(LEN($I129)&gt;5,IF(ISERROR(VLOOKUP(AN129,'CODIGO PAGO'!$B$2:$B$20,1,0)),1,IF(OR(AND(DH129=1,AN129&lt;&gt;"N"),AND(DH129=3,AN129&lt;&gt;"B"),AND(DH129=2,LEFT(TRIM(AN129),1)&lt;&gt;"I")),1,IF(OR(AND(DH129=0,AN129="N"),AND(DH129=0,AN129="B"),AND(DH129=0,LEFT(TRIM(AN129),1)="I")),1,0))),"")</f>
        <v/>
      </c>
      <c r="EK129" s="23" t="str">
        <f t="shared" si="82"/>
        <v/>
      </c>
      <c r="EL129" s="24" t="str">
        <f t="shared" si="83"/>
        <v/>
      </c>
    </row>
    <row r="130" spans="1:142" s="25" customFormat="1">
      <c r="A130" s="15" t="str">
        <f t="shared" si="49"/>
        <v/>
      </c>
      <c r="B130" s="1" t="str">
        <f>+IF(LEN(I130)&gt;5,'CODIGO PAGO'!$B$28,"")</f>
        <v/>
      </c>
      <c r="C130" s="1" t="str">
        <f>+IF(LEN($I130)&gt;5,BD!D130,"")</f>
        <v/>
      </c>
      <c r="D130" s="168" t="str">
        <f>+IF(LEN($I130)&gt;5,BD!A130,"")</f>
        <v/>
      </c>
      <c r="E130" s="1" t="str">
        <f>+IF(LEN($I130)&gt;5,BD!B130,"")</f>
        <v/>
      </c>
      <c r="F130" s="1" t="str">
        <f>+IF(LEN($I130)&gt;5,BD!C130,"")</f>
        <v/>
      </c>
      <c r="G130" s="141"/>
      <c r="H130" s="141"/>
      <c r="I130" s="1" t="str">
        <f>+IF(LEN(BD!G130)&gt;5,BD!G130,"")</f>
        <v/>
      </c>
      <c r="J130" s="167" t="str">
        <f>+IF(LEN($I130)&gt;5,BD!E130,"")</f>
        <v/>
      </c>
      <c r="K130" s="6" t="str">
        <f t="shared" si="50"/>
        <v/>
      </c>
      <c r="L130" s="87" t="str">
        <f>+IF(LEN($I130)&gt;5,BD!H130,"")</f>
        <v/>
      </c>
      <c r="M130" s="40" t="str">
        <f t="shared" si="51"/>
        <v/>
      </c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4" t="str">
        <f t="shared" si="52"/>
        <v/>
      </c>
      <c r="AQ130" s="5" t="str">
        <f t="shared" si="53"/>
        <v/>
      </c>
      <c r="AR130" s="91" t="str">
        <f t="shared" si="54"/>
        <v/>
      </c>
      <c r="AS130" s="5" t="str">
        <f t="shared" si="55"/>
        <v/>
      </c>
      <c r="AT130" s="91" t="str">
        <f t="shared" si="56"/>
        <v/>
      </c>
      <c r="AU130" s="4" t="str">
        <f t="shared" si="57"/>
        <v/>
      </c>
      <c r="AV130" s="4" t="str">
        <f t="shared" si="58"/>
        <v/>
      </c>
      <c r="AW130" s="4" t="str">
        <f t="shared" si="59"/>
        <v/>
      </c>
      <c r="AX130" s="4" t="str">
        <f t="shared" si="60"/>
        <v/>
      </c>
      <c r="AY130" s="88" t="str">
        <f t="shared" si="61"/>
        <v/>
      </c>
      <c r="AZ130" s="17" t="str">
        <f t="shared" si="62"/>
        <v/>
      </c>
      <c r="BA130" s="18" t="str">
        <f t="shared" si="63"/>
        <v/>
      </c>
      <c r="BB130" s="19" t="str">
        <f>+IF(LEN(I130)&gt;5,IF(INT(RIGHT(B130,1))=9,0.5*L130*AY130,INT(MID(B130,5,LEN(B130)-4))*L130)+IFERROR(VLOOKUP(I130,AJUSTES!$A$1:$I$50,9,0),0),"")</f>
        <v/>
      </c>
      <c r="BC130" s="12"/>
      <c r="BD130" s="19" t="str">
        <f t="shared" si="64"/>
        <v/>
      </c>
      <c r="BE130" s="18" t="str">
        <f t="shared" si="65"/>
        <v/>
      </c>
      <c r="BF130" s="139" t="str">
        <f t="shared" si="66"/>
        <v/>
      </c>
      <c r="BG130" s="114"/>
      <c r="BH130" s="18" t="str">
        <f t="shared" si="67"/>
        <v/>
      </c>
      <c r="BI130" s="13"/>
      <c r="BJ130" s="12"/>
      <c r="BK130" s="12"/>
      <c r="BL130" s="145"/>
      <c r="BM130" s="12"/>
      <c r="BN130" s="12"/>
      <c r="BO130" s="12"/>
      <c r="BP130" s="12"/>
      <c r="BQ130" s="12"/>
      <c r="BR130" s="12"/>
      <c r="BS130" s="146"/>
      <c r="BT130" s="14"/>
      <c r="BU130" s="12"/>
      <c r="BV130" s="12"/>
      <c r="BW130" s="12"/>
      <c r="BX130" s="12"/>
      <c r="BY130" s="12"/>
      <c r="BZ130" s="144"/>
      <c r="CA130" s="107" t="str">
        <f>+IF(LEN($I130)&gt;5,IF(BD!F130="N/A","",BD!F130),"")</f>
        <v/>
      </c>
      <c r="CB130" s="21"/>
      <c r="CC130" s="147"/>
      <c r="CD130" s="148"/>
      <c r="CE130" s="8" t="str">
        <f>+IF(LEN(I130)&gt;5,BD!M130,"")</f>
        <v/>
      </c>
      <c r="CF130" s="16" t="str">
        <f>+IF(LEN(I130)&gt;5,BD!N130,"")</f>
        <v/>
      </c>
      <c r="CG130" s="3" t="str">
        <f t="shared" si="68"/>
        <v/>
      </c>
      <c r="CH130" s="23" t="str">
        <f>+IF(AND(LEN($I130)&gt;5),IF(AND($J130&gt;N$1,$J130&lt;=$AO$1),1,IF((COUNTIFS(INCAPACIDADES!$C$1:$C$51,$I130,INCAPACIDADES!K$1:K$51,N$1))&gt;0,2,IF(VLOOKUP($C130,BD!$D$1:$F$501,3,0)&gt;N$1,0,3))),"")</f>
        <v/>
      </c>
      <c r="CI130" s="23" t="str">
        <f>+IF(AND(LEN($I130)&gt;5),IF(AND($J130&gt;O$1,$J130&lt;=$AO$1),1,IF((COUNTIFS(INCAPACIDADES!$C$1:$C$51,$I130,INCAPACIDADES!L$1:L$51,O$1))&gt;0,2,IF(VLOOKUP($C130,BD!$D$1:$F$501,3,0)&gt;O$1,0,3))),"")</f>
        <v/>
      </c>
      <c r="CJ130" s="23" t="str">
        <f>+IF(AND(LEN($I130)&gt;5),IF(AND($J130&gt;P$1,$J130&lt;=$AO$1),1,IF((COUNTIFS(INCAPACIDADES!$C$1:$C$51,$I130,INCAPACIDADES!M$1:M$51,P$1))&gt;0,2,IF(VLOOKUP($C130,BD!$D$1:$F$501,3,0)&gt;P$1,0,3))),"")</f>
        <v/>
      </c>
      <c r="CK130" s="23" t="str">
        <f>+IF(AND(LEN($I130)&gt;5),IF(AND($J130&gt;Q$1,$J130&lt;=$AO$1),1,IF((COUNTIFS(INCAPACIDADES!$C$1:$C$51,$I130,INCAPACIDADES!N$1:N$51,Q$1))&gt;0,2,IF(VLOOKUP($C130,BD!$D$1:$F$501,3,0)&gt;Q$1,0,3))),"")</f>
        <v/>
      </c>
      <c r="CL130" s="23" t="str">
        <f>+IF(AND(LEN($I130)&gt;5),IF(AND($J130&gt;R$1,$J130&lt;=$AO$1),1,IF((COUNTIFS(INCAPACIDADES!$C$1:$C$51,$I130,INCAPACIDADES!O$1:O$51,R$1))&gt;0,2,IF(VLOOKUP($C130,BD!$D$1:$F$501,3,0)&gt;R$1,0,3))),"")</f>
        <v/>
      </c>
      <c r="CM130" s="23" t="str">
        <f>+IF(AND(LEN($I130)&gt;5),IF(AND($J130&gt;S$1,$J130&lt;=$AO$1),1,IF((COUNTIFS(INCAPACIDADES!$C$1:$C$51,$I130,INCAPACIDADES!P$1:P$51,S$1))&gt;0,2,IF(VLOOKUP($C130,BD!$D$1:$F$501,3,0)&gt;S$1,0,3))),"")</f>
        <v/>
      </c>
      <c r="CN130" s="23" t="str">
        <f>+IF(AND(LEN($I130)&gt;5),IF(AND($J130&gt;T$1,$J130&lt;=$AO$1),1,IF((COUNTIFS(INCAPACIDADES!$C$1:$C$51,$I130,INCAPACIDADES!Q$1:Q$51,T$1))&gt;0,2,IF(VLOOKUP($C130,BD!$D$1:$F$501,3,0)&gt;T$1,0,3))),"")</f>
        <v/>
      </c>
      <c r="CO130" s="23" t="str">
        <f>+IF(AND(LEN($I130)&gt;5),IF(AND($J130&gt;U$1,$J130&lt;=$AO$1),1,IF((COUNTIFS(INCAPACIDADES!$C$1:$C$51,$I130,INCAPACIDADES!R$1:R$51,U$1))&gt;0,2,IF(VLOOKUP($C130,BD!$D$1:$F$501,3,0)&gt;U$1,0,3))),"")</f>
        <v/>
      </c>
      <c r="CP130" s="23" t="str">
        <f>+IF(AND(LEN($I130)&gt;5),IF(AND($J130&gt;V$1,$J130&lt;=$AO$1),1,IF((COUNTIFS(INCAPACIDADES!$C$1:$C$51,$I130,INCAPACIDADES!S$1:S$51,V$1))&gt;0,2,IF(VLOOKUP($C130,BD!$D$1:$F$501,3,0)&gt;V$1,0,3))),"")</f>
        <v/>
      </c>
      <c r="CQ130" s="23" t="str">
        <f>+IF(AND(LEN($I130)&gt;5),IF(AND($J130&gt;W$1,$J130&lt;=$AO$1),1,IF((COUNTIFS(INCAPACIDADES!$C$1:$C$51,$I130,INCAPACIDADES!T$1:T$51,W$1))&gt;0,2,IF(VLOOKUP($C130,BD!$D$1:$F$501,3,0)&gt;W$1,0,3))),"")</f>
        <v/>
      </c>
      <c r="CR130" s="23" t="str">
        <f>+IF(AND(LEN($I130)&gt;5),IF(AND($J130&gt;X$1,$J130&lt;=$AO$1),1,IF((COUNTIFS(INCAPACIDADES!$C$1:$C$51,$I130,INCAPACIDADES!U$1:U$51,X$1))&gt;0,2,IF(VLOOKUP($C130,BD!$D$1:$F$501,3,0)&gt;X$1,0,3))),"")</f>
        <v/>
      </c>
      <c r="CS130" s="23" t="str">
        <f>+IF(AND(LEN($I130)&gt;5),IF(AND($J130&gt;Y$1,$J130&lt;=$AO$1),1,IF((COUNTIFS(INCAPACIDADES!$C$1:$C$51,$I130,INCAPACIDADES!V$1:V$51,Y$1))&gt;0,2,IF(VLOOKUP($C130,BD!$D$1:$F$501,3,0)&gt;Y$1,0,3))),"")</f>
        <v/>
      </c>
      <c r="CT130" s="23" t="str">
        <f>+IF(AND(LEN($I130)&gt;5),IF(AND($J130&gt;Z$1,$J130&lt;=$AO$1),1,IF((COUNTIFS(INCAPACIDADES!$C$1:$C$51,$I130,INCAPACIDADES!W$1:W$51,Z$1))&gt;0,2,IF(VLOOKUP($C130,BD!$D$1:$F$501,3,0)&gt;Z$1,0,3))),"")</f>
        <v/>
      </c>
      <c r="CU130" s="23" t="str">
        <f>+IF(AND(LEN($I130)&gt;5),IF(AND($J130&gt;AA$1,$J130&lt;=$AO$1),1,IF((COUNTIFS(INCAPACIDADES!$C$1:$C$51,$I130,INCAPACIDADES!X$1:X$51,AA$1))&gt;0,2,IF(VLOOKUP($C130,BD!$D$1:$F$501,3,0)&gt;AA$1,0,3))),"")</f>
        <v/>
      </c>
      <c r="CV130" s="23" t="str">
        <f>+IF(AND(LEN($I130)&gt;5),IF(AND($J130&gt;AB$1,$J130&lt;=$AO$1),1,IF((COUNTIFS(INCAPACIDADES!$C$1:$C$51,$I130,INCAPACIDADES!Y$1:Y$51,AB$1))&gt;0,2,IF(VLOOKUP($C130,BD!$D$1:$F$501,3,0)&gt;AB$1,0,3))),"")</f>
        <v/>
      </c>
      <c r="CW130" s="23" t="str">
        <f>+IF(AND(LEN($I130)&gt;5),IF(AND($J130&gt;AC$1,$J130&lt;=$AO$1),1,IF((COUNTIFS(INCAPACIDADES!$C$1:$C$51,$I130,INCAPACIDADES!Z$1:Z$51,AC$1))&gt;0,2,IF(VLOOKUP($C130,BD!$D$1:$F$501,3,0)&gt;AC$1,0,3))),"")</f>
        <v/>
      </c>
      <c r="CX130" s="23" t="str">
        <f>+IF(AND(LEN($I130)&gt;5),IF(AND($J130&gt;AD$1,$J130&lt;=$AO$1),1,IF((COUNTIFS(INCAPACIDADES!$C$1:$C$51,$I130,INCAPACIDADES!AA$1:AA$51,AD$1))&gt;0,2,IF(VLOOKUP($C130,BD!$D$1:$F$501,3,0)&gt;AD$1,0,3))),"")</f>
        <v/>
      </c>
      <c r="CY130" s="23" t="str">
        <f>+IF(AND(LEN($I130)&gt;5),IF(AND($J130&gt;AE$1,$J130&lt;=$AO$1),1,IF((COUNTIFS(INCAPACIDADES!$C$1:$C$51,$I130,INCAPACIDADES!AB$1:AB$51,AE$1))&gt;0,2,IF(VLOOKUP($C130,BD!$D$1:$F$501,3,0)&gt;AE$1,0,3))),"")</f>
        <v/>
      </c>
      <c r="CZ130" s="23" t="str">
        <f>+IF(AND(LEN($I130)&gt;5),IF(AND($J130&gt;AF$1,$J130&lt;=$AO$1),1,IF((COUNTIFS(INCAPACIDADES!$C$1:$C$51,$I130,INCAPACIDADES!AC$1:AC$51,AF$1))&gt;0,2,IF(VLOOKUP($C130,BD!$D$1:$F$501,3,0)&gt;AF$1,0,3))),"")</f>
        <v/>
      </c>
      <c r="DA130" s="23" t="str">
        <f>+IF(AND(LEN($I130)&gt;5),IF(AND($J130&gt;AG$1,$J130&lt;=$AO$1),1,IF((COUNTIFS(INCAPACIDADES!$C$1:$C$51,$I130,INCAPACIDADES!AD$1:AD$51,AG$1))&gt;0,2,IF(VLOOKUP($C130,BD!$D$1:$F$501,3,0)&gt;AG$1,0,3))),"")</f>
        <v/>
      </c>
      <c r="DB130" s="23" t="str">
        <f>+IF(AND(LEN($I130)&gt;5),IF(AND($J130&gt;AH$1,$J130&lt;=$AO$1),1,IF((COUNTIFS(INCAPACIDADES!$C$1:$C$51,$I130,INCAPACIDADES!AE$1:AE$51,AH$1))&gt;0,2,IF(VLOOKUP($C130,BD!$D$1:$F$501,3,0)&gt;AH$1,0,3))),"")</f>
        <v/>
      </c>
      <c r="DC130" s="23" t="str">
        <f>+IF(AND(LEN($I130)&gt;5),IF(AND($J130&gt;AI$1,$J130&lt;=$AO$1),1,IF((COUNTIFS(INCAPACIDADES!$C$1:$C$51,$I130,INCAPACIDADES!AF$1:AF$51,AI$1))&gt;0,2,IF(VLOOKUP($C130,BD!$D$1:$F$501,3,0)&gt;AI$1,0,3))),"")</f>
        <v/>
      </c>
      <c r="DD130" s="23" t="str">
        <f>+IF(AND(LEN($I130)&gt;5),IF(AND($J130&gt;AJ$1,$J130&lt;=$AO$1),1,IF((COUNTIFS(INCAPACIDADES!$C$1:$C$51,$I130,INCAPACIDADES!AG$1:AG$51,AJ$1))&gt;0,2,IF(VLOOKUP($C130,BD!$D$1:$F$501,3,0)&gt;AJ$1,0,3))),"")</f>
        <v/>
      </c>
      <c r="DE130" s="23" t="str">
        <f>+IF(AND(LEN($I130)&gt;5),IF(AND($J130&gt;AK$1,$J130&lt;=$AO$1),1,IF((COUNTIFS(INCAPACIDADES!$C$1:$C$51,$I130,INCAPACIDADES!AH$1:AH$51,AK$1))&gt;0,2,IF(VLOOKUP($C130,BD!$D$1:$F$501,3,0)&gt;AK$1,0,3))),"")</f>
        <v/>
      </c>
      <c r="DF130" s="23" t="str">
        <f>+IF(AND(LEN($I130)&gt;5),IF(AND($J130&gt;AL$1,$J130&lt;=$AO$1),1,IF((COUNTIFS(INCAPACIDADES!$C$1:$C$51,$I130,INCAPACIDADES!AI$1:AI$51,AL$1))&gt;0,2,IF(VLOOKUP($C130,BD!$D$1:$F$501,3,0)&gt;AL$1,0,3))),"")</f>
        <v/>
      </c>
      <c r="DG130" s="23" t="str">
        <f>+IF(AND(LEN($I130)&gt;5),IF(AND($J130&gt;AM$1,$J130&lt;=$AO$1),1,IF((COUNTIFS(INCAPACIDADES!$C$1:$C$51,$I130,INCAPACIDADES!AJ$1:AJ$51,AM$1))&gt;0,2,IF(VLOOKUP($C130,BD!$D$1:$F$501,3,0)&gt;AM$1,0,3))),"")</f>
        <v/>
      </c>
      <c r="DH130" s="23" t="str">
        <f>+IF(AND(LEN($I130)&gt;5),IF(AND($J130&gt;AN$1,$J130&lt;=$AO$1),1,IF((COUNTIFS(INCAPACIDADES!$C$1:$C$51,$I130,INCAPACIDADES!AK$1:AK$51,AN$1))&gt;0,2,IF(VLOOKUP($C130,BD!$D$1:$F$501,3,0)&gt;AN$1,0,3))),"")</f>
        <v/>
      </c>
      <c r="DI130" s="23" t="str">
        <f>+IF(AND(LEN($I130)&gt;5),IF(AND($J130&gt;AO$1,$J130&lt;=$AO$1),1,IF((COUNTIFS(INCAPACIDADES!$C$1:$C$51,$I130,INCAPACIDADES!AL$1:AL$51,AO$1))&gt;0,2,IF(VLOOKUP($C130,BD!$D$1:$F$501,3,0)&gt;AO$1,0,3))),"")</f>
        <v/>
      </c>
      <c r="DJ130" s="23" t="str">
        <f>+IF(LEN($I130)&gt;5,IF(ISERROR(VLOOKUP(N130,'CODIGO PAGO'!$B$2:$B$20,1,0)),1,IF(OR(AND(CH130=1,N130&lt;&gt;"N"),AND(CH130=3,N130&lt;&gt;"B"),AND(CH130=2,LEFT(TRIM(N130),1)&lt;&gt;"I")),1,IF(OR(AND(CH130=0,N130="N"),AND(CH130=0,N130="B"),AND(CH130=0,LEFT(TRIM(N130),1)="I")),1,0))),"")</f>
        <v/>
      </c>
      <c r="DK130" s="23" t="str">
        <f t="shared" si="69"/>
        <v/>
      </c>
      <c r="DL130" s="23" t="str">
        <f>+IF(LEN($I130)&gt;5,IF(ISERROR(VLOOKUP(P130,'CODIGO PAGO'!$B$2:$B$20,1,0)),1,IF(OR(AND(CJ130=1,P130&lt;&gt;"N"),AND(CJ130=3,P130&lt;&gt;"B"),AND(CJ130=2,LEFT(TRIM(P130),1)&lt;&gt;"I")),1,IF(OR(AND(CJ130=0,P130="N"),AND(CJ130=0,P130="B"),AND(CJ130=0,LEFT(TRIM(P130),1)="I")),1,0))),"")</f>
        <v/>
      </c>
      <c r="DM130" s="23" t="str">
        <f t="shared" si="70"/>
        <v/>
      </c>
      <c r="DN130" s="23" t="str">
        <f>+IF(LEN($I130)&gt;5,IF(ISERROR(VLOOKUP(R130,'CODIGO PAGO'!$B$2:$B$20,1,0)),1,IF(OR(AND(CL130=1,R130&lt;&gt;"N"),AND(CL130=3,R130&lt;&gt;"B"),AND(CL130=2,LEFT(TRIM(R130),1)&lt;&gt;"I")),1,IF(OR(AND(CL130=0,R130="N"),AND(CL130=0,R130="B"),AND(CL130=0,LEFT(TRIM(R130),1)="I")),1,0))),"")</f>
        <v/>
      </c>
      <c r="DO130" s="23" t="str">
        <f t="shared" si="71"/>
        <v/>
      </c>
      <c r="DP130" s="23" t="str">
        <f>+IF(LEN($I130)&gt;5,IF(ISERROR(VLOOKUP(T130,'CODIGO PAGO'!$B$2:$B$20,1,0)),1,IF(OR(AND(CN130=1,T130&lt;&gt;"N"),AND(CN130=3,T130&lt;&gt;"B"),AND(CN130=2,LEFT(TRIM(T130),1)&lt;&gt;"I")),1,IF(OR(AND(CN130=0,T130="N"),AND(CN130=0,T130="B"),AND(CN130=0,LEFT(TRIM(T130),1)="I")),1,0))),"")</f>
        <v/>
      </c>
      <c r="DQ130" s="23" t="str">
        <f t="shared" si="72"/>
        <v/>
      </c>
      <c r="DR130" s="23" t="str">
        <f>+IF(LEN($I130)&gt;5,IF(ISERROR(VLOOKUP(V130,'CODIGO PAGO'!$B$2:$B$20,1,0)),1,IF(OR(AND(CP130=1,V130&lt;&gt;"N"),AND(CP130=3,V130&lt;&gt;"B"),AND(CP130=2,LEFT(TRIM(V130),1)&lt;&gt;"I")),1,IF(OR(AND(CP130=0,V130="N"),AND(CP130=0,V130="B"),AND(CP130=0,LEFT(TRIM(V130),1)="I")),1,0))),"")</f>
        <v/>
      </c>
      <c r="DS130" s="23" t="str">
        <f t="shared" si="73"/>
        <v/>
      </c>
      <c r="DT130" s="23" t="str">
        <f>+IF(LEN($I130)&gt;5,IF(ISERROR(VLOOKUP(X130,'CODIGO PAGO'!$B$2:$B$20,1,0)),1,IF(OR(AND(CR130=1,X130&lt;&gt;"N"),AND(CR130=3,X130&lt;&gt;"B"),AND(CR130=2,LEFT(TRIM(X130),1)&lt;&gt;"I")),1,IF(OR(AND(CR130=0,X130="N"),AND(CR130=0,X130="B"),AND(CR130=0,LEFT(TRIM(X130),1)="I")),1,0))),"")</f>
        <v/>
      </c>
      <c r="DU130" s="23" t="str">
        <f t="shared" si="74"/>
        <v/>
      </c>
      <c r="DV130" s="23" t="str">
        <f>+IF(LEN($I130)&gt;5,IF(ISERROR(VLOOKUP(Z130,'CODIGO PAGO'!$B$2:$B$20,1,0)),1,IF(OR(AND(CT130=1,Z130&lt;&gt;"N"),AND(CT130=3,Z130&lt;&gt;"B"),AND(CT130=2,LEFT(TRIM(Z130),1)&lt;&gt;"I")),1,IF(OR(AND(CT130=0,Z130="N"),AND(CT130=0,Z130="B"),AND(CT130=0,LEFT(TRIM(Z130),1)="I")),1,0))),"")</f>
        <v/>
      </c>
      <c r="DW130" s="23" t="str">
        <f t="shared" si="75"/>
        <v/>
      </c>
      <c r="DX130" s="23" t="str">
        <f>+IF(LEN($I130)&gt;5,IF(ISERROR(VLOOKUP(AB130,'CODIGO PAGO'!$B$2:$B$20,1,0)),1,IF(OR(AND(CV130=1,AB130&lt;&gt;"N"),AND(CV130=3,AB130&lt;&gt;"B"),AND(CV130=2,LEFT(TRIM(AB130),1)&lt;&gt;"I")),1,IF(OR(AND(CV130=0,AB130="N"),AND(CV130=0,AB130="B"),AND(CV130=0,LEFT(TRIM(AB130),1)="I")),1,0))),"")</f>
        <v/>
      </c>
      <c r="DY130" s="23" t="str">
        <f t="shared" si="76"/>
        <v/>
      </c>
      <c r="DZ130" s="23" t="str">
        <f>+IF(LEN($I130)&gt;5,IF(ISERROR(VLOOKUP(AD130,'CODIGO PAGO'!$B$2:$B$20,1,0)),1,IF(OR(AND(CX130=1,AD130&lt;&gt;"N"),AND(CX130=3,AD130&lt;&gt;"B"),AND(CX130=2,LEFT(TRIM(AD130),1)&lt;&gt;"I")),1,IF(OR(AND(CX130=0,AD130="N"),AND(CX130=0,AD130="B"),AND(CX130=0,LEFT(TRIM(AD130),1)="I")),1,0))),"")</f>
        <v/>
      </c>
      <c r="EA130" s="23" t="str">
        <f t="shared" si="77"/>
        <v/>
      </c>
      <c r="EB130" s="23" t="str">
        <f>+IF(LEN($I130)&gt;5,IF(ISERROR(VLOOKUP(AF130,'CODIGO PAGO'!$B$2:$B$20,1,0)),1,IF(OR(AND(CZ130=1,AF130&lt;&gt;"N"),AND(CZ130=3,AF130&lt;&gt;"B"),AND(CZ130=2,LEFT(TRIM(AF130),1)&lt;&gt;"I")),1,IF(OR(AND(CZ130=0,AF130="N"),AND(CZ130=0,AF130="B"),AND(CZ130=0,LEFT(TRIM(AF130),1)="I")),1,0))),"")</f>
        <v/>
      </c>
      <c r="EC130" s="23" t="str">
        <f t="shared" si="78"/>
        <v/>
      </c>
      <c r="ED130" s="23" t="str">
        <f>+IF(LEN($I130)&gt;5,IF(ISERROR(VLOOKUP(AH130,'CODIGO PAGO'!$B$2:$B$20,1,0)),1,IF(OR(AND(DB130=1,AH130&lt;&gt;"N"),AND(DB130=3,AH130&lt;&gt;"B"),AND(DB130=2,LEFT(TRIM(AH130),1)&lt;&gt;"I")),1,IF(OR(AND(DB130=0,AH130="N"),AND(DB130=0,AH130="B"),AND(DB130=0,LEFT(TRIM(AH130),1)="I")),1,0))),"")</f>
        <v/>
      </c>
      <c r="EE130" s="23" t="str">
        <f t="shared" si="79"/>
        <v/>
      </c>
      <c r="EF130" s="23" t="str">
        <f>+IF(LEN($I130)&gt;5,IF(ISERROR(VLOOKUP(AJ130,'CODIGO PAGO'!$B$2:$B$20,1,0)),1,IF(OR(AND(DD130=1,AJ130&lt;&gt;"N"),AND(DD130=3,AJ130&lt;&gt;"B"),AND(DD130=2,LEFT(TRIM(AJ130),1)&lt;&gt;"I")),1,IF(OR(AND(DD130=0,AJ130="N"),AND(DD130=0,AJ130="B"),AND(DD130=0,LEFT(TRIM(AJ130),1)="I")),1,0))),"")</f>
        <v/>
      </c>
      <c r="EG130" s="23" t="str">
        <f t="shared" si="80"/>
        <v/>
      </c>
      <c r="EH130" s="23" t="str">
        <f>+IF(LEN($I130)&gt;5,IF(ISERROR(VLOOKUP(AL130,'CODIGO PAGO'!$B$2:$B$20,1,0)),1,IF(OR(AND(DF130=1,AL130&lt;&gt;"N"),AND(DF130=3,AL130&lt;&gt;"B"),AND(DF130=2,LEFT(TRIM(AL130),1)&lt;&gt;"I")),1,IF(OR(AND(DF130=0,AL130="N"),AND(DF130=0,AL130="B"),AND(DF130=0,LEFT(TRIM(AL130),1)="I")),1,0))),"")</f>
        <v/>
      </c>
      <c r="EI130" s="23" t="str">
        <f t="shared" si="81"/>
        <v/>
      </c>
      <c r="EJ130" s="23" t="str">
        <f>+IF(LEN($I130)&gt;5,IF(ISERROR(VLOOKUP(AN130,'CODIGO PAGO'!$B$2:$B$20,1,0)),1,IF(OR(AND(DH130=1,AN130&lt;&gt;"N"),AND(DH130=3,AN130&lt;&gt;"B"),AND(DH130=2,LEFT(TRIM(AN130),1)&lt;&gt;"I")),1,IF(OR(AND(DH130=0,AN130="N"),AND(DH130=0,AN130="B"),AND(DH130=0,LEFT(TRIM(AN130),1)="I")),1,0))),"")</f>
        <v/>
      </c>
      <c r="EK130" s="23" t="str">
        <f t="shared" si="82"/>
        <v/>
      </c>
      <c r="EL130" s="24" t="str">
        <f t="shared" si="83"/>
        <v/>
      </c>
    </row>
    <row r="131" spans="1:142" s="25" customFormat="1">
      <c r="A131" s="15" t="str">
        <f t="shared" ref="A131:A194" si="84">+IF(LEN($I131)&gt;5,1,"")</f>
        <v/>
      </c>
      <c r="B131" s="1" t="str">
        <f>+IF(LEN(I131)&gt;5,'CODIGO PAGO'!$B$28,"")</f>
        <v/>
      </c>
      <c r="C131" s="1" t="str">
        <f>+IF(LEN($I131)&gt;5,BD!D131,"")</f>
        <v/>
      </c>
      <c r="D131" s="168" t="str">
        <f>+IF(LEN($I131)&gt;5,BD!A131,"")</f>
        <v/>
      </c>
      <c r="E131" s="1" t="str">
        <f>+IF(LEN($I131)&gt;5,BD!B131,"")</f>
        <v/>
      </c>
      <c r="F131" s="1" t="str">
        <f>+IF(LEN($I131)&gt;5,BD!C131,"")</f>
        <v/>
      </c>
      <c r="G131" s="141"/>
      <c r="H131" s="141"/>
      <c r="I131" s="1" t="str">
        <f>+IF(LEN(BD!G131)&gt;5,BD!G131,"")</f>
        <v/>
      </c>
      <c r="J131" s="167" t="str">
        <f>+IF(LEN($I131)&gt;5,BD!E131,"")</f>
        <v/>
      </c>
      <c r="K131" s="6" t="str">
        <f t="shared" ref="K131:K194" si="85">IF(LEN($I131)&gt;5,(COUNTIF(N131:AO131,"D")+COUNTIF(N131:AO131,"DL")+COUNTIF(N131:AO131,"VAC")+COUNTIF(N131:AO131,"PCG")+COUNTIF(N131:AO131,"PDF")*INT(LEFT(B131,1))+COUNTIF(N131:AO131,"PNH")*INT(RIGHT(LEFT(B131,2),1))+COUNTIF(N131:AO131,"PS")*INT(RIGHT(LEFT(B131,3),1))+SUM(N131,P131,R131,T131,V131,X131,Z131,AB131,AD131,AF131,AH131,AJ131,AL131,AN131)),"")</f>
        <v/>
      </c>
      <c r="L131" s="87" t="str">
        <f>+IF(LEN($I131)&gt;5,BD!H131,"")</f>
        <v/>
      </c>
      <c r="M131" s="40" t="str">
        <f t="shared" ref="M131:M194" si="86">+IF(LEN($I131)&gt;5,TRUNC(L131*K131,2),"")</f>
        <v/>
      </c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4" t="str">
        <f t="shared" ref="AP131:AP194" si="87">+IF(LEN($I131)&gt;5,COUNTIF(N131:AO131,"FI")+COUNTIF(N131:AO131,"FS")+COUNTIF(N131:AO131,"FJ"),"")</f>
        <v/>
      </c>
      <c r="AQ131" s="5" t="str">
        <f t="shared" ref="AQ131:AQ194" si="88">+IF(LEN($I131)&gt;5,COUNTIF(N131:AO131,"DL"),"")</f>
        <v/>
      </c>
      <c r="AR131" s="91" t="str">
        <f t="shared" ref="AR131:AR194" si="89">+IF(LEN($I131)&gt;5,IF(D131="MASCOTA",((L131*7)/3.5)*AQ131*2,TRUNC(AQ131*L131*2,2)),"")</f>
        <v/>
      </c>
      <c r="AS131" s="5" t="str">
        <f t="shared" ref="AS131:AS194" si="90">+IF(LEN(I131)&gt;5,IF(OR(R131=1,R131="DL",S131&gt;0),1,0)+IF(OR(AF131=1,AF131="DL",AG131&gt;0),1,0),"")</f>
        <v/>
      </c>
      <c r="AT131" s="91" t="str">
        <f t="shared" ref="AT131:AT194" si="91">+IF(LEN(I131)&gt;5,IF(D131="MASCOTA",(L131*AS131*0.375),(L131*AS131*0.25)),"")</f>
        <v/>
      </c>
      <c r="AU131" s="4" t="str">
        <f t="shared" ref="AU131:AU194" si="92">+IF(LEN(I131)&gt;5,COUNTIF(N131:AO131,"PCG")+COUNTIF(N131:AO131,"PSG")+COUNTIF(N131:AO131,"PDF")+COUNTIF(N131:AO131,"PNH")+COUNTIF(N131:AO131,"PS"),"")</f>
        <v/>
      </c>
      <c r="AV131" s="4" t="str">
        <f t="shared" ref="AV131:AV194" si="93">+IF(LEN(I131)&gt;5,COUNTIF(N131:AO131,"IEG")+COUNTIF(N131:AO131,"IPM")+COUNTIF(N131:AO131,"IRT")+COUNTIF(N131:AO131,"IRY"),"")</f>
        <v/>
      </c>
      <c r="AW131" s="4" t="str">
        <f t="shared" ref="AW131:AW194" si="94">+IF(LEN(I131)&gt;5,IF(COUNTIF(N131:AO131,"B")&gt;0,1,0),"")</f>
        <v/>
      </c>
      <c r="AX131" s="4" t="str">
        <f t="shared" ref="AX131:AX194" si="95">+IF(LEN(I131)&gt;5,IF(AND(J131&gt;=N$1,J131&lt;=AO$1),1,),"")</f>
        <v/>
      </c>
      <c r="AY131" s="88" t="str">
        <f t="shared" ref="AY131:AY194" si="96">+IF(LEN(I131)&gt;5,COUNTIF(N131:AO131,"PT"),"")</f>
        <v/>
      </c>
      <c r="AZ131" s="17" t="str">
        <f t="shared" ref="AZ131:AZ194" si="97">+IF(LEN(I131)&gt;5,IF(SUM(O131,Q131,S131,U131,W131,Y131,AA131)&gt;=9,9,SUM(O131,Q131,S131,U131,W131,Y131,AA131))+IF(SUM(AC131,AE131,AG131,AI131,AK131,AM131,AO131)&gt;=9,9,SUM(AC131,AE131,AG131,AI131,AK131,AM131,AO131)),"")</f>
        <v/>
      </c>
      <c r="BA131" s="18" t="str">
        <f t="shared" ref="BA131:BA194" si="98">+IF(LEN(I131)&gt;5,IF(SUM(O131,Q131,S131,U131,W131,Y131,AA131)&gt;9,SUM(O131,Q131,S131,U131,W131,Y131,AA131)-9,0)+IF(SUM(AC131,AE131,AG131,AI131,AK131,AM131,AO131)&gt;9,SUM(AC131,AE131,AG131,AI131,AK131,AM131,AO131)-9,0),"")</f>
        <v/>
      </c>
      <c r="BB131" s="19" t="str">
        <f>+IF(LEN(I131)&gt;5,IF(INT(RIGHT(B131,1))=9,0.5*L131*AY131,INT(MID(B131,5,LEN(B131)-4))*L131)+IFERROR(VLOOKUP(I131,AJUSTES!$A$1:$I$50,9,0),0),"")</f>
        <v/>
      </c>
      <c r="BC131" s="12"/>
      <c r="BD131" s="19" t="str">
        <f t="shared" ref="BD131:BD194" si="99">+IF(LEN(I131)&gt;5,AZ131*(L131/8)*2,"")</f>
        <v/>
      </c>
      <c r="BE131" s="18" t="str">
        <f t="shared" ref="BE131:BE194" si="100">+IF(LEN(I131)&gt;5,BA131*(L131/8)*3,"")</f>
        <v/>
      </c>
      <c r="BF131" s="139" t="str">
        <f t="shared" ref="BF131:BF194" si="101">+IF(LEN(I131)&gt;5,BD131+BE131,"")</f>
        <v/>
      </c>
      <c r="BG131" s="114"/>
      <c r="BH131" s="18" t="str">
        <f t="shared" ref="BH131:BH194" si="102">+IF(LEN(I131)&gt;5,RIGHT(LEFT(B131,4),1)*L131*BG131,"")</f>
        <v/>
      </c>
      <c r="BI131" s="13"/>
      <c r="BJ131" s="12"/>
      <c r="BK131" s="12"/>
      <c r="BL131" s="145"/>
      <c r="BM131" s="12"/>
      <c r="BN131" s="12"/>
      <c r="BO131" s="12"/>
      <c r="BP131" s="12"/>
      <c r="BQ131" s="12"/>
      <c r="BR131" s="12"/>
      <c r="BS131" s="146"/>
      <c r="BT131" s="14"/>
      <c r="BU131" s="12"/>
      <c r="BV131" s="12"/>
      <c r="BW131" s="12"/>
      <c r="BX131" s="12"/>
      <c r="BY131" s="12"/>
      <c r="BZ131" s="144"/>
      <c r="CA131" s="107" t="str">
        <f>+IF(LEN($I131)&gt;5,IF(BD!F131="N/A","",BD!F131),"")</f>
        <v/>
      </c>
      <c r="CB131" s="21"/>
      <c r="CC131" s="147"/>
      <c r="CD131" s="148"/>
      <c r="CE131" s="8" t="str">
        <f>+IF(LEN(I131)&gt;5,BD!M131,"")</f>
        <v/>
      </c>
      <c r="CF131" s="16" t="str">
        <f>+IF(LEN(I131)&gt;5,BD!N131,"")</f>
        <v/>
      </c>
      <c r="CG131" s="3" t="str">
        <f t="shared" ref="CG131:CG194" si="103">+IF(LEN($I131)&gt;5,"CANTIDAD","")</f>
        <v/>
      </c>
      <c r="CH131" s="23" t="str">
        <f>+IF(AND(LEN($I131)&gt;5),IF(AND($J131&gt;N$1,$J131&lt;=$AO$1),1,IF((COUNTIFS(INCAPACIDADES!$C$1:$C$51,$I131,INCAPACIDADES!K$1:K$51,N$1))&gt;0,2,IF(VLOOKUP($C131,BD!$D$1:$F$501,3,0)&gt;N$1,0,3))),"")</f>
        <v/>
      </c>
      <c r="CI131" s="23" t="str">
        <f>+IF(AND(LEN($I131)&gt;5),IF(AND($J131&gt;O$1,$J131&lt;=$AO$1),1,IF((COUNTIFS(INCAPACIDADES!$C$1:$C$51,$I131,INCAPACIDADES!L$1:L$51,O$1))&gt;0,2,IF(VLOOKUP($C131,BD!$D$1:$F$501,3,0)&gt;O$1,0,3))),"")</f>
        <v/>
      </c>
      <c r="CJ131" s="23" t="str">
        <f>+IF(AND(LEN($I131)&gt;5),IF(AND($J131&gt;P$1,$J131&lt;=$AO$1),1,IF((COUNTIFS(INCAPACIDADES!$C$1:$C$51,$I131,INCAPACIDADES!M$1:M$51,P$1))&gt;0,2,IF(VLOOKUP($C131,BD!$D$1:$F$501,3,0)&gt;P$1,0,3))),"")</f>
        <v/>
      </c>
      <c r="CK131" s="23" t="str">
        <f>+IF(AND(LEN($I131)&gt;5),IF(AND($J131&gt;Q$1,$J131&lt;=$AO$1),1,IF((COUNTIFS(INCAPACIDADES!$C$1:$C$51,$I131,INCAPACIDADES!N$1:N$51,Q$1))&gt;0,2,IF(VLOOKUP($C131,BD!$D$1:$F$501,3,0)&gt;Q$1,0,3))),"")</f>
        <v/>
      </c>
      <c r="CL131" s="23" t="str">
        <f>+IF(AND(LEN($I131)&gt;5),IF(AND($J131&gt;R$1,$J131&lt;=$AO$1),1,IF((COUNTIFS(INCAPACIDADES!$C$1:$C$51,$I131,INCAPACIDADES!O$1:O$51,R$1))&gt;0,2,IF(VLOOKUP($C131,BD!$D$1:$F$501,3,0)&gt;R$1,0,3))),"")</f>
        <v/>
      </c>
      <c r="CM131" s="23" t="str">
        <f>+IF(AND(LEN($I131)&gt;5),IF(AND($J131&gt;S$1,$J131&lt;=$AO$1),1,IF((COUNTIFS(INCAPACIDADES!$C$1:$C$51,$I131,INCAPACIDADES!P$1:P$51,S$1))&gt;0,2,IF(VLOOKUP($C131,BD!$D$1:$F$501,3,0)&gt;S$1,0,3))),"")</f>
        <v/>
      </c>
      <c r="CN131" s="23" t="str">
        <f>+IF(AND(LEN($I131)&gt;5),IF(AND($J131&gt;T$1,$J131&lt;=$AO$1),1,IF((COUNTIFS(INCAPACIDADES!$C$1:$C$51,$I131,INCAPACIDADES!Q$1:Q$51,T$1))&gt;0,2,IF(VLOOKUP($C131,BD!$D$1:$F$501,3,0)&gt;T$1,0,3))),"")</f>
        <v/>
      </c>
      <c r="CO131" s="23" t="str">
        <f>+IF(AND(LEN($I131)&gt;5),IF(AND($J131&gt;U$1,$J131&lt;=$AO$1),1,IF((COUNTIFS(INCAPACIDADES!$C$1:$C$51,$I131,INCAPACIDADES!R$1:R$51,U$1))&gt;0,2,IF(VLOOKUP($C131,BD!$D$1:$F$501,3,0)&gt;U$1,0,3))),"")</f>
        <v/>
      </c>
      <c r="CP131" s="23" t="str">
        <f>+IF(AND(LEN($I131)&gt;5),IF(AND($J131&gt;V$1,$J131&lt;=$AO$1),1,IF((COUNTIFS(INCAPACIDADES!$C$1:$C$51,$I131,INCAPACIDADES!S$1:S$51,V$1))&gt;0,2,IF(VLOOKUP($C131,BD!$D$1:$F$501,3,0)&gt;V$1,0,3))),"")</f>
        <v/>
      </c>
      <c r="CQ131" s="23" t="str">
        <f>+IF(AND(LEN($I131)&gt;5),IF(AND($J131&gt;W$1,$J131&lt;=$AO$1),1,IF((COUNTIFS(INCAPACIDADES!$C$1:$C$51,$I131,INCAPACIDADES!T$1:T$51,W$1))&gt;0,2,IF(VLOOKUP($C131,BD!$D$1:$F$501,3,0)&gt;W$1,0,3))),"")</f>
        <v/>
      </c>
      <c r="CR131" s="23" t="str">
        <f>+IF(AND(LEN($I131)&gt;5),IF(AND($J131&gt;X$1,$J131&lt;=$AO$1),1,IF((COUNTIFS(INCAPACIDADES!$C$1:$C$51,$I131,INCAPACIDADES!U$1:U$51,X$1))&gt;0,2,IF(VLOOKUP($C131,BD!$D$1:$F$501,3,0)&gt;X$1,0,3))),"")</f>
        <v/>
      </c>
      <c r="CS131" s="23" t="str">
        <f>+IF(AND(LEN($I131)&gt;5),IF(AND($J131&gt;Y$1,$J131&lt;=$AO$1),1,IF((COUNTIFS(INCAPACIDADES!$C$1:$C$51,$I131,INCAPACIDADES!V$1:V$51,Y$1))&gt;0,2,IF(VLOOKUP($C131,BD!$D$1:$F$501,3,0)&gt;Y$1,0,3))),"")</f>
        <v/>
      </c>
      <c r="CT131" s="23" t="str">
        <f>+IF(AND(LEN($I131)&gt;5),IF(AND($J131&gt;Z$1,$J131&lt;=$AO$1),1,IF((COUNTIFS(INCAPACIDADES!$C$1:$C$51,$I131,INCAPACIDADES!W$1:W$51,Z$1))&gt;0,2,IF(VLOOKUP($C131,BD!$D$1:$F$501,3,0)&gt;Z$1,0,3))),"")</f>
        <v/>
      </c>
      <c r="CU131" s="23" t="str">
        <f>+IF(AND(LEN($I131)&gt;5),IF(AND($J131&gt;AA$1,$J131&lt;=$AO$1),1,IF((COUNTIFS(INCAPACIDADES!$C$1:$C$51,$I131,INCAPACIDADES!X$1:X$51,AA$1))&gt;0,2,IF(VLOOKUP($C131,BD!$D$1:$F$501,3,0)&gt;AA$1,0,3))),"")</f>
        <v/>
      </c>
      <c r="CV131" s="23" t="str">
        <f>+IF(AND(LEN($I131)&gt;5),IF(AND($J131&gt;AB$1,$J131&lt;=$AO$1),1,IF((COUNTIFS(INCAPACIDADES!$C$1:$C$51,$I131,INCAPACIDADES!Y$1:Y$51,AB$1))&gt;0,2,IF(VLOOKUP($C131,BD!$D$1:$F$501,3,0)&gt;AB$1,0,3))),"")</f>
        <v/>
      </c>
      <c r="CW131" s="23" t="str">
        <f>+IF(AND(LEN($I131)&gt;5),IF(AND($J131&gt;AC$1,$J131&lt;=$AO$1),1,IF((COUNTIFS(INCAPACIDADES!$C$1:$C$51,$I131,INCAPACIDADES!Z$1:Z$51,AC$1))&gt;0,2,IF(VLOOKUP($C131,BD!$D$1:$F$501,3,0)&gt;AC$1,0,3))),"")</f>
        <v/>
      </c>
      <c r="CX131" s="23" t="str">
        <f>+IF(AND(LEN($I131)&gt;5),IF(AND($J131&gt;AD$1,$J131&lt;=$AO$1),1,IF((COUNTIFS(INCAPACIDADES!$C$1:$C$51,$I131,INCAPACIDADES!AA$1:AA$51,AD$1))&gt;0,2,IF(VLOOKUP($C131,BD!$D$1:$F$501,3,0)&gt;AD$1,0,3))),"")</f>
        <v/>
      </c>
      <c r="CY131" s="23" t="str">
        <f>+IF(AND(LEN($I131)&gt;5),IF(AND($J131&gt;AE$1,$J131&lt;=$AO$1),1,IF((COUNTIFS(INCAPACIDADES!$C$1:$C$51,$I131,INCAPACIDADES!AB$1:AB$51,AE$1))&gt;0,2,IF(VLOOKUP($C131,BD!$D$1:$F$501,3,0)&gt;AE$1,0,3))),"")</f>
        <v/>
      </c>
      <c r="CZ131" s="23" t="str">
        <f>+IF(AND(LEN($I131)&gt;5),IF(AND($J131&gt;AF$1,$J131&lt;=$AO$1),1,IF((COUNTIFS(INCAPACIDADES!$C$1:$C$51,$I131,INCAPACIDADES!AC$1:AC$51,AF$1))&gt;0,2,IF(VLOOKUP($C131,BD!$D$1:$F$501,3,0)&gt;AF$1,0,3))),"")</f>
        <v/>
      </c>
      <c r="DA131" s="23" t="str">
        <f>+IF(AND(LEN($I131)&gt;5),IF(AND($J131&gt;AG$1,$J131&lt;=$AO$1),1,IF((COUNTIFS(INCAPACIDADES!$C$1:$C$51,$I131,INCAPACIDADES!AD$1:AD$51,AG$1))&gt;0,2,IF(VLOOKUP($C131,BD!$D$1:$F$501,3,0)&gt;AG$1,0,3))),"")</f>
        <v/>
      </c>
      <c r="DB131" s="23" t="str">
        <f>+IF(AND(LEN($I131)&gt;5),IF(AND($J131&gt;AH$1,$J131&lt;=$AO$1),1,IF((COUNTIFS(INCAPACIDADES!$C$1:$C$51,$I131,INCAPACIDADES!AE$1:AE$51,AH$1))&gt;0,2,IF(VLOOKUP($C131,BD!$D$1:$F$501,3,0)&gt;AH$1,0,3))),"")</f>
        <v/>
      </c>
      <c r="DC131" s="23" t="str">
        <f>+IF(AND(LEN($I131)&gt;5),IF(AND($J131&gt;AI$1,$J131&lt;=$AO$1),1,IF((COUNTIFS(INCAPACIDADES!$C$1:$C$51,$I131,INCAPACIDADES!AF$1:AF$51,AI$1))&gt;0,2,IF(VLOOKUP($C131,BD!$D$1:$F$501,3,0)&gt;AI$1,0,3))),"")</f>
        <v/>
      </c>
      <c r="DD131" s="23" t="str">
        <f>+IF(AND(LEN($I131)&gt;5),IF(AND($J131&gt;AJ$1,$J131&lt;=$AO$1),1,IF((COUNTIFS(INCAPACIDADES!$C$1:$C$51,$I131,INCAPACIDADES!AG$1:AG$51,AJ$1))&gt;0,2,IF(VLOOKUP($C131,BD!$D$1:$F$501,3,0)&gt;AJ$1,0,3))),"")</f>
        <v/>
      </c>
      <c r="DE131" s="23" t="str">
        <f>+IF(AND(LEN($I131)&gt;5),IF(AND($J131&gt;AK$1,$J131&lt;=$AO$1),1,IF((COUNTIFS(INCAPACIDADES!$C$1:$C$51,$I131,INCAPACIDADES!AH$1:AH$51,AK$1))&gt;0,2,IF(VLOOKUP($C131,BD!$D$1:$F$501,3,0)&gt;AK$1,0,3))),"")</f>
        <v/>
      </c>
      <c r="DF131" s="23" t="str">
        <f>+IF(AND(LEN($I131)&gt;5),IF(AND($J131&gt;AL$1,$J131&lt;=$AO$1),1,IF((COUNTIFS(INCAPACIDADES!$C$1:$C$51,$I131,INCAPACIDADES!AI$1:AI$51,AL$1))&gt;0,2,IF(VLOOKUP($C131,BD!$D$1:$F$501,3,0)&gt;AL$1,0,3))),"")</f>
        <v/>
      </c>
      <c r="DG131" s="23" t="str">
        <f>+IF(AND(LEN($I131)&gt;5),IF(AND($J131&gt;AM$1,$J131&lt;=$AO$1),1,IF((COUNTIFS(INCAPACIDADES!$C$1:$C$51,$I131,INCAPACIDADES!AJ$1:AJ$51,AM$1))&gt;0,2,IF(VLOOKUP($C131,BD!$D$1:$F$501,3,0)&gt;AM$1,0,3))),"")</f>
        <v/>
      </c>
      <c r="DH131" s="23" t="str">
        <f>+IF(AND(LEN($I131)&gt;5),IF(AND($J131&gt;AN$1,$J131&lt;=$AO$1),1,IF((COUNTIFS(INCAPACIDADES!$C$1:$C$51,$I131,INCAPACIDADES!AK$1:AK$51,AN$1))&gt;0,2,IF(VLOOKUP($C131,BD!$D$1:$F$501,3,0)&gt;AN$1,0,3))),"")</f>
        <v/>
      </c>
      <c r="DI131" s="23" t="str">
        <f>+IF(AND(LEN($I131)&gt;5),IF(AND($J131&gt;AO$1,$J131&lt;=$AO$1),1,IF((COUNTIFS(INCAPACIDADES!$C$1:$C$51,$I131,INCAPACIDADES!AL$1:AL$51,AO$1))&gt;0,2,IF(VLOOKUP($C131,BD!$D$1:$F$501,3,0)&gt;AO$1,0,3))),"")</f>
        <v/>
      </c>
      <c r="DJ131" s="23" t="str">
        <f>+IF(LEN($I131)&gt;5,IF(ISERROR(VLOOKUP(N131,'CODIGO PAGO'!$B$2:$B$20,1,0)),1,IF(OR(AND(CH131=1,N131&lt;&gt;"N"),AND(CH131=3,N131&lt;&gt;"B"),AND(CH131=2,LEFT(TRIM(N131),1)&lt;&gt;"I")),1,IF(OR(AND(CH131=0,N131="N"),AND(CH131=0,N131="B"),AND(CH131=0,LEFT(TRIM(N131),1)="I")),1,0))),"")</f>
        <v/>
      </c>
      <c r="DK131" s="23" t="str">
        <f t="shared" ref="DK131:DK194" si="104">IF(LEN($I131)&gt;5,IF(AND(CI131=0,OR(ISNUMBER(O131),LEN(O131)=0)),0,IF(OR(ISBLANK(O131),LEN(TRIM(O131))=0),0,1)),"")</f>
        <v/>
      </c>
      <c r="DL131" s="23" t="str">
        <f>+IF(LEN($I131)&gt;5,IF(ISERROR(VLOOKUP(P131,'CODIGO PAGO'!$B$2:$B$20,1,0)),1,IF(OR(AND(CJ131=1,P131&lt;&gt;"N"),AND(CJ131=3,P131&lt;&gt;"B"),AND(CJ131=2,LEFT(TRIM(P131),1)&lt;&gt;"I")),1,IF(OR(AND(CJ131=0,P131="N"),AND(CJ131=0,P131="B"),AND(CJ131=0,LEFT(TRIM(P131),1)="I")),1,0))),"")</f>
        <v/>
      </c>
      <c r="DM131" s="23" t="str">
        <f t="shared" ref="DM131:DM194" si="105">IF(LEN($I131)&gt;5,IF(AND(CK131=0,OR(ISNUMBER(Q131),LEN(Q131)=0)),0,IF(OR(ISBLANK(Q131),LEN(TRIM(Q131))=0),0,1)),"")</f>
        <v/>
      </c>
      <c r="DN131" s="23" t="str">
        <f>+IF(LEN($I131)&gt;5,IF(ISERROR(VLOOKUP(R131,'CODIGO PAGO'!$B$2:$B$20,1,0)),1,IF(OR(AND(CL131=1,R131&lt;&gt;"N"),AND(CL131=3,R131&lt;&gt;"B"),AND(CL131=2,LEFT(TRIM(R131),1)&lt;&gt;"I")),1,IF(OR(AND(CL131=0,R131="N"),AND(CL131=0,R131="B"),AND(CL131=0,LEFT(TRIM(R131),1)="I")),1,0))),"")</f>
        <v/>
      </c>
      <c r="DO131" s="23" t="str">
        <f t="shared" ref="DO131:DO194" si="106">IF(LEN($I131)&gt;5,IF(AND(CM131=0,OR(ISNUMBER(S131),LEN(S131)=0)),0,IF(OR(ISBLANK(S131),LEN(TRIM(S131))=0),0,1)),"")</f>
        <v/>
      </c>
      <c r="DP131" s="23" t="str">
        <f>+IF(LEN($I131)&gt;5,IF(ISERROR(VLOOKUP(T131,'CODIGO PAGO'!$B$2:$B$20,1,0)),1,IF(OR(AND(CN131=1,T131&lt;&gt;"N"),AND(CN131=3,T131&lt;&gt;"B"),AND(CN131=2,LEFT(TRIM(T131),1)&lt;&gt;"I")),1,IF(OR(AND(CN131=0,T131="N"),AND(CN131=0,T131="B"),AND(CN131=0,LEFT(TRIM(T131),1)="I")),1,0))),"")</f>
        <v/>
      </c>
      <c r="DQ131" s="23" t="str">
        <f t="shared" ref="DQ131:DQ194" si="107">IF(LEN($I131)&gt;5,IF(AND(CO131=0,OR(ISNUMBER(U131),LEN(U131)=0)),0,IF(OR(ISBLANK(U131),LEN(TRIM(U131))=0),0,1)),"")</f>
        <v/>
      </c>
      <c r="DR131" s="23" t="str">
        <f>+IF(LEN($I131)&gt;5,IF(ISERROR(VLOOKUP(V131,'CODIGO PAGO'!$B$2:$B$20,1,0)),1,IF(OR(AND(CP131=1,V131&lt;&gt;"N"),AND(CP131=3,V131&lt;&gt;"B"),AND(CP131=2,LEFT(TRIM(V131),1)&lt;&gt;"I")),1,IF(OR(AND(CP131=0,V131="N"),AND(CP131=0,V131="B"),AND(CP131=0,LEFT(TRIM(V131),1)="I")),1,0))),"")</f>
        <v/>
      </c>
      <c r="DS131" s="23" t="str">
        <f t="shared" ref="DS131:DS194" si="108">IF(LEN($I131)&gt;5,IF(AND(CQ131=0,OR(ISNUMBER(W131),LEN(W131)=0)),0,IF(OR(ISBLANK(W131),LEN(TRIM(W131))=0),0,1)),"")</f>
        <v/>
      </c>
      <c r="DT131" s="23" t="str">
        <f>+IF(LEN($I131)&gt;5,IF(ISERROR(VLOOKUP(X131,'CODIGO PAGO'!$B$2:$B$20,1,0)),1,IF(OR(AND(CR131=1,X131&lt;&gt;"N"),AND(CR131=3,X131&lt;&gt;"B"),AND(CR131=2,LEFT(TRIM(X131),1)&lt;&gt;"I")),1,IF(OR(AND(CR131=0,X131="N"),AND(CR131=0,X131="B"),AND(CR131=0,LEFT(TRIM(X131),1)="I")),1,0))),"")</f>
        <v/>
      </c>
      <c r="DU131" s="23" t="str">
        <f t="shared" ref="DU131:DU194" si="109">IF(LEN($I131)&gt;5,IF(AND(CS131=0,OR(ISNUMBER(Y131),LEN(Y131)=0)),0,IF(OR(ISBLANK(Y131),LEN(TRIM(Y131))=0),0,1)),"")</f>
        <v/>
      </c>
      <c r="DV131" s="23" t="str">
        <f>+IF(LEN($I131)&gt;5,IF(ISERROR(VLOOKUP(Z131,'CODIGO PAGO'!$B$2:$B$20,1,0)),1,IF(OR(AND(CT131=1,Z131&lt;&gt;"N"),AND(CT131=3,Z131&lt;&gt;"B"),AND(CT131=2,LEFT(TRIM(Z131),1)&lt;&gt;"I")),1,IF(OR(AND(CT131=0,Z131="N"),AND(CT131=0,Z131="B"),AND(CT131=0,LEFT(TRIM(Z131),1)="I")),1,0))),"")</f>
        <v/>
      </c>
      <c r="DW131" s="23" t="str">
        <f t="shared" ref="DW131:DW194" si="110">IF(LEN($I131)&gt;5,IF(AND(CU131=0,OR(ISNUMBER(AA131),LEN(AA131)=0)),0,IF(OR(ISBLANK(AA131),LEN(TRIM(AA131))=0),0,1)),"")</f>
        <v/>
      </c>
      <c r="DX131" s="23" t="str">
        <f>+IF(LEN($I131)&gt;5,IF(ISERROR(VLOOKUP(AB131,'CODIGO PAGO'!$B$2:$B$20,1,0)),1,IF(OR(AND(CV131=1,AB131&lt;&gt;"N"),AND(CV131=3,AB131&lt;&gt;"B"),AND(CV131=2,LEFT(TRIM(AB131),1)&lt;&gt;"I")),1,IF(OR(AND(CV131=0,AB131="N"),AND(CV131=0,AB131="B"),AND(CV131=0,LEFT(TRIM(AB131),1)="I")),1,0))),"")</f>
        <v/>
      </c>
      <c r="DY131" s="23" t="str">
        <f t="shared" ref="DY131:DY194" si="111">IF(LEN($I131)&gt;5,IF(AND(CW131=0,OR(ISNUMBER(AC131),LEN(AC131)=0)),0,IF(OR(ISBLANK(AC131),LEN(TRIM(AC131))=0),0,1)),"")</f>
        <v/>
      </c>
      <c r="DZ131" s="23" t="str">
        <f>+IF(LEN($I131)&gt;5,IF(ISERROR(VLOOKUP(AD131,'CODIGO PAGO'!$B$2:$B$20,1,0)),1,IF(OR(AND(CX131=1,AD131&lt;&gt;"N"),AND(CX131=3,AD131&lt;&gt;"B"),AND(CX131=2,LEFT(TRIM(AD131),1)&lt;&gt;"I")),1,IF(OR(AND(CX131=0,AD131="N"),AND(CX131=0,AD131="B"),AND(CX131=0,LEFT(TRIM(AD131),1)="I")),1,0))),"")</f>
        <v/>
      </c>
      <c r="EA131" s="23" t="str">
        <f t="shared" ref="EA131:EA194" si="112">IF(LEN($I131)&gt;5,IF(AND(CY131=0,OR(ISNUMBER(AE131),LEN(AE131)=0)),0,IF(OR(ISBLANK(AE131),LEN(TRIM(AE131))=0),0,1)),"")</f>
        <v/>
      </c>
      <c r="EB131" s="23" t="str">
        <f>+IF(LEN($I131)&gt;5,IF(ISERROR(VLOOKUP(AF131,'CODIGO PAGO'!$B$2:$B$20,1,0)),1,IF(OR(AND(CZ131=1,AF131&lt;&gt;"N"),AND(CZ131=3,AF131&lt;&gt;"B"),AND(CZ131=2,LEFT(TRIM(AF131),1)&lt;&gt;"I")),1,IF(OR(AND(CZ131=0,AF131="N"),AND(CZ131=0,AF131="B"),AND(CZ131=0,LEFT(TRIM(AF131),1)="I")),1,0))),"")</f>
        <v/>
      </c>
      <c r="EC131" s="23" t="str">
        <f t="shared" ref="EC131:EC194" si="113">IF(LEN($I131)&gt;5,IF(AND(DA131=0,OR(ISNUMBER(AG131),LEN(AG131)=0)),0,IF(OR(ISBLANK(AG131),LEN(TRIM(AG131))=0),0,1)),"")</f>
        <v/>
      </c>
      <c r="ED131" s="23" t="str">
        <f>+IF(LEN($I131)&gt;5,IF(ISERROR(VLOOKUP(AH131,'CODIGO PAGO'!$B$2:$B$20,1,0)),1,IF(OR(AND(DB131=1,AH131&lt;&gt;"N"),AND(DB131=3,AH131&lt;&gt;"B"),AND(DB131=2,LEFT(TRIM(AH131),1)&lt;&gt;"I")),1,IF(OR(AND(DB131=0,AH131="N"),AND(DB131=0,AH131="B"),AND(DB131=0,LEFT(TRIM(AH131),1)="I")),1,0))),"")</f>
        <v/>
      </c>
      <c r="EE131" s="23" t="str">
        <f t="shared" ref="EE131:EE194" si="114">IF(LEN($I131)&gt;5,IF(AND(DC131=0,OR(ISNUMBER(AI131),LEN(AI131)=0)),0,IF(OR(ISBLANK(AI131),LEN(TRIM(AI131))=0),0,1)),"")</f>
        <v/>
      </c>
      <c r="EF131" s="23" t="str">
        <f>+IF(LEN($I131)&gt;5,IF(ISERROR(VLOOKUP(AJ131,'CODIGO PAGO'!$B$2:$B$20,1,0)),1,IF(OR(AND(DD131=1,AJ131&lt;&gt;"N"),AND(DD131=3,AJ131&lt;&gt;"B"),AND(DD131=2,LEFT(TRIM(AJ131),1)&lt;&gt;"I")),1,IF(OR(AND(DD131=0,AJ131="N"),AND(DD131=0,AJ131="B"),AND(DD131=0,LEFT(TRIM(AJ131),1)="I")),1,0))),"")</f>
        <v/>
      </c>
      <c r="EG131" s="23" t="str">
        <f t="shared" ref="EG131:EG194" si="115">IF(LEN($I131)&gt;5,IF(AND(DE131=0,OR(ISNUMBER(AK131),LEN(AK131)=0)),0,IF(OR(ISBLANK(AK131),LEN(TRIM(AK131))=0),0,1)),"")</f>
        <v/>
      </c>
      <c r="EH131" s="23" t="str">
        <f>+IF(LEN($I131)&gt;5,IF(ISERROR(VLOOKUP(AL131,'CODIGO PAGO'!$B$2:$B$20,1,0)),1,IF(OR(AND(DF131=1,AL131&lt;&gt;"N"),AND(DF131=3,AL131&lt;&gt;"B"),AND(DF131=2,LEFT(TRIM(AL131),1)&lt;&gt;"I")),1,IF(OR(AND(DF131=0,AL131="N"),AND(DF131=0,AL131="B"),AND(DF131=0,LEFT(TRIM(AL131),1)="I")),1,0))),"")</f>
        <v/>
      </c>
      <c r="EI131" s="23" t="str">
        <f t="shared" ref="EI131:EI194" si="116">IF(LEN($I131)&gt;5,IF(AND(DG131=0,OR(ISNUMBER(AM131),LEN(AM131)=0)),0,IF(OR(ISBLANK(AM131),LEN(TRIM(AM131))=0),0,1)),"")</f>
        <v/>
      </c>
      <c r="EJ131" s="23" t="str">
        <f>+IF(LEN($I131)&gt;5,IF(ISERROR(VLOOKUP(AN131,'CODIGO PAGO'!$B$2:$B$20,1,0)),1,IF(OR(AND(DH131=1,AN131&lt;&gt;"N"),AND(DH131=3,AN131&lt;&gt;"B"),AND(DH131=2,LEFT(TRIM(AN131),1)&lt;&gt;"I")),1,IF(OR(AND(DH131=0,AN131="N"),AND(DH131=0,AN131="B"),AND(DH131=0,LEFT(TRIM(AN131),1)="I")),1,0))),"")</f>
        <v/>
      </c>
      <c r="EK131" s="23" t="str">
        <f t="shared" ref="EK131:EK194" si="117">IF(LEN($I131)&gt;5,IF(AND(DI131=0,OR(ISNUMBER(AO131),LEN(AO131)=0)),0,IF(OR(ISBLANK(AO131),LEN(TRIM(AO131))=0),0,1)),"")</f>
        <v/>
      </c>
      <c r="EL131" s="24" t="str">
        <f t="shared" ref="EL131:EL194" si="118">+IF(LEN($I131)&gt;5,IF(COUNTIF(DJ131:EK131,1)&gt;0,1,0),"")</f>
        <v/>
      </c>
    </row>
    <row r="132" spans="1:142" s="25" customFormat="1">
      <c r="A132" s="15" t="str">
        <f t="shared" si="84"/>
        <v/>
      </c>
      <c r="B132" s="1" t="str">
        <f>+IF(LEN(I132)&gt;5,'CODIGO PAGO'!$B$28,"")</f>
        <v/>
      </c>
      <c r="C132" s="1" t="str">
        <f>+IF(LEN($I132)&gt;5,BD!D132,"")</f>
        <v/>
      </c>
      <c r="D132" s="168" t="str">
        <f>+IF(LEN($I132)&gt;5,BD!A132,"")</f>
        <v/>
      </c>
      <c r="E132" s="1" t="str">
        <f>+IF(LEN($I132)&gt;5,BD!B132,"")</f>
        <v/>
      </c>
      <c r="F132" s="1" t="str">
        <f>+IF(LEN($I132)&gt;5,BD!C132,"")</f>
        <v/>
      </c>
      <c r="G132" s="141"/>
      <c r="H132" s="141"/>
      <c r="I132" s="1" t="str">
        <f>+IF(LEN(BD!G132)&gt;5,BD!G132,"")</f>
        <v/>
      </c>
      <c r="J132" s="167" t="str">
        <f>+IF(LEN($I132)&gt;5,BD!E132,"")</f>
        <v/>
      </c>
      <c r="K132" s="6" t="str">
        <f t="shared" si="85"/>
        <v/>
      </c>
      <c r="L132" s="87" t="str">
        <f>+IF(LEN($I132)&gt;5,BD!H132,"")</f>
        <v/>
      </c>
      <c r="M132" s="40" t="str">
        <f t="shared" si="86"/>
        <v/>
      </c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4" t="str">
        <f t="shared" si="87"/>
        <v/>
      </c>
      <c r="AQ132" s="5" t="str">
        <f t="shared" si="88"/>
        <v/>
      </c>
      <c r="AR132" s="91" t="str">
        <f t="shared" si="89"/>
        <v/>
      </c>
      <c r="AS132" s="5" t="str">
        <f t="shared" si="90"/>
        <v/>
      </c>
      <c r="AT132" s="91" t="str">
        <f t="shared" si="91"/>
        <v/>
      </c>
      <c r="AU132" s="4" t="str">
        <f t="shared" si="92"/>
        <v/>
      </c>
      <c r="AV132" s="4" t="str">
        <f t="shared" si="93"/>
        <v/>
      </c>
      <c r="AW132" s="4" t="str">
        <f t="shared" si="94"/>
        <v/>
      </c>
      <c r="AX132" s="4" t="str">
        <f t="shared" si="95"/>
        <v/>
      </c>
      <c r="AY132" s="88" t="str">
        <f t="shared" si="96"/>
        <v/>
      </c>
      <c r="AZ132" s="17" t="str">
        <f t="shared" si="97"/>
        <v/>
      </c>
      <c r="BA132" s="18" t="str">
        <f t="shared" si="98"/>
        <v/>
      </c>
      <c r="BB132" s="19" t="str">
        <f>+IF(LEN(I132)&gt;5,IF(INT(RIGHT(B132,1))=9,0.5*L132*AY132,INT(MID(B132,5,LEN(B132)-4))*L132)+IFERROR(VLOOKUP(I132,AJUSTES!$A$1:$I$50,9,0),0),"")</f>
        <v/>
      </c>
      <c r="BC132" s="12"/>
      <c r="BD132" s="19" t="str">
        <f t="shared" si="99"/>
        <v/>
      </c>
      <c r="BE132" s="18" t="str">
        <f t="shared" si="100"/>
        <v/>
      </c>
      <c r="BF132" s="139" t="str">
        <f t="shared" si="101"/>
        <v/>
      </c>
      <c r="BG132" s="114"/>
      <c r="BH132" s="18" t="str">
        <f t="shared" si="102"/>
        <v/>
      </c>
      <c r="BI132" s="13"/>
      <c r="BJ132" s="12"/>
      <c r="BK132" s="12"/>
      <c r="BL132" s="145"/>
      <c r="BM132" s="12"/>
      <c r="BN132" s="12"/>
      <c r="BO132" s="12"/>
      <c r="BP132" s="12"/>
      <c r="BQ132" s="12"/>
      <c r="BR132" s="12"/>
      <c r="BS132" s="146"/>
      <c r="BT132" s="14"/>
      <c r="BU132" s="12"/>
      <c r="BV132" s="12"/>
      <c r="BW132" s="12"/>
      <c r="BX132" s="12"/>
      <c r="BY132" s="12"/>
      <c r="BZ132" s="144"/>
      <c r="CA132" s="107" t="str">
        <f>+IF(LEN($I132)&gt;5,IF(BD!F132="N/A","",BD!F132),"")</f>
        <v/>
      </c>
      <c r="CB132" s="21"/>
      <c r="CC132" s="147"/>
      <c r="CD132" s="148"/>
      <c r="CE132" s="8" t="str">
        <f>+IF(LEN(I132)&gt;5,BD!M132,"")</f>
        <v/>
      </c>
      <c r="CF132" s="16" t="str">
        <f>+IF(LEN(I132)&gt;5,BD!N132,"")</f>
        <v/>
      </c>
      <c r="CG132" s="3" t="str">
        <f t="shared" si="103"/>
        <v/>
      </c>
      <c r="CH132" s="23" t="str">
        <f>+IF(AND(LEN($I132)&gt;5),IF(AND($J132&gt;N$1,$J132&lt;=$AO$1),1,IF((COUNTIFS(INCAPACIDADES!$C$1:$C$51,$I132,INCAPACIDADES!K$1:K$51,N$1))&gt;0,2,IF(VLOOKUP($C132,BD!$D$1:$F$501,3,0)&gt;N$1,0,3))),"")</f>
        <v/>
      </c>
      <c r="CI132" s="23" t="str">
        <f>+IF(AND(LEN($I132)&gt;5),IF(AND($J132&gt;O$1,$J132&lt;=$AO$1),1,IF((COUNTIFS(INCAPACIDADES!$C$1:$C$51,$I132,INCAPACIDADES!L$1:L$51,O$1))&gt;0,2,IF(VLOOKUP($C132,BD!$D$1:$F$501,3,0)&gt;O$1,0,3))),"")</f>
        <v/>
      </c>
      <c r="CJ132" s="23" t="str">
        <f>+IF(AND(LEN($I132)&gt;5),IF(AND($J132&gt;P$1,$J132&lt;=$AO$1),1,IF((COUNTIFS(INCAPACIDADES!$C$1:$C$51,$I132,INCAPACIDADES!M$1:M$51,P$1))&gt;0,2,IF(VLOOKUP($C132,BD!$D$1:$F$501,3,0)&gt;P$1,0,3))),"")</f>
        <v/>
      </c>
      <c r="CK132" s="23" t="str">
        <f>+IF(AND(LEN($I132)&gt;5),IF(AND($J132&gt;Q$1,$J132&lt;=$AO$1),1,IF((COUNTIFS(INCAPACIDADES!$C$1:$C$51,$I132,INCAPACIDADES!N$1:N$51,Q$1))&gt;0,2,IF(VLOOKUP($C132,BD!$D$1:$F$501,3,0)&gt;Q$1,0,3))),"")</f>
        <v/>
      </c>
      <c r="CL132" s="23" t="str">
        <f>+IF(AND(LEN($I132)&gt;5),IF(AND($J132&gt;R$1,$J132&lt;=$AO$1),1,IF((COUNTIFS(INCAPACIDADES!$C$1:$C$51,$I132,INCAPACIDADES!O$1:O$51,R$1))&gt;0,2,IF(VLOOKUP($C132,BD!$D$1:$F$501,3,0)&gt;R$1,0,3))),"")</f>
        <v/>
      </c>
      <c r="CM132" s="23" t="str">
        <f>+IF(AND(LEN($I132)&gt;5),IF(AND($J132&gt;S$1,$J132&lt;=$AO$1),1,IF((COUNTIFS(INCAPACIDADES!$C$1:$C$51,$I132,INCAPACIDADES!P$1:P$51,S$1))&gt;0,2,IF(VLOOKUP($C132,BD!$D$1:$F$501,3,0)&gt;S$1,0,3))),"")</f>
        <v/>
      </c>
      <c r="CN132" s="23" t="str">
        <f>+IF(AND(LEN($I132)&gt;5),IF(AND($J132&gt;T$1,$J132&lt;=$AO$1),1,IF((COUNTIFS(INCAPACIDADES!$C$1:$C$51,$I132,INCAPACIDADES!Q$1:Q$51,T$1))&gt;0,2,IF(VLOOKUP($C132,BD!$D$1:$F$501,3,0)&gt;T$1,0,3))),"")</f>
        <v/>
      </c>
      <c r="CO132" s="23" t="str">
        <f>+IF(AND(LEN($I132)&gt;5),IF(AND($J132&gt;U$1,$J132&lt;=$AO$1),1,IF((COUNTIFS(INCAPACIDADES!$C$1:$C$51,$I132,INCAPACIDADES!R$1:R$51,U$1))&gt;0,2,IF(VLOOKUP($C132,BD!$D$1:$F$501,3,0)&gt;U$1,0,3))),"")</f>
        <v/>
      </c>
      <c r="CP132" s="23" t="str">
        <f>+IF(AND(LEN($I132)&gt;5),IF(AND($J132&gt;V$1,$J132&lt;=$AO$1),1,IF((COUNTIFS(INCAPACIDADES!$C$1:$C$51,$I132,INCAPACIDADES!S$1:S$51,V$1))&gt;0,2,IF(VLOOKUP($C132,BD!$D$1:$F$501,3,0)&gt;V$1,0,3))),"")</f>
        <v/>
      </c>
      <c r="CQ132" s="23" t="str">
        <f>+IF(AND(LEN($I132)&gt;5),IF(AND($J132&gt;W$1,$J132&lt;=$AO$1),1,IF((COUNTIFS(INCAPACIDADES!$C$1:$C$51,$I132,INCAPACIDADES!T$1:T$51,W$1))&gt;0,2,IF(VLOOKUP($C132,BD!$D$1:$F$501,3,0)&gt;W$1,0,3))),"")</f>
        <v/>
      </c>
      <c r="CR132" s="23" t="str">
        <f>+IF(AND(LEN($I132)&gt;5),IF(AND($J132&gt;X$1,$J132&lt;=$AO$1),1,IF((COUNTIFS(INCAPACIDADES!$C$1:$C$51,$I132,INCAPACIDADES!U$1:U$51,X$1))&gt;0,2,IF(VLOOKUP($C132,BD!$D$1:$F$501,3,0)&gt;X$1,0,3))),"")</f>
        <v/>
      </c>
      <c r="CS132" s="23" t="str">
        <f>+IF(AND(LEN($I132)&gt;5),IF(AND($J132&gt;Y$1,$J132&lt;=$AO$1),1,IF((COUNTIFS(INCAPACIDADES!$C$1:$C$51,$I132,INCAPACIDADES!V$1:V$51,Y$1))&gt;0,2,IF(VLOOKUP($C132,BD!$D$1:$F$501,3,0)&gt;Y$1,0,3))),"")</f>
        <v/>
      </c>
      <c r="CT132" s="23" t="str">
        <f>+IF(AND(LEN($I132)&gt;5),IF(AND($J132&gt;Z$1,$J132&lt;=$AO$1),1,IF((COUNTIFS(INCAPACIDADES!$C$1:$C$51,$I132,INCAPACIDADES!W$1:W$51,Z$1))&gt;0,2,IF(VLOOKUP($C132,BD!$D$1:$F$501,3,0)&gt;Z$1,0,3))),"")</f>
        <v/>
      </c>
      <c r="CU132" s="23" t="str">
        <f>+IF(AND(LEN($I132)&gt;5),IF(AND($J132&gt;AA$1,$J132&lt;=$AO$1),1,IF((COUNTIFS(INCAPACIDADES!$C$1:$C$51,$I132,INCAPACIDADES!X$1:X$51,AA$1))&gt;0,2,IF(VLOOKUP($C132,BD!$D$1:$F$501,3,0)&gt;AA$1,0,3))),"")</f>
        <v/>
      </c>
      <c r="CV132" s="23" t="str">
        <f>+IF(AND(LEN($I132)&gt;5),IF(AND($J132&gt;AB$1,$J132&lt;=$AO$1),1,IF((COUNTIFS(INCAPACIDADES!$C$1:$C$51,$I132,INCAPACIDADES!Y$1:Y$51,AB$1))&gt;0,2,IF(VLOOKUP($C132,BD!$D$1:$F$501,3,0)&gt;AB$1,0,3))),"")</f>
        <v/>
      </c>
      <c r="CW132" s="23" t="str">
        <f>+IF(AND(LEN($I132)&gt;5),IF(AND($J132&gt;AC$1,$J132&lt;=$AO$1),1,IF((COUNTIFS(INCAPACIDADES!$C$1:$C$51,$I132,INCAPACIDADES!Z$1:Z$51,AC$1))&gt;0,2,IF(VLOOKUP($C132,BD!$D$1:$F$501,3,0)&gt;AC$1,0,3))),"")</f>
        <v/>
      </c>
      <c r="CX132" s="23" t="str">
        <f>+IF(AND(LEN($I132)&gt;5),IF(AND($J132&gt;AD$1,$J132&lt;=$AO$1),1,IF((COUNTIFS(INCAPACIDADES!$C$1:$C$51,$I132,INCAPACIDADES!AA$1:AA$51,AD$1))&gt;0,2,IF(VLOOKUP($C132,BD!$D$1:$F$501,3,0)&gt;AD$1,0,3))),"")</f>
        <v/>
      </c>
      <c r="CY132" s="23" t="str">
        <f>+IF(AND(LEN($I132)&gt;5),IF(AND($J132&gt;AE$1,$J132&lt;=$AO$1),1,IF((COUNTIFS(INCAPACIDADES!$C$1:$C$51,$I132,INCAPACIDADES!AB$1:AB$51,AE$1))&gt;0,2,IF(VLOOKUP($C132,BD!$D$1:$F$501,3,0)&gt;AE$1,0,3))),"")</f>
        <v/>
      </c>
      <c r="CZ132" s="23" t="str">
        <f>+IF(AND(LEN($I132)&gt;5),IF(AND($J132&gt;AF$1,$J132&lt;=$AO$1),1,IF((COUNTIFS(INCAPACIDADES!$C$1:$C$51,$I132,INCAPACIDADES!AC$1:AC$51,AF$1))&gt;0,2,IF(VLOOKUP($C132,BD!$D$1:$F$501,3,0)&gt;AF$1,0,3))),"")</f>
        <v/>
      </c>
      <c r="DA132" s="23" t="str">
        <f>+IF(AND(LEN($I132)&gt;5),IF(AND($J132&gt;AG$1,$J132&lt;=$AO$1),1,IF((COUNTIFS(INCAPACIDADES!$C$1:$C$51,$I132,INCAPACIDADES!AD$1:AD$51,AG$1))&gt;0,2,IF(VLOOKUP($C132,BD!$D$1:$F$501,3,0)&gt;AG$1,0,3))),"")</f>
        <v/>
      </c>
      <c r="DB132" s="23" t="str">
        <f>+IF(AND(LEN($I132)&gt;5),IF(AND($J132&gt;AH$1,$J132&lt;=$AO$1),1,IF((COUNTIFS(INCAPACIDADES!$C$1:$C$51,$I132,INCAPACIDADES!AE$1:AE$51,AH$1))&gt;0,2,IF(VLOOKUP($C132,BD!$D$1:$F$501,3,0)&gt;AH$1,0,3))),"")</f>
        <v/>
      </c>
      <c r="DC132" s="23" t="str">
        <f>+IF(AND(LEN($I132)&gt;5),IF(AND($J132&gt;AI$1,$J132&lt;=$AO$1),1,IF((COUNTIFS(INCAPACIDADES!$C$1:$C$51,$I132,INCAPACIDADES!AF$1:AF$51,AI$1))&gt;0,2,IF(VLOOKUP($C132,BD!$D$1:$F$501,3,0)&gt;AI$1,0,3))),"")</f>
        <v/>
      </c>
      <c r="DD132" s="23" t="str">
        <f>+IF(AND(LEN($I132)&gt;5),IF(AND($J132&gt;AJ$1,$J132&lt;=$AO$1),1,IF((COUNTIFS(INCAPACIDADES!$C$1:$C$51,$I132,INCAPACIDADES!AG$1:AG$51,AJ$1))&gt;0,2,IF(VLOOKUP($C132,BD!$D$1:$F$501,3,0)&gt;AJ$1,0,3))),"")</f>
        <v/>
      </c>
      <c r="DE132" s="23" t="str">
        <f>+IF(AND(LEN($I132)&gt;5),IF(AND($J132&gt;AK$1,$J132&lt;=$AO$1),1,IF((COUNTIFS(INCAPACIDADES!$C$1:$C$51,$I132,INCAPACIDADES!AH$1:AH$51,AK$1))&gt;0,2,IF(VLOOKUP($C132,BD!$D$1:$F$501,3,0)&gt;AK$1,0,3))),"")</f>
        <v/>
      </c>
      <c r="DF132" s="23" t="str">
        <f>+IF(AND(LEN($I132)&gt;5),IF(AND($J132&gt;AL$1,$J132&lt;=$AO$1),1,IF((COUNTIFS(INCAPACIDADES!$C$1:$C$51,$I132,INCAPACIDADES!AI$1:AI$51,AL$1))&gt;0,2,IF(VLOOKUP($C132,BD!$D$1:$F$501,3,0)&gt;AL$1,0,3))),"")</f>
        <v/>
      </c>
      <c r="DG132" s="23" t="str">
        <f>+IF(AND(LEN($I132)&gt;5),IF(AND($J132&gt;AM$1,$J132&lt;=$AO$1),1,IF((COUNTIFS(INCAPACIDADES!$C$1:$C$51,$I132,INCAPACIDADES!AJ$1:AJ$51,AM$1))&gt;0,2,IF(VLOOKUP($C132,BD!$D$1:$F$501,3,0)&gt;AM$1,0,3))),"")</f>
        <v/>
      </c>
      <c r="DH132" s="23" t="str">
        <f>+IF(AND(LEN($I132)&gt;5),IF(AND($J132&gt;AN$1,$J132&lt;=$AO$1),1,IF((COUNTIFS(INCAPACIDADES!$C$1:$C$51,$I132,INCAPACIDADES!AK$1:AK$51,AN$1))&gt;0,2,IF(VLOOKUP($C132,BD!$D$1:$F$501,3,0)&gt;AN$1,0,3))),"")</f>
        <v/>
      </c>
      <c r="DI132" s="23" t="str">
        <f>+IF(AND(LEN($I132)&gt;5),IF(AND($J132&gt;AO$1,$J132&lt;=$AO$1),1,IF((COUNTIFS(INCAPACIDADES!$C$1:$C$51,$I132,INCAPACIDADES!AL$1:AL$51,AO$1))&gt;0,2,IF(VLOOKUP($C132,BD!$D$1:$F$501,3,0)&gt;AO$1,0,3))),"")</f>
        <v/>
      </c>
      <c r="DJ132" s="23" t="str">
        <f>+IF(LEN($I132)&gt;5,IF(ISERROR(VLOOKUP(N132,'CODIGO PAGO'!$B$2:$B$20,1,0)),1,IF(OR(AND(CH132=1,N132&lt;&gt;"N"),AND(CH132=3,N132&lt;&gt;"B"),AND(CH132=2,LEFT(TRIM(N132),1)&lt;&gt;"I")),1,IF(OR(AND(CH132=0,N132="N"),AND(CH132=0,N132="B"),AND(CH132=0,LEFT(TRIM(N132),1)="I")),1,0))),"")</f>
        <v/>
      </c>
      <c r="DK132" s="23" t="str">
        <f t="shared" si="104"/>
        <v/>
      </c>
      <c r="DL132" s="23" t="str">
        <f>+IF(LEN($I132)&gt;5,IF(ISERROR(VLOOKUP(P132,'CODIGO PAGO'!$B$2:$B$20,1,0)),1,IF(OR(AND(CJ132=1,P132&lt;&gt;"N"),AND(CJ132=3,P132&lt;&gt;"B"),AND(CJ132=2,LEFT(TRIM(P132),1)&lt;&gt;"I")),1,IF(OR(AND(CJ132=0,P132="N"),AND(CJ132=0,P132="B"),AND(CJ132=0,LEFT(TRIM(P132),1)="I")),1,0))),"")</f>
        <v/>
      </c>
      <c r="DM132" s="23" t="str">
        <f t="shared" si="105"/>
        <v/>
      </c>
      <c r="DN132" s="23" t="str">
        <f>+IF(LEN($I132)&gt;5,IF(ISERROR(VLOOKUP(R132,'CODIGO PAGO'!$B$2:$B$20,1,0)),1,IF(OR(AND(CL132=1,R132&lt;&gt;"N"),AND(CL132=3,R132&lt;&gt;"B"),AND(CL132=2,LEFT(TRIM(R132),1)&lt;&gt;"I")),1,IF(OR(AND(CL132=0,R132="N"),AND(CL132=0,R132="B"),AND(CL132=0,LEFT(TRIM(R132),1)="I")),1,0))),"")</f>
        <v/>
      </c>
      <c r="DO132" s="23" t="str">
        <f t="shared" si="106"/>
        <v/>
      </c>
      <c r="DP132" s="23" t="str">
        <f>+IF(LEN($I132)&gt;5,IF(ISERROR(VLOOKUP(T132,'CODIGO PAGO'!$B$2:$B$20,1,0)),1,IF(OR(AND(CN132=1,T132&lt;&gt;"N"),AND(CN132=3,T132&lt;&gt;"B"),AND(CN132=2,LEFT(TRIM(T132),1)&lt;&gt;"I")),1,IF(OR(AND(CN132=0,T132="N"),AND(CN132=0,T132="B"),AND(CN132=0,LEFT(TRIM(T132),1)="I")),1,0))),"")</f>
        <v/>
      </c>
      <c r="DQ132" s="23" t="str">
        <f t="shared" si="107"/>
        <v/>
      </c>
      <c r="DR132" s="23" t="str">
        <f>+IF(LEN($I132)&gt;5,IF(ISERROR(VLOOKUP(V132,'CODIGO PAGO'!$B$2:$B$20,1,0)),1,IF(OR(AND(CP132=1,V132&lt;&gt;"N"),AND(CP132=3,V132&lt;&gt;"B"),AND(CP132=2,LEFT(TRIM(V132),1)&lt;&gt;"I")),1,IF(OR(AND(CP132=0,V132="N"),AND(CP132=0,V132="B"),AND(CP132=0,LEFT(TRIM(V132),1)="I")),1,0))),"")</f>
        <v/>
      </c>
      <c r="DS132" s="23" t="str">
        <f t="shared" si="108"/>
        <v/>
      </c>
      <c r="DT132" s="23" t="str">
        <f>+IF(LEN($I132)&gt;5,IF(ISERROR(VLOOKUP(X132,'CODIGO PAGO'!$B$2:$B$20,1,0)),1,IF(OR(AND(CR132=1,X132&lt;&gt;"N"),AND(CR132=3,X132&lt;&gt;"B"),AND(CR132=2,LEFT(TRIM(X132),1)&lt;&gt;"I")),1,IF(OR(AND(CR132=0,X132="N"),AND(CR132=0,X132="B"),AND(CR132=0,LEFT(TRIM(X132),1)="I")),1,0))),"")</f>
        <v/>
      </c>
      <c r="DU132" s="23" t="str">
        <f t="shared" si="109"/>
        <v/>
      </c>
      <c r="DV132" s="23" t="str">
        <f>+IF(LEN($I132)&gt;5,IF(ISERROR(VLOOKUP(Z132,'CODIGO PAGO'!$B$2:$B$20,1,0)),1,IF(OR(AND(CT132=1,Z132&lt;&gt;"N"),AND(CT132=3,Z132&lt;&gt;"B"),AND(CT132=2,LEFT(TRIM(Z132),1)&lt;&gt;"I")),1,IF(OR(AND(CT132=0,Z132="N"),AND(CT132=0,Z132="B"),AND(CT132=0,LEFT(TRIM(Z132),1)="I")),1,0))),"")</f>
        <v/>
      </c>
      <c r="DW132" s="23" t="str">
        <f t="shared" si="110"/>
        <v/>
      </c>
      <c r="DX132" s="23" t="str">
        <f>+IF(LEN($I132)&gt;5,IF(ISERROR(VLOOKUP(AB132,'CODIGO PAGO'!$B$2:$B$20,1,0)),1,IF(OR(AND(CV132=1,AB132&lt;&gt;"N"),AND(CV132=3,AB132&lt;&gt;"B"),AND(CV132=2,LEFT(TRIM(AB132),1)&lt;&gt;"I")),1,IF(OR(AND(CV132=0,AB132="N"),AND(CV132=0,AB132="B"),AND(CV132=0,LEFT(TRIM(AB132),1)="I")),1,0))),"")</f>
        <v/>
      </c>
      <c r="DY132" s="23" t="str">
        <f t="shared" si="111"/>
        <v/>
      </c>
      <c r="DZ132" s="23" t="str">
        <f>+IF(LEN($I132)&gt;5,IF(ISERROR(VLOOKUP(AD132,'CODIGO PAGO'!$B$2:$B$20,1,0)),1,IF(OR(AND(CX132=1,AD132&lt;&gt;"N"),AND(CX132=3,AD132&lt;&gt;"B"),AND(CX132=2,LEFT(TRIM(AD132),1)&lt;&gt;"I")),1,IF(OR(AND(CX132=0,AD132="N"),AND(CX132=0,AD132="B"),AND(CX132=0,LEFT(TRIM(AD132),1)="I")),1,0))),"")</f>
        <v/>
      </c>
      <c r="EA132" s="23" t="str">
        <f t="shared" si="112"/>
        <v/>
      </c>
      <c r="EB132" s="23" t="str">
        <f>+IF(LEN($I132)&gt;5,IF(ISERROR(VLOOKUP(AF132,'CODIGO PAGO'!$B$2:$B$20,1,0)),1,IF(OR(AND(CZ132=1,AF132&lt;&gt;"N"),AND(CZ132=3,AF132&lt;&gt;"B"),AND(CZ132=2,LEFT(TRIM(AF132),1)&lt;&gt;"I")),1,IF(OR(AND(CZ132=0,AF132="N"),AND(CZ132=0,AF132="B"),AND(CZ132=0,LEFT(TRIM(AF132),1)="I")),1,0))),"")</f>
        <v/>
      </c>
      <c r="EC132" s="23" t="str">
        <f t="shared" si="113"/>
        <v/>
      </c>
      <c r="ED132" s="23" t="str">
        <f>+IF(LEN($I132)&gt;5,IF(ISERROR(VLOOKUP(AH132,'CODIGO PAGO'!$B$2:$B$20,1,0)),1,IF(OR(AND(DB132=1,AH132&lt;&gt;"N"),AND(DB132=3,AH132&lt;&gt;"B"),AND(DB132=2,LEFT(TRIM(AH132),1)&lt;&gt;"I")),1,IF(OR(AND(DB132=0,AH132="N"),AND(DB132=0,AH132="B"),AND(DB132=0,LEFT(TRIM(AH132),1)="I")),1,0))),"")</f>
        <v/>
      </c>
      <c r="EE132" s="23" t="str">
        <f t="shared" si="114"/>
        <v/>
      </c>
      <c r="EF132" s="23" t="str">
        <f>+IF(LEN($I132)&gt;5,IF(ISERROR(VLOOKUP(AJ132,'CODIGO PAGO'!$B$2:$B$20,1,0)),1,IF(OR(AND(DD132=1,AJ132&lt;&gt;"N"),AND(DD132=3,AJ132&lt;&gt;"B"),AND(DD132=2,LEFT(TRIM(AJ132),1)&lt;&gt;"I")),1,IF(OR(AND(DD132=0,AJ132="N"),AND(DD132=0,AJ132="B"),AND(DD132=0,LEFT(TRIM(AJ132),1)="I")),1,0))),"")</f>
        <v/>
      </c>
      <c r="EG132" s="23" t="str">
        <f t="shared" si="115"/>
        <v/>
      </c>
      <c r="EH132" s="23" t="str">
        <f>+IF(LEN($I132)&gt;5,IF(ISERROR(VLOOKUP(AL132,'CODIGO PAGO'!$B$2:$B$20,1,0)),1,IF(OR(AND(DF132=1,AL132&lt;&gt;"N"),AND(DF132=3,AL132&lt;&gt;"B"),AND(DF132=2,LEFT(TRIM(AL132),1)&lt;&gt;"I")),1,IF(OR(AND(DF132=0,AL132="N"),AND(DF132=0,AL132="B"),AND(DF132=0,LEFT(TRIM(AL132),1)="I")),1,0))),"")</f>
        <v/>
      </c>
      <c r="EI132" s="23" t="str">
        <f t="shared" si="116"/>
        <v/>
      </c>
      <c r="EJ132" s="23" t="str">
        <f>+IF(LEN($I132)&gt;5,IF(ISERROR(VLOOKUP(AN132,'CODIGO PAGO'!$B$2:$B$20,1,0)),1,IF(OR(AND(DH132=1,AN132&lt;&gt;"N"),AND(DH132=3,AN132&lt;&gt;"B"),AND(DH132=2,LEFT(TRIM(AN132),1)&lt;&gt;"I")),1,IF(OR(AND(DH132=0,AN132="N"),AND(DH132=0,AN132="B"),AND(DH132=0,LEFT(TRIM(AN132),1)="I")),1,0))),"")</f>
        <v/>
      </c>
      <c r="EK132" s="23" t="str">
        <f t="shared" si="117"/>
        <v/>
      </c>
      <c r="EL132" s="24" t="str">
        <f t="shared" si="118"/>
        <v/>
      </c>
    </row>
    <row r="133" spans="1:142" s="25" customFormat="1">
      <c r="A133" s="15" t="str">
        <f t="shared" si="84"/>
        <v/>
      </c>
      <c r="B133" s="1" t="str">
        <f>+IF(LEN(I133)&gt;5,'CODIGO PAGO'!$B$28,"")</f>
        <v/>
      </c>
      <c r="C133" s="1" t="str">
        <f>+IF(LEN($I133)&gt;5,BD!D133,"")</f>
        <v/>
      </c>
      <c r="D133" s="168" t="str">
        <f>+IF(LEN($I133)&gt;5,BD!A133,"")</f>
        <v/>
      </c>
      <c r="E133" s="1" t="str">
        <f>+IF(LEN($I133)&gt;5,BD!B133,"")</f>
        <v/>
      </c>
      <c r="F133" s="1" t="str">
        <f>+IF(LEN($I133)&gt;5,BD!C133,"")</f>
        <v/>
      </c>
      <c r="G133" s="141"/>
      <c r="H133" s="141"/>
      <c r="I133" s="1" t="str">
        <f>+IF(LEN(BD!G133)&gt;5,BD!G133,"")</f>
        <v/>
      </c>
      <c r="J133" s="167" t="str">
        <f>+IF(LEN($I133)&gt;5,BD!E133,"")</f>
        <v/>
      </c>
      <c r="K133" s="6" t="str">
        <f t="shared" si="85"/>
        <v/>
      </c>
      <c r="L133" s="87" t="str">
        <f>+IF(LEN($I133)&gt;5,BD!H133,"")</f>
        <v/>
      </c>
      <c r="M133" s="40" t="str">
        <f t="shared" si="86"/>
        <v/>
      </c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4" t="str">
        <f t="shared" si="87"/>
        <v/>
      </c>
      <c r="AQ133" s="5" t="str">
        <f t="shared" si="88"/>
        <v/>
      </c>
      <c r="AR133" s="91" t="str">
        <f t="shared" si="89"/>
        <v/>
      </c>
      <c r="AS133" s="5" t="str">
        <f t="shared" si="90"/>
        <v/>
      </c>
      <c r="AT133" s="91" t="str">
        <f t="shared" si="91"/>
        <v/>
      </c>
      <c r="AU133" s="4" t="str">
        <f t="shared" si="92"/>
        <v/>
      </c>
      <c r="AV133" s="4" t="str">
        <f t="shared" si="93"/>
        <v/>
      </c>
      <c r="AW133" s="4" t="str">
        <f t="shared" si="94"/>
        <v/>
      </c>
      <c r="AX133" s="4" t="str">
        <f t="shared" si="95"/>
        <v/>
      </c>
      <c r="AY133" s="88" t="str">
        <f t="shared" si="96"/>
        <v/>
      </c>
      <c r="AZ133" s="17" t="str">
        <f t="shared" si="97"/>
        <v/>
      </c>
      <c r="BA133" s="18" t="str">
        <f t="shared" si="98"/>
        <v/>
      </c>
      <c r="BB133" s="19" t="str">
        <f>+IF(LEN(I133)&gt;5,IF(INT(RIGHT(B133,1))=9,0.5*L133*AY133,INT(MID(B133,5,LEN(B133)-4))*L133)+IFERROR(VLOOKUP(I133,AJUSTES!$A$1:$I$50,9,0),0),"")</f>
        <v/>
      </c>
      <c r="BC133" s="12"/>
      <c r="BD133" s="19" t="str">
        <f t="shared" si="99"/>
        <v/>
      </c>
      <c r="BE133" s="18" t="str">
        <f t="shared" si="100"/>
        <v/>
      </c>
      <c r="BF133" s="139" t="str">
        <f t="shared" si="101"/>
        <v/>
      </c>
      <c r="BG133" s="114"/>
      <c r="BH133" s="18" t="str">
        <f t="shared" si="102"/>
        <v/>
      </c>
      <c r="BI133" s="13"/>
      <c r="BJ133" s="12"/>
      <c r="BK133" s="12"/>
      <c r="BL133" s="145"/>
      <c r="BM133" s="12"/>
      <c r="BN133" s="12"/>
      <c r="BO133" s="12"/>
      <c r="BP133" s="12"/>
      <c r="BQ133" s="12"/>
      <c r="BR133" s="12"/>
      <c r="BS133" s="146"/>
      <c r="BT133" s="14"/>
      <c r="BU133" s="12"/>
      <c r="BV133" s="12"/>
      <c r="BW133" s="12"/>
      <c r="BX133" s="12"/>
      <c r="BY133" s="12"/>
      <c r="BZ133" s="144"/>
      <c r="CA133" s="107" t="str">
        <f>+IF(LEN($I133)&gt;5,IF(BD!F133="N/A","",BD!F133),"")</f>
        <v/>
      </c>
      <c r="CB133" s="21"/>
      <c r="CC133" s="147"/>
      <c r="CD133" s="148"/>
      <c r="CE133" s="8" t="str">
        <f>+IF(LEN(I133)&gt;5,BD!M133,"")</f>
        <v/>
      </c>
      <c r="CF133" s="16" t="str">
        <f>+IF(LEN(I133)&gt;5,BD!N133,"")</f>
        <v/>
      </c>
      <c r="CG133" s="3" t="str">
        <f t="shared" si="103"/>
        <v/>
      </c>
      <c r="CH133" s="23" t="str">
        <f>+IF(AND(LEN($I133)&gt;5),IF(AND($J133&gt;N$1,$J133&lt;=$AO$1),1,IF((COUNTIFS(INCAPACIDADES!$C$1:$C$51,$I133,INCAPACIDADES!K$1:K$51,N$1))&gt;0,2,IF(VLOOKUP($C133,BD!$D$1:$F$501,3,0)&gt;N$1,0,3))),"")</f>
        <v/>
      </c>
      <c r="CI133" s="23" t="str">
        <f>+IF(AND(LEN($I133)&gt;5),IF(AND($J133&gt;O$1,$J133&lt;=$AO$1),1,IF((COUNTIFS(INCAPACIDADES!$C$1:$C$51,$I133,INCAPACIDADES!L$1:L$51,O$1))&gt;0,2,IF(VLOOKUP($C133,BD!$D$1:$F$501,3,0)&gt;O$1,0,3))),"")</f>
        <v/>
      </c>
      <c r="CJ133" s="23" t="str">
        <f>+IF(AND(LEN($I133)&gt;5),IF(AND($J133&gt;P$1,$J133&lt;=$AO$1),1,IF((COUNTIFS(INCAPACIDADES!$C$1:$C$51,$I133,INCAPACIDADES!M$1:M$51,P$1))&gt;0,2,IF(VLOOKUP($C133,BD!$D$1:$F$501,3,0)&gt;P$1,0,3))),"")</f>
        <v/>
      </c>
      <c r="CK133" s="23" t="str">
        <f>+IF(AND(LEN($I133)&gt;5),IF(AND($J133&gt;Q$1,$J133&lt;=$AO$1),1,IF((COUNTIFS(INCAPACIDADES!$C$1:$C$51,$I133,INCAPACIDADES!N$1:N$51,Q$1))&gt;0,2,IF(VLOOKUP($C133,BD!$D$1:$F$501,3,0)&gt;Q$1,0,3))),"")</f>
        <v/>
      </c>
      <c r="CL133" s="23" t="str">
        <f>+IF(AND(LEN($I133)&gt;5),IF(AND($J133&gt;R$1,$J133&lt;=$AO$1),1,IF((COUNTIFS(INCAPACIDADES!$C$1:$C$51,$I133,INCAPACIDADES!O$1:O$51,R$1))&gt;0,2,IF(VLOOKUP($C133,BD!$D$1:$F$501,3,0)&gt;R$1,0,3))),"")</f>
        <v/>
      </c>
      <c r="CM133" s="23" t="str">
        <f>+IF(AND(LEN($I133)&gt;5),IF(AND($J133&gt;S$1,$J133&lt;=$AO$1),1,IF((COUNTIFS(INCAPACIDADES!$C$1:$C$51,$I133,INCAPACIDADES!P$1:P$51,S$1))&gt;0,2,IF(VLOOKUP($C133,BD!$D$1:$F$501,3,0)&gt;S$1,0,3))),"")</f>
        <v/>
      </c>
      <c r="CN133" s="23" t="str">
        <f>+IF(AND(LEN($I133)&gt;5),IF(AND($J133&gt;T$1,$J133&lt;=$AO$1),1,IF((COUNTIFS(INCAPACIDADES!$C$1:$C$51,$I133,INCAPACIDADES!Q$1:Q$51,T$1))&gt;0,2,IF(VLOOKUP($C133,BD!$D$1:$F$501,3,0)&gt;T$1,0,3))),"")</f>
        <v/>
      </c>
      <c r="CO133" s="23" t="str">
        <f>+IF(AND(LEN($I133)&gt;5),IF(AND($J133&gt;U$1,$J133&lt;=$AO$1),1,IF((COUNTIFS(INCAPACIDADES!$C$1:$C$51,$I133,INCAPACIDADES!R$1:R$51,U$1))&gt;0,2,IF(VLOOKUP($C133,BD!$D$1:$F$501,3,0)&gt;U$1,0,3))),"")</f>
        <v/>
      </c>
      <c r="CP133" s="23" t="str">
        <f>+IF(AND(LEN($I133)&gt;5),IF(AND($J133&gt;V$1,$J133&lt;=$AO$1),1,IF((COUNTIFS(INCAPACIDADES!$C$1:$C$51,$I133,INCAPACIDADES!S$1:S$51,V$1))&gt;0,2,IF(VLOOKUP($C133,BD!$D$1:$F$501,3,0)&gt;V$1,0,3))),"")</f>
        <v/>
      </c>
      <c r="CQ133" s="23" t="str">
        <f>+IF(AND(LEN($I133)&gt;5),IF(AND($J133&gt;W$1,$J133&lt;=$AO$1),1,IF((COUNTIFS(INCAPACIDADES!$C$1:$C$51,$I133,INCAPACIDADES!T$1:T$51,W$1))&gt;0,2,IF(VLOOKUP($C133,BD!$D$1:$F$501,3,0)&gt;W$1,0,3))),"")</f>
        <v/>
      </c>
      <c r="CR133" s="23" t="str">
        <f>+IF(AND(LEN($I133)&gt;5),IF(AND($J133&gt;X$1,$J133&lt;=$AO$1),1,IF((COUNTIFS(INCAPACIDADES!$C$1:$C$51,$I133,INCAPACIDADES!U$1:U$51,X$1))&gt;0,2,IF(VLOOKUP($C133,BD!$D$1:$F$501,3,0)&gt;X$1,0,3))),"")</f>
        <v/>
      </c>
      <c r="CS133" s="23" t="str">
        <f>+IF(AND(LEN($I133)&gt;5),IF(AND($J133&gt;Y$1,$J133&lt;=$AO$1),1,IF((COUNTIFS(INCAPACIDADES!$C$1:$C$51,$I133,INCAPACIDADES!V$1:V$51,Y$1))&gt;0,2,IF(VLOOKUP($C133,BD!$D$1:$F$501,3,0)&gt;Y$1,0,3))),"")</f>
        <v/>
      </c>
      <c r="CT133" s="23" t="str">
        <f>+IF(AND(LEN($I133)&gt;5),IF(AND($J133&gt;Z$1,$J133&lt;=$AO$1),1,IF((COUNTIFS(INCAPACIDADES!$C$1:$C$51,$I133,INCAPACIDADES!W$1:W$51,Z$1))&gt;0,2,IF(VLOOKUP($C133,BD!$D$1:$F$501,3,0)&gt;Z$1,0,3))),"")</f>
        <v/>
      </c>
      <c r="CU133" s="23" t="str">
        <f>+IF(AND(LEN($I133)&gt;5),IF(AND($J133&gt;AA$1,$J133&lt;=$AO$1),1,IF((COUNTIFS(INCAPACIDADES!$C$1:$C$51,$I133,INCAPACIDADES!X$1:X$51,AA$1))&gt;0,2,IF(VLOOKUP($C133,BD!$D$1:$F$501,3,0)&gt;AA$1,0,3))),"")</f>
        <v/>
      </c>
      <c r="CV133" s="23" t="str">
        <f>+IF(AND(LEN($I133)&gt;5),IF(AND($J133&gt;AB$1,$J133&lt;=$AO$1),1,IF((COUNTIFS(INCAPACIDADES!$C$1:$C$51,$I133,INCAPACIDADES!Y$1:Y$51,AB$1))&gt;0,2,IF(VLOOKUP($C133,BD!$D$1:$F$501,3,0)&gt;AB$1,0,3))),"")</f>
        <v/>
      </c>
      <c r="CW133" s="23" t="str">
        <f>+IF(AND(LEN($I133)&gt;5),IF(AND($J133&gt;AC$1,$J133&lt;=$AO$1),1,IF((COUNTIFS(INCAPACIDADES!$C$1:$C$51,$I133,INCAPACIDADES!Z$1:Z$51,AC$1))&gt;0,2,IF(VLOOKUP($C133,BD!$D$1:$F$501,3,0)&gt;AC$1,0,3))),"")</f>
        <v/>
      </c>
      <c r="CX133" s="23" t="str">
        <f>+IF(AND(LEN($I133)&gt;5),IF(AND($J133&gt;AD$1,$J133&lt;=$AO$1),1,IF((COUNTIFS(INCAPACIDADES!$C$1:$C$51,$I133,INCAPACIDADES!AA$1:AA$51,AD$1))&gt;0,2,IF(VLOOKUP($C133,BD!$D$1:$F$501,3,0)&gt;AD$1,0,3))),"")</f>
        <v/>
      </c>
      <c r="CY133" s="23" t="str">
        <f>+IF(AND(LEN($I133)&gt;5),IF(AND($J133&gt;AE$1,$J133&lt;=$AO$1),1,IF((COUNTIFS(INCAPACIDADES!$C$1:$C$51,$I133,INCAPACIDADES!AB$1:AB$51,AE$1))&gt;0,2,IF(VLOOKUP($C133,BD!$D$1:$F$501,3,0)&gt;AE$1,0,3))),"")</f>
        <v/>
      </c>
      <c r="CZ133" s="23" t="str">
        <f>+IF(AND(LEN($I133)&gt;5),IF(AND($J133&gt;AF$1,$J133&lt;=$AO$1),1,IF((COUNTIFS(INCAPACIDADES!$C$1:$C$51,$I133,INCAPACIDADES!AC$1:AC$51,AF$1))&gt;0,2,IF(VLOOKUP($C133,BD!$D$1:$F$501,3,0)&gt;AF$1,0,3))),"")</f>
        <v/>
      </c>
      <c r="DA133" s="23" t="str">
        <f>+IF(AND(LEN($I133)&gt;5),IF(AND($J133&gt;AG$1,$J133&lt;=$AO$1),1,IF((COUNTIFS(INCAPACIDADES!$C$1:$C$51,$I133,INCAPACIDADES!AD$1:AD$51,AG$1))&gt;0,2,IF(VLOOKUP($C133,BD!$D$1:$F$501,3,0)&gt;AG$1,0,3))),"")</f>
        <v/>
      </c>
      <c r="DB133" s="23" t="str">
        <f>+IF(AND(LEN($I133)&gt;5),IF(AND($J133&gt;AH$1,$J133&lt;=$AO$1),1,IF((COUNTIFS(INCAPACIDADES!$C$1:$C$51,$I133,INCAPACIDADES!AE$1:AE$51,AH$1))&gt;0,2,IF(VLOOKUP($C133,BD!$D$1:$F$501,3,0)&gt;AH$1,0,3))),"")</f>
        <v/>
      </c>
      <c r="DC133" s="23" t="str">
        <f>+IF(AND(LEN($I133)&gt;5),IF(AND($J133&gt;AI$1,$J133&lt;=$AO$1),1,IF((COUNTIFS(INCAPACIDADES!$C$1:$C$51,$I133,INCAPACIDADES!AF$1:AF$51,AI$1))&gt;0,2,IF(VLOOKUP($C133,BD!$D$1:$F$501,3,0)&gt;AI$1,0,3))),"")</f>
        <v/>
      </c>
      <c r="DD133" s="23" t="str">
        <f>+IF(AND(LEN($I133)&gt;5),IF(AND($J133&gt;AJ$1,$J133&lt;=$AO$1),1,IF((COUNTIFS(INCAPACIDADES!$C$1:$C$51,$I133,INCAPACIDADES!AG$1:AG$51,AJ$1))&gt;0,2,IF(VLOOKUP($C133,BD!$D$1:$F$501,3,0)&gt;AJ$1,0,3))),"")</f>
        <v/>
      </c>
      <c r="DE133" s="23" t="str">
        <f>+IF(AND(LEN($I133)&gt;5),IF(AND($J133&gt;AK$1,$J133&lt;=$AO$1),1,IF((COUNTIFS(INCAPACIDADES!$C$1:$C$51,$I133,INCAPACIDADES!AH$1:AH$51,AK$1))&gt;0,2,IF(VLOOKUP($C133,BD!$D$1:$F$501,3,0)&gt;AK$1,0,3))),"")</f>
        <v/>
      </c>
      <c r="DF133" s="23" t="str">
        <f>+IF(AND(LEN($I133)&gt;5),IF(AND($J133&gt;AL$1,$J133&lt;=$AO$1),1,IF((COUNTIFS(INCAPACIDADES!$C$1:$C$51,$I133,INCAPACIDADES!AI$1:AI$51,AL$1))&gt;0,2,IF(VLOOKUP($C133,BD!$D$1:$F$501,3,0)&gt;AL$1,0,3))),"")</f>
        <v/>
      </c>
      <c r="DG133" s="23" t="str">
        <f>+IF(AND(LEN($I133)&gt;5),IF(AND($J133&gt;AM$1,$J133&lt;=$AO$1),1,IF((COUNTIFS(INCAPACIDADES!$C$1:$C$51,$I133,INCAPACIDADES!AJ$1:AJ$51,AM$1))&gt;0,2,IF(VLOOKUP($C133,BD!$D$1:$F$501,3,0)&gt;AM$1,0,3))),"")</f>
        <v/>
      </c>
      <c r="DH133" s="23" t="str">
        <f>+IF(AND(LEN($I133)&gt;5),IF(AND($J133&gt;AN$1,$J133&lt;=$AO$1),1,IF((COUNTIFS(INCAPACIDADES!$C$1:$C$51,$I133,INCAPACIDADES!AK$1:AK$51,AN$1))&gt;0,2,IF(VLOOKUP($C133,BD!$D$1:$F$501,3,0)&gt;AN$1,0,3))),"")</f>
        <v/>
      </c>
      <c r="DI133" s="23" t="str">
        <f>+IF(AND(LEN($I133)&gt;5),IF(AND($J133&gt;AO$1,$J133&lt;=$AO$1),1,IF((COUNTIFS(INCAPACIDADES!$C$1:$C$51,$I133,INCAPACIDADES!AL$1:AL$51,AO$1))&gt;0,2,IF(VLOOKUP($C133,BD!$D$1:$F$501,3,0)&gt;AO$1,0,3))),"")</f>
        <v/>
      </c>
      <c r="DJ133" s="23" t="str">
        <f>+IF(LEN($I133)&gt;5,IF(ISERROR(VLOOKUP(N133,'CODIGO PAGO'!$B$2:$B$20,1,0)),1,IF(OR(AND(CH133=1,N133&lt;&gt;"N"),AND(CH133=3,N133&lt;&gt;"B"),AND(CH133=2,LEFT(TRIM(N133),1)&lt;&gt;"I")),1,IF(OR(AND(CH133=0,N133="N"),AND(CH133=0,N133="B"),AND(CH133=0,LEFT(TRIM(N133),1)="I")),1,0))),"")</f>
        <v/>
      </c>
      <c r="DK133" s="23" t="str">
        <f t="shared" si="104"/>
        <v/>
      </c>
      <c r="DL133" s="23" t="str">
        <f>+IF(LEN($I133)&gt;5,IF(ISERROR(VLOOKUP(P133,'CODIGO PAGO'!$B$2:$B$20,1,0)),1,IF(OR(AND(CJ133=1,P133&lt;&gt;"N"),AND(CJ133=3,P133&lt;&gt;"B"),AND(CJ133=2,LEFT(TRIM(P133),1)&lt;&gt;"I")),1,IF(OR(AND(CJ133=0,P133="N"),AND(CJ133=0,P133="B"),AND(CJ133=0,LEFT(TRIM(P133),1)="I")),1,0))),"")</f>
        <v/>
      </c>
      <c r="DM133" s="23" t="str">
        <f t="shared" si="105"/>
        <v/>
      </c>
      <c r="DN133" s="23" t="str">
        <f>+IF(LEN($I133)&gt;5,IF(ISERROR(VLOOKUP(R133,'CODIGO PAGO'!$B$2:$B$20,1,0)),1,IF(OR(AND(CL133=1,R133&lt;&gt;"N"),AND(CL133=3,R133&lt;&gt;"B"),AND(CL133=2,LEFT(TRIM(R133),1)&lt;&gt;"I")),1,IF(OR(AND(CL133=0,R133="N"),AND(CL133=0,R133="B"),AND(CL133=0,LEFT(TRIM(R133),1)="I")),1,0))),"")</f>
        <v/>
      </c>
      <c r="DO133" s="23" t="str">
        <f t="shared" si="106"/>
        <v/>
      </c>
      <c r="DP133" s="23" t="str">
        <f>+IF(LEN($I133)&gt;5,IF(ISERROR(VLOOKUP(T133,'CODIGO PAGO'!$B$2:$B$20,1,0)),1,IF(OR(AND(CN133=1,T133&lt;&gt;"N"),AND(CN133=3,T133&lt;&gt;"B"),AND(CN133=2,LEFT(TRIM(T133),1)&lt;&gt;"I")),1,IF(OR(AND(CN133=0,T133="N"),AND(CN133=0,T133="B"),AND(CN133=0,LEFT(TRIM(T133),1)="I")),1,0))),"")</f>
        <v/>
      </c>
      <c r="DQ133" s="23" t="str">
        <f t="shared" si="107"/>
        <v/>
      </c>
      <c r="DR133" s="23" t="str">
        <f>+IF(LEN($I133)&gt;5,IF(ISERROR(VLOOKUP(V133,'CODIGO PAGO'!$B$2:$B$20,1,0)),1,IF(OR(AND(CP133=1,V133&lt;&gt;"N"),AND(CP133=3,V133&lt;&gt;"B"),AND(CP133=2,LEFT(TRIM(V133),1)&lt;&gt;"I")),1,IF(OR(AND(CP133=0,V133="N"),AND(CP133=0,V133="B"),AND(CP133=0,LEFT(TRIM(V133),1)="I")),1,0))),"")</f>
        <v/>
      </c>
      <c r="DS133" s="23" t="str">
        <f t="shared" si="108"/>
        <v/>
      </c>
      <c r="DT133" s="23" t="str">
        <f>+IF(LEN($I133)&gt;5,IF(ISERROR(VLOOKUP(X133,'CODIGO PAGO'!$B$2:$B$20,1,0)),1,IF(OR(AND(CR133=1,X133&lt;&gt;"N"),AND(CR133=3,X133&lt;&gt;"B"),AND(CR133=2,LEFT(TRIM(X133),1)&lt;&gt;"I")),1,IF(OR(AND(CR133=0,X133="N"),AND(CR133=0,X133="B"),AND(CR133=0,LEFT(TRIM(X133),1)="I")),1,0))),"")</f>
        <v/>
      </c>
      <c r="DU133" s="23" t="str">
        <f t="shared" si="109"/>
        <v/>
      </c>
      <c r="DV133" s="23" t="str">
        <f>+IF(LEN($I133)&gt;5,IF(ISERROR(VLOOKUP(Z133,'CODIGO PAGO'!$B$2:$B$20,1,0)),1,IF(OR(AND(CT133=1,Z133&lt;&gt;"N"),AND(CT133=3,Z133&lt;&gt;"B"),AND(CT133=2,LEFT(TRIM(Z133),1)&lt;&gt;"I")),1,IF(OR(AND(CT133=0,Z133="N"),AND(CT133=0,Z133="B"),AND(CT133=0,LEFT(TRIM(Z133),1)="I")),1,0))),"")</f>
        <v/>
      </c>
      <c r="DW133" s="23" t="str">
        <f t="shared" si="110"/>
        <v/>
      </c>
      <c r="DX133" s="23" t="str">
        <f>+IF(LEN($I133)&gt;5,IF(ISERROR(VLOOKUP(AB133,'CODIGO PAGO'!$B$2:$B$20,1,0)),1,IF(OR(AND(CV133=1,AB133&lt;&gt;"N"),AND(CV133=3,AB133&lt;&gt;"B"),AND(CV133=2,LEFT(TRIM(AB133),1)&lt;&gt;"I")),1,IF(OR(AND(CV133=0,AB133="N"),AND(CV133=0,AB133="B"),AND(CV133=0,LEFT(TRIM(AB133),1)="I")),1,0))),"")</f>
        <v/>
      </c>
      <c r="DY133" s="23" t="str">
        <f t="shared" si="111"/>
        <v/>
      </c>
      <c r="DZ133" s="23" t="str">
        <f>+IF(LEN($I133)&gt;5,IF(ISERROR(VLOOKUP(AD133,'CODIGO PAGO'!$B$2:$B$20,1,0)),1,IF(OR(AND(CX133=1,AD133&lt;&gt;"N"),AND(CX133=3,AD133&lt;&gt;"B"),AND(CX133=2,LEFT(TRIM(AD133),1)&lt;&gt;"I")),1,IF(OR(AND(CX133=0,AD133="N"),AND(CX133=0,AD133="B"),AND(CX133=0,LEFT(TRIM(AD133),1)="I")),1,0))),"")</f>
        <v/>
      </c>
      <c r="EA133" s="23" t="str">
        <f t="shared" si="112"/>
        <v/>
      </c>
      <c r="EB133" s="23" t="str">
        <f>+IF(LEN($I133)&gt;5,IF(ISERROR(VLOOKUP(AF133,'CODIGO PAGO'!$B$2:$B$20,1,0)),1,IF(OR(AND(CZ133=1,AF133&lt;&gt;"N"),AND(CZ133=3,AF133&lt;&gt;"B"),AND(CZ133=2,LEFT(TRIM(AF133),1)&lt;&gt;"I")),1,IF(OR(AND(CZ133=0,AF133="N"),AND(CZ133=0,AF133="B"),AND(CZ133=0,LEFT(TRIM(AF133),1)="I")),1,0))),"")</f>
        <v/>
      </c>
      <c r="EC133" s="23" t="str">
        <f t="shared" si="113"/>
        <v/>
      </c>
      <c r="ED133" s="23" t="str">
        <f>+IF(LEN($I133)&gt;5,IF(ISERROR(VLOOKUP(AH133,'CODIGO PAGO'!$B$2:$B$20,1,0)),1,IF(OR(AND(DB133=1,AH133&lt;&gt;"N"),AND(DB133=3,AH133&lt;&gt;"B"),AND(DB133=2,LEFT(TRIM(AH133),1)&lt;&gt;"I")),1,IF(OR(AND(DB133=0,AH133="N"),AND(DB133=0,AH133="B"),AND(DB133=0,LEFT(TRIM(AH133),1)="I")),1,0))),"")</f>
        <v/>
      </c>
      <c r="EE133" s="23" t="str">
        <f t="shared" si="114"/>
        <v/>
      </c>
      <c r="EF133" s="23" t="str">
        <f>+IF(LEN($I133)&gt;5,IF(ISERROR(VLOOKUP(AJ133,'CODIGO PAGO'!$B$2:$B$20,1,0)),1,IF(OR(AND(DD133=1,AJ133&lt;&gt;"N"),AND(DD133=3,AJ133&lt;&gt;"B"),AND(DD133=2,LEFT(TRIM(AJ133),1)&lt;&gt;"I")),1,IF(OR(AND(DD133=0,AJ133="N"),AND(DD133=0,AJ133="B"),AND(DD133=0,LEFT(TRIM(AJ133),1)="I")),1,0))),"")</f>
        <v/>
      </c>
      <c r="EG133" s="23" t="str">
        <f t="shared" si="115"/>
        <v/>
      </c>
      <c r="EH133" s="23" t="str">
        <f>+IF(LEN($I133)&gt;5,IF(ISERROR(VLOOKUP(AL133,'CODIGO PAGO'!$B$2:$B$20,1,0)),1,IF(OR(AND(DF133=1,AL133&lt;&gt;"N"),AND(DF133=3,AL133&lt;&gt;"B"),AND(DF133=2,LEFT(TRIM(AL133),1)&lt;&gt;"I")),1,IF(OR(AND(DF133=0,AL133="N"),AND(DF133=0,AL133="B"),AND(DF133=0,LEFT(TRIM(AL133),1)="I")),1,0))),"")</f>
        <v/>
      </c>
      <c r="EI133" s="23" t="str">
        <f t="shared" si="116"/>
        <v/>
      </c>
      <c r="EJ133" s="23" t="str">
        <f>+IF(LEN($I133)&gt;5,IF(ISERROR(VLOOKUP(AN133,'CODIGO PAGO'!$B$2:$B$20,1,0)),1,IF(OR(AND(DH133=1,AN133&lt;&gt;"N"),AND(DH133=3,AN133&lt;&gt;"B"),AND(DH133=2,LEFT(TRIM(AN133),1)&lt;&gt;"I")),1,IF(OR(AND(DH133=0,AN133="N"),AND(DH133=0,AN133="B"),AND(DH133=0,LEFT(TRIM(AN133),1)="I")),1,0))),"")</f>
        <v/>
      </c>
      <c r="EK133" s="23" t="str">
        <f t="shared" si="117"/>
        <v/>
      </c>
      <c r="EL133" s="24" t="str">
        <f t="shared" si="118"/>
        <v/>
      </c>
    </row>
    <row r="134" spans="1:142" s="25" customFormat="1">
      <c r="A134" s="15" t="str">
        <f t="shared" si="84"/>
        <v/>
      </c>
      <c r="B134" s="1" t="str">
        <f>+IF(LEN(I134)&gt;5,'CODIGO PAGO'!$B$28,"")</f>
        <v/>
      </c>
      <c r="C134" s="1" t="str">
        <f>+IF(LEN($I134)&gt;5,BD!D134,"")</f>
        <v/>
      </c>
      <c r="D134" s="168" t="str">
        <f>+IF(LEN($I134)&gt;5,BD!A134,"")</f>
        <v/>
      </c>
      <c r="E134" s="1" t="str">
        <f>+IF(LEN($I134)&gt;5,BD!B134,"")</f>
        <v/>
      </c>
      <c r="F134" s="1" t="str">
        <f>+IF(LEN($I134)&gt;5,BD!C134,"")</f>
        <v/>
      </c>
      <c r="G134" s="141"/>
      <c r="H134" s="141"/>
      <c r="I134" s="1" t="str">
        <f>+IF(LEN(BD!G134)&gt;5,BD!G134,"")</f>
        <v/>
      </c>
      <c r="J134" s="167" t="str">
        <f>+IF(LEN($I134)&gt;5,BD!E134,"")</f>
        <v/>
      </c>
      <c r="K134" s="6" t="str">
        <f t="shared" si="85"/>
        <v/>
      </c>
      <c r="L134" s="87" t="str">
        <f>+IF(LEN($I134)&gt;5,BD!H134,"")</f>
        <v/>
      </c>
      <c r="M134" s="40" t="str">
        <f t="shared" si="86"/>
        <v/>
      </c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4" t="str">
        <f t="shared" si="87"/>
        <v/>
      </c>
      <c r="AQ134" s="5" t="str">
        <f t="shared" si="88"/>
        <v/>
      </c>
      <c r="AR134" s="91" t="str">
        <f t="shared" si="89"/>
        <v/>
      </c>
      <c r="AS134" s="5" t="str">
        <f t="shared" si="90"/>
        <v/>
      </c>
      <c r="AT134" s="91" t="str">
        <f t="shared" si="91"/>
        <v/>
      </c>
      <c r="AU134" s="4" t="str">
        <f t="shared" si="92"/>
        <v/>
      </c>
      <c r="AV134" s="4" t="str">
        <f t="shared" si="93"/>
        <v/>
      </c>
      <c r="AW134" s="4" t="str">
        <f t="shared" si="94"/>
        <v/>
      </c>
      <c r="AX134" s="4" t="str">
        <f t="shared" si="95"/>
        <v/>
      </c>
      <c r="AY134" s="88" t="str">
        <f t="shared" si="96"/>
        <v/>
      </c>
      <c r="AZ134" s="17" t="str">
        <f t="shared" si="97"/>
        <v/>
      </c>
      <c r="BA134" s="18" t="str">
        <f t="shared" si="98"/>
        <v/>
      </c>
      <c r="BB134" s="19" t="str">
        <f>+IF(LEN(I134)&gt;5,IF(INT(RIGHT(B134,1))=9,0.5*L134*AY134,INT(MID(B134,5,LEN(B134)-4))*L134)+IFERROR(VLOOKUP(I134,AJUSTES!$A$1:$I$50,9,0),0),"")</f>
        <v/>
      </c>
      <c r="BC134" s="12"/>
      <c r="BD134" s="19" t="str">
        <f t="shared" si="99"/>
        <v/>
      </c>
      <c r="BE134" s="18" t="str">
        <f t="shared" si="100"/>
        <v/>
      </c>
      <c r="BF134" s="139" t="str">
        <f t="shared" si="101"/>
        <v/>
      </c>
      <c r="BG134" s="114"/>
      <c r="BH134" s="18" t="str">
        <f t="shared" si="102"/>
        <v/>
      </c>
      <c r="BI134" s="13"/>
      <c r="BJ134" s="12"/>
      <c r="BK134" s="12"/>
      <c r="BL134" s="145"/>
      <c r="BM134" s="12"/>
      <c r="BN134" s="12"/>
      <c r="BO134" s="12"/>
      <c r="BP134" s="12"/>
      <c r="BQ134" s="12"/>
      <c r="BR134" s="12"/>
      <c r="BS134" s="146"/>
      <c r="BT134" s="14"/>
      <c r="BU134" s="12"/>
      <c r="BV134" s="12"/>
      <c r="BW134" s="12"/>
      <c r="BX134" s="12"/>
      <c r="BY134" s="12"/>
      <c r="BZ134" s="144"/>
      <c r="CA134" s="107" t="str">
        <f>+IF(LEN($I134)&gt;5,IF(BD!F134="N/A","",BD!F134),"")</f>
        <v/>
      </c>
      <c r="CB134" s="21"/>
      <c r="CC134" s="147"/>
      <c r="CD134" s="148"/>
      <c r="CE134" s="8" t="str">
        <f>+IF(LEN(I134)&gt;5,BD!M134,"")</f>
        <v/>
      </c>
      <c r="CF134" s="16" t="str">
        <f>+IF(LEN(I134)&gt;5,BD!N134,"")</f>
        <v/>
      </c>
      <c r="CG134" s="3" t="str">
        <f t="shared" si="103"/>
        <v/>
      </c>
      <c r="CH134" s="23" t="str">
        <f>+IF(AND(LEN($I134)&gt;5),IF(AND($J134&gt;N$1,$J134&lt;=$AO$1),1,IF((COUNTIFS(INCAPACIDADES!$C$1:$C$51,$I134,INCAPACIDADES!K$1:K$51,N$1))&gt;0,2,IF(VLOOKUP($C134,BD!$D$1:$F$501,3,0)&gt;N$1,0,3))),"")</f>
        <v/>
      </c>
      <c r="CI134" s="23" t="str">
        <f>+IF(AND(LEN($I134)&gt;5),IF(AND($J134&gt;O$1,$J134&lt;=$AO$1),1,IF((COUNTIFS(INCAPACIDADES!$C$1:$C$51,$I134,INCAPACIDADES!L$1:L$51,O$1))&gt;0,2,IF(VLOOKUP($C134,BD!$D$1:$F$501,3,0)&gt;O$1,0,3))),"")</f>
        <v/>
      </c>
      <c r="CJ134" s="23" t="str">
        <f>+IF(AND(LEN($I134)&gt;5),IF(AND($J134&gt;P$1,$J134&lt;=$AO$1),1,IF((COUNTIFS(INCAPACIDADES!$C$1:$C$51,$I134,INCAPACIDADES!M$1:M$51,P$1))&gt;0,2,IF(VLOOKUP($C134,BD!$D$1:$F$501,3,0)&gt;P$1,0,3))),"")</f>
        <v/>
      </c>
      <c r="CK134" s="23" t="str">
        <f>+IF(AND(LEN($I134)&gt;5),IF(AND($J134&gt;Q$1,$J134&lt;=$AO$1),1,IF((COUNTIFS(INCAPACIDADES!$C$1:$C$51,$I134,INCAPACIDADES!N$1:N$51,Q$1))&gt;0,2,IF(VLOOKUP($C134,BD!$D$1:$F$501,3,0)&gt;Q$1,0,3))),"")</f>
        <v/>
      </c>
      <c r="CL134" s="23" t="str">
        <f>+IF(AND(LEN($I134)&gt;5),IF(AND($J134&gt;R$1,$J134&lt;=$AO$1),1,IF((COUNTIFS(INCAPACIDADES!$C$1:$C$51,$I134,INCAPACIDADES!O$1:O$51,R$1))&gt;0,2,IF(VLOOKUP($C134,BD!$D$1:$F$501,3,0)&gt;R$1,0,3))),"")</f>
        <v/>
      </c>
      <c r="CM134" s="23" t="str">
        <f>+IF(AND(LEN($I134)&gt;5),IF(AND($J134&gt;S$1,$J134&lt;=$AO$1),1,IF((COUNTIFS(INCAPACIDADES!$C$1:$C$51,$I134,INCAPACIDADES!P$1:P$51,S$1))&gt;0,2,IF(VLOOKUP($C134,BD!$D$1:$F$501,3,0)&gt;S$1,0,3))),"")</f>
        <v/>
      </c>
      <c r="CN134" s="23" t="str">
        <f>+IF(AND(LEN($I134)&gt;5),IF(AND($J134&gt;T$1,$J134&lt;=$AO$1),1,IF((COUNTIFS(INCAPACIDADES!$C$1:$C$51,$I134,INCAPACIDADES!Q$1:Q$51,T$1))&gt;0,2,IF(VLOOKUP($C134,BD!$D$1:$F$501,3,0)&gt;T$1,0,3))),"")</f>
        <v/>
      </c>
      <c r="CO134" s="23" t="str">
        <f>+IF(AND(LEN($I134)&gt;5),IF(AND($J134&gt;U$1,$J134&lt;=$AO$1),1,IF((COUNTIFS(INCAPACIDADES!$C$1:$C$51,$I134,INCAPACIDADES!R$1:R$51,U$1))&gt;0,2,IF(VLOOKUP($C134,BD!$D$1:$F$501,3,0)&gt;U$1,0,3))),"")</f>
        <v/>
      </c>
      <c r="CP134" s="23" t="str">
        <f>+IF(AND(LEN($I134)&gt;5),IF(AND($J134&gt;V$1,$J134&lt;=$AO$1),1,IF((COUNTIFS(INCAPACIDADES!$C$1:$C$51,$I134,INCAPACIDADES!S$1:S$51,V$1))&gt;0,2,IF(VLOOKUP($C134,BD!$D$1:$F$501,3,0)&gt;V$1,0,3))),"")</f>
        <v/>
      </c>
      <c r="CQ134" s="23" t="str">
        <f>+IF(AND(LEN($I134)&gt;5),IF(AND($J134&gt;W$1,$J134&lt;=$AO$1),1,IF((COUNTIFS(INCAPACIDADES!$C$1:$C$51,$I134,INCAPACIDADES!T$1:T$51,W$1))&gt;0,2,IF(VLOOKUP($C134,BD!$D$1:$F$501,3,0)&gt;W$1,0,3))),"")</f>
        <v/>
      </c>
      <c r="CR134" s="23" t="str">
        <f>+IF(AND(LEN($I134)&gt;5),IF(AND($J134&gt;X$1,$J134&lt;=$AO$1),1,IF((COUNTIFS(INCAPACIDADES!$C$1:$C$51,$I134,INCAPACIDADES!U$1:U$51,X$1))&gt;0,2,IF(VLOOKUP($C134,BD!$D$1:$F$501,3,0)&gt;X$1,0,3))),"")</f>
        <v/>
      </c>
      <c r="CS134" s="23" t="str">
        <f>+IF(AND(LEN($I134)&gt;5),IF(AND($J134&gt;Y$1,$J134&lt;=$AO$1),1,IF((COUNTIFS(INCAPACIDADES!$C$1:$C$51,$I134,INCAPACIDADES!V$1:V$51,Y$1))&gt;0,2,IF(VLOOKUP($C134,BD!$D$1:$F$501,3,0)&gt;Y$1,0,3))),"")</f>
        <v/>
      </c>
      <c r="CT134" s="23" t="str">
        <f>+IF(AND(LEN($I134)&gt;5),IF(AND($J134&gt;Z$1,$J134&lt;=$AO$1),1,IF((COUNTIFS(INCAPACIDADES!$C$1:$C$51,$I134,INCAPACIDADES!W$1:W$51,Z$1))&gt;0,2,IF(VLOOKUP($C134,BD!$D$1:$F$501,3,0)&gt;Z$1,0,3))),"")</f>
        <v/>
      </c>
      <c r="CU134" s="23" t="str">
        <f>+IF(AND(LEN($I134)&gt;5),IF(AND($J134&gt;AA$1,$J134&lt;=$AO$1),1,IF((COUNTIFS(INCAPACIDADES!$C$1:$C$51,$I134,INCAPACIDADES!X$1:X$51,AA$1))&gt;0,2,IF(VLOOKUP($C134,BD!$D$1:$F$501,3,0)&gt;AA$1,0,3))),"")</f>
        <v/>
      </c>
      <c r="CV134" s="23" t="str">
        <f>+IF(AND(LEN($I134)&gt;5),IF(AND($J134&gt;AB$1,$J134&lt;=$AO$1),1,IF((COUNTIFS(INCAPACIDADES!$C$1:$C$51,$I134,INCAPACIDADES!Y$1:Y$51,AB$1))&gt;0,2,IF(VLOOKUP($C134,BD!$D$1:$F$501,3,0)&gt;AB$1,0,3))),"")</f>
        <v/>
      </c>
      <c r="CW134" s="23" t="str">
        <f>+IF(AND(LEN($I134)&gt;5),IF(AND($J134&gt;AC$1,$J134&lt;=$AO$1),1,IF((COUNTIFS(INCAPACIDADES!$C$1:$C$51,$I134,INCAPACIDADES!Z$1:Z$51,AC$1))&gt;0,2,IF(VLOOKUP($C134,BD!$D$1:$F$501,3,0)&gt;AC$1,0,3))),"")</f>
        <v/>
      </c>
      <c r="CX134" s="23" t="str">
        <f>+IF(AND(LEN($I134)&gt;5),IF(AND($J134&gt;AD$1,$J134&lt;=$AO$1),1,IF((COUNTIFS(INCAPACIDADES!$C$1:$C$51,$I134,INCAPACIDADES!AA$1:AA$51,AD$1))&gt;0,2,IF(VLOOKUP($C134,BD!$D$1:$F$501,3,0)&gt;AD$1,0,3))),"")</f>
        <v/>
      </c>
      <c r="CY134" s="23" t="str">
        <f>+IF(AND(LEN($I134)&gt;5),IF(AND($J134&gt;AE$1,$J134&lt;=$AO$1),1,IF((COUNTIFS(INCAPACIDADES!$C$1:$C$51,$I134,INCAPACIDADES!AB$1:AB$51,AE$1))&gt;0,2,IF(VLOOKUP($C134,BD!$D$1:$F$501,3,0)&gt;AE$1,0,3))),"")</f>
        <v/>
      </c>
      <c r="CZ134" s="23" t="str">
        <f>+IF(AND(LEN($I134)&gt;5),IF(AND($J134&gt;AF$1,$J134&lt;=$AO$1),1,IF((COUNTIFS(INCAPACIDADES!$C$1:$C$51,$I134,INCAPACIDADES!AC$1:AC$51,AF$1))&gt;0,2,IF(VLOOKUP($C134,BD!$D$1:$F$501,3,0)&gt;AF$1,0,3))),"")</f>
        <v/>
      </c>
      <c r="DA134" s="23" t="str">
        <f>+IF(AND(LEN($I134)&gt;5),IF(AND($J134&gt;AG$1,$J134&lt;=$AO$1),1,IF((COUNTIFS(INCAPACIDADES!$C$1:$C$51,$I134,INCAPACIDADES!AD$1:AD$51,AG$1))&gt;0,2,IF(VLOOKUP($C134,BD!$D$1:$F$501,3,0)&gt;AG$1,0,3))),"")</f>
        <v/>
      </c>
      <c r="DB134" s="23" t="str">
        <f>+IF(AND(LEN($I134)&gt;5),IF(AND($J134&gt;AH$1,$J134&lt;=$AO$1),1,IF((COUNTIFS(INCAPACIDADES!$C$1:$C$51,$I134,INCAPACIDADES!AE$1:AE$51,AH$1))&gt;0,2,IF(VLOOKUP($C134,BD!$D$1:$F$501,3,0)&gt;AH$1,0,3))),"")</f>
        <v/>
      </c>
      <c r="DC134" s="23" t="str">
        <f>+IF(AND(LEN($I134)&gt;5),IF(AND($J134&gt;AI$1,$J134&lt;=$AO$1),1,IF((COUNTIFS(INCAPACIDADES!$C$1:$C$51,$I134,INCAPACIDADES!AF$1:AF$51,AI$1))&gt;0,2,IF(VLOOKUP($C134,BD!$D$1:$F$501,3,0)&gt;AI$1,0,3))),"")</f>
        <v/>
      </c>
      <c r="DD134" s="23" t="str">
        <f>+IF(AND(LEN($I134)&gt;5),IF(AND($J134&gt;AJ$1,$J134&lt;=$AO$1),1,IF((COUNTIFS(INCAPACIDADES!$C$1:$C$51,$I134,INCAPACIDADES!AG$1:AG$51,AJ$1))&gt;0,2,IF(VLOOKUP($C134,BD!$D$1:$F$501,3,0)&gt;AJ$1,0,3))),"")</f>
        <v/>
      </c>
      <c r="DE134" s="23" t="str">
        <f>+IF(AND(LEN($I134)&gt;5),IF(AND($J134&gt;AK$1,$J134&lt;=$AO$1),1,IF((COUNTIFS(INCAPACIDADES!$C$1:$C$51,$I134,INCAPACIDADES!AH$1:AH$51,AK$1))&gt;0,2,IF(VLOOKUP($C134,BD!$D$1:$F$501,3,0)&gt;AK$1,0,3))),"")</f>
        <v/>
      </c>
      <c r="DF134" s="23" t="str">
        <f>+IF(AND(LEN($I134)&gt;5),IF(AND($J134&gt;AL$1,$J134&lt;=$AO$1),1,IF((COUNTIFS(INCAPACIDADES!$C$1:$C$51,$I134,INCAPACIDADES!AI$1:AI$51,AL$1))&gt;0,2,IF(VLOOKUP($C134,BD!$D$1:$F$501,3,0)&gt;AL$1,0,3))),"")</f>
        <v/>
      </c>
      <c r="DG134" s="23" t="str">
        <f>+IF(AND(LEN($I134)&gt;5),IF(AND($J134&gt;AM$1,$J134&lt;=$AO$1),1,IF((COUNTIFS(INCAPACIDADES!$C$1:$C$51,$I134,INCAPACIDADES!AJ$1:AJ$51,AM$1))&gt;0,2,IF(VLOOKUP($C134,BD!$D$1:$F$501,3,0)&gt;AM$1,0,3))),"")</f>
        <v/>
      </c>
      <c r="DH134" s="23" t="str">
        <f>+IF(AND(LEN($I134)&gt;5),IF(AND($J134&gt;AN$1,$J134&lt;=$AO$1),1,IF((COUNTIFS(INCAPACIDADES!$C$1:$C$51,$I134,INCAPACIDADES!AK$1:AK$51,AN$1))&gt;0,2,IF(VLOOKUP($C134,BD!$D$1:$F$501,3,0)&gt;AN$1,0,3))),"")</f>
        <v/>
      </c>
      <c r="DI134" s="23" t="str">
        <f>+IF(AND(LEN($I134)&gt;5),IF(AND($J134&gt;AO$1,$J134&lt;=$AO$1),1,IF((COUNTIFS(INCAPACIDADES!$C$1:$C$51,$I134,INCAPACIDADES!AL$1:AL$51,AO$1))&gt;0,2,IF(VLOOKUP($C134,BD!$D$1:$F$501,3,0)&gt;AO$1,0,3))),"")</f>
        <v/>
      </c>
      <c r="DJ134" s="23" t="str">
        <f>+IF(LEN($I134)&gt;5,IF(ISERROR(VLOOKUP(N134,'CODIGO PAGO'!$B$2:$B$20,1,0)),1,IF(OR(AND(CH134=1,N134&lt;&gt;"N"),AND(CH134=3,N134&lt;&gt;"B"),AND(CH134=2,LEFT(TRIM(N134),1)&lt;&gt;"I")),1,IF(OR(AND(CH134=0,N134="N"),AND(CH134=0,N134="B"),AND(CH134=0,LEFT(TRIM(N134),1)="I")),1,0))),"")</f>
        <v/>
      </c>
      <c r="DK134" s="23" t="str">
        <f t="shared" si="104"/>
        <v/>
      </c>
      <c r="DL134" s="23" t="str">
        <f>+IF(LEN($I134)&gt;5,IF(ISERROR(VLOOKUP(P134,'CODIGO PAGO'!$B$2:$B$20,1,0)),1,IF(OR(AND(CJ134=1,P134&lt;&gt;"N"),AND(CJ134=3,P134&lt;&gt;"B"),AND(CJ134=2,LEFT(TRIM(P134),1)&lt;&gt;"I")),1,IF(OR(AND(CJ134=0,P134="N"),AND(CJ134=0,P134="B"),AND(CJ134=0,LEFT(TRIM(P134),1)="I")),1,0))),"")</f>
        <v/>
      </c>
      <c r="DM134" s="23" t="str">
        <f t="shared" si="105"/>
        <v/>
      </c>
      <c r="DN134" s="23" t="str">
        <f>+IF(LEN($I134)&gt;5,IF(ISERROR(VLOOKUP(R134,'CODIGO PAGO'!$B$2:$B$20,1,0)),1,IF(OR(AND(CL134=1,R134&lt;&gt;"N"),AND(CL134=3,R134&lt;&gt;"B"),AND(CL134=2,LEFT(TRIM(R134),1)&lt;&gt;"I")),1,IF(OR(AND(CL134=0,R134="N"),AND(CL134=0,R134="B"),AND(CL134=0,LEFT(TRIM(R134),1)="I")),1,0))),"")</f>
        <v/>
      </c>
      <c r="DO134" s="23" t="str">
        <f t="shared" si="106"/>
        <v/>
      </c>
      <c r="DP134" s="23" t="str">
        <f>+IF(LEN($I134)&gt;5,IF(ISERROR(VLOOKUP(T134,'CODIGO PAGO'!$B$2:$B$20,1,0)),1,IF(OR(AND(CN134=1,T134&lt;&gt;"N"),AND(CN134=3,T134&lt;&gt;"B"),AND(CN134=2,LEFT(TRIM(T134),1)&lt;&gt;"I")),1,IF(OR(AND(CN134=0,T134="N"),AND(CN134=0,T134="B"),AND(CN134=0,LEFT(TRIM(T134),1)="I")),1,0))),"")</f>
        <v/>
      </c>
      <c r="DQ134" s="23" t="str">
        <f t="shared" si="107"/>
        <v/>
      </c>
      <c r="DR134" s="23" t="str">
        <f>+IF(LEN($I134)&gt;5,IF(ISERROR(VLOOKUP(V134,'CODIGO PAGO'!$B$2:$B$20,1,0)),1,IF(OR(AND(CP134=1,V134&lt;&gt;"N"),AND(CP134=3,V134&lt;&gt;"B"),AND(CP134=2,LEFT(TRIM(V134),1)&lt;&gt;"I")),1,IF(OR(AND(CP134=0,V134="N"),AND(CP134=0,V134="B"),AND(CP134=0,LEFT(TRIM(V134),1)="I")),1,0))),"")</f>
        <v/>
      </c>
      <c r="DS134" s="23" t="str">
        <f t="shared" si="108"/>
        <v/>
      </c>
      <c r="DT134" s="23" t="str">
        <f>+IF(LEN($I134)&gt;5,IF(ISERROR(VLOOKUP(X134,'CODIGO PAGO'!$B$2:$B$20,1,0)),1,IF(OR(AND(CR134=1,X134&lt;&gt;"N"),AND(CR134=3,X134&lt;&gt;"B"),AND(CR134=2,LEFT(TRIM(X134),1)&lt;&gt;"I")),1,IF(OR(AND(CR134=0,X134="N"),AND(CR134=0,X134="B"),AND(CR134=0,LEFT(TRIM(X134),1)="I")),1,0))),"")</f>
        <v/>
      </c>
      <c r="DU134" s="23" t="str">
        <f t="shared" si="109"/>
        <v/>
      </c>
      <c r="DV134" s="23" t="str">
        <f>+IF(LEN($I134)&gt;5,IF(ISERROR(VLOOKUP(Z134,'CODIGO PAGO'!$B$2:$B$20,1,0)),1,IF(OR(AND(CT134=1,Z134&lt;&gt;"N"),AND(CT134=3,Z134&lt;&gt;"B"),AND(CT134=2,LEFT(TRIM(Z134),1)&lt;&gt;"I")),1,IF(OR(AND(CT134=0,Z134="N"),AND(CT134=0,Z134="B"),AND(CT134=0,LEFT(TRIM(Z134),1)="I")),1,0))),"")</f>
        <v/>
      </c>
      <c r="DW134" s="23" t="str">
        <f t="shared" si="110"/>
        <v/>
      </c>
      <c r="DX134" s="23" t="str">
        <f>+IF(LEN($I134)&gt;5,IF(ISERROR(VLOOKUP(AB134,'CODIGO PAGO'!$B$2:$B$20,1,0)),1,IF(OR(AND(CV134=1,AB134&lt;&gt;"N"),AND(CV134=3,AB134&lt;&gt;"B"),AND(CV134=2,LEFT(TRIM(AB134),1)&lt;&gt;"I")),1,IF(OR(AND(CV134=0,AB134="N"),AND(CV134=0,AB134="B"),AND(CV134=0,LEFT(TRIM(AB134),1)="I")),1,0))),"")</f>
        <v/>
      </c>
      <c r="DY134" s="23" t="str">
        <f t="shared" si="111"/>
        <v/>
      </c>
      <c r="DZ134" s="23" t="str">
        <f>+IF(LEN($I134)&gt;5,IF(ISERROR(VLOOKUP(AD134,'CODIGO PAGO'!$B$2:$B$20,1,0)),1,IF(OR(AND(CX134=1,AD134&lt;&gt;"N"),AND(CX134=3,AD134&lt;&gt;"B"),AND(CX134=2,LEFT(TRIM(AD134),1)&lt;&gt;"I")),1,IF(OR(AND(CX134=0,AD134="N"),AND(CX134=0,AD134="B"),AND(CX134=0,LEFT(TRIM(AD134),1)="I")),1,0))),"")</f>
        <v/>
      </c>
      <c r="EA134" s="23" t="str">
        <f t="shared" si="112"/>
        <v/>
      </c>
      <c r="EB134" s="23" t="str">
        <f>+IF(LEN($I134)&gt;5,IF(ISERROR(VLOOKUP(AF134,'CODIGO PAGO'!$B$2:$B$20,1,0)),1,IF(OR(AND(CZ134=1,AF134&lt;&gt;"N"),AND(CZ134=3,AF134&lt;&gt;"B"),AND(CZ134=2,LEFT(TRIM(AF134),1)&lt;&gt;"I")),1,IF(OR(AND(CZ134=0,AF134="N"),AND(CZ134=0,AF134="B"),AND(CZ134=0,LEFT(TRIM(AF134),1)="I")),1,0))),"")</f>
        <v/>
      </c>
      <c r="EC134" s="23" t="str">
        <f t="shared" si="113"/>
        <v/>
      </c>
      <c r="ED134" s="23" t="str">
        <f>+IF(LEN($I134)&gt;5,IF(ISERROR(VLOOKUP(AH134,'CODIGO PAGO'!$B$2:$B$20,1,0)),1,IF(OR(AND(DB134=1,AH134&lt;&gt;"N"),AND(DB134=3,AH134&lt;&gt;"B"),AND(DB134=2,LEFT(TRIM(AH134),1)&lt;&gt;"I")),1,IF(OR(AND(DB134=0,AH134="N"),AND(DB134=0,AH134="B"),AND(DB134=0,LEFT(TRIM(AH134),1)="I")),1,0))),"")</f>
        <v/>
      </c>
      <c r="EE134" s="23" t="str">
        <f t="shared" si="114"/>
        <v/>
      </c>
      <c r="EF134" s="23" t="str">
        <f>+IF(LEN($I134)&gt;5,IF(ISERROR(VLOOKUP(AJ134,'CODIGO PAGO'!$B$2:$B$20,1,0)),1,IF(OR(AND(DD134=1,AJ134&lt;&gt;"N"),AND(DD134=3,AJ134&lt;&gt;"B"),AND(DD134=2,LEFT(TRIM(AJ134),1)&lt;&gt;"I")),1,IF(OR(AND(DD134=0,AJ134="N"),AND(DD134=0,AJ134="B"),AND(DD134=0,LEFT(TRIM(AJ134),1)="I")),1,0))),"")</f>
        <v/>
      </c>
      <c r="EG134" s="23" t="str">
        <f t="shared" si="115"/>
        <v/>
      </c>
      <c r="EH134" s="23" t="str">
        <f>+IF(LEN($I134)&gt;5,IF(ISERROR(VLOOKUP(AL134,'CODIGO PAGO'!$B$2:$B$20,1,0)),1,IF(OR(AND(DF134=1,AL134&lt;&gt;"N"),AND(DF134=3,AL134&lt;&gt;"B"),AND(DF134=2,LEFT(TRIM(AL134),1)&lt;&gt;"I")),1,IF(OR(AND(DF134=0,AL134="N"),AND(DF134=0,AL134="B"),AND(DF134=0,LEFT(TRIM(AL134),1)="I")),1,0))),"")</f>
        <v/>
      </c>
      <c r="EI134" s="23" t="str">
        <f t="shared" si="116"/>
        <v/>
      </c>
      <c r="EJ134" s="23" t="str">
        <f>+IF(LEN($I134)&gt;5,IF(ISERROR(VLOOKUP(AN134,'CODIGO PAGO'!$B$2:$B$20,1,0)),1,IF(OR(AND(DH134=1,AN134&lt;&gt;"N"),AND(DH134=3,AN134&lt;&gt;"B"),AND(DH134=2,LEFT(TRIM(AN134),1)&lt;&gt;"I")),1,IF(OR(AND(DH134=0,AN134="N"),AND(DH134=0,AN134="B"),AND(DH134=0,LEFT(TRIM(AN134),1)="I")),1,0))),"")</f>
        <v/>
      </c>
      <c r="EK134" s="23" t="str">
        <f t="shared" si="117"/>
        <v/>
      </c>
      <c r="EL134" s="24" t="str">
        <f t="shared" si="118"/>
        <v/>
      </c>
    </row>
    <row r="135" spans="1:142" s="25" customFormat="1">
      <c r="A135" s="15" t="str">
        <f t="shared" si="84"/>
        <v/>
      </c>
      <c r="B135" s="1" t="str">
        <f>+IF(LEN(I135)&gt;5,'CODIGO PAGO'!$B$28,"")</f>
        <v/>
      </c>
      <c r="C135" s="1" t="str">
        <f>+IF(LEN($I135)&gt;5,BD!D135,"")</f>
        <v/>
      </c>
      <c r="D135" s="168" t="str">
        <f>+IF(LEN($I135)&gt;5,BD!A135,"")</f>
        <v/>
      </c>
      <c r="E135" s="1" t="str">
        <f>+IF(LEN($I135)&gt;5,BD!B135,"")</f>
        <v/>
      </c>
      <c r="F135" s="1" t="str">
        <f>+IF(LEN($I135)&gt;5,BD!C135,"")</f>
        <v/>
      </c>
      <c r="G135" s="141"/>
      <c r="H135" s="141"/>
      <c r="I135" s="1" t="str">
        <f>+IF(LEN(BD!G135)&gt;5,BD!G135,"")</f>
        <v/>
      </c>
      <c r="J135" s="167" t="str">
        <f>+IF(LEN($I135)&gt;5,BD!E135,"")</f>
        <v/>
      </c>
      <c r="K135" s="6" t="str">
        <f t="shared" si="85"/>
        <v/>
      </c>
      <c r="L135" s="87" t="str">
        <f>+IF(LEN($I135)&gt;5,BD!H135,"")</f>
        <v/>
      </c>
      <c r="M135" s="40" t="str">
        <f t="shared" si="86"/>
        <v/>
      </c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4" t="str">
        <f t="shared" si="87"/>
        <v/>
      </c>
      <c r="AQ135" s="5" t="str">
        <f t="shared" si="88"/>
        <v/>
      </c>
      <c r="AR135" s="91" t="str">
        <f t="shared" si="89"/>
        <v/>
      </c>
      <c r="AS135" s="5" t="str">
        <f t="shared" si="90"/>
        <v/>
      </c>
      <c r="AT135" s="91" t="str">
        <f t="shared" si="91"/>
        <v/>
      </c>
      <c r="AU135" s="4" t="str">
        <f t="shared" si="92"/>
        <v/>
      </c>
      <c r="AV135" s="4" t="str">
        <f t="shared" si="93"/>
        <v/>
      </c>
      <c r="AW135" s="4" t="str">
        <f t="shared" si="94"/>
        <v/>
      </c>
      <c r="AX135" s="4" t="str">
        <f t="shared" si="95"/>
        <v/>
      </c>
      <c r="AY135" s="88" t="str">
        <f t="shared" si="96"/>
        <v/>
      </c>
      <c r="AZ135" s="17" t="str">
        <f t="shared" si="97"/>
        <v/>
      </c>
      <c r="BA135" s="18" t="str">
        <f t="shared" si="98"/>
        <v/>
      </c>
      <c r="BB135" s="19" t="str">
        <f>+IF(LEN(I135)&gt;5,IF(INT(RIGHT(B135,1))=9,0.5*L135*AY135,INT(MID(B135,5,LEN(B135)-4))*L135)+IFERROR(VLOOKUP(I135,AJUSTES!$A$1:$I$50,9,0),0),"")</f>
        <v/>
      </c>
      <c r="BC135" s="12"/>
      <c r="BD135" s="19" t="str">
        <f t="shared" si="99"/>
        <v/>
      </c>
      <c r="BE135" s="18" t="str">
        <f t="shared" si="100"/>
        <v/>
      </c>
      <c r="BF135" s="139" t="str">
        <f t="shared" si="101"/>
        <v/>
      </c>
      <c r="BG135" s="114"/>
      <c r="BH135" s="18" t="str">
        <f t="shared" si="102"/>
        <v/>
      </c>
      <c r="BI135" s="13"/>
      <c r="BJ135" s="12"/>
      <c r="BK135" s="12"/>
      <c r="BL135" s="145"/>
      <c r="BM135" s="12"/>
      <c r="BN135" s="12"/>
      <c r="BO135" s="12"/>
      <c r="BP135" s="12"/>
      <c r="BQ135" s="12"/>
      <c r="BR135" s="12"/>
      <c r="BS135" s="146"/>
      <c r="BT135" s="14"/>
      <c r="BU135" s="12"/>
      <c r="BV135" s="12"/>
      <c r="BW135" s="12"/>
      <c r="BX135" s="12"/>
      <c r="BY135" s="12"/>
      <c r="BZ135" s="144"/>
      <c r="CA135" s="107" t="str">
        <f>+IF(LEN($I135)&gt;5,IF(BD!F135="N/A","",BD!F135),"")</f>
        <v/>
      </c>
      <c r="CB135" s="21"/>
      <c r="CC135" s="147"/>
      <c r="CD135" s="148"/>
      <c r="CE135" s="8" t="str">
        <f>+IF(LEN(I135)&gt;5,BD!M135,"")</f>
        <v/>
      </c>
      <c r="CF135" s="16" t="str">
        <f>+IF(LEN(I135)&gt;5,BD!N135,"")</f>
        <v/>
      </c>
      <c r="CG135" s="3" t="str">
        <f t="shared" si="103"/>
        <v/>
      </c>
      <c r="CH135" s="23" t="str">
        <f>+IF(AND(LEN($I135)&gt;5),IF(AND($J135&gt;N$1,$J135&lt;=$AO$1),1,IF((COUNTIFS(INCAPACIDADES!$C$1:$C$51,$I135,INCAPACIDADES!K$1:K$51,N$1))&gt;0,2,IF(VLOOKUP($C135,BD!$D$1:$F$501,3,0)&gt;N$1,0,3))),"")</f>
        <v/>
      </c>
      <c r="CI135" s="23" t="str">
        <f>+IF(AND(LEN($I135)&gt;5),IF(AND($J135&gt;O$1,$J135&lt;=$AO$1),1,IF((COUNTIFS(INCAPACIDADES!$C$1:$C$51,$I135,INCAPACIDADES!L$1:L$51,O$1))&gt;0,2,IF(VLOOKUP($C135,BD!$D$1:$F$501,3,0)&gt;O$1,0,3))),"")</f>
        <v/>
      </c>
      <c r="CJ135" s="23" t="str">
        <f>+IF(AND(LEN($I135)&gt;5),IF(AND($J135&gt;P$1,$J135&lt;=$AO$1),1,IF((COUNTIFS(INCAPACIDADES!$C$1:$C$51,$I135,INCAPACIDADES!M$1:M$51,P$1))&gt;0,2,IF(VLOOKUP($C135,BD!$D$1:$F$501,3,0)&gt;P$1,0,3))),"")</f>
        <v/>
      </c>
      <c r="CK135" s="23" t="str">
        <f>+IF(AND(LEN($I135)&gt;5),IF(AND($J135&gt;Q$1,$J135&lt;=$AO$1),1,IF((COUNTIFS(INCAPACIDADES!$C$1:$C$51,$I135,INCAPACIDADES!N$1:N$51,Q$1))&gt;0,2,IF(VLOOKUP($C135,BD!$D$1:$F$501,3,0)&gt;Q$1,0,3))),"")</f>
        <v/>
      </c>
      <c r="CL135" s="23" t="str">
        <f>+IF(AND(LEN($I135)&gt;5),IF(AND($J135&gt;R$1,$J135&lt;=$AO$1),1,IF((COUNTIFS(INCAPACIDADES!$C$1:$C$51,$I135,INCAPACIDADES!O$1:O$51,R$1))&gt;0,2,IF(VLOOKUP($C135,BD!$D$1:$F$501,3,0)&gt;R$1,0,3))),"")</f>
        <v/>
      </c>
      <c r="CM135" s="23" t="str">
        <f>+IF(AND(LEN($I135)&gt;5),IF(AND($J135&gt;S$1,$J135&lt;=$AO$1),1,IF((COUNTIFS(INCAPACIDADES!$C$1:$C$51,$I135,INCAPACIDADES!P$1:P$51,S$1))&gt;0,2,IF(VLOOKUP($C135,BD!$D$1:$F$501,3,0)&gt;S$1,0,3))),"")</f>
        <v/>
      </c>
      <c r="CN135" s="23" t="str">
        <f>+IF(AND(LEN($I135)&gt;5),IF(AND($J135&gt;T$1,$J135&lt;=$AO$1),1,IF((COUNTIFS(INCAPACIDADES!$C$1:$C$51,$I135,INCAPACIDADES!Q$1:Q$51,T$1))&gt;0,2,IF(VLOOKUP($C135,BD!$D$1:$F$501,3,0)&gt;T$1,0,3))),"")</f>
        <v/>
      </c>
      <c r="CO135" s="23" t="str">
        <f>+IF(AND(LEN($I135)&gt;5),IF(AND($J135&gt;U$1,$J135&lt;=$AO$1),1,IF((COUNTIFS(INCAPACIDADES!$C$1:$C$51,$I135,INCAPACIDADES!R$1:R$51,U$1))&gt;0,2,IF(VLOOKUP($C135,BD!$D$1:$F$501,3,0)&gt;U$1,0,3))),"")</f>
        <v/>
      </c>
      <c r="CP135" s="23" t="str">
        <f>+IF(AND(LEN($I135)&gt;5),IF(AND($J135&gt;V$1,$J135&lt;=$AO$1),1,IF((COUNTIFS(INCAPACIDADES!$C$1:$C$51,$I135,INCAPACIDADES!S$1:S$51,V$1))&gt;0,2,IF(VLOOKUP($C135,BD!$D$1:$F$501,3,0)&gt;V$1,0,3))),"")</f>
        <v/>
      </c>
      <c r="CQ135" s="23" t="str">
        <f>+IF(AND(LEN($I135)&gt;5),IF(AND($J135&gt;W$1,$J135&lt;=$AO$1),1,IF((COUNTIFS(INCAPACIDADES!$C$1:$C$51,$I135,INCAPACIDADES!T$1:T$51,W$1))&gt;0,2,IF(VLOOKUP($C135,BD!$D$1:$F$501,3,0)&gt;W$1,0,3))),"")</f>
        <v/>
      </c>
      <c r="CR135" s="23" t="str">
        <f>+IF(AND(LEN($I135)&gt;5),IF(AND($J135&gt;X$1,$J135&lt;=$AO$1),1,IF((COUNTIFS(INCAPACIDADES!$C$1:$C$51,$I135,INCAPACIDADES!U$1:U$51,X$1))&gt;0,2,IF(VLOOKUP($C135,BD!$D$1:$F$501,3,0)&gt;X$1,0,3))),"")</f>
        <v/>
      </c>
      <c r="CS135" s="23" t="str">
        <f>+IF(AND(LEN($I135)&gt;5),IF(AND($J135&gt;Y$1,$J135&lt;=$AO$1),1,IF((COUNTIFS(INCAPACIDADES!$C$1:$C$51,$I135,INCAPACIDADES!V$1:V$51,Y$1))&gt;0,2,IF(VLOOKUP($C135,BD!$D$1:$F$501,3,0)&gt;Y$1,0,3))),"")</f>
        <v/>
      </c>
      <c r="CT135" s="23" t="str">
        <f>+IF(AND(LEN($I135)&gt;5),IF(AND($J135&gt;Z$1,$J135&lt;=$AO$1),1,IF((COUNTIFS(INCAPACIDADES!$C$1:$C$51,$I135,INCAPACIDADES!W$1:W$51,Z$1))&gt;0,2,IF(VLOOKUP($C135,BD!$D$1:$F$501,3,0)&gt;Z$1,0,3))),"")</f>
        <v/>
      </c>
      <c r="CU135" s="23" t="str">
        <f>+IF(AND(LEN($I135)&gt;5),IF(AND($J135&gt;AA$1,$J135&lt;=$AO$1),1,IF((COUNTIFS(INCAPACIDADES!$C$1:$C$51,$I135,INCAPACIDADES!X$1:X$51,AA$1))&gt;0,2,IF(VLOOKUP($C135,BD!$D$1:$F$501,3,0)&gt;AA$1,0,3))),"")</f>
        <v/>
      </c>
      <c r="CV135" s="23" t="str">
        <f>+IF(AND(LEN($I135)&gt;5),IF(AND($J135&gt;AB$1,$J135&lt;=$AO$1),1,IF((COUNTIFS(INCAPACIDADES!$C$1:$C$51,$I135,INCAPACIDADES!Y$1:Y$51,AB$1))&gt;0,2,IF(VLOOKUP($C135,BD!$D$1:$F$501,3,0)&gt;AB$1,0,3))),"")</f>
        <v/>
      </c>
      <c r="CW135" s="23" t="str">
        <f>+IF(AND(LEN($I135)&gt;5),IF(AND($J135&gt;AC$1,$J135&lt;=$AO$1),1,IF((COUNTIFS(INCAPACIDADES!$C$1:$C$51,$I135,INCAPACIDADES!Z$1:Z$51,AC$1))&gt;0,2,IF(VLOOKUP($C135,BD!$D$1:$F$501,3,0)&gt;AC$1,0,3))),"")</f>
        <v/>
      </c>
      <c r="CX135" s="23" t="str">
        <f>+IF(AND(LEN($I135)&gt;5),IF(AND($J135&gt;AD$1,$J135&lt;=$AO$1),1,IF((COUNTIFS(INCAPACIDADES!$C$1:$C$51,$I135,INCAPACIDADES!AA$1:AA$51,AD$1))&gt;0,2,IF(VLOOKUP($C135,BD!$D$1:$F$501,3,0)&gt;AD$1,0,3))),"")</f>
        <v/>
      </c>
      <c r="CY135" s="23" t="str">
        <f>+IF(AND(LEN($I135)&gt;5),IF(AND($J135&gt;AE$1,$J135&lt;=$AO$1),1,IF((COUNTIFS(INCAPACIDADES!$C$1:$C$51,$I135,INCAPACIDADES!AB$1:AB$51,AE$1))&gt;0,2,IF(VLOOKUP($C135,BD!$D$1:$F$501,3,0)&gt;AE$1,0,3))),"")</f>
        <v/>
      </c>
      <c r="CZ135" s="23" t="str">
        <f>+IF(AND(LEN($I135)&gt;5),IF(AND($J135&gt;AF$1,$J135&lt;=$AO$1),1,IF((COUNTIFS(INCAPACIDADES!$C$1:$C$51,$I135,INCAPACIDADES!AC$1:AC$51,AF$1))&gt;0,2,IF(VLOOKUP($C135,BD!$D$1:$F$501,3,0)&gt;AF$1,0,3))),"")</f>
        <v/>
      </c>
      <c r="DA135" s="23" t="str">
        <f>+IF(AND(LEN($I135)&gt;5),IF(AND($J135&gt;AG$1,$J135&lt;=$AO$1),1,IF((COUNTIFS(INCAPACIDADES!$C$1:$C$51,$I135,INCAPACIDADES!AD$1:AD$51,AG$1))&gt;0,2,IF(VLOOKUP($C135,BD!$D$1:$F$501,3,0)&gt;AG$1,0,3))),"")</f>
        <v/>
      </c>
      <c r="DB135" s="23" t="str">
        <f>+IF(AND(LEN($I135)&gt;5),IF(AND($J135&gt;AH$1,$J135&lt;=$AO$1),1,IF((COUNTIFS(INCAPACIDADES!$C$1:$C$51,$I135,INCAPACIDADES!AE$1:AE$51,AH$1))&gt;0,2,IF(VLOOKUP($C135,BD!$D$1:$F$501,3,0)&gt;AH$1,0,3))),"")</f>
        <v/>
      </c>
      <c r="DC135" s="23" t="str">
        <f>+IF(AND(LEN($I135)&gt;5),IF(AND($J135&gt;AI$1,$J135&lt;=$AO$1),1,IF((COUNTIFS(INCAPACIDADES!$C$1:$C$51,$I135,INCAPACIDADES!AF$1:AF$51,AI$1))&gt;0,2,IF(VLOOKUP($C135,BD!$D$1:$F$501,3,0)&gt;AI$1,0,3))),"")</f>
        <v/>
      </c>
      <c r="DD135" s="23" t="str">
        <f>+IF(AND(LEN($I135)&gt;5),IF(AND($J135&gt;AJ$1,$J135&lt;=$AO$1),1,IF((COUNTIFS(INCAPACIDADES!$C$1:$C$51,$I135,INCAPACIDADES!AG$1:AG$51,AJ$1))&gt;0,2,IF(VLOOKUP($C135,BD!$D$1:$F$501,3,0)&gt;AJ$1,0,3))),"")</f>
        <v/>
      </c>
      <c r="DE135" s="23" t="str">
        <f>+IF(AND(LEN($I135)&gt;5),IF(AND($J135&gt;AK$1,$J135&lt;=$AO$1),1,IF((COUNTIFS(INCAPACIDADES!$C$1:$C$51,$I135,INCAPACIDADES!AH$1:AH$51,AK$1))&gt;0,2,IF(VLOOKUP($C135,BD!$D$1:$F$501,3,0)&gt;AK$1,0,3))),"")</f>
        <v/>
      </c>
      <c r="DF135" s="23" t="str">
        <f>+IF(AND(LEN($I135)&gt;5),IF(AND($J135&gt;AL$1,$J135&lt;=$AO$1),1,IF((COUNTIFS(INCAPACIDADES!$C$1:$C$51,$I135,INCAPACIDADES!AI$1:AI$51,AL$1))&gt;0,2,IF(VLOOKUP($C135,BD!$D$1:$F$501,3,0)&gt;AL$1,0,3))),"")</f>
        <v/>
      </c>
      <c r="DG135" s="23" t="str">
        <f>+IF(AND(LEN($I135)&gt;5),IF(AND($J135&gt;AM$1,$J135&lt;=$AO$1),1,IF((COUNTIFS(INCAPACIDADES!$C$1:$C$51,$I135,INCAPACIDADES!AJ$1:AJ$51,AM$1))&gt;0,2,IF(VLOOKUP($C135,BD!$D$1:$F$501,3,0)&gt;AM$1,0,3))),"")</f>
        <v/>
      </c>
      <c r="DH135" s="23" t="str">
        <f>+IF(AND(LEN($I135)&gt;5),IF(AND($J135&gt;AN$1,$J135&lt;=$AO$1),1,IF((COUNTIFS(INCAPACIDADES!$C$1:$C$51,$I135,INCAPACIDADES!AK$1:AK$51,AN$1))&gt;0,2,IF(VLOOKUP($C135,BD!$D$1:$F$501,3,0)&gt;AN$1,0,3))),"")</f>
        <v/>
      </c>
      <c r="DI135" s="23" t="str">
        <f>+IF(AND(LEN($I135)&gt;5),IF(AND($J135&gt;AO$1,$J135&lt;=$AO$1),1,IF((COUNTIFS(INCAPACIDADES!$C$1:$C$51,$I135,INCAPACIDADES!AL$1:AL$51,AO$1))&gt;0,2,IF(VLOOKUP($C135,BD!$D$1:$F$501,3,0)&gt;AO$1,0,3))),"")</f>
        <v/>
      </c>
      <c r="DJ135" s="23" t="str">
        <f>+IF(LEN($I135)&gt;5,IF(ISERROR(VLOOKUP(N135,'CODIGO PAGO'!$B$2:$B$20,1,0)),1,IF(OR(AND(CH135=1,N135&lt;&gt;"N"),AND(CH135=3,N135&lt;&gt;"B"),AND(CH135=2,LEFT(TRIM(N135),1)&lt;&gt;"I")),1,IF(OR(AND(CH135=0,N135="N"),AND(CH135=0,N135="B"),AND(CH135=0,LEFT(TRIM(N135),1)="I")),1,0))),"")</f>
        <v/>
      </c>
      <c r="DK135" s="23" t="str">
        <f t="shared" si="104"/>
        <v/>
      </c>
      <c r="DL135" s="23" t="str">
        <f>+IF(LEN($I135)&gt;5,IF(ISERROR(VLOOKUP(P135,'CODIGO PAGO'!$B$2:$B$20,1,0)),1,IF(OR(AND(CJ135=1,P135&lt;&gt;"N"),AND(CJ135=3,P135&lt;&gt;"B"),AND(CJ135=2,LEFT(TRIM(P135),1)&lt;&gt;"I")),1,IF(OR(AND(CJ135=0,P135="N"),AND(CJ135=0,P135="B"),AND(CJ135=0,LEFT(TRIM(P135),1)="I")),1,0))),"")</f>
        <v/>
      </c>
      <c r="DM135" s="23" t="str">
        <f t="shared" si="105"/>
        <v/>
      </c>
      <c r="DN135" s="23" t="str">
        <f>+IF(LEN($I135)&gt;5,IF(ISERROR(VLOOKUP(R135,'CODIGO PAGO'!$B$2:$B$20,1,0)),1,IF(OR(AND(CL135=1,R135&lt;&gt;"N"),AND(CL135=3,R135&lt;&gt;"B"),AND(CL135=2,LEFT(TRIM(R135),1)&lt;&gt;"I")),1,IF(OR(AND(CL135=0,R135="N"),AND(CL135=0,R135="B"),AND(CL135=0,LEFT(TRIM(R135),1)="I")),1,0))),"")</f>
        <v/>
      </c>
      <c r="DO135" s="23" t="str">
        <f t="shared" si="106"/>
        <v/>
      </c>
      <c r="DP135" s="23" t="str">
        <f>+IF(LEN($I135)&gt;5,IF(ISERROR(VLOOKUP(T135,'CODIGO PAGO'!$B$2:$B$20,1,0)),1,IF(OR(AND(CN135=1,T135&lt;&gt;"N"),AND(CN135=3,T135&lt;&gt;"B"),AND(CN135=2,LEFT(TRIM(T135),1)&lt;&gt;"I")),1,IF(OR(AND(CN135=0,T135="N"),AND(CN135=0,T135="B"),AND(CN135=0,LEFT(TRIM(T135),1)="I")),1,0))),"")</f>
        <v/>
      </c>
      <c r="DQ135" s="23" t="str">
        <f t="shared" si="107"/>
        <v/>
      </c>
      <c r="DR135" s="23" t="str">
        <f>+IF(LEN($I135)&gt;5,IF(ISERROR(VLOOKUP(V135,'CODIGO PAGO'!$B$2:$B$20,1,0)),1,IF(OR(AND(CP135=1,V135&lt;&gt;"N"),AND(CP135=3,V135&lt;&gt;"B"),AND(CP135=2,LEFT(TRIM(V135),1)&lt;&gt;"I")),1,IF(OR(AND(CP135=0,V135="N"),AND(CP135=0,V135="B"),AND(CP135=0,LEFT(TRIM(V135),1)="I")),1,0))),"")</f>
        <v/>
      </c>
      <c r="DS135" s="23" t="str">
        <f t="shared" si="108"/>
        <v/>
      </c>
      <c r="DT135" s="23" t="str">
        <f>+IF(LEN($I135)&gt;5,IF(ISERROR(VLOOKUP(X135,'CODIGO PAGO'!$B$2:$B$20,1,0)),1,IF(OR(AND(CR135=1,X135&lt;&gt;"N"),AND(CR135=3,X135&lt;&gt;"B"),AND(CR135=2,LEFT(TRIM(X135),1)&lt;&gt;"I")),1,IF(OR(AND(CR135=0,X135="N"),AND(CR135=0,X135="B"),AND(CR135=0,LEFT(TRIM(X135),1)="I")),1,0))),"")</f>
        <v/>
      </c>
      <c r="DU135" s="23" t="str">
        <f t="shared" si="109"/>
        <v/>
      </c>
      <c r="DV135" s="23" t="str">
        <f>+IF(LEN($I135)&gt;5,IF(ISERROR(VLOOKUP(Z135,'CODIGO PAGO'!$B$2:$B$20,1,0)),1,IF(OR(AND(CT135=1,Z135&lt;&gt;"N"),AND(CT135=3,Z135&lt;&gt;"B"),AND(CT135=2,LEFT(TRIM(Z135),1)&lt;&gt;"I")),1,IF(OR(AND(CT135=0,Z135="N"),AND(CT135=0,Z135="B"),AND(CT135=0,LEFT(TRIM(Z135),1)="I")),1,0))),"")</f>
        <v/>
      </c>
      <c r="DW135" s="23" t="str">
        <f t="shared" si="110"/>
        <v/>
      </c>
      <c r="DX135" s="23" t="str">
        <f>+IF(LEN($I135)&gt;5,IF(ISERROR(VLOOKUP(AB135,'CODIGO PAGO'!$B$2:$B$20,1,0)),1,IF(OR(AND(CV135=1,AB135&lt;&gt;"N"),AND(CV135=3,AB135&lt;&gt;"B"),AND(CV135=2,LEFT(TRIM(AB135),1)&lt;&gt;"I")),1,IF(OR(AND(CV135=0,AB135="N"),AND(CV135=0,AB135="B"),AND(CV135=0,LEFT(TRIM(AB135),1)="I")),1,0))),"")</f>
        <v/>
      </c>
      <c r="DY135" s="23" t="str">
        <f t="shared" si="111"/>
        <v/>
      </c>
      <c r="DZ135" s="23" t="str">
        <f>+IF(LEN($I135)&gt;5,IF(ISERROR(VLOOKUP(AD135,'CODIGO PAGO'!$B$2:$B$20,1,0)),1,IF(OR(AND(CX135=1,AD135&lt;&gt;"N"),AND(CX135=3,AD135&lt;&gt;"B"),AND(CX135=2,LEFT(TRIM(AD135),1)&lt;&gt;"I")),1,IF(OR(AND(CX135=0,AD135="N"),AND(CX135=0,AD135="B"),AND(CX135=0,LEFT(TRIM(AD135),1)="I")),1,0))),"")</f>
        <v/>
      </c>
      <c r="EA135" s="23" t="str">
        <f t="shared" si="112"/>
        <v/>
      </c>
      <c r="EB135" s="23" t="str">
        <f>+IF(LEN($I135)&gt;5,IF(ISERROR(VLOOKUP(AF135,'CODIGO PAGO'!$B$2:$B$20,1,0)),1,IF(OR(AND(CZ135=1,AF135&lt;&gt;"N"),AND(CZ135=3,AF135&lt;&gt;"B"),AND(CZ135=2,LEFT(TRIM(AF135),1)&lt;&gt;"I")),1,IF(OR(AND(CZ135=0,AF135="N"),AND(CZ135=0,AF135="B"),AND(CZ135=0,LEFT(TRIM(AF135),1)="I")),1,0))),"")</f>
        <v/>
      </c>
      <c r="EC135" s="23" t="str">
        <f t="shared" si="113"/>
        <v/>
      </c>
      <c r="ED135" s="23" t="str">
        <f>+IF(LEN($I135)&gt;5,IF(ISERROR(VLOOKUP(AH135,'CODIGO PAGO'!$B$2:$B$20,1,0)),1,IF(OR(AND(DB135=1,AH135&lt;&gt;"N"),AND(DB135=3,AH135&lt;&gt;"B"),AND(DB135=2,LEFT(TRIM(AH135),1)&lt;&gt;"I")),1,IF(OR(AND(DB135=0,AH135="N"),AND(DB135=0,AH135="B"),AND(DB135=0,LEFT(TRIM(AH135),1)="I")),1,0))),"")</f>
        <v/>
      </c>
      <c r="EE135" s="23" t="str">
        <f t="shared" si="114"/>
        <v/>
      </c>
      <c r="EF135" s="23" t="str">
        <f>+IF(LEN($I135)&gt;5,IF(ISERROR(VLOOKUP(AJ135,'CODIGO PAGO'!$B$2:$B$20,1,0)),1,IF(OR(AND(DD135=1,AJ135&lt;&gt;"N"),AND(DD135=3,AJ135&lt;&gt;"B"),AND(DD135=2,LEFT(TRIM(AJ135),1)&lt;&gt;"I")),1,IF(OR(AND(DD135=0,AJ135="N"),AND(DD135=0,AJ135="B"),AND(DD135=0,LEFT(TRIM(AJ135),1)="I")),1,0))),"")</f>
        <v/>
      </c>
      <c r="EG135" s="23" t="str">
        <f t="shared" si="115"/>
        <v/>
      </c>
      <c r="EH135" s="23" t="str">
        <f>+IF(LEN($I135)&gt;5,IF(ISERROR(VLOOKUP(AL135,'CODIGO PAGO'!$B$2:$B$20,1,0)),1,IF(OR(AND(DF135=1,AL135&lt;&gt;"N"),AND(DF135=3,AL135&lt;&gt;"B"),AND(DF135=2,LEFT(TRIM(AL135),1)&lt;&gt;"I")),1,IF(OR(AND(DF135=0,AL135="N"),AND(DF135=0,AL135="B"),AND(DF135=0,LEFT(TRIM(AL135),1)="I")),1,0))),"")</f>
        <v/>
      </c>
      <c r="EI135" s="23" t="str">
        <f t="shared" si="116"/>
        <v/>
      </c>
      <c r="EJ135" s="23" t="str">
        <f>+IF(LEN($I135)&gt;5,IF(ISERROR(VLOOKUP(AN135,'CODIGO PAGO'!$B$2:$B$20,1,0)),1,IF(OR(AND(DH135=1,AN135&lt;&gt;"N"),AND(DH135=3,AN135&lt;&gt;"B"),AND(DH135=2,LEFT(TRIM(AN135),1)&lt;&gt;"I")),1,IF(OR(AND(DH135=0,AN135="N"),AND(DH135=0,AN135="B"),AND(DH135=0,LEFT(TRIM(AN135),1)="I")),1,0))),"")</f>
        <v/>
      </c>
      <c r="EK135" s="23" t="str">
        <f t="shared" si="117"/>
        <v/>
      </c>
      <c r="EL135" s="24" t="str">
        <f t="shared" si="118"/>
        <v/>
      </c>
    </row>
    <row r="136" spans="1:142" s="25" customFormat="1">
      <c r="A136" s="15" t="str">
        <f t="shared" si="84"/>
        <v/>
      </c>
      <c r="B136" s="1" t="str">
        <f>+IF(LEN(I136)&gt;5,'CODIGO PAGO'!$B$28,"")</f>
        <v/>
      </c>
      <c r="C136" s="1" t="str">
        <f>+IF(LEN($I136)&gt;5,BD!D136,"")</f>
        <v/>
      </c>
      <c r="D136" s="168" t="str">
        <f>+IF(LEN($I136)&gt;5,BD!A136,"")</f>
        <v/>
      </c>
      <c r="E136" s="1" t="str">
        <f>+IF(LEN($I136)&gt;5,BD!B136,"")</f>
        <v/>
      </c>
      <c r="F136" s="1" t="str">
        <f>+IF(LEN($I136)&gt;5,BD!C136,"")</f>
        <v/>
      </c>
      <c r="G136" s="141"/>
      <c r="H136" s="141"/>
      <c r="I136" s="1" t="str">
        <f>+IF(LEN(BD!G136)&gt;5,BD!G136,"")</f>
        <v/>
      </c>
      <c r="J136" s="167" t="str">
        <f>+IF(LEN($I136)&gt;5,BD!E136,"")</f>
        <v/>
      </c>
      <c r="K136" s="6" t="str">
        <f t="shared" si="85"/>
        <v/>
      </c>
      <c r="L136" s="87" t="str">
        <f>+IF(LEN($I136)&gt;5,BD!H136,"")</f>
        <v/>
      </c>
      <c r="M136" s="40" t="str">
        <f t="shared" si="86"/>
        <v/>
      </c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4" t="str">
        <f t="shared" si="87"/>
        <v/>
      </c>
      <c r="AQ136" s="5" t="str">
        <f t="shared" si="88"/>
        <v/>
      </c>
      <c r="AR136" s="91" t="str">
        <f t="shared" si="89"/>
        <v/>
      </c>
      <c r="AS136" s="5" t="str">
        <f t="shared" si="90"/>
        <v/>
      </c>
      <c r="AT136" s="91" t="str">
        <f t="shared" si="91"/>
        <v/>
      </c>
      <c r="AU136" s="4" t="str">
        <f t="shared" si="92"/>
        <v/>
      </c>
      <c r="AV136" s="4" t="str">
        <f t="shared" si="93"/>
        <v/>
      </c>
      <c r="AW136" s="4" t="str">
        <f t="shared" si="94"/>
        <v/>
      </c>
      <c r="AX136" s="4" t="str">
        <f t="shared" si="95"/>
        <v/>
      </c>
      <c r="AY136" s="88" t="str">
        <f t="shared" si="96"/>
        <v/>
      </c>
      <c r="AZ136" s="17" t="str">
        <f t="shared" si="97"/>
        <v/>
      </c>
      <c r="BA136" s="18" t="str">
        <f t="shared" si="98"/>
        <v/>
      </c>
      <c r="BB136" s="19" t="str">
        <f>+IF(LEN(I136)&gt;5,IF(INT(RIGHT(B136,1))=9,0.5*L136*AY136,INT(MID(B136,5,LEN(B136)-4))*L136)+IFERROR(VLOOKUP(I136,AJUSTES!$A$1:$I$50,9,0),0),"")</f>
        <v/>
      </c>
      <c r="BC136" s="12"/>
      <c r="BD136" s="19" t="str">
        <f t="shared" si="99"/>
        <v/>
      </c>
      <c r="BE136" s="18" t="str">
        <f t="shared" si="100"/>
        <v/>
      </c>
      <c r="BF136" s="139" t="str">
        <f t="shared" si="101"/>
        <v/>
      </c>
      <c r="BG136" s="114"/>
      <c r="BH136" s="18" t="str">
        <f t="shared" si="102"/>
        <v/>
      </c>
      <c r="BI136" s="13"/>
      <c r="BJ136" s="12"/>
      <c r="BK136" s="12"/>
      <c r="BL136" s="145"/>
      <c r="BM136" s="12"/>
      <c r="BN136" s="12"/>
      <c r="BO136" s="12"/>
      <c r="BP136" s="12"/>
      <c r="BQ136" s="12"/>
      <c r="BR136" s="12"/>
      <c r="BS136" s="146"/>
      <c r="BT136" s="14"/>
      <c r="BU136" s="12"/>
      <c r="BV136" s="12"/>
      <c r="BW136" s="12"/>
      <c r="BX136" s="12"/>
      <c r="BY136" s="12"/>
      <c r="BZ136" s="144"/>
      <c r="CA136" s="107" t="str">
        <f>+IF(LEN($I136)&gt;5,IF(BD!F136="N/A","",BD!F136),"")</f>
        <v/>
      </c>
      <c r="CB136" s="21"/>
      <c r="CC136" s="147"/>
      <c r="CD136" s="148"/>
      <c r="CE136" s="8" t="str">
        <f>+IF(LEN(I136)&gt;5,BD!M136,"")</f>
        <v/>
      </c>
      <c r="CF136" s="16" t="str">
        <f>+IF(LEN(I136)&gt;5,BD!N136,"")</f>
        <v/>
      </c>
      <c r="CG136" s="3" t="str">
        <f t="shared" si="103"/>
        <v/>
      </c>
      <c r="CH136" s="23" t="str">
        <f>+IF(AND(LEN($I136)&gt;5),IF(AND($J136&gt;N$1,$J136&lt;=$AO$1),1,IF((COUNTIFS(INCAPACIDADES!$C$1:$C$51,$I136,INCAPACIDADES!K$1:K$51,N$1))&gt;0,2,IF(VLOOKUP($C136,BD!$D$1:$F$501,3,0)&gt;N$1,0,3))),"")</f>
        <v/>
      </c>
      <c r="CI136" s="23" t="str">
        <f>+IF(AND(LEN($I136)&gt;5),IF(AND($J136&gt;O$1,$J136&lt;=$AO$1),1,IF((COUNTIFS(INCAPACIDADES!$C$1:$C$51,$I136,INCAPACIDADES!L$1:L$51,O$1))&gt;0,2,IF(VLOOKUP($C136,BD!$D$1:$F$501,3,0)&gt;O$1,0,3))),"")</f>
        <v/>
      </c>
      <c r="CJ136" s="23" t="str">
        <f>+IF(AND(LEN($I136)&gt;5),IF(AND($J136&gt;P$1,$J136&lt;=$AO$1),1,IF((COUNTIFS(INCAPACIDADES!$C$1:$C$51,$I136,INCAPACIDADES!M$1:M$51,P$1))&gt;0,2,IF(VLOOKUP($C136,BD!$D$1:$F$501,3,0)&gt;P$1,0,3))),"")</f>
        <v/>
      </c>
      <c r="CK136" s="23" t="str">
        <f>+IF(AND(LEN($I136)&gt;5),IF(AND($J136&gt;Q$1,$J136&lt;=$AO$1),1,IF((COUNTIFS(INCAPACIDADES!$C$1:$C$51,$I136,INCAPACIDADES!N$1:N$51,Q$1))&gt;0,2,IF(VLOOKUP($C136,BD!$D$1:$F$501,3,0)&gt;Q$1,0,3))),"")</f>
        <v/>
      </c>
      <c r="CL136" s="23" t="str">
        <f>+IF(AND(LEN($I136)&gt;5),IF(AND($J136&gt;R$1,$J136&lt;=$AO$1),1,IF((COUNTIFS(INCAPACIDADES!$C$1:$C$51,$I136,INCAPACIDADES!O$1:O$51,R$1))&gt;0,2,IF(VLOOKUP($C136,BD!$D$1:$F$501,3,0)&gt;R$1,0,3))),"")</f>
        <v/>
      </c>
      <c r="CM136" s="23" t="str">
        <f>+IF(AND(LEN($I136)&gt;5),IF(AND($J136&gt;S$1,$J136&lt;=$AO$1),1,IF((COUNTIFS(INCAPACIDADES!$C$1:$C$51,$I136,INCAPACIDADES!P$1:P$51,S$1))&gt;0,2,IF(VLOOKUP($C136,BD!$D$1:$F$501,3,0)&gt;S$1,0,3))),"")</f>
        <v/>
      </c>
      <c r="CN136" s="23" t="str">
        <f>+IF(AND(LEN($I136)&gt;5),IF(AND($J136&gt;T$1,$J136&lt;=$AO$1),1,IF((COUNTIFS(INCAPACIDADES!$C$1:$C$51,$I136,INCAPACIDADES!Q$1:Q$51,T$1))&gt;0,2,IF(VLOOKUP($C136,BD!$D$1:$F$501,3,0)&gt;T$1,0,3))),"")</f>
        <v/>
      </c>
      <c r="CO136" s="23" t="str">
        <f>+IF(AND(LEN($I136)&gt;5),IF(AND($J136&gt;U$1,$J136&lt;=$AO$1),1,IF((COUNTIFS(INCAPACIDADES!$C$1:$C$51,$I136,INCAPACIDADES!R$1:R$51,U$1))&gt;0,2,IF(VLOOKUP($C136,BD!$D$1:$F$501,3,0)&gt;U$1,0,3))),"")</f>
        <v/>
      </c>
      <c r="CP136" s="23" t="str">
        <f>+IF(AND(LEN($I136)&gt;5),IF(AND($J136&gt;V$1,$J136&lt;=$AO$1),1,IF((COUNTIFS(INCAPACIDADES!$C$1:$C$51,$I136,INCAPACIDADES!S$1:S$51,V$1))&gt;0,2,IF(VLOOKUP($C136,BD!$D$1:$F$501,3,0)&gt;V$1,0,3))),"")</f>
        <v/>
      </c>
      <c r="CQ136" s="23" t="str">
        <f>+IF(AND(LEN($I136)&gt;5),IF(AND($J136&gt;W$1,$J136&lt;=$AO$1),1,IF((COUNTIFS(INCAPACIDADES!$C$1:$C$51,$I136,INCAPACIDADES!T$1:T$51,W$1))&gt;0,2,IF(VLOOKUP($C136,BD!$D$1:$F$501,3,0)&gt;W$1,0,3))),"")</f>
        <v/>
      </c>
      <c r="CR136" s="23" t="str">
        <f>+IF(AND(LEN($I136)&gt;5),IF(AND($J136&gt;X$1,$J136&lt;=$AO$1),1,IF((COUNTIFS(INCAPACIDADES!$C$1:$C$51,$I136,INCAPACIDADES!U$1:U$51,X$1))&gt;0,2,IF(VLOOKUP($C136,BD!$D$1:$F$501,3,0)&gt;X$1,0,3))),"")</f>
        <v/>
      </c>
      <c r="CS136" s="23" t="str">
        <f>+IF(AND(LEN($I136)&gt;5),IF(AND($J136&gt;Y$1,$J136&lt;=$AO$1),1,IF((COUNTIFS(INCAPACIDADES!$C$1:$C$51,$I136,INCAPACIDADES!V$1:V$51,Y$1))&gt;0,2,IF(VLOOKUP($C136,BD!$D$1:$F$501,3,0)&gt;Y$1,0,3))),"")</f>
        <v/>
      </c>
      <c r="CT136" s="23" t="str">
        <f>+IF(AND(LEN($I136)&gt;5),IF(AND($J136&gt;Z$1,$J136&lt;=$AO$1),1,IF((COUNTIFS(INCAPACIDADES!$C$1:$C$51,$I136,INCAPACIDADES!W$1:W$51,Z$1))&gt;0,2,IF(VLOOKUP($C136,BD!$D$1:$F$501,3,0)&gt;Z$1,0,3))),"")</f>
        <v/>
      </c>
      <c r="CU136" s="23" t="str">
        <f>+IF(AND(LEN($I136)&gt;5),IF(AND($J136&gt;AA$1,$J136&lt;=$AO$1),1,IF((COUNTIFS(INCAPACIDADES!$C$1:$C$51,$I136,INCAPACIDADES!X$1:X$51,AA$1))&gt;0,2,IF(VLOOKUP($C136,BD!$D$1:$F$501,3,0)&gt;AA$1,0,3))),"")</f>
        <v/>
      </c>
      <c r="CV136" s="23" t="str">
        <f>+IF(AND(LEN($I136)&gt;5),IF(AND($J136&gt;AB$1,$J136&lt;=$AO$1),1,IF((COUNTIFS(INCAPACIDADES!$C$1:$C$51,$I136,INCAPACIDADES!Y$1:Y$51,AB$1))&gt;0,2,IF(VLOOKUP($C136,BD!$D$1:$F$501,3,0)&gt;AB$1,0,3))),"")</f>
        <v/>
      </c>
      <c r="CW136" s="23" t="str">
        <f>+IF(AND(LEN($I136)&gt;5),IF(AND($J136&gt;AC$1,$J136&lt;=$AO$1),1,IF((COUNTIFS(INCAPACIDADES!$C$1:$C$51,$I136,INCAPACIDADES!Z$1:Z$51,AC$1))&gt;0,2,IF(VLOOKUP($C136,BD!$D$1:$F$501,3,0)&gt;AC$1,0,3))),"")</f>
        <v/>
      </c>
      <c r="CX136" s="23" t="str">
        <f>+IF(AND(LEN($I136)&gt;5),IF(AND($J136&gt;AD$1,$J136&lt;=$AO$1),1,IF((COUNTIFS(INCAPACIDADES!$C$1:$C$51,$I136,INCAPACIDADES!AA$1:AA$51,AD$1))&gt;0,2,IF(VLOOKUP($C136,BD!$D$1:$F$501,3,0)&gt;AD$1,0,3))),"")</f>
        <v/>
      </c>
      <c r="CY136" s="23" t="str">
        <f>+IF(AND(LEN($I136)&gt;5),IF(AND($J136&gt;AE$1,$J136&lt;=$AO$1),1,IF((COUNTIFS(INCAPACIDADES!$C$1:$C$51,$I136,INCAPACIDADES!AB$1:AB$51,AE$1))&gt;0,2,IF(VLOOKUP($C136,BD!$D$1:$F$501,3,0)&gt;AE$1,0,3))),"")</f>
        <v/>
      </c>
      <c r="CZ136" s="23" t="str">
        <f>+IF(AND(LEN($I136)&gt;5),IF(AND($J136&gt;AF$1,$J136&lt;=$AO$1),1,IF((COUNTIFS(INCAPACIDADES!$C$1:$C$51,$I136,INCAPACIDADES!AC$1:AC$51,AF$1))&gt;0,2,IF(VLOOKUP($C136,BD!$D$1:$F$501,3,0)&gt;AF$1,0,3))),"")</f>
        <v/>
      </c>
      <c r="DA136" s="23" t="str">
        <f>+IF(AND(LEN($I136)&gt;5),IF(AND($J136&gt;AG$1,$J136&lt;=$AO$1),1,IF((COUNTIFS(INCAPACIDADES!$C$1:$C$51,$I136,INCAPACIDADES!AD$1:AD$51,AG$1))&gt;0,2,IF(VLOOKUP($C136,BD!$D$1:$F$501,3,0)&gt;AG$1,0,3))),"")</f>
        <v/>
      </c>
      <c r="DB136" s="23" t="str">
        <f>+IF(AND(LEN($I136)&gt;5),IF(AND($J136&gt;AH$1,$J136&lt;=$AO$1),1,IF((COUNTIFS(INCAPACIDADES!$C$1:$C$51,$I136,INCAPACIDADES!AE$1:AE$51,AH$1))&gt;0,2,IF(VLOOKUP($C136,BD!$D$1:$F$501,3,0)&gt;AH$1,0,3))),"")</f>
        <v/>
      </c>
      <c r="DC136" s="23" t="str">
        <f>+IF(AND(LEN($I136)&gt;5),IF(AND($J136&gt;AI$1,$J136&lt;=$AO$1),1,IF((COUNTIFS(INCAPACIDADES!$C$1:$C$51,$I136,INCAPACIDADES!AF$1:AF$51,AI$1))&gt;0,2,IF(VLOOKUP($C136,BD!$D$1:$F$501,3,0)&gt;AI$1,0,3))),"")</f>
        <v/>
      </c>
      <c r="DD136" s="23" t="str">
        <f>+IF(AND(LEN($I136)&gt;5),IF(AND($J136&gt;AJ$1,$J136&lt;=$AO$1),1,IF((COUNTIFS(INCAPACIDADES!$C$1:$C$51,$I136,INCAPACIDADES!AG$1:AG$51,AJ$1))&gt;0,2,IF(VLOOKUP($C136,BD!$D$1:$F$501,3,0)&gt;AJ$1,0,3))),"")</f>
        <v/>
      </c>
      <c r="DE136" s="23" t="str">
        <f>+IF(AND(LEN($I136)&gt;5),IF(AND($J136&gt;AK$1,$J136&lt;=$AO$1),1,IF((COUNTIFS(INCAPACIDADES!$C$1:$C$51,$I136,INCAPACIDADES!AH$1:AH$51,AK$1))&gt;0,2,IF(VLOOKUP($C136,BD!$D$1:$F$501,3,0)&gt;AK$1,0,3))),"")</f>
        <v/>
      </c>
      <c r="DF136" s="23" t="str">
        <f>+IF(AND(LEN($I136)&gt;5),IF(AND($J136&gt;AL$1,$J136&lt;=$AO$1),1,IF((COUNTIFS(INCAPACIDADES!$C$1:$C$51,$I136,INCAPACIDADES!AI$1:AI$51,AL$1))&gt;0,2,IF(VLOOKUP($C136,BD!$D$1:$F$501,3,0)&gt;AL$1,0,3))),"")</f>
        <v/>
      </c>
      <c r="DG136" s="23" t="str">
        <f>+IF(AND(LEN($I136)&gt;5),IF(AND($J136&gt;AM$1,$J136&lt;=$AO$1),1,IF((COUNTIFS(INCAPACIDADES!$C$1:$C$51,$I136,INCAPACIDADES!AJ$1:AJ$51,AM$1))&gt;0,2,IF(VLOOKUP($C136,BD!$D$1:$F$501,3,0)&gt;AM$1,0,3))),"")</f>
        <v/>
      </c>
      <c r="DH136" s="23" t="str">
        <f>+IF(AND(LEN($I136)&gt;5),IF(AND($J136&gt;AN$1,$J136&lt;=$AO$1),1,IF((COUNTIFS(INCAPACIDADES!$C$1:$C$51,$I136,INCAPACIDADES!AK$1:AK$51,AN$1))&gt;0,2,IF(VLOOKUP($C136,BD!$D$1:$F$501,3,0)&gt;AN$1,0,3))),"")</f>
        <v/>
      </c>
      <c r="DI136" s="23" t="str">
        <f>+IF(AND(LEN($I136)&gt;5),IF(AND($J136&gt;AO$1,$J136&lt;=$AO$1),1,IF((COUNTIFS(INCAPACIDADES!$C$1:$C$51,$I136,INCAPACIDADES!AL$1:AL$51,AO$1))&gt;0,2,IF(VLOOKUP($C136,BD!$D$1:$F$501,3,0)&gt;AO$1,0,3))),"")</f>
        <v/>
      </c>
      <c r="DJ136" s="23" t="str">
        <f>+IF(LEN($I136)&gt;5,IF(ISERROR(VLOOKUP(N136,'CODIGO PAGO'!$B$2:$B$20,1,0)),1,IF(OR(AND(CH136=1,N136&lt;&gt;"N"),AND(CH136=3,N136&lt;&gt;"B"),AND(CH136=2,LEFT(TRIM(N136),1)&lt;&gt;"I")),1,IF(OR(AND(CH136=0,N136="N"),AND(CH136=0,N136="B"),AND(CH136=0,LEFT(TRIM(N136),1)="I")),1,0))),"")</f>
        <v/>
      </c>
      <c r="DK136" s="23" t="str">
        <f t="shared" si="104"/>
        <v/>
      </c>
      <c r="DL136" s="23" t="str">
        <f>+IF(LEN($I136)&gt;5,IF(ISERROR(VLOOKUP(P136,'CODIGO PAGO'!$B$2:$B$20,1,0)),1,IF(OR(AND(CJ136=1,P136&lt;&gt;"N"),AND(CJ136=3,P136&lt;&gt;"B"),AND(CJ136=2,LEFT(TRIM(P136),1)&lt;&gt;"I")),1,IF(OR(AND(CJ136=0,P136="N"),AND(CJ136=0,P136="B"),AND(CJ136=0,LEFT(TRIM(P136),1)="I")),1,0))),"")</f>
        <v/>
      </c>
      <c r="DM136" s="23" t="str">
        <f t="shared" si="105"/>
        <v/>
      </c>
      <c r="DN136" s="23" t="str">
        <f>+IF(LEN($I136)&gt;5,IF(ISERROR(VLOOKUP(R136,'CODIGO PAGO'!$B$2:$B$20,1,0)),1,IF(OR(AND(CL136=1,R136&lt;&gt;"N"),AND(CL136=3,R136&lt;&gt;"B"),AND(CL136=2,LEFT(TRIM(R136),1)&lt;&gt;"I")),1,IF(OR(AND(CL136=0,R136="N"),AND(CL136=0,R136="B"),AND(CL136=0,LEFT(TRIM(R136),1)="I")),1,0))),"")</f>
        <v/>
      </c>
      <c r="DO136" s="23" t="str">
        <f t="shared" si="106"/>
        <v/>
      </c>
      <c r="DP136" s="23" t="str">
        <f>+IF(LEN($I136)&gt;5,IF(ISERROR(VLOOKUP(T136,'CODIGO PAGO'!$B$2:$B$20,1,0)),1,IF(OR(AND(CN136=1,T136&lt;&gt;"N"),AND(CN136=3,T136&lt;&gt;"B"),AND(CN136=2,LEFT(TRIM(T136),1)&lt;&gt;"I")),1,IF(OR(AND(CN136=0,T136="N"),AND(CN136=0,T136="B"),AND(CN136=0,LEFT(TRIM(T136),1)="I")),1,0))),"")</f>
        <v/>
      </c>
      <c r="DQ136" s="23" t="str">
        <f t="shared" si="107"/>
        <v/>
      </c>
      <c r="DR136" s="23" t="str">
        <f>+IF(LEN($I136)&gt;5,IF(ISERROR(VLOOKUP(V136,'CODIGO PAGO'!$B$2:$B$20,1,0)),1,IF(OR(AND(CP136=1,V136&lt;&gt;"N"),AND(CP136=3,V136&lt;&gt;"B"),AND(CP136=2,LEFT(TRIM(V136),1)&lt;&gt;"I")),1,IF(OR(AND(CP136=0,V136="N"),AND(CP136=0,V136="B"),AND(CP136=0,LEFT(TRIM(V136),1)="I")),1,0))),"")</f>
        <v/>
      </c>
      <c r="DS136" s="23" t="str">
        <f t="shared" si="108"/>
        <v/>
      </c>
      <c r="DT136" s="23" t="str">
        <f>+IF(LEN($I136)&gt;5,IF(ISERROR(VLOOKUP(X136,'CODIGO PAGO'!$B$2:$B$20,1,0)),1,IF(OR(AND(CR136=1,X136&lt;&gt;"N"),AND(CR136=3,X136&lt;&gt;"B"),AND(CR136=2,LEFT(TRIM(X136),1)&lt;&gt;"I")),1,IF(OR(AND(CR136=0,X136="N"),AND(CR136=0,X136="B"),AND(CR136=0,LEFT(TRIM(X136),1)="I")),1,0))),"")</f>
        <v/>
      </c>
      <c r="DU136" s="23" t="str">
        <f t="shared" si="109"/>
        <v/>
      </c>
      <c r="DV136" s="23" t="str">
        <f>+IF(LEN($I136)&gt;5,IF(ISERROR(VLOOKUP(Z136,'CODIGO PAGO'!$B$2:$B$20,1,0)),1,IF(OR(AND(CT136=1,Z136&lt;&gt;"N"),AND(CT136=3,Z136&lt;&gt;"B"),AND(CT136=2,LEFT(TRIM(Z136),1)&lt;&gt;"I")),1,IF(OR(AND(CT136=0,Z136="N"),AND(CT136=0,Z136="B"),AND(CT136=0,LEFT(TRIM(Z136),1)="I")),1,0))),"")</f>
        <v/>
      </c>
      <c r="DW136" s="23" t="str">
        <f t="shared" si="110"/>
        <v/>
      </c>
      <c r="DX136" s="23" t="str">
        <f>+IF(LEN($I136)&gt;5,IF(ISERROR(VLOOKUP(AB136,'CODIGO PAGO'!$B$2:$B$20,1,0)),1,IF(OR(AND(CV136=1,AB136&lt;&gt;"N"),AND(CV136=3,AB136&lt;&gt;"B"),AND(CV136=2,LEFT(TRIM(AB136),1)&lt;&gt;"I")),1,IF(OR(AND(CV136=0,AB136="N"),AND(CV136=0,AB136="B"),AND(CV136=0,LEFT(TRIM(AB136),1)="I")),1,0))),"")</f>
        <v/>
      </c>
      <c r="DY136" s="23" t="str">
        <f t="shared" si="111"/>
        <v/>
      </c>
      <c r="DZ136" s="23" t="str">
        <f>+IF(LEN($I136)&gt;5,IF(ISERROR(VLOOKUP(AD136,'CODIGO PAGO'!$B$2:$B$20,1,0)),1,IF(OR(AND(CX136=1,AD136&lt;&gt;"N"),AND(CX136=3,AD136&lt;&gt;"B"),AND(CX136=2,LEFT(TRIM(AD136),1)&lt;&gt;"I")),1,IF(OR(AND(CX136=0,AD136="N"),AND(CX136=0,AD136="B"),AND(CX136=0,LEFT(TRIM(AD136),1)="I")),1,0))),"")</f>
        <v/>
      </c>
      <c r="EA136" s="23" t="str">
        <f t="shared" si="112"/>
        <v/>
      </c>
      <c r="EB136" s="23" t="str">
        <f>+IF(LEN($I136)&gt;5,IF(ISERROR(VLOOKUP(AF136,'CODIGO PAGO'!$B$2:$B$20,1,0)),1,IF(OR(AND(CZ136=1,AF136&lt;&gt;"N"),AND(CZ136=3,AF136&lt;&gt;"B"),AND(CZ136=2,LEFT(TRIM(AF136),1)&lt;&gt;"I")),1,IF(OR(AND(CZ136=0,AF136="N"),AND(CZ136=0,AF136="B"),AND(CZ136=0,LEFT(TRIM(AF136),1)="I")),1,0))),"")</f>
        <v/>
      </c>
      <c r="EC136" s="23" t="str">
        <f t="shared" si="113"/>
        <v/>
      </c>
      <c r="ED136" s="23" t="str">
        <f>+IF(LEN($I136)&gt;5,IF(ISERROR(VLOOKUP(AH136,'CODIGO PAGO'!$B$2:$B$20,1,0)),1,IF(OR(AND(DB136=1,AH136&lt;&gt;"N"),AND(DB136=3,AH136&lt;&gt;"B"),AND(DB136=2,LEFT(TRIM(AH136),1)&lt;&gt;"I")),1,IF(OR(AND(DB136=0,AH136="N"),AND(DB136=0,AH136="B"),AND(DB136=0,LEFT(TRIM(AH136),1)="I")),1,0))),"")</f>
        <v/>
      </c>
      <c r="EE136" s="23" t="str">
        <f t="shared" si="114"/>
        <v/>
      </c>
      <c r="EF136" s="23" t="str">
        <f>+IF(LEN($I136)&gt;5,IF(ISERROR(VLOOKUP(AJ136,'CODIGO PAGO'!$B$2:$B$20,1,0)),1,IF(OR(AND(DD136=1,AJ136&lt;&gt;"N"),AND(DD136=3,AJ136&lt;&gt;"B"),AND(DD136=2,LEFT(TRIM(AJ136),1)&lt;&gt;"I")),1,IF(OR(AND(DD136=0,AJ136="N"),AND(DD136=0,AJ136="B"),AND(DD136=0,LEFT(TRIM(AJ136),1)="I")),1,0))),"")</f>
        <v/>
      </c>
      <c r="EG136" s="23" t="str">
        <f t="shared" si="115"/>
        <v/>
      </c>
      <c r="EH136" s="23" t="str">
        <f>+IF(LEN($I136)&gt;5,IF(ISERROR(VLOOKUP(AL136,'CODIGO PAGO'!$B$2:$B$20,1,0)),1,IF(OR(AND(DF136=1,AL136&lt;&gt;"N"),AND(DF136=3,AL136&lt;&gt;"B"),AND(DF136=2,LEFT(TRIM(AL136),1)&lt;&gt;"I")),1,IF(OR(AND(DF136=0,AL136="N"),AND(DF136=0,AL136="B"),AND(DF136=0,LEFT(TRIM(AL136),1)="I")),1,0))),"")</f>
        <v/>
      </c>
      <c r="EI136" s="23" t="str">
        <f t="shared" si="116"/>
        <v/>
      </c>
      <c r="EJ136" s="23" t="str">
        <f>+IF(LEN($I136)&gt;5,IF(ISERROR(VLOOKUP(AN136,'CODIGO PAGO'!$B$2:$B$20,1,0)),1,IF(OR(AND(DH136=1,AN136&lt;&gt;"N"),AND(DH136=3,AN136&lt;&gt;"B"),AND(DH136=2,LEFT(TRIM(AN136),1)&lt;&gt;"I")),1,IF(OR(AND(DH136=0,AN136="N"),AND(DH136=0,AN136="B"),AND(DH136=0,LEFT(TRIM(AN136),1)="I")),1,0))),"")</f>
        <v/>
      </c>
      <c r="EK136" s="23" t="str">
        <f t="shared" si="117"/>
        <v/>
      </c>
      <c r="EL136" s="24" t="str">
        <f t="shared" si="118"/>
        <v/>
      </c>
    </row>
    <row r="137" spans="1:142" s="25" customFormat="1">
      <c r="A137" s="15" t="str">
        <f t="shared" si="84"/>
        <v/>
      </c>
      <c r="B137" s="1" t="str">
        <f>+IF(LEN(I137)&gt;5,'CODIGO PAGO'!$B$28,"")</f>
        <v/>
      </c>
      <c r="C137" s="1" t="str">
        <f>+IF(LEN($I137)&gt;5,BD!D137,"")</f>
        <v/>
      </c>
      <c r="D137" s="168" t="str">
        <f>+IF(LEN($I137)&gt;5,BD!A137,"")</f>
        <v/>
      </c>
      <c r="E137" s="1" t="str">
        <f>+IF(LEN($I137)&gt;5,BD!B137,"")</f>
        <v/>
      </c>
      <c r="F137" s="1" t="str">
        <f>+IF(LEN($I137)&gt;5,BD!C137,"")</f>
        <v/>
      </c>
      <c r="G137" s="141"/>
      <c r="H137" s="141"/>
      <c r="I137" s="1" t="str">
        <f>+IF(LEN(BD!G137)&gt;5,BD!G137,"")</f>
        <v/>
      </c>
      <c r="J137" s="167" t="str">
        <f>+IF(LEN($I137)&gt;5,BD!E137,"")</f>
        <v/>
      </c>
      <c r="K137" s="6" t="str">
        <f t="shared" si="85"/>
        <v/>
      </c>
      <c r="L137" s="87" t="str">
        <f>+IF(LEN($I137)&gt;5,BD!H137,"")</f>
        <v/>
      </c>
      <c r="M137" s="40" t="str">
        <f t="shared" si="86"/>
        <v/>
      </c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4" t="str">
        <f t="shared" si="87"/>
        <v/>
      </c>
      <c r="AQ137" s="5" t="str">
        <f t="shared" si="88"/>
        <v/>
      </c>
      <c r="AR137" s="91" t="str">
        <f t="shared" si="89"/>
        <v/>
      </c>
      <c r="AS137" s="5" t="str">
        <f t="shared" si="90"/>
        <v/>
      </c>
      <c r="AT137" s="91" t="str">
        <f t="shared" si="91"/>
        <v/>
      </c>
      <c r="AU137" s="4" t="str">
        <f t="shared" si="92"/>
        <v/>
      </c>
      <c r="AV137" s="4" t="str">
        <f t="shared" si="93"/>
        <v/>
      </c>
      <c r="AW137" s="4" t="str">
        <f t="shared" si="94"/>
        <v/>
      </c>
      <c r="AX137" s="4" t="str">
        <f t="shared" si="95"/>
        <v/>
      </c>
      <c r="AY137" s="88" t="str">
        <f t="shared" si="96"/>
        <v/>
      </c>
      <c r="AZ137" s="17" t="str">
        <f t="shared" si="97"/>
        <v/>
      </c>
      <c r="BA137" s="18" t="str">
        <f t="shared" si="98"/>
        <v/>
      </c>
      <c r="BB137" s="19" t="str">
        <f>+IF(LEN(I137)&gt;5,IF(INT(RIGHT(B137,1))=9,0.5*L137*AY137,INT(MID(B137,5,LEN(B137)-4))*L137)+IFERROR(VLOOKUP(I137,AJUSTES!$A$1:$I$50,9,0),0),"")</f>
        <v/>
      </c>
      <c r="BC137" s="12"/>
      <c r="BD137" s="19" t="str">
        <f t="shared" si="99"/>
        <v/>
      </c>
      <c r="BE137" s="18" t="str">
        <f t="shared" si="100"/>
        <v/>
      </c>
      <c r="BF137" s="139" t="str">
        <f t="shared" si="101"/>
        <v/>
      </c>
      <c r="BG137" s="114"/>
      <c r="BH137" s="18" t="str">
        <f t="shared" si="102"/>
        <v/>
      </c>
      <c r="BI137" s="13"/>
      <c r="BJ137" s="12"/>
      <c r="BK137" s="12"/>
      <c r="BL137" s="145"/>
      <c r="BM137" s="12"/>
      <c r="BN137" s="12"/>
      <c r="BO137" s="12"/>
      <c r="BP137" s="12"/>
      <c r="BQ137" s="12"/>
      <c r="BR137" s="12"/>
      <c r="BS137" s="146"/>
      <c r="BT137" s="14"/>
      <c r="BU137" s="12"/>
      <c r="BV137" s="12"/>
      <c r="BW137" s="12"/>
      <c r="BX137" s="12"/>
      <c r="BY137" s="12"/>
      <c r="BZ137" s="144"/>
      <c r="CA137" s="107" t="str">
        <f>+IF(LEN($I137)&gt;5,IF(BD!F137="N/A","",BD!F137),"")</f>
        <v/>
      </c>
      <c r="CB137" s="21"/>
      <c r="CC137" s="147"/>
      <c r="CD137" s="148"/>
      <c r="CE137" s="8" t="str">
        <f>+IF(LEN(I137)&gt;5,BD!M137,"")</f>
        <v/>
      </c>
      <c r="CF137" s="16" t="str">
        <f>+IF(LEN(I137)&gt;5,BD!N137,"")</f>
        <v/>
      </c>
      <c r="CG137" s="3" t="str">
        <f t="shared" si="103"/>
        <v/>
      </c>
      <c r="CH137" s="23" t="str">
        <f>+IF(AND(LEN($I137)&gt;5),IF(AND($J137&gt;N$1,$J137&lt;=$AO$1),1,IF((COUNTIFS(INCAPACIDADES!$C$1:$C$51,$I137,INCAPACIDADES!K$1:K$51,N$1))&gt;0,2,IF(VLOOKUP($C137,BD!$D$1:$F$501,3,0)&gt;N$1,0,3))),"")</f>
        <v/>
      </c>
      <c r="CI137" s="23" t="str">
        <f>+IF(AND(LEN($I137)&gt;5),IF(AND($J137&gt;O$1,$J137&lt;=$AO$1),1,IF((COUNTIFS(INCAPACIDADES!$C$1:$C$51,$I137,INCAPACIDADES!L$1:L$51,O$1))&gt;0,2,IF(VLOOKUP($C137,BD!$D$1:$F$501,3,0)&gt;O$1,0,3))),"")</f>
        <v/>
      </c>
      <c r="CJ137" s="23" t="str">
        <f>+IF(AND(LEN($I137)&gt;5),IF(AND($J137&gt;P$1,$J137&lt;=$AO$1),1,IF((COUNTIFS(INCAPACIDADES!$C$1:$C$51,$I137,INCAPACIDADES!M$1:M$51,P$1))&gt;0,2,IF(VLOOKUP($C137,BD!$D$1:$F$501,3,0)&gt;P$1,0,3))),"")</f>
        <v/>
      </c>
      <c r="CK137" s="23" t="str">
        <f>+IF(AND(LEN($I137)&gt;5),IF(AND($J137&gt;Q$1,$J137&lt;=$AO$1),1,IF((COUNTIFS(INCAPACIDADES!$C$1:$C$51,$I137,INCAPACIDADES!N$1:N$51,Q$1))&gt;0,2,IF(VLOOKUP($C137,BD!$D$1:$F$501,3,0)&gt;Q$1,0,3))),"")</f>
        <v/>
      </c>
      <c r="CL137" s="23" t="str">
        <f>+IF(AND(LEN($I137)&gt;5),IF(AND($J137&gt;R$1,$J137&lt;=$AO$1),1,IF((COUNTIFS(INCAPACIDADES!$C$1:$C$51,$I137,INCAPACIDADES!O$1:O$51,R$1))&gt;0,2,IF(VLOOKUP($C137,BD!$D$1:$F$501,3,0)&gt;R$1,0,3))),"")</f>
        <v/>
      </c>
      <c r="CM137" s="23" t="str">
        <f>+IF(AND(LEN($I137)&gt;5),IF(AND($J137&gt;S$1,$J137&lt;=$AO$1),1,IF((COUNTIFS(INCAPACIDADES!$C$1:$C$51,$I137,INCAPACIDADES!P$1:P$51,S$1))&gt;0,2,IF(VLOOKUP($C137,BD!$D$1:$F$501,3,0)&gt;S$1,0,3))),"")</f>
        <v/>
      </c>
      <c r="CN137" s="23" t="str">
        <f>+IF(AND(LEN($I137)&gt;5),IF(AND($J137&gt;T$1,$J137&lt;=$AO$1),1,IF((COUNTIFS(INCAPACIDADES!$C$1:$C$51,$I137,INCAPACIDADES!Q$1:Q$51,T$1))&gt;0,2,IF(VLOOKUP($C137,BD!$D$1:$F$501,3,0)&gt;T$1,0,3))),"")</f>
        <v/>
      </c>
      <c r="CO137" s="23" t="str">
        <f>+IF(AND(LEN($I137)&gt;5),IF(AND($J137&gt;U$1,$J137&lt;=$AO$1),1,IF((COUNTIFS(INCAPACIDADES!$C$1:$C$51,$I137,INCAPACIDADES!R$1:R$51,U$1))&gt;0,2,IF(VLOOKUP($C137,BD!$D$1:$F$501,3,0)&gt;U$1,0,3))),"")</f>
        <v/>
      </c>
      <c r="CP137" s="23" t="str">
        <f>+IF(AND(LEN($I137)&gt;5),IF(AND($J137&gt;V$1,$J137&lt;=$AO$1),1,IF((COUNTIFS(INCAPACIDADES!$C$1:$C$51,$I137,INCAPACIDADES!S$1:S$51,V$1))&gt;0,2,IF(VLOOKUP($C137,BD!$D$1:$F$501,3,0)&gt;V$1,0,3))),"")</f>
        <v/>
      </c>
      <c r="CQ137" s="23" t="str">
        <f>+IF(AND(LEN($I137)&gt;5),IF(AND($J137&gt;W$1,$J137&lt;=$AO$1),1,IF((COUNTIFS(INCAPACIDADES!$C$1:$C$51,$I137,INCAPACIDADES!T$1:T$51,W$1))&gt;0,2,IF(VLOOKUP($C137,BD!$D$1:$F$501,3,0)&gt;W$1,0,3))),"")</f>
        <v/>
      </c>
      <c r="CR137" s="23" t="str">
        <f>+IF(AND(LEN($I137)&gt;5),IF(AND($J137&gt;X$1,$J137&lt;=$AO$1),1,IF((COUNTIFS(INCAPACIDADES!$C$1:$C$51,$I137,INCAPACIDADES!U$1:U$51,X$1))&gt;0,2,IF(VLOOKUP($C137,BD!$D$1:$F$501,3,0)&gt;X$1,0,3))),"")</f>
        <v/>
      </c>
      <c r="CS137" s="23" t="str">
        <f>+IF(AND(LEN($I137)&gt;5),IF(AND($J137&gt;Y$1,$J137&lt;=$AO$1),1,IF((COUNTIFS(INCAPACIDADES!$C$1:$C$51,$I137,INCAPACIDADES!V$1:V$51,Y$1))&gt;0,2,IF(VLOOKUP($C137,BD!$D$1:$F$501,3,0)&gt;Y$1,0,3))),"")</f>
        <v/>
      </c>
      <c r="CT137" s="23" t="str">
        <f>+IF(AND(LEN($I137)&gt;5),IF(AND($J137&gt;Z$1,$J137&lt;=$AO$1),1,IF((COUNTIFS(INCAPACIDADES!$C$1:$C$51,$I137,INCAPACIDADES!W$1:W$51,Z$1))&gt;0,2,IF(VLOOKUP($C137,BD!$D$1:$F$501,3,0)&gt;Z$1,0,3))),"")</f>
        <v/>
      </c>
      <c r="CU137" s="23" t="str">
        <f>+IF(AND(LEN($I137)&gt;5),IF(AND($J137&gt;AA$1,$J137&lt;=$AO$1),1,IF((COUNTIFS(INCAPACIDADES!$C$1:$C$51,$I137,INCAPACIDADES!X$1:X$51,AA$1))&gt;0,2,IF(VLOOKUP($C137,BD!$D$1:$F$501,3,0)&gt;AA$1,0,3))),"")</f>
        <v/>
      </c>
      <c r="CV137" s="23" t="str">
        <f>+IF(AND(LEN($I137)&gt;5),IF(AND($J137&gt;AB$1,$J137&lt;=$AO$1),1,IF((COUNTIFS(INCAPACIDADES!$C$1:$C$51,$I137,INCAPACIDADES!Y$1:Y$51,AB$1))&gt;0,2,IF(VLOOKUP($C137,BD!$D$1:$F$501,3,0)&gt;AB$1,0,3))),"")</f>
        <v/>
      </c>
      <c r="CW137" s="23" t="str">
        <f>+IF(AND(LEN($I137)&gt;5),IF(AND($J137&gt;AC$1,$J137&lt;=$AO$1),1,IF((COUNTIFS(INCAPACIDADES!$C$1:$C$51,$I137,INCAPACIDADES!Z$1:Z$51,AC$1))&gt;0,2,IF(VLOOKUP($C137,BD!$D$1:$F$501,3,0)&gt;AC$1,0,3))),"")</f>
        <v/>
      </c>
      <c r="CX137" s="23" t="str">
        <f>+IF(AND(LEN($I137)&gt;5),IF(AND($J137&gt;AD$1,$J137&lt;=$AO$1),1,IF((COUNTIFS(INCAPACIDADES!$C$1:$C$51,$I137,INCAPACIDADES!AA$1:AA$51,AD$1))&gt;0,2,IF(VLOOKUP($C137,BD!$D$1:$F$501,3,0)&gt;AD$1,0,3))),"")</f>
        <v/>
      </c>
      <c r="CY137" s="23" t="str">
        <f>+IF(AND(LEN($I137)&gt;5),IF(AND($J137&gt;AE$1,$J137&lt;=$AO$1),1,IF((COUNTIFS(INCAPACIDADES!$C$1:$C$51,$I137,INCAPACIDADES!AB$1:AB$51,AE$1))&gt;0,2,IF(VLOOKUP($C137,BD!$D$1:$F$501,3,0)&gt;AE$1,0,3))),"")</f>
        <v/>
      </c>
      <c r="CZ137" s="23" t="str">
        <f>+IF(AND(LEN($I137)&gt;5),IF(AND($J137&gt;AF$1,$J137&lt;=$AO$1),1,IF((COUNTIFS(INCAPACIDADES!$C$1:$C$51,$I137,INCAPACIDADES!AC$1:AC$51,AF$1))&gt;0,2,IF(VLOOKUP($C137,BD!$D$1:$F$501,3,0)&gt;AF$1,0,3))),"")</f>
        <v/>
      </c>
      <c r="DA137" s="23" t="str">
        <f>+IF(AND(LEN($I137)&gt;5),IF(AND($J137&gt;AG$1,$J137&lt;=$AO$1),1,IF((COUNTIFS(INCAPACIDADES!$C$1:$C$51,$I137,INCAPACIDADES!AD$1:AD$51,AG$1))&gt;0,2,IF(VLOOKUP($C137,BD!$D$1:$F$501,3,0)&gt;AG$1,0,3))),"")</f>
        <v/>
      </c>
      <c r="DB137" s="23" t="str">
        <f>+IF(AND(LEN($I137)&gt;5),IF(AND($J137&gt;AH$1,$J137&lt;=$AO$1),1,IF((COUNTIFS(INCAPACIDADES!$C$1:$C$51,$I137,INCAPACIDADES!AE$1:AE$51,AH$1))&gt;0,2,IF(VLOOKUP($C137,BD!$D$1:$F$501,3,0)&gt;AH$1,0,3))),"")</f>
        <v/>
      </c>
      <c r="DC137" s="23" t="str">
        <f>+IF(AND(LEN($I137)&gt;5),IF(AND($J137&gt;AI$1,$J137&lt;=$AO$1),1,IF((COUNTIFS(INCAPACIDADES!$C$1:$C$51,$I137,INCAPACIDADES!AF$1:AF$51,AI$1))&gt;0,2,IF(VLOOKUP($C137,BD!$D$1:$F$501,3,0)&gt;AI$1,0,3))),"")</f>
        <v/>
      </c>
      <c r="DD137" s="23" t="str">
        <f>+IF(AND(LEN($I137)&gt;5),IF(AND($J137&gt;AJ$1,$J137&lt;=$AO$1),1,IF((COUNTIFS(INCAPACIDADES!$C$1:$C$51,$I137,INCAPACIDADES!AG$1:AG$51,AJ$1))&gt;0,2,IF(VLOOKUP($C137,BD!$D$1:$F$501,3,0)&gt;AJ$1,0,3))),"")</f>
        <v/>
      </c>
      <c r="DE137" s="23" t="str">
        <f>+IF(AND(LEN($I137)&gt;5),IF(AND($J137&gt;AK$1,$J137&lt;=$AO$1),1,IF((COUNTIFS(INCAPACIDADES!$C$1:$C$51,$I137,INCAPACIDADES!AH$1:AH$51,AK$1))&gt;0,2,IF(VLOOKUP($C137,BD!$D$1:$F$501,3,0)&gt;AK$1,0,3))),"")</f>
        <v/>
      </c>
      <c r="DF137" s="23" t="str">
        <f>+IF(AND(LEN($I137)&gt;5),IF(AND($J137&gt;AL$1,$J137&lt;=$AO$1),1,IF((COUNTIFS(INCAPACIDADES!$C$1:$C$51,$I137,INCAPACIDADES!AI$1:AI$51,AL$1))&gt;0,2,IF(VLOOKUP($C137,BD!$D$1:$F$501,3,0)&gt;AL$1,0,3))),"")</f>
        <v/>
      </c>
      <c r="DG137" s="23" t="str">
        <f>+IF(AND(LEN($I137)&gt;5),IF(AND($J137&gt;AM$1,$J137&lt;=$AO$1),1,IF((COUNTIFS(INCAPACIDADES!$C$1:$C$51,$I137,INCAPACIDADES!AJ$1:AJ$51,AM$1))&gt;0,2,IF(VLOOKUP($C137,BD!$D$1:$F$501,3,0)&gt;AM$1,0,3))),"")</f>
        <v/>
      </c>
      <c r="DH137" s="23" t="str">
        <f>+IF(AND(LEN($I137)&gt;5),IF(AND($J137&gt;AN$1,$J137&lt;=$AO$1),1,IF((COUNTIFS(INCAPACIDADES!$C$1:$C$51,$I137,INCAPACIDADES!AK$1:AK$51,AN$1))&gt;0,2,IF(VLOOKUP($C137,BD!$D$1:$F$501,3,0)&gt;AN$1,0,3))),"")</f>
        <v/>
      </c>
      <c r="DI137" s="23" t="str">
        <f>+IF(AND(LEN($I137)&gt;5),IF(AND($J137&gt;AO$1,$J137&lt;=$AO$1),1,IF((COUNTIFS(INCAPACIDADES!$C$1:$C$51,$I137,INCAPACIDADES!AL$1:AL$51,AO$1))&gt;0,2,IF(VLOOKUP($C137,BD!$D$1:$F$501,3,0)&gt;AO$1,0,3))),"")</f>
        <v/>
      </c>
      <c r="DJ137" s="23" t="str">
        <f>+IF(LEN($I137)&gt;5,IF(ISERROR(VLOOKUP(N137,'CODIGO PAGO'!$B$2:$B$20,1,0)),1,IF(OR(AND(CH137=1,N137&lt;&gt;"N"),AND(CH137=3,N137&lt;&gt;"B"),AND(CH137=2,LEFT(TRIM(N137),1)&lt;&gt;"I")),1,IF(OR(AND(CH137=0,N137="N"),AND(CH137=0,N137="B"),AND(CH137=0,LEFT(TRIM(N137),1)="I")),1,0))),"")</f>
        <v/>
      </c>
      <c r="DK137" s="23" t="str">
        <f t="shared" si="104"/>
        <v/>
      </c>
      <c r="DL137" s="23" t="str">
        <f>+IF(LEN($I137)&gt;5,IF(ISERROR(VLOOKUP(P137,'CODIGO PAGO'!$B$2:$B$20,1,0)),1,IF(OR(AND(CJ137=1,P137&lt;&gt;"N"),AND(CJ137=3,P137&lt;&gt;"B"),AND(CJ137=2,LEFT(TRIM(P137),1)&lt;&gt;"I")),1,IF(OR(AND(CJ137=0,P137="N"),AND(CJ137=0,P137="B"),AND(CJ137=0,LEFT(TRIM(P137),1)="I")),1,0))),"")</f>
        <v/>
      </c>
      <c r="DM137" s="23" t="str">
        <f t="shared" si="105"/>
        <v/>
      </c>
      <c r="DN137" s="23" t="str">
        <f>+IF(LEN($I137)&gt;5,IF(ISERROR(VLOOKUP(R137,'CODIGO PAGO'!$B$2:$B$20,1,0)),1,IF(OR(AND(CL137=1,R137&lt;&gt;"N"),AND(CL137=3,R137&lt;&gt;"B"),AND(CL137=2,LEFT(TRIM(R137),1)&lt;&gt;"I")),1,IF(OR(AND(CL137=0,R137="N"),AND(CL137=0,R137="B"),AND(CL137=0,LEFT(TRIM(R137),1)="I")),1,0))),"")</f>
        <v/>
      </c>
      <c r="DO137" s="23" t="str">
        <f t="shared" si="106"/>
        <v/>
      </c>
      <c r="DP137" s="23" t="str">
        <f>+IF(LEN($I137)&gt;5,IF(ISERROR(VLOOKUP(T137,'CODIGO PAGO'!$B$2:$B$20,1,0)),1,IF(OR(AND(CN137=1,T137&lt;&gt;"N"),AND(CN137=3,T137&lt;&gt;"B"),AND(CN137=2,LEFT(TRIM(T137),1)&lt;&gt;"I")),1,IF(OR(AND(CN137=0,T137="N"),AND(CN137=0,T137="B"),AND(CN137=0,LEFT(TRIM(T137),1)="I")),1,0))),"")</f>
        <v/>
      </c>
      <c r="DQ137" s="23" t="str">
        <f t="shared" si="107"/>
        <v/>
      </c>
      <c r="DR137" s="23" t="str">
        <f>+IF(LEN($I137)&gt;5,IF(ISERROR(VLOOKUP(V137,'CODIGO PAGO'!$B$2:$B$20,1,0)),1,IF(OR(AND(CP137=1,V137&lt;&gt;"N"),AND(CP137=3,V137&lt;&gt;"B"),AND(CP137=2,LEFT(TRIM(V137),1)&lt;&gt;"I")),1,IF(OR(AND(CP137=0,V137="N"),AND(CP137=0,V137="B"),AND(CP137=0,LEFT(TRIM(V137),1)="I")),1,0))),"")</f>
        <v/>
      </c>
      <c r="DS137" s="23" t="str">
        <f t="shared" si="108"/>
        <v/>
      </c>
      <c r="DT137" s="23" t="str">
        <f>+IF(LEN($I137)&gt;5,IF(ISERROR(VLOOKUP(X137,'CODIGO PAGO'!$B$2:$B$20,1,0)),1,IF(OR(AND(CR137=1,X137&lt;&gt;"N"),AND(CR137=3,X137&lt;&gt;"B"),AND(CR137=2,LEFT(TRIM(X137),1)&lt;&gt;"I")),1,IF(OR(AND(CR137=0,X137="N"),AND(CR137=0,X137="B"),AND(CR137=0,LEFT(TRIM(X137),1)="I")),1,0))),"")</f>
        <v/>
      </c>
      <c r="DU137" s="23" t="str">
        <f t="shared" si="109"/>
        <v/>
      </c>
      <c r="DV137" s="23" t="str">
        <f>+IF(LEN($I137)&gt;5,IF(ISERROR(VLOOKUP(Z137,'CODIGO PAGO'!$B$2:$B$20,1,0)),1,IF(OR(AND(CT137=1,Z137&lt;&gt;"N"),AND(CT137=3,Z137&lt;&gt;"B"),AND(CT137=2,LEFT(TRIM(Z137),1)&lt;&gt;"I")),1,IF(OR(AND(CT137=0,Z137="N"),AND(CT137=0,Z137="B"),AND(CT137=0,LEFT(TRIM(Z137),1)="I")),1,0))),"")</f>
        <v/>
      </c>
      <c r="DW137" s="23" t="str">
        <f t="shared" si="110"/>
        <v/>
      </c>
      <c r="DX137" s="23" t="str">
        <f>+IF(LEN($I137)&gt;5,IF(ISERROR(VLOOKUP(AB137,'CODIGO PAGO'!$B$2:$B$20,1,0)),1,IF(OR(AND(CV137=1,AB137&lt;&gt;"N"),AND(CV137=3,AB137&lt;&gt;"B"),AND(CV137=2,LEFT(TRIM(AB137),1)&lt;&gt;"I")),1,IF(OR(AND(CV137=0,AB137="N"),AND(CV137=0,AB137="B"),AND(CV137=0,LEFT(TRIM(AB137),1)="I")),1,0))),"")</f>
        <v/>
      </c>
      <c r="DY137" s="23" t="str">
        <f t="shared" si="111"/>
        <v/>
      </c>
      <c r="DZ137" s="23" t="str">
        <f>+IF(LEN($I137)&gt;5,IF(ISERROR(VLOOKUP(AD137,'CODIGO PAGO'!$B$2:$B$20,1,0)),1,IF(OR(AND(CX137=1,AD137&lt;&gt;"N"),AND(CX137=3,AD137&lt;&gt;"B"),AND(CX137=2,LEFT(TRIM(AD137),1)&lt;&gt;"I")),1,IF(OR(AND(CX137=0,AD137="N"),AND(CX137=0,AD137="B"),AND(CX137=0,LEFT(TRIM(AD137),1)="I")),1,0))),"")</f>
        <v/>
      </c>
      <c r="EA137" s="23" t="str">
        <f t="shared" si="112"/>
        <v/>
      </c>
      <c r="EB137" s="23" t="str">
        <f>+IF(LEN($I137)&gt;5,IF(ISERROR(VLOOKUP(AF137,'CODIGO PAGO'!$B$2:$B$20,1,0)),1,IF(OR(AND(CZ137=1,AF137&lt;&gt;"N"),AND(CZ137=3,AF137&lt;&gt;"B"),AND(CZ137=2,LEFT(TRIM(AF137),1)&lt;&gt;"I")),1,IF(OR(AND(CZ137=0,AF137="N"),AND(CZ137=0,AF137="B"),AND(CZ137=0,LEFT(TRIM(AF137),1)="I")),1,0))),"")</f>
        <v/>
      </c>
      <c r="EC137" s="23" t="str">
        <f t="shared" si="113"/>
        <v/>
      </c>
      <c r="ED137" s="23" t="str">
        <f>+IF(LEN($I137)&gt;5,IF(ISERROR(VLOOKUP(AH137,'CODIGO PAGO'!$B$2:$B$20,1,0)),1,IF(OR(AND(DB137=1,AH137&lt;&gt;"N"),AND(DB137=3,AH137&lt;&gt;"B"),AND(DB137=2,LEFT(TRIM(AH137),1)&lt;&gt;"I")),1,IF(OR(AND(DB137=0,AH137="N"),AND(DB137=0,AH137="B"),AND(DB137=0,LEFT(TRIM(AH137),1)="I")),1,0))),"")</f>
        <v/>
      </c>
      <c r="EE137" s="23" t="str">
        <f t="shared" si="114"/>
        <v/>
      </c>
      <c r="EF137" s="23" t="str">
        <f>+IF(LEN($I137)&gt;5,IF(ISERROR(VLOOKUP(AJ137,'CODIGO PAGO'!$B$2:$B$20,1,0)),1,IF(OR(AND(DD137=1,AJ137&lt;&gt;"N"),AND(DD137=3,AJ137&lt;&gt;"B"),AND(DD137=2,LEFT(TRIM(AJ137),1)&lt;&gt;"I")),1,IF(OR(AND(DD137=0,AJ137="N"),AND(DD137=0,AJ137="B"),AND(DD137=0,LEFT(TRIM(AJ137),1)="I")),1,0))),"")</f>
        <v/>
      </c>
      <c r="EG137" s="23" t="str">
        <f t="shared" si="115"/>
        <v/>
      </c>
      <c r="EH137" s="23" t="str">
        <f>+IF(LEN($I137)&gt;5,IF(ISERROR(VLOOKUP(AL137,'CODIGO PAGO'!$B$2:$B$20,1,0)),1,IF(OR(AND(DF137=1,AL137&lt;&gt;"N"),AND(DF137=3,AL137&lt;&gt;"B"),AND(DF137=2,LEFT(TRIM(AL137),1)&lt;&gt;"I")),1,IF(OR(AND(DF137=0,AL137="N"),AND(DF137=0,AL137="B"),AND(DF137=0,LEFT(TRIM(AL137),1)="I")),1,0))),"")</f>
        <v/>
      </c>
      <c r="EI137" s="23" t="str">
        <f t="shared" si="116"/>
        <v/>
      </c>
      <c r="EJ137" s="23" t="str">
        <f>+IF(LEN($I137)&gt;5,IF(ISERROR(VLOOKUP(AN137,'CODIGO PAGO'!$B$2:$B$20,1,0)),1,IF(OR(AND(DH137=1,AN137&lt;&gt;"N"),AND(DH137=3,AN137&lt;&gt;"B"),AND(DH137=2,LEFT(TRIM(AN137),1)&lt;&gt;"I")),1,IF(OR(AND(DH137=0,AN137="N"),AND(DH137=0,AN137="B"),AND(DH137=0,LEFT(TRIM(AN137),1)="I")),1,0))),"")</f>
        <v/>
      </c>
      <c r="EK137" s="23" t="str">
        <f t="shared" si="117"/>
        <v/>
      </c>
      <c r="EL137" s="24" t="str">
        <f t="shared" si="118"/>
        <v/>
      </c>
    </row>
    <row r="138" spans="1:142" s="25" customFormat="1">
      <c r="A138" s="15" t="str">
        <f t="shared" si="84"/>
        <v/>
      </c>
      <c r="B138" s="1" t="str">
        <f>+IF(LEN(I138)&gt;5,'CODIGO PAGO'!$B$28,"")</f>
        <v/>
      </c>
      <c r="C138" s="1" t="str">
        <f>+IF(LEN($I138)&gt;5,BD!D138,"")</f>
        <v/>
      </c>
      <c r="D138" s="168" t="str">
        <f>+IF(LEN($I138)&gt;5,BD!A138,"")</f>
        <v/>
      </c>
      <c r="E138" s="1" t="str">
        <f>+IF(LEN($I138)&gt;5,BD!B138,"")</f>
        <v/>
      </c>
      <c r="F138" s="1" t="str">
        <f>+IF(LEN($I138)&gt;5,BD!C138,"")</f>
        <v/>
      </c>
      <c r="G138" s="141"/>
      <c r="H138" s="141"/>
      <c r="I138" s="1" t="str">
        <f>+IF(LEN(BD!G138)&gt;5,BD!G138,"")</f>
        <v/>
      </c>
      <c r="J138" s="167" t="str">
        <f>+IF(LEN($I138)&gt;5,BD!E138,"")</f>
        <v/>
      </c>
      <c r="K138" s="6" t="str">
        <f t="shared" si="85"/>
        <v/>
      </c>
      <c r="L138" s="87" t="str">
        <f>+IF(LEN($I138)&gt;5,BD!H138,"")</f>
        <v/>
      </c>
      <c r="M138" s="40" t="str">
        <f t="shared" si="86"/>
        <v/>
      </c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4" t="str">
        <f t="shared" si="87"/>
        <v/>
      </c>
      <c r="AQ138" s="5" t="str">
        <f t="shared" si="88"/>
        <v/>
      </c>
      <c r="AR138" s="91" t="str">
        <f t="shared" si="89"/>
        <v/>
      </c>
      <c r="AS138" s="5" t="str">
        <f t="shared" si="90"/>
        <v/>
      </c>
      <c r="AT138" s="91" t="str">
        <f t="shared" si="91"/>
        <v/>
      </c>
      <c r="AU138" s="4" t="str">
        <f t="shared" si="92"/>
        <v/>
      </c>
      <c r="AV138" s="4" t="str">
        <f t="shared" si="93"/>
        <v/>
      </c>
      <c r="AW138" s="4" t="str">
        <f t="shared" si="94"/>
        <v/>
      </c>
      <c r="AX138" s="4" t="str">
        <f t="shared" si="95"/>
        <v/>
      </c>
      <c r="AY138" s="88" t="str">
        <f t="shared" si="96"/>
        <v/>
      </c>
      <c r="AZ138" s="17" t="str">
        <f t="shared" si="97"/>
        <v/>
      </c>
      <c r="BA138" s="18" t="str">
        <f t="shared" si="98"/>
        <v/>
      </c>
      <c r="BB138" s="19" t="str">
        <f>+IF(LEN(I138)&gt;5,IF(INT(RIGHT(B138,1))=9,0.5*L138*AY138,INT(MID(B138,5,LEN(B138)-4))*L138)+IFERROR(VLOOKUP(I138,AJUSTES!$A$1:$I$50,9,0),0),"")</f>
        <v/>
      </c>
      <c r="BC138" s="12"/>
      <c r="BD138" s="19" t="str">
        <f t="shared" si="99"/>
        <v/>
      </c>
      <c r="BE138" s="18" t="str">
        <f t="shared" si="100"/>
        <v/>
      </c>
      <c r="BF138" s="139" t="str">
        <f t="shared" si="101"/>
        <v/>
      </c>
      <c r="BG138" s="114"/>
      <c r="BH138" s="18" t="str">
        <f t="shared" si="102"/>
        <v/>
      </c>
      <c r="BI138" s="13"/>
      <c r="BJ138" s="12"/>
      <c r="BK138" s="12"/>
      <c r="BL138" s="145"/>
      <c r="BM138" s="12"/>
      <c r="BN138" s="12"/>
      <c r="BO138" s="12"/>
      <c r="BP138" s="12"/>
      <c r="BQ138" s="12"/>
      <c r="BR138" s="12"/>
      <c r="BS138" s="146"/>
      <c r="BT138" s="14"/>
      <c r="BU138" s="12"/>
      <c r="BV138" s="12"/>
      <c r="BW138" s="12"/>
      <c r="BX138" s="12"/>
      <c r="BY138" s="12"/>
      <c r="BZ138" s="144"/>
      <c r="CA138" s="107" t="str">
        <f>+IF(LEN($I138)&gt;5,IF(BD!F138="N/A","",BD!F138),"")</f>
        <v/>
      </c>
      <c r="CB138" s="21"/>
      <c r="CC138" s="147"/>
      <c r="CD138" s="148"/>
      <c r="CE138" s="8" t="str">
        <f>+IF(LEN(I138)&gt;5,BD!M138,"")</f>
        <v/>
      </c>
      <c r="CF138" s="16" t="str">
        <f>+IF(LEN(I138)&gt;5,BD!N138,"")</f>
        <v/>
      </c>
      <c r="CG138" s="3" t="str">
        <f t="shared" si="103"/>
        <v/>
      </c>
      <c r="CH138" s="23" t="str">
        <f>+IF(AND(LEN($I138)&gt;5),IF(AND($J138&gt;N$1,$J138&lt;=$AO$1),1,IF((COUNTIFS(INCAPACIDADES!$C$1:$C$51,$I138,INCAPACIDADES!K$1:K$51,N$1))&gt;0,2,IF(VLOOKUP($C138,BD!$D$1:$F$501,3,0)&gt;N$1,0,3))),"")</f>
        <v/>
      </c>
      <c r="CI138" s="23" t="str">
        <f>+IF(AND(LEN($I138)&gt;5),IF(AND($J138&gt;O$1,$J138&lt;=$AO$1),1,IF((COUNTIFS(INCAPACIDADES!$C$1:$C$51,$I138,INCAPACIDADES!L$1:L$51,O$1))&gt;0,2,IF(VLOOKUP($C138,BD!$D$1:$F$501,3,0)&gt;O$1,0,3))),"")</f>
        <v/>
      </c>
      <c r="CJ138" s="23" t="str">
        <f>+IF(AND(LEN($I138)&gt;5),IF(AND($J138&gt;P$1,$J138&lt;=$AO$1),1,IF((COUNTIFS(INCAPACIDADES!$C$1:$C$51,$I138,INCAPACIDADES!M$1:M$51,P$1))&gt;0,2,IF(VLOOKUP($C138,BD!$D$1:$F$501,3,0)&gt;P$1,0,3))),"")</f>
        <v/>
      </c>
      <c r="CK138" s="23" t="str">
        <f>+IF(AND(LEN($I138)&gt;5),IF(AND($J138&gt;Q$1,$J138&lt;=$AO$1),1,IF((COUNTIFS(INCAPACIDADES!$C$1:$C$51,$I138,INCAPACIDADES!N$1:N$51,Q$1))&gt;0,2,IF(VLOOKUP($C138,BD!$D$1:$F$501,3,0)&gt;Q$1,0,3))),"")</f>
        <v/>
      </c>
      <c r="CL138" s="23" t="str">
        <f>+IF(AND(LEN($I138)&gt;5),IF(AND($J138&gt;R$1,$J138&lt;=$AO$1),1,IF((COUNTIFS(INCAPACIDADES!$C$1:$C$51,$I138,INCAPACIDADES!O$1:O$51,R$1))&gt;0,2,IF(VLOOKUP($C138,BD!$D$1:$F$501,3,0)&gt;R$1,0,3))),"")</f>
        <v/>
      </c>
      <c r="CM138" s="23" t="str">
        <f>+IF(AND(LEN($I138)&gt;5),IF(AND($J138&gt;S$1,$J138&lt;=$AO$1),1,IF((COUNTIFS(INCAPACIDADES!$C$1:$C$51,$I138,INCAPACIDADES!P$1:P$51,S$1))&gt;0,2,IF(VLOOKUP($C138,BD!$D$1:$F$501,3,0)&gt;S$1,0,3))),"")</f>
        <v/>
      </c>
      <c r="CN138" s="23" t="str">
        <f>+IF(AND(LEN($I138)&gt;5),IF(AND($J138&gt;T$1,$J138&lt;=$AO$1),1,IF((COUNTIFS(INCAPACIDADES!$C$1:$C$51,$I138,INCAPACIDADES!Q$1:Q$51,T$1))&gt;0,2,IF(VLOOKUP($C138,BD!$D$1:$F$501,3,0)&gt;T$1,0,3))),"")</f>
        <v/>
      </c>
      <c r="CO138" s="23" t="str">
        <f>+IF(AND(LEN($I138)&gt;5),IF(AND($J138&gt;U$1,$J138&lt;=$AO$1),1,IF((COUNTIFS(INCAPACIDADES!$C$1:$C$51,$I138,INCAPACIDADES!R$1:R$51,U$1))&gt;0,2,IF(VLOOKUP($C138,BD!$D$1:$F$501,3,0)&gt;U$1,0,3))),"")</f>
        <v/>
      </c>
      <c r="CP138" s="23" t="str">
        <f>+IF(AND(LEN($I138)&gt;5),IF(AND($J138&gt;V$1,$J138&lt;=$AO$1),1,IF((COUNTIFS(INCAPACIDADES!$C$1:$C$51,$I138,INCAPACIDADES!S$1:S$51,V$1))&gt;0,2,IF(VLOOKUP($C138,BD!$D$1:$F$501,3,0)&gt;V$1,0,3))),"")</f>
        <v/>
      </c>
      <c r="CQ138" s="23" t="str">
        <f>+IF(AND(LEN($I138)&gt;5),IF(AND($J138&gt;W$1,$J138&lt;=$AO$1),1,IF((COUNTIFS(INCAPACIDADES!$C$1:$C$51,$I138,INCAPACIDADES!T$1:T$51,W$1))&gt;0,2,IF(VLOOKUP($C138,BD!$D$1:$F$501,3,0)&gt;W$1,0,3))),"")</f>
        <v/>
      </c>
      <c r="CR138" s="23" t="str">
        <f>+IF(AND(LEN($I138)&gt;5),IF(AND($J138&gt;X$1,$J138&lt;=$AO$1),1,IF((COUNTIFS(INCAPACIDADES!$C$1:$C$51,$I138,INCAPACIDADES!U$1:U$51,X$1))&gt;0,2,IF(VLOOKUP($C138,BD!$D$1:$F$501,3,0)&gt;X$1,0,3))),"")</f>
        <v/>
      </c>
      <c r="CS138" s="23" t="str">
        <f>+IF(AND(LEN($I138)&gt;5),IF(AND($J138&gt;Y$1,$J138&lt;=$AO$1),1,IF((COUNTIFS(INCAPACIDADES!$C$1:$C$51,$I138,INCAPACIDADES!V$1:V$51,Y$1))&gt;0,2,IF(VLOOKUP($C138,BD!$D$1:$F$501,3,0)&gt;Y$1,0,3))),"")</f>
        <v/>
      </c>
      <c r="CT138" s="23" t="str">
        <f>+IF(AND(LEN($I138)&gt;5),IF(AND($J138&gt;Z$1,$J138&lt;=$AO$1),1,IF((COUNTIFS(INCAPACIDADES!$C$1:$C$51,$I138,INCAPACIDADES!W$1:W$51,Z$1))&gt;0,2,IF(VLOOKUP($C138,BD!$D$1:$F$501,3,0)&gt;Z$1,0,3))),"")</f>
        <v/>
      </c>
      <c r="CU138" s="23" t="str">
        <f>+IF(AND(LEN($I138)&gt;5),IF(AND($J138&gt;AA$1,$J138&lt;=$AO$1),1,IF((COUNTIFS(INCAPACIDADES!$C$1:$C$51,$I138,INCAPACIDADES!X$1:X$51,AA$1))&gt;0,2,IF(VLOOKUP($C138,BD!$D$1:$F$501,3,0)&gt;AA$1,0,3))),"")</f>
        <v/>
      </c>
      <c r="CV138" s="23" t="str">
        <f>+IF(AND(LEN($I138)&gt;5),IF(AND($J138&gt;AB$1,$J138&lt;=$AO$1),1,IF((COUNTIFS(INCAPACIDADES!$C$1:$C$51,$I138,INCAPACIDADES!Y$1:Y$51,AB$1))&gt;0,2,IF(VLOOKUP($C138,BD!$D$1:$F$501,3,0)&gt;AB$1,0,3))),"")</f>
        <v/>
      </c>
      <c r="CW138" s="23" t="str">
        <f>+IF(AND(LEN($I138)&gt;5),IF(AND($J138&gt;AC$1,$J138&lt;=$AO$1),1,IF((COUNTIFS(INCAPACIDADES!$C$1:$C$51,$I138,INCAPACIDADES!Z$1:Z$51,AC$1))&gt;0,2,IF(VLOOKUP($C138,BD!$D$1:$F$501,3,0)&gt;AC$1,0,3))),"")</f>
        <v/>
      </c>
      <c r="CX138" s="23" t="str">
        <f>+IF(AND(LEN($I138)&gt;5),IF(AND($J138&gt;AD$1,$J138&lt;=$AO$1),1,IF((COUNTIFS(INCAPACIDADES!$C$1:$C$51,$I138,INCAPACIDADES!AA$1:AA$51,AD$1))&gt;0,2,IF(VLOOKUP($C138,BD!$D$1:$F$501,3,0)&gt;AD$1,0,3))),"")</f>
        <v/>
      </c>
      <c r="CY138" s="23" t="str">
        <f>+IF(AND(LEN($I138)&gt;5),IF(AND($J138&gt;AE$1,$J138&lt;=$AO$1),1,IF((COUNTIFS(INCAPACIDADES!$C$1:$C$51,$I138,INCAPACIDADES!AB$1:AB$51,AE$1))&gt;0,2,IF(VLOOKUP($C138,BD!$D$1:$F$501,3,0)&gt;AE$1,0,3))),"")</f>
        <v/>
      </c>
      <c r="CZ138" s="23" t="str">
        <f>+IF(AND(LEN($I138)&gt;5),IF(AND($J138&gt;AF$1,$J138&lt;=$AO$1),1,IF((COUNTIFS(INCAPACIDADES!$C$1:$C$51,$I138,INCAPACIDADES!AC$1:AC$51,AF$1))&gt;0,2,IF(VLOOKUP($C138,BD!$D$1:$F$501,3,0)&gt;AF$1,0,3))),"")</f>
        <v/>
      </c>
      <c r="DA138" s="23" t="str">
        <f>+IF(AND(LEN($I138)&gt;5),IF(AND($J138&gt;AG$1,$J138&lt;=$AO$1),1,IF((COUNTIFS(INCAPACIDADES!$C$1:$C$51,$I138,INCAPACIDADES!AD$1:AD$51,AG$1))&gt;0,2,IF(VLOOKUP($C138,BD!$D$1:$F$501,3,0)&gt;AG$1,0,3))),"")</f>
        <v/>
      </c>
      <c r="DB138" s="23" t="str">
        <f>+IF(AND(LEN($I138)&gt;5),IF(AND($J138&gt;AH$1,$J138&lt;=$AO$1),1,IF((COUNTIFS(INCAPACIDADES!$C$1:$C$51,$I138,INCAPACIDADES!AE$1:AE$51,AH$1))&gt;0,2,IF(VLOOKUP($C138,BD!$D$1:$F$501,3,0)&gt;AH$1,0,3))),"")</f>
        <v/>
      </c>
      <c r="DC138" s="23" t="str">
        <f>+IF(AND(LEN($I138)&gt;5),IF(AND($J138&gt;AI$1,$J138&lt;=$AO$1),1,IF((COUNTIFS(INCAPACIDADES!$C$1:$C$51,$I138,INCAPACIDADES!AF$1:AF$51,AI$1))&gt;0,2,IF(VLOOKUP($C138,BD!$D$1:$F$501,3,0)&gt;AI$1,0,3))),"")</f>
        <v/>
      </c>
      <c r="DD138" s="23" t="str">
        <f>+IF(AND(LEN($I138)&gt;5),IF(AND($J138&gt;AJ$1,$J138&lt;=$AO$1),1,IF((COUNTIFS(INCAPACIDADES!$C$1:$C$51,$I138,INCAPACIDADES!AG$1:AG$51,AJ$1))&gt;0,2,IF(VLOOKUP($C138,BD!$D$1:$F$501,3,0)&gt;AJ$1,0,3))),"")</f>
        <v/>
      </c>
      <c r="DE138" s="23" t="str">
        <f>+IF(AND(LEN($I138)&gt;5),IF(AND($J138&gt;AK$1,$J138&lt;=$AO$1),1,IF((COUNTIFS(INCAPACIDADES!$C$1:$C$51,$I138,INCAPACIDADES!AH$1:AH$51,AK$1))&gt;0,2,IF(VLOOKUP($C138,BD!$D$1:$F$501,3,0)&gt;AK$1,0,3))),"")</f>
        <v/>
      </c>
      <c r="DF138" s="23" t="str">
        <f>+IF(AND(LEN($I138)&gt;5),IF(AND($J138&gt;AL$1,$J138&lt;=$AO$1),1,IF((COUNTIFS(INCAPACIDADES!$C$1:$C$51,$I138,INCAPACIDADES!AI$1:AI$51,AL$1))&gt;0,2,IF(VLOOKUP($C138,BD!$D$1:$F$501,3,0)&gt;AL$1,0,3))),"")</f>
        <v/>
      </c>
      <c r="DG138" s="23" t="str">
        <f>+IF(AND(LEN($I138)&gt;5),IF(AND($J138&gt;AM$1,$J138&lt;=$AO$1),1,IF((COUNTIFS(INCAPACIDADES!$C$1:$C$51,$I138,INCAPACIDADES!AJ$1:AJ$51,AM$1))&gt;0,2,IF(VLOOKUP($C138,BD!$D$1:$F$501,3,0)&gt;AM$1,0,3))),"")</f>
        <v/>
      </c>
      <c r="DH138" s="23" t="str">
        <f>+IF(AND(LEN($I138)&gt;5),IF(AND($J138&gt;AN$1,$J138&lt;=$AO$1),1,IF((COUNTIFS(INCAPACIDADES!$C$1:$C$51,$I138,INCAPACIDADES!AK$1:AK$51,AN$1))&gt;0,2,IF(VLOOKUP($C138,BD!$D$1:$F$501,3,0)&gt;AN$1,0,3))),"")</f>
        <v/>
      </c>
      <c r="DI138" s="23" t="str">
        <f>+IF(AND(LEN($I138)&gt;5),IF(AND($J138&gt;AO$1,$J138&lt;=$AO$1),1,IF((COUNTIFS(INCAPACIDADES!$C$1:$C$51,$I138,INCAPACIDADES!AL$1:AL$51,AO$1))&gt;0,2,IF(VLOOKUP($C138,BD!$D$1:$F$501,3,0)&gt;AO$1,0,3))),"")</f>
        <v/>
      </c>
      <c r="DJ138" s="23" t="str">
        <f>+IF(LEN($I138)&gt;5,IF(ISERROR(VLOOKUP(N138,'CODIGO PAGO'!$B$2:$B$20,1,0)),1,IF(OR(AND(CH138=1,N138&lt;&gt;"N"),AND(CH138=3,N138&lt;&gt;"B"),AND(CH138=2,LEFT(TRIM(N138),1)&lt;&gt;"I")),1,IF(OR(AND(CH138=0,N138="N"),AND(CH138=0,N138="B"),AND(CH138=0,LEFT(TRIM(N138),1)="I")),1,0))),"")</f>
        <v/>
      </c>
      <c r="DK138" s="23" t="str">
        <f t="shared" si="104"/>
        <v/>
      </c>
      <c r="DL138" s="23" t="str">
        <f>+IF(LEN($I138)&gt;5,IF(ISERROR(VLOOKUP(P138,'CODIGO PAGO'!$B$2:$B$20,1,0)),1,IF(OR(AND(CJ138=1,P138&lt;&gt;"N"),AND(CJ138=3,P138&lt;&gt;"B"),AND(CJ138=2,LEFT(TRIM(P138),1)&lt;&gt;"I")),1,IF(OR(AND(CJ138=0,P138="N"),AND(CJ138=0,P138="B"),AND(CJ138=0,LEFT(TRIM(P138),1)="I")),1,0))),"")</f>
        <v/>
      </c>
      <c r="DM138" s="23" t="str">
        <f t="shared" si="105"/>
        <v/>
      </c>
      <c r="DN138" s="23" t="str">
        <f>+IF(LEN($I138)&gt;5,IF(ISERROR(VLOOKUP(R138,'CODIGO PAGO'!$B$2:$B$20,1,0)),1,IF(OR(AND(CL138=1,R138&lt;&gt;"N"),AND(CL138=3,R138&lt;&gt;"B"),AND(CL138=2,LEFT(TRIM(R138),1)&lt;&gt;"I")),1,IF(OR(AND(CL138=0,R138="N"),AND(CL138=0,R138="B"),AND(CL138=0,LEFT(TRIM(R138),1)="I")),1,0))),"")</f>
        <v/>
      </c>
      <c r="DO138" s="23" t="str">
        <f t="shared" si="106"/>
        <v/>
      </c>
      <c r="DP138" s="23" t="str">
        <f>+IF(LEN($I138)&gt;5,IF(ISERROR(VLOOKUP(T138,'CODIGO PAGO'!$B$2:$B$20,1,0)),1,IF(OR(AND(CN138=1,T138&lt;&gt;"N"),AND(CN138=3,T138&lt;&gt;"B"),AND(CN138=2,LEFT(TRIM(T138),1)&lt;&gt;"I")),1,IF(OR(AND(CN138=0,T138="N"),AND(CN138=0,T138="B"),AND(CN138=0,LEFT(TRIM(T138),1)="I")),1,0))),"")</f>
        <v/>
      </c>
      <c r="DQ138" s="23" t="str">
        <f t="shared" si="107"/>
        <v/>
      </c>
      <c r="DR138" s="23" t="str">
        <f>+IF(LEN($I138)&gt;5,IF(ISERROR(VLOOKUP(V138,'CODIGO PAGO'!$B$2:$B$20,1,0)),1,IF(OR(AND(CP138=1,V138&lt;&gt;"N"),AND(CP138=3,V138&lt;&gt;"B"),AND(CP138=2,LEFT(TRIM(V138),1)&lt;&gt;"I")),1,IF(OR(AND(CP138=0,V138="N"),AND(CP138=0,V138="B"),AND(CP138=0,LEFT(TRIM(V138),1)="I")),1,0))),"")</f>
        <v/>
      </c>
      <c r="DS138" s="23" t="str">
        <f t="shared" si="108"/>
        <v/>
      </c>
      <c r="DT138" s="23" t="str">
        <f>+IF(LEN($I138)&gt;5,IF(ISERROR(VLOOKUP(X138,'CODIGO PAGO'!$B$2:$B$20,1,0)),1,IF(OR(AND(CR138=1,X138&lt;&gt;"N"),AND(CR138=3,X138&lt;&gt;"B"),AND(CR138=2,LEFT(TRIM(X138),1)&lt;&gt;"I")),1,IF(OR(AND(CR138=0,X138="N"),AND(CR138=0,X138="B"),AND(CR138=0,LEFT(TRIM(X138),1)="I")),1,0))),"")</f>
        <v/>
      </c>
      <c r="DU138" s="23" t="str">
        <f t="shared" si="109"/>
        <v/>
      </c>
      <c r="DV138" s="23" t="str">
        <f>+IF(LEN($I138)&gt;5,IF(ISERROR(VLOOKUP(Z138,'CODIGO PAGO'!$B$2:$B$20,1,0)),1,IF(OR(AND(CT138=1,Z138&lt;&gt;"N"),AND(CT138=3,Z138&lt;&gt;"B"),AND(CT138=2,LEFT(TRIM(Z138),1)&lt;&gt;"I")),1,IF(OR(AND(CT138=0,Z138="N"),AND(CT138=0,Z138="B"),AND(CT138=0,LEFT(TRIM(Z138),1)="I")),1,0))),"")</f>
        <v/>
      </c>
      <c r="DW138" s="23" t="str">
        <f t="shared" si="110"/>
        <v/>
      </c>
      <c r="DX138" s="23" t="str">
        <f>+IF(LEN($I138)&gt;5,IF(ISERROR(VLOOKUP(AB138,'CODIGO PAGO'!$B$2:$B$20,1,0)),1,IF(OR(AND(CV138=1,AB138&lt;&gt;"N"),AND(CV138=3,AB138&lt;&gt;"B"),AND(CV138=2,LEFT(TRIM(AB138),1)&lt;&gt;"I")),1,IF(OR(AND(CV138=0,AB138="N"),AND(CV138=0,AB138="B"),AND(CV138=0,LEFT(TRIM(AB138),1)="I")),1,0))),"")</f>
        <v/>
      </c>
      <c r="DY138" s="23" t="str">
        <f t="shared" si="111"/>
        <v/>
      </c>
      <c r="DZ138" s="23" t="str">
        <f>+IF(LEN($I138)&gt;5,IF(ISERROR(VLOOKUP(AD138,'CODIGO PAGO'!$B$2:$B$20,1,0)),1,IF(OR(AND(CX138=1,AD138&lt;&gt;"N"),AND(CX138=3,AD138&lt;&gt;"B"),AND(CX138=2,LEFT(TRIM(AD138),1)&lt;&gt;"I")),1,IF(OR(AND(CX138=0,AD138="N"),AND(CX138=0,AD138="B"),AND(CX138=0,LEFT(TRIM(AD138),1)="I")),1,0))),"")</f>
        <v/>
      </c>
      <c r="EA138" s="23" t="str">
        <f t="shared" si="112"/>
        <v/>
      </c>
      <c r="EB138" s="23" t="str">
        <f>+IF(LEN($I138)&gt;5,IF(ISERROR(VLOOKUP(AF138,'CODIGO PAGO'!$B$2:$B$20,1,0)),1,IF(OR(AND(CZ138=1,AF138&lt;&gt;"N"),AND(CZ138=3,AF138&lt;&gt;"B"),AND(CZ138=2,LEFT(TRIM(AF138),1)&lt;&gt;"I")),1,IF(OR(AND(CZ138=0,AF138="N"),AND(CZ138=0,AF138="B"),AND(CZ138=0,LEFT(TRIM(AF138),1)="I")),1,0))),"")</f>
        <v/>
      </c>
      <c r="EC138" s="23" t="str">
        <f t="shared" si="113"/>
        <v/>
      </c>
      <c r="ED138" s="23" t="str">
        <f>+IF(LEN($I138)&gt;5,IF(ISERROR(VLOOKUP(AH138,'CODIGO PAGO'!$B$2:$B$20,1,0)),1,IF(OR(AND(DB138=1,AH138&lt;&gt;"N"),AND(DB138=3,AH138&lt;&gt;"B"),AND(DB138=2,LEFT(TRIM(AH138),1)&lt;&gt;"I")),1,IF(OR(AND(DB138=0,AH138="N"),AND(DB138=0,AH138="B"),AND(DB138=0,LEFT(TRIM(AH138),1)="I")),1,0))),"")</f>
        <v/>
      </c>
      <c r="EE138" s="23" t="str">
        <f t="shared" si="114"/>
        <v/>
      </c>
      <c r="EF138" s="23" t="str">
        <f>+IF(LEN($I138)&gt;5,IF(ISERROR(VLOOKUP(AJ138,'CODIGO PAGO'!$B$2:$B$20,1,0)),1,IF(OR(AND(DD138=1,AJ138&lt;&gt;"N"),AND(DD138=3,AJ138&lt;&gt;"B"),AND(DD138=2,LEFT(TRIM(AJ138),1)&lt;&gt;"I")),1,IF(OR(AND(DD138=0,AJ138="N"),AND(DD138=0,AJ138="B"),AND(DD138=0,LEFT(TRIM(AJ138),1)="I")),1,0))),"")</f>
        <v/>
      </c>
      <c r="EG138" s="23" t="str">
        <f t="shared" si="115"/>
        <v/>
      </c>
      <c r="EH138" s="23" t="str">
        <f>+IF(LEN($I138)&gt;5,IF(ISERROR(VLOOKUP(AL138,'CODIGO PAGO'!$B$2:$B$20,1,0)),1,IF(OR(AND(DF138=1,AL138&lt;&gt;"N"),AND(DF138=3,AL138&lt;&gt;"B"),AND(DF138=2,LEFT(TRIM(AL138),1)&lt;&gt;"I")),1,IF(OR(AND(DF138=0,AL138="N"),AND(DF138=0,AL138="B"),AND(DF138=0,LEFT(TRIM(AL138),1)="I")),1,0))),"")</f>
        <v/>
      </c>
      <c r="EI138" s="23" t="str">
        <f t="shared" si="116"/>
        <v/>
      </c>
      <c r="EJ138" s="23" t="str">
        <f>+IF(LEN($I138)&gt;5,IF(ISERROR(VLOOKUP(AN138,'CODIGO PAGO'!$B$2:$B$20,1,0)),1,IF(OR(AND(DH138=1,AN138&lt;&gt;"N"),AND(DH138=3,AN138&lt;&gt;"B"),AND(DH138=2,LEFT(TRIM(AN138),1)&lt;&gt;"I")),1,IF(OR(AND(DH138=0,AN138="N"),AND(DH138=0,AN138="B"),AND(DH138=0,LEFT(TRIM(AN138),1)="I")),1,0))),"")</f>
        <v/>
      </c>
      <c r="EK138" s="23" t="str">
        <f t="shared" si="117"/>
        <v/>
      </c>
      <c r="EL138" s="24" t="str">
        <f t="shared" si="118"/>
        <v/>
      </c>
    </row>
    <row r="139" spans="1:142" s="25" customFormat="1">
      <c r="A139" s="15" t="str">
        <f t="shared" si="84"/>
        <v/>
      </c>
      <c r="B139" s="1" t="str">
        <f>+IF(LEN(I139)&gt;5,'CODIGO PAGO'!$B$28,"")</f>
        <v/>
      </c>
      <c r="C139" s="1" t="str">
        <f>+IF(LEN($I139)&gt;5,BD!D139,"")</f>
        <v/>
      </c>
      <c r="D139" s="168" t="str">
        <f>+IF(LEN($I139)&gt;5,BD!A139,"")</f>
        <v/>
      </c>
      <c r="E139" s="1" t="str">
        <f>+IF(LEN($I139)&gt;5,BD!B139,"")</f>
        <v/>
      </c>
      <c r="F139" s="1" t="str">
        <f>+IF(LEN($I139)&gt;5,BD!C139,"")</f>
        <v/>
      </c>
      <c r="G139" s="141"/>
      <c r="H139" s="141"/>
      <c r="I139" s="1" t="str">
        <f>+IF(LEN(BD!G139)&gt;5,BD!G139,"")</f>
        <v/>
      </c>
      <c r="J139" s="167" t="str">
        <f>+IF(LEN($I139)&gt;5,BD!E139,"")</f>
        <v/>
      </c>
      <c r="K139" s="6" t="str">
        <f t="shared" si="85"/>
        <v/>
      </c>
      <c r="L139" s="87" t="str">
        <f>+IF(LEN($I139)&gt;5,BD!H139,"")</f>
        <v/>
      </c>
      <c r="M139" s="40" t="str">
        <f t="shared" si="86"/>
        <v/>
      </c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4" t="str">
        <f t="shared" si="87"/>
        <v/>
      </c>
      <c r="AQ139" s="5" t="str">
        <f t="shared" si="88"/>
        <v/>
      </c>
      <c r="AR139" s="91" t="str">
        <f t="shared" si="89"/>
        <v/>
      </c>
      <c r="AS139" s="5" t="str">
        <f t="shared" si="90"/>
        <v/>
      </c>
      <c r="AT139" s="91" t="str">
        <f t="shared" si="91"/>
        <v/>
      </c>
      <c r="AU139" s="4" t="str">
        <f t="shared" si="92"/>
        <v/>
      </c>
      <c r="AV139" s="4" t="str">
        <f t="shared" si="93"/>
        <v/>
      </c>
      <c r="AW139" s="4" t="str">
        <f t="shared" si="94"/>
        <v/>
      </c>
      <c r="AX139" s="4" t="str">
        <f t="shared" si="95"/>
        <v/>
      </c>
      <c r="AY139" s="88" t="str">
        <f t="shared" si="96"/>
        <v/>
      </c>
      <c r="AZ139" s="17" t="str">
        <f t="shared" si="97"/>
        <v/>
      </c>
      <c r="BA139" s="18" t="str">
        <f t="shared" si="98"/>
        <v/>
      </c>
      <c r="BB139" s="19" t="str">
        <f>+IF(LEN(I139)&gt;5,IF(INT(RIGHT(B139,1))=9,0.5*L139*AY139,INT(MID(B139,5,LEN(B139)-4))*L139)+IFERROR(VLOOKUP(I139,AJUSTES!$A$1:$I$50,9,0),0),"")</f>
        <v/>
      </c>
      <c r="BC139" s="12"/>
      <c r="BD139" s="19" t="str">
        <f t="shared" si="99"/>
        <v/>
      </c>
      <c r="BE139" s="18" t="str">
        <f t="shared" si="100"/>
        <v/>
      </c>
      <c r="BF139" s="139" t="str">
        <f t="shared" si="101"/>
        <v/>
      </c>
      <c r="BG139" s="114"/>
      <c r="BH139" s="18" t="str">
        <f t="shared" si="102"/>
        <v/>
      </c>
      <c r="BI139" s="13"/>
      <c r="BJ139" s="12"/>
      <c r="BK139" s="12"/>
      <c r="BL139" s="145"/>
      <c r="BM139" s="12"/>
      <c r="BN139" s="12"/>
      <c r="BO139" s="12"/>
      <c r="BP139" s="12"/>
      <c r="BQ139" s="12"/>
      <c r="BR139" s="12"/>
      <c r="BS139" s="146"/>
      <c r="BT139" s="14"/>
      <c r="BU139" s="12"/>
      <c r="BV139" s="12"/>
      <c r="BW139" s="12"/>
      <c r="BX139" s="12"/>
      <c r="BY139" s="12"/>
      <c r="BZ139" s="144"/>
      <c r="CA139" s="107" t="str">
        <f>+IF(LEN($I139)&gt;5,IF(BD!F139="N/A","",BD!F139),"")</f>
        <v/>
      </c>
      <c r="CB139" s="21"/>
      <c r="CC139" s="147"/>
      <c r="CD139" s="148"/>
      <c r="CE139" s="8" t="str">
        <f>+IF(LEN(I139)&gt;5,BD!M139,"")</f>
        <v/>
      </c>
      <c r="CF139" s="16" t="str">
        <f>+IF(LEN(I139)&gt;5,BD!N139,"")</f>
        <v/>
      </c>
      <c r="CG139" s="3" t="str">
        <f t="shared" si="103"/>
        <v/>
      </c>
      <c r="CH139" s="23" t="str">
        <f>+IF(AND(LEN($I139)&gt;5),IF(AND($J139&gt;N$1,$J139&lt;=$AO$1),1,IF((COUNTIFS(INCAPACIDADES!$C$1:$C$51,$I139,INCAPACIDADES!K$1:K$51,N$1))&gt;0,2,IF(VLOOKUP($C139,BD!$D$1:$F$501,3,0)&gt;N$1,0,3))),"")</f>
        <v/>
      </c>
      <c r="CI139" s="23" t="str">
        <f>+IF(AND(LEN($I139)&gt;5),IF(AND($J139&gt;O$1,$J139&lt;=$AO$1),1,IF((COUNTIFS(INCAPACIDADES!$C$1:$C$51,$I139,INCAPACIDADES!L$1:L$51,O$1))&gt;0,2,IF(VLOOKUP($C139,BD!$D$1:$F$501,3,0)&gt;O$1,0,3))),"")</f>
        <v/>
      </c>
      <c r="CJ139" s="23" t="str">
        <f>+IF(AND(LEN($I139)&gt;5),IF(AND($J139&gt;P$1,$J139&lt;=$AO$1),1,IF((COUNTIFS(INCAPACIDADES!$C$1:$C$51,$I139,INCAPACIDADES!M$1:M$51,P$1))&gt;0,2,IF(VLOOKUP($C139,BD!$D$1:$F$501,3,0)&gt;P$1,0,3))),"")</f>
        <v/>
      </c>
      <c r="CK139" s="23" t="str">
        <f>+IF(AND(LEN($I139)&gt;5),IF(AND($J139&gt;Q$1,$J139&lt;=$AO$1),1,IF((COUNTIFS(INCAPACIDADES!$C$1:$C$51,$I139,INCAPACIDADES!N$1:N$51,Q$1))&gt;0,2,IF(VLOOKUP($C139,BD!$D$1:$F$501,3,0)&gt;Q$1,0,3))),"")</f>
        <v/>
      </c>
      <c r="CL139" s="23" t="str">
        <f>+IF(AND(LEN($I139)&gt;5),IF(AND($J139&gt;R$1,$J139&lt;=$AO$1),1,IF((COUNTIFS(INCAPACIDADES!$C$1:$C$51,$I139,INCAPACIDADES!O$1:O$51,R$1))&gt;0,2,IF(VLOOKUP($C139,BD!$D$1:$F$501,3,0)&gt;R$1,0,3))),"")</f>
        <v/>
      </c>
      <c r="CM139" s="23" t="str">
        <f>+IF(AND(LEN($I139)&gt;5),IF(AND($J139&gt;S$1,$J139&lt;=$AO$1),1,IF((COUNTIFS(INCAPACIDADES!$C$1:$C$51,$I139,INCAPACIDADES!P$1:P$51,S$1))&gt;0,2,IF(VLOOKUP($C139,BD!$D$1:$F$501,3,0)&gt;S$1,0,3))),"")</f>
        <v/>
      </c>
      <c r="CN139" s="23" t="str">
        <f>+IF(AND(LEN($I139)&gt;5),IF(AND($J139&gt;T$1,$J139&lt;=$AO$1),1,IF((COUNTIFS(INCAPACIDADES!$C$1:$C$51,$I139,INCAPACIDADES!Q$1:Q$51,T$1))&gt;0,2,IF(VLOOKUP($C139,BD!$D$1:$F$501,3,0)&gt;T$1,0,3))),"")</f>
        <v/>
      </c>
      <c r="CO139" s="23" t="str">
        <f>+IF(AND(LEN($I139)&gt;5),IF(AND($J139&gt;U$1,$J139&lt;=$AO$1),1,IF((COUNTIFS(INCAPACIDADES!$C$1:$C$51,$I139,INCAPACIDADES!R$1:R$51,U$1))&gt;0,2,IF(VLOOKUP($C139,BD!$D$1:$F$501,3,0)&gt;U$1,0,3))),"")</f>
        <v/>
      </c>
      <c r="CP139" s="23" t="str">
        <f>+IF(AND(LEN($I139)&gt;5),IF(AND($J139&gt;V$1,$J139&lt;=$AO$1),1,IF((COUNTIFS(INCAPACIDADES!$C$1:$C$51,$I139,INCAPACIDADES!S$1:S$51,V$1))&gt;0,2,IF(VLOOKUP($C139,BD!$D$1:$F$501,3,0)&gt;V$1,0,3))),"")</f>
        <v/>
      </c>
      <c r="CQ139" s="23" t="str">
        <f>+IF(AND(LEN($I139)&gt;5),IF(AND($J139&gt;W$1,$J139&lt;=$AO$1),1,IF((COUNTIFS(INCAPACIDADES!$C$1:$C$51,$I139,INCAPACIDADES!T$1:T$51,W$1))&gt;0,2,IF(VLOOKUP($C139,BD!$D$1:$F$501,3,0)&gt;W$1,0,3))),"")</f>
        <v/>
      </c>
      <c r="CR139" s="23" t="str">
        <f>+IF(AND(LEN($I139)&gt;5),IF(AND($J139&gt;X$1,$J139&lt;=$AO$1),1,IF((COUNTIFS(INCAPACIDADES!$C$1:$C$51,$I139,INCAPACIDADES!U$1:U$51,X$1))&gt;0,2,IF(VLOOKUP($C139,BD!$D$1:$F$501,3,0)&gt;X$1,0,3))),"")</f>
        <v/>
      </c>
      <c r="CS139" s="23" t="str">
        <f>+IF(AND(LEN($I139)&gt;5),IF(AND($J139&gt;Y$1,$J139&lt;=$AO$1),1,IF((COUNTIFS(INCAPACIDADES!$C$1:$C$51,$I139,INCAPACIDADES!V$1:V$51,Y$1))&gt;0,2,IF(VLOOKUP($C139,BD!$D$1:$F$501,3,0)&gt;Y$1,0,3))),"")</f>
        <v/>
      </c>
      <c r="CT139" s="23" t="str">
        <f>+IF(AND(LEN($I139)&gt;5),IF(AND($J139&gt;Z$1,$J139&lt;=$AO$1),1,IF((COUNTIFS(INCAPACIDADES!$C$1:$C$51,$I139,INCAPACIDADES!W$1:W$51,Z$1))&gt;0,2,IF(VLOOKUP($C139,BD!$D$1:$F$501,3,0)&gt;Z$1,0,3))),"")</f>
        <v/>
      </c>
      <c r="CU139" s="23" t="str">
        <f>+IF(AND(LEN($I139)&gt;5),IF(AND($J139&gt;AA$1,$J139&lt;=$AO$1),1,IF((COUNTIFS(INCAPACIDADES!$C$1:$C$51,$I139,INCAPACIDADES!X$1:X$51,AA$1))&gt;0,2,IF(VLOOKUP($C139,BD!$D$1:$F$501,3,0)&gt;AA$1,0,3))),"")</f>
        <v/>
      </c>
      <c r="CV139" s="23" t="str">
        <f>+IF(AND(LEN($I139)&gt;5),IF(AND($J139&gt;AB$1,$J139&lt;=$AO$1),1,IF((COUNTIFS(INCAPACIDADES!$C$1:$C$51,$I139,INCAPACIDADES!Y$1:Y$51,AB$1))&gt;0,2,IF(VLOOKUP($C139,BD!$D$1:$F$501,3,0)&gt;AB$1,0,3))),"")</f>
        <v/>
      </c>
      <c r="CW139" s="23" t="str">
        <f>+IF(AND(LEN($I139)&gt;5),IF(AND($J139&gt;AC$1,$J139&lt;=$AO$1),1,IF((COUNTIFS(INCAPACIDADES!$C$1:$C$51,$I139,INCAPACIDADES!Z$1:Z$51,AC$1))&gt;0,2,IF(VLOOKUP($C139,BD!$D$1:$F$501,3,0)&gt;AC$1,0,3))),"")</f>
        <v/>
      </c>
      <c r="CX139" s="23" t="str">
        <f>+IF(AND(LEN($I139)&gt;5),IF(AND($J139&gt;AD$1,$J139&lt;=$AO$1),1,IF((COUNTIFS(INCAPACIDADES!$C$1:$C$51,$I139,INCAPACIDADES!AA$1:AA$51,AD$1))&gt;0,2,IF(VLOOKUP($C139,BD!$D$1:$F$501,3,0)&gt;AD$1,0,3))),"")</f>
        <v/>
      </c>
      <c r="CY139" s="23" t="str">
        <f>+IF(AND(LEN($I139)&gt;5),IF(AND($J139&gt;AE$1,$J139&lt;=$AO$1),1,IF((COUNTIFS(INCAPACIDADES!$C$1:$C$51,$I139,INCAPACIDADES!AB$1:AB$51,AE$1))&gt;0,2,IF(VLOOKUP($C139,BD!$D$1:$F$501,3,0)&gt;AE$1,0,3))),"")</f>
        <v/>
      </c>
      <c r="CZ139" s="23" t="str">
        <f>+IF(AND(LEN($I139)&gt;5),IF(AND($J139&gt;AF$1,$J139&lt;=$AO$1),1,IF((COUNTIFS(INCAPACIDADES!$C$1:$C$51,$I139,INCAPACIDADES!AC$1:AC$51,AF$1))&gt;0,2,IF(VLOOKUP($C139,BD!$D$1:$F$501,3,0)&gt;AF$1,0,3))),"")</f>
        <v/>
      </c>
      <c r="DA139" s="23" t="str">
        <f>+IF(AND(LEN($I139)&gt;5),IF(AND($J139&gt;AG$1,$J139&lt;=$AO$1),1,IF((COUNTIFS(INCAPACIDADES!$C$1:$C$51,$I139,INCAPACIDADES!AD$1:AD$51,AG$1))&gt;0,2,IF(VLOOKUP($C139,BD!$D$1:$F$501,3,0)&gt;AG$1,0,3))),"")</f>
        <v/>
      </c>
      <c r="DB139" s="23" t="str">
        <f>+IF(AND(LEN($I139)&gt;5),IF(AND($J139&gt;AH$1,$J139&lt;=$AO$1),1,IF((COUNTIFS(INCAPACIDADES!$C$1:$C$51,$I139,INCAPACIDADES!AE$1:AE$51,AH$1))&gt;0,2,IF(VLOOKUP($C139,BD!$D$1:$F$501,3,0)&gt;AH$1,0,3))),"")</f>
        <v/>
      </c>
      <c r="DC139" s="23" t="str">
        <f>+IF(AND(LEN($I139)&gt;5),IF(AND($J139&gt;AI$1,$J139&lt;=$AO$1),1,IF((COUNTIFS(INCAPACIDADES!$C$1:$C$51,$I139,INCAPACIDADES!AF$1:AF$51,AI$1))&gt;0,2,IF(VLOOKUP($C139,BD!$D$1:$F$501,3,0)&gt;AI$1,0,3))),"")</f>
        <v/>
      </c>
      <c r="DD139" s="23" t="str">
        <f>+IF(AND(LEN($I139)&gt;5),IF(AND($J139&gt;AJ$1,$J139&lt;=$AO$1),1,IF((COUNTIFS(INCAPACIDADES!$C$1:$C$51,$I139,INCAPACIDADES!AG$1:AG$51,AJ$1))&gt;0,2,IF(VLOOKUP($C139,BD!$D$1:$F$501,3,0)&gt;AJ$1,0,3))),"")</f>
        <v/>
      </c>
      <c r="DE139" s="23" t="str">
        <f>+IF(AND(LEN($I139)&gt;5),IF(AND($J139&gt;AK$1,$J139&lt;=$AO$1),1,IF((COUNTIFS(INCAPACIDADES!$C$1:$C$51,$I139,INCAPACIDADES!AH$1:AH$51,AK$1))&gt;0,2,IF(VLOOKUP($C139,BD!$D$1:$F$501,3,0)&gt;AK$1,0,3))),"")</f>
        <v/>
      </c>
      <c r="DF139" s="23" t="str">
        <f>+IF(AND(LEN($I139)&gt;5),IF(AND($J139&gt;AL$1,$J139&lt;=$AO$1),1,IF((COUNTIFS(INCAPACIDADES!$C$1:$C$51,$I139,INCAPACIDADES!AI$1:AI$51,AL$1))&gt;0,2,IF(VLOOKUP($C139,BD!$D$1:$F$501,3,0)&gt;AL$1,0,3))),"")</f>
        <v/>
      </c>
      <c r="DG139" s="23" t="str">
        <f>+IF(AND(LEN($I139)&gt;5),IF(AND($J139&gt;AM$1,$J139&lt;=$AO$1),1,IF((COUNTIFS(INCAPACIDADES!$C$1:$C$51,$I139,INCAPACIDADES!AJ$1:AJ$51,AM$1))&gt;0,2,IF(VLOOKUP($C139,BD!$D$1:$F$501,3,0)&gt;AM$1,0,3))),"")</f>
        <v/>
      </c>
      <c r="DH139" s="23" t="str">
        <f>+IF(AND(LEN($I139)&gt;5),IF(AND($J139&gt;AN$1,$J139&lt;=$AO$1),1,IF((COUNTIFS(INCAPACIDADES!$C$1:$C$51,$I139,INCAPACIDADES!AK$1:AK$51,AN$1))&gt;0,2,IF(VLOOKUP($C139,BD!$D$1:$F$501,3,0)&gt;AN$1,0,3))),"")</f>
        <v/>
      </c>
      <c r="DI139" s="23" t="str">
        <f>+IF(AND(LEN($I139)&gt;5),IF(AND($J139&gt;AO$1,$J139&lt;=$AO$1),1,IF((COUNTIFS(INCAPACIDADES!$C$1:$C$51,$I139,INCAPACIDADES!AL$1:AL$51,AO$1))&gt;0,2,IF(VLOOKUP($C139,BD!$D$1:$F$501,3,0)&gt;AO$1,0,3))),"")</f>
        <v/>
      </c>
      <c r="DJ139" s="23" t="str">
        <f>+IF(LEN($I139)&gt;5,IF(ISERROR(VLOOKUP(N139,'CODIGO PAGO'!$B$2:$B$20,1,0)),1,IF(OR(AND(CH139=1,N139&lt;&gt;"N"),AND(CH139=3,N139&lt;&gt;"B"),AND(CH139=2,LEFT(TRIM(N139),1)&lt;&gt;"I")),1,IF(OR(AND(CH139=0,N139="N"),AND(CH139=0,N139="B"),AND(CH139=0,LEFT(TRIM(N139),1)="I")),1,0))),"")</f>
        <v/>
      </c>
      <c r="DK139" s="23" t="str">
        <f t="shared" si="104"/>
        <v/>
      </c>
      <c r="DL139" s="23" t="str">
        <f>+IF(LEN($I139)&gt;5,IF(ISERROR(VLOOKUP(P139,'CODIGO PAGO'!$B$2:$B$20,1,0)),1,IF(OR(AND(CJ139=1,P139&lt;&gt;"N"),AND(CJ139=3,P139&lt;&gt;"B"),AND(CJ139=2,LEFT(TRIM(P139),1)&lt;&gt;"I")),1,IF(OR(AND(CJ139=0,P139="N"),AND(CJ139=0,P139="B"),AND(CJ139=0,LEFT(TRIM(P139),1)="I")),1,0))),"")</f>
        <v/>
      </c>
      <c r="DM139" s="23" t="str">
        <f t="shared" si="105"/>
        <v/>
      </c>
      <c r="DN139" s="23" t="str">
        <f>+IF(LEN($I139)&gt;5,IF(ISERROR(VLOOKUP(R139,'CODIGO PAGO'!$B$2:$B$20,1,0)),1,IF(OR(AND(CL139=1,R139&lt;&gt;"N"),AND(CL139=3,R139&lt;&gt;"B"),AND(CL139=2,LEFT(TRIM(R139),1)&lt;&gt;"I")),1,IF(OR(AND(CL139=0,R139="N"),AND(CL139=0,R139="B"),AND(CL139=0,LEFT(TRIM(R139),1)="I")),1,0))),"")</f>
        <v/>
      </c>
      <c r="DO139" s="23" t="str">
        <f t="shared" si="106"/>
        <v/>
      </c>
      <c r="DP139" s="23" t="str">
        <f>+IF(LEN($I139)&gt;5,IF(ISERROR(VLOOKUP(T139,'CODIGO PAGO'!$B$2:$B$20,1,0)),1,IF(OR(AND(CN139=1,T139&lt;&gt;"N"),AND(CN139=3,T139&lt;&gt;"B"),AND(CN139=2,LEFT(TRIM(T139),1)&lt;&gt;"I")),1,IF(OR(AND(CN139=0,T139="N"),AND(CN139=0,T139="B"),AND(CN139=0,LEFT(TRIM(T139),1)="I")),1,0))),"")</f>
        <v/>
      </c>
      <c r="DQ139" s="23" t="str">
        <f t="shared" si="107"/>
        <v/>
      </c>
      <c r="DR139" s="23" t="str">
        <f>+IF(LEN($I139)&gt;5,IF(ISERROR(VLOOKUP(V139,'CODIGO PAGO'!$B$2:$B$20,1,0)),1,IF(OR(AND(CP139=1,V139&lt;&gt;"N"),AND(CP139=3,V139&lt;&gt;"B"),AND(CP139=2,LEFT(TRIM(V139),1)&lt;&gt;"I")),1,IF(OR(AND(CP139=0,V139="N"),AND(CP139=0,V139="B"),AND(CP139=0,LEFT(TRIM(V139),1)="I")),1,0))),"")</f>
        <v/>
      </c>
      <c r="DS139" s="23" t="str">
        <f t="shared" si="108"/>
        <v/>
      </c>
      <c r="DT139" s="23" t="str">
        <f>+IF(LEN($I139)&gt;5,IF(ISERROR(VLOOKUP(X139,'CODIGO PAGO'!$B$2:$B$20,1,0)),1,IF(OR(AND(CR139=1,X139&lt;&gt;"N"),AND(CR139=3,X139&lt;&gt;"B"),AND(CR139=2,LEFT(TRIM(X139),1)&lt;&gt;"I")),1,IF(OR(AND(CR139=0,X139="N"),AND(CR139=0,X139="B"),AND(CR139=0,LEFT(TRIM(X139),1)="I")),1,0))),"")</f>
        <v/>
      </c>
      <c r="DU139" s="23" t="str">
        <f t="shared" si="109"/>
        <v/>
      </c>
      <c r="DV139" s="23" t="str">
        <f>+IF(LEN($I139)&gt;5,IF(ISERROR(VLOOKUP(Z139,'CODIGO PAGO'!$B$2:$B$20,1,0)),1,IF(OR(AND(CT139=1,Z139&lt;&gt;"N"),AND(CT139=3,Z139&lt;&gt;"B"),AND(CT139=2,LEFT(TRIM(Z139),1)&lt;&gt;"I")),1,IF(OR(AND(CT139=0,Z139="N"),AND(CT139=0,Z139="B"),AND(CT139=0,LEFT(TRIM(Z139),1)="I")),1,0))),"")</f>
        <v/>
      </c>
      <c r="DW139" s="23" t="str">
        <f t="shared" si="110"/>
        <v/>
      </c>
      <c r="DX139" s="23" t="str">
        <f>+IF(LEN($I139)&gt;5,IF(ISERROR(VLOOKUP(AB139,'CODIGO PAGO'!$B$2:$B$20,1,0)),1,IF(OR(AND(CV139=1,AB139&lt;&gt;"N"),AND(CV139=3,AB139&lt;&gt;"B"),AND(CV139=2,LEFT(TRIM(AB139),1)&lt;&gt;"I")),1,IF(OR(AND(CV139=0,AB139="N"),AND(CV139=0,AB139="B"),AND(CV139=0,LEFT(TRIM(AB139),1)="I")),1,0))),"")</f>
        <v/>
      </c>
      <c r="DY139" s="23" t="str">
        <f t="shared" si="111"/>
        <v/>
      </c>
      <c r="DZ139" s="23" t="str">
        <f>+IF(LEN($I139)&gt;5,IF(ISERROR(VLOOKUP(AD139,'CODIGO PAGO'!$B$2:$B$20,1,0)),1,IF(OR(AND(CX139=1,AD139&lt;&gt;"N"),AND(CX139=3,AD139&lt;&gt;"B"),AND(CX139=2,LEFT(TRIM(AD139),1)&lt;&gt;"I")),1,IF(OR(AND(CX139=0,AD139="N"),AND(CX139=0,AD139="B"),AND(CX139=0,LEFT(TRIM(AD139),1)="I")),1,0))),"")</f>
        <v/>
      </c>
      <c r="EA139" s="23" t="str">
        <f t="shared" si="112"/>
        <v/>
      </c>
      <c r="EB139" s="23" t="str">
        <f>+IF(LEN($I139)&gt;5,IF(ISERROR(VLOOKUP(AF139,'CODIGO PAGO'!$B$2:$B$20,1,0)),1,IF(OR(AND(CZ139=1,AF139&lt;&gt;"N"),AND(CZ139=3,AF139&lt;&gt;"B"),AND(CZ139=2,LEFT(TRIM(AF139),1)&lt;&gt;"I")),1,IF(OR(AND(CZ139=0,AF139="N"),AND(CZ139=0,AF139="B"),AND(CZ139=0,LEFT(TRIM(AF139),1)="I")),1,0))),"")</f>
        <v/>
      </c>
      <c r="EC139" s="23" t="str">
        <f t="shared" si="113"/>
        <v/>
      </c>
      <c r="ED139" s="23" t="str">
        <f>+IF(LEN($I139)&gt;5,IF(ISERROR(VLOOKUP(AH139,'CODIGO PAGO'!$B$2:$B$20,1,0)),1,IF(OR(AND(DB139=1,AH139&lt;&gt;"N"),AND(DB139=3,AH139&lt;&gt;"B"),AND(DB139=2,LEFT(TRIM(AH139),1)&lt;&gt;"I")),1,IF(OR(AND(DB139=0,AH139="N"),AND(DB139=0,AH139="B"),AND(DB139=0,LEFT(TRIM(AH139),1)="I")),1,0))),"")</f>
        <v/>
      </c>
      <c r="EE139" s="23" t="str">
        <f t="shared" si="114"/>
        <v/>
      </c>
      <c r="EF139" s="23" t="str">
        <f>+IF(LEN($I139)&gt;5,IF(ISERROR(VLOOKUP(AJ139,'CODIGO PAGO'!$B$2:$B$20,1,0)),1,IF(OR(AND(DD139=1,AJ139&lt;&gt;"N"),AND(DD139=3,AJ139&lt;&gt;"B"),AND(DD139=2,LEFT(TRIM(AJ139),1)&lt;&gt;"I")),1,IF(OR(AND(DD139=0,AJ139="N"),AND(DD139=0,AJ139="B"),AND(DD139=0,LEFT(TRIM(AJ139),1)="I")),1,0))),"")</f>
        <v/>
      </c>
      <c r="EG139" s="23" t="str">
        <f t="shared" si="115"/>
        <v/>
      </c>
      <c r="EH139" s="23" t="str">
        <f>+IF(LEN($I139)&gt;5,IF(ISERROR(VLOOKUP(AL139,'CODIGO PAGO'!$B$2:$B$20,1,0)),1,IF(OR(AND(DF139=1,AL139&lt;&gt;"N"),AND(DF139=3,AL139&lt;&gt;"B"),AND(DF139=2,LEFT(TRIM(AL139),1)&lt;&gt;"I")),1,IF(OR(AND(DF139=0,AL139="N"),AND(DF139=0,AL139="B"),AND(DF139=0,LEFT(TRIM(AL139),1)="I")),1,0))),"")</f>
        <v/>
      </c>
      <c r="EI139" s="23" t="str">
        <f t="shared" si="116"/>
        <v/>
      </c>
      <c r="EJ139" s="23" t="str">
        <f>+IF(LEN($I139)&gt;5,IF(ISERROR(VLOOKUP(AN139,'CODIGO PAGO'!$B$2:$B$20,1,0)),1,IF(OR(AND(DH139=1,AN139&lt;&gt;"N"),AND(DH139=3,AN139&lt;&gt;"B"),AND(DH139=2,LEFT(TRIM(AN139),1)&lt;&gt;"I")),1,IF(OR(AND(DH139=0,AN139="N"),AND(DH139=0,AN139="B"),AND(DH139=0,LEFT(TRIM(AN139),1)="I")),1,0))),"")</f>
        <v/>
      </c>
      <c r="EK139" s="23" t="str">
        <f t="shared" si="117"/>
        <v/>
      </c>
      <c r="EL139" s="24" t="str">
        <f t="shared" si="118"/>
        <v/>
      </c>
    </row>
    <row r="140" spans="1:142" s="25" customFormat="1">
      <c r="A140" s="15" t="str">
        <f t="shared" si="84"/>
        <v/>
      </c>
      <c r="B140" s="1" t="str">
        <f>+IF(LEN(I140)&gt;5,'CODIGO PAGO'!$B$28,"")</f>
        <v/>
      </c>
      <c r="C140" s="1" t="str">
        <f>+IF(LEN($I140)&gt;5,BD!D140,"")</f>
        <v/>
      </c>
      <c r="D140" s="168" t="str">
        <f>+IF(LEN($I140)&gt;5,BD!A140,"")</f>
        <v/>
      </c>
      <c r="E140" s="1" t="str">
        <f>+IF(LEN($I140)&gt;5,BD!B140,"")</f>
        <v/>
      </c>
      <c r="F140" s="1" t="str">
        <f>+IF(LEN($I140)&gt;5,BD!C140,"")</f>
        <v/>
      </c>
      <c r="G140" s="141"/>
      <c r="H140" s="141"/>
      <c r="I140" s="1" t="str">
        <f>+IF(LEN(BD!G140)&gt;5,BD!G140,"")</f>
        <v/>
      </c>
      <c r="J140" s="167" t="str">
        <f>+IF(LEN($I140)&gt;5,BD!E140,"")</f>
        <v/>
      </c>
      <c r="K140" s="6" t="str">
        <f t="shared" si="85"/>
        <v/>
      </c>
      <c r="L140" s="87" t="str">
        <f>+IF(LEN($I140)&gt;5,BD!H140,"")</f>
        <v/>
      </c>
      <c r="M140" s="40" t="str">
        <f t="shared" si="86"/>
        <v/>
      </c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4" t="str">
        <f t="shared" si="87"/>
        <v/>
      </c>
      <c r="AQ140" s="5" t="str">
        <f t="shared" si="88"/>
        <v/>
      </c>
      <c r="AR140" s="91" t="str">
        <f t="shared" si="89"/>
        <v/>
      </c>
      <c r="AS140" s="5" t="str">
        <f t="shared" si="90"/>
        <v/>
      </c>
      <c r="AT140" s="91" t="str">
        <f t="shared" si="91"/>
        <v/>
      </c>
      <c r="AU140" s="4" t="str">
        <f t="shared" si="92"/>
        <v/>
      </c>
      <c r="AV140" s="4" t="str">
        <f t="shared" si="93"/>
        <v/>
      </c>
      <c r="AW140" s="4" t="str">
        <f t="shared" si="94"/>
        <v/>
      </c>
      <c r="AX140" s="4" t="str">
        <f t="shared" si="95"/>
        <v/>
      </c>
      <c r="AY140" s="88" t="str">
        <f t="shared" si="96"/>
        <v/>
      </c>
      <c r="AZ140" s="17" t="str">
        <f t="shared" si="97"/>
        <v/>
      </c>
      <c r="BA140" s="18" t="str">
        <f t="shared" si="98"/>
        <v/>
      </c>
      <c r="BB140" s="19" t="str">
        <f>+IF(LEN(I140)&gt;5,IF(INT(RIGHT(B140,1))=9,0.5*L140*AY140,INT(MID(B140,5,LEN(B140)-4))*L140)+IFERROR(VLOOKUP(I140,AJUSTES!$A$1:$I$50,9,0),0),"")</f>
        <v/>
      </c>
      <c r="BC140" s="12"/>
      <c r="BD140" s="19" t="str">
        <f t="shared" si="99"/>
        <v/>
      </c>
      <c r="BE140" s="18" t="str">
        <f t="shared" si="100"/>
        <v/>
      </c>
      <c r="BF140" s="139" t="str">
        <f t="shared" si="101"/>
        <v/>
      </c>
      <c r="BG140" s="114"/>
      <c r="BH140" s="18" t="str">
        <f t="shared" si="102"/>
        <v/>
      </c>
      <c r="BI140" s="13"/>
      <c r="BJ140" s="12"/>
      <c r="BK140" s="12"/>
      <c r="BL140" s="145"/>
      <c r="BM140" s="12"/>
      <c r="BN140" s="12"/>
      <c r="BO140" s="12"/>
      <c r="BP140" s="12"/>
      <c r="BQ140" s="12"/>
      <c r="BR140" s="12"/>
      <c r="BS140" s="146"/>
      <c r="BT140" s="14"/>
      <c r="BU140" s="12"/>
      <c r="BV140" s="12"/>
      <c r="BW140" s="12"/>
      <c r="BX140" s="12"/>
      <c r="BY140" s="12"/>
      <c r="BZ140" s="144"/>
      <c r="CA140" s="107" t="str">
        <f>+IF(LEN($I140)&gt;5,IF(BD!F140="N/A","",BD!F140),"")</f>
        <v/>
      </c>
      <c r="CB140" s="21"/>
      <c r="CC140" s="147"/>
      <c r="CD140" s="148"/>
      <c r="CE140" s="8" t="str">
        <f>+IF(LEN(I140)&gt;5,BD!M140,"")</f>
        <v/>
      </c>
      <c r="CF140" s="16" t="str">
        <f>+IF(LEN(I140)&gt;5,BD!N140,"")</f>
        <v/>
      </c>
      <c r="CG140" s="3" t="str">
        <f t="shared" si="103"/>
        <v/>
      </c>
      <c r="CH140" s="23" t="str">
        <f>+IF(AND(LEN($I140)&gt;5),IF(AND($J140&gt;N$1,$J140&lt;=$AO$1),1,IF((COUNTIFS(INCAPACIDADES!$C$1:$C$51,$I140,INCAPACIDADES!K$1:K$51,N$1))&gt;0,2,IF(VLOOKUP($C140,BD!$D$1:$F$501,3,0)&gt;N$1,0,3))),"")</f>
        <v/>
      </c>
      <c r="CI140" s="23" t="str">
        <f>+IF(AND(LEN($I140)&gt;5),IF(AND($J140&gt;O$1,$J140&lt;=$AO$1),1,IF((COUNTIFS(INCAPACIDADES!$C$1:$C$51,$I140,INCAPACIDADES!L$1:L$51,O$1))&gt;0,2,IF(VLOOKUP($C140,BD!$D$1:$F$501,3,0)&gt;O$1,0,3))),"")</f>
        <v/>
      </c>
      <c r="CJ140" s="23" t="str">
        <f>+IF(AND(LEN($I140)&gt;5),IF(AND($J140&gt;P$1,$J140&lt;=$AO$1),1,IF((COUNTIFS(INCAPACIDADES!$C$1:$C$51,$I140,INCAPACIDADES!M$1:M$51,P$1))&gt;0,2,IF(VLOOKUP($C140,BD!$D$1:$F$501,3,0)&gt;P$1,0,3))),"")</f>
        <v/>
      </c>
      <c r="CK140" s="23" t="str">
        <f>+IF(AND(LEN($I140)&gt;5),IF(AND($J140&gt;Q$1,$J140&lt;=$AO$1),1,IF((COUNTIFS(INCAPACIDADES!$C$1:$C$51,$I140,INCAPACIDADES!N$1:N$51,Q$1))&gt;0,2,IF(VLOOKUP($C140,BD!$D$1:$F$501,3,0)&gt;Q$1,0,3))),"")</f>
        <v/>
      </c>
      <c r="CL140" s="23" t="str">
        <f>+IF(AND(LEN($I140)&gt;5),IF(AND($J140&gt;R$1,$J140&lt;=$AO$1),1,IF((COUNTIFS(INCAPACIDADES!$C$1:$C$51,$I140,INCAPACIDADES!O$1:O$51,R$1))&gt;0,2,IF(VLOOKUP($C140,BD!$D$1:$F$501,3,0)&gt;R$1,0,3))),"")</f>
        <v/>
      </c>
      <c r="CM140" s="23" t="str">
        <f>+IF(AND(LEN($I140)&gt;5),IF(AND($J140&gt;S$1,$J140&lt;=$AO$1),1,IF((COUNTIFS(INCAPACIDADES!$C$1:$C$51,$I140,INCAPACIDADES!P$1:P$51,S$1))&gt;0,2,IF(VLOOKUP($C140,BD!$D$1:$F$501,3,0)&gt;S$1,0,3))),"")</f>
        <v/>
      </c>
      <c r="CN140" s="23" t="str">
        <f>+IF(AND(LEN($I140)&gt;5),IF(AND($J140&gt;T$1,$J140&lt;=$AO$1),1,IF((COUNTIFS(INCAPACIDADES!$C$1:$C$51,$I140,INCAPACIDADES!Q$1:Q$51,T$1))&gt;0,2,IF(VLOOKUP($C140,BD!$D$1:$F$501,3,0)&gt;T$1,0,3))),"")</f>
        <v/>
      </c>
      <c r="CO140" s="23" t="str">
        <f>+IF(AND(LEN($I140)&gt;5),IF(AND($J140&gt;U$1,$J140&lt;=$AO$1),1,IF((COUNTIFS(INCAPACIDADES!$C$1:$C$51,$I140,INCAPACIDADES!R$1:R$51,U$1))&gt;0,2,IF(VLOOKUP($C140,BD!$D$1:$F$501,3,0)&gt;U$1,0,3))),"")</f>
        <v/>
      </c>
      <c r="CP140" s="23" t="str">
        <f>+IF(AND(LEN($I140)&gt;5),IF(AND($J140&gt;V$1,$J140&lt;=$AO$1),1,IF((COUNTIFS(INCAPACIDADES!$C$1:$C$51,$I140,INCAPACIDADES!S$1:S$51,V$1))&gt;0,2,IF(VLOOKUP($C140,BD!$D$1:$F$501,3,0)&gt;V$1,0,3))),"")</f>
        <v/>
      </c>
      <c r="CQ140" s="23" t="str">
        <f>+IF(AND(LEN($I140)&gt;5),IF(AND($J140&gt;W$1,$J140&lt;=$AO$1),1,IF((COUNTIFS(INCAPACIDADES!$C$1:$C$51,$I140,INCAPACIDADES!T$1:T$51,W$1))&gt;0,2,IF(VLOOKUP($C140,BD!$D$1:$F$501,3,0)&gt;W$1,0,3))),"")</f>
        <v/>
      </c>
      <c r="CR140" s="23" t="str">
        <f>+IF(AND(LEN($I140)&gt;5),IF(AND($J140&gt;X$1,$J140&lt;=$AO$1),1,IF((COUNTIFS(INCAPACIDADES!$C$1:$C$51,$I140,INCAPACIDADES!U$1:U$51,X$1))&gt;0,2,IF(VLOOKUP($C140,BD!$D$1:$F$501,3,0)&gt;X$1,0,3))),"")</f>
        <v/>
      </c>
      <c r="CS140" s="23" t="str">
        <f>+IF(AND(LEN($I140)&gt;5),IF(AND($J140&gt;Y$1,$J140&lt;=$AO$1),1,IF((COUNTIFS(INCAPACIDADES!$C$1:$C$51,$I140,INCAPACIDADES!V$1:V$51,Y$1))&gt;0,2,IF(VLOOKUP($C140,BD!$D$1:$F$501,3,0)&gt;Y$1,0,3))),"")</f>
        <v/>
      </c>
      <c r="CT140" s="23" t="str">
        <f>+IF(AND(LEN($I140)&gt;5),IF(AND($J140&gt;Z$1,$J140&lt;=$AO$1),1,IF((COUNTIFS(INCAPACIDADES!$C$1:$C$51,$I140,INCAPACIDADES!W$1:W$51,Z$1))&gt;0,2,IF(VLOOKUP($C140,BD!$D$1:$F$501,3,0)&gt;Z$1,0,3))),"")</f>
        <v/>
      </c>
      <c r="CU140" s="23" t="str">
        <f>+IF(AND(LEN($I140)&gt;5),IF(AND($J140&gt;AA$1,$J140&lt;=$AO$1),1,IF((COUNTIFS(INCAPACIDADES!$C$1:$C$51,$I140,INCAPACIDADES!X$1:X$51,AA$1))&gt;0,2,IF(VLOOKUP($C140,BD!$D$1:$F$501,3,0)&gt;AA$1,0,3))),"")</f>
        <v/>
      </c>
      <c r="CV140" s="23" t="str">
        <f>+IF(AND(LEN($I140)&gt;5),IF(AND($J140&gt;AB$1,$J140&lt;=$AO$1),1,IF((COUNTIFS(INCAPACIDADES!$C$1:$C$51,$I140,INCAPACIDADES!Y$1:Y$51,AB$1))&gt;0,2,IF(VLOOKUP($C140,BD!$D$1:$F$501,3,0)&gt;AB$1,0,3))),"")</f>
        <v/>
      </c>
      <c r="CW140" s="23" t="str">
        <f>+IF(AND(LEN($I140)&gt;5),IF(AND($J140&gt;AC$1,$J140&lt;=$AO$1),1,IF((COUNTIFS(INCAPACIDADES!$C$1:$C$51,$I140,INCAPACIDADES!Z$1:Z$51,AC$1))&gt;0,2,IF(VLOOKUP($C140,BD!$D$1:$F$501,3,0)&gt;AC$1,0,3))),"")</f>
        <v/>
      </c>
      <c r="CX140" s="23" t="str">
        <f>+IF(AND(LEN($I140)&gt;5),IF(AND($J140&gt;AD$1,$J140&lt;=$AO$1),1,IF((COUNTIFS(INCAPACIDADES!$C$1:$C$51,$I140,INCAPACIDADES!AA$1:AA$51,AD$1))&gt;0,2,IF(VLOOKUP($C140,BD!$D$1:$F$501,3,0)&gt;AD$1,0,3))),"")</f>
        <v/>
      </c>
      <c r="CY140" s="23" t="str">
        <f>+IF(AND(LEN($I140)&gt;5),IF(AND($J140&gt;AE$1,$J140&lt;=$AO$1),1,IF((COUNTIFS(INCAPACIDADES!$C$1:$C$51,$I140,INCAPACIDADES!AB$1:AB$51,AE$1))&gt;0,2,IF(VLOOKUP($C140,BD!$D$1:$F$501,3,0)&gt;AE$1,0,3))),"")</f>
        <v/>
      </c>
      <c r="CZ140" s="23" t="str">
        <f>+IF(AND(LEN($I140)&gt;5),IF(AND($J140&gt;AF$1,$J140&lt;=$AO$1),1,IF((COUNTIFS(INCAPACIDADES!$C$1:$C$51,$I140,INCAPACIDADES!AC$1:AC$51,AF$1))&gt;0,2,IF(VLOOKUP($C140,BD!$D$1:$F$501,3,0)&gt;AF$1,0,3))),"")</f>
        <v/>
      </c>
      <c r="DA140" s="23" t="str">
        <f>+IF(AND(LEN($I140)&gt;5),IF(AND($J140&gt;AG$1,$J140&lt;=$AO$1),1,IF((COUNTIFS(INCAPACIDADES!$C$1:$C$51,$I140,INCAPACIDADES!AD$1:AD$51,AG$1))&gt;0,2,IF(VLOOKUP($C140,BD!$D$1:$F$501,3,0)&gt;AG$1,0,3))),"")</f>
        <v/>
      </c>
      <c r="DB140" s="23" t="str">
        <f>+IF(AND(LEN($I140)&gt;5),IF(AND($J140&gt;AH$1,$J140&lt;=$AO$1),1,IF((COUNTIFS(INCAPACIDADES!$C$1:$C$51,$I140,INCAPACIDADES!AE$1:AE$51,AH$1))&gt;0,2,IF(VLOOKUP($C140,BD!$D$1:$F$501,3,0)&gt;AH$1,0,3))),"")</f>
        <v/>
      </c>
      <c r="DC140" s="23" t="str">
        <f>+IF(AND(LEN($I140)&gt;5),IF(AND($J140&gt;AI$1,$J140&lt;=$AO$1),1,IF((COUNTIFS(INCAPACIDADES!$C$1:$C$51,$I140,INCAPACIDADES!AF$1:AF$51,AI$1))&gt;0,2,IF(VLOOKUP($C140,BD!$D$1:$F$501,3,0)&gt;AI$1,0,3))),"")</f>
        <v/>
      </c>
      <c r="DD140" s="23" t="str">
        <f>+IF(AND(LEN($I140)&gt;5),IF(AND($J140&gt;AJ$1,$J140&lt;=$AO$1),1,IF((COUNTIFS(INCAPACIDADES!$C$1:$C$51,$I140,INCAPACIDADES!AG$1:AG$51,AJ$1))&gt;0,2,IF(VLOOKUP($C140,BD!$D$1:$F$501,3,0)&gt;AJ$1,0,3))),"")</f>
        <v/>
      </c>
      <c r="DE140" s="23" t="str">
        <f>+IF(AND(LEN($I140)&gt;5),IF(AND($J140&gt;AK$1,$J140&lt;=$AO$1),1,IF((COUNTIFS(INCAPACIDADES!$C$1:$C$51,$I140,INCAPACIDADES!AH$1:AH$51,AK$1))&gt;0,2,IF(VLOOKUP($C140,BD!$D$1:$F$501,3,0)&gt;AK$1,0,3))),"")</f>
        <v/>
      </c>
      <c r="DF140" s="23" t="str">
        <f>+IF(AND(LEN($I140)&gt;5),IF(AND($J140&gt;AL$1,$J140&lt;=$AO$1),1,IF((COUNTIFS(INCAPACIDADES!$C$1:$C$51,$I140,INCAPACIDADES!AI$1:AI$51,AL$1))&gt;0,2,IF(VLOOKUP($C140,BD!$D$1:$F$501,3,0)&gt;AL$1,0,3))),"")</f>
        <v/>
      </c>
      <c r="DG140" s="23" t="str">
        <f>+IF(AND(LEN($I140)&gt;5),IF(AND($J140&gt;AM$1,$J140&lt;=$AO$1),1,IF((COUNTIFS(INCAPACIDADES!$C$1:$C$51,$I140,INCAPACIDADES!AJ$1:AJ$51,AM$1))&gt;0,2,IF(VLOOKUP($C140,BD!$D$1:$F$501,3,0)&gt;AM$1,0,3))),"")</f>
        <v/>
      </c>
      <c r="DH140" s="23" t="str">
        <f>+IF(AND(LEN($I140)&gt;5),IF(AND($J140&gt;AN$1,$J140&lt;=$AO$1),1,IF((COUNTIFS(INCAPACIDADES!$C$1:$C$51,$I140,INCAPACIDADES!AK$1:AK$51,AN$1))&gt;0,2,IF(VLOOKUP($C140,BD!$D$1:$F$501,3,0)&gt;AN$1,0,3))),"")</f>
        <v/>
      </c>
      <c r="DI140" s="23" t="str">
        <f>+IF(AND(LEN($I140)&gt;5),IF(AND($J140&gt;AO$1,$J140&lt;=$AO$1),1,IF((COUNTIFS(INCAPACIDADES!$C$1:$C$51,$I140,INCAPACIDADES!AL$1:AL$51,AO$1))&gt;0,2,IF(VLOOKUP($C140,BD!$D$1:$F$501,3,0)&gt;AO$1,0,3))),"")</f>
        <v/>
      </c>
      <c r="DJ140" s="23" t="str">
        <f>+IF(LEN($I140)&gt;5,IF(ISERROR(VLOOKUP(N140,'CODIGO PAGO'!$B$2:$B$20,1,0)),1,IF(OR(AND(CH140=1,N140&lt;&gt;"N"),AND(CH140=3,N140&lt;&gt;"B"),AND(CH140=2,LEFT(TRIM(N140),1)&lt;&gt;"I")),1,IF(OR(AND(CH140=0,N140="N"),AND(CH140=0,N140="B"),AND(CH140=0,LEFT(TRIM(N140),1)="I")),1,0))),"")</f>
        <v/>
      </c>
      <c r="DK140" s="23" t="str">
        <f t="shared" si="104"/>
        <v/>
      </c>
      <c r="DL140" s="23" t="str">
        <f>+IF(LEN($I140)&gt;5,IF(ISERROR(VLOOKUP(P140,'CODIGO PAGO'!$B$2:$B$20,1,0)),1,IF(OR(AND(CJ140=1,P140&lt;&gt;"N"),AND(CJ140=3,P140&lt;&gt;"B"),AND(CJ140=2,LEFT(TRIM(P140),1)&lt;&gt;"I")),1,IF(OR(AND(CJ140=0,P140="N"),AND(CJ140=0,P140="B"),AND(CJ140=0,LEFT(TRIM(P140),1)="I")),1,0))),"")</f>
        <v/>
      </c>
      <c r="DM140" s="23" t="str">
        <f t="shared" si="105"/>
        <v/>
      </c>
      <c r="DN140" s="23" t="str">
        <f>+IF(LEN($I140)&gt;5,IF(ISERROR(VLOOKUP(R140,'CODIGO PAGO'!$B$2:$B$20,1,0)),1,IF(OR(AND(CL140=1,R140&lt;&gt;"N"),AND(CL140=3,R140&lt;&gt;"B"),AND(CL140=2,LEFT(TRIM(R140),1)&lt;&gt;"I")),1,IF(OR(AND(CL140=0,R140="N"),AND(CL140=0,R140="B"),AND(CL140=0,LEFT(TRIM(R140),1)="I")),1,0))),"")</f>
        <v/>
      </c>
      <c r="DO140" s="23" t="str">
        <f t="shared" si="106"/>
        <v/>
      </c>
      <c r="DP140" s="23" t="str">
        <f>+IF(LEN($I140)&gt;5,IF(ISERROR(VLOOKUP(T140,'CODIGO PAGO'!$B$2:$B$20,1,0)),1,IF(OR(AND(CN140=1,T140&lt;&gt;"N"),AND(CN140=3,T140&lt;&gt;"B"),AND(CN140=2,LEFT(TRIM(T140),1)&lt;&gt;"I")),1,IF(OR(AND(CN140=0,T140="N"),AND(CN140=0,T140="B"),AND(CN140=0,LEFT(TRIM(T140),1)="I")),1,0))),"")</f>
        <v/>
      </c>
      <c r="DQ140" s="23" t="str">
        <f t="shared" si="107"/>
        <v/>
      </c>
      <c r="DR140" s="23" t="str">
        <f>+IF(LEN($I140)&gt;5,IF(ISERROR(VLOOKUP(V140,'CODIGO PAGO'!$B$2:$B$20,1,0)),1,IF(OR(AND(CP140=1,V140&lt;&gt;"N"),AND(CP140=3,V140&lt;&gt;"B"),AND(CP140=2,LEFT(TRIM(V140),1)&lt;&gt;"I")),1,IF(OR(AND(CP140=0,V140="N"),AND(CP140=0,V140="B"),AND(CP140=0,LEFT(TRIM(V140),1)="I")),1,0))),"")</f>
        <v/>
      </c>
      <c r="DS140" s="23" t="str">
        <f t="shared" si="108"/>
        <v/>
      </c>
      <c r="DT140" s="23" t="str">
        <f>+IF(LEN($I140)&gt;5,IF(ISERROR(VLOOKUP(X140,'CODIGO PAGO'!$B$2:$B$20,1,0)),1,IF(OR(AND(CR140=1,X140&lt;&gt;"N"),AND(CR140=3,X140&lt;&gt;"B"),AND(CR140=2,LEFT(TRIM(X140),1)&lt;&gt;"I")),1,IF(OR(AND(CR140=0,X140="N"),AND(CR140=0,X140="B"),AND(CR140=0,LEFT(TRIM(X140),1)="I")),1,0))),"")</f>
        <v/>
      </c>
      <c r="DU140" s="23" t="str">
        <f t="shared" si="109"/>
        <v/>
      </c>
      <c r="DV140" s="23" t="str">
        <f>+IF(LEN($I140)&gt;5,IF(ISERROR(VLOOKUP(Z140,'CODIGO PAGO'!$B$2:$B$20,1,0)),1,IF(OR(AND(CT140=1,Z140&lt;&gt;"N"),AND(CT140=3,Z140&lt;&gt;"B"),AND(CT140=2,LEFT(TRIM(Z140),1)&lt;&gt;"I")),1,IF(OR(AND(CT140=0,Z140="N"),AND(CT140=0,Z140="B"),AND(CT140=0,LEFT(TRIM(Z140),1)="I")),1,0))),"")</f>
        <v/>
      </c>
      <c r="DW140" s="23" t="str">
        <f t="shared" si="110"/>
        <v/>
      </c>
      <c r="DX140" s="23" t="str">
        <f>+IF(LEN($I140)&gt;5,IF(ISERROR(VLOOKUP(AB140,'CODIGO PAGO'!$B$2:$B$20,1,0)),1,IF(OR(AND(CV140=1,AB140&lt;&gt;"N"),AND(CV140=3,AB140&lt;&gt;"B"),AND(CV140=2,LEFT(TRIM(AB140),1)&lt;&gt;"I")),1,IF(OR(AND(CV140=0,AB140="N"),AND(CV140=0,AB140="B"),AND(CV140=0,LEFT(TRIM(AB140),1)="I")),1,0))),"")</f>
        <v/>
      </c>
      <c r="DY140" s="23" t="str">
        <f t="shared" si="111"/>
        <v/>
      </c>
      <c r="DZ140" s="23" t="str">
        <f>+IF(LEN($I140)&gt;5,IF(ISERROR(VLOOKUP(AD140,'CODIGO PAGO'!$B$2:$B$20,1,0)),1,IF(OR(AND(CX140=1,AD140&lt;&gt;"N"),AND(CX140=3,AD140&lt;&gt;"B"),AND(CX140=2,LEFT(TRIM(AD140),1)&lt;&gt;"I")),1,IF(OR(AND(CX140=0,AD140="N"),AND(CX140=0,AD140="B"),AND(CX140=0,LEFT(TRIM(AD140),1)="I")),1,0))),"")</f>
        <v/>
      </c>
      <c r="EA140" s="23" t="str">
        <f t="shared" si="112"/>
        <v/>
      </c>
      <c r="EB140" s="23" t="str">
        <f>+IF(LEN($I140)&gt;5,IF(ISERROR(VLOOKUP(AF140,'CODIGO PAGO'!$B$2:$B$20,1,0)),1,IF(OR(AND(CZ140=1,AF140&lt;&gt;"N"),AND(CZ140=3,AF140&lt;&gt;"B"),AND(CZ140=2,LEFT(TRIM(AF140),1)&lt;&gt;"I")),1,IF(OR(AND(CZ140=0,AF140="N"),AND(CZ140=0,AF140="B"),AND(CZ140=0,LEFT(TRIM(AF140),1)="I")),1,0))),"")</f>
        <v/>
      </c>
      <c r="EC140" s="23" t="str">
        <f t="shared" si="113"/>
        <v/>
      </c>
      <c r="ED140" s="23" t="str">
        <f>+IF(LEN($I140)&gt;5,IF(ISERROR(VLOOKUP(AH140,'CODIGO PAGO'!$B$2:$B$20,1,0)),1,IF(OR(AND(DB140=1,AH140&lt;&gt;"N"),AND(DB140=3,AH140&lt;&gt;"B"),AND(DB140=2,LEFT(TRIM(AH140),1)&lt;&gt;"I")),1,IF(OR(AND(DB140=0,AH140="N"),AND(DB140=0,AH140="B"),AND(DB140=0,LEFT(TRIM(AH140),1)="I")),1,0))),"")</f>
        <v/>
      </c>
      <c r="EE140" s="23" t="str">
        <f t="shared" si="114"/>
        <v/>
      </c>
      <c r="EF140" s="23" t="str">
        <f>+IF(LEN($I140)&gt;5,IF(ISERROR(VLOOKUP(AJ140,'CODIGO PAGO'!$B$2:$B$20,1,0)),1,IF(OR(AND(DD140=1,AJ140&lt;&gt;"N"),AND(DD140=3,AJ140&lt;&gt;"B"),AND(DD140=2,LEFT(TRIM(AJ140),1)&lt;&gt;"I")),1,IF(OR(AND(DD140=0,AJ140="N"),AND(DD140=0,AJ140="B"),AND(DD140=0,LEFT(TRIM(AJ140),1)="I")),1,0))),"")</f>
        <v/>
      </c>
      <c r="EG140" s="23" t="str">
        <f t="shared" si="115"/>
        <v/>
      </c>
      <c r="EH140" s="23" t="str">
        <f>+IF(LEN($I140)&gt;5,IF(ISERROR(VLOOKUP(AL140,'CODIGO PAGO'!$B$2:$B$20,1,0)),1,IF(OR(AND(DF140=1,AL140&lt;&gt;"N"),AND(DF140=3,AL140&lt;&gt;"B"),AND(DF140=2,LEFT(TRIM(AL140),1)&lt;&gt;"I")),1,IF(OR(AND(DF140=0,AL140="N"),AND(DF140=0,AL140="B"),AND(DF140=0,LEFT(TRIM(AL140),1)="I")),1,0))),"")</f>
        <v/>
      </c>
      <c r="EI140" s="23" t="str">
        <f t="shared" si="116"/>
        <v/>
      </c>
      <c r="EJ140" s="23" t="str">
        <f>+IF(LEN($I140)&gt;5,IF(ISERROR(VLOOKUP(AN140,'CODIGO PAGO'!$B$2:$B$20,1,0)),1,IF(OR(AND(DH140=1,AN140&lt;&gt;"N"),AND(DH140=3,AN140&lt;&gt;"B"),AND(DH140=2,LEFT(TRIM(AN140),1)&lt;&gt;"I")),1,IF(OR(AND(DH140=0,AN140="N"),AND(DH140=0,AN140="B"),AND(DH140=0,LEFT(TRIM(AN140),1)="I")),1,0))),"")</f>
        <v/>
      </c>
      <c r="EK140" s="23" t="str">
        <f t="shared" si="117"/>
        <v/>
      </c>
      <c r="EL140" s="24" t="str">
        <f t="shared" si="118"/>
        <v/>
      </c>
    </row>
    <row r="141" spans="1:142" s="25" customFormat="1">
      <c r="A141" s="15" t="str">
        <f t="shared" si="84"/>
        <v/>
      </c>
      <c r="B141" s="1" t="str">
        <f>+IF(LEN(I141)&gt;5,'CODIGO PAGO'!$B$28,"")</f>
        <v/>
      </c>
      <c r="C141" s="1" t="str">
        <f>+IF(LEN($I141)&gt;5,BD!D141,"")</f>
        <v/>
      </c>
      <c r="D141" s="168" t="str">
        <f>+IF(LEN($I141)&gt;5,BD!A141,"")</f>
        <v/>
      </c>
      <c r="E141" s="1" t="str">
        <f>+IF(LEN($I141)&gt;5,BD!B141,"")</f>
        <v/>
      </c>
      <c r="F141" s="1" t="str">
        <f>+IF(LEN($I141)&gt;5,BD!C141,"")</f>
        <v/>
      </c>
      <c r="G141" s="141"/>
      <c r="H141" s="141"/>
      <c r="I141" s="1" t="str">
        <f>+IF(LEN(BD!G141)&gt;5,BD!G141,"")</f>
        <v/>
      </c>
      <c r="J141" s="167" t="str">
        <f>+IF(LEN($I141)&gt;5,BD!E141,"")</f>
        <v/>
      </c>
      <c r="K141" s="6" t="str">
        <f t="shared" si="85"/>
        <v/>
      </c>
      <c r="L141" s="87" t="str">
        <f>+IF(LEN($I141)&gt;5,BD!H141,"")</f>
        <v/>
      </c>
      <c r="M141" s="40" t="str">
        <f t="shared" si="86"/>
        <v/>
      </c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4" t="str">
        <f t="shared" si="87"/>
        <v/>
      </c>
      <c r="AQ141" s="5" t="str">
        <f t="shared" si="88"/>
        <v/>
      </c>
      <c r="AR141" s="91" t="str">
        <f t="shared" si="89"/>
        <v/>
      </c>
      <c r="AS141" s="5" t="str">
        <f t="shared" si="90"/>
        <v/>
      </c>
      <c r="AT141" s="91" t="str">
        <f t="shared" si="91"/>
        <v/>
      </c>
      <c r="AU141" s="4" t="str">
        <f t="shared" si="92"/>
        <v/>
      </c>
      <c r="AV141" s="4" t="str">
        <f t="shared" si="93"/>
        <v/>
      </c>
      <c r="AW141" s="4" t="str">
        <f t="shared" si="94"/>
        <v/>
      </c>
      <c r="AX141" s="4" t="str">
        <f t="shared" si="95"/>
        <v/>
      </c>
      <c r="AY141" s="88" t="str">
        <f t="shared" si="96"/>
        <v/>
      </c>
      <c r="AZ141" s="17" t="str">
        <f t="shared" si="97"/>
        <v/>
      </c>
      <c r="BA141" s="18" t="str">
        <f t="shared" si="98"/>
        <v/>
      </c>
      <c r="BB141" s="19" t="str">
        <f>+IF(LEN(I141)&gt;5,IF(INT(RIGHT(B141,1))=9,0.5*L141*AY141,INT(MID(B141,5,LEN(B141)-4))*L141)+IFERROR(VLOOKUP(I141,AJUSTES!$A$1:$I$50,9,0),0),"")</f>
        <v/>
      </c>
      <c r="BC141" s="12"/>
      <c r="BD141" s="19" t="str">
        <f t="shared" si="99"/>
        <v/>
      </c>
      <c r="BE141" s="18" t="str">
        <f t="shared" si="100"/>
        <v/>
      </c>
      <c r="BF141" s="139" t="str">
        <f t="shared" si="101"/>
        <v/>
      </c>
      <c r="BG141" s="114"/>
      <c r="BH141" s="18" t="str">
        <f t="shared" si="102"/>
        <v/>
      </c>
      <c r="BI141" s="13"/>
      <c r="BJ141" s="12"/>
      <c r="BK141" s="12"/>
      <c r="BL141" s="145"/>
      <c r="BM141" s="12"/>
      <c r="BN141" s="12"/>
      <c r="BO141" s="12"/>
      <c r="BP141" s="12"/>
      <c r="BQ141" s="12"/>
      <c r="BR141" s="12"/>
      <c r="BS141" s="146"/>
      <c r="BT141" s="14"/>
      <c r="BU141" s="12"/>
      <c r="BV141" s="12"/>
      <c r="BW141" s="12"/>
      <c r="BX141" s="12"/>
      <c r="BY141" s="12"/>
      <c r="BZ141" s="144"/>
      <c r="CA141" s="107" t="str">
        <f>+IF(LEN($I141)&gt;5,IF(BD!F141="N/A","",BD!F141),"")</f>
        <v/>
      </c>
      <c r="CB141" s="21"/>
      <c r="CC141" s="147"/>
      <c r="CD141" s="148"/>
      <c r="CE141" s="8" t="str">
        <f>+IF(LEN(I141)&gt;5,BD!M141,"")</f>
        <v/>
      </c>
      <c r="CF141" s="16" t="str">
        <f>+IF(LEN(I141)&gt;5,BD!N141,"")</f>
        <v/>
      </c>
      <c r="CG141" s="3" t="str">
        <f t="shared" si="103"/>
        <v/>
      </c>
      <c r="CH141" s="23" t="str">
        <f>+IF(AND(LEN($I141)&gt;5),IF(AND($J141&gt;N$1,$J141&lt;=$AO$1),1,IF((COUNTIFS(INCAPACIDADES!$C$1:$C$51,$I141,INCAPACIDADES!K$1:K$51,N$1))&gt;0,2,IF(VLOOKUP($C141,BD!$D$1:$F$501,3,0)&gt;N$1,0,3))),"")</f>
        <v/>
      </c>
      <c r="CI141" s="23" t="str">
        <f>+IF(AND(LEN($I141)&gt;5),IF(AND($J141&gt;O$1,$J141&lt;=$AO$1),1,IF((COUNTIFS(INCAPACIDADES!$C$1:$C$51,$I141,INCAPACIDADES!L$1:L$51,O$1))&gt;0,2,IF(VLOOKUP($C141,BD!$D$1:$F$501,3,0)&gt;O$1,0,3))),"")</f>
        <v/>
      </c>
      <c r="CJ141" s="23" t="str">
        <f>+IF(AND(LEN($I141)&gt;5),IF(AND($J141&gt;P$1,$J141&lt;=$AO$1),1,IF((COUNTIFS(INCAPACIDADES!$C$1:$C$51,$I141,INCAPACIDADES!M$1:M$51,P$1))&gt;0,2,IF(VLOOKUP($C141,BD!$D$1:$F$501,3,0)&gt;P$1,0,3))),"")</f>
        <v/>
      </c>
      <c r="CK141" s="23" t="str">
        <f>+IF(AND(LEN($I141)&gt;5),IF(AND($J141&gt;Q$1,$J141&lt;=$AO$1),1,IF((COUNTIFS(INCAPACIDADES!$C$1:$C$51,$I141,INCAPACIDADES!N$1:N$51,Q$1))&gt;0,2,IF(VLOOKUP($C141,BD!$D$1:$F$501,3,0)&gt;Q$1,0,3))),"")</f>
        <v/>
      </c>
      <c r="CL141" s="23" t="str">
        <f>+IF(AND(LEN($I141)&gt;5),IF(AND($J141&gt;R$1,$J141&lt;=$AO$1),1,IF((COUNTIFS(INCAPACIDADES!$C$1:$C$51,$I141,INCAPACIDADES!O$1:O$51,R$1))&gt;0,2,IF(VLOOKUP($C141,BD!$D$1:$F$501,3,0)&gt;R$1,0,3))),"")</f>
        <v/>
      </c>
      <c r="CM141" s="23" t="str">
        <f>+IF(AND(LEN($I141)&gt;5),IF(AND($J141&gt;S$1,$J141&lt;=$AO$1),1,IF((COUNTIFS(INCAPACIDADES!$C$1:$C$51,$I141,INCAPACIDADES!P$1:P$51,S$1))&gt;0,2,IF(VLOOKUP($C141,BD!$D$1:$F$501,3,0)&gt;S$1,0,3))),"")</f>
        <v/>
      </c>
      <c r="CN141" s="23" t="str">
        <f>+IF(AND(LEN($I141)&gt;5),IF(AND($J141&gt;T$1,$J141&lt;=$AO$1),1,IF((COUNTIFS(INCAPACIDADES!$C$1:$C$51,$I141,INCAPACIDADES!Q$1:Q$51,T$1))&gt;0,2,IF(VLOOKUP($C141,BD!$D$1:$F$501,3,0)&gt;T$1,0,3))),"")</f>
        <v/>
      </c>
      <c r="CO141" s="23" t="str">
        <f>+IF(AND(LEN($I141)&gt;5),IF(AND($J141&gt;U$1,$J141&lt;=$AO$1),1,IF((COUNTIFS(INCAPACIDADES!$C$1:$C$51,$I141,INCAPACIDADES!R$1:R$51,U$1))&gt;0,2,IF(VLOOKUP($C141,BD!$D$1:$F$501,3,0)&gt;U$1,0,3))),"")</f>
        <v/>
      </c>
      <c r="CP141" s="23" t="str">
        <f>+IF(AND(LEN($I141)&gt;5),IF(AND($J141&gt;V$1,$J141&lt;=$AO$1),1,IF((COUNTIFS(INCAPACIDADES!$C$1:$C$51,$I141,INCAPACIDADES!S$1:S$51,V$1))&gt;0,2,IF(VLOOKUP($C141,BD!$D$1:$F$501,3,0)&gt;V$1,0,3))),"")</f>
        <v/>
      </c>
      <c r="CQ141" s="23" t="str">
        <f>+IF(AND(LEN($I141)&gt;5),IF(AND($J141&gt;W$1,$J141&lt;=$AO$1),1,IF((COUNTIFS(INCAPACIDADES!$C$1:$C$51,$I141,INCAPACIDADES!T$1:T$51,W$1))&gt;0,2,IF(VLOOKUP($C141,BD!$D$1:$F$501,3,0)&gt;W$1,0,3))),"")</f>
        <v/>
      </c>
      <c r="CR141" s="23" t="str">
        <f>+IF(AND(LEN($I141)&gt;5),IF(AND($J141&gt;X$1,$J141&lt;=$AO$1),1,IF((COUNTIFS(INCAPACIDADES!$C$1:$C$51,$I141,INCAPACIDADES!U$1:U$51,X$1))&gt;0,2,IF(VLOOKUP($C141,BD!$D$1:$F$501,3,0)&gt;X$1,0,3))),"")</f>
        <v/>
      </c>
      <c r="CS141" s="23" t="str">
        <f>+IF(AND(LEN($I141)&gt;5),IF(AND($J141&gt;Y$1,$J141&lt;=$AO$1),1,IF((COUNTIFS(INCAPACIDADES!$C$1:$C$51,$I141,INCAPACIDADES!V$1:V$51,Y$1))&gt;0,2,IF(VLOOKUP($C141,BD!$D$1:$F$501,3,0)&gt;Y$1,0,3))),"")</f>
        <v/>
      </c>
      <c r="CT141" s="23" t="str">
        <f>+IF(AND(LEN($I141)&gt;5),IF(AND($J141&gt;Z$1,$J141&lt;=$AO$1),1,IF((COUNTIFS(INCAPACIDADES!$C$1:$C$51,$I141,INCAPACIDADES!W$1:W$51,Z$1))&gt;0,2,IF(VLOOKUP($C141,BD!$D$1:$F$501,3,0)&gt;Z$1,0,3))),"")</f>
        <v/>
      </c>
      <c r="CU141" s="23" t="str">
        <f>+IF(AND(LEN($I141)&gt;5),IF(AND($J141&gt;AA$1,$J141&lt;=$AO$1),1,IF((COUNTIFS(INCAPACIDADES!$C$1:$C$51,$I141,INCAPACIDADES!X$1:X$51,AA$1))&gt;0,2,IF(VLOOKUP($C141,BD!$D$1:$F$501,3,0)&gt;AA$1,0,3))),"")</f>
        <v/>
      </c>
      <c r="CV141" s="23" t="str">
        <f>+IF(AND(LEN($I141)&gt;5),IF(AND($J141&gt;AB$1,$J141&lt;=$AO$1),1,IF((COUNTIFS(INCAPACIDADES!$C$1:$C$51,$I141,INCAPACIDADES!Y$1:Y$51,AB$1))&gt;0,2,IF(VLOOKUP($C141,BD!$D$1:$F$501,3,0)&gt;AB$1,0,3))),"")</f>
        <v/>
      </c>
      <c r="CW141" s="23" t="str">
        <f>+IF(AND(LEN($I141)&gt;5),IF(AND($J141&gt;AC$1,$J141&lt;=$AO$1),1,IF((COUNTIFS(INCAPACIDADES!$C$1:$C$51,$I141,INCAPACIDADES!Z$1:Z$51,AC$1))&gt;0,2,IF(VLOOKUP($C141,BD!$D$1:$F$501,3,0)&gt;AC$1,0,3))),"")</f>
        <v/>
      </c>
      <c r="CX141" s="23" t="str">
        <f>+IF(AND(LEN($I141)&gt;5),IF(AND($J141&gt;AD$1,$J141&lt;=$AO$1),1,IF((COUNTIFS(INCAPACIDADES!$C$1:$C$51,$I141,INCAPACIDADES!AA$1:AA$51,AD$1))&gt;0,2,IF(VLOOKUP($C141,BD!$D$1:$F$501,3,0)&gt;AD$1,0,3))),"")</f>
        <v/>
      </c>
      <c r="CY141" s="23" t="str">
        <f>+IF(AND(LEN($I141)&gt;5),IF(AND($J141&gt;AE$1,$J141&lt;=$AO$1),1,IF((COUNTIFS(INCAPACIDADES!$C$1:$C$51,$I141,INCAPACIDADES!AB$1:AB$51,AE$1))&gt;0,2,IF(VLOOKUP($C141,BD!$D$1:$F$501,3,0)&gt;AE$1,0,3))),"")</f>
        <v/>
      </c>
      <c r="CZ141" s="23" t="str">
        <f>+IF(AND(LEN($I141)&gt;5),IF(AND($J141&gt;AF$1,$J141&lt;=$AO$1),1,IF((COUNTIFS(INCAPACIDADES!$C$1:$C$51,$I141,INCAPACIDADES!AC$1:AC$51,AF$1))&gt;0,2,IF(VLOOKUP($C141,BD!$D$1:$F$501,3,0)&gt;AF$1,0,3))),"")</f>
        <v/>
      </c>
      <c r="DA141" s="23" t="str">
        <f>+IF(AND(LEN($I141)&gt;5),IF(AND($J141&gt;AG$1,$J141&lt;=$AO$1),1,IF((COUNTIFS(INCAPACIDADES!$C$1:$C$51,$I141,INCAPACIDADES!AD$1:AD$51,AG$1))&gt;0,2,IF(VLOOKUP($C141,BD!$D$1:$F$501,3,0)&gt;AG$1,0,3))),"")</f>
        <v/>
      </c>
      <c r="DB141" s="23" t="str">
        <f>+IF(AND(LEN($I141)&gt;5),IF(AND($J141&gt;AH$1,$J141&lt;=$AO$1),1,IF((COUNTIFS(INCAPACIDADES!$C$1:$C$51,$I141,INCAPACIDADES!AE$1:AE$51,AH$1))&gt;0,2,IF(VLOOKUP($C141,BD!$D$1:$F$501,3,0)&gt;AH$1,0,3))),"")</f>
        <v/>
      </c>
      <c r="DC141" s="23" t="str">
        <f>+IF(AND(LEN($I141)&gt;5),IF(AND($J141&gt;AI$1,$J141&lt;=$AO$1),1,IF((COUNTIFS(INCAPACIDADES!$C$1:$C$51,$I141,INCAPACIDADES!AF$1:AF$51,AI$1))&gt;0,2,IF(VLOOKUP($C141,BD!$D$1:$F$501,3,0)&gt;AI$1,0,3))),"")</f>
        <v/>
      </c>
      <c r="DD141" s="23" t="str">
        <f>+IF(AND(LEN($I141)&gt;5),IF(AND($J141&gt;AJ$1,$J141&lt;=$AO$1),1,IF((COUNTIFS(INCAPACIDADES!$C$1:$C$51,$I141,INCAPACIDADES!AG$1:AG$51,AJ$1))&gt;0,2,IF(VLOOKUP($C141,BD!$D$1:$F$501,3,0)&gt;AJ$1,0,3))),"")</f>
        <v/>
      </c>
      <c r="DE141" s="23" t="str">
        <f>+IF(AND(LEN($I141)&gt;5),IF(AND($J141&gt;AK$1,$J141&lt;=$AO$1),1,IF((COUNTIFS(INCAPACIDADES!$C$1:$C$51,$I141,INCAPACIDADES!AH$1:AH$51,AK$1))&gt;0,2,IF(VLOOKUP($C141,BD!$D$1:$F$501,3,0)&gt;AK$1,0,3))),"")</f>
        <v/>
      </c>
      <c r="DF141" s="23" t="str">
        <f>+IF(AND(LEN($I141)&gt;5),IF(AND($J141&gt;AL$1,$J141&lt;=$AO$1),1,IF((COUNTIFS(INCAPACIDADES!$C$1:$C$51,$I141,INCAPACIDADES!AI$1:AI$51,AL$1))&gt;0,2,IF(VLOOKUP($C141,BD!$D$1:$F$501,3,0)&gt;AL$1,0,3))),"")</f>
        <v/>
      </c>
      <c r="DG141" s="23" t="str">
        <f>+IF(AND(LEN($I141)&gt;5),IF(AND($J141&gt;AM$1,$J141&lt;=$AO$1),1,IF((COUNTIFS(INCAPACIDADES!$C$1:$C$51,$I141,INCAPACIDADES!AJ$1:AJ$51,AM$1))&gt;0,2,IF(VLOOKUP($C141,BD!$D$1:$F$501,3,0)&gt;AM$1,0,3))),"")</f>
        <v/>
      </c>
      <c r="DH141" s="23" t="str">
        <f>+IF(AND(LEN($I141)&gt;5),IF(AND($J141&gt;AN$1,$J141&lt;=$AO$1),1,IF((COUNTIFS(INCAPACIDADES!$C$1:$C$51,$I141,INCAPACIDADES!AK$1:AK$51,AN$1))&gt;0,2,IF(VLOOKUP($C141,BD!$D$1:$F$501,3,0)&gt;AN$1,0,3))),"")</f>
        <v/>
      </c>
      <c r="DI141" s="23" t="str">
        <f>+IF(AND(LEN($I141)&gt;5),IF(AND($J141&gt;AO$1,$J141&lt;=$AO$1),1,IF((COUNTIFS(INCAPACIDADES!$C$1:$C$51,$I141,INCAPACIDADES!AL$1:AL$51,AO$1))&gt;0,2,IF(VLOOKUP($C141,BD!$D$1:$F$501,3,0)&gt;AO$1,0,3))),"")</f>
        <v/>
      </c>
      <c r="DJ141" s="23" t="str">
        <f>+IF(LEN($I141)&gt;5,IF(ISERROR(VLOOKUP(N141,'CODIGO PAGO'!$B$2:$B$20,1,0)),1,IF(OR(AND(CH141=1,N141&lt;&gt;"N"),AND(CH141=3,N141&lt;&gt;"B"),AND(CH141=2,LEFT(TRIM(N141),1)&lt;&gt;"I")),1,IF(OR(AND(CH141=0,N141="N"),AND(CH141=0,N141="B"),AND(CH141=0,LEFT(TRIM(N141),1)="I")),1,0))),"")</f>
        <v/>
      </c>
      <c r="DK141" s="23" t="str">
        <f t="shared" si="104"/>
        <v/>
      </c>
      <c r="DL141" s="23" t="str">
        <f>+IF(LEN($I141)&gt;5,IF(ISERROR(VLOOKUP(P141,'CODIGO PAGO'!$B$2:$B$20,1,0)),1,IF(OR(AND(CJ141=1,P141&lt;&gt;"N"),AND(CJ141=3,P141&lt;&gt;"B"),AND(CJ141=2,LEFT(TRIM(P141),1)&lt;&gt;"I")),1,IF(OR(AND(CJ141=0,P141="N"),AND(CJ141=0,P141="B"),AND(CJ141=0,LEFT(TRIM(P141),1)="I")),1,0))),"")</f>
        <v/>
      </c>
      <c r="DM141" s="23" t="str">
        <f t="shared" si="105"/>
        <v/>
      </c>
      <c r="DN141" s="23" t="str">
        <f>+IF(LEN($I141)&gt;5,IF(ISERROR(VLOOKUP(R141,'CODIGO PAGO'!$B$2:$B$20,1,0)),1,IF(OR(AND(CL141=1,R141&lt;&gt;"N"),AND(CL141=3,R141&lt;&gt;"B"),AND(CL141=2,LEFT(TRIM(R141),1)&lt;&gt;"I")),1,IF(OR(AND(CL141=0,R141="N"),AND(CL141=0,R141="B"),AND(CL141=0,LEFT(TRIM(R141),1)="I")),1,0))),"")</f>
        <v/>
      </c>
      <c r="DO141" s="23" t="str">
        <f t="shared" si="106"/>
        <v/>
      </c>
      <c r="DP141" s="23" t="str">
        <f>+IF(LEN($I141)&gt;5,IF(ISERROR(VLOOKUP(T141,'CODIGO PAGO'!$B$2:$B$20,1,0)),1,IF(OR(AND(CN141=1,T141&lt;&gt;"N"),AND(CN141=3,T141&lt;&gt;"B"),AND(CN141=2,LEFT(TRIM(T141),1)&lt;&gt;"I")),1,IF(OR(AND(CN141=0,T141="N"),AND(CN141=0,T141="B"),AND(CN141=0,LEFT(TRIM(T141),1)="I")),1,0))),"")</f>
        <v/>
      </c>
      <c r="DQ141" s="23" t="str">
        <f t="shared" si="107"/>
        <v/>
      </c>
      <c r="DR141" s="23" t="str">
        <f>+IF(LEN($I141)&gt;5,IF(ISERROR(VLOOKUP(V141,'CODIGO PAGO'!$B$2:$B$20,1,0)),1,IF(OR(AND(CP141=1,V141&lt;&gt;"N"),AND(CP141=3,V141&lt;&gt;"B"),AND(CP141=2,LEFT(TRIM(V141),1)&lt;&gt;"I")),1,IF(OR(AND(CP141=0,V141="N"),AND(CP141=0,V141="B"),AND(CP141=0,LEFT(TRIM(V141),1)="I")),1,0))),"")</f>
        <v/>
      </c>
      <c r="DS141" s="23" t="str">
        <f t="shared" si="108"/>
        <v/>
      </c>
      <c r="DT141" s="23" t="str">
        <f>+IF(LEN($I141)&gt;5,IF(ISERROR(VLOOKUP(X141,'CODIGO PAGO'!$B$2:$B$20,1,0)),1,IF(OR(AND(CR141=1,X141&lt;&gt;"N"),AND(CR141=3,X141&lt;&gt;"B"),AND(CR141=2,LEFT(TRIM(X141),1)&lt;&gt;"I")),1,IF(OR(AND(CR141=0,X141="N"),AND(CR141=0,X141="B"),AND(CR141=0,LEFT(TRIM(X141),1)="I")),1,0))),"")</f>
        <v/>
      </c>
      <c r="DU141" s="23" t="str">
        <f t="shared" si="109"/>
        <v/>
      </c>
      <c r="DV141" s="23" t="str">
        <f>+IF(LEN($I141)&gt;5,IF(ISERROR(VLOOKUP(Z141,'CODIGO PAGO'!$B$2:$B$20,1,0)),1,IF(OR(AND(CT141=1,Z141&lt;&gt;"N"),AND(CT141=3,Z141&lt;&gt;"B"),AND(CT141=2,LEFT(TRIM(Z141),1)&lt;&gt;"I")),1,IF(OR(AND(CT141=0,Z141="N"),AND(CT141=0,Z141="B"),AND(CT141=0,LEFT(TRIM(Z141),1)="I")),1,0))),"")</f>
        <v/>
      </c>
      <c r="DW141" s="23" t="str">
        <f t="shared" si="110"/>
        <v/>
      </c>
      <c r="DX141" s="23" t="str">
        <f>+IF(LEN($I141)&gt;5,IF(ISERROR(VLOOKUP(AB141,'CODIGO PAGO'!$B$2:$B$20,1,0)),1,IF(OR(AND(CV141=1,AB141&lt;&gt;"N"),AND(CV141=3,AB141&lt;&gt;"B"),AND(CV141=2,LEFT(TRIM(AB141),1)&lt;&gt;"I")),1,IF(OR(AND(CV141=0,AB141="N"),AND(CV141=0,AB141="B"),AND(CV141=0,LEFT(TRIM(AB141),1)="I")),1,0))),"")</f>
        <v/>
      </c>
      <c r="DY141" s="23" t="str">
        <f t="shared" si="111"/>
        <v/>
      </c>
      <c r="DZ141" s="23" t="str">
        <f>+IF(LEN($I141)&gt;5,IF(ISERROR(VLOOKUP(AD141,'CODIGO PAGO'!$B$2:$B$20,1,0)),1,IF(OR(AND(CX141=1,AD141&lt;&gt;"N"),AND(CX141=3,AD141&lt;&gt;"B"),AND(CX141=2,LEFT(TRIM(AD141),1)&lt;&gt;"I")),1,IF(OR(AND(CX141=0,AD141="N"),AND(CX141=0,AD141="B"),AND(CX141=0,LEFT(TRIM(AD141),1)="I")),1,0))),"")</f>
        <v/>
      </c>
      <c r="EA141" s="23" t="str">
        <f t="shared" si="112"/>
        <v/>
      </c>
      <c r="EB141" s="23" t="str">
        <f>+IF(LEN($I141)&gt;5,IF(ISERROR(VLOOKUP(AF141,'CODIGO PAGO'!$B$2:$B$20,1,0)),1,IF(OR(AND(CZ141=1,AF141&lt;&gt;"N"),AND(CZ141=3,AF141&lt;&gt;"B"),AND(CZ141=2,LEFT(TRIM(AF141),1)&lt;&gt;"I")),1,IF(OR(AND(CZ141=0,AF141="N"),AND(CZ141=0,AF141="B"),AND(CZ141=0,LEFT(TRIM(AF141),1)="I")),1,0))),"")</f>
        <v/>
      </c>
      <c r="EC141" s="23" t="str">
        <f t="shared" si="113"/>
        <v/>
      </c>
      <c r="ED141" s="23" t="str">
        <f>+IF(LEN($I141)&gt;5,IF(ISERROR(VLOOKUP(AH141,'CODIGO PAGO'!$B$2:$B$20,1,0)),1,IF(OR(AND(DB141=1,AH141&lt;&gt;"N"),AND(DB141=3,AH141&lt;&gt;"B"),AND(DB141=2,LEFT(TRIM(AH141),1)&lt;&gt;"I")),1,IF(OR(AND(DB141=0,AH141="N"),AND(DB141=0,AH141="B"),AND(DB141=0,LEFT(TRIM(AH141),1)="I")),1,0))),"")</f>
        <v/>
      </c>
      <c r="EE141" s="23" t="str">
        <f t="shared" si="114"/>
        <v/>
      </c>
      <c r="EF141" s="23" t="str">
        <f>+IF(LEN($I141)&gt;5,IF(ISERROR(VLOOKUP(AJ141,'CODIGO PAGO'!$B$2:$B$20,1,0)),1,IF(OR(AND(DD141=1,AJ141&lt;&gt;"N"),AND(DD141=3,AJ141&lt;&gt;"B"),AND(DD141=2,LEFT(TRIM(AJ141),1)&lt;&gt;"I")),1,IF(OR(AND(DD141=0,AJ141="N"),AND(DD141=0,AJ141="B"),AND(DD141=0,LEFT(TRIM(AJ141),1)="I")),1,0))),"")</f>
        <v/>
      </c>
      <c r="EG141" s="23" t="str">
        <f t="shared" si="115"/>
        <v/>
      </c>
      <c r="EH141" s="23" t="str">
        <f>+IF(LEN($I141)&gt;5,IF(ISERROR(VLOOKUP(AL141,'CODIGO PAGO'!$B$2:$B$20,1,0)),1,IF(OR(AND(DF141=1,AL141&lt;&gt;"N"),AND(DF141=3,AL141&lt;&gt;"B"),AND(DF141=2,LEFT(TRIM(AL141),1)&lt;&gt;"I")),1,IF(OR(AND(DF141=0,AL141="N"),AND(DF141=0,AL141="B"),AND(DF141=0,LEFT(TRIM(AL141),1)="I")),1,0))),"")</f>
        <v/>
      </c>
      <c r="EI141" s="23" t="str">
        <f t="shared" si="116"/>
        <v/>
      </c>
      <c r="EJ141" s="23" t="str">
        <f>+IF(LEN($I141)&gt;5,IF(ISERROR(VLOOKUP(AN141,'CODIGO PAGO'!$B$2:$B$20,1,0)),1,IF(OR(AND(DH141=1,AN141&lt;&gt;"N"),AND(DH141=3,AN141&lt;&gt;"B"),AND(DH141=2,LEFT(TRIM(AN141),1)&lt;&gt;"I")),1,IF(OR(AND(DH141=0,AN141="N"),AND(DH141=0,AN141="B"),AND(DH141=0,LEFT(TRIM(AN141),1)="I")),1,0))),"")</f>
        <v/>
      </c>
      <c r="EK141" s="23" t="str">
        <f t="shared" si="117"/>
        <v/>
      </c>
      <c r="EL141" s="24" t="str">
        <f t="shared" si="118"/>
        <v/>
      </c>
    </row>
    <row r="142" spans="1:142" s="25" customFormat="1">
      <c r="A142" s="15" t="str">
        <f t="shared" si="84"/>
        <v/>
      </c>
      <c r="B142" s="1" t="str">
        <f>+IF(LEN(I142)&gt;5,'CODIGO PAGO'!$B$28,"")</f>
        <v/>
      </c>
      <c r="C142" s="1" t="str">
        <f>+IF(LEN($I142)&gt;5,BD!D142,"")</f>
        <v/>
      </c>
      <c r="D142" s="168" t="str">
        <f>+IF(LEN($I142)&gt;5,BD!A142,"")</f>
        <v/>
      </c>
      <c r="E142" s="1" t="str">
        <f>+IF(LEN($I142)&gt;5,BD!B142,"")</f>
        <v/>
      </c>
      <c r="F142" s="1" t="str">
        <f>+IF(LEN($I142)&gt;5,BD!C142,"")</f>
        <v/>
      </c>
      <c r="G142" s="141"/>
      <c r="H142" s="141"/>
      <c r="I142" s="1" t="str">
        <f>+IF(LEN(BD!G142)&gt;5,BD!G142,"")</f>
        <v/>
      </c>
      <c r="J142" s="167" t="str">
        <f>+IF(LEN($I142)&gt;5,BD!E142,"")</f>
        <v/>
      </c>
      <c r="K142" s="6" t="str">
        <f t="shared" si="85"/>
        <v/>
      </c>
      <c r="L142" s="87" t="str">
        <f>+IF(LEN($I142)&gt;5,BD!H142,"")</f>
        <v/>
      </c>
      <c r="M142" s="40" t="str">
        <f t="shared" si="86"/>
        <v/>
      </c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4" t="str">
        <f t="shared" si="87"/>
        <v/>
      </c>
      <c r="AQ142" s="5" t="str">
        <f t="shared" si="88"/>
        <v/>
      </c>
      <c r="AR142" s="91" t="str">
        <f t="shared" si="89"/>
        <v/>
      </c>
      <c r="AS142" s="5" t="str">
        <f t="shared" si="90"/>
        <v/>
      </c>
      <c r="AT142" s="91" t="str">
        <f t="shared" si="91"/>
        <v/>
      </c>
      <c r="AU142" s="4" t="str">
        <f t="shared" si="92"/>
        <v/>
      </c>
      <c r="AV142" s="4" t="str">
        <f t="shared" si="93"/>
        <v/>
      </c>
      <c r="AW142" s="4" t="str">
        <f t="shared" si="94"/>
        <v/>
      </c>
      <c r="AX142" s="4" t="str">
        <f t="shared" si="95"/>
        <v/>
      </c>
      <c r="AY142" s="88" t="str">
        <f t="shared" si="96"/>
        <v/>
      </c>
      <c r="AZ142" s="17" t="str">
        <f t="shared" si="97"/>
        <v/>
      </c>
      <c r="BA142" s="18" t="str">
        <f t="shared" si="98"/>
        <v/>
      </c>
      <c r="BB142" s="19" t="str">
        <f>+IF(LEN(I142)&gt;5,IF(INT(RIGHT(B142,1))=9,0.5*L142*AY142,INT(MID(B142,5,LEN(B142)-4))*L142)+IFERROR(VLOOKUP(I142,AJUSTES!$A$1:$I$50,9,0),0),"")</f>
        <v/>
      </c>
      <c r="BC142" s="12"/>
      <c r="BD142" s="19" t="str">
        <f t="shared" si="99"/>
        <v/>
      </c>
      <c r="BE142" s="18" t="str">
        <f t="shared" si="100"/>
        <v/>
      </c>
      <c r="BF142" s="139" t="str">
        <f t="shared" si="101"/>
        <v/>
      </c>
      <c r="BG142" s="114"/>
      <c r="BH142" s="18" t="str">
        <f t="shared" si="102"/>
        <v/>
      </c>
      <c r="BI142" s="13"/>
      <c r="BJ142" s="12"/>
      <c r="BK142" s="12"/>
      <c r="BL142" s="145"/>
      <c r="BM142" s="12"/>
      <c r="BN142" s="12"/>
      <c r="BO142" s="12"/>
      <c r="BP142" s="12"/>
      <c r="BQ142" s="12"/>
      <c r="BR142" s="12"/>
      <c r="BS142" s="146"/>
      <c r="BT142" s="14"/>
      <c r="BU142" s="12"/>
      <c r="BV142" s="12"/>
      <c r="BW142" s="12"/>
      <c r="BX142" s="12"/>
      <c r="BY142" s="12"/>
      <c r="BZ142" s="144"/>
      <c r="CA142" s="107" t="str">
        <f>+IF(LEN($I142)&gt;5,IF(BD!F142="N/A","",BD!F142),"")</f>
        <v/>
      </c>
      <c r="CB142" s="21"/>
      <c r="CC142" s="147"/>
      <c r="CD142" s="148"/>
      <c r="CE142" s="8" t="str">
        <f>+IF(LEN(I142)&gt;5,BD!M142,"")</f>
        <v/>
      </c>
      <c r="CF142" s="16" t="str">
        <f>+IF(LEN(I142)&gt;5,BD!N142,"")</f>
        <v/>
      </c>
      <c r="CG142" s="3" t="str">
        <f t="shared" si="103"/>
        <v/>
      </c>
      <c r="CH142" s="23" t="str">
        <f>+IF(AND(LEN($I142)&gt;5),IF(AND($J142&gt;N$1,$J142&lt;=$AO$1),1,IF((COUNTIFS(INCAPACIDADES!$C$1:$C$51,$I142,INCAPACIDADES!K$1:K$51,N$1))&gt;0,2,IF(VLOOKUP($C142,BD!$D$1:$F$501,3,0)&gt;N$1,0,3))),"")</f>
        <v/>
      </c>
      <c r="CI142" s="23" t="str">
        <f>+IF(AND(LEN($I142)&gt;5),IF(AND($J142&gt;O$1,$J142&lt;=$AO$1),1,IF((COUNTIFS(INCAPACIDADES!$C$1:$C$51,$I142,INCAPACIDADES!L$1:L$51,O$1))&gt;0,2,IF(VLOOKUP($C142,BD!$D$1:$F$501,3,0)&gt;O$1,0,3))),"")</f>
        <v/>
      </c>
      <c r="CJ142" s="23" t="str">
        <f>+IF(AND(LEN($I142)&gt;5),IF(AND($J142&gt;P$1,$J142&lt;=$AO$1),1,IF((COUNTIFS(INCAPACIDADES!$C$1:$C$51,$I142,INCAPACIDADES!M$1:M$51,P$1))&gt;0,2,IF(VLOOKUP($C142,BD!$D$1:$F$501,3,0)&gt;P$1,0,3))),"")</f>
        <v/>
      </c>
      <c r="CK142" s="23" t="str">
        <f>+IF(AND(LEN($I142)&gt;5),IF(AND($J142&gt;Q$1,$J142&lt;=$AO$1),1,IF((COUNTIFS(INCAPACIDADES!$C$1:$C$51,$I142,INCAPACIDADES!N$1:N$51,Q$1))&gt;0,2,IF(VLOOKUP($C142,BD!$D$1:$F$501,3,0)&gt;Q$1,0,3))),"")</f>
        <v/>
      </c>
      <c r="CL142" s="23" t="str">
        <f>+IF(AND(LEN($I142)&gt;5),IF(AND($J142&gt;R$1,$J142&lt;=$AO$1),1,IF((COUNTIFS(INCAPACIDADES!$C$1:$C$51,$I142,INCAPACIDADES!O$1:O$51,R$1))&gt;0,2,IF(VLOOKUP($C142,BD!$D$1:$F$501,3,0)&gt;R$1,0,3))),"")</f>
        <v/>
      </c>
      <c r="CM142" s="23" t="str">
        <f>+IF(AND(LEN($I142)&gt;5),IF(AND($J142&gt;S$1,$J142&lt;=$AO$1),1,IF((COUNTIFS(INCAPACIDADES!$C$1:$C$51,$I142,INCAPACIDADES!P$1:P$51,S$1))&gt;0,2,IF(VLOOKUP($C142,BD!$D$1:$F$501,3,0)&gt;S$1,0,3))),"")</f>
        <v/>
      </c>
      <c r="CN142" s="23" t="str">
        <f>+IF(AND(LEN($I142)&gt;5),IF(AND($J142&gt;T$1,$J142&lt;=$AO$1),1,IF((COUNTIFS(INCAPACIDADES!$C$1:$C$51,$I142,INCAPACIDADES!Q$1:Q$51,T$1))&gt;0,2,IF(VLOOKUP($C142,BD!$D$1:$F$501,3,0)&gt;T$1,0,3))),"")</f>
        <v/>
      </c>
      <c r="CO142" s="23" t="str">
        <f>+IF(AND(LEN($I142)&gt;5),IF(AND($J142&gt;U$1,$J142&lt;=$AO$1),1,IF((COUNTIFS(INCAPACIDADES!$C$1:$C$51,$I142,INCAPACIDADES!R$1:R$51,U$1))&gt;0,2,IF(VLOOKUP($C142,BD!$D$1:$F$501,3,0)&gt;U$1,0,3))),"")</f>
        <v/>
      </c>
      <c r="CP142" s="23" t="str">
        <f>+IF(AND(LEN($I142)&gt;5),IF(AND($J142&gt;V$1,$J142&lt;=$AO$1),1,IF((COUNTIFS(INCAPACIDADES!$C$1:$C$51,$I142,INCAPACIDADES!S$1:S$51,V$1))&gt;0,2,IF(VLOOKUP($C142,BD!$D$1:$F$501,3,0)&gt;V$1,0,3))),"")</f>
        <v/>
      </c>
      <c r="CQ142" s="23" t="str">
        <f>+IF(AND(LEN($I142)&gt;5),IF(AND($J142&gt;W$1,$J142&lt;=$AO$1),1,IF((COUNTIFS(INCAPACIDADES!$C$1:$C$51,$I142,INCAPACIDADES!T$1:T$51,W$1))&gt;0,2,IF(VLOOKUP($C142,BD!$D$1:$F$501,3,0)&gt;W$1,0,3))),"")</f>
        <v/>
      </c>
      <c r="CR142" s="23" t="str">
        <f>+IF(AND(LEN($I142)&gt;5),IF(AND($J142&gt;X$1,$J142&lt;=$AO$1),1,IF((COUNTIFS(INCAPACIDADES!$C$1:$C$51,$I142,INCAPACIDADES!U$1:U$51,X$1))&gt;0,2,IF(VLOOKUP($C142,BD!$D$1:$F$501,3,0)&gt;X$1,0,3))),"")</f>
        <v/>
      </c>
      <c r="CS142" s="23" t="str">
        <f>+IF(AND(LEN($I142)&gt;5),IF(AND($J142&gt;Y$1,$J142&lt;=$AO$1),1,IF((COUNTIFS(INCAPACIDADES!$C$1:$C$51,$I142,INCAPACIDADES!V$1:V$51,Y$1))&gt;0,2,IF(VLOOKUP($C142,BD!$D$1:$F$501,3,0)&gt;Y$1,0,3))),"")</f>
        <v/>
      </c>
      <c r="CT142" s="23" t="str">
        <f>+IF(AND(LEN($I142)&gt;5),IF(AND($J142&gt;Z$1,$J142&lt;=$AO$1),1,IF((COUNTIFS(INCAPACIDADES!$C$1:$C$51,$I142,INCAPACIDADES!W$1:W$51,Z$1))&gt;0,2,IF(VLOOKUP($C142,BD!$D$1:$F$501,3,0)&gt;Z$1,0,3))),"")</f>
        <v/>
      </c>
      <c r="CU142" s="23" t="str">
        <f>+IF(AND(LEN($I142)&gt;5),IF(AND($J142&gt;AA$1,$J142&lt;=$AO$1),1,IF((COUNTIFS(INCAPACIDADES!$C$1:$C$51,$I142,INCAPACIDADES!X$1:X$51,AA$1))&gt;0,2,IF(VLOOKUP($C142,BD!$D$1:$F$501,3,0)&gt;AA$1,0,3))),"")</f>
        <v/>
      </c>
      <c r="CV142" s="23" t="str">
        <f>+IF(AND(LEN($I142)&gt;5),IF(AND($J142&gt;AB$1,$J142&lt;=$AO$1),1,IF((COUNTIFS(INCAPACIDADES!$C$1:$C$51,$I142,INCAPACIDADES!Y$1:Y$51,AB$1))&gt;0,2,IF(VLOOKUP($C142,BD!$D$1:$F$501,3,0)&gt;AB$1,0,3))),"")</f>
        <v/>
      </c>
      <c r="CW142" s="23" t="str">
        <f>+IF(AND(LEN($I142)&gt;5),IF(AND($J142&gt;AC$1,$J142&lt;=$AO$1),1,IF((COUNTIFS(INCAPACIDADES!$C$1:$C$51,$I142,INCAPACIDADES!Z$1:Z$51,AC$1))&gt;0,2,IF(VLOOKUP($C142,BD!$D$1:$F$501,3,0)&gt;AC$1,0,3))),"")</f>
        <v/>
      </c>
      <c r="CX142" s="23" t="str">
        <f>+IF(AND(LEN($I142)&gt;5),IF(AND($J142&gt;AD$1,$J142&lt;=$AO$1),1,IF((COUNTIFS(INCAPACIDADES!$C$1:$C$51,$I142,INCAPACIDADES!AA$1:AA$51,AD$1))&gt;0,2,IF(VLOOKUP($C142,BD!$D$1:$F$501,3,0)&gt;AD$1,0,3))),"")</f>
        <v/>
      </c>
      <c r="CY142" s="23" t="str">
        <f>+IF(AND(LEN($I142)&gt;5),IF(AND($J142&gt;AE$1,$J142&lt;=$AO$1),1,IF((COUNTIFS(INCAPACIDADES!$C$1:$C$51,$I142,INCAPACIDADES!AB$1:AB$51,AE$1))&gt;0,2,IF(VLOOKUP($C142,BD!$D$1:$F$501,3,0)&gt;AE$1,0,3))),"")</f>
        <v/>
      </c>
      <c r="CZ142" s="23" t="str">
        <f>+IF(AND(LEN($I142)&gt;5),IF(AND($J142&gt;AF$1,$J142&lt;=$AO$1),1,IF((COUNTIFS(INCAPACIDADES!$C$1:$C$51,$I142,INCAPACIDADES!AC$1:AC$51,AF$1))&gt;0,2,IF(VLOOKUP($C142,BD!$D$1:$F$501,3,0)&gt;AF$1,0,3))),"")</f>
        <v/>
      </c>
      <c r="DA142" s="23" t="str">
        <f>+IF(AND(LEN($I142)&gt;5),IF(AND($J142&gt;AG$1,$J142&lt;=$AO$1),1,IF((COUNTIFS(INCAPACIDADES!$C$1:$C$51,$I142,INCAPACIDADES!AD$1:AD$51,AG$1))&gt;0,2,IF(VLOOKUP($C142,BD!$D$1:$F$501,3,0)&gt;AG$1,0,3))),"")</f>
        <v/>
      </c>
      <c r="DB142" s="23" t="str">
        <f>+IF(AND(LEN($I142)&gt;5),IF(AND($J142&gt;AH$1,$J142&lt;=$AO$1),1,IF((COUNTIFS(INCAPACIDADES!$C$1:$C$51,$I142,INCAPACIDADES!AE$1:AE$51,AH$1))&gt;0,2,IF(VLOOKUP($C142,BD!$D$1:$F$501,3,0)&gt;AH$1,0,3))),"")</f>
        <v/>
      </c>
      <c r="DC142" s="23" t="str">
        <f>+IF(AND(LEN($I142)&gt;5),IF(AND($J142&gt;AI$1,$J142&lt;=$AO$1),1,IF((COUNTIFS(INCAPACIDADES!$C$1:$C$51,$I142,INCAPACIDADES!AF$1:AF$51,AI$1))&gt;0,2,IF(VLOOKUP($C142,BD!$D$1:$F$501,3,0)&gt;AI$1,0,3))),"")</f>
        <v/>
      </c>
      <c r="DD142" s="23" t="str">
        <f>+IF(AND(LEN($I142)&gt;5),IF(AND($J142&gt;AJ$1,$J142&lt;=$AO$1),1,IF((COUNTIFS(INCAPACIDADES!$C$1:$C$51,$I142,INCAPACIDADES!AG$1:AG$51,AJ$1))&gt;0,2,IF(VLOOKUP($C142,BD!$D$1:$F$501,3,0)&gt;AJ$1,0,3))),"")</f>
        <v/>
      </c>
      <c r="DE142" s="23" t="str">
        <f>+IF(AND(LEN($I142)&gt;5),IF(AND($J142&gt;AK$1,$J142&lt;=$AO$1),1,IF((COUNTIFS(INCAPACIDADES!$C$1:$C$51,$I142,INCAPACIDADES!AH$1:AH$51,AK$1))&gt;0,2,IF(VLOOKUP($C142,BD!$D$1:$F$501,3,0)&gt;AK$1,0,3))),"")</f>
        <v/>
      </c>
      <c r="DF142" s="23" t="str">
        <f>+IF(AND(LEN($I142)&gt;5),IF(AND($J142&gt;AL$1,$J142&lt;=$AO$1),1,IF((COUNTIFS(INCAPACIDADES!$C$1:$C$51,$I142,INCAPACIDADES!AI$1:AI$51,AL$1))&gt;0,2,IF(VLOOKUP($C142,BD!$D$1:$F$501,3,0)&gt;AL$1,0,3))),"")</f>
        <v/>
      </c>
      <c r="DG142" s="23" t="str">
        <f>+IF(AND(LEN($I142)&gt;5),IF(AND($J142&gt;AM$1,$J142&lt;=$AO$1),1,IF((COUNTIFS(INCAPACIDADES!$C$1:$C$51,$I142,INCAPACIDADES!AJ$1:AJ$51,AM$1))&gt;0,2,IF(VLOOKUP($C142,BD!$D$1:$F$501,3,0)&gt;AM$1,0,3))),"")</f>
        <v/>
      </c>
      <c r="DH142" s="23" t="str">
        <f>+IF(AND(LEN($I142)&gt;5),IF(AND($J142&gt;AN$1,$J142&lt;=$AO$1),1,IF((COUNTIFS(INCAPACIDADES!$C$1:$C$51,$I142,INCAPACIDADES!AK$1:AK$51,AN$1))&gt;0,2,IF(VLOOKUP($C142,BD!$D$1:$F$501,3,0)&gt;AN$1,0,3))),"")</f>
        <v/>
      </c>
      <c r="DI142" s="23" t="str">
        <f>+IF(AND(LEN($I142)&gt;5),IF(AND($J142&gt;AO$1,$J142&lt;=$AO$1),1,IF((COUNTIFS(INCAPACIDADES!$C$1:$C$51,$I142,INCAPACIDADES!AL$1:AL$51,AO$1))&gt;0,2,IF(VLOOKUP($C142,BD!$D$1:$F$501,3,0)&gt;AO$1,0,3))),"")</f>
        <v/>
      </c>
      <c r="DJ142" s="23" t="str">
        <f>+IF(LEN($I142)&gt;5,IF(ISERROR(VLOOKUP(N142,'CODIGO PAGO'!$B$2:$B$20,1,0)),1,IF(OR(AND(CH142=1,N142&lt;&gt;"N"),AND(CH142=3,N142&lt;&gt;"B"),AND(CH142=2,LEFT(TRIM(N142),1)&lt;&gt;"I")),1,IF(OR(AND(CH142=0,N142="N"),AND(CH142=0,N142="B"),AND(CH142=0,LEFT(TRIM(N142),1)="I")),1,0))),"")</f>
        <v/>
      </c>
      <c r="DK142" s="23" t="str">
        <f t="shared" si="104"/>
        <v/>
      </c>
      <c r="DL142" s="23" t="str">
        <f>+IF(LEN($I142)&gt;5,IF(ISERROR(VLOOKUP(P142,'CODIGO PAGO'!$B$2:$B$20,1,0)),1,IF(OR(AND(CJ142=1,P142&lt;&gt;"N"),AND(CJ142=3,P142&lt;&gt;"B"),AND(CJ142=2,LEFT(TRIM(P142),1)&lt;&gt;"I")),1,IF(OR(AND(CJ142=0,P142="N"),AND(CJ142=0,P142="B"),AND(CJ142=0,LEFT(TRIM(P142),1)="I")),1,0))),"")</f>
        <v/>
      </c>
      <c r="DM142" s="23" t="str">
        <f t="shared" si="105"/>
        <v/>
      </c>
      <c r="DN142" s="23" t="str">
        <f>+IF(LEN($I142)&gt;5,IF(ISERROR(VLOOKUP(R142,'CODIGO PAGO'!$B$2:$B$20,1,0)),1,IF(OR(AND(CL142=1,R142&lt;&gt;"N"),AND(CL142=3,R142&lt;&gt;"B"),AND(CL142=2,LEFT(TRIM(R142),1)&lt;&gt;"I")),1,IF(OR(AND(CL142=0,R142="N"),AND(CL142=0,R142="B"),AND(CL142=0,LEFT(TRIM(R142),1)="I")),1,0))),"")</f>
        <v/>
      </c>
      <c r="DO142" s="23" t="str">
        <f t="shared" si="106"/>
        <v/>
      </c>
      <c r="DP142" s="23" t="str">
        <f>+IF(LEN($I142)&gt;5,IF(ISERROR(VLOOKUP(T142,'CODIGO PAGO'!$B$2:$B$20,1,0)),1,IF(OR(AND(CN142=1,T142&lt;&gt;"N"),AND(CN142=3,T142&lt;&gt;"B"),AND(CN142=2,LEFT(TRIM(T142),1)&lt;&gt;"I")),1,IF(OR(AND(CN142=0,T142="N"),AND(CN142=0,T142="B"),AND(CN142=0,LEFT(TRIM(T142),1)="I")),1,0))),"")</f>
        <v/>
      </c>
      <c r="DQ142" s="23" t="str">
        <f t="shared" si="107"/>
        <v/>
      </c>
      <c r="DR142" s="23" t="str">
        <f>+IF(LEN($I142)&gt;5,IF(ISERROR(VLOOKUP(V142,'CODIGO PAGO'!$B$2:$B$20,1,0)),1,IF(OR(AND(CP142=1,V142&lt;&gt;"N"),AND(CP142=3,V142&lt;&gt;"B"),AND(CP142=2,LEFT(TRIM(V142),1)&lt;&gt;"I")),1,IF(OR(AND(CP142=0,V142="N"),AND(CP142=0,V142="B"),AND(CP142=0,LEFT(TRIM(V142),1)="I")),1,0))),"")</f>
        <v/>
      </c>
      <c r="DS142" s="23" t="str">
        <f t="shared" si="108"/>
        <v/>
      </c>
      <c r="DT142" s="23" t="str">
        <f>+IF(LEN($I142)&gt;5,IF(ISERROR(VLOOKUP(X142,'CODIGO PAGO'!$B$2:$B$20,1,0)),1,IF(OR(AND(CR142=1,X142&lt;&gt;"N"),AND(CR142=3,X142&lt;&gt;"B"),AND(CR142=2,LEFT(TRIM(X142),1)&lt;&gt;"I")),1,IF(OR(AND(CR142=0,X142="N"),AND(CR142=0,X142="B"),AND(CR142=0,LEFT(TRIM(X142),1)="I")),1,0))),"")</f>
        <v/>
      </c>
      <c r="DU142" s="23" t="str">
        <f t="shared" si="109"/>
        <v/>
      </c>
      <c r="DV142" s="23" t="str">
        <f>+IF(LEN($I142)&gt;5,IF(ISERROR(VLOOKUP(Z142,'CODIGO PAGO'!$B$2:$B$20,1,0)),1,IF(OR(AND(CT142=1,Z142&lt;&gt;"N"),AND(CT142=3,Z142&lt;&gt;"B"),AND(CT142=2,LEFT(TRIM(Z142),1)&lt;&gt;"I")),1,IF(OR(AND(CT142=0,Z142="N"),AND(CT142=0,Z142="B"),AND(CT142=0,LEFT(TRIM(Z142),1)="I")),1,0))),"")</f>
        <v/>
      </c>
      <c r="DW142" s="23" t="str">
        <f t="shared" si="110"/>
        <v/>
      </c>
      <c r="DX142" s="23" t="str">
        <f>+IF(LEN($I142)&gt;5,IF(ISERROR(VLOOKUP(AB142,'CODIGO PAGO'!$B$2:$B$20,1,0)),1,IF(OR(AND(CV142=1,AB142&lt;&gt;"N"),AND(CV142=3,AB142&lt;&gt;"B"),AND(CV142=2,LEFT(TRIM(AB142),1)&lt;&gt;"I")),1,IF(OR(AND(CV142=0,AB142="N"),AND(CV142=0,AB142="B"),AND(CV142=0,LEFT(TRIM(AB142),1)="I")),1,0))),"")</f>
        <v/>
      </c>
      <c r="DY142" s="23" t="str">
        <f t="shared" si="111"/>
        <v/>
      </c>
      <c r="DZ142" s="23" t="str">
        <f>+IF(LEN($I142)&gt;5,IF(ISERROR(VLOOKUP(AD142,'CODIGO PAGO'!$B$2:$B$20,1,0)),1,IF(OR(AND(CX142=1,AD142&lt;&gt;"N"),AND(CX142=3,AD142&lt;&gt;"B"),AND(CX142=2,LEFT(TRIM(AD142),1)&lt;&gt;"I")),1,IF(OR(AND(CX142=0,AD142="N"),AND(CX142=0,AD142="B"),AND(CX142=0,LEFT(TRIM(AD142),1)="I")),1,0))),"")</f>
        <v/>
      </c>
      <c r="EA142" s="23" t="str">
        <f t="shared" si="112"/>
        <v/>
      </c>
      <c r="EB142" s="23" t="str">
        <f>+IF(LEN($I142)&gt;5,IF(ISERROR(VLOOKUP(AF142,'CODIGO PAGO'!$B$2:$B$20,1,0)),1,IF(OR(AND(CZ142=1,AF142&lt;&gt;"N"),AND(CZ142=3,AF142&lt;&gt;"B"),AND(CZ142=2,LEFT(TRIM(AF142),1)&lt;&gt;"I")),1,IF(OR(AND(CZ142=0,AF142="N"),AND(CZ142=0,AF142="B"),AND(CZ142=0,LEFT(TRIM(AF142),1)="I")),1,0))),"")</f>
        <v/>
      </c>
      <c r="EC142" s="23" t="str">
        <f t="shared" si="113"/>
        <v/>
      </c>
      <c r="ED142" s="23" t="str">
        <f>+IF(LEN($I142)&gt;5,IF(ISERROR(VLOOKUP(AH142,'CODIGO PAGO'!$B$2:$B$20,1,0)),1,IF(OR(AND(DB142=1,AH142&lt;&gt;"N"),AND(DB142=3,AH142&lt;&gt;"B"),AND(DB142=2,LEFT(TRIM(AH142),1)&lt;&gt;"I")),1,IF(OR(AND(DB142=0,AH142="N"),AND(DB142=0,AH142="B"),AND(DB142=0,LEFT(TRIM(AH142),1)="I")),1,0))),"")</f>
        <v/>
      </c>
      <c r="EE142" s="23" t="str">
        <f t="shared" si="114"/>
        <v/>
      </c>
      <c r="EF142" s="23" t="str">
        <f>+IF(LEN($I142)&gt;5,IF(ISERROR(VLOOKUP(AJ142,'CODIGO PAGO'!$B$2:$B$20,1,0)),1,IF(OR(AND(DD142=1,AJ142&lt;&gt;"N"),AND(DD142=3,AJ142&lt;&gt;"B"),AND(DD142=2,LEFT(TRIM(AJ142),1)&lt;&gt;"I")),1,IF(OR(AND(DD142=0,AJ142="N"),AND(DD142=0,AJ142="B"),AND(DD142=0,LEFT(TRIM(AJ142),1)="I")),1,0))),"")</f>
        <v/>
      </c>
      <c r="EG142" s="23" t="str">
        <f t="shared" si="115"/>
        <v/>
      </c>
      <c r="EH142" s="23" t="str">
        <f>+IF(LEN($I142)&gt;5,IF(ISERROR(VLOOKUP(AL142,'CODIGO PAGO'!$B$2:$B$20,1,0)),1,IF(OR(AND(DF142=1,AL142&lt;&gt;"N"),AND(DF142=3,AL142&lt;&gt;"B"),AND(DF142=2,LEFT(TRIM(AL142),1)&lt;&gt;"I")),1,IF(OR(AND(DF142=0,AL142="N"),AND(DF142=0,AL142="B"),AND(DF142=0,LEFT(TRIM(AL142),1)="I")),1,0))),"")</f>
        <v/>
      </c>
      <c r="EI142" s="23" t="str">
        <f t="shared" si="116"/>
        <v/>
      </c>
      <c r="EJ142" s="23" t="str">
        <f>+IF(LEN($I142)&gt;5,IF(ISERROR(VLOOKUP(AN142,'CODIGO PAGO'!$B$2:$B$20,1,0)),1,IF(OR(AND(DH142=1,AN142&lt;&gt;"N"),AND(DH142=3,AN142&lt;&gt;"B"),AND(DH142=2,LEFT(TRIM(AN142),1)&lt;&gt;"I")),1,IF(OR(AND(DH142=0,AN142="N"),AND(DH142=0,AN142="B"),AND(DH142=0,LEFT(TRIM(AN142),1)="I")),1,0))),"")</f>
        <v/>
      </c>
      <c r="EK142" s="23" t="str">
        <f t="shared" si="117"/>
        <v/>
      </c>
      <c r="EL142" s="24" t="str">
        <f t="shared" si="118"/>
        <v/>
      </c>
    </row>
    <row r="143" spans="1:142" s="25" customFormat="1">
      <c r="A143" s="15" t="str">
        <f t="shared" si="84"/>
        <v/>
      </c>
      <c r="B143" s="1" t="str">
        <f>+IF(LEN(I143)&gt;5,'CODIGO PAGO'!$B$28,"")</f>
        <v/>
      </c>
      <c r="C143" s="1" t="str">
        <f>+IF(LEN($I143)&gt;5,BD!D143,"")</f>
        <v/>
      </c>
      <c r="D143" s="168" t="str">
        <f>+IF(LEN($I143)&gt;5,BD!A143,"")</f>
        <v/>
      </c>
      <c r="E143" s="1" t="str">
        <f>+IF(LEN($I143)&gt;5,BD!B143,"")</f>
        <v/>
      </c>
      <c r="F143" s="1" t="str">
        <f>+IF(LEN($I143)&gt;5,BD!C143,"")</f>
        <v/>
      </c>
      <c r="G143" s="141"/>
      <c r="H143" s="141"/>
      <c r="I143" s="1" t="str">
        <f>+IF(LEN(BD!G143)&gt;5,BD!G143,"")</f>
        <v/>
      </c>
      <c r="J143" s="167" t="str">
        <f>+IF(LEN($I143)&gt;5,BD!E143,"")</f>
        <v/>
      </c>
      <c r="K143" s="6" t="str">
        <f t="shared" si="85"/>
        <v/>
      </c>
      <c r="L143" s="87" t="str">
        <f>+IF(LEN($I143)&gt;5,BD!H143,"")</f>
        <v/>
      </c>
      <c r="M143" s="40" t="str">
        <f t="shared" si="86"/>
        <v/>
      </c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4" t="str">
        <f t="shared" si="87"/>
        <v/>
      </c>
      <c r="AQ143" s="5" t="str">
        <f t="shared" si="88"/>
        <v/>
      </c>
      <c r="AR143" s="91" t="str">
        <f t="shared" si="89"/>
        <v/>
      </c>
      <c r="AS143" s="5" t="str">
        <f t="shared" si="90"/>
        <v/>
      </c>
      <c r="AT143" s="91" t="str">
        <f t="shared" si="91"/>
        <v/>
      </c>
      <c r="AU143" s="4" t="str">
        <f t="shared" si="92"/>
        <v/>
      </c>
      <c r="AV143" s="4" t="str">
        <f t="shared" si="93"/>
        <v/>
      </c>
      <c r="AW143" s="4" t="str">
        <f t="shared" si="94"/>
        <v/>
      </c>
      <c r="AX143" s="4" t="str">
        <f t="shared" si="95"/>
        <v/>
      </c>
      <c r="AY143" s="88" t="str">
        <f t="shared" si="96"/>
        <v/>
      </c>
      <c r="AZ143" s="17" t="str">
        <f t="shared" si="97"/>
        <v/>
      </c>
      <c r="BA143" s="18" t="str">
        <f t="shared" si="98"/>
        <v/>
      </c>
      <c r="BB143" s="19" t="str">
        <f>+IF(LEN(I143)&gt;5,IF(INT(RIGHT(B143,1))=9,0.5*L143*AY143,INT(MID(B143,5,LEN(B143)-4))*L143)+IFERROR(VLOOKUP(I143,AJUSTES!$A$1:$I$50,9,0),0),"")</f>
        <v/>
      </c>
      <c r="BC143" s="12"/>
      <c r="BD143" s="19" t="str">
        <f t="shared" si="99"/>
        <v/>
      </c>
      <c r="BE143" s="18" t="str">
        <f t="shared" si="100"/>
        <v/>
      </c>
      <c r="BF143" s="139" t="str">
        <f t="shared" si="101"/>
        <v/>
      </c>
      <c r="BG143" s="114"/>
      <c r="BH143" s="18" t="str">
        <f t="shared" si="102"/>
        <v/>
      </c>
      <c r="BI143" s="13"/>
      <c r="BJ143" s="12"/>
      <c r="BK143" s="12"/>
      <c r="BL143" s="145"/>
      <c r="BM143" s="12"/>
      <c r="BN143" s="12"/>
      <c r="BO143" s="12"/>
      <c r="BP143" s="12"/>
      <c r="BQ143" s="12"/>
      <c r="BR143" s="12"/>
      <c r="BS143" s="146"/>
      <c r="BT143" s="14"/>
      <c r="BU143" s="12"/>
      <c r="BV143" s="12"/>
      <c r="BW143" s="12"/>
      <c r="BX143" s="12"/>
      <c r="BY143" s="12"/>
      <c r="BZ143" s="144"/>
      <c r="CA143" s="107" t="str">
        <f>+IF(LEN($I143)&gt;5,IF(BD!F143="N/A","",BD!F143),"")</f>
        <v/>
      </c>
      <c r="CB143" s="21"/>
      <c r="CC143" s="147"/>
      <c r="CD143" s="148"/>
      <c r="CE143" s="8" t="str">
        <f>+IF(LEN(I143)&gt;5,BD!M143,"")</f>
        <v/>
      </c>
      <c r="CF143" s="16" t="str">
        <f>+IF(LEN(I143)&gt;5,BD!N143,"")</f>
        <v/>
      </c>
      <c r="CG143" s="3" t="str">
        <f t="shared" si="103"/>
        <v/>
      </c>
      <c r="CH143" s="23" t="str">
        <f>+IF(AND(LEN($I143)&gt;5),IF(AND($J143&gt;N$1,$J143&lt;=$AO$1),1,IF((COUNTIFS(INCAPACIDADES!$C$1:$C$51,$I143,INCAPACIDADES!K$1:K$51,N$1))&gt;0,2,IF(VLOOKUP($C143,BD!$D$1:$F$501,3,0)&gt;N$1,0,3))),"")</f>
        <v/>
      </c>
      <c r="CI143" s="23" t="str">
        <f>+IF(AND(LEN($I143)&gt;5),IF(AND($J143&gt;O$1,$J143&lt;=$AO$1),1,IF((COUNTIFS(INCAPACIDADES!$C$1:$C$51,$I143,INCAPACIDADES!L$1:L$51,O$1))&gt;0,2,IF(VLOOKUP($C143,BD!$D$1:$F$501,3,0)&gt;O$1,0,3))),"")</f>
        <v/>
      </c>
      <c r="CJ143" s="23" t="str">
        <f>+IF(AND(LEN($I143)&gt;5),IF(AND($J143&gt;P$1,$J143&lt;=$AO$1),1,IF((COUNTIFS(INCAPACIDADES!$C$1:$C$51,$I143,INCAPACIDADES!M$1:M$51,P$1))&gt;0,2,IF(VLOOKUP($C143,BD!$D$1:$F$501,3,0)&gt;P$1,0,3))),"")</f>
        <v/>
      </c>
      <c r="CK143" s="23" t="str">
        <f>+IF(AND(LEN($I143)&gt;5),IF(AND($J143&gt;Q$1,$J143&lt;=$AO$1),1,IF((COUNTIFS(INCAPACIDADES!$C$1:$C$51,$I143,INCAPACIDADES!N$1:N$51,Q$1))&gt;0,2,IF(VLOOKUP($C143,BD!$D$1:$F$501,3,0)&gt;Q$1,0,3))),"")</f>
        <v/>
      </c>
      <c r="CL143" s="23" t="str">
        <f>+IF(AND(LEN($I143)&gt;5),IF(AND($J143&gt;R$1,$J143&lt;=$AO$1),1,IF((COUNTIFS(INCAPACIDADES!$C$1:$C$51,$I143,INCAPACIDADES!O$1:O$51,R$1))&gt;0,2,IF(VLOOKUP($C143,BD!$D$1:$F$501,3,0)&gt;R$1,0,3))),"")</f>
        <v/>
      </c>
      <c r="CM143" s="23" t="str">
        <f>+IF(AND(LEN($I143)&gt;5),IF(AND($J143&gt;S$1,$J143&lt;=$AO$1),1,IF((COUNTIFS(INCAPACIDADES!$C$1:$C$51,$I143,INCAPACIDADES!P$1:P$51,S$1))&gt;0,2,IF(VLOOKUP($C143,BD!$D$1:$F$501,3,0)&gt;S$1,0,3))),"")</f>
        <v/>
      </c>
      <c r="CN143" s="23" t="str">
        <f>+IF(AND(LEN($I143)&gt;5),IF(AND($J143&gt;T$1,$J143&lt;=$AO$1),1,IF((COUNTIFS(INCAPACIDADES!$C$1:$C$51,$I143,INCAPACIDADES!Q$1:Q$51,T$1))&gt;0,2,IF(VLOOKUP($C143,BD!$D$1:$F$501,3,0)&gt;T$1,0,3))),"")</f>
        <v/>
      </c>
      <c r="CO143" s="23" t="str">
        <f>+IF(AND(LEN($I143)&gt;5),IF(AND($J143&gt;U$1,$J143&lt;=$AO$1),1,IF((COUNTIFS(INCAPACIDADES!$C$1:$C$51,$I143,INCAPACIDADES!R$1:R$51,U$1))&gt;0,2,IF(VLOOKUP($C143,BD!$D$1:$F$501,3,0)&gt;U$1,0,3))),"")</f>
        <v/>
      </c>
      <c r="CP143" s="23" t="str">
        <f>+IF(AND(LEN($I143)&gt;5),IF(AND($J143&gt;V$1,$J143&lt;=$AO$1),1,IF((COUNTIFS(INCAPACIDADES!$C$1:$C$51,$I143,INCAPACIDADES!S$1:S$51,V$1))&gt;0,2,IF(VLOOKUP($C143,BD!$D$1:$F$501,3,0)&gt;V$1,0,3))),"")</f>
        <v/>
      </c>
      <c r="CQ143" s="23" t="str">
        <f>+IF(AND(LEN($I143)&gt;5),IF(AND($J143&gt;W$1,$J143&lt;=$AO$1),1,IF((COUNTIFS(INCAPACIDADES!$C$1:$C$51,$I143,INCAPACIDADES!T$1:T$51,W$1))&gt;0,2,IF(VLOOKUP($C143,BD!$D$1:$F$501,3,0)&gt;W$1,0,3))),"")</f>
        <v/>
      </c>
      <c r="CR143" s="23" t="str">
        <f>+IF(AND(LEN($I143)&gt;5),IF(AND($J143&gt;X$1,$J143&lt;=$AO$1),1,IF((COUNTIFS(INCAPACIDADES!$C$1:$C$51,$I143,INCAPACIDADES!U$1:U$51,X$1))&gt;0,2,IF(VLOOKUP($C143,BD!$D$1:$F$501,3,0)&gt;X$1,0,3))),"")</f>
        <v/>
      </c>
      <c r="CS143" s="23" t="str">
        <f>+IF(AND(LEN($I143)&gt;5),IF(AND($J143&gt;Y$1,$J143&lt;=$AO$1),1,IF((COUNTIFS(INCAPACIDADES!$C$1:$C$51,$I143,INCAPACIDADES!V$1:V$51,Y$1))&gt;0,2,IF(VLOOKUP($C143,BD!$D$1:$F$501,3,0)&gt;Y$1,0,3))),"")</f>
        <v/>
      </c>
      <c r="CT143" s="23" t="str">
        <f>+IF(AND(LEN($I143)&gt;5),IF(AND($J143&gt;Z$1,$J143&lt;=$AO$1),1,IF((COUNTIFS(INCAPACIDADES!$C$1:$C$51,$I143,INCAPACIDADES!W$1:W$51,Z$1))&gt;0,2,IF(VLOOKUP($C143,BD!$D$1:$F$501,3,0)&gt;Z$1,0,3))),"")</f>
        <v/>
      </c>
      <c r="CU143" s="23" t="str">
        <f>+IF(AND(LEN($I143)&gt;5),IF(AND($J143&gt;AA$1,$J143&lt;=$AO$1),1,IF((COUNTIFS(INCAPACIDADES!$C$1:$C$51,$I143,INCAPACIDADES!X$1:X$51,AA$1))&gt;0,2,IF(VLOOKUP($C143,BD!$D$1:$F$501,3,0)&gt;AA$1,0,3))),"")</f>
        <v/>
      </c>
      <c r="CV143" s="23" t="str">
        <f>+IF(AND(LEN($I143)&gt;5),IF(AND($J143&gt;AB$1,$J143&lt;=$AO$1),1,IF((COUNTIFS(INCAPACIDADES!$C$1:$C$51,$I143,INCAPACIDADES!Y$1:Y$51,AB$1))&gt;0,2,IF(VLOOKUP($C143,BD!$D$1:$F$501,3,0)&gt;AB$1,0,3))),"")</f>
        <v/>
      </c>
      <c r="CW143" s="23" t="str">
        <f>+IF(AND(LEN($I143)&gt;5),IF(AND($J143&gt;AC$1,$J143&lt;=$AO$1),1,IF((COUNTIFS(INCAPACIDADES!$C$1:$C$51,$I143,INCAPACIDADES!Z$1:Z$51,AC$1))&gt;0,2,IF(VLOOKUP($C143,BD!$D$1:$F$501,3,0)&gt;AC$1,0,3))),"")</f>
        <v/>
      </c>
      <c r="CX143" s="23" t="str">
        <f>+IF(AND(LEN($I143)&gt;5),IF(AND($J143&gt;AD$1,$J143&lt;=$AO$1),1,IF((COUNTIFS(INCAPACIDADES!$C$1:$C$51,$I143,INCAPACIDADES!AA$1:AA$51,AD$1))&gt;0,2,IF(VLOOKUP($C143,BD!$D$1:$F$501,3,0)&gt;AD$1,0,3))),"")</f>
        <v/>
      </c>
      <c r="CY143" s="23" t="str">
        <f>+IF(AND(LEN($I143)&gt;5),IF(AND($J143&gt;AE$1,$J143&lt;=$AO$1),1,IF((COUNTIFS(INCAPACIDADES!$C$1:$C$51,$I143,INCAPACIDADES!AB$1:AB$51,AE$1))&gt;0,2,IF(VLOOKUP($C143,BD!$D$1:$F$501,3,0)&gt;AE$1,0,3))),"")</f>
        <v/>
      </c>
      <c r="CZ143" s="23" t="str">
        <f>+IF(AND(LEN($I143)&gt;5),IF(AND($J143&gt;AF$1,$J143&lt;=$AO$1),1,IF((COUNTIFS(INCAPACIDADES!$C$1:$C$51,$I143,INCAPACIDADES!AC$1:AC$51,AF$1))&gt;0,2,IF(VLOOKUP($C143,BD!$D$1:$F$501,3,0)&gt;AF$1,0,3))),"")</f>
        <v/>
      </c>
      <c r="DA143" s="23" t="str">
        <f>+IF(AND(LEN($I143)&gt;5),IF(AND($J143&gt;AG$1,$J143&lt;=$AO$1),1,IF((COUNTIFS(INCAPACIDADES!$C$1:$C$51,$I143,INCAPACIDADES!AD$1:AD$51,AG$1))&gt;0,2,IF(VLOOKUP($C143,BD!$D$1:$F$501,3,0)&gt;AG$1,0,3))),"")</f>
        <v/>
      </c>
      <c r="DB143" s="23" t="str">
        <f>+IF(AND(LEN($I143)&gt;5),IF(AND($J143&gt;AH$1,$J143&lt;=$AO$1),1,IF((COUNTIFS(INCAPACIDADES!$C$1:$C$51,$I143,INCAPACIDADES!AE$1:AE$51,AH$1))&gt;0,2,IF(VLOOKUP($C143,BD!$D$1:$F$501,3,0)&gt;AH$1,0,3))),"")</f>
        <v/>
      </c>
      <c r="DC143" s="23" t="str">
        <f>+IF(AND(LEN($I143)&gt;5),IF(AND($J143&gt;AI$1,$J143&lt;=$AO$1),1,IF((COUNTIFS(INCAPACIDADES!$C$1:$C$51,$I143,INCAPACIDADES!AF$1:AF$51,AI$1))&gt;0,2,IF(VLOOKUP($C143,BD!$D$1:$F$501,3,0)&gt;AI$1,0,3))),"")</f>
        <v/>
      </c>
      <c r="DD143" s="23" t="str">
        <f>+IF(AND(LEN($I143)&gt;5),IF(AND($J143&gt;AJ$1,$J143&lt;=$AO$1),1,IF((COUNTIFS(INCAPACIDADES!$C$1:$C$51,$I143,INCAPACIDADES!AG$1:AG$51,AJ$1))&gt;0,2,IF(VLOOKUP($C143,BD!$D$1:$F$501,3,0)&gt;AJ$1,0,3))),"")</f>
        <v/>
      </c>
      <c r="DE143" s="23" t="str">
        <f>+IF(AND(LEN($I143)&gt;5),IF(AND($J143&gt;AK$1,$J143&lt;=$AO$1),1,IF((COUNTIFS(INCAPACIDADES!$C$1:$C$51,$I143,INCAPACIDADES!AH$1:AH$51,AK$1))&gt;0,2,IF(VLOOKUP($C143,BD!$D$1:$F$501,3,0)&gt;AK$1,0,3))),"")</f>
        <v/>
      </c>
      <c r="DF143" s="23" t="str">
        <f>+IF(AND(LEN($I143)&gt;5),IF(AND($J143&gt;AL$1,$J143&lt;=$AO$1),1,IF((COUNTIFS(INCAPACIDADES!$C$1:$C$51,$I143,INCAPACIDADES!AI$1:AI$51,AL$1))&gt;0,2,IF(VLOOKUP($C143,BD!$D$1:$F$501,3,0)&gt;AL$1,0,3))),"")</f>
        <v/>
      </c>
      <c r="DG143" s="23" t="str">
        <f>+IF(AND(LEN($I143)&gt;5),IF(AND($J143&gt;AM$1,$J143&lt;=$AO$1),1,IF((COUNTIFS(INCAPACIDADES!$C$1:$C$51,$I143,INCAPACIDADES!AJ$1:AJ$51,AM$1))&gt;0,2,IF(VLOOKUP($C143,BD!$D$1:$F$501,3,0)&gt;AM$1,0,3))),"")</f>
        <v/>
      </c>
      <c r="DH143" s="23" t="str">
        <f>+IF(AND(LEN($I143)&gt;5),IF(AND($J143&gt;AN$1,$J143&lt;=$AO$1),1,IF((COUNTIFS(INCAPACIDADES!$C$1:$C$51,$I143,INCAPACIDADES!AK$1:AK$51,AN$1))&gt;0,2,IF(VLOOKUP($C143,BD!$D$1:$F$501,3,0)&gt;AN$1,0,3))),"")</f>
        <v/>
      </c>
      <c r="DI143" s="23" t="str">
        <f>+IF(AND(LEN($I143)&gt;5),IF(AND($J143&gt;AO$1,$J143&lt;=$AO$1),1,IF((COUNTIFS(INCAPACIDADES!$C$1:$C$51,$I143,INCAPACIDADES!AL$1:AL$51,AO$1))&gt;0,2,IF(VLOOKUP($C143,BD!$D$1:$F$501,3,0)&gt;AO$1,0,3))),"")</f>
        <v/>
      </c>
      <c r="DJ143" s="23" t="str">
        <f>+IF(LEN($I143)&gt;5,IF(ISERROR(VLOOKUP(N143,'CODIGO PAGO'!$B$2:$B$20,1,0)),1,IF(OR(AND(CH143=1,N143&lt;&gt;"N"),AND(CH143=3,N143&lt;&gt;"B"),AND(CH143=2,LEFT(TRIM(N143),1)&lt;&gt;"I")),1,IF(OR(AND(CH143=0,N143="N"),AND(CH143=0,N143="B"),AND(CH143=0,LEFT(TRIM(N143),1)="I")),1,0))),"")</f>
        <v/>
      </c>
      <c r="DK143" s="23" t="str">
        <f t="shared" si="104"/>
        <v/>
      </c>
      <c r="DL143" s="23" t="str">
        <f>+IF(LEN($I143)&gt;5,IF(ISERROR(VLOOKUP(P143,'CODIGO PAGO'!$B$2:$B$20,1,0)),1,IF(OR(AND(CJ143=1,P143&lt;&gt;"N"),AND(CJ143=3,P143&lt;&gt;"B"),AND(CJ143=2,LEFT(TRIM(P143),1)&lt;&gt;"I")),1,IF(OR(AND(CJ143=0,P143="N"),AND(CJ143=0,P143="B"),AND(CJ143=0,LEFT(TRIM(P143),1)="I")),1,0))),"")</f>
        <v/>
      </c>
      <c r="DM143" s="23" t="str">
        <f t="shared" si="105"/>
        <v/>
      </c>
      <c r="DN143" s="23" t="str">
        <f>+IF(LEN($I143)&gt;5,IF(ISERROR(VLOOKUP(R143,'CODIGO PAGO'!$B$2:$B$20,1,0)),1,IF(OR(AND(CL143=1,R143&lt;&gt;"N"),AND(CL143=3,R143&lt;&gt;"B"),AND(CL143=2,LEFT(TRIM(R143),1)&lt;&gt;"I")),1,IF(OR(AND(CL143=0,R143="N"),AND(CL143=0,R143="B"),AND(CL143=0,LEFT(TRIM(R143),1)="I")),1,0))),"")</f>
        <v/>
      </c>
      <c r="DO143" s="23" t="str">
        <f t="shared" si="106"/>
        <v/>
      </c>
      <c r="DP143" s="23" t="str">
        <f>+IF(LEN($I143)&gt;5,IF(ISERROR(VLOOKUP(T143,'CODIGO PAGO'!$B$2:$B$20,1,0)),1,IF(OR(AND(CN143=1,T143&lt;&gt;"N"),AND(CN143=3,T143&lt;&gt;"B"),AND(CN143=2,LEFT(TRIM(T143),1)&lt;&gt;"I")),1,IF(OR(AND(CN143=0,T143="N"),AND(CN143=0,T143="B"),AND(CN143=0,LEFT(TRIM(T143),1)="I")),1,0))),"")</f>
        <v/>
      </c>
      <c r="DQ143" s="23" t="str">
        <f t="shared" si="107"/>
        <v/>
      </c>
      <c r="DR143" s="23" t="str">
        <f>+IF(LEN($I143)&gt;5,IF(ISERROR(VLOOKUP(V143,'CODIGO PAGO'!$B$2:$B$20,1,0)),1,IF(OR(AND(CP143=1,V143&lt;&gt;"N"),AND(CP143=3,V143&lt;&gt;"B"),AND(CP143=2,LEFT(TRIM(V143),1)&lt;&gt;"I")),1,IF(OR(AND(CP143=0,V143="N"),AND(CP143=0,V143="B"),AND(CP143=0,LEFT(TRIM(V143),1)="I")),1,0))),"")</f>
        <v/>
      </c>
      <c r="DS143" s="23" t="str">
        <f t="shared" si="108"/>
        <v/>
      </c>
      <c r="DT143" s="23" t="str">
        <f>+IF(LEN($I143)&gt;5,IF(ISERROR(VLOOKUP(X143,'CODIGO PAGO'!$B$2:$B$20,1,0)),1,IF(OR(AND(CR143=1,X143&lt;&gt;"N"),AND(CR143=3,X143&lt;&gt;"B"),AND(CR143=2,LEFT(TRIM(X143),1)&lt;&gt;"I")),1,IF(OR(AND(CR143=0,X143="N"),AND(CR143=0,X143="B"),AND(CR143=0,LEFT(TRIM(X143),1)="I")),1,0))),"")</f>
        <v/>
      </c>
      <c r="DU143" s="23" t="str">
        <f t="shared" si="109"/>
        <v/>
      </c>
      <c r="DV143" s="23" t="str">
        <f>+IF(LEN($I143)&gt;5,IF(ISERROR(VLOOKUP(Z143,'CODIGO PAGO'!$B$2:$B$20,1,0)),1,IF(OR(AND(CT143=1,Z143&lt;&gt;"N"),AND(CT143=3,Z143&lt;&gt;"B"),AND(CT143=2,LEFT(TRIM(Z143),1)&lt;&gt;"I")),1,IF(OR(AND(CT143=0,Z143="N"),AND(CT143=0,Z143="B"),AND(CT143=0,LEFT(TRIM(Z143),1)="I")),1,0))),"")</f>
        <v/>
      </c>
      <c r="DW143" s="23" t="str">
        <f t="shared" si="110"/>
        <v/>
      </c>
      <c r="DX143" s="23" t="str">
        <f>+IF(LEN($I143)&gt;5,IF(ISERROR(VLOOKUP(AB143,'CODIGO PAGO'!$B$2:$B$20,1,0)),1,IF(OR(AND(CV143=1,AB143&lt;&gt;"N"),AND(CV143=3,AB143&lt;&gt;"B"),AND(CV143=2,LEFT(TRIM(AB143),1)&lt;&gt;"I")),1,IF(OR(AND(CV143=0,AB143="N"),AND(CV143=0,AB143="B"),AND(CV143=0,LEFT(TRIM(AB143),1)="I")),1,0))),"")</f>
        <v/>
      </c>
      <c r="DY143" s="23" t="str">
        <f t="shared" si="111"/>
        <v/>
      </c>
      <c r="DZ143" s="23" t="str">
        <f>+IF(LEN($I143)&gt;5,IF(ISERROR(VLOOKUP(AD143,'CODIGO PAGO'!$B$2:$B$20,1,0)),1,IF(OR(AND(CX143=1,AD143&lt;&gt;"N"),AND(CX143=3,AD143&lt;&gt;"B"),AND(CX143=2,LEFT(TRIM(AD143),1)&lt;&gt;"I")),1,IF(OR(AND(CX143=0,AD143="N"),AND(CX143=0,AD143="B"),AND(CX143=0,LEFT(TRIM(AD143),1)="I")),1,0))),"")</f>
        <v/>
      </c>
      <c r="EA143" s="23" t="str">
        <f t="shared" si="112"/>
        <v/>
      </c>
      <c r="EB143" s="23" t="str">
        <f>+IF(LEN($I143)&gt;5,IF(ISERROR(VLOOKUP(AF143,'CODIGO PAGO'!$B$2:$B$20,1,0)),1,IF(OR(AND(CZ143=1,AF143&lt;&gt;"N"),AND(CZ143=3,AF143&lt;&gt;"B"),AND(CZ143=2,LEFT(TRIM(AF143),1)&lt;&gt;"I")),1,IF(OR(AND(CZ143=0,AF143="N"),AND(CZ143=0,AF143="B"),AND(CZ143=0,LEFT(TRIM(AF143),1)="I")),1,0))),"")</f>
        <v/>
      </c>
      <c r="EC143" s="23" t="str">
        <f t="shared" si="113"/>
        <v/>
      </c>
      <c r="ED143" s="23" t="str">
        <f>+IF(LEN($I143)&gt;5,IF(ISERROR(VLOOKUP(AH143,'CODIGO PAGO'!$B$2:$B$20,1,0)),1,IF(OR(AND(DB143=1,AH143&lt;&gt;"N"),AND(DB143=3,AH143&lt;&gt;"B"),AND(DB143=2,LEFT(TRIM(AH143),1)&lt;&gt;"I")),1,IF(OR(AND(DB143=0,AH143="N"),AND(DB143=0,AH143="B"),AND(DB143=0,LEFT(TRIM(AH143),1)="I")),1,0))),"")</f>
        <v/>
      </c>
      <c r="EE143" s="23" t="str">
        <f t="shared" si="114"/>
        <v/>
      </c>
      <c r="EF143" s="23" t="str">
        <f>+IF(LEN($I143)&gt;5,IF(ISERROR(VLOOKUP(AJ143,'CODIGO PAGO'!$B$2:$B$20,1,0)),1,IF(OR(AND(DD143=1,AJ143&lt;&gt;"N"),AND(DD143=3,AJ143&lt;&gt;"B"),AND(DD143=2,LEFT(TRIM(AJ143),1)&lt;&gt;"I")),1,IF(OR(AND(DD143=0,AJ143="N"),AND(DD143=0,AJ143="B"),AND(DD143=0,LEFT(TRIM(AJ143),1)="I")),1,0))),"")</f>
        <v/>
      </c>
      <c r="EG143" s="23" t="str">
        <f t="shared" si="115"/>
        <v/>
      </c>
      <c r="EH143" s="23" t="str">
        <f>+IF(LEN($I143)&gt;5,IF(ISERROR(VLOOKUP(AL143,'CODIGO PAGO'!$B$2:$B$20,1,0)),1,IF(OR(AND(DF143=1,AL143&lt;&gt;"N"),AND(DF143=3,AL143&lt;&gt;"B"),AND(DF143=2,LEFT(TRIM(AL143),1)&lt;&gt;"I")),1,IF(OR(AND(DF143=0,AL143="N"),AND(DF143=0,AL143="B"),AND(DF143=0,LEFT(TRIM(AL143),1)="I")),1,0))),"")</f>
        <v/>
      </c>
      <c r="EI143" s="23" t="str">
        <f t="shared" si="116"/>
        <v/>
      </c>
      <c r="EJ143" s="23" t="str">
        <f>+IF(LEN($I143)&gt;5,IF(ISERROR(VLOOKUP(AN143,'CODIGO PAGO'!$B$2:$B$20,1,0)),1,IF(OR(AND(DH143=1,AN143&lt;&gt;"N"),AND(DH143=3,AN143&lt;&gt;"B"),AND(DH143=2,LEFT(TRIM(AN143),1)&lt;&gt;"I")),1,IF(OR(AND(DH143=0,AN143="N"),AND(DH143=0,AN143="B"),AND(DH143=0,LEFT(TRIM(AN143),1)="I")),1,0))),"")</f>
        <v/>
      </c>
      <c r="EK143" s="23" t="str">
        <f t="shared" si="117"/>
        <v/>
      </c>
      <c r="EL143" s="24" t="str">
        <f t="shared" si="118"/>
        <v/>
      </c>
    </row>
    <row r="144" spans="1:142" s="25" customFormat="1">
      <c r="A144" s="15" t="str">
        <f t="shared" si="84"/>
        <v/>
      </c>
      <c r="B144" s="1" t="str">
        <f>+IF(LEN(I144)&gt;5,'CODIGO PAGO'!$B$28,"")</f>
        <v/>
      </c>
      <c r="C144" s="1" t="str">
        <f>+IF(LEN($I144)&gt;5,BD!D144,"")</f>
        <v/>
      </c>
      <c r="D144" s="168" t="str">
        <f>+IF(LEN($I144)&gt;5,BD!A144,"")</f>
        <v/>
      </c>
      <c r="E144" s="1" t="str">
        <f>+IF(LEN($I144)&gt;5,BD!B144,"")</f>
        <v/>
      </c>
      <c r="F144" s="1" t="str">
        <f>+IF(LEN($I144)&gt;5,BD!C144,"")</f>
        <v/>
      </c>
      <c r="G144" s="141"/>
      <c r="H144" s="141"/>
      <c r="I144" s="1" t="str">
        <f>+IF(LEN(BD!G144)&gt;5,BD!G144,"")</f>
        <v/>
      </c>
      <c r="J144" s="167" t="str">
        <f>+IF(LEN($I144)&gt;5,BD!E144,"")</f>
        <v/>
      </c>
      <c r="K144" s="6" t="str">
        <f t="shared" si="85"/>
        <v/>
      </c>
      <c r="L144" s="87" t="str">
        <f>+IF(LEN($I144)&gt;5,BD!H144,"")</f>
        <v/>
      </c>
      <c r="M144" s="40" t="str">
        <f t="shared" si="86"/>
        <v/>
      </c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4" t="str">
        <f t="shared" si="87"/>
        <v/>
      </c>
      <c r="AQ144" s="5" t="str">
        <f t="shared" si="88"/>
        <v/>
      </c>
      <c r="AR144" s="91" t="str">
        <f t="shared" si="89"/>
        <v/>
      </c>
      <c r="AS144" s="5" t="str">
        <f t="shared" si="90"/>
        <v/>
      </c>
      <c r="AT144" s="91" t="str">
        <f t="shared" si="91"/>
        <v/>
      </c>
      <c r="AU144" s="4" t="str">
        <f t="shared" si="92"/>
        <v/>
      </c>
      <c r="AV144" s="4" t="str">
        <f t="shared" si="93"/>
        <v/>
      </c>
      <c r="AW144" s="4" t="str">
        <f t="shared" si="94"/>
        <v/>
      </c>
      <c r="AX144" s="4" t="str">
        <f t="shared" si="95"/>
        <v/>
      </c>
      <c r="AY144" s="88" t="str">
        <f t="shared" si="96"/>
        <v/>
      </c>
      <c r="AZ144" s="17" t="str">
        <f t="shared" si="97"/>
        <v/>
      </c>
      <c r="BA144" s="18" t="str">
        <f t="shared" si="98"/>
        <v/>
      </c>
      <c r="BB144" s="19" t="str">
        <f>+IF(LEN(I144)&gt;5,IF(INT(RIGHT(B144,1))=9,0.5*L144*AY144,INT(MID(B144,5,LEN(B144)-4))*L144)+IFERROR(VLOOKUP(I144,AJUSTES!$A$1:$I$50,9,0),0),"")</f>
        <v/>
      </c>
      <c r="BC144" s="12"/>
      <c r="BD144" s="19" t="str">
        <f t="shared" si="99"/>
        <v/>
      </c>
      <c r="BE144" s="18" t="str">
        <f t="shared" si="100"/>
        <v/>
      </c>
      <c r="BF144" s="139" t="str">
        <f t="shared" si="101"/>
        <v/>
      </c>
      <c r="BG144" s="114"/>
      <c r="BH144" s="18" t="str">
        <f t="shared" si="102"/>
        <v/>
      </c>
      <c r="BI144" s="13"/>
      <c r="BJ144" s="12"/>
      <c r="BK144" s="12"/>
      <c r="BL144" s="145"/>
      <c r="BM144" s="12"/>
      <c r="BN144" s="12"/>
      <c r="BO144" s="12"/>
      <c r="BP144" s="12"/>
      <c r="BQ144" s="12"/>
      <c r="BR144" s="12"/>
      <c r="BS144" s="146"/>
      <c r="BT144" s="14"/>
      <c r="BU144" s="12"/>
      <c r="BV144" s="12"/>
      <c r="BW144" s="12"/>
      <c r="BX144" s="12"/>
      <c r="BY144" s="12"/>
      <c r="BZ144" s="144"/>
      <c r="CA144" s="107" t="str">
        <f>+IF(LEN($I144)&gt;5,IF(BD!F144="N/A","",BD!F144),"")</f>
        <v/>
      </c>
      <c r="CB144" s="21"/>
      <c r="CC144" s="147"/>
      <c r="CD144" s="148"/>
      <c r="CE144" s="8" t="str">
        <f>+IF(LEN(I144)&gt;5,BD!M144,"")</f>
        <v/>
      </c>
      <c r="CF144" s="16" t="str">
        <f>+IF(LEN(I144)&gt;5,BD!N144,"")</f>
        <v/>
      </c>
      <c r="CG144" s="3" t="str">
        <f t="shared" si="103"/>
        <v/>
      </c>
      <c r="CH144" s="23" t="str">
        <f>+IF(AND(LEN($I144)&gt;5),IF(AND($J144&gt;N$1,$J144&lt;=$AO$1),1,IF((COUNTIFS(INCAPACIDADES!$C$1:$C$51,$I144,INCAPACIDADES!K$1:K$51,N$1))&gt;0,2,IF(VLOOKUP($C144,BD!$D$1:$F$501,3,0)&gt;N$1,0,3))),"")</f>
        <v/>
      </c>
      <c r="CI144" s="23" t="str">
        <f>+IF(AND(LEN($I144)&gt;5),IF(AND($J144&gt;O$1,$J144&lt;=$AO$1),1,IF((COUNTIFS(INCAPACIDADES!$C$1:$C$51,$I144,INCAPACIDADES!L$1:L$51,O$1))&gt;0,2,IF(VLOOKUP($C144,BD!$D$1:$F$501,3,0)&gt;O$1,0,3))),"")</f>
        <v/>
      </c>
      <c r="CJ144" s="23" t="str">
        <f>+IF(AND(LEN($I144)&gt;5),IF(AND($J144&gt;P$1,$J144&lt;=$AO$1),1,IF((COUNTIFS(INCAPACIDADES!$C$1:$C$51,$I144,INCAPACIDADES!M$1:M$51,P$1))&gt;0,2,IF(VLOOKUP($C144,BD!$D$1:$F$501,3,0)&gt;P$1,0,3))),"")</f>
        <v/>
      </c>
      <c r="CK144" s="23" t="str">
        <f>+IF(AND(LEN($I144)&gt;5),IF(AND($J144&gt;Q$1,$J144&lt;=$AO$1),1,IF((COUNTIFS(INCAPACIDADES!$C$1:$C$51,$I144,INCAPACIDADES!N$1:N$51,Q$1))&gt;0,2,IF(VLOOKUP($C144,BD!$D$1:$F$501,3,0)&gt;Q$1,0,3))),"")</f>
        <v/>
      </c>
      <c r="CL144" s="23" t="str">
        <f>+IF(AND(LEN($I144)&gt;5),IF(AND($J144&gt;R$1,$J144&lt;=$AO$1),1,IF((COUNTIFS(INCAPACIDADES!$C$1:$C$51,$I144,INCAPACIDADES!O$1:O$51,R$1))&gt;0,2,IF(VLOOKUP($C144,BD!$D$1:$F$501,3,0)&gt;R$1,0,3))),"")</f>
        <v/>
      </c>
      <c r="CM144" s="23" t="str">
        <f>+IF(AND(LEN($I144)&gt;5),IF(AND($J144&gt;S$1,$J144&lt;=$AO$1),1,IF((COUNTIFS(INCAPACIDADES!$C$1:$C$51,$I144,INCAPACIDADES!P$1:P$51,S$1))&gt;0,2,IF(VLOOKUP($C144,BD!$D$1:$F$501,3,0)&gt;S$1,0,3))),"")</f>
        <v/>
      </c>
      <c r="CN144" s="23" t="str">
        <f>+IF(AND(LEN($I144)&gt;5),IF(AND($J144&gt;T$1,$J144&lt;=$AO$1),1,IF((COUNTIFS(INCAPACIDADES!$C$1:$C$51,$I144,INCAPACIDADES!Q$1:Q$51,T$1))&gt;0,2,IF(VLOOKUP($C144,BD!$D$1:$F$501,3,0)&gt;T$1,0,3))),"")</f>
        <v/>
      </c>
      <c r="CO144" s="23" t="str">
        <f>+IF(AND(LEN($I144)&gt;5),IF(AND($J144&gt;U$1,$J144&lt;=$AO$1),1,IF((COUNTIFS(INCAPACIDADES!$C$1:$C$51,$I144,INCAPACIDADES!R$1:R$51,U$1))&gt;0,2,IF(VLOOKUP($C144,BD!$D$1:$F$501,3,0)&gt;U$1,0,3))),"")</f>
        <v/>
      </c>
      <c r="CP144" s="23" t="str">
        <f>+IF(AND(LEN($I144)&gt;5),IF(AND($J144&gt;V$1,$J144&lt;=$AO$1),1,IF((COUNTIFS(INCAPACIDADES!$C$1:$C$51,$I144,INCAPACIDADES!S$1:S$51,V$1))&gt;0,2,IF(VLOOKUP($C144,BD!$D$1:$F$501,3,0)&gt;V$1,0,3))),"")</f>
        <v/>
      </c>
      <c r="CQ144" s="23" t="str">
        <f>+IF(AND(LEN($I144)&gt;5),IF(AND($J144&gt;W$1,$J144&lt;=$AO$1),1,IF((COUNTIFS(INCAPACIDADES!$C$1:$C$51,$I144,INCAPACIDADES!T$1:T$51,W$1))&gt;0,2,IF(VLOOKUP($C144,BD!$D$1:$F$501,3,0)&gt;W$1,0,3))),"")</f>
        <v/>
      </c>
      <c r="CR144" s="23" t="str">
        <f>+IF(AND(LEN($I144)&gt;5),IF(AND($J144&gt;X$1,$J144&lt;=$AO$1),1,IF((COUNTIFS(INCAPACIDADES!$C$1:$C$51,$I144,INCAPACIDADES!U$1:U$51,X$1))&gt;0,2,IF(VLOOKUP($C144,BD!$D$1:$F$501,3,0)&gt;X$1,0,3))),"")</f>
        <v/>
      </c>
      <c r="CS144" s="23" t="str">
        <f>+IF(AND(LEN($I144)&gt;5),IF(AND($J144&gt;Y$1,$J144&lt;=$AO$1),1,IF((COUNTIFS(INCAPACIDADES!$C$1:$C$51,$I144,INCAPACIDADES!V$1:V$51,Y$1))&gt;0,2,IF(VLOOKUP($C144,BD!$D$1:$F$501,3,0)&gt;Y$1,0,3))),"")</f>
        <v/>
      </c>
      <c r="CT144" s="23" t="str">
        <f>+IF(AND(LEN($I144)&gt;5),IF(AND($J144&gt;Z$1,$J144&lt;=$AO$1),1,IF((COUNTIFS(INCAPACIDADES!$C$1:$C$51,$I144,INCAPACIDADES!W$1:W$51,Z$1))&gt;0,2,IF(VLOOKUP($C144,BD!$D$1:$F$501,3,0)&gt;Z$1,0,3))),"")</f>
        <v/>
      </c>
      <c r="CU144" s="23" t="str">
        <f>+IF(AND(LEN($I144)&gt;5),IF(AND($J144&gt;AA$1,$J144&lt;=$AO$1),1,IF((COUNTIFS(INCAPACIDADES!$C$1:$C$51,$I144,INCAPACIDADES!X$1:X$51,AA$1))&gt;0,2,IF(VLOOKUP($C144,BD!$D$1:$F$501,3,0)&gt;AA$1,0,3))),"")</f>
        <v/>
      </c>
      <c r="CV144" s="23" t="str">
        <f>+IF(AND(LEN($I144)&gt;5),IF(AND($J144&gt;AB$1,$J144&lt;=$AO$1),1,IF((COUNTIFS(INCAPACIDADES!$C$1:$C$51,$I144,INCAPACIDADES!Y$1:Y$51,AB$1))&gt;0,2,IF(VLOOKUP($C144,BD!$D$1:$F$501,3,0)&gt;AB$1,0,3))),"")</f>
        <v/>
      </c>
      <c r="CW144" s="23" t="str">
        <f>+IF(AND(LEN($I144)&gt;5),IF(AND($J144&gt;AC$1,$J144&lt;=$AO$1),1,IF((COUNTIFS(INCAPACIDADES!$C$1:$C$51,$I144,INCAPACIDADES!Z$1:Z$51,AC$1))&gt;0,2,IF(VLOOKUP($C144,BD!$D$1:$F$501,3,0)&gt;AC$1,0,3))),"")</f>
        <v/>
      </c>
      <c r="CX144" s="23" t="str">
        <f>+IF(AND(LEN($I144)&gt;5),IF(AND($J144&gt;AD$1,$J144&lt;=$AO$1),1,IF((COUNTIFS(INCAPACIDADES!$C$1:$C$51,$I144,INCAPACIDADES!AA$1:AA$51,AD$1))&gt;0,2,IF(VLOOKUP($C144,BD!$D$1:$F$501,3,0)&gt;AD$1,0,3))),"")</f>
        <v/>
      </c>
      <c r="CY144" s="23" t="str">
        <f>+IF(AND(LEN($I144)&gt;5),IF(AND($J144&gt;AE$1,$J144&lt;=$AO$1),1,IF((COUNTIFS(INCAPACIDADES!$C$1:$C$51,$I144,INCAPACIDADES!AB$1:AB$51,AE$1))&gt;0,2,IF(VLOOKUP($C144,BD!$D$1:$F$501,3,0)&gt;AE$1,0,3))),"")</f>
        <v/>
      </c>
      <c r="CZ144" s="23" t="str">
        <f>+IF(AND(LEN($I144)&gt;5),IF(AND($J144&gt;AF$1,$J144&lt;=$AO$1),1,IF((COUNTIFS(INCAPACIDADES!$C$1:$C$51,$I144,INCAPACIDADES!AC$1:AC$51,AF$1))&gt;0,2,IF(VLOOKUP($C144,BD!$D$1:$F$501,3,0)&gt;AF$1,0,3))),"")</f>
        <v/>
      </c>
      <c r="DA144" s="23" t="str">
        <f>+IF(AND(LEN($I144)&gt;5),IF(AND($J144&gt;AG$1,$J144&lt;=$AO$1),1,IF((COUNTIFS(INCAPACIDADES!$C$1:$C$51,$I144,INCAPACIDADES!AD$1:AD$51,AG$1))&gt;0,2,IF(VLOOKUP($C144,BD!$D$1:$F$501,3,0)&gt;AG$1,0,3))),"")</f>
        <v/>
      </c>
      <c r="DB144" s="23" t="str">
        <f>+IF(AND(LEN($I144)&gt;5),IF(AND($J144&gt;AH$1,$J144&lt;=$AO$1),1,IF((COUNTIFS(INCAPACIDADES!$C$1:$C$51,$I144,INCAPACIDADES!AE$1:AE$51,AH$1))&gt;0,2,IF(VLOOKUP($C144,BD!$D$1:$F$501,3,0)&gt;AH$1,0,3))),"")</f>
        <v/>
      </c>
      <c r="DC144" s="23" t="str">
        <f>+IF(AND(LEN($I144)&gt;5),IF(AND($J144&gt;AI$1,$J144&lt;=$AO$1),1,IF((COUNTIFS(INCAPACIDADES!$C$1:$C$51,$I144,INCAPACIDADES!AF$1:AF$51,AI$1))&gt;0,2,IF(VLOOKUP($C144,BD!$D$1:$F$501,3,0)&gt;AI$1,0,3))),"")</f>
        <v/>
      </c>
      <c r="DD144" s="23" t="str">
        <f>+IF(AND(LEN($I144)&gt;5),IF(AND($J144&gt;AJ$1,$J144&lt;=$AO$1),1,IF((COUNTIFS(INCAPACIDADES!$C$1:$C$51,$I144,INCAPACIDADES!AG$1:AG$51,AJ$1))&gt;0,2,IF(VLOOKUP($C144,BD!$D$1:$F$501,3,0)&gt;AJ$1,0,3))),"")</f>
        <v/>
      </c>
      <c r="DE144" s="23" t="str">
        <f>+IF(AND(LEN($I144)&gt;5),IF(AND($J144&gt;AK$1,$J144&lt;=$AO$1),1,IF((COUNTIFS(INCAPACIDADES!$C$1:$C$51,$I144,INCAPACIDADES!AH$1:AH$51,AK$1))&gt;0,2,IF(VLOOKUP($C144,BD!$D$1:$F$501,3,0)&gt;AK$1,0,3))),"")</f>
        <v/>
      </c>
      <c r="DF144" s="23" t="str">
        <f>+IF(AND(LEN($I144)&gt;5),IF(AND($J144&gt;AL$1,$J144&lt;=$AO$1),1,IF((COUNTIFS(INCAPACIDADES!$C$1:$C$51,$I144,INCAPACIDADES!AI$1:AI$51,AL$1))&gt;0,2,IF(VLOOKUP($C144,BD!$D$1:$F$501,3,0)&gt;AL$1,0,3))),"")</f>
        <v/>
      </c>
      <c r="DG144" s="23" t="str">
        <f>+IF(AND(LEN($I144)&gt;5),IF(AND($J144&gt;AM$1,$J144&lt;=$AO$1),1,IF((COUNTIFS(INCAPACIDADES!$C$1:$C$51,$I144,INCAPACIDADES!AJ$1:AJ$51,AM$1))&gt;0,2,IF(VLOOKUP($C144,BD!$D$1:$F$501,3,0)&gt;AM$1,0,3))),"")</f>
        <v/>
      </c>
      <c r="DH144" s="23" t="str">
        <f>+IF(AND(LEN($I144)&gt;5),IF(AND($J144&gt;AN$1,$J144&lt;=$AO$1),1,IF((COUNTIFS(INCAPACIDADES!$C$1:$C$51,$I144,INCAPACIDADES!AK$1:AK$51,AN$1))&gt;0,2,IF(VLOOKUP($C144,BD!$D$1:$F$501,3,0)&gt;AN$1,0,3))),"")</f>
        <v/>
      </c>
      <c r="DI144" s="23" t="str">
        <f>+IF(AND(LEN($I144)&gt;5),IF(AND($J144&gt;AO$1,$J144&lt;=$AO$1),1,IF((COUNTIFS(INCAPACIDADES!$C$1:$C$51,$I144,INCAPACIDADES!AL$1:AL$51,AO$1))&gt;0,2,IF(VLOOKUP($C144,BD!$D$1:$F$501,3,0)&gt;AO$1,0,3))),"")</f>
        <v/>
      </c>
      <c r="DJ144" s="23" t="str">
        <f>+IF(LEN($I144)&gt;5,IF(ISERROR(VLOOKUP(N144,'CODIGO PAGO'!$B$2:$B$20,1,0)),1,IF(OR(AND(CH144=1,N144&lt;&gt;"N"),AND(CH144=3,N144&lt;&gt;"B"),AND(CH144=2,LEFT(TRIM(N144),1)&lt;&gt;"I")),1,IF(OR(AND(CH144=0,N144="N"),AND(CH144=0,N144="B"),AND(CH144=0,LEFT(TRIM(N144),1)="I")),1,0))),"")</f>
        <v/>
      </c>
      <c r="DK144" s="23" t="str">
        <f t="shared" si="104"/>
        <v/>
      </c>
      <c r="DL144" s="23" t="str">
        <f>+IF(LEN($I144)&gt;5,IF(ISERROR(VLOOKUP(P144,'CODIGO PAGO'!$B$2:$B$20,1,0)),1,IF(OR(AND(CJ144=1,P144&lt;&gt;"N"),AND(CJ144=3,P144&lt;&gt;"B"),AND(CJ144=2,LEFT(TRIM(P144),1)&lt;&gt;"I")),1,IF(OR(AND(CJ144=0,P144="N"),AND(CJ144=0,P144="B"),AND(CJ144=0,LEFT(TRIM(P144),1)="I")),1,0))),"")</f>
        <v/>
      </c>
      <c r="DM144" s="23" t="str">
        <f t="shared" si="105"/>
        <v/>
      </c>
      <c r="DN144" s="23" t="str">
        <f>+IF(LEN($I144)&gt;5,IF(ISERROR(VLOOKUP(R144,'CODIGO PAGO'!$B$2:$B$20,1,0)),1,IF(OR(AND(CL144=1,R144&lt;&gt;"N"),AND(CL144=3,R144&lt;&gt;"B"),AND(CL144=2,LEFT(TRIM(R144),1)&lt;&gt;"I")),1,IF(OR(AND(CL144=0,R144="N"),AND(CL144=0,R144="B"),AND(CL144=0,LEFT(TRIM(R144),1)="I")),1,0))),"")</f>
        <v/>
      </c>
      <c r="DO144" s="23" t="str">
        <f t="shared" si="106"/>
        <v/>
      </c>
      <c r="DP144" s="23" t="str">
        <f>+IF(LEN($I144)&gt;5,IF(ISERROR(VLOOKUP(T144,'CODIGO PAGO'!$B$2:$B$20,1,0)),1,IF(OR(AND(CN144=1,T144&lt;&gt;"N"),AND(CN144=3,T144&lt;&gt;"B"),AND(CN144=2,LEFT(TRIM(T144),1)&lt;&gt;"I")),1,IF(OR(AND(CN144=0,T144="N"),AND(CN144=0,T144="B"),AND(CN144=0,LEFT(TRIM(T144),1)="I")),1,0))),"")</f>
        <v/>
      </c>
      <c r="DQ144" s="23" t="str">
        <f t="shared" si="107"/>
        <v/>
      </c>
      <c r="DR144" s="23" t="str">
        <f>+IF(LEN($I144)&gt;5,IF(ISERROR(VLOOKUP(V144,'CODIGO PAGO'!$B$2:$B$20,1,0)),1,IF(OR(AND(CP144=1,V144&lt;&gt;"N"),AND(CP144=3,V144&lt;&gt;"B"),AND(CP144=2,LEFT(TRIM(V144),1)&lt;&gt;"I")),1,IF(OR(AND(CP144=0,V144="N"),AND(CP144=0,V144="B"),AND(CP144=0,LEFT(TRIM(V144),1)="I")),1,0))),"")</f>
        <v/>
      </c>
      <c r="DS144" s="23" t="str">
        <f t="shared" si="108"/>
        <v/>
      </c>
      <c r="DT144" s="23" t="str">
        <f>+IF(LEN($I144)&gt;5,IF(ISERROR(VLOOKUP(X144,'CODIGO PAGO'!$B$2:$B$20,1,0)),1,IF(OR(AND(CR144=1,X144&lt;&gt;"N"),AND(CR144=3,X144&lt;&gt;"B"),AND(CR144=2,LEFT(TRIM(X144),1)&lt;&gt;"I")),1,IF(OR(AND(CR144=0,X144="N"),AND(CR144=0,X144="B"),AND(CR144=0,LEFT(TRIM(X144),1)="I")),1,0))),"")</f>
        <v/>
      </c>
      <c r="DU144" s="23" t="str">
        <f t="shared" si="109"/>
        <v/>
      </c>
      <c r="DV144" s="23" t="str">
        <f>+IF(LEN($I144)&gt;5,IF(ISERROR(VLOOKUP(Z144,'CODIGO PAGO'!$B$2:$B$20,1,0)),1,IF(OR(AND(CT144=1,Z144&lt;&gt;"N"),AND(CT144=3,Z144&lt;&gt;"B"),AND(CT144=2,LEFT(TRIM(Z144),1)&lt;&gt;"I")),1,IF(OR(AND(CT144=0,Z144="N"),AND(CT144=0,Z144="B"),AND(CT144=0,LEFT(TRIM(Z144),1)="I")),1,0))),"")</f>
        <v/>
      </c>
      <c r="DW144" s="23" t="str">
        <f t="shared" si="110"/>
        <v/>
      </c>
      <c r="DX144" s="23" t="str">
        <f>+IF(LEN($I144)&gt;5,IF(ISERROR(VLOOKUP(AB144,'CODIGO PAGO'!$B$2:$B$20,1,0)),1,IF(OR(AND(CV144=1,AB144&lt;&gt;"N"),AND(CV144=3,AB144&lt;&gt;"B"),AND(CV144=2,LEFT(TRIM(AB144),1)&lt;&gt;"I")),1,IF(OR(AND(CV144=0,AB144="N"),AND(CV144=0,AB144="B"),AND(CV144=0,LEFT(TRIM(AB144),1)="I")),1,0))),"")</f>
        <v/>
      </c>
      <c r="DY144" s="23" t="str">
        <f t="shared" si="111"/>
        <v/>
      </c>
      <c r="DZ144" s="23" t="str">
        <f>+IF(LEN($I144)&gt;5,IF(ISERROR(VLOOKUP(AD144,'CODIGO PAGO'!$B$2:$B$20,1,0)),1,IF(OR(AND(CX144=1,AD144&lt;&gt;"N"),AND(CX144=3,AD144&lt;&gt;"B"),AND(CX144=2,LEFT(TRIM(AD144),1)&lt;&gt;"I")),1,IF(OR(AND(CX144=0,AD144="N"),AND(CX144=0,AD144="B"),AND(CX144=0,LEFT(TRIM(AD144),1)="I")),1,0))),"")</f>
        <v/>
      </c>
      <c r="EA144" s="23" t="str">
        <f t="shared" si="112"/>
        <v/>
      </c>
      <c r="EB144" s="23" t="str">
        <f>+IF(LEN($I144)&gt;5,IF(ISERROR(VLOOKUP(AF144,'CODIGO PAGO'!$B$2:$B$20,1,0)),1,IF(OR(AND(CZ144=1,AF144&lt;&gt;"N"),AND(CZ144=3,AF144&lt;&gt;"B"),AND(CZ144=2,LEFT(TRIM(AF144),1)&lt;&gt;"I")),1,IF(OR(AND(CZ144=0,AF144="N"),AND(CZ144=0,AF144="B"),AND(CZ144=0,LEFT(TRIM(AF144),1)="I")),1,0))),"")</f>
        <v/>
      </c>
      <c r="EC144" s="23" t="str">
        <f t="shared" si="113"/>
        <v/>
      </c>
      <c r="ED144" s="23" t="str">
        <f>+IF(LEN($I144)&gt;5,IF(ISERROR(VLOOKUP(AH144,'CODIGO PAGO'!$B$2:$B$20,1,0)),1,IF(OR(AND(DB144=1,AH144&lt;&gt;"N"),AND(DB144=3,AH144&lt;&gt;"B"),AND(DB144=2,LEFT(TRIM(AH144),1)&lt;&gt;"I")),1,IF(OR(AND(DB144=0,AH144="N"),AND(DB144=0,AH144="B"),AND(DB144=0,LEFT(TRIM(AH144),1)="I")),1,0))),"")</f>
        <v/>
      </c>
      <c r="EE144" s="23" t="str">
        <f t="shared" si="114"/>
        <v/>
      </c>
      <c r="EF144" s="23" t="str">
        <f>+IF(LEN($I144)&gt;5,IF(ISERROR(VLOOKUP(AJ144,'CODIGO PAGO'!$B$2:$B$20,1,0)),1,IF(OR(AND(DD144=1,AJ144&lt;&gt;"N"),AND(DD144=3,AJ144&lt;&gt;"B"),AND(DD144=2,LEFT(TRIM(AJ144),1)&lt;&gt;"I")),1,IF(OR(AND(DD144=0,AJ144="N"),AND(DD144=0,AJ144="B"),AND(DD144=0,LEFT(TRIM(AJ144),1)="I")),1,0))),"")</f>
        <v/>
      </c>
      <c r="EG144" s="23" t="str">
        <f t="shared" si="115"/>
        <v/>
      </c>
      <c r="EH144" s="23" t="str">
        <f>+IF(LEN($I144)&gt;5,IF(ISERROR(VLOOKUP(AL144,'CODIGO PAGO'!$B$2:$B$20,1,0)),1,IF(OR(AND(DF144=1,AL144&lt;&gt;"N"),AND(DF144=3,AL144&lt;&gt;"B"),AND(DF144=2,LEFT(TRIM(AL144),1)&lt;&gt;"I")),1,IF(OR(AND(DF144=0,AL144="N"),AND(DF144=0,AL144="B"),AND(DF144=0,LEFT(TRIM(AL144),1)="I")),1,0))),"")</f>
        <v/>
      </c>
      <c r="EI144" s="23" t="str">
        <f t="shared" si="116"/>
        <v/>
      </c>
      <c r="EJ144" s="23" t="str">
        <f>+IF(LEN($I144)&gt;5,IF(ISERROR(VLOOKUP(AN144,'CODIGO PAGO'!$B$2:$B$20,1,0)),1,IF(OR(AND(DH144=1,AN144&lt;&gt;"N"),AND(DH144=3,AN144&lt;&gt;"B"),AND(DH144=2,LEFT(TRIM(AN144),1)&lt;&gt;"I")),1,IF(OR(AND(DH144=0,AN144="N"),AND(DH144=0,AN144="B"),AND(DH144=0,LEFT(TRIM(AN144),1)="I")),1,0))),"")</f>
        <v/>
      </c>
      <c r="EK144" s="23" t="str">
        <f t="shared" si="117"/>
        <v/>
      </c>
      <c r="EL144" s="24" t="str">
        <f t="shared" si="118"/>
        <v/>
      </c>
    </row>
    <row r="145" spans="1:142" s="25" customFormat="1">
      <c r="A145" s="15" t="str">
        <f t="shared" si="84"/>
        <v/>
      </c>
      <c r="B145" s="1" t="str">
        <f>+IF(LEN(I145)&gt;5,'CODIGO PAGO'!$B$28,"")</f>
        <v/>
      </c>
      <c r="C145" s="1" t="str">
        <f>+IF(LEN($I145)&gt;5,BD!D145,"")</f>
        <v/>
      </c>
      <c r="D145" s="168" t="str">
        <f>+IF(LEN($I145)&gt;5,BD!A145,"")</f>
        <v/>
      </c>
      <c r="E145" s="1" t="str">
        <f>+IF(LEN($I145)&gt;5,BD!B145,"")</f>
        <v/>
      </c>
      <c r="F145" s="1" t="str">
        <f>+IF(LEN($I145)&gt;5,BD!C145,"")</f>
        <v/>
      </c>
      <c r="G145" s="141"/>
      <c r="H145" s="141"/>
      <c r="I145" s="1" t="str">
        <f>+IF(LEN(BD!G145)&gt;5,BD!G145,"")</f>
        <v/>
      </c>
      <c r="J145" s="167" t="str">
        <f>+IF(LEN($I145)&gt;5,BD!E145,"")</f>
        <v/>
      </c>
      <c r="K145" s="6" t="str">
        <f t="shared" si="85"/>
        <v/>
      </c>
      <c r="L145" s="87" t="str">
        <f>+IF(LEN($I145)&gt;5,BD!H145,"")</f>
        <v/>
      </c>
      <c r="M145" s="40" t="str">
        <f t="shared" si="86"/>
        <v/>
      </c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4" t="str">
        <f t="shared" si="87"/>
        <v/>
      </c>
      <c r="AQ145" s="5" t="str">
        <f t="shared" si="88"/>
        <v/>
      </c>
      <c r="AR145" s="91" t="str">
        <f t="shared" si="89"/>
        <v/>
      </c>
      <c r="AS145" s="5" t="str">
        <f t="shared" si="90"/>
        <v/>
      </c>
      <c r="AT145" s="91" t="str">
        <f t="shared" si="91"/>
        <v/>
      </c>
      <c r="AU145" s="4" t="str">
        <f t="shared" si="92"/>
        <v/>
      </c>
      <c r="AV145" s="4" t="str">
        <f t="shared" si="93"/>
        <v/>
      </c>
      <c r="AW145" s="4" t="str">
        <f t="shared" si="94"/>
        <v/>
      </c>
      <c r="AX145" s="4" t="str">
        <f t="shared" si="95"/>
        <v/>
      </c>
      <c r="AY145" s="88" t="str">
        <f t="shared" si="96"/>
        <v/>
      </c>
      <c r="AZ145" s="17" t="str">
        <f t="shared" si="97"/>
        <v/>
      </c>
      <c r="BA145" s="18" t="str">
        <f t="shared" si="98"/>
        <v/>
      </c>
      <c r="BB145" s="19" t="str">
        <f>+IF(LEN(I145)&gt;5,IF(INT(RIGHT(B145,1))=9,0.5*L145*AY145,INT(MID(B145,5,LEN(B145)-4))*L145)+IFERROR(VLOOKUP(I145,AJUSTES!$A$1:$I$50,9,0),0),"")</f>
        <v/>
      </c>
      <c r="BC145" s="12"/>
      <c r="BD145" s="19" t="str">
        <f t="shared" si="99"/>
        <v/>
      </c>
      <c r="BE145" s="18" t="str">
        <f t="shared" si="100"/>
        <v/>
      </c>
      <c r="BF145" s="139" t="str">
        <f t="shared" si="101"/>
        <v/>
      </c>
      <c r="BG145" s="114"/>
      <c r="BH145" s="18" t="str">
        <f t="shared" si="102"/>
        <v/>
      </c>
      <c r="BI145" s="13"/>
      <c r="BJ145" s="12"/>
      <c r="BK145" s="12"/>
      <c r="BL145" s="145"/>
      <c r="BM145" s="12"/>
      <c r="BN145" s="12"/>
      <c r="BO145" s="12"/>
      <c r="BP145" s="12"/>
      <c r="BQ145" s="12"/>
      <c r="BR145" s="12"/>
      <c r="BS145" s="146"/>
      <c r="BT145" s="14"/>
      <c r="BU145" s="12"/>
      <c r="BV145" s="12"/>
      <c r="BW145" s="12"/>
      <c r="BX145" s="12"/>
      <c r="BY145" s="12"/>
      <c r="BZ145" s="144"/>
      <c r="CA145" s="107" t="str">
        <f>+IF(LEN($I145)&gt;5,IF(BD!F145="N/A","",BD!F145),"")</f>
        <v/>
      </c>
      <c r="CB145" s="21"/>
      <c r="CC145" s="147"/>
      <c r="CD145" s="148"/>
      <c r="CE145" s="8" t="str">
        <f>+IF(LEN(I145)&gt;5,BD!M145,"")</f>
        <v/>
      </c>
      <c r="CF145" s="16" t="str">
        <f>+IF(LEN(I145)&gt;5,BD!N145,"")</f>
        <v/>
      </c>
      <c r="CG145" s="3" t="str">
        <f t="shared" si="103"/>
        <v/>
      </c>
      <c r="CH145" s="23" t="str">
        <f>+IF(AND(LEN($I145)&gt;5),IF(AND($J145&gt;N$1,$J145&lt;=$AO$1),1,IF((COUNTIFS(INCAPACIDADES!$C$1:$C$51,$I145,INCAPACIDADES!K$1:K$51,N$1))&gt;0,2,IF(VLOOKUP($C145,BD!$D$1:$F$501,3,0)&gt;N$1,0,3))),"")</f>
        <v/>
      </c>
      <c r="CI145" s="23" t="str">
        <f>+IF(AND(LEN($I145)&gt;5),IF(AND($J145&gt;O$1,$J145&lt;=$AO$1),1,IF((COUNTIFS(INCAPACIDADES!$C$1:$C$51,$I145,INCAPACIDADES!L$1:L$51,O$1))&gt;0,2,IF(VLOOKUP($C145,BD!$D$1:$F$501,3,0)&gt;O$1,0,3))),"")</f>
        <v/>
      </c>
      <c r="CJ145" s="23" t="str">
        <f>+IF(AND(LEN($I145)&gt;5),IF(AND($J145&gt;P$1,$J145&lt;=$AO$1),1,IF((COUNTIFS(INCAPACIDADES!$C$1:$C$51,$I145,INCAPACIDADES!M$1:M$51,P$1))&gt;0,2,IF(VLOOKUP($C145,BD!$D$1:$F$501,3,0)&gt;P$1,0,3))),"")</f>
        <v/>
      </c>
      <c r="CK145" s="23" t="str">
        <f>+IF(AND(LEN($I145)&gt;5),IF(AND($J145&gt;Q$1,$J145&lt;=$AO$1),1,IF((COUNTIFS(INCAPACIDADES!$C$1:$C$51,$I145,INCAPACIDADES!N$1:N$51,Q$1))&gt;0,2,IF(VLOOKUP($C145,BD!$D$1:$F$501,3,0)&gt;Q$1,0,3))),"")</f>
        <v/>
      </c>
      <c r="CL145" s="23" t="str">
        <f>+IF(AND(LEN($I145)&gt;5),IF(AND($J145&gt;R$1,$J145&lt;=$AO$1),1,IF((COUNTIFS(INCAPACIDADES!$C$1:$C$51,$I145,INCAPACIDADES!O$1:O$51,R$1))&gt;0,2,IF(VLOOKUP($C145,BD!$D$1:$F$501,3,0)&gt;R$1,0,3))),"")</f>
        <v/>
      </c>
      <c r="CM145" s="23" t="str">
        <f>+IF(AND(LEN($I145)&gt;5),IF(AND($J145&gt;S$1,$J145&lt;=$AO$1),1,IF((COUNTIFS(INCAPACIDADES!$C$1:$C$51,$I145,INCAPACIDADES!P$1:P$51,S$1))&gt;0,2,IF(VLOOKUP($C145,BD!$D$1:$F$501,3,0)&gt;S$1,0,3))),"")</f>
        <v/>
      </c>
      <c r="CN145" s="23" t="str">
        <f>+IF(AND(LEN($I145)&gt;5),IF(AND($J145&gt;T$1,$J145&lt;=$AO$1),1,IF((COUNTIFS(INCAPACIDADES!$C$1:$C$51,$I145,INCAPACIDADES!Q$1:Q$51,T$1))&gt;0,2,IF(VLOOKUP($C145,BD!$D$1:$F$501,3,0)&gt;T$1,0,3))),"")</f>
        <v/>
      </c>
      <c r="CO145" s="23" t="str">
        <f>+IF(AND(LEN($I145)&gt;5),IF(AND($J145&gt;U$1,$J145&lt;=$AO$1),1,IF((COUNTIFS(INCAPACIDADES!$C$1:$C$51,$I145,INCAPACIDADES!R$1:R$51,U$1))&gt;0,2,IF(VLOOKUP($C145,BD!$D$1:$F$501,3,0)&gt;U$1,0,3))),"")</f>
        <v/>
      </c>
      <c r="CP145" s="23" t="str">
        <f>+IF(AND(LEN($I145)&gt;5),IF(AND($J145&gt;V$1,$J145&lt;=$AO$1),1,IF((COUNTIFS(INCAPACIDADES!$C$1:$C$51,$I145,INCAPACIDADES!S$1:S$51,V$1))&gt;0,2,IF(VLOOKUP($C145,BD!$D$1:$F$501,3,0)&gt;V$1,0,3))),"")</f>
        <v/>
      </c>
      <c r="CQ145" s="23" t="str">
        <f>+IF(AND(LEN($I145)&gt;5),IF(AND($J145&gt;W$1,$J145&lt;=$AO$1),1,IF((COUNTIFS(INCAPACIDADES!$C$1:$C$51,$I145,INCAPACIDADES!T$1:T$51,W$1))&gt;0,2,IF(VLOOKUP($C145,BD!$D$1:$F$501,3,0)&gt;W$1,0,3))),"")</f>
        <v/>
      </c>
      <c r="CR145" s="23" t="str">
        <f>+IF(AND(LEN($I145)&gt;5),IF(AND($J145&gt;X$1,$J145&lt;=$AO$1),1,IF((COUNTIFS(INCAPACIDADES!$C$1:$C$51,$I145,INCAPACIDADES!U$1:U$51,X$1))&gt;0,2,IF(VLOOKUP($C145,BD!$D$1:$F$501,3,0)&gt;X$1,0,3))),"")</f>
        <v/>
      </c>
      <c r="CS145" s="23" t="str">
        <f>+IF(AND(LEN($I145)&gt;5),IF(AND($J145&gt;Y$1,$J145&lt;=$AO$1),1,IF((COUNTIFS(INCAPACIDADES!$C$1:$C$51,$I145,INCAPACIDADES!V$1:V$51,Y$1))&gt;0,2,IF(VLOOKUP($C145,BD!$D$1:$F$501,3,0)&gt;Y$1,0,3))),"")</f>
        <v/>
      </c>
      <c r="CT145" s="23" t="str">
        <f>+IF(AND(LEN($I145)&gt;5),IF(AND($J145&gt;Z$1,$J145&lt;=$AO$1),1,IF((COUNTIFS(INCAPACIDADES!$C$1:$C$51,$I145,INCAPACIDADES!W$1:W$51,Z$1))&gt;0,2,IF(VLOOKUP($C145,BD!$D$1:$F$501,3,0)&gt;Z$1,0,3))),"")</f>
        <v/>
      </c>
      <c r="CU145" s="23" t="str">
        <f>+IF(AND(LEN($I145)&gt;5),IF(AND($J145&gt;AA$1,$J145&lt;=$AO$1),1,IF((COUNTIFS(INCAPACIDADES!$C$1:$C$51,$I145,INCAPACIDADES!X$1:X$51,AA$1))&gt;0,2,IF(VLOOKUP($C145,BD!$D$1:$F$501,3,0)&gt;AA$1,0,3))),"")</f>
        <v/>
      </c>
      <c r="CV145" s="23" t="str">
        <f>+IF(AND(LEN($I145)&gt;5),IF(AND($J145&gt;AB$1,$J145&lt;=$AO$1),1,IF((COUNTIFS(INCAPACIDADES!$C$1:$C$51,$I145,INCAPACIDADES!Y$1:Y$51,AB$1))&gt;0,2,IF(VLOOKUP($C145,BD!$D$1:$F$501,3,0)&gt;AB$1,0,3))),"")</f>
        <v/>
      </c>
      <c r="CW145" s="23" t="str">
        <f>+IF(AND(LEN($I145)&gt;5),IF(AND($J145&gt;AC$1,$J145&lt;=$AO$1),1,IF((COUNTIFS(INCAPACIDADES!$C$1:$C$51,$I145,INCAPACIDADES!Z$1:Z$51,AC$1))&gt;0,2,IF(VLOOKUP($C145,BD!$D$1:$F$501,3,0)&gt;AC$1,0,3))),"")</f>
        <v/>
      </c>
      <c r="CX145" s="23" t="str">
        <f>+IF(AND(LEN($I145)&gt;5),IF(AND($J145&gt;AD$1,$J145&lt;=$AO$1),1,IF((COUNTIFS(INCAPACIDADES!$C$1:$C$51,$I145,INCAPACIDADES!AA$1:AA$51,AD$1))&gt;0,2,IF(VLOOKUP($C145,BD!$D$1:$F$501,3,0)&gt;AD$1,0,3))),"")</f>
        <v/>
      </c>
      <c r="CY145" s="23" t="str">
        <f>+IF(AND(LEN($I145)&gt;5),IF(AND($J145&gt;AE$1,$J145&lt;=$AO$1),1,IF((COUNTIFS(INCAPACIDADES!$C$1:$C$51,$I145,INCAPACIDADES!AB$1:AB$51,AE$1))&gt;0,2,IF(VLOOKUP($C145,BD!$D$1:$F$501,3,0)&gt;AE$1,0,3))),"")</f>
        <v/>
      </c>
      <c r="CZ145" s="23" t="str">
        <f>+IF(AND(LEN($I145)&gt;5),IF(AND($J145&gt;AF$1,$J145&lt;=$AO$1),1,IF((COUNTIFS(INCAPACIDADES!$C$1:$C$51,$I145,INCAPACIDADES!AC$1:AC$51,AF$1))&gt;0,2,IF(VLOOKUP($C145,BD!$D$1:$F$501,3,0)&gt;AF$1,0,3))),"")</f>
        <v/>
      </c>
      <c r="DA145" s="23" t="str">
        <f>+IF(AND(LEN($I145)&gt;5),IF(AND($J145&gt;AG$1,$J145&lt;=$AO$1),1,IF((COUNTIFS(INCAPACIDADES!$C$1:$C$51,$I145,INCAPACIDADES!AD$1:AD$51,AG$1))&gt;0,2,IF(VLOOKUP($C145,BD!$D$1:$F$501,3,0)&gt;AG$1,0,3))),"")</f>
        <v/>
      </c>
      <c r="DB145" s="23" t="str">
        <f>+IF(AND(LEN($I145)&gt;5),IF(AND($J145&gt;AH$1,$J145&lt;=$AO$1),1,IF((COUNTIFS(INCAPACIDADES!$C$1:$C$51,$I145,INCAPACIDADES!AE$1:AE$51,AH$1))&gt;0,2,IF(VLOOKUP($C145,BD!$D$1:$F$501,3,0)&gt;AH$1,0,3))),"")</f>
        <v/>
      </c>
      <c r="DC145" s="23" t="str">
        <f>+IF(AND(LEN($I145)&gt;5),IF(AND($J145&gt;AI$1,$J145&lt;=$AO$1),1,IF((COUNTIFS(INCAPACIDADES!$C$1:$C$51,$I145,INCAPACIDADES!AF$1:AF$51,AI$1))&gt;0,2,IF(VLOOKUP($C145,BD!$D$1:$F$501,3,0)&gt;AI$1,0,3))),"")</f>
        <v/>
      </c>
      <c r="DD145" s="23" t="str">
        <f>+IF(AND(LEN($I145)&gt;5),IF(AND($J145&gt;AJ$1,$J145&lt;=$AO$1),1,IF((COUNTIFS(INCAPACIDADES!$C$1:$C$51,$I145,INCAPACIDADES!AG$1:AG$51,AJ$1))&gt;0,2,IF(VLOOKUP($C145,BD!$D$1:$F$501,3,0)&gt;AJ$1,0,3))),"")</f>
        <v/>
      </c>
      <c r="DE145" s="23" t="str">
        <f>+IF(AND(LEN($I145)&gt;5),IF(AND($J145&gt;AK$1,$J145&lt;=$AO$1),1,IF((COUNTIFS(INCAPACIDADES!$C$1:$C$51,$I145,INCAPACIDADES!AH$1:AH$51,AK$1))&gt;0,2,IF(VLOOKUP($C145,BD!$D$1:$F$501,3,0)&gt;AK$1,0,3))),"")</f>
        <v/>
      </c>
      <c r="DF145" s="23" t="str">
        <f>+IF(AND(LEN($I145)&gt;5),IF(AND($J145&gt;AL$1,$J145&lt;=$AO$1),1,IF((COUNTIFS(INCAPACIDADES!$C$1:$C$51,$I145,INCAPACIDADES!AI$1:AI$51,AL$1))&gt;0,2,IF(VLOOKUP($C145,BD!$D$1:$F$501,3,0)&gt;AL$1,0,3))),"")</f>
        <v/>
      </c>
      <c r="DG145" s="23" t="str">
        <f>+IF(AND(LEN($I145)&gt;5),IF(AND($J145&gt;AM$1,$J145&lt;=$AO$1),1,IF((COUNTIFS(INCAPACIDADES!$C$1:$C$51,$I145,INCAPACIDADES!AJ$1:AJ$51,AM$1))&gt;0,2,IF(VLOOKUP($C145,BD!$D$1:$F$501,3,0)&gt;AM$1,0,3))),"")</f>
        <v/>
      </c>
      <c r="DH145" s="23" t="str">
        <f>+IF(AND(LEN($I145)&gt;5),IF(AND($J145&gt;AN$1,$J145&lt;=$AO$1),1,IF((COUNTIFS(INCAPACIDADES!$C$1:$C$51,$I145,INCAPACIDADES!AK$1:AK$51,AN$1))&gt;0,2,IF(VLOOKUP($C145,BD!$D$1:$F$501,3,0)&gt;AN$1,0,3))),"")</f>
        <v/>
      </c>
      <c r="DI145" s="23" t="str">
        <f>+IF(AND(LEN($I145)&gt;5),IF(AND($J145&gt;AO$1,$J145&lt;=$AO$1),1,IF((COUNTIFS(INCAPACIDADES!$C$1:$C$51,$I145,INCAPACIDADES!AL$1:AL$51,AO$1))&gt;0,2,IF(VLOOKUP($C145,BD!$D$1:$F$501,3,0)&gt;AO$1,0,3))),"")</f>
        <v/>
      </c>
      <c r="DJ145" s="23" t="str">
        <f>+IF(LEN($I145)&gt;5,IF(ISERROR(VLOOKUP(N145,'CODIGO PAGO'!$B$2:$B$20,1,0)),1,IF(OR(AND(CH145=1,N145&lt;&gt;"N"),AND(CH145=3,N145&lt;&gt;"B"),AND(CH145=2,LEFT(TRIM(N145),1)&lt;&gt;"I")),1,IF(OR(AND(CH145=0,N145="N"),AND(CH145=0,N145="B"),AND(CH145=0,LEFT(TRIM(N145),1)="I")),1,0))),"")</f>
        <v/>
      </c>
      <c r="DK145" s="23" t="str">
        <f t="shared" si="104"/>
        <v/>
      </c>
      <c r="DL145" s="23" t="str">
        <f>+IF(LEN($I145)&gt;5,IF(ISERROR(VLOOKUP(P145,'CODIGO PAGO'!$B$2:$B$20,1,0)),1,IF(OR(AND(CJ145=1,P145&lt;&gt;"N"),AND(CJ145=3,P145&lt;&gt;"B"),AND(CJ145=2,LEFT(TRIM(P145),1)&lt;&gt;"I")),1,IF(OR(AND(CJ145=0,P145="N"),AND(CJ145=0,P145="B"),AND(CJ145=0,LEFT(TRIM(P145),1)="I")),1,0))),"")</f>
        <v/>
      </c>
      <c r="DM145" s="23" t="str">
        <f t="shared" si="105"/>
        <v/>
      </c>
      <c r="DN145" s="23" t="str">
        <f>+IF(LEN($I145)&gt;5,IF(ISERROR(VLOOKUP(R145,'CODIGO PAGO'!$B$2:$B$20,1,0)),1,IF(OR(AND(CL145=1,R145&lt;&gt;"N"),AND(CL145=3,R145&lt;&gt;"B"),AND(CL145=2,LEFT(TRIM(R145),1)&lt;&gt;"I")),1,IF(OR(AND(CL145=0,R145="N"),AND(CL145=0,R145="B"),AND(CL145=0,LEFT(TRIM(R145),1)="I")),1,0))),"")</f>
        <v/>
      </c>
      <c r="DO145" s="23" t="str">
        <f t="shared" si="106"/>
        <v/>
      </c>
      <c r="DP145" s="23" t="str">
        <f>+IF(LEN($I145)&gt;5,IF(ISERROR(VLOOKUP(T145,'CODIGO PAGO'!$B$2:$B$20,1,0)),1,IF(OR(AND(CN145=1,T145&lt;&gt;"N"),AND(CN145=3,T145&lt;&gt;"B"),AND(CN145=2,LEFT(TRIM(T145),1)&lt;&gt;"I")),1,IF(OR(AND(CN145=0,T145="N"),AND(CN145=0,T145="B"),AND(CN145=0,LEFT(TRIM(T145),1)="I")),1,0))),"")</f>
        <v/>
      </c>
      <c r="DQ145" s="23" t="str">
        <f t="shared" si="107"/>
        <v/>
      </c>
      <c r="DR145" s="23" t="str">
        <f>+IF(LEN($I145)&gt;5,IF(ISERROR(VLOOKUP(V145,'CODIGO PAGO'!$B$2:$B$20,1,0)),1,IF(OR(AND(CP145=1,V145&lt;&gt;"N"),AND(CP145=3,V145&lt;&gt;"B"),AND(CP145=2,LEFT(TRIM(V145),1)&lt;&gt;"I")),1,IF(OR(AND(CP145=0,V145="N"),AND(CP145=0,V145="B"),AND(CP145=0,LEFT(TRIM(V145),1)="I")),1,0))),"")</f>
        <v/>
      </c>
      <c r="DS145" s="23" t="str">
        <f t="shared" si="108"/>
        <v/>
      </c>
      <c r="DT145" s="23" t="str">
        <f>+IF(LEN($I145)&gt;5,IF(ISERROR(VLOOKUP(X145,'CODIGO PAGO'!$B$2:$B$20,1,0)),1,IF(OR(AND(CR145=1,X145&lt;&gt;"N"),AND(CR145=3,X145&lt;&gt;"B"),AND(CR145=2,LEFT(TRIM(X145),1)&lt;&gt;"I")),1,IF(OR(AND(CR145=0,X145="N"),AND(CR145=0,X145="B"),AND(CR145=0,LEFT(TRIM(X145),1)="I")),1,0))),"")</f>
        <v/>
      </c>
      <c r="DU145" s="23" t="str">
        <f t="shared" si="109"/>
        <v/>
      </c>
      <c r="DV145" s="23" t="str">
        <f>+IF(LEN($I145)&gt;5,IF(ISERROR(VLOOKUP(Z145,'CODIGO PAGO'!$B$2:$B$20,1,0)),1,IF(OR(AND(CT145=1,Z145&lt;&gt;"N"),AND(CT145=3,Z145&lt;&gt;"B"),AND(CT145=2,LEFT(TRIM(Z145),1)&lt;&gt;"I")),1,IF(OR(AND(CT145=0,Z145="N"),AND(CT145=0,Z145="B"),AND(CT145=0,LEFT(TRIM(Z145),1)="I")),1,0))),"")</f>
        <v/>
      </c>
      <c r="DW145" s="23" t="str">
        <f t="shared" si="110"/>
        <v/>
      </c>
      <c r="DX145" s="23" t="str">
        <f>+IF(LEN($I145)&gt;5,IF(ISERROR(VLOOKUP(AB145,'CODIGO PAGO'!$B$2:$B$20,1,0)),1,IF(OR(AND(CV145=1,AB145&lt;&gt;"N"),AND(CV145=3,AB145&lt;&gt;"B"),AND(CV145=2,LEFT(TRIM(AB145),1)&lt;&gt;"I")),1,IF(OR(AND(CV145=0,AB145="N"),AND(CV145=0,AB145="B"),AND(CV145=0,LEFT(TRIM(AB145),1)="I")),1,0))),"")</f>
        <v/>
      </c>
      <c r="DY145" s="23" t="str">
        <f t="shared" si="111"/>
        <v/>
      </c>
      <c r="DZ145" s="23" t="str">
        <f>+IF(LEN($I145)&gt;5,IF(ISERROR(VLOOKUP(AD145,'CODIGO PAGO'!$B$2:$B$20,1,0)),1,IF(OR(AND(CX145=1,AD145&lt;&gt;"N"),AND(CX145=3,AD145&lt;&gt;"B"),AND(CX145=2,LEFT(TRIM(AD145),1)&lt;&gt;"I")),1,IF(OR(AND(CX145=0,AD145="N"),AND(CX145=0,AD145="B"),AND(CX145=0,LEFT(TRIM(AD145),1)="I")),1,0))),"")</f>
        <v/>
      </c>
      <c r="EA145" s="23" t="str">
        <f t="shared" si="112"/>
        <v/>
      </c>
      <c r="EB145" s="23" t="str">
        <f>+IF(LEN($I145)&gt;5,IF(ISERROR(VLOOKUP(AF145,'CODIGO PAGO'!$B$2:$B$20,1,0)),1,IF(OR(AND(CZ145=1,AF145&lt;&gt;"N"),AND(CZ145=3,AF145&lt;&gt;"B"),AND(CZ145=2,LEFT(TRIM(AF145),1)&lt;&gt;"I")),1,IF(OR(AND(CZ145=0,AF145="N"),AND(CZ145=0,AF145="B"),AND(CZ145=0,LEFT(TRIM(AF145),1)="I")),1,0))),"")</f>
        <v/>
      </c>
      <c r="EC145" s="23" t="str">
        <f t="shared" si="113"/>
        <v/>
      </c>
      <c r="ED145" s="23" t="str">
        <f>+IF(LEN($I145)&gt;5,IF(ISERROR(VLOOKUP(AH145,'CODIGO PAGO'!$B$2:$B$20,1,0)),1,IF(OR(AND(DB145=1,AH145&lt;&gt;"N"),AND(DB145=3,AH145&lt;&gt;"B"),AND(DB145=2,LEFT(TRIM(AH145),1)&lt;&gt;"I")),1,IF(OR(AND(DB145=0,AH145="N"),AND(DB145=0,AH145="B"),AND(DB145=0,LEFT(TRIM(AH145),1)="I")),1,0))),"")</f>
        <v/>
      </c>
      <c r="EE145" s="23" t="str">
        <f t="shared" si="114"/>
        <v/>
      </c>
      <c r="EF145" s="23" t="str">
        <f>+IF(LEN($I145)&gt;5,IF(ISERROR(VLOOKUP(AJ145,'CODIGO PAGO'!$B$2:$B$20,1,0)),1,IF(OR(AND(DD145=1,AJ145&lt;&gt;"N"),AND(DD145=3,AJ145&lt;&gt;"B"),AND(DD145=2,LEFT(TRIM(AJ145),1)&lt;&gt;"I")),1,IF(OR(AND(DD145=0,AJ145="N"),AND(DD145=0,AJ145="B"),AND(DD145=0,LEFT(TRIM(AJ145),1)="I")),1,0))),"")</f>
        <v/>
      </c>
      <c r="EG145" s="23" t="str">
        <f t="shared" si="115"/>
        <v/>
      </c>
      <c r="EH145" s="23" t="str">
        <f>+IF(LEN($I145)&gt;5,IF(ISERROR(VLOOKUP(AL145,'CODIGO PAGO'!$B$2:$B$20,1,0)),1,IF(OR(AND(DF145=1,AL145&lt;&gt;"N"),AND(DF145=3,AL145&lt;&gt;"B"),AND(DF145=2,LEFT(TRIM(AL145),1)&lt;&gt;"I")),1,IF(OR(AND(DF145=0,AL145="N"),AND(DF145=0,AL145="B"),AND(DF145=0,LEFT(TRIM(AL145),1)="I")),1,0))),"")</f>
        <v/>
      </c>
      <c r="EI145" s="23" t="str">
        <f t="shared" si="116"/>
        <v/>
      </c>
      <c r="EJ145" s="23" t="str">
        <f>+IF(LEN($I145)&gt;5,IF(ISERROR(VLOOKUP(AN145,'CODIGO PAGO'!$B$2:$B$20,1,0)),1,IF(OR(AND(DH145=1,AN145&lt;&gt;"N"),AND(DH145=3,AN145&lt;&gt;"B"),AND(DH145=2,LEFT(TRIM(AN145),1)&lt;&gt;"I")),1,IF(OR(AND(DH145=0,AN145="N"),AND(DH145=0,AN145="B"),AND(DH145=0,LEFT(TRIM(AN145),1)="I")),1,0))),"")</f>
        <v/>
      </c>
      <c r="EK145" s="23" t="str">
        <f t="shared" si="117"/>
        <v/>
      </c>
      <c r="EL145" s="24" t="str">
        <f t="shared" si="118"/>
        <v/>
      </c>
    </row>
    <row r="146" spans="1:142" s="25" customFormat="1">
      <c r="A146" s="15" t="str">
        <f t="shared" si="84"/>
        <v/>
      </c>
      <c r="B146" s="1" t="str">
        <f>+IF(LEN(I146)&gt;5,'CODIGO PAGO'!$B$28,"")</f>
        <v/>
      </c>
      <c r="C146" s="1" t="str">
        <f>+IF(LEN($I146)&gt;5,BD!D146,"")</f>
        <v/>
      </c>
      <c r="D146" s="168" t="str">
        <f>+IF(LEN($I146)&gt;5,BD!A146,"")</f>
        <v/>
      </c>
      <c r="E146" s="1" t="str">
        <f>+IF(LEN($I146)&gt;5,BD!B146,"")</f>
        <v/>
      </c>
      <c r="F146" s="1" t="str">
        <f>+IF(LEN($I146)&gt;5,BD!C146,"")</f>
        <v/>
      </c>
      <c r="G146" s="141"/>
      <c r="H146" s="141"/>
      <c r="I146" s="1" t="str">
        <f>+IF(LEN(BD!G146)&gt;5,BD!G146,"")</f>
        <v/>
      </c>
      <c r="J146" s="167" t="str">
        <f>+IF(LEN($I146)&gt;5,BD!E146,"")</f>
        <v/>
      </c>
      <c r="K146" s="6" t="str">
        <f t="shared" si="85"/>
        <v/>
      </c>
      <c r="L146" s="87" t="str">
        <f>+IF(LEN($I146)&gt;5,BD!H146,"")</f>
        <v/>
      </c>
      <c r="M146" s="40" t="str">
        <f t="shared" si="86"/>
        <v/>
      </c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4" t="str">
        <f t="shared" si="87"/>
        <v/>
      </c>
      <c r="AQ146" s="5" t="str">
        <f t="shared" si="88"/>
        <v/>
      </c>
      <c r="AR146" s="91" t="str">
        <f t="shared" si="89"/>
        <v/>
      </c>
      <c r="AS146" s="5" t="str">
        <f t="shared" si="90"/>
        <v/>
      </c>
      <c r="AT146" s="91" t="str">
        <f t="shared" si="91"/>
        <v/>
      </c>
      <c r="AU146" s="4" t="str">
        <f t="shared" si="92"/>
        <v/>
      </c>
      <c r="AV146" s="4" t="str">
        <f t="shared" si="93"/>
        <v/>
      </c>
      <c r="AW146" s="4" t="str">
        <f t="shared" si="94"/>
        <v/>
      </c>
      <c r="AX146" s="4" t="str">
        <f t="shared" si="95"/>
        <v/>
      </c>
      <c r="AY146" s="88" t="str">
        <f t="shared" si="96"/>
        <v/>
      </c>
      <c r="AZ146" s="17" t="str">
        <f t="shared" si="97"/>
        <v/>
      </c>
      <c r="BA146" s="18" t="str">
        <f t="shared" si="98"/>
        <v/>
      </c>
      <c r="BB146" s="19" t="str">
        <f>+IF(LEN(I146)&gt;5,IF(INT(RIGHT(B146,1))=9,0.5*L146*AY146,INT(MID(B146,5,LEN(B146)-4))*L146)+IFERROR(VLOOKUP(I146,AJUSTES!$A$1:$I$50,9,0),0),"")</f>
        <v/>
      </c>
      <c r="BC146" s="12"/>
      <c r="BD146" s="19" t="str">
        <f t="shared" si="99"/>
        <v/>
      </c>
      <c r="BE146" s="18" t="str">
        <f t="shared" si="100"/>
        <v/>
      </c>
      <c r="BF146" s="139" t="str">
        <f t="shared" si="101"/>
        <v/>
      </c>
      <c r="BG146" s="114"/>
      <c r="BH146" s="18" t="str">
        <f t="shared" si="102"/>
        <v/>
      </c>
      <c r="BI146" s="13"/>
      <c r="BJ146" s="12"/>
      <c r="BK146" s="12"/>
      <c r="BL146" s="145"/>
      <c r="BM146" s="12"/>
      <c r="BN146" s="12"/>
      <c r="BO146" s="12"/>
      <c r="BP146" s="12"/>
      <c r="BQ146" s="12"/>
      <c r="BR146" s="12"/>
      <c r="BS146" s="146"/>
      <c r="BT146" s="14"/>
      <c r="BU146" s="12"/>
      <c r="BV146" s="12"/>
      <c r="BW146" s="12"/>
      <c r="BX146" s="12"/>
      <c r="BY146" s="12"/>
      <c r="BZ146" s="144"/>
      <c r="CA146" s="107" t="str">
        <f>+IF(LEN($I146)&gt;5,IF(BD!F146="N/A","",BD!F146),"")</f>
        <v/>
      </c>
      <c r="CB146" s="21"/>
      <c r="CC146" s="147"/>
      <c r="CD146" s="148"/>
      <c r="CE146" s="8" t="str">
        <f>+IF(LEN(I146)&gt;5,BD!M146,"")</f>
        <v/>
      </c>
      <c r="CF146" s="16" t="str">
        <f>+IF(LEN(I146)&gt;5,BD!N146,"")</f>
        <v/>
      </c>
      <c r="CG146" s="3" t="str">
        <f t="shared" si="103"/>
        <v/>
      </c>
      <c r="CH146" s="23" t="str">
        <f>+IF(AND(LEN($I146)&gt;5),IF(AND($J146&gt;N$1,$J146&lt;=$AO$1),1,IF((COUNTIFS(INCAPACIDADES!$C$1:$C$51,$I146,INCAPACIDADES!K$1:K$51,N$1))&gt;0,2,IF(VLOOKUP($C146,BD!$D$1:$F$501,3,0)&gt;N$1,0,3))),"")</f>
        <v/>
      </c>
      <c r="CI146" s="23" t="str">
        <f>+IF(AND(LEN($I146)&gt;5),IF(AND($J146&gt;O$1,$J146&lt;=$AO$1),1,IF((COUNTIFS(INCAPACIDADES!$C$1:$C$51,$I146,INCAPACIDADES!L$1:L$51,O$1))&gt;0,2,IF(VLOOKUP($C146,BD!$D$1:$F$501,3,0)&gt;O$1,0,3))),"")</f>
        <v/>
      </c>
      <c r="CJ146" s="23" t="str">
        <f>+IF(AND(LEN($I146)&gt;5),IF(AND($J146&gt;P$1,$J146&lt;=$AO$1),1,IF((COUNTIFS(INCAPACIDADES!$C$1:$C$51,$I146,INCAPACIDADES!M$1:M$51,P$1))&gt;0,2,IF(VLOOKUP($C146,BD!$D$1:$F$501,3,0)&gt;P$1,0,3))),"")</f>
        <v/>
      </c>
      <c r="CK146" s="23" t="str">
        <f>+IF(AND(LEN($I146)&gt;5),IF(AND($J146&gt;Q$1,$J146&lt;=$AO$1),1,IF((COUNTIFS(INCAPACIDADES!$C$1:$C$51,$I146,INCAPACIDADES!N$1:N$51,Q$1))&gt;0,2,IF(VLOOKUP($C146,BD!$D$1:$F$501,3,0)&gt;Q$1,0,3))),"")</f>
        <v/>
      </c>
      <c r="CL146" s="23" t="str">
        <f>+IF(AND(LEN($I146)&gt;5),IF(AND($J146&gt;R$1,$J146&lt;=$AO$1),1,IF((COUNTIFS(INCAPACIDADES!$C$1:$C$51,$I146,INCAPACIDADES!O$1:O$51,R$1))&gt;0,2,IF(VLOOKUP($C146,BD!$D$1:$F$501,3,0)&gt;R$1,0,3))),"")</f>
        <v/>
      </c>
      <c r="CM146" s="23" t="str">
        <f>+IF(AND(LEN($I146)&gt;5),IF(AND($J146&gt;S$1,$J146&lt;=$AO$1),1,IF((COUNTIFS(INCAPACIDADES!$C$1:$C$51,$I146,INCAPACIDADES!P$1:P$51,S$1))&gt;0,2,IF(VLOOKUP($C146,BD!$D$1:$F$501,3,0)&gt;S$1,0,3))),"")</f>
        <v/>
      </c>
      <c r="CN146" s="23" t="str">
        <f>+IF(AND(LEN($I146)&gt;5),IF(AND($J146&gt;T$1,$J146&lt;=$AO$1),1,IF((COUNTIFS(INCAPACIDADES!$C$1:$C$51,$I146,INCAPACIDADES!Q$1:Q$51,T$1))&gt;0,2,IF(VLOOKUP($C146,BD!$D$1:$F$501,3,0)&gt;T$1,0,3))),"")</f>
        <v/>
      </c>
      <c r="CO146" s="23" t="str">
        <f>+IF(AND(LEN($I146)&gt;5),IF(AND($J146&gt;U$1,$J146&lt;=$AO$1),1,IF((COUNTIFS(INCAPACIDADES!$C$1:$C$51,$I146,INCAPACIDADES!R$1:R$51,U$1))&gt;0,2,IF(VLOOKUP($C146,BD!$D$1:$F$501,3,0)&gt;U$1,0,3))),"")</f>
        <v/>
      </c>
      <c r="CP146" s="23" t="str">
        <f>+IF(AND(LEN($I146)&gt;5),IF(AND($J146&gt;V$1,$J146&lt;=$AO$1),1,IF((COUNTIFS(INCAPACIDADES!$C$1:$C$51,$I146,INCAPACIDADES!S$1:S$51,V$1))&gt;0,2,IF(VLOOKUP($C146,BD!$D$1:$F$501,3,0)&gt;V$1,0,3))),"")</f>
        <v/>
      </c>
      <c r="CQ146" s="23" t="str">
        <f>+IF(AND(LEN($I146)&gt;5),IF(AND($J146&gt;W$1,$J146&lt;=$AO$1),1,IF((COUNTIFS(INCAPACIDADES!$C$1:$C$51,$I146,INCAPACIDADES!T$1:T$51,W$1))&gt;0,2,IF(VLOOKUP($C146,BD!$D$1:$F$501,3,0)&gt;W$1,0,3))),"")</f>
        <v/>
      </c>
      <c r="CR146" s="23" t="str">
        <f>+IF(AND(LEN($I146)&gt;5),IF(AND($J146&gt;X$1,$J146&lt;=$AO$1),1,IF((COUNTIFS(INCAPACIDADES!$C$1:$C$51,$I146,INCAPACIDADES!U$1:U$51,X$1))&gt;0,2,IF(VLOOKUP($C146,BD!$D$1:$F$501,3,0)&gt;X$1,0,3))),"")</f>
        <v/>
      </c>
      <c r="CS146" s="23" t="str">
        <f>+IF(AND(LEN($I146)&gt;5),IF(AND($J146&gt;Y$1,$J146&lt;=$AO$1),1,IF((COUNTIFS(INCAPACIDADES!$C$1:$C$51,$I146,INCAPACIDADES!V$1:V$51,Y$1))&gt;0,2,IF(VLOOKUP($C146,BD!$D$1:$F$501,3,0)&gt;Y$1,0,3))),"")</f>
        <v/>
      </c>
      <c r="CT146" s="23" t="str">
        <f>+IF(AND(LEN($I146)&gt;5),IF(AND($J146&gt;Z$1,$J146&lt;=$AO$1),1,IF((COUNTIFS(INCAPACIDADES!$C$1:$C$51,$I146,INCAPACIDADES!W$1:W$51,Z$1))&gt;0,2,IF(VLOOKUP($C146,BD!$D$1:$F$501,3,0)&gt;Z$1,0,3))),"")</f>
        <v/>
      </c>
      <c r="CU146" s="23" t="str">
        <f>+IF(AND(LEN($I146)&gt;5),IF(AND($J146&gt;AA$1,$J146&lt;=$AO$1),1,IF((COUNTIFS(INCAPACIDADES!$C$1:$C$51,$I146,INCAPACIDADES!X$1:X$51,AA$1))&gt;0,2,IF(VLOOKUP($C146,BD!$D$1:$F$501,3,0)&gt;AA$1,0,3))),"")</f>
        <v/>
      </c>
      <c r="CV146" s="23" t="str">
        <f>+IF(AND(LEN($I146)&gt;5),IF(AND($J146&gt;AB$1,$J146&lt;=$AO$1),1,IF((COUNTIFS(INCAPACIDADES!$C$1:$C$51,$I146,INCAPACIDADES!Y$1:Y$51,AB$1))&gt;0,2,IF(VLOOKUP($C146,BD!$D$1:$F$501,3,0)&gt;AB$1,0,3))),"")</f>
        <v/>
      </c>
      <c r="CW146" s="23" t="str">
        <f>+IF(AND(LEN($I146)&gt;5),IF(AND($J146&gt;AC$1,$J146&lt;=$AO$1),1,IF((COUNTIFS(INCAPACIDADES!$C$1:$C$51,$I146,INCAPACIDADES!Z$1:Z$51,AC$1))&gt;0,2,IF(VLOOKUP($C146,BD!$D$1:$F$501,3,0)&gt;AC$1,0,3))),"")</f>
        <v/>
      </c>
      <c r="CX146" s="23" t="str">
        <f>+IF(AND(LEN($I146)&gt;5),IF(AND($J146&gt;AD$1,$J146&lt;=$AO$1),1,IF((COUNTIFS(INCAPACIDADES!$C$1:$C$51,$I146,INCAPACIDADES!AA$1:AA$51,AD$1))&gt;0,2,IF(VLOOKUP($C146,BD!$D$1:$F$501,3,0)&gt;AD$1,0,3))),"")</f>
        <v/>
      </c>
      <c r="CY146" s="23" t="str">
        <f>+IF(AND(LEN($I146)&gt;5),IF(AND($J146&gt;AE$1,$J146&lt;=$AO$1),1,IF((COUNTIFS(INCAPACIDADES!$C$1:$C$51,$I146,INCAPACIDADES!AB$1:AB$51,AE$1))&gt;0,2,IF(VLOOKUP($C146,BD!$D$1:$F$501,3,0)&gt;AE$1,0,3))),"")</f>
        <v/>
      </c>
      <c r="CZ146" s="23" t="str">
        <f>+IF(AND(LEN($I146)&gt;5),IF(AND($J146&gt;AF$1,$J146&lt;=$AO$1),1,IF((COUNTIFS(INCAPACIDADES!$C$1:$C$51,$I146,INCAPACIDADES!AC$1:AC$51,AF$1))&gt;0,2,IF(VLOOKUP($C146,BD!$D$1:$F$501,3,0)&gt;AF$1,0,3))),"")</f>
        <v/>
      </c>
      <c r="DA146" s="23" t="str">
        <f>+IF(AND(LEN($I146)&gt;5),IF(AND($J146&gt;AG$1,$J146&lt;=$AO$1),1,IF((COUNTIFS(INCAPACIDADES!$C$1:$C$51,$I146,INCAPACIDADES!AD$1:AD$51,AG$1))&gt;0,2,IF(VLOOKUP($C146,BD!$D$1:$F$501,3,0)&gt;AG$1,0,3))),"")</f>
        <v/>
      </c>
      <c r="DB146" s="23" t="str">
        <f>+IF(AND(LEN($I146)&gt;5),IF(AND($J146&gt;AH$1,$J146&lt;=$AO$1),1,IF((COUNTIFS(INCAPACIDADES!$C$1:$C$51,$I146,INCAPACIDADES!AE$1:AE$51,AH$1))&gt;0,2,IF(VLOOKUP($C146,BD!$D$1:$F$501,3,0)&gt;AH$1,0,3))),"")</f>
        <v/>
      </c>
      <c r="DC146" s="23" t="str">
        <f>+IF(AND(LEN($I146)&gt;5),IF(AND($J146&gt;AI$1,$J146&lt;=$AO$1),1,IF((COUNTIFS(INCAPACIDADES!$C$1:$C$51,$I146,INCAPACIDADES!AF$1:AF$51,AI$1))&gt;0,2,IF(VLOOKUP($C146,BD!$D$1:$F$501,3,0)&gt;AI$1,0,3))),"")</f>
        <v/>
      </c>
      <c r="DD146" s="23" t="str">
        <f>+IF(AND(LEN($I146)&gt;5),IF(AND($J146&gt;AJ$1,$J146&lt;=$AO$1),1,IF((COUNTIFS(INCAPACIDADES!$C$1:$C$51,$I146,INCAPACIDADES!AG$1:AG$51,AJ$1))&gt;0,2,IF(VLOOKUP($C146,BD!$D$1:$F$501,3,0)&gt;AJ$1,0,3))),"")</f>
        <v/>
      </c>
      <c r="DE146" s="23" t="str">
        <f>+IF(AND(LEN($I146)&gt;5),IF(AND($J146&gt;AK$1,$J146&lt;=$AO$1),1,IF((COUNTIFS(INCAPACIDADES!$C$1:$C$51,$I146,INCAPACIDADES!AH$1:AH$51,AK$1))&gt;0,2,IF(VLOOKUP($C146,BD!$D$1:$F$501,3,0)&gt;AK$1,0,3))),"")</f>
        <v/>
      </c>
      <c r="DF146" s="23" t="str">
        <f>+IF(AND(LEN($I146)&gt;5),IF(AND($J146&gt;AL$1,$J146&lt;=$AO$1),1,IF((COUNTIFS(INCAPACIDADES!$C$1:$C$51,$I146,INCAPACIDADES!AI$1:AI$51,AL$1))&gt;0,2,IF(VLOOKUP($C146,BD!$D$1:$F$501,3,0)&gt;AL$1,0,3))),"")</f>
        <v/>
      </c>
      <c r="DG146" s="23" t="str">
        <f>+IF(AND(LEN($I146)&gt;5),IF(AND($J146&gt;AM$1,$J146&lt;=$AO$1),1,IF((COUNTIFS(INCAPACIDADES!$C$1:$C$51,$I146,INCAPACIDADES!AJ$1:AJ$51,AM$1))&gt;0,2,IF(VLOOKUP($C146,BD!$D$1:$F$501,3,0)&gt;AM$1,0,3))),"")</f>
        <v/>
      </c>
      <c r="DH146" s="23" t="str">
        <f>+IF(AND(LEN($I146)&gt;5),IF(AND($J146&gt;AN$1,$J146&lt;=$AO$1),1,IF((COUNTIFS(INCAPACIDADES!$C$1:$C$51,$I146,INCAPACIDADES!AK$1:AK$51,AN$1))&gt;0,2,IF(VLOOKUP($C146,BD!$D$1:$F$501,3,0)&gt;AN$1,0,3))),"")</f>
        <v/>
      </c>
      <c r="DI146" s="23" t="str">
        <f>+IF(AND(LEN($I146)&gt;5),IF(AND($J146&gt;AO$1,$J146&lt;=$AO$1),1,IF((COUNTIFS(INCAPACIDADES!$C$1:$C$51,$I146,INCAPACIDADES!AL$1:AL$51,AO$1))&gt;0,2,IF(VLOOKUP($C146,BD!$D$1:$F$501,3,0)&gt;AO$1,0,3))),"")</f>
        <v/>
      </c>
      <c r="DJ146" s="23" t="str">
        <f>+IF(LEN($I146)&gt;5,IF(ISERROR(VLOOKUP(N146,'CODIGO PAGO'!$B$2:$B$20,1,0)),1,IF(OR(AND(CH146=1,N146&lt;&gt;"N"),AND(CH146=3,N146&lt;&gt;"B"),AND(CH146=2,LEFT(TRIM(N146),1)&lt;&gt;"I")),1,IF(OR(AND(CH146=0,N146="N"),AND(CH146=0,N146="B"),AND(CH146=0,LEFT(TRIM(N146),1)="I")),1,0))),"")</f>
        <v/>
      </c>
      <c r="DK146" s="23" t="str">
        <f t="shared" si="104"/>
        <v/>
      </c>
      <c r="DL146" s="23" t="str">
        <f>+IF(LEN($I146)&gt;5,IF(ISERROR(VLOOKUP(P146,'CODIGO PAGO'!$B$2:$B$20,1,0)),1,IF(OR(AND(CJ146=1,P146&lt;&gt;"N"),AND(CJ146=3,P146&lt;&gt;"B"),AND(CJ146=2,LEFT(TRIM(P146),1)&lt;&gt;"I")),1,IF(OR(AND(CJ146=0,P146="N"),AND(CJ146=0,P146="B"),AND(CJ146=0,LEFT(TRIM(P146),1)="I")),1,0))),"")</f>
        <v/>
      </c>
      <c r="DM146" s="23" t="str">
        <f t="shared" si="105"/>
        <v/>
      </c>
      <c r="DN146" s="23" t="str">
        <f>+IF(LEN($I146)&gt;5,IF(ISERROR(VLOOKUP(R146,'CODIGO PAGO'!$B$2:$B$20,1,0)),1,IF(OR(AND(CL146=1,R146&lt;&gt;"N"),AND(CL146=3,R146&lt;&gt;"B"),AND(CL146=2,LEFT(TRIM(R146),1)&lt;&gt;"I")),1,IF(OR(AND(CL146=0,R146="N"),AND(CL146=0,R146="B"),AND(CL146=0,LEFT(TRIM(R146),1)="I")),1,0))),"")</f>
        <v/>
      </c>
      <c r="DO146" s="23" t="str">
        <f t="shared" si="106"/>
        <v/>
      </c>
      <c r="DP146" s="23" t="str">
        <f>+IF(LEN($I146)&gt;5,IF(ISERROR(VLOOKUP(T146,'CODIGO PAGO'!$B$2:$B$20,1,0)),1,IF(OR(AND(CN146=1,T146&lt;&gt;"N"),AND(CN146=3,T146&lt;&gt;"B"),AND(CN146=2,LEFT(TRIM(T146),1)&lt;&gt;"I")),1,IF(OR(AND(CN146=0,T146="N"),AND(CN146=0,T146="B"),AND(CN146=0,LEFT(TRIM(T146),1)="I")),1,0))),"")</f>
        <v/>
      </c>
      <c r="DQ146" s="23" t="str">
        <f t="shared" si="107"/>
        <v/>
      </c>
      <c r="DR146" s="23" t="str">
        <f>+IF(LEN($I146)&gt;5,IF(ISERROR(VLOOKUP(V146,'CODIGO PAGO'!$B$2:$B$20,1,0)),1,IF(OR(AND(CP146=1,V146&lt;&gt;"N"),AND(CP146=3,V146&lt;&gt;"B"),AND(CP146=2,LEFT(TRIM(V146),1)&lt;&gt;"I")),1,IF(OR(AND(CP146=0,V146="N"),AND(CP146=0,V146="B"),AND(CP146=0,LEFT(TRIM(V146),1)="I")),1,0))),"")</f>
        <v/>
      </c>
      <c r="DS146" s="23" t="str">
        <f t="shared" si="108"/>
        <v/>
      </c>
      <c r="DT146" s="23" t="str">
        <f>+IF(LEN($I146)&gt;5,IF(ISERROR(VLOOKUP(X146,'CODIGO PAGO'!$B$2:$B$20,1,0)),1,IF(OR(AND(CR146=1,X146&lt;&gt;"N"),AND(CR146=3,X146&lt;&gt;"B"),AND(CR146=2,LEFT(TRIM(X146),1)&lt;&gt;"I")),1,IF(OR(AND(CR146=0,X146="N"),AND(CR146=0,X146="B"),AND(CR146=0,LEFT(TRIM(X146),1)="I")),1,0))),"")</f>
        <v/>
      </c>
      <c r="DU146" s="23" t="str">
        <f t="shared" si="109"/>
        <v/>
      </c>
      <c r="DV146" s="23" t="str">
        <f>+IF(LEN($I146)&gt;5,IF(ISERROR(VLOOKUP(Z146,'CODIGO PAGO'!$B$2:$B$20,1,0)),1,IF(OR(AND(CT146=1,Z146&lt;&gt;"N"),AND(CT146=3,Z146&lt;&gt;"B"),AND(CT146=2,LEFT(TRIM(Z146),1)&lt;&gt;"I")),1,IF(OR(AND(CT146=0,Z146="N"),AND(CT146=0,Z146="B"),AND(CT146=0,LEFT(TRIM(Z146),1)="I")),1,0))),"")</f>
        <v/>
      </c>
      <c r="DW146" s="23" t="str">
        <f t="shared" si="110"/>
        <v/>
      </c>
      <c r="DX146" s="23" t="str">
        <f>+IF(LEN($I146)&gt;5,IF(ISERROR(VLOOKUP(AB146,'CODIGO PAGO'!$B$2:$B$20,1,0)),1,IF(OR(AND(CV146=1,AB146&lt;&gt;"N"),AND(CV146=3,AB146&lt;&gt;"B"),AND(CV146=2,LEFT(TRIM(AB146),1)&lt;&gt;"I")),1,IF(OR(AND(CV146=0,AB146="N"),AND(CV146=0,AB146="B"),AND(CV146=0,LEFT(TRIM(AB146),1)="I")),1,0))),"")</f>
        <v/>
      </c>
      <c r="DY146" s="23" t="str">
        <f t="shared" si="111"/>
        <v/>
      </c>
      <c r="DZ146" s="23" t="str">
        <f>+IF(LEN($I146)&gt;5,IF(ISERROR(VLOOKUP(AD146,'CODIGO PAGO'!$B$2:$B$20,1,0)),1,IF(OR(AND(CX146=1,AD146&lt;&gt;"N"),AND(CX146=3,AD146&lt;&gt;"B"),AND(CX146=2,LEFT(TRIM(AD146),1)&lt;&gt;"I")),1,IF(OR(AND(CX146=0,AD146="N"),AND(CX146=0,AD146="B"),AND(CX146=0,LEFT(TRIM(AD146),1)="I")),1,0))),"")</f>
        <v/>
      </c>
      <c r="EA146" s="23" t="str">
        <f t="shared" si="112"/>
        <v/>
      </c>
      <c r="EB146" s="23" t="str">
        <f>+IF(LEN($I146)&gt;5,IF(ISERROR(VLOOKUP(AF146,'CODIGO PAGO'!$B$2:$B$20,1,0)),1,IF(OR(AND(CZ146=1,AF146&lt;&gt;"N"),AND(CZ146=3,AF146&lt;&gt;"B"),AND(CZ146=2,LEFT(TRIM(AF146),1)&lt;&gt;"I")),1,IF(OR(AND(CZ146=0,AF146="N"),AND(CZ146=0,AF146="B"),AND(CZ146=0,LEFT(TRIM(AF146),1)="I")),1,0))),"")</f>
        <v/>
      </c>
      <c r="EC146" s="23" t="str">
        <f t="shared" si="113"/>
        <v/>
      </c>
      <c r="ED146" s="23" t="str">
        <f>+IF(LEN($I146)&gt;5,IF(ISERROR(VLOOKUP(AH146,'CODIGO PAGO'!$B$2:$B$20,1,0)),1,IF(OR(AND(DB146=1,AH146&lt;&gt;"N"),AND(DB146=3,AH146&lt;&gt;"B"),AND(DB146=2,LEFT(TRIM(AH146),1)&lt;&gt;"I")),1,IF(OR(AND(DB146=0,AH146="N"),AND(DB146=0,AH146="B"),AND(DB146=0,LEFT(TRIM(AH146),1)="I")),1,0))),"")</f>
        <v/>
      </c>
      <c r="EE146" s="23" t="str">
        <f t="shared" si="114"/>
        <v/>
      </c>
      <c r="EF146" s="23" t="str">
        <f>+IF(LEN($I146)&gt;5,IF(ISERROR(VLOOKUP(AJ146,'CODIGO PAGO'!$B$2:$B$20,1,0)),1,IF(OR(AND(DD146=1,AJ146&lt;&gt;"N"),AND(DD146=3,AJ146&lt;&gt;"B"),AND(DD146=2,LEFT(TRIM(AJ146),1)&lt;&gt;"I")),1,IF(OR(AND(DD146=0,AJ146="N"),AND(DD146=0,AJ146="B"),AND(DD146=0,LEFT(TRIM(AJ146),1)="I")),1,0))),"")</f>
        <v/>
      </c>
      <c r="EG146" s="23" t="str">
        <f t="shared" si="115"/>
        <v/>
      </c>
      <c r="EH146" s="23" t="str">
        <f>+IF(LEN($I146)&gt;5,IF(ISERROR(VLOOKUP(AL146,'CODIGO PAGO'!$B$2:$B$20,1,0)),1,IF(OR(AND(DF146=1,AL146&lt;&gt;"N"),AND(DF146=3,AL146&lt;&gt;"B"),AND(DF146=2,LEFT(TRIM(AL146),1)&lt;&gt;"I")),1,IF(OR(AND(DF146=0,AL146="N"),AND(DF146=0,AL146="B"),AND(DF146=0,LEFT(TRIM(AL146),1)="I")),1,0))),"")</f>
        <v/>
      </c>
      <c r="EI146" s="23" t="str">
        <f t="shared" si="116"/>
        <v/>
      </c>
      <c r="EJ146" s="23" t="str">
        <f>+IF(LEN($I146)&gt;5,IF(ISERROR(VLOOKUP(AN146,'CODIGO PAGO'!$B$2:$B$20,1,0)),1,IF(OR(AND(DH146=1,AN146&lt;&gt;"N"),AND(DH146=3,AN146&lt;&gt;"B"),AND(DH146=2,LEFT(TRIM(AN146),1)&lt;&gt;"I")),1,IF(OR(AND(DH146=0,AN146="N"),AND(DH146=0,AN146="B"),AND(DH146=0,LEFT(TRIM(AN146),1)="I")),1,0))),"")</f>
        <v/>
      </c>
      <c r="EK146" s="23" t="str">
        <f t="shared" si="117"/>
        <v/>
      </c>
      <c r="EL146" s="24" t="str">
        <f t="shared" si="118"/>
        <v/>
      </c>
    </row>
    <row r="147" spans="1:142" s="25" customFormat="1">
      <c r="A147" s="15" t="str">
        <f t="shared" si="84"/>
        <v/>
      </c>
      <c r="B147" s="1" t="str">
        <f>+IF(LEN(I147)&gt;5,'CODIGO PAGO'!$B$28,"")</f>
        <v/>
      </c>
      <c r="C147" s="1" t="str">
        <f>+IF(LEN($I147)&gt;5,BD!D147,"")</f>
        <v/>
      </c>
      <c r="D147" s="168" t="str">
        <f>+IF(LEN($I147)&gt;5,BD!A147,"")</f>
        <v/>
      </c>
      <c r="E147" s="1" t="str">
        <f>+IF(LEN($I147)&gt;5,BD!B147,"")</f>
        <v/>
      </c>
      <c r="F147" s="1" t="str">
        <f>+IF(LEN($I147)&gt;5,BD!C147,"")</f>
        <v/>
      </c>
      <c r="G147" s="141"/>
      <c r="H147" s="141"/>
      <c r="I147" s="1" t="str">
        <f>+IF(LEN(BD!G147)&gt;5,BD!G147,"")</f>
        <v/>
      </c>
      <c r="J147" s="167" t="str">
        <f>+IF(LEN($I147)&gt;5,BD!E147,"")</f>
        <v/>
      </c>
      <c r="K147" s="6" t="str">
        <f t="shared" si="85"/>
        <v/>
      </c>
      <c r="L147" s="87" t="str">
        <f>+IF(LEN($I147)&gt;5,BD!H147,"")</f>
        <v/>
      </c>
      <c r="M147" s="40" t="str">
        <f t="shared" si="86"/>
        <v/>
      </c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4" t="str">
        <f t="shared" si="87"/>
        <v/>
      </c>
      <c r="AQ147" s="5" t="str">
        <f t="shared" si="88"/>
        <v/>
      </c>
      <c r="AR147" s="91" t="str">
        <f t="shared" si="89"/>
        <v/>
      </c>
      <c r="AS147" s="5" t="str">
        <f t="shared" si="90"/>
        <v/>
      </c>
      <c r="AT147" s="91" t="str">
        <f t="shared" si="91"/>
        <v/>
      </c>
      <c r="AU147" s="4" t="str">
        <f t="shared" si="92"/>
        <v/>
      </c>
      <c r="AV147" s="4" t="str">
        <f t="shared" si="93"/>
        <v/>
      </c>
      <c r="AW147" s="4" t="str">
        <f t="shared" si="94"/>
        <v/>
      </c>
      <c r="AX147" s="4" t="str">
        <f t="shared" si="95"/>
        <v/>
      </c>
      <c r="AY147" s="88" t="str">
        <f t="shared" si="96"/>
        <v/>
      </c>
      <c r="AZ147" s="17" t="str">
        <f t="shared" si="97"/>
        <v/>
      </c>
      <c r="BA147" s="18" t="str">
        <f t="shared" si="98"/>
        <v/>
      </c>
      <c r="BB147" s="19" t="str">
        <f>+IF(LEN(I147)&gt;5,IF(INT(RIGHT(B147,1))=9,0.5*L147*AY147,INT(MID(B147,5,LEN(B147)-4))*L147)+IFERROR(VLOOKUP(I147,AJUSTES!$A$1:$I$50,9,0),0),"")</f>
        <v/>
      </c>
      <c r="BC147" s="12"/>
      <c r="BD147" s="19" t="str">
        <f t="shared" si="99"/>
        <v/>
      </c>
      <c r="BE147" s="18" t="str">
        <f t="shared" si="100"/>
        <v/>
      </c>
      <c r="BF147" s="139" t="str">
        <f t="shared" si="101"/>
        <v/>
      </c>
      <c r="BG147" s="114"/>
      <c r="BH147" s="18" t="str">
        <f t="shared" si="102"/>
        <v/>
      </c>
      <c r="BI147" s="13"/>
      <c r="BJ147" s="12"/>
      <c r="BK147" s="12"/>
      <c r="BL147" s="145"/>
      <c r="BM147" s="12"/>
      <c r="BN147" s="12"/>
      <c r="BO147" s="12"/>
      <c r="BP147" s="12"/>
      <c r="BQ147" s="12"/>
      <c r="BR147" s="12"/>
      <c r="BS147" s="146"/>
      <c r="BT147" s="14"/>
      <c r="BU147" s="12"/>
      <c r="BV147" s="12"/>
      <c r="BW147" s="12"/>
      <c r="BX147" s="12"/>
      <c r="BY147" s="12"/>
      <c r="BZ147" s="144"/>
      <c r="CA147" s="107" t="str">
        <f>+IF(LEN($I147)&gt;5,IF(BD!F147="N/A","",BD!F147),"")</f>
        <v/>
      </c>
      <c r="CB147" s="21"/>
      <c r="CC147" s="147"/>
      <c r="CD147" s="148"/>
      <c r="CE147" s="8" t="str">
        <f>+IF(LEN(I147)&gt;5,BD!M147,"")</f>
        <v/>
      </c>
      <c r="CF147" s="16" t="str">
        <f>+IF(LEN(I147)&gt;5,BD!N147,"")</f>
        <v/>
      </c>
      <c r="CG147" s="3" t="str">
        <f t="shared" si="103"/>
        <v/>
      </c>
      <c r="CH147" s="23" t="str">
        <f>+IF(AND(LEN($I147)&gt;5),IF(AND($J147&gt;N$1,$J147&lt;=$AO$1),1,IF((COUNTIFS(INCAPACIDADES!$C$1:$C$51,$I147,INCAPACIDADES!K$1:K$51,N$1))&gt;0,2,IF(VLOOKUP($C147,BD!$D$1:$F$501,3,0)&gt;N$1,0,3))),"")</f>
        <v/>
      </c>
      <c r="CI147" s="23" t="str">
        <f>+IF(AND(LEN($I147)&gt;5),IF(AND($J147&gt;O$1,$J147&lt;=$AO$1),1,IF((COUNTIFS(INCAPACIDADES!$C$1:$C$51,$I147,INCAPACIDADES!L$1:L$51,O$1))&gt;0,2,IF(VLOOKUP($C147,BD!$D$1:$F$501,3,0)&gt;O$1,0,3))),"")</f>
        <v/>
      </c>
      <c r="CJ147" s="23" t="str">
        <f>+IF(AND(LEN($I147)&gt;5),IF(AND($J147&gt;P$1,$J147&lt;=$AO$1),1,IF((COUNTIFS(INCAPACIDADES!$C$1:$C$51,$I147,INCAPACIDADES!M$1:M$51,P$1))&gt;0,2,IF(VLOOKUP($C147,BD!$D$1:$F$501,3,0)&gt;P$1,0,3))),"")</f>
        <v/>
      </c>
      <c r="CK147" s="23" t="str">
        <f>+IF(AND(LEN($I147)&gt;5),IF(AND($J147&gt;Q$1,$J147&lt;=$AO$1),1,IF((COUNTIFS(INCAPACIDADES!$C$1:$C$51,$I147,INCAPACIDADES!N$1:N$51,Q$1))&gt;0,2,IF(VLOOKUP($C147,BD!$D$1:$F$501,3,0)&gt;Q$1,0,3))),"")</f>
        <v/>
      </c>
      <c r="CL147" s="23" t="str">
        <f>+IF(AND(LEN($I147)&gt;5),IF(AND($J147&gt;R$1,$J147&lt;=$AO$1),1,IF((COUNTIFS(INCAPACIDADES!$C$1:$C$51,$I147,INCAPACIDADES!O$1:O$51,R$1))&gt;0,2,IF(VLOOKUP($C147,BD!$D$1:$F$501,3,0)&gt;R$1,0,3))),"")</f>
        <v/>
      </c>
      <c r="CM147" s="23" t="str">
        <f>+IF(AND(LEN($I147)&gt;5),IF(AND($J147&gt;S$1,$J147&lt;=$AO$1),1,IF((COUNTIFS(INCAPACIDADES!$C$1:$C$51,$I147,INCAPACIDADES!P$1:P$51,S$1))&gt;0,2,IF(VLOOKUP($C147,BD!$D$1:$F$501,3,0)&gt;S$1,0,3))),"")</f>
        <v/>
      </c>
      <c r="CN147" s="23" t="str">
        <f>+IF(AND(LEN($I147)&gt;5),IF(AND($J147&gt;T$1,$J147&lt;=$AO$1),1,IF((COUNTIFS(INCAPACIDADES!$C$1:$C$51,$I147,INCAPACIDADES!Q$1:Q$51,T$1))&gt;0,2,IF(VLOOKUP($C147,BD!$D$1:$F$501,3,0)&gt;T$1,0,3))),"")</f>
        <v/>
      </c>
      <c r="CO147" s="23" t="str">
        <f>+IF(AND(LEN($I147)&gt;5),IF(AND($J147&gt;U$1,$J147&lt;=$AO$1),1,IF((COUNTIFS(INCAPACIDADES!$C$1:$C$51,$I147,INCAPACIDADES!R$1:R$51,U$1))&gt;0,2,IF(VLOOKUP($C147,BD!$D$1:$F$501,3,0)&gt;U$1,0,3))),"")</f>
        <v/>
      </c>
      <c r="CP147" s="23" t="str">
        <f>+IF(AND(LEN($I147)&gt;5),IF(AND($J147&gt;V$1,$J147&lt;=$AO$1),1,IF((COUNTIFS(INCAPACIDADES!$C$1:$C$51,$I147,INCAPACIDADES!S$1:S$51,V$1))&gt;0,2,IF(VLOOKUP($C147,BD!$D$1:$F$501,3,0)&gt;V$1,0,3))),"")</f>
        <v/>
      </c>
      <c r="CQ147" s="23" t="str">
        <f>+IF(AND(LEN($I147)&gt;5),IF(AND($J147&gt;W$1,$J147&lt;=$AO$1),1,IF((COUNTIFS(INCAPACIDADES!$C$1:$C$51,$I147,INCAPACIDADES!T$1:T$51,W$1))&gt;0,2,IF(VLOOKUP($C147,BD!$D$1:$F$501,3,0)&gt;W$1,0,3))),"")</f>
        <v/>
      </c>
      <c r="CR147" s="23" t="str">
        <f>+IF(AND(LEN($I147)&gt;5),IF(AND($J147&gt;X$1,$J147&lt;=$AO$1),1,IF((COUNTIFS(INCAPACIDADES!$C$1:$C$51,$I147,INCAPACIDADES!U$1:U$51,X$1))&gt;0,2,IF(VLOOKUP($C147,BD!$D$1:$F$501,3,0)&gt;X$1,0,3))),"")</f>
        <v/>
      </c>
      <c r="CS147" s="23" t="str">
        <f>+IF(AND(LEN($I147)&gt;5),IF(AND($J147&gt;Y$1,$J147&lt;=$AO$1),1,IF((COUNTIFS(INCAPACIDADES!$C$1:$C$51,$I147,INCAPACIDADES!V$1:V$51,Y$1))&gt;0,2,IF(VLOOKUP($C147,BD!$D$1:$F$501,3,0)&gt;Y$1,0,3))),"")</f>
        <v/>
      </c>
      <c r="CT147" s="23" t="str">
        <f>+IF(AND(LEN($I147)&gt;5),IF(AND($J147&gt;Z$1,$J147&lt;=$AO$1),1,IF((COUNTIFS(INCAPACIDADES!$C$1:$C$51,$I147,INCAPACIDADES!W$1:W$51,Z$1))&gt;0,2,IF(VLOOKUP($C147,BD!$D$1:$F$501,3,0)&gt;Z$1,0,3))),"")</f>
        <v/>
      </c>
      <c r="CU147" s="23" t="str">
        <f>+IF(AND(LEN($I147)&gt;5),IF(AND($J147&gt;AA$1,$J147&lt;=$AO$1),1,IF((COUNTIFS(INCAPACIDADES!$C$1:$C$51,$I147,INCAPACIDADES!X$1:X$51,AA$1))&gt;0,2,IF(VLOOKUP($C147,BD!$D$1:$F$501,3,0)&gt;AA$1,0,3))),"")</f>
        <v/>
      </c>
      <c r="CV147" s="23" t="str">
        <f>+IF(AND(LEN($I147)&gt;5),IF(AND($J147&gt;AB$1,$J147&lt;=$AO$1),1,IF((COUNTIFS(INCAPACIDADES!$C$1:$C$51,$I147,INCAPACIDADES!Y$1:Y$51,AB$1))&gt;0,2,IF(VLOOKUP($C147,BD!$D$1:$F$501,3,0)&gt;AB$1,0,3))),"")</f>
        <v/>
      </c>
      <c r="CW147" s="23" t="str">
        <f>+IF(AND(LEN($I147)&gt;5),IF(AND($J147&gt;AC$1,$J147&lt;=$AO$1),1,IF((COUNTIFS(INCAPACIDADES!$C$1:$C$51,$I147,INCAPACIDADES!Z$1:Z$51,AC$1))&gt;0,2,IF(VLOOKUP($C147,BD!$D$1:$F$501,3,0)&gt;AC$1,0,3))),"")</f>
        <v/>
      </c>
      <c r="CX147" s="23" t="str">
        <f>+IF(AND(LEN($I147)&gt;5),IF(AND($J147&gt;AD$1,$J147&lt;=$AO$1),1,IF((COUNTIFS(INCAPACIDADES!$C$1:$C$51,$I147,INCAPACIDADES!AA$1:AA$51,AD$1))&gt;0,2,IF(VLOOKUP($C147,BD!$D$1:$F$501,3,0)&gt;AD$1,0,3))),"")</f>
        <v/>
      </c>
      <c r="CY147" s="23" t="str">
        <f>+IF(AND(LEN($I147)&gt;5),IF(AND($J147&gt;AE$1,$J147&lt;=$AO$1),1,IF((COUNTIFS(INCAPACIDADES!$C$1:$C$51,$I147,INCAPACIDADES!AB$1:AB$51,AE$1))&gt;0,2,IF(VLOOKUP($C147,BD!$D$1:$F$501,3,0)&gt;AE$1,0,3))),"")</f>
        <v/>
      </c>
      <c r="CZ147" s="23" t="str">
        <f>+IF(AND(LEN($I147)&gt;5),IF(AND($J147&gt;AF$1,$J147&lt;=$AO$1),1,IF((COUNTIFS(INCAPACIDADES!$C$1:$C$51,$I147,INCAPACIDADES!AC$1:AC$51,AF$1))&gt;0,2,IF(VLOOKUP($C147,BD!$D$1:$F$501,3,0)&gt;AF$1,0,3))),"")</f>
        <v/>
      </c>
      <c r="DA147" s="23" t="str">
        <f>+IF(AND(LEN($I147)&gt;5),IF(AND($J147&gt;AG$1,$J147&lt;=$AO$1),1,IF((COUNTIFS(INCAPACIDADES!$C$1:$C$51,$I147,INCAPACIDADES!AD$1:AD$51,AG$1))&gt;0,2,IF(VLOOKUP($C147,BD!$D$1:$F$501,3,0)&gt;AG$1,0,3))),"")</f>
        <v/>
      </c>
      <c r="DB147" s="23" t="str">
        <f>+IF(AND(LEN($I147)&gt;5),IF(AND($J147&gt;AH$1,$J147&lt;=$AO$1),1,IF((COUNTIFS(INCAPACIDADES!$C$1:$C$51,$I147,INCAPACIDADES!AE$1:AE$51,AH$1))&gt;0,2,IF(VLOOKUP($C147,BD!$D$1:$F$501,3,0)&gt;AH$1,0,3))),"")</f>
        <v/>
      </c>
      <c r="DC147" s="23" t="str">
        <f>+IF(AND(LEN($I147)&gt;5),IF(AND($J147&gt;AI$1,$J147&lt;=$AO$1),1,IF((COUNTIFS(INCAPACIDADES!$C$1:$C$51,$I147,INCAPACIDADES!AF$1:AF$51,AI$1))&gt;0,2,IF(VLOOKUP($C147,BD!$D$1:$F$501,3,0)&gt;AI$1,0,3))),"")</f>
        <v/>
      </c>
      <c r="DD147" s="23" t="str">
        <f>+IF(AND(LEN($I147)&gt;5),IF(AND($J147&gt;AJ$1,$J147&lt;=$AO$1),1,IF((COUNTIFS(INCAPACIDADES!$C$1:$C$51,$I147,INCAPACIDADES!AG$1:AG$51,AJ$1))&gt;0,2,IF(VLOOKUP($C147,BD!$D$1:$F$501,3,0)&gt;AJ$1,0,3))),"")</f>
        <v/>
      </c>
      <c r="DE147" s="23" t="str">
        <f>+IF(AND(LEN($I147)&gt;5),IF(AND($J147&gt;AK$1,$J147&lt;=$AO$1),1,IF((COUNTIFS(INCAPACIDADES!$C$1:$C$51,$I147,INCAPACIDADES!AH$1:AH$51,AK$1))&gt;0,2,IF(VLOOKUP($C147,BD!$D$1:$F$501,3,0)&gt;AK$1,0,3))),"")</f>
        <v/>
      </c>
      <c r="DF147" s="23" t="str">
        <f>+IF(AND(LEN($I147)&gt;5),IF(AND($J147&gt;AL$1,$J147&lt;=$AO$1),1,IF((COUNTIFS(INCAPACIDADES!$C$1:$C$51,$I147,INCAPACIDADES!AI$1:AI$51,AL$1))&gt;0,2,IF(VLOOKUP($C147,BD!$D$1:$F$501,3,0)&gt;AL$1,0,3))),"")</f>
        <v/>
      </c>
      <c r="DG147" s="23" t="str">
        <f>+IF(AND(LEN($I147)&gt;5),IF(AND($J147&gt;AM$1,$J147&lt;=$AO$1),1,IF((COUNTIFS(INCAPACIDADES!$C$1:$C$51,$I147,INCAPACIDADES!AJ$1:AJ$51,AM$1))&gt;0,2,IF(VLOOKUP($C147,BD!$D$1:$F$501,3,0)&gt;AM$1,0,3))),"")</f>
        <v/>
      </c>
      <c r="DH147" s="23" t="str">
        <f>+IF(AND(LEN($I147)&gt;5),IF(AND($J147&gt;AN$1,$J147&lt;=$AO$1),1,IF((COUNTIFS(INCAPACIDADES!$C$1:$C$51,$I147,INCAPACIDADES!AK$1:AK$51,AN$1))&gt;0,2,IF(VLOOKUP($C147,BD!$D$1:$F$501,3,0)&gt;AN$1,0,3))),"")</f>
        <v/>
      </c>
      <c r="DI147" s="23" t="str">
        <f>+IF(AND(LEN($I147)&gt;5),IF(AND($J147&gt;AO$1,$J147&lt;=$AO$1),1,IF((COUNTIFS(INCAPACIDADES!$C$1:$C$51,$I147,INCAPACIDADES!AL$1:AL$51,AO$1))&gt;0,2,IF(VLOOKUP($C147,BD!$D$1:$F$501,3,0)&gt;AO$1,0,3))),"")</f>
        <v/>
      </c>
      <c r="DJ147" s="23" t="str">
        <f>+IF(LEN($I147)&gt;5,IF(ISERROR(VLOOKUP(N147,'CODIGO PAGO'!$B$2:$B$20,1,0)),1,IF(OR(AND(CH147=1,N147&lt;&gt;"N"),AND(CH147=3,N147&lt;&gt;"B"),AND(CH147=2,LEFT(TRIM(N147),1)&lt;&gt;"I")),1,IF(OR(AND(CH147=0,N147="N"),AND(CH147=0,N147="B"),AND(CH147=0,LEFT(TRIM(N147),1)="I")),1,0))),"")</f>
        <v/>
      </c>
      <c r="DK147" s="23" t="str">
        <f t="shared" si="104"/>
        <v/>
      </c>
      <c r="DL147" s="23" t="str">
        <f>+IF(LEN($I147)&gt;5,IF(ISERROR(VLOOKUP(P147,'CODIGO PAGO'!$B$2:$B$20,1,0)),1,IF(OR(AND(CJ147=1,P147&lt;&gt;"N"),AND(CJ147=3,P147&lt;&gt;"B"),AND(CJ147=2,LEFT(TRIM(P147),1)&lt;&gt;"I")),1,IF(OR(AND(CJ147=0,P147="N"),AND(CJ147=0,P147="B"),AND(CJ147=0,LEFT(TRIM(P147),1)="I")),1,0))),"")</f>
        <v/>
      </c>
      <c r="DM147" s="23" t="str">
        <f t="shared" si="105"/>
        <v/>
      </c>
      <c r="DN147" s="23" t="str">
        <f>+IF(LEN($I147)&gt;5,IF(ISERROR(VLOOKUP(R147,'CODIGO PAGO'!$B$2:$B$20,1,0)),1,IF(OR(AND(CL147=1,R147&lt;&gt;"N"),AND(CL147=3,R147&lt;&gt;"B"),AND(CL147=2,LEFT(TRIM(R147),1)&lt;&gt;"I")),1,IF(OR(AND(CL147=0,R147="N"),AND(CL147=0,R147="B"),AND(CL147=0,LEFT(TRIM(R147),1)="I")),1,0))),"")</f>
        <v/>
      </c>
      <c r="DO147" s="23" t="str">
        <f t="shared" si="106"/>
        <v/>
      </c>
      <c r="DP147" s="23" t="str">
        <f>+IF(LEN($I147)&gt;5,IF(ISERROR(VLOOKUP(T147,'CODIGO PAGO'!$B$2:$B$20,1,0)),1,IF(OR(AND(CN147=1,T147&lt;&gt;"N"),AND(CN147=3,T147&lt;&gt;"B"),AND(CN147=2,LEFT(TRIM(T147),1)&lt;&gt;"I")),1,IF(OR(AND(CN147=0,T147="N"),AND(CN147=0,T147="B"),AND(CN147=0,LEFT(TRIM(T147),1)="I")),1,0))),"")</f>
        <v/>
      </c>
      <c r="DQ147" s="23" t="str">
        <f t="shared" si="107"/>
        <v/>
      </c>
      <c r="DR147" s="23" t="str">
        <f>+IF(LEN($I147)&gt;5,IF(ISERROR(VLOOKUP(V147,'CODIGO PAGO'!$B$2:$B$20,1,0)),1,IF(OR(AND(CP147=1,V147&lt;&gt;"N"),AND(CP147=3,V147&lt;&gt;"B"),AND(CP147=2,LEFT(TRIM(V147),1)&lt;&gt;"I")),1,IF(OR(AND(CP147=0,V147="N"),AND(CP147=0,V147="B"),AND(CP147=0,LEFT(TRIM(V147),1)="I")),1,0))),"")</f>
        <v/>
      </c>
      <c r="DS147" s="23" t="str">
        <f t="shared" si="108"/>
        <v/>
      </c>
      <c r="DT147" s="23" t="str">
        <f>+IF(LEN($I147)&gt;5,IF(ISERROR(VLOOKUP(X147,'CODIGO PAGO'!$B$2:$B$20,1,0)),1,IF(OR(AND(CR147=1,X147&lt;&gt;"N"),AND(CR147=3,X147&lt;&gt;"B"),AND(CR147=2,LEFT(TRIM(X147),1)&lt;&gt;"I")),1,IF(OR(AND(CR147=0,X147="N"),AND(CR147=0,X147="B"),AND(CR147=0,LEFT(TRIM(X147),1)="I")),1,0))),"")</f>
        <v/>
      </c>
      <c r="DU147" s="23" t="str">
        <f t="shared" si="109"/>
        <v/>
      </c>
      <c r="DV147" s="23" t="str">
        <f>+IF(LEN($I147)&gt;5,IF(ISERROR(VLOOKUP(Z147,'CODIGO PAGO'!$B$2:$B$20,1,0)),1,IF(OR(AND(CT147=1,Z147&lt;&gt;"N"),AND(CT147=3,Z147&lt;&gt;"B"),AND(CT147=2,LEFT(TRIM(Z147),1)&lt;&gt;"I")),1,IF(OR(AND(CT147=0,Z147="N"),AND(CT147=0,Z147="B"),AND(CT147=0,LEFT(TRIM(Z147),1)="I")),1,0))),"")</f>
        <v/>
      </c>
      <c r="DW147" s="23" t="str">
        <f t="shared" si="110"/>
        <v/>
      </c>
      <c r="DX147" s="23" t="str">
        <f>+IF(LEN($I147)&gt;5,IF(ISERROR(VLOOKUP(AB147,'CODIGO PAGO'!$B$2:$B$20,1,0)),1,IF(OR(AND(CV147=1,AB147&lt;&gt;"N"),AND(CV147=3,AB147&lt;&gt;"B"),AND(CV147=2,LEFT(TRIM(AB147),1)&lt;&gt;"I")),1,IF(OR(AND(CV147=0,AB147="N"),AND(CV147=0,AB147="B"),AND(CV147=0,LEFT(TRIM(AB147),1)="I")),1,0))),"")</f>
        <v/>
      </c>
      <c r="DY147" s="23" t="str">
        <f t="shared" si="111"/>
        <v/>
      </c>
      <c r="DZ147" s="23" t="str">
        <f>+IF(LEN($I147)&gt;5,IF(ISERROR(VLOOKUP(AD147,'CODIGO PAGO'!$B$2:$B$20,1,0)),1,IF(OR(AND(CX147=1,AD147&lt;&gt;"N"),AND(CX147=3,AD147&lt;&gt;"B"),AND(CX147=2,LEFT(TRIM(AD147),1)&lt;&gt;"I")),1,IF(OR(AND(CX147=0,AD147="N"),AND(CX147=0,AD147="B"),AND(CX147=0,LEFT(TRIM(AD147),1)="I")),1,0))),"")</f>
        <v/>
      </c>
      <c r="EA147" s="23" t="str">
        <f t="shared" si="112"/>
        <v/>
      </c>
      <c r="EB147" s="23" t="str">
        <f>+IF(LEN($I147)&gt;5,IF(ISERROR(VLOOKUP(AF147,'CODIGO PAGO'!$B$2:$B$20,1,0)),1,IF(OR(AND(CZ147=1,AF147&lt;&gt;"N"),AND(CZ147=3,AF147&lt;&gt;"B"),AND(CZ147=2,LEFT(TRIM(AF147),1)&lt;&gt;"I")),1,IF(OR(AND(CZ147=0,AF147="N"),AND(CZ147=0,AF147="B"),AND(CZ147=0,LEFT(TRIM(AF147),1)="I")),1,0))),"")</f>
        <v/>
      </c>
      <c r="EC147" s="23" t="str">
        <f t="shared" si="113"/>
        <v/>
      </c>
      <c r="ED147" s="23" t="str">
        <f>+IF(LEN($I147)&gt;5,IF(ISERROR(VLOOKUP(AH147,'CODIGO PAGO'!$B$2:$B$20,1,0)),1,IF(OR(AND(DB147=1,AH147&lt;&gt;"N"),AND(DB147=3,AH147&lt;&gt;"B"),AND(DB147=2,LEFT(TRIM(AH147),1)&lt;&gt;"I")),1,IF(OR(AND(DB147=0,AH147="N"),AND(DB147=0,AH147="B"),AND(DB147=0,LEFT(TRIM(AH147),1)="I")),1,0))),"")</f>
        <v/>
      </c>
      <c r="EE147" s="23" t="str">
        <f t="shared" si="114"/>
        <v/>
      </c>
      <c r="EF147" s="23" t="str">
        <f>+IF(LEN($I147)&gt;5,IF(ISERROR(VLOOKUP(AJ147,'CODIGO PAGO'!$B$2:$B$20,1,0)),1,IF(OR(AND(DD147=1,AJ147&lt;&gt;"N"),AND(DD147=3,AJ147&lt;&gt;"B"),AND(DD147=2,LEFT(TRIM(AJ147),1)&lt;&gt;"I")),1,IF(OR(AND(DD147=0,AJ147="N"),AND(DD147=0,AJ147="B"),AND(DD147=0,LEFT(TRIM(AJ147),1)="I")),1,0))),"")</f>
        <v/>
      </c>
      <c r="EG147" s="23" t="str">
        <f t="shared" si="115"/>
        <v/>
      </c>
      <c r="EH147" s="23" t="str">
        <f>+IF(LEN($I147)&gt;5,IF(ISERROR(VLOOKUP(AL147,'CODIGO PAGO'!$B$2:$B$20,1,0)),1,IF(OR(AND(DF147=1,AL147&lt;&gt;"N"),AND(DF147=3,AL147&lt;&gt;"B"),AND(DF147=2,LEFT(TRIM(AL147),1)&lt;&gt;"I")),1,IF(OR(AND(DF147=0,AL147="N"),AND(DF147=0,AL147="B"),AND(DF147=0,LEFT(TRIM(AL147),1)="I")),1,0))),"")</f>
        <v/>
      </c>
      <c r="EI147" s="23" t="str">
        <f t="shared" si="116"/>
        <v/>
      </c>
      <c r="EJ147" s="23" t="str">
        <f>+IF(LEN($I147)&gt;5,IF(ISERROR(VLOOKUP(AN147,'CODIGO PAGO'!$B$2:$B$20,1,0)),1,IF(OR(AND(DH147=1,AN147&lt;&gt;"N"),AND(DH147=3,AN147&lt;&gt;"B"),AND(DH147=2,LEFT(TRIM(AN147),1)&lt;&gt;"I")),1,IF(OR(AND(DH147=0,AN147="N"),AND(DH147=0,AN147="B"),AND(DH147=0,LEFT(TRIM(AN147),1)="I")),1,0))),"")</f>
        <v/>
      </c>
      <c r="EK147" s="23" t="str">
        <f t="shared" si="117"/>
        <v/>
      </c>
      <c r="EL147" s="24" t="str">
        <f t="shared" si="118"/>
        <v/>
      </c>
    </row>
    <row r="148" spans="1:142" s="25" customFormat="1">
      <c r="A148" s="15" t="str">
        <f t="shared" si="84"/>
        <v/>
      </c>
      <c r="B148" s="1" t="str">
        <f>+IF(LEN(I148)&gt;5,'CODIGO PAGO'!$B$28,"")</f>
        <v/>
      </c>
      <c r="C148" s="1" t="str">
        <f>+IF(LEN($I148)&gt;5,BD!D148,"")</f>
        <v/>
      </c>
      <c r="D148" s="168" t="str">
        <f>+IF(LEN($I148)&gt;5,BD!A148,"")</f>
        <v/>
      </c>
      <c r="E148" s="1" t="str">
        <f>+IF(LEN($I148)&gt;5,BD!B148,"")</f>
        <v/>
      </c>
      <c r="F148" s="1" t="str">
        <f>+IF(LEN($I148)&gt;5,BD!C148,"")</f>
        <v/>
      </c>
      <c r="G148" s="141"/>
      <c r="H148" s="141"/>
      <c r="I148" s="1" t="str">
        <f>+IF(LEN(BD!G148)&gt;5,BD!G148,"")</f>
        <v/>
      </c>
      <c r="J148" s="167" t="str">
        <f>+IF(LEN($I148)&gt;5,BD!E148,"")</f>
        <v/>
      </c>
      <c r="K148" s="6" t="str">
        <f t="shared" si="85"/>
        <v/>
      </c>
      <c r="L148" s="87" t="str">
        <f>+IF(LEN($I148)&gt;5,BD!H148,"")</f>
        <v/>
      </c>
      <c r="M148" s="40" t="str">
        <f t="shared" si="86"/>
        <v/>
      </c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4" t="str">
        <f t="shared" si="87"/>
        <v/>
      </c>
      <c r="AQ148" s="5" t="str">
        <f t="shared" si="88"/>
        <v/>
      </c>
      <c r="AR148" s="91" t="str">
        <f t="shared" si="89"/>
        <v/>
      </c>
      <c r="AS148" s="5" t="str">
        <f t="shared" si="90"/>
        <v/>
      </c>
      <c r="AT148" s="91" t="str">
        <f t="shared" si="91"/>
        <v/>
      </c>
      <c r="AU148" s="4" t="str">
        <f t="shared" si="92"/>
        <v/>
      </c>
      <c r="AV148" s="4" t="str">
        <f t="shared" si="93"/>
        <v/>
      </c>
      <c r="AW148" s="4" t="str">
        <f t="shared" si="94"/>
        <v/>
      </c>
      <c r="AX148" s="4" t="str">
        <f t="shared" si="95"/>
        <v/>
      </c>
      <c r="AY148" s="88" t="str">
        <f t="shared" si="96"/>
        <v/>
      </c>
      <c r="AZ148" s="17" t="str">
        <f t="shared" si="97"/>
        <v/>
      </c>
      <c r="BA148" s="18" t="str">
        <f t="shared" si="98"/>
        <v/>
      </c>
      <c r="BB148" s="19" t="str">
        <f>+IF(LEN(I148)&gt;5,IF(INT(RIGHT(B148,1))=9,0.5*L148*AY148,INT(MID(B148,5,LEN(B148)-4))*L148)+IFERROR(VLOOKUP(I148,AJUSTES!$A$1:$I$50,9,0),0),"")</f>
        <v/>
      </c>
      <c r="BC148" s="12"/>
      <c r="BD148" s="19" t="str">
        <f t="shared" si="99"/>
        <v/>
      </c>
      <c r="BE148" s="18" t="str">
        <f t="shared" si="100"/>
        <v/>
      </c>
      <c r="BF148" s="139" t="str">
        <f t="shared" si="101"/>
        <v/>
      </c>
      <c r="BG148" s="114"/>
      <c r="BH148" s="18" t="str">
        <f t="shared" si="102"/>
        <v/>
      </c>
      <c r="BI148" s="13"/>
      <c r="BJ148" s="12"/>
      <c r="BK148" s="12"/>
      <c r="BL148" s="145"/>
      <c r="BM148" s="12"/>
      <c r="BN148" s="12"/>
      <c r="BO148" s="12"/>
      <c r="BP148" s="12"/>
      <c r="BQ148" s="12"/>
      <c r="BR148" s="12"/>
      <c r="BS148" s="146"/>
      <c r="BT148" s="14"/>
      <c r="BU148" s="12"/>
      <c r="BV148" s="12"/>
      <c r="BW148" s="12"/>
      <c r="BX148" s="12"/>
      <c r="BY148" s="12"/>
      <c r="BZ148" s="144"/>
      <c r="CA148" s="107" t="str">
        <f>+IF(LEN($I148)&gt;5,IF(BD!F148="N/A","",BD!F148),"")</f>
        <v/>
      </c>
      <c r="CB148" s="21"/>
      <c r="CC148" s="147"/>
      <c r="CD148" s="148"/>
      <c r="CE148" s="8" t="str">
        <f>+IF(LEN(I148)&gt;5,BD!M148,"")</f>
        <v/>
      </c>
      <c r="CF148" s="16" t="str">
        <f>+IF(LEN(I148)&gt;5,BD!N148,"")</f>
        <v/>
      </c>
      <c r="CG148" s="3" t="str">
        <f t="shared" si="103"/>
        <v/>
      </c>
      <c r="CH148" s="23" t="str">
        <f>+IF(AND(LEN($I148)&gt;5),IF(AND($J148&gt;N$1,$J148&lt;=$AO$1),1,IF((COUNTIFS(INCAPACIDADES!$C$1:$C$51,$I148,INCAPACIDADES!K$1:K$51,N$1))&gt;0,2,IF(VLOOKUP($C148,BD!$D$1:$F$501,3,0)&gt;N$1,0,3))),"")</f>
        <v/>
      </c>
      <c r="CI148" s="23" t="str">
        <f>+IF(AND(LEN($I148)&gt;5),IF(AND($J148&gt;O$1,$J148&lt;=$AO$1),1,IF((COUNTIFS(INCAPACIDADES!$C$1:$C$51,$I148,INCAPACIDADES!L$1:L$51,O$1))&gt;0,2,IF(VLOOKUP($C148,BD!$D$1:$F$501,3,0)&gt;O$1,0,3))),"")</f>
        <v/>
      </c>
      <c r="CJ148" s="23" t="str">
        <f>+IF(AND(LEN($I148)&gt;5),IF(AND($J148&gt;P$1,$J148&lt;=$AO$1),1,IF((COUNTIFS(INCAPACIDADES!$C$1:$C$51,$I148,INCAPACIDADES!M$1:M$51,P$1))&gt;0,2,IF(VLOOKUP($C148,BD!$D$1:$F$501,3,0)&gt;P$1,0,3))),"")</f>
        <v/>
      </c>
      <c r="CK148" s="23" t="str">
        <f>+IF(AND(LEN($I148)&gt;5),IF(AND($J148&gt;Q$1,$J148&lt;=$AO$1),1,IF((COUNTIFS(INCAPACIDADES!$C$1:$C$51,$I148,INCAPACIDADES!N$1:N$51,Q$1))&gt;0,2,IF(VLOOKUP($C148,BD!$D$1:$F$501,3,0)&gt;Q$1,0,3))),"")</f>
        <v/>
      </c>
      <c r="CL148" s="23" t="str">
        <f>+IF(AND(LEN($I148)&gt;5),IF(AND($J148&gt;R$1,$J148&lt;=$AO$1),1,IF((COUNTIFS(INCAPACIDADES!$C$1:$C$51,$I148,INCAPACIDADES!O$1:O$51,R$1))&gt;0,2,IF(VLOOKUP($C148,BD!$D$1:$F$501,3,0)&gt;R$1,0,3))),"")</f>
        <v/>
      </c>
      <c r="CM148" s="23" t="str">
        <f>+IF(AND(LEN($I148)&gt;5),IF(AND($J148&gt;S$1,$J148&lt;=$AO$1),1,IF((COUNTIFS(INCAPACIDADES!$C$1:$C$51,$I148,INCAPACIDADES!P$1:P$51,S$1))&gt;0,2,IF(VLOOKUP($C148,BD!$D$1:$F$501,3,0)&gt;S$1,0,3))),"")</f>
        <v/>
      </c>
      <c r="CN148" s="23" t="str">
        <f>+IF(AND(LEN($I148)&gt;5),IF(AND($J148&gt;T$1,$J148&lt;=$AO$1),1,IF((COUNTIFS(INCAPACIDADES!$C$1:$C$51,$I148,INCAPACIDADES!Q$1:Q$51,T$1))&gt;0,2,IF(VLOOKUP($C148,BD!$D$1:$F$501,3,0)&gt;T$1,0,3))),"")</f>
        <v/>
      </c>
      <c r="CO148" s="23" t="str">
        <f>+IF(AND(LEN($I148)&gt;5),IF(AND($J148&gt;U$1,$J148&lt;=$AO$1),1,IF((COUNTIFS(INCAPACIDADES!$C$1:$C$51,$I148,INCAPACIDADES!R$1:R$51,U$1))&gt;0,2,IF(VLOOKUP($C148,BD!$D$1:$F$501,3,0)&gt;U$1,0,3))),"")</f>
        <v/>
      </c>
      <c r="CP148" s="23" t="str">
        <f>+IF(AND(LEN($I148)&gt;5),IF(AND($J148&gt;V$1,$J148&lt;=$AO$1),1,IF((COUNTIFS(INCAPACIDADES!$C$1:$C$51,$I148,INCAPACIDADES!S$1:S$51,V$1))&gt;0,2,IF(VLOOKUP($C148,BD!$D$1:$F$501,3,0)&gt;V$1,0,3))),"")</f>
        <v/>
      </c>
      <c r="CQ148" s="23" t="str">
        <f>+IF(AND(LEN($I148)&gt;5),IF(AND($J148&gt;W$1,$J148&lt;=$AO$1),1,IF((COUNTIFS(INCAPACIDADES!$C$1:$C$51,$I148,INCAPACIDADES!T$1:T$51,W$1))&gt;0,2,IF(VLOOKUP($C148,BD!$D$1:$F$501,3,0)&gt;W$1,0,3))),"")</f>
        <v/>
      </c>
      <c r="CR148" s="23" t="str">
        <f>+IF(AND(LEN($I148)&gt;5),IF(AND($J148&gt;X$1,$J148&lt;=$AO$1),1,IF((COUNTIFS(INCAPACIDADES!$C$1:$C$51,$I148,INCAPACIDADES!U$1:U$51,X$1))&gt;0,2,IF(VLOOKUP($C148,BD!$D$1:$F$501,3,0)&gt;X$1,0,3))),"")</f>
        <v/>
      </c>
      <c r="CS148" s="23" t="str">
        <f>+IF(AND(LEN($I148)&gt;5),IF(AND($J148&gt;Y$1,$J148&lt;=$AO$1),1,IF((COUNTIFS(INCAPACIDADES!$C$1:$C$51,$I148,INCAPACIDADES!V$1:V$51,Y$1))&gt;0,2,IF(VLOOKUP($C148,BD!$D$1:$F$501,3,0)&gt;Y$1,0,3))),"")</f>
        <v/>
      </c>
      <c r="CT148" s="23" t="str">
        <f>+IF(AND(LEN($I148)&gt;5),IF(AND($J148&gt;Z$1,$J148&lt;=$AO$1),1,IF((COUNTIFS(INCAPACIDADES!$C$1:$C$51,$I148,INCAPACIDADES!W$1:W$51,Z$1))&gt;0,2,IF(VLOOKUP($C148,BD!$D$1:$F$501,3,0)&gt;Z$1,0,3))),"")</f>
        <v/>
      </c>
      <c r="CU148" s="23" t="str">
        <f>+IF(AND(LEN($I148)&gt;5),IF(AND($J148&gt;AA$1,$J148&lt;=$AO$1),1,IF((COUNTIFS(INCAPACIDADES!$C$1:$C$51,$I148,INCAPACIDADES!X$1:X$51,AA$1))&gt;0,2,IF(VLOOKUP($C148,BD!$D$1:$F$501,3,0)&gt;AA$1,0,3))),"")</f>
        <v/>
      </c>
      <c r="CV148" s="23" t="str">
        <f>+IF(AND(LEN($I148)&gt;5),IF(AND($J148&gt;AB$1,$J148&lt;=$AO$1),1,IF((COUNTIFS(INCAPACIDADES!$C$1:$C$51,$I148,INCAPACIDADES!Y$1:Y$51,AB$1))&gt;0,2,IF(VLOOKUP($C148,BD!$D$1:$F$501,3,0)&gt;AB$1,0,3))),"")</f>
        <v/>
      </c>
      <c r="CW148" s="23" t="str">
        <f>+IF(AND(LEN($I148)&gt;5),IF(AND($J148&gt;AC$1,$J148&lt;=$AO$1),1,IF((COUNTIFS(INCAPACIDADES!$C$1:$C$51,$I148,INCAPACIDADES!Z$1:Z$51,AC$1))&gt;0,2,IF(VLOOKUP($C148,BD!$D$1:$F$501,3,0)&gt;AC$1,0,3))),"")</f>
        <v/>
      </c>
      <c r="CX148" s="23" t="str">
        <f>+IF(AND(LEN($I148)&gt;5),IF(AND($J148&gt;AD$1,$J148&lt;=$AO$1),1,IF((COUNTIFS(INCAPACIDADES!$C$1:$C$51,$I148,INCAPACIDADES!AA$1:AA$51,AD$1))&gt;0,2,IF(VLOOKUP($C148,BD!$D$1:$F$501,3,0)&gt;AD$1,0,3))),"")</f>
        <v/>
      </c>
      <c r="CY148" s="23" t="str">
        <f>+IF(AND(LEN($I148)&gt;5),IF(AND($J148&gt;AE$1,$J148&lt;=$AO$1),1,IF((COUNTIFS(INCAPACIDADES!$C$1:$C$51,$I148,INCAPACIDADES!AB$1:AB$51,AE$1))&gt;0,2,IF(VLOOKUP($C148,BD!$D$1:$F$501,3,0)&gt;AE$1,0,3))),"")</f>
        <v/>
      </c>
      <c r="CZ148" s="23" t="str">
        <f>+IF(AND(LEN($I148)&gt;5),IF(AND($J148&gt;AF$1,$J148&lt;=$AO$1),1,IF((COUNTIFS(INCAPACIDADES!$C$1:$C$51,$I148,INCAPACIDADES!AC$1:AC$51,AF$1))&gt;0,2,IF(VLOOKUP($C148,BD!$D$1:$F$501,3,0)&gt;AF$1,0,3))),"")</f>
        <v/>
      </c>
      <c r="DA148" s="23" t="str">
        <f>+IF(AND(LEN($I148)&gt;5),IF(AND($J148&gt;AG$1,$J148&lt;=$AO$1),1,IF((COUNTIFS(INCAPACIDADES!$C$1:$C$51,$I148,INCAPACIDADES!AD$1:AD$51,AG$1))&gt;0,2,IF(VLOOKUP($C148,BD!$D$1:$F$501,3,0)&gt;AG$1,0,3))),"")</f>
        <v/>
      </c>
      <c r="DB148" s="23" t="str">
        <f>+IF(AND(LEN($I148)&gt;5),IF(AND($J148&gt;AH$1,$J148&lt;=$AO$1),1,IF((COUNTIFS(INCAPACIDADES!$C$1:$C$51,$I148,INCAPACIDADES!AE$1:AE$51,AH$1))&gt;0,2,IF(VLOOKUP($C148,BD!$D$1:$F$501,3,0)&gt;AH$1,0,3))),"")</f>
        <v/>
      </c>
      <c r="DC148" s="23" t="str">
        <f>+IF(AND(LEN($I148)&gt;5),IF(AND($J148&gt;AI$1,$J148&lt;=$AO$1),1,IF((COUNTIFS(INCAPACIDADES!$C$1:$C$51,$I148,INCAPACIDADES!AF$1:AF$51,AI$1))&gt;0,2,IF(VLOOKUP($C148,BD!$D$1:$F$501,3,0)&gt;AI$1,0,3))),"")</f>
        <v/>
      </c>
      <c r="DD148" s="23" t="str">
        <f>+IF(AND(LEN($I148)&gt;5),IF(AND($J148&gt;AJ$1,$J148&lt;=$AO$1),1,IF((COUNTIFS(INCAPACIDADES!$C$1:$C$51,$I148,INCAPACIDADES!AG$1:AG$51,AJ$1))&gt;0,2,IF(VLOOKUP($C148,BD!$D$1:$F$501,3,0)&gt;AJ$1,0,3))),"")</f>
        <v/>
      </c>
      <c r="DE148" s="23" t="str">
        <f>+IF(AND(LEN($I148)&gt;5),IF(AND($J148&gt;AK$1,$J148&lt;=$AO$1),1,IF((COUNTIFS(INCAPACIDADES!$C$1:$C$51,$I148,INCAPACIDADES!AH$1:AH$51,AK$1))&gt;0,2,IF(VLOOKUP($C148,BD!$D$1:$F$501,3,0)&gt;AK$1,0,3))),"")</f>
        <v/>
      </c>
      <c r="DF148" s="23" t="str">
        <f>+IF(AND(LEN($I148)&gt;5),IF(AND($J148&gt;AL$1,$J148&lt;=$AO$1),1,IF((COUNTIFS(INCAPACIDADES!$C$1:$C$51,$I148,INCAPACIDADES!AI$1:AI$51,AL$1))&gt;0,2,IF(VLOOKUP($C148,BD!$D$1:$F$501,3,0)&gt;AL$1,0,3))),"")</f>
        <v/>
      </c>
      <c r="DG148" s="23" t="str">
        <f>+IF(AND(LEN($I148)&gt;5),IF(AND($J148&gt;AM$1,$J148&lt;=$AO$1),1,IF((COUNTIFS(INCAPACIDADES!$C$1:$C$51,$I148,INCAPACIDADES!AJ$1:AJ$51,AM$1))&gt;0,2,IF(VLOOKUP($C148,BD!$D$1:$F$501,3,0)&gt;AM$1,0,3))),"")</f>
        <v/>
      </c>
      <c r="DH148" s="23" t="str">
        <f>+IF(AND(LEN($I148)&gt;5),IF(AND($J148&gt;AN$1,$J148&lt;=$AO$1),1,IF((COUNTIFS(INCAPACIDADES!$C$1:$C$51,$I148,INCAPACIDADES!AK$1:AK$51,AN$1))&gt;0,2,IF(VLOOKUP($C148,BD!$D$1:$F$501,3,0)&gt;AN$1,0,3))),"")</f>
        <v/>
      </c>
      <c r="DI148" s="23" t="str">
        <f>+IF(AND(LEN($I148)&gt;5),IF(AND($J148&gt;AO$1,$J148&lt;=$AO$1),1,IF((COUNTIFS(INCAPACIDADES!$C$1:$C$51,$I148,INCAPACIDADES!AL$1:AL$51,AO$1))&gt;0,2,IF(VLOOKUP($C148,BD!$D$1:$F$501,3,0)&gt;AO$1,0,3))),"")</f>
        <v/>
      </c>
      <c r="DJ148" s="23" t="str">
        <f>+IF(LEN($I148)&gt;5,IF(ISERROR(VLOOKUP(N148,'CODIGO PAGO'!$B$2:$B$20,1,0)),1,IF(OR(AND(CH148=1,N148&lt;&gt;"N"),AND(CH148=3,N148&lt;&gt;"B"),AND(CH148=2,LEFT(TRIM(N148),1)&lt;&gt;"I")),1,IF(OR(AND(CH148=0,N148="N"),AND(CH148=0,N148="B"),AND(CH148=0,LEFT(TRIM(N148),1)="I")),1,0))),"")</f>
        <v/>
      </c>
      <c r="DK148" s="23" t="str">
        <f t="shared" si="104"/>
        <v/>
      </c>
      <c r="DL148" s="23" t="str">
        <f>+IF(LEN($I148)&gt;5,IF(ISERROR(VLOOKUP(P148,'CODIGO PAGO'!$B$2:$B$20,1,0)),1,IF(OR(AND(CJ148=1,P148&lt;&gt;"N"),AND(CJ148=3,P148&lt;&gt;"B"),AND(CJ148=2,LEFT(TRIM(P148),1)&lt;&gt;"I")),1,IF(OR(AND(CJ148=0,P148="N"),AND(CJ148=0,P148="B"),AND(CJ148=0,LEFT(TRIM(P148),1)="I")),1,0))),"")</f>
        <v/>
      </c>
      <c r="DM148" s="23" t="str">
        <f t="shared" si="105"/>
        <v/>
      </c>
      <c r="DN148" s="23" t="str">
        <f>+IF(LEN($I148)&gt;5,IF(ISERROR(VLOOKUP(R148,'CODIGO PAGO'!$B$2:$B$20,1,0)),1,IF(OR(AND(CL148=1,R148&lt;&gt;"N"),AND(CL148=3,R148&lt;&gt;"B"),AND(CL148=2,LEFT(TRIM(R148),1)&lt;&gt;"I")),1,IF(OR(AND(CL148=0,R148="N"),AND(CL148=0,R148="B"),AND(CL148=0,LEFT(TRIM(R148),1)="I")),1,0))),"")</f>
        <v/>
      </c>
      <c r="DO148" s="23" t="str">
        <f t="shared" si="106"/>
        <v/>
      </c>
      <c r="DP148" s="23" t="str">
        <f>+IF(LEN($I148)&gt;5,IF(ISERROR(VLOOKUP(T148,'CODIGO PAGO'!$B$2:$B$20,1,0)),1,IF(OR(AND(CN148=1,T148&lt;&gt;"N"),AND(CN148=3,T148&lt;&gt;"B"),AND(CN148=2,LEFT(TRIM(T148),1)&lt;&gt;"I")),1,IF(OR(AND(CN148=0,T148="N"),AND(CN148=0,T148="B"),AND(CN148=0,LEFT(TRIM(T148),1)="I")),1,0))),"")</f>
        <v/>
      </c>
      <c r="DQ148" s="23" t="str">
        <f t="shared" si="107"/>
        <v/>
      </c>
      <c r="DR148" s="23" t="str">
        <f>+IF(LEN($I148)&gt;5,IF(ISERROR(VLOOKUP(V148,'CODIGO PAGO'!$B$2:$B$20,1,0)),1,IF(OR(AND(CP148=1,V148&lt;&gt;"N"),AND(CP148=3,V148&lt;&gt;"B"),AND(CP148=2,LEFT(TRIM(V148),1)&lt;&gt;"I")),1,IF(OR(AND(CP148=0,V148="N"),AND(CP148=0,V148="B"),AND(CP148=0,LEFT(TRIM(V148),1)="I")),1,0))),"")</f>
        <v/>
      </c>
      <c r="DS148" s="23" t="str">
        <f t="shared" si="108"/>
        <v/>
      </c>
      <c r="DT148" s="23" t="str">
        <f>+IF(LEN($I148)&gt;5,IF(ISERROR(VLOOKUP(X148,'CODIGO PAGO'!$B$2:$B$20,1,0)),1,IF(OR(AND(CR148=1,X148&lt;&gt;"N"),AND(CR148=3,X148&lt;&gt;"B"),AND(CR148=2,LEFT(TRIM(X148),1)&lt;&gt;"I")),1,IF(OR(AND(CR148=0,X148="N"),AND(CR148=0,X148="B"),AND(CR148=0,LEFT(TRIM(X148),1)="I")),1,0))),"")</f>
        <v/>
      </c>
      <c r="DU148" s="23" t="str">
        <f t="shared" si="109"/>
        <v/>
      </c>
      <c r="DV148" s="23" t="str">
        <f>+IF(LEN($I148)&gt;5,IF(ISERROR(VLOOKUP(Z148,'CODIGO PAGO'!$B$2:$B$20,1,0)),1,IF(OR(AND(CT148=1,Z148&lt;&gt;"N"),AND(CT148=3,Z148&lt;&gt;"B"),AND(CT148=2,LEFT(TRIM(Z148),1)&lt;&gt;"I")),1,IF(OR(AND(CT148=0,Z148="N"),AND(CT148=0,Z148="B"),AND(CT148=0,LEFT(TRIM(Z148),1)="I")),1,0))),"")</f>
        <v/>
      </c>
      <c r="DW148" s="23" t="str">
        <f t="shared" si="110"/>
        <v/>
      </c>
      <c r="DX148" s="23" t="str">
        <f>+IF(LEN($I148)&gt;5,IF(ISERROR(VLOOKUP(AB148,'CODIGO PAGO'!$B$2:$B$20,1,0)),1,IF(OR(AND(CV148=1,AB148&lt;&gt;"N"),AND(CV148=3,AB148&lt;&gt;"B"),AND(CV148=2,LEFT(TRIM(AB148),1)&lt;&gt;"I")),1,IF(OR(AND(CV148=0,AB148="N"),AND(CV148=0,AB148="B"),AND(CV148=0,LEFT(TRIM(AB148),1)="I")),1,0))),"")</f>
        <v/>
      </c>
      <c r="DY148" s="23" t="str">
        <f t="shared" si="111"/>
        <v/>
      </c>
      <c r="DZ148" s="23" t="str">
        <f>+IF(LEN($I148)&gt;5,IF(ISERROR(VLOOKUP(AD148,'CODIGO PAGO'!$B$2:$B$20,1,0)),1,IF(OR(AND(CX148=1,AD148&lt;&gt;"N"),AND(CX148=3,AD148&lt;&gt;"B"),AND(CX148=2,LEFT(TRIM(AD148),1)&lt;&gt;"I")),1,IF(OR(AND(CX148=0,AD148="N"),AND(CX148=0,AD148="B"),AND(CX148=0,LEFT(TRIM(AD148),1)="I")),1,0))),"")</f>
        <v/>
      </c>
      <c r="EA148" s="23" t="str">
        <f t="shared" si="112"/>
        <v/>
      </c>
      <c r="EB148" s="23" t="str">
        <f>+IF(LEN($I148)&gt;5,IF(ISERROR(VLOOKUP(AF148,'CODIGO PAGO'!$B$2:$B$20,1,0)),1,IF(OR(AND(CZ148=1,AF148&lt;&gt;"N"),AND(CZ148=3,AF148&lt;&gt;"B"),AND(CZ148=2,LEFT(TRIM(AF148),1)&lt;&gt;"I")),1,IF(OR(AND(CZ148=0,AF148="N"),AND(CZ148=0,AF148="B"),AND(CZ148=0,LEFT(TRIM(AF148),1)="I")),1,0))),"")</f>
        <v/>
      </c>
      <c r="EC148" s="23" t="str">
        <f t="shared" si="113"/>
        <v/>
      </c>
      <c r="ED148" s="23" t="str">
        <f>+IF(LEN($I148)&gt;5,IF(ISERROR(VLOOKUP(AH148,'CODIGO PAGO'!$B$2:$B$20,1,0)),1,IF(OR(AND(DB148=1,AH148&lt;&gt;"N"),AND(DB148=3,AH148&lt;&gt;"B"),AND(DB148=2,LEFT(TRIM(AH148),1)&lt;&gt;"I")),1,IF(OR(AND(DB148=0,AH148="N"),AND(DB148=0,AH148="B"),AND(DB148=0,LEFT(TRIM(AH148),1)="I")),1,0))),"")</f>
        <v/>
      </c>
      <c r="EE148" s="23" t="str">
        <f t="shared" si="114"/>
        <v/>
      </c>
      <c r="EF148" s="23" t="str">
        <f>+IF(LEN($I148)&gt;5,IF(ISERROR(VLOOKUP(AJ148,'CODIGO PAGO'!$B$2:$B$20,1,0)),1,IF(OR(AND(DD148=1,AJ148&lt;&gt;"N"),AND(DD148=3,AJ148&lt;&gt;"B"),AND(DD148=2,LEFT(TRIM(AJ148),1)&lt;&gt;"I")),1,IF(OR(AND(DD148=0,AJ148="N"),AND(DD148=0,AJ148="B"),AND(DD148=0,LEFT(TRIM(AJ148),1)="I")),1,0))),"")</f>
        <v/>
      </c>
      <c r="EG148" s="23" t="str">
        <f t="shared" si="115"/>
        <v/>
      </c>
      <c r="EH148" s="23" t="str">
        <f>+IF(LEN($I148)&gt;5,IF(ISERROR(VLOOKUP(AL148,'CODIGO PAGO'!$B$2:$B$20,1,0)),1,IF(OR(AND(DF148=1,AL148&lt;&gt;"N"),AND(DF148=3,AL148&lt;&gt;"B"),AND(DF148=2,LEFT(TRIM(AL148),1)&lt;&gt;"I")),1,IF(OR(AND(DF148=0,AL148="N"),AND(DF148=0,AL148="B"),AND(DF148=0,LEFT(TRIM(AL148),1)="I")),1,0))),"")</f>
        <v/>
      </c>
      <c r="EI148" s="23" t="str">
        <f t="shared" si="116"/>
        <v/>
      </c>
      <c r="EJ148" s="23" t="str">
        <f>+IF(LEN($I148)&gt;5,IF(ISERROR(VLOOKUP(AN148,'CODIGO PAGO'!$B$2:$B$20,1,0)),1,IF(OR(AND(DH148=1,AN148&lt;&gt;"N"),AND(DH148=3,AN148&lt;&gt;"B"),AND(DH148=2,LEFT(TRIM(AN148),1)&lt;&gt;"I")),1,IF(OR(AND(DH148=0,AN148="N"),AND(DH148=0,AN148="B"),AND(DH148=0,LEFT(TRIM(AN148),1)="I")),1,0))),"")</f>
        <v/>
      </c>
      <c r="EK148" s="23" t="str">
        <f t="shared" si="117"/>
        <v/>
      </c>
      <c r="EL148" s="24" t="str">
        <f t="shared" si="118"/>
        <v/>
      </c>
    </row>
    <row r="149" spans="1:142" s="25" customFormat="1">
      <c r="A149" s="15" t="str">
        <f t="shared" si="84"/>
        <v/>
      </c>
      <c r="B149" s="1" t="str">
        <f>+IF(LEN(I149)&gt;5,'CODIGO PAGO'!$B$28,"")</f>
        <v/>
      </c>
      <c r="C149" s="1" t="str">
        <f>+IF(LEN($I149)&gt;5,BD!D149,"")</f>
        <v/>
      </c>
      <c r="D149" s="168" t="str">
        <f>+IF(LEN($I149)&gt;5,BD!A149,"")</f>
        <v/>
      </c>
      <c r="E149" s="1" t="str">
        <f>+IF(LEN($I149)&gt;5,BD!B149,"")</f>
        <v/>
      </c>
      <c r="F149" s="1" t="str">
        <f>+IF(LEN($I149)&gt;5,BD!C149,"")</f>
        <v/>
      </c>
      <c r="G149" s="141"/>
      <c r="H149" s="141"/>
      <c r="I149" s="1" t="str">
        <f>+IF(LEN(BD!G149)&gt;5,BD!G149,"")</f>
        <v/>
      </c>
      <c r="J149" s="167" t="str">
        <f>+IF(LEN($I149)&gt;5,BD!E149,"")</f>
        <v/>
      </c>
      <c r="K149" s="6" t="str">
        <f t="shared" si="85"/>
        <v/>
      </c>
      <c r="L149" s="87" t="str">
        <f>+IF(LEN($I149)&gt;5,BD!H149,"")</f>
        <v/>
      </c>
      <c r="M149" s="40" t="str">
        <f t="shared" si="86"/>
        <v/>
      </c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4" t="str">
        <f t="shared" si="87"/>
        <v/>
      </c>
      <c r="AQ149" s="5" t="str">
        <f t="shared" si="88"/>
        <v/>
      </c>
      <c r="AR149" s="91" t="str">
        <f t="shared" si="89"/>
        <v/>
      </c>
      <c r="AS149" s="5" t="str">
        <f t="shared" si="90"/>
        <v/>
      </c>
      <c r="AT149" s="91" t="str">
        <f t="shared" si="91"/>
        <v/>
      </c>
      <c r="AU149" s="4" t="str">
        <f t="shared" si="92"/>
        <v/>
      </c>
      <c r="AV149" s="4" t="str">
        <f t="shared" si="93"/>
        <v/>
      </c>
      <c r="AW149" s="4" t="str">
        <f t="shared" si="94"/>
        <v/>
      </c>
      <c r="AX149" s="4" t="str">
        <f t="shared" si="95"/>
        <v/>
      </c>
      <c r="AY149" s="88" t="str">
        <f t="shared" si="96"/>
        <v/>
      </c>
      <c r="AZ149" s="17" t="str">
        <f t="shared" si="97"/>
        <v/>
      </c>
      <c r="BA149" s="18" t="str">
        <f t="shared" si="98"/>
        <v/>
      </c>
      <c r="BB149" s="19" t="str">
        <f>+IF(LEN(I149)&gt;5,IF(INT(RIGHT(B149,1))=9,0.5*L149*AY149,INT(MID(B149,5,LEN(B149)-4))*L149)+IFERROR(VLOOKUP(I149,AJUSTES!$A$1:$I$50,9,0),0),"")</f>
        <v/>
      </c>
      <c r="BC149" s="12"/>
      <c r="BD149" s="19" t="str">
        <f t="shared" si="99"/>
        <v/>
      </c>
      <c r="BE149" s="18" t="str">
        <f t="shared" si="100"/>
        <v/>
      </c>
      <c r="BF149" s="139" t="str">
        <f t="shared" si="101"/>
        <v/>
      </c>
      <c r="BG149" s="114"/>
      <c r="BH149" s="18" t="str">
        <f t="shared" si="102"/>
        <v/>
      </c>
      <c r="BI149" s="13"/>
      <c r="BJ149" s="12"/>
      <c r="BK149" s="12"/>
      <c r="BL149" s="145"/>
      <c r="BM149" s="12"/>
      <c r="BN149" s="12"/>
      <c r="BO149" s="12"/>
      <c r="BP149" s="12"/>
      <c r="BQ149" s="12"/>
      <c r="BR149" s="12"/>
      <c r="BS149" s="146"/>
      <c r="BT149" s="14"/>
      <c r="BU149" s="12"/>
      <c r="BV149" s="12"/>
      <c r="BW149" s="12"/>
      <c r="BX149" s="12"/>
      <c r="BY149" s="12"/>
      <c r="BZ149" s="144"/>
      <c r="CA149" s="107" t="str">
        <f>+IF(LEN($I149)&gt;5,IF(BD!F149="N/A","",BD!F149),"")</f>
        <v/>
      </c>
      <c r="CB149" s="21"/>
      <c r="CC149" s="147"/>
      <c r="CD149" s="148"/>
      <c r="CE149" s="8" t="str">
        <f>+IF(LEN(I149)&gt;5,BD!M149,"")</f>
        <v/>
      </c>
      <c r="CF149" s="16" t="str">
        <f>+IF(LEN(I149)&gt;5,BD!N149,"")</f>
        <v/>
      </c>
      <c r="CG149" s="3" t="str">
        <f t="shared" si="103"/>
        <v/>
      </c>
      <c r="CH149" s="23" t="str">
        <f>+IF(AND(LEN($I149)&gt;5),IF(AND($J149&gt;N$1,$J149&lt;=$AO$1),1,IF((COUNTIFS(INCAPACIDADES!$C$1:$C$51,$I149,INCAPACIDADES!K$1:K$51,N$1))&gt;0,2,IF(VLOOKUP($C149,BD!$D$1:$F$501,3,0)&gt;N$1,0,3))),"")</f>
        <v/>
      </c>
      <c r="CI149" s="23" t="str">
        <f>+IF(AND(LEN($I149)&gt;5),IF(AND($J149&gt;O$1,$J149&lt;=$AO$1),1,IF((COUNTIFS(INCAPACIDADES!$C$1:$C$51,$I149,INCAPACIDADES!L$1:L$51,O$1))&gt;0,2,IF(VLOOKUP($C149,BD!$D$1:$F$501,3,0)&gt;O$1,0,3))),"")</f>
        <v/>
      </c>
      <c r="CJ149" s="23" t="str">
        <f>+IF(AND(LEN($I149)&gt;5),IF(AND($J149&gt;P$1,$J149&lt;=$AO$1),1,IF((COUNTIFS(INCAPACIDADES!$C$1:$C$51,$I149,INCAPACIDADES!M$1:M$51,P$1))&gt;0,2,IF(VLOOKUP($C149,BD!$D$1:$F$501,3,0)&gt;P$1,0,3))),"")</f>
        <v/>
      </c>
      <c r="CK149" s="23" t="str">
        <f>+IF(AND(LEN($I149)&gt;5),IF(AND($J149&gt;Q$1,$J149&lt;=$AO$1),1,IF((COUNTIFS(INCAPACIDADES!$C$1:$C$51,$I149,INCAPACIDADES!N$1:N$51,Q$1))&gt;0,2,IF(VLOOKUP($C149,BD!$D$1:$F$501,3,0)&gt;Q$1,0,3))),"")</f>
        <v/>
      </c>
      <c r="CL149" s="23" t="str">
        <f>+IF(AND(LEN($I149)&gt;5),IF(AND($J149&gt;R$1,$J149&lt;=$AO$1),1,IF((COUNTIFS(INCAPACIDADES!$C$1:$C$51,$I149,INCAPACIDADES!O$1:O$51,R$1))&gt;0,2,IF(VLOOKUP($C149,BD!$D$1:$F$501,3,0)&gt;R$1,0,3))),"")</f>
        <v/>
      </c>
      <c r="CM149" s="23" t="str">
        <f>+IF(AND(LEN($I149)&gt;5),IF(AND($J149&gt;S$1,$J149&lt;=$AO$1),1,IF((COUNTIFS(INCAPACIDADES!$C$1:$C$51,$I149,INCAPACIDADES!P$1:P$51,S$1))&gt;0,2,IF(VLOOKUP($C149,BD!$D$1:$F$501,3,0)&gt;S$1,0,3))),"")</f>
        <v/>
      </c>
      <c r="CN149" s="23" t="str">
        <f>+IF(AND(LEN($I149)&gt;5),IF(AND($J149&gt;T$1,$J149&lt;=$AO$1),1,IF((COUNTIFS(INCAPACIDADES!$C$1:$C$51,$I149,INCAPACIDADES!Q$1:Q$51,T$1))&gt;0,2,IF(VLOOKUP($C149,BD!$D$1:$F$501,3,0)&gt;T$1,0,3))),"")</f>
        <v/>
      </c>
      <c r="CO149" s="23" t="str">
        <f>+IF(AND(LEN($I149)&gt;5),IF(AND($J149&gt;U$1,$J149&lt;=$AO$1),1,IF((COUNTIFS(INCAPACIDADES!$C$1:$C$51,$I149,INCAPACIDADES!R$1:R$51,U$1))&gt;0,2,IF(VLOOKUP($C149,BD!$D$1:$F$501,3,0)&gt;U$1,0,3))),"")</f>
        <v/>
      </c>
      <c r="CP149" s="23" t="str">
        <f>+IF(AND(LEN($I149)&gt;5),IF(AND($J149&gt;V$1,$J149&lt;=$AO$1),1,IF((COUNTIFS(INCAPACIDADES!$C$1:$C$51,$I149,INCAPACIDADES!S$1:S$51,V$1))&gt;0,2,IF(VLOOKUP($C149,BD!$D$1:$F$501,3,0)&gt;V$1,0,3))),"")</f>
        <v/>
      </c>
      <c r="CQ149" s="23" t="str">
        <f>+IF(AND(LEN($I149)&gt;5),IF(AND($J149&gt;W$1,$J149&lt;=$AO$1),1,IF((COUNTIFS(INCAPACIDADES!$C$1:$C$51,$I149,INCAPACIDADES!T$1:T$51,W$1))&gt;0,2,IF(VLOOKUP($C149,BD!$D$1:$F$501,3,0)&gt;W$1,0,3))),"")</f>
        <v/>
      </c>
      <c r="CR149" s="23" t="str">
        <f>+IF(AND(LEN($I149)&gt;5),IF(AND($J149&gt;X$1,$J149&lt;=$AO$1),1,IF((COUNTIFS(INCAPACIDADES!$C$1:$C$51,$I149,INCAPACIDADES!U$1:U$51,X$1))&gt;0,2,IF(VLOOKUP($C149,BD!$D$1:$F$501,3,0)&gt;X$1,0,3))),"")</f>
        <v/>
      </c>
      <c r="CS149" s="23" t="str">
        <f>+IF(AND(LEN($I149)&gt;5),IF(AND($J149&gt;Y$1,$J149&lt;=$AO$1),1,IF((COUNTIFS(INCAPACIDADES!$C$1:$C$51,$I149,INCAPACIDADES!V$1:V$51,Y$1))&gt;0,2,IF(VLOOKUP($C149,BD!$D$1:$F$501,3,0)&gt;Y$1,0,3))),"")</f>
        <v/>
      </c>
      <c r="CT149" s="23" t="str">
        <f>+IF(AND(LEN($I149)&gt;5),IF(AND($J149&gt;Z$1,$J149&lt;=$AO$1),1,IF((COUNTIFS(INCAPACIDADES!$C$1:$C$51,$I149,INCAPACIDADES!W$1:W$51,Z$1))&gt;0,2,IF(VLOOKUP($C149,BD!$D$1:$F$501,3,0)&gt;Z$1,0,3))),"")</f>
        <v/>
      </c>
      <c r="CU149" s="23" t="str">
        <f>+IF(AND(LEN($I149)&gt;5),IF(AND($J149&gt;AA$1,$J149&lt;=$AO$1),1,IF((COUNTIFS(INCAPACIDADES!$C$1:$C$51,$I149,INCAPACIDADES!X$1:X$51,AA$1))&gt;0,2,IF(VLOOKUP($C149,BD!$D$1:$F$501,3,0)&gt;AA$1,0,3))),"")</f>
        <v/>
      </c>
      <c r="CV149" s="23" t="str">
        <f>+IF(AND(LEN($I149)&gt;5),IF(AND($J149&gt;AB$1,$J149&lt;=$AO$1),1,IF((COUNTIFS(INCAPACIDADES!$C$1:$C$51,$I149,INCAPACIDADES!Y$1:Y$51,AB$1))&gt;0,2,IF(VLOOKUP($C149,BD!$D$1:$F$501,3,0)&gt;AB$1,0,3))),"")</f>
        <v/>
      </c>
      <c r="CW149" s="23" t="str">
        <f>+IF(AND(LEN($I149)&gt;5),IF(AND($J149&gt;AC$1,$J149&lt;=$AO$1),1,IF((COUNTIFS(INCAPACIDADES!$C$1:$C$51,$I149,INCAPACIDADES!Z$1:Z$51,AC$1))&gt;0,2,IF(VLOOKUP($C149,BD!$D$1:$F$501,3,0)&gt;AC$1,0,3))),"")</f>
        <v/>
      </c>
      <c r="CX149" s="23" t="str">
        <f>+IF(AND(LEN($I149)&gt;5),IF(AND($J149&gt;AD$1,$J149&lt;=$AO$1),1,IF((COUNTIFS(INCAPACIDADES!$C$1:$C$51,$I149,INCAPACIDADES!AA$1:AA$51,AD$1))&gt;0,2,IF(VLOOKUP($C149,BD!$D$1:$F$501,3,0)&gt;AD$1,0,3))),"")</f>
        <v/>
      </c>
      <c r="CY149" s="23" t="str">
        <f>+IF(AND(LEN($I149)&gt;5),IF(AND($J149&gt;AE$1,$J149&lt;=$AO$1),1,IF((COUNTIFS(INCAPACIDADES!$C$1:$C$51,$I149,INCAPACIDADES!AB$1:AB$51,AE$1))&gt;0,2,IF(VLOOKUP($C149,BD!$D$1:$F$501,3,0)&gt;AE$1,0,3))),"")</f>
        <v/>
      </c>
      <c r="CZ149" s="23" t="str">
        <f>+IF(AND(LEN($I149)&gt;5),IF(AND($J149&gt;AF$1,$J149&lt;=$AO$1),1,IF((COUNTIFS(INCAPACIDADES!$C$1:$C$51,$I149,INCAPACIDADES!AC$1:AC$51,AF$1))&gt;0,2,IF(VLOOKUP($C149,BD!$D$1:$F$501,3,0)&gt;AF$1,0,3))),"")</f>
        <v/>
      </c>
      <c r="DA149" s="23" t="str">
        <f>+IF(AND(LEN($I149)&gt;5),IF(AND($J149&gt;AG$1,$J149&lt;=$AO$1),1,IF((COUNTIFS(INCAPACIDADES!$C$1:$C$51,$I149,INCAPACIDADES!AD$1:AD$51,AG$1))&gt;0,2,IF(VLOOKUP($C149,BD!$D$1:$F$501,3,0)&gt;AG$1,0,3))),"")</f>
        <v/>
      </c>
      <c r="DB149" s="23" t="str">
        <f>+IF(AND(LEN($I149)&gt;5),IF(AND($J149&gt;AH$1,$J149&lt;=$AO$1),1,IF((COUNTIFS(INCAPACIDADES!$C$1:$C$51,$I149,INCAPACIDADES!AE$1:AE$51,AH$1))&gt;0,2,IF(VLOOKUP($C149,BD!$D$1:$F$501,3,0)&gt;AH$1,0,3))),"")</f>
        <v/>
      </c>
      <c r="DC149" s="23" t="str">
        <f>+IF(AND(LEN($I149)&gt;5),IF(AND($J149&gt;AI$1,$J149&lt;=$AO$1),1,IF((COUNTIFS(INCAPACIDADES!$C$1:$C$51,$I149,INCAPACIDADES!AF$1:AF$51,AI$1))&gt;0,2,IF(VLOOKUP($C149,BD!$D$1:$F$501,3,0)&gt;AI$1,0,3))),"")</f>
        <v/>
      </c>
      <c r="DD149" s="23" t="str">
        <f>+IF(AND(LEN($I149)&gt;5),IF(AND($J149&gt;AJ$1,$J149&lt;=$AO$1),1,IF((COUNTIFS(INCAPACIDADES!$C$1:$C$51,$I149,INCAPACIDADES!AG$1:AG$51,AJ$1))&gt;0,2,IF(VLOOKUP($C149,BD!$D$1:$F$501,3,0)&gt;AJ$1,0,3))),"")</f>
        <v/>
      </c>
      <c r="DE149" s="23" t="str">
        <f>+IF(AND(LEN($I149)&gt;5),IF(AND($J149&gt;AK$1,$J149&lt;=$AO$1),1,IF((COUNTIFS(INCAPACIDADES!$C$1:$C$51,$I149,INCAPACIDADES!AH$1:AH$51,AK$1))&gt;0,2,IF(VLOOKUP($C149,BD!$D$1:$F$501,3,0)&gt;AK$1,0,3))),"")</f>
        <v/>
      </c>
      <c r="DF149" s="23" t="str">
        <f>+IF(AND(LEN($I149)&gt;5),IF(AND($J149&gt;AL$1,$J149&lt;=$AO$1),1,IF((COUNTIFS(INCAPACIDADES!$C$1:$C$51,$I149,INCAPACIDADES!AI$1:AI$51,AL$1))&gt;0,2,IF(VLOOKUP($C149,BD!$D$1:$F$501,3,0)&gt;AL$1,0,3))),"")</f>
        <v/>
      </c>
      <c r="DG149" s="23" t="str">
        <f>+IF(AND(LEN($I149)&gt;5),IF(AND($J149&gt;AM$1,$J149&lt;=$AO$1),1,IF((COUNTIFS(INCAPACIDADES!$C$1:$C$51,$I149,INCAPACIDADES!AJ$1:AJ$51,AM$1))&gt;0,2,IF(VLOOKUP($C149,BD!$D$1:$F$501,3,0)&gt;AM$1,0,3))),"")</f>
        <v/>
      </c>
      <c r="DH149" s="23" t="str">
        <f>+IF(AND(LEN($I149)&gt;5),IF(AND($J149&gt;AN$1,$J149&lt;=$AO$1),1,IF((COUNTIFS(INCAPACIDADES!$C$1:$C$51,$I149,INCAPACIDADES!AK$1:AK$51,AN$1))&gt;0,2,IF(VLOOKUP($C149,BD!$D$1:$F$501,3,0)&gt;AN$1,0,3))),"")</f>
        <v/>
      </c>
      <c r="DI149" s="23" t="str">
        <f>+IF(AND(LEN($I149)&gt;5),IF(AND($J149&gt;AO$1,$J149&lt;=$AO$1),1,IF((COUNTIFS(INCAPACIDADES!$C$1:$C$51,$I149,INCAPACIDADES!AL$1:AL$51,AO$1))&gt;0,2,IF(VLOOKUP($C149,BD!$D$1:$F$501,3,0)&gt;AO$1,0,3))),"")</f>
        <v/>
      </c>
      <c r="DJ149" s="23" t="str">
        <f>+IF(LEN($I149)&gt;5,IF(ISERROR(VLOOKUP(N149,'CODIGO PAGO'!$B$2:$B$20,1,0)),1,IF(OR(AND(CH149=1,N149&lt;&gt;"N"),AND(CH149=3,N149&lt;&gt;"B"),AND(CH149=2,LEFT(TRIM(N149),1)&lt;&gt;"I")),1,IF(OR(AND(CH149=0,N149="N"),AND(CH149=0,N149="B"),AND(CH149=0,LEFT(TRIM(N149),1)="I")),1,0))),"")</f>
        <v/>
      </c>
      <c r="DK149" s="23" t="str">
        <f t="shared" si="104"/>
        <v/>
      </c>
      <c r="DL149" s="23" t="str">
        <f>+IF(LEN($I149)&gt;5,IF(ISERROR(VLOOKUP(P149,'CODIGO PAGO'!$B$2:$B$20,1,0)),1,IF(OR(AND(CJ149=1,P149&lt;&gt;"N"),AND(CJ149=3,P149&lt;&gt;"B"),AND(CJ149=2,LEFT(TRIM(P149),1)&lt;&gt;"I")),1,IF(OR(AND(CJ149=0,P149="N"),AND(CJ149=0,P149="B"),AND(CJ149=0,LEFT(TRIM(P149),1)="I")),1,0))),"")</f>
        <v/>
      </c>
      <c r="DM149" s="23" t="str">
        <f t="shared" si="105"/>
        <v/>
      </c>
      <c r="DN149" s="23" t="str">
        <f>+IF(LEN($I149)&gt;5,IF(ISERROR(VLOOKUP(R149,'CODIGO PAGO'!$B$2:$B$20,1,0)),1,IF(OR(AND(CL149=1,R149&lt;&gt;"N"),AND(CL149=3,R149&lt;&gt;"B"),AND(CL149=2,LEFT(TRIM(R149),1)&lt;&gt;"I")),1,IF(OR(AND(CL149=0,R149="N"),AND(CL149=0,R149="B"),AND(CL149=0,LEFT(TRIM(R149),1)="I")),1,0))),"")</f>
        <v/>
      </c>
      <c r="DO149" s="23" t="str">
        <f t="shared" si="106"/>
        <v/>
      </c>
      <c r="DP149" s="23" t="str">
        <f>+IF(LEN($I149)&gt;5,IF(ISERROR(VLOOKUP(T149,'CODIGO PAGO'!$B$2:$B$20,1,0)),1,IF(OR(AND(CN149=1,T149&lt;&gt;"N"),AND(CN149=3,T149&lt;&gt;"B"),AND(CN149=2,LEFT(TRIM(T149),1)&lt;&gt;"I")),1,IF(OR(AND(CN149=0,T149="N"),AND(CN149=0,T149="B"),AND(CN149=0,LEFT(TRIM(T149),1)="I")),1,0))),"")</f>
        <v/>
      </c>
      <c r="DQ149" s="23" t="str">
        <f t="shared" si="107"/>
        <v/>
      </c>
      <c r="DR149" s="23" t="str">
        <f>+IF(LEN($I149)&gt;5,IF(ISERROR(VLOOKUP(V149,'CODIGO PAGO'!$B$2:$B$20,1,0)),1,IF(OR(AND(CP149=1,V149&lt;&gt;"N"),AND(CP149=3,V149&lt;&gt;"B"),AND(CP149=2,LEFT(TRIM(V149),1)&lt;&gt;"I")),1,IF(OR(AND(CP149=0,V149="N"),AND(CP149=0,V149="B"),AND(CP149=0,LEFT(TRIM(V149),1)="I")),1,0))),"")</f>
        <v/>
      </c>
      <c r="DS149" s="23" t="str">
        <f t="shared" si="108"/>
        <v/>
      </c>
      <c r="DT149" s="23" t="str">
        <f>+IF(LEN($I149)&gt;5,IF(ISERROR(VLOOKUP(X149,'CODIGO PAGO'!$B$2:$B$20,1,0)),1,IF(OR(AND(CR149=1,X149&lt;&gt;"N"),AND(CR149=3,X149&lt;&gt;"B"),AND(CR149=2,LEFT(TRIM(X149),1)&lt;&gt;"I")),1,IF(OR(AND(CR149=0,X149="N"),AND(CR149=0,X149="B"),AND(CR149=0,LEFT(TRIM(X149),1)="I")),1,0))),"")</f>
        <v/>
      </c>
      <c r="DU149" s="23" t="str">
        <f t="shared" si="109"/>
        <v/>
      </c>
      <c r="DV149" s="23" t="str">
        <f>+IF(LEN($I149)&gt;5,IF(ISERROR(VLOOKUP(Z149,'CODIGO PAGO'!$B$2:$B$20,1,0)),1,IF(OR(AND(CT149=1,Z149&lt;&gt;"N"),AND(CT149=3,Z149&lt;&gt;"B"),AND(CT149=2,LEFT(TRIM(Z149),1)&lt;&gt;"I")),1,IF(OR(AND(CT149=0,Z149="N"),AND(CT149=0,Z149="B"),AND(CT149=0,LEFT(TRIM(Z149),1)="I")),1,0))),"")</f>
        <v/>
      </c>
      <c r="DW149" s="23" t="str">
        <f t="shared" si="110"/>
        <v/>
      </c>
      <c r="DX149" s="23" t="str">
        <f>+IF(LEN($I149)&gt;5,IF(ISERROR(VLOOKUP(AB149,'CODIGO PAGO'!$B$2:$B$20,1,0)),1,IF(OR(AND(CV149=1,AB149&lt;&gt;"N"),AND(CV149=3,AB149&lt;&gt;"B"),AND(CV149=2,LEFT(TRIM(AB149),1)&lt;&gt;"I")),1,IF(OR(AND(CV149=0,AB149="N"),AND(CV149=0,AB149="B"),AND(CV149=0,LEFT(TRIM(AB149),1)="I")),1,0))),"")</f>
        <v/>
      </c>
      <c r="DY149" s="23" t="str">
        <f t="shared" si="111"/>
        <v/>
      </c>
      <c r="DZ149" s="23" t="str">
        <f>+IF(LEN($I149)&gt;5,IF(ISERROR(VLOOKUP(AD149,'CODIGO PAGO'!$B$2:$B$20,1,0)),1,IF(OR(AND(CX149=1,AD149&lt;&gt;"N"),AND(CX149=3,AD149&lt;&gt;"B"),AND(CX149=2,LEFT(TRIM(AD149),1)&lt;&gt;"I")),1,IF(OR(AND(CX149=0,AD149="N"),AND(CX149=0,AD149="B"),AND(CX149=0,LEFT(TRIM(AD149),1)="I")),1,0))),"")</f>
        <v/>
      </c>
      <c r="EA149" s="23" t="str">
        <f t="shared" si="112"/>
        <v/>
      </c>
      <c r="EB149" s="23" t="str">
        <f>+IF(LEN($I149)&gt;5,IF(ISERROR(VLOOKUP(AF149,'CODIGO PAGO'!$B$2:$B$20,1,0)),1,IF(OR(AND(CZ149=1,AF149&lt;&gt;"N"),AND(CZ149=3,AF149&lt;&gt;"B"),AND(CZ149=2,LEFT(TRIM(AF149),1)&lt;&gt;"I")),1,IF(OR(AND(CZ149=0,AF149="N"),AND(CZ149=0,AF149="B"),AND(CZ149=0,LEFT(TRIM(AF149),1)="I")),1,0))),"")</f>
        <v/>
      </c>
      <c r="EC149" s="23" t="str">
        <f t="shared" si="113"/>
        <v/>
      </c>
      <c r="ED149" s="23" t="str">
        <f>+IF(LEN($I149)&gt;5,IF(ISERROR(VLOOKUP(AH149,'CODIGO PAGO'!$B$2:$B$20,1,0)),1,IF(OR(AND(DB149=1,AH149&lt;&gt;"N"),AND(DB149=3,AH149&lt;&gt;"B"),AND(DB149=2,LEFT(TRIM(AH149),1)&lt;&gt;"I")),1,IF(OR(AND(DB149=0,AH149="N"),AND(DB149=0,AH149="B"),AND(DB149=0,LEFT(TRIM(AH149),1)="I")),1,0))),"")</f>
        <v/>
      </c>
      <c r="EE149" s="23" t="str">
        <f t="shared" si="114"/>
        <v/>
      </c>
      <c r="EF149" s="23" t="str">
        <f>+IF(LEN($I149)&gt;5,IF(ISERROR(VLOOKUP(AJ149,'CODIGO PAGO'!$B$2:$B$20,1,0)),1,IF(OR(AND(DD149=1,AJ149&lt;&gt;"N"),AND(DD149=3,AJ149&lt;&gt;"B"),AND(DD149=2,LEFT(TRIM(AJ149),1)&lt;&gt;"I")),1,IF(OR(AND(DD149=0,AJ149="N"),AND(DD149=0,AJ149="B"),AND(DD149=0,LEFT(TRIM(AJ149),1)="I")),1,0))),"")</f>
        <v/>
      </c>
      <c r="EG149" s="23" t="str">
        <f t="shared" si="115"/>
        <v/>
      </c>
      <c r="EH149" s="23" t="str">
        <f>+IF(LEN($I149)&gt;5,IF(ISERROR(VLOOKUP(AL149,'CODIGO PAGO'!$B$2:$B$20,1,0)),1,IF(OR(AND(DF149=1,AL149&lt;&gt;"N"),AND(DF149=3,AL149&lt;&gt;"B"),AND(DF149=2,LEFT(TRIM(AL149),1)&lt;&gt;"I")),1,IF(OR(AND(DF149=0,AL149="N"),AND(DF149=0,AL149="B"),AND(DF149=0,LEFT(TRIM(AL149),1)="I")),1,0))),"")</f>
        <v/>
      </c>
      <c r="EI149" s="23" t="str">
        <f t="shared" si="116"/>
        <v/>
      </c>
      <c r="EJ149" s="23" t="str">
        <f>+IF(LEN($I149)&gt;5,IF(ISERROR(VLOOKUP(AN149,'CODIGO PAGO'!$B$2:$B$20,1,0)),1,IF(OR(AND(DH149=1,AN149&lt;&gt;"N"),AND(DH149=3,AN149&lt;&gt;"B"),AND(DH149=2,LEFT(TRIM(AN149),1)&lt;&gt;"I")),1,IF(OR(AND(DH149=0,AN149="N"),AND(DH149=0,AN149="B"),AND(DH149=0,LEFT(TRIM(AN149),1)="I")),1,0))),"")</f>
        <v/>
      </c>
      <c r="EK149" s="23" t="str">
        <f t="shared" si="117"/>
        <v/>
      </c>
      <c r="EL149" s="24" t="str">
        <f t="shared" si="118"/>
        <v/>
      </c>
    </row>
    <row r="150" spans="1:142" s="25" customFormat="1">
      <c r="A150" s="15" t="str">
        <f t="shared" si="84"/>
        <v/>
      </c>
      <c r="B150" s="1" t="str">
        <f>+IF(LEN(I150)&gt;5,'CODIGO PAGO'!$B$28,"")</f>
        <v/>
      </c>
      <c r="C150" s="1" t="str">
        <f>+IF(LEN($I150)&gt;5,BD!D150,"")</f>
        <v/>
      </c>
      <c r="D150" s="168" t="str">
        <f>+IF(LEN($I150)&gt;5,BD!A150,"")</f>
        <v/>
      </c>
      <c r="E150" s="1" t="str">
        <f>+IF(LEN($I150)&gt;5,BD!B150,"")</f>
        <v/>
      </c>
      <c r="F150" s="1" t="str">
        <f>+IF(LEN($I150)&gt;5,BD!C150,"")</f>
        <v/>
      </c>
      <c r="G150" s="141"/>
      <c r="H150" s="141"/>
      <c r="I150" s="1" t="str">
        <f>+IF(LEN(BD!G150)&gt;5,BD!G150,"")</f>
        <v/>
      </c>
      <c r="J150" s="167" t="str">
        <f>+IF(LEN($I150)&gt;5,BD!E150,"")</f>
        <v/>
      </c>
      <c r="K150" s="6" t="str">
        <f t="shared" si="85"/>
        <v/>
      </c>
      <c r="L150" s="87" t="str">
        <f>+IF(LEN($I150)&gt;5,BD!H150,"")</f>
        <v/>
      </c>
      <c r="M150" s="40" t="str">
        <f t="shared" si="86"/>
        <v/>
      </c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4" t="str">
        <f t="shared" si="87"/>
        <v/>
      </c>
      <c r="AQ150" s="5" t="str">
        <f t="shared" si="88"/>
        <v/>
      </c>
      <c r="AR150" s="91" t="str">
        <f t="shared" si="89"/>
        <v/>
      </c>
      <c r="AS150" s="5" t="str">
        <f t="shared" si="90"/>
        <v/>
      </c>
      <c r="AT150" s="91" t="str">
        <f t="shared" si="91"/>
        <v/>
      </c>
      <c r="AU150" s="4" t="str">
        <f t="shared" si="92"/>
        <v/>
      </c>
      <c r="AV150" s="4" t="str">
        <f t="shared" si="93"/>
        <v/>
      </c>
      <c r="AW150" s="4" t="str">
        <f t="shared" si="94"/>
        <v/>
      </c>
      <c r="AX150" s="4" t="str">
        <f t="shared" si="95"/>
        <v/>
      </c>
      <c r="AY150" s="88" t="str">
        <f t="shared" si="96"/>
        <v/>
      </c>
      <c r="AZ150" s="17" t="str">
        <f t="shared" si="97"/>
        <v/>
      </c>
      <c r="BA150" s="18" t="str">
        <f t="shared" si="98"/>
        <v/>
      </c>
      <c r="BB150" s="19" t="str">
        <f>+IF(LEN(I150)&gt;5,IF(INT(RIGHT(B150,1))=9,0.5*L150*AY150,INT(MID(B150,5,LEN(B150)-4))*L150)+IFERROR(VLOOKUP(I150,AJUSTES!$A$1:$I$50,9,0),0),"")</f>
        <v/>
      </c>
      <c r="BC150" s="12"/>
      <c r="BD150" s="19" t="str">
        <f t="shared" si="99"/>
        <v/>
      </c>
      <c r="BE150" s="18" t="str">
        <f t="shared" si="100"/>
        <v/>
      </c>
      <c r="BF150" s="139" t="str">
        <f t="shared" si="101"/>
        <v/>
      </c>
      <c r="BG150" s="114"/>
      <c r="BH150" s="18" t="str">
        <f t="shared" si="102"/>
        <v/>
      </c>
      <c r="BI150" s="13"/>
      <c r="BJ150" s="12"/>
      <c r="BK150" s="12"/>
      <c r="BL150" s="145"/>
      <c r="BM150" s="12"/>
      <c r="BN150" s="12"/>
      <c r="BO150" s="12"/>
      <c r="BP150" s="12"/>
      <c r="BQ150" s="12"/>
      <c r="BR150" s="12"/>
      <c r="BS150" s="146"/>
      <c r="BT150" s="14"/>
      <c r="BU150" s="12"/>
      <c r="BV150" s="12"/>
      <c r="BW150" s="12"/>
      <c r="BX150" s="12"/>
      <c r="BY150" s="12"/>
      <c r="BZ150" s="144"/>
      <c r="CA150" s="107" t="str">
        <f>+IF(LEN($I150)&gt;5,IF(BD!F150="N/A","",BD!F150),"")</f>
        <v/>
      </c>
      <c r="CB150" s="21"/>
      <c r="CC150" s="147"/>
      <c r="CD150" s="148"/>
      <c r="CE150" s="8" t="str">
        <f>+IF(LEN(I150)&gt;5,BD!M150,"")</f>
        <v/>
      </c>
      <c r="CF150" s="16" t="str">
        <f>+IF(LEN(I150)&gt;5,BD!N150,"")</f>
        <v/>
      </c>
      <c r="CG150" s="3" t="str">
        <f t="shared" si="103"/>
        <v/>
      </c>
      <c r="CH150" s="23" t="str">
        <f>+IF(AND(LEN($I150)&gt;5),IF(AND($J150&gt;N$1,$J150&lt;=$AO$1),1,IF((COUNTIFS(INCAPACIDADES!$C$1:$C$51,$I150,INCAPACIDADES!K$1:K$51,N$1))&gt;0,2,IF(VLOOKUP($C150,BD!$D$1:$F$501,3,0)&gt;N$1,0,3))),"")</f>
        <v/>
      </c>
      <c r="CI150" s="23" t="str">
        <f>+IF(AND(LEN($I150)&gt;5),IF(AND($J150&gt;O$1,$J150&lt;=$AO$1),1,IF((COUNTIFS(INCAPACIDADES!$C$1:$C$51,$I150,INCAPACIDADES!L$1:L$51,O$1))&gt;0,2,IF(VLOOKUP($C150,BD!$D$1:$F$501,3,0)&gt;O$1,0,3))),"")</f>
        <v/>
      </c>
      <c r="CJ150" s="23" t="str">
        <f>+IF(AND(LEN($I150)&gt;5),IF(AND($J150&gt;P$1,$J150&lt;=$AO$1),1,IF((COUNTIFS(INCAPACIDADES!$C$1:$C$51,$I150,INCAPACIDADES!M$1:M$51,P$1))&gt;0,2,IF(VLOOKUP($C150,BD!$D$1:$F$501,3,0)&gt;P$1,0,3))),"")</f>
        <v/>
      </c>
      <c r="CK150" s="23" t="str">
        <f>+IF(AND(LEN($I150)&gt;5),IF(AND($J150&gt;Q$1,$J150&lt;=$AO$1),1,IF((COUNTIFS(INCAPACIDADES!$C$1:$C$51,$I150,INCAPACIDADES!N$1:N$51,Q$1))&gt;0,2,IF(VLOOKUP($C150,BD!$D$1:$F$501,3,0)&gt;Q$1,0,3))),"")</f>
        <v/>
      </c>
      <c r="CL150" s="23" t="str">
        <f>+IF(AND(LEN($I150)&gt;5),IF(AND($J150&gt;R$1,$J150&lt;=$AO$1),1,IF((COUNTIFS(INCAPACIDADES!$C$1:$C$51,$I150,INCAPACIDADES!O$1:O$51,R$1))&gt;0,2,IF(VLOOKUP($C150,BD!$D$1:$F$501,3,0)&gt;R$1,0,3))),"")</f>
        <v/>
      </c>
      <c r="CM150" s="23" t="str">
        <f>+IF(AND(LEN($I150)&gt;5),IF(AND($J150&gt;S$1,$J150&lt;=$AO$1),1,IF((COUNTIFS(INCAPACIDADES!$C$1:$C$51,$I150,INCAPACIDADES!P$1:P$51,S$1))&gt;0,2,IF(VLOOKUP($C150,BD!$D$1:$F$501,3,0)&gt;S$1,0,3))),"")</f>
        <v/>
      </c>
      <c r="CN150" s="23" t="str">
        <f>+IF(AND(LEN($I150)&gt;5),IF(AND($J150&gt;T$1,$J150&lt;=$AO$1),1,IF((COUNTIFS(INCAPACIDADES!$C$1:$C$51,$I150,INCAPACIDADES!Q$1:Q$51,T$1))&gt;0,2,IF(VLOOKUP($C150,BD!$D$1:$F$501,3,0)&gt;T$1,0,3))),"")</f>
        <v/>
      </c>
      <c r="CO150" s="23" t="str">
        <f>+IF(AND(LEN($I150)&gt;5),IF(AND($J150&gt;U$1,$J150&lt;=$AO$1),1,IF((COUNTIFS(INCAPACIDADES!$C$1:$C$51,$I150,INCAPACIDADES!R$1:R$51,U$1))&gt;0,2,IF(VLOOKUP($C150,BD!$D$1:$F$501,3,0)&gt;U$1,0,3))),"")</f>
        <v/>
      </c>
      <c r="CP150" s="23" t="str">
        <f>+IF(AND(LEN($I150)&gt;5),IF(AND($J150&gt;V$1,$J150&lt;=$AO$1),1,IF((COUNTIFS(INCAPACIDADES!$C$1:$C$51,$I150,INCAPACIDADES!S$1:S$51,V$1))&gt;0,2,IF(VLOOKUP($C150,BD!$D$1:$F$501,3,0)&gt;V$1,0,3))),"")</f>
        <v/>
      </c>
      <c r="CQ150" s="23" t="str">
        <f>+IF(AND(LEN($I150)&gt;5),IF(AND($J150&gt;W$1,$J150&lt;=$AO$1),1,IF((COUNTIFS(INCAPACIDADES!$C$1:$C$51,$I150,INCAPACIDADES!T$1:T$51,W$1))&gt;0,2,IF(VLOOKUP($C150,BD!$D$1:$F$501,3,0)&gt;W$1,0,3))),"")</f>
        <v/>
      </c>
      <c r="CR150" s="23" t="str">
        <f>+IF(AND(LEN($I150)&gt;5),IF(AND($J150&gt;X$1,$J150&lt;=$AO$1),1,IF((COUNTIFS(INCAPACIDADES!$C$1:$C$51,$I150,INCAPACIDADES!U$1:U$51,X$1))&gt;0,2,IF(VLOOKUP($C150,BD!$D$1:$F$501,3,0)&gt;X$1,0,3))),"")</f>
        <v/>
      </c>
      <c r="CS150" s="23" t="str">
        <f>+IF(AND(LEN($I150)&gt;5),IF(AND($J150&gt;Y$1,$J150&lt;=$AO$1),1,IF((COUNTIFS(INCAPACIDADES!$C$1:$C$51,$I150,INCAPACIDADES!V$1:V$51,Y$1))&gt;0,2,IF(VLOOKUP($C150,BD!$D$1:$F$501,3,0)&gt;Y$1,0,3))),"")</f>
        <v/>
      </c>
      <c r="CT150" s="23" t="str">
        <f>+IF(AND(LEN($I150)&gt;5),IF(AND($J150&gt;Z$1,$J150&lt;=$AO$1),1,IF((COUNTIFS(INCAPACIDADES!$C$1:$C$51,$I150,INCAPACIDADES!W$1:W$51,Z$1))&gt;0,2,IF(VLOOKUP($C150,BD!$D$1:$F$501,3,0)&gt;Z$1,0,3))),"")</f>
        <v/>
      </c>
      <c r="CU150" s="23" t="str">
        <f>+IF(AND(LEN($I150)&gt;5),IF(AND($J150&gt;AA$1,$J150&lt;=$AO$1),1,IF((COUNTIFS(INCAPACIDADES!$C$1:$C$51,$I150,INCAPACIDADES!X$1:X$51,AA$1))&gt;0,2,IF(VLOOKUP($C150,BD!$D$1:$F$501,3,0)&gt;AA$1,0,3))),"")</f>
        <v/>
      </c>
      <c r="CV150" s="23" t="str">
        <f>+IF(AND(LEN($I150)&gt;5),IF(AND($J150&gt;AB$1,$J150&lt;=$AO$1),1,IF((COUNTIFS(INCAPACIDADES!$C$1:$C$51,$I150,INCAPACIDADES!Y$1:Y$51,AB$1))&gt;0,2,IF(VLOOKUP($C150,BD!$D$1:$F$501,3,0)&gt;AB$1,0,3))),"")</f>
        <v/>
      </c>
      <c r="CW150" s="23" t="str">
        <f>+IF(AND(LEN($I150)&gt;5),IF(AND($J150&gt;AC$1,$J150&lt;=$AO$1),1,IF((COUNTIFS(INCAPACIDADES!$C$1:$C$51,$I150,INCAPACIDADES!Z$1:Z$51,AC$1))&gt;0,2,IF(VLOOKUP($C150,BD!$D$1:$F$501,3,0)&gt;AC$1,0,3))),"")</f>
        <v/>
      </c>
      <c r="CX150" s="23" t="str">
        <f>+IF(AND(LEN($I150)&gt;5),IF(AND($J150&gt;AD$1,$J150&lt;=$AO$1),1,IF((COUNTIFS(INCAPACIDADES!$C$1:$C$51,$I150,INCAPACIDADES!AA$1:AA$51,AD$1))&gt;0,2,IF(VLOOKUP($C150,BD!$D$1:$F$501,3,0)&gt;AD$1,0,3))),"")</f>
        <v/>
      </c>
      <c r="CY150" s="23" t="str">
        <f>+IF(AND(LEN($I150)&gt;5),IF(AND($J150&gt;AE$1,$J150&lt;=$AO$1),1,IF((COUNTIFS(INCAPACIDADES!$C$1:$C$51,$I150,INCAPACIDADES!AB$1:AB$51,AE$1))&gt;0,2,IF(VLOOKUP($C150,BD!$D$1:$F$501,3,0)&gt;AE$1,0,3))),"")</f>
        <v/>
      </c>
      <c r="CZ150" s="23" t="str">
        <f>+IF(AND(LEN($I150)&gt;5),IF(AND($J150&gt;AF$1,$J150&lt;=$AO$1),1,IF((COUNTIFS(INCAPACIDADES!$C$1:$C$51,$I150,INCAPACIDADES!AC$1:AC$51,AF$1))&gt;0,2,IF(VLOOKUP($C150,BD!$D$1:$F$501,3,0)&gt;AF$1,0,3))),"")</f>
        <v/>
      </c>
      <c r="DA150" s="23" t="str">
        <f>+IF(AND(LEN($I150)&gt;5),IF(AND($J150&gt;AG$1,$J150&lt;=$AO$1),1,IF((COUNTIFS(INCAPACIDADES!$C$1:$C$51,$I150,INCAPACIDADES!AD$1:AD$51,AG$1))&gt;0,2,IF(VLOOKUP($C150,BD!$D$1:$F$501,3,0)&gt;AG$1,0,3))),"")</f>
        <v/>
      </c>
      <c r="DB150" s="23" t="str">
        <f>+IF(AND(LEN($I150)&gt;5),IF(AND($J150&gt;AH$1,$J150&lt;=$AO$1),1,IF((COUNTIFS(INCAPACIDADES!$C$1:$C$51,$I150,INCAPACIDADES!AE$1:AE$51,AH$1))&gt;0,2,IF(VLOOKUP($C150,BD!$D$1:$F$501,3,0)&gt;AH$1,0,3))),"")</f>
        <v/>
      </c>
      <c r="DC150" s="23" t="str">
        <f>+IF(AND(LEN($I150)&gt;5),IF(AND($J150&gt;AI$1,$J150&lt;=$AO$1),1,IF((COUNTIFS(INCAPACIDADES!$C$1:$C$51,$I150,INCAPACIDADES!AF$1:AF$51,AI$1))&gt;0,2,IF(VLOOKUP($C150,BD!$D$1:$F$501,3,0)&gt;AI$1,0,3))),"")</f>
        <v/>
      </c>
      <c r="DD150" s="23" t="str">
        <f>+IF(AND(LEN($I150)&gt;5),IF(AND($J150&gt;AJ$1,$J150&lt;=$AO$1),1,IF((COUNTIFS(INCAPACIDADES!$C$1:$C$51,$I150,INCAPACIDADES!AG$1:AG$51,AJ$1))&gt;0,2,IF(VLOOKUP($C150,BD!$D$1:$F$501,3,0)&gt;AJ$1,0,3))),"")</f>
        <v/>
      </c>
      <c r="DE150" s="23" t="str">
        <f>+IF(AND(LEN($I150)&gt;5),IF(AND($J150&gt;AK$1,$J150&lt;=$AO$1),1,IF((COUNTIFS(INCAPACIDADES!$C$1:$C$51,$I150,INCAPACIDADES!AH$1:AH$51,AK$1))&gt;0,2,IF(VLOOKUP($C150,BD!$D$1:$F$501,3,0)&gt;AK$1,0,3))),"")</f>
        <v/>
      </c>
      <c r="DF150" s="23" t="str">
        <f>+IF(AND(LEN($I150)&gt;5),IF(AND($J150&gt;AL$1,$J150&lt;=$AO$1),1,IF((COUNTIFS(INCAPACIDADES!$C$1:$C$51,$I150,INCAPACIDADES!AI$1:AI$51,AL$1))&gt;0,2,IF(VLOOKUP($C150,BD!$D$1:$F$501,3,0)&gt;AL$1,0,3))),"")</f>
        <v/>
      </c>
      <c r="DG150" s="23" t="str">
        <f>+IF(AND(LEN($I150)&gt;5),IF(AND($J150&gt;AM$1,$J150&lt;=$AO$1),1,IF((COUNTIFS(INCAPACIDADES!$C$1:$C$51,$I150,INCAPACIDADES!AJ$1:AJ$51,AM$1))&gt;0,2,IF(VLOOKUP($C150,BD!$D$1:$F$501,3,0)&gt;AM$1,0,3))),"")</f>
        <v/>
      </c>
      <c r="DH150" s="23" t="str">
        <f>+IF(AND(LEN($I150)&gt;5),IF(AND($J150&gt;AN$1,$J150&lt;=$AO$1),1,IF((COUNTIFS(INCAPACIDADES!$C$1:$C$51,$I150,INCAPACIDADES!AK$1:AK$51,AN$1))&gt;0,2,IF(VLOOKUP($C150,BD!$D$1:$F$501,3,0)&gt;AN$1,0,3))),"")</f>
        <v/>
      </c>
      <c r="DI150" s="23" t="str">
        <f>+IF(AND(LEN($I150)&gt;5),IF(AND($J150&gt;AO$1,$J150&lt;=$AO$1),1,IF((COUNTIFS(INCAPACIDADES!$C$1:$C$51,$I150,INCAPACIDADES!AL$1:AL$51,AO$1))&gt;0,2,IF(VLOOKUP($C150,BD!$D$1:$F$501,3,0)&gt;AO$1,0,3))),"")</f>
        <v/>
      </c>
      <c r="DJ150" s="23" t="str">
        <f>+IF(LEN($I150)&gt;5,IF(ISERROR(VLOOKUP(N150,'CODIGO PAGO'!$B$2:$B$20,1,0)),1,IF(OR(AND(CH150=1,N150&lt;&gt;"N"),AND(CH150=3,N150&lt;&gt;"B"),AND(CH150=2,LEFT(TRIM(N150),1)&lt;&gt;"I")),1,IF(OR(AND(CH150=0,N150="N"),AND(CH150=0,N150="B"),AND(CH150=0,LEFT(TRIM(N150),1)="I")),1,0))),"")</f>
        <v/>
      </c>
      <c r="DK150" s="23" t="str">
        <f t="shared" si="104"/>
        <v/>
      </c>
      <c r="DL150" s="23" t="str">
        <f>+IF(LEN($I150)&gt;5,IF(ISERROR(VLOOKUP(P150,'CODIGO PAGO'!$B$2:$B$20,1,0)),1,IF(OR(AND(CJ150=1,P150&lt;&gt;"N"),AND(CJ150=3,P150&lt;&gt;"B"),AND(CJ150=2,LEFT(TRIM(P150),1)&lt;&gt;"I")),1,IF(OR(AND(CJ150=0,P150="N"),AND(CJ150=0,P150="B"),AND(CJ150=0,LEFT(TRIM(P150),1)="I")),1,0))),"")</f>
        <v/>
      </c>
      <c r="DM150" s="23" t="str">
        <f t="shared" si="105"/>
        <v/>
      </c>
      <c r="DN150" s="23" t="str">
        <f>+IF(LEN($I150)&gt;5,IF(ISERROR(VLOOKUP(R150,'CODIGO PAGO'!$B$2:$B$20,1,0)),1,IF(OR(AND(CL150=1,R150&lt;&gt;"N"),AND(CL150=3,R150&lt;&gt;"B"),AND(CL150=2,LEFT(TRIM(R150),1)&lt;&gt;"I")),1,IF(OR(AND(CL150=0,R150="N"),AND(CL150=0,R150="B"),AND(CL150=0,LEFT(TRIM(R150),1)="I")),1,0))),"")</f>
        <v/>
      </c>
      <c r="DO150" s="23" t="str">
        <f t="shared" si="106"/>
        <v/>
      </c>
      <c r="DP150" s="23" t="str">
        <f>+IF(LEN($I150)&gt;5,IF(ISERROR(VLOOKUP(T150,'CODIGO PAGO'!$B$2:$B$20,1,0)),1,IF(OR(AND(CN150=1,T150&lt;&gt;"N"),AND(CN150=3,T150&lt;&gt;"B"),AND(CN150=2,LEFT(TRIM(T150),1)&lt;&gt;"I")),1,IF(OR(AND(CN150=0,T150="N"),AND(CN150=0,T150="B"),AND(CN150=0,LEFT(TRIM(T150),1)="I")),1,0))),"")</f>
        <v/>
      </c>
      <c r="DQ150" s="23" t="str">
        <f t="shared" si="107"/>
        <v/>
      </c>
      <c r="DR150" s="23" t="str">
        <f>+IF(LEN($I150)&gt;5,IF(ISERROR(VLOOKUP(V150,'CODIGO PAGO'!$B$2:$B$20,1,0)),1,IF(OR(AND(CP150=1,V150&lt;&gt;"N"),AND(CP150=3,V150&lt;&gt;"B"),AND(CP150=2,LEFT(TRIM(V150),1)&lt;&gt;"I")),1,IF(OR(AND(CP150=0,V150="N"),AND(CP150=0,V150="B"),AND(CP150=0,LEFT(TRIM(V150),1)="I")),1,0))),"")</f>
        <v/>
      </c>
      <c r="DS150" s="23" t="str">
        <f t="shared" si="108"/>
        <v/>
      </c>
      <c r="DT150" s="23" t="str">
        <f>+IF(LEN($I150)&gt;5,IF(ISERROR(VLOOKUP(X150,'CODIGO PAGO'!$B$2:$B$20,1,0)),1,IF(OR(AND(CR150=1,X150&lt;&gt;"N"),AND(CR150=3,X150&lt;&gt;"B"),AND(CR150=2,LEFT(TRIM(X150),1)&lt;&gt;"I")),1,IF(OR(AND(CR150=0,X150="N"),AND(CR150=0,X150="B"),AND(CR150=0,LEFT(TRIM(X150),1)="I")),1,0))),"")</f>
        <v/>
      </c>
      <c r="DU150" s="23" t="str">
        <f t="shared" si="109"/>
        <v/>
      </c>
      <c r="DV150" s="23" t="str">
        <f>+IF(LEN($I150)&gt;5,IF(ISERROR(VLOOKUP(Z150,'CODIGO PAGO'!$B$2:$B$20,1,0)),1,IF(OR(AND(CT150=1,Z150&lt;&gt;"N"),AND(CT150=3,Z150&lt;&gt;"B"),AND(CT150=2,LEFT(TRIM(Z150),1)&lt;&gt;"I")),1,IF(OR(AND(CT150=0,Z150="N"),AND(CT150=0,Z150="B"),AND(CT150=0,LEFT(TRIM(Z150),1)="I")),1,0))),"")</f>
        <v/>
      </c>
      <c r="DW150" s="23" t="str">
        <f t="shared" si="110"/>
        <v/>
      </c>
      <c r="DX150" s="23" t="str">
        <f>+IF(LEN($I150)&gt;5,IF(ISERROR(VLOOKUP(AB150,'CODIGO PAGO'!$B$2:$B$20,1,0)),1,IF(OR(AND(CV150=1,AB150&lt;&gt;"N"),AND(CV150=3,AB150&lt;&gt;"B"),AND(CV150=2,LEFT(TRIM(AB150),1)&lt;&gt;"I")),1,IF(OR(AND(CV150=0,AB150="N"),AND(CV150=0,AB150="B"),AND(CV150=0,LEFT(TRIM(AB150),1)="I")),1,0))),"")</f>
        <v/>
      </c>
      <c r="DY150" s="23" t="str">
        <f t="shared" si="111"/>
        <v/>
      </c>
      <c r="DZ150" s="23" t="str">
        <f>+IF(LEN($I150)&gt;5,IF(ISERROR(VLOOKUP(AD150,'CODIGO PAGO'!$B$2:$B$20,1,0)),1,IF(OR(AND(CX150=1,AD150&lt;&gt;"N"),AND(CX150=3,AD150&lt;&gt;"B"),AND(CX150=2,LEFT(TRIM(AD150),1)&lt;&gt;"I")),1,IF(OR(AND(CX150=0,AD150="N"),AND(CX150=0,AD150="B"),AND(CX150=0,LEFT(TRIM(AD150),1)="I")),1,0))),"")</f>
        <v/>
      </c>
      <c r="EA150" s="23" t="str">
        <f t="shared" si="112"/>
        <v/>
      </c>
      <c r="EB150" s="23" t="str">
        <f>+IF(LEN($I150)&gt;5,IF(ISERROR(VLOOKUP(AF150,'CODIGO PAGO'!$B$2:$B$20,1,0)),1,IF(OR(AND(CZ150=1,AF150&lt;&gt;"N"),AND(CZ150=3,AF150&lt;&gt;"B"),AND(CZ150=2,LEFT(TRIM(AF150),1)&lt;&gt;"I")),1,IF(OR(AND(CZ150=0,AF150="N"),AND(CZ150=0,AF150="B"),AND(CZ150=0,LEFT(TRIM(AF150),1)="I")),1,0))),"")</f>
        <v/>
      </c>
      <c r="EC150" s="23" t="str">
        <f t="shared" si="113"/>
        <v/>
      </c>
      <c r="ED150" s="23" t="str">
        <f>+IF(LEN($I150)&gt;5,IF(ISERROR(VLOOKUP(AH150,'CODIGO PAGO'!$B$2:$B$20,1,0)),1,IF(OR(AND(DB150=1,AH150&lt;&gt;"N"),AND(DB150=3,AH150&lt;&gt;"B"),AND(DB150=2,LEFT(TRIM(AH150),1)&lt;&gt;"I")),1,IF(OR(AND(DB150=0,AH150="N"),AND(DB150=0,AH150="B"),AND(DB150=0,LEFT(TRIM(AH150),1)="I")),1,0))),"")</f>
        <v/>
      </c>
      <c r="EE150" s="23" t="str">
        <f t="shared" si="114"/>
        <v/>
      </c>
      <c r="EF150" s="23" t="str">
        <f>+IF(LEN($I150)&gt;5,IF(ISERROR(VLOOKUP(AJ150,'CODIGO PAGO'!$B$2:$B$20,1,0)),1,IF(OR(AND(DD150=1,AJ150&lt;&gt;"N"),AND(DD150=3,AJ150&lt;&gt;"B"),AND(DD150=2,LEFT(TRIM(AJ150),1)&lt;&gt;"I")),1,IF(OR(AND(DD150=0,AJ150="N"),AND(DD150=0,AJ150="B"),AND(DD150=0,LEFT(TRIM(AJ150),1)="I")),1,0))),"")</f>
        <v/>
      </c>
      <c r="EG150" s="23" t="str">
        <f t="shared" si="115"/>
        <v/>
      </c>
      <c r="EH150" s="23" t="str">
        <f>+IF(LEN($I150)&gt;5,IF(ISERROR(VLOOKUP(AL150,'CODIGO PAGO'!$B$2:$B$20,1,0)),1,IF(OR(AND(DF150=1,AL150&lt;&gt;"N"),AND(DF150=3,AL150&lt;&gt;"B"),AND(DF150=2,LEFT(TRIM(AL150),1)&lt;&gt;"I")),1,IF(OR(AND(DF150=0,AL150="N"),AND(DF150=0,AL150="B"),AND(DF150=0,LEFT(TRIM(AL150),1)="I")),1,0))),"")</f>
        <v/>
      </c>
      <c r="EI150" s="23" t="str">
        <f t="shared" si="116"/>
        <v/>
      </c>
      <c r="EJ150" s="23" t="str">
        <f>+IF(LEN($I150)&gt;5,IF(ISERROR(VLOOKUP(AN150,'CODIGO PAGO'!$B$2:$B$20,1,0)),1,IF(OR(AND(DH150=1,AN150&lt;&gt;"N"),AND(DH150=3,AN150&lt;&gt;"B"),AND(DH150=2,LEFT(TRIM(AN150),1)&lt;&gt;"I")),1,IF(OR(AND(DH150=0,AN150="N"),AND(DH150=0,AN150="B"),AND(DH150=0,LEFT(TRIM(AN150),1)="I")),1,0))),"")</f>
        <v/>
      </c>
      <c r="EK150" s="23" t="str">
        <f t="shared" si="117"/>
        <v/>
      </c>
      <c r="EL150" s="24" t="str">
        <f t="shared" si="118"/>
        <v/>
      </c>
    </row>
    <row r="151" spans="1:142" s="25" customFormat="1">
      <c r="A151" s="15" t="str">
        <f t="shared" si="84"/>
        <v/>
      </c>
      <c r="B151" s="1" t="str">
        <f>+IF(LEN(I151)&gt;5,'CODIGO PAGO'!$B$28,"")</f>
        <v/>
      </c>
      <c r="C151" s="1" t="str">
        <f>+IF(LEN($I151)&gt;5,BD!D151,"")</f>
        <v/>
      </c>
      <c r="D151" s="168" t="str">
        <f>+IF(LEN($I151)&gt;5,BD!A151,"")</f>
        <v/>
      </c>
      <c r="E151" s="1" t="str">
        <f>+IF(LEN($I151)&gt;5,BD!B151,"")</f>
        <v/>
      </c>
      <c r="F151" s="1" t="str">
        <f>+IF(LEN($I151)&gt;5,BD!C151,"")</f>
        <v/>
      </c>
      <c r="G151" s="141"/>
      <c r="H151" s="141"/>
      <c r="I151" s="1" t="str">
        <f>+IF(LEN(BD!G151)&gt;5,BD!G151,"")</f>
        <v/>
      </c>
      <c r="J151" s="167" t="str">
        <f>+IF(LEN($I151)&gt;5,BD!E151,"")</f>
        <v/>
      </c>
      <c r="K151" s="6" t="str">
        <f t="shared" si="85"/>
        <v/>
      </c>
      <c r="L151" s="87" t="str">
        <f>+IF(LEN($I151)&gt;5,BD!H151,"")</f>
        <v/>
      </c>
      <c r="M151" s="40" t="str">
        <f t="shared" si="86"/>
        <v/>
      </c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4" t="str">
        <f t="shared" si="87"/>
        <v/>
      </c>
      <c r="AQ151" s="5" t="str">
        <f t="shared" si="88"/>
        <v/>
      </c>
      <c r="AR151" s="91" t="str">
        <f t="shared" si="89"/>
        <v/>
      </c>
      <c r="AS151" s="5" t="str">
        <f t="shared" si="90"/>
        <v/>
      </c>
      <c r="AT151" s="91" t="str">
        <f t="shared" si="91"/>
        <v/>
      </c>
      <c r="AU151" s="4" t="str">
        <f t="shared" si="92"/>
        <v/>
      </c>
      <c r="AV151" s="4" t="str">
        <f t="shared" si="93"/>
        <v/>
      </c>
      <c r="AW151" s="4" t="str">
        <f t="shared" si="94"/>
        <v/>
      </c>
      <c r="AX151" s="4" t="str">
        <f t="shared" si="95"/>
        <v/>
      </c>
      <c r="AY151" s="88" t="str">
        <f t="shared" si="96"/>
        <v/>
      </c>
      <c r="AZ151" s="17" t="str">
        <f t="shared" si="97"/>
        <v/>
      </c>
      <c r="BA151" s="18" t="str">
        <f t="shared" si="98"/>
        <v/>
      </c>
      <c r="BB151" s="19" t="str">
        <f>+IF(LEN(I151)&gt;5,IF(INT(RIGHT(B151,1))=9,0.5*L151*AY151,INT(MID(B151,5,LEN(B151)-4))*L151)+IFERROR(VLOOKUP(I151,AJUSTES!$A$1:$I$50,9,0),0),"")</f>
        <v/>
      </c>
      <c r="BC151" s="12"/>
      <c r="BD151" s="19" t="str">
        <f t="shared" si="99"/>
        <v/>
      </c>
      <c r="BE151" s="18" t="str">
        <f t="shared" si="100"/>
        <v/>
      </c>
      <c r="BF151" s="139" t="str">
        <f t="shared" si="101"/>
        <v/>
      </c>
      <c r="BG151" s="114"/>
      <c r="BH151" s="18" t="str">
        <f t="shared" si="102"/>
        <v/>
      </c>
      <c r="BI151" s="13"/>
      <c r="BJ151" s="12"/>
      <c r="BK151" s="12"/>
      <c r="BL151" s="145"/>
      <c r="BM151" s="12"/>
      <c r="BN151" s="12"/>
      <c r="BO151" s="12"/>
      <c r="BP151" s="12"/>
      <c r="BQ151" s="12"/>
      <c r="BR151" s="12"/>
      <c r="BS151" s="146"/>
      <c r="BT151" s="14"/>
      <c r="BU151" s="12"/>
      <c r="BV151" s="12"/>
      <c r="BW151" s="12"/>
      <c r="BX151" s="12"/>
      <c r="BY151" s="12"/>
      <c r="BZ151" s="144"/>
      <c r="CA151" s="107" t="str">
        <f>+IF(LEN($I151)&gt;5,IF(BD!F151="N/A","",BD!F151),"")</f>
        <v/>
      </c>
      <c r="CB151" s="21"/>
      <c r="CC151" s="147"/>
      <c r="CD151" s="148"/>
      <c r="CE151" s="8" t="str">
        <f>+IF(LEN(I151)&gt;5,BD!M151,"")</f>
        <v/>
      </c>
      <c r="CF151" s="16" t="str">
        <f>+IF(LEN(I151)&gt;5,BD!N151,"")</f>
        <v/>
      </c>
      <c r="CG151" s="3" t="str">
        <f t="shared" si="103"/>
        <v/>
      </c>
      <c r="CH151" s="23" t="str">
        <f>+IF(AND(LEN($I151)&gt;5),IF(AND($J151&gt;N$1,$J151&lt;=$AO$1),1,IF((COUNTIFS(INCAPACIDADES!$C$1:$C$51,$I151,INCAPACIDADES!K$1:K$51,N$1))&gt;0,2,IF(VLOOKUP($C151,BD!$D$1:$F$501,3,0)&gt;N$1,0,3))),"")</f>
        <v/>
      </c>
      <c r="CI151" s="23" t="str">
        <f>+IF(AND(LEN($I151)&gt;5),IF(AND($J151&gt;O$1,$J151&lt;=$AO$1),1,IF((COUNTIFS(INCAPACIDADES!$C$1:$C$51,$I151,INCAPACIDADES!L$1:L$51,O$1))&gt;0,2,IF(VLOOKUP($C151,BD!$D$1:$F$501,3,0)&gt;O$1,0,3))),"")</f>
        <v/>
      </c>
      <c r="CJ151" s="23" t="str">
        <f>+IF(AND(LEN($I151)&gt;5),IF(AND($J151&gt;P$1,$J151&lt;=$AO$1),1,IF((COUNTIFS(INCAPACIDADES!$C$1:$C$51,$I151,INCAPACIDADES!M$1:M$51,P$1))&gt;0,2,IF(VLOOKUP($C151,BD!$D$1:$F$501,3,0)&gt;P$1,0,3))),"")</f>
        <v/>
      </c>
      <c r="CK151" s="23" t="str">
        <f>+IF(AND(LEN($I151)&gt;5),IF(AND($J151&gt;Q$1,$J151&lt;=$AO$1),1,IF((COUNTIFS(INCAPACIDADES!$C$1:$C$51,$I151,INCAPACIDADES!N$1:N$51,Q$1))&gt;0,2,IF(VLOOKUP($C151,BD!$D$1:$F$501,3,0)&gt;Q$1,0,3))),"")</f>
        <v/>
      </c>
      <c r="CL151" s="23" t="str">
        <f>+IF(AND(LEN($I151)&gt;5),IF(AND($J151&gt;R$1,$J151&lt;=$AO$1),1,IF((COUNTIFS(INCAPACIDADES!$C$1:$C$51,$I151,INCAPACIDADES!O$1:O$51,R$1))&gt;0,2,IF(VLOOKUP($C151,BD!$D$1:$F$501,3,0)&gt;R$1,0,3))),"")</f>
        <v/>
      </c>
      <c r="CM151" s="23" t="str">
        <f>+IF(AND(LEN($I151)&gt;5),IF(AND($J151&gt;S$1,$J151&lt;=$AO$1),1,IF((COUNTIFS(INCAPACIDADES!$C$1:$C$51,$I151,INCAPACIDADES!P$1:P$51,S$1))&gt;0,2,IF(VLOOKUP($C151,BD!$D$1:$F$501,3,0)&gt;S$1,0,3))),"")</f>
        <v/>
      </c>
      <c r="CN151" s="23" t="str">
        <f>+IF(AND(LEN($I151)&gt;5),IF(AND($J151&gt;T$1,$J151&lt;=$AO$1),1,IF((COUNTIFS(INCAPACIDADES!$C$1:$C$51,$I151,INCAPACIDADES!Q$1:Q$51,T$1))&gt;0,2,IF(VLOOKUP($C151,BD!$D$1:$F$501,3,0)&gt;T$1,0,3))),"")</f>
        <v/>
      </c>
      <c r="CO151" s="23" t="str">
        <f>+IF(AND(LEN($I151)&gt;5),IF(AND($J151&gt;U$1,$J151&lt;=$AO$1),1,IF((COUNTIFS(INCAPACIDADES!$C$1:$C$51,$I151,INCAPACIDADES!R$1:R$51,U$1))&gt;0,2,IF(VLOOKUP($C151,BD!$D$1:$F$501,3,0)&gt;U$1,0,3))),"")</f>
        <v/>
      </c>
      <c r="CP151" s="23" t="str">
        <f>+IF(AND(LEN($I151)&gt;5),IF(AND($J151&gt;V$1,$J151&lt;=$AO$1),1,IF((COUNTIFS(INCAPACIDADES!$C$1:$C$51,$I151,INCAPACIDADES!S$1:S$51,V$1))&gt;0,2,IF(VLOOKUP($C151,BD!$D$1:$F$501,3,0)&gt;V$1,0,3))),"")</f>
        <v/>
      </c>
      <c r="CQ151" s="23" t="str">
        <f>+IF(AND(LEN($I151)&gt;5),IF(AND($J151&gt;W$1,$J151&lt;=$AO$1),1,IF((COUNTIFS(INCAPACIDADES!$C$1:$C$51,$I151,INCAPACIDADES!T$1:T$51,W$1))&gt;0,2,IF(VLOOKUP($C151,BD!$D$1:$F$501,3,0)&gt;W$1,0,3))),"")</f>
        <v/>
      </c>
      <c r="CR151" s="23" t="str">
        <f>+IF(AND(LEN($I151)&gt;5),IF(AND($J151&gt;X$1,$J151&lt;=$AO$1),1,IF((COUNTIFS(INCAPACIDADES!$C$1:$C$51,$I151,INCAPACIDADES!U$1:U$51,X$1))&gt;0,2,IF(VLOOKUP($C151,BD!$D$1:$F$501,3,0)&gt;X$1,0,3))),"")</f>
        <v/>
      </c>
      <c r="CS151" s="23" t="str">
        <f>+IF(AND(LEN($I151)&gt;5),IF(AND($J151&gt;Y$1,$J151&lt;=$AO$1),1,IF((COUNTIFS(INCAPACIDADES!$C$1:$C$51,$I151,INCAPACIDADES!V$1:V$51,Y$1))&gt;0,2,IF(VLOOKUP($C151,BD!$D$1:$F$501,3,0)&gt;Y$1,0,3))),"")</f>
        <v/>
      </c>
      <c r="CT151" s="23" t="str">
        <f>+IF(AND(LEN($I151)&gt;5),IF(AND($J151&gt;Z$1,$J151&lt;=$AO$1),1,IF((COUNTIFS(INCAPACIDADES!$C$1:$C$51,$I151,INCAPACIDADES!W$1:W$51,Z$1))&gt;0,2,IF(VLOOKUP($C151,BD!$D$1:$F$501,3,0)&gt;Z$1,0,3))),"")</f>
        <v/>
      </c>
      <c r="CU151" s="23" t="str">
        <f>+IF(AND(LEN($I151)&gt;5),IF(AND($J151&gt;AA$1,$J151&lt;=$AO$1),1,IF((COUNTIFS(INCAPACIDADES!$C$1:$C$51,$I151,INCAPACIDADES!X$1:X$51,AA$1))&gt;0,2,IF(VLOOKUP($C151,BD!$D$1:$F$501,3,0)&gt;AA$1,0,3))),"")</f>
        <v/>
      </c>
      <c r="CV151" s="23" t="str">
        <f>+IF(AND(LEN($I151)&gt;5),IF(AND($J151&gt;AB$1,$J151&lt;=$AO$1),1,IF((COUNTIFS(INCAPACIDADES!$C$1:$C$51,$I151,INCAPACIDADES!Y$1:Y$51,AB$1))&gt;0,2,IF(VLOOKUP($C151,BD!$D$1:$F$501,3,0)&gt;AB$1,0,3))),"")</f>
        <v/>
      </c>
      <c r="CW151" s="23" t="str">
        <f>+IF(AND(LEN($I151)&gt;5),IF(AND($J151&gt;AC$1,$J151&lt;=$AO$1),1,IF((COUNTIFS(INCAPACIDADES!$C$1:$C$51,$I151,INCAPACIDADES!Z$1:Z$51,AC$1))&gt;0,2,IF(VLOOKUP($C151,BD!$D$1:$F$501,3,0)&gt;AC$1,0,3))),"")</f>
        <v/>
      </c>
      <c r="CX151" s="23" t="str">
        <f>+IF(AND(LEN($I151)&gt;5),IF(AND($J151&gt;AD$1,$J151&lt;=$AO$1),1,IF((COUNTIFS(INCAPACIDADES!$C$1:$C$51,$I151,INCAPACIDADES!AA$1:AA$51,AD$1))&gt;0,2,IF(VLOOKUP($C151,BD!$D$1:$F$501,3,0)&gt;AD$1,0,3))),"")</f>
        <v/>
      </c>
      <c r="CY151" s="23" t="str">
        <f>+IF(AND(LEN($I151)&gt;5),IF(AND($J151&gt;AE$1,$J151&lt;=$AO$1),1,IF((COUNTIFS(INCAPACIDADES!$C$1:$C$51,$I151,INCAPACIDADES!AB$1:AB$51,AE$1))&gt;0,2,IF(VLOOKUP($C151,BD!$D$1:$F$501,3,0)&gt;AE$1,0,3))),"")</f>
        <v/>
      </c>
      <c r="CZ151" s="23" t="str">
        <f>+IF(AND(LEN($I151)&gt;5),IF(AND($J151&gt;AF$1,$J151&lt;=$AO$1),1,IF((COUNTIFS(INCAPACIDADES!$C$1:$C$51,$I151,INCAPACIDADES!AC$1:AC$51,AF$1))&gt;0,2,IF(VLOOKUP($C151,BD!$D$1:$F$501,3,0)&gt;AF$1,0,3))),"")</f>
        <v/>
      </c>
      <c r="DA151" s="23" t="str">
        <f>+IF(AND(LEN($I151)&gt;5),IF(AND($J151&gt;AG$1,$J151&lt;=$AO$1),1,IF((COUNTIFS(INCAPACIDADES!$C$1:$C$51,$I151,INCAPACIDADES!AD$1:AD$51,AG$1))&gt;0,2,IF(VLOOKUP($C151,BD!$D$1:$F$501,3,0)&gt;AG$1,0,3))),"")</f>
        <v/>
      </c>
      <c r="DB151" s="23" t="str">
        <f>+IF(AND(LEN($I151)&gt;5),IF(AND($J151&gt;AH$1,$J151&lt;=$AO$1),1,IF((COUNTIFS(INCAPACIDADES!$C$1:$C$51,$I151,INCAPACIDADES!AE$1:AE$51,AH$1))&gt;0,2,IF(VLOOKUP($C151,BD!$D$1:$F$501,3,0)&gt;AH$1,0,3))),"")</f>
        <v/>
      </c>
      <c r="DC151" s="23" t="str">
        <f>+IF(AND(LEN($I151)&gt;5),IF(AND($J151&gt;AI$1,$J151&lt;=$AO$1),1,IF((COUNTIFS(INCAPACIDADES!$C$1:$C$51,$I151,INCAPACIDADES!AF$1:AF$51,AI$1))&gt;0,2,IF(VLOOKUP($C151,BD!$D$1:$F$501,3,0)&gt;AI$1,0,3))),"")</f>
        <v/>
      </c>
      <c r="DD151" s="23" t="str">
        <f>+IF(AND(LEN($I151)&gt;5),IF(AND($J151&gt;AJ$1,$J151&lt;=$AO$1),1,IF((COUNTIFS(INCAPACIDADES!$C$1:$C$51,$I151,INCAPACIDADES!AG$1:AG$51,AJ$1))&gt;0,2,IF(VLOOKUP($C151,BD!$D$1:$F$501,3,0)&gt;AJ$1,0,3))),"")</f>
        <v/>
      </c>
      <c r="DE151" s="23" t="str">
        <f>+IF(AND(LEN($I151)&gt;5),IF(AND($J151&gt;AK$1,$J151&lt;=$AO$1),1,IF((COUNTIFS(INCAPACIDADES!$C$1:$C$51,$I151,INCAPACIDADES!AH$1:AH$51,AK$1))&gt;0,2,IF(VLOOKUP($C151,BD!$D$1:$F$501,3,0)&gt;AK$1,0,3))),"")</f>
        <v/>
      </c>
      <c r="DF151" s="23" t="str">
        <f>+IF(AND(LEN($I151)&gt;5),IF(AND($J151&gt;AL$1,$J151&lt;=$AO$1),1,IF((COUNTIFS(INCAPACIDADES!$C$1:$C$51,$I151,INCAPACIDADES!AI$1:AI$51,AL$1))&gt;0,2,IF(VLOOKUP($C151,BD!$D$1:$F$501,3,0)&gt;AL$1,0,3))),"")</f>
        <v/>
      </c>
      <c r="DG151" s="23" t="str">
        <f>+IF(AND(LEN($I151)&gt;5),IF(AND($J151&gt;AM$1,$J151&lt;=$AO$1),1,IF((COUNTIFS(INCAPACIDADES!$C$1:$C$51,$I151,INCAPACIDADES!AJ$1:AJ$51,AM$1))&gt;0,2,IF(VLOOKUP($C151,BD!$D$1:$F$501,3,0)&gt;AM$1,0,3))),"")</f>
        <v/>
      </c>
      <c r="DH151" s="23" t="str">
        <f>+IF(AND(LEN($I151)&gt;5),IF(AND($J151&gt;AN$1,$J151&lt;=$AO$1),1,IF((COUNTIFS(INCAPACIDADES!$C$1:$C$51,$I151,INCAPACIDADES!AK$1:AK$51,AN$1))&gt;0,2,IF(VLOOKUP($C151,BD!$D$1:$F$501,3,0)&gt;AN$1,0,3))),"")</f>
        <v/>
      </c>
      <c r="DI151" s="23" t="str">
        <f>+IF(AND(LEN($I151)&gt;5),IF(AND($J151&gt;AO$1,$J151&lt;=$AO$1),1,IF((COUNTIFS(INCAPACIDADES!$C$1:$C$51,$I151,INCAPACIDADES!AL$1:AL$51,AO$1))&gt;0,2,IF(VLOOKUP($C151,BD!$D$1:$F$501,3,0)&gt;AO$1,0,3))),"")</f>
        <v/>
      </c>
      <c r="DJ151" s="23" t="str">
        <f>+IF(LEN($I151)&gt;5,IF(ISERROR(VLOOKUP(N151,'CODIGO PAGO'!$B$2:$B$20,1,0)),1,IF(OR(AND(CH151=1,N151&lt;&gt;"N"),AND(CH151=3,N151&lt;&gt;"B"),AND(CH151=2,LEFT(TRIM(N151),1)&lt;&gt;"I")),1,IF(OR(AND(CH151=0,N151="N"),AND(CH151=0,N151="B"),AND(CH151=0,LEFT(TRIM(N151),1)="I")),1,0))),"")</f>
        <v/>
      </c>
      <c r="DK151" s="23" t="str">
        <f t="shared" si="104"/>
        <v/>
      </c>
      <c r="DL151" s="23" t="str">
        <f>+IF(LEN($I151)&gt;5,IF(ISERROR(VLOOKUP(P151,'CODIGO PAGO'!$B$2:$B$20,1,0)),1,IF(OR(AND(CJ151=1,P151&lt;&gt;"N"),AND(CJ151=3,P151&lt;&gt;"B"),AND(CJ151=2,LEFT(TRIM(P151),1)&lt;&gt;"I")),1,IF(OR(AND(CJ151=0,P151="N"),AND(CJ151=0,P151="B"),AND(CJ151=0,LEFT(TRIM(P151),1)="I")),1,0))),"")</f>
        <v/>
      </c>
      <c r="DM151" s="23" t="str">
        <f t="shared" si="105"/>
        <v/>
      </c>
      <c r="DN151" s="23" t="str">
        <f>+IF(LEN($I151)&gt;5,IF(ISERROR(VLOOKUP(R151,'CODIGO PAGO'!$B$2:$B$20,1,0)),1,IF(OR(AND(CL151=1,R151&lt;&gt;"N"),AND(CL151=3,R151&lt;&gt;"B"),AND(CL151=2,LEFT(TRIM(R151),1)&lt;&gt;"I")),1,IF(OR(AND(CL151=0,R151="N"),AND(CL151=0,R151="B"),AND(CL151=0,LEFT(TRIM(R151),1)="I")),1,0))),"")</f>
        <v/>
      </c>
      <c r="DO151" s="23" t="str">
        <f t="shared" si="106"/>
        <v/>
      </c>
      <c r="DP151" s="23" t="str">
        <f>+IF(LEN($I151)&gt;5,IF(ISERROR(VLOOKUP(T151,'CODIGO PAGO'!$B$2:$B$20,1,0)),1,IF(OR(AND(CN151=1,T151&lt;&gt;"N"),AND(CN151=3,T151&lt;&gt;"B"),AND(CN151=2,LEFT(TRIM(T151),1)&lt;&gt;"I")),1,IF(OR(AND(CN151=0,T151="N"),AND(CN151=0,T151="B"),AND(CN151=0,LEFT(TRIM(T151),1)="I")),1,0))),"")</f>
        <v/>
      </c>
      <c r="DQ151" s="23" t="str">
        <f t="shared" si="107"/>
        <v/>
      </c>
      <c r="DR151" s="23" t="str">
        <f>+IF(LEN($I151)&gt;5,IF(ISERROR(VLOOKUP(V151,'CODIGO PAGO'!$B$2:$B$20,1,0)),1,IF(OR(AND(CP151=1,V151&lt;&gt;"N"),AND(CP151=3,V151&lt;&gt;"B"),AND(CP151=2,LEFT(TRIM(V151),1)&lt;&gt;"I")),1,IF(OR(AND(CP151=0,V151="N"),AND(CP151=0,V151="B"),AND(CP151=0,LEFT(TRIM(V151),1)="I")),1,0))),"")</f>
        <v/>
      </c>
      <c r="DS151" s="23" t="str">
        <f t="shared" si="108"/>
        <v/>
      </c>
      <c r="DT151" s="23" t="str">
        <f>+IF(LEN($I151)&gt;5,IF(ISERROR(VLOOKUP(X151,'CODIGO PAGO'!$B$2:$B$20,1,0)),1,IF(OR(AND(CR151=1,X151&lt;&gt;"N"),AND(CR151=3,X151&lt;&gt;"B"),AND(CR151=2,LEFT(TRIM(X151),1)&lt;&gt;"I")),1,IF(OR(AND(CR151=0,X151="N"),AND(CR151=0,X151="B"),AND(CR151=0,LEFT(TRIM(X151),1)="I")),1,0))),"")</f>
        <v/>
      </c>
      <c r="DU151" s="23" t="str">
        <f t="shared" si="109"/>
        <v/>
      </c>
      <c r="DV151" s="23" t="str">
        <f>+IF(LEN($I151)&gt;5,IF(ISERROR(VLOOKUP(Z151,'CODIGO PAGO'!$B$2:$B$20,1,0)),1,IF(OR(AND(CT151=1,Z151&lt;&gt;"N"),AND(CT151=3,Z151&lt;&gt;"B"),AND(CT151=2,LEFT(TRIM(Z151),1)&lt;&gt;"I")),1,IF(OR(AND(CT151=0,Z151="N"),AND(CT151=0,Z151="B"),AND(CT151=0,LEFT(TRIM(Z151),1)="I")),1,0))),"")</f>
        <v/>
      </c>
      <c r="DW151" s="23" t="str">
        <f t="shared" si="110"/>
        <v/>
      </c>
      <c r="DX151" s="23" t="str">
        <f>+IF(LEN($I151)&gt;5,IF(ISERROR(VLOOKUP(AB151,'CODIGO PAGO'!$B$2:$B$20,1,0)),1,IF(OR(AND(CV151=1,AB151&lt;&gt;"N"),AND(CV151=3,AB151&lt;&gt;"B"),AND(CV151=2,LEFT(TRIM(AB151),1)&lt;&gt;"I")),1,IF(OR(AND(CV151=0,AB151="N"),AND(CV151=0,AB151="B"),AND(CV151=0,LEFT(TRIM(AB151),1)="I")),1,0))),"")</f>
        <v/>
      </c>
      <c r="DY151" s="23" t="str">
        <f t="shared" si="111"/>
        <v/>
      </c>
      <c r="DZ151" s="23" t="str">
        <f>+IF(LEN($I151)&gt;5,IF(ISERROR(VLOOKUP(AD151,'CODIGO PAGO'!$B$2:$B$20,1,0)),1,IF(OR(AND(CX151=1,AD151&lt;&gt;"N"),AND(CX151=3,AD151&lt;&gt;"B"),AND(CX151=2,LEFT(TRIM(AD151),1)&lt;&gt;"I")),1,IF(OR(AND(CX151=0,AD151="N"),AND(CX151=0,AD151="B"),AND(CX151=0,LEFT(TRIM(AD151),1)="I")),1,0))),"")</f>
        <v/>
      </c>
      <c r="EA151" s="23" t="str">
        <f t="shared" si="112"/>
        <v/>
      </c>
      <c r="EB151" s="23" t="str">
        <f>+IF(LEN($I151)&gt;5,IF(ISERROR(VLOOKUP(AF151,'CODIGO PAGO'!$B$2:$B$20,1,0)),1,IF(OR(AND(CZ151=1,AF151&lt;&gt;"N"),AND(CZ151=3,AF151&lt;&gt;"B"),AND(CZ151=2,LEFT(TRIM(AF151),1)&lt;&gt;"I")),1,IF(OR(AND(CZ151=0,AF151="N"),AND(CZ151=0,AF151="B"),AND(CZ151=0,LEFT(TRIM(AF151),1)="I")),1,0))),"")</f>
        <v/>
      </c>
      <c r="EC151" s="23" t="str">
        <f t="shared" si="113"/>
        <v/>
      </c>
      <c r="ED151" s="23" t="str">
        <f>+IF(LEN($I151)&gt;5,IF(ISERROR(VLOOKUP(AH151,'CODIGO PAGO'!$B$2:$B$20,1,0)),1,IF(OR(AND(DB151=1,AH151&lt;&gt;"N"),AND(DB151=3,AH151&lt;&gt;"B"),AND(DB151=2,LEFT(TRIM(AH151),1)&lt;&gt;"I")),1,IF(OR(AND(DB151=0,AH151="N"),AND(DB151=0,AH151="B"),AND(DB151=0,LEFT(TRIM(AH151),1)="I")),1,0))),"")</f>
        <v/>
      </c>
      <c r="EE151" s="23" t="str">
        <f t="shared" si="114"/>
        <v/>
      </c>
      <c r="EF151" s="23" t="str">
        <f>+IF(LEN($I151)&gt;5,IF(ISERROR(VLOOKUP(AJ151,'CODIGO PAGO'!$B$2:$B$20,1,0)),1,IF(OR(AND(DD151=1,AJ151&lt;&gt;"N"),AND(DD151=3,AJ151&lt;&gt;"B"),AND(DD151=2,LEFT(TRIM(AJ151),1)&lt;&gt;"I")),1,IF(OR(AND(DD151=0,AJ151="N"),AND(DD151=0,AJ151="B"),AND(DD151=0,LEFT(TRIM(AJ151),1)="I")),1,0))),"")</f>
        <v/>
      </c>
      <c r="EG151" s="23" t="str">
        <f t="shared" si="115"/>
        <v/>
      </c>
      <c r="EH151" s="23" t="str">
        <f>+IF(LEN($I151)&gt;5,IF(ISERROR(VLOOKUP(AL151,'CODIGO PAGO'!$B$2:$B$20,1,0)),1,IF(OR(AND(DF151=1,AL151&lt;&gt;"N"),AND(DF151=3,AL151&lt;&gt;"B"),AND(DF151=2,LEFT(TRIM(AL151),1)&lt;&gt;"I")),1,IF(OR(AND(DF151=0,AL151="N"),AND(DF151=0,AL151="B"),AND(DF151=0,LEFT(TRIM(AL151),1)="I")),1,0))),"")</f>
        <v/>
      </c>
      <c r="EI151" s="23" t="str">
        <f t="shared" si="116"/>
        <v/>
      </c>
      <c r="EJ151" s="23" t="str">
        <f>+IF(LEN($I151)&gt;5,IF(ISERROR(VLOOKUP(AN151,'CODIGO PAGO'!$B$2:$B$20,1,0)),1,IF(OR(AND(DH151=1,AN151&lt;&gt;"N"),AND(DH151=3,AN151&lt;&gt;"B"),AND(DH151=2,LEFT(TRIM(AN151),1)&lt;&gt;"I")),1,IF(OR(AND(DH151=0,AN151="N"),AND(DH151=0,AN151="B"),AND(DH151=0,LEFT(TRIM(AN151),1)="I")),1,0))),"")</f>
        <v/>
      </c>
      <c r="EK151" s="23" t="str">
        <f t="shared" si="117"/>
        <v/>
      </c>
      <c r="EL151" s="24" t="str">
        <f t="shared" si="118"/>
        <v/>
      </c>
    </row>
    <row r="152" spans="1:142" s="25" customFormat="1">
      <c r="A152" s="15" t="str">
        <f t="shared" si="84"/>
        <v/>
      </c>
      <c r="B152" s="1" t="str">
        <f>+IF(LEN(I152)&gt;5,'CODIGO PAGO'!$B$28,"")</f>
        <v/>
      </c>
      <c r="C152" s="1" t="str">
        <f>+IF(LEN($I152)&gt;5,BD!D152,"")</f>
        <v/>
      </c>
      <c r="D152" s="168" t="str">
        <f>+IF(LEN($I152)&gt;5,BD!A152,"")</f>
        <v/>
      </c>
      <c r="E152" s="1" t="str">
        <f>+IF(LEN($I152)&gt;5,BD!B152,"")</f>
        <v/>
      </c>
      <c r="F152" s="1" t="str">
        <f>+IF(LEN($I152)&gt;5,BD!C152,"")</f>
        <v/>
      </c>
      <c r="G152" s="141"/>
      <c r="H152" s="141"/>
      <c r="I152" s="1" t="str">
        <f>+IF(LEN(BD!G152)&gt;5,BD!G152,"")</f>
        <v/>
      </c>
      <c r="J152" s="167" t="str">
        <f>+IF(LEN($I152)&gt;5,BD!E152,"")</f>
        <v/>
      </c>
      <c r="K152" s="6" t="str">
        <f t="shared" si="85"/>
        <v/>
      </c>
      <c r="L152" s="87" t="str">
        <f>+IF(LEN($I152)&gt;5,BD!H152,"")</f>
        <v/>
      </c>
      <c r="M152" s="40" t="str">
        <f t="shared" si="86"/>
        <v/>
      </c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4" t="str">
        <f t="shared" si="87"/>
        <v/>
      </c>
      <c r="AQ152" s="5" t="str">
        <f t="shared" si="88"/>
        <v/>
      </c>
      <c r="AR152" s="91" t="str">
        <f t="shared" si="89"/>
        <v/>
      </c>
      <c r="AS152" s="5" t="str">
        <f t="shared" si="90"/>
        <v/>
      </c>
      <c r="AT152" s="91" t="str">
        <f t="shared" si="91"/>
        <v/>
      </c>
      <c r="AU152" s="4" t="str">
        <f t="shared" si="92"/>
        <v/>
      </c>
      <c r="AV152" s="4" t="str">
        <f t="shared" si="93"/>
        <v/>
      </c>
      <c r="AW152" s="4" t="str">
        <f t="shared" si="94"/>
        <v/>
      </c>
      <c r="AX152" s="4" t="str">
        <f t="shared" si="95"/>
        <v/>
      </c>
      <c r="AY152" s="88" t="str">
        <f t="shared" si="96"/>
        <v/>
      </c>
      <c r="AZ152" s="17" t="str">
        <f t="shared" si="97"/>
        <v/>
      </c>
      <c r="BA152" s="18" t="str">
        <f t="shared" si="98"/>
        <v/>
      </c>
      <c r="BB152" s="19" t="str">
        <f>+IF(LEN(I152)&gt;5,IF(INT(RIGHT(B152,1))=9,0.5*L152*AY152,INT(MID(B152,5,LEN(B152)-4))*L152)+IFERROR(VLOOKUP(I152,AJUSTES!$A$1:$I$50,9,0),0),"")</f>
        <v/>
      </c>
      <c r="BC152" s="12"/>
      <c r="BD152" s="19" t="str">
        <f t="shared" si="99"/>
        <v/>
      </c>
      <c r="BE152" s="18" t="str">
        <f t="shared" si="100"/>
        <v/>
      </c>
      <c r="BF152" s="139" t="str">
        <f t="shared" si="101"/>
        <v/>
      </c>
      <c r="BG152" s="114"/>
      <c r="BH152" s="18" t="str">
        <f t="shared" si="102"/>
        <v/>
      </c>
      <c r="BI152" s="13"/>
      <c r="BJ152" s="12"/>
      <c r="BK152" s="12"/>
      <c r="BL152" s="145"/>
      <c r="BM152" s="12"/>
      <c r="BN152" s="12"/>
      <c r="BO152" s="12"/>
      <c r="BP152" s="12"/>
      <c r="BQ152" s="12"/>
      <c r="BR152" s="12"/>
      <c r="BS152" s="146"/>
      <c r="BT152" s="14"/>
      <c r="BU152" s="12"/>
      <c r="BV152" s="12"/>
      <c r="BW152" s="12"/>
      <c r="BX152" s="12"/>
      <c r="BY152" s="12"/>
      <c r="BZ152" s="144"/>
      <c r="CA152" s="107" t="str">
        <f>+IF(LEN($I152)&gt;5,IF(BD!F152="N/A","",BD!F152),"")</f>
        <v/>
      </c>
      <c r="CB152" s="21"/>
      <c r="CC152" s="147"/>
      <c r="CD152" s="148"/>
      <c r="CE152" s="8" t="str">
        <f>+IF(LEN(I152)&gt;5,BD!M152,"")</f>
        <v/>
      </c>
      <c r="CF152" s="16" t="str">
        <f>+IF(LEN(I152)&gt;5,BD!N152,"")</f>
        <v/>
      </c>
      <c r="CG152" s="3" t="str">
        <f t="shared" si="103"/>
        <v/>
      </c>
      <c r="CH152" s="23" t="str">
        <f>+IF(AND(LEN($I152)&gt;5),IF(AND($J152&gt;N$1,$J152&lt;=$AO$1),1,IF((COUNTIFS(INCAPACIDADES!$C$1:$C$51,$I152,INCAPACIDADES!K$1:K$51,N$1))&gt;0,2,IF(VLOOKUP($C152,BD!$D$1:$F$501,3,0)&gt;N$1,0,3))),"")</f>
        <v/>
      </c>
      <c r="CI152" s="23" t="str">
        <f>+IF(AND(LEN($I152)&gt;5),IF(AND($J152&gt;O$1,$J152&lt;=$AO$1),1,IF((COUNTIFS(INCAPACIDADES!$C$1:$C$51,$I152,INCAPACIDADES!L$1:L$51,O$1))&gt;0,2,IF(VLOOKUP($C152,BD!$D$1:$F$501,3,0)&gt;O$1,0,3))),"")</f>
        <v/>
      </c>
      <c r="CJ152" s="23" t="str">
        <f>+IF(AND(LEN($I152)&gt;5),IF(AND($J152&gt;P$1,$J152&lt;=$AO$1),1,IF((COUNTIFS(INCAPACIDADES!$C$1:$C$51,$I152,INCAPACIDADES!M$1:M$51,P$1))&gt;0,2,IF(VLOOKUP($C152,BD!$D$1:$F$501,3,0)&gt;P$1,0,3))),"")</f>
        <v/>
      </c>
      <c r="CK152" s="23" t="str">
        <f>+IF(AND(LEN($I152)&gt;5),IF(AND($J152&gt;Q$1,$J152&lt;=$AO$1),1,IF((COUNTIFS(INCAPACIDADES!$C$1:$C$51,$I152,INCAPACIDADES!N$1:N$51,Q$1))&gt;0,2,IF(VLOOKUP($C152,BD!$D$1:$F$501,3,0)&gt;Q$1,0,3))),"")</f>
        <v/>
      </c>
      <c r="CL152" s="23" t="str">
        <f>+IF(AND(LEN($I152)&gt;5),IF(AND($J152&gt;R$1,$J152&lt;=$AO$1),1,IF((COUNTIFS(INCAPACIDADES!$C$1:$C$51,$I152,INCAPACIDADES!O$1:O$51,R$1))&gt;0,2,IF(VLOOKUP($C152,BD!$D$1:$F$501,3,0)&gt;R$1,0,3))),"")</f>
        <v/>
      </c>
      <c r="CM152" s="23" t="str">
        <f>+IF(AND(LEN($I152)&gt;5),IF(AND($J152&gt;S$1,$J152&lt;=$AO$1),1,IF((COUNTIFS(INCAPACIDADES!$C$1:$C$51,$I152,INCAPACIDADES!P$1:P$51,S$1))&gt;0,2,IF(VLOOKUP($C152,BD!$D$1:$F$501,3,0)&gt;S$1,0,3))),"")</f>
        <v/>
      </c>
      <c r="CN152" s="23" t="str">
        <f>+IF(AND(LEN($I152)&gt;5),IF(AND($J152&gt;T$1,$J152&lt;=$AO$1),1,IF((COUNTIFS(INCAPACIDADES!$C$1:$C$51,$I152,INCAPACIDADES!Q$1:Q$51,T$1))&gt;0,2,IF(VLOOKUP($C152,BD!$D$1:$F$501,3,0)&gt;T$1,0,3))),"")</f>
        <v/>
      </c>
      <c r="CO152" s="23" t="str">
        <f>+IF(AND(LEN($I152)&gt;5),IF(AND($J152&gt;U$1,$J152&lt;=$AO$1),1,IF((COUNTIFS(INCAPACIDADES!$C$1:$C$51,$I152,INCAPACIDADES!R$1:R$51,U$1))&gt;0,2,IF(VLOOKUP($C152,BD!$D$1:$F$501,3,0)&gt;U$1,0,3))),"")</f>
        <v/>
      </c>
      <c r="CP152" s="23" t="str">
        <f>+IF(AND(LEN($I152)&gt;5),IF(AND($J152&gt;V$1,$J152&lt;=$AO$1),1,IF((COUNTIFS(INCAPACIDADES!$C$1:$C$51,$I152,INCAPACIDADES!S$1:S$51,V$1))&gt;0,2,IF(VLOOKUP($C152,BD!$D$1:$F$501,3,0)&gt;V$1,0,3))),"")</f>
        <v/>
      </c>
      <c r="CQ152" s="23" t="str">
        <f>+IF(AND(LEN($I152)&gt;5),IF(AND($J152&gt;W$1,$J152&lt;=$AO$1),1,IF((COUNTIFS(INCAPACIDADES!$C$1:$C$51,$I152,INCAPACIDADES!T$1:T$51,W$1))&gt;0,2,IF(VLOOKUP($C152,BD!$D$1:$F$501,3,0)&gt;W$1,0,3))),"")</f>
        <v/>
      </c>
      <c r="CR152" s="23" t="str">
        <f>+IF(AND(LEN($I152)&gt;5),IF(AND($J152&gt;X$1,$J152&lt;=$AO$1),1,IF((COUNTIFS(INCAPACIDADES!$C$1:$C$51,$I152,INCAPACIDADES!U$1:U$51,X$1))&gt;0,2,IF(VLOOKUP($C152,BD!$D$1:$F$501,3,0)&gt;X$1,0,3))),"")</f>
        <v/>
      </c>
      <c r="CS152" s="23" t="str">
        <f>+IF(AND(LEN($I152)&gt;5),IF(AND($J152&gt;Y$1,$J152&lt;=$AO$1),1,IF((COUNTIFS(INCAPACIDADES!$C$1:$C$51,$I152,INCAPACIDADES!V$1:V$51,Y$1))&gt;0,2,IF(VLOOKUP($C152,BD!$D$1:$F$501,3,0)&gt;Y$1,0,3))),"")</f>
        <v/>
      </c>
      <c r="CT152" s="23" t="str">
        <f>+IF(AND(LEN($I152)&gt;5),IF(AND($J152&gt;Z$1,$J152&lt;=$AO$1),1,IF((COUNTIFS(INCAPACIDADES!$C$1:$C$51,$I152,INCAPACIDADES!W$1:W$51,Z$1))&gt;0,2,IF(VLOOKUP($C152,BD!$D$1:$F$501,3,0)&gt;Z$1,0,3))),"")</f>
        <v/>
      </c>
      <c r="CU152" s="23" t="str">
        <f>+IF(AND(LEN($I152)&gt;5),IF(AND($J152&gt;AA$1,$J152&lt;=$AO$1),1,IF((COUNTIFS(INCAPACIDADES!$C$1:$C$51,$I152,INCAPACIDADES!X$1:X$51,AA$1))&gt;0,2,IF(VLOOKUP($C152,BD!$D$1:$F$501,3,0)&gt;AA$1,0,3))),"")</f>
        <v/>
      </c>
      <c r="CV152" s="23" t="str">
        <f>+IF(AND(LEN($I152)&gt;5),IF(AND($J152&gt;AB$1,$J152&lt;=$AO$1),1,IF((COUNTIFS(INCAPACIDADES!$C$1:$C$51,$I152,INCAPACIDADES!Y$1:Y$51,AB$1))&gt;0,2,IF(VLOOKUP($C152,BD!$D$1:$F$501,3,0)&gt;AB$1,0,3))),"")</f>
        <v/>
      </c>
      <c r="CW152" s="23" t="str">
        <f>+IF(AND(LEN($I152)&gt;5),IF(AND($J152&gt;AC$1,$J152&lt;=$AO$1),1,IF((COUNTIFS(INCAPACIDADES!$C$1:$C$51,$I152,INCAPACIDADES!Z$1:Z$51,AC$1))&gt;0,2,IF(VLOOKUP($C152,BD!$D$1:$F$501,3,0)&gt;AC$1,0,3))),"")</f>
        <v/>
      </c>
      <c r="CX152" s="23" t="str">
        <f>+IF(AND(LEN($I152)&gt;5),IF(AND($J152&gt;AD$1,$J152&lt;=$AO$1),1,IF((COUNTIFS(INCAPACIDADES!$C$1:$C$51,$I152,INCAPACIDADES!AA$1:AA$51,AD$1))&gt;0,2,IF(VLOOKUP($C152,BD!$D$1:$F$501,3,0)&gt;AD$1,0,3))),"")</f>
        <v/>
      </c>
      <c r="CY152" s="23" t="str">
        <f>+IF(AND(LEN($I152)&gt;5),IF(AND($J152&gt;AE$1,$J152&lt;=$AO$1),1,IF((COUNTIFS(INCAPACIDADES!$C$1:$C$51,$I152,INCAPACIDADES!AB$1:AB$51,AE$1))&gt;0,2,IF(VLOOKUP($C152,BD!$D$1:$F$501,3,0)&gt;AE$1,0,3))),"")</f>
        <v/>
      </c>
      <c r="CZ152" s="23" t="str">
        <f>+IF(AND(LEN($I152)&gt;5),IF(AND($J152&gt;AF$1,$J152&lt;=$AO$1),1,IF((COUNTIFS(INCAPACIDADES!$C$1:$C$51,$I152,INCAPACIDADES!AC$1:AC$51,AF$1))&gt;0,2,IF(VLOOKUP($C152,BD!$D$1:$F$501,3,0)&gt;AF$1,0,3))),"")</f>
        <v/>
      </c>
      <c r="DA152" s="23" t="str">
        <f>+IF(AND(LEN($I152)&gt;5),IF(AND($J152&gt;AG$1,$J152&lt;=$AO$1),1,IF((COUNTIFS(INCAPACIDADES!$C$1:$C$51,$I152,INCAPACIDADES!AD$1:AD$51,AG$1))&gt;0,2,IF(VLOOKUP($C152,BD!$D$1:$F$501,3,0)&gt;AG$1,0,3))),"")</f>
        <v/>
      </c>
      <c r="DB152" s="23" t="str">
        <f>+IF(AND(LEN($I152)&gt;5),IF(AND($J152&gt;AH$1,$J152&lt;=$AO$1),1,IF((COUNTIFS(INCAPACIDADES!$C$1:$C$51,$I152,INCAPACIDADES!AE$1:AE$51,AH$1))&gt;0,2,IF(VLOOKUP($C152,BD!$D$1:$F$501,3,0)&gt;AH$1,0,3))),"")</f>
        <v/>
      </c>
      <c r="DC152" s="23" t="str">
        <f>+IF(AND(LEN($I152)&gt;5),IF(AND($J152&gt;AI$1,$J152&lt;=$AO$1),1,IF((COUNTIFS(INCAPACIDADES!$C$1:$C$51,$I152,INCAPACIDADES!AF$1:AF$51,AI$1))&gt;0,2,IF(VLOOKUP($C152,BD!$D$1:$F$501,3,0)&gt;AI$1,0,3))),"")</f>
        <v/>
      </c>
      <c r="DD152" s="23" t="str">
        <f>+IF(AND(LEN($I152)&gt;5),IF(AND($J152&gt;AJ$1,$J152&lt;=$AO$1),1,IF((COUNTIFS(INCAPACIDADES!$C$1:$C$51,$I152,INCAPACIDADES!AG$1:AG$51,AJ$1))&gt;0,2,IF(VLOOKUP($C152,BD!$D$1:$F$501,3,0)&gt;AJ$1,0,3))),"")</f>
        <v/>
      </c>
      <c r="DE152" s="23" t="str">
        <f>+IF(AND(LEN($I152)&gt;5),IF(AND($J152&gt;AK$1,$J152&lt;=$AO$1),1,IF((COUNTIFS(INCAPACIDADES!$C$1:$C$51,$I152,INCAPACIDADES!AH$1:AH$51,AK$1))&gt;0,2,IF(VLOOKUP($C152,BD!$D$1:$F$501,3,0)&gt;AK$1,0,3))),"")</f>
        <v/>
      </c>
      <c r="DF152" s="23" t="str">
        <f>+IF(AND(LEN($I152)&gt;5),IF(AND($J152&gt;AL$1,$J152&lt;=$AO$1),1,IF((COUNTIFS(INCAPACIDADES!$C$1:$C$51,$I152,INCAPACIDADES!AI$1:AI$51,AL$1))&gt;0,2,IF(VLOOKUP($C152,BD!$D$1:$F$501,3,0)&gt;AL$1,0,3))),"")</f>
        <v/>
      </c>
      <c r="DG152" s="23" t="str">
        <f>+IF(AND(LEN($I152)&gt;5),IF(AND($J152&gt;AM$1,$J152&lt;=$AO$1),1,IF((COUNTIFS(INCAPACIDADES!$C$1:$C$51,$I152,INCAPACIDADES!AJ$1:AJ$51,AM$1))&gt;0,2,IF(VLOOKUP($C152,BD!$D$1:$F$501,3,0)&gt;AM$1,0,3))),"")</f>
        <v/>
      </c>
      <c r="DH152" s="23" t="str">
        <f>+IF(AND(LEN($I152)&gt;5),IF(AND($J152&gt;AN$1,$J152&lt;=$AO$1),1,IF((COUNTIFS(INCAPACIDADES!$C$1:$C$51,$I152,INCAPACIDADES!AK$1:AK$51,AN$1))&gt;0,2,IF(VLOOKUP($C152,BD!$D$1:$F$501,3,0)&gt;AN$1,0,3))),"")</f>
        <v/>
      </c>
      <c r="DI152" s="23" t="str">
        <f>+IF(AND(LEN($I152)&gt;5),IF(AND($J152&gt;AO$1,$J152&lt;=$AO$1),1,IF((COUNTIFS(INCAPACIDADES!$C$1:$C$51,$I152,INCAPACIDADES!AL$1:AL$51,AO$1))&gt;0,2,IF(VLOOKUP($C152,BD!$D$1:$F$501,3,0)&gt;AO$1,0,3))),"")</f>
        <v/>
      </c>
      <c r="DJ152" s="23" t="str">
        <f>+IF(LEN($I152)&gt;5,IF(ISERROR(VLOOKUP(N152,'CODIGO PAGO'!$B$2:$B$20,1,0)),1,IF(OR(AND(CH152=1,N152&lt;&gt;"N"),AND(CH152=3,N152&lt;&gt;"B"),AND(CH152=2,LEFT(TRIM(N152),1)&lt;&gt;"I")),1,IF(OR(AND(CH152=0,N152="N"),AND(CH152=0,N152="B"),AND(CH152=0,LEFT(TRIM(N152),1)="I")),1,0))),"")</f>
        <v/>
      </c>
      <c r="DK152" s="23" t="str">
        <f t="shared" si="104"/>
        <v/>
      </c>
      <c r="DL152" s="23" t="str">
        <f>+IF(LEN($I152)&gt;5,IF(ISERROR(VLOOKUP(P152,'CODIGO PAGO'!$B$2:$B$20,1,0)),1,IF(OR(AND(CJ152=1,P152&lt;&gt;"N"),AND(CJ152=3,P152&lt;&gt;"B"),AND(CJ152=2,LEFT(TRIM(P152),1)&lt;&gt;"I")),1,IF(OR(AND(CJ152=0,P152="N"),AND(CJ152=0,P152="B"),AND(CJ152=0,LEFT(TRIM(P152),1)="I")),1,0))),"")</f>
        <v/>
      </c>
      <c r="DM152" s="23" t="str">
        <f t="shared" si="105"/>
        <v/>
      </c>
      <c r="DN152" s="23" t="str">
        <f>+IF(LEN($I152)&gt;5,IF(ISERROR(VLOOKUP(R152,'CODIGO PAGO'!$B$2:$B$20,1,0)),1,IF(OR(AND(CL152=1,R152&lt;&gt;"N"),AND(CL152=3,R152&lt;&gt;"B"),AND(CL152=2,LEFT(TRIM(R152),1)&lt;&gt;"I")),1,IF(OR(AND(CL152=0,R152="N"),AND(CL152=0,R152="B"),AND(CL152=0,LEFT(TRIM(R152),1)="I")),1,0))),"")</f>
        <v/>
      </c>
      <c r="DO152" s="23" t="str">
        <f t="shared" si="106"/>
        <v/>
      </c>
      <c r="DP152" s="23" t="str">
        <f>+IF(LEN($I152)&gt;5,IF(ISERROR(VLOOKUP(T152,'CODIGO PAGO'!$B$2:$B$20,1,0)),1,IF(OR(AND(CN152=1,T152&lt;&gt;"N"),AND(CN152=3,T152&lt;&gt;"B"),AND(CN152=2,LEFT(TRIM(T152),1)&lt;&gt;"I")),1,IF(OR(AND(CN152=0,T152="N"),AND(CN152=0,T152="B"),AND(CN152=0,LEFT(TRIM(T152),1)="I")),1,0))),"")</f>
        <v/>
      </c>
      <c r="DQ152" s="23" t="str">
        <f t="shared" si="107"/>
        <v/>
      </c>
      <c r="DR152" s="23" t="str">
        <f>+IF(LEN($I152)&gt;5,IF(ISERROR(VLOOKUP(V152,'CODIGO PAGO'!$B$2:$B$20,1,0)),1,IF(OR(AND(CP152=1,V152&lt;&gt;"N"),AND(CP152=3,V152&lt;&gt;"B"),AND(CP152=2,LEFT(TRIM(V152),1)&lt;&gt;"I")),1,IF(OR(AND(CP152=0,V152="N"),AND(CP152=0,V152="B"),AND(CP152=0,LEFT(TRIM(V152),1)="I")),1,0))),"")</f>
        <v/>
      </c>
      <c r="DS152" s="23" t="str">
        <f t="shared" si="108"/>
        <v/>
      </c>
      <c r="DT152" s="23" t="str">
        <f>+IF(LEN($I152)&gt;5,IF(ISERROR(VLOOKUP(X152,'CODIGO PAGO'!$B$2:$B$20,1,0)),1,IF(OR(AND(CR152=1,X152&lt;&gt;"N"),AND(CR152=3,X152&lt;&gt;"B"),AND(CR152=2,LEFT(TRIM(X152),1)&lt;&gt;"I")),1,IF(OR(AND(CR152=0,X152="N"),AND(CR152=0,X152="B"),AND(CR152=0,LEFT(TRIM(X152),1)="I")),1,0))),"")</f>
        <v/>
      </c>
      <c r="DU152" s="23" t="str">
        <f t="shared" si="109"/>
        <v/>
      </c>
      <c r="DV152" s="23" t="str">
        <f>+IF(LEN($I152)&gt;5,IF(ISERROR(VLOOKUP(Z152,'CODIGO PAGO'!$B$2:$B$20,1,0)),1,IF(OR(AND(CT152=1,Z152&lt;&gt;"N"),AND(CT152=3,Z152&lt;&gt;"B"),AND(CT152=2,LEFT(TRIM(Z152),1)&lt;&gt;"I")),1,IF(OR(AND(CT152=0,Z152="N"),AND(CT152=0,Z152="B"),AND(CT152=0,LEFT(TRIM(Z152),1)="I")),1,0))),"")</f>
        <v/>
      </c>
      <c r="DW152" s="23" t="str">
        <f t="shared" si="110"/>
        <v/>
      </c>
      <c r="DX152" s="23" t="str">
        <f>+IF(LEN($I152)&gt;5,IF(ISERROR(VLOOKUP(AB152,'CODIGO PAGO'!$B$2:$B$20,1,0)),1,IF(OR(AND(CV152=1,AB152&lt;&gt;"N"),AND(CV152=3,AB152&lt;&gt;"B"),AND(CV152=2,LEFT(TRIM(AB152),1)&lt;&gt;"I")),1,IF(OR(AND(CV152=0,AB152="N"),AND(CV152=0,AB152="B"),AND(CV152=0,LEFT(TRIM(AB152),1)="I")),1,0))),"")</f>
        <v/>
      </c>
      <c r="DY152" s="23" t="str">
        <f t="shared" si="111"/>
        <v/>
      </c>
      <c r="DZ152" s="23" t="str">
        <f>+IF(LEN($I152)&gt;5,IF(ISERROR(VLOOKUP(AD152,'CODIGO PAGO'!$B$2:$B$20,1,0)),1,IF(OR(AND(CX152=1,AD152&lt;&gt;"N"),AND(CX152=3,AD152&lt;&gt;"B"),AND(CX152=2,LEFT(TRIM(AD152),1)&lt;&gt;"I")),1,IF(OR(AND(CX152=0,AD152="N"),AND(CX152=0,AD152="B"),AND(CX152=0,LEFT(TRIM(AD152),1)="I")),1,0))),"")</f>
        <v/>
      </c>
      <c r="EA152" s="23" t="str">
        <f t="shared" si="112"/>
        <v/>
      </c>
      <c r="EB152" s="23" t="str">
        <f>+IF(LEN($I152)&gt;5,IF(ISERROR(VLOOKUP(AF152,'CODIGO PAGO'!$B$2:$B$20,1,0)),1,IF(OR(AND(CZ152=1,AF152&lt;&gt;"N"),AND(CZ152=3,AF152&lt;&gt;"B"),AND(CZ152=2,LEFT(TRIM(AF152),1)&lt;&gt;"I")),1,IF(OR(AND(CZ152=0,AF152="N"),AND(CZ152=0,AF152="B"),AND(CZ152=0,LEFT(TRIM(AF152),1)="I")),1,0))),"")</f>
        <v/>
      </c>
      <c r="EC152" s="23" t="str">
        <f t="shared" si="113"/>
        <v/>
      </c>
      <c r="ED152" s="23" t="str">
        <f>+IF(LEN($I152)&gt;5,IF(ISERROR(VLOOKUP(AH152,'CODIGO PAGO'!$B$2:$B$20,1,0)),1,IF(OR(AND(DB152=1,AH152&lt;&gt;"N"),AND(DB152=3,AH152&lt;&gt;"B"),AND(DB152=2,LEFT(TRIM(AH152),1)&lt;&gt;"I")),1,IF(OR(AND(DB152=0,AH152="N"),AND(DB152=0,AH152="B"),AND(DB152=0,LEFT(TRIM(AH152),1)="I")),1,0))),"")</f>
        <v/>
      </c>
      <c r="EE152" s="23" t="str">
        <f t="shared" si="114"/>
        <v/>
      </c>
      <c r="EF152" s="23" t="str">
        <f>+IF(LEN($I152)&gt;5,IF(ISERROR(VLOOKUP(AJ152,'CODIGO PAGO'!$B$2:$B$20,1,0)),1,IF(OR(AND(DD152=1,AJ152&lt;&gt;"N"),AND(DD152=3,AJ152&lt;&gt;"B"),AND(DD152=2,LEFT(TRIM(AJ152),1)&lt;&gt;"I")),1,IF(OR(AND(DD152=0,AJ152="N"),AND(DD152=0,AJ152="B"),AND(DD152=0,LEFT(TRIM(AJ152),1)="I")),1,0))),"")</f>
        <v/>
      </c>
      <c r="EG152" s="23" t="str">
        <f t="shared" si="115"/>
        <v/>
      </c>
      <c r="EH152" s="23" t="str">
        <f>+IF(LEN($I152)&gt;5,IF(ISERROR(VLOOKUP(AL152,'CODIGO PAGO'!$B$2:$B$20,1,0)),1,IF(OR(AND(DF152=1,AL152&lt;&gt;"N"),AND(DF152=3,AL152&lt;&gt;"B"),AND(DF152=2,LEFT(TRIM(AL152),1)&lt;&gt;"I")),1,IF(OR(AND(DF152=0,AL152="N"),AND(DF152=0,AL152="B"),AND(DF152=0,LEFT(TRIM(AL152),1)="I")),1,0))),"")</f>
        <v/>
      </c>
      <c r="EI152" s="23" t="str">
        <f t="shared" si="116"/>
        <v/>
      </c>
      <c r="EJ152" s="23" t="str">
        <f>+IF(LEN($I152)&gt;5,IF(ISERROR(VLOOKUP(AN152,'CODIGO PAGO'!$B$2:$B$20,1,0)),1,IF(OR(AND(DH152=1,AN152&lt;&gt;"N"),AND(DH152=3,AN152&lt;&gt;"B"),AND(DH152=2,LEFT(TRIM(AN152),1)&lt;&gt;"I")),1,IF(OR(AND(DH152=0,AN152="N"),AND(DH152=0,AN152="B"),AND(DH152=0,LEFT(TRIM(AN152),1)="I")),1,0))),"")</f>
        <v/>
      </c>
      <c r="EK152" s="23" t="str">
        <f t="shared" si="117"/>
        <v/>
      </c>
      <c r="EL152" s="24" t="str">
        <f t="shared" si="118"/>
        <v/>
      </c>
    </row>
    <row r="153" spans="1:142" s="25" customFormat="1">
      <c r="A153" s="15" t="str">
        <f t="shared" si="84"/>
        <v/>
      </c>
      <c r="B153" s="1" t="str">
        <f>+IF(LEN(I153)&gt;5,'CODIGO PAGO'!$B$28,"")</f>
        <v/>
      </c>
      <c r="C153" s="1" t="str">
        <f>+IF(LEN($I153)&gt;5,BD!D153,"")</f>
        <v/>
      </c>
      <c r="D153" s="168" t="str">
        <f>+IF(LEN($I153)&gt;5,BD!A153,"")</f>
        <v/>
      </c>
      <c r="E153" s="1" t="str">
        <f>+IF(LEN($I153)&gt;5,BD!B153,"")</f>
        <v/>
      </c>
      <c r="F153" s="1" t="str">
        <f>+IF(LEN($I153)&gt;5,BD!C153,"")</f>
        <v/>
      </c>
      <c r="G153" s="141"/>
      <c r="H153" s="141"/>
      <c r="I153" s="1" t="str">
        <f>+IF(LEN(BD!G153)&gt;5,BD!G153,"")</f>
        <v/>
      </c>
      <c r="J153" s="167" t="str">
        <f>+IF(LEN($I153)&gt;5,BD!E153,"")</f>
        <v/>
      </c>
      <c r="K153" s="6" t="str">
        <f t="shared" si="85"/>
        <v/>
      </c>
      <c r="L153" s="87" t="str">
        <f>+IF(LEN($I153)&gt;5,BD!H153,"")</f>
        <v/>
      </c>
      <c r="M153" s="40" t="str">
        <f t="shared" si="86"/>
        <v/>
      </c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4" t="str">
        <f t="shared" si="87"/>
        <v/>
      </c>
      <c r="AQ153" s="5" t="str">
        <f t="shared" si="88"/>
        <v/>
      </c>
      <c r="AR153" s="91" t="str">
        <f t="shared" si="89"/>
        <v/>
      </c>
      <c r="AS153" s="5" t="str">
        <f t="shared" si="90"/>
        <v/>
      </c>
      <c r="AT153" s="91" t="str">
        <f t="shared" si="91"/>
        <v/>
      </c>
      <c r="AU153" s="4" t="str">
        <f t="shared" si="92"/>
        <v/>
      </c>
      <c r="AV153" s="4" t="str">
        <f t="shared" si="93"/>
        <v/>
      </c>
      <c r="AW153" s="4" t="str">
        <f t="shared" si="94"/>
        <v/>
      </c>
      <c r="AX153" s="4" t="str">
        <f t="shared" si="95"/>
        <v/>
      </c>
      <c r="AY153" s="88" t="str">
        <f t="shared" si="96"/>
        <v/>
      </c>
      <c r="AZ153" s="17" t="str">
        <f t="shared" si="97"/>
        <v/>
      </c>
      <c r="BA153" s="18" t="str">
        <f t="shared" si="98"/>
        <v/>
      </c>
      <c r="BB153" s="19" t="str">
        <f>+IF(LEN(I153)&gt;5,IF(INT(RIGHT(B153,1))=9,0.5*L153*AY153,INT(MID(B153,5,LEN(B153)-4))*L153)+IFERROR(VLOOKUP(I153,AJUSTES!$A$1:$I$50,9,0),0),"")</f>
        <v/>
      </c>
      <c r="BC153" s="12"/>
      <c r="BD153" s="19" t="str">
        <f t="shared" si="99"/>
        <v/>
      </c>
      <c r="BE153" s="18" t="str">
        <f t="shared" si="100"/>
        <v/>
      </c>
      <c r="BF153" s="139" t="str">
        <f t="shared" si="101"/>
        <v/>
      </c>
      <c r="BG153" s="114"/>
      <c r="BH153" s="18" t="str">
        <f t="shared" si="102"/>
        <v/>
      </c>
      <c r="BI153" s="13"/>
      <c r="BJ153" s="12"/>
      <c r="BK153" s="12"/>
      <c r="BL153" s="145"/>
      <c r="BM153" s="12"/>
      <c r="BN153" s="12"/>
      <c r="BO153" s="12"/>
      <c r="BP153" s="12"/>
      <c r="BQ153" s="12"/>
      <c r="BR153" s="12"/>
      <c r="BS153" s="146"/>
      <c r="BT153" s="14"/>
      <c r="BU153" s="12"/>
      <c r="BV153" s="12"/>
      <c r="BW153" s="12"/>
      <c r="BX153" s="12"/>
      <c r="BY153" s="12"/>
      <c r="BZ153" s="144"/>
      <c r="CA153" s="107" t="str">
        <f>+IF(LEN($I153)&gt;5,IF(BD!F153="N/A","",BD!F153),"")</f>
        <v/>
      </c>
      <c r="CB153" s="21"/>
      <c r="CC153" s="147"/>
      <c r="CD153" s="148"/>
      <c r="CE153" s="8" t="str">
        <f>+IF(LEN(I153)&gt;5,BD!M153,"")</f>
        <v/>
      </c>
      <c r="CF153" s="16" t="str">
        <f>+IF(LEN(I153)&gt;5,BD!N153,"")</f>
        <v/>
      </c>
      <c r="CG153" s="3" t="str">
        <f t="shared" si="103"/>
        <v/>
      </c>
      <c r="CH153" s="23" t="str">
        <f>+IF(AND(LEN($I153)&gt;5),IF(AND($J153&gt;N$1,$J153&lt;=$AO$1),1,IF((COUNTIFS(INCAPACIDADES!$C$1:$C$51,$I153,INCAPACIDADES!K$1:K$51,N$1))&gt;0,2,IF(VLOOKUP($C153,BD!$D$1:$F$501,3,0)&gt;N$1,0,3))),"")</f>
        <v/>
      </c>
      <c r="CI153" s="23" t="str">
        <f>+IF(AND(LEN($I153)&gt;5),IF(AND($J153&gt;O$1,$J153&lt;=$AO$1),1,IF((COUNTIFS(INCAPACIDADES!$C$1:$C$51,$I153,INCAPACIDADES!L$1:L$51,O$1))&gt;0,2,IF(VLOOKUP($C153,BD!$D$1:$F$501,3,0)&gt;O$1,0,3))),"")</f>
        <v/>
      </c>
      <c r="CJ153" s="23" t="str">
        <f>+IF(AND(LEN($I153)&gt;5),IF(AND($J153&gt;P$1,$J153&lt;=$AO$1),1,IF((COUNTIFS(INCAPACIDADES!$C$1:$C$51,$I153,INCAPACIDADES!M$1:M$51,P$1))&gt;0,2,IF(VLOOKUP($C153,BD!$D$1:$F$501,3,0)&gt;P$1,0,3))),"")</f>
        <v/>
      </c>
      <c r="CK153" s="23" t="str">
        <f>+IF(AND(LEN($I153)&gt;5),IF(AND($J153&gt;Q$1,$J153&lt;=$AO$1),1,IF((COUNTIFS(INCAPACIDADES!$C$1:$C$51,$I153,INCAPACIDADES!N$1:N$51,Q$1))&gt;0,2,IF(VLOOKUP($C153,BD!$D$1:$F$501,3,0)&gt;Q$1,0,3))),"")</f>
        <v/>
      </c>
      <c r="CL153" s="23" t="str">
        <f>+IF(AND(LEN($I153)&gt;5),IF(AND($J153&gt;R$1,$J153&lt;=$AO$1),1,IF((COUNTIFS(INCAPACIDADES!$C$1:$C$51,$I153,INCAPACIDADES!O$1:O$51,R$1))&gt;0,2,IF(VLOOKUP($C153,BD!$D$1:$F$501,3,0)&gt;R$1,0,3))),"")</f>
        <v/>
      </c>
      <c r="CM153" s="23" t="str">
        <f>+IF(AND(LEN($I153)&gt;5),IF(AND($J153&gt;S$1,$J153&lt;=$AO$1),1,IF((COUNTIFS(INCAPACIDADES!$C$1:$C$51,$I153,INCAPACIDADES!P$1:P$51,S$1))&gt;0,2,IF(VLOOKUP($C153,BD!$D$1:$F$501,3,0)&gt;S$1,0,3))),"")</f>
        <v/>
      </c>
      <c r="CN153" s="23" t="str">
        <f>+IF(AND(LEN($I153)&gt;5),IF(AND($J153&gt;T$1,$J153&lt;=$AO$1),1,IF((COUNTIFS(INCAPACIDADES!$C$1:$C$51,$I153,INCAPACIDADES!Q$1:Q$51,T$1))&gt;0,2,IF(VLOOKUP($C153,BD!$D$1:$F$501,3,0)&gt;T$1,0,3))),"")</f>
        <v/>
      </c>
      <c r="CO153" s="23" t="str">
        <f>+IF(AND(LEN($I153)&gt;5),IF(AND($J153&gt;U$1,$J153&lt;=$AO$1),1,IF((COUNTIFS(INCAPACIDADES!$C$1:$C$51,$I153,INCAPACIDADES!R$1:R$51,U$1))&gt;0,2,IF(VLOOKUP($C153,BD!$D$1:$F$501,3,0)&gt;U$1,0,3))),"")</f>
        <v/>
      </c>
      <c r="CP153" s="23" t="str">
        <f>+IF(AND(LEN($I153)&gt;5),IF(AND($J153&gt;V$1,$J153&lt;=$AO$1),1,IF((COUNTIFS(INCAPACIDADES!$C$1:$C$51,$I153,INCAPACIDADES!S$1:S$51,V$1))&gt;0,2,IF(VLOOKUP($C153,BD!$D$1:$F$501,3,0)&gt;V$1,0,3))),"")</f>
        <v/>
      </c>
      <c r="CQ153" s="23" t="str">
        <f>+IF(AND(LEN($I153)&gt;5),IF(AND($J153&gt;W$1,$J153&lt;=$AO$1),1,IF((COUNTIFS(INCAPACIDADES!$C$1:$C$51,$I153,INCAPACIDADES!T$1:T$51,W$1))&gt;0,2,IF(VLOOKUP($C153,BD!$D$1:$F$501,3,0)&gt;W$1,0,3))),"")</f>
        <v/>
      </c>
      <c r="CR153" s="23" t="str">
        <f>+IF(AND(LEN($I153)&gt;5),IF(AND($J153&gt;X$1,$J153&lt;=$AO$1),1,IF((COUNTIFS(INCAPACIDADES!$C$1:$C$51,$I153,INCAPACIDADES!U$1:U$51,X$1))&gt;0,2,IF(VLOOKUP($C153,BD!$D$1:$F$501,3,0)&gt;X$1,0,3))),"")</f>
        <v/>
      </c>
      <c r="CS153" s="23" t="str">
        <f>+IF(AND(LEN($I153)&gt;5),IF(AND($J153&gt;Y$1,$J153&lt;=$AO$1),1,IF((COUNTIFS(INCAPACIDADES!$C$1:$C$51,$I153,INCAPACIDADES!V$1:V$51,Y$1))&gt;0,2,IF(VLOOKUP($C153,BD!$D$1:$F$501,3,0)&gt;Y$1,0,3))),"")</f>
        <v/>
      </c>
      <c r="CT153" s="23" t="str">
        <f>+IF(AND(LEN($I153)&gt;5),IF(AND($J153&gt;Z$1,$J153&lt;=$AO$1),1,IF((COUNTIFS(INCAPACIDADES!$C$1:$C$51,$I153,INCAPACIDADES!W$1:W$51,Z$1))&gt;0,2,IF(VLOOKUP($C153,BD!$D$1:$F$501,3,0)&gt;Z$1,0,3))),"")</f>
        <v/>
      </c>
      <c r="CU153" s="23" t="str">
        <f>+IF(AND(LEN($I153)&gt;5),IF(AND($J153&gt;AA$1,$J153&lt;=$AO$1),1,IF((COUNTIFS(INCAPACIDADES!$C$1:$C$51,$I153,INCAPACIDADES!X$1:X$51,AA$1))&gt;0,2,IF(VLOOKUP($C153,BD!$D$1:$F$501,3,0)&gt;AA$1,0,3))),"")</f>
        <v/>
      </c>
      <c r="CV153" s="23" t="str">
        <f>+IF(AND(LEN($I153)&gt;5),IF(AND($J153&gt;AB$1,$J153&lt;=$AO$1),1,IF((COUNTIFS(INCAPACIDADES!$C$1:$C$51,$I153,INCAPACIDADES!Y$1:Y$51,AB$1))&gt;0,2,IF(VLOOKUP($C153,BD!$D$1:$F$501,3,0)&gt;AB$1,0,3))),"")</f>
        <v/>
      </c>
      <c r="CW153" s="23" t="str">
        <f>+IF(AND(LEN($I153)&gt;5),IF(AND($J153&gt;AC$1,$J153&lt;=$AO$1),1,IF((COUNTIFS(INCAPACIDADES!$C$1:$C$51,$I153,INCAPACIDADES!Z$1:Z$51,AC$1))&gt;0,2,IF(VLOOKUP($C153,BD!$D$1:$F$501,3,0)&gt;AC$1,0,3))),"")</f>
        <v/>
      </c>
      <c r="CX153" s="23" t="str">
        <f>+IF(AND(LEN($I153)&gt;5),IF(AND($J153&gt;AD$1,$J153&lt;=$AO$1),1,IF((COUNTIFS(INCAPACIDADES!$C$1:$C$51,$I153,INCAPACIDADES!AA$1:AA$51,AD$1))&gt;0,2,IF(VLOOKUP($C153,BD!$D$1:$F$501,3,0)&gt;AD$1,0,3))),"")</f>
        <v/>
      </c>
      <c r="CY153" s="23" t="str">
        <f>+IF(AND(LEN($I153)&gt;5),IF(AND($J153&gt;AE$1,$J153&lt;=$AO$1),1,IF((COUNTIFS(INCAPACIDADES!$C$1:$C$51,$I153,INCAPACIDADES!AB$1:AB$51,AE$1))&gt;0,2,IF(VLOOKUP($C153,BD!$D$1:$F$501,3,0)&gt;AE$1,0,3))),"")</f>
        <v/>
      </c>
      <c r="CZ153" s="23" t="str">
        <f>+IF(AND(LEN($I153)&gt;5),IF(AND($J153&gt;AF$1,$J153&lt;=$AO$1),1,IF((COUNTIFS(INCAPACIDADES!$C$1:$C$51,$I153,INCAPACIDADES!AC$1:AC$51,AF$1))&gt;0,2,IF(VLOOKUP($C153,BD!$D$1:$F$501,3,0)&gt;AF$1,0,3))),"")</f>
        <v/>
      </c>
      <c r="DA153" s="23" t="str">
        <f>+IF(AND(LEN($I153)&gt;5),IF(AND($J153&gt;AG$1,$J153&lt;=$AO$1),1,IF((COUNTIFS(INCAPACIDADES!$C$1:$C$51,$I153,INCAPACIDADES!AD$1:AD$51,AG$1))&gt;0,2,IF(VLOOKUP($C153,BD!$D$1:$F$501,3,0)&gt;AG$1,0,3))),"")</f>
        <v/>
      </c>
      <c r="DB153" s="23" t="str">
        <f>+IF(AND(LEN($I153)&gt;5),IF(AND($J153&gt;AH$1,$J153&lt;=$AO$1),1,IF((COUNTIFS(INCAPACIDADES!$C$1:$C$51,$I153,INCAPACIDADES!AE$1:AE$51,AH$1))&gt;0,2,IF(VLOOKUP($C153,BD!$D$1:$F$501,3,0)&gt;AH$1,0,3))),"")</f>
        <v/>
      </c>
      <c r="DC153" s="23" t="str">
        <f>+IF(AND(LEN($I153)&gt;5),IF(AND($J153&gt;AI$1,$J153&lt;=$AO$1),1,IF((COUNTIFS(INCAPACIDADES!$C$1:$C$51,$I153,INCAPACIDADES!AF$1:AF$51,AI$1))&gt;0,2,IF(VLOOKUP($C153,BD!$D$1:$F$501,3,0)&gt;AI$1,0,3))),"")</f>
        <v/>
      </c>
      <c r="DD153" s="23" t="str">
        <f>+IF(AND(LEN($I153)&gt;5),IF(AND($J153&gt;AJ$1,$J153&lt;=$AO$1),1,IF((COUNTIFS(INCAPACIDADES!$C$1:$C$51,$I153,INCAPACIDADES!AG$1:AG$51,AJ$1))&gt;0,2,IF(VLOOKUP($C153,BD!$D$1:$F$501,3,0)&gt;AJ$1,0,3))),"")</f>
        <v/>
      </c>
      <c r="DE153" s="23" t="str">
        <f>+IF(AND(LEN($I153)&gt;5),IF(AND($J153&gt;AK$1,$J153&lt;=$AO$1),1,IF((COUNTIFS(INCAPACIDADES!$C$1:$C$51,$I153,INCAPACIDADES!AH$1:AH$51,AK$1))&gt;0,2,IF(VLOOKUP($C153,BD!$D$1:$F$501,3,0)&gt;AK$1,0,3))),"")</f>
        <v/>
      </c>
      <c r="DF153" s="23" t="str">
        <f>+IF(AND(LEN($I153)&gt;5),IF(AND($J153&gt;AL$1,$J153&lt;=$AO$1),1,IF((COUNTIFS(INCAPACIDADES!$C$1:$C$51,$I153,INCAPACIDADES!AI$1:AI$51,AL$1))&gt;0,2,IF(VLOOKUP($C153,BD!$D$1:$F$501,3,0)&gt;AL$1,0,3))),"")</f>
        <v/>
      </c>
      <c r="DG153" s="23" t="str">
        <f>+IF(AND(LEN($I153)&gt;5),IF(AND($J153&gt;AM$1,$J153&lt;=$AO$1),1,IF((COUNTIFS(INCAPACIDADES!$C$1:$C$51,$I153,INCAPACIDADES!AJ$1:AJ$51,AM$1))&gt;0,2,IF(VLOOKUP($C153,BD!$D$1:$F$501,3,0)&gt;AM$1,0,3))),"")</f>
        <v/>
      </c>
      <c r="DH153" s="23" t="str">
        <f>+IF(AND(LEN($I153)&gt;5),IF(AND($J153&gt;AN$1,$J153&lt;=$AO$1),1,IF((COUNTIFS(INCAPACIDADES!$C$1:$C$51,$I153,INCAPACIDADES!AK$1:AK$51,AN$1))&gt;0,2,IF(VLOOKUP($C153,BD!$D$1:$F$501,3,0)&gt;AN$1,0,3))),"")</f>
        <v/>
      </c>
      <c r="DI153" s="23" t="str">
        <f>+IF(AND(LEN($I153)&gt;5),IF(AND($J153&gt;AO$1,$J153&lt;=$AO$1),1,IF((COUNTIFS(INCAPACIDADES!$C$1:$C$51,$I153,INCAPACIDADES!AL$1:AL$51,AO$1))&gt;0,2,IF(VLOOKUP($C153,BD!$D$1:$F$501,3,0)&gt;AO$1,0,3))),"")</f>
        <v/>
      </c>
      <c r="DJ153" s="23" t="str">
        <f>+IF(LEN($I153)&gt;5,IF(ISERROR(VLOOKUP(N153,'CODIGO PAGO'!$B$2:$B$20,1,0)),1,IF(OR(AND(CH153=1,N153&lt;&gt;"N"),AND(CH153=3,N153&lt;&gt;"B"),AND(CH153=2,LEFT(TRIM(N153),1)&lt;&gt;"I")),1,IF(OR(AND(CH153=0,N153="N"),AND(CH153=0,N153="B"),AND(CH153=0,LEFT(TRIM(N153),1)="I")),1,0))),"")</f>
        <v/>
      </c>
      <c r="DK153" s="23" t="str">
        <f t="shared" si="104"/>
        <v/>
      </c>
      <c r="DL153" s="23" t="str">
        <f>+IF(LEN($I153)&gt;5,IF(ISERROR(VLOOKUP(P153,'CODIGO PAGO'!$B$2:$B$20,1,0)),1,IF(OR(AND(CJ153=1,P153&lt;&gt;"N"),AND(CJ153=3,P153&lt;&gt;"B"),AND(CJ153=2,LEFT(TRIM(P153),1)&lt;&gt;"I")),1,IF(OR(AND(CJ153=0,P153="N"),AND(CJ153=0,P153="B"),AND(CJ153=0,LEFT(TRIM(P153),1)="I")),1,0))),"")</f>
        <v/>
      </c>
      <c r="DM153" s="23" t="str">
        <f t="shared" si="105"/>
        <v/>
      </c>
      <c r="DN153" s="23" t="str">
        <f>+IF(LEN($I153)&gt;5,IF(ISERROR(VLOOKUP(R153,'CODIGO PAGO'!$B$2:$B$20,1,0)),1,IF(OR(AND(CL153=1,R153&lt;&gt;"N"),AND(CL153=3,R153&lt;&gt;"B"),AND(CL153=2,LEFT(TRIM(R153),1)&lt;&gt;"I")),1,IF(OR(AND(CL153=0,R153="N"),AND(CL153=0,R153="B"),AND(CL153=0,LEFT(TRIM(R153),1)="I")),1,0))),"")</f>
        <v/>
      </c>
      <c r="DO153" s="23" t="str">
        <f t="shared" si="106"/>
        <v/>
      </c>
      <c r="DP153" s="23" t="str">
        <f>+IF(LEN($I153)&gt;5,IF(ISERROR(VLOOKUP(T153,'CODIGO PAGO'!$B$2:$B$20,1,0)),1,IF(OR(AND(CN153=1,T153&lt;&gt;"N"),AND(CN153=3,T153&lt;&gt;"B"),AND(CN153=2,LEFT(TRIM(T153),1)&lt;&gt;"I")),1,IF(OR(AND(CN153=0,T153="N"),AND(CN153=0,T153="B"),AND(CN153=0,LEFT(TRIM(T153),1)="I")),1,0))),"")</f>
        <v/>
      </c>
      <c r="DQ153" s="23" t="str">
        <f t="shared" si="107"/>
        <v/>
      </c>
      <c r="DR153" s="23" t="str">
        <f>+IF(LEN($I153)&gt;5,IF(ISERROR(VLOOKUP(V153,'CODIGO PAGO'!$B$2:$B$20,1,0)),1,IF(OR(AND(CP153=1,V153&lt;&gt;"N"),AND(CP153=3,V153&lt;&gt;"B"),AND(CP153=2,LEFT(TRIM(V153),1)&lt;&gt;"I")),1,IF(OR(AND(CP153=0,V153="N"),AND(CP153=0,V153="B"),AND(CP153=0,LEFT(TRIM(V153),1)="I")),1,0))),"")</f>
        <v/>
      </c>
      <c r="DS153" s="23" t="str">
        <f t="shared" si="108"/>
        <v/>
      </c>
      <c r="DT153" s="23" t="str">
        <f>+IF(LEN($I153)&gt;5,IF(ISERROR(VLOOKUP(X153,'CODIGO PAGO'!$B$2:$B$20,1,0)),1,IF(OR(AND(CR153=1,X153&lt;&gt;"N"),AND(CR153=3,X153&lt;&gt;"B"),AND(CR153=2,LEFT(TRIM(X153),1)&lt;&gt;"I")),1,IF(OR(AND(CR153=0,X153="N"),AND(CR153=0,X153="B"),AND(CR153=0,LEFT(TRIM(X153),1)="I")),1,0))),"")</f>
        <v/>
      </c>
      <c r="DU153" s="23" t="str">
        <f t="shared" si="109"/>
        <v/>
      </c>
      <c r="DV153" s="23" t="str">
        <f>+IF(LEN($I153)&gt;5,IF(ISERROR(VLOOKUP(Z153,'CODIGO PAGO'!$B$2:$B$20,1,0)),1,IF(OR(AND(CT153=1,Z153&lt;&gt;"N"),AND(CT153=3,Z153&lt;&gt;"B"),AND(CT153=2,LEFT(TRIM(Z153),1)&lt;&gt;"I")),1,IF(OR(AND(CT153=0,Z153="N"),AND(CT153=0,Z153="B"),AND(CT153=0,LEFT(TRIM(Z153),1)="I")),1,0))),"")</f>
        <v/>
      </c>
      <c r="DW153" s="23" t="str">
        <f t="shared" si="110"/>
        <v/>
      </c>
      <c r="DX153" s="23" t="str">
        <f>+IF(LEN($I153)&gt;5,IF(ISERROR(VLOOKUP(AB153,'CODIGO PAGO'!$B$2:$B$20,1,0)),1,IF(OR(AND(CV153=1,AB153&lt;&gt;"N"),AND(CV153=3,AB153&lt;&gt;"B"),AND(CV153=2,LEFT(TRIM(AB153),1)&lt;&gt;"I")),1,IF(OR(AND(CV153=0,AB153="N"),AND(CV153=0,AB153="B"),AND(CV153=0,LEFT(TRIM(AB153),1)="I")),1,0))),"")</f>
        <v/>
      </c>
      <c r="DY153" s="23" t="str">
        <f t="shared" si="111"/>
        <v/>
      </c>
      <c r="DZ153" s="23" t="str">
        <f>+IF(LEN($I153)&gt;5,IF(ISERROR(VLOOKUP(AD153,'CODIGO PAGO'!$B$2:$B$20,1,0)),1,IF(OR(AND(CX153=1,AD153&lt;&gt;"N"),AND(CX153=3,AD153&lt;&gt;"B"),AND(CX153=2,LEFT(TRIM(AD153),1)&lt;&gt;"I")),1,IF(OR(AND(CX153=0,AD153="N"),AND(CX153=0,AD153="B"),AND(CX153=0,LEFT(TRIM(AD153),1)="I")),1,0))),"")</f>
        <v/>
      </c>
      <c r="EA153" s="23" t="str">
        <f t="shared" si="112"/>
        <v/>
      </c>
      <c r="EB153" s="23" t="str">
        <f>+IF(LEN($I153)&gt;5,IF(ISERROR(VLOOKUP(AF153,'CODIGO PAGO'!$B$2:$B$20,1,0)),1,IF(OR(AND(CZ153=1,AF153&lt;&gt;"N"),AND(CZ153=3,AF153&lt;&gt;"B"),AND(CZ153=2,LEFT(TRIM(AF153),1)&lt;&gt;"I")),1,IF(OR(AND(CZ153=0,AF153="N"),AND(CZ153=0,AF153="B"),AND(CZ153=0,LEFT(TRIM(AF153),1)="I")),1,0))),"")</f>
        <v/>
      </c>
      <c r="EC153" s="23" t="str">
        <f t="shared" si="113"/>
        <v/>
      </c>
      <c r="ED153" s="23" t="str">
        <f>+IF(LEN($I153)&gt;5,IF(ISERROR(VLOOKUP(AH153,'CODIGO PAGO'!$B$2:$B$20,1,0)),1,IF(OR(AND(DB153=1,AH153&lt;&gt;"N"),AND(DB153=3,AH153&lt;&gt;"B"),AND(DB153=2,LEFT(TRIM(AH153),1)&lt;&gt;"I")),1,IF(OR(AND(DB153=0,AH153="N"),AND(DB153=0,AH153="B"),AND(DB153=0,LEFT(TRIM(AH153),1)="I")),1,0))),"")</f>
        <v/>
      </c>
      <c r="EE153" s="23" t="str">
        <f t="shared" si="114"/>
        <v/>
      </c>
      <c r="EF153" s="23" t="str">
        <f>+IF(LEN($I153)&gt;5,IF(ISERROR(VLOOKUP(AJ153,'CODIGO PAGO'!$B$2:$B$20,1,0)),1,IF(OR(AND(DD153=1,AJ153&lt;&gt;"N"),AND(DD153=3,AJ153&lt;&gt;"B"),AND(DD153=2,LEFT(TRIM(AJ153),1)&lt;&gt;"I")),1,IF(OR(AND(DD153=0,AJ153="N"),AND(DD153=0,AJ153="B"),AND(DD153=0,LEFT(TRIM(AJ153),1)="I")),1,0))),"")</f>
        <v/>
      </c>
      <c r="EG153" s="23" t="str">
        <f t="shared" si="115"/>
        <v/>
      </c>
      <c r="EH153" s="23" t="str">
        <f>+IF(LEN($I153)&gt;5,IF(ISERROR(VLOOKUP(AL153,'CODIGO PAGO'!$B$2:$B$20,1,0)),1,IF(OR(AND(DF153=1,AL153&lt;&gt;"N"),AND(DF153=3,AL153&lt;&gt;"B"),AND(DF153=2,LEFT(TRIM(AL153),1)&lt;&gt;"I")),1,IF(OR(AND(DF153=0,AL153="N"),AND(DF153=0,AL153="B"),AND(DF153=0,LEFT(TRIM(AL153),1)="I")),1,0))),"")</f>
        <v/>
      </c>
      <c r="EI153" s="23" t="str">
        <f t="shared" si="116"/>
        <v/>
      </c>
      <c r="EJ153" s="23" t="str">
        <f>+IF(LEN($I153)&gt;5,IF(ISERROR(VLOOKUP(AN153,'CODIGO PAGO'!$B$2:$B$20,1,0)),1,IF(OR(AND(DH153=1,AN153&lt;&gt;"N"),AND(DH153=3,AN153&lt;&gt;"B"),AND(DH153=2,LEFT(TRIM(AN153),1)&lt;&gt;"I")),1,IF(OR(AND(DH153=0,AN153="N"),AND(DH153=0,AN153="B"),AND(DH153=0,LEFT(TRIM(AN153),1)="I")),1,0))),"")</f>
        <v/>
      </c>
      <c r="EK153" s="23" t="str">
        <f t="shared" si="117"/>
        <v/>
      </c>
      <c r="EL153" s="24" t="str">
        <f t="shared" si="118"/>
        <v/>
      </c>
    </row>
    <row r="154" spans="1:142" s="25" customFormat="1">
      <c r="A154" s="15" t="str">
        <f t="shared" si="84"/>
        <v/>
      </c>
      <c r="B154" s="1" t="str">
        <f>+IF(LEN(I154)&gt;5,'CODIGO PAGO'!$B$28,"")</f>
        <v/>
      </c>
      <c r="C154" s="1" t="str">
        <f>+IF(LEN($I154)&gt;5,BD!D154,"")</f>
        <v/>
      </c>
      <c r="D154" s="168" t="str">
        <f>+IF(LEN($I154)&gt;5,BD!A154,"")</f>
        <v/>
      </c>
      <c r="E154" s="1" t="str">
        <f>+IF(LEN($I154)&gt;5,BD!B154,"")</f>
        <v/>
      </c>
      <c r="F154" s="1" t="str">
        <f>+IF(LEN($I154)&gt;5,BD!C154,"")</f>
        <v/>
      </c>
      <c r="G154" s="141"/>
      <c r="H154" s="141"/>
      <c r="I154" s="1" t="str">
        <f>+IF(LEN(BD!G154)&gt;5,BD!G154,"")</f>
        <v/>
      </c>
      <c r="J154" s="167" t="str">
        <f>+IF(LEN($I154)&gt;5,BD!E154,"")</f>
        <v/>
      </c>
      <c r="K154" s="6" t="str">
        <f t="shared" si="85"/>
        <v/>
      </c>
      <c r="L154" s="87" t="str">
        <f>+IF(LEN($I154)&gt;5,BD!H154,"")</f>
        <v/>
      </c>
      <c r="M154" s="40" t="str">
        <f t="shared" si="86"/>
        <v/>
      </c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4" t="str">
        <f t="shared" si="87"/>
        <v/>
      </c>
      <c r="AQ154" s="5" t="str">
        <f t="shared" si="88"/>
        <v/>
      </c>
      <c r="AR154" s="91" t="str">
        <f t="shared" si="89"/>
        <v/>
      </c>
      <c r="AS154" s="5" t="str">
        <f t="shared" si="90"/>
        <v/>
      </c>
      <c r="AT154" s="91" t="str">
        <f t="shared" si="91"/>
        <v/>
      </c>
      <c r="AU154" s="4" t="str">
        <f t="shared" si="92"/>
        <v/>
      </c>
      <c r="AV154" s="4" t="str">
        <f t="shared" si="93"/>
        <v/>
      </c>
      <c r="AW154" s="4" t="str">
        <f t="shared" si="94"/>
        <v/>
      </c>
      <c r="AX154" s="4" t="str">
        <f t="shared" si="95"/>
        <v/>
      </c>
      <c r="AY154" s="88" t="str">
        <f t="shared" si="96"/>
        <v/>
      </c>
      <c r="AZ154" s="17" t="str">
        <f t="shared" si="97"/>
        <v/>
      </c>
      <c r="BA154" s="18" t="str">
        <f t="shared" si="98"/>
        <v/>
      </c>
      <c r="BB154" s="19" t="str">
        <f>+IF(LEN(I154)&gt;5,IF(INT(RIGHT(B154,1))=9,0.5*L154*AY154,INT(MID(B154,5,LEN(B154)-4))*L154)+IFERROR(VLOOKUP(I154,AJUSTES!$A$1:$I$50,9,0),0),"")</f>
        <v/>
      </c>
      <c r="BC154" s="12"/>
      <c r="BD154" s="19" t="str">
        <f t="shared" si="99"/>
        <v/>
      </c>
      <c r="BE154" s="18" t="str">
        <f t="shared" si="100"/>
        <v/>
      </c>
      <c r="BF154" s="139" t="str">
        <f t="shared" si="101"/>
        <v/>
      </c>
      <c r="BG154" s="114"/>
      <c r="BH154" s="18" t="str">
        <f t="shared" si="102"/>
        <v/>
      </c>
      <c r="BI154" s="13"/>
      <c r="BJ154" s="12"/>
      <c r="BK154" s="12"/>
      <c r="BL154" s="145"/>
      <c r="BM154" s="12"/>
      <c r="BN154" s="12"/>
      <c r="BO154" s="12"/>
      <c r="BP154" s="12"/>
      <c r="BQ154" s="12"/>
      <c r="BR154" s="12"/>
      <c r="BS154" s="146"/>
      <c r="BT154" s="14"/>
      <c r="BU154" s="12"/>
      <c r="BV154" s="12"/>
      <c r="BW154" s="12"/>
      <c r="BX154" s="12"/>
      <c r="BY154" s="12"/>
      <c r="BZ154" s="144"/>
      <c r="CA154" s="107" t="str">
        <f>+IF(LEN($I154)&gt;5,IF(BD!F154="N/A","",BD!F154),"")</f>
        <v/>
      </c>
      <c r="CB154" s="21"/>
      <c r="CC154" s="147"/>
      <c r="CD154" s="148"/>
      <c r="CE154" s="8" t="str">
        <f>+IF(LEN(I154)&gt;5,BD!M154,"")</f>
        <v/>
      </c>
      <c r="CF154" s="16" t="str">
        <f>+IF(LEN(I154)&gt;5,BD!N154,"")</f>
        <v/>
      </c>
      <c r="CG154" s="3" t="str">
        <f t="shared" si="103"/>
        <v/>
      </c>
      <c r="CH154" s="23" t="str">
        <f>+IF(AND(LEN($I154)&gt;5),IF(AND($J154&gt;N$1,$J154&lt;=$AO$1),1,IF((COUNTIFS(INCAPACIDADES!$C$1:$C$51,$I154,INCAPACIDADES!K$1:K$51,N$1))&gt;0,2,IF(VLOOKUP($C154,BD!$D$1:$F$501,3,0)&gt;N$1,0,3))),"")</f>
        <v/>
      </c>
      <c r="CI154" s="23" t="str">
        <f>+IF(AND(LEN($I154)&gt;5),IF(AND($J154&gt;O$1,$J154&lt;=$AO$1),1,IF((COUNTIFS(INCAPACIDADES!$C$1:$C$51,$I154,INCAPACIDADES!L$1:L$51,O$1))&gt;0,2,IF(VLOOKUP($C154,BD!$D$1:$F$501,3,0)&gt;O$1,0,3))),"")</f>
        <v/>
      </c>
      <c r="CJ154" s="23" t="str">
        <f>+IF(AND(LEN($I154)&gt;5),IF(AND($J154&gt;P$1,$J154&lt;=$AO$1),1,IF((COUNTIFS(INCAPACIDADES!$C$1:$C$51,$I154,INCAPACIDADES!M$1:M$51,P$1))&gt;0,2,IF(VLOOKUP($C154,BD!$D$1:$F$501,3,0)&gt;P$1,0,3))),"")</f>
        <v/>
      </c>
      <c r="CK154" s="23" t="str">
        <f>+IF(AND(LEN($I154)&gt;5),IF(AND($J154&gt;Q$1,$J154&lt;=$AO$1),1,IF((COUNTIFS(INCAPACIDADES!$C$1:$C$51,$I154,INCAPACIDADES!N$1:N$51,Q$1))&gt;0,2,IF(VLOOKUP($C154,BD!$D$1:$F$501,3,0)&gt;Q$1,0,3))),"")</f>
        <v/>
      </c>
      <c r="CL154" s="23" t="str">
        <f>+IF(AND(LEN($I154)&gt;5),IF(AND($J154&gt;R$1,$J154&lt;=$AO$1),1,IF((COUNTIFS(INCAPACIDADES!$C$1:$C$51,$I154,INCAPACIDADES!O$1:O$51,R$1))&gt;0,2,IF(VLOOKUP($C154,BD!$D$1:$F$501,3,0)&gt;R$1,0,3))),"")</f>
        <v/>
      </c>
      <c r="CM154" s="23" t="str">
        <f>+IF(AND(LEN($I154)&gt;5),IF(AND($J154&gt;S$1,$J154&lt;=$AO$1),1,IF((COUNTIFS(INCAPACIDADES!$C$1:$C$51,$I154,INCAPACIDADES!P$1:P$51,S$1))&gt;0,2,IF(VLOOKUP($C154,BD!$D$1:$F$501,3,0)&gt;S$1,0,3))),"")</f>
        <v/>
      </c>
      <c r="CN154" s="23" t="str">
        <f>+IF(AND(LEN($I154)&gt;5),IF(AND($J154&gt;T$1,$J154&lt;=$AO$1),1,IF((COUNTIFS(INCAPACIDADES!$C$1:$C$51,$I154,INCAPACIDADES!Q$1:Q$51,T$1))&gt;0,2,IF(VLOOKUP($C154,BD!$D$1:$F$501,3,0)&gt;T$1,0,3))),"")</f>
        <v/>
      </c>
      <c r="CO154" s="23" t="str">
        <f>+IF(AND(LEN($I154)&gt;5),IF(AND($J154&gt;U$1,$J154&lt;=$AO$1),1,IF((COUNTIFS(INCAPACIDADES!$C$1:$C$51,$I154,INCAPACIDADES!R$1:R$51,U$1))&gt;0,2,IF(VLOOKUP($C154,BD!$D$1:$F$501,3,0)&gt;U$1,0,3))),"")</f>
        <v/>
      </c>
      <c r="CP154" s="23" t="str">
        <f>+IF(AND(LEN($I154)&gt;5),IF(AND($J154&gt;V$1,$J154&lt;=$AO$1),1,IF((COUNTIFS(INCAPACIDADES!$C$1:$C$51,$I154,INCAPACIDADES!S$1:S$51,V$1))&gt;0,2,IF(VLOOKUP($C154,BD!$D$1:$F$501,3,0)&gt;V$1,0,3))),"")</f>
        <v/>
      </c>
      <c r="CQ154" s="23" t="str">
        <f>+IF(AND(LEN($I154)&gt;5),IF(AND($J154&gt;W$1,$J154&lt;=$AO$1),1,IF((COUNTIFS(INCAPACIDADES!$C$1:$C$51,$I154,INCAPACIDADES!T$1:T$51,W$1))&gt;0,2,IF(VLOOKUP($C154,BD!$D$1:$F$501,3,0)&gt;W$1,0,3))),"")</f>
        <v/>
      </c>
      <c r="CR154" s="23" t="str">
        <f>+IF(AND(LEN($I154)&gt;5),IF(AND($J154&gt;X$1,$J154&lt;=$AO$1),1,IF((COUNTIFS(INCAPACIDADES!$C$1:$C$51,$I154,INCAPACIDADES!U$1:U$51,X$1))&gt;0,2,IF(VLOOKUP($C154,BD!$D$1:$F$501,3,0)&gt;X$1,0,3))),"")</f>
        <v/>
      </c>
      <c r="CS154" s="23" t="str">
        <f>+IF(AND(LEN($I154)&gt;5),IF(AND($J154&gt;Y$1,$J154&lt;=$AO$1),1,IF((COUNTIFS(INCAPACIDADES!$C$1:$C$51,$I154,INCAPACIDADES!V$1:V$51,Y$1))&gt;0,2,IF(VLOOKUP($C154,BD!$D$1:$F$501,3,0)&gt;Y$1,0,3))),"")</f>
        <v/>
      </c>
      <c r="CT154" s="23" t="str">
        <f>+IF(AND(LEN($I154)&gt;5),IF(AND($J154&gt;Z$1,$J154&lt;=$AO$1),1,IF((COUNTIFS(INCAPACIDADES!$C$1:$C$51,$I154,INCAPACIDADES!W$1:W$51,Z$1))&gt;0,2,IF(VLOOKUP($C154,BD!$D$1:$F$501,3,0)&gt;Z$1,0,3))),"")</f>
        <v/>
      </c>
      <c r="CU154" s="23" t="str">
        <f>+IF(AND(LEN($I154)&gt;5),IF(AND($J154&gt;AA$1,$J154&lt;=$AO$1),1,IF((COUNTIFS(INCAPACIDADES!$C$1:$C$51,$I154,INCAPACIDADES!X$1:X$51,AA$1))&gt;0,2,IF(VLOOKUP($C154,BD!$D$1:$F$501,3,0)&gt;AA$1,0,3))),"")</f>
        <v/>
      </c>
      <c r="CV154" s="23" t="str">
        <f>+IF(AND(LEN($I154)&gt;5),IF(AND($J154&gt;AB$1,$J154&lt;=$AO$1),1,IF((COUNTIFS(INCAPACIDADES!$C$1:$C$51,$I154,INCAPACIDADES!Y$1:Y$51,AB$1))&gt;0,2,IF(VLOOKUP($C154,BD!$D$1:$F$501,3,0)&gt;AB$1,0,3))),"")</f>
        <v/>
      </c>
      <c r="CW154" s="23" t="str">
        <f>+IF(AND(LEN($I154)&gt;5),IF(AND($J154&gt;AC$1,$J154&lt;=$AO$1),1,IF((COUNTIFS(INCAPACIDADES!$C$1:$C$51,$I154,INCAPACIDADES!Z$1:Z$51,AC$1))&gt;0,2,IF(VLOOKUP($C154,BD!$D$1:$F$501,3,0)&gt;AC$1,0,3))),"")</f>
        <v/>
      </c>
      <c r="CX154" s="23" t="str">
        <f>+IF(AND(LEN($I154)&gt;5),IF(AND($J154&gt;AD$1,$J154&lt;=$AO$1),1,IF((COUNTIFS(INCAPACIDADES!$C$1:$C$51,$I154,INCAPACIDADES!AA$1:AA$51,AD$1))&gt;0,2,IF(VLOOKUP($C154,BD!$D$1:$F$501,3,0)&gt;AD$1,0,3))),"")</f>
        <v/>
      </c>
      <c r="CY154" s="23" t="str">
        <f>+IF(AND(LEN($I154)&gt;5),IF(AND($J154&gt;AE$1,$J154&lt;=$AO$1),1,IF((COUNTIFS(INCAPACIDADES!$C$1:$C$51,$I154,INCAPACIDADES!AB$1:AB$51,AE$1))&gt;0,2,IF(VLOOKUP($C154,BD!$D$1:$F$501,3,0)&gt;AE$1,0,3))),"")</f>
        <v/>
      </c>
      <c r="CZ154" s="23" t="str">
        <f>+IF(AND(LEN($I154)&gt;5),IF(AND($J154&gt;AF$1,$J154&lt;=$AO$1),1,IF((COUNTIFS(INCAPACIDADES!$C$1:$C$51,$I154,INCAPACIDADES!AC$1:AC$51,AF$1))&gt;0,2,IF(VLOOKUP($C154,BD!$D$1:$F$501,3,0)&gt;AF$1,0,3))),"")</f>
        <v/>
      </c>
      <c r="DA154" s="23" t="str">
        <f>+IF(AND(LEN($I154)&gt;5),IF(AND($J154&gt;AG$1,$J154&lt;=$AO$1),1,IF((COUNTIFS(INCAPACIDADES!$C$1:$C$51,$I154,INCAPACIDADES!AD$1:AD$51,AG$1))&gt;0,2,IF(VLOOKUP($C154,BD!$D$1:$F$501,3,0)&gt;AG$1,0,3))),"")</f>
        <v/>
      </c>
      <c r="DB154" s="23" t="str">
        <f>+IF(AND(LEN($I154)&gt;5),IF(AND($J154&gt;AH$1,$J154&lt;=$AO$1),1,IF((COUNTIFS(INCAPACIDADES!$C$1:$C$51,$I154,INCAPACIDADES!AE$1:AE$51,AH$1))&gt;0,2,IF(VLOOKUP($C154,BD!$D$1:$F$501,3,0)&gt;AH$1,0,3))),"")</f>
        <v/>
      </c>
      <c r="DC154" s="23" t="str">
        <f>+IF(AND(LEN($I154)&gt;5),IF(AND($J154&gt;AI$1,$J154&lt;=$AO$1),1,IF((COUNTIFS(INCAPACIDADES!$C$1:$C$51,$I154,INCAPACIDADES!AF$1:AF$51,AI$1))&gt;0,2,IF(VLOOKUP($C154,BD!$D$1:$F$501,3,0)&gt;AI$1,0,3))),"")</f>
        <v/>
      </c>
      <c r="DD154" s="23" t="str">
        <f>+IF(AND(LEN($I154)&gt;5),IF(AND($J154&gt;AJ$1,$J154&lt;=$AO$1),1,IF((COUNTIFS(INCAPACIDADES!$C$1:$C$51,$I154,INCAPACIDADES!AG$1:AG$51,AJ$1))&gt;0,2,IF(VLOOKUP($C154,BD!$D$1:$F$501,3,0)&gt;AJ$1,0,3))),"")</f>
        <v/>
      </c>
      <c r="DE154" s="23" t="str">
        <f>+IF(AND(LEN($I154)&gt;5),IF(AND($J154&gt;AK$1,$J154&lt;=$AO$1),1,IF((COUNTIFS(INCAPACIDADES!$C$1:$C$51,$I154,INCAPACIDADES!AH$1:AH$51,AK$1))&gt;0,2,IF(VLOOKUP($C154,BD!$D$1:$F$501,3,0)&gt;AK$1,0,3))),"")</f>
        <v/>
      </c>
      <c r="DF154" s="23" t="str">
        <f>+IF(AND(LEN($I154)&gt;5),IF(AND($J154&gt;AL$1,$J154&lt;=$AO$1),1,IF((COUNTIFS(INCAPACIDADES!$C$1:$C$51,$I154,INCAPACIDADES!AI$1:AI$51,AL$1))&gt;0,2,IF(VLOOKUP($C154,BD!$D$1:$F$501,3,0)&gt;AL$1,0,3))),"")</f>
        <v/>
      </c>
      <c r="DG154" s="23" t="str">
        <f>+IF(AND(LEN($I154)&gt;5),IF(AND($J154&gt;AM$1,$J154&lt;=$AO$1),1,IF((COUNTIFS(INCAPACIDADES!$C$1:$C$51,$I154,INCAPACIDADES!AJ$1:AJ$51,AM$1))&gt;0,2,IF(VLOOKUP($C154,BD!$D$1:$F$501,3,0)&gt;AM$1,0,3))),"")</f>
        <v/>
      </c>
      <c r="DH154" s="23" t="str">
        <f>+IF(AND(LEN($I154)&gt;5),IF(AND($J154&gt;AN$1,$J154&lt;=$AO$1),1,IF((COUNTIFS(INCAPACIDADES!$C$1:$C$51,$I154,INCAPACIDADES!AK$1:AK$51,AN$1))&gt;0,2,IF(VLOOKUP($C154,BD!$D$1:$F$501,3,0)&gt;AN$1,0,3))),"")</f>
        <v/>
      </c>
      <c r="DI154" s="23" t="str">
        <f>+IF(AND(LEN($I154)&gt;5),IF(AND($J154&gt;AO$1,$J154&lt;=$AO$1),1,IF((COUNTIFS(INCAPACIDADES!$C$1:$C$51,$I154,INCAPACIDADES!AL$1:AL$51,AO$1))&gt;0,2,IF(VLOOKUP($C154,BD!$D$1:$F$501,3,0)&gt;AO$1,0,3))),"")</f>
        <v/>
      </c>
      <c r="DJ154" s="23" t="str">
        <f>+IF(LEN($I154)&gt;5,IF(ISERROR(VLOOKUP(N154,'CODIGO PAGO'!$B$2:$B$20,1,0)),1,IF(OR(AND(CH154=1,N154&lt;&gt;"N"),AND(CH154=3,N154&lt;&gt;"B"),AND(CH154=2,LEFT(TRIM(N154),1)&lt;&gt;"I")),1,IF(OR(AND(CH154=0,N154="N"),AND(CH154=0,N154="B"),AND(CH154=0,LEFT(TRIM(N154),1)="I")),1,0))),"")</f>
        <v/>
      </c>
      <c r="DK154" s="23" t="str">
        <f t="shared" si="104"/>
        <v/>
      </c>
      <c r="DL154" s="23" t="str">
        <f>+IF(LEN($I154)&gt;5,IF(ISERROR(VLOOKUP(P154,'CODIGO PAGO'!$B$2:$B$20,1,0)),1,IF(OR(AND(CJ154=1,P154&lt;&gt;"N"),AND(CJ154=3,P154&lt;&gt;"B"),AND(CJ154=2,LEFT(TRIM(P154),1)&lt;&gt;"I")),1,IF(OR(AND(CJ154=0,P154="N"),AND(CJ154=0,P154="B"),AND(CJ154=0,LEFT(TRIM(P154),1)="I")),1,0))),"")</f>
        <v/>
      </c>
      <c r="DM154" s="23" t="str">
        <f t="shared" si="105"/>
        <v/>
      </c>
      <c r="DN154" s="23" t="str">
        <f>+IF(LEN($I154)&gt;5,IF(ISERROR(VLOOKUP(R154,'CODIGO PAGO'!$B$2:$B$20,1,0)),1,IF(OR(AND(CL154=1,R154&lt;&gt;"N"),AND(CL154=3,R154&lt;&gt;"B"),AND(CL154=2,LEFT(TRIM(R154),1)&lt;&gt;"I")),1,IF(OR(AND(CL154=0,R154="N"),AND(CL154=0,R154="B"),AND(CL154=0,LEFT(TRIM(R154),1)="I")),1,0))),"")</f>
        <v/>
      </c>
      <c r="DO154" s="23" t="str">
        <f t="shared" si="106"/>
        <v/>
      </c>
      <c r="DP154" s="23" t="str">
        <f>+IF(LEN($I154)&gt;5,IF(ISERROR(VLOOKUP(T154,'CODIGO PAGO'!$B$2:$B$20,1,0)),1,IF(OR(AND(CN154=1,T154&lt;&gt;"N"),AND(CN154=3,T154&lt;&gt;"B"),AND(CN154=2,LEFT(TRIM(T154),1)&lt;&gt;"I")),1,IF(OR(AND(CN154=0,T154="N"),AND(CN154=0,T154="B"),AND(CN154=0,LEFT(TRIM(T154),1)="I")),1,0))),"")</f>
        <v/>
      </c>
      <c r="DQ154" s="23" t="str">
        <f t="shared" si="107"/>
        <v/>
      </c>
      <c r="DR154" s="23" t="str">
        <f>+IF(LEN($I154)&gt;5,IF(ISERROR(VLOOKUP(V154,'CODIGO PAGO'!$B$2:$B$20,1,0)),1,IF(OR(AND(CP154=1,V154&lt;&gt;"N"),AND(CP154=3,V154&lt;&gt;"B"),AND(CP154=2,LEFT(TRIM(V154),1)&lt;&gt;"I")),1,IF(OR(AND(CP154=0,V154="N"),AND(CP154=0,V154="B"),AND(CP154=0,LEFT(TRIM(V154),1)="I")),1,0))),"")</f>
        <v/>
      </c>
      <c r="DS154" s="23" t="str">
        <f t="shared" si="108"/>
        <v/>
      </c>
      <c r="DT154" s="23" t="str">
        <f>+IF(LEN($I154)&gt;5,IF(ISERROR(VLOOKUP(X154,'CODIGO PAGO'!$B$2:$B$20,1,0)),1,IF(OR(AND(CR154=1,X154&lt;&gt;"N"),AND(CR154=3,X154&lt;&gt;"B"),AND(CR154=2,LEFT(TRIM(X154),1)&lt;&gt;"I")),1,IF(OR(AND(CR154=0,X154="N"),AND(CR154=0,X154="B"),AND(CR154=0,LEFT(TRIM(X154),1)="I")),1,0))),"")</f>
        <v/>
      </c>
      <c r="DU154" s="23" t="str">
        <f t="shared" si="109"/>
        <v/>
      </c>
      <c r="DV154" s="23" t="str">
        <f>+IF(LEN($I154)&gt;5,IF(ISERROR(VLOOKUP(Z154,'CODIGO PAGO'!$B$2:$B$20,1,0)),1,IF(OR(AND(CT154=1,Z154&lt;&gt;"N"),AND(CT154=3,Z154&lt;&gt;"B"),AND(CT154=2,LEFT(TRIM(Z154),1)&lt;&gt;"I")),1,IF(OR(AND(CT154=0,Z154="N"),AND(CT154=0,Z154="B"),AND(CT154=0,LEFT(TRIM(Z154),1)="I")),1,0))),"")</f>
        <v/>
      </c>
      <c r="DW154" s="23" t="str">
        <f t="shared" si="110"/>
        <v/>
      </c>
      <c r="DX154" s="23" t="str">
        <f>+IF(LEN($I154)&gt;5,IF(ISERROR(VLOOKUP(AB154,'CODIGO PAGO'!$B$2:$B$20,1,0)),1,IF(OR(AND(CV154=1,AB154&lt;&gt;"N"),AND(CV154=3,AB154&lt;&gt;"B"),AND(CV154=2,LEFT(TRIM(AB154),1)&lt;&gt;"I")),1,IF(OR(AND(CV154=0,AB154="N"),AND(CV154=0,AB154="B"),AND(CV154=0,LEFT(TRIM(AB154),1)="I")),1,0))),"")</f>
        <v/>
      </c>
      <c r="DY154" s="23" t="str">
        <f t="shared" si="111"/>
        <v/>
      </c>
      <c r="DZ154" s="23" t="str">
        <f>+IF(LEN($I154)&gt;5,IF(ISERROR(VLOOKUP(AD154,'CODIGO PAGO'!$B$2:$B$20,1,0)),1,IF(OR(AND(CX154=1,AD154&lt;&gt;"N"),AND(CX154=3,AD154&lt;&gt;"B"),AND(CX154=2,LEFT(TRIM(AD154),1)&lt;&gt;"I")),1,IF(OR(AND(CX154=0,AD154="N"),AND(CX154=0,AD154="B"),AND(CX154=0,LEFT(TRIM(AD154),1)="I")),1,0))),"")</f>
        <v/>
      </c>
      <c r="EA154" s="23" t="str">
        <f t="shared" si="112"/>
        <v/>
      </c>
      <c r="EB154" s="23" t="str">
        <f>+IF(LEN($I154)&gt;5,IF(ISERROR(VLOOKUP(AF154,'CODIGO PAGO'!$B$2:$B$20,1,0)),1,IF(OR(AND(CZ154=1,AF154&lt;&gt;"N"),AND(CZ154=3,AF154&lt;&gt;"B"),AND(CZ154=2,LEFT(TRIM(AF154),1)&lt;&gt;"I")),1,IF(OR(AND(CZ154=0,AF154="N"),AND(CZ154=0,AF154="B"),AND(CZ154=0,LEFT(TRIM(AF154),1)="I")),1,0))),"")</f>
        <v/>
      </c>
      <c r="EC154" s="23" t="str">
        <f t="shared" si="113"/>
        <v/>
      </c>
      <c r="ED154" s="23" t="str">
        <f>+IF(LEN($I154)&gt;5,IF(ISERROR(VLOOKUP(AH154,'CODIGO PAGO'!$B$2:$B$20,1,0)),1,IF(OR(AND(DB154=1,AH154&lt;&gt;"N"),AND(DB154=3,AH154&lt;&gt;"B"),AND(DB154=2,LEFT(TRIM(AH154),1)&lt;&gt;"I")),1,IF(OR(AND(DB154=0,AH154="N"),AND(DB154=0,AH154="B"),AND(DB154=0,LEFT(TRIM(AH154),1)="I")),1,0))),"")</f>
        <v/>
      </c>
      <c r="EE154" s="23" t="str">
        <f t="shared" si="114"/>
        <v/>
      </c>
      <c r="EF154" s="23" t="str">
        <f>+IF(LEN($I154)&gt;5,IF(ISERROR(VLOOKUP(AJ154,'CODIGO PAGO'!$B$2:$B$20,1,0)),1,IF(OR(AND(DD154=1,AJ154&lt;&gt;"N"),AND(DD154=3,AJ154&lt;&gt;"B"),AND(DD154=2,LEFT(TRIM(AJ154),1)&lt;&gt;"I")),1,IF(OR(AND(DD154=0,AJ154="N"),AND(DD154=0,AJ154="B"),AND(DD154=0,LEFT(TRIM(AJ154),1)="I")),1,0))),"")</f>
        <v/>
      </c>
      <c r="EG154" s="23" t="str">
        <f t="shared" si="115"/>
        <v/>
      </c>
      <c r="EH154" s="23" t="str">
        <f>+IF(LEN($I154)&gt;5,IF(ISERROR(VLOOKUP(AL154,'CODIGO PAGO'!$B$2:$B$20,1,0)),1,IF(OR(AND(DF154=1,AL154&lt;&gt;"N"),AND(DF154=3,AL154&lt;&gt;"B"),AND(DF154=2,LEFT(TRIM(AL154),1)&lt;&gt;"I")),1,IF(OR(AND(DF154=0,AL154="N"),AND(DF154=0,AL154="B"),AND(DF154=0,LEFT(TRIM(AL154),1)="I")),1,0))),"")</f>
        <v/>
      </c>
      <c r="EI154" s="23" t="str">
        <f t="shared" si="116"/>
        <v/>
      </c>
      <c r="EJ154" s="23" t="str">
        <f>+IF(LEN($I154)&gt;5,IF(ISERROR(VLOOKUP(AN154,'CODIGO PAGO'!$B$2:$B$20,1,0)),1,IF(OR(AND(DH154=1,AN154&lt;&gt;"N"),AND(DH154=3,AN154&lt;&gt;"B"),AND(DH154=2,LEFT(TRIM(AN154),1)&lt;&gt;"I")),1,IF(OR(AND(DH154=0,AN154="N"),AND(DH154=0,AN154="B"),AND(DH154=0,LEFT(TRIM(AN154),1)="I")),1,0))),"")</f>
        <v/>
      </c>
      <c r="EK154" s="23" t="str">
        <f t="shared" si="117"/>
        <v/>
      </c>
      <c r="EL154" s="24" t="str">
        <f t="shared" si="118"/>
        <v/>
      </c>
    </row>
    <row r="155" spans="1:142" s="25" customFormat="1">
      <c r="A155" s="15" t="str">
        <f t="shared" si="84"/>
        <v/>
      </c>
      <c r="B155" s="1" t="str">
        <f>+IF(LEN(I155)&gt;5,'CODIGO PAGO'!$B$28,"")</f>
        <v/>
      </c>
      <c r="C155" s="1" t="str">
        <f>+IF(LEN($I155)&gt;5,BD!D155,"")</f>
        <v/>
      </c>
      <c r="D155" s="168" t="str">
        <f>+IF(LEN($I155)&gt;5,BD!A155,"")</f>
        <v/>
      </c>
      <c r="E155" s="1" t="str">
        <f>+IF(LEN($I155)&gt;5,BD!B155,"")</f>
        <v/>
      </c>
      <c r="F155" s="1" t="str">
        <f>+IF(LEN($I155)&gt;5,BD!C155,"")</f>
        <v/>
      </c>
      <c r="G155" s="141"/>
      <c r="H155" s="141"/>
      <c r="I155" s="1" t="str">
        <f>+IF(LEN(BD!G155)&gt;5,BD!G155,"")</f>
        <v/>
      </c>
      <c r="J155" s="167" t="str">
        <f>+IF(LEN($I155)&gt;5,BD!E155,"")</f>
        <v/>
      </c>
      <c r="K155" s="6" t="str">
        <f t="shared" si="85"/>
        <v/>
      </c>
      <c r="L155" s="87" t="str">
        <f>+IF(LEN($I155)&gt;5,BD!H155,"")</f>
        <v/>
      </c>
      <c r="M155" s="40" t="str">
        <f t="shared" si="86"/>
        <v/>
      </c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4" t="str">
        <f t="shared" si="87"/>
        <v/>
      </c>
      <c r="AQ155" s="5" t="str">
        <f t="shared" si="88"/>
        <v/>
      </c>
      <c r="AR155" s="91" t="str">
        <f t="shared" si="89"/>
        <v/>
      </c>
      <c r="AS155" s="5" t="str">
        <f t="shared" si="90"/>
        <v/>
      </c>
      <c r="AT155" s="91" t="str">
        <f t="shared" si="91"/>
        <v/>
      </c>
      <c r="AU155" s="4" t="str">
        <f t="shared" si="92"/>
        <v/>
      </c>
      <c r="AV155" s="4" t="str">
        <f t="shared" si="93"/>
        <v/>
      </c>
      <c r="AW155" s="4" t="str">
        <f t="shared" si="94"/>
        <v/>
      </c>
      <c r="AX155" s="4" t="str">
        <f t="shared" si="95"/>
        <v/>
      </c>
      <c r="AY155" s="88" t="str">
        <f t="shared" si="96"/>
        <v/>
      </c>
      <c r="AZ155" s="17" t="str">
        <f t="shared" si="97"/>
        <v/>
      </c>
      <c r="BA155" s="18" t="str">
        <f t="shared" si="98"/>
        <v/>
      </c>
      <c r="BB155" s="19" t="str">
        <f>+IF(LEN(I155)&gt;5,IF(INT(RIGHT(B155,1))=9,0.5*L155*AY155,INT(MID(B155,5,LEN(B155)-4))*L155)+IFERROR(VLOOKUP(I155,AJUSTES!$A$1:$I$50,9,0),0),"")</f>
        <v/>
      </c>
      <c r="BC155" s="12"/>
      <c r="BD155" s="19" t="str">
        <f t="shared" si="99"/>
        <v/>
      </c>
      <c r="BE155" s="18" t="str">
        <f t="shared" si="100"/>
        <v/>
      </c>
      <c r="BF155" s="139" t="str">
        <f t="shared" si="101"/>
        <v/>
      </c>
      <c r="BG155" s="114"/>
      <c r="BH155" s="18" t="str">
        <f t="shared" si="102"/>
        <v/>
      </c>
      <c r="BI155" s="13"/>
      <c r="BJ155" s="12"/>
      <c r="BK155" s="12"/>
      <c r="BL155" s="145"/>
      <c r="BM155" s="12"/>
      <c r="BN155" s="12"/>
      <c r="BO155" s="12"/>
      <c r="BP155" s="12"/>
      <c r="BQ155" s="12"/>
      <c r="BR155" s="12"/>
      <c r="BS155" s="146"/>
      <c r="BT155" s="14"/>
      <c r="BU155" s="12"/>
      <c r="BV155" s="12"/>
      <c r="BW155" s="12"/>
      <c r="BX155" s="12"/>
      <c r="BY155" s="12"/>
      <c r="BZ155" s="144"/>
      <c r="CA155" s="107" t="str">
        <f>+IF(LEN($I155)&gt;5,IF(BD!F155="N/A","",BD!F155),"")</f>
        <v/>
      </c>
      <c r="CB155" s="21"/>
      <c r="CC155" s="147"/>
      <c r="CD155" s="148"/>
      <c r="CE155" s="8" t="str">
        <f>+IF(LEN(I155)&gt;5,BD!M155,"")</f>
        <v/>
      </c>
      <c r="CF155" s="16" t="str">
        <f>+IF(LEN(I155)&gt;5,BD!N155,"")</f>
        <v/>
      </c>
      <c r="CG155" s="3" t="str">
        <f t="shared" si="103"/>
        <v/>
      </c>
      <c r="CH155" s="23" t="str">
        <f>+IF(AND(LEN($I155)&gt;5),IF(AND($J155&gt;N$1,$J155&lt;=$AO$1),1,IF((COUNTIFS(INCAPACIDADES!$C$1:$C$51,$I155,INCAPACIDADES!K$1:K$51,N$1))&gt;0,2,IF(VLOOKUP($C155,BD!$D$1:$F$501,3,0)&gt;N$1,0,3))),"")</f>
        <v/>
      </c>
      <c r="CI155" s="23" t="str">
        <f>+IF(AND(LEN($I155)&gt;5),IF(AND($J155&gt;O$1,$J155&lt;=$AO$1),1,IF((COUNTIFS(INCAPACIDADES!$C$1:$C$51,$I155,INCAPACIDADES!L$1:L$51,O$1))&gt;0,2,IF(VLOOKUP($C155,BD!$D$1:$F$501,3,0)&gt;O$1,0,3))),"")</f>
        <v/>
      </c>
      <c r="CJ155" s="23" t="str">
        <f>+IF(AND(LEN($I155)&gt;5),IF(AND($J155&gt;P$1,$J155&lt;=$AO$1),1,IF((COUNTIFS(INCAPACIDADES!$C$1:$C$51,$I155,INCAPACIDADES!M$1:M$51,P$1))&gt;0,2,IF(VLOOKUP($C155,BD!$D$1:$F$501,3,0)&gt;P$1,0,3))),"")</f>
        <v/>
      </c>
      <c r="CK155" s="23" t="str">
        <f>+IF(AND(LEN($I155)&gt;5),IF(AND($J155&gt;Q$1,$J155&lt;=$AO$1),1,IF((COUNTIFS(INCAPACIDADES!$C$1:$C$51,$I155,INCAPACIDADES!N$1:N$51,Q$1))&gt;0,2,IF(VLOOKUP($C155,BD!$D$1:$F$501,3,0)&gt;Q$1,0,3))),"")</f>
        <v/>
      </c>
      <c r="CL155" s="23" t="str">
        <f>+IF(AND(LEN($I155)&gt;5),IF(AND($J155&gt;R$1,$J155&lt;=$AO$1),1,IF((COUNTIFS(INCAPACIDADES!$C$1:$C$51,$I155,INCAPACIDADES!O$1:O$51,R$1))&gt;0,2,IF(VLOOKUP($C155,BD!$D$1:$F$501,3,0)&gt;R$1,0,3))),"")</f>
        <v/>
      </c>
      <c r="CM155" s="23" t="str">
        <f>+IF(AND(LEN($I155)&gt;5),IF(AND($J155&gt;S$1,$J155&lt;=$AO$1),1,IF((COUNTIFS(INCAPACIDADES!$C$1:$C$51,$I155,INCAPACIDADES!P$1:P$51,S$1))&gt;0,2,IF(VLOOKUP($C155,BD!$D$1:$F$501,3,0)&gt;S$1,0,3))),"")</f>
        <v/>
      </c>
      <c r="CN155" s="23" t="str">
        <f>+IF(AND(LEN($I155)&gt;5),IF(AND($J155&gt;T$1,$J155&lt;=$AO$1),1,IF((COUNTIFS(INCAPACIDADES!$C$1:$C$51,$I155,INCAPACIDADES!Q$1:Q$51,T$1))&gt;0,2,IF(VLOOKUP($C155,BD!$D$1:$F$501,3,0)&gt;T$1,0,3))),"")</f>
        <v/>
      </c>
      <c r="CO155" s="23" t="str">
        <f>+IF(AND(LEN($I155)&gt;5),IF(AND($J155&gt;U$1,$J155&lt;=$AO$1),1,IF((COUNTIFS(INCAPACIDADES!$C$1:$C$51,$I155,INCAPACIDADES!R$1:R$51,U$1))&gt;0,2,IF(VLOOKUP($C155,BD!$D$1:$F$501,3,0)&gt;U$1,0,3))),"")</f>
        <v/>
      </c>
      <c r="CP155" s="23" t="str">
        <f>+IF(AND(LEN($I155)&gt;5),IF(AND($J155&gt;V$1,$J155&lt;=$AO$1),1,IF((COUNTIFS(INCAPACIDADES!$C$1:$C$51,$I155,INCAPACIDADES!S$1:S$51,V$1))&gt;0,2,IF(VLOOKUP($C155,BD!$D$1:$F$501,3,0)&gt;V$1,0,3))),"")</f>
        <v/>
      </c>
      <c r="CQ155" s="23" t="str">
        <f>+IF(AND(LEN($I155)&gt;5),IF(AND($J155&gt;W$1,$J155&lt;=$AO$1),1,IF((COUNTIFS(INCAPACIDADES!$C$1:$C$51,$I155,INCAPACIDADES!T$1:T$51,W$1))&gt;0,2,IF(VLOOKUP($C155,BD!$D$1:$F$501,3,0)&gt;W$1,0,3))),"")</f>
        <v/>
      </c>
      <c r="CR155" s="23" t="str">
        <f>+IF(AND(LEN($I155)&gt;5),IF(AND($J155&gt;X$1,$J155&lt;=$AO$1),1,IF((COUNTIFS(INCAPACIDADES!$C$1:$C$51,$I155,INCAPACIDADES!U$1:U$51,X$1))&gt;0,2,IF(VLOOKUP($C155,BD!$D$1:$F$501,3,0)&gt;X$1,0,3))),"")</f>
        <v/>
      </c>
      <c r="CS155" s="23" t="str">
        <f>+IF(AND(LEN($I155)&gt;5),IF(AND($J155&gt;Y$1,$J155&lt;=$AO$1),1,IF((COUNTIFS(INCAPACIDADES!$C$1:$C$51,$I155,INCAPACIDADES!V$1:V$51,Y$1))&gt;0,2,IF(VLOOKUP($C155,BD!$D$1:$F$501,3,0)&gt;Y$1,0,3))),"")</f>
        <v/>
      </c>
      <c r="CT155" s="23" t="str">
        <f>+IF(AND(LEN($I155)&gt;5),IF(AND($J155&gt;Z$1,$J155&lt;=$AO$1),1,IF((COUNTIFS(INCAPACIDADES!$C$1:$C$51,$I155,INCAPACIDADES!W$1:W$51,Z$1))&gt;0,2,IF(VLOOKUP($C155,BD!$D$1:$F$501,3,0)&gt;Z$1,0,3))),"")</f>
        <v/>
      </c>
      <c r="CU155" s="23" t="str">
        <f>+IF(AND(LEN($I155)&gt;5),IF(AND($J155&gt;AA$1,$J155&lt;=$AO$1),1,IF((COUNTIFS(INCAPACIDADES!$C$1:$C$51,$I155,INCAPACIDADES!X$1:X$51,AA$1))&gt;0,2,IF(VLOOKUP($C155,BD!$D$1:$F$501,3,0)&gt;AA$1,0,3))),"")</f>
        <v/>
      </c>
      <c r="CV155" s="23" t="str">
        <f>+IF(AND(LEN($I155)&gt;5),IF(AND($J155&gt;AB$1,$J155&lt;=$AO$1),1,IF((COUNTIFS(INCAPACIDADES!$C$1:$C$51,$I155,INCAPACIDADES!Y$1:Y$51,AB$1))&gt;0,2,IF(VLOOKUP($C155,BD!$D$1:$F$501,3,0)&gt;AB$1,0,3))),"")</f>
        <v/>
      </c>
      <c r="CW155" s="23" t="str">
        <f>+IF(AND(LEN($I155)&gt;5),IF(AND($J155&gt;AC$1,$J155&lt;=$AO$1),1,IF((COUNTIFS(INCAPACIDADES!$C$1:$C$51,$I155,INCAPACIDADES!Z$1:Z$51,AC$1))&gt;0,2,IF(VLOOKUP($C155,BD!$D$1:$F$501,3,0)&gt;AC$1,0,3))),"")</f>
        <v/>
      </c>
      <c r="CX155" s="23" t="str">
        <f>+IF(AND(LEN($I155)&gt;5),IF(AND($J155&gt;AD$1,$J155&lt;=$AO$1),1,IF((COUNTIFS(INCAPACIDADES!$C$1:$C$51,$I155,INCAPACIDADES!AA$1:AA$51,AD$1))&gt;0,2,IF(VLOOKUP($C155,BD!$D$1:$F$501,3,0)&gt;AD$1,0,3))),"")</f>
        <v/>
      </c>
      <c r="CY155" s="23" t="str">
        <f>+IF(AND(LEN($I155)&gt;5),IF(AND($J155&gt;AE$1,$J155&lt;=$AO$1),1,IF((COUNTIFS(INCAPACIDADES!$C$1:$C$51,$I155,INCAPACIDADES!AB$1:AB$51,AE$1))&gt;0,2,IF(VLOOKUP($C155,BD!$D$1:$F$501,3,0)&gt;AE$1,0,3))),"")</f>
        <v/>
      </c>
      <c r="CZ155" s="23" t="str">
        <f>+IF(AND(LEN($I155)&gt;5),IF(AND($J155&gt;AF$1,$J155&lt;=$AO$1),1,IF((COUNTIFS(INCAPACIDADES!$C$1:$C$51,$I155,INCAPACIDADES!AC$1:AC$51,AF$1))&gt;0,2,IF(VLOOKUP($C155,BD!$D$1:$F$501,3,0)&gt;AF$1,0,3))),"")</f>
        <v/>
      </c>
      <c r="DA155" s="23" t="str">
        <f>+IF(AND(LEN($I155)&gt;5),IF(AND($J155&gt;AG$1,$J155&lt;=$AO$1),1,IF((COUNTIFS(INCAPACIDADES!$C$1:$C$51,$I155,INCAPACIDADES!AD$1:AD$51,AG$1))&gt;0,2,IF(VLOOKUP($C155,BD!$D$1:$F$501,3,0)&gt;AG$1,0,3))),"")</f>
        <v/>
      </c>
      <c r="DB155" s="23" t="str">
        <f>+IF(AND(LEN($I155)&gt;5),IF(AND($J155&gt;AH$1,$J155&lt;=$AO$1),1,IF((COUNTIFS(INCAPACIDADES!$C$1:$C$51,$I155,INCAPACIDADES!AE$1:AE$51,AH$1))&gt;0,2,IF(VLOOKUP($C155,BD!$D$1:$F$501,3,0)&gt;AH$1,0,3))),"")</f>
        <v/>
      </c>
      <c r="DC155" s="23" t="str">
        <f>+IF(AND(LEN($I155)&gt;5),IF(AND($J155&gt;AI$1,$J155&lt;=$AO$1),1,IF((COUNTIFS(INCAPACIDADES!$C$1:$C$51,$I155,INCAPACIDADES!AF$1:AF$51,AI$1))&gt;0,2,IF(VLOOKUP($C155,BD!$D$1:$F$501,3,0)&gt;AI$1,0,3))),"")</f>
        <v/>
      </c>
      <c r="DD155" s="23" t="str">
        <f>+IF(AND(LEN($I155)&gt;5),IF(AND($J155&gt;AJ$1,$J155&lt;=$AO$1),1,IF((COUNTIFS(INCAPACIDADES!$C$1:$C$51,$I155,INCAPACIDADES!AG$1:AG$51,AJ$1))&gt;0,2,IF(VLOOKUP($C155,BD!$D$1:$F$501,3,0)&gt;AJ$1,0,3))),"")</f>
        <v/>
      </c>
      <c r="DE155" s="23" t="str">
        <f>+IF(AND(LEN($I155)&gt;5),IF(AND($J155&gt;AK$1,$J155&lt;=$AO$1),1,IF((COUNTIFS(INCAPACIDADES!$C$1:$C$51,$I155,INCAPACIDADES!AH$1:AH$51,AK$1))&gt;0,2,IF(VLOOKUP($C155,BD!$D$1:$F$501,3,0)&gt;AK$1,0,3))),"")</f>
        <v/>
      </c>
      <c r="DF155" s="23" t="str">
        <f>+IF(AND(LEN($I155)&gt;5),IF(AND($J155&gt;AL$1,$J155&lt;=$AO$1),1,IF((COUNTIFS(INCAPACIDADES!$C$1:$C$51,$I155,INCAPACIDADES!AI$1:AI$51,AL$1))&gt;0,2,IF(VLOOKUP($C155,BD!$D$1:$F$501,3,0)&gt;AL$1,0,3))),"")</f>
        <v/>
      </c>
      <c r="DG155" s="23" t="str">
        <f>+IF(AND(LEN($I155)&gt;5),IF(AND($J155&gt;AM$1,$J155&lt;=$AO$1),1,IF((COUNTIFS(INCAPACIDADES!$C$1:$C$51,$I155,INCAPACIDADES!AJ$1:AJ$51,AM$1))&gt;0,2,IF(VLOOKUP($C155,BD!$D$1:$F$501,3,0)&gt;AM$1,0,3))),"")</f>
        <v/>
      </c>
      <c r="DH155" s="23" t="str">
        <f>+IF(AND(LEN($I155)&gt;5),IF(AND($J155&gt;AN$1,$J155&lt;=$AO$1),1,IF((COUNTIFS(INCAPACIDADES!$C$1:$C$51,$I155,INCAPACIDADES!AK$1:AK$51,AN$1))&gt;0,2,IF(VLOOKUP($C155,BD!$D$1:$F$501,3,0)&gt;AN$1,0,3))),"")</f>
        <v/>
      </c>
      <c r="DI155" s="23" t="str">
        <f>+IF(AND(LEN($I155)&gt;5),IF(AND($J155&gt;AO$1,$J155&lt;=$AO$1),1,IF((COUNTIFS(INCAPACIDADES!$C$1:$C$51,$I155,INCAPACIDADES!AL$1:AL$51,AO$1))&gt;0,2,IF(VLOOKUP($C155,BD!$D$1:$F$501,3,0)&gt;AO$1,0,3))),"")</f>
        <v/>
      </c>
      <c r="DJ155" s="23" t="str">
        <f>+IF(LEN($I155)&gt;5,IF(ISERROR(VLOOKUP(N155,'CODIGO PAGO'!$B$2:$B$20,1,0)),1,IF(OR(AND(CH155=1,N155&lt;&gt;"N"),AND(CH155=3,N155&lt;&gt;"B"),AND(CH155=2,LEFT(TRIM(N155),1)&lt;&gt;"I")),1,IF(OR(AND(CH155=0,N155="N"),AND(CH155=0,N155="B"),AND(CH155=0,LEFT(TRIM(N155),1)="I")),1,0))),"")</f>
        <v/>
      </c>
      <c r="DK155" s="23" t="str">
        <f t="shared" si="104"/>
        <v/>
      </c>
      <c r="DL155" s="23" t="str">
        <f>+IF(LEN($I155)&gt;5,IF(ISERROR(VLOOKUP(P155,'CODIGO PAGO'!$B$2:$B$20,1,0)),1,IF(OR(AND(CJ155=1,P155&lt;&gt;"N"),AND(CJ155=3,P155&lt;&gt;"B"),AND(CJ155=2,LEFT(TRIM(P155),1)&lt;&gt;"I")),1,IF(OR(AND(CJ155=0,P155="N"),AND(CJ155=0,P155="B"),AND(CJ155=0,LEFT(TRIM(P155),1)="I")),1,0))),"")</f>
        <v/>
      </c>
      <c r="DM155" s="23" t="str">
        <f t="shared" si="105"/>
        <v/>
      </c>
      <c r="DN155" s="23" t="str">
        <f>+IF(LEN($I155)&gt;5,IF(ISERROR(VLOOKUP(R155,'CODIGO PAGO'!$B$2:$B$20,1,0)),1,IF(OR(AND(CL155=1,R155&lt;&gt;"N"),AND(CL155=3,R155&lt;&gt;"B"),AND(CL155=2,LEFT(TRIM(R155),1)&lt;&gt;"I")),1,IF(OR(AND(CL155=0,R155="N"),AND(CL155=0,R155="B"),AND(CL155=0,LEFT(TRIM(R155),1)="I")),1,0))),"")</f>
        <v/>
      </c>
      <c r="DO155" s="23" t="str">
        <f t="shared" si="106"/>
        <v/>
      </c>
      <c r="DP155" s="23" t="str">
        <f>+IF(LEN($I155)&gt;5,IF(ISERROR(VLOOKUP(T155,'CODIGO PAGO'!$B$2:$B$20,1,0)),1,IF(OR(AND(CN155=1,T155&lt;&gt;"N"),AND(CN155=3,T155&lt;&gt;"B"),AND(CN155=2,LEFT(TRIM(T155),1)&lt;&gt;"I")),1,IF(OR(AND(CN155=0,T155="N"),AND(CN155=0,T155="B"),AND(CN155=0,LEFT(TRIM(T155),1)="I")),1,0))),"")</f>
        <v/>
      </c>
      <c r="DQ155" s="23" t="str">
        <f t="shared" si="107"/>
        <v/>
      </c>
      <c r="DR155" s="23" t="str">
        <f>+IF(LEN($I155)&gt;5,IF(ISERROR(VLOOKUP(V155,'CODIGO PAGO'!$B$2:$B$20,1,0)),1,IF(OR(AND(CP155=1,V155&lt;&gt;"N"),AND(CP155=3,V155&lt;&gt;"B"),AND(CP155=2,LEFT(TRIM(V155),1)&lt;&gt;"I")),1,IF(OR(AND(CP155=0,V155="N"),AND(CP155=0,V155="B"),AND(CP155=0,LEFT(TRIM(V155),1)="I")),1,0))),"")</f>
        <v/>
      </c>
      <c r="DS155" s="23" t="str">
        <f t="shared" si="108"/>
        <v/>
      </c>
      <c r="DT155" s="23" t="str">
        <f>+IF(LEN($I155)&gt;5,IF(ISERROR(VLOOKUP(X155,'CODIGO PAGO'!$B$2:$B$20,1,0)),1,IF(OR(AND(CR155=1,X155&lt;&gt;"N"),AND(CR155=3,X155&lt;&gt;"B"),AND(CR155=2,LEFT(TRIM(X155),1)&lt;&gt;"I")),1,IF(OR(AND(CR155=0,X155="N"),AND(CR155=0,X155="B"),AND(CR155=0,LEFT(TRIM(X155),1)="I")),1,0))),"")</f>
        <v/>
      </c>
      <c r="DU155" s="23" t="str">
        <f t="shared" si="109"/>
        <v/>
      </c>
      <c r="DV155" s="23" t="str">
        <f>+IF(LEN($I155)&gt;5,IF(ISERROR(VLOOKUP(Z155,'CODIGO PAGO'!$B$2:$B$20,1,0)),1,IF(OR(AND(CT155=1,Z155&lt;&gt;"N"),AND(CT155=3,Z155&lt;&gt;"B"),AND(CT155=2,LEFT(TRIM(Z155),1)&lt;&gt;"I")),1,IF(OR(AND(CT155=0,Z155="N"),AND(CT155=0,Z155="B"),AND(CT155=0,LEFT(TRIM(Z155),1)="I")),1,0))),"")</f>
        <v/>
      </c>
      <c r="DW155" s="23" t="str">
        <f t="shared" si="110"/>
        <v/>
      </c>
      <c r="DX155" s="23" t="str">
        <f>+IF(LEN($I155)&gt;5,IF(ISERROR(VLOOKUP(AB155,'CODIGO PAGO'!$B$2:$B$20,1,0)),1,IF(OR(AND(CV155=1,AB155&lt;&gt;"N"),AND(CV155=3,AB155&lt;&gt;"B"),AND(CV155=2,LEFT(TRIM(AB155),1)&lt;&gt;"I")),1,IF(OR(AND(CV155=0,AB155="N"),AND(CV155=0,AB155="B"),AND(CV155=0,LEFT(TRIM(AB155),1)="I")),1,0))),"")</f>
        <v/>
      </c>
      <c r="DY155" s="23" t="str">
        <f t="shared" si="111"/>
        <v/>
      </c>
      <c r="DZ155" s="23" t="str">
        <f>+IF(LEN($I155)&gt;5,IF(ISERROR(VLOOKUP(AD155,'CODIGO PAGO'!$B$2:$B$20,1,0)),1,IF(OR(AND(CX155=1,AD155&lt;&gt;"N"),AND(CX155=3,AD155&lt;&gt;"B"),AND(CX155=2,LEFT(TRIM(AD155),1)&lt;&gt;"I")),1,IF(OR(AND(CX155=0,AD155="N"),AND(CX155=0,AD155="B"),AND(CX155=0,LEFT(TRIM(AD155),1)="I")),1,0))),"")</f>
        <v/>
      </c>
      <c r="EA155" s="23" t="str">
        <f t="shared" si="112"/>
        <v/>
      </c>
      <c r="EB155" s="23" t="str">
        <f>+IF(LEN($I155)&gt;5,IF(ISERROR(VLOOKUP(AF155,'CODIGO PAGO'!$B$2:$B$20,1,0)),1,IF(OR(AND(CZ155=1,AF155&lt;&gt;"N"),AND(CZ155=3,AF155&lt;&gt;"B"),AND(CZ155=2,LEFT(TRIM(AF155),1)&lt;&gt;"I")),1,IF(OR(AND(CZ155=0,AF155="N"),AND(CZ155=0,AF155="B"),AND(CZ155=0,LEFT(TRIM(AF155),1)="I")),1,0))),"")</f>
        <v/>
      </c>
      <c r="EC155" s="23" t="str">
        <f t="shared" si="113"/>
        <v/>
      </c>
      <c r="ED155" s="23" t="str">
        <f>+IF(LEN($I155)&gt;5,IF(ISERROR(VLOOKUP(AH155,'CODIGO PAGO'!$B$2:$B$20,1,0)),1,IF(OR(AND(DB155=1,AH155&lt;&gt;"N"),AND(DB155=3,AH155&lt;&gt;"B"),AND(DB155=2,LEFT(TRIM(AH155),1)&lt;&gt;"I")),1,IF(OR(AND(DB155=0,AH155="N"),AND(DB155=0,AH155="B"),AND(DB155=0,LEFT(TRIM(AH155),1)="I")),1,0))),"")</f>
        <v/>
      </c>
      <c r="EE155" s="23" t="str">
        <f t="shared" si="114"/>
        <v/>
      </c>
      <c r="EF155" s="23" t="str">
        <f>+IF(LEN($I155)&gt;5,IF(ISERROR(VLOOKUP(AJ155,'CODIGO PAGO'!$B$2:$B$20,1,0)),1,IF(OR(AND(DD155=1,AJ155&lt;&gt;"N"),AND(DD155=3,AJ155&lt;&gt;"B"),AND(DD155=2,LEFT(TRIM(AJ155),1)&lt;&gt;"I")),1,IF(OR(AND(DD155=0,AJ155="N"),AND(DD155=0,AJ155="B"),AND(DD155=0,LEFT(TRIM(AJ155),1)="I")),1,0))),"")</f>
        <v/>
      </c>
      <c r="EG155" s="23" t="str">
        <f t="shared" si="115"/>
        <v/>
      </c>
      <c r="EH155" s="23" t="str">
        <f>+IF(LEN($I155)&gt;5,IF(ISERROR(VLOOKUP(AL155,'CODIGO PAGO'!$B$2:$B$20,1,0)),1,IF(OR(AND(DF155=1,AL155&lt;&gt;"N"),AND(DF155=3,AL155&lt;&gt;"B"),AND(DF155=2,LEFT(TRIM(AL155),1)&lt;&gt;"I")),1,IF(OR(AND(DF155=0,AL155="N"),AND(DF155=0,AL155="B"),AND(DF155=0,LEFT(TRIM(AL155),1)="I")),1,0))),"")</f>
        <v/>
      </c>
      <c r="EI155" s="23" t="str">
        <f t="shared" si="116"/>
        <v/>
      </c>
      <c r="EJ155" s="23" t="str">
        <f>+IF(LEN($I155)&gt;5,IF(ISERROR(VLOOKUP(AN155,'CODIGO PAGO'!$B$2:$B$20,1,0)),1,IF(OR(AND(DH155=1,AN155&lt;&gt;"N"),AND(DH155=3,AN155&lt;&gt;"B"),AND(DH155=2,LEFT(TRIM(AN155),1)&lt;&gt;"I")),1,IF(OR(AND(DH155=0,AN155="N"),AND(DH155=0,AN155="B"),AND(DH155=0,LEFT(TRIM(AN155),1)="I")),1,0))),"")</f>
        <v/>
      </c>
      <c r="EK155" s="23" t="str">
        <f t="shared" si="117"/>
        <v/>
      </c>
      <c r="EL155" s="24" t="str">
        <f t="shared" si="118"/>
        <v/>
      </c>
    </row>
    <row r="156" spans="1:142" s="25" customFormat="1">
      <c r="A156" s="15" t="str">
        <f t="shared" si="84"/>
        <v/>
      </c>
      <c r="B156" s="1" t="str">
        <f>+IF(LEN(I156)&gt;5,'CODIGO PAGO'!$B$28,"")</f>
        <v/>
      </c>
      <c r="C156" s="1" t="str">
        <f>+IF(LEN($I156)&gt;5,BD!D156,"")</f>
        <v/>
      </c>
      <c r="D156" s="168" t="str">
        <f>+IF(LEN($I156)&gt;5,BD!A156,"")</f>
        <v/>
      </c>
      <c r="E156" s="1" t="str">
        <f>+IF(LEN($I156)&gt;5,BD!B156,"")</f>
        <v/>
      </c>
      <c r="F156" s="1" t="str">
        <f>+IF(LEN($I156)&gt;5,BD!C156,"")</f>
        <v/>
      </c>
      <c r="G156" s="141"/>
      <c r="H156" s="141"/>
      <c r="I156" s="1" t="str">
        <f>+IF(LEN(BD!G156)&gt;5,BD!G156,"")</f>
        <v/>
      </c>
      <c r="J156" s="167" t="str">
        <f>+IF(LEN($I156)&gt;5,BD!E156,"")</f>
        <v/>
      </c>
      <c r="K156" s="6" t="str">
        <f t="shared" si="85"/>
        <v/>
      </c>
      <c r="L156" s="87" t="str">
        <f>+IF(LEN($I156)&gt;5,BD!H156,"")</f>
        <v/>
      </c>
      <c r="M156" s="40" t="str">
        <f t="shared" si="86"/>
        <v/>
      </c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4" t="str">
        <f t="shared" si="87"/>
        <v/>
      </c>
      <c r="AQ156" s="5" t="str">
        <f t="shared" si="88"/>
        <v/>
      </c>
      <c r="AR156" s="91" t="str">
        <f t="shared" si="89"/>
        <v/>
      </c>
      <c r="AS156" s="5" t="str">
        <f t="shared" si="90"/>
        <v/>
      </c>
      <c r="AT156" s="91" t="str">
        <f t="shared" si="91"/>
        <v/>
      </c>
      <c r="AU156" s="4" t="str">
        <f t="shared" si="92"/>
        <v/>
      </c>
      <c r="AV156" s="4" t="str">
        <f t="shared" si="93"/>
        <v/>
      </c>
      <c r="AW156" s="4" t="str">
        <f t="shared" si="94"/>
        <v/>
      </c>
      <c r="AX156" s="4" t="str">
        <f t="shared" si="95"/>
        <v/>
      </c>
      <c r="AY156" s="88" t="str">
        <f t="shared" si="96"/>
        <v/>
      </c>
      <c r="AZ156" s="17" t="str">
        <f t="shared" si="97"/>
        <v/>
      </c>
      <c r="BA156" s="18" t="str">
        <f t="shared" si="98"/>
        <v/>
      </c>
      <c r="BB156" s="19" t="str">
        <f>+IF(LEN(I156)&gt;5,IF(INT(RIGHT(B156,1))=9,0.5*L156*AY156,INT(MID(B156,5,LEN(B156)-4))*L156)+IFERROR(VLOOKUP(I156,AJUSTES!$A$1:$I$50,9,0),0),"")</f>
        <v/>
      </c>
      <c r="BC156" s="12"/>
      <c r="BD156" s="19" t="str">
        <f t="shared" si="99"/>
        <v/>
      </c>
      <c r="BE156" s="18" t="str">
        <f t="shared" si="100"/>
        <v/>
      </c>
      <c r="BF156" s="139" t="str">
        <f t="shared" si="101"/>
        <v/>
      </c>
      <c r="BG156" s="114"/>
      <c r="BH156" s="18" t="str">
        <f t="shared" si="102"/>
        <v/>
      </c>
      <c r="BI156" s="13"/>
      <c r="BJ156" s="12"/>
      <c r="BK156" s="12"/>
      <c r="BL156" s="145"/>
      <c r="BM156" s="12"/>
      <c r="BN156" s="12"/>
      <c r="BO156" s="12"/>
      <c r="BP156" s="12"/>
      <c r="BQ156" s="12"/>
      <c r="BR156" s="12"/>
      <c r="BS156" s="146"/>
      <c r="BT156" s="14"/>
      <c r="BU156" s="12"/>
      <c r="BV156" s="12"/>
      <c r="BW156" s="12"/>
      <c r="BX156" s="12"/>
      <c r="BY156" s="12"/>
      <c r="BZ156" s="144"/>
      <c r="CA156" s="107" t="str">
        <f>+IF(LEN($I156)&gt;5,IF(BD!F156="N/A","",BD!F156),"")</f>
        <v/>
      </c>
      <c r="CB156" s="21"/>
      <c r="CC156" s="147"/>
      <c r="CD156" s="148"/>
      <c r="CE156" s="8" t="str">
        <f>+IF(LEN(I156)&gt;5,BD!M156,"")</f>
        <v/>
      </c>
      <c r="CF156" s="16" t="str">
        <f>+IF(LEN(I156)&gt;5,BD!N156,"")</f>
        <v/>
      </c>
      <c r="CG156" s="3" t="str">
        <f t="shared" si="103"/>
        <v/>
      </c>
      <c r="CH156" s="23" t="str">
        <f>+IF(AND(LEN($I156)&gt;5),IF(AND($J156&gt;N$1,$J156&lt;=$AO$1),1,IF((COUNTIFS(INCAPACIDADES!$C$1:$C$51,$I156,INCAPACIDADES!K$1:K$51,N$1))&gt;0,2,IF(VLOOKUP($C156,BD!$D$1:$F$501,3,0)&gt;N$1,0,3))),"")</f>
        <v/>
      </c>
      <c r="CI156" s="23" t="str">
        <f>+IF(AND(LEN($I156)&gt;5),IF(AND($J156&gt;O$1,$J156&lt;=$AO$1),1,IF((COUNTIFS(INCAPACIDADES!$C$1:$C$51,$I156,INCAPACIDADES!L$1:L$51,O$1))&gt;0,2,IF(VLOOKUP($C156,BD!$D$1:$F$501,3,0)&gt;O$1,0,3))),"")</f>
        <v/>
      </c>
      <c r="CJ156" s="23" t="str">
        <f>+IF(AND(LEN($I156)&gt;5),IF(AND($J156&gt;P$1,$J156&lt;=$AO$1),1,IF((COUNTIFS(INCAPACIDADES!$C$1:$C$51,$I156,INCAPACIDADES!M$1:M$51,P$1))&gt;0,2,IF(VLOOKUP($C156,BD!$D$1:$F$501,3,0)&gt;P$1,0,3))),"")</f>
        <v/>
      </c>
      <c r="CK156" s="23" t="str">
        <f>+IF(AND(LEN($I156)&gt;5),IF(AND($J156&gt;Q$1,$J156&lt;=$AO$1),1,IF((COUNTIFS(INCAPACIDADES!$C$1:$C$51,$I156,INCAPACIDADES!N$1:N$51,Q$1))&gt;0,2,IF(VLOOKUP($C156,BD!$D$1:$F$501,3,0)&gt;Q$1,0,3))),"")</f>
        <v/>
      </c>
      <c r="CL156" s="23" t="str">
        <f>+IF(AND(LEN($I156)&gt;5),IF(AND($J156&gt;R$1,$J156&lt;=$AO$1),1,IF((COUNTIFS(INCAPACIDADES!$C$1:$C$51,$I156,INCAPACIDADES!O$1:O$51,R$1))&gt;0,2,IF(VLOOKUP($C156,BD!$D$1:$F$501,3,0)&gt;R$1,0,3))),"")</f>
        <v/>
      </c>
      <c r="CM156" s="23" t="str">
        <f>+IF(AND(LEN($I156)&gt;5),IF(AND($J156&gt;S$1,$J156&lt;=$AO$1),1,IF((COUNTIFS(INCAPACIDADES!$C$1:$C$51,$I156,INCAPACIDADES!P$1:P$51,S$1))&gt;0,2,IF(VLOOKUP($C156,BD!$D$1:$F$501,3,0)&gt;S$1,0,3))),"")</f>
        <v/>
      </c>
      <c r="CN156" s="23" t="str">
        <f>+IF(AND(LEN($I156)&gt;5),IF(AND($J156&gt;T$1,$J156&lt;=$AO$1),1,IF((COUNTIFS(INCAPACIDADES!$C$1:$C$51,$I156,INCAPACIDADES!Q$1:Q$51,T$1))&gt;0,2,IF(VLOOKUP($C156,BD!$D$1:$F$501,3,0)&gt;T$1,0,3))),"")</f>
        <v/>
      </c>
      <c r="CO156" s="23" t="str">
        <f>+IF(AND(LEN($I156)&gt;5),IF(AND($J156&gt;U$1,$J156&lt;=$AO$1),1,IF((COUNTIFS(INCAPACIDADES!$C$1:$C$51,$I156,INCAPACIDADES!R$1:R$51,U$1))&gt;0,2,IF(VLOOKUP($C156,BD!$D$1:$F$501,3,0)&gt;U$1,0,3))),"")</f>
        <v/>
      </c>
      <c r="CP156" s="23" t="str">
        <f>+IF(AND(LEN($I156)&gt;5),IF(AND($J156&gt;V$1,$J156&lt;=$AO$1),1,IF((COUNTIFS(INCAPACIDADES!$C$1:$C$51,$I156,INCAPACIDADES!S$1:S$51,V$1))&gt;0,2,IF(VLOOKUP($C156,BD!$D$1:$F$501,3,0)&gt;V$1,0,3))),"")</f>
        <v/>
      </c>
      <c r="CQ156" s="23" t="str">
        <f>+IF(AND(LEN($I156)&gt;5),IF(AND($J156&gt;W$1,$J156&lt;=$AO$1),1,IF((COUNTIFS(INCAPACIDADES!$C$1:$C$51,$I156,INCAPACIDADES!T$1:T$51,W$1))&gt;0,2,IF(VLOOKUP($C156,BD!$D$1:$F$501,3,0)&gt;W$1,0,3))),"")</f>
        <v/>
      </c>
      <c r="CR156" s="23" t="str">
        <f>+IF(AND(LEN($I156)&gt;5),IF(AND($J156&gt;X$1,$J156&lt;=$AO$1),1,IF((COUNTIFS(INCAPACIDADES!$C$1:$C$51,$I156,INCAPACIDADES!U$1:U$51,X$1))&gt;0,2,IF(VLOOKUP($C156,BD!$D$1:$F$501,3,0)&gt;X$1,0,3))),"")</f>
        <v/>
      </c>
      <c r="CS156" s="23" t="str">
        <f>+IF(AND(LEN($I156)&gt;5),IF(AND($J156&gt;Y$1,$J156&lt;=$AO$1),1,IF((COUNTIFS(INCAPACIDADES!$C$1:$C$51,$I156,INCAPACIDADES!V$1:V$51,Y$1))&gt;0,2,IF(VLOOKUP($C156,BD!$D$1:$F$501,3,0)&gt;Y$1,0,3))),"")</f>
        <v/>
      </c>
      <c r="CT156" s="23" t="str">
        <f>+IF(AND(LEN($I156)&gt;5),IF(AND($J156&gt;Z$1,$J156&lt;=$AO$1),1,IF((COUNTIFS(INCAPACIDADES!$C$1:$C$51,$I156,INCAPACIDADES!W$1:W$51,Z$1))&gt;0,2,IF(VLOOKUP($C156,BD!$D$1:$F$501,3,0)&gt;Z$1,0,3))),"")</f>
        <v/>
      </c>
      <c r="CU156" s="23" t="str">
        <f>+IF(AND(LEN($I156)&gt;5),IF(AND($J156&gt;AA$1,$J156&lt;=$AO$1),1,IF((COUNTIFS(INCAPACIDADES!$C$1:$C$51,$I156,INCAPACIDADES!X$1:X$51,AA$1))&gt;0,2,IF(VLOOKUP($C156,BD!$D$1:$F$501,3,0)&gt;AA$1,0,3))),"")</f>
        <v/>
      </c>
      <c r="CV156" s="23" t="str">
        <f>+IF(AND(LEN($I156)&gt;5),IF(AND($J156&gt;AB$1,$J156&lt;=$AO$1),1,IF((COUNTIFS(INCAPACIDADES!$C$1:$C$51,$I156,INCAPACIDADES!Y$1:Y$51,AB$1))&gt;0,2,IF(VLOOKUP($C156,BD!$D$1:$F$501,3,0)&gt;AB$1,0,3))),"")</f>
        <v/>
      </c>
      <c r="CW156" s="23" t="str">
        <f>+IF(AND(LEN($I156)&gt;5),IF(AND($J156&gt;AC$1,$J156&lt;=$AO$1),1,IF((COUNTIFS(INCAPACIDADES!$C$1:$C$51,$I156,INCAPACIDADES!Z$1:Z$51,AC$1))&gt;0,2,IF(VLOOKUP($C156,BD!$D$1:$F$501,3,0)&gt;AC$1,0,3))),"")</f>
        <v/>
      </c>
      <c r="CX156" s="23" t="str">
        <f>+IF(AND(LEN($I156)&gt;5),IF(AND($J156&gt;AD$1,$J156&lt;=$AO$1),1,IF((COUNTIFS(INCAPACIDADES!$C$1:$C$51,$I156,INCAPACIDADES!AA$1:AA$51,AD$1))&gt;0,2,IF(VLOOKUP($C156,BD!$D$1:$F$501,3,0)&gt;AD$1,0,3))),"")</f>
        <v/>
      </c>
      <c r="CY156" s="23" t="str">
        <f>+IF(AND(LEN($I156)&gt;5),IF(AND($J156&gt;AE$1,$J156&lt;=$AO$1),1,IF((COUNTIFS(INCAPACIDADES!$C$1:$C$51,$I156,INCAPACIDADES!AB$1:AB$51,AE$1))&gt;0,2,IF(VLOOKUP($C156,BD!$D$1:$F$501,3,0)&gt;AE$1,0,3))),"")</f>
        <v/>
      </c>
      <c r="CZ156" s="23" t="str">
        <f>+IF(AND(LEN($I156)&gt;5),IF(AND($J156&gt;AF$1,$J156&lt;=$AO$1),1,IF((COUNTIFS(INCAPACIDADES!$C$1:$C$51,$I156,INCAPACIDADES!AC$1:AC$51,AF$1))&gt;0,2,IF(VLOOKUP($C156,BD!$D$1:$F$501,3,0)&gt;AF$1,0,3))),"")</f>
        <v/>
      </c>
      <c r="DA156" s="23" t="str">
        <f>+IF(AND(LEN($I156)&gt;5),IF(AND($J156&gt;AG$1,$J156&lt;=$AO$1),1,IF((COUNTIFS(INCAPACIDADES!$C$1:$C$51,$I156,INCAPACIDADES!AD$1:AD$51,AG$1))&gt;0,2,IF(VLOOKUP($C156,BD!$D$1:$F$501,3,0)&gt;AG$1,0,3))),"")</f>
        <v/>
      </c>
      <c r="DB156" s="23" t="str">
        <f>+IF(AND(LEN($I156)&gt;5),IF(AND($J156&gt;AH$1,$J156&lt;=$AO$1),1,IF((COUNTIFS(INCAPACIDADES!$C$1:$C$51,$I156,INCAPACIDADES!AE$1:AE$51,AH$1))&gt;0,2,IF(VLOOKUP($C156,BD!$D$1:$F$501,3,0)&gt;AH$1,0,3))),"")</f>
        <v/>
      </c>
      <c r="DC156" s="23" t="str">
        <f>+IF(AND(LEN($I156)&gt;5),IF(AND($J156&gt;AI$1,$J156&lt;=$AO$1),1,IF((COUNTIFS(INCAPACIDADES!$C$1:$C$51,$I156,INCAPACIDADES!AF$1:AF$51,AI$1))&gt;0,2,IF(VLOOKUP($C156,BD!$D$1:$F$501,3,0)&gt;AI$1,0,3))),"")</f>
        <v/>
      </c>
      <c r="DD156" s="23" t="str">
        <f>+IF(AND(LEN($I156)&gt;5),IF(AND($J156&gt;AJ$1,$J156&lt;=$AO$1),1,IF((COUNTIFS(INCAPACIDADES!$C$1:$C$51,$I156,INCAPACIDADES!AG$1:AG$51,AJ$1))&gt;0,2,IF(VLOOKUP($C156,BD!$D$1:$F$501,3,0)&gt;AJ$1,0,3))),"")</f>
        <v/>
      </c>
      <c r="DE156" s="23" t="str">
        <f>+IF(AND(LEN($I156)&gt;5),IF(AND($J156&gt;AK$1,$J156&lt;=$AO$1),1,IF((COUNTIFS(INCAPACIDADES!$C$1:$C$51,$I156,INCAPACIDADES!AH$1:AH$51,AK$1))&gt;0,2,IF(VLOOKUP($C156,BD!$D$1:$F$501,3,0)&gt;AK$1,0,3))),"")</f>
        <v/>
      </c>
      <c r="DF156" s="23" t="str">
        <f>+IF(AND(LEN($I156)&gt;5),IF(AND($J156&gt;AL$1,$J156&lt;=$AO$1),1,IF((COUNTIFS(INCAPACIDADES!$C$1:$C$51,$I156,INCAPACIDADES!AI$1:AI$51,AL$1))&gt;0,2,IF(VLOOKUP($C156,BD!$D$1:$F$501,3,0)&gt;AL$1,0,3))),"")</f>
        <v/>
      </c>
      <c r="DG156" s="23" t="str">
        <f>+IF(AND(LEN($I156)&gt;5),IF(AND($J156&gt;AM$1,$J156&lt;=$AO$1),1,IF((COUNTIFS(INCAPACIDADES!$C$1:$C$51,$I156,INCAPACIDADES!AJ$1:AJ$51,AM$1))&gt;0,2,IF(VLOOKUP($C156,BD!$D$1:$F$501,3,0)&gt;AM$1,0,3))),"")</f>
        <v/>
      </c>
      <c r="DH156" s="23" t="str">
        <f>+IF(AND(LEN($I156)&gt;5),IF(AND($J156&gt;AN$1,$J156&lt;=$AO$1),1,IF((COUNTIFS(INCAPACIDADES!$C$1:$C$51,$I156,INCAPACIDADES!AK$1:AK$51,AN$1))&gt;0,2,IF(VLOOKUP($C156,BD!$D$1:$F$501,3,0)&gt;AN$1,0,3))),"")</f>
        <v/>
      </c>
      <c r="DI156" s="23" t="str">
        <f>+IF(AND(LEN($I156)&gt;5),IF(AND($J156&gt;AO$1,$J156&lt;=$AO$1),1,IF((COUNTIFS(INCAPACIDADES!$C$1:$C$51,$I156,INCAPACIDADES!AL$1:AL$51,AO$1))&gt;0,2,IF(VLOOKUP($C156,BD!$D$1:$F$501,3,0)&gt;AO$1,0,3))),"")</f>
        <v/>
      </c>
      <c r="DJ156" s="23" t="str">
        <f>+IF(LEN($I156)&gt;5,IF(ISERROR(VLOOKUP(N156,'CODIGO PAGO'!$B$2:$B$20,1,0)),1,IF(OR(AND(CH156=1,N156&lt;&gt;"N"),AND(CH156=3,N156&lt;&gt;"B"),AND(CH156=2,LEFT(TRIM(N156),1)&lt;&gt;"I")),1,IF(OR(AND(CH156=0,N156="N"),AND(CH156=0,N156="B"),AND(CH156=0,LEFT(TRIM(N156),1)="I")),1,0))),"")</f>
        <v/>
      </c>
      <c r="DK156" s="23" t="str">
        <f t="shared" si="104"/>
        <v/>
      </c>
      <c r="DL156" s="23" t="str">
        <f>+IF(LEN($I156)&gt;5,IF(ISERROR(VLOOKUP(P156,'CODIGO PAGO'!$B$2:$B$20,1,0)),1,IF(OR(AND(CJ156=1,P156&lt;&gt;"N"),AND(CJ156=3,P156&lt;&gt;"B"),AND(CJ156=2,LEFT(TRIM(P156),1)&lt;&gt;"I")),1,IF(OR(AND(CJ156=0,P156="N"),AND(CJ156=0,P156="B"),AND(CJ156=0,LEFT(TRIM(P156),1)="I")),1,0))),"")</f>
        <v/>
      </c>
      <c r="DM156" s="23" t="str">
        <f t="shared" si="105"/>
        <v/>
      </c>
      <c r="DN156" s="23" t="str">
        <f>+IF(LEN($I156)&gt;5,IF(ISERROR(VLOOKUP(R156,'CODIGO PAGO'!$B$2:$B$20,1,0)),1,IF(OR(AND(CL156=1,R156&lt;&gt;"N"),AND(CL156=3,R156&lt;&gt;"B"),AND(CL156=2,LEFT(TRIM(R156),1)&lt;&gt;"I")),1,IF(OR(AND(CL156=0,R156="N"),AND(CL156=0,R156="B"),AND(CL156=0,LEFT(TRIM(R156),1)="I")),1,0))),"")</f>
        <v/>
      </c>
      <c r="DO156" s="23" t="str">
        <f t="shared" si="106"/>
        <v/>
      </c>
      <c r="DP156" s="23" t="str">
        <f>+IF(LEN($I156)&gt;5,IF(ISERROR(VLOOKUP(T156,'CODIGO PAGO'!$B$2:$B$20,1,0)),1,IF(OR(AND(CN156=1,T156&lt;&gt;"N"),AND(CN156=3,T156&lt;&gt;"B"),AND(CN156=2,LEFT(TRIM(T156),1)&lt;&gt;"I")),1,IF(OR(AND(CN156=0,T156="N"),AND(CN156=0,T156="B"),AND(CN156=0,LEFT(TRIM(T156),1)="I")),1,0))),"")</f>
        <v/>
      </c>
      <c r="DQ156" s="23" t="str">
        <f t="shared" si="107"/>
        <v/>
      </c>
      <c r="DR156" s="23" t="str">
        <f>+IF(LEN($I156)&gt;5,IF(ISERROR(VLOOKUP(V156,'CODIGO PAGO'!$B$2:$B$20,1,0)),1,IF(OR(AND(CP156=1,V156&lt;&gt;"N"),AND(CP156=3,V156&lt;&gt;"B"),AND(CP156=2,LEFT(TRIM(V156),1)&lt;&gt;"I")),1,IF(OR(AND(CP156=0,V156="N"),AND(CP156=0,V156="B"),AND(CP156=0,LEFT(TRIM(V156),1)="I")),1,0))),"")</f>
        <v/>
      </c>
      <c r="DS156" s="23" t="str">
        <f t="shared" si="108"/>
        <v/>
      </c>
      <c r="DT156" s="23" t="str">
        <f>+IF(LEN($I156)&gt;5,IF(ISERROR(VLOOKUP(X156,'CODIGO PAGO'!$B$2:$B$20,1,0)),1,IF(OR(AND(CR156=1,X156&lt;&gt;"N"),AND(CR156=3,X156&lt;&gt;"B"),AND(CR156=2,LEFT(TRIM(X156),1)&lt;&gt;"I")),1,IF(OR(AND(CR156=0,X156="N"),AND(CR156=0,X156="B"),AND(CR156=0,LEFT(TRIM(X156),1)="I")),1,0))),"")</f>
        <v/>
      </c>
      <c r="DU156" s="23" t="str">
        <f t="shared" si="109"/>
        <v/>
      </c>
      <c r="DV156" s="23" t="str">
        <f>+IF(LEN($I156)&gt;5,IF(ISERROR(VLOOKUP(Z156,'CODIGO PAGO'!$B$2:$B$20,1,0)),1,IF(OR(AND(CT156=1,Z156&lt;&gt;"N"),AND(CT156=3,Z156&lt;&gt;"B"),AND(CT156=2,LEFT(TRIM(Z156),1)&lt;&gt;"I")),1,IF(OR(AND(CT156=0,Z156="N"),AND(CT156=0,Z156="B"),AND(CT156=0,LEFT(TRIM(Z156),1)="I")),1,0))),"")</f>
        <v/>
      </c>
      <c r="DW156" s="23" t="str">
        <f t="shared" si="110"/>
        <v/>
      </c>
      <c r="DX156" s="23" t="str">
        <f>+IF(LEN($I156)&gt;5,IF(ISERROR(VLOOKUP(AB156,'CODIGO PAGO'!$B$2:$B$20,1,0)),1,IF(OR(AND(CV156=1,AB156&lt;&gt;"N"),AND(CV156=3,AB156&lt;&gt;"B"),AND(CV156=2,LEFT(TRIM(AB156),1)&lt;&gt;"I")),1,IF(OR(AND(CV156=0,AB156="N"),AND(CV156=0,AB156="B"),AND(CV156=0,LEFT(TRIM(AB156),1)="I")),1,0))),"")</f>
        <v/>
      </c>
      <c r="DY156" s="23" t="str">
        <f t="shared" si="111"/>
        <v/>
      </c>
      <c r="DZ156" s="23" t="str">
        <f>+IF(LEN($I156)&gt;5,IF(ISERROR(VLOOKUP(AD156,'CODIGO PAGO'!$B$2:$B$20,1,0)),1,IF(OR(AND(CX156=1,AD156&lt;&gt;"N"),AND(CX156=3,AD156&lt;&gt;"B"),AND(CX156=2,LEFT(TRIM(AD156),1)&lt;&gt;"I")),1,IF(OR(AND(CX156=0,AD156="N"),AND(CX156=0,AD156="B"),AND(CX156=0,LEFT(TRIM(AD156),1)="I")),1,0))),"")</f>
        <v/>
      </c>
      <c r="EA156" s="23" t="str">
        <f t="shared" si="112"/>
        <v/>
      </c>
      <c r="EB156" s="23" t="str">
        <f>+IF(LEN($I156)&gt;5,IF(ISERROR(VLOOKUP(AF156,'CODIGO PAGO'!$B$2:$B$20,1,0)),1,IF(OR(AND(CZ156=1,AF156&lt;&gt;"N"),AND(CZ156=3,AF156&lt;&gt;"B"),AND(CZ156=2,LEFT(TRIM(AF156),1)&lt;&gt;"I")),1,IF(OR(AND(CZ156=0,AF156="N"),AND(CZ156=0,AF156="B"),AND(CZ156=0,LEFT(TRIM(AF156),1)="I")),1,0))),"")</f>
        <v/>
      </c>
      <c r="EC156" s="23" t="str">
        <f t="shared" si="113"/>
        <v/>
      </c>
      <c r="ED156" s="23" t="str">
        <f>+IF(LEN($I156)&gt;5,IF(ISERROR(VLOOKUP(AH156,'CODIGO PAGO'!$B$2:$B$20,1,0)),1,IF(OR(AND(DB156=1,AH156&lt;&gt;"N"),AND(DB156=3,AH156&lt;&gt;"B"),AND(DB156=2,LEFT(TRIM(AH156),1)&lt;&gt;"I")),1,IF(OR(AND(DB156=0,AH156="N"),AND(DB156=0,AH156="B"),AND(DB156=0,LEFT(TRIM(AH156),1)="I")),1,0))),"")</f>
        <v/>
      </c>
      <c r="EE156" s="23" t="str">
        <f t="shared" si="114"/>
        <v/>
      </c>
      <c r="EF156" s="23" t="str">
        <f>+IF(LEN($I156)&gt;5,IF(ISERROR(VLOOKUP(AJ156,'CODIGO PAGO'!$B$2:$B$20,1,0)),1,IF(OR(AND(DD156=1,AJ156&lt;&gt;"N"),AND(DD156=3,AJ156&lt;&gt;"B"),AND(DD156=2,LEFT(TRIM(AJ156),1)&lt;&gt;"I")),1,IF(OR(AND(DD156=0,AJ156="N"),AND(DD156=0,AJ156="B"),AND(DD156=0,LEFT(TRIM(AJ156),1)="I")),1,0))),"")</f>
        <v/>
      </c>
      <c r="EG156" s="23" t="str">
        <f t="shared" si="115"/>
        <v/>
      </c>
      <c r="EH156" s="23" t="str">
        <f>+IF(LEN($I156)&gt;5,IF(ISERROR(VLOOKUP(AL156,'CODIGO PAGO'!$B$2:$B$20,1,0)),1,IF(OR(AND(DF156=1,AL156&lt;&gt;"N"),AND(DF156=3,AL156&lt;&gt;"B"),AND(DF156=2,LEFT(TRIM(AL156),1)&lt;&gt;"I")),1,IF(OR(AND(DF156=0,AL156="N"),AND(DF156=0,AL156="B"),AND(DF156=0,LEFT(TRIM(AL156),1)="I")),1,0))),"")</f>
        <v/>
      </c>
      <c r="EI156" s="23" t="str">
        <f t="shared" si="116"/>
        <v/>
      </c>
      <c r="EJ156" s="23" t="str">
        <f>+IF(LEN($I156)&gt;5,IF(ISERROR(VLOOKUP(AN156,'CODIGO PAGO'!$B$2:$B$20,1,0)),1,IF(OR(AND(DH156=1,AN156&lt;&gt;"N"),AND(DH156=3,AN156&lt;&gt;"B"),AND(DH156=2,LEFT(TRIM(AN156),1)&lt;&gt;"I")),1,IF(OR(AND(DH156=0,AN156="N"),AND(DH156=0,AN156="B"),AND(DH156=0,LEFT(TRIM(AN156),1)="I")),1,0))),"")</f>
        <v/>
      </c>
      <c r="EK156" s="23" t="str">
        <f t="shared" si="117"/>
        <v/>
      </c>
      <c r="EL156" s="24" t="str">
        <f t="shared" si="118"/>
        <v/>
      </c>
    </row>
    <row r="157" spans="1:142" s="25" customFormat="1">
      <c r="A157" s="15" t="str">
        <f t="shared" si="84"/>
        <v/>
      </c>
      <c r="B157" s="1" t="str">
        <f>+IF(LEN(I157)&gt;5,'CODIGO PAGO'!$B$28,"")</f>
        <v/>
      </c>
      <c r="C157" s="1" t="str">
        <f>+IF(LEN($I157)&gt;5,BD!D157,"")</f>
        <v/>
      </c>
      <c r="D157" s="168" t="str">
        <f>+IF(LEN($I157)&gt;5,BD!A157,"")</f>
        <v/>
      </c>
      <c r="E157" s="1" t="str">
        <f>+IF(LEN($I157)&gt;5,BD!B157,"")</f>
        <v/>
      </c>
      <c r="F157" s="1" t="str">
        <f>+IF(LEN($I157)&gt;5,BD!C157,"")</f>
        <v/>
      </c>
      <c r="G157" s="141"/>
      <c r="H157" s="141"/>
      <c r="I157" s="1" t="str">
        <f>+IF(LEN(BD!G157)&gt;5,BD!G157,"")</f>
        <v/>
      </c>
      <c r="J157" s="167" t="str">
        <f>+IF(LEN($I157)&gt;5,BD!E157,"")</f>
        <v/>
      </c>
      <c r="K157" s="6" t="str">
        <f t="shared" si="85"/>
        <v/>
      </c>
      <c r="L157" s="87" t="str">
        <f>+IF(LEN($I157)&gt;5,BD!H157,"")</f>
        <v/>
      </c>
      <c r="M157" s="40" t="str">
        <f t="shared" si="86"/>
        <v/>
      </c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4" t="str">
        <f t="shared" si="87"/>
        <v/>
      </c>
      <c r="AQ157" s="5" t="str">
        <f t="shared" si="88"/>
        <v/>
      </c>
      <c r="AR157" s="91" t="str">
        <f t="shared" si="89"/>
        <v/>
      </c>
      <c r="AS157" s="5" t="str">
        <f t="shared" si="90"/>
        <v/>
      </c>
      <c r="AT157" s="91" t="str">
        <f t="shared" si="91"/>
        <v/>
      </c>
      <c r="AU157" s="4" t="str">
        <f t="shared" si="92"/>
        <v/>
      </c>
      <c r="AV157" s="4" t="str">
        <f t="shared" si="93"/>
        <v/>
      </c>
      <c r="AW157" s="4" t="str">
        <f t="shared" si="94"/>
        <v/>
      </c>
      <c r="AX157" s="4" t="str">
        <f t="shared" si="95"/>
        <v/>
      </c>
      <c r="AY157" s="88" t="str">
        <f t="shared" si="96"/>
        <v/>
      </c>
      <c r="AZ157" s="17" t="str">
        <f t="shared" si="97"/>
        <v/>
      </c>
      <c r="BA157" s="18" t="str">
        <f t="shared" si="98"/>
        <v/>
      </c>
      <c r="BB157" s="19" t="str">
        <f>+IF(LEN(I157)&gt;5,IF(INT(RIGHT(B157,1))=9,0.5*L157*AY157,INT(MID(B157,5,LEN(B157)-4))*L157)+IFERROR(VLOOKUP(I157,AJUSTES!$A$1:$I$50,9,0),0),"")</f>
        <v/>
      </c>
      <c r="BC157" s="12"/>
      <c r="BD157" s="19" t="str">
        <f t="shared" si="99"/>
        <v/>
      </c>
      <c r="BE157" s="18" t="str">
        <f t="shared" si="100"/>
        <v/>
      </c>
      <c r="BF157" s="139" t="str">
        <f t="shared" si="101"/>
        <v/>
      </c>
      <c r="BG157" s="114"/>
      <c r="BH157" s="18" t="str">
        <f t="shared" si="102"/>
        <v/>
      </c>
      <c r="BI157" s="13"/>
      <c r="BJ157" s="12"/>
      <c r="BK157" s="12"/>
      <c r="BL157" s="145"/>
      <c r="BM157" s="12"/>
      <c r="BN157" s="12"/>
      <c r="BO157" s="12"/>
      <c r="BP157" s="12"/>
      <c r="BQ157" s="12"/>
      <c r="BR157" s="12"/>
      <c r="BS157" s="146"/>
      <c r="BT157" s="14"/>
      <c r="BU157" s="12"/>
      <c r="BV157" s="12"/>
      <c r="BW157" s="12"/>
      <c r="BX157" s="12"/>
      <c r="BY157" s="12"/>
      <c r="BZ157" s="144"/>
      <c r="CA157" s="107" t="str">
        <f>+IF(LEN($I157)&gt;5,IF(BD!F157="N/A","",BD!F157),"")</f>
        <v/>
      </c>
      <c r="CB157" s="21"/>
      <c r="CC157" s="147"/>
      <c r="CD157" s="148"/>
      <c r="CE157" s="8" t="str">
        <f>+IF(LEN(I157)&gt;5,BD!M157,"")</f>
        <v/>
      </c>
      <c r="CF157" s="16" t="str">
        <f>+IF(LEN(I157)&gt;5,BD!N157,"")</f>
        <v/>
      </c>
      <c r="CG157" s="3" t="str">
        <f t="shared" si="103"/>
        <v/>
      </c>
      <c r="CH157" s="23" t="str">
        <f>+IF(AND(LEN($I157)&gt;5),IF(AND($J157&gt;N$1,$J157&lt;=$AO$1),1,IF((COUNTIFS(INCAPACIDADES!$C$1:$C$51,$I157,INCAPACIDADES!K$1:K$51,N$1))&gt;0,2,IF(VLOOKUP($C157,BD!$D$1:$F$501,3,0)&gt;N$1,0,3))),"")</f>
        <v/>
      </c>
      <c r="CI157" s="23" t="str">
        <f>+IF(AND(LEN($I157)&gt;5),IF(AND($J157&gt;O$1,$J157&lt;=$AO$1),1,IF((COUNTIFS(INCAPACIDADES!$C$1:$C$51,$I157,INCAPACIDADES!L$1:L$51,O$1))&gt;0,2,IF(VLOOKUP($C157,BD!$D$1:$F$501,3,0)&gt;O$1,0,3))),"")</f>
        <v/>
      </c>
      <c r="CJ157" s="23" t="str">
        <f>+IF(AND(LEN($I157)&gt;5),IF(AND($J157&gt;P$1,$J157&lt;=$AO$1),1,IF((COUNTIFS(INCAPACIDADES!$C$1:$C$51,$I157,INCAPACIDADES!M$1:M$51,P$1))&gt;0,2,IF(VLOOKUP($C157,BD!$D$1:$F$501,3,0)&gt;P$1,0,3))),"")</f>
        <v/>
      </c>
      <c r="CK157" s="23" t="str">
        <f>+IF(AND(LEN($I157)&gt;5),IF(AND($J157&gt;Q$1,$J157&lt;=$AO$1),1,IF((COUNTIFS(INCAPACIDADES!$C$1:$C$51,$I157,INCAPACIDADES!N$1:N$51,Q$1))&gt;0,2,IF(VLOOKUP($C157,BD!$D$1:$F$501,3,0)&gt;Q$1,0,3))),"")</f>
        <v/>
      </c>
      <c r="CL157" s="23" t="str">
        <f>+IF(AND(LEN($I157)&gt;5),IF(AND($J157&gt;R$1,$J157&lt;=$AO$1),1,IF((COUNTIFS(INCAPACIDADES!$C$1:$C$51,$I157,INCAPACIDADES!O$1:O$51,R$1))&gt;0,2,IF(VLOOKUP($C157,BD!$D$1:$F$501,3,0)&gt;R$1,0,3))),"")</f>
        <v/>
      </c>
      <c r="CM157" s="23" t="str">
        <f>+IF(AND(LEN($I157)&gt;5),IF(AND($J157&gt;S$1,$J157&lt;=$AO$1),1,IF((COUNTIFS(INCAPACIDADES!$C$1:$C$51,$I157,INCAPACIDADES!P$1:P$51,S$1))&gt;0,2,IF(VLOOKUP($C157,BD!$D$1:$F$501,3,0)&gt;S$1,0,3))),"")</f>
        <v/>
      </c>
      <c r="CN157" s="23" t="str">
        <f>+IF(AND(LEN($I157)&gt;5),IF(AND($J157&gt;T$1,$J157&lt;=$AO$1),1,IF((COUNTIFS(INCAPACIDADES!$C$1:$C$51,$I157,INCAPACIDADES!Q$1:Q$51,T$1))&gt;0,2,IF(VLOOKUP($C157,BD!$D$1:$F$501,3,0)&gt;T$1,0,3))),"")</f>
        <v/>
      </c>
      <c r="CO157" s="23" t="str">
        <f>+IF(AND(LEN($I157)&gt;5),IF(AND($J157&gt;U$1,$J157&lt;=$AO$1),1,IF((COUNTIFS(INCAPACIDADES!$C$1:$C$51,$I157,INCAPACIDADES!R$1:R$51,U$1))&gt;0,2,IF(VLOOKUP($C157,BD!$D$1:$F$501,3,0)&gt;U$1,0,3))),"")</f>
        <v/>
      </c>
      <c r="CP157" s="23" t="str">
        <f>+IF(AND(LEN($I157)&gt;5),IF(AND($J157&gt;V$1,$J157&lt;=$AO$1),1,IF((COUNTIFS(INCAPACIDADES!$C$1:$C$51,$I157,INCAPACIDADES!S$1:S$51,V$1))&gt;0,2,IF(VLOOKUP($C157,BD!$D$1:$F$501,3,0)&gt;V$1,0,3))),"")</f>
        <v/>
      </c>
      <c r="CQ157" s="23" t="str">
        <f>+IF(AND(LEN($I157)&gt;5),IF(AND($J157&gt;W$1,$J157&lt;=$AO$1),1,IF((COUNTIFS(INCAPACIDADES!$C$1:$C$51,$I157,INCAPACIDADES!T$1:T$51,W$1))&gt;0,2,IF(VLOOKUP($C157,BD!$D$1:$F$501,3,0)&gt;W$1,0,3))),"")</f>
        <v/>
      </c>
      <c r="CR157" s="23" t="str">
        <f>+IF(AND(LEN($I157)&gt;5),IF(AND($J157&gt;X$1,$J157&lt;=$AO$1),1,IF((COUNTIFS(INCAPACIDADES!$C$1:$C$51,$I157,INCAPACIDADES!U$1:U$51,X$1))&gt;0,2,IF(VLOOKUP($C157,BD!$D$1:$F$501,3,0)&gt;X$1,0,3))),"")</f>
        <v/>
      </c>
      <c r="CS157" s="23" t="str">
        <f>+IF(AND(LEN($I157)&gt;5),IF(AND($J157&gt;Y$1,$J157&lt;=$AO$1),1,IF((COUNTIFS(INCAPACIDADES!$C$1:$C$51,$I157,INCAPACIDADES!V$1:V$51,Y$1))&gt;0,2,IF(VLOOKUP($C157,BD!$D$1:$F$501,3,0)&gt;Y$1,0,3))),"")</f>
        <v/>
      </c>
      <c r="CT157" s="23" t="str">
        <f>+IF(AND(LEN($I157)&gt;5),IF(AND($J157&gt;Z$1,$J157&lt;=$AO$1),1,IF((COUNTIFS(INCAPACIDADES!$C$1:$C$51,$I157,INCAPACIDADES!W$1:W$51,Z$1))&gt;0,2,IF(VLOOKUP($C157,BD!$D$1:$F$501,3,0)&gt;Z$1,0,3))),"")</f>
        <v/>
      </c>
      <c r="CU157" s="23" t="str">
        <f>+IF(AND(LEN($I157)&gt;5),IF(AND($J157&gt;AA$1,$J157&lt;=$AO$1),1,IF((COUNTIFS(INCAPACIDADES!$C$1:$C$51,$I157,INCAPACIDADES!X$1:X$51,AA$1))&gt;0,2,IF(VLOOKUP($C157,BD!$D$1:$F$501,3,0)&gt;AA$1,0,3))),"")</f>
        <v/>
      </c>
      <c r="CV157" s="23" t="str">
        <f>+IF(AND(LEN($I157)&gt;5),IF(AND($J157&gt;AB$1,$J157&lt;=$AO$1),1,IF((COUNTIFS(INCAPACIDADES!$C$1:$C$51,$I157,INCAPACIDADES!Y$1:Y$51,AB$1))&gt;0,2,IF(VLOOKUP($C157,BD!$D$1:$F$501,3,0)&gt;AB$1,0,3))),"")</f>
        <v/>
      </c>
      <c r="CW157" s="23" t="str">
        <f>+IF(AND(LEN($I157)&gt;5),IF(AND($J157&gt;AC$1,$J157&lt;=$AO$1),1,IF((COUNTIFS(INCAPACIDADES!$C$1:$C$51,$I157,INCAPACIDADES!Z$1:Z$51,AC$1))&gt;0,2,IF(VLOOKUP($C157,BD!$D$1:$F$501,3,0)&gt;AC$1,0,3))),"")</f>
        <v/>
      </c>
      <c r="CX157" s="23" t="str">
        <f>+IF(AND(LEN($I157)&gt;5),IF(AND($J157&gt;AD$1,$J157&lt;=$AO$1),1,IF((COUNTIFS(INCAPACIDADES!$C$1:$C$51,$I157,INCAPACIDADES!AA$1:AA$51,AD$1))&gt;0,2,IF(VLOOKUP($C157,BD!$D$1:$F$501,3,0)&gt;AD$1,0,3))),"")</f>
        <v/>
      </c>
      <c r="CY157" s="23" t="str">
        <f>+IF(AND(LEN($I157)&gt;5),IF(AND($J157&gt;AE$1,$J157&lt;=$AO$1),1,IF((COUNTIFS(INCAPACIDADES!$C$1:$C$51,$I157,INCAPACIDADES!AB$1:AB$51,AE$1))&gt;0,2,IF(VLOOKUP($C157,BD!$D$1:$F$501,3,0)&gt;AE$1,0,3))),"")</f>
        <v/>
      </c>
      <c r="CZ157" s="23" t="str">
        <f>+IF(AND(LEN($I157)&gt;5),IF(AND($J157&gt;AF$1,$J157&lt;=$AO$1),1,IF((COUNTIFS(INCAPACIDADES!$C$1:$C$51,$I157,INCAPACIDADES!AC$1:AC$51,AF$1))&gt;0,2,IF(VLOOKUP($C157,BD!$D$1:$F$501,3,0)&gt;AF$1,0,3))),"")</f>
        <v/>
      </c>
      <c r="DA157" s="23" t="str">
        <f>+IF(AND(LEN($I157)&gt;5),IF(AND($J157&gt;AG$1,$J157&lt;=$AO$1),1,IF((COUNTIFS(INCAPACIDADES!$C$1:$C$51,$I157,INCAPACIDADES!AD$1:AD$51,AG$1))&gt;0,2,IF(VLOOKUP($C157,BD!$D$1:$F$501,3,0)&gt;AG$1,0,3))),"")</f>
        <v/>
      </c>
      <c r="DB157" s="23" t="str">
        <f>+IF(AND(LEN($I157)&gt;5),IF(AND($J157&gt;AH$1,$J157&lt;=$AO$1),1,IF((COUNTIFS(INCAPACIDADES!$C$1:$C$51,$I157,INCAPACIDADES!AE$1:AE$51,AH$1))&gt;0,2,IF(VLOOKUP($C157,BD!$D$1:$F$501,3,0)&gt;AH$1,0,3))),"")</f>
        <v/>
      </c>
      <c r="DC157" s="23" t="str">
        <f>+IF(AND(LEN($I157)&gt;5),IF(AND($J157&gt;AI$1,$J157&lt;=$AO$1),1,IF((COUNTIFS(INCAPACIDADES!$C$1:$C$51,$I157,INCAPACIDADES!AF$1:AF$51,AI$1))&gt;0,2,IF(VLOOKUP($C157,BD!$D$1:$F$501,3,0)&gt;AI$1,0,3))),"")</f>
        <v/>
      </c>
      <c r="DD157" s="23" t="str">
        <f>+IF(AND(LEN($I157)&gt;5),IF(AND($J157&gt;AJ$1,$J157&lt;=$AO$1),1,IF((COUNTIFS(INCAPACIDADES!$C$1:$C$51,$I157,INCAPACIDADES!AG$1:AG$51,AJ$1))&gt;0,2,IF(VLOOKUP($C157,BD!$D$1:$F$501,3,0)&gt;AJ$1,0,3))),"")</f>
        <v/>
      </c>
      <c r="DE157" s="23" t="str">
        <f>+IF(AND(LEN($I157)&gt;5),IF(AND($J157&gt;AK$1,$J157&lt;=$AO$1),1,IF((COUNTIFS(INCAPACIDADES!$C$1:$C$51,$I157,INCAPACIDADES!AH$1:AH$51,AK$1))&gt;0,2,IF(VLOOKUP($C157,BD!$D$1:$F$501,3,0)&gt;AK$1,0,3))),"")</f>
        <v/>
      </c>
      <c r="DF157" s="23" t="str">
        <f>+IF(AND(LEN($I157)&gt;5),IF(AND($J157&gt;AL$1,$J157&lt;=$AO$1),1,IF((COUNTIFS(INCAPACIDADES!$C$1:$C$51,$I157,INCAPACIDADES!AI$1:AI$51,AL$1))&gt;0,2,IF(VLOOKUP($C157,BD!$D$1:$F$501,3,0)&gt;AL$1,0,3))),"")</f>
        <v/>
      </c>
      <c r="DG157" s="23" t="str">
        <f>+IF(AND(LEN($I157)&gt;5),IF(AND($J157&gt;AM$1,$J157&lt;=$AO$1),1,IF((COUNTIFS(INCAPACIDADES!$C$1:$C$51,$I157,INCAPACIDADES!AJ$1:AJ$51,AM$1))&gt;0,2,IF(VLOOKUP($C157,BD!$D$1:$F$501,3,0)&gt;AM$1,0,3))),"")</f>
        <v/>
      </c>
      <c r="DH157" s="23" t="str">
        <f>+IF(AND(LEN($I157)&gt;5),IF(AND($J157&gt;AN$1,$J157&lt;=$AO$1),1,IF((COUNTIFS(INCAPACIDADES!$C$1:$C$51,$I157,INCAPACIDADES!AK$1:AK$51,AN$1))&gt;0,2,IF(VLOOKUP($C157,BD!$D$1:$F$501,3,0)&gt;AN$1,0,3))),"")</f>
        <v/>
      </c>
      <c r="DI157" s="23" t="str">
        <f>+IF(AND(LEN($I157)&gt;5),IF(AND($J157&gt;AO$1,$J157&lt;=$AO$1),1,IF((COUNTIFS(INCAPACIDADES!$C$1:$C$51,$I157,INCAPACIDADES!AL$1:AL$51,AO$1))&gt;0,2,IF(VLOOKUP($C157,BD!$D$1:$F$501,3,0)&gt;AO$1,0,3))),"")</f>
        <v/>
      </c>
      <c r="DJ157" s="23" t="str">
        <f>+IF(LEN($I157)&gt;5,IF(ISERROR(VLOOKUP(N157,'CODIGO PAGO'!$B$2:$B$20,1,0)),1,IF(OR(AND(CH157=1,N157&lt;&gt;"N"),AND(CH157=3,N157&lt;&gt;"B"),AND(CH157=2,LEFT(TRIM(N157),1)&lt;&gt;"I")),1,IF(OR(AND(CH157=0,N157="N"),AND(CH157=0,N157="B"),AND(CH157=0,LEFT(TRIM(N157),1)="I")),1,0))),"")</f>
        <v/>
      </c>
      <c r="DK157" s="23" t="str">
        <f t="shared" si="104"/>
        <v/>
      </c>
      <c r="DL157" s="23" t="str">
        <f>+IF(LEN($I157)&gt;5,IF(ISERROR(VLOOKUP(P157,'CODIGO PAGO'!$B$2:$B$20,1,0)),1,IF(OR(AND(CJ157=1,P157&lt;&gt;"N"),AND(CJ157=3,P157&lt;&gt;"B"),AND(CJ157=2,LEFT(TRIM(P157),1)&lt;&gt;"I")),1,IF(OR(AND(CJ157=0,P157="N"),AND(CJ157=0,P157="B"),AND(CJ157=0,LEFT(TRIM(P157),1)="I")),1,0))),"")</f>
        <v/>
      </c>
      <c r="DM157" s="23" t="str">
        <f t="shared" si="105"/>
        <v/>
      </c>
      <c r="DN157" s="23" t="str">
        <f>+IF(LEN($I157)&gt;5,IF(ISERROR(VLOOKUP(R157,'CODIGO PAGO'!$B$2:$B$20,1,0)),1,IF(OR(AND(CL157=1,R157&lt;&gt;"N"),AND(CL157=3,R157&lt;&gt;"B"),AND(CL157=2,LEFT(TRIM(R157),1)&lt;&gt;"I")),1,IF(OR(AND(CL157=0,R157="N"),AND(CL157=0,R157="B"),AND(CL157=0,LEFT(TRIM(R157),1)="I")),1,0))),"")</f>
        <v/>
      </c>
      <c r="DO157" s="23" t="str">
        <f t="shared" si="106"/>
        <v/>
      </c>
      <c r="DP157" s="23" t="str">
        <f>+IF(LEN($I157)&gt;5,IF(ISERROR(VLOOKUP(T157,'CODIGO PAGO'!$B$2:$B$20,1,0)),1,IF(OR(AND(CN157=1,T157&lt;&gt;"N"),AND(CN157=3,T157&lt;&gt;"B"),AND(CN157=2,LEFT(TRIM(T157),1)&lt;&gt;"I")),1,IF(OR(AND(CN157=0,T157="N"),AND(CN157=0,T157="B"),AND(CN157=0,LEFT(TRIM(T157),1)="I")),1,0))),"")</f>
        <v/>
      </c>
      <c r="DQ157" s="23" t="str">
        <f t="shared" si="107"/>
        <v/>
      </c>
      <c r="DR157" s="23" t="str">
        <f>+IF(LEN($I157)&gt;5,IF(ISERROR(VLOOKUP(V157,'CODIGO PAGO'!$B$2:$B$20,1,0)),1,IF(OR(AND(CP157=1,V157&lt;&gt;"N"),AND(CP157=3,V157&lt;&gt;"B"),AND(CP157=2,LEFT(TRIM(V157),1)&lt;&gt;"I")),1,IF(OR(AND(CP157=0,V157="N"),AND(CP157=0,V157="B"),AND(CP157=0,LEFT(TRIM(V157),1)="I")),1,0))),"")</f>
        <v/>
      </c>
      <c r="DS157" s="23" t="str">
        <f t="shared" si="108"/>
        <v/>
      </c>
      <c r="DT157" s="23" t="str">
        <f>+IF(LEN($I157)&gt;5,IF(ISERROR(VLOOKUP(X157,'CODIGO PAGO'!$B$2:$B$20,1,0)),1,IF(OR(AND(CR157=1,X157&lt;&gt;"N"),AND(CR157=3,X157&lt;&gt;"B"),AND(CR157=2,LEFT(TRIM(X157),1)&lt;&gt;"I")),1,IF(OR(AND(CR157=0,X157="N"),AND(CR157=0,X157="B"),AND(CR157=0,LEFT(TRIM(X157),1)="I")),1,0))),"")</f>
        <v/>
      </c>
      <c r="DU157" s="23" t="str">
        <f t="shared" si="109"/>
        <v/>
      </c>
      <c r="DV157" s="23" t="str">
        <f>+IF(LEN($I157)&gt;5,IF(ISERROR(VLOOKUP(Z157,'CODIGO PAGO'!$B$2:$B$20,1,0)),1,IF(OR(AND(CT157=1,Z157&lt;&gt;"N"),AND(CT157=3,Z157&lt;&gt;"B"),AND(CT157=2,LEFT(TRIM(Z157),1)&lt;&gt;"I")),1,IF(OR(AND(CT157=0,Z157="N"),AND(CT157=0,Z157="B"),AND(CT157=0,LEFT(TRIM(Z157),1)="I")),1,0))),"")</f>
        <v/>
      </c>
      <c r="DW157" s="23" t="str">
        <f t="shared" si="110"/>
        <v/>
      </c>
      <c r="DX157" s="23" t="str">
        <f>+IF(LEN($I157)&gt;5,IF(ISERROR(VLOOKUP(AB157,'CODIGO PAGO'!$B$2:$B$20,1,0)),1,IF(OR(AND(CV157=1,AB157&lt;&gt;"N"),AND(CV157=3,AB157&lt;&gt;"B"),AND(CV157=2,LEFT(TRIM(AB157),1)&lt;&gt;"I")),1,IF(OR(AND(CV157=0,AB157="N"),AND(CV157=0,AB157="B"),AND(CV157=0,LEFT(TRIM(AB157),1)="I")),1,0))),"")</f>
        <v/>
      </c>
      <c r="DY157" s="23" t="str">
        <f t="shared" si="111"/>
        <v/>
      </c>
      <c r="DZ157" s="23" t="str">
        <f>+IF(LEN($I157)&gt;5,IF(ISERROR(VLOOKUP(AD157,'CODIGO PAGO'!$B$2:$B$20,1,0)),1,IF(OR(AND(CX157=1,AD157&lt;&gt;"N"),AND(CX157=3,AD157&lt;&gt;"B"),AND(CX157=2,LEFT(TRIM(AD157),1)&lt;&gt;"I")),1,IF(OR(AND(CX157=0,AD157="N"),AND(CX157=0,AD157="B"),AND(CX157=0,LEFT(TRIM(AD157),1)="I")),1,0))),"")</f>
        <v/>
      </c>
      <c r="EA157" s="23" t="str">
        <f t="shared" si="112"/>
        <v/>
      </c>
      <c r="EB157" s="23" t="str">
        <f>+IF(LEN($I157)&gt;5,IF(ISERROR(VLOOKUP(AF157,'CODIGO PAGO'!$B$2:$B$20,1,0)),1,IF(OR(AND(CZ157=1,AF157&lt;&gt;"N"),AND(CZ157=3,AF157&lt;&gt;"B"),AND(CZ157=2,LEFT(TRIM(AF157),1)&lt;&gt;"I")),1,IF(OR(AND(CZ157=0,AF157="N"),AND(CZ157=0,AF157="B"),AND(CZ157=0,LEFT(TRIM(AF157),1)="I")),1,0))),"")</f>
        <v/>
      </c>
      <c r="EC157" s="23" t="str">
        <f t="shared" si="113"/>
        <v/>
      </c>
      <c r="ED157" s="23" t="str">
        <f>+IF(LEN($I157)&gt;5,IF(ISERROR(VLOOKUP(AH157,'CODIGO PAGO'!$B$2:$B$20,1,0)),1,IF(OR(AND(DB157=1,AH157&lt;&gt;"N"),AND(DB157=3,AH157&lt;&gt;"B"),AND(DB157=2,LEFT(TRIM(AH157),1)&lt;&gt;"I")),1,IF(OR(AND(DB157=0,AH157="N"),AND(DB157=0,AH157="B"),AND(DB157=0,LEFT(TRIM(AH157),1)="I")),1,0))),"")</f>
        <v/>
      </c>
      <c r="EE157" s="23" t="str">
        <f t="shared" si="114"/>
        <v/>
      </c>
      <c r="EF157" s="23" t="str">
        <f>+IF(LEN($I157)&gt;5,IF(ISERROR(VLOOKUP(AJ157,'CODIGO PAGO'!$B$2:$B$20,1,0)),1,IF(OR(AND(DD157=1,AJ157&lt;&gt;"N"),AND(DD157=3,AJ157&lt;&gt;"B"),AND(DD157=2,LEFT(TRIM(AJ157),1)&lt;&gt;"I")),1,IF(OR(AND(DD157=0,AJ157="N"),AND(DD157=0,AJ157="B"),AND(DD157=0,LEFT(TRIM(AJ157),1)="I")),1,0))),"")</f>
        <v/>
      </c>
      <c r="EG157" s="23" t="str">
        <f t="shared" si="115"/>
        <v/>
      </c>
      <c r="EH157" s="23" t="str">
        <f>+IF(LEN($I157)&gt;5,IF(ISERROR(VLOOKUP(AL157,'CODIGO PAGO'!$B$2:$B$20,1,0)),1,IF(OR(AND(DF157=1,AL157&lt;&gt;"N"),AND(DF157=3,AL157&lt;&gt;"B"),AND(DF157=2,LEFT(TRIM(AL157),1)&lt;&gt;"I")),1,IF(OR(AND(DF157=0,AL157="N"),AND(DF157=0,AL157="B"),AND(DF157=0,LEFT(TRIM(AL157),1)="I")),1,0))),"")</f>
        <v/>
      </c>
      <c r="EI157" s="23" t="str">
        <f t="shared" si="116"/>
        <v/>
      </c>
      <c r="EJ157" s="23" t="str">
        <f>+IF(LEN($I157)&gt;5,IF(ISERROR(VLOOKUP(AN157,'CODIGO PAGO'!$B$2:$B$20,1,0)),1,IF(OR(AND(DH157=1,AN157&lt;&gt;"N"),AND(DH157=3,AN157&lt;&gt;"B"),AND(DH157=2,LEFT(TRIM(AN157),1)&lt;&gt;"I")),1,IF(OR(AND(DH157=0,AN157="N"),AND(DH157=0,AN157="B"),AND(DH157=0,LEFT(TRIM(AN157),1)="I")),1,0))),"")</f>
        <v/>
      </c>
      <c r="EK157" s="23" t="str">
        <f t="shared" si="117"/>
        <v/>
      </c>
      <c r="EL157" s="24" t="str">
        <f t="shared" si="118"/>
        <v/>
      </c>
    </row>
    <row r="158" spans="1:142" s="25" customFormat="1">
      <c r="A158" s="15" t="str">
        <f t="shared" si="84"/>
        <v/>
      </c>
      <c r="B158" s="1" t="str">
        <f>+IF(LEN(I158)&gt;5,'CODIGO PAGO'!$B$28,"")</f>
        <v/>
      </c>
      <c r="C158" s="1" t="str">
        <f>+IF(LEN($I158)&gt;5,BD!D158,"")</f>
        <v/>
      </c>
      <c r="D158" s="168" t="str">
        <f>+IF(LEN($I158)&gt;5,BD!A158,"")</f>
        <v/>
      </c>
      <c r="E158" s="1" t="str">
        <f>+IF(LEN($I158)&gt;5,BD!B158,"")</f>
        <v/>
      </c>
      <c r="F158" s="1" t="str">
        <f>+IF(LEN($I158)&gt;5,BD!C158,"")</f>
        <v/>
      </c>
      <c r="G158" s="141"/>
      <c r="H158" s="141"/>
      <c r="I158" s="1" t="str">
        <f>+IF(LEN(BD!G158)&gt;5,BD!G158,"")</f>
        <v/>
      </c>
      <c r="J158" s="167" t="str">
        <f>+IF(LEN($I158)&gt;5,BD!E158,"")</f>
        <v/>
      </c>
      <c r="K158" s="6" t="str">
        <f t="shared" si="85"/>
        <v/>
      </c>
      <c r="L158" s="87" t="str">
        <f>+IF(LEN($I158)&gt;5,BD!H158,"")</f>
        <v/>
      </c>
      <c r="M158" s="40" t="str">
        <f t="shared" si="86"/>
        <v/>
      </c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4" t="str">
        <f t="shared" si="87"/>
        <v/>
      </c>
      <c r="AQ158" s="5" t="str">
        <f t="shared" si="88"/>
        <v/>
      </c>
      <c r="AR158" s="91" t="str">
        <f t="shared" si="89"/>
        <v/>
      </c>
      <c r="AS158" s="5" t="str">
        <f t="shared" si="90"/>
        <v/>
      </c>
      <c r="AT158" s="91" t="str">
        <f t="shared" si="91"/>
        <v/>
      </c>
      <c r="AU158" s="4" t="str">
        <f t="shared" si="92"/>
        <v/>
      </c>
      <c r="AV158" s="4" t="str">
        <f t="shared" si="93"/>
        <v/>
      </c>
      <c r="AW158" s="4" t="str">
        <f t="shared" si="94"/>
        <v/>
      </c>
      <c r="AX158" s="4" t="str">
        <f t="shared" si="95"/>
        <v/>
      </c>
      <c r="AY158" s="88" t="str">
        <f t="shared" si="96"/>
        <v/>
      </c>
      <c r="AZ158" s="17" t="str">
        <f t="shared" si="97"/>
        <v/>
      </c>
      <c r="BA158" s="18" t="str">
        <f t="shared" si="98"/>
        <v/>
      </c>
      <c r="BB158" s="19" t="str">
        <f>+IF(LEN(I158)&gt;5,IF(INT(RIGHT(B158,1))=9,0.5*L158*AY158,INT(MID(B158,5,LEN(B158)-4))*L158)+IFERROR(VLOOKUP(I158,AJUSTES!$A$1:$I$50,9,0),0),"")</f>
        <v/>
      </c>
      <c r="BC158" s="12"/>
      <c r="BD158" s="19" t="str">
        <f t="shared" si="99"/>
        <v/>
      </c>
      <c r="BE158" s="18" t="str">
        <f t="shared" si="100"/>
        <v/>
      </c>
      <c r="BF158" s="139" t="str">
        <f t="shared" si="101"/>
        <v/>
      </c>
      <c r="BG158" s="114"/>
      <c r="BH158" s="18" t="str">
        <f t="shared" si="102"/>
        <v/>
      </c>
      <c r="BI158" s="13"/>
      <c r="BJ158" s="12"/>
      <c r="BK158" s="12"/>
      <c r="BL158" s="145"/>
      <c r="BM158" s="12"/>
      <c r="BN158" s="12"/>
      <c r="BO158" s="12"/>
      <c r="BP158" s="12"/>
      <c r="BQ158" s="12"/>
      <c r="BR158" s="12"/>
      <c r="BS158" s="146"/>
      <c r="BT158" s="14"/>
      <c r="BU158" s="12"/>
      <c r="BV158" s="12"/>
      <c r="BW158" s="12"/>
      <c r="BX158" s="12"/>
      <c r="BY158" s="12"/>
      <c r="BZ158" s="144"/>
      <c r="CA158" s="107" t="str">
        <f>+IF(LEN($I158)&gt;5,IF(BD!F158="N/A","",BD!F158),"")</f>
        <v/>
      </c>
      <c r="CB158" s="21"/>
      <c r="CC158" s="147"/>
      <c r="CD158" s="148"/>
      <c r="CE158" s="8" t="str">
        <f>+IF(LEN(I158)&gt;5,BD!M158,"")</f>
        <v/>
      </c>
      <c r="CF158" s="16" t="str">
        <f>+IF(LEN(I158)&gt;5,BD!N158,"")</f>
        <v/>
      </c>
      <c r="CG158" s="3" t="str">
        <f t="shared" si="103"/>
        <v/>
      </c>
      <c r="CH158" s="23" t="str">
        <f>+IF(AND(LEN($I158)&gt;5),IF(AND($J158&gt;N$1,$J158&lt;=$AO$1),1,IF((COUNTIFS(INCAPACIDADES!$C$1:$C$51,$I158,INCAPACIDADES!K$1:K$51,N$1))&gt;0,2,IF(VLOOKUP($C158,BD!$D$1:$F$501,3,0)&gt;N$1,0,3))),"")</f>
        <v/>
      </c>
      <c r="CI158" s="23" t="str">
        <f>+IF(AND(LEN($I158)&gt;5),IF(AND($J158&gt;O$1,$J158&lt;=$AO$1),1,IF((COUNTIFS(INCAPACIDADES!$C$1:$C$51,$I158,INCAPACIDADES!L$1:L$51,O$1))&gt;0,2,IF(VLOOKUP($C158,BD!$D$1:$F$501,3,0)&gt;O$1,0,3))),"")</f>
        <v/>
      </c>
      <c r="CJ158" s="23" t="str">
        <f>+IF(AND(LEN($I158)&gt;5),IF(AND($J158&gt;P$1,$J158&lt;=$AO$1),1,IF((COUNTIFS(INCAPACIDADES!$C$1:$C$51,$I158,INCAPACIDADES!M$1:M$51,P$1))&gt;0,2,IF(VLOOKUP($C158,BD!$D$1:$F$501,3,0)&gt;P$1,0,3))),"")</f>
        <v/>
      </c>
      <c r="CK158" s="23" t="str">
        <f>+IF(AND(LEN($I158)&gt;5),IF(AND($J158&gt;Q$1,$J158&lt;=$AO$1),1,IF((COUNTIFS(INCAPACIDADES!$C$1:$C$51,$I158,INCAPACIDADES!N$1:N$51,Q$1))&gt;0,2,IF(VLOOKUP($C158,BD!$D$1:$F$501,3,0)&gt;Q$1,0,3))),"")</f>
        <v/>
      </c>
      <c r="CL158" s="23" t="str">
        <f>+IF(AND(LEN($I158)&gt;5),IF(AND($J158&gt;R$1,$J158&lt;=$AO$1),1,IF((COUNTIFS(INCAPACIDADES!$C$1:$C$51,$I158,INCAPACIDADES!O$1:O$51,R$1))&gt;0,2,IF(VLOOKUP($C158,BD!$D$1:$F$501,3,0)&gt;R$1,0,3))),"")</f>
        <v/>
      </c>
      <c r="CM158" s="23" t="str">
        <f>+IF(AND(LEN($I158)&gt;5),IF(AND($J158&gt;S$1,$J158&lt;=$AO$1),1,IF((COUNTIFS(INCAPACIDADES!$C$1:$C$51,$I158,INCAPACIDADES!P$1:P$51,S$1))&gt;0,2,IF(VLOOKUP($C158,BD!$D$1:$F$501,3,0)&gt;S$1,0,3))),"")</f>
        <v/>
      </c>
      <c r="CN158" s="23" t="str">
        <f>+IF(AND(LEN($I158)&gt;5),IF(AND($J158&gt;T$1,$J158&lt;=$AO$1),1,IF((COUNTIFS(INCAPACIDADES!$C$1:$C$51,$I158,INCAPACIDADES!Q$1:Q$51,T$1))&gt;0,2,IF(VLOOKUP($C158,BD!$D$1:$F$501,3,0)&gt;T$1,0,3))),"")</f>
        <v/>
      </c>
      <c r="CO158" s="23" t="str">
        <f>+IF(AND(LEN($I158)&gt;5),IF(AND($J158&gt;U$1,$J158&lt;=$AO$1),1,IF((COUNTIFS(INCAPACIDADES!$C$1:$C$51,$I158,INCAPACIDADES!R$1:R$51,U$1))&gt;0,2,IF(VLOOKUP($C158,BD!$D$1:$F$501,3,0)&gt;U$1,0,3))),"")</f>
        <v/>
      </c>
      <c r="CP158" s="23" t="str">
        <f>+IF(AND(LEN($I158)&gt;5),IF(AND($J158&gt;V$1,$J158&lt;=$AO$1),1,IF((COUNTIFS(INCAPACIDADES!$C$1:$C$51,$I158,INCAPACIDADES!S$1:S$51,V$1))&gt;0,2,IF(VLOOKUP($C158,BD!$D$1:$F$501,3,0)&gt;V$1,0,3))),"")</f>
        <v/>
      </c>
      <c r="CQ158" s="23" t="str">
        <f>+IF(AND(LEN($I158)&gt;5),IF(AND($J158&gt;W$1,$J158&lt;=$AO$1),1,IF((COUNTIFS(INCAPACIDADES!$C$1:$C$51,$I158,INCAPACIDADES!T$1:T$51,W$1))&gt;0,2,IF(VLOOKUP($C158,BD!$D$1:$F$501,3,0)&gt;W$1,0,3))),"")</f>
        <v/>
      </c>
      <c r="CR158" s="23" t="str">
        <f>+IF(AND(LEN($I158)&gt;5),IF(AND($J158&gt;X$1,$J158&lt;=$AO$1),1,IF((COUNTIFS(INCAPACIDADES!$C$1:$C$51,$I158,INCAPACIDADES!U$1:U$51,X$1))&gt;0,2,IF(VLOOKUP($C158,BD!$D$1:$F$501,3,0)&gt;X$1,0,3))),"")</f>
        <v/>
      </c>
      <c r="CS158" s="23" t="str">
        <f>+IF(AND(LEN($I158)&gt;5),IF(AND($J158&gt;Y$1,$J158&lt;=$AO$1),1,IF((COUNTIFS(INCAPACIDADES!$C$1:$C$51,$I158,INCAPACIDADES!V$1:V$51,Y$1))&gt;0,2,IF(VLOOKUP($C158,BD!$D$1:$F$501,3,0)&gt;Y$1,0,3))),"")</f>
        <v/>
      </c>
      <c r="CT158" s="23" t="str">
        <f>+IF(AND(LEN($I158)&gt;5),IF(AND($J158&gt;Z$1,$J158&lt;=$AO$1),1,IF((COUNTIFS(INCAPACIDADES!$C$1:$C$51,$I158,INCAPACIDADES!W$1:W$51,Z$1))&gt;0,2,IF(VLOOKUP($C158,BD!$D$1:$F$501,3,0)&gt;Z$1,0,3))),"")</f>
        <v/>
      </c>
      <c r="CU158" s="23" t="str">
        <f>+IF(AND(LEN($I158)&gt;5),IF(AND($J158&gt;AA$1,$J158&lt;=$AO$1),1,IF((COUNTIFS(INCAPACIDADES!$C$1:$C$51,$I158,INCAPACIDADES!X$1:X$51,AA$1))&gt;0,2,IF(VLOOKUP($C158,BD!$D$1:$F$501,3,0)&gt;AA$1,0,3))),"")</f>
        <v/>
      </c>
      <c r="CV158" s="23" t="str">
        <f>+IF(AND(LEN($I158)&gt;5),IF(AND($J158&gt;AB$1,$J158&lt;=$AO$1),1,IF((COUNTIFS(INCAPACIDADES!$C$1:$C$51,$I158,INCAPACIDADES!Y$1:Y$51,AB$1))&gt;0,2,IF(VLOOKUP($C158,BD!$D$1:$F$501,3,0)&gt;AB$1,0,3))),"")</f>
        <v/>
      </c>
      <c r="CW158" s="23" t="str">
        <f>+IF(AND(LEN($I158)&gt;5),IF(AND($J158&gt;AC$1,$J158&lt;=$AO$1),1,IF((COUNTIFS(INCAPACIDADES!$C$1:$C$51,$I158,INCAPACIDADES!Z$1:Z$51,AC$1))&gt;0,2,IF(VLOOKUP($C158,BD!$D$1:$F$501,3,0)&gt;AC$1,0,3))),"")</f>
        <v/>
      </c>
      <c r="CX158" s="23" t="str">
        <f>+IF(AND(LEN($I158)&gt;5),IF(AND($J158&gt;AD$1,$J158&lt;=$AO$1),1,IF((COUNTIFS(INCAPACIDADES!$C$1:$C$51,$I158,INCAPACIDADES!AA$1:AA$51,AD$1))&gt;0,2,IF(VLOOKUP($C158,BD!$D$1:$F$501,3,0)&gt;AD$1,0,3))),"")</f>
        <v/>
      </c>
      <c r="CY158" s="23" t="str">
        <f>+IF(AND(LEN($I158)&gt;5),IF(AND($J158&gt;AE$1,$J158&lt;=$AO$1),1,IF((COUNTIFS(INCAPACIDADES!$C$1:$C$51,$I158,INCAPACIDADES!AB$1:AB$51,AE$1))&gt;0,2,IF(VLOOKUP($C158,BD!$D$1:$F$501,3,0)&gt;AE$1,0,3))),"")</f>
        <v/>
      </c>
      <c r="CZ158" s="23" t="str">
        <f>+IF(AND(LEN($I158)&gt;5),IF(AND($J158&gt;AF$1,$J158&lt;=$AO$1),1,IF((COUNTIFS(INCAPACIDADES!$C$1:$C$51,$I158,INCAPACIDADES!AC$1:AC$51,AF$1))&gt;0,2,IF(VLOOKUP($C158,BD!$D$1:$F$501,3,0)&gt;AF$1,0,3))),"")</f>
        <v/>
      </c>
      <c r="DA158" s="23" t="str">
        <f>+IF(AND(LEN($I158)&gt;5),IF(AND($J158&gt;AG$1,$J158&lt;=$AO$1),1,IF((COUNTIFS(INCAPACIDADES!$C$1:$C$51,$I158,INCAPACIDADES!AD$1:AD$51,AG$1))&gt;0,2,IF(VLOOKUP($C158,BD!$D$1:$F$501,3,0)&gt;AG$1,0,3))),"")</f>
        <v/>
      </c>
      <c r="DB158" s="23" t="str">
        <f>+IF(AND(LEN($I158)&gt;5),IF(AND($J158&gt;AH$1,$J158&lt;=$AO$1),1,IF((COUNTIFS(INCAPACIDADES!$C$1:$C$51,$I158,INCAPACIDADES!AE$1:AE$51,AH$1))&gt;0,2,IF(VLOOKUP($C158,BD!$D$1:$F$501,3,0)&gt;AH$1,0,3))),"")</f>
        <v/>
      </c>
      <c r="DC158" s="23" t="str">
        <f>+IF(AND(LEN($I158)&gt;5),IF(AND($J158&gt;AI$1,$J158&lt;=$AO$1),1,IF((COUNTIFS(INCAPACIDADES!$C$1:$C$51,$I158,INCAPACIDADES!AF$1:AF$51,AI$1))&gt;0,2,IF(VLOOKUP($C158,BD!$D$1:$F$501,3,0)&gt;AI$1,0,3))),"")</f>
        <v/>
      </c>
      <c r="DD158" s="23" t="str">
        <f>+IF(AND(LEN($I158)&gt;5),IF(AND($J158&gt;AJ$1,$J158&lt;=$AO$1),1,IF((COUNTIFS(INCAPACIDADES!$C$1:$C$51,$I158,INCAPACIDADES!AG$1:AG$51,AJ$1))&gt;0,2,IF(VLOOKUP($C158,BD!$D$1:$F$501,3,0)&gt;AJ$1,0,3))),"")</f>
        <v/>
      </c>
      <c r="DE158" s="23" t="str">
        <f>+IF(AND(LEN($I158)&gt;5),IF(AND($J158&gt;AK$1,$J158&lt;=$AO$1),1,IF((COUNTIFS(INCAPACIDADES!$C$1:$C$51,$I158,INCAPACIDADES!AH$1:AH$51,AK$1))&gt;0,2,IF(VLOOKUP($C158,BD!$D$1:$F$501,3,0)&gt;AK$1,0,3))),"")</f>
        <v/>
      </c>
      <c r="DF158" s="23" t="str">
        <f>+IF(AND(LEN($I158)&gt;5),IF(AND($J158&gt;AL$1,$J158&lt;=$AO$1),1,IF((COUNTIFS(INCAPACIDADES!$C$1:$C$51,$I158,INCAPACIDADES!AI$1:AI$51,AL$1))&gt;0,2,IF(VLOOKUP($C158,BD!$D$1:$F$501,3,0)&gt;AL$1,0,3))),"")</f>
        <v/>
      </c>
      <c r="DG158" s="23" t="str">
        <f>+IF(AND(LEN($I158)&gt;5),IF(AND($J158&gt;AM$1,$J158&lt;=$AO$1),1,IF((COUNTIFS(INCAPACIDADES!$C$1:$C$51,$I158,INCAPACIDADES!AJ$1:AJ$51,AM$1))&gt;0,2,IF(VLOOKUP($C158,BD!$D$1:$F$501,3,0)&gt;AM$1,0,3))),"")</f>
        <v/>
      </c>
      <c r="DH158" s="23" t="str">
        <f>+IF(AND(LEN($I158)&gt;5),IF(AND($J158&gt;AN$1,$J158&lt;=$AO$1),1,IF((COUNTIFS(INCAPACIDADES!$C$1:$C$51,$I158,INCAPACIDADES!AK$1:AK$51,AN$1))&gt;0,2,IF(VLOOKUP($C158,BD!$D$1:$F$501,3,0)&gt;AN$1,0,3))),"")</f>
        <v/>
      </c>
      <c r="DI158" s="23" t="str">
        <f>+IF(AND(LEN($I158)&gt;5),IF(AND($J158&gt;AO$1,$J158&lt;=$AO$1),1,IF((COUNTIFS(INCAPACIDADES!$C$1:$C$51,$I158,INCAPACIDADES!AL$1:AL$51,AO$1))&gt;0,2,IF(VLOOKUP($C158,BD!$D$1:$F$501,3,0)&gt;AO$1,0,3))),"")</f>
        <v/>
      </c>
      <c r="DJ158" s="23" t="str">
        <f>+IF(LEN($I158)&gt;5,IF(ISERROR(VLOOKUP(N158,'CODIGO PAGO'!$B$2:$B$20,1,0)),1,IF(OR(AND(CH158=1,N158&lt;&gt;"N"),AND(CH158=3,N158&lt;&gt;"B"),AND(CH158=2,LEFT(TRIM(N158),1)&lt;&gt;"I")),1,IF(OR(AND(CH158=0,N158="N"),AND(CH158=0,N158="B"),AND(CH158=0,LEFT(TRIM(N158),1)="I")),1,0))),"")</f>
        <v/>
      </c>
      <c r="DK158" s="23" t="str">
        <f t="shared" si="104"/>
        <v/>
      </c>
      <c r="DL158" s="23" t="str">
        <f>+IF(LEN($I158)&gt;5,IF(ISERROR(VLOOKUP(P158,'CODIGO PAGO'!$B$2:$B$20,1,0)),1,IF(OR(AND(CJ158=1,P158&lt;&gt;"N"),AND(CJ158=3,P158&lt;&gt;"B"),AND(CJ158=2,LEFT(TRIM(P158),1)&lt;&gt;"I")),1,IF(OR(AND(CJ158=0,P158="N"),AND(CJ158=0,P158="B"),AND(CJ158=0,LEFT(TRIM(P158),1)="I")),1,0))),"")</f>
        <v/>
      </c>
      <c r="DM158" s="23" t="str">
        <f t="shared" si="105"/>
        <v/>
      </c>
      <c r="DN158" s="23" t="str">
        <f>+IF(LEN($I158)&gt;5,IF(ISERROR(VLOOKUP(R158,'CODIGO PAGO'!$B$2:$B$20,1,0)),1,IF(OR(AND(CL158=1,R158&lt;&gt;"N"),AND(CL158=3,R158&lt;&gt;"B"),AND(CL158=2,LEFT(TRIM(R158),1)&lt;&gt;"I")),1,IF(OR(AND(CL158=0,R158="N"),AND(CL158=0,R158="B"),AND(CL158=0,LEFT(TRIM(R158),1)="I")),1,0))),"")</f>
        <v/>
      </c>
      <c r="DO158" s="23" t="str">
        <f t="shared" si="106"/>
        <v/>
      </c>
      <c r="DP158" s="23" t="str">
        <f>+IF(LEN($I158)&gt;5,IF(ISERROR(VLOOKUP(T158,'CODIGO PAGO'!$B$2:$B$20,1,0)),1,IF(OR(AND(CN158=1,T158&lt;&gt;"N"),AND(CN158=3,T158&lt;&gt;"B"),AND(CN158=2,LEFT(TRIM(T158),1)&lt;&gt;"I")),1,IF(OR(AND(CN158=0,T158="N"),AND(CN158=0,T158="B"),AND(CN158=0,LEFT(TRIM(T158),1)="I")),1,0))),"")</f>
        <v/>
      </c>
      <c r="DQ158" s="23" t="str">
        <f t="shared" si="107"/>
        <v/>
      </c>
      <c r="DR158" s="23" t="str">
        <f>+IF(LEN($I158)&gt;5,IF(ISERROR(VLOOKUP(V158,'CODIGO PAGO'!$B$2:$B$20,1,0)),1,IF(OR(AND(CP158=1,V158&lt;&gt;"N"),AND(CP158=3,V158&lt;&gt;"B"),AND(CP158=2,LEFT(TRIM(V158),1)&lt;&gt;"I")),1,IF(OR(AND(CP158=0,V158="N"),AND(CP158=0,V158="B"),AND(CP158=0,LEFT(TRIM(V158),1)="I")),1,0))),"")</f>
        <v/>
      </c>
      <c r="DS158" s="23" t="str">
        <f t="shared" si="108"/>
        <v/>
      </c>
      <c r="DT158" s="23" t="str">
        <f>+IF(LEN($I158)&gt;5,IF(ISERROR(VLOOKUP(X158,'CODIGO PAGO'!$B$2:$B$20,1,0)),1,IF(OR(AND(CR158=1,X158&lt;&gt;"N"),AND(CR158=3,X158&lt;&gt;"B"),AND(CR158=2,LEFT(TRIM(X158),1)&lt;&gt;"I")),1,IF(OR(AND(CR158=0,X158="N"),AND(CR158=0,X158="B"),AND(CR158=0,LEFT(TRIM(X158),1)="I")),1,0))),"")</f>
        <v/>
      </c>
      <c r="DU158" s="23" t="str">
        <f t="shared" si="109"/>
        <v/>
      </c>
      <c r="DV158" s="23" t="str">
        <f>+IF(LEN($I158)&gt;5,IF(ISERROR(VLOOKUP(Z158,'CODIGO PAGO'!$B$2:$B$20,1,0)),1,IF(OR(AND(CT158=1,Z158&lt;&gt;"N"),AND(CT158=3,Z158&lt;&gt;"B"),AND(CT158=2,LEFT(TRIM(Z158),1)&lt;&gt;"I")),1,IF(OR(AND(CT158=0,Z158="N"),AND(CT158=0,Z158="B"),AND(CT158=0,LEFT(TRIM(Z158),1)="I")),1,0))),"")</f>
        <v/>
      </c>
      <c r="DW158" s="23" t="str">
        <f t="shared" si="110"/>
        <v/>
      </c>
      <c r="DX158" s="23" t="str">
        <f>+IF(LEN($I158)&gt;5,IF(ISERROR(VLOOKUP(AB158,'CODIGO PAGO'!$B$2:$B$20,1,0)),1,IF(OR(AND(CV158=1,AB158&lt;&gt;"N"),AND(CV158=3,AB158&lt;&gt;"B"),AND(CV158=2,LEFT(TRIM(AB158),1)&lt;&gt;"I")),1,IF(OR(AND(CV158=0,AB158="N"),AND(CV158=0,AB158="B"),AND(CV158=0,LEFT(TRIM(AB158),1)="I")),1,0))),"")</f>
        <v/>
      </c>
      <c r="DY158" s="23" t="str">
        <f t="shared" si="111"/>
        <v/>
      </c>
      <c r="DZ158" s="23" t="str">
        <f>+IF(LEN($I158)&gt;5,IF(ISERROR(VLOOKUP(AD158,'CODIGO PAGO'!$B$2:$B$20,1,0)),1,IF(OR(AND(CX158=1,AD158&lt;&gt;"N"),AND(CX158=3,AD158&lt;&gt;"B"),AND(CX158=2,LEFT(TRIM(AD158),1)&lt;&gt;"I")),1,IF(OR(AND(CX158=0,AD158="N"),AND(CX158=0,AD158="B"),AND(CX158=0,LEFT(TRIM(AD158),1)="I")),1,0))),"")</f>
        <v/>
      </c>
      <c r="EA158" s="23" t="str">
        <f t="shared" si="112"/>
        <v/>
      </c>
      <c r="EB158" s="23" t="str">
        <f>+IF(LEN($I158)&gt;5,IF(ISERROR(VLOOKUP(AF158,'CODIGO PAGO'!$B$2:$B$20,1,0)),1,IF(OR(AND(CZ158=1,AF158&lt;&gt;"N"),AND(CZ158=3,AF158&lt;&gt;"B"),AND(CZ158=2,LEFT(TRIM(AF158),1)&lt;&gt;"I")),1,IF(OR(AND(CZ158=0,AF158="N"),AND(CZ158=0,AF158="B"),AND(CZ158=0,LEFT(TRIM(AF158),1)="I")),1,0))),"")</f>
        <v/>
      </c>
      <c r="EC158" s="23" t="str">
        <f t="shared" si="113"/>
        <v/>
      </c>
      <c r="ED158" s="23" t="str">
        <f>+IF(LEN($I158)&gt;5,IF(ISERROR(VLOOKUP(AH158,'CODIGO PAGO'!$B$2:$B$20,1,0)),1,IF(OR(AND(DB158=1,AH158&lt;&gt;"N"),AND(DB158=3,AH158&lt;&gt;"B"),AND(DB158=2,LEFT(TRIM(AH158),1)&lt;&gt;"I")),1,IF(OR(AND(DB158=0,AH158="N"),AND(DB158=0,AH158="B"),AND(DB158=0,LEFT(TRIM(AH158),1)="I")),1,0))),"")</f>
        <v/>
      </c>
      <c r="EE158" s="23" t="str">
        <f t="shared" si="114"/>
        <v/>
      </c>
      <c r="EF158" s="23" t="str">
        <f>+IF(LEN($I158)&gt;5,IF(ISERROR(VLOOKUP(AJ158,'CODIGO PAGO'!$B$2:$B$20,1,0)),1,IF(OR(AND(DD158=1,AJ158&lt;&gt;"N"),AND(DD158=3,AJ158&lt;&gt;"B"),AND(DD158=2,LEFT(TRIM(AJ158),1)&lt;&gt;"I")),1,IF(OR(AND(DD158=0,AJ158="N"),AND(DD158=0,AJ158="B"),AND(DD158=0,LEFT(TRIM(AJ158),1)="I")),1,0))),"")</f>
        <v/>
      </c>
      <c r="EG158" s="23" t="str">
        <f t="shared" si="115"/>
        <v/>
      </c>
      <c r="EH158" s="23" t="str">
        <f>+IF(LEN($I158)&gt;5,IF(ISERROR(VLOOKUP(AL158,'CODIGO PAGO'!$B$2:$B$20,1,0)),1,IF(OR(AND(DF158=1,AL158&lt;&gt;"N"),AND(DF158=3,AL158&lt;&gt;"B"),AND(DF158=2,LEFT(TRIM(AL158),1)&lt;&gt;"I")),1,IF(OR(AND(DF158=0,AL158="N"),AND(DF158=0,AL158="B"),AND(DF158=0,LEFT(TRIM(AL158),1)="I")),1,0))),"")</f>
        <v/>
      </c>
      <c r="EI158" s="23" t="str">
        <f t="shared" si="116"/>
        <v/>
      </c>
      <c r="EJ158" s="23" t="str">
        <f>+IF(LEN($I158)&gt;5,IF(ISERROR(VLOOKUP(AN158,'CODIGO PAGO'!$B$2:$B$20,1,0)),1,IF(OR(AND(DH158=1,AN158&lt;&gt;"N"),AND(DH158=3,AN158&lt;&gt;"B"),AND(DH158=2,LEFT(TRIM(AN158),1)&lt;&gt;"I")),1,IF(OR(AND(DH158=0,AN158="N"),AND(DH158=0,AN158="B"),AND(DH158=0,LEFT(TRIM(AN158),1)="I")),1,0))),"")</f>
        <v/>
      </c>
      <c r="EK158" s="23" t="str">
        <f t="shared" si="117"/>
        <v/>
      </c>
      <c r="EL158" s="24" t="str">
        <f t="shared" si="118"/>
        <v/>
      </c>
    </row>
    <row r="159" spans="1:142" s="25" customFormat="1">
      <c r="A159" s="15" t="str">
        <f t="shared" si="84"/>
        <v/>
      </c>
      <c r="B159" s="1" t="str">
        <f>+IF(LEN(I159)&gt;5,'CODIGO PAGO'!$B$28,"")</f>
        <v/>
      </c>
      <c r="C159" s="1" t="str">
        <f>+IF(LEN($I159)&gt;5,BD!D159,"")</f>
        <v/>
      </c>
      <c r="D159" s="168" t="str">
        <f>+IF(LEN($I159)&gt;5,BD!A159,"")</f>
        <v/>
      </c>
      <c r="E159" s="1" t="str">
        <f>+IF(LEN($I159)&gt;5,BD!B159,"")</f>
        <v/>
      </c>
      <c r="F159" s="1" t="str">
        <f>+IF(LEN($I159)&gt;5,BD!C159,"")</f>
        <v/>
      </c>
      <c r="G159" s="141"/>
      <c r="H159" s="141"/>
      <c r="I159" s="1" t="str">
        <f>+IF(LEN(BD!G159)&gt;5,BD!G159,"")</f>
        <v/>
      </c>
      <c r="J159" s="167" t="str">
        <f>+IF(LEN($I159)&gt;5,BD!E159,"")</f>
        <v/>
      </c>
      <c r="K159" s="6" t="str">
        <f t="shared" si="85"/>
        <v/>
      </c>
      <c r="L159" s="87" t="str">
        <f>+IF(LEN($I159)&gt;5,BD!H159,"")</f>
        <v/>
      </c>
      <c r="M159" s="40" t="str">
        <f t="shared" si="86"/>
        <v/>
      </c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4" t="str">
        <f t="shared" si="87"/>
        <v/>
      </c>
      <c r="AQ159" s="5" t="str">
        <f t="shared" si="88"/>
        <v/>
      </c>
      <c r="AR159" s="91" t="str">
        <f t="shared" si="89"/>
        <v/>
      </c>
      <c r="AS159" s="5" t="str">
        <f t="shared" si="90"/>
        <v/>
      </c>
      <c r="AT159" s="91" t="str">
        <f t="shared" si="91"/>
        <v/>
      </c>
      <c r="AU159" s="4" t="str">
        <f t="shared" si="92"/>
        <v/>
      </c>
      <c r="AV159" s="4" t="str">
        <f t="shared" si="93"/>
        <v/>
      </c>
      <c r="AW159" s="4" t="str">
        <f t="shared" si="94"/>
        <v/>
      </c>
      <c r="AX159" s="4" t="str">
        <f t="shared" si="95"/>
        <v/>
      </c>
      <c r="AY159" s="88" t="str">
        <f t="shared" si="96"/>
        <v/>
      </c>
      <c r="AZ159" s="17" t="str">
        <f t="shared" si="97"/>
        <v/>
      </c>
      <c r="BA159" s="18" t="str">
        <f t="shared" si="98"/>
        <v/>
      </c>
      <c r="BB159" s="19" t="str">
        <f>+IF(LEN(I159)&gt;5,IF(INT(RIGHT(B159,1))=9,0.5*L159*AY159,INT(MID(B159,5,LEN(B159)-4))*L159)+IFERROR(VLOOKUP(I159,AJUSTES!$A$1:$I$50,9,0),0),"")</f>
        <v/>
      </c>
      <c r="BC159" s="12"/>
      <c r="BD159" s="19" t="str">
        <f t="shared" si="99"/>
        <v/>
      </c>
      <c r="BE159" s="18" t="str">
        <f t="shared" si="100"/>
        <v/>
      </c>
      <c r="BF159" s="139" t="str">
        <f t="shared" si="101"/>
        <v/>
      </c>
      <c r="BG159" s="114"/>
      <c r="BH159" s="18" t="str">
        <f t="shared" si="102"/>
        <v/>
      </c>
      <c r="BI159" s="13"/>
      <c r="BJ159" s="12"/>
      <c r="BK159" s="12"/>
      <c r="BL159" s="145"/>
      <c r="BM159" s="12"/>
      <c r="BN159" s="12"/>
      <c r="BO159" s="12"/>
      <c r="BP159" s="12"/>
      <c r="BQ159" s="12"/>
      <c r="BR159" s="12"/>
      <c r="BS159" s="146"/>
      <c r="BT159" s="14"/>
      <c r="BU159" s="12"/>
      <c r="BV159" s="12"/>
      <c r="BW159" s="12"/>
      <c r="BX159" s="12"/>
      <c r="BY159" s="12"/>
      <c r="BZ159" s="144"/>
      <c r="CA159" s="107" t="str">
        <f>+IF(LEN($I159)&gt;5,IF(BD!F159="N/A","",BD!F159),"")</f>
        <v/>
      </c>
      <c r="CB159" s="21"/>
      <c r="CC159" s="147"/>
      <c r="CD159" s="148"/>
      <c r="CE159" s="8" t="str">
        <f>+IF(LEN(I159)&gt;5,BD!M159,"")</f>
        <v/>
      </c>
      <c r="CF159" s="16" t="str">
        <f>+IF(LEN(I159)&gt;5,BD!N159,"")</f>
        <v/>
      </c>
      <c r="CG159" s="3" t="str">
        <f t="shared" si="103"/>
        <v/>
      </c>
      <c r="CH159" s="23" t="str">
        <f>+IF(AND(LEN($I159)&gt;5),IF(AND($J159&gt;N$1,$J159&lt;=$AO$1),1,IF((COUNTIFS(INCAPACIDADES!$C$1:$C$51,$I159,INCAPACIDADES!K$1:K$51,N$1))&gt;0,2,IF(VLOOKUP($C159,BD!$D$1:$F$501,3,0)&gt;N$1,0,3))),"")</f>
        <v/>
      </c>
      <c r="CI159" s="23" t="str">
        <f>+IF(AND(LEN($I159)&gt;5),IF(AND($J159&gt;O$1,$J159&lt;=$AO$1),1,IF((COUNTIFS(INCAPACIDADES!$C$1:$C$51,$I159,INCAPACIDADES!L$1:L$51,O$1))&gt;0,2,IF(VLOOKUP($C159,BD!$D$1:$F$501,3,0)&gt;O$1,0,3))),"")</f>
        <v/>
      </c>
      <c r="CJ159" s="23" t="str">
        <f>+IF(AND(LEN($I159)&gt;5),IF(AND($J159&gt;P$1,$J159&lt;=$AO$1),1,IF((COUNTIFS(INCAPACIDADES!$C$1:$C$51,$I159,INCAPACIDADES!M$1:M$51,P$1))&gt;0,2,IF(VLOOKUP($C159,BD!$D$1:$F$501,3,0)&gt;P$1,0,3))),"")</f>
        <v/>
      </c>
      <c r="CK159" s="23" t="str">
        <f>+IF(AND(LEN($I159)&gt;5),IF(AND($J159&gt;Q$1,$J159&lt;=$AO$1),1,IF((COUNTIFS(INCAPACIDADES!$C$1:$C$51,$I159,INCAPACIDADES!N$1:N$51,Q$1))&gt;0,2,IF(VLOOKUP($C159,BD!$D$1:$F$501,3,0)&gt;Q$1,0,3))),"")</f>
        <v/>
      </c>
      <c r="CL159" s="23" t="str">
        <f>+IF(AND(LEN($I159)&gt;5),IF(AND($J159&gt;R$1,$J159&lt;=$AO$1),1,IF((COUNTIFS(INCAPACIDADES!$C$1:$C$51,$I159,INCAPACIDADES!O$1:O$51,R$1))&gt;0,2,IF(VLOOKUP($C159,BD!$D$1:$F$501,3,0)&gt;R$1,0,3))),"")</f>
        <v/>
      </c>
      <c r="CM159" s="23" t="str">
        <f>+IF(AND(LEN($I159)&gt;5),IF(AND($J159&gt;S$1,$J159&lt;=$AO$1),1,IF((COUNTIFS(INCAPACIDADES!$C$1:$C$51,$I159,INCAPACIDADES!P$1:P$51,S$1))&gt;0,2,IF(VLOOKUP($C159,BD!$D$1:$F$501,3,0)&gt;S$1,0,3))),"")</f>
        <v/>
      </c>
      <c r="CN159" s="23" t="str">
        <f>+IF(AND(LEN($I159)&gt;5),IF(AND($J159&gt;T$1,$J159&lt;=$AO$1),1,IF((COUNTIFS(INCAPACIDADES!$C$1:$C$51,$I159,INCAPACIDADES!Q$1:Q$51,T$1))&gt;0,2,IF(VLOOKUP($C159,BD!$D$1:$F$501,3,0)&gt;T$1,0,3))),"")</f>
        <v/>
      </c>
      <c r="CO159" s="23" t="str">
        <f>+IF(AND(LEN($I159)&gt;5),IF(AND($J159&gt;U$1,$J159&lt;=$AO$1),1,IF((COUNTIFS(INCAPACIDADES!$C$1:$C$51,$I159,INCAPACIDADES!R$1:R$51,U$1))&gt;0,2,IF(VLOOKUP($C159,BD!$D$1:$F$501,3,0)&gt;U$1,0,3))),"")</f>
        <v/>
      </c>
      <c r="CP159" s="23" t="str">
        <f>+IF(AND(LEN($I159)&gt;5),IF(AND($J159&gt;V$1,$J159&lt;=$AO$1),1,IF((COUNTIFS(INCAPACIDADES!$C$1:$C$51,$I159,INCAPACIDADES!S$1:S$51,V$1))&gt;0,2,IF(VLOOKUP($C159,BD!$D$1:$F$501,3,0)&gt;V$1,0,3))),"")</f>
        <v/>
      </c>
      <c r="CQ159" s="23" t="str">
        <f>+IF(AND(LEN($I159)&gt;5),IF(AND($J159&gt;W$1,$J159&lt;=$AO$1),1,IF((COUNTIFS(INCAPACIDADES!$C$1:$C$51,$I159,INCAPACIDADES!T$1:T$51,W$1))&gt;0,2,IF(VLOOKUP($C159,BD!$D$1:$F$501,3,0)&gt;W$1,0,3))),"")</f>
        <v/>
      </c>
      <c r="CR159" s="23" t="str">
        <f>+IF(AND(LEN($I159)&gt;5),IF(AND($J159&gt;X$1,$J159&lt;=$AO$1),1,IF((COUNTIFS(INCAPACIDADES!$C$1:$C$51,$I159,INCAPACIDADES!U$1:U$51,X$1))&gt;0,2,IF(VLOOKUP($C159,BD!$D$1:$F$501,3,0)&gt;X$1,0,3))),"")</f>
        <v/>
      </c>
      <c r="CS159" s="23" t="str">
        <f>+IF(AND(LEN($I159)&gt;5),IF(AND($J159&gt;Y$1,$J159&lt;=$AO$1),1,IF((COUNTIFS(INCAPACIDADES!$C$1:$C$51,$I159,INCAPACIDADES!V$1:V$51,Y$1))&gt;0,2,IF(VLOOKUP($C159,BD!$D$1:$F$501,3,0)&gt;Y$1,0,3))),"")</f>
        <v/>
      </c>
      <c r="CT159" s="23" t="str">
        <f>+IF(AND(LEN($I159)&gt;5),IF(AND($J159&gt;Z$1,$J159&lt;=$AO$1),1,IF((COUNTIFS(INCAPACIDADES!$C$1:$C$51,$I159,INCAPACIDADES!W$1:W$51,Z$1))&gt;0,2,IF(VLOOKUP($C159,BD!$D$1:$F$501,3,0)&gt;Z$1,0,3))),"")</f>
        <v/>
      </c>
      <c r="CU159" s="23" t="str">
        <f>+IF(AND(LEN($I159)&gt;5),IF(AND($J159&gt;AA$1,$J159&lt;=$AO$1),1,IF((COUNTIFS(INCAPACIDADES!$C$1:$C$51,$I159,INCAPACIDADES!X$1:X$51,AA$1))&gt;0,2,IF(VLOOKUP($C159,BD!$D$1:$F$501,3,0)&gt;AA$1,0,3))),"")</f>
        <v/>
      </c>
      <c r="CV159" s="23" t="str">
        <f>+IF(AND(LEN($I159)&gt;5),IF(AND($J159&gt;AB$1,$J159&lt;=$AO$1),1,IF((COUNTIFS(INCAPACIDADES!$C$1:$C$51,$I159,INCAPACIDADES!Y$1:Y$51,AB$1))&gt;0,2,IF(VLOOKUP($C159,BD!$D$1:$F$501,3,0)&gt;AB$1,0,3))),"")</f>
        <v/>
      </c>
      <c r="CW159" s="23" t="str">
        <f>+IF(AND(LEN($I159)&gt;5),IF(AND($J159&gt;AC$1,$J159&lt;=$AO$1),1,IF((COUNTIFS(INCAPACIDADES!$C$1:$C$51,$I159,INCAPACIDADES!Z$1:Z$51,AC$1))&gt;0,2,IF(VLOOKUP($C159,BD!$D$1:$F$501,3,0)&gt;AC$1,0,3))),"")</f>
        <v/>
      </c>
      <c r="CX159" s="23" t="str">
        <f>+IF(AND(LEN($I159)&gt;5),IF(AND($J159&gt;AD$1,$J159&lt;=$AO$1),1,IF((COUNTIFS(INCAPACIDADES!$C$1:$C$51,$I159,INCAPACIDADES!AA$1:AA$51,AD$1))&gt;0,2,IF(VLOOKUP($C159,BD!$D$1:$F$501,3,0)&gt;AD$1,0,3))),"")</f>
        <v/>
      </c>
      <c r="CY159" s="23" t="str">
        <f>+IF(AND(LEN($I159)&gt;5),IF(AND($J159&gt;AE$1,$J159&lt;=$AO$1),1,IF((COUNTIFS(INCAPACIDADES!$C$1:$C$51,$I159,INCAPACIDADES!AB$1:AB$51,AE$1))&gt;0,2,IF(VLOOKUP($C159,BD!$D$1:$F$501,3,0)&gt;AE$1,0,3))),"")</f>
        <v/>
      </c>
      <c r="CZ159" s="23" t="str">
        <f>+IF(AND(LEN($I159)&gt;5),IF(AND($J159&gt;AF$1,$J159&lt;=$AO$1),1,IF((COUNTIFS(INCAPACIDADES!$C$1:$C$51,$I159,INCAPACIDADES!AC$1:AC$51,AF$1))&gt;0,2,IF(VLOOKUP($C159,BD!$D$1:$F$501,3,0)&gt;AF$1,0,3))),"")</f>
        <v/>
      </c>
      <c r="DA159" s="23" t="str">
        <f>+IF(AND(LEN($I159)&gt;5),IF(AND($J159&gt;AG$1,$J159&lt;=$AO$1),1,IF((COUNTIFS(INCAPACIDADES!$C$1:$C$51,$I159,INCAPACIDADES!AD$1:AD$51,AG$1))&gt;0,2,IF(VLOOKUP($C159,BD!$D$1:$F$501,3,0)&gt;AG$1,0,3))),"")</f>
        <v/>
      </c>
      <c r="DB159" s="23" t="str">
        <f>+IF(AND(LEN($I159)&gt;5),IF(AND($J159&gt;AH$1,$J159&lt;=$AO$1),1,IF((COUNTIFS(INCAPACIDADES!$C$1:$C$51,$I159,INCAPACIDADES!AE$1:AE$51,AH$1))&gt;0,2,IF(VLOOKUP($C159,BD!$D$1:$F$501,3,0)&gt;AH$1,0,3))),"")</f>
        <v/>
      </c>
      <c r="DC159" s="23" t="str">
        <f>+IF(AND(LEN($I159)&gt;5),IF(AND($J159&gt;AI$1,$J159&lt;=$AO$1),1,IF((COUNTIFS(INCAPACIDADES!$C$1:$C$51,$I159,INCAPACIDADES!AF$1:AF$51,AI$1))&gt;0,2,IF(VLOOKUP($C159,BD!$D$1:$F$501,3,0)&gt;AI$1,0,3))),"")</f>
        <v/>
      </c>
      <c r="DD159" s="23" t="str">
        <f>+IF(AND(LEN($I159)&gt;5),IF(AND($J159&gt;AJ$1,$J159&lt;=$AO$1),1,IF((COUNTIFS(INCAPACIDADES!$C$1:$C$51,$I159,INCAPACIDADES!AG$1:AG$51,AJ$1))&gt;0,2,IF(VLOOKUP($C159,BD!$D$1:$F$501,3,0)&gt;AJ$1,0,3))),"")</f>
        <v/>
      </c>
      <c r="DE159" s="23" t="str">
        <f>+IF(AND(LEN($I159)&gt;5),IF(AND($J159&gt;AK$1,$J159&lt;=$AO$1),1,IF((COUNTIFS(INCAPACIDADES!$C$1:$C$51,$I159,INCAPACIDADES!AH$1:AH$51,AK$1))&gt;0,2,IF(VLOOKUP($C159,BD!$D$1:$F$501,3,0)&gt;AK$1,0,3))),"")</f>
        <v/>
      </c>
      <c r="DF159" s="23" t="str">
        <f>+IF(AND(LEN($I159)&gt;5),IF(AND($J159&gt;AL$1,$J159&lt;=$AO$1),1,IF((COUNTIFS(INCAPACIDADES!$C$1:$C$51,$I159,INCAPACIDADES!AI$1:AI$51,AL$1))&gt;0,2,IF(VLOOKUP($C159,BD!$D$1:$F$501,3,0)&gt;AL$1,0,3))),"")</f>
        <v/>
      </c>
      <c r="DG159" s="23" t="str">
        <f>+IF(AND(LEN($I159)&gt;5),IF(AND($J159&gt;AM$1,$J159&lt;=$AO$1),1,IF((COUNTIFS(INCAPACIDADES!$C$1:$C$51,$I159,INCAPACIDADES!AJ$1:AJ$51,AM$1))&gt;0,2,IF(VLOOKUP($C159,BD!$D$1:$F$501,3,0)&gt;AM$1,0,3))),"")</f>
        <v/>
      </c>
      <c r="DH159" s="23" t="str">
        <f>+IF(AND(LEN($I159)&gt;5),IF(AND($J159&gt;AN$1,$J159&lt;=$AO$1),1,IF((COUNTIFS(INCAPACIDADES!$C$1:$C$51,$I159,INCAPACIDADES!AK$1:AK$51,AN$1))&gt;0,2,IF(VLOOKUP($C159,BD!$D$1:$F$501,3,0)&gt;AN$1,0,3))),"")</f>
        <v/>
      </c>
      <c r="DI159" s="23" t="str">
        <f>+IF(AND(LEN($I159)&gt;5),IF(AND($J159&gt;AO$1,$J159&lt;=$AO$1),1,IF((COUNTIFS(INCAPACIDADES!$C$1:$C$51,$I159,INCAPACIDADES!AL$1:AL$51,AO$1))&gt;0,2,IF(VLOOKUP($C159,BD!$D$1:$F$501,3,0)&gt;AO$1,0,3))),"")</f>
        <v/>
      </c>
      <c r="DJ159" s="23" t="str">
        <f>+IF(LEN($I159)&gt;5,IF(ISERROR(VLOOKUP(N159,'CODIGO PAGO'!$B$2:$B$20,1,0)),1,IF(OR(AND(CH159=1,N159&lt;&gt;"N"),AND(CH159=3,N159&lt;&gt;"B"),AND(CH159=2,LEFT(TRIM(N159),1)&lt;&gt;"I")),1,IF(OR(AND(CH159=0,N159="N"),AND(CH159=0,N159="B"),AND(CH159=0,LEFT(TRIM(N159),1)="I")),1,0))),"")</f>
        <v/>
      </c>
      <c r="DK159" s="23" t="str">
        <f t="shared" si="104"/>
        <v/>
      </c>
      <c r="DL159" s="23" t="str">
        <f>+IF(LEN($I159)&gt;5,IF(ISERROR(VLOOKUP(P159,'CODIGO PAGO'!$B$2:$B$20,1,0)),1,IF(OR(AND(CJ159=1,P159&lt;&gt;"N"),AND(CJ159=3,P159&lt;&gt;"B"),AND(CJ159=2,LEFT(TRIM(P159),1)&lt;&gt;"I")),1,IF(OR(AND(CJ159=0,P159="N"),AND(CJ159=0,P159="B"),AND(CJ159=0,LEFT(TRIM(P159),1)="I")),1,0))),"")</f>
        <v/>
      </c>
      <c r="DM159" s="23" t="str">
        <f t="shared" si="105"/>
        <v/>
      </c>
      <c r="DN159" s="23" t="str">
        <f>+IF(LEN($I159)&gt;5,IF(ISERROR(VLOOKUP(R159,'CODIGO PAGO'!$B$2:$B$20,1,0)),1,IF(OR(AND(CL159=1,R159&lt;&gt;"N"),AND(CL159=3,R159&lt;&gt;"B"),AND(CL159=2,LEFT(TRIM(R159),1)&lt;&gt;"I")),1,IF(OR(AND(CL159=0,R159="N"),AND(CL159=0,R159="B"),AND(CL159=0,LEFT(TRIM(R159),1)="I")),1,0))),"")</f>
        <v/>
      </c>
      <c r="DO159" s="23" t="str">
        <f t="shared" si="106"/>
        <v/>
      </c>
      <c r="DP159" s="23" t="str">
        <f>+IF(LEN($I159)&gt;5,IF(ISERROR(VLOOKUP(T159,'CODIGO PAGO'!$B$2:$B$20,1,0)),1,IF(OR(AND(CN159=1,T159&lt;&gt;"N"),AND(CN159=3,T159&lt;&gt;"B"),AND(CN159=2,LEFT(TRIM(T159),1)&lt;&gt;"I")),1,IF(OR(AND(CN159=0,T159="N"),AND(CN159=0,T159="B"),AND(CN159=0,LEFT(TRIM(T159),1)="I")),1,0))),"")</f>
        <v/>
      </c>
      <c r="DQ159" s="23" t="str">
        <f t="shared" si="107"/>
        <v/>
      </c>
      <c r="DR159" s="23" t="str">
        <f>+IF(LEN($I159)&gt;5,IF(ISERROR(VLOOKUP(V159,'CODIGO PAGO'!$B$2:$B$20,1,0)),1,IF(OR(AND(CP159=1,V159&lt;&gt;"N"),AND(CP159=3,V159&lt;&gt;"B"),AND(CP159=2,LEFT(TRIM(V159),1)&lt;&gt;"I")),1,IF(OR(AND(CP159=0,V159="N"),AND(CP159=0,V159="B"),AND(CP159=0,LEFT(TRIM(V159),1)="I")),1,0))),"")</f>
        <v/>
      </c>
      <c r="DS159" s="23" t="str">
        <f t="shared" si="108"/>
        <v/>
      </c>
      <c r="DT159" s="23" t="str">
        <f>+IF(LEN($I159)&gt;5,IF(ISERROR(VLOOKUP(X159,'CODIGO PAGO'!$B$2:$B$20,1,0)),1,IF(OR(AND(CR159=1,X159&lt;&gt;"N"),AND(CR159=3,X159&lt;&gt;"B"),AND(CR159=2,LEFT(TRIM(X159),1)&lt;&gt;"I")),1,IF(OR(AND(CR159=0,X159="N"),AND(CR159=0,X159="B"),AND(CR159=0,LEFT(TRIM(X159),1)="I")),1,0))),"")</f>
        <v/>
      </c>
      <c r="DU159" s="23" t="str">
        <f t="shared" si="109"/>
        <v/>
      </c>
      <c r="DV159" s="23" t="str">
        <f>+IF(LEN($I159)&gt;5,IF(ISERROR(VLOOKUP(Z159,'CODIGO PAGO'!$B$2:$B$20,1,0)),1,IF(OR(AND(CT159=1,Z159&lt;&gt;"N"),AND(CT159=3,Z159&lt;&gt;"B"),AND(CT159=2,LEFT(TRIM(Z159),1)&lt;&gt;"I")),1,IF(OR(AND(CT159=0,Z159="N"),AND(CT159=0,Z159="B"),AND(CT159=0,LEFT(TRIM(Z159),1)="I")),1,0))),"")</f>
        <v/>
      </c>
      <c r="DW159" s="23" t="str">
        <f t="shared" si="110"/>
        <v/>
      </c>
      <c r="DX159" s="23" t="str">
        <f>+IF(LEN($I159)&gt;5,IF(ISERROR(VLOOKUP(AB159,'CODIGO PAGO'!$B$2:$B$20,1,0)),1,IF(OR(AND(CV159=1,AB159&lt;&gt;"N"),AND(CV159=3,AB159&lt;&gt;"B"),AND(CV159=2,LEFT(TRIM(AB159),1)&lt;&gt;"I")),1,IF(OR(AND(CV159=0,AB159="N"),AND(CV159=0,AB159="B"),AND(CV159=0,LEFT(TRIM(AB159),1)="I")),1,0))),"")</f>
        <v/>
      </c>
      <c r="DY159" s="23" t="str">
        <f t="shared" si="111"/>
        <v/>
      </c>
      <c r="DZ159" s="23" t="str">
        <f>+IF(LEN($I159)&gt;5,IF(ISERROR(VLOOKUP(AD159,'CODIGO PAGO'!$B$2:$B$20,1,0)),1,IF(OR(AND(CX159=1,AD159&lt;&gt;"N"),AND(CX159=3,AD159&lt;&gt;"B"),AND(CX159=2,LEFT(TRIM(AD159),1)&lt;&gt;"I")),1,IF(OR(AND(CX159=0,AD159="N"),AND(CX159=0,AD159="B"),AND(CX159=0,LEFT(TRIM(AD159),1)="I")),1,0))),"")</f>
        <v/>
      </c>
      <c r="EA159" s="23" t="str">
        <f t="shared" si="112"/>
        <v/>
      </c>
      <c r="EB159" s="23" t="str">
        <f>+IF(LEN($I159)&gt;5,IF(ISERROR(VLOOKUP(AF159,'CODIGO PAGO'!$B$2:$B$20,1,0)),1,IF(OR(AND(CZ159=1,AF159&lt;&gt;"N"),AND(CZ159=3,AF159&lt;&gt;"B"),AND(CZ159=2,LEFT(TRIM(AF159),1)&lt;&gt;"I")),1,IF(OR(AND(CZ159=0,AF159="N"),AND(CZ159=0,AF159="B"),AND(CZ159=0,LEFT(TRIM(AF159),1)="I")),1,0))),"")</f>
        <v/>
      </c>
      <c r="EC159" s="23" t="str">
        <f t="shared" si="113"/>
        <v/>
      </c>
      <c r="ED159" s="23" t="str">
        <f>+IF(LEN($I159)&gt;5,IF(ISERROR(VLOOKUP(AH159,'CODIGO PAGO'!$B$2:$B$20,1,0)),1,IF(OR(AND(DB159=1,AH159&lt;&gt;"N"),AND(DB159=3,AH159&lt;&gt;"B"),AND(DB159=2,LEFT(TRIM(AH159),1)&lt;&gt;"I")),1,IF(OR(AND(DB159=0,AH159="N"),AND(DB159=0,AH159="B"),AND(DB159=0,LEFT(TRIM(AH159),1)="I")),1,0))),"")</f>
        <v/>
      </c>
      <c r="EE159" s="23" t="str">
        <f t="shared" si="114"/>
        <v/>
      </c>
      <c r="EF159" s="23" t="str">
        <f>+IF(LEN($I159)&gt;5,IF(ISERROR(VLOOKUP(AJ159,'CODIGO PAGO'!$B$2:$B$20,1,0)),1,IF(OR(AND(DD159=1,AJ159&lt;&gt;"N"),AND(DD159=3,AJ159&lt;&gt;"B"),AND(DD159=2,LEFT(TRIM(AJ159),1)&lt;&gt;"I")),1,IF(OR(AND(DD159=0,AJ159="N"),AND(DD159=0,AJ159="B"),AND(DD159=0,LEFT(TRIM(AJ159),1)="I")),1,0))),"")</f>
        <v/>
      </c>
      <c r="EG159" s="23" t="str">
        <f t="shared" si="115"/>
        <v/>
      </c>
      <c r="EH159" s="23" t="str">
        <f>+IF(LEN($I159)&gt;5,IF(ISERROR(VLOOKUP(AL159,'CODIGO PAGO'!$B$2:$B$20,1,0)),1,IF(OR(AND(DF159=1,AL159&lt;&gt;"N"),AND(DF159=3,AL159&lt;&gt;"B"),AND(DF159=2,LEFT(TRIM(AL159),1)&lt;&gt;"I")),1,IF(OR(AND(DF159=0,AL159="N"),AND(DF159=0,AL159="B"),AND(DF159=0,LEFT(TRIM(AL159),1)="I")),1,0))),"")</f>
        <v/>
      </c>
      <c r="EI159" s="23" t="str">
        <f t="shared" si="116"/>
        <v/>
      </c>
      <c r="EJ159" s="23" t="str">
        <f>+IF(LEN($I159)&gt;5,IF(ISERROR(VLOOKUP(AN159,'CODIGO PAGO'!$B$2:$B$20,1,0)),1,IF(OR(AND(DH159=1,AN159&lt;&gt;"N"),AND(DH159=3,AN159&lt;&gt;"B"),AND(DH159=2,LEFT(TRIM(AN159),1)&lt;&gt;"I")),1,IF(OR(AND(DH159=0,AN159="N"),AND(DH159=0,AN159="B"),AND(DH159=0,LEFT(TRIM(AN159),1)="I")),1,0))),"")</f>
        <v/>
      </c>
      <c r="EK159" s="23" t="str">
        <f t="shared" si="117"/>
        <v/>
      </c>
      <c r="EL159" s="24" t="str">
        <f t="shared" si="118"/>
        <v/>
      </c>
    </row>
    <row r="160" spans="1:142" s="25" customFormat="1">
      <c r="A160" s="15" t="str">
        <f t="shared" si="84"/>
        <v/>
      </c>
      <c r="B160" s="1" t="str">
        <f>+IF(LEN(I160)&gt;5,'CODIGO PAGO'!$B$28,"")</f>
        <v/>
      </c>
      <c r="C160" s="1" t="str">
        <f>+IF(LEN($I160)&gt;5,BD!D160,"")</f>
        <v/>
      </c>
      <c r="D160" s="168" t="str">
        <f>+IF(LEN($I160)&gt;5,BD!A160,"")</f>
        <v/>
      </c>
      <c r="E160" s="1" t="str">
        <f>+IF(LEN($I160)&gt;5,BD!B160,"")</f>
        <v/>
      </c>
      <c r="F160" s="1" t="str">
        <f>+IF(LEN($I160)&gt;5,BD!C160,"")</f>
        <v/>
      </c>
      <c r="G160" s="141"/>
      <c r="H160" s="141"/>
      <c r="I160" s="1" t="str">
        <f>+IF(LEN(BD!G160)&gt;5,BD!G160,"")</f>
        <v/>
      </c>
      <c r="J160" s="167" t="str">
        <f>+IF(LEN($I160)&gt;5,BD!E160,"")</f>
        <v/>
      </c>
      <c r="K160" s="6" t="str">
        <f t="shared" si="85"/>
        <v/>
      </c>
      <c r="L160" s="87" t="str">
        <f>+IF(LEN($I160)&gt;5,BD!H160,"")</f>
        <v/>
      </c>
      <c r="M160" s="40" t="str">
        <f t="shared" si="86"/>
        <v/>
      </c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4" t="str">
        <f t="shared" si="87"/>
        <v/>
      </c>
      <c r="AQ160" s="5" t="str">
        <f t="shared" si="88"/>
        <v/>
      </c>
      <c r="AR160" s="91" t="str">
        <f t="shared" si="89"/>
        <v/>
      </c>
      <c r="AS160" s="5" t="str">
        <f t="shared" si="90"/>
        <v/>
      </c>
      <c r="AT160" s="91" t="str">
        <f t="shared" si="91"/>
        <v/>
      </c>
      <c r="AU160" s="4" t="str">
        <f t="shared" si="92"/>
        <v/>
      </c>
      <c r="AV160" s="4" t="str">
        <f t="shared" si="93"/>
        <v/>
      </c>
      <c r="AW160" s="4" t="str">
        <f t="shared" si="94"/>
        <v/>
      </c>
      <c r="AX160" s="4" t="str">
        <f t="shared" si="95"/>
        <v/>
      </c>
      <c r="AY160" s="88" t="str">
        <f t="shared" si="96"/>
        <v/>
      </c>
      <c r="AZ160" s="17" t="str">
        <f t="shared" si="97"/>
        <v/>
      </c>
      <c r="BA160" s="18" t="str">
        <f t="shared" si="98"/>
        <v/>
      </c>
      <c r="BB160" s="19" t="str">
        <f>+IF(LEN(I160)&gt;5,IF(INT(RIGHT(B160,1))=9,0.5*L160*AY160,INT(MID(B160,5,LEN(B160)-4))*L160)+IFERROR(VLOOKUP(I160,AJUSTES!$A$1:$I$50,9,0),0),"")</f>
        <v/>
      </c>
      <c r="BC160" s="12"/>
      <c r="BD160" s="19" t="str">
        <f t="shared" si="99"/>
        <v/>
      </c>
      <c r="BE160" s="18" t="str">
        <f t="shared" si="100"/>
        <v/>
      </c>
      <c r="BF160" s="139" t="str">
        <f t="shared" si="101"/>
        <v/>
      </c>
      <c r="BG160" s="114"/>
      <c r="BH160" s="18" t="str">
        <f t="shared" si="102"/>
        <v/>
      </c>
      <c r="BI160" s="13"/>
      <c r="BJ160" s="12"/>
      <c r="BK160" s="12"/>
      <c r="BL160" s="145"/>
      <c r="BM160" s="12"/>
      <c r="BN160" s="12"/>
      <c r="BO160" s="12"/>
      <c r="BP160" s="12"/>
      <c r="BQ160" s="12"/>
      <c r="BR160" s="12"/>
      <c r="BS160" s="146"/>
      <c r="BT160" s="14"/>
      <c r="BU160" s="12"/>
      <c r="BV160" s="12"/>
      <c r="BW160" s="12"/>
      <c r="BX160" s="12"/>
      <c r="BY160" s="12"/>
      <c r="BZ160" s="144"/>
      <c r="CA160" s="107" t="str">
        <f>+IF(LEN($I160)&gt;5,IF(BD!F160="N/A","",BD!F160),"")</f>
        <v/>
      </c>
      <c r="CB160" s="21"/>
      <c r="CC160" s="147"/>
      <c r="CD160" s="148"/>
      <c r="CE160" s="8" t="str">
        <f>+IF(LEN(I160)&gt;5,BD!M160,"")</f>
        <v/>
      </c>
      <c r="CF160" s="16" t="str">
        <f>+IF(LEN(I160)&gt;5,BD!N160,"")</f>
        <v/>
      </c>
      <c r="CG160" s="3" t="str">
        <f t="shared" si="103"/>
        <v/>
      </c>
      <c r="CH160" s="23" t="str">
        <f>+IF(AND(LEN($I160)&gt;5),IF(AND($J160&gt;N$1,$J160&lt;=$AO$1),1,IF((COUNTIFS(INCAPACIDADES!$C$1:$C$51,$I160,INCAPACIDADES!K$1:K$51,N$1))&gt;0,2,IF(VLOOKUP($C160,BD!$D$1:$F$501,3,0)&gt;N$1,0,3))),"")</f>
        <v/>
      </c>
      <c r="CI160" s="23" t="str">
        <f>+IF(AND(LEN($I160)&gt;5),IF(AND($J160&gt;O$1,$J160&lt;=$AO$1),1,IF((COUNTIFS(INCAPACIDADES!$C$1:$C$51,$I160,INCAPACIDADES!L$1:L$51,O$1))&gt;0,2,IF(VLOOKUP($C160,BD!$D$1:$F$501,3,0)&gt;O$1,0,3))),"")</f>
        <v/>
      </c>
      <c r="CJ160" s="23" t="str">
        <f>+IF(AND(LEN($I160)&gt;5),IF(AND($J160&gt;P$1,$J160&lt;=$AO$1),1,IF((COUNTIFS(INCAPACIDADES!$C$1:$C$51,$I160,INCAPACIDADES!M$1:M$51,P$1))&gt;0,2,IF(VLOOKUP($C160,BD!$D$1:$F$501,3,0)&gt;P$1,0,3))),"")</f>
        <v/>
      </c>
      <c r="CK160" s="23" t="str">
        <f>+IF(AND(LEN($I160)&gt;5),IF(AND($J160&gt;Q$1,$J160&lt;=$AO$1),1,IF((COUNTIFS(INCAPACIDADES!$C$1:$C$51,$I160,INCAPACIDADES!N$1:N$51,Q$1))&gt;0,2,IF(VLOOKUP($C160,BD!$D$1:$F$501,3,0)&gt;Q$1,0,3))),"")</f>
        <v/>
      </c>
      <c r="CL160" s="23" t="str">
        <f>+IF(AND(LEN($I160)&gt;5),IF(AND($J160&gt;R$1,$J160&lt;=$AO$1),1,IF((COUNTIFS(INCAPACIDADES!$C$1:$C$51,$I160,INCAPACIDADES!O$1:O$51,R$1))&gt;0,2,IF(VLOOKUP($C160,BD!$D$1:$F$501,3,0)&gt;R$1,0,3))),"")</f>
        <v/>
      </c>
      <c r="CM160" s="23" t="str">
        <f>+IF(AND(LEN($I160)&gt;5),IF(AND($J160&gt;S$1,$J160&lt;=$AO$1),1,IF((COUNTIFS(INCAPACIDADES!$C$1:$C$51,$I160,INCAPACIDADES!P$1:P$51,S$1))&gt;0,2,IF(VLOOKUP($C160,BD!$D$1:$F$501,3,0)&gt;S$1,0,3))),"")</f>
        <v/>
      </c>
      <c r="CN160" s="23" t="str">
        <f>+IF(AND(LEN($I160)&gt;5),IF(AND($J160&gt;T$1,$J160&lt;=$AO$1),1,IF((COUNTIFS(INCAPACIDADES!$C$1:$C$51,$I160,INCAPACIDADES!Q$1:Q$51,T$1))&gt;0,2,IF(VLOOKUP($C160,BD!$D$1:$F$501,3,0)&gt;T$1,0,3))),"")</f>
        <v/>
      </c>
      <c r="CO160" s="23" t="str">
        <f>+IF(AND(LEN($I160)&gt;5),IF(AND($J160&gt;U$1,$J160&lt;=$AO$1),1,IF((COUNTIFS(INCAPACIDADES!$C$1:$C$51,$I160,INCAPACIDADES!R$1:R$51,U$1))&gt;0,2,IF(VLOOKUP($C160,BD!$D$1:$F$501,3,0)&gt;U$1,0,3))),"")</f>
        <v/>
      </c>
      <c r="CP160" s="23" t="str">
        <f>+IF(AND(LEN($I160)&gt;5),IF(AND($J160&gt;V$1,$J160&lt;=$AO$1),1,IF((COUNTIFS(INCAPACIDADES!$C$1:$C$51,$I160,INCAPACIDADES!S$1:S$51,V$1))&gt;0,2,IF(VLOOKUP($C160,BD!$D$1:$F$501,3,0)&gt;V$1,0,3))),"")</f>
        <v/>
      </c>
      <c r="CQ160" s="23" t="str">
        <f>+IF(AND(LEN($I160)&gt;5),IF(AND($J160&gt;W$1,$J160&lt;=$AO$1),1,IF((COUNTIFS(INCAPACIDADES!$C$1:$C$51,$I160,INCAPACIDADES!T$1:T$51,W$1))&gt;0,2,IF(VLOOKUP($C160,BD!$D$1:$F$501,3,0)&gt;W$1,0,3))),"")</f>
        <v/>
      </c>
      <c r="CR160" s="23" t="str">
        <f>+IF(AND(LEN($I160)&gt;5),IF(AND($J160&gt;X$1,$J160&lt;=$AO$1),1,IF((COUNTIFS(INCAPACIDADES!$C$1:$C$51,$I160,INCAPACIDADES!U$1:U$51,X$1))&gt;0,2,IF(VLOOKUP($C160,BD!$D$1:$F$501,3,0)&gt;X$1,0,3))),"")</f>
        <v/>
      </c>
      <c r="CS160" s="23" t="str">
        <f>+IF(AND(LEN($I160)&gt;5),IF(AND($J160&gt;Y$1,$J160&lt;=$AO$1),1,IF((COUNTIFS(INCAPACIDADES!$C$1:$C$51,$I160,INCAPACIDADES!V$1:V$51,Y$1))&gt;0,2,IF(VLOOKUP($C160,BD!$D$1:$F$501,3,0)&gt;Y$1,0,3))),"")</f>
        <v/>
      </c>
      <c r="CT160" s="23" t="str">
        <f>+IF(AND(LEN($I160)&gt;5),IF(AND($J160&gt;Z$1,$J160&lt;=$AO$1),1,IF((COUNTIFS(INCAPACIDADES!$C$1:$C$51,$I160,INCAPACIDADES!W$1:W$51,Z$1))&gt;0,2,IF(VLOOKUP($C160,BD!$D$1:$F$501,3,0)&gt;Z$1,0,3))),"")</f>
        <v/>
      </c>
      <c r="CU160" s="23" t="str">
        <f>+IF(AND(LEN($I160)&gt;5),IF(AND($J160&gt;AA$1,$J160&lt;=$AO$1),1,IF((COUNTIFS(INCAPACIDADES!$C$1:$C$51,$I160,INCAPACIDADES!X$1:X$51,AA$1))&gt;0,2,IF(VLOOKUP($C160,BD!$D$1:$F$501,3,0)&gt;AA$1,0,3))),"")</f>
        <v/>
      </c>
      <c r="CV160" s="23" t="str">
        <f>+IF(AND(LEN($I160)&gt;5),IF(AND($J160&gt;AB$1,$J160&lt;=$AO$1),1,IF((COUNTIFS(INCAPACIDADES!$C$1:$C$51,$I160,INCAPACIDADES!Y$1:Y$51,AB$1))&gt;0,2,IF(VLOOKUP($C160,BD!$D$1:$F$501,3,0)&gt;AB$1,0,3))),"")</f>
        <v/>
      </c>
      <c r="CW160" s="23" t="str">
        <f>+IF(AND(LEN($I160)&gt;5),IF(AND($J160&gt;AC$1,$J160&lt;=$AO$1),1,IF((COUNTIFS(INCAPACIDADES!$C$1:$C$51,$I160,INCAPACIDADES!Z$1:Z$51,AC$1))&gt;0,2,IF(VLOOKUP($C160,BD!$D$1:$F$501,3,0)&gt;AC$1,0,3))),"")</f>
        <v/>
      </c>
      <c r="CX160" s="23" t="str">
        <f>+IF(AND(LEN($I160)&gt;5),IF(AND($J160&gt;AD$1,$J160&lt;=$AO$1),1,IF((COUNTIFS(INCAPACIDADES!$C$1:$C$51,$I160,INCAPACIDADES!AA$1:AA$51,AD$1))&gt;0,2,IF(VLOOKUP($C160,BD!$D$1:$F$501,3,0)&gt;AD$1,0,3))),"")</f>
        <v/>
      </c>
      <c r="CY160" s="23" t="str">
        <f>+IF(AND(LEN($I160)&gt;5),IF(AND($J160&gt;AE$1,$J160&lt;=$AO$1),1,IF((COUNTIFS(INCAPACIDADES!$C$1:$C$51,$I160,INCAPACIDADES!AB$1:AB$51,AE$1))&gt;0,2,IF(VLOOKUP($C160,BD!$D$1:$F$501,3,0)&gt;AE$1,0,3))),"")</f>
        <v/>
      </c>
      <c r="CZ160" s="23" t="str">
        <f>+IF(AND(LEN($I160)&gt;5),IF(AND($J160&gt;AF$1,$J160&lt;=$AO$1),1,IF((COUNTIFS(INCAPACIDADES!$C$1:$C$51,$I160,INCAPACIDADES!AC$1:AC$51,AF$1))&gt;0,2,IF(VLOOKUP($C160,BD!$D$1:$F$501,3,0)&gt;AF$1,0,3))),"")</f>
        <v/>
      </c>
      <c r="DA160" s="23" t="str">
        <f>+IF(AND(LEN($I160)&gt;5),IF(AND($J160&gt;AG$1,$J160&lt;=$AO$1),1,IF((COUNTIFS(INCAPACIDADES!$C$1:$C$51,$I160,INCAPACIDADES!AD$1:AD$51,AG$1))&gt;0,2,IF(VLOOKUP($C160,BD!$D$1:$F$501,3,0)&gt;AG$1,0,3))),"")</f>
        <v/>
      </c>
      <c r="DB160" s="23" t="str">
        <f>+IF(AND(LEN($I160)&gt;5),IF(AND($J160&gt;AH$1,$J160&lt;=$AO$1),1,IF((COUNTIFS(INCAPACIDADES!$C$1:$C$51,$I160,INCAPACIDADES!AE$1:AE$51,AH$1))&gt;0,2,IF(VLOOKUP($C160,BD!$D$1:$F$501,3,0)&gt;AH$1,0,3))),"")</f>
        <v/>
      </c>
      <c r="DC160" s="23" t="str">
        <f>+IF(AND(LEN($I160)&gt;5),IF(AND($J160&gt;AI$1,$J160&lt;=$AO$1),1,IF((COUNTIFS(INCAPACIDADES!$C$1:$C$51,$I160,INCAPACIDADES!AF$1:AF$51,AI$1))&gt;0,2,IF(VLOOKUP($C160,BD!$D$1:$F$501,3,0)&gt;AI$1,0,3))),"")</f>
        <v/>
      </c>
      <c r="DD160" s="23" t="str">
        <f>+IF(AND(LEN($I160)&gt;5),IF(AND($J160&gt;AJ$1,$J160&lt;=$AO$1),1,IF((COUNTIFS(INCAPACIDADES!$C$1:$C$51,$I160,INCAPACIDADES!AG$1:AG$51,AJ$1))&gt;0,2,IF(VLOOKUP($C160,BD!$D$1:$F$501,3,0)&gt;AJ$1,0,3))),"")</f>
        <v/>
      </c>
      <c r="DE160" s="23" t="str">
        <f>+IF(AND(LEN($I160)&gt;5),IF(AND($J160&gt;AK$1,$J160&lt;=$AO$1),1,IF((COUNTIFS(INCAPACIDADES!$C$1:$C$51,$I160,INCAPACIDADES!AH$1:AH$51,AK$1))&gt;0,2,IF(VLOOKUP($C160,BD!$D$1:$F$501,3,0)&gt;AK$1,0,3))),"")</f>
        <v/>
      </c>
      <c r="DF160" s="23" t="str">
        <f>+IF(AND(LEN($I160)&gt;5),IF(AND($J160&gt;AL$1,$J160&lt;=$AO$1),1,IF((COUNTIFS(INCAPACIDADES!$C$1:$C$51,$I160,INCAPACIDADES!AI$1:AI$51,AL$1))&gt;0,2,IF(VLOOKUP($C160,BD!$D$1:$F$501,3,0)&gt;AL$1,0,3))),"")</f>
        <v/>
      </c>
      <c r="DG160" s="23" t="str">
        <f>+IF(AND(LEN($I160)&gt;5),IF(AND($J160&gt;AM$1,$J160&lt;=$AO$1),1,IF((COUNTIFS(INCAPACIDADES!$C$1:$C$51,$I160,INCAPACIDADES!AJ$1:AJ$51,AM$1))&gt;0,2,IF(VLOOKUP($C160,BD!$D$1:$F$501,3,0)&gt;AM$1,0,3))),"")</f>
        <v/>
      </c>
      <c r="DH160" s="23" t="str">
        <f>+IF(AND(LEN($I160)&gt;5),IF(AND($J160&gt;AN$1,$J160&lt;=$AO$1),1,IF((COUNTIFS(INCAPACIDADES!$C$1:$C$51,$I160,INCAPACIDADES!AK$1:AK$51,AN$1))&gt;0,2,IF(VLOOKUP($C160,BD!$D$1:$F$501,3,0)&gt;AN$1,0,3))),"")</f>
        <v/>
      </c>
      <c r="DI160" s="23" t="str">
        <f>+IF(AND(LEN($I160)&gt;5),IF(AND($J160&gt;AO$1,$J160&lt;=$AO$1),1,IF((COUNTIFS(INCAPACIDADES!$C$1:$C$51,$I160,INCAPACIDADES!AL$1:AL$51,AO$1))&gt;0,2,IF(VLOOKUP($C160,BD!$D$1:$F$501,3,0)&gt;AO$1,0,3))),"")</f>
        <v/>
      </c>
      <c r="DJ160" s="23" t="str">
        <f>+IF(LEN($I160)&gt;5,IF(ISERROR(VLOOKUP(N160,'CODIGO PAGO'!$B$2:$B$20,1,0)),1,IF(OR(AND(CH160=1,N160&lt;&gt;"N"),AND(CH160=3,N160&lt;&gt;"B"),AND(CH160=2,LEFT(TRIM(N160),1)&lt;&gt;"I")),1,IF(OR(AND(CH160=0,N160="N"),AND(CH160=0,N160="B"),AND(CH160=0,LEFT(TRIM(N160),1)="I")),1,0))),"")</f>
        <v/>
      </c>
      <c r="DK160" s="23" t="str">
        <f t="shared" si="104"/>
        <v/>
      </c>
      <c r="DL160" s="23" t="str">
        <f>+IF(LEN($I160)&gt;5,IF(ISERROR(VLOOKUP(P160,'CODIGO PAGO'!$B$2:$B$20,1,0)),1,IF(OR(AND(CJ160=1,P160&lt;&gt;"N"),AND(CJ160=3,P160&lt;&gt;"B"),AND(CJ160=2,LEFT(TRIM(P160),1)&lt;&gt;"I")),1,IF(OR(AND(CJ160=0,P160="N"),AND(CJ160=0,P160="B"),AND(CJ160=0,LEFT(TRIM(P160),1)="I")),1,0))),"")</f>
        <v/>
      </c>
      <c r="DM160" s="23" t="str">
        <f t="shared" si="105"/>
        <v/>
      </c>
      <c r="DN160" s="23" t="str">
        <f>+IF(LEN($I160)&gt;5,IF(ISERROR(VLOOKUP(R160,'CODIGO PAGO'!$B$2:$B$20,1,0)),1,IF(OR(AND(CL160=1,R160&lt;&gt;"N"),AND(CL160=3,R160&lt;&gt;"B"),AND(CL160=2,LEFT(TRIM(R160),1)&lt;&gt;"I")),1,IF(OR(AND(CL160=0,R160="N"),AND(CL160=0,R160="B"),AND(CL160=0,LEFT(TRIM(R160),1)="I")),1,0))),"")</f>
        <v/>
      </c>
      <c r="DO160" s="23" t="str">
        <f t="shared" si="106"/>
        <v/>
      </c>
      <c r="DP160" s="23" t="str">
        <f>+IF(LEN($I160)&gt;5,IF(ISERROR(VLOOKUP(T160,'CODIGO PAGO'!$B$2:$B$20,1,0)),1,IF(OR(AND(CN160=1,T160&lt;&gt;"N"),AND(CN160=3,T160&lt;&gt;"B"),AND(CN160=2,LEFT(TRIM(T160),1)&lt;&gt;"I")),1,IF(OR(AND(CN160=0,T160="N"),AND(CN160=0,T160="B"),AND(CN160=0,LEFT(TRIM(T160),1)="I")),1,0))),"")</f>
        <v/>
      </c>
      <c r="DQ160" s="23" t="str">
        <f t="shared" si="107"/>
        <v/>
      </c>
      <c r="DR160" s="23" t="str">
        <f>+IF(LEN($I160)&gt;5,IF(ISERROR(VLOOKUP(V160,'CODIGO PAGO'!$B$2:$B$20,1,0)),1,IF(OR(AND(CP160=1,V160&lt;&gt;"N"),AND(CP160=3,V160&lt;&gt;"B"),AND(CP160=2,LEFT(TRIM(V160),1)&lt;&gt;"I")),1,IF(OR(AND(CP160=0,V160="N"),AND(CP160=0,V160="B"),AND(CP160=0,LEFT(TRIM(V160),1)="I")),1,0))),"")</f>
        <v/>
      </c>
      <c r="DS160" s="23" t="str">
        <f t="shared" si="108"/>
        <v/>
      </c>
      <c r="DT160" s="23" t="str">
        <f>+IF(LEN($I160)&gt;5,IF(ISERROR(VLOOKUP(X160,'CODIGO PAGO'!$B$2:$B$20,1,0)),1,IF(OR(AND(CR160=1,X160&lt;&gt;"N"),AND(CR160=3,X160&lt;&gt;"B"),AND(CR160=2,LEFT(TRIM(X160),1)&lt;&gt;"I")),1,IF(OR(AND(CR160=0,X160="N"),AND(CR160=0,X160="B"),AND(CR160=0,LEFT(TRIM(X160),1)="I")),1,0))),"")</f>
        <v/>
      </c>
      <c r="DU160" s="23" t="str">
        <f t="shared" si="109"/>
        <v/>
      </c>
      <c r="DV160" s="23" t="str">
        <f>+IF(LEN($I160)&gt;5,IF(ISERROR(VLOOKUP(Z160,'CODIGO PAGO'!$B$2:$B$20,1,0)),1,IF(OR(AND(CT160=1,Z160&lt;&gt;"N"),AND(CT160=3,Z160&lt;&gt;"B"),AND(CT160=2,LEFT(TRIM(Z160),1)&lt;&gt;"I")),1,IF(OR(AND(CT160=0,Z160="N"),AND(CT160=0,Z160="B"),AND(CT160=0,LEFT(TRIM(Z160),1)="I")),1,0))),"")</f>
        <v/>
      </c>
      <c r="DW160" s="23" t="str">
        <f t="shared" si="110"/>
        <v/>
      </c>
      <c r="DX160" s="23" t="str">
        <f>+IF(LEN($I160)&gt;5,IF(ISERROR(VLOOKUP(AB160,'CODIGO PAGO'!$B$2:$B$20,1,0)),1,IF(OR(AND(CV160=1,AB160&lt;&gt;"N"),AND(CV160=3,AB160&lt;&gt;"B"),AND(CV160=2,LEFT(TRIM(AB160),1)&lt;&gt;"I")),1,IF(OR(AND(CV160=0,AB160="N"),AND(CV160=0,AB160="B"),AND(CV160=0,LEFT(TRIM(AB160),1)="I")),1,0))),"")</f>
        <v/>
      </c>
      <c r="DY160" s="23" t="str">
        <f t="shared" si="111"/>
        <v/>
      </c>
      <c r="DZ160" s="23" t="str">
        <f>+IF(LEN($I160)&gt;5,IF(ISERROR(VLOOKUP(AD160,'CODIGO PAGO'!$B$2:$B$20,1,0)),1,IF(OR(AND(CX160=1,AD160&lt;&gt;"N"),AND(CX160=3,AD160&lt;&gt;"B"),AND(CX160=2,LEFT(TRIM(AD160),1)&lt;&gt;"I")),1,IF(OR(AND(CX160=0,AD160="N"),AND(CX160=0,AD160="B"),AND(CX160=0,LEFT(TRIM(AD160),1)="I")),1,0))),"")</f>
        <v/>
      </c>
      <c r="EA160" s="23" t="str">
        <f t="shared" si="112"/>
        <v/>
      </c>
      <c r="EB160" s="23" t="str">
        <f>+IF(LEN($I160)&gt;5,IF(ISERROR(VLOOKUP(AF160,'CODIGO PAGO'!$B$2:$B$20,1,0)),1,IF(OR(AND(CZ160=1,AF160&lt;&gt;"N"),AND(CZ160=3,AF160&lt;&gt;"B"),AND(CZ160=2,LEFT(TRIM(AF160),1)&lt;&gt;"I")),1,IF(OR(AND(CZ160=0,AF160="N"),AND(CZ160=0,AF160="B"),AND(CZ160=0,LEFT(TRIM(AF160),1)="I")),1,0))),"")</f>
        <v/>
      </c>
      <c r="EC160" s="23" t="str">
        <f t="shared" si="113"/>
        <v/>
      </c>
      <c r="ED160" s="23" t="str">
        <f>+IF(LEN($I160)&gt;5,IF(ISERROR(VLOOKUP(AH160,'CODIGO PAGO'!$B$2:$B$20,1,0)),1,IF(OR(AND(DB160=1,AH160&lt;&gt;"N"),AND(DB160=3,AH160&lt;&gt;"B"),AND(DB160=2,LEFT(TRIM(AH160),1)&lt;&gt;"I")),1,IF(OR(AND(DB160=0,AH160="N"),AND(DB160=0,AH160="B"),AND(DB160=0,LEFT(TRIM(AH160),1)="I")),1,0))),"")</f>
        <v/>
      </c>
      <c r="EE160" s="23" t="str">
        <f t="shared" si="114"/>
        <v/>
      </c>
      <c r="EF160" s="23" t="str">
        <f>+IF(LEN($I160)&gt;5,IF(ISERROR(VLOOKUP(AJ160,'CODIGO PAGO'!$B$2:$B$20,1,0)),1,IF(OR(AND(DD160=1,AJ160&lt;&gt;"N"),AND(DD160=3,AJ160&lt;&gt;"B"),AND(DD160=2,LEFT(TRIM(AJ160),1)&lt;&gt;"I")),1,IF(OR(AND(DD160=0,AJ160="N"),AND(DD160=0,AJ160="B"),AND(DD160=0,LEFT(TRIM(AJ160),1)="I")),1,0))),"")</f>
        <v/>
      </c>
      <c r="EG160" s="23" t="str">
        <f t="shared" si="115"/>
        <v/>
      </c>
      <c r="EH160" s="23" t="str">
        <f>+IF(LEN($I160)&gt;5,IF(ISERROR(VLOOKUP(AL160,'CODIGO PAGO'!$B$2:$B$20,1,0)),1,IF(OR(AND(DF160=1,AL160&lt;&gt;"N"),AND(DF160=3,AL160&lt;&gt;"B"),AND(DF160=2,LEFT(TRIM(AL160),1)&lt;&gt;"I")),1,IF(OR(AND(DF160=0,AL160="N"),AND(DF160=0,AL160="B"),AND(DF160=0,LEFT(TRIM(AL160),1)="I")),1,0))),"")</f>
        <v/>
      </c>
      <c r="EI160" s="23" t="str">
        <f t="shared" si="116"/>
        <v/>
      </c>
      <c r="EJ160" s="23" t="str">
        <f>+IF(LEN($I160)&gt;5,IF(ISERROR(VLOOKUP(AN160,'CODIGO PAGO'!$B$2:$B$20,1,0)),1,IF(OR(AND(DH160=1,AN160&lt;&gt;"N"),AND(DH160=3,AN160&lt;&gt;"B"),AND(DH160=2,LEFT(TRIM(AN160),1)&lt;&gt;"I")),1,IF(OR(AND(DH160=0,AN160="N"),AND(DH160=0,AN160="B"),AND(DH160=0,LEFT(TRIM(AN160),1)="I")),1,0))),"")</f>
        <v/>
      </c>
      <c r="EK160" s="23" t="str">
        <f t="shared" si="117"/>
        <v/>
      </c>
      <c r="EL160" s="24" t="str">
        <f t="shared" si="118"/>
        <v/>
      </c>
    </row>
    <row r="161" spans="1:142" s="25" customFormat="1">
      <c r="A161" s="15" t="str">
        <f t="shared" si="84"/>
        <v/>
      </c>
      <c r="B161" s="1" t="str">
        <f>+IF(LEN(I161)&gt;5,'CODIGO PAGO'!$B$28,"")</f>
        <v/>
      </c>
      <c r="C161" s="1" t="str">
        <f>+IF(LEN($I161)&gt;5,BD!D161,"")</f>
        <v/>
      </c>
      <c r="D161" s="168" t="str">
        <f>+IF(LEN($I161)&gt;5,BD!A161,"")</f>
        <v/>
      </c>
      <c r="E161" s="1" t="str">
        <f>+IF(LEN($I161)&gt;5,BD!B161,"")</f>
        <v/>
      </c>
      <c r="F161" s="1" t="str">
        <f>+IF(LEN($I161)&gt;5,BD!C161,"")</f>
        <v/>
      </c>
      <c r="G161" s="141"/>
      <c r="H161" s="141"/>
      <c r="I161" s="1" t="str">
        <f>+IF(LEN(BD!G161)&gt;5,BD!G161,"")</f>
        <v/>
      </c>
      <c r="J161" s="167" t="str">
        <f>+IF(LEN($I161)&gt;5,BD!E161,"")</f>
        <v/>
      </c>
      <c r="K161" s="6" t="str">
        <f t="shared" si="85"/>
        <v/>
      </c>
      <c r="L161" s="87" t="str">
        <f>+IF(LEN($I161)&gt;5,BD!H161,"")</f>
        <v/>
      </c>
      <c r="M161" s="40" t="str">
        <f t="shared" si="86"/>
        <v/>
      </c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4" t="str">
        <f t="shared" si="87"/>
        <v/>
      </c>
      <c r="AQ161" s="5" t="str">
        <f t="shared" si="88"/>
        <v/>
      </c>
      <c r="AR161" s="91" t="str">
        <f t="shared" si="89"/>
        <v/>
      </c>
      <c r="AS161" s="5" t="str">
        <f t="shared" si="90"/>
        <v/>
      </c>
      <c r="AT161" s="91" t="str">
        <f t="shared" si="91"/>
        <v/>
      </c>
      <c r="AU161" s="4" t="str">
        <f t="shared" si="92"/>
        <v/>
      </c>
      <c r="AV161" s="4" t="str">
        <f t="shared" si="93"/>
        <v/>
      </c>
      <c r="AW161" s="4" t="str">
        <f t="shared" si="94"/>
        <v/>
      </c>
      <c r="AX161" s="4" t="str">
        <f t="shared" si="95"/>
        <v/>
      </c>
      <c r="AY161" s="88" t="str">
        <f t="shared" si="96"/>
        <v/>
      </c>
      <c r="AZ161" s="17" t="str">
        <f t="shared" si="97"/>
        <v/>
      </c>
      <c r="BA161" s="18" t="str">
        <f t="shared" si="98"/>
        <v/>
      </c>
      <c r="BB161" s="19" t="str">
        <f>+IF(LEN(I161)&gt;5,IF(INT(RIGHT(B161,1))=9,0.5*L161*AY161,INT(MID(B161,5,LEN(B161)-4))*L161)+IFERROR(VLOOKUP(I161,AJUSTES!$A$1:$I$50,9,0),0),"")</f>
        <v/>
      </c>
      <c r="BC161" s="12"/>
      <c r="BD161" s="19" t="str">
        <f t="shared" si="99"/>
        <v/>
      </c>
      <c r="BE161" s="18" t="str">
        <f t="shared" si="100"/>
        <v/>
      </c>
      <c r="BF161" s="139" t="str">
        <f t="shared" si="101"/>
        <v/>
      </c>
      <c r="BG161" s="114"/>
      <c r="BH161" s="18" t="str">
        <f t="shared" si="102"/>
        <v/>
      </c>
      <c r="BI161" s="13"/>
      <c r="BJ161" s="12"/>
      <c r="BK161" s="12"/>
      <c r="BL161" s="145"/>
      <c r="BM161" s="12"/>
      <c r="BN161" s="12"/>
      <c r="BO161" s="12"/>
      <c r="BP161" s="12"/>
      <c r="BQ161" s="12"/>
      <c r="BR161" s="12"/>
      <c r="BS161" s="146"/>
      <c r="BT161" s="14"/>
      <c r="BU161" s="12"/>
      <c r="BV161" s="12"/>
      <c r="BW161" s="12"/>
      <c r="BX161" s="12"/>
      <c r="BY161" s="12"/>
      <c r="BZ161" s="144"/>
      <c r="CA161" s="107" t="str">
        <f>+IF(LEN($I161)&gt;5,IF(BD!F161="N/A","",BD!F161),"")</f>
        <v/>
      </c>
      <c r="CB161" s="21"/>
      <c r="CC161" s="147"/>
      <c r="CD161" s="148"/>
      <c r="CE161" s="8" t="str">
        <f>+IF(LEN(I161)&gt;5,BD!M161,"")</f>
        <v/>
      </c>
      <c r="CF161" s="16" t="str">
        <f>+IF(LEN(I161)&gt;5,BD!N161,"")</f>
        <v/>
      </c>
      <c r="CG161" s="3" t="str">
        <f t="shared" si="103"/>
        <v/>
      </c>
      <c r="CH161" s="23" t="str">
        <f>+IF(AND(LEN($I161)&gt;5),IF(AND($J161&gt;N$1,$J161&lt;=$AO$1),1,IF((COUNTIFS(INCAPACIDADES!$C$1:$C$51,$I161,INCAPACIDADES!K$1:K$51,N$1))&gt;0,2,IF(VLOOKUP($C161,BD!$D$1:$F$501,3,0)&gt;N$1,0,3))),"")</f>
        <v/>
      </c>
      <c r="CI161" s="23" t="str">
        <f>+IF(AND(LEN($I161)&gt;5),IF(AND($J161&gt;O$1,$J161&lt;=$AO$1),1,IF((COUNTIFS(INCAPACIDADES!$C$1:$C$51,$I161,INCAPACIDADES!L$1:L$51,O$1))&gt;0,2,IF(VLOOKUP($C161,BD!$D$1:$F$501,3,0)&gt;O$1,0,3))),"")</f>
        <v/>
      </c>
      <c r="CJ161" s="23" t="str">
        <f>+IF(AND(LEN($I161)&gt;5),IF(AND($J161&gt;P$1,$J161&lt;=$AO$1),1,IF((COUNTIFS(INCAPACIDADES!$C$1:$C$51,$I161,INCAPACIDADES!M$1:M$51,P$1))&gt;0,2,IF(VLOOKUP($C161,BD!$D$1:$F$501,3,0)&gt;P$1,0,3))),"")</f>
        <v/>
      </c>
      <c r="CK161" s="23" t="str">
        <f>+IF(AND(LEN($I161)&gt;5),IF(AND($J161&gt;Q$1,$J161&lt;=$AO$1),1,IF((COUNTIFS(INCAPACIDADES!$C$1:$C$51,$I161,INCAPACIDADES!N$1:N$51,Q$1))&gt;0,2,IF(VLOOKUP($C161,BD!$D$1:$F$501,3,0)&gt;Q$1,0,3))),"")</f>
        <v/>
      </c>
      <c r="CL161" s="23" t="str">
        <f>+IF(AND(LEN($I161)&gt;5),IF(AND($J161&gt;R$1,$J161&lt;=$AO$1),1,IF((COUNTIFS(INCAPACIDADES!$C$1:$C$51,$I161,INCAPACIDADES!O$1:O$51,R$1))&gt;0,2,IF(VLOOKUP($C161,BD!$D$1:$F$501,3,0)&gt;R$1,0,3))),"")</f>
        <v/>
      </c>
      <c r="CM161" s="23" t="str">
        <f>+IF(AND(LEN($I161)&gt;5),IF(AND($J161&gt;S$1,$J161&lt;=$AO$1),1,IF((COUNTIFS(INCAPACIDADES!$C$1:$C$51,$I161,INCAPACIDADES!P$1:P$51,S$1))&gt;0,2,IF(VLOOKUP($C161,BD!$D$1:$F$501,3,0)&gt;S$1,0,3))),"")</f>
        <v/>
      </c>
      <c r="CN161" s="23" t="str">
        <f>+IF(AND(LEN($I161)&gt;5),IF(AND($J161&gt;T$1,$J161&lt;=$AO$1),1,IF((COUNTIFS(INCAPACIDADES!$C$1:$C$51,$I161,INCAPACIDADES!Q$1:Q$51,T$1))&gt;0,2,IF(VLOOKUP($C161,BD!$D$1:$F$501,3,0)&gt;T$1,0,3))),"")</f>
        <v/>
      </c>
      <c r="CO161" s="23" t="str">
        <f>+IF(AND(LEN($I161)&gt;5),IF(AND($J161&gt;U$1,$J161&lt;=$AO$1),1,IF((COUNTIFS(INCAPACIDADES!$C$1:$C$51,$I161,INCAPACIDADES!R$1:R$51,U$1))&gt;0,2,IF(VLOOKUP($C161,BD!$D$1:$F$501,3,0)&gt;U$1,0,3))),"")</f>
        <v/>
      </c>
      <c r="CP161" s="23" t="str">
        <f>+IF(AND(LEN($I161)&gt;5),IF(AND($J161&gt;V$1,$J161&lt;=$AO$1),1,IF((COUNTIFS(INCAPACIDADES!$C$1:$C$51,$I161,INCAPACIDADES!S$1:S$51,V$1))&gt;0,2,IF(VLOOKUP($C161,BD!$D$1:$F$501,3,0)&gt;V$1,0,3))),"")</f>
        <v/>
      </c>
      <c r="CQ161" s="23" t="str">
        <f>+IF(AND(LEN($I161)&gt;5),IF(AND($J161&gt;W$1,$J161&lt;=$AO$1),1,IF((COUNTIFS(INCAPACIDADES!$C$1:$C$51,$I161,INCAPACIDADES!T$1:T$51,W$1))&gt;0,2,IF(VLOOKUP($C161,BD!$D$1:$F$501,3,0)&gt;W$1,0,3))),"")</f>
        <v/>
      </c>
      <c r="CR161" s="23" t="str">
        <f>+IF(AND(LEN($I161)&gt;5),IF(AND($J161&gt;X$1,$J161&lt;=$AO$1),1,IF((COUNTIFS(INCAPACIDADES!$C$1:$C$51,$I161,INCAPACIDADES!U$1:U$51,X$1))&gt;0,2,IF(VLOOKUP($C161,BD!$D$1:$F$501,3,0)&gt;X$1,0,3))),"")</f>
        <v/>
      </c>
      <c r="CS161" s="23" t="str">
        <f>+IF(AND(LEN($I161)&gt;5),IF(AND($J161&gt;Y$1,$J161&lt;=$AO$1),1,IF((COUNTIFS(INCAPACIDADES!$C$1:$C$51,$I161,INCAPACIDADES!V$1:V$51,Y$1))&gt;0,2,IF(VLOOKUP($C161,BD!$D$1:$F$501,3,0)&gt;Y$1,0,3))),"")</f>
        <v/>
      </c>
      <c r="CT161" s="23" t="str">
        <f>+IF(AND(LEN($I161)&gt;5),IF(AND($J161&gt;Z$1,$J161&lt;=$AO$1),1,IF((COUNTIFS(INCAPACIDADES!$C$1:$C$51,$I161,INCAPACIDADES!W$1:W$51,Z$1))&gt;0,2,IF(VLOOKUP($C161,BD!$D$1:$F$501,3,0)&gt;Z$1,0,3))),"")</f>
        <v/>
      </c>
      <c r="CU161" s="23" t="str">
        <f>+IF(AND(LEN($I161)&gt;5),IF(AND($J161&gt;AA$1,$J161&lt;=$AO$1),1,IF((COUNTIFS(INCAPACIDADES!$C$1:$C$51,$I161,INCAPACIDADES!X$1:X$51,AA$1))&gt;0,2,IF(VLOOKUP($C161,BD!$D$1:$F$501,3,0)&gt;AA$1,0,3))),"")</f>
        <v/>
      </c>
      <c r="CV161" s="23" t="str">
        <f>+IF(AND(LEN($I161)&gt;5),IF(AND($J161&gt;AB$1,$J161&lt;=$AO$1),1,IF((COUNTIFS(INCAPACIDADES!$C$1:$C$51,$I161,INCAPACIDADES!Y$1:Y$51,AB$1))&gt;0,2,IF(VLOOKUP($C161,BD!$D$1:$F$501,3,0)&gt;AB$1,0,3))),"")</f>
        <v/>
      </c>
      <c r="CW161" s="23" t="str">
        <f>+IF(AND(LEN($I161)&gt;5),IF(AND($J161&gt;AC$1,$J161&lt;=$AO$1),1,IF((COUNTIFS(INCAPACIDADES!$C$1:$C$51,$I161,INCAPACIDADES!Z$1:Z$51,AC$1))&gt;0,2,IF(VLOOKUP($C161,BD!$D$1:$F$501,3,0)&gt;AC$1,0,3))),"")</f>
        <v/>
      </c>
      <c r="CX161" s="23" t="str">
        <f>+IF(AND(LEN($I161)&gt;5),IF(AND($J161&gt;AD$1,$J161&lt;=$AO$1),1,IF((COUNTIFS(INCAPACIDADES!$C$1:$C$51,$I161,INCAPACIDADES!AA$1:AA$51,AD$1))&gt;0,2,IF(VLOOKUP($C161,BD!$D$1:$F$501,3,0)&gt;AD$1,0,3))),"")</f>
        <v/>
      </c>
      <c r="CY161" s="23" t="str">
        <f>+IF(AND(LEN($I161)&gt;5),IF(AND($J161&gt;AE$1,$J161&lt;=$AO$1),1,IF((COUNTIFS(INCAPACIDADES!$C$1:$C$51,$I161,INCAPACIDADES!AB$1:AB$51,AE$1))&gt;0,2,IF(VLOOKUP($C161,BD!$D$1:$F$501,3,0)&gt;AE$1,0,3))),"")</f>
        <v/>
      </c>
      <c r="CZ161" s="23" t="str">
        <f>+IF(AND(LEN($I161)&gt;5),IF(AND($J161&gt;AF$1,$J161&lt;=$AO$1),1,IF((COUNTIFS(INCAPACIDADES!$C$1:$C$51,$I161,INCAPACIDADES!AC$1:AC$51,AF$1))&gt;0,2,IF(VLOOKUP($C161,BD!$D$1:$F$501,3,0)&gt;AF$1,0,3))),"")</f>
        <v/>
      </c>
      <c r="DA161" s="23" t="str">
        <f>+IF(AND(LEN($I161)&gt;5),IF(AND($J161&gt;AG$1,$J161&lt;=$AO$1),1,IF((COUNTIFS(INCAPACIDADES!$C$1:$C$51,$I161,INCAPACIDADES!AD$1:AD$51,AG$1))&gt;0,2,IF(VLOOKUP($C161,BD!$D$1:$F$501,3,0)&gt;AG$1,0,3))),"")</f>
        <v/>
      </c>
      <c r="DB161" s="23" t="str">
        <f>+IF(AND(LEN($I161)&gt;5),IF(AND($J161&gt;AH$1,$J161&lt;=$AO$1),1,IF((COUNTIFS(INCAPACIDADES!$C$1:$C$51,$I161,INCAPACIDADES!AE$1:AE$51,AH$1))&gt;0,2,IF(VLOOKUP($C161,BD!$D$1:$F$501,3,0)&gt;AH$1,0,3))),"")</f>
        <v/>
      </c>
      <c r="DC161" s="23" t="str">
        <f>+IF(AND(LEN($I161)&gt;5),IF(AND($J161&gt;AI$1,$J161&lt;=$AO$1),1,IF((COUNTIFS(INCAPACIDADES!$C$1:$C$51,$I161,INCAPACIDADES!AF$1:AF$51,AI$1))&gt;0,2,IF(VLOOKUP($C161,BD!$D$1:$F$501,3,0)&gt;AI$1,0,3))),"")</f>
        <v/>
      </c>
      <c r="DD161" s="23" t="str">
        <f>+IF(AND(LEN($I161)&gt;5),IF(AND($J161&gt;AJ$1,$J161&lt;=$AO$1),1,IF((COUNTIFS(INCAPACIDADES!$C$1:$C$51,$I161,INCAPACIDADES!AG$1:AG$51,AJ$1))&gt;0,2,IF(VLOOKUP($C161,BD!$D$1:$F$501,3,0)&gt;AJ$1,0,3))),"")</f>
        <v/>
      </c>
      <c r="DE161" s="23" t="str">
        <f>+IF(AND(LEN($I161)&gt;5),IF(AND($J161&gt;AK$1,$J161&lt;=$AO$1),1,IF((COUNTIFS(INCAPACIDADES!$C$1:$C$51,$I161,INCAPACIDADES!AH$1:AH$51,AK$1))&gt;0,2,IF(VLOOKUP($C161,BD!$D$1:$F$501,3,0)&gt;AK$1,0,3))),"")</f>
        <v/>
      </c>
      <c r="DF161" s="23" t="str">
        <f>+IF(AND(LEN($I161)&gt;5),IF(AND($J161&gt;AL$1,$J161&lt;=$AO$1),1,IF((COUNTIFS(INCAPACIDADES!$C$1:$C$51,$I161,INCAPACIDADES!AI$1:AI$51,AL$1))&gt;0,2,IF(VLOOKUP($C161,BD!$D$1:$F$501,3,0)&gt;AL$1,0,3))),"")</f>
        <v/>
      </c>
      <c r="DG161" s="23" t="str">
        <f>+IF(AND(LEN($I161)&gt;5),IF(AND($J161&gt;AM$1,$J161&lt;=$AO$1),1,IF((COUNTIFS(INCAPACIDADES!$C$1:$C$51,$I161,INCAPACIDADES!AJ$1:AJ$51,AM$1))&gt;0,2,IF(VLOOKUP($C161,BD!$D$1:$F$501,3,0)&gt;AM$1,0,3))),"")</f>
        <v/>
      </c>
      <c r="DH161" s="23" t="str">
        <f>+IF(AND(LEN($I161)&gt;5),IF(AND($J161&gt;AN$1,$J161&lt;=$AO$1),1,IF((COUNTIFS(INCAPACIDADES!$C$1:$C$51,$I161,INCAPACIDADES!AK$1:AK$51,AN$1))&gt;0,2,IF(VLOOKUP($C161,BD!$D$1:$F$501,3,0)&gt;AN$1,0,3))),"")</f>
        <v/>
      </c>
      <c r="DI161" s="23" t="str">
        <f>+IF(AND(LEN($I161)&gt;5),IF(AND($J161&gt;AO$1,$J161&lt;=$AO$1),1,IF((COUNTIFS(INCAPACIDADES!$C$1:$C$51,$I161,INCAPACIDADES!AL$1:AL$51,AO$1))&gt;0,2,IF(VLOOKUP($C161,BD!$D$1:$F$501,3,0)&gt;AO$1,0,3))),"")</f>
        <v/>
      </c>
      <c r="DJ161" s="23" t="str">
        <f>+IF(LEN($I161)&gt;5,IF(ISERROR(VLOOKUP(N161,'CODIGO PAGO'!$B$2:$B$20,1,0)),1,IF(OR(AND(CH161=1,N161&lt;&gt;"N"),AND(CH161=3,N161&lt;&gt;"B"),AND(CH161=2,LEFT(TRIM(N161),1)&lt;&gt;"I")),1,IF(OR(AND(CH161=0,N161="N"),AND(CH161=0,N161="B"),AND(CH161=0,LEFT(TRIM(N161),1)="I")),1,0))),"")</f>
        <v/>
      </c>
      <c r="DK161" s="23" t="str">
        <f t="shared" si="104"/>
        <v/>
      </c>
      <c r="DL161" s="23" t="str">
        <f>+IF(LEN($I161)&gt;5,IF(ISERROR(VLOOKUP(P161,'CODIGO PAGO'!$B$2:$B$20,1,0)),1,IF(OR(AND(CJ161=1,P161&lt;&gt;"N"),AND(CJ161=3,P161&lt;&gt;"B"),AND(CJ161=2,LEFT(TRIM(P161),1)&lt;&gt;"I")),1,IF(OR(AND(CJ161=0,P161="N"),AND(CJ161=0,P161="B"),AND(CJ161=0,LEFT(TRIM(P161),1)="I")),1,0))),"")</f>
        <v/>
      </c>
      <c r="DM161" s="23" t="str">
        <f t="shared" si="105"/>
        <v/>
      </c>
      <c r="DN161" s="23" t="str">
        <f>+IF(LEN($I161)&gt;5,IF(ISERROR(VLOOKUP(R161,'CODIGO PAGO'!$B$2:$B$20,1,0)),1,IF(OR(AND(CL161=1,R161&lt;&gt;"N"),AND(CL161=3,R161&lt;&gt;"B"),AND(CL161=2,LEFT(TRIM(R161),1)&lt;&gt;"I")),1,IF(OR(AND(CL161=0,R161="N"),AND(CL161=0,R161="B"),AND(CL161=0,LEFT(TRIM(R161),1)="I")),1,0))),"")</f>
        <v/>
      </c>
      <c r="DO161" s="23" t="str">
        <f t="shared" si="106"/>
        <v/>
      </c>
      <c r="DP161" s="23" t="str">
        <f>+IF(LEN($I161)&gt;5,IF(ISERROR(VLOOKUP(T161,'CODIGO PAGO'!$B$2:$B$20,1,0)),1,IF(OR(AND(CN161=1,T161&lt;&gt;"N"),AND(CN161=3,T161&lt;&gt;"B"),AND(CN161=2,LEFT(TRIM(T161),1)&lt;&gt;"I")),1,IF(OR(AND(CN161=0,T161="N"),AND(CN161=0,T161="B"),AND(CN161=0,LEFT(TRIM(T161),1)="I")),1,0))),"")</f>
        <v/>
      </c>
      <c r="DQ161" s="23" t="str">
        <f t="shared" si="107"/>
        <v/>
      </c>
      <c r="DR161" s="23" t="str">
        <f>+IF(LEN($I161)&gt;5,IF(ISERROR(VLOOKUP(V161,'CODIGO PAGO'!$B$2:$B$20,1,0)),1,IF(OR(AND(CP161=1,V161&lt;&gt;"N"),AND(CP161=3,V161&lt;&gt;"B"),AND(CP161=2,LEFT(TRIM(V161),1)&lt;&gt;"I")),1,IF(OR(AND(CP161=0,V161="N"),AND(CP161=0,V161="B"),AND(CP161=0,LEFT(TRIM(V161),1)="I")),1,0))),"")</f>
        <v/>
      </c>
      <c r="DS161" s="23" t="str">
        <f t="shared" si="108"/>
        <v/>
      </c>
      <c r="DT161" s="23" t="str">
        <f>+IF(LEN($I161)&gt;5,IF(ISERROR(VLOOKUP(X161,'CODIGO PAGO'!$B$2:$B$20,1,0)),1,IF(OR(AND(CR161=1,X161&lt;&gt;"N"),AND(CR161=3,X161&lt;&gt;"B"),AND(CR161=2,LEFT(TRIM(X161),1)&lt;&gt;"I")),1,IF(OR(AND(CR161=0,X161="N"),AND(CR161=0,X161="B"),AND(CR161=0,LEFT(TRIM(X161),1)="I")),1,0))),"")</f>
        <v/>
      </c>
      <c r="DU161" s="23" t="str">
        <f t="shared" si="109"/>
        <v/>
      </c>
      <c r="DV161" s="23" t="str">
        <f>+IF(LEN($I161)&gt;5,IF(ISERROR(VLOOKUP(Z161,'CODIGO PAGO'!$B$2:$B$20,1,0)),1,IF(OR(AND(CT161=1,Z161&lt;&gt;"N"),AND(CT161=3,Z161&lt;&gt;"B"),AND(CT161=2,LEFT(TRIM(Z161),1)&lt;&gt;"I")),1,IF(OR(AND(CT161=0,Z161="N"),AND(CT161=0,Z161="B"),AND(CT161=0,LEFT(TRIM(Z161),1)="I")),1,0))),"")</f>
        <v/>
      </c>
      <c r="DW161" s="23" t="str">
        <f t="shared" si="110"/>
        <v/>
      </c>
      <c r="DX161" s="23" t="str">
        <f>+IF(LEN($I161)&gt;5,IF(ISERROR(VLOOKUP(AB161,'CODIGO PAGO'!$B$2:$B$20,1,0)),1,IF(OR(AND(CV161=1,AB161&lt;&gt;"N"),AND(CV161=3,AB161&lt;&gt;"B"),AND(CV161=2,LEFT(TRIM(AB161),1)&lt;&gt;"I")),1,IF(OR(AND(CV161=0,AB161="N"),AND(CV161=0,AB161="B"),AND(CV161=0,LEFT(TRIM(AB161),1)="I")),1,0))),"")</f>
        <v/>
      </c>
      <c r="DY161" s="23" t="str">
        <f t="shared" si="111"/>
        <v/>
      </c>
      <c r="DZ161" s="23" t="str">
        <f>+IF(LEN($I161)&gt;5,IF(ISERROR(VLOOKUP(AD161,'CODIGO PAGO'!$B$2:$B$20,1,0)),1,IF(OR(AND(CX161=1,AD161&lt;&gt;"N"),AND(CX161=3,AD161&lt;&gt;"B"),AND(CX161=2,LEFT(TRIM(AD161),1)&lt;&gt;"I")),1,IF(OR(AND(CX161=0,AD161="N"),AND(CX161=0,AD161="B"),AND(CX161=0,LEFT(TRIM(AD161),1)="I")),1,0))),"")</f>
        <v/>
      </c>
      <c r="EA161" s="23" t="str">
        <f t="shared" si="112"/>
        <v/>
      </c>
      <c r="EB161" s="23" t="str">
        <f>+IF(LEN($I161)&gt;5,IF(ISERROR(VLOOKUP(AF161,'CODIGO PAGO'!$B$2:$B$20,1,0)),1,IF(OR(AND(CZ161=1,AF161&lt;&gt;"N"),AND(CZ161=3,AF161&lt;&gt;"B"),AND(CZ161=2,LEFT(TRIM(AF161),1)&lt;&gt;"I")),1,IF(OR(AND(CZ161=0,AF161="N"),AND(CZ161=0,AF161="B"),AND(CZ161=0,LEFT(TRIM(AF161),1)="I")),1,0))),"")</f>
        <v/>
      </c>
      <c r="EC161" s="23" t="str">
        <f t="shared" si="113"/>
        <v/>
      </c>
      <c r="ED161" s="23" t="str">
        <f>+IF(LEN($I161)&gt;5,IF(ISERROR(VLOOKUP(AH161,'CODIGO PAGO'!$B$2:$B$20,1,0)),1,IF(OR(AND(DB161=1,AH161&lt;&gt;"N"),AND(DB161=3,AH161&lt;&gt;"B"),AND(DB161=2,LEFT(TRIM(AH161),1)&lt;&gt;"I")),1,IF(OR(AND(DB161=0,AH161="N"),AND(DB161=0,AH161="B"),AND(DB161=0,LEFT(TRIM(AH161),1)="I")),1,0))),"")</f>
        <v/>
      </c>
      <c r="EE161" s="23" t="str">
        <f t="shared" si="114"/>
        <v/>
      </c>
      <c r="EF161" s="23" t="str">
        <f>+IF(LEN($I161)&gt;5,IF(ISERROR(VLOOKUP(AJ161,'CODIGO PAGO'!$B$2:$B$20,1,0)),1,IF(OR(AND(DD161=1,AJ161&lt;&gt;"N"),AND(DD161=3,AJ161&lt;&gt;"B"),AND(DD161=2,LEFT(TRIM(AJ161),1)&lt;&gt;"I")),1,IF(OR(AND(DD161=0,AJ161="N"),AND(DD161=0,AJ161="B"),AND(DD161=0,LEFT(TRIM(AJ161),1)="I")),1,0))),"")</f>
        <v/>
      </c>
      <c r="EG161" s="23" t="str">
        <f t="shared" si="115"/>
        <v/>
      </c>
      <c r="EH161" s="23" t="str">
        <f>+IF(LEN($I161)&gt;5,IF(ISERROR(VLOOKUP(AL161,'CODIGO PAGO'!$B$2:$B$20,1,0)),1,IF(OR(AND(DF161=1,AL161&lt;&gt;"N"),AND(DF161=3,AL161&lt;&gt;"B"),AND(DF161=2,LEFT(TRIM(AL161),1)&lt;&gt;"I")),1,IF(OR(AND(DF161=0,AL161="N"),AND(DF161=0,AL161="B"),AND(DF161=0,LEFT(TRIM(AL161),1)="I")),1,0))),"")</f>
        <v/>
      </c>
      <c r="EI161" s="23" t="str">
        <f t="shared" si="116"/>
        <v/>
      </c>
      <c r="EJ161" s="23" t="str">
        <f>+IF(LEN($I161)&gt;5,IF(ISERROR(VLOOKUP(AN161,'CODIGO PAGO'!$B$2:$B$20,1,0)),1,IF(OR(AND(DH161=1,AN161&lt;&gt;"N"),AND(DH161=3,AN161&lt;&gt;"B"),AND(DH161=2,LEFT(TRIM(AN161),1)&lt;&gt;"I")),1,IF(OR(AND(DH161=0,AN161="N"),AND(DH161=0,AN161="B"),AND(DH161=0,LEFT(TRIM(AN161),1)="I")),1,0))),"")</f>
        <v/>
      </c>
      <c r="EK161" s="23" t="str">
        <f t="shared" si="117"/>
        <v/>
      </c>
      <c r="EL161" s="24" t="str">
        <f t="shared" si="118"/>
        <v/>
      </c>
    </row>
    <row r="162" spans="1:142" s="25" customFormat="1">
      <c r="A162" s="15" t="str">
        <f t="shared" si="84"/>
        <v/>
      </c>
      <c r="B162" s="1" t="str">
        <f>+IF(LEN(I162)&gt;5,'CODIGO PAGO'!$B$28,"")</f>
        <v/>
      </c>
      <c r="C162" s="1" t="str">
        <f>+IF(LEN($I162)&gt;5,BD!D162,"")</f>
        <v/>
      </c>
      <c r="D162" s="168" t="str">
        <f>+IF(LEN($I162)&gt;5,BD!A162,"")</f>
        <v/>
      </c>
      <c r="E162" s="1" t="str">
        <f>+IF(LEN($I162)&gt;5,BD!B162,"")</f>
        <v/>
      </c>
      <c r="F162" s="1" t="str">
        <f>+IF(LEN($I162)&gt;5,BD!C162,"")</f>
        <v/>
      </c>
      <c r="G162" s="141"/>
      <c r="H162" s="141"/>
      <c r="I162" s="1" t="str">
        <f>+IF(LEN(BD!G162)&gt;5,BD!G162,"")</f>
        <v/>
      </c>
      <c r="J162" s="167" t="str">
        <f>+IF(LEN($I162)&gt;5,BD!E162,"")</f>
        <v/>
      </c>
      <c r="K162" s="6" t="str">
        <f t="shared" si="85"/>
        <v/>
      </c>
      <c r="L162" s="87" t="str">
        <f>+IF(LEN($I162)&gt;5,BD!H162,"")</f>
        <v/>
      </c>
      <c r="M162" s="40" t="str">
        <f t="shared" si="86"/>
        <v/>
      </c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4" t="str">
        <f t="shared" si="87"/>
        <v/>
      </c>
      <c r="AQ162" s="5" t="str">
        <f t="shared" si="88"/>
        <v/>
      </c>
      <c r="AR162" s="91" t="str">
        <f t="shared" si="89"/>
        <v/>
      </c>
      <c r="AS162" s="5" t="str">
        <f t="shared" si="90"/>
        <v/>
      </c>
      <c r="AT162" s="91" t="str">
        <f t="shared" si="91"/>
        <v/>
      </c>
      <c r="AU162" s="4" t="str">
        <f t="shared" si="92"/>
        <v/>
      </c>
      <c r="AV162" s="4" t="str">
        <f t="shared" si="93"/>
        <v/>
      </c>
      <c r="AW162" s="4" t="str">
        <f t="shared" si="94"/>
        <v/>
      </c>
      <c r="AX162" s="4" t="str">
        <f t="shared" si="95"/>
        <v/>
      </c>
      <c r="AY162" s="88" t="str">
        <f t="shared" si="96"/>
        <v/>
      </c>
      <c r="AZ162" s="17" t="str">
        <f t="shared" si="97"/>
        <v/>
      </c>
      <c r="BA162" s="18" t="str">
        <f t="shared" si="98"/>
        <v/>
      </c>
      <c r="BB162" s="19" t="str">
        <f>+IF(LEN(I162)&gt;5,IF(INT(RIGHT(B162,1))=9,0.5*L162*AY162,INT(MID(B162,5,LEN(B162)-4))*L162)+IFERROR(VLOOKUP(I162,AJUSTES!$A$1:$I$50,9,0),0),"")</f>
        <v/>
      </c>
      <c r="BC162" s="12"/>
      <c r="BD162" s="19" t="str">
        <f t="shared" si="99"/>
        <v/>
      </c>
      <c r="BE162" s="18" t="str">
        <f t="shared" si="100"/>
        <v/>
      </c>
      <c r="BF162" s="139" t="str">
        <f t="shared" si="101"/>
        <v/>
      </c>
      <c r="BG162" s="114"/>
      <c r="BH162" s="18" t="str">
        <f t="shared" si="102"/>
        <v/>
      </c>
      <c r="BI162" s="13"/>
      <c r="BJ162" s="12"/>
      <c r="BK162" s="12"/>
      <c r="BL162" s="145"/>
      <c r="BM162" s="12"/>
      <c r="BN162" s="12"/>
      <c r="BO162" s="12"/>
      <c r="BP162" s="12"/>
      <c r="BQ162" s="12"/>
      <c r="BR162" s="12"/>
      <c r="BS162" s="146"/>
      <c r="BT162" s="14"/>
      <c r="BU162" s="12"/>
      <c r="BV162" s="12"/>
      <c r="BW162" s="12"/>
      <c r="BX162" s="12"/>
      <c r="BY162" s="12"/>
      <c r="BZ162" s="144"/>
      <c r="CA162" s="107" t="str">
        <f>+IF(LEN($I162)&gt;5,IF(BD!F162="N/A","",BD!F162),"")</f>
        <v/>
      </c>
      <c r="CB162" s="21"/>
      <c r="CC162" s="147"/>
      <c r="CD162" s="148"/>
      <c r="CE162" s="8" t="str">
        <f>+IF(LEN(I162)&gt;5,BD!M162,"")</f>
        <v/>
      </c>
      <c r="CF162" s="16" t="str">
        <f>+IF(LEN(I162)&gt;5,BD!N162,"")</f>
        <v/>
      </c>
      <c r="CG162" s="3" t="str">
        <f t="shared" si="103"/>
        <v/>
      </c>
      <c r="CH162" s="23" t="str">
        <f>+IF(AND(LEN($I162)&gt;5),IF(AND($J162&gt;N$1,$J162&lt;=$AO$1),1,IF((COUNTIFS(INCAPACIDADES!$C$1:$C$51,$I162,INCAPACIDADES!K$1:K$51,N$1))&gt;0,2,IF(VLOOKUP($C162,BD!$D$1:$F$501,3,0)&gt;N$1,0,3))),"")</f>
        <v/>
      </c>
      <c r="CI162" s="23" t="str">
        <f>+IF(AND(LEN($I162)&gt;5),IF(AND($J162&gt;O$1,$J162&lt;=$AO$1),1,IF((COUNTIFS(INCAPACIDADES!$C$1:$C$51,$I162,INCAPACIDADES!L$1:L$51,O$1))&gt;0,2,IF(VLOOKUP($C162,BD!$D$1:$F$501,3,0)&gt;O$1,0,3))),"")</f>
        <v/>
      </c>
      <c r="CJ162" s="23" t="str">
        <f>+IF(AND(LEN($I162)&gt;5),IF(AND($J162&gt;P$1,$J162&lt;=$AO$1),1,IF((COUNTIFS(INCAPACIDADES!$C$1:$C$51,$I162,INCAPACIDADES!M$1:M$51,P$1))&gt;0,2,IF(VLOOKUP($C162,BD!$D$1:$F$501,3,0)&gt;P$1,0,3))),"")</f>
        <v/>
      </c>
      <c r="CK162" s="23" t="str">
        <f>+IF(AND(LEN($I162)&gt;5),IF(AND($J162&gt;Q$1,$J162&lt;=$AO$1),1,IF((COUNTIFS(INCAPACIDADES!$C$1:$C$51,$I162,INCAPACIDADES!N$1:N$51,Q$1))&gt;0,2,IF(VLOOKUP($C162,BD!$D$1:$F$501,3,0)&gt;Q$1,0,3))),"")</f>
        <v/>
      </c>
      <c r="CL162" s="23" t="str">
        <f>+IF(AND(LEN($I162)&gt;5),IF(AND($J162&gt;R$1,$J162&lt;=$AO$1),1,IF((COUNTIFS(INCAPACIDADES!$C$1:$C$51,$I162,INCAPACIDADES!O$1:O$51,R$1))&gt;0,2,IF(VLOOKUP($C162,BD!$D$1:$F$501,3,0)&gt;R$1,0,3))),"")</f>
        <v/>
      </c>
      <c r="CM162" s="23" t="str">
        <f>+IF(AND(LEN($I162)&gt;5),IF(AND($J162&gt;S$1,$J162&lt;=$AO$1),1,IF((COUNTIFS(INCAPACIDADES!$C$1:$C$51,$I162,INCAPACIDADES!P$1:P$51,S$1))&gt;0,2,IF(VLOOKUP($C162,BD!$D$1:$F$501,3,0)&gt;S$1,0,3))),"")</f>
        <v/>
      </c>
      <c r="CN162" s="23" t="str">
        <f>+IF(AND(LEN($I162)&gt;5),IF(AND($J162&gt;T$1,$J162&lt;=$AO$1),1,IF((COUNTIFS(INCAPACIDADES!$C$1:$C$51,$I162,INCAPACIDADES!Q$1:Q$51,T$1))&gt;0,2,IF(VLOOKUP($C162,BD!$D$1:$F$501,3,0)&gt;T$1,0,3))),"")</f>
        <v/>
      </c>
      <c r="CO162" s="23" t="str">
        <f>+IF(AND(LEN($I162)&gt;5),IF(AND($J162&gt;U$1,$J162&lt;=$AO$1),1,IF((COUNTIFS(INCAPACIDADES!$C$1:$C$51,$I162,INCAPACIDADES!R$1:R$51,U$1))&gt;0,2,IF(VLOOKUP($C162,BD!$D$1:$F$501,3,0)&gt;U$1,0,3))),"")</f>
        <v/>
      </c>
      <c r="CP162" s="23" t="str">
        <f>+IF(AND(LEN($I162)&gt;5),IF(AND($J162&gt;V$1,$J162&lt;=$AO$1),1,IF((COUNTIFS(INCAPACIDADES!$C$1:$C$51,$I162,INCAPACIDADES!S$1:S$51,V$1))&gt;0,2,IF(VLOOKUP($C162,BD!$D$1:$F$501,3,0)&gt;V$1,0,3))),"")</f>
        <v/>
      </c>
      <c r="CQ162" s="23" t="str">
        <f>+IF(AND(LEN($I162)&gt;5),IF(AND($J162&gt;W$1,$J162&lt;=$AO$1),1,IF((COUNTIFS(INCAPACIDADES!$C$1:$C$51,$I162,INCAPACIDADES!T$1:T$51,W$1))&gt;0,2,IF(VLOOKUP($C162,BD!$D$1:$F$501,3,0)&gt;W$1,0,3))),"")</f>
        <v/>
      </c>
      <c r="CR162" s="23" t="str">
        <f>+IF(AND(LEN($I162)&gt;5),IF(AND($J162&gt;X$1,$J162&lt;=$AO$1),1,IF((COUNTIFS(INCAPACIDADES!$C$1:$C$51,$I162,INCAPACIDADES!U$1:U$51,X$1))&gt;0,2,IF(VLOOKUP($C162,BD!$D$1:$F$501,3,0)&gt;X$1,0,3))),"")</f>
        <v/>
      </c>
      <c r="CS162" s="23" t="str">
        <f>+IF(AND(LEN($I162)&gt;5),IF(AND($J162&gt;Y$1,$J162&lt;=$AO$1),1,IF((COUNTIFS(INCAPACIDADES!$C$1:$C$51,$I162,INCAPACIDADES!V$1:V$51,Y$1))&gt;0,2,IF(VLOOKUP($C162,BD!$D$1:$F$501,3,0)&gt;Y$1,0,3))),"")</f>
        <v/>
      </c>
      <c r="CT162" s="23" t="str">
        <f>+IF(AND(LEN($I162)&gt;5),IF(AND($J162&gt;Z$1,$J162&lt;=$AO$1),1,IF((COUNTIFS(INCAPACIDADES!$C$1:$C$51,$I162,INCAPACIDADES!W$1:W$51,Z$1))&gt;0,2,IF(VLOOKUP($C162,BD!$D$1:$F$501,3,0)&gt;Z$1,0,3))),"")</f>
        <v/>
      </c>
      <c r="CU162" s="23" t="str">
        <f>+IF(AND(LEN($I162)&gt;5),IF(AND($J162&gt;AA$1,$J162&lt;=$AO$1),1,IF((COUNTIFS(INCAPACIDADES!$C$1:$C$51,$I162,INCAPACIDADES!X$1:X$51,AA$1))&gt;0,2,IF(VLOOKUP($C162,BD!$D$1:$F$501,3,0)&gt;AA$1,0,3))),"")</f>
        <v/>
      </c>
      <c r="CV162" s="23" t="str">
        <f>+IF(AND(LEN($I162)&gt;5),IF(AND($J162&gt;AB$1,$J162&lt;=$AO$1),1,IF((COUNTIFS(INCAPACIDADES!$C$1:$C$51,$I162,INCAPACIDADES!Y$1:Y$51,AB$1))&gt;0,2,IF(VLOOKUP($C162,BD!$D$1:$F$501,3,0)&gt;AB$1,0,3))),"")</f>
        <v/>
      </c>
      <c r="CW162" s="23" t="str">
        <f>+IF(AND(LEN($I162)&gt;5),IF(AND($J162&gt;AC$1,$J162&lt;=$AO$1),1,IF((COUNTIFS(INCAPACIDADES!$C$1:$C$51,$I162,INCAPACIDADES!Z$1:Z$51,AC$1))&gt;0,2,IF(VLOOKUP($C162,BD!$D$1:$F$501,3,0)&gt;AC$1,0,3))),"")</f>
        <v/>
      </c>
      <c r="CX162" s="23" t="str">
        <f>+IF(AND(LEN($I162)&gt;5),IF(AND($J162&gt;AD$1,$J162&lt;=$AO$1),1,IF((COUNTIFS(INCAPACIDADES!$C$1:$C$51,$I162,INCAPACIDADES!AA$1:AA$51,AD$1))&gt;0,2,IF(VLOOKUP($C162,BD!$D$1:$F$501,3,0)&gt;AD$1,0,3))),"")</f>
        <v/>
      </c>
      <c r="CY162" s="23" t="str">
        <f>+IF(AND(LEN($I162)&gt;5),IF(AND($J162&gt;AE$1,$J162&lt;=$AO$1),1,IF((COUNTIFS(INCAPACIDADES!$C$1:$C$51,$I162,INCAPACIDADES!AB$1:AB$51,AE$1))&gt;0,2,IF(VLOOKUP($C162,BD!$D$1:$F$501,3,0)&gt;AE$1,0,3))),"")</f>
        <v/>
      </c>
      <c r="CZ162" s="23" t="str">
        <f>+IF(AND(LEN($I162)&gt;5),IF(AND($J162&gt;AF$1,$J162&lt;=$AO$1),1,IF((COUNTIFS(INCAPACIDADES!$C$1:$C$51,$I162,INCAPACIDADES!AC$1:AC$51,AF$1))&gt;0,2,IF(VLOOKUP($C162,BD!$D$1:$F$501,3,0)&gt;AF$1,0,3))),"")</f>
        <v/>
      </c>
      <c r="DA162" s="23" t="str">
        <f>+IF(AND(LEN($I162)&gt;5),IF(AND($J162&gt;AG$1,$J162&lt;=$AO$1),1,IF((COUNTIFS(INCAPACIDADES!$C$1:$C$51,$I162,INCAPACIDADES!AD$1:AD$51,AG$1))&gt;0,2,IF(VLOOKUP($C162,BD!$D$1:$F$501,3,0)&gt;AG$1,0,3))),"")</f>
        <v/>
      </c>
      <c r="DB162" s="23" t="str">
        <f>+IF(AND(LEN($I162)&gt;5),IF(AND($J162&gt;AH$1,$J162&lt;=$AO$1),1,IF((COUNTIFS(INCAPACIDADES!$C$1:$C$51,$I162,INCAPACIDADES!AE$1:AE$51,AH$1))&gt;0,2,IF(VLOOKUP($C162,BD!$D$1:$F$501,3,0)&gt;AH$1,0,3))),"")</f>
        <v/>
      </c>
      <c r="DC162" s="23" t="str">
        <f>+IF(AND(LEN($I162)&gt;5),IF(AND($J162&gt;AI$1,$J162&lt;=$AO$1),1,IF((COUNTIFS(INCAPACIDADES!$C$1:$C$51,$I162,INCAPACIDADES!AF$1:AF$51,AI$1))&gt;0,2,IF(VLOOKUP($C162,BD!$D$1:$F$501,3,0)&gt;AI$1,0,3))),"")</f>
        <v/>
      </c>
      <c r="DD162" s="23" t="str">
        <f>+IF(AND(LEN($I162)&gt;5),IF(AND($J162&gt;AJ$1,$J162&lt;=$AO$1),1,IF((COUNTIFS(INCAPACIDADES!$C$1:$C$51,$I162,INCAPACIDADES!AG$1:AG$51,AJ$1))&gt;0,2,IF(VLOOKUP($C162,BD!$D$1:$F$501,3,0)&gt;AJ$1,0,3))),"")</f>
        <v/>
      </c>
      <c r="DE162" s="23" t="str">
        <f>+IF(AND(LEN($I162)&gt;5),IF(AND($J162&gt;AK$1,$J162&lt;=$AO$1),1,IF((COUNTIFS(INCAPACIDADES!$C$1:$C$51,$I162,INCAPACIDADES!AH$1:AH$51,AK$1))&gt;0,2,IF(VLOOKUP($C162,BD!$D$1:$F$501,3,0)&gt;AK$1,0,3))),"")</f>
        <v/>
      </c>
      <c r="DF162" s="23" t="str">
        <f>+IF(AND(LEN($I162)&gt;5),IF(AND($J162&gt;AL$1,$J162&lt;=$AO$1),1,IF((COUNTIFS(INCAPACIDADES!$C$1:$C$51,$I162,INCAPACIDADES!AI$1:AI$51,AL$1))&gt;0,2,IF(VLOOKUP($C162,BD!$D$1:$F$501,3,0)&gt;AL$1,0,3))),"")</f>
        <v/>
      </c>
      <c r="DG162" s="23" t="str">
        <f>+IF(AND(LEN($I162)&gt;5),IF(AND($J162&gt;AM$1,$J162&lt;=$AO$1),1,IF((COUNTIFS(INCAPACIDADES!$C$1:$C$51,$I162,INCAPACIDADES!AJ$1:AJ$51,AM$1))&gt;0,2,IF(VLOOKUP($C162,BD!$D$1:$F$501,3,0)&gt;AM$1,0,3))),"")</f>
        <v/>
      </c>
      <c r="DH162" s="23" t="str">
        <f>+IF(AND(LEN($I162)&gt;5),IF(AND($J162&gt;AN$1,$J162&lt;=$AO$1),1,IF((COUNTIFS(INCAPACIDADES!$C$1:$C$51,$I162,INCAPACIDADES!AK$1:AK$51,AN$1))&gt;0,2,IF(VLOOKUP($C162,BD!$D$1:$F$501,3,0)&gt;AN$1,0,3))),"")</f>
        <v/>
      </c>
      <c r="DI162" s="23" t="str">
        <f>+IF(AND(LEN($I162)&gt;5),IF(AND($J162&gt;AO$1,$J162&lt;=$AO$1),1,IF((COUNTIFS(INCAPACIDADES!$C$1:$C$51,$I162,INCAPACIDADES!AL$1:AL$51,AO$1))&gt;0,2,IF(VLOOKUP($C162,BD!$D$1:$F$501,3,0)&gt;AO$1,0,3))),"")</f>
        <v/>
      </c>
      <c r="DJ162" s="23" t="str">
        <f>+IF(LEN($I162)&gt;5,IF(ISERROR(VLOOKUP(N162,'CODIGO PAGO'!$B$2:$B$20,1,0)),1,IF(OR(AND(CH162=1,N162&lt;&gt;"N"),AND(CH162=3,N162&lt;&gt;"B"),AND(CH162=2,LEFT(TRIM(N162),1)&lt;&gt;"I")),1,IF(OR(AND(CH162=0,N162="N"),AND(CH162=0,N162="B"),AND(CH162=0,LEFT(TRIM(N162),1)="I")),1,0))),"")</f>
        <v/>
      </c>
      <c r="DK162" s="23" t="str">
        <f t="shared" si="104"/>
        <v/>
      </c>
      <c r="DL162" s="23" t="str">
        <f>+IF(LEN($I162)&gt;5,IF(ISERROR(VLOOKUP(P162,'CODIGO PAGO'!$B$2:$B$20,1,0)),1,IF(OR(AND(CJ162=1,P162&lt;&gt;"N"),AND(CJ162=3,P162&lt;&gt;"B"),AND(CJ162=2,LEFT(TRIM(P162),1)&lt;&gt;"I")),1,IF(OR(AND(CJ162=0,P162="N"),AND(CJ162=0,P162="B"),AND(CJ162=0,LEFT(TRIM(P162),1)="I")),1,0))),"")</f>
        <v/>
      </c>
      <c r="DM162" s="23" t="str">
        <f t="shared" si="105"/>
        <v/>
      </c>
      <c r="DN162" s="23" t="str">
        <f>+IF(LEN($I162)&gt;5,IF(ISERROR(VLOOKUP(R162,'CODIGO PAGO'!$B$2:$B$20,1,0)),1,IF(OR(AND(CL162=1,R162&lt;&gt;"N"),AND(CL162=3,R162&lt;&gt;"B"),AND(CL162=2,LEFT(TRIM(R162),1)&lt;&gt;"I")),1,IF(OR(AND(CL162=0,R162="N"),AND(CL162=0,R162="B"),AND(CL162=0,LEFT(TRIM(R162),1)="I")),1,0))),"")</f>
        <v/>
      </c>
      <c r="DO162" s="23" t="str">
        <f t="shared" si="106"/>
        <v/>
      </c>
      <c r="DP162" s="23" t="str">
        <f>+IF(LEN($I162)&gt;5,IF(ISERROR(VLOOKUP(T162,'CODIGO PAGO'!$B$2:$B$20,1,0)),1,IF(OR(AND(CN162=1,T162&lt;&gt;"N"),AND(CN162=3,T162&lt;&gt;"B"),AND(CN162=2,LEFT(TRIM(T162),1)&lt;&gt;"I")),1,IF(OR(AND(CN162=0,T162="N"),AND(CN162=0,T162="B"),AND(CN162=0,LEFT(TRIM(T162),1)="I")),1,0))),"")</f>
        <v/>
      </c>
      <c r="DQ162" s="23" t="str">
        <f t="shared" si="107"/>
        <v/>
      </c>
      <c r="DR162" s="23" t="str">
        <f>+IF(LEN($I162)&gt;5,IF(ISERROR(VLOOKUP(V162,'CODIGO PAGO'!$B$2:$B$20,1,0)),1,IF(OR(AND(CP162=1,V162&lt;&gt;"N"),AND(CP162=3,V162&lt;&gt;"B"),AND(CP162=2,LEFT(TRIM(V162),1)&lt;&gt;"I")),1,IF(OR(AND(CP162=0,V162="N"),AND(CP162=0,V162="B"),AND(CP162=0,LEFT(TRIM(V162),1)="I")),1,0))),"")</f>
        <v/>
      </c>
      <c r="DS162" s="23" t="str">
        <f t="shared" si="108"/>
        <v/>
      </c>
      <c r="DT162" s="23" t="str">
        <f>+IF(LEN($I162)&gt;5,IF(ISERROR(VLOOKUP(X162,'CODIGO PAGO'!$B$2:$B$20,1,0)),1,IF(OR(AND(CR162=1,X162&lt;&gt;"N"),AND(CR162=3,X162&lt;&gt;"B"),AND(CR162=2,LEFT(TRIM(X162),1)&lt;&gt;"I")),1,IF(OR(AND(CR162=0,X162="N"),AND(CR162=0,X162="B"),AND(CR162=0,LEFT(TRIM(X162),1)="I")),1,0))),"")</f>
        <v/>
      </c>
      <c r="DU162" s="23" t="str">
        <f t="shared" si="109"/>
        <v/>
      </c>
      <c r="DV162" s="23" t="str">
        <f>+IF(LEN($I162)&gt;5,IF(ISERROR(VLOOKUP(Z162,'CODIGO PAGO'!$B$2:$B$20,1,0)),1,IF(OR(AND(CT162=1,Z162&lt;&gt;"N"),AND(CT162=3,Z162&lt;&gt;"B"),AND(CT162=2,LEFT(TRIM(Z162),1)&lt;&gt;"I")),1,IF(OR(AND(CT162=0,Z162="N"),AND(CT162=0,Z162="B"),AND(CT162=0,LEFT(TRIM(Z162),1)="I")),1,0))),"")</f>
        <v/>
      </c>
      <c r="DW162" s="23" t="str">
        <f t="shared" si="110"/>
        <v/>
      </c>
      <c r="DX162" s="23" t="str">
        <f>+IF(LEN($I162)&gt;5,IF(ISERROR(VLOOKUP(AB162,'CODIGO PAGO'!$B$2:$B$20,1,0)),1,IF(OR(AND(CV162=1,AB162&lt;&gt;"N"),AND(CV162=3,AB162&lt;&gt;"B"),AND(CV162=2,LEFT(TRIM(AB162),1)&lt;&gt;"I")),1,IF(OR(AND(CV162=0,AB162="N"),AND(CV162=0,AB162="B"),AND(CV162=0,LEFT(TRIM(AB162),1)="I")),1,0))),"")</f>
        <v/>
      </c>
      <c r="DY162" s="23" t="str">
        <f t="shared" si="111"/>
        <v/>
      </c>
      <c r="DZ162" s="23" t="str">
        <f>+IF(LEN($I162)&gt;5,IF(ISERROR(VLOOKUP(AD162,'CODIGO PAGO'!$B$2:$B$20,1,0)),1,IF(OR(AND(CX162=1,AD162&lt;&gt;"N"),AND(CX162=3,AD162&lt;&gt;"B"),AND(CX162=2,LEFT(TRIM(AD162),1)&lt;&gt;"I")),1,IF(OR(AND(CX162=0,AD162="N"),AND(CX162=0,AD162="B"),AND(CX162=0,LEFT(TRIM(AD162),1)="I")),1,0))),"")</f>
        <v/>
      </c>
      <c r="EA162" s="23" t="str">
        <f t="shared" si="112"/>
        <v/>
      </c>
      <c r="EB162" s="23" t="str">
        <f>+IF(LEN($I162)&gt;5,IF(ISERROR(VLOOKUP(AF162,'CODIGO PAGO'!$B$2:$B$20,1,0)),1,IF(OR(AND(CZ162=1,AF162&lt;&gt;"N"),AND(CZ162=3,AF162&lt;&gt;"B"),AND(CZ162=2,LEFT(TRIM(AF162),1)&lt;&gt;"I")),1,IF(OR(AND(CZ162=0,AF162="N"),AND(CZ162=0,AF162="B"),AND(CZ162=0,LEFT(TRIM(AF162),1)="I")),1,0))),"")</f>
        <v/>
      </c>
      <c r="EC162" s="23" t="str">
        <f t="shared" si="113"/>
        <v/>
      </c>
      <c r="ED162" s="23" t="str">
        <f>+IF(LEN($I162)&gt;5,IF(ISERROR(VLOOKUP(AH162,'CODIGO PAGO'!$B$2:$B$20,1,0)),1,IF(OR(AND(DB162=1,AH162&lt;&gt;"N"),AND(DB162=3,AH162&lt;&gt;"B"),AND(DB162=2,LEFT(TRIM(AH162),1)&lt;&gt;"I")),1,IF(OR(AND(DB162=0,AH162="N"),AND(DB162=0,AH162="B"),AND(DB162=0,LEFT(TRIM(AH162),1)="I")),1,0))),"")</f>
        <v/>
      </c>
      <c r="EE162" s="23" t="str">
        <f t="shared" si="114"/>
        <v/>
      </c>
      <c r="EF162" s="23" t="str">
        <f>+IF(LEN($I162)&gt;5,IF(ISERROR(VLOOKUP(AJ162,'CODIGO PAGO'!$B$2:$B$20,1,0)),1,IF(OR(AND(DD162=1,AJ162&lt;&gt;"N"),AND(DD162=3,AJ162&lt;&gt;"B"),AND(DD162=2,LEFT(TRIM(AJ162),1)&lt;&gt;"I")),1,IF(OR(AND(DD162=0,AJ162="N"),AND(DD162=0,AJ162="B"),AND(DD162=0,LEFT(TRIM(AJ162),1)="I")),1,0))),"")</f>
        <v/>
      </c>
      <c r="EG162" s="23" t="str">
        <f t="shared" si="115"/>
        <v/>
      </c>
      <c r="EH162" s="23" t="str">
        <f>+IF(LEN($I162)&gt;5,IF(ISERROR(VLOOKUP(AL162,'CODIGO PAGO'!$B$2:$B$20,1,0)),1,IF(OR(AND(DF162=1,AL162&lt;&gt;"N"),AND(DF162=3,AL162&lt;&gt;"B"),AND(DF162=2,LEFT(TRIM(AL162),1)&lt;&gt;"I")),1,IF(OR(AND(DF162=0,AL162="N"),AND(DF162=0,AL162="B"),AND(DF162=0,LEFT(TRIM(AL162),1)="I")),1,0))),"")</f>
        <v/>
      </c>
      <c r="EI162" s="23" t="str">
        <f t="shared" si="116"/>
        <v/>
      </c>
      <c r="EJ162" s="23" t="str">
        <f>+IF(LEN($I162)&gt;5,IF(ISERROR(VLOOKUP(AN162,'CODIGO PAGO'!$B$2:$B$20,1,0)),1,IF(OR(AND(DH162=1,AN162&lt;&gt;"N"),AND(DH162=3,AN162&lt;&gt;"B"),AND(DH162=2,LEFT(TRIM(AN162),1)&lt;&gt;"I")),1,IF(OR(AND(DH162=0,AN162="N"),AND(DH162=0,AN162="B"),AND(DH162=0,LEFT(TRIM(AN162),1)="I")),1,0))),"")</f>
        <v/>
      </c>
      <c r="EK162" s="23" t="str">
        <f t="shared" si="117"/>
        <v/>
      </c>
      <c r="EL162" s="24" t="str">
        <f t="shared" si="118"/>
        <v/>
      </c>
    </row>
    <row r="163" spans="1:142" s="25" customFormat="1">
      <c r="A163" s="15" t="str">
        <f t="shared" si="84"/>
        <v/>
      </c>
      <c r="B163" s="1" t="str">
        <f>+IF(LEN(I163)&gt;5,'CODIGO PAGO'!$B$28,"")</f>
        <v/>
      </c>
      <c r="C163" s="1" t="str">
        <f>+IF(LEN($I163)&gt;5,BD!D163,"")</f>
        <v/>
      </c>
      <c r="D163" s="168" t="str">
        <f>+IF(LEN($I163)&gt;5,BD!A163,"")</f>
        <v/>
      </c>
      <c r="E163" s="1" t="str">
        <f>+IF(LEN($I163)&gt;5,BD!B163,"")</f>
        <v/>
      </c>
      <c r="F163" s="1" t="str">
        <f>+IF(LEN($I163)&gt;5,BD!C163,"")</f>
        <v/>
      </c>
      <c r="G163" s="141"/>
      <c r="H163" s="141"/>
      <c r="I163" s="1" t="str">
        <f>+IF(LEN(BD!G163)&gt;5,BD!G163,"")</f>
        <v/>
      </c>
      <c r="J163" s="167" t="str">
        <f>+IF(LEN($I163)&gt;5,BD!E163,"")</f>
        <v/>
      </c>
      <c r="K163" s="6" t="str">
        <f t="shared" si="85"/>
        <v/>
      </c>
      <c r="L163" s="87" t="str">
        <f>+IF(LEN($I163)&gt;5,BD!H163,"")</f>
        <v/>
      </c>
      <c r="M163" s="40" t="str">
        <f t="shared" si="86"/>
        <v/>
      </c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4" t="str">
        <f t="shared" si="87"/>
        <v/>
      </c>
      <c r="AQ163" s="5" t="str">
        <f t="shared" si="88"/>
        <v/>
      </c>
      <c r="AR163" s="91" t="str">
        <f t="shared" si="89"/>
        <v/>
      </c>
      <c r="AS163" s="5" t="str">
        <f t="shared" si="90"/>
        <v/>
      </c>
      <c r="AT163" s="91" t="str">
        <f t="shared" si="91"/>
        <v/>
      </c>
      <c r="AU163" s="4" t="str">
        <f t="shared" si="92"/>
        <v/>
      </c>
      <c r="AV163" s="4" t="str">
        <f t="shared" si="93"/>
        <v/>
      </c>
      <c r="AW163" s="4" t="str">
        <f t="shared" si="94"/>
        <v/>
      </c>
      <c r="AX163" s="4" t="str">
        <f t="shared" si="95"/>
        <v/>
      </c>
      <c r="AY163" s="88" t="str">
        <f t="shared" si="96"/>
        <v/>
      </c>
      <c r="AZ163" s="17" t="str">
        <f t="shared" si="97"/>
        <v/>
      </c>
      <c r="BA163" s="18" t="str">
        <f t="shared" si="98"/>
        <v/>
      </c>
      <c r="BB163" s="19" t="str">
        <f>+IF(LEN(I163)&gt;5,IF(INT(RIGHT(B163,1))=9,0.5*L163*AY163,INT(MID(B163,5,LEN(B163)-4))*L163)+IFERROR(VLOOKUP(I163,AJUSTES!$A$1:$I$50,9,0),0),"")</f>
        <v/>
      </c>
      <c r="BC163" s="12"/>
      <c r="BD163" s="19" t="str">
        <f t="shared" si="99"/>
        <v/>
      </c>
      <c r="BE163" s="18" t="str">
        <f t="shared" si="100"/>
        <v/>
      </c>
      <c r="BF163" s="139" t="str">
        <f t="shared" si="101"/>
        <v/>
      </c>
      <c r="BG163" s="114"/>
      <c r="BH163" s="18" t="str">
        <f t="shared" si="102"/>
        <v/>
      </c>
      <c r="BI163" s="13"/>
      <c r="BJ163" s="12"/>
      <c r="BK163" s="12"/>
      <c r="BL163" s="145"/>
      <c r="BM163" s="12"/>
      <c r="BN163" s="12"/>
      <c r="BO163" s="12"/>
      <c r="BP163" s="12"/>
      <c r="BQ163" s="12"/>
      <c r="BR163" s="12"/>
      <c r="BS163" s="146"/>
      <c r="BT163" s="14"/>
      <c r="BU163" s="12"/>
      <c r="BV163" s="12"/>
      <c r="BW163" s="12"/>
      <c r="BX163" s="12"/>
      <c r="BY163" s="12"/>
      <c r="BZ163" s="144"/>
      <c r="CA163" s="107" t="str">
        <f>+IF(LEN($I163)&gt;5,IF(BD!F163="N/A","",BD!F163),"")</f>
        <v/>
      </c>
      <c r="CB163" s="21"/>
      <c r="CC163" s="147"/>
      <c r="CD163" s="148"/>
      <c r="CE163" s="8" t="str">
        <f>+IF(LEN(I163)&gt;5,BD!M163,"")</f>
        <v/>
      </c>
      <c r="CF163" s="16" t="str">
        <f>+IF(LEN(I163)&gt;5,BD!N163,"")</f>
        <v/>
      </c>
      <c r="CG163" s="3" t="str">
        <f t="shared" si="103"/>
        <v/>
      </c>
      <c r="CH163" s="23" t="str">
        <f>+IF(AND(LEN($I163)&gt;5),IF(AND($J163&gt;N$1,$J163&lt;=$AO$1),1,IF((COUNTIFS(INCAPACIDADES!$C$1:$C$51,$I163,INCAPACIDADES!K$1:K$51,N$1))&gt;0,2,IF(VLOOKUP($C163,BD!$D$1:$F$501,3,0)&gt;N$1,0,3))),"")</f>
        <v/>
      </c>
      <c r="CI163" s="23" t="str">
        <f>+IF(AND(LEN($I163)&gt;5),IF(AND($J163&gt;O$1,$J163&lt;=$AO$1),1,IF((COUNTIFS(INCAPACIDADES!$C$1:$C$51,$I163,INCAPACIDADES!L$1:L$51,O$1))&gt;0,2,IF(VLOOKUP($C163,BD!$D$1:$F$501,3,0)&gt;O$1,0,3))),"")</f>
        <v/>
      </c>
      <c r="CJ163" s="23" t="str">
        <f>+IF(AND(LEN($I163)&gt;5),IF(AND($J163&gt;P$1,$J163&lt;=$AO$1),1,IF((COUNTIFS(INCAPACIDADES!$C$1:$C$51,$I163,INCAPACIDADES!M$1:M$51,P$1))&gt;0,2,IF(VLOOKUP($C163,BD!$D$1:$F$501,3,0)&gt;P$1,0,3))),"")</f>
        <v/>
      </c>
      <c r="CK163" s="23" t="str">
        <f>+IF(AND(LEN($I163)&gt;5),IF(AND($J163&gt;Q$1,$J163&lt;=$AO$1),1,IF((COUNTIFS(INCAPACIDADES!$C$1:$C$51,$I163,INCAPACIDADES!N$1:N$51,Q$1))&gt;0,2,IF(VLOOKUP($C163,BD!$D$1:$F$501,3,0)&gt;Q$1,0,3))),"")</f>
        <v/>
      </c>
      <c r="CL163" s="23" t="str">
        <f>+IF(AND(LEN($I163)&gt;5),IF(AND($J163&gt;R$1,$J163&lt;=$AO$1),1,IF((COUNTIFS(INCAPACIDADES!$C$1:$C$51,$I163,INCAPACIDADES!O$1:O$51,R$1))&gt;0,2,IF(VLOOKUP($C163,BD!$D$1:$F$501,3,0)&gt;R$1,0,3))),"")</f>
        <v/>
      </c>
      <c r="CM163" s="23" t="str">
        <f>+IF(AND(LEN($I163)&gt;5),IF(AND($J163&gt;S$1,$J163&lt;=$AO$1),1,IF((COUNTIFS(INCAPACIDADES!$C$1:$C$51,$I163,INCAPACIDADES!P$1:P$51,S$1))&gt;0,2,IF(VLOOKUP($C163,BD!$D$1:$F$501,3,0)&gt;S$1,0,3))),"")</f>
        <v/>
      </c>
      <c r="CN163" s="23" t="str">
        <f>+IF(AND(LEN($I163)&gt;5),IF(AND($J163&gt;T$1,$J163&lt;=$AO$1),1,IF((COUNTIFS(INCAPACIDADES!$C$1:$C$51,$I163,INCAPACIDADES!Q$1:Q$51,T$1))&gt;0,2,IF(VLOOKUP($C163,BD!$D$1:$F$501,3,0)&gt;T$1,0,3))),"")</f>
        <v/>
      </c>
      <c r="CO163" s="23" t="str">
        <f>+IF(AND(LEN($I163)&gt;5),IF(AND($J163&gt;U$1,$J163&lt;=$AO$1),1,IF((COUNTIFS(INCAPACIDADES!$C$1:$C$51,$I163,INCAPACIDADES!R$1:R$51,U$1))&gt;0,2,IF(VLOOKUP($C163,BD!$D$1:$F$501,3,0)&gt;U$1,0,3))),"")</f>
        <v/>
      </c>
      <c r="CP163" s="23" t="str">
        <f>+IF(AND(LEN($I163)&gt;5),IF(AND($J163&gt;V$1,$J163&lt;=$AO$1),1,IF((COUNTIFS(INCAPACIDADES!$C$1:$C$51,$I163,INCAPACIDADES!S$1:S$51,V$1))&gt;0,2,IF(VLOOKUP($C163,BD!$D$1:$F$501,3,0)&gt;V$1,0,3))),"")</f>
        <v/>
      </c>
      <c r="CQ163" s="23" t="str">
        <f>+IF(AND(LEN($I163)&gt;5),IF(AND($J163&gt;W$1,$J163&lt;=$AO$1),1,IF((COUNTIFS(INCAPACIDADES!$C$1:$C$51,$I163,INCAPACIDADES!T$1:T$51,W$1))&gt;0,2,IF(VLOOKUP($C163,BD!$D$1:$F$501,3,0)&gt;W$1,0,3))),"")</f>
        <v/>
      </c>
      <c r="CR163" s="23" t="str">
        <f>+IF(AND(LEN($I163)&gt;5),IF(AND($J163&gt;X$1,$J163&lt;=$AO$1),1,IF((COUNTIFS(INCAPACIDADES!$C$1:$C$51,$I163,INCAPACIDADES!U$1:U$51,X$1))&gt;0,2,IF(VLOOKUP($C163,BD!$D$1:$F$501,3,0)&gt;X$1,0,3))),"")</f>
        <v/>
      </c>
      <c r="CS163" s="23" t="str">
        <f>+IF(AND(LEN($I163)&gt;5),IF(AND($J163&gt;Y$1,$J163&lt;=$AO$1),1,IF((COUNTIFS(INCAPACIDADES!$C$1:$C$51,$I163,INCAPACIDADES!V$1:V$51,Y$1))&gt;0,2,IF(VLOOKUP($C163,BD!$D$1:$F$501,3,0)&gt;Y$1,0,3))),"")</f>
        <v/>
      </c>
      <c r="CT163" s="23" t="str">
        <f>+IF(AND(LEN($I163)&gt;5),IF(AND($J163&gt;Z$1,$J163&lt;=$AO$1),1,IF((COUNTIFS(INCAPACIDADES!$C$1:$C$51,$I163,INCAPACIDADES!W$1:W$51,Z$1))&gt;0,2,IF(VLOOKUP($C163,BD!$D$1:$F$501,3,0)&gt;Z$1,0,3))),"")</f>
        <v/>
      </c>
      <c r="CU163" s="23" t="str">
        <f>+IF(AND(LEN($I163)&gt;5),IF(AND($J163&gt;AA$1,$J163&lt;=$AO$1),1,IF((COUNTIFS(INCAPACIDADES!$C$1:$C$51,$I163,INCAPACIDADES!X$1:X$51,AA$1))&gt;0,2,IF(VLOOKUP($C163,BD!$D$1:$F$501,3,0)&gt;AA$1,0,3))),"")</f>
        <v/>
      </c>
      <c r="CV163" s="23" t="str">
        <f>+IF(AND(LEN($I163)&gt;5),IF(AND($J163&gt;AB$1,$J163&lt;=$AO$1),1,IF((COUNTIFS(INCAPACIDADES!$C$1:$C$51,$I163,INCAPACIDADES!Y$1:Y$51,AB$1))&gt;0,2,IF(VLOOKUP($C163,BD!$D$1:$F$501,3,0)&gt;AB$1,0,3))),"")</f>
        <v/>
      </c>
      <c r="CW163" s="23" t="str">
        <f>+IF(AND(LEN($I163)&gt;5),IF(AND($J163&gt;AC$1,$J163&lt;=$AO$1),1,IF((COUNTIFS(INCAPACIDADES!$C$1:$C$51,$I163,INCAPACIDADES!Z$1:Z$51,AC$1))&gt;0,2,IF(VLOOKUP($C163,BD!$D$1:$F$501,3,0)&gt;AC$1,0,3))),"")</f>
        <v/>
      </c>
      <c r="CX163" s="23" t="str">
        <f>+IF(AND(LEN($I163)&gt;5),IF(AND($J163&gt;AD$1,$J163&lt;=$AO$1),1,IF((COUNTIFS(INCAPACIDADES!$C$1:$C$51,$I163,INCAPACIDADES!AA$1:AA$51,AD$1))&gt;0,2,IF(VLOOKUP($C163,BD!$D$1:$F$501,3,0)&gt;AD$1,0,3))),"")</f>
        <v/>
      </c>
      <c r="CY163" s="23" t="str">
        <f>+IF(AND(LEN($I163)&gt;5),IF(AND($J163&gt;AE$1,$J163&lt;=$AO$1),1,IF((COUNTIFS(INCAPACIDADES!$C$1:$C$51,$I163,INCAPACIDADES!AB$1:AB$51,AE$1))&gt;0,2,IF(VLOOKUP($C163,BD!$D$1:$F$501,3,0)&gt;AE$1,0,3))),"")</f>
        <v/>
      </c>
      <c r="CZ163" s="23" t="str">
        <f>+IF(AND(LEN($I163)&gt;5),IF(AND($J163&gt;AF$1,$J163&lt;=$AO$1),1,IF((COUNTIFS(INCAPACIDADES!$C$1:$C$51,$I163,INCAPACIDADES!AC$1:AC$51,AF$1))&gt;0,2,IF(VLOOKUP($C163,BD!$D$1:$F$501,3,0)&gt;AF$1,0,3))),"")</f>
        <v/>
      </c>
      <c r="DA163" s="23" t="str">
        <f>+IF(AND(LEN($I163)&gt;5),IF(AND($J163&gt;AG$1,$J163&lt;=$AO$1),1,IF((COUNTIFS(INCAPACIDADES!$C$1:$C$51,$I163,INCAPACIDADES!AD$1:AD$51,AG$1))&gt;0,2,IF(VLOOKUP($C163,BD!$D$1:$F$501,3,0)&gt;AG$1,0,3))),"")</f>
        <v/>
      </c>
      <c r="DB163" s="23" t="str">
        <f>+IF(AND(LEN($I163)&gt;5),IF(AND($J163&gt;AH$1,$J163&lt;=$AO$1),1,IF((COUNTIFS(INCAPACIDADES!$C$1:$C$51,$I163,INCAPACIDADES!AE$1:AE$51,AH$1))&gt;0,2,IF(VLOOKUP($C163,BD!$D$1:$F$501,3,0)&gt;AH$1,0,3))),"")</f>
        <v/>
      </c>
      <c r="DC163" s="23" t="str">
        <f>+IF(AND(LEN($I163)&gt;5),IF(AND($J163&gt;AI$1,$J163&lt;=$AO$1),1,IF((COUNTIFS(INCAPACIDADES!$C$1:$C$51,$I163,INCAPACIDADES!AF$1:AF$51,AI$1))&gt;0,2,IF(VLOOKUP($C163,BD!$D$1:$F$501,3,0)&gt;AI$1,0,3))),"")</f>
        <v/>
      </c>
      <c r="DD163" s="23" t="str">
        <f>+IF(AND(LEN($I163)&gt;5),IF(AND($J163&gt;AJ$1,$J163&lt;=$AO$1),1,IF((COUNTIFS(INCAPACIDADES!$C$1:$C$51,$I163,INCAPACIDADES!AG$1:AG$51,AJ$1))&gt;0,2,IF(VLOOKUP($C163,BD!$D$1:$F$501,3,0)&gt;AJ$1,0,3))),"")</f>
        <v/>
      </c>
      <c r="DE163" s="23" t="str">
        <f>+IF(AND(LEN($I163)&gt;5),IF(AND($J163&gt;AK$1,$J163&lt;=$AO$1),1,IF((COUNTIFS(INCAPACIDADES!$C$1:$C$51,$I163,INCAPACIDADES!AH$1:AH$51,AK$1))&gt;0,2,IF(VLOOKUP($C163,BD!$D$1:$F$501,3,0)&gt;AK$1,0,3))),"")</f>
        <v/>
      </c>
      <c r="DF163" s="23" t="str">
        <f>+IF(AND(LEN($I163)&gt;5),IF(AND($J163&gt;AL$1,$J163&lt;=$AO$1),1,IF((COUNTIFS(INCAPACIDADES!$C$1:$C$51,$I163,INCAPACIDADES!AI$1:AI$51,AL$1))&gt;0,2,IF(VLOOKUP($C163,BD!$D$1:$F$501,3,0)&gt;AL$1,0,3))),"")</f>
        <v/>
      </c>
      <c r="DG163" s="23" t="str">
        <f>+IF(AND(LEN($I163)&gt;5),IF(AND($J163&gt;AM$1,$J163&lt;=$AO$1),1,IF((COUNTIFS(INCAPACIDADES!$C$1:$C$51,$I163,INCAPACIDADES!AJ$1:AJ$51,AM$1))&gt;0,2,IF(VLOOKUP($C163,BD!$D$1:$F$501,3,0)&gt;AM$1,0,3))),"")</f>
        <v/>
      </c>
      <c r="DH163" s="23" t="str">
        <f>+IF(AND(LEN($I163)&gt;5),IF(AND($J163&gt;AN$1,$J163&lt;=$AO$1),1,IF((COUNTIFS(INCAPACIDADES!$C$1:$C$51,$I163,INCAPACIDADES!AK$1:AK$51,AN$1))&gt;0,2,IF(VLOOKUP($C163,BD!$D$1:$F$501,3,0)&gt;AN$1,0,3))),"")</f>
        <v/>
      </c>
      <c r="DI163" s="23" t="str">
        <f>+IF(AND(LEN($I163)&gt;5),IF(AND($J163&gt;AO$1,$J163&lt;=$AO$1),1,IF((COUNTIFS(INCAPACIDADES!$C$1:$C$51,$I163,INCAPACIDADES!AL$1:AL$51,AO$1))&gt;0,2,IF(VLOOKUP($C163,BD!$D$1:$F$501,3,0)&gt;AO$1,0,3))),"")</f>
        <v/>
      </c>
      <c r="DJ163" s="23" t="str">
        <f>+IF(LEN($I163)&gt;5,IF(ISERROR(VLOOKUP(N163,'CODIGO PAGO'!$B$2:$B$20,1,0)),1,IF(OR(AND(CH163=1,N163&lt;&gt;"N"),AND(CH163=3,N163&lt;&gt;"B"),AND(CH163=2,LEFT(TRIM(N163),1)&lt;&gt;"I")),1,IF(OR(AND(CH163=0,N163="N"),AND(CH163=0,N163="B"),AND(CH163=0,LEFT(TRIM(N163),1)="I")),1,0))),"")</f>
        <v/>
      </c>
      <c r="DK163" s="23" t="str">
        <f t="shared" si="104"/>
        <v/>
      </c>
      <c r="DL163" s="23" t="str">
        <f>+IF(LEN($I163)&gt;5,IF(ISERROR(VLOOKUP(P163,'CODIGO PAGO'!$B$2:$B$20,1,0)),1,IF(OR(AND(CJ163=1,P163&lt;&gt;"N"),AND(CJ163=3,P163&lt;&gt;"B"),AND(CJ163=2,LEFT(TRIM(P163),1)&lt;&gt;"I")),1,IF(OR(AND(CJ163=0,P163="N"),AND(CJ163=0,P163="B"),AND(CJ163=0,LEFT(TRIM(P163),1)="I")),1,0))),"")</f>
        <v/>
      </c>
      <c r="DM163" s="23" t="str">
        <f t="shared" si="105"/>
        <v/>
      </c>
      <c r="DN163" s="23" t="str">
        <f>+IF(LEN($I163)&gt;5,IF(ISERROR(VLOOKUP(R163,'CODIGO PAGO'!$B$2:$B$20,1,0)),1,IF(OR(AND(CL163=1,R163&lt;&gt;"N"),AND(CL163=3,R163&lt;&gt;"B"),AND(CL163=2,LEFT(TRIM(R163),1)&lt;&gt;"I")),1,IF(OR(AND(CL163=0,R163="N"),AND(CL163=0,R163="B"),AND(CL163=0,LEFT(TRIM(R163),1)="I")),1,0))),"")</f>
        <v/>
      </c>
      <c r="DO163" s="23" t="str">
        <f t="shared" si="106"/>
        <v/>
      </c>
      <c r="DP163" s="23" t="str">
        <f>+IF(LEN($I163)&gt;5,IF(ISERROR(VLOOKUP(T163,'CODIGO PAGO'!$B$2:$B$20,1,0)),1,IF(OR(AND(CN163=1,T163&lt;&gt;"N"),AND(CN163=3,T163&lt;&gt;"B"),AND(CN163=2,LEFT(TRIM(T163),1)&lt;&gt;"I")),1,IF(OR(AND(CN163=0,T163="N"),AND(CN163=0,T163="B"),AND(CN163=0,LEFT(TRIM(T163),1)="I")),1,0))),"")</f>
        <v/>
      </c>
      <c r="DQ163" s="23" t="str">
        <f t="shared" si="107"/>
        <v/>
      </c>
      <c r="DR163" s="23" t="str">
        <f>+IF(LEN($I163)&gt;5,IF(ISERROR(VLOOKUP(V163,'CODIGO PAGO'!$B$2:$B$20,1,0)),1,IF(OR(AND(CP163=1,V163&lt;&gt;"N"),AND(CP163=3,V163&lt;&gt;"B"),AND(CP163=2,LEFT(TRIM(V163),1)&lt;&gt;"I")),1,IF(OR(AND(CP163=0,V163="N"),AND(CP163=0,V163="B"),AND(CP163=0,LEFT(TRIM(V163),1)="I")),1,0))),"")</f>
        <v/>
      </c>
      <c r="DS163" s="23" t="str">
        <f t="shared" si="108"/>
        <v/>
      </c>
      <c r="DT163" s="23" t="str">
        <f>+IF(LEN($I163)&gt;5,IF(ISERROR(VLOOKUP(X163,'CODIGO PAGO'!$B$2:$B$20,1,0)),1,IF(OR(AND(CR163=1,X163&lt;&gt;"N"),AND(CR163=3,X163&lt;&gt;"B"),AND(CR163=2,LEFT(TRIM(X163),1)&lt;&gt;"I")),1,IF(OR(AND(CR163=0,X163="N"),AND(CR163=0,X163="B"),AND(CR163=0,LEFT(TRIM(X163),1)="I")),1,0))),"")</f>
        <v/>
      </c>
      <c r="DU163" s="23" t="str">
        <f t="shared" si="109"/>
        <v/>
      </c>
      <c r="DV163" s="23" t="str">
        <f>+IF(LEN($I163)&gt;5,IF(ISERROR(VLOOKUP(Z163,'CODIGO PAGO'!$B$2:$B$20,1,0)),1,IF(OR(AND(CT163=1,Z163&lt;&gt;"N"),AND(CT163=3,Z163&lt;&gt;"B"),AND(CT163=2,LEFT(TRIM(Z163),1)&lt;&gt;"I")),1,IF(OR(AND(CT163=0,Z163="N"),AND(CT163=0,Z163="B"),AND(CT163=0,LEFT(TRIM(Z163),1)="I")),1,0))),"")</f>
        <v/>
      </c>
      <c r="DW163" s="23" t="str">
        <f t="shared" si="110"/>
        <v/>
      </c>
      <c r="DX163" s="23" t="str">
        <f>+IF(LEN($I163)&gt;5,IF(ISERROR(VLOOKUP(AB163,'CODIGO PAGO'!$B$2:$B$20,1,0)),1,IF(OR(AND(CV163=1,AB163&lt;&gt;"N"),AND(CV163=3,AB163&lt;&gt;"B"),AND(CV163=2,LEFT(TRIM(AB163),1)&lt;&gt;"I")),1,IF(OR(AND(CV163=0,AB163="N"),AND(CV163=0,AB163="B"),AND(CV163=0,LEFT(TRIM(AB163),1)="I")),1,0))),"")</f>
        <v/>
      </c>
      <c r="DY163" s="23" t="str">
        <f t="shared" si="111"/>
        <v/>
      </c>
      <c r="DZ163" s="23" t="str">
        <f>+IF(LEN($I163)&gt;5,IF(ISERROR(VLOOKUP(AD163,'CODIGO PAGO'!$B$2:$B$20,1,0)),1,IF(OR(AND(CX163=1,AD163&lt;&gt;"N"),AND(CX163=3,AD163&lt;&gt;"B"),AND(CX163=2,LEFT(TRIM(AD163),1)&lt;&gt;"I")),1,IF(OR(AND(CX163=0,AD163="N"),AND(CX163=0,AD163="B"),AND(CX163=0,LEFT(TRIM(AD163),1)="I")),1,0))),"")</f>
        <v/>
      </c>
      <c r="EA163" s="23" t="str">
        <f t="shared" si="112"/>
        <v/>
      </c>
      <c r="EB163" s="23" t="str">
        <f>+IF(LEN($I163)&gt;5,IF(ISERROR(VLOOKUP(AF163,'CODIGO PAGO'!$B$2:$B$20,1,0)),1,IF(OR(AND(CZ163=1,AF163&lt;&gt;"N"),AND(CZ163=3,AF163&lt;&gt;"B"),AND(CZ163=2,LEFT(TRIM(AF163),1)&lt;&gt;"I")),1,IF(OR(AND(CZ163=0,AF163="N"),AND(CZ163=0,AF163="B"),AND(CZ163=0,LEFT(TRIM(AF163),1)="I")),1,0))),"")</f>
        <v/>
      </c>
      <c r="EC163" s="23" t="str">
        <f t="shared" si="113"/>
        <v/>
      </c>
      <c r="ED163" s="23" t="str">
        <f>+IF(LEN($I163)&gt;5,IF(ISERROR(VLOOKUP(AH163,'CODIGO PAGO'!$B$2:$B$20,1,0)),1,IF(OR(AND(DB163=1,AH163&lt;&gt;"N"),AND(DB163=3,AH163&lt;&gt;"B"),AND(DB163=2,LEFT(TRIM(AH163),1)&lt;&gt;"I")),1,IF(OR(AND(DB163=0,AH163="N"),AND(DB163=0,AH163="B"),AND(DB163=0,LEFT(TRIM(AH163),1)="I")),1,0))),"")</f>
        <v/>
      </c>
      <c r="EE163" s="23" t="str">
        <f t="shared" si="114"/>
        <v/>
      </c>
      <c r="EF163" s="23" t="str">
        <f>+IF(LEN($I163)&gt;5,IF(ISERROR(VLOOKUP(AJ163,'CODIGO PAGO'!$B$2:$B$20,1,0)),1,IF(OR(AND(DD163=1,AJ163&lt;&gt;"N"),AND(DD163=3,AJ163&lt;&gt;"B"),AND(DD163=2,LEFT(TRIM(AJ163),1)&lt;&gt;"I")),1,IF(OR(AND(DD163=0,AJ163="N"),AND(DD163=0,AJ163="B"),AND(DD163=0,LEFT(TRIM(AJ163),1)="I")),1,0))),"")</f>
        <v/>
      </c>
      <c r="EG163" s="23" t="str">
        <f t="shared" si="115"/>
        <v/>
      </c>
      <c r="EH163" s="23" t="str">
        <f>+IF(LEN($I163)&gt;5,IF(ISERROR(VLOOKUP(AL163,'CODIGO PAGO'!$B$2:$B$20,1,0)),1,IF(OR(AND(DF163=1,AL163&lt;&gt;"N"),AND(DF163=3,AL163&lt;&gt;"B"),AND(DF163=2,LEFT(TRIM(AL163),1)&lt;&gt;"I")),1,IF(OR(AND(DF163=0,AL163="N"),AND(DF163=0,AL163="B"),AND(DF163=0,LEFT(TRIM(AL163),1)="I")),1,0))),"")</f>
        <v/>
      </c>
      <c r="EI163" s="23" t="str">
        <f t="shared" si="116"/>
        <v/>
      </c>
      <c r="EJ163" s="23" t="str">
        <f>+IF(LEN($I163)&gt;5,IF(ISERROR(VLOOKUP(AN163,'CODIGO PAGO'!$B$2:$B$20,1,0)),1,IF(OR(AND(DH163=1,AN163&lt;&gt;"N"),AND(DH163=3,AN163&lt;&gt;"B"),AND(DH163=2,LEFT(TRIM(AN163),1)&lt;&gt;"I")),1,IF(OR(AND(DH163=0,AN163="N"),AND(DH163=0,AN163="B"),AND(DH163=0,LEFT(TRIM(AN163),1)="I")),1,0))),"")</f>
        <v/>
      </c>
      <c r="EK163" s="23" t="str">
        <f t="shared" si="117"/>
        <v/>
      </c>
      <c r="EL163" s="24" t="str">
        <f t="shared" si="118"/>
        <v/>
      </c>
    </row>
    <row r="164" spans="1:142" s="25" customFormat="1">
      <c r="A164" s="15" t="str">
        <f t="shared" si="84"/>
        <v/>
      </c>
      <c r="B164" s="1" t="str">
        <f>+IF(LEN(I164)&gt;5,'CODIGO PAGO'!$B$28,"")</f>
        <v/>
      </c>
      <c r="C164" s="1" t="str">
        <f>+IF(LEN($I164)&gt;5,BD!D164,"")</f>
        <v/>
      </c>
      <c r="D164" s="168" t="str">
        <f>+IF(LEN($I164)&gt;5,BD!A164,"")</f>
        <v/>
      </c>
      <c r="E164" s="1" t="str">
        <f>+IF(LEN($I164)&gt;5,BD!B164,"")</f>
        <v/>
      </c>
      <c r="F164" s="1" t="str">
        <f>+IF(LEN($I164)&gt;5,BD!C164,"")</f>
        <v/>
      </c>
      <c r="G164" s="141"/>
      <c r="H164" s="141"/>
      <c r="I164" s="1" t="str">
        <f>+IF(LEN(BD!G164)&gt;5,BD!G164,"")</f>
        <v/>
      </c>
      <c r="J164" s="167" t="str">
        <f>+IF(LEN($I164)&gt;5,BD!E164,"")</f>
        <v/>
      </c>
      <c r="K164" s="6" t="str">
        <f t="shared" si="85"/>
        <v/>
      </c>
      <c r="L164" s="87" t="str">
        <f>+IF(LEN($I164)&gt;5,BD!H164,"")</f>
        <v/>
      </c>
      <c r="M164" s="40" t="str">
        <f t="shared" si="86"/>
        <v/>
      </c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4" t="str">
        <f t="shared" si="87"/>
        <v/>
      </c>
      <c r="AQ164" s="5" t="str">
        <f t="shared" si="88"/>
        <v/>
      </c>
      <c r="AR164" s="91" t="str">
        <f t="shared" si="89"/>
        <v/>
      </c>
      <c r="AS164" s="5" t="str">
        <f t="shared" si="90"/>
        <v/>
      </c>
      <c r="AT164" s="91" t="str">
        <f t="shared" si="91"/>
        <v/>
      </c>
      <c r="AU164" s="4" t="str">
        <f t="shared" si="92"/>
        <v/>
      </c>
      <c r="AV164" s="4" t="str">
        <f t="shared" si="93"/>
        <v/>
      </c>
      <c r="AW164" s="4" t="str">
        <f t="shared" si="94"/>
        <v/>
      </c>
      <c r="AX164" s="4" t="str">
        <f t="shared" si="95"/>
        <v/>
      </c>
      <c r="AY164" s="88" t="str">
        <f t="shared" si="96"/>
        <v/>
      </c>
      <c r="AZ164" s="17" t="str">
        <f t="shared" si="97"/>
        <v/>
      </c>
      <c r="BA164" s="18" t="str">
        <f t="shared" si="98"/>
        <v/>
      </c>
      <c r="BB164" s="19" t="str">
        <f>+IF(LEN(I164)&gt;5,IF(INT(RIGHT(B164,1))=9,0.5*L164*AY164,INT(MID(B164,5,LEN(B164)-4))*L164)+IFERROR(VLOOKUP(I164,AJUSTES!$A$1:$I$50,9,0),0),"")</f>
        <v/>
      </c>
      <c r="BC164" s="12"/>
      <c r="BD164" s="19" t="str">
        <f t="shared" si="99"/>
        <v/>
      </c>
      <c r="BE164" s="18" t="str">
        <f t="shared" si="100"/>
        <v/>
      </c>
      <c r="BF164" s="139" t="str">
        <f t="shared" si="101"/>
        <v/>
      </c>
      <c r="BG164" s="114"/>
      <c r="BH164" s="18" t="str">
        <f t="shared" si="102"/>
        <v/>
      </c>
      <c r="BI164" s="13"/>
      <c r="BJ164" s="12"/>
      <c r="BK164" s="12"/>
      <c r="BL164" s="145"/>
      <c r="BM164" s="12"/>
      <c r="BN164" s="12"/>
      <c r="BO164" s="12"/>
      <c r="BP164" s="12"/>
      <c r="BQ164" s="12"/>
      <c r="BR164" s="12"/>
      <c r="BS164" s="146"/>
      <c r="BT164" s="14"/>
      <c r="BU164" s="12"/>
      <c r="BV164" s="12"/>
      <c r="BW164" s="12"/>
      <c r="BX164" s="12"/>
      <c r="BY164" s="12"/>
      <c r="BZ164" s="144"/>
      <c r="CA164" s="107" t="str">
        <f>+IF(LEN($I164)&gt;5,IF(BD!F164="N/A","",BD!F164),"")</f>
        <v/>
      </c>
      <c r="CB164" s="21"/>
      <c r="CC164" s="147"/>
      <c r="CD164" s="148"/>
      <c r="CE164" s="8" t="str">
        <f>+IF(LEN(I164)&gt;5,BD!M164,"")</f>
        <v/>
      </c>
      <c r="CF164" s="16" t="str">
        <f>+IF(LEN(I164)&gt;5,BD!N164,"")</f>
        <v/>
      </c>
      <c r="CG164" s="3" t="str">
        <f t="shared" si="103"/>
        <v/>
      </c>
      <c r="CH164" s="23" t="str">
        <f>+IF(AND(LEN($I164)&gt;5),IF(AND($J164&gt;N$1,$J164&lt;=$AO$1),1,IF((COUNTIFS(INCAPACIDADES!$C$1:$C$51,$I164,INCAPACIDADES!K$1:K$51,N$1))&gt;0,2,IF(VLOOKUP($C164,BD!$D$1:$F$501,3,0)&gt;N$1,0,3))),"")</f>
        <v/>
      </c>
      <c r="CI164" s="23" t="str">
        <f>+IF(AND(LEN($I164)&gt;5),IF(AND($J164&gt;O$1,$J164&lt;=$AO$1),1,IF((COUNTIFS(INCAPACIDADES!$C$1:$C$51,$I164,INCAPACIDADES!L$1:L$51,O$1))&gt;0,2,IF(VLOOKUP($C164,BD!$D$1:$F$501,3,0)&gt;O$1,0,3))),"")</f>
        <v/>
      </c>
      <c r="CJ164" s="23" t="str">
        <f>+IF(AND(LEN($I164)&gt;5),IF(AND($J164&gt;P$1,$J164&lt;=$AO$1),1,IF((COUNTIFS(INCAPACIDADES!$C$1:$C$51,$I164,INCAPACIDADES!M$1:M$51,P$1))&gt;0,2,IF(VLOOKUP($C164,BD!$D$1:$F$501,3,0)&gt;P$1,0,3))),"")</f>
        <v/>
      </c>
      <c r="CK164" s="23" t="str">
        <f>+IF(AND(LEN($I164)&gt;5),IF(AND($J164&gt;Q$1,$J164&lt;=$AO$1),1,IF((COUNTIFS(INCAPACIDADES!$C$1:$C$51,$I164,INCAPACIDADES!N$1:N$51,Q$1))&gt;0,2,IF(VLOOKUP($C164,BD!$D$1:$F$501,3,0)&gt;Q$1,0,3))),"")</f>
        <v/>
      </c>
      <c r="CL164" s="23" t="str">
        <f>+IF(AND(LEN($I164)&gt;5),IF(AND($J164&gt;R$1,$J164&lt;=$AO$1),1,IF((COUNTIFS(INCAPACIDADES!$C$1:$C$51,$I164,INCAPACIDADES!O$1:O$51,R$1))&gt;0,2,IF(VLOOKUP($C164,BD!$D$1:$F$501,3,0)&gt;R$1,0,3))),"")</f>
        <v/>
      </c>
      <c r="CM164" s="23" t="str">
        <f>+IF(AND(LEN($I164)&gt;5),IF(AND($J164&gt;S$1,$J164&lt;=$AO$1),1,IF((COUNTIFS(INCAPACIDADES!$C$1:$C$51,$I164,INCAPACIDADES!P$1:P$51,S$1))&gt;0,2,IF(VLOOKUP($C164,BD!$D$1:$F$501,3,0)&gt;S$1,0,3))),"")</f>
        <v/>
      </c>
      <c r="CN164" s="23" t="str">
        <f>+IF(AND(LEN($I164)&gt;5),IF(AND($J164&gt;T$1,$J164&lt;=$AO$1),1,IF((COUNTIFS(INCAPACIDADES!$C$1:$C$51,$I164,INCAPACIDADES!Q$1:Q$51,T$1))&gt;0,2,IF(VLOOKUP($C164,BD!$D$1:$F$501,3,0)&gt;T$1,0,3))),"")</f>
        <v/>
      </c>
      <c r="CO164" s="23" t="str">
        <f>+IF(AND(LEN($I164)&gt;5),IF(AND($J164&gt;U$1,$J164&lt;=$AO$1),1,IF((COUNTIFS(INCAPACIDADES!$C$1:$C$51,$I164,INCAPACIDADES!R$1:R$51,U$1))&gt;0,2,IF(VLOOKUP($C164,BD!$D$1:$F$501,3,0)&gt;U$1,0,3))),"")</f>
        <v/>
      </c>
      <c r="CP164" s="23" t="str">
        <f>+IF(AND(LEN($I164)&gt;5),IF(AND($J164&gt;V$1,$J164&lt;=$AO$1),1,IF((COUNTIFS(INCAPACIDADES!$C$1:$C$51,$I164,INCAPACIDADES!S$1:S$51,V$1))&gt;0,2,IF(VLOOKUP($C164,BD!$D$1:$F$501,3,0)&gt;V$1,0,3))),"")</f>
        <v/>
      </c>
      <c r="CQ164" s="23" t="str">
        <f>+IF(AND(LEN($I164)&gt;5),IF(AND($J164&gt;W$1,$J164&lt;=$AO$1),1,IF((COUNTIFS(INCAPACIDADES!$C$1:$C$51,$I164,INCAPACIDADES!T$1:T$51,W$1))&gt;0,2,IF(VLOOKUP($C164,BD!$D$1:$F$501,3,0)&gt;W$1,0,3))),"")</f>
        <v/>
      </c>
      <c r="CR164" s="23" t="str">
        <f>+IF(AND(LEN($I164)&gt;5),IF(AND($J164&gt;X$1,$J164&lt;=$AO$1),1,IF((COUNTIFS(INCAPACIDADES!$C$1:$C$51,$I164,INCAPACIDADES!U$1:U$51,X$1))&gt;0,2,IF(VLOOKUP($C164,BD!$D$1:$F$501,3,0)&gt;X$1,0,3))),"")</f>
        <v/>
      </c>
      <c r="CS164" s="23" t="str">
        <f>+IF(AND(LEN($I164)&gt;5),IF(AND($J164&gt;Y$1,$J164&lt;=$AO$1),1,IF((COUNTIFS(INCAPACIDADES!$C$1:$C$51,$I164,INCAPACIDADES!V$1:V$51,Y$1))&gt;0,2,IF(VLOOKUP($C164,BD!$D$1:$F$501,3,0)&gt;Y$1,0,3))),"")</f>
        <v/>
      </c>
      <c r="CT164" s="23" t="str">
        <f>+IF(AND(LEN($I164)&gt;5),IF(AND($J164&gt;Z$1,$J164&lt;=$AO$1),1,IF((COUNTIFS(INCAPACIDADES!$C$1:$C$51,$I164,INCAPACIDADES!W$1:W$51,Z$1))&gt;0,2,IF(VLOOKUP($C164,BD!$D$1:$F$501,3,0)&gt;Z$1,0,3))),"")</f>
        <v/>
      </c>
      <c r="CU164" s="23" t="str">
        <f>+IF(AND(LEN($I164)&gt;5),IF(AND($J164&gt;AA$1,$J164&lt;=$AO$1),1,IF((COUNTIFS(INCAPACIDADES!$C$1:$C$51,$I164,INCAPACIDADES!X$1:X$51,AA$1))&gt;0,2,IF(VLOOKUP($C164,BD!$D$1:$F$501,3,0)&gt;AA$1,0,3))),"")</f>
        <v/>
      </c>
      <c r="CV164" s="23" t="str">
        <f>+IF(AND(LEN($I164)&gt;5),IF(AND($J164&gt;AB$1,$J164&lt;=$AO$1),1,IF((COUNTIFS(INCAPACIDADES!$C$1:$C$51,$I164,INCAPACIDADES!Y$1:Y$51,AB$1))&gt;0,2,IF(VLOOKUP($C164,BD!$D$1:$F$501,3,0)&gt;AB$1,0,3))),"")</f>
        <v/>
      </c>
      <c r="CW164" s="23" t="str">
        <f>+IF(AND(LEN($I164)&gt;5),IF(AND($J164&gt;AC$1,$J164&lt;=$AO$1),1,IF((COUNTIFS(INCAPACIDADES!$C$1:$C$51,$I164,INCAPACIDADES!Z$1:Z$51,AC$1))&gt;0,2,IF(VLOOKUP($C164,BD!$D$1:$F$501,3,0)&gt;AC$1,0,3))),"")</f>
        <v/>
      </c>
      <c r="CX164" s="23" t="str">
        <f>+IF(AND(LEN($I164)&gt;5),IF(AND($J164&gt;AD$1,$J164&lt;=$AO$1),1,IF((COUNTIFS(INCAPACIDADES!$C$1:$C$51,$I164,INCAPACIDADES!AA$1:AA$51,AD$1))&gt;0,2,IF(VLOOKUP($C164,BD!$D$1:$F$501,3,0)&gt;AD$1,0,3))),"")</f>
        <v/>
      </c>
      <c r="CY164" s="23" t="str">
        <f>+IF(AND(LEN($I164)&gt;5),IF(AND($J164&gt;AE$1,$J164&lt;=$AO$1),1,IF((COUNTIFS(INCAPACIDADES!$C$1:$C$51,$I164,INCAPACIDADES!AB$1:AB$51,AE$1))&gt;0,2,IF(VLOOKUP($C164,BD!$D$1:$F$501,3,0)&gt;AE$1,0,3))),"")</f>
        <v/>
      </c>
      <c r="CZ164" s="23" t="str">
        <f>+IF(AND(LEN($I164)&gt;5),IF(AND($J164&gt;AF$1,$J164&lt;=$AO$1),1,IF((COUNTIFS(INCAPACIDADES!$C$1:$C$51,$I164,INCAPACIDADES!AC$1:AC$51,AF$1))&gt;0,2,IF(VLOOKUP($C164,BD!$D$1:$F$501,3,0)&gt;AF$1,0,3))),"")</f>
        <v/>
      </c>
      <c r="DA164" s="23" t="str">
        <f>+IF(AND(LEN($I164)&gt;5),IF(AND($J164&gt;AG$1,$J164&lt;=$AO$1),1,IF((COUNTIFS(INCAPACIDADES!$C$1:$C$51,$I164,INCAPACIDADES!AD$1:AD$51,AG$1))&gt;0,2,IF(VLOOKUP($C164,BD!$D$1:$F$501,3,0)&gt;AG$1,0,3))),"")</f>
        <v/>
      </c>
      <c r="DB164" s="23" t="str">
        <f>+IF(AND(LEN($I164)&gt;5),IF(AND($J164&gt;AH$1,$J164&lt;=$AO$1),1,IF((COUNTIFS(INCAPACIDADES!$C$1:$C$51,$I164,INCAPACIDADES!AE$1:AE$51,AH$1))&gt;0,2,IF(VLOOKUP($C164,BD!$D$1:$F$501,3,0)&gt;AH$1,0,3))),"")</f>
        <v/>
      </c>
      <c r="DC164" s="23" t="str">
        <f>+IF(AND(LEN($I164)&gt;5),IF(AND($J164&gt;AI$1,$J164&lt;=$AO$1),1,IF((COUNTIFS(INCAPACIDADES!$C$1:$C$51,$I164,INCAPACIDADES!AF$1:AF$51,AI$1))&gt;0,2,IF(VLOOKUP($C164,BD!$D$1:$F$501,3,0)&gt;AI$1,0,3))),"")</f>
        <v/>
      </c>
      <c r="DD164" s="23" t="str">
        <f>+IF(AND(LEN($I164)&gt;5),IF(AND($J164&gt;AJ$1,$J164&lt;=$AO$1),1,IF((COUNTIFS(INCAPACIDADES!$C$1:$C$51,$I164,INCAPACIDADES!AG$1:AG$51,AJ$1))&gt;0,2,IF(VLOOKUP($C164,BD!$D$1:$F$501,3,0)&gt;AJ$1,0,3))),"")</f>
        <v/>
      </c>
      <c r="DE164" s="23" t="str">
        <f>+IF(AND(LEN($I164)&gt;5),IF(AND($J164&gt;AK$1,$J164&lt;=$AO$1),1,IF((COUNTIFS(INCAPACIDADES!$C$1:$C$51,$I164,INCAPACIDADES!AH$1:AH$51,AK$1))&gt;0,2,IF(VLOOKUP($C164,BD!$D$1:$F$501,3,0)&gt;AK$1,0,3))),"")</f>
        <v/>
      </c>
      <c r="DF164" s="23" t="str">
        <f>+IF(AND(LEN($I164)&gt;5),IF(AND($J164&gt;AL$1,$J164&lt;=$AO$1),1,IF((COUNTIFS(INCAPACIDADES!$C$1:$C$51,$I164,INCAPACIDADES!AI$1:AI$51,AL$1))&gt;0,2,IF(VLOOKUP($C164,BD!$D$1:$F$501,3,0)&gt;AL$1,0,3))),"")</f>
        <v/>
      </c>
      <c r="DG164" s="23" t="str">
        <f>+IF(AND(LEN($I164)&gt;5),IF(AND($J164&gt;AM$1,$J164&lt;=$AO$1),1,IF((COUNTIFS(INCAPACIDADES!$C$1:$C$51,$I164,INCAPACIDADES!AJ$1:AJ$51,AM$1))&gt;0,2,IF(VLOOKUP($C164,BD!$D$1:$F$501,3,0)&gt;AM$1,0,3))),"")</f>
        <v/>
      </c>
      <c r="DH164" s="23" t="str">
        <f>+IF(AND(LEN($I164)&gt;5),IF(AND($J164&gt;AN$1,$J164&lt;=$AO$1),1,IF((COUNTIFS(INCAPACIDADES!$C$1:$C$51,$I164,INCAPACIDADES!AK$1:AK$51,AN$1))&gt;0,2,IF(VLOOKUP($C164,BD!$D$1:$F$501,3,0)&gt;AN$1,0,3))),"")</f>
        <v/>
      </c>
      <c r="DI164" s="23" t="str">
        <f>+IF(AND(LEN($I164)&gt;5),IF(AND($J164&gt;AO$1,$J164&lt;=$AO$1),1,IF((COUNTIFS(INCAPACIDADES!$C$1:$C$51,$I164,INCAPACIDADES!AL$1:AL$51,AO$1))&gt;0,2,IF(VLOOKUP($C164,BD!$D$1:$F$501,3,0)&gt;AO$1,0,3))),"")</f>
        <v/>
      </c>
      <c r="DJ164" s="23" t="str">
        <f>+IF(LEN($I164)&gt;5,IF(ISERROR(VLOOKUP(N164,'CODIGO PAGO'!$B$2:$B$20,1,0)),1,IF(OR(AND(CH164=1,N164&lt;&gt;"N"),AND(CH164=3,N164&lt;&gt;"B"),AND(CH164=2,LEFT(TRIM(N164),1)&lt;&gt;"I")),1,IF(OR(AND(CH164=0,N164="N"),AND(CH164=0,N164="B"),AND(CH164=0,LEFT(TRIM(N164),1)="I")),1,0))),"")</f>
        <v/>
      </c>
      <c r="DK164" s="23" t="str">
        <f t="shared" si="104"/>
        <v/>
      </c>
      <c r="DL164" s="23" t="str">
        <f>+IF(LEN($I164)&gt;5,IF(ISERROR(VLOOKUP(P164,'CODIGO PAGO'!$B$2:$B$20,1,0)),1,IF(OR(AND(CJ164=1,P164&lt;&gt;"N"),AND(CJ164=3,P164&lt;&gt;"B"),AND(CJ164=2,LEFT(TRIM(P164),1)&lt;&gt;"I")),1,IF(OR(AND(CJ164=0,P164="N"),AND(CJ164=0,P164="B"),AND(CJ164=0,LEFT(TRIM(P164),1)="I")),1,0))),"")</f>
        <v/>
      </c>
      <c r="DM164" s="23" t="str">
        <f t="shared" si="105"/>
        <v/>
      </c>
      <c r="DN164" s="23" t="str">
        <f>+IF(LEN($I164)&gt;5,IF(ISERROR(VLOOKUP(R164,'CODIGO PAGO'!$B$2:$B$20,1,0)),1,IF(OR(AND(CL164=1,R164&lt;&gt;"N"),AND(CL164=3,R164&lt;&gt;"B"),AND(CL164=2,LEFT(TRIM(R164),1)&lt;&gt;"I")),1,IF(OR(AND(CL164=0,R164="N"),AND(CL164=0,R164="B"),AND(CL164=0,LEFT(TRIM(R164),1)="I")),1,0))),"")</f>
        <v/>
      </c>
      <c r="DO164" s="23" t="str">
        <f t="shared" si="106"/>
        <v/>
      </c>
      <c r="DP164" s="23" t="str">
        <f>+IF(LEN($I164)&gt;5,IF(ISERROR(VLOOKUP(T164,'CODIGO PAGO'!$B$2:$B$20,1,0)),1,IF(OR(AND(CN164=1,T164&lt;&gt;"N"),AND(CN164=3,T164&lt;&gt;"B"),AND(CN164=2,LEFT(TRIM(T164),1)&lt;&gt;"I")),1,IF(OR(AND(CN164=0,T164="N"),AND(CN164=0,T164="B"),AND(CN164=0,LEFT(TRIM(T164),1)="I")),1,0))),"")</f>
        <v/>
      </c>
      <c r="DQ164" s="23" t="str">
        <f t="shared" si="107"/>
        <v/>
      </c>
      <c r="DR164" s="23" t="str">
        <f>+IF(LEN($I164)&gt;5,IF(ISERROR(VLOOKUP(V164,'CODIGO PAGO'!$B$2:$B$20,1,0)),1,IF(OR(AND(CP164=1,V164&lt;&gt;"N"),AND(CP164=3,V164&lt;&gt;"B"),AND(CP164=2,LEFT(TRIM(V164),1)&lt;&gt;"I")),1,IF(OR(AND(CP164=0,V164="N"),AND(CP164=0,V164="B"),AND(CP164=0,LEFT(TRIM(V164),1)="I")),1,0))),"")</f>
        <v/>
      </c>
      <c r="DS164" s="23" t="str">
        <f t="shared" si="108"/>
        <v/>
      </c>
      <c r="DT164" s="23" t="str">
        <f>+IF(LEN($I164)&gt;5,IF(ISERROR(VLOOKUP(X164,'CODIGO PAGO'!$B$2:$B$20,1,0)),1,IF(OR(AND(CR164=1,X164&lt;&gt;"N"),AND(CR164=3,X164&lt;&gt;"B"),AND(CR164=2,LEFT(TRIM(X164),1)&lt;&gt;"I")),1,IF(OR(AND(CR164=0,X164="N"),AND(CR164=0,X164="B"),AND(CR164=0,LEFT(TRIM(X164),1)="I")),1,0))),"")</f>
        <v/>
      </c>
      <c r="DU164" s="23" t="str">
        <f t="shared" si="109"/>
        <v/>
      </c>
      <c r="DV164" s="23" t="str">
        <f>+IF(LEN($I164)&gt;5,IF(ISERROR(VLOOKUP(Z164,'CODIGO PAGO'!$B$2:$B$20,1,0)),1,IF(OR(AND(CT164=1,Z164&lt;&gt;"N"),AND(CT164=3,Z164&lt;&gt;"B"),AND(CT164=2,LEFT(TRIM(Z164),1)&lt;&gt;"I")),1,IF(OR(AND(CT164=0,Z164="N"),AND(CT164=0,Z164="B"),AND(CT164=0,LEFT(TRIM(Z164),1)="I")),1,0))),"")</f>
        <v/>
      </c>
      <c r="DW164" s="23" t="str">
        <f t="shared" si="110"/>
        <v/>
      </c>
      <c r="DX164" s="23" t="str">
        <f>+IF(LEN($I164)&gt;5,IF(ISERROR(VLOOKUP(AB164,'CODIGO PAGO'!$B$2:$B$20,1,0)),1,IF(OR(AND(CV164=1,AB164&lt;&gt;"N"),AND(CV164=3,AB164&lt;&gt;"B"),AND(CV164=2,LEFT(TRIM(AB164),1)&lt;&gt;"I")),1,IF(OR(AND(CV164=0,AB164="N"),AND(CV164=0,AB164="B"),AND(CV164=0,LEFT(TRIM(AB164),1)="I")),1,0))),"")</f>
        <v/>
      </c>
      <c r="DY164" s="23" t="str">
        <f t="shared" si="111"/>
        <v/>
      </c>
      <c r="DZ164" s="23" t="str">
        <f>+IF(LEN($I164)&gt;5,IF(ISERROR(VLOOKUP(AD164,'CODIGO PAGO'!$B$2:$B$20,1,0)),1,IF(OR(AND(CX164=1,AD164&lt;&gt;"N"),AND(CX164=3,AD164&lt;&gt;"B"),AND(CX164=2,LEFT(TRIM(AD164),1)&lt;&gt;"I")),1,IF(OR(AND(CX164=0,AD164="N"),AND(CX164=0,AD164="B"),AND(CX164=0,LEFT(TRIM(AD164),1)="I")),1,0))),"")</f>
        <v/>
      </c>
      <c r="EA164" s="23" t="str">
        <f t="shared" si="112"/>
        <v/>
      </c>
      <c r="EB164" s="23" t="str">
        <f>+IF(LEN($I164)&gt;5,IF(ISERROR(VLOOKUP(AF164,'CODIGO PAGO'!$B$2:$B$20,1,0)),1,IF(OR(AND(CZ164=1,AF164&lt;&gt;"N"),AND(CZ164=3,AF164&lt;&gt;"B"),AND(CZ164=2,LEFT(TRIM(AF164),1)&lt;&gt;"I")),1,IF(OR(AND(CZ164=0,AF164="N"),AND(CZ164=0,AF164="B"),AND(CZ164=0,LEFT(TRIM(AF164),1)="I")),1,0))),"")</f>
        <v/>
      </c>
      <c r="EC164" s="23" t="str">
        <f t="shared" si="113"/>
        <v/>
      </c>
      <c r="ED164" s="23" t="str">
        <f>+IF(LEN($I164)&gt;5,IF(ISERROR(VLOOKUP(AH164,'CODIGO PAGO'!$B$2:$B$20,1,0)),1,IF(OR(AND(DB164=1,AH164&lt;&gt;"N"),AND(DB164=3,AH164&lt;&gt;"B"),AND(DB164=2,LEFT(TRIM(AH164),1)&lt;&gt;"I")),1,IF(OR(AND(DB164=0,AH164="N"),AND(DB164=0,AH164="B"),AND(DB164=0,LEFT(TRIM(AH164),1)="I")),1,0))),"")</f>
        <v/>
      </c>
      <c r="EE164" s="23" t="str">
        <f t="shared" si="114"/>
        <v/>
      </c>
      <c r="EF164" s="23" t="str">
        <f>+IF(LEN($I164)&gt;5,IF(ISERROR(VLOOKUP(AJ164,'CODIGO PAGO'!$B$2:$B$20,1,0)),1,IF(OR(AND(DD164=1,AJ164&lt;&gt;"N"),AND(DD164=3,AJ164&lt;&gt;"B"),AND(DD164=2,LEFT(TRIM(AJ164),1)&lt;&gt;"I")),1,IF(OR(AND(DD164=0,AJ164="N"),AND(DD164=0,AJ164="B"),AND(DD164=0,LEFT(TRIM(AJ164),1)="I")),1,0))),"")</f>
        <v/>
      </c>
      <c r="EG164" s="23" t="str">
        <f t="shared" si="115"/>
        <v/>
      </c>
      <c r="EH164" s="23" t="str">
        <f>+IF(LEN($I164)&gt;5,IF(ISERROR(VLOOKUP(AL164,'CODIGO PAGO'!$B$2:$B$20,1,0)),1,IF(OR(AND(DF164=1,AL164&lt;&gt;"N"),AND(DF164=3,AL164&lt;&gt;"B"),AND(DF164=2,LEFT(TRIM(AL164),1)&lt;&gt;"I")),1,IF(OR(AND(DF164=0,AL164="N"),AND(DF164=0,AL164="B"),AND(DF164=0,LEFT(TRIM(AL164),1)="I")),1,0))),"")</f>
        <v/>
      </c>
      <c r="EI164" s="23" t="str">
        <f t="shared" si="116"/>
        <v/>
      </c>
      <c r="EJ164" s="23" t="str">
        <f>+IF(LEN($I164)&gt;5,IF(ISERROR(VLOOKUP(AN164,'CODIGO PAGO'!$B$2:$B$20,1,0)),1,IF(OR(AND(DH164=1,AN164&lt;&gt;"N"),AND(DH164=3,AN164&lt;&gt;"B"),AND(DH164=2,LEFT(TRIM(AN164),1)&lt;&gt;"I")),1,IF(OR(AND(DH164=0,AN164="N"),AND(DH164=0,AN164="B"),AND(DH164=0,LEFT(TRIM(AN164),1)="I")),1,0))),"")</f>
        <v/>
      </c>
      <c r="EK164" s="23" t="str">
        <f t="shared" si="117"/>
        <v/>
      </c>
      <c r="EL164" s="24" t="str">
        <f t="shared" si="118"/>
        <v/>
      </c>
    </row>
    <row r="165" spans="1:142" s="25" customFormat="1">
      <c r="A165" s="15" t="str">
        <f t="shared" si="84"/>
        <v/>
      </c>
      <c r="B165" s="1" t="str">
        <f>+IF(LEN(I165)&gt;5,'CODIGO PAGO'!$B$28,"")</f>
        <v/>
      </c>
      <c r="C165" s="1" t="str">
        <f>+IF(LEN($I165)&gt;5,BD!D165,"")</f>
        <v/>
      </c>
      <c r="D165" s="168" t="str">
        <f>+IF(LEN($I165)&gt;5,BD!A165,"")</f>
        <v/>
      </c>
      <c r="E165" s="1" t="str">
        <f>+IF(LEN($I165)&gt;5,BD!B165,"")</f>
        <v/>
      </c>
      <c r="F165" s="1" t="str">
        <f>+IF(LEN($I165)&gt;5,BD!C165,"")</f>
        <v/>
      </c>
      <c r="G165" s="141"/>
      <c r="H165" s="141"/>
      <c r="I165" s="1" t="str">
        <f>+IF(LEN(BD!G165)&gt;5,BD!G165,"")</f>
        <v/>
      </c>
      <c r="J165" s="167" t="str">
        <f>+IF(LEN($I165)&gt;5,BD!E165,"")</f>
        <v/>
      </c>
      <c r="K165" s="6" t="str">
        <f t="shared" si="85"/>
        <v/>
      </c>
      <c r="L165" s="87" t="str">
        <f>+IF(LEN($I165)&gt;5,BD!H165,"")</f>
        <v/>
      </c>
      <c r="M165" s="40" t="str">
        <f t="shared" si="86"/>
        <v/>
      </c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4" t="str">
        <f t="shared" si="87"/>
        <v/>
      </c>
      <c r="AQ165" s="5" t="str">
        <f t="shared" si="88"/>
        <v/>
      </c>
      <c r="AR165" s="91" t="str">
        <f t="shared" si="89"/>
        <v/>
      </c>
      <c r="AS165" s="5" t="str">
        <f t="shared" si="90"/>
        <v/>
      </c>
      <c r="AT165" s="91" t="str">
        <f t="shared" si="91"/>
        <v/>
      </c>
      <c r="AU165" s="4" t="str">
        <f t="shared" si="92"/>
        <v/>
      </c>
      <c r="AV165" s="4" t="str">
        <f t="shared" si="93"/>
        <v/>
      </c>
      <c r="AW165" s="4" t="str">
        <f t="shared" si="94"/>
        <v/>
      </c>
      <c r="AX165" s="4" t="str">
        <f t="shared" si="95"/>
        <v/>
      </c>
      <c r="AY165" s="88" t="str">
        <f t="shared" si="96"/>
        <v/>
      </c>
      <c r="AZ165" s="17" t="str">
        <f t="shared" si="97"/>
        <v/>
      </c>
      <c r="BA165" s="18" t="str">
        <f t="shared" si="98"/>
        <v/>
      </c>
      <c r="BB165" s="19" t="str">
        <f>+IF(LEN(I165)&gt;5,IF(INT(RIGHT(B165,1))=9,0.5*L165*AY165,INT(MID(B165,5,LEN(B165)-4))*L165)+IFERROR(VLOOKUP(I165,AJUSTES!$A$1:$I$50,9,0),0),"")</f>
        <v/>
      </c>
      <c r="BC165" s="12"/>
      <c r="BD165" s="19" t="str">
        <f t="shared" si="99"/>
        <v/>
      </c>
      <c r="BE165" s="18" t="str">
        <f t="shared" si="100"/>
        <v/>
      </c>
      <c r="BF165" s="139" t="str">
        <f t="shared" si="101"/>
        <v/>
      </c>
      <c r="BG165" s="114"/>
      <c r="BH165" s="18" t="str">
        <f t="shared" si="102"/>
        <v/>
      </c>
      <c r="BI165" s="13"/>
      <c r="BJ165" s="12"/>
      <c r="BK165" s="12"/>
      <c r="BL165" s="145"/>
      <c r="BM165" s="12"/>
      <c r="BN165" s="12"/>
      <c r="BO165" s="12"/>
      <c r="BP165" s="12"/>
      <c r="BQ165" s="12"/>
      <c r="BR165" s="12"/>
      <c r="BS165" s="146"/>
      <c r="BT165" s="14"/>
      <c r="BU165" s="12"/>
      <c r="BV165" s="12"/>
      <c r="BW165" s="12"/>
      <c r="BX165" s="12"/>
      <c r="BY165" s="12"/>
      <c r="BZ165" s="144"/>
      <c r="CA165" s="107" t="str">
        <f>+IF(LEN($I165)&gt;5,IF(BD!F165="N/A","",BD!F165),"")</f>
        <v/>
      </c>
      <c r="CB165" s="21"/>
      <c r="CC165" s="147"/>
      <c r="CD165" s="148"/>
      <c r="CE165" s="8" t="str">
        <f>+IF(LEN(I165)&gt;5,BD!M165,"")</f>
        <v/>
      </c>
      <c r="CF165" s="16" t="str">
        <f>+IF(LEN(I165)&gt;5,BD!N165,"")</f>
        <v/>
      </c>
      <c r="CG165" s="3" t="str">
        <f t="shared" si="103"/>
        <v/>
      </c>
      <c r="CH165" s="23" t="str">
        <f>+IF(AND(LEN($I165)&gt;5),IF(AND($J165&gt;N$1,$J165&lt;=$AO$1),1,IF((COUNTIFS(INCAPACIDADES!$C$1:$C$51,$I165,INCAPACIDADES!K$1:K$51,N$1))&gt;0,2,IF(VLOOKUP($C165,BD!$D$1:$F$501,3,0)&gt;N$1,0,3))),"")</f>
        <v/>
      </c>
      <c r="CI165" s="23" t="str">
        <f>+IF(AND(LEN($I165)&gt;5),IF(AND($J165&gt;O$1,$J165&lt;=$AO$1),1,IF((COUNTIFS(INCAPACIDADES!$C$1:$C$51,$I165,INCAPACIDADES!L$1:L$51,O$1))&gt;0,2,IF(VLOOKUP($C165,BD!$D$1:$F$501,3,0)&gt;O$1,0,3))),"")</f>
        <v/>
      </c>
      <c r="CJ165" s="23" t="str">
        <f>+IF(AND(LEN($I165)&gt;5),IF(AND($J165&gt;P$1,$J165&lt;=$AO$1),1,IF((COUNTIFS(INCAPACIDADES!$C$1:$C$51,$I165,INCAPACIDADES!M$1:M$51,P$1))&gt;0,2,IF(VLOOKUP($C165,BD!$D$1:$F$501,3,0)&gt;P$1,0,3))),"")</f>
        <v/>
      </c>
      <c r="CK165" s="23" t="str">
        <f>+IF(AND(LEN($I165)&gt;5),IF(AND($J165&gt;Q$1,$J165&lt;=$AO$1),1,IF((COUNTIFS(INCAPACIDADES!$C$1:$C$51,$I165,INCAPACIDADES!N$1:N$51,Q$1))&gt;0,2,IF(VLOOKUP($C165,BD!$D$1:$F$501,3,0)&gt;Q$1,0,3))),"")</f>
        <v/>
      </c>
      <c r="CL165" s="23" t="str">
        <f>+IF(AND(LEN($I165)&gt;5),IF(AND($J165&gt;R$1,$J165&lt;=$AO$1),1,IF((COUNTIFS(INCAPACIDADES!$C$1:$C$51,$I165,INCAPACIDADES!O$1:O$51,R$1))&gt;0,2,IF(VLOOKUP($C165,BD!$D$1:$F$501,3,0)&gt;R$1,0,3))),"")</f>
        <v/>
      </c>
      <c r="CM165" s="23" t="str">
        <f>+IF(AND(LEN($I165)&gt;5),IF(AND($J165&gt;S$1,$J165&lt;=$AO$1),1,IF((COUNTIFS(INCAPACIDADES!$C$1:$C$51,$I165,INCAPACIDADES!P$1:P$51,S$1))&gt;0,2,IF(VLOOKUP($C165,BD!$D$1:$F$501,3,0)&gt;S$1,0,3))),"")</f>
        <v/>
      </c>
      <c r="CN165" s="23" t="str">
        <f>+IF(AND(LEN($I165)&gt;5),IF(AND($J165&gt;T$1,$J165&lt;=$AO$1),1,IF((COUNTIFS(INCAPACIDADES!$C$1:$C$51,$I165,INCAPACIDADES!Q$1:Q$51,T$1))&gt;0,2,IF(VLOOKUP($C165,BD!$D$1:$F$501,3,0)&gt;T$1,0,3))),"")</f>
        <v/>
      </c>
      <c r="CO165" s="23" t="str">
        <f>+IF(AND(LEN($I165)&gt;5),IF(AND($J165&gt;U$1,$J165&lt;=$AO$1),1,IF((COUNTIFS(INCAPACIDADES!$C$1:$C$51,$I165,INCAPACIDADES!R$1:R$51,U$1))&gt;0,2,IF(VLOOKUP($C165,BD!$D$1:$F$501,3,0)&gt;U$1,0,3))),"")</f>
        <v/>
      </c>
      <c r="CP165" s="23" t="str">
        <f>+IF(AND(LEN($I165)&gt;5),IF(AND($J165&gt;V$1,$J165&lt;=$AO$1),1,IF((COUNTIFS(INCAPACIDADES!$C$1:$C$51,$I165,INCAPACIDADES!S$1:S$51,V$1))&gt;0,2,IF(VLOOKUP($C165,BD!$D$1:$F$501,3,0)&gt;V$1,0,3))),"")</f>
        <v/>
      </c>
      <c r="CQ165" s="23" t="str">
        <f>+IF(AND(LEN($I165)&gt;5),IF(AND($J165&gt;W$1,$J165&lt;=$AO$1),1,IF((COUNTIFS(INCAPACIDADES!$C$1:$C$51,$I165,INCAPACIDADES!T$1:T$51,W$1))&gt;0,2,IF(VLOOKUP($C165,BD!$D$1:$F$501,3,0)&gt;W$1,0,3))),"")</f>
        <v/>
      </c>
      <c r="CR165" s="23" t="str">
        <f>+IF(AND(LEN($I165)&gt;5),IF(AND($J165&gt;X$1,$J165&lt;=$AO$1),1,IF((COUNTIFS(INCAPACIDADES!$C$1:$C$51,$I165,INCAPACIDADES!U$1:U$51,X$1))&gt;0,2,IF(VLOOKUP($C165,BD!$D$1:$F$501,3,0)&gt;X$1,0,3))),"")</f>
        <v/>
      </c>
      <c r="CS165" s="23" t="str">
        <f>+IF(AND(LEN($I165)&gt;5),IF(AND($J165&gt;Y$1,$J165&lt;=$AO$1),1,IF((COUNTIFS(INCAPACIDADES!$C$1:$C$51,$I165,INCAPACIDADES!V$1:V$51,Y$1))&gt;0,2,IF(VLOOKUP($C165,BD!$D$1:$F$501,3,0)&gt;Y$1,0,3))),"")</f>
        <v/>
      </c>
      <c r="CT165" s="23" t="str">
        <f>+IF(AND(LEN($I165)&gt;5),IF(AND($J165&gt;Z$1,$J165&lt;=$AO$1),1,IF((COUNTIFS(INCAPACIDADES!$C$1:$C$51,$I165,INCAPACIDADES!W$1:W$51,Z$1))&gt;0,2,IF(VLOOKUP($C165,BD!$D$1:$F$501,3,0)&gt;Z$1,0,3))),"")</f>
        <v/>
      </c>
      <c r="CU165" s="23" t="str">
        <f>+IF(AND(LEN($I165)&gt;5),IF(AND($J165&gt;AA$1,$J165&lt;=$AO$1),1,IF((COUNTIFS(INCAPACIDADES!$C$1:$C$51,$I165,INCAPACIDADES!X$1:X$51,AA$1))&gt;0,2,IF(VLOOKUP($C165,BD!$D$1:$F$501,3,0)&gt;AA$1,0,3))),"")</f>
        <v/>
      </c>
      <c r="CV165" s="23" t="str">
        <f>+IF(AND(LEN($I165)&gt;5),IF(AND($J165&gt;AB$1,$J165&lt;=$AO$1),1,IF((COUNTIFS(INCAPACIDADES!$C$1:$C$51,$I165,INCAPACIDADES!Y$1:Y$51,AB$1))&gt;0,2,IF(VLOOKUP($C165,BD!$D$1:$F$501,3,0)&gt;AB$1,0,3))),"")</f>
        <v/>
      </c>
      <c r="CW165" s="23" t="str">
        <f>+IF(AND(LEN($I165)&gt;5),IF(AND($J165&gt;AC$1,$J165&lt;=$AO$1),1,IF((COUNTIFS(INCAPACIDADES!$C$1:$C$51,$I165,INCAPACIDADES!Z$1:Z$51,AC$1))&gt;0,2,IF(VLOOKUP($C165,BD!$D$1:$F$501,3,0)&gt;AC$1,0,3))),"")</f>
        <v/>
      </c>
      <c r="CX165" s="23" t="str">
        <f>+IF(AND(LEN($I165)&gt;5),IF(AND($J165&gt;AD$1,$J165&lt;=$AO$1),1,IF((COUNTIFS(INCAPACIDADES!$C$1:$C$51,$I165,INCAPACIDADES!AA$1:AA$51,AD$1))&gt;0,2,IF(VLOOKUP($C165,BD!$D$1:$F$501,3,0)&gt;AD$1,0,3))),"")</f>
        <v/>
      </c>
      <c r="CY165" s="23" t="str">
        <f>+IF(AND(LEN($I165)&gt;5),IF(AND($J165&gt;AE$1,$J165&lt;=$AO$1),1,IF((COUNTIFS(INCAPACIDADES!$C$1:$C$51,$I165,INCAPACIDADES!AB$1:AB$51,AE$1))&gt;0,2,IF(VLOOKUP($C165,BD!$D$1:$F$501,3,0)&gt;AE$1,0,3))),"")</f>
        <v/>
      </c>
      <c r="CZ165" s="23" t="str">
        <f>+IF(AND(LEN($I165)&gt;5),IF(AND($J165&gt;AF$1,$J165&lt;=$AO$1),1,IF((COUNTIFS(INCAPACIDADES!$C$1:$C$51,$I165,INCAPACIDADES!AC$1:AC$51,AF$1))&gt;0,2,IF(VLOOKUP($C165,BD!$D$1:$F$501,3,0)&gt;AF$1,0,3))),"")</f>
        <v/>
      </c>
      <c r="DA165" s="23" t="str">
        <f>+IF(AND(LEN($I165)&gt;5),IF(AND($J165&gt;AG$1,$J165&lt;=$AO$1),1,IF((COUNTIFS(INCAPACIDADES!$C$1:$C$51,$I165,INCAPACIDADES!AD$1:AD$51,AG$1))&gt;0,2,IF(VLOOKUP($C165,BD!$D$1:$F$501,3,0)&gt;AG$1,0,3))),"")</f>
        <v/>
      </c>
      <c r="DB165" s="23" t="str">
        <f>+IF(AND(LEN($I165)&gt;5),IF(AND($J165&gt;AH$1,$J165&lt;=$AO$1),1,IF((COUNTIFS(INCAPACIDADES!$C$1:$C$51,$I165,INCAPACIDADES!AE$1:AE$51,AH$1))&gt;0,2,IF(VLOOKUP($C165,BD!$D$1:$F$501,3,0)&gt;AH$1,0,3))),"")</f>
        <v/>
      </c>
      <c r="DC165" s="23" t="str">
        <f>+IF(AND(LEN($I165)&gt;5),IF(AND($J165&gt;AI$1,$J165&lt;=$AO$1),1,IF((COUNTIFS(INCAPACIDADES!$C$1:$C$51,$I165,INCAPACIDADES!AF$1:AF$51,AI$1))&gt;0,2,IF(VLOOKUP($C165,BD!$D$1:$F$501,3,0)&gt;AI$1,0,3))),"")</f>
        <v/>
      </c>
      <c r="DD165" s="23" t="str">
        <f>+IF(AND(LEN($I165)&gt;5),IF(AND($J165&gt;AJ$1,$J165&lt;=$AO$1),1,IF((COUNTIFS(INCAPACIDADES!$C$1:$C$51,$I165,INCAPACIDADES!AG$1:AG$51,AJ$1))&gt;0,2,IF(VLOOKUP($C165,BD!$D$1:$F$501,3,0)&gt;AJ$1,0,3))),"")</f>
        <v/>
      </c>
      <c r="DE165" s="23" t="str">
        <f>+IF(AND(LEN($I165)&gt;5),IF(AND($J165&gt;AK$1,$J165&lt;=$AO$1),1,IF((COUNTIFS(INCAPACIDADES!$C$1:$C$51,$I165,INCAPACIDADES!AH$1:AH$51,AK$1))&gt;0,2,IF(VLOOKUP($C165,BD!$D$1:$F$501,3,0)&gt;AK$1,0,3))),"")</f>
        <v/>
      </c>
      <c r="DF165" s="23" t="str">
        <f>+IF(AND(LEN($I165)&gt;5),IF(AND($J165&gt;AL$1,$J165&lt;=$AO$1),1,IF((COUNTIFS(INCAPACIDADES!$C$1:$C$51,$I165,INCAPACIDADES!AI$1:AI$51,AL$1))&gt;0,2,IF(VLOOKUP($C165,BD!$D$1:$F$501,3,0)&gt;AL$1,0,3))),"")</f>
        <v/>
      </c>
      <c r="DG165" s="23" t="str">
        <f>+IF(AND(LEN($I165)&gt;5),IF(AND($J165&gt;AM$1,$J165&lt;=$AO$1),1,IF((COUNTIFS(INCAPACIDADES!$C$1:$C$51,$I165,INCAPACIDADES!AJ$1:AJ$51,AM$1))&gt;0,2,IF(VLOOKUP($C165,BD!$D$1:$F$501,3,0)&gt;AM$1,0,3))),"")</f>
        <v/>
      </c>
      <c r="DH165" s="23" t="str">
        <f>+IF(AND(LEN($I165)&gt;5),IF(AND($J165&gt;AN$1,$J165&lt;=$AO$1),1,IF((COUNTIFS(INCAPACIDADES!$C$1:$C$51,$I165,INCAPACIDADES!AK$1:AK$51,AN$1))&gt;0,2,IF(VLOOKUP($C165,BD!$D$1:$F$501,3,0)&gt;AN$1,0,3))),"")</f>
        <v/>
      </c>
      <c r="DI165" s="23" t="str">
        <f>+IF(AND(LEN($I165)&gt;5),IF(AND($J165&gt;AO$1,$J165&lt;=$AO$1),1,IF((COUNTIFS(INCAPACIDADES!$C$1:$C$51,$I165,INCAPACIDADES!AL$1:AL$51,AO$1))&gt;0,2,IF(VLOOKUP($C165,BD!$D$1:$F$501,3,0)&gt;AO$1,0,3))),"")</f>
        <v/>
      </c>
      <c r="DJ165" s="23" t="str">
        <f>+IF(LEN($I165)&gt;5,IF(ISERROR(VLOOKUP(N165,'CODIGO PAGO'!$B$2:$B$20,1,0)),1,IF(OR(AND(CH165=1,N165&lt;&gt;"N"),AND(CH165=3,N165&lt;&gt;"B"),AND(CH165=2,LEFT(TRIM(N165),1)&lt;&gt;"I")),1,IF(OR(AND(CH165=0,N165="N"),AND(CH165=0,N165="B"),AND(CH165=0,LEFT(TRIM(N165),1)="I")),1,0))),"")</f>
        <v/>
      </c>
      <c r="DK165" s="23" t="str">
        <f t="shared" si="104"/>
        <v/>
      </c>
      <c r="DL165" s="23" t="str">
        <f>+IF(LEN($I165)&gt;5,IF(ISERROR(VLOOKUP(P165,'CODIGO PAGO'!$B$2:$B$20,1,0)),1,IF(OR(AND(CJ165=1,P165&lt;&gt;"N"),AND(CJ165=3,P165&lt;&gt;"B"),AND(CJ165=2,LEFT(TRIM(P165),1)&lt;&gt;"I")),1,IF(OR(AND(CJ165=0,P165="N"),AND(CJ165=0,P165="B"),AND(CJ165=0,LEFT(TRIM(P165),1)="I")),1,0))),"")</f>
        <v/>
      </c>
      <c r="DM165" s="23" t="str">
        <f t="shared" si="105"/>
        <v/>
      </c>
      <c r="DN165" s="23" t="str">
        <f>+IF(LEN($I165)&gt;5,IF(ISERROR(VLOOKUP(R165,'CODIGO PAGO'!$B$2:$B$20,1,0)),1,IF(OR(AND(CL165=1,R165&lt;&gt;"N"),AND(CL165=3,R165&lt;&gt;"B"),AND(CL165=2,LEFT(TRIM(R165),1)&lt;&gt;"I")),1,IF(OR(AND(CL165=0,R165="N"),AND(CL165=0,R165="B"),AND(CL165=0,LEFT(TRIM(R165),1)="I")),1,0))),"")</f>
        <v/>
      </c>
      <c r="DO165" s="23" t="str">
        <f t="shared" si="106"/>
        <v/>
      </c>
      <c r="DP165" s="23" t="str">
        <f>+IF(LEN($I165)&gt;5,IF(ISERROR(VLOOKUP(T165,'CODIGO PAGO'!$B$2:$B$20,1,0)),1,IF(OR(AND(CN165=1,T165&lt;&gt;"N"),AND(CN165=3,T165&lt;&gt;"B"),AND(CN165=2,LEFT(TRIM(T165),1)&lt;&gt;"I")),1,IF(OR(AND(CN165=0,T165="N"),AND(CN165=0,T165="B"),AND(CN165=0,LEFT(TRIM(T165),1)="I")),1,0))),"")</f>
        <v/>
      </c>
      <c r="DQ165" s="23" t="str">
        <f t="shared" si="107"/>
        <v/>
      </c>
      <c r="DR165" s="23" t="str">
        <f>+IF(LEN($I165)&gt;5,IF(ISERROR(VLOOKUP(V165,'CODIGO PAGO'!$B$2:$B$20,1,0)),1,IF(OR(AND(CP165=1,V165&lt;&gt;"N"),AND(CP165=3,V165&lt;&gt;"B"),AND(CP165=2,LEFT(TRIM(V165),1)&lt;&gt;"I")),1,IF(OR(AND(CP165=0,V165="N"),AND(CP165=0,V165="B"),AND(CP165=0,LEFT(TRIM(V165),1)="I")),1,0))),"")</f>
        <v/>
      </c>
      <c r="DS165" s="23" t="str">
        <f t="shared" si="108"/>
        <v/>
      </c>
      <c r="DT165" s="23" t="str">
        <f>+IF(LEN($I165)&gt;5,IF(ISERROR(VLOOKUP(X165,'CODIGO PAGO'!$B$2:$B$20,1,0)),1,IF(OR(AND(CR165=1,X165&lt;&gt;"N"),AND(CR165=3,X165&lt;&gt;"B"),AND(CR165=2,LEFT(TRIM(X165),1)&lt;&gt;"I")),1,IF(OR(AND(CR165=0,X165="N"),AND(CR165=0,X165="B"),AND(CR165=0,LEFT(TRIM(X165),1)="I")),1,0))),"")</f>
        <v/>
      </c>
      <c r="DU165" s="23" t="str">
        <f t="shared" si="109"/>
        <v/>
      </c>
      <c r="DV165" s="23" t="str">
        <f>+IF(LEN($I165)&gt;5,IF(ISERROR(VLOOKUP(Z165,'CODIGO PAGO'!$B$2:$B$20,1,0)),1,IF(OR(AND(CT165=1,Z165&lt;&gt;"N"),AND(CT165=3,Z165&lt;&gt;"B"),AND(CT165=2,LEFT(TRIM(Z165),1)&lt;&gt;"I")),1,IF(OR(AND(CT165=0,Z165="N"),AND(CT165=0,Z165="B"),AND(CT165=0,LEFT(TRIM(Z165),1)="I")),1,0))),"")</f>
        <v/>
      </c>
      <c r="DW165" s="23" t="str">
        <f t="shared" si="110"/>
        <v/>
      </c>
      <c r="DX165" s="23" t="str">
        <f>+IF(LEN($I165)&gt;5,IF(ISERROR(VLOOKUP(AB165,'CODIGO PAGO'!$B$2:$B$20,1,0)),1,IF(OR(AND(CV165=1,AB165&lt;&gt;"N"),AND(CV165=3,AB165&lt;&gt;"B"),AND(CV165=2,LEFT(TRIM(AB165),1)&lt;&gt;"I")),1,IF(OR(AND(CV165=0,AB165="N"),AND(CV165=0,AB165="B"),AND(CV165=0,LEFT(TRIM(AB165),1)="I")),1,0))),"")</f>
        <v/>
      </c>
      <c r="DY165" s="23" t="str">
        <f t="shared" si="111"/>
        <v/>
      </c>
      <c r="DZ165" s="23" t="str">
        <f>+IF(LEN($I165)&gt;5,IF(ISERROR(VLOOKUP(AD165,'CODIGO PAGO'!$B$2:$B$20,1,0)),1,IF(OR(AND(CX165=1,AD165&lt;&gt;"N"),AND(CX165=3,AD165&lt;&gt;"B"),AND(CX165=2,LEFT(TRIM(AD165),1)&lt;&gt;"I")),1,IF(OR(AND(CX165=0,AD165="N"),AND(CX165=0,AD165="B"),AND(CX165=0,LEFT(TRIM(AD165),1)="I")),1,0))),"")</f>
        <v/>
      </c>
      <c r="EA165" s="23" t="str">
        <f t="shared" si="112"/>
        <v/>
      </c>
      <c r="EB165" s="23" t="str">
        <f>+IF(LEN($I165)&gt;5,IF(ISERROR(VLOOKUP(AF165,'CODIGO PAGO'!$B$2:$B$20,1,0)),1,IF(OR(AND(CZ165=1,AF165&lt;&gt;"N"),AND(CZ165=3,AF165&lt;&gt;"B"),AND(CZ165=2,LEFT(TRIM(AF165),1)&lt;&gt;"I")),1,IF(OR(AND(CZ165=0,AF165="N"),AND(CZ165=0,AF165="B"),AND(CZ165=0,LEFT(TRIM(AF165),1)="I")),1,0))),"")</f>
        <v/>
      </c>
      <c r="EC165" s="23" t="str">
        <f t="shared" si="113"/>
        <v/>
      </c>
      <c r="ED165" s="23" t="str">
        <f>+IF(LEN($I165)&gt;5,IF(ISERROR(VLOOKUP(AH165,'CODIGO PAGO'!$B$2:$B$20,1,0)),1,IF(OR(AND(DB165=1,AH165&lt;&gt;"N"),AND(DB165=3,AH165&lt;&gt;"B"),AND(DB165=2,LEFT(TRIM(AH165),1)&lt;&gt;"I")),1,IF(OR(AND(DB165=0,AH165="N"),AND(DB165=0,AH165="B"),AND(DB165=0,LEFT(TRIM(AH165),1)="I")),1,0))),"")</f>
        <v/>
      </c>
      <c r="EE165" s="23" t="str">
        <f t="shared" si="114"/>
        <v/>
      </c>
      <c r="EF165" s="23" t="str">
        <f>+IF(LEN($I165)&gt;5,IF(ISERROR(VLOOKUP(AJ165,'CODIGO PAGO'!$B$2:$B$20,1,0)),1,IF(OR(AND(DD165=1,AJ165&lt;&gt;"N"),AND(DD165=3,AJ165&lt;&gt;"B"),AND(DD165=2,LEFT(TRIM(AJ165),1)&lt;&gt;"I")),1,IF(OR(AND(DD165=0,AJ165="N"),AND(DD165=0,AJ165="B"),AND(DD165=0,LEFT(TRIM(AJ165),1)="I")),1,0))),"")</f>
        <v/>
      </c>
      <c r="EG165" s="23" t="str">
        <f t="shared" si="115"/>
        <v/>
      </c>
      <c r="EH165" s="23" t="str">
        <f>+IF(LEN($I165)&gt;5,IF(ISERROR(VLOOKUP(AL165,'CODIGO PAGO'!$B$2:$B$20,1,0)),1,IF(OR(AND(DF165=1,AL165&lt;&gt;"N"),AND(DF165=3,AL165&lt;&gt;"B"),AND(DF165=2,LEFT(TRIM(AL165),1)&lt;&gt;"I")),1,IF(OR(AND(DF165=0,AL165="N"),AND(DF165=0,AL165="B"),AND(DF165=0,LEFT(TRIM(AL165),1)="I")),1,0))),"")</f>
        <v/>
      </c>
      <c r="EI165" s="23" t="str">
        <f t="shared" si="116"/>
        <v/>
      </c>
      <c r="EJ165" s="23" t="str">
        <f>+IF(LEN($I165)&gt;5,IF(ISERROR(VLOOKUP(AN165,'CODIGO PAGO'!$B$2:$B$20,1,0)),1,IF(OR(AND(DH165=1,AN165&lt;&gt;"N"),AND(DH165=3,AN165&lt;&gt;"B"),AND(DH165=2,LEFT(TRIM(AN165),1)&lt;&gt;"I")),1,IF(OR(AND(DH165=0,AN165="N"),AND(DH165=0,AN165="B"),AND(DH165=0,LEFT(TRIM(AN165),1)="I")),1,0))),"")</f>
        <v/>
      </c>
      <c r="EK165" s="23" t="str">
        <f t="shared" si="117"/>
        <v/>
      </c>
      <c r="EL165" s="24" t="str">
        <f t="shared" si="118"/>
        <v/>
      </c>
    </row>
    <row r="166" spans="1:142" s="25" customFormat="1">
      <c r="A166" s="15" t="str">
        <f t="shared" si="84"/>
        <v/>
      </c>
      <c r="B166" s="1" t="str">
        <f>+IF(LEN(I166)&gt;5,'CODIGO PAGO'!$B$28,"")</f>
        <v/>
      </c>
      <c r="C166" s="1" t="str">
        <f>+IF(LEN($I166)&gt;5,BD!D166,"")</f>
        <v/>
      </c>
      <c r="D166" s="168" t="str">
        <f>+IF(LEN($I166)&gt;5,BD!A166,"")</f>
        <v/>
      </c>
      <c r="E166" s="1" t="str">
        <f>+IF(LEN($I166)&gt;5,BD!B166,"")</f>
        <v/>
      </c>
      <c r="F166" s="1" t="str">
        <f>+IF(LEN($I166)&gt;5,BD!C166,"")</f>
        <v/>
      </c>
      <c r="G166" s="141"/>
      <c r="H166" s="141"/>
      <c r="I166" s="1" t="str">
        <f>+IF(LEN(BD!G166)&gt;5,BD!G166,"")</f>
        <v/>
      </c>
      <c r="J166" s="167" t="str">
        <f>+IF(LEN($I166)&gt;5,BD!E166,"")</f>
        <v/>
      </c>
      <c r="K166" s="6" t="str">
        <f t="shared" si="85"/>
        <v/>
      </c>
      <c r="L166" s="87" t="str">
        <f>+IF(LEN($I166)&gt;5,BD!H166,"")</f>
        <v/>
      </c>
      <c r="M166" s="40" t="str">
        <f t="shared" si="86"/>
        <v/>
      </c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4" t="str">
        <f t="shared" si="87"/>
        <v/>
      </c>
      <c r="AQ166" s="5" t="str">
        <f t="shared" si="88"/>
        <v/>
      </c>
      <c r="AR166" s="91" t="str">
        <f t="shared" si="89"/>
        <v/>
      </c>
      <c r="AS166" s="5" t="str">
        <f t="shared" si="90"/>
        <v/>
      </c>
      <c r="AT166" s="91" t="str">
        <f t="shared" si="91"/>
        <v/>
      </c>
      <c r="AU166" s="4" t="str">
        <f t="shared" si="92"/>
        <v/>
      </c>
      <c r="AV166" s="4" t="str">
        <f t="shared" si="93"/>
        <v/>
      </c>
      <c r="AW166" s="4" t="str">
        <f t="shared" si="94"/>
        <v/>
      </c>
      <c r="AX166" s="4" t="str">
        <f t="shared" si="95"/>
        <v/>
      </c>
      <c r="AY166" s="88" t="str">
        <f t="shared" si="96"/>
        <v/>
      </c>
      <c r="AZ166" s="17" t="str">
        <f t="shared" si="97"/>
        <v/>
      </c>
      <c r="BA166" s="18" t="str">
        <f t="shared" si="98"/>
        <v/>
      </c>
      <c r="BB166" s="19" t="str">
        <f>+IF(LEN(I166)&gt;5,IF(INT(RIGHT(B166,1))=9,0.5*L166*AY166,INT(MID(B166,5,LEN(B166)-4))*L166)+IFERROR(VLOOKUP(I166,AJUSTES!$A$1:$I$50,9,0),0),"")</f>
        <v/>
      </c>
      <c r="BC166" s="12"/>
      <c r="BD166" s="19" t="str">
        <f t="shared" si="99"/>
        <v/>
      </c>
      <c r="BE166" s="18" t="str">
        <f t="shared" si="100"/>
        <v/>
      </c>
      <c r="BF166" s="139" t="str">
        <f t="shared" si="101"/>
        <v/>
      </c>
      <c r="BG166" s="114"/>
      <c r="BH166" s="18" t="str">
        <f t="shared" si="102"/>
        <v/>
      </c>
      <c r="BI166" s="13"/>
      <c r="BJ166" s="12"/>
      <c r="BK166" s="12"/>
      <c r="BL166" s="145"/>
      <c r="BM166" s="12"/>
      <c r="BN166" s="12"/>
      <c r="BO166" s="12"/>
      <c r="BP166" s="12"/>
      <c r="BQ166" s="12"/>
      <c r="BR166" s="12"/>
      <c r="BS166" s="146"/>
      <c r="BT166" s="14"/>
      <c r="BU166" s="12"/>
      <c r="BV166" s="12"/>
      <c r="BW166" s="12"/>
      <c r="BX166" s="12"/>
      <c r="BY166" s="12"/>
      <c r="BZ166" s="144"/>
      <c r="CA166" s="107" t="str">
        <f>+IF(LEN($I166)&gt;5,IF(BD!F166="N/A","",BD!F166),"")</f>
        <v/>
      </c>
      <c r="CB166" s="21"/>
      <c r="CC166" s="147"/>
      <c r="CD166" s="148"/>
      <c r="CE166" s="8" t="str">
        <f>+IF(LEN(I166)&gt;5,BD!M166,"")</f>
        <v/>
      </c>
      <c r="CF166" s="16" t="str">
        <f>+IF(LEN(I166)&gt;5,BD!N166,"")</f>
        <v/>
      </c>
      <c r="CG166" s="3" t="str">
        <f t="shared" si="103"/>
        <v/>
      </c>
      <c r="CH166" s="23" t="str">
        <f>+IF(AND(LEN($I166)&gt;5),IF(AND($J166&gt;N$1,$J166&lt;=$AO$1),1,IF((COUNTIFS(INCAPACIDADES!$C$1:$C$51,$I166,INCAPACIDADES!K$1:K$51,N$1))&gt;0,2,IF(VLOOKUP($C166,BD!$D$1:$F$501,3,0)&gt;N$1,0,3))),"")</f>
        <v/>
      </c>
      <c r="CI166" s="23" t="str">
        <f>+IF(AND(LEN($I166)&gt;5),IF(AND($J166&gt;O$1,$J166&lt;=$AO$1),1,IF((COUNTIFS(INCAPACIDADES!$C$1:$C$51,$I166,INCAPACIDADES!L$1:L$51,O$1))&gt;0,2,IF(VLOOKUP($C166,BD!$D$1:$F$501,3,0)&gt;O$1,0,3))),"")</f>
        <v/>
      </c>
      <c r="CJ166" s="23" t="str">
        <f>+IF(AND(LEN($I166)&gt;5),IF(AND($J166&gt;P$1,$J166&lt;=$AO$1),1,IF((COUNTIFS(INCAPACIDADES!$C$1:$C$51,$I166,INCAPACIDADES!M$1:M$51,P$1))&gt;0,2,IF(VLOOKUP($C166,BD!$D$1:$F$501,3,0)&gt;P$1,0,3))),"")</f>
        <v/>
      </c>
      <c r="CK166" s="23" t="str">
        <f>+IF(AND(LEN($I166)&gt;5),IF(AND($J166&gt;Q$1,$J166&lt;=$AO$1),1,IF((COUNTIFS(INCAPACIDADES!$C$1:$C$51,$I166,INCAPACIDADES!N$1:N$51,Q$1))&gt;0,2,IF(VLOOKUP($C166,BD!$D$1:$F$501,3,0)&gt;Q$1,0,3))),"")</f>
        <v/>
      </c>
      <c r="CL166" s="23" t="str">
        <f>+IF(AND(LEN($I166)&gt;5),IF(AND($J166&gt;R$1,$J166&lt;=$AO$1),1,IF((COUNTIFS(INCAPACIDADES!$C$1:$C$51,$I166,INCAPACIDADES!O$1:O$51,R$1))&gt;0,2,IF(VLOOKUP($C166,BD!$D$1:$F$501,3,0)&gt;R$1,0,3))),"")</f>
        <v/>
      </c>
      <c r="CM166" s="23" t="str">
        <f>+IF(AND(LEN($I166)&gt;5),IF(AND($J166&gt;S$1,$J166&lt;=$AO$1),1,IF((COUNTIFS(INCAPACIDADES!$C$1:$C$51,$I166,INCAPACIDADES!P$1:P$51,S$1))&gt;0,2,IF(VLOOKUP($C166,BD!$D$1:$F$501,3,0)&gt;S$1,0,3))),"")</f>
        <v/>
      </c>
      <c r="CN166" s="23" t="str">
        <f>+IF(AND(LEN($I166)&gt;5),IF(AND($J166&gt;T$1,$J166&lt;=$AO$1),1,IF((COUNTIFS(INCAPACIDADES!$C$1:$C$51,$I166,INCAPACIDADES!Q$1:Q$51,T$1))&gt;0,2,IF(VLOOKUP($C166,BD!$D$1:$F$501,3,0)&gt;T$1,0,3))),"")</f>
        <v/>
      </c>
      <c r="CO166" s="23" t="str">
        <f>+IF(AND(LEN($I166)&gt;5),IF(AND($J166&gt;U$1,$J166&lt;=$AO$1),1,IF((COUNTIFS(INCAPACIDADES!$C$1:$C$51,$I166,INCAPACIDADES!R$1:R$51,U$1))&gt;0,2,IF(VLOOKUP($C166,BD!$D$1:$F$501,3,0)&gt;U$1,0,3))),"")</f>
        <v/>
      </c>
      <c r="CP166" s="23" t="str">
        <f>+IF(AND(LEN($I166)&gt;5),IF(AND($J166&gt;V$1,$J166&lt;=$AO$1),1,IF((COUNTIFS(INCAPACIDADES!$C$1:$C$51,$I166,INCAPACIDADES!S$1:S$51,V$1))&gt;0,2,IF(VLOOKUP($C166,BD!$D$1:$F$501,3,0)&gt;V$1,0,3))),"")</f>
        <v/>
      </c>
      <c r="CQ166" s="23" t="str">
        <f>+IF(AND(LEN($I166)&gt;5),IF(AND($J166&gt;W$1,$J166&lt;=$AO$1),1,IF((COUNTIFS(INCAPACIDADES!$C$1:$C$51,$I166,INCAPACIDADES!T$1:T$51,W$1))&gt;0,2,IF(VLOOKUP($C166,BD!$D$1:$F$501,3,0)&gt;W$1,0,3))),"")</f>
        <v/>
      </c>
      <c r="CR166" s="23" t="str">
        <f>+IF(AND(LEN($I166)&gt;5),IF(AND($J166&gt;X$1,$J166&lt;=$AO$1),1,IF((COUNTIFS(INCAPACIDADES!$C$1:$C$51,$I166,INCAPACIDADES!U$1:U$51,X$1))&gt;0,2,IF(VLOOKUP($C166,BD!$D$1:$F$501,3,0)&gt;X$1,0,3))),"")</f>
        <v/>
      </c>
      <c r="CS166" s="23" t="str">
        <f>+IF(AND(LEN($I166)&gt;5),IF(AND($J166&gt;Y$1,$J166&lt;=$AO$1),1,IF((COUNTIFS(INCAPACIDADES!$C$1:$C$51,$I166,INCAPACIDADES!V$1:V$51,Y$1))&gt;0,2,IF(VLOOKUP($C166,BD!$D$1:$F$501,3,0)&gt;Y$1,0,3))),"")</f>
        <v/>
      </c>
      <c r="CT166" s="23" t="str">
        <f>+IF(AND(LEN($I166)&gt;5),IF(AND($J166&gt;Z$1,$J166&lt;=$AO$1),1,IF((COUNTIFS(INCAPACIDADES!$C$1:$C$51,$I166,INCAPACIDADES!W$1:W$51,Z$1))&gt;0,2,IF(VLOOKUP($C166,BD!$D$1:$F$501,3,0)&gt;Z$1,0,3))),"")</f>
        <v/>
      </c>
      <c r="CU166" s="23" t="str">
        <f>+IF(AND(LEN($I166)&gt;5),IF(AND($J166&gt;AA$1,$J166&lt;=$AO$1),1,IF((COUNTIFS(INCAPACIDADES!$C$1:$C$51,$I166,INCAPACIDADES!X$1:X$51,AA$1))&gt;0,2,IF(VLOOKUP($C166,BD!$D$1:$F$501,3,0)&gt;AA$1,0,3))),"")</f>
        <v/>
      </c>
      <c r="CV166" s="23" t="str">
        <f>+IF(AND(LEN($I166)&gt;5),IF(AND($J166&gt;AB$1,$J166&lt;=$AO$1),1,IF((COUNTIFS(INCAPACIDADES!$C$1:$C$51,$I166,INCAPACIDADES!Y$1:Y$51,AB$1))&gt;0,2,IF(VLOOKUP($C166,BD!$D$1:$F$501,3,0)&gt;AB$1,0,3))),"")</f>
        <v/>
      </c>
      <c r="CW166" s="23" t="str">
        <f>+IF(AND(LEN($I166)&gt;5),IF(AND($J166&gt;AC$1,$J166&lt;=$AO$1),1,IF((COUNTIFS(INCAPACIDADES!$C$1:$C$51,$I166,INCAPACIDADES!Z$1:Z$51,AC$1))&gt;0,2,IF(VLOOKUP($C166,BD!$D$1:$F$501,3,0)&gt;AC$1,0,3))),"")</f>
        <v/>
      </c>
      <c r="CX166" s="23" t="str">
        <f>+IF(AND(LEN($I166)&gt;5),IF(AND($J166&gt;AD$1,$J166&lt;=$AO$1),1,IF((COUNTIFS(INCAPACIDADES!$C$1:$C$51,$I166,INCAPACIDADES!AA$1:AA$51,AD$1))&gt;0,2,IF(VLOOKUP($C166,BD!$D$1:$F$501,3,0)&gt;AD$1,0,3))),"")</f>
        <v/>
      </c>
      <c r="CY166" s="23" t="str">
        <f>+IF(AND(LEN($I166)&gt;5),IF(AND($J166&gt;AE$1,$J166&lt;=$AO$1),1,IF((COUNTIFS(INCAPACIDADES!$C$1:$C$51,$I166,INCAPACIDADES!AB$1:AB$51,AE$1))&gt;0,2,IF(VLOOKUP($C166,BD!$D$1:$F$501,3,0)&gt;AE$1,0,3))),"")</f>
        <v/>
      </c>
      <c r="CZ166" s="23" t="str">
        <f>+IF(AND(LEN($I166)&gt;5),IF(AND($J166&gt;AF$1,$J166&lt;=$AO$1),1,IF((COUNTIFS(INCAPACIDADES!$C$1:$C$51,$I166,INCAPACIDADES!AC$1:AC$51,AF$1))&gt;0,2,IF(VLOOKUP($C166,BD!$D$1:$F$501,3,0)&gt;AF$1,0,3))),"")</f>
        <v/>
      </c>
      <c r="DA166" s="23" t="str">
        <f>+IF(AND(LEN($I166)&gt;5),IF(AND($J166&gt;AG$1,$J166&lt;=$AO$1),1,IF((COUNTIFS(INCAPACIDADES!$C$1:$C$51,$I166,INCAPACIDADES!AD$1:AD$51,AG$1))&gt;0,2,IF(VLOOKUP($C166,BD!$D$1:$F$501,3,0)&gt;AG$1,0,3))),"")</f>
        <v/>
      </c>
      <c r="DB166" s="23" t="str">
        <f>+IF(AND(LEN($I166)&gt;5),IF(AND($J166&gt;AH$1,$J166&lt;=$AO$1),1,IF((COUNTIFS(INCAPACIDADES!$C$1:$C$51,$I166,INCAPACIDADES!AE$1:AE$51,AH$1))&gt;0,2,IF(VLOOKUP($C166,BD!$D$1:$F$501,3,0)&gt;AH$1,0,3))),"")</f>
        <v/>
      </c>
      <c r="DC166" s="23" t="str">
        <f>+IF(AND(LEN($I166)&gt;5),IF(AND($J166&gt;AI$1,$J166&lt;=$AO$1),1,IF((COUNTIFS(INCAPACIDADES!$C$1:$C$51,$I166,INCAPACIDADES!AF$1:AF$51,AI$1))&gt;0,2,IF(VLOOKUP($C166,BD!$D$1:$F$501,3,0)&gt;AI$1,0,3))),"")</f>
        <v/>
      </c>
      <c r="DD166" s="23" t="str">
        <f>+IF(AND(LEN($I166)&gt;5),IF(AND($J166&gt;AJ$1,$J166&lt;=$AO$1),1,IF((COUNTIFS(INCAPACIDADES!$C$1:$C$51,$I166,INCAPACIDADES!AG$1:AG$51,AJ$1))&gt;0,2,IF(VLOOKUP($C166,BD!$D$1:$F$501,3,0)&gt;AJ$1,0,3))),"")</f>
        <v/>
      </c>
      <c r="DE166" s="23" t="str">
        <f>+IF(AND(LEN($I166)&gt;5),IF(AND($J166&gt;AK$1,$J166&lt;=$AO$1),1,IF((COUNTIFS(INCAPACIDADES!$C$1:$C$51,$I166,INCAPACIDADES!AH$1:AH$51,AK$1))&gt;0,2,IF(VLOOKUP($C166,BD!$D$1:$F$501,3,0)&gt;AK$1,0,3))),"")</f>
        <v/>
      </c>
      <c r="DF166" s="23" t="str">
        <f>+IF(AND(LEN($I166)&gt;5),IF(AND($J166&gt;AL$1,$J166&lt;=$AO$1),1,IF((COUNTIFS(INCAPACIDADES!$C$1:$C$51,$I166,INCAPACIDADES!AI$1:AI$51,AL$1))&gt;0,2,IF(VLOOKUP($C166,BD!$D$1:$F$501,3,0)&gt;AL$1,0,3))),"")</f>
        <v/>
      </c>
      <c r="DG166" s="23" t="str">
        <f>+IF(AND(LEN($I166)&gt;5),IF(AND($J166&gt;AM$1,$J166&lt;=$AO$1),1,IF((COUNTIFS(INCAPACIDADES!$C$1:$C$51,$I166,INCAPACIDADES!AJ$1:AJ$51,AM$1))&gt;0,2,IF(VLOOKUP($C166,BD!$D$1:$F$501,3,0)&gt;AM$1,0,3))),"")</f>
        <v/>
      </c>
      <c r="DH166" s="23" t="str">
        <f>+IF(AND(LEN($I166)&gt;5),IF(AND($J166&gt;AN$1,$J166&lt;=$AO$1),1,IF((COUNTIFS(INCAPACIDADES!$C$1:$C$51,$I166,INCAPACIDADES!AK$1:AK$51,AN$1))&gt;0,2,IF(VLOOKUP($C166,BD!$D$1:$F$501,3,0)&gt;AN$1,0,3))),"")</f>
        <v/>
      </c>
      <c r="DI166" s="23" t="str">
        <f>+IF(AND(LEN($I166)&gt;5),IF(AND($J166&gt;AO$1,$J166&lt;=$AO$1),1,IF((COUNTIFS(INCAPACIDADES!$C$1:$C$51,$I166,INCAPACIDADES!AL$1:AL$51,AO$1))&gt;0,2,IF(VLOOKUP($C166,BD!$D$1:$F$501,3,0)&gt;AO$1,0,3))),"")</f>
        <v/>
      </c>
      <c r="DJ166" s="23" t="str">
        <f>+IF(LEN($I166)&gt;5,IF(ISERROR(VLOOKUP(N166,'CODIGO PAGO'!$B$2:$B$20,1,0)),1,IF(OR(AND(CH166=1,N166&lt;&gt;"N"),AND(CH166=3,N166&lt;&gt;"B"),AND(CH166=2,LEFT(TRIM(N166),1)&lt;&gt;"I")),1,IF(OR(AND(CH166=0,N166="N"),AND(CH166=0,N166="B"),AND(CH166=0,LEFT(TRIM(N166),1)="I")),1,0))),"")</f>
        <v/>
      </c>
      <c r="DK166" s="23" t="str">
        <f t="shared" si="104"/>
        <v/>
      </c>
      <c r="DL166" s="23" t="str">
        <f>+IF(LEN($I166)&gt;5,IF(ISERROR(VLOOKUP(P166,'CODIGO PAGO'!$B$2:$B$20,1,0)),1,IF(OR(AND(CJ166=1,P166&lt;&gt;"N"),AND(CJ166=3,P166&lt;&gt;"B"),AND(CJ166=2,LEFT(TRIM(P166),1)&lt;&gt;"I")),1,IF(OR(AND(CJ166=0,P166="N"),AND(CJ166=0,P166="B"),AND(CJ166=0,LEFT(TRIM(P166),1)="I")),1,0))),"")</f>
        <v/>
      </c>
      <c r="DM166" s="23" t="str">
        <f t="shared" si="105"/>
        <v/>
      </c>
      <c r="DN166" s="23" t="str">
        <f>+IF(LEN($I166)&gt;5,IF(ISERROR(VLOOKUP(R166,'CODIGO PAGO'!$B$2:$B$20,1,0)),1,IF(OR(AND(CL166=1,R166&lt;&gt;"N"),AND(CL166=3,R166&lt;&gt;"B"),AND(CL166=2,LEFT(TRIM(R166),1)&lt;&gt;"I")),1,IF(OR(AND(CL166=0,R166="N"),AND(CL166=0,R166="B"),AND(CL166=0,LEFT(TRIM(R166),1)="I")),1,0))),"")</f>
        <v/>
      </c>
      <c r="DO166" s="23" t="str">
        <f t="shared" si="106"/>
        <v/>
      </c>
      <c r="DP166" s="23" t="str">
        <f>+IF(LEN($I166)&gt;5,IF(ISERROR(VLOOKUP(T166,'CODIGO PAGO'!$B$2:$B$20,1,0)),1,IF(OR(AND(CN166=1,T166&lt;&gt;"N"),AND(CN166=3,T166&lt;&gt;"B"),AND(CN166=2,LEFT(TRIM(T166),1)&lt;&gt;"I")),1,IF(OR(AND(CN166=0,T166="N"),AND(CN166=0,T166="B"),AND(CN166=0,LEFT(TRIM(T166),1)="I")),1,0))),"")</f>
        <v/>
      </c>
      <c r="DQ166" s="23" t="str">
        <f t="shared" si="107"/>
        <v/>
      </c>
      <c r="DR166" s="23" t="str">
        <f>+IF(LEN($I166)&gt;5,IF(ISERROR(VLOOKUP(V166,'CODIGO PAGO'!$B$2:$B$20,1,0)),1,IF(OR(AND(CP166=1,V166&lt;&gt;"N"),AND(CP166=3,V166&lt;&gt;"B"),AND(CP166=2,LEFT(TRIM(V166),1)&lt;&gt;"I")),1,IF(OR(AND(CP166=0,V166="N"),AND(CP166=0,V166="B"),AND(CP166=0,LEFT(TRIM(V166),1)="I")),1,0))),"")</f>
        <v/>
      </c>
      <c r="DS166" s="23" t="str">
        <f t="shared" si="108"/>
        <v/>
      </c>
      <c r="DT166" s="23" t="str">
        <f>+IF(LEN($I166)&gt;5,IF(ISERROR(VLOOKUP(X166,'CODIGO PAGO'!$B$2:$B$20,1,0)),1,IF(OR(AND(CR166=1,X166&lt;&gt;"N"),AND(CR166=3,X166&lt;&gt;"B"),AND(CR166=2,LEFT(TRIM(X166),1)&lt;&gt;"I")),1,IF(OR(AND(CR166=0,X166="N"),AND(CR166=0,X166="B"),AND(CR166=0,LEFT(TRIM(X166),1)="I")),1,0))),"")</f>
        <v/>
      </c>
      <c r="DU166" s="23" t="str">
        <f t="shared" si="109"/>
        <v/>
      </c>
      <c r="DV166" s="23" t="str">
        <f>+IF(LEN($I166)&gt;5,IF(ISERROR(VLOOKUP(Z166,'CODIGO PAGO'!$B$2:$B$20,1,0)),1,IF(OR(AND(CT166=1,Z166&lt;&gt;"N"),AND(CT166=3,Z166&lt;&gt;"B"),AND(CT166=2,LEFT(TRIM(Z166),1)&lt;&gt;"I")),1,IF(OR(AND(CT166=0,Z166="N"),AND(CT166=0,Z166="B"),AND(CT166=0,LEFT(TRIM(Z166),1)="I")),1,0))),"")</f>
        <v/>
      </c>
      <c r="DW166" s="23" t="str">
        <f t="shared" si="110"/>
        <v/>
      </c>
      <c r="DX166" s="23" t="str">
        <f>+IF(LEN($I166)&gt;5,IF(ISERROR(VLOOKUP(AB166,'CODIGO PAGO'!$B$2:$B$20,1,0)),1,IF(OR(AND(CV166=1,AB166&lt;&gt;"N"),AND(CV166=3,AB166&lt;&gt;"B"),AND(CV166=2,LEFT(TRIM(AB166),1)&lt;&gt;"I")),1,IF(OR(AND(CV166=0,AB166="N"),AND(CV166=0,AB166="B"),AND(CV166=0,LEFT(TRIM(AB166),1)="I")),1,0))),"")</f>
        <v/>
      </c>
      <c r="DY166" s="23" t="str">
        <f t="shared" si="111"/>
        <v/>
      </c>
      <c r="DZ166" s="23" t="str">
        <f>+IF(LEN($I166)&gt;5,IF(ISERROR(VLOOKUP(AD166,'CODIGO PAGO'!$B$2:$B$20,1,0)),1,IF(OR(AND(CX166=1,AD166&lt;&gt;"N"),AND(CX166=3,AD166&lt;&gt;"B"),AND(CX166=2,LEFT(TRIM(AD166),1)&lt;&gt;"I")),1,IF(OR(AND(CX166=0,AD166="N"),AND(CX166=0,AD166="B"),AND(CX166=0,LEFT(TRIM(AD166),1)="I")),1,0))),"")</f>
        <v/>
      </c>
      <c r="EA166" s="23" t="str">
        <f t="shared" si="112"/>
        <v/>
      </c>
      <c r="EB166" s="23" t="str">
        <f>+IF(LEN($I166)&gt;5,IF(ISERROR(VLOOKUP(AF166,'CODIGO PAGO'!$B$2:$B$20,1,0)),1,IF(OR(AND(CZ166=1,AF166&lt;&gt;"N"),AND(CZ166=3,AF166&lt;&gt;"B"),AND(CZ166=2,LEFT(TRIM(AF166),1)&lt;&gt;"I")),1,IF(OR(AND(CZ166=0,AF166="N"),AND(CZ166=0,AF166="B"),AND(CZ166=0,LEFT(TRIM(AF166),1)="I")),1,0))),"")</f>
        <v/>
      </c>
      <c r="EC166" s="23" t="str">
        <f t="shared" si="113"/>
        <v/>
      </c>
      <c r="ED166" s="23" t="str">
        <f>+IF(LEN($I166)&gt;5,IF(ISERROR(VLOOKUP(AH166,'CODIGO PAGO'!$B$2:$B$20,1,0)),1,IF(OR(AND(DB166=1,AH166&lt;&gt;"N"),AND(DB166=3,AH166&lt;&gt;"B"),AND(DB166=2,LEFT(TRIM(AH166),1)&lt;&gt;"I")),1,IF(OR(AND(DB166=0,AH166="N"),AND(DB166=0,AH166="B"),AND(DB166=0,LEFT(TRIM(AH166),1)="I")),1,0))),"")</f>
        <v/>
      </c>
      <c r="EE166" s="23" t="str">
        <f t="shared" si="114"/>
        <v/>
      </c>
      <c r="EF166" s="23" t="str">
        <f>+IF(LEN($I166)&gt;5,IF(ISERROR(VLOOKUP(AJ166,'CODIGO PAGO'!$B$2:$B$20,1,0)),1,IF(OR(AND(DD166=1,AJ166&lt;&gt;"N"),AND(DD166=3,AJ166&lt;&gt;"B"),AND(DD166=2,LEFT(TRIM(AJ166),1)&lt;&gt;"I")),1,IF(OR(AND(DD166=0,AJ166="N"),AND(DD166=0,AJ166="B"),AND(DD166=0,LEFT(TRIM(AJ166),1)="I")),1,0))),"")</f>
        <v/>
      </c>
      <c r="EG166" s="23" t="str">
        <f t="shared" si="115"/>
        <v/>
      </c>
      <c r="EH166" s="23" t="str">
        <f>+IF(LEN($I166)&gt;5,IF(ISERROR(VLOOKUP(AL166,'CODIGO PAGO'!$B$2:$B$20,1,0)),1,IF(OR(AND(DF166=1,AL166&lt;&gt;"N"),AND(DF166=3,AL166&lt;&gt;"B"),AND(DF166=2,LEFT(TRIM(AL166),1)&lt;&gt;"I")),1,IF(OR(AND(DF166=0,AL166="N"),AND(DF166=0,AL166="B"),AND(DF166=0,LEFT(TRIM(AL166),1)="I")),1,0))),"")</f>
        <v/>
      </c>
      <c r="EI166" s="23" t="str">
        <f t="shared" si="116"/>
        <v/>
      </c>
      <c r="EJ166" s="23" t="str">
        <f>+IF(LEN($I166)&gt;5,IF(ISERROR(VLOOKUP(AN166,'CODIGO PAGO'!$B$2:$B$20,1,0)),1,IF(OR(AND(DH166=1,AN166&lt;&gt;"N"),AND(DH166=3,AN166&lt;&gt;"B"),AND(DH166=2,LEFT(TRIM(AN166),1)&lt;&gt;"I")),1,IF(OR(AND(DH166=0,AN166="N"),AND(DH166=0,AN166="B"),AND(DH166=0,LEFT(TRIM(AN166),1)="I")),1,0))),"")</f>
        <v/>
      </c>
      <c r="EK166" s="23" t="str">
        <f t="shared" si="117"/>
        <v/>
      </c>
      <c r="EL166" s="24" t="str">
        <f t="shared" si="118"/>
        <v/>
      </c>
    </row>
    <row r="167" spans="1:142" s="25" customFormat="1">
      <c r="A167" s="15" t="str">
        <f t="shared" si="84"/>
        <v/>
      </c>
      <c r="B167" s="1" t="str">
        <f>+IF(LEN(I167)&gt;5,'CODIGO PAGO'!$B$28,"")</f>
        <v/>
      </c>
      <c r="C167" s="1" t="str">
        <f>+IF(LEN($I167)&gt;5,BD!D167,"")</f>
        <v/>
      </c>
      <c r="D167" s="168" t="str">
        <f>+IF(LEN($I167)&gt;5,BD!A167,"")</f>
        <v/>
      </c>
      <c r="E167" s="1" t="str">
        <f>+IF(LEN($I167)&gt;5,BD!B167,"")</f>
        <v/>
      </c>
      <c r="F167" s="1" t="str">
        <f>+IF(LEN($I167)&gt;5,BD!C167,"")</f>
        <v/>
      </c>
      <c r="G167" s="141"/>
      <c r="H167" s="141"/>
      <c r="I167" s="1" t="str">
        <f>+IF(LEN(BD!G167)&gt;5,BD!G167,"")</f>
        <v/>
      </c>
      <c r="J167" s="167" t="str">
        <f>+IF(LEN($I167)&gt;5,BD!E167,"")</f>
        <v/>
      </c>
      <c r="K167" s="6" t="str">
        <f t="shared" si="85"/>
        <v/>
      </c>
      <c r="L167" s="87" t="str">
        <f>+IF(LEN($I167)&gt;5,BD!H167,"")</f>
        <v/>
      </c>
      <c r="M167" s="40" t="str">
        <f t="shared" si="86"/>
        <v/>
      </c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4" t="str">
        <f t="shared" si="87"/>
        <v/>
      </c>
      <c r="AQ167" s="5" t="str">
        <f t="shared" si="88"/>
        <v/>
      </c>
      <c r="AR167" s="91" t="str">
        <f t="shared" si="89"/>
        <v/>
      </c>
      <c r="AS167" s="5" t="str">
        <f t="shared" si="90"/>
        <v/>
      </c>
      <c r="AT167" s="91" t="str">
        <f t="shared" si="91"/>
        <v/>
      </c>
      <c r="AU167" s="4" t="str">
        <f t="shared" si="92"/>
        <v/>
      </c>
      <c r="AV167" s="4" t="str">
        <f t="shared" si="93"/>
        <v/>
      </c>
      <c r="AW167" s="4" t="str">
        <f t="shared" si="94"/>
        <v/>
      </c>
      <c r="AX167" s="4" t="str">
        <f t="shared" si="95"/>
        <v/>
      </c>
      <c r="AY167" s="88" t="str">
        <f t="shared" si="96"/>
        <v/>
      </c>
      <c r="AZ167" s="17" t="str">
        <f t="shared" si="97"/>
        <v/>
      </c>
      <c r="BA167" s="18" t="str">
        <f t="shared" si="98"/>
        <v/>
      </c>
      <c r="BB167" s="19" t="str">
        <f>+IF(LEN(I167)&gt;5,IF(INT(RIGHT(B167,1))=9,0.5*L167*AY167,INT(MID(B167,5,LEN(B167)-4))*L167)+IFERROR(VLOOKUP(I167,AJUSTES!$A$1:$I$50,9,0),0),"")</f>
        <v/>
      </c>
      <c r="BC167" s="12"/>
      <c r="BD167" s="19" t="str">
        <f t="shared" si="99"/>
        <v/>
      </c>
      <c r="BE167" s="18" t="str">
        <f t="shared" si="100"/>
        <v/>
      </c>
      <c r="BF167" s="139" t="str">
        <f t="shared" si="101"/>
        <v/>
      </c>
      <c r="BG167" s="114"/>
      <c r="BH167" s="18" t="str">
        <f t="shared" si="102"/>
        <v/>
      </c>
      <c r="BI167" s="13"/>
      <c r="BJ167" s="12"/>
      <c r="BK167" s="12"/>
      <c r="BL167" s="145"/>
      <c r="BM167" s="12"/>
      <c r="BN167" s="12"/>
      <c r="BO167" s="12"/>
      <c r="BP167" s="12"/>
      <c r="BQ167" s="12"/>
      <c r="BR167" s="12"/>
      <c r="BS167" s="146"/>
      <c r="BT167" s="14"/>
      <c r="BU167" s="12"/>
      <c r="BV167" s="12"/>
      <c r="BW167" s="12"/>
      <c r="BX167" s="12"/>
      <c r="BY167" s="12"/>
      <c r="BZ167" s="144"/>
      <c r="CA167" s="107" t="str">
        <f>+IF(LEN($I167)&gt;5,IF(BD!F167="N/A","",BD!F167),"")</f>
        <v/>
      </c>
      <c r="CB167" s="21"/>
      <c r="CC167" s="147"/>
      <c r="CD167" s="148"/>
      <c r="CE167" s="8" t="str">
        <f>+IF(LEN(I167)&gt;5,BD!M167,"")</f>
        <v/>
      </c>
      <c r="CF167" s="16" t="str">
        <f>+IF(LEN(I167)&gt;5,BD!N167,"")</f>
        <v/>
      </c>
      <c r="CG167" s="3" t="str">
        <f t="shared" si="103"/>
        <v/>
      </c>
      <c r="CH167" s="23" t="str">
        <f>+IF(AND(LEN($I167)&gt;5),IF(AND($J167&gt;N$1,$J167&lt;=$AO$1),1,IF((COUNTIFS(INCAPACIDADES!$C$1:$C$51,$I167,INCAPACIDADES!K$1:K$51,N$1))&gt;0,2,IF(VLOOKUP($C167,BD!$D$1:$F$501,3,0)&gt;N$1,0,3))),"")</f>
        <v/>
      </c>
      <c r="CI167" s="23" t="str">
        <f>+IF(AND(LEN($I167)&gt;5),IF(AND($J167&gt;O$1,$J167&lt;=$AO$1),1,IF((COUNTIFS(INCAPACIDADES!$C$1:$C$51,$I167,INCAPACIDADES!L$1:L$51,O$1))&gt;0,2,IF(VLOOKUP($C167,BD!$D$1:$F$501,3,0)&gt;O$1,0,3))),"")</f>
        <v/>
      </c>
      <c r="CJ167" s="23" t="str">
        <f>+IF(AND(LEN($I167)&gt;5),IF(AND($J167&gt;P$1,$J167&lt;=$AO$1),1,IF((COUNTIFS(INCAPACIDADES!$C$1:$C$51,$I167,INCAPACIDADES!M$1:M$51,P$1))&gt;0,2,IF(VLOOKUP($C167,BD!$D$1:$F$501,3,0)&gt;P$1,0,3))),"")</f>
        <v/>
      </c>
      <c r="CK167" s="23" t="str">
        <f>+IF(AND(LEN($I167)&gt;5),IF(AND($J167&gt;Q$1,$J167&lt;=$AO$1),1,IF((COUNTIFS(INCAPACIDADES!$C$1:$C$51,$I167,INCAPACIDADES!N$1:N$51,Q$1))&gt;0,2,IF(VLOOKUP($C167,BD!$D$1:$F$501,3,0)&gt;Q$1,0,3))),"")</f>
        <v/>
      </c>
      <c r="CL167" s="23" t="str">
        <f>+IF(AND(LEN($I167)&gt;5),IF(AND($J167&gt;R$1,$J167&lt;=$AO$1),1,IF((COUNTIFS(INCAPACIDADES!$C$1:$C$51,$I167,INCAPACIDADES!O$1:O$51,R$1))&gt;0,2,IF(VLOOKUP($C167,BD!$D$1:$F$501,3,0)&gt;R$1,0,3))),"")</f>
        <v/>
      </c>
      <c r="CM167" s="23" t="str">
        <f>+IF(AND(LEN($I167)&gt;5),IF(AND($J167&gt;S$1,$J167&lt;=$AO$1),1,IF((COUNTIFS(INCAPACIDADES!$C$1:$C$51,$I167,INCAPACIDADES!P$1:P$51,S$1))&gt;0,2,IF(VLOOKUP($C167,BD!$D$1:$F$501,3,0)&gt;S$1,0,3))),"")</f>
        <v/>
      </c>
      <c r="CN167" s="23" t="str">
        <f>+IF(AND(LEN($I167)&gt;5),IF(AND($J167&gt;T$1,$J167&lt;=$AO$1),1,IF((COUNTIFS(INCAPACIDADES!$C$1:$C$51,$I167,INCAPACIDADES!Q$1:Q$51,T$1))&gt;0,2,IF(VLOOKUP($C167,BD!$D$1:$F$501,3,0)&gt;T$1,0,3))),"")</f>
        <v/>
      </c>
      <c r="CO167" s="23" t="str">
        <f>+IF(AND(LEN($I167)&gt;5),IF(AND($J167&gt;U$1,$J167&lt;=$AO$1),1,IF((COUNTIFS(INCAPACIDADES!$C$1:$C$51,$I167,INCAPACIDADES!R$1:R$51,U$1))&gt;0,2,IF(VLOOKUP($C167,BD!$D$1:$F$501,3,0)&gt;U$1,0,3))),"")</f>
        <v/>
      </c>
      <c r="CP167" s="23" t="str">
        <f>+IF(AND(LEN($I167)&gt;5),IF(AND($J167&gt;V$1,$J167&lt;=$AO$1),1,IF((COUNTIFS(INCAPACIDADES!$C$1:$C$51,$I167,INCAPACIDADES!S$1:S$51,V$1))&gt;0,2,IF(VLOOKUP($C167,BD!$D$1:$F$501,3,0)&gt;V$1,0,3))),"")</f>
        <v/>
      </c>
      <c r="CQ167" s="23" t="str">
        <f>+IF(AND(LEN($I167)&gt;5),IF(AND($J167&gt;W$1,$J167&lt;=$AO$1),1,IF((COUNTIFS(INCAPACIDADES!$C$1:$C$51,$I167,INCAPACIDADES!T$1:T$51,W$1))&gt;0,2,IF(VLOOKUP($C167,BD!$D$1:$F$501,3,0)&gt;W$1,0,3))),"")</f>
        <v/>
      </c>
      <c r="CR167" s="23" t="str">
        <f>+IF(AND(LEN($I167)&gt;5),IF(AND($J167&gt;X$1,$J167&lt;=$AO$1),1,IF((COUNTIFS(INCAPACIDADES!$C$1:$C$51,$I167,INCAPACIDADES!U$1:U$51,X$1))&gt;0,2,IF(VLOOKUP($C167,BD!$D$1:$F$501,3,0)&gt;X$1,0,3))),"")</f>
        <v/>
      </c>
      <c r="CS167" s="23" t="str">
        <f>+IF(AND(LEN($I167)&gt;5),IF(AND($J167&gt;Y$1,$J167&lt;=$AO$1),1,IF((COUNTIFS(INCAPACIDADES!$C$1:$C$51,$I167,INCAPACIDADES!V$1:V$51,Y$1))&gt;0,2,IF(VLOOKUP($C167,BD!$D$1:$F$501,3,0)&gt;Y$1,0,3))),"")</f>
        <v/>
      </c>
      <c r="CT167" s="23" t="str">
        <f>+IF(AND(LEN($I167)&gt;5),IF(AND($J167&gt;Z$1,$J167&lt;=$AO$1),1,IF((COUNTIFS(INCAPACIDADES!$C$1:$C$51,$I167,INCAPACIDADES!W$1:W$51,Z$1))&gt;0,2,IF(VLOOKUP($C167,BD!$D$1:$F$501,3,0)&gt;Z$1,0,3))),"")</f>
        <v/>
      </c>
      <c r="CU167" s="23" t="str">
        <f>+IF(AND(LEN($I167)&gt;5),IF(AND($J167&gt;AA$1,$J167&lt;=$AO$1),1,IF((COUNTIFS(INCAPACIDADES!$C$1:$C$51,$I167,INCAPACIDADES!X$1:X$51,AA$1))&gt;0,2,IF(VLOOKUP($C167,BD!$D$1:$F$501,3,0)&gt;AA$1,0,3))),"")</f>
        <v/>
      </c>
      <c r="CV167" s="23" t="str">
        <f>+IF(AND(LEN($I167)&gt;5),IF(AND($J167&gt;AB$1,$J167&lt;=$AO$1),1,IF((COUNTIFS(INCAPACIDADES!$C$1:$C$51,$I167,INCAPACIDADES!Y$1:Y$51,AB$1))&gt;0,2,IF(VLOOKUP($C167,BD!$D$1:$F$501,3,0)&gt;AB$1,0,3))),"")</f>
        <v/>
      </c>
      <c r="CW167" s="23" t="str">
        <f>+IF(AND(LEN($I167)&gt;5),IF(AND($J167&gt;AC$1,$J167&lt;=$AO$1),1,IF((COUNTIFS(INCAPACIDADES!$C$1:$C$51,$I167,INCAPACIDADES!Z$1:Z$51,AC$1))&gt;0,2,IF(VLOOKUP($C167,BD!$D$1:$F$501,3,0)&gt;AC$1,0,3))),"")</f>
        <v/>
      </c>
      <c r="CX167" s="23" t="str">
        <f>+IF(AND(LEN($I167)&gt;5),IF(AND($J167&gt;AD$1,$J167&lt;=$AO$1),1,IF((COUNTIFS(INCAPACIDADES!$C$1:$C$51,$I167,INCAPACIDADES!AA$1:AA$51,AD$1))&gt;0,2,IF(VLOOKUP($C167,BD!$D$1:$F$501,3,0)&gt;AD$1,0,3))),"")</f>
        <v/>
      </c>
      <c r="CY167" s="23" t="str">
        <f>+IF(AND(LEN($I167)&gt;5),IF(AND($J167&gt;AE$1,$J167&lt;=$AO$1),1,IF((COUNTIFS(INCAPACIDADES!$C$1:$C$51,$I167,INCAPACIDADES!AB$1:AB$51,AE$1))&gt;0,2,IF(VLOOKUP($C167,BD!$D$1:$F$501,3,0)&gt;AE$1,0,3))),"")</f>
        <v/>
      </c>
      <c r="CZ167" s="23" t="str">
        <f>+IF(AND(LEN($I167)&gt;5),IF(AND($J167&gt;AF$1,$J167&lt;=$AO$1),1,IF((COUNTIFS(INCAPACIDADES!$C$1:$C$51,$I167,INCAPACIDADES!AC$1:AC$51,AF$1))&gt;0,2,IF(VLOOKUP($C167,BD!$D$1:$F$501,3,0)&gt;AF$1,0,3))),"")</f>
        <v/>
      </c>
      <c r="DA167" s="23" t="str">
        <f>+IF(AND(LEN($I167)&gt;5),IF(AND($J167&gt;AG$1,$J167&lt;=$AO$1),1,IF((COUNTIFS(INCAPACIDADES!$C$1:$C$51,$I167,INCAPACIDADES!AD$1:AD$51,AG$1))&gt;0,2,IF(VLOOKUP($C167,BD!$D$1:$F$501,3,0)&gt;AG$1,0,3))),"")</f>
        <v/>
      </c>
      <c r="DB167" s="23" t="str">
        <f>+IF(AND(LEN($I167)&gt;5),IF(AND($J167&gt;AH$1,$J167&lt;=$AO$1),1,IF((COUNTIFS(INCAPACIDADES!$C$1:$C$51,$I167,INCAPACIDADES!AE$1:AE$51,AH$1))&gt;0,2,IF(VLOOKUP($C167,BD!$D$1:$F$501,3,0)&gt;AH$1,0,3))),"")</f>
        <v/>
      </c>
      <c r="DC167" s="23" t="str">
        <f>+IF(AND(LEN($I167)&gt;5),IF(AND($J167&gt;AI$1,$J167&lt;=$AO$1),1,IF((COUNTIFS(INCAPACIDADES!$C$1:$C$51,$I167,INCAPACIDADES!AF$1:AF$51,AI$1))&gt;0,2,IF(VLOOKUP($C167,BD!$D$1:$F$501,3,0)&gt;AI$1,0,3))),"")</f>
        <v/>
      </c>
      <c r="DD167" s="23" t="str">
        <f>+IF(AND(LEN($I167)&gt;5),IF(AND($J167&gt;AJ$1,$J167&lt;=$AO$1),1,IF((COUNTIFS(INCAPACIDADES!$C$1:$C$51,$I167,INCAPACIDADES!AG$1:AG$51,AJ$1))&gt;0,2,IF(VLOOKUP($C167,BD!$D$1:$F$501,3,0)&gt;AJ$1,0,3))),"")</f>
        <v/>
      </c>
      <c r="DE167" s="23" t="str">
        <f>+IF(AND(LEN($I167)&gt;5),IF(AND($J167&gt;AK$1,$J167&lt;=$AO$1),1,IF((COUNTIFS(INCAPACIDADES!$C$1:$C$51,$I167,INCAPACIDADES!AH$1:AH$51,AK$1))&gt;0,2,IF(VLOOKUP($C167,BD!$D$1:$F$501,3,0)&gt;AK$1,0,3))),"")</f>
        <v/>
      </c>
      <c r="DF167" s="23" t="str">
        <f>+IF(AND(LEN($I167)&gt;5),IF(AND($J167&gt;AL$1,$J167&lt;=$AO$1),1,IF((COUNTIFS(INCAPACIDADES!$C$1:$C$51,$I167,INCAPACIDADES!AI$1:AI$51,AL$1))&gt;0,2,IF(VLOOKUP($C167,BD!$D$1:$F$501,3,0)&gt;AL$1,0,3))),"")</f>
        <v/>
      </c>
      <c r="DG167" s="23" t="str">
        <f>+IF(AND(LEN($I167)&gt;5),IF(AND($J167&gt;AM$1,$J167&lt;=$AO$1),1,IF((COUNTIFS(INCAPACIDADES!$C$1:$C$51,$I167,INCAPACIDADES!AJ$1:AJ$51,AM$1))&gt;0,2,IF(VLOOKUP($C167,BD!$D$1:$F$501,3,0)&gt;AM$1,0,3))),"")</f>
        <v/>
      </c>
      <c r="DH167" s="23" t="str">
        <f>+IF(AND(LEN($I167)&gt;5),IF(AND($J167&gt;AN$1,$J167&lt;=$AO$1),1,IF((COUNTIFS(INCAPACIDADES!$C$1:$C$51,$I167,INCAPACIDADES!AK$1:AK$51,AN$1))&gt;0,2,IF(VLOOKUP($C167,BD!$D$1:$F$501,3,0)&gt;AN$1,0,3))),"")</f>
        <v/>
      </c>
      <c r="DI167" s="23" t="str">
        <f>+IF(AND(LEN($I167)&gt;5),IF(AND($J167&gt;AO$1,$J167&lt;=$AO$1),1,IF((COUNTIFS(INCAPACIDADES!$C$1:$C$51,$I167,INCAPACIDADES!AL$1:AL$51,AO$1))&gt;0,2,IF(VLOOKUP($C167,BD!$D$1:$F$501,3,0)&gt;AO$1,0,3))),"")</f>
        <v/>
      </c>
      <c r="DJ167" s="23" t="str">
        <f>+IF(LEN($I167)&gt;5,IF(ISERROR(VLOOKUP(N167,'CODIGO PAGO'!$B$2:$B$20,1,0)),1,IF(OR(AND(CH167=1,N167&lt;&gt;"N"),AND(CH167=3,N167&lt;&gt;"B"),AND(CH167=2,LEFT(TRIM(N167),1)&lt;&gt;"I")),1,IF(OR(AND(CH167=0,N167="N"),AND(CH167=0,N167="B"),AND(CH167=0,LEFT(TRIM(N167),1)="I")),1,0))),"")</f>
        <v/>
      </c>
      <c r="DK167" s="23" t="str">
        <f t="shared" si="104"/>
        <v/>
      </c>
      <c r="DL167" s="23" t="str">
        <f>+IF(LEN($I167)&gt;5,IF(ISERROR(VLOOKUP(P167,'CODIGO PAGO'!$B$2:$B$20,1,0)),1,IF(OR(AND(CJ167=1,P167&lt;&gt;"N"),AND(CJ167=3,P167&lt;&gt;"B"),AND(CJ167=2,LEFT(TRIM(P167),1)&lt;&gt;"I")),1,IF(OR(AND(CJ167=0,P167="N"),AND(CJ167=0,P167="B"),AND(CJ167=0,LEFT(TRIM(P167),1)="I")),1,0))),"")</f>
        <v/>
      </c>
      <c r="DM167" s="23" t="str">
        <f t="shared" si="105"/>
        <v/>
      </c>
      <c r="DN167" s="23" t="str">
        <f>+IF(LEN($I167)&gt;5,IF(ISERROR(VLOOKUP(R167,'CODIGO PAGO'!$B$2:$B$20,1,0)),1,IF(OR(AND(CL167=1,R167&lt;&gt;"N"),AND(CL167=3,R167&lt;&gt;"B"),AND(CL167=2,LEFT(TRIM(R167),1)&lt;&gt;"I")),1,IF(OR(AND(CL167=0,R167="N"),AND(CL167=0,R167="B"),AND(CL167=0,LEFT(TRIM(R167),1)="I")),1,0))),"")</f>
        <v/>
      </c>
      <c r="DO167" s="23" t="str">
        <f t="shared" si="106"/>
        <v/>
      </c>
      <c r="DP167" s="23" t="str">
        <f>+IF(LEN($I167)&gt;5,IF(ISERROR(VLOOKUP(T167,'CODIGO PAGO'!$B$2:$B$20,1,0)),1,IF(OR(AND(CN167=1,T167&lt;&gt;"N"),AND(CN167=3,T167&lt;&gt;"B"),AND(CN167=2,LEFT(TRIM(T167),1)&lt;&gt;"I")),1,IF(OR(AND(CN167=0,T167="N"),AND(CN167=0,T167="B"),AND(CN167=0,LEFT(TRIM(T167),1)="I")),1,0))),"")</f>
        <v/>
      </c>
      <c r="DQ167" s="23" t="str">
        <f t="shared" si="107"/>
        <v/>
      </c>
      <c r="DR167" s="23" t="str">
        <f>+IF(LEN($I167)&gt;5,IF(ISERROR(VLOOKUP(V167,'CODIGO PAGO'!$B$2:$B$20,1,0)),1,IF(OR(AND(CP167=1,V167&lt;&gt;"N"),AND(CP167=3,V167&lt;&gt;"B"),AND(CP167=2,LEFT(TRIM(V167),1)&lt;&gt;"I")),1,IF(OR(AND(CP167=0,V167="N"),AND(CP167=0,V167="B"),AND(CP167=0,LEFT(TRIM(V167),1)="I")),1,0))),"")</f>
        <v/>
      </c>
      <c r="DS167" s="23" t="str">
        <f t="shared" si="108"/>
        <v/>
      </c>
      <c r="DT167" s="23" t="str">
        <f>+IF(LEN($I167)&gt;5,IF(ISERROR(VLOOKUP(X167,'CODIGO PAGO'!$B$2:$B$20,1,0)),1,IF(OR(AND(CR167=1,X167&lt;&gt;"N"),AND(CR167=3,X167&lt;&gt;"B"),AND(CR167=2,LEFT(TRIM(X167),1)&lt;&gt;"I")),1,IF(OR(AND(CR167=0,X167="N"),AND(CR167=0,X167="B"),AND(CR167=0,LEFT(TRIM(X167),1)="I")),1,0))),"")</f>
        <v/>
      </c>
      <c r="DU167" s="23" t="str">
        <f t="shared" si="109"/>
        <v/>
      </c>
      <c r="DV167" s="23" t="str">
        <f>+IF(LEN($I167)&gt;5,IF(ISERROR(VLOOKUP(Z167,'CODIGO PAGO'!$B$2:$B$20,1,0)),1,IF(OR(AND(CT167=1,Z167&lt;&gt;"N"),AND(CT167=3,Z167&lt;&gt;"B"),AND(CT167=2,LEFT(TRIM(Z167),1)&lt;&gt;"I")),1,IF(OR(AND(CT167=0,Z167="N"),AND(CT167=0,Z167="B"),AND(CT167=0,LEFT(TRIM(Z167),1)="I")),1,0))),"")</f>
        <v/>
      </c>
      <c r="DW167" s="23" t="str">
        <f t="shared" si="110"/>
        <v/>
      </c>
      <c r="DX167" s="23" t="str">
        <f>+IF(LEN($I167)&gt;5,IF(ISERROR(VLOOKUP(AB167,'CODIGO PAGO'!$B$2:$B$20,1,0)),1,IF(OR(AND(CV167=1,AB167&lt;&gt;"N"),AND(CV167=3,AB167&lt;&gt;"B"),AND(CV167=2,LEFT(TRIM(AB167),1)&lt;&gt;"I")),1,IF(OR(AND(CV167=0,AB167="N"),AND(CV167=0,AB167="B"),AND(CV167=0,LEFT(TRIM(AB167),1)="I")),1,0))),"")</f>
        <v/>
      </c>
      <c r="DY167" s="23" t="str">
        <f t="shared" si="111"/>
        <v/>
      </c>
      <c r="DZ167" s="23" t="str">
        <f>+IF(LEN($I167)&gt;5,IF(ISERROR(VLOOKUP(AD167,'CODIGO PAGO'!$B$2:$B$20,1,0)),1,IF(OR(AND(CX167=1,AD167&lt;&gt;"N"),AND(CX167=3,AD167&lt;&gt;"B"),AND(CX167=2,LEFT(TRIM(AD167),1)&lt;&gt;"I")),1,IF(OR(AND(CX167=0,AD167="N"),AND(CX167=0,AD167="B"),AND(CX167=0,LEFT(TRIM(AD167),1)="I")),1,0))),"")</f>
        <v/>
      </c>
      <c r="EA167" s="23" t="str">
        <f t="shared" si="112"/>
        <v/>
      </c>
      <c r="EB167" s="23" t="str">
        <f>+IF(LEN($I167)&gt;5,IF(ISERROR(VLOOKUP(AF167,'CODIGO PAGO'!$B$2:$B$20,1,0)),1,IF(OR(AND(CZ167=1,AF167&lt;&gt;"N"),AND(CZ167=3,AF167&lt;&gt;"B"),AND(CZ167=2,LEFT(TRIM(AF167),1)&lt;&gt;"I")),1,IF(OR(AND(CZ167=0,AF167="N"),AND(CZ167=0,AF167="B"),AND(CZ167=0,LEFT(TRIM(AF167),1)="I")),1,0))),"")</f>
        <v/>
      </c>
      <c r="EC167" s="23" t="str">
        <f t="shared" si="113"/>
        <v/>
      </c>
      <c r="ED167" s="23" t="str">
        <f>+IF(LEN($I167)&gt;5,IF(ISERROR(VLOOKUP(AH167,'CODIGO PAGO'!$B$2:$B$20,1,0)),1,IF(OR(AND(DB167=1,AH167&lt;&gt;"N"),AND(DB167=3,AH167&lt;&gt;"B"),AND(DB167=2,LEFT(TRIM(AH167),1)&lt;&gt;"I")),1,IF(OR(AND(DB167=0,AH167="N"),AND(DB167=0,AH167="B"),AND(DB167=0,LEFT(TRIM(AH167),1)="I")),1,0))),"")</f>
        <v/>
      </c>
      <c r="EE167" s="23" t="str">
        <f t="shared" si="114"/>
        <v/>
      </c>
      <c r="EF167" s="23" t="str">
        <f>+IF(LEN($I167)&gt;5,IF(ISERROR(VLOOKUP(AJ167,'CODIGO PAGO'!$B$2:$B$20,1,0)),1,IF(OR(AND(DD167=1,AJ167&lt;&gt;"N"),AND(DD167=3,AJ167&lt;&gt;"B"),AND(DD167=2,LEFT(TRIM(AJ167),1)&lt;&gt;"I")),1,IF(OR(AND(DD167=0,AJ167="N"),AND(DD167=0,AJ167="B"),AND(DD167=0,LEFT(TRIM(AJ167),1)="I")),1,0))),"")</f>
        <v/>
      </c>
      <c r="EG167" s="23" t="str">
        <f t="shared" si="115"/>
        <v/>
      </c>
      <c r="EH167" s="23" t="str">
        <f>+IF(LEN($I167)&gt;5,IF(ISERROR(VLOOKUP(AL167,'CODIGO PAGO'!$B$2:$B$20,1,0)),1,IF(OR(AND(DF167=1,AL167&lt;&gt;"N"),AND(DF167=3,AL167&lt;&gt;"B"),AND(DF167=2,LEFT(TRIM(AL167),1)&lt;&gt;"I")),1,IF(OR(AND(DF167=0,AL167="N"),AND(DF167=0,AL167="B"),AND(DF167=0,LEFT(TRIM(AL167),1)="I")),1,0))),"")</f>
        <v/>
      </c>
      <c r="EI167" s="23" t="str">
        <f t="shared" si="116"/>
        <v/>
      </c>
      <c r="EJ167" s="23" t="str">
        <f>+IF(LEN($I167)&gt;5,IF(ISERROR(VLOOKUP(AN167,'CODIGO PAGO'!$B$2:$B$20,1,0)),1,IF(OR(AND(DH167=1,AN167&lt;&gt;"N"),AND(DH167=3,AN167&lt;&gt;"B"),AND(DH167=2,LEFT(TRIM(AN167),1)&lt;&gt;"I")),1,IF(OR(AND(DH167=0,AN167="N"),AND(DH167=0,AN167="B"),AND(DH167=0,LEFT(TRIM(AN167),1)="I")),1,0))),"")</f>
        <v/>
      </c>
      <c r="EK167" s="23" t="str">
        <f t="shared" si="117"/>
        <v/>
      </c>
      <c r="EL167" s="24" t="str">
        <f t="shared" si="118"/>
        <v/>
      </c>
    </row>
    <row r="168" spans="1:142" s="25" customFormat="1">
      <c r="A168" s="15" t="str">
        <f t="shared" si="84"/>
        <v/>
      </c>
      <c r="B168" s="1" t="str">
        <f>+IF(LEN(I168)&gt;5,'CODIGO PAGO'!$B$28,"")</f>
        <v/>
      </c>
      <c r="C168" s="1" t="str">
        <f>+IF(LEN($I168)&gt;5,BD!D168,"")</f>
        <v/>
      </c>
      <c r="D168" s="168" t="str">
        <f>+IF(LEN($I168)&gt;5,BD!A168,"")</f>
        <v/>
      </c>
      <c r="E168" s="1" t="str">
        <f>+IF(LEN($I168)&gt;5,BD!B168,"")</f>
        <v/>
      </c>
      <c r="F168" s="1" t="str">
        <f>+IF(LEN($I168)&gt;5,BD!C168,"")</f>
        <v/>
      </c>
      <c r="G168" s="141"/>
      <c r="H168" s="141"/>
      <c r="I168" s="1" t="str">
        <f>+IF(LEN(BD!G168)&gt;5,BD!G168,"")</f>
        <v/>
      </c>
      <c r="J168" s="167" t="str">
        <f>+IF(LEN($I168)&gt;5,BD!E168,"")</f>
        <v/>
      </c>
      <c r="K168" s="6" t="str">
        <f t="shared" si="85"/>
        <v/>
      </c>
      <c r="L168" s="87" t="str">
        <f>+IF(LEN($I168)&gt;5,BD!H168,"")</f>
        <v/>
      </c>
      <c r="M168" s="40" t="str">
        <f t="shared" si="86"/>
        <v/>
      </c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4" t="str">
        <f t="shared" si="87"/>
        <v/>
      </c>
      <c r="AQ168" s="5" t="str">
        <f t="shared" si="88"/>
        <v/>
      </c>
      <c r="AR168" s="91" t="str">
        <f t="shared" si="89"/>
        <v/>
      </c>
      <c r="AS168" s="5" t="str">
        <f t="shared" si="90"/>
        <v/>
      </c>
      <c r="AT168" s="91" t="str">
        <f t="shared" si="91"/>
        <v/>
      </c>
      <c r="AU168" s="4" t="str">
        <f t="shared" si="92"/>
        <v/>
      </c>
      <c r="AV168" s="4" t="str">
        <f t="shared" si="93"/>
        <v/>
      </c>
      <c r="AW168" s="4" t="str">
        <f t="shared" si="94"/>
        <v/>
      </c>
      <c r="AX168" s="4" t="str">
        <f t="shared" si="95"/>
        <v/>
      </c>
      <c r="AY168" s="88" t="str">
        <f t="shared" si="96"/>
        <v/>
      </c>
      <c r="AZ168" s="17" t="str">
        <f t="shared" si="97"/>
        <v/>
      </c>
      <c r="BA168" s="18" t="str">
        <f t="shared" si="98"/>
        <v/>
      </c>
      <c r="BB168" s="19" t="str">
        <f>+IF(LEN(I168)&gt;5,IF(INT(RIGHT(B168,1))=9,0.5*L168*AY168,INT(MID(B168,5,LEN(B168)-4))*L168)+IFERROR(VLOOKUP(I168,AJUSTES!$A$1:$I$50,9,0),0),"")</f>
        <v/>
      </c>
      <c r="BC168" s="12"/>
      <c r="BD168" s="19" t="str">
        <f t="shared" si="99"/>
        <v/>
      </c>
      <c r="BE168" s="18" t="str">
        <f t="shared" si="100"/>
        <v/>
      </c>
      <c r="BF168" s="139" t="str">
        <f t="shared" si="101"/>
        <v/>
      </c>
      <c r="BG168" s="114"/>
      <c r="BH168" s="18" t="str">
        <f t="shared" si="102"/>
        <v/>
      </c>
      <c r="BI168" s="13"/>
      <c r="BJ168" s="12"/>
      <c r="BK168" s="12"/>
      <c r="BL168" s="145"/>
      <c r="BM168" s="12"/>
      <c r="BN168" s="12"/>
      <c r="BO168" s="12"/>
      <c r="BP168" s="12"/>
      <c r="BQ168" s="12"/>
      <c r="BR168" s="12"/>
      <c r="BS168" s="146"/>
      <c r="BT168" s="14"/>
      <c r="BU168" s="12"/>
      <c r="BV168" s="12"/>
      <c r="BW168" s="12"/>
      <c r="BX168" s="12"/>
      <c r="BY168" s="12"/>
      <c r="BZ168" s="144"/>
      <c r="CA168" s="107" t="str">
        <f>+IF(LEN($I168)&gt;5,IF(BD!F168="N/A","",BD!F168),"")</f>
        <v/>
      </c>
      <c r="CB168" s="21"/>
      <c r="CC168" s="147"/>
      <c r="CD168" s="148"/>
      <c r="CE168" s="8" t="str">
        <f>+IF(LEN(I168)&gt;5,BD!M168,"")</f>
        <v/>
      </c>
      <c r="CF168" s="16" t="str">
        <f>+IF(LEN(I168)&gt;5,BD!N168,"")</f>
        <v/>
      </c>
      <c r="CG168" s="3" t="str">
        <f t="shared" si="103"/>
        <v/>
      </c>
      <c r="CH168" s="23" t="str">
        <f>+IF(AND(LEN($I168)&gt;5),IF(AND($J168&gt;N$1,$J168&lt;=$AO$1),1,IF((COUNTIFS(INCAPACIDADES!$C$1:$C$51,$I168,INCAPACIDADES!K$1:K$51,N$1))&gt;0,2,IF(VLOOKUP($C168,BD!$D$1:$F$501,3,0)&gt;N$1,0,3))),"")</f>
        <v/>
      </c>
      <c r="CI168" s="23" t="str">
        <f>+IF(AND(LEN($I168)&gt;5),IF(AND($J168&gt;O$1,$J168&lt;=$AO$1),1,IF((COUNTIFS(INCAPACIDADES!$C$1:$C$51,$I168,INCAPACIDADES!L$1:L$51,O$1))&gt;0,2,IF(VLOOKUP($C168,BD!$D$1:$F$501,3,0)&gt;O$1,0,3))),"")</f>
        <v/>
      </c>
      <c r="CJ168" s="23" t="str">
        <f>+IF(AND(LEN($I168)&gt;5),IF(AND($J168&gt;P$1,$J168&lt;=$AO$1),1,IF((COUNTIFS(INCAPACIDADES!$C$1:$C$51,$I168,INCAPACIDADES!M$1:M$51,P$1))&gt;0,2,IF(VLOOKUP($C168,BD!$D$1:$F$501,3,0)&gt;P$1,0,3))),"")</f>
        <v/>
      </c>
      <c r="CK168" s="23" t="str">
        <f>+IF(AND(LEN($I168)&gt;5),IF(AND($J168&gt;Q$1,$J168&lt;=$AO$1),1,IF((COUNTIFS(INCAPACIDADES!$C$1:$C$51,$I168,INCAPACIDADES!N$1:N$51,Q$1))&gt;0,2,IF(VLOOKUP($C168,BD!$D$1:$F$501,3,0)&gt;Q$1,0,3))),"")</f>
        <v/>
      </c>
      <c r="CL168" s="23" t="str">
        <f>+IF(AND(LEN($I168)&gt;5),IF(AND($J168&gt;R$1,$J168&lt;=$AO$1),1,IF((COUNTIFS(INCAPACIDADES!$C$1:$C$51,$I168,INCAPACIDADES!O$1:O$51,R$1))&gt;0,2,IF(VLOOKUP($C168,BD!$D$1:$F$501,3,0)&gt;R$1,0,3))),"")</f>
        <v/>
      </c>
      <c r="CM168" s="23" t="str">
        <f>+IF(AND(LEN($I168)&gt;5),IF(AND($J168&gt;S$1,$J168&lt;=$AO$1),1,IF((COUNTIFS(INCAPACIDADES!$C$1:$C$51,$I168,INCAPACIDADES!P$1:P$51,S$1))&gt;0,2,IF(VLOOKUP($C168,BD!$D$1:$F$501,3,0)&gt;S$1,0,3))),"")</f>
        <v/>
      </c>
      <c r="CN168" s="23" t="str">
        <f>+IF(AND(LEN($I168)&gt;5),IF(AND($J168&gt;T$1,$J168&lt;=$AO$1),1,IF((COUNTIFS(INCAPACIDADES!$C$1:$C$51,$I168,INCAPACIDADES!Q$1:Q$51,T$1))&gt;0,2,IF(VLOOKUP($C168,BD!$D$1:$F$501,3,0)&gt;T$1,0,3))),"")</f>
        <v/>
      </c>
      <c r="CO168" s="23" t="str">
        <f>+IF(AND(LEN($I168)&gt;5),IF(AND($J168&gt;U$1,$J168&lt;=$AO$1),1,IF((COUNTIFS(INCAPACIDADES!$C$1:$C$51,$I168,INCAPACIDADES!R$1:R$51,U$1))&gt;0,2,IF(VLOOKUP($C168,BD!$D$1:$F$501,3,0)&gt;U$1,0,3))),"")</f>
        <v/>
      </c>
      <c r="CP168" s="23" t="str">
        <f>+IF(AND(LEN($I168)&gt;5),IF(AND($J168&gt;V$1,$J168&lt;=$AO$1),1,IF((COUNTIFS(INCAPACIDADES!$C$1:$C$51,$I168,INCAPACIDADES!S$1:S$51,V$1))&gt;0,2,IF(VLOOKUP($C168,BD!$D$1:$F$501,3,0)&gt;V$1,0,3))),"")</f>
        <v/>
      </c>
      <c r="CQ168" s="23" t="str">
        <f>+IF(AND(LEN($I168)&gt;5),IF(AND($J168&gt;W$1,$J168&lt;=$AO$1),1,IF((COUNTIFS(INCAPACIDADES!$C$1:$C$51,$I168,INCAPACIDADES!T$1:T$51,W$1))&gt;0,2,IF(VLOOKUP($C168,BD!$D$1:$F$501,3,0)&gt;W$1,0,3))),"")</f>
        <v/>
      </c>
      <c r="CR168" s="23" t="str">
        <f>+IF(AND(LEN($I168)&gt;5),IF(AND($J168&gt;X$1,$J168&lt;=$AO$1),1,IF((COUNTIFS(INCAPACIDADES!$C$1:$C$51,$I168,INCAPACIDADES!U$1:U$51,X$1))&gt;0,2,IF(VLOOKUP($C168,BD!$D$1:$F$501,3,0)&gt;X$1,0,3))),"")</f>
        <v/>
      </c>
      <c r="CS168" s="23" t="str">
        <f>+IF(AND(LEN($I168)&gt;5),IF(AND($J168&gt;Y$1,$J168&lt;=$AO$1),1,IF((COUNTIFS(INCAPACIDADES!$C$1:$C$51,$I168,INCAPACIDADES!V$1:V$51,Y$1))&gt;0,2,IF(VLOOKUP($C168,BD!$D$1:$F$501,3,0)&gt;Y$1,0,3))),"")</f>
        <v/>
      </c>
      <c r="CT168" s="23" t="str">
        <f>+IF(AND(LEN($I168)&gt;5),IF(AND($J168&gt;Z$1,$J168&lt;=$AO$1),1,IF((COUNTIFS(INCAPACIDADES!$C$1:$C$51,$I168,INCAPACIDADES!W$1:W$51,Z$1))&gt;0,2,IF(VLOOKUP($C168,BD!$D$1:$F$501,3,0)&gt;Z$1,0,3))),"")</f>
        <v/>
      </c>
      <c r="CU168" s="23" t="str">
        <f>+IF(AND(LEN($I168)&gt;5),IF(AND($J168&gt;AA$1,$J168&lt;=$AO$1),1,IF((COUNTIFS(INCAPACIDADES!$C$1:$C$51,$I168,INCAPACIDADES!X$1:X$51,AA$1))&gt;0,2,IF(VLOOKUP($C168,BD!$D$1:$F$501,3,0)&gt;AA$1,0,3))),"")</f>
        <v/>
      </c>
      <c r="CV168" s="23" t="str">
        <f>+IF(AND(LEN($I168)&gt;5),IF(AND($J168&gt;AB$1,$J168&lt;=$AO$1),1,IF((COUNTIFS(INCAPACIDADES!$C$1:$C$51,$I168,INCAPACIDADES!Y$1:Y$51,AB$1))&gt;0,2,IF(VLOOKUP($C168,BD!$D$1:$F$501,3,0)&gt;AB$1,0,3))),"")</f>
        <v/>
      </c>
      <c r="CW168" s="23" t="str">
        <f>+IF(AND(LEN($I168)&gt;5),IF(AND($J168&gt;AC$1,$J168&lt;=$AO$1),1,IF((COUNTIFS(INCAPACIDADES!$C$1:$C$51,$I168,INCAPACIDADES!Z$1:Z$51,AC$1))&gt;0,2,IF(VLOOKUP($C168,BD!$D$1:$F$501,3,0)&gt;AC$1,0,3))),"")</f>
        <v/>
      </c>
      <c r="CX168" s="23" t="str">
        <f>+IF(AND(LEN($I168)&gt;5),IF(AND($J168&gt;AD$1,$J168&lt;=$AO$1),1,IF((COUNTIFS(INCAPACIDADES!$C$1:$C$51,$I168,INCAPACIDADES!AA$1:AA$51,AD$1))&gt;0,2,IF(VLOOKUP($C168,BD!$D$1:$F$501,3,0)&gt;AD$1,0,3))),"")</f>
        <v/>
      </c>
      <c r="CY168" s="23" t="str">
        <f>+IF(AND(LEN($I168)&gt;5),IF(AND($J168&gt;AE$1,$J168&lt;=$AO$1),1,IF((COUNTIFS(INCAPACIDADES!$C$1:$C$51,$I168,INCAPACIDADES!AB$1:AB$51,AE$1))&gt;0,2,IF(VLOOKUP($C168,BD!$D$1:$F$501,3,0)&gt;AE$1,0,3))),"")</f>
        <v/>
      </c>
      <c r="CZ168" s="23" t="str">
        <f>+IF(AND(LEN($I168)&gt;5),IF(AND($J168&gt;AF$1,$J168&lt;=$AO$1),1,IF((COUNTIFS(INCAPACIDADES!$C$1:$C$51,$I168,INCAPACIDADES!AC$1:AC$51,AF$1))&gt;0,2,IF(VLOOKUP($C168,BD!$D$1:$F$501,3,0)&gt;AF$1,0,3))),"")</f>
        <v/>
      </c>
      <c r="DA168" s="23" t="str">
        <f>+IF(AND(LEN($I168)&gt;5),IF(AND($J168&gt;AG$1,$J168&lt;=$AO$1),1,IF((COUNTIFS(INCAPACIDADES!$C$1:$C$51,$I168,INCAPACIDADES!AD$1:AD$51,AG$1))&gt;0,2,IF(VLOOKUP($C168,BD!$D$1:$F$501,3,0)&gt;AG$1,0,3))),"")</f>
        <v/>
      </c>
      <c r="DB168" s="23" t="str">
        <f>+IF(AND(LEN($I168)&gt;5),IF(AND($J168&gt;AH$1,$J168&lt;=$AO$1),1,IF((COUNTIFS(INCAPACIDADES!$C$1:$C$51,$I168,INCAPACIDADES!AE$1:AE$51,AH$1))&gt;0,2,IF(VLOOKUP($C168,BD!$D$1:$F$501,3,0)&gt;AH$1,0,3))),"")</f>
        <v/>
      </c>
      <c r="DC168" s="23" t="str">
        <f>+IF(AND(LEN($I168)&gt;5),IF(AND($J168&gt;AI$1,$J168&lt;=$AO$1),1,IF((COUNTIFS(INCAPACIDADES!$C$1:$C$51,$I168,INCAPACIDADES!AF$1:AF$51,AI$1))&gt;0,2,IF(VLOOKUP($C168,BD!$D$1:$F$501,3,0)&gt;AI$1,0,3))),"")</f>
        <v/>
      </c>
      <c r="DD168" s="23" t="str">
        <f>+IF(AND(LEN($I168)&gt;5),IF(AND($J168&gt;AJ$1,$J168&lt;=$AO$1),1,IF((COUNTIFS(INCAPACIDADES!$C$1:$C$51,$I168,INCAPACIDADES!AG$1:AG$51,AJ$1))&gt;0,2,IF(VLOOKUP($C168,BD!$D$1:$F$501,3,0)&gt;AJ$1,0,3))),"")</f>
        <v/>
      </c>
      <c r="DE168" s="23" t="str">
        <f>+IF(AND(LEN($I168)&gt;5),IF(AND($J168&gt;AK$1,$J168&lt;=$AO$1),1,IF((COUNTIFS(INCAPACIDADES!$C$1:$C$51,$I168,INCAPACIDADES!AH$1:AH$51,AK$1))&gt;0,2,IF(VLOOKUP($C168,BD!$D$1:$F$501,3,0)&gt;AK$1,0,3))),"")</f>
        <v/>
      </c>
      <c r="DF168" s="23" t="str">
        <f>+IF(AND(LEN($I168)&gt;5),IF(AND($J168&gt;AL$1,$J168&lt;=$AO$1),1,IF((COUNTIFS(INCAPACIDADES!$C$1:$C$51,$I168,INCAPACIDADES!AI$1:AI$51,AL$1))&gt;0,2,IF(VLOOKUP($C168,BD!$D$1:$F$501,3,0)&gt;AL$1,0,3))),"")</f>
        <v/>
      </c>
      <c r="DG168" s="23" t="str">
        <f>+IF(AND(LEN($I168)&gt;5),IF(AND($J168&gt;AM$1,$J168&lt;=$AO$1),1,IF((COUNTIFS(INCAPACIDADES!$C$1:$C$51,$I168,INCAPACIDADES!AJ$1:AJ$51,AM$1))&gt;0,2,IF(VLOOKUP($C168,BD!$D$1:$F$501,3,0)&gt;AM$1,0,3))),"")</f>
        <v/>
      </c>
      <c r="DH168" s="23" t="str">
        <f>+IF(AND(LEN($I168)&gt;5),IF(AND($J168&gt;AN$1,$J168&lt;=$AO$1),1,IF((COUNTIFS(INCAPACIDADES!$C$1:$C$51,$I168,INCAPACIDADES!AK$1:AK$51,AN$1))&gt;0,2,IF(VLOOKUP($C168,BD!$D$1:$F$501,3,0)&gt;AN$1,0,3))),"")</f>
        <v/>
      </c>
      <c r="DI168" s="23" t="str">
        <f>+IF(AND(LEN($I168)&gt;5),IF(AND($J168&gt;AO$1,$J168&lt;=$AO$1),1,IF((COUNTIFS(INCAPACIDADES!$C$1:$C$51,$I168,INCAPACIDADES!AL$1:AL$51,AO$1))&gt;0,2,IF(VLOOKUP($C168,BD!$D$1:$F$501,3,0)&gt;AO$1,0,3))),"")</f>
        <v/>
      </c>
      <c r="DJ168" s="23" t="str">
        <f>+IF(LEN($I168)&gt;5,IF(ISERROR(VLOOKUP(N168,'CODIGO PAGO'!$B$2:$B$20,1,0)),1,IF(OR(AND(CH168=1,N168&lt;&gt;"N"),AND(CH168=3,N168&lt;&gt;"B"),AND(CH168=2,LEFT(TRIM(N168),1)&lt;&gt;"I")),1,IF(OR(AND(CH168=0,N168="N"),AND(CH168=0,N168="B"),AND(CH168=0,LEFT(TRIM(N168),1)="I")),1,0))),"")</f>
        <v/>
      </c>
      <c r="DK168" s="23" t="str">
        <f t="shared" si="104"/>
        <v/>
      </c>
      <c r="DL168" s="23" t="str">
        <f>+IF(LEN($I168)&gt;5,IF(ISERROR(VLOOKUP(P168,'CODIGO PAGO'!$B$2:$B$20,1,0)),1,IF(OR(AND(CJ168=1,P168&lt;&gt;"N"),AND(CJ168=3,P168&lt;&gt;"B"),AND(CJ168=2,LEFT(TRIM(P168),1)&lt;&gt;"I")),1,IF(OR(AND(CJ168=0,P168="N"),AND(CJ168=0,P168="B"),AND(CJ168=0,LEFT(TRIM(P168),1)="I")),1,0))),"")</f>
        <v/>
      </c>
      <c r="DM168" s="23" t="str">
        <f t="shared" si="105"/>
        <v/>
      </c>
      <c r="DN168" s="23" t="str">
        <f>+IF(LEN($I168)&gt;5,IF(ISERROR(VLOOKUP(R168,'CODIGO PAGO'!$B$2:$B$20,1,0)),1,IF(OR(AND(CL168=1,R168&lt;&gt;"N"),AND(CL168=3,R168&lt;&gt;"B"),AND(CL168=2,LEFT(TRIM(R168),1)&lt;&gt;"I")),1,IF(OR(AND(CL168=0,R168="N"),AND(CL168=0,R168="B"),AND(CL168=0,LEFT(TRIM(R168),1)="I")),1,0))),"")</f>
        <v/>
      </c>
      <c r="DO168" s="23" t="str">
        <f t="shared" si="106"/>
        <v/>
      </c>
      <c r="DP168" s="23" t="str">
        <f>+IF(LEN($I168)&gt;5,IF(ISERROR(VLOOKUP(T168,'CODIGO PAGO'!$B$2:$B$20,1,0)),1,IF(OR(AND(CN168=1,T168&lt;&gt;"N"),AND(CN168=3,T168&lt;&gt;"B"),AND(CN168=2,LEFT(TRIM(T168),1)&lt;&gt;"I")),1,IF(OR(AND(CN168=0,T168="N"),AND(CN168=0,T168="B"),AND(CN168=0,LEFT(TRIM(T168),1)="I")),1,0))),"")</f>
        <v/>
      </c>
      <c r="DQ168" s="23" t="str">
        <f t="shared" si="107"/>
        <v/>
      </c>
      <c r="DR168" s="23" t="str">
        <f>+IF(LEN($I168)&gt;5,IF(ISERROR(VLOOKUP(V168,'CODIGO PAGO'!$B$2:$B$20,1,0)),1,IF(OR(AND(CP168=1,V168&lt;&gt;"N"),AND(CP168=3,V168&lt;&gt;"B"),AND(CP168=2,LEFT(TRIM(V168),1)&lt;&gt;"I")),1,IF(OR(AND(CP168=0,V168="N"),AND(CP168=0,V168="B"),AND(CP168=0,LEFT(TRIM(V168),1)="I")),1,0))),"")</f>
        <v/>
      </c>
      <c r="DS168" s="23" t="str">
        <f t="shared" si="108"/>
        <v/>
      </c>
      <c r="DT168" s="23" t="str">
        <f>+IF(LEN($I168)&gt;5,IF(ISERROR(VLOOKUP(X168,'CODIGO PAGO'!$B$2:$B$20,1,0)),1,IF(OR(AND(CR168=1,X168&lt;&gt;"N"),AND(CR168=3,X168&lt;&gt;"B"),AND(CR168=2,LEFT(TRIM(X168),1)&lt;&gt;"I")),1,IF(OR(AND(CR168=0,X168="N"),AND(CR168=0,X168="B"),AND(CR168=0,LEFT(TRIM(X168),1)="I")),1,0))),"")</f>
        <v/>
      </c>
      <c r="DU168" s="23" t="str">
        <f t="shared" si="109"/>
        <v/>
      </c>
      <c r="DV168" s="23" t="str">
        <f>+IF(LEN($I168)&gt;5,IF(ISERROR(VLOOKUP(Z168,'CODIGO PAGO'!$B$2:$B$20,1,0)),1,IF(OR(AND(CT168=1,Z168&lt;&gt;"N"),AND(CT168=3,Z168&lt;&gt;"B"),AND(CT168=2,LEFT(TRIM(Z168),1)&lt;&gt;"I")),1,IF(OR(AND(CT168=0,Z168="N"),AND(CT168=0,Z168="B"),AND(CT168=0,LEFT(TRIM(Z168),1)="I")),1,0))),"")</f>
        <v/>
      </c>
      <c r="DW168" s="23" t="str">
        <f t="shared" si="110"/>
        <v/>
      </c>
      <c r="DX168" s="23" t="str">
        <f>+IF(LEN($I168)&gt;5,IF(ISERROR(VLOOKUP(AB168,'CODIGO PAGO'!$B$2:$B$20,1,0)),1,IF(OR(AND(CV168=1,AB168&lt;&gt;"N"),AND(CV168=3,AB168&lt;&gt;"B"),AND(CV168=2,LEFT(TRIM(AB168),1)&lt;&gt;"I")),1,IF(OR(AND(CV168=0,AB168="N"),AND(CV168=0,AB168="B"),AND(CV168=0,LEFT(TRIM(AB168),1)="I")),1,0))),"")</f>
        <v/>
      </c>
      <c r="DY168" s="23" t="str">
        <f t="shared" si="111"/>
        <v/>
      </c>
      <c r="DZ168" s="23" t="str">
        <f>+IF(LEN($I168)&gt;5,IF(ISERROR(VLOOKUP(AD168,'CODIGO PAGO'!$B$2:$B$20,1,0)),1,IF(OR(AND(CX168=1,AD168&lt;&gt;"N"),AND(CX168=3,AD168&lt;&gt;"B"),AND(CX168=2,LEFT(TRIM(AD168),1)&lt;&gt;"I")),1,IF(OR(AND(CX168=0,AD168="N"),AND(CX168=0,AD168="B"),AND(CX168=0,LEFT(TRIM(AD168),1)="I")),1,0))),"")</f>
        <v/>
      </c>
      <c r="EA168" s="23" t="str">
        <f t="shared" si="112"/>
        <v/>
      </c>
      <c r="EB168" s="23" t="str">
        <f>+IF(LEN($I168)&gt;5,IF(ISERROR(VLOOKUP(AF168,'CODIGO PAGO'!$B$2:$B$20,1,0)),1,IF(OR(AND(CZ168=1,AF168&lt;&gt;"N"),AND(CZ168=3,AF168&lt;&gt;"B"),AND(CZ168=2,LEFT(TRIM(AF168),1)&lt;&gt;"I")),1,IF(OR(AND(CZ168=0,AF168="N"),AND(CZ168=0,AF168="B"),AND(CZ168=0,LEFT(TRIM(AF168),1)="I")),1,0))),"")</f>
        <v/>
      </c>
      <c r="EC168" s="23" t="str">
        <f t="shared" si="113"/>
        <v/>
      </c>
      <c r="ED168" s="23" t="str">
        <f>+IF(LEN($I168)&gt;5,IF(ISERROR(VLOOKUP(AH168,'CODIGO PAGO'!$B$2:$B$20,1,0)),1,IF(OR(AND(DB168=1,AH168&lt;&gt;"N"),AND(DB168=3,AH168&lt;&gt;"B"),AND(DB168=2,LEFT(TRIM(AH168),1)&lt;&gt;"I")),1,IF(OR(AND(DB168=0,AH168="N"),AND(DB168=0,AH168="B"),AND(DB168=0,LEFT(TRIM(AH168),1)="I")),1,0))),"")</f>
        <v/>
      </c>
      <c r="EE168" s="23" t="str">
        <f t="shared" si="114"/>
        <v/>
      </c>
      <c r="EF168" s="23" t="str">
        <f>+IF(LEN($I168)&gt;5,IF(ISERROR(VLOOKUP(AJ168,'CODIGO PAGO'!$B$2:$B$20,1,0)),1,IF(OR(AND(DD168=1,AJ168&lt;&gt;"N"),AND(DD168=3,AJ168&lt;&gt;"B"),AND(DD168=2,LEFT(TRIM(AJ168),1)&lt;&gt;"I")),1,IF(OR(AND(DD168=0,AJ168="N"),AND(DD168=0,AJ168="B"),AND(DD168=0,LEFT(TRIM(AJ168),1)="I")),1,0))),"")</f>
        <v/>
      </c>
      <c r="EG168" s="23" t="str">
        <f t="shared" si="115"/>
        <v/>
      </c>
      <c r="EH168" s="23" t="str">
        <f>+IF(LEN($I168)&gt;5,IF(ISERROR(VLOOKUP(AL168,'CODIGO PAGO'!$B$2:$B$20,1,0)),1,IF(OR(AND(DF168=1,AL168&lt;&gt;"N"),AND(DF168=3,AL168&lt;&gt;"B"),AND(DF168=2,LEFT(TRIM(AL168),1)&lt;&gt;"I")),1,IF(OR(AND(DF168=0,AL168="N"),AND(DF168=0,AL168="B"),AND(DF168=0,LEFT(TRIM(AL168),1)="I")),1,0))),"")</f>
        <v/>
      </c>
      <c r="EI168" s="23" t="str">
        <f t="shared" si="116"/>
        <v/>
      </c>
      <c r="EJ168" s="23" t="str">
        <f>+IF(LEN($I168)&gt;5,IF(ISERROR(VLOOKUP(AN168,'CODIGO PAGO'!$B$2:$B$20,1,0)),1,IF(OR(AND(DH168=1,AN168&lt;&gt;"N"),AND(DH168=3,AN168&lt;&gt;"B"),AND(DH168=2,LEFT(TRIM(AN168),1)&lt;&gt;"I")),1,IF(OR(AND(DH168=0,AN168="N"),AND(DH168=0,AN168="B"),AND(DH168=0,LEFT(TRIM(AN168),1)="I")),1,0))),"")</f>
        <v/>
      </c>
      <c r="EK168" s="23" t="str">
        <f t="shared" si="117"/>
        <v/>
      </c>
      <c r="EL168" s="24" t="str">
        <f t="shared" si="118"/>
        <v/>
      </c>
    </row>
    <row r="169" spans="1:142" s="25" customFormat="1">
      <c r="A169" s="15" t="str">
        <f t="shared" si="84"/>
        <v/>
      </c>
      <c r="B169" s="1" t="str">
        <f>+IF(LEN(I169)&gt;5,'CODIGO PAGO'!$B$28,"")</f>
        <v/>
      </c>
      <c r="C169" s="1" t="str">
        <f>+IF(LEN($I169)&gt;5,BD!D169,"")</f>
        <v/>
      </c>
      <c r="D169" s="168" t="str">
        <f>+IF(LEN($I169)&gt;5,BD!A169,"")</f>
        <v/>
      </c>
      <c r="E169" s="1" t="str">
        <f>+IF(LEN($I169)&gt;5,BD!B169,"")</f>
        <v/>
      </c>
      <c r="F169" s="1" t="str">
        <f>+IF(LEN($I169)&gt;5,BD!C169,"")</f>
        <v/>
      </c>
      <c r="G169" s="141"/>
      <c r="H169" s="141"/>
      <c r="I169" s="1" t="str">
        <f>+IF(LEN(BD!G169)&gt;5,BD!G169,"")</f>
        <v/>
      </c>
      <c r="J169" s="167" t="str">
        <f>+IF(LEN($I169)&gt;5,BD!E169,"")</f>
        <v/>
      </c>
      <c r="K169" s="6" t="str">
        <f t="shared" si="85"/>
        <v/>
      </c>
      <c r="L169" s="87" t="str">
        <f>+IF(LEN($I169)&gt;5,BD!H169,"")</f>
        <v/>
      </c>
      <c r="M169" s="40" t="str">
        <f t="shared" si="86"/>
        <v/>
      </c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4" t="str">
        <f t="shared" si="87"/>
        <v/>
      </c>
      <c r="AQ169" s="5" t="str">
        <f t="shared" si="88"/>
        <v/>
      </c>
      <c r="AR169" s="91" t="str">
        <f t="shared" si="89"/>
        <v/>
      </c>
      <c r="AS169" s="5" t="str">
        <f t="shared" si="90"/>
        <v/>
      </c>
      <c r="AT169" s="91" t="str">
        <f t="shared" si="91"/>
        <v/>
      </c>
      <c r="AU169" s="4" t="str">
        <f t="shared" si="92"/>
        <v/>
      </c>
      <c r="AV169" s="4" t="str">
        <f t="shared" si="93"/>
        <v/>
      </c>
      <c r="AW169" s="4" t="str">
        <f t="shared" si="94"/>
        <v/>
      </c>
      <c r="AX169" s="4" t="str">
        <f t="shared" si="95"/>
        <v/>
      </c>
      <c r="AY169" s="88" t="str">
        <f t="shared" si="96"/>
        <v/>
      </c>
      <c r="AZ169" s="17" t="str">
        <f t="shared" si="97"/>
        <v/>
      </c>
      <c r="BA169" s="18" t="str">
        <f t="shared" si="98"/>
        <v/>
      </c>
      <c r="BB169" s="19" t="str">
        <f>+IF(LEN(I169)&gt;5,IF(INT(RIGHT(B169,1))=9,0.5*L169*AY169,INT(MID(B169,5,LEN(B169)-4))*L169)+IFERROR(VLOOKUP(I169,AJUSTES!$A$1:$I$50,9,0),0),"")</f>
        <v/>
      </c>
      <c r="BC169" s="12"/>
      <c r="BD169" s="19" t="str">
        <f t="shared" si="99"/>
        <v/>
      </c>
      <c r="BE169" s="18" t="str">
        <f t="shared" si="100"/>
        <v/>
      </c>
      <c r="BF169" s="139" t="str">
        <f t="shared" si="101"/>
        <v/>
      </c>
      <c r="BG169" s="114"/>
      <c r="BH169" s="18" t="str">
        <f t="shared" si="102"/>
        <v/>
      </c>
      <c r="BI169" s="13"/>
      <c r="BJ169" s="12"/>
      <c r="BK169" s="12"/>
      <c r="BL169" s="145"/>
      <c r="BM169" s="12"/>
      <c r="BN169" s="12"/>
      <c r="BO169" s="12"/>
      <c r="BP169" s="12"/>
      <c r="BQ169" s="12"/>
      <c r="BR169" s="12"/>
      <c r="BS169" s="146"/>
      <c r="BT169" s="14"/>
      <c r="BU169" s="12"/>
      <c r="BV169" s="12"/>
      <c r="BW169" s="12"/>
      <c r="BX169" s="12"/>
      <c r="BY169" s="12"/>
      <c r="BZ169" s="144"/>
      <c r="CA169" s="107" t="str">
        <f>+IF(LEN($I169)&gt;5,IF(BD!F169="N/A","",BD!F169),"")</f>
        <v/>
      </c>
      <c r="CB169" s="21"/>
      <c r="CC169" s="147"/>
      <c r="CD169" s="148"/>
      <c r="CE169" s="8" t="str">
        <f>+IF(LEN(I169)&gt;5,BD!M169,"")</f>
        <v/>
      </c>
      <c r="CF169" s="16" t="str">
        <f>+IF(LEN(I169)&gt;5,BD!N169,"")</f>
        <v/>
      </c>
      <c r="CG169" s="3" t="str">
        <f t="shared" si="103"/>
        <v/>
      </c>
      <c r="CH169" s="23" t="str">
        <f>+IF(AND(LEN($I169)&gt;5),IF(AND($J169&gt;N$1,$J169&lt;=$AO$1),1,IF((COUNTIFS(INCAPACIDADES!$C$1:$C$51,$I169,INCAPACIDADES!K$1:K$51,N$1))&gt;0,2,IF(VLOOKUP($C169,BD!$D$1:$F$501,3,0)&gt;N$1,0,3))),"")</f>
        <v/>
      </c>
      <c r="CI169" s="23" t="str">
        <f>+IF(AND(LEN($I169)&gt;5),IF(AND($J169&gt;O$1,$J169&lt;=$AO$1),1,IF((COUNTIFS(INCAPACIDADES!$C$1:$C$51,$I169,INCAPACIDADES!L$1:L$51,O$1))&gt;0,2,IF(VLOOKUP($C169,BD!$D$1:$F$501,3,0)&gt;O$1,0,3))),"")</f>
        <v/>
      </c>
      <c r="CJ169" s="23" t="str">
        <f>+IF(AND(LEN($I169)&gt;5),IF(AND($J169&gt;P$1,$J169&lt;=$AO$1),1,IF((COUNTIFS(INCAPACIDADES!$C$1:$C$51,$I169,INCAPACIDADES!M$1:M$51,P$1))&gt;0,2,IF(VLOOKUP($C169,BD!$D$1:$F$501,3,0)&gt;P$1,0,3))),"")</f>
        <v/>
      </c>
      <c r="CK169" s="23" t="str">
        <f>+IF(AND(LEN($I169)&gt;5),IF(AND($J169&gt;Q$1,$J169&lt;=$AO$1),1,IF((COUNTIFS(INCAPACIDADES!$C$1:$C$51,$I169,INCAPACIDADES!N$1:N$51,Q$1))&gt;0,2,IF(VLOOKUP($C169,BD!$D$1:$F$501,3,0)&gt;Q$1,0,3))),"")</f>
        <v/>
      </c>
      <c r="CL169" s="23" t="str">
        <f>+IF(AND(LEN($I169)&gt;5),IF(AND($J169&gt;R$1,$J169&lt;=$AO$1),1,IF((COUNTIFS(INCAPACIDADES!$C$1:$C$51,$I169,INCAPACIDADES!O$1:O$51,R$1))&gt;0,2,IF(VLOOKUP($C169,BD!$D$1:$F$501,3,0)&gt;R$1,0,3))),"")</f>
        <v/>
      </c>
      <c r="CM169" s="23" t="str">
        <f>+IF(AND(LEN($I169)&gt;5),IF(AND($J169&gt;S$1,$J169&lt;=$AO$1),1,IF((COUNTIFS(INCAPACIDADES!$C$1:$C$51,$I169,INCAPACIDADES!P$1:P$51,S$1))&gt;0,2,IF(VLOOKUP($C169,BD!$D$1:$F$501,3,0)&gt;S$1,0,3))),"")</f>
        <v/>
      </c>
      <c r="CN169" s="23" t="str">
        <f>+IF(AND(LEN($I169)&gt;5),IF(AND($J169&gt;T$1,$J169&lt;=$AO$1),1,IF((COUNTIFS(INCAPACIDADES!$C$1:$C$51,$I169,INCAPACIDADES!Q$1:Q$51,T$1))&gt;0,2,IF(VLOOKUP($C169,BD!$D$1:$F$501,3,0)&gt;T$1,0,3))),"")</f>
        <v/>
      </c>
      <c r="CO169" s="23" t="str">
        <f>+IF(AND(LEN($I169)&gt;5),IF(AND($J169&gt;U$1,$J169&lt;=$AO$1),1,IF((COUNTIFS(INCAPACIDADES!$C$1:$C$51,$I169,INCAPACIDADES!R$1:R$51,U$1))&gt;0,2,IF(VLOOKUP($C169,BD!$D$1:$F$501,3,0)&gt;U$1,0,3))),"")</f>
        <v/>
      </c>
      <c r="CP169" s="23" t="str">
        <f>+IF(AND(LEN($I169)&gt;5),IF(AND($J169&gt;V$1,$J169&lt;=$AO$1),1,IF((COUNTIFS(INCAPACIDADES!$C$1:$C$51,$I169,INCAPACIDADES!S$1:S$51,V$1))&gt;0,2,IF(VLOOKUP($C169,BD!$D$1:$F$501,3,0)&gt;V$1,0,3))),"")</f>
        <v/>
      </c>
      <c r="CQ169" s="23" t="str">
        <f>+IF(AND(LEN($I169)&gt;5),IF(AND($J169&gt;W$1,$J169&lt;=$AO$1),1,IF((COUNTIFS(INCAPACIDADES!$C$1:$C$51,$I169,INCAPACIDADES!T$1:T$51,W$1))&gt;0,2,IF(VLOOKUP($C169,BD!$D$1:$F$501,3,0)&gt;W$1,0,3))),"")</f>
        <v/>
      </c>
      <c r="CR169" s="23" t="str">
        <f>+IF(AND(LEN($I169)&gt;5),IF(AND($J169&gt;X$1,$J169&lt;=$AO$1),1,IF((COUNTIFS(INCAPACIDADES!$C$1:$C$51,$I169,INCAPACIDADES!U$1:U$51,X$1))&gt;0,2,IF(VLOOKUP($C169,BD!$D$1:$F$501,3,0)&gt;X$1,0,3))),"")</f>
        <v/>
      </c>
      <c r="CS169" s="23" t="str">
        <f>+IF(AND(LEN($I169)&gt;5),IF(AND($J169&gt;Y$1,$J169&lt;=$AO$1),1,IF((COUNTIFS(INCAPACIDADES!$C$1:$C$51,$I169,INCAPACIDADES!V$1:V$51,Y$1))&gt;0,2,IF(VLOOKUP($C169,BD!$D$1:$F$501,3,0)&gt;Y$1,0,3))),"")</f>
        <v/>
      </c>
      <c r="CT169" s="23" t="str">
        <f>+IF(AND(LEN($I169)&gt;5),IF(AND($J169&gt;Z$1,$J169&lt;=$AO$1),1,IF((COUNTIFS(INCAPACIDADES!$C$1:$C$51,$I169,INCAPACIDADES!W$1:W$51,Z$1))&gt;0,2,IF(VLOOKUP($C169,BD!$D$1:$F$501,3,0)&gt;Z$1,0,3))),"")</f>
        <v/>
      </c>
      <c r="CU169" s="23" t="str">
        <f>+IF(AND(LEN($I169)&gt;5),IF(AND($J169&gt;AA$1,$J169&lt;=$AO$1),1,IF((COUNTIFS(INCAPACIDADES!$C$1:$C$51,$I169,INCAPACIDADES!X$1:X$51,AA$1))&gt;0,2,IF(VLOOKUP($C169,BD!$D$1:$F$501,3,0)&gt;AA$1,0,3))),"")</f>
        <v/>
      </c>
      <c r="CV169" s="23" t="str">
        <f>+IF(AND(LEN($I169)&gt;5),IF(AND($J169&gt;AB$1,$J169&lt;=$AO$1),1,IF((COUNTIFS(INCAPACIDADES!$C$1:$C$51,$I169,INCAPACIDADES!Y$1:Y$51,AB$1))&gt;0,2,IF(VLOOKUP($C169,BD!$D$1:$F$501,3,0)&gt;AB$1,0,3))),"")</f>
        <v/>
      </c>
      <c r="CW169" s="23" t="str">
        <f>+IF(AND(LEN($I169)&gt;5),IF(AND($J169&gt;AC$1,$J169&lt;=$AO$1),1,IF((COUNTIFS(INCAPACIDADES!$C$1:$C$51,$I169,INCAPACIDADES!Z$1:Z$51,AC$1))&gt;0,2,IF(VLOOKUP($C169,BD!$D$1:$F$501,3,0)&gt;AC$1,0,3))),"")</f>
        <v/>
      </c>
      <c r="CX169" s="23" t="str">
        <f>+IF(AND(LEN($I169)&gt;5),IF(AND($J169&gt;AD$1,$J169&lt;=$AO$1),1,IF((COUNTIFS(INCAPACIDADES!$C$1:$C$51,$I169,INCAPACIDADES!AA$1:AA$51,AD$1))&gt;0,2,IF(VLOOKUP($C169,BD!$D$1:$F$501,3,0)&gt;AD$1,0,3))),"")</f>
        <v/>
      </c>
      <c r="CY169" s="23" t="str">
        <f>+IF(AND(LEN($I169)&gt;5),IF(AND($J169&gt;AE$1,$J169&lt;=$AO$1),1,IF((COUNTIFS(INCAPACIDADES!$C$1:$C$51,$I169,INCAPACIDADES!AB$1:AB$51,AE$1))&gt;0,2,IF(VLOOKUP($C169,BD!$D$1:$F$501,3,0)&gt;AE$1,0,3))),"")</f>
        <v/>
      </c>
      <c r="CZ169" s="23" t="str">
        <f>+IF(AND(LEN($I169)&gt;5),IF(AND($J169&gt;AF$1,$J169&lt;=$AO$1),1,IF((COUNTIFS(INCAPACIDADES!$C$1:$C$51,$I169,INCAPACIDADES!AC$1:AC$51,AF$1))&gt;0,2,IF(VLOOKUP($C169,BD!$D$1:$F$501,3,0)&gt;AF$1,0,3))),"")</f>
        <v/>
      </c>
      <c r="DA169" s="23" t="str">
        <f>+IF(AND(LEN($I169)&gt;5),IF(AND($J169&gt;AG$1,$J169&lt;=$AO$1),1,IF((COUNTIFS(INCAPACIDADES!$C$1:$C$51,$I169,INCAPACIDADES!AD$1:AD$51,AG$1))&gt;0,2,IF(VLOOKUP($C169,BD!$D$1:$F$501,3,0)&gt;AG$1,0,3))),"")</f>
        <v/>
      </c>
      <c r="DB169" s="23" t="str">
        <f>+IF(AND(LEN($I169)&gt;5),IF(AND($J169&gt;AH$1,$J169&lt;=$AO$1),1,IF((COUNTIFS(INCAPACIDADES!$C$1:$C$51,$I169,INCAPACIDADES!AE$1:AE$51,AH$1))&gt;0,2,IF(VLOOKUP($C169,BD!$D$1:$F$501,3,0)&gt;AH$1,0,3))),"")</f>
        <v/>
      </c>
      <c r="DC169" s="23" t="str">
        <f>+IF(AND(LEN($I169)&gt;5),IF(AND($J169&gt;AI$1,$J169&lt;=$AO$1),1,IF((COUNTIFS(INCAPACIDADES!$C$1:$C$51,$I169,INCAPACIDADES!AF$1:AF$51,AI$1))&gt;0,2,IF(VLOOKUP($C169,BD!$D$1:$F$501,3,0)&gt;AI$1,0,3))),"")</f>
        <v/>
      </c>
      <c r="DD169" s="23" t="str">
        <f>+IF(AND(LEN($I169)&gt;5),IF(AND($J169&gt;AJ$1,$J169&lt;=$AO$1),1,IF((COUNTIFS(INCAPACIDADES!$C$1:$C$51,$I169,INCAPACIDADES!AG$1:AG$51,AJ$1))&gt;0,2,IF(VLOOKUP($C169,BD!$D$1:$F$501,3,0)&gt;AJ$1,0,3))),"")</f>
        <v/>
      </c>
      <c r="DE169" s="23" t="str">
        <f>+IF(AND(LEN($I169)&gt;5),IF(AND($J169&gt;AK$1,$J169&lt;=$AO$1),1,IF((COUNTIFS(INCAPACIDADES!$C$1:$C$51,$I169,INCAPACIDADES!AH$1:AH$51,AK$1))&gt;0,2,IF(VLOOKUP($C169,BD!$D$1:$F$501,3,0)&gt;AK$1,0,3))),"")</f>
        <v/>
      </c>
      <c r="DF169" s="23" t="str">
        <f>+IF(AND(LEN($I169)&gt;5),IF(AND($J169&gt;AL$1,$J169&lt;=$AO$1),1,IF((COUNTIFS(INCAPACIDADES!$C$1:$C$51,$I169,INCAPACIDADES!AI$1:AI$51,AL$1))&gt;0,2,IF(VLOOKUP($C169,BD!$D$1:$F$501,3,0)&gt;AL$1,0,3))),"")</f>
        <v/>
      </c>
      <c r="DG169" s="23" t="str">
        <f>+IF(AND(LEN($I169)&gt;5),IF(AND($J169&gt;AM$1,$J169&lt;=$AO$1),1,IF((COUNTIFS(INCAPACIDADES!$C$1:$C$51,$I169,INCAPACIDADES!AJ$1:AJ$51,AM$1))&gt;0,2,IF(VLOOKUP($C169,BD!$D$1:$F$501,3,0)&gt;AM$1,0,3))),"")</f>
        <v/>
      </c>
      <c r="DH169" s="23" t="str">
        <f>+IF(AND(LEN($I169)&gt;5),IF(AND($J169&gt;AN$1,$J169&lt;=$AO$1),1,IF((COUNTIFS(INCAPACIDADES!$C$1:$C$51,$I169,INCAPACIDADES!AK$1:AK$51,AN$1))&gt;0,2,IF(VLOOKUP($C169,BD!$D$1:$F$501,3,0)&gt;AN$1,0,3))),"")</f>
        <v/>
      </c>
      <c r="DI169" s="23" t="str">
        <f>+IF(AND(LEN($I169)&gt;5),IF(AND($J169&gt;AO$1,$J169&lt;=$AO$1),1,IF((COUNTIFS(INCAPACIDADES!$C$1:$C$51,$I169,INCAPACIDADES!AL$1:AL$51,AO$1))&gt;0,2,IF(VLOOKUP($C169,BD!$D$1:$F$501,3,0)&gt;AO$1,0,3))),"")</f>
        <v/>
      </c>
      <c r="DJ169" s="23" t="str">
        <f>+IF(LEN($I169)&gt;5,IF(ISERROR(VLOOKUP(N169,'CODIGO PAGO'!$B$2:$B$20,1,0)),1,IF(OR(AND(CH169=1,N169&lt;&gt;"N"),AND(CH169=3,N169&lt;&gt;"B"),AND(CH169=2,LEFT(TRIM(N169),1)&lt;&gt;"I")),1,IF(OR(AND(CH169=0,N169="N"),AND(CH169=0,N169="B"),AND(CH169=0,LEFT(TRIM(N169),1)="I")),1,0))),"")</f>
        <v/>
      </c>
      <c r="DK169" s="23" t="str">
        <f t="shared" si="104"/>
        <v/>
      </c>
      <c r="DL169" s="23" t="str">
        <f>+IF(LEN($I169)&gt;5,IF(ISERROR(VLOOKUP(P169,'CODIGO PAGO'!$B$2:$B$20,1,0)),1,IF(OR(AND(CJ169=1,P169&lt;&gt;"N"),AND(CJ169=3,P169&lt;&gt;"B"),AND(CJ169=2,LEFT(TRIM(P169),1)&lt;&gt;"I")),1,IF(OR(AND(CJ169=0,P169="N"),AND(CJ169=0,P169="B"),AND(CJ169=0,LEFT(TRIM(P169),1)="I")),1,0))),"")</f>
        <v/>
      </c>
      <c r="DM169" s="23" t="str">
        <f t="shared" si="105"/>
        <v/>
      </c>
      <c r="DN169" s="23" t="str">
        <f>+IF(LEN($I169)&gt;5,IF(ISERROR(VLOOKUP(R169,'CODIGO PAGO'!$B$2:$B$20,1,0)),1,IF(OR(AND(CL169=1,R169&lt;&gt;"N"),AND(CL169=3,R169&lt;&gt;"B"),AND(CL169=2,LEFT(TRIM(R169),1)&lt;&gt;"I")),1,IF(OR(AND(CL169=0,R169="N"),AND(CL169=0,R169="B"),AND(CL169=0,LEFT(TRIM(R169),1)="I")),1,0))),"")</f>
        <v/>
      </c>
      <c r="DO169" s="23" t="str">
        <f t="shared" si="106"/>
        <v/>
      </c>
      <c r="DP169" s="23" t="str">
        <f>+IF(LEN($I169)&gt;5,IF(ISERROR(VLOOKUP(T169,'CODIGO PAGO'!$B$2:$B$20,1,0)),1,IF(OR(AND(CN169=1,T169&lt;&gt;"N"),AND(CN169=3,T169&lt;&gt;"B"),AND(CN169=2,LEFT(TRIM(T169),1)&lt;&gt;"I")),1,IF(OR(AND(CN169=0,T169="N"),AND(CN169=0,T169="B"),AND(CN169=0,LEFT(TRIM(T169),1)="I")),1,0))),"")</f>
        <v/>
      </c>
      <c r="DQ169" s="23" t="str">
        <f t="shared" si="107"/>
        <v/>
      </c>
      <c r="DR169" s="23" t="str">
        <f>+IF(LEN($I169)&gt;5,IF(ISERROR(VLOOKUP(V169,'CODIGO PAGO'!$B$2:$B$20,1,0)),1,IF(OR(AND(CP169=1,V169&lt;&gt;"N"),AND(CP169=3,V169&lt;&gt;"B"),AND(CP169=2,LEFT(TRIM(V169),1)&lt;&gt;"I")),1,IF(OR(AND(CP169=0,V169="N"),AND(CP169=0,V169="B"),AND(CP169=0,LEFT(TRIM(V169),1)="I")),1,0))),"")</f>
        <v/>
      </c>
      <c r="DS169" s="23" t="str">
        <f t="shared" si="108"/>
        <v/>
      </c>
      <c r="DT169" s="23" t="str">
        <f>+IF(LEN($I169)&gt;5,IF(ISERROR(VLOOKUP(X169,'CODIGO PAGO'!$B$2:$B$20,1,0)),1,IF(OR(AND(CR169=1,X169&lt;&gt;"N"),AND(CR169=3,X169&lt;&gt;"B"),AND(CR169=2,LEFT(TRIM(X169),1)&lt;&gt;"I")),1,IF(OR(AND(CR169=0,X169="N"),AND(CR169=0,X169="B"),AND(CR169=0,LEFT(TRIM(X169),1)="I")),1,0))),"")</f>
        <v/>
      </c>
      <c r="DU169" s="23" t="str">
        <f t="shared" si="109"/>
        <v/>
      </c>
      <c r="DV169" s="23" t="str">
        <f>+IF(LEN($I169)&gt;5,IF(ISERROR(VLOOKUP(Z169,'CODIGO PAGO'!$B$2:$B$20,1,0)),1,IF(OR(AND(CT169=1,Z169&lt;&gt;"N"),AND(CT169=3,Z169&lt;&gt;"B"),AND(CT169=2,LEFT(TRIM(Z169),1)&lt;&gt;"I")),1,IF(OR(AND(CT169=0,Z169="N"),AND(CT169=0,Z169="B"),AND(CT169=0,LEFT(TRIM(Z169),1)="I")),1,0))),"")</f>
        <v/>
      </c>
      <c r="DW169" s="23" t="str">
        <f t="shared" si="110"/>
        <v/>
      </c>
      <c r="DX169" s="23" t="str">
        <f>+IF(LEN($I169)&gt;5,IF(ISERROR(VLOOKUP(AB169,'CODIGO PAGO'!$B$2:$B$20,1,0)),1,IF(OR(AND(CV169=1,AB169&lt;&gt;"N"),AND(CV169=3,AB169&lt;&gt;"B"),AND(CV169=2,LEFT(TRIM(AB169),1)&lt;&gt;"I")),1,IF(OR(AND(CV169=0,AB169="N"),AND(CV169=0,AB169="B"),AND(CV169=0,LEFT(TRIM(AB169),1)="I")),1,0))),"")</f>
        <v/>
      </c>
      <c r="DY169" s="23" t="str">
        <f t="shared" si="111"/>
        <v/>
      </c>
      <c r="DZ169" s="23" t="str">
        <f>+IF(LEN($I169)&gt;5,IF(ISERROR(VLOOKUP(AD169,'CODIGO PAGO'!$B$2:$B$20,1,0)),1,IF(OR(AND(CX169=1,AD169&lt;&gt;"N"),AND(CX169=3,AD169&lt;&gt;"B"),AND(CX169=2,LEFT(TRIM(AD169),1)&lt;&gt;"I")),1,IF(OR(AND(CX169=0,AD169="N"),AND(CX169=0,AD169="B"),AND(CX169=0,LEFT(TRIM(AD169),1)="I")),1,0))),"")</f>
        <v/>
      </c>
      <c r="EA169" s="23" t="str">
        <f t="shared" si="112"/>
        <v/>
      </c>
      <c r="EB169" s="23" t="str">
        <f>+IF(LEN($I169)&gt;5,IF(ISERROR(VLOOKUP(AF169,'CODIGO PAGO'!$B$2:$B$20,1,0)),1,IF(OR(AND(CZ169=1,AF169&lt;&gt;"N"),AND(CZ169=3,AF169&lt;&gt;"B"),AND(CZ169=2,LEFT(TRIM(AF169),1)&lt;&gt;"I")),1,IF(OR(AND(CZ169=0,AF169="N"),AND(CZ169=0,AF169="B"),AND(CZ169=0,LEFT(TRIM(AF169),1)="I")),1,0))),"")</f>
        <v/>
      </c>
      <c r="EC169" s="23" t="str">
        <f t="shared" si="113"/>
        <v/>
      </c>
      <c r="ED169" s="23" t="str">
        <f>+IF(LEN($I169)&gt;5,IF(ISERROR(VLOOKUP(AH169,'CODIGO PAGO'!$B$2:$B$20,1,0)),1,IF(OR(AND(DB169=1,AH169&lt;&gt;"N"),AND(DB169=3,AH169&lt;&gt;"B"),AND(DB169=2,LEFT(TRIM(AH169),1)&lt;&gt;"I")),1,IF(OR(AND(DB169=0,AH169="N"),AND(DB169=0,AH169="B"),AND(DB169=0,LEFT(TRIM(AH169),1)="I")),1,0))),"")</f>
        <v/>
      </c>
      <c r="EE169" s="23" t="str">
        <f t="shared" si="114"/>
        <v/>
      </c>
      <c r="EF169" s="23" t="str">
        <f>+IF(LEN($I169)&gt;5,IF(ISERROR(VLOOKUP(AJ169,'CODIGO PAGO'!$B$2:$B$20,1,0)),1,IF(OR(AND(DD169=1,AJ169&lt;&gt;"N"),AND(DD169=3,AJ169&lt;&gt;"B"),AND(DD169=2,LEFT(TRIM(AJ169),1)&lt;&gt;"I")),1,IF(OR(AND(DD169=0,AJ169="N"),AND(DD169=0,AJ169="B"),AND(DD169=0,LEFT(TRIM(AJ169),1)="I")),1,0))),"")</f>
        <v/>
      </c>
      <c r="EG169" s="23" t="str">
        <f t="shared" si="115"/>
        <v/>
      </c>
      <c r="EH169" s="23" t="str">
        <f>+IF(LEN($I169)&gt;5,IF(ISERROR(VLOOKUP(AL169,'CODIGO PAGO'!$B$2:$B$20,1,0)),1,IF(OR(AND(DF169=1,AL169&lt;&gt;"N"),AND(DF169=3,AL169&lt;&gt;"B"),AND(DF169=2,LEFT(TRIM(AL169),1)&lt;&gt;"I")),1,IF(OR(AND(DF169=0,AL169="N"),AND(DF169=0,AL169="B"),AND(DF169=0,LEFT(TRIM(AL169),1)="I")),1,0))),"")</f>
        <v/>
      </c>
      <c r="EI169" s="23" t="str">
        <f t="shared" si="116"/>
        <v/>
      </c>
      <c r="EJ169" s="23" t="str">
        <f>+IF(LEN($I169)&gt;5,IF(ISERROR(VLOOKUP(AN169,'CODIGO PAGO'!$B$2:$B$20,1,0)),1,IF(OR(AND(DH169=1,AN169&lt;&gt;"N"),AND(DH169=3,AN169&lt;&gt;"B"),AND(DH169=2,LEFT(TRIM(AN169),1)&lt;&gt;"I")),1,IF(OR(AND(DH169=0,AN169="N"),AND(DH169=0,AN169="B"),AND(DH169=0,LEFT(TRIM(AN169),1)="I")),1,0))),"")</f>
        <v/>
      </c>
      <c r="EK169" s="23" t="str">
        <f t="shared" si="117"/>
        <v/>
      </c>
      <c r="EL169" s="24" t="str">
        <f t="shared" si="118"/>
        <v/>
      </c>
    </row>
    <row r="170" spans="1:142" s="25" customFormat="1">
      <c r="A170" s="15" t="str">
        <f t="shared" si="84"/>
        <v/>
      </c>
      <c r="B170" s="1" t="str">
        <f>+IF(LEN(I170)&gt;5,'CODIGO PAGO'!$B$28,"")</f>
        <v/>
      </c>
      <c r="C170" s="1" t="str">
        <f>+IF(LEN($I170)&gt;5,BD!D170,"")</f>
        <v/>
      </c>
      <c r="D170" s="168" t="str">
        <f>+IF(LEN($I170)&gt;5,BD!A170,"")</f>
        <v/>
      </c>
      <c r="E170" s="1" t="str">
        <f>+IF(LEN($I170)&gt;5,BD!B170,"")</f>
        <v/>
      </c>
      <c r="F170" s="1" t="str">
        <f>+IF(LEN($I170)&gt;5,BD!C170,"")</f>
        <v/>
      </c>
      <c r="G170" s="141"/>
      <c r="H170" s="141"/>
      <c r="I170" s="1" t="str">
        <f>+IF(LEN(BD!G170)&gt;5,BD!G170,"")</f>
        <v/>
      </c>
      <c r="J170" s="167" t="str">
        <f>+IF(LEN($I170)&gt;5,BD!E170,"")</f>
        <v/>
      </c>
      <c r="K170" s="6" t="str">
        <f t="shared" si="85"/>
        <v/>
      </c>
      <c r="L170" s="87" t="str">
        <f>+IF(LEN($I170)&gt;5,BD!H170,"")</f>
        <v/>
      </c>
      <c r="M170" s="40" t="str">
        <f t="shared" si="86"/>
        <v/>
      </c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4" t="str">
        <f t="shared" si="87"/>
        <v/>
      </c>
      <c r="AQ170" s="5" t="str">
        <f t="shared" si="88"/>
        <v/>
      </c>
      <c r="AR170" s="91" t="str">
        <f t="shared" si="89"/>
        <v/>
      </c>
      <c r="AS170" s="5" t="str">
        <f t="shared" si="90"/>
        <v/>
      </c>
      <c r="AT170" s="91" t="str">
        <f t="shared" si="91"/>
        <v/>
      </c>
      <c r="AU170" s="4" t="str">
        <f t="shared" si="92"/>
        <v/>
      </c>
      <c r="AV170" s="4" t="str">
        <f t="shared" si="93"/>
        <v/>
      </c>
      <c r="AW170" s="4" t="str">
        <f t="shared" si="94"/>
        <v/>
      </c>
      <c r="AX170" s="4" t="str">
        <f t="shared" si="95"/>
        <v/>
      </c>
      <c r="AY170" s="88" t="str">
        <f t="shared" si="96"/>
        <v/>
      </c>
      <c r="AZ170" s="17" t="str">
        <f t="shared" si="97"/>
        <v/>
      </c>
      <c r="BA170" s="18" t="str">
        <f t="shared" si="98"/>
        <v/>
      </c>
      <c r="BB170" s="19" t="str">
        <f>+IF(LEN(I170)&gt;5,IF(INT(RIGHT(B170,1))=9,0.5*L170*AY170,INT(MID(B170,5,LEN(B170)-4))*L170)+IFERROR(VLOOKUP(I170,AJUSTES!$A$1:$I$50,9,0),0),"")</f>
        <v/>
      </c>
      <c r="BC170" s="12"/>
      <c r="BD170" s="19" t="str">
        <f t="shared" si="99"/>
        <v/>
      </c>
      <c r="BE170" s="18" t="str">
        <f t="shared" si="100"/>
        <v/>
      </c>
      <c r="BF170" s="139" t="str">
        <f t="shared" si="101"/>
        <v/>
      </c>
      <c r="BG170" s="114"/>
      <c r="BH170" s="18" t="str">
        <f t="shared" si="102"/>
        <v/>
      </c>
      <c r="BI170" s="13"/>
      <c r="BJ170" s="12"/>
      <c r="BK170" s="12"/>
      <c r="BL170" s="145"/>
      <c r="BM170" s="12"/>
      <c r="BN170" s="12"/>
      <c r="BO170" s="12"/>
      <c r="BP170" s="12"/>
      <c r="BQ170" s="12"/>
      <c r="BR170" s="12"/>
      <c r="BS170" s="146"/>
      <c r="BT170" s="14"/>
      <c r="BU170" s="12"/>
      <c r="BV170" s="12"/>
      <c r="BW170" s="12"/>
      <c r="BX170" s="12"/>
      <c r="BY170" s="12"/>
      <c r="BZ170" s="144"/>
      <c r="CA170" s="107" t="str">
        <f>+IF(LEN($I170)&gt;5,IF(BD!F170="N/A","",BD!F170),"")</f>
        <v/>
      </c>
      <c r="CB170" s="21"/>
      <c r="CC170" s="147"/>
      <c r="CD170" s="148"/>
      <c r="CE170" s="8" t="str">
        <f>+IF(LEN(I170)&gt;5,BD!M170,"")</f>
        <v/>
      </c>
      <c r="CF170" s="16" t="str">
        <f>+IF(LEN(I170)&gt;5,BD!N170,"")</f>
        <v/>
      </c>
      <c r="CG170" s="3" t="str">
        <f t="shared" si="103"/>
        <v/>
      </c>
      <c r="CH170" s="23" t="str">
        <f>+IF(AND(LEN($I170)&gt;5),IF(AND($J170&gt;N$1,$J170&lt;=$AO$1),1,IF((COUNTIFS(INCAPACIDADES!$C$1:$C$51,$I170,INCAPACIDADES!K$1:K$51,N$1))&gt;0,2,IF(VLOOKUP($C170,BD!$D$1:$F$501,3,0)&gt;N$1,0,3))),"")</f>
        <v/>
      </c>
      <c r="CI170" s="23" t="str">
        <f>+IF(AND(LEN($I170)&gt;5),IF(AND($J170&gt;O$1,$J170&lt;=$AO$1),1,IF((COUNTIFS(INCAPACIDADES!$C$1:$C$51,$I170,INCAPACIDADES!L$1:L$51,O$1))&gt;0,2,IF(VLOOKUP($C170,BD!$D$1:$F$501,3,0)&gt;O$1,0,3))),"")</f>
        <v/>
      </c>
      <c r="CJ170" s="23" t="str">
        <f>+IF(AND(LEN($I170)&gt;5),IF(AND($J170&gt;P$1,$J170&lt;=$AO$1),1,IF((COUNTIFS(INCAPACIDADES!$C$1:$C$51,$I170,INCAPACIDADES!M$1:M$51,P$1))&gt;0,2,IF(VLOOKUP($C170,BD!$D$1:$F$501,3,0)&gt;P$1,0,3))),"")</f>
        <v/>
      </c>
      <c r="CK170" s="23" t="str">
        <f>+IF(AND(LEN($I170)&gt;5),IF(AND($J170&gt;Q$1,$J170&lt;=$AO$1),1,IF((COUNTIFS(INCAPACIDADES!$C$1:$C$51,$I170,INCAPACIDADES!N$1:N$51,Q$1))&gt;0,2,IF(VLOOKUP($C170,BD!$D$1:$F$501,3,0)&gt;Q$1,0,3))),"")</f>
        <v/>
      </c>
      <c r="CL170" s="23" t="str">
        <f>+IF(AND(LEN($I170)&gt;5),IF(AND($J170&gt;R$1,$J170&lt;=$AO$1),1,IF((COUNTIFS(INCAPACIDADES!$C$1:$C$51,$I170,INCAPACIDADES!O$1:O$51,R$1))&gt;0,2,IF(VLOOKUP($C170,BD!$D$1:$F$501,3,0)&gt;R$1,0,3))),"")</f>
        <v/>
      </c>
      <c r="CM170" s="23" t="str">
        <f>+IF(AND(LEN($I170)&gt;5),IF(AND($J170&gt;S$1,$J170&lt;=$AO$1),1,IF((COUNTIFS(INCAPACIDADES!$C$1:$C$51,$I170,INCAPACIDADES!P$1:P$51,S$1))&gt;0,2,IF(VLOOKUP($C170,BD!$D$1:$F$501,3,0)&gt;S$1,0,3))),"")</f>
        <v/>
      </c>
      <c r="CN170" s="23" t="str">
        <f>+IF(AND(LEN($I170)&gt;5),IF(AND($J170&gt;T$1,$J170&lt;=$AO$1),1,IF((COUNTIFS(INCAPACIDADES!$C$1:$C$51,$I170,INCAPACIDADES!Q$1:Q$51,T$1))&gt;0,2,IF(VLOOKUP($C170,BD!$D$1:$F$501,3,0)&gt;T$1,0,3))),"")</f>
        <v/>
      </c>
      <c r="CO170" s="23" t="str">
        <f>+IF(AND(LEN($I170)&gt;5),IF(AND($J170&gt;U$1,$J170&lt;=$AO$1),1,IF((COUNTIFS(INCAPACIDADES!$C$1:$C$51,$I170,INCAPACIDADES!R$1:R$51,U$1))&gt;0,2,IF(VLOOKUP($C170,BD!$D$1:$F$501,3,0)&gt;U$1,0,3))),"")</f>
        <v/>
      </c>
      <c r="CP170" s="23" t="str">
        <f>+IF(AND(LEN($I170)&gt;5),IF(AND($J170&gt;V$1,$J170&lt;=$AO$1),1,IF((COUNTIFS(INCAPACIDADES!$C$1:$C$51,$I170,INCAPACIDADES!S$1:S$51,V$1))&gt;0,2,IF(VLOOKUP($C170,BD!$D$1:$F$501,3,0)&gt;V$1,0,3))),"")</f>
        <v/>
      </c>
      <c r="CQ170" s="23" t="str">
        <f>+IF(AND(LEN($I170)&gt;5),IF(AND($J170&gt;W$1,$J170&lt;=$AO$1),1,IF((COUNTIFS(INCAPACIDADES!$C$1:$C$51,$I170,INCAPACIDADES!T$1:T$51,W$1))&gt;0,2,IF(VLOOKUP($C170,BD!$D$1:$F$501,3,0)&gt;W$1,0,3))),"")</f>
        <v/>
      </c>
      <c r="CR170" s="23" t="str">
        <f>+IF(AND(LEN($I170)&gt;5),IF(AND($J170&gt;X$1,$J170&lt;=$AO$1),1,IF((COUNTIFS(INCAPACIDADES!$C$1:$C$51,$I170,INCAPACIDADES!U$1:U$51,X$1))&gt;0,2,IF(VLOOKUP($C170,BD!$D$1:$F$501,3,0)&gt;X$1,0,3))),"")</f>
        <v/>
      </c>
      <c r="CS170" s="23" t="str">
        <f>+IF(AND(LEN($I170)&gt;5),IF(AND($J170&gt;Y$1,$J170&lt;=$AO$1),1,IF((COUNTIFS(INCAPACIDADES!$C$1:$C$51,$I170,INCAPACIDADES!V$1:V$51,Y$1))&gt;0,2,IF(VLOOKUP($C170,BD!$D$1:$F$501,3,0)&gt;Y$1,0,3))),"")</f>
        <v/>
      </c>
      <c r="CT170" s="23" t="str">
        <f>+IF(AND(LEN($I170)&gt;5),IF(AND($J170&gt;Z$1,$J170&lt;=$AO$1),1,IF((COUNTIFS(INCAPACIDADES!$C$1:$C$51,$I170,INCAPACIDADES!W$1:W$51,Z$1))&gt;0,2,IF(VLOOKUP($C170,BD!$D$1:$F$501,3,0)&gt;Z$1,0,3))),"")</f>
        <v/>
      </c>
      <c r="CU170" s="23" t="str">
        <f>+IF(AND(LEN($I170)&gt;5),IF(AND($J170&gt;AA$1,$J170&lt;=$AO$1),1,IF((COUNTIFS(INCAPACIDADES!$C$1:$C$51,$I170,INCAPACIDADES!X$1:X$51,AA$1))&gt;0,2,IF(VLOOKUP($C170,BD!$D$1:$F$501,3,0)&gt;AA$1,0,3))),"")</f>
        <v/>
      </c>
      <c r="CV170" s="23" t="str">
        <f>+IF(AND(LEN($I170)&gt;5),IF(AND($J170&gt;AB$1,$J170&lt;=$AO$1),1,IF((COUNTIFS(INCAPACIDADES!$C$1:$C$51,$I170,INCAPACIDADES!Y$1:Y$51,AB$1))&gt;0,2,IF(VLOOKUP($C170,BD!$D$1:$F$501,3,0)&gt;AB$1,0,3))),"")</f>
        <v/>
      </c>
      <c r="CW170" s="23" t="str">
        <f>+IF(AND(LEN($I170)&gt;5),IF(AND($J170&gt;AC$1,$J170&lt;=$AO$1),1,IF((COUNTIFS(INCAPACIDADES!$C$1:$C$51,$I170,INCAPACIDADES!Z$1:Z$51,AC$1))&gt;0,2,IF(VLOOKUP($C170,BD!$D$1:$F$501,3,0)&gt;AC$1,0,3))),"")</f>
        <v/>
      </c>
      <c r="CX170" s="23" t="str">
        <f>+IF(AND(LEN($I170)&gt;5),IF(AND($J170&gt;AD$1,$J170&lt;=$AO$1),1,IF((COUNTIFS(INCAPACIDADES!$C$1:$C$51,$I170,INCAPACIDADES!AA$1:AA$51,AD$1))&gt;0,2,IF(VLOOKUP($C170,BD!$D$1:$F$501,3,0)&gt;AD$1,0,3))),"")</f>
        <v/>
      </c>
      <c r="CY170" s="23" t="str">
        <f>+IF(AND(LEN($I170)&gt;5),IF(AND($J170&gt;AE$1,$J170&lt;=$AO$1),1,IF((COUNTIFS(INCAPACIDADES!$C$1:$C$51,$I170,INCAPACIDADES!AB$1:AB$51,AE$1))&gt;0,2,IF(VLOOKUP($C170,BD!$D$1:$F$501,3,0)&gt;AE$1,0,3))),"")</f>
        <v/>
      </c>
      <c r="CZ170" s="23" t="str">
        <f>+IF(AND(LEN($I170)&gt;5),IF(AND($J170&gt;AF$1,$J170&lt;=$AO$1),1,IF((COUNTIFS(INCAPACIDADES!$C$1:$C$51,$I170,INCAPACIDADES!AC$1:AC$51,AF$1))&gt;0,2,IF(VLOOKUP($C170,BD!$D$1:$F$501,3,0)&gt;AF$1,0,3))),"")</f>
        <v/>
      </c>
      <c r="DA170" s="23" t="str">
        <f>+IF(AND(LEN($I170)&gt;5),IF(AND($J170&gt;AG$1,$J170&lt;=$AO$1),1,IF((COUNTIFS(INCAPACIDADES!$C$1:$C$51,$I170,INCAPACIDADES!AD$1:AD$51,AG$1))&gt;0,2,IF(VLOOKUP($C170,BD!$D$1:$F$501,3,0)&gt;AG$1,0,3))),"")</f>
        <v/>
      </c>
      <c r="DB170" s="23" t="str">
        <f>+IF(AND(LEN($I170)&gt;5),IF(AND($J170&gt;AH$1,$J170&lt;=$AO$1),1,IF((COUNTIFS(INCAPACIDADES!$C$1:$C$51,$I170,INCAPACIDADES!AE$1:AE$51,AH$1))&gt;0,2,IF(VLOOKUP($C170,BD!$D$1:$F$501,3,0)&gt;AH$1,0,3))),"")</f>
        <v/>
      </c>
      <c r="DC170" s="23" t="str">
        <f>+IF(AND(LEN($I170)&gt;5),IF(AND($J170&gt;AI$1,$J170&lt;=$AO$1),1,IF((COUNTIFS(INCAPACIDADES!$C$1:$C$51,$I170,INCAPACIDADES!AF$1:AF$51,AI$1))&gt;0,2,IF(VLOOKUP($C170,BD!$D$1:$F$501,3,0)&gt;AI$1,0,3))),"")</f>
        <v/>
      </c>
      <c r="DD170" s="23" t="str">
        <f>+IF(AND(LEN($I170)&gt;5),IF(AND($J170&gt;AJ$1,$J170&lt;=$AO$1),1,IF((COUNTIFS(INCAPACIDADES!$C$1:$C$51,$I170,INCAPACIDADES!AG$1:AG$51,AJ$1))&gt;0,2,IF(VLOOKUP($C170,BD!$D$1:$F$501,3,0)&gt;AJ$1,0,3))),"")</f>
        <v/>
      </c>
      <c r="DE170" s="23" t="str">
        <f>+IF(AND(LEN($I170)&gt;5),IF(AND($J170&gt;AK$1,$J170&lt;=$AO$1),1,IF((COUNTIFS(INCAPACIDADES!$C$1:$C$51,$I170,INCAPACIDADES!AH$1:AH$51,AK$1))&gt;0,2,IF(VLOOKUP($C170,BD!$D$1:$F$501,3,0)&gt;AK$1,0,3))),"")</f>
        <v/>
      </c>
      <c r="DF170" s="23" t="str">
        <f>+IF(AND(LEN($I170)&gt;5),IF(AND($J170&gt;AL$1,$J170&lt;=$AO$1),1,IF((COUNTIFS(INCAPACIDADES!$C$1:$C$51,$I170,INCAPACIDADES!AI$1:AI$51,AL$1))&gt;0,2,IF(VLOOKUP($C170,BD!$D$1:$F$501,3,0)&gt;AL$1,0,3))),"")</f>
        <v/>
      </c>
      <c r="DG170" s="23" t="str">
        <f>+IF(AND(LEN($I170)&gt;5),IF(AND($J170&gt;AM$1,$J170&lt;=$AO$1),1,IF((COUNTIFS(INCAPACIDADES!$C$1:$C$51,$I170,INCAPACIDADES!AJ$1:AJ$51,AM$1))&gt;0,2,IF(VLOOKUP($C170,BD!$D$1:$F$501,3,0)&gt;AM$1,0,3))),"")</f>
        <v/>
      </c>
      <c r="DH170" s="23" t="str">
        <f>+IF(AND(LEN($I170)&gt;5),IF(AND($J170&gt;AN$1,$J170&lt;=$AO$1),1,IF((COUNTIFS(INCAPACIDADES!$C$1:$C$51,$I170,INCAPACIDADES!AK$1:AK$51,AN$1))&gt;0,2,IF(VLOOKUP($C170,BD!$D$1:$F$501,3,0)&gt;AN$1,0,3))),"")</f>
        <v/>
      </c>
      <c r="DI170" s="23" t="str">
        <f>+IF(AND(LEN($I170)&gt;5),IF(AND($J170&gt;AO$1,$J170&lt;=$AO$1),1,IF((COUNTIFS(INCAPACIDADES!$C$1:$C$51,$I170,INCAPACIDADES!AL$1:AL$51,AO$1))&gt;0,2,IF(VLOOKUP($C170,BD!$D$1:$F$501,3,0)&gt;AO$1,0,3))),"")</f>
        <v/>
      </c>
      <c r="DJ170" s="23" t="str">
        <f>+IF(LEN($I170)&gt;5,IF(ISERROR(VLOOKUP(N170,'CODIGO PAGO'!$B$2:$B$20,1,0)),1,IF(OR(AND(CH170=1,N170&lt;&gt;"N"),AND(CH170=3,N170&lt;&gt;"B"),AND(CH170=2,LEFT(TRIM(N170),1)&lt;&gt;"I")),1,IF(OR(AND(CH170=0,N170="N"),AND(CH170=0,N170="B"),AND(CH170=0,LEFT(TRIM(N170),1)="I")),1,0))),"")</f>
        <v/>
      </c>
      <c r="DK170" s="23" t="str">
        <f t="shared" si="104"/>
        <v/>
      </c>
      <c r="DL170" s="23" t="str">
        <f>+IF(LEN($I170)&gt;5,IF(ISERROR(VLOOKUP(P170,'CODIGO PAGO'!$B$2:$B$20,1,0)),1,IF(OR(AND(CJ170=1,P170&lt;&gt;"N"),AND(CJ170=3,P170&lt;&gt;"B"),AND(CJ170=2,LEFT(TRIM(P170),1)&lt;&gt;"I")),1,IF(OR(AND(CJ170=0,P170="N"),AND(CJ170=0,P170="B"),AND(CJ170=0,LEFT(TRIM(P170),1)="I")),1,0))),"")</f>
        <v/>
      </c>
      <c r="DM170" s="23" t="str">
        <f t="shared" si="105"/>
        <v/>
      </c>
      <c r="DN170" s="23" t="str">
        <f>+IF(LEN($I170)&gt;5,IF(ISERROR(VLOOKUP(R170,'CODIGO PAGO'!$B$2:$B$20,1,0)),1,IF(OR(AND(CL170=1,R170&lt;&gt;"N"),AND(CL170=3,R170&lt;&gt;"B"),AND(CL170=2,LEFT(TRIM(R170),1)&lt;&gt;"I")),1,IF(OR(AND(CL170=0,R170="N"),AND(CL170=0,R170="B"),AND(CL170=0,LEFT(TRIM(R170),1)="I")),1,0))),"")</f>
        <v/>
      </c>
      <c r="DO170" s="23" t="str">
        <f t="shared" si="106"/>
        <v/>
      </c>
      <c r="DP170" s="23" t="str">
        <f>+IF(LEN($I170)&gt;5,IF(ISERROR(VLOOKUP(T170,'CODIGO PAGO'!$B$2:$B$20,1,0)),1,IF(OR(AND(CN170=1,T170&lt;&gt;"N"),AND(CN170=3,T170&lt;&gt;"B"),AND(CN170=2,LEFT(TRIM(T170),1)&lt;&gt;"I")),1,IF(OR(AND(CN170=0,T170="N"),AND(CN170=0,T170="B"),AND(CN170=0,LEFT(TRIM(T170),1)="I")),1,0))),"")</f>
        <v/>
      </c>
      <c r="DQ170" s="23" t="str">
        <f t="shared" si="107"/>
        <v/>
      </c>
      <c r="DR170" s="23" t="str">
        <f>+IF(LEN($I170)&gt;5,IF(ISERROR(VLOOKUP(V170,'CODIGO PAGO'!$B$2:$B$20,1,0)),1,IF(OR(AND(CP170=1,V170&lt;&gt;"N"),AND(CP170=3,V170&lt;&gt;"B"),AND(CP170=2,LEFT(TRIM(V170),1)&lt;&gt;"I")),1,IF(OR(AND(CP170=0,V170="N"),AND(CP170=0,V170="B"),AND(CP170=0,LEFT(TRIM(V170),1)="I")),1,0))),"")</f>
        <v/>
      </c>
      <c r="DS170" s="23" t="str">
        <f t="shared" si="108"/>
        <v/>
      </c>
      <c r="DT170" s="23" t="str">
        <f>+IF(LEN($I170)&gt;5,IF(ISERROR(VLOOKUP(X170,'CODIGO PAGO'!$B$2:$B$20,1,0)),1,IF(OR(AND(CR170=1,X170&lt;&gt;"N"),AND(CR170=3,X170&lt;&gt;"B"),AND(CR170=2,LEFT(TRIM(X170),1)&lt;&gt;"I")),1,IF(OR(AND(CR170=0,X170="N"),AND(CR170=0,X170="B"),AND(CR170=0,LEFT(TRIM(X170),1)="I")),1,0))),"")</f>
        <v/>
      </c>
      <c r="DU170" s="23" t="str">
        <f t="shared" si="109"/>
        <v/>
      </c>
      <c r="DV170" s="23" t="str">
        <f>+IF(LEN($I170)&gt;5,IF(ISERROR(VLOOKUP(Z170,'CODIGO PAGO'!$B$2:$B$20,1,0)),1,IF(OR(AND(CT170=1,Z170&lt;&gt;"N"),AND(CT170=3,Z170&lt;&gt;"B"),AND(CT170=2,LEFT(TRIM(Z170),1)&lt;&gt;"I")),1,IF(OR(AND(CT170=0,Z170="N"),AND(CT170=0,Z170="B"),AND(CT170=0,LEFT(TRIM(Z170),1)="I")),1,0))),"")</f>
        <v/>
      </c>
      <c r="DW170" s="23" t="str">
        <f t="shared" si="110"/>
        <v/>
      </c>
      <c r="DX170" s="23" t="str">
        <f>+IF(LEN($I170)&gt;5,IF(ISERROR(VLOOKUP(AB170,'CODIGO PAGO'!$B$2:$B$20,1,0)),1,IF(OR(AND(CV170=1,AB170&lt;&gt;"N"),AND(CV170=3,AB170&lt;&gt;"B"),AND(CV170=2,LEFT(TRIM(AB170),1)&lt;&gt;"I")),1,IF(OR(AND(CV170=0,AB170="N"),AND(CV170=0,AB170="B"),AND(CV170=0,LEFT(TRIM(AB170),1)="I")),1,0))),"")</f>
        <v/>
      </c>
      <c r="DY170" s="23" t="str">
        <f t="shared" si="111"/>
        <v/>
      </c>
      <c r="DZ170" s="23" t="str">
        <f>+IF(LEN($I170)&gt;5,IF(ISERROR(VLOOKUP(AD170,'CODIGO PAGO'!$B$2:$B$20,1,0)),1,IF(OR(AND(CX170=1,AD170&lt;&gt;"N"),AND(CX170=3,AD170&lt;&gt;"B"),AND(CX170=2,LEFT(TRIM(AD170),1)&lt;&gt;"I")),1,IF(OR(AND(CX170=0,AD170="N"),AND(CX170=0,AD170="B"),AND(CX170=0,LEFT(TRIM(AD170),1)="I")),1,0))),"")</f>
        <v/>
      </c>
      <c r="EA170" s="23" t="str">
        <f t="shared" si="112"/>
        <v/>
      </c>
      <c r="EB170" s="23" t="str">
        <f>+IF(LEN($I170)&gt;5,IF(ISERROR(VLOOKUP(AF170,'CODIGO PAGO'!$B$2:$B$20,1,0)),1,IF(OR(AND(CZ170=1,AF170&lt;&gt;"N"),AND(CZ170=3,AF170&lt;&gt;"B"),AND(CZ170=2,LEFT(TRIM(AF170),1)&lt;&gt;"I")),1,IF(OR(AND(CZ170=0,AF170="N"),AND(CZ170=0,AF170="B"),AND(CZ170=0,LEFT(TRIM(AF170),1)="I")),1,0))),"")</f>
        <v/>
      </c>
      <c r="EC170" s="23" t="str">
        <f t="shared" si="113"/>
        <v/>
      </c>
      <c r="ED170" s="23" t="str">
        <f>+IF(LEN($I170)&gt;5,IF(ISERROR(VLOOKUP(AH170,'CODIGO PAGO'!$B$2:$B$20,1,0)),1,IF(OR(AND(DB170=1,AH170&lt;&gt;"N"),AND(DB170=3,AH170&lt;&gt;"B"),AND(DB170=2,LEFT(TRIM(AH170),1)&lt;&gt;"I")),1,IF(OR(AND(DB170=0,AH170="N"),AND(DB170=0,AH170="B"),AND(DB170=0,LEFT(TRIM(AH170),1)="I")),1,0))),"")</f>
        <v/>
      </c>
      <c r="EE170" s="23" t="str">
        <f t="shared" si="114"/>
        <v/>
      </c>
      <c r="EF170" s="23" t="str">
        <f>+IF(LEN($I170)&gt;5,IF(ISERROR(VLOOKUP(AJ170,'CODIGO PAGO'!$B$2:$B$20,1,0)),1,IF(OR(AND(DD170=1,AJ170&lt;&gt;"N"),AND(DD170=3,AJ170&lt;&gt;"B"),AND(DD170=2,LEFT(TRIM(AJ170),1)&lt;&gt;"I")),1,IF(OR(AND(DD170=0,AJ170="N"),AND(DD170=0,AJ170="B"),AND(DD170=0,LEFT(TRIM(AJ170),1)="I")),1,0))),"")</f>
        <v/>
      </c>
      <c r="EG170" s="23" t="str">
        <f t="shared" si="115"/>
        <v/>
      </c>
      <c r="EH170" s="23" t="str">
        <f>+IF(LEN($I170)&gt;5,IF(ISERROR(VLOOKUP(AL170,'CODIGO PAGO'!$B$2:$B$20,1,0)),1,IF(OR(AND(DF170=1,AL170&lt;&gt;"N"),AND(DF170=3,AL170&lt;&gt;"B"),AND(DF170=2,LEFT(TRIM(AL170),1)&lt;&gt;"I")),1,IF(OR(AND(DF170=0,AL170="N"),AND(DF170=0,AL170="B"),AND(DF170=0,LEFT(TRIM(AL170),1)="I")),1,0))),"")</f>
        <v/>
      </c>
      <c r="EI170" s="23" t="str">
        <f t="shared" si="116"/>
        <v/>
      </c>
      <c r="EJ170" s="23" t="str">
        <f>+IF(LEN($I170)&gt;5,IF(ISERROR(VLOOKUP(AN170,'CODIGO PAGO'!$B$2:$B$20,1,0)),1,IF(OR(AND(DH170=1,AN170&lt;&gt;"N"),AND(DH170=3,AN170&lt;&gt;"B"),AND(DH170=2,LEFT(TRIM(AN170),1)&lt;&gt;"I")),1,IF(OR(AND(DH170=0,AN170="N"),AND(DH170=0,AN170="B"),AND(DH170=0,LEFT(TRIM(AN170),1)="I")),1,0))),"")</f>
        <v/>
      </c>
      <c r="EK170" s="23" t="str">
        <f t="shared" si="117"/>
        <v/>
      </c>
      <c r="EL170" s="24" t="str">
        <f t="shared" si="118"/>
        <v/>
      </c>
    </row>
    <row r="171" spans="1:142" s="25" customFormat="1">
      <c r="A171" s="15" t="str">
        <f t="shared" si="84"/>
        <v/>
      </c>
      <c r="B171" s="1" t="str">
        <f>+IF(LEN(I171)&gt;5,'CODIGO PAGO'!$B$28,"")</f>
        <v/>
      </c>
      <c r="C171" s="1" t="str">
        <f>+IF(LEN($I171)&gt;5,BD!D171,"")</f>
        <v/>
      </c>
      <c r="D171" s="168" t="str">
        <f>+IF(LEN($I171)&gt;5,BD!A171,"")</f>
        <v/>
      </c>
      <c r="E171" s="1" t="str">
        <f>+IF(LEN($I171)&gt;5,BD!B171,"")</f>
        <v/>
      </c>
      <c r="F171" s="1" t="str">
        <f>+IF(LEN($I171)&gt;5,BD!C171,"")</f>
        <v/>
      </c>
      <c r="G171" s="141"/>
      <c r="H171" s="141"/>
      <c r="I171" s="1" t="str">
        <f>+IF(LEN(BD!G171)&gt;5,BD!G171,"")</f>
        <v/>
      </c>
      <c r="J171" s="167" t="str">
        <f>+IF(LEN($I171)&gt;5,BD!E171,"")</f>
        <v/>
      </c>
      <c r="K171" s="6" t="str">
        <f t="shared" si="85"/>
        <v/>
      </c>
      <c r="L171" s="87" t="str">
        <f>+IF(LEN($I171)&gt;5,BD!H171,"")</f>
        <v/>
      </c>
      <c r="M171" s="40" t="str">
        <f t="shared" si="86"/>
        <v/>
      </c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4" t="str">
        <f t="shared" si="87"/>
        <v/>
      </c>
      <c r="AQ171" s="5" t="str">
        <f t="shared" si="88"/>
        <v/>
      </c>
      <c r="AR171" s="91" t="str">
        <f t="shared" si="89"/>
        <v/>
      </c>
      <c r="AS171" s="5" t="str">
        <f t="shared" si="90"/>
        <v/>
      </c>
      <c r="AT171" s="91" t="str">
        <f t="shared" si="91"/>
        <v/>
      </c>
      <c r="AU171" s="4" t="str">
        <f t="shared" si="92"/>
        <v/>
      </c>
      <c r="AV171" s="4" t="str">
        <f t="shared" si="93"/>
        <v/>
      </c>
      <c r="AW171" s="4" t="str">
        <f t="shared" si="94"/>
        <v/>
      </c>
      <c r="AX171" s="4" t="str">
        <f t="shared" si="95"/>
        <v/>
      </c>
      <c r="AY171" s="88" t="str">
        <f t="shared" si="96"/>
        <v/>
      </c>
      <c r="AZ171" s="17" t="str">
        <f t="shared" si="97"/>
        <v/>
      </c>
      <c r="BA171" s="18" t="str">
        <f t="shared" si="98"/>
        <v/>
      </c>
      <c r="BB171" s="19" t="str">
        <f>+IF(LEN(I171)&gt;5,IF(INT(RIGHT(B171,1))=9,0.5*L171*AY171,INT(MID(B171,5,LEN(B171)-4))*L171)+IFERROR(VLOOKUP(I171,AJUSTES!$A$1:$I$50,9,0),0),"")</f>
        <v/>
      </c>
      <c r="BC171" s="12"/>
      <c r="BD171" s="19" t="str">
        <f t="shared" si="99"/>
        <v/>
      </c>
      <c r="BE171" s="18" t="str">
        <f t="shared" si="100"/>
        <v/>
      </c>
      <c r="BF171" s="139" t="str">
        <f t="shared" si="101"/>
        <v/>
      </c>
      <c r="BG171" s="114"/>
      <c r="BH171" s="18" t="str">
        <f t="shared" si="102"/>
        <v/>
      </c>
      <c r="BI171" s="13"/>
      <c r="BJ171" s="12"/>
      <c r="BK171" s="12"/>
      <c r="BL171" s="145"/>
      <c r="BM171" s="12"/>
      <c r="BN171" s="12"/>
      <c r="BO171" s="12"/>
      <c r="BP171" s="12"/>
      <c r="BQ171" s="12"/>
      <c r="BR171" s="12"/>
      <c r="BS171" s="146"/>
      <c r="BT171" s="14"/>
      <c r="BU171" s="12"/>
      <c r="BV171" s="12"/>
      <c r="BW171" s="12"/>
      <c r="BX171" s="12"/>
      <c r="BY171" s="12"/>
      <c r="BZ171" s="144"/>
      <c r="CA171" s="107" t="str">
        <f>+IF(LEN($I171)&gt;5,IF(BD!F171="N/A","",BD!F171),"")</f>
        <v/>
      </c>
      <c r="CB171" s="21"/>
      <c r="CC171" s="147"/>
      <c r="CD171" s="148"/>
      <c r="CE171" s="8" t="str">
        <f>+IF(LEN(I171)&gt;5,BD!M171,"")</f>
        <v/>
      </c>
      <c r="CF171" s="16" t="str">
        <f>+IF(LEN(I171)&gt;5,BD!N171,"")</f>
        <v/>
      </c>
      <c r="CG171" s="3" t="str">
        <f t="shared" si="103"/>
        <v/>
      </c>
      <c r="CH171" s="23" t="str">
        <f>+IF(AND(LEN($I171)&gt;5),IF(AND($J171&gt;N$1,$J171&lt;=$AO$1),1,IF((COUNTIFS(INCAPACIDADES!$C$1:$C$51,$I171,INCAPACIDADES!K$1:K$51,N$1))&gt;0,2,IF(VLOOKUP($C171,BD!$D$1:$F$501,3,0)&gt;N$1,0,3))),"")</f>
        <v/>
      </c>
      <c r="CI171" s="23" t="str">
        <f>+IF(AND(LEN($I171)&gt;5),IF(AND($J171&gt;O$1,$J171&lt;=$AO$1),1,IF((COUNTIFS(INCAPACIDADES!$C$1:$C$51,$I171,INCAPACIDADES!L$1:L$51,O$1))&gt;0,2,IF(VLOOKUP($C171,BD!$D$1:$F$501,3,0)&gt;O$1,0,3))),"")</f>
        <v/>
      </c>
      <c r="CJ171" s="23" t="str">
        <f>+IF(AND(LEN($I171)&gt;5),IF(AND($J171&gt;P$1,$J171&lt;=$AO$1),1,IF((COUNTIFS(INCAPACIDADES!$C$1:$C$51,$I171,INCAPACIDADES!M$1:M$51,P$1))&gt;0,2,IF(VLOOKUP($C171,BD!$D$1:$F$501,3,0)&gt;P$1,0,3))),"")</f>
        <v/>
      </c>
      <c r="CK171" s="23" t="str">
        <f>+IF(AND(LEN($I171)&gt;5),IF(AND($J171&gt;Q$1,$J171&lt;=$AO$1),1,IF((COUNTIFS(INCAPACIDADES!$C$1:$C$51,$I171,INCAPACIDADES!N$1:N$51,Q$1))&gt;0,2,IF(VLOOKUP($C171,BD!$D$1:$F$501,3,0)&gt;Q$1,0,3))),"")</f>
        <v/>
      </c>
      <c r="CL171" s="23" t="str">
        <f>+IF(AND(LEN($I171)&gt;5),IF(AND($J171&gt;R$1,$J171&lt;=$AO$1),1,IF((COUNTIFS(INCAPACIDADES!$C$1:$C$51,$I171,INCAPACIDADES!O$1:O$51,R$1))&gt;0,2,IF(VLOOKUP($C171,BD!$D$1:$F$501,3,0)&gt;R$1,0,3))),"")</f>
        <v/>
      </c>
      <c r="CM171" s="23" t="str">
        <f>+IF(AND(LEN($I171)&gt;5),IF(AND($J171&gt;S$1,$J171&lt;=$AO$1),1,IF((COUNTIFS(INCAPACIDADES!$C$1:$C$51,$I171,INCAPACIDADES!P$1:P$51,S$1))&gt;0,2,IF(VLOOKUP($C171,BD!$D$1:$F$501,3,0)&gt;S$1,0,3))),"")</f>
        <v/>
      </c>
      <c r="CN171" s="23" t="str">
        <f>+IF(AND(LEN($I171)&gt;5),IF(AND($J171&gt;T$1,$J171&lt;=$AO$1),1,IF((COUNTIFS(INCAPACIDADES!$C$1:$C$51,$I171,INCAPACIDADES!Q$1:Q$51,T$1))&gt;0,2,IF(VLOOKUP($C171,BD!$D$1:$F$501,3,0)&gt;T$1,0,3))),"")</f>
        <v/>
      </c>
      <c r="CO171" s="23" t="str">
        <f>+IF(AND(LEN($I171)&gt;5),IF(AND($J171&gt;U$1,$J171&lt;=$AO$1),1,IF((COUNTIFS(INCAPACIDADES!$C$1:$C$51,$I171,INCAPACIDADES!R$1:R$51,U$1))&gt;0,2,IF(VLOOKUP($C171,BD!$D$1:$F$501,3,0)&gt;U$1,0,3))),"")</f>
        <v/>
      </c>
      <c r="CP171" s="23" t="str">
        <f>+IF(AND(LEN($I171)&gt;5),IF(AND($J171&gt;V$1,$J171&lt;=$AO$1),1,IF((COUNTIFS(INCAPACIDADES!$C$1:$C$51,$I171,INCAPACIDADES!S$1:S$51,V$1))&gt;0,2,IF(VLOOKUP($C171,BD!$D$1:$F$501,3,0)&gt;V$1,0,3))),"")</f>
        <v/>
      </c>
      <c r="CQ171" s="23" t="str">
        <f>+IF(AND(LEN($I171)&gt;5),IF(AND($J171&gt;W$1,$J171&lt;=$AO$1),1,IF((COUNTIFS(INCAPACIDADES!$C$1:$C$51,$I171,INCAPACIDADES!T$1:T$51,W$1))&gt;0,2,IF(VLOOKUP($C171,BD!$D$1:$F$501,3,0)&gt;W$1,0,3))),"")</f>
        <v/>
      </c>
      <c r="CR171" s="23" t="str">
        <f>+IF(AND(LEN($I171)&gt;5),IF(AND($J171&gt;X$1,$J171&lt;=$AO$1),1,IF((COUNTIFS(INCAPACIDADES!$C$1:$C$51,$I171,INCAPACIDADES!U$1:U$51,X$1))&gt;0,2,IF(VLOOKUP($C171,BD!$D$1:$F$501,3,0)&gt;X$1,0,3))),"")</f>
        <v/>
      </c>
      <c r="CS171" s="23" t="str">
        <f>+IF(AND(LEN($I171)&gt;5),IF(AND($J171&gt;Y$1,$J171&lt;=$AO$1),1,IF((COUNTIFS(INCAPACIDADES!$C$1:$C$51,$I171,INCAPACIDADES!V$1:V$51,Y$1))&gt;0,2,IF(VLOOKUP($C171,BD!$D$1:$F$501,3,0)&gt;Y$1,0,3))),"")</f>
        <v/>
      </c>
      <c r="CT171" s="23" t="str">
        <f>+IF(AND(LEN($I171)&gt;5),IF(AND($J171&gt;Z$1,$J171&lt;=$AO$1),1,IF((COUNTIFS(INCAPACIDADES!$C$1:$C$51,$I171,INCAPACIDADES!W$1:W$51,Z$1))&gt;0,2,IF(VLOOKUP($C171,BD!$D$1:$F$501,3,0)&gt;Z$1,0,3))),"")</f>
        <v/>
      </c>
      <c r="CU171" s="23" t="str">
        <f>+IF(AND(LEN($I171)&gt;5),IF(AND($J171&gt;AA$1,$J171&lt;=$AO$1),1,IF((COUNTIFS(INCAPACIDADES!$C$1:$C$51,$I171,INCAPACIDADES!X$1:X$51,AA$1))&gt;0,2,IF(VLOOKUP($C171,BD!$D$1:$F$501,3,0)&gt;AA$1,0,3))),"")</f>
        <v/>
      </c>
      <c r="CV171" s="23" t="str">
        <f>+IF(AND(LEN($I171)&gt;5),IF(AND($J171&gt;AB$1,$J171&lt;=$AO$1),1,IF((COUNTIFS(INCAPACIDADES!$C$1:$C$51,$I171,INCAPACIDADES!Y$1:Y$51,AB$1))&gt;0,2,IF(VLOOKUP($C171,BD!$D$1:$F$501,3,0)&gt;AB$1,0,3))),"")</f>
        <v/>
      </c>
      <c r="CW171" s="23" t="str">
        <f>+IF(AND(LEN($I171)&gt;5),IF(AND($J171&gt;AC$1,$J171&lt;=$AO$1),1,IF((COUNTIFS(INCAPACIDADES!$C$1:$C$51,$I171,INCAPACIDADES!Z$1:Z$51,AC$1))&gt;0,2,IF(VLOOKUP($C171,BD!$D$1:$F$501,3,0)&gt;AC$1,0,3))),"")</f>
        <v/>
      </c>
      <c r="CX171" s="23" t="str">
        <f>+IF(AND(LEN($I171)&gt;5),IF(AND($J171&gt;AD$1,$J171&lt;=$AO$1),1,IF((COUNTIFS(INCAPACIDADES!$C$1:$C$51,$I171,INCAPACIDADES!AA$1:AA$51,AD$1))&gt;0,2,IF(VLOOKUP($C171,BD!$D$1:$F$501,3,0)&gt;AD$1,0,3))),"")</f>
        <v/>
      </c>
      <c r="CY171" s="23" t="str">
        <f>+IF(AND(LEN($I171)&gt;5),IF(AND($J171&gt;AE$1,$J171&lt;=$AO$1),1,IF((COUNTIFS(INCAPACIDADES!$C$1:$C$51,$I171,INCAPACIDADES!AB$1:AB$51,AE$1))&gt;0,2,IF(VLOOKUP($C171,BD!$D$1:$F$501,3,0)&gt;AE$1,0,3))),"")</f>
        <v/>
      </c>
      <c r="CZ171" s="23" t="str">
        <f>+IF(AND(LEN($I171)&gt;5),IF(AND($J171&gt;AF$1,$J171&lt;=$AO$1),1,IF((COUNTIFS(INCAPACIDADES!$C$1:$C$51,$I171,INCAPACIDADES!AC$1:AC$51,AF$1))&gt;0,2,IF(VLOOKUP($C171,BD!$D$1:$F$501,3,0)&gt;AF$1,0,3))),"")</f>
        <v/>
      </c>
      <c r="DA171" s="23" t="str">
        <f>+IF(AND(LEN($I171)&gt;5),IF(AND($J171&gt;AG$1,$J171&lt;=$AO$1),1,IF((COUNTIFS(INCAPACIDADES!$C$1:$C$51,$I171,INCAPACIDADES!AD$1:AD$51,AG$1))&gt;0,2,IF(VLOOKUP($C171,BD!$D$1:$F$501,3,0)&gt;AG$1,0,3))),"")</f>
        <v/>
      </c>
      <c r="DB171" s="23" t="str">
        <f>+IF(AND(LEN($I171)&gt;5),IF(AND($J171&gt;AH$1,$J171&lt;=$AO$1),1,IF((COUNTIFS(INCAPACIDADES!$C$1:$C$51,$I171,INCAPACIDADES!AE$1:AE$51,AH$1))&gt;0,2,IF(VLOOKUP($C171,BD!$D$1:$F$501,3,0)&gt;AH$1,0,3))),"")</f>
        <v/>
      </c>
      <c r="DC171" s="23" t="str">
        <f>+IF(AND(LEN($I171)&gt;5),IF(AND($J171&gt;AI$1,$J171&lt;=$AO$1),1,IF((COUNTIFS(INCAPACIDADES!$C$1:$C$51,$I171,INCAPACIDADES!AF$1:AF$51,AI$1))&gt;0,2,IF(VLOOKUP($C171,BD!$D$1:$F$501,3,0)&gt;AI$1,0,3))),"")</f>
        <v/>
      </c>
      <c r="DD171" s="23" t="str">
        <f>+IF(AND(LEN($I171)&gt;5),IF(AND($J171&gt;AJ$1,$J171&lt;=$AO$1),1,IF((COUNTIFS(INCAPACIDADES!$C$1:$C$51,$I171,INCAPACIDADES!AG$1:AG$51,AJ$1))&gt;0,2,IF(VLOOKUP($C171,BD!$D$1:$F$501,3,0)&gt;AJ$1,0,3))),"")</f>
        <v/>
      </c>
      <c r="DE171" s="23" t="str">
        <f>+IF(AND(LEN($I171)&gt;5),IF(AND($J171&gt;AK$1,$J171&lt;=$AO$1),1,IF((COUNTIFS(INCAPACIDADES!$C$1:$C$51,$I171,INCAPACIDADES!AH$1:AH$51,AK$1))&gt;0,2,IF(VLOOKUP($C171,BD!$D$1:$F$501,3,0)&gt;AK$1,0,3))),"")</f>
        <v/>
      </c>
      <c r="DF171" s="23" t="str">
        <f>+IF(AND(LEN($I171)&gt;5),IF(AND($J171&gt;AL$1,$J171&lt;=$AO$1),1,IF((COUNTIFS(INCAPACIDADES!$C$1:$C$51,$I171,INCAPACIDADES!AI$1:AI$51,AL$1))&gt;0,2,IF(VLOOKUP($C171,BD!$D$1:$F$501,3,0)&gt;AL$1,0,3))),"")</f>
        <v/>
      </c>
      <c r="DG171" s="23" t="str">
        <f>+IF(AND(LEN($I171)&gt;5),IF(AND($J171&gt;AM$1,$J171&lt;=$AO$1),1,IF((COUNTIFS(INCAPACIDADES!$C$1:$C$51,$I171,INCAPACIDADES!AJ$1:AJ$51,AM$1))&gt;0,2,IF(VLOOKUP($C171,BD!$D$1:$F$501,3,0)&gt;AM$1,0,3))),"")</f>
        <v/>
      </c>
      <c r="DH171" s="23" t="str">
        <f>+IF(AND(LEN($I171)&gt;5),IF(AND($J171&gt;AN$1,$J171&lt;=$AO$1),1,IF((COUNTIFS(INCAPACIDADES!$C$1:$C$51,$I171,INCAPACIDADES!AK$1:AK$51,AN$1))&gt;0,2,IF(VLOOKUP($C171,BD!$D$1:$F$501,3,0)&gt;AN$1,0,3))),"")</f>
        <v/>
      </c>
      <c r="DI171" s="23" t="str">
        <f>+IF(AND(LEN($I171)&gt;5),IF(AND($J171&gt;AO$1,$J171&lt;=$AO$1),1,IF((COUNTIFS(INCAPACIDADES!$C$1:$C$51,$I171,INCAPACIDADES!AL$1:AL$51,AO$1))&gt;0,2,IF(VLOOKUP($C171,BD!$D$1:$F$501,3,0)&gt;AO$1,0,3))),"")</f>
        <v/>
      </c>
      <c r="DJ171" s="23" t="str">
        <f>+IF(LEN($I171)&gt;5,IF(ISERROR(VLOOKUP(N171,'CODIGO PAGO'!$B$2:$B$20,1,0)),1,IF(OR(AND(CH171=1,N171&lt;&gt;"N"),AND(CH171=3,N171&lt;&gt;"B"),AND(CH171=2,LEFT(TRIM(N171),1)&lt;&gt;"I")),1,IF(OR(AND(CH171=0,N171="N"),AND(CH171=0,N171="B"),AND(CH171=0,LEFT(TRIM(N171),1)="I")),1,0))),"")</f>
        <v/>
      </c>
      <c r="DK171" s="23" t="str">
        <f t="shared" si="104"/>
        <v/>
      </c>
      <c r="DL171" s="23" t="str">
        <f>+IF(LEN($I171)&gt;5,IF(ISERROR(VLOOKUP(P171,'CODIGO PAGO'!$B$2:$B$20,1,0)),1,IF(OR(AND(CJ171=1,P171&lt;&gt;"N"),AND(CJ171=3,P171&lt;&gt;"B"),AND(CJ171=2,LEFT(TRIM(P171),1)&lt;&gt;"I")),1,IF(OR(AND(CJ171=0,P171="N"),AND(CJ171=0,P171="B"),AND(CJ171=0,LEFT(TRIM(P171),1)="I")),1,0))),"")</f>
        <v/>
      </c>
      <c r="DM171" s="23" t="str">
        <f t="shared" si="105"/>
        <v/>
      </c>
      <c r="DN171" s="23" t="str">
        <f>+IF(LEN($I171)&gt;5,IF(ISERROR(VLOOKUP(R171,'CODIGO PAGO'!$B$2:$B$20,1,0)),1,IF(OR(AND(CL171=1,R171&lt;&gt;"N"),AND(CL171=3,R171&lt;&gt;"B"),AND(CL171=2,LEFT(TRIM(R171),1)&lt;&gt;"I")),1,IF(OR(AND(CL171=0,R171="N"),AND(CL171=0,R171="B"),AND(CL171=0,LEFT(TRIM(R171),1)="I")),1,0))),"")</f>
        <v/>
      </c>
      <c r="DO171" s="23" t="str">
        <f t="shared" si="106"/>
        <v/>
      </c>
      <c r="DP171" s="23" t="str">
        <f>+IF(LEN($I171)&gt;5,IF(ISERROR(VLOOKUP(T171,'CODIGO PAGO'!$B$2:$B$20,1,0)),1,IF(OR(AND(CN171=1,T171&lt;&gt;"N"),AND(CN171=3,T171&lt;&gt;"B"),AND(CN171=2,LEFT(TRIM(T171),1)&lt;&gt;"I")),1,IF(OR(AND(CN171=0,T171="N"),AND(CN171=0,T171="B"),AND(CN171=0,LEFT(TRIM(T171),1)="I")),1,0))),"")</f>
        <v/>
      </c>
      <c r="DQ171" s="23" t="str">
        <f t="shared" si="107"/>
        <v/>
      </c>
      <c r="DR171" s="23" t="str">
        <f>+IF(LEN($I171)&gt;5,IF(ISERROR(VLOOKUP(V171,'CODIGO PAGO'!$B$2:$B$20,1,0)),1,IF(OR(AND(CP171=1,V171&lt;&gt;"N"),AND(CP171=3,V171&lt;&gt;"B"),AND(CP171=2,LEFT(TRIM(V171),1)&lt;&gt;"I")),1,IF(OR(AND(CP171=0,V171="N"),AND(CP171=0,V171="B"),AND(CP171=0,LEFT(TRIM(V171),1)="I")),1,0))),"")</f>
        <v/>
      </c>
      <c r="DS171" s="23" t="str">
        <f t="shared" si="108"/>
        <v/>
      </c>
      <c r="DT171" s="23" t="str">
        <f>+IF(LEN($I171)&gt;5,IF(ISERROR(VLOOKUP(X171,'CODIGO PAGO'!$B$2:$B$20,1,0)),1,IF(OR(AND(CR171=1,X171&lt;&gt;"N"),AND(CR171=3,X171&lt;&gt;"B"),AND(CR171=2,LEFT(TRIM(X171),1)&lt;&gt;"I")),1,IF(OR(AND(CR171=0,X171="N"),AND(CR171=0,X171="B"),AND(CR171=0,LEFT(TRIM(X171),1)="I")),1,0))),"")</f>
        <v/>
      </c>
      <c r="DU171" s="23" t="str">
        <f t="shared" si="109"/>
        <v/>
      </c>
      <c r="DV171" s="23" t="str">
        <f>+IF(LEN($I171)&gt;5,IF(ISERROR(VLOOKUP(Z171,'CODIGO PAGO'!$B$2:$B$20,1,0)),1,IF(OR(AND(CT171=1,Z171&lt;&gt;"N"),AND(CT171=3,Z171&lt;&gt;"B"),AND(CT171=2,LEFT(TRIM(Z171),1)&lt;&gt;"I")),1,IF(OR(AND(CT171=0,Z171="N"),AND(CT171=0,Z171="B"),AND(CT171=0,LEFT(TRIM(Z171),1)="I")),1,0))),"")</f>
        <v/>
      </c>
      <c r="DW171" s="23" t="str">
        <f t="shared" si="110"/>
        <v/>
      </c>
      <c r="DX171" s="23" t="str">
        <f>+IF(LEN($I171)&gt;5,IF(ISERROR(VLOOKUP(AB171,'CODIGO PAGO'!$B$2:$B$20,1,0)),1,IF(OR(AND(CV171=1,AB171&lt;&gt;"N"),AND(CV171=3,AB171&lt;&gt;"B"),AND(CV171=2,LEFT(TRIM(AB171),1)&lt;&gt;"I")),1,IF(OR(AND(CV171=0,AB171="N"),AND(CV171=0,AB171="B"),AND(CV171=0,LEFT(TRIM(AB171),1)="I")),1,0))),"")</f>
        <v/>
      </c>
      <c r="DY171" s="23" t="str">
        <f t="shared" si="111"/>
        <v/>
      </c>
      <c r="DZ171" s="23" t="str">
        <f>+IF(LEN($I171)&gt;5,IF(ISERROR(VLOOKUP(AD171,'CODIGO PAGO'!$B$2:$B$20,1,0)),1,IF(OR(AND(CX171=1,AD171&lt;&gt;"N"),AND(CX171=3,AD171&lt;&gt;"B"),AND(CX171=2,LEFT(TRIM(AD171),1)&lt;&gt;"I")),1,IF(OR(AND(CX171=0,AD171="N"),AND(CX171=0,AD171="B"),AND(CX171=0,LEFT(TRIM(AD171),1)="I")),1,0))),"")</f>
        <v/>
      </c>
      <c r="EA171" s="23" t="str">
        <f t="shared" si="112"/>
        <v/>
      </c>
      <c r="EB171" s="23" t="str">
        <f>+IF(LEN($I171)&gt;5,IF(ISERROR(VLOOKUP(AF171,'CODIGO PAGO'!$B$2:$B$20,1,0)),1,IF(OR(AND(CZ171=1,AF171&lt;&gt;"N"),AND(CZ171=3,AF171&lt;&gt;"B"),AND(CZ171=2,LEFT(TRIM(AF171),1)&lt;&gt;"I")),1,IF(OR(AND(CZ171=0,AF171="N"),AND(CZ171=0,AF171="B"),AND(CZ171=0,LEFT(TRIM(AF171),1)="I")),1,0))),"")</f>
        <v/>
      </c>
      <c r="EC171" s="23" t="str">
        <f t="shared" si="113"/>
        <v/>
      </c>
      <c r="ED171" s="23" t="str">
        <f>+IF(LEN($I171)&gt;5,IF(ISERROR(VLOOKUP(AH171,'CODIGO PAGO'!$B$2:$B$20,1,0)),1,IF(OR(AND(DB171=1,AH171&lt;&gt;"N"),AND(DB171=3,AH171&lt;&gt;"B"),AND(DB171=2,LEFT(TRIM(AH171),1)&lt;&gt;"I")),1,IF(OR(AND(DB171=0,AH171="N"),AND(DB171=0,AH171="B"),AND(DB171=0,LEFT(TRIM(AH171),1)="I")),1,0))),"")</f>
        <v/>
      </c>
      <c r="EE171" s="23" t="str">
        <f t="shared" si="114"/>
        <v/>
      </c>
      <c r="EF171" s="23" t="str">
        <f>+IF(LEN($I171)&gt;5,IF(ISERROR(VLOOKUP(AJ171,'CODIGO PAGO'!$B$2:$B$20,1,0)),1,IF(OR(AND(DD171=1,AJ171&lt;&gt;"N"),AND(DD171=3,AJ171&lt;&gt;"B"),AND(DD171=2,LEFT(TRIM(AJ171),1)&lt;&gt;"I")),1,IF(OR(AND(DD171=0,AJ171="N"),AND(DD171=0,AJ171="B"),AND(DD171=0,LEFT(TRIM(AJ171),1)="I")),1,0))),"")</f>
        <v/>
      </c>
      <c r="EG171" s="23" t="str">
        <f t="shared" si="115"/>
        <v/>
      </c>
      <c r="EH171" s="23" t="str">
        <f>+IF(LEN($I171)&gt;5,IF(ISERROR(VLOOKUP(AL171,'CODIGO PAGO'!$B$2:$B$20,1,0)),1,IF(OR(AND(DF171=1,AL171&lt;&gt;"N"),AND(DF171=3,AL171&lt;&gt;"B"),AND(DF171=2,LEFT(TRIM(AL171),1)&lt;&gt;"I")),1,IF(OR(AND(DF171=0,AL171="N"),AND(DF171=0,AL171="B"),AND(DF171=0,LEFT(TRIM(AL171),1)="I")),1,0))),"")</f>
        <v/>
      </c>
      <c r="EI171" s="23" t="str">
        <f t="shared" si="116"/>
        <v/>
      </c>
      <c r="EJ171" s="23" t="str">
        <f>+IF(LEN($I171)&gt;5,IF(ISERROR(VLOOKUP(AN171,'CODIGO PAGO'!$B$2:$B$20,1,0)),1,IF(OR(AND(DH171=1,AN171&lt;&gt;"N"),AND(DH171=3,AN171&lt;&gt;"B"),AND(DH171=2,LEFT(TRIM(AN171),1)&lt;&gt;"I")),1,IF(OR(AND(DH171=0,AN171="N"),AND(DH171=0,AN171="B"),AND(DH171=0,LEFT(TRIM(AN171),1)="I")),1,0))),"")</f>
        <v/>
      </c>
      <c r="EK171" s="23" t="str">
        <f t="shared" si="117"/>
        <v/>
      </c>
      <c r="EL171" s="24" t="str">
        <f t="shared" si="118"/>
        <v/>
      </c>
    </row>
    <row r="172" spans="1:142" s="25" customFormat="1">
      <c r="A172" s="15" t="str">
        <f t="shared" si="84"/>
        <v/>
      </c>
      <c r="B172" s="1" t="str">
        <f>+IF(LEN(I172)&gt;5,'CODIGO PAGO'!$B$28,"")</f>
        <v/>
      </c>
      <c r="C172" s="1" t="str">
        <f>+IF(LEN($I172)&gt;5,BD!D172,"")</f>
        <v/>
      </c>
      <c r="D172" s="168" t="str">
        <f>+IF(LEN($I172)&gt;5,BD!A172,"")</f>
        <v/>
      </c>
      <c r="E172" s="1" t="str">
        <f>+IF(LEN($I172)&gt;5,BD!B172,"")</f>
        <v/>
      </c>
      <c r="F172" s="1" t="str">
        <f>+IF(LEN($I172)&gt;5,BD!C172,"")</f>
        <v/>
      </c>
      <c r="G172" s="141"/>
      <c r="H172" s="141"/>
      <c r="I172" s="1" t="str">
        <f>+IF(LEN(BD!G172)&gt;5,BD!G172,"")</f>
        <v/>
      </c>
      <c r="J172" s="167" t="str">
        <f>+IF(LEN($I172)&gt;5,BD!E172,"")</f>
        <v/>
      </c>
      <c r="K172" s="6" t="str">
        <f t="shared" si="85"/>
        <v/>
      </c>
      <c r="L172" s="87" t="str">
        <f>+IF(LEN($I172)&gt;5,BD!H172,"")</f>
        <v/>
      </c>
      <c r="M172" s="40" t="str">
        <f t="shared" si="86"/>
        <v/>
      </c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4" t="str">
        <f t="shared" si="87"/>
        <v/>
      </c>
      <c r="AQ172" s="5" t="str">
        <f t="shared" si="88"/>
        <v/>
      </c>
      <c r="AR172" s="91" t="str">
        <f t="shared" si="89"/>
        <v/>
      </c>
      <c r="AS172" s="5" t="str">
        <f t="shared" si="90"/>
        <v/>
      </c>
      <c r="AT172" s="91" t="str">
        <f t="shared" si="91"/>
        <v/>
      </c>
      <c r="AU172" s="4" t="str">
        <f t="shared" si="92"/>
        <v/>
      </c>
      <c r="AV172" s="4" t="str">
        <f t="shared" si="93"/>
        <v/>
      </c>
      <c r="AW172" s="4" t="str">
        <f t="shared" si="94"/>
        <v/>
      </c>
      <c r="AX172" s="4" t="str">
        <f t="shared" si="95"/>
        <v/>
      </c>
      <c r="AY172" s="88" t="str">
        <f t="shared" si="96"/>
        <v/>
      </c>
      <c r="AZ172" s="17" t="str">
        <f t="shared" si="97"/>
        <v/>
      </c>
      <c r="BA172" s="18" t="str">
        <f t="shared" si="98"/>
        <v/>
      </c>
      <c r="BB172" s="19" t="str">
        <f>+IF(LEN(I172)&gt;5,IF(INT(RIGHT(B172,1))=9,0.5*L172*AY172,INT(MID(B172,5,LEN(B172)-4))*L172)+IFERROR(VLOOKUP(I172,AJUSTES!$A$1:$I$50,9,0),0),"")</f>
        <v/>
      </c>
      <c r="BC172" s="12"/>
      <c r="BD172" s="19" t="str">
        <f t="shared" si="99"/>
        <v/>
      </c>
      <c r="BE172" s="18" t="str">
        <f t="shared" si="100"/>
        <v/>
      </c>
      <c r="BF172" s="139" t="str">
        <f t="shared" si="101"/>
        <v/>
      </c>
      <c r="BG172" s="114"/>
      <c r="BH172" s="18" t="str">
        <f t="shared" si="102"/>
        <v/>
      </c>
      <c r="BI172" s="13"/>
      <c r="BJ172" s="12"/>
      <c r="BK172" s="12"/>
      <c r="BL172" s="145"/>
      <c r="BM172" s="12"/>
      <c r="BN172" s="12"/>
      <c r="BO172" s="12"/>
      <c r="BP172" s="12"/>
      <c r="BQ172" s="12"/>
      <c r="BR172" s="12"/>
      <c r="BS172" s="146"/>
      <c r="BT172" s="14"/>
      <c r="BU172" s="12"/>
      <c r="BV172" s="12"/>
      <c r="BW172" s="12"/>
      <c r="BX172" s="12"/>
      <c r="BY172" s="12"/>
      <c r="BZ172" s="144"/>
      <c r="CA172" s="107" t="str">
        <f>+IF(LEN($I172)&gt;5,IF(BD!F172="N/A","",BD!F172),"")</f>
        <v/>
      </c>
      <c r="CB172" s="21"/>
      <c r="CC172" s="147"/>
      <c r="CD172" s="148"/>
      <c r="CE172" s="8" t="str">
        <f>+IF(LEN(I172)&gt;5,BD!M172,"")</f>
        <v/>
      </c>
      <c r="CF172" s="16" t="str">
        <f>+IF(LEN(I172)&gt;5,BD!N172,"")</f>
        <v/>
      </c>
      <c r="CG172" s="3" t="str">
        <f t="shared" si="103"/>
        <v/>
      </c>
      <c r="CH172" s="23" t="str">
        <f>+IF(AND(LEN($I172)&gt;5),IF(AND($J172&gt;N$1,$J172&lt;=$AO$1),1,IF((COUNTIFS(INCAPACIDADES!$C$1:$C$51,$I172,INCAPACIDADES!K$1:K$51,N$1))&gt;0,2,IF(VLOOKUP($C172,BD!$D$1:$F$501,3,0)&gt;N$1,0,3))),"")</f>
        <v/>
      </c>
      <c r="CI172" s="23" t="str">
        <f>+IF(AND(LEN($I172)&gt;5),IF(AND($J172&gt;O$1,$J172&lt;=$AO$1),1,IF((COUNTIFS(INCAPACIDADES!$C$1:$C$51,$I172,INCAPACIDADES!L$1:L$51,O$1))&gt;0,2,IF(VLOOKUP($C172,BD!$D$1:$F$501,3,0)&gt;O$1,0,3))),"")</f>
        <v/>
      </c>
      <c r="CJ172" s="23" t="str">
        <f>+IF(AND(LEN($I172)&gt;5),IF(AND($J172&gt;P$1,$J172&lt;=$AO$1),1,IF((COUNTIFS(INCAPACIDADES!$C$1:$C$51,$I172,INCAPACIDADES!M$1:M$51,P$1))&gt;0,2,IF(VLOOKUP($C172,BD!$D$1:$F$501,3,0)&gt;P$1,0,3))),"")</f>
        <v/>
      </c>
      <c r="CK172" s="23" t="str">
        <f>+IF(AND(LEN($I172)&gt;5),IF(AND($J172&gt;Q$1,$J172&lt;=$AO$1),1,IF((COUNTIFS(INCAPACIDADES!$C$1:$C$51,$I172,INCAPACIDADES!N$1:N$51,Q$1))&gt;0,2,IF(VLOOKUP($C172,BD!$D$1:$F$501,3,0)&gt;Q$1,0,3))),"")</f>
        <v/>
      </c>
      <c r="CL172" s="23" t="str">
        <f>+IF(AND(LEN($I172)&gt;5),IF(AND($J172&gt;R$1,$J172&lt;=$AO$1),1,IF((COUNTIFS(INCAPACIDADES!$C$1:$C$51,$I172,INCAPACIDADES!O$1:O$51,R$1))&gt;0,2,IF(VLOOKUP($C172,BD!$D$1:$F$501,3,0)&gt;R$1,0,3))),"")</f>
        <v/>
      </c>
      <c r="CM172" s="23" t="str">
        <f>+IF(AND(LEN($I172)&gt;5),IF(AND($J172&gt;S$1,$J172&lt;=$AO$1),1,IF((COUNTIFS(INCAPACIDADES!$C$1:$C$51,$I172,INCAPACIDADES!P$1:P$51,S$1))&gt;0,2,IF(VLOOKUP($C172,BD!$D$1:$F$501,3,0)&gt;S$1,0,3))),"")</f>
        <v/>
      </c>
      <c r="CN172" s="23" t="str">
        <f>+IF(AND(LEN($I172)&gt;5),IF(AND($J172&gt;T$1,$J172&lt;=$AO$1),1,IF((COUNTIFS(INCAPACIDADES!$C$1:$C$51,$I172,INCAPACIDADES!Q$1:Q$51,T$1))&gt;0,2,IF(VLOOKUP($C172,BD!$D$1:$F$501,3,0)&gt;T$1,0,3))),"")</f>
        <v/>
      </c>
      <c r="CO172" s="23" t="str">
        <f>+IF(AND(LEN($I172)&gt;5),IF(AND($J172&gt;U$1,$J172&lt;=$AO$1),1,IF((COUNTIFS(INCAPACIDADES!$C$1:$C$51,$I172,INCAPACIDADES!R$1:R$51,U$1))&gt;0,2,IF(VLOOKUP($C172,BD!$D$1:$F$501,3,0)&gt;U$1,0,3))),"")</f>
        <v/>
      </c>
      <c r="CP172" s="23" t="str">
        <f>+IF(AND(LEN($I172)&gt;5),IF(AND($J172&gt;V$1,$J172&lt;=$AO$1),1,IF((COUNTIFS(INCAPACIDADES!$C$1:$C$51,$I172,INCAPACIDADES!S$1:S$51,V$1))&gt;0,2,IF(VLOOKUP($C172,BD!$D$1:$F$501,3,0)&gt;V$1,0,3))),"")</f>
        <v/>
      </c>
      <c r="CQ172" s="23" t="str">
        <f>+IF(AND(LEN($I172)&gt;5),IF(AND($J172&gt;W$1,$J172&lt;=$AO$1),1,IF((COUNTIFS(INCAPACIDADES!$C$1:$C$51,$I172,INCAPACIDADES!T$1:T$51,W$1))&gt;0,2,IF(VLOOKUP($C172,BD!$D$1:$F$501,3,0)&gt;W$1,0,3))),"")</f>
        <v/>
      </c>
      <c r="CR172" s="23" t="str">
        <f>+IF(AND(LEN($I172)&gt;5),IF(AND($J172&gt;X$1,$J172&lt;=$AO$1),1,IF((COUNTIFS(INCAPACIDADES!$C$1:$C$51,$I172,INCAPACIDADES!U$1:U$51,X$1))&gt;0,2,IF(VLOOKUP($C172,BD!$D$1:$F$501,3,0)&gt;X$1,0,3))),"")</f>
        <v/>
      </c>
      <c r="CS172" s="23" t="str">
        <f>+IF(AND(LEN($I172)&gt;5),IF(AND($J172&gt;Y$1,$J172&lt;=$AO$1),1,IF((COUNTIFS(INCAPACIDADES!$C$1:$C$51,$I172,INCAPACIDADES!V$1:V$51,Y$1))&gt;0,2,IF(VLOOKUP($C172,BD!$D$1:$F$501,3,0)&gt;Y$1,0,3))),"")</f>
        <v/>
      </c>
      <c r="CT172" s="23" t="str">
        <f>+IF(AND(LEN($I172)&gt;5),IF(AND($J172&gt;Z$1,$J172&lt;=$AO$1),1,IF((COUNTIFS(INCAPACIDADES!$C$1:$C$51,$I172,INCAPACIDADES!W$1:W$51,Z$1))&gt;0,2,IF(VLOOKUP($C172,BD!$D$1:$F$501,3,0)&gt;Z$1,0,3))),"")</f>
        <v/>
      </c>
      <c r="CU172" s="23" t="str">
        <f>+IF(AND(LEN($I172)&gt;5),IF(AND($J172&gt;AA$1,$J172&lt;=$AO$1),1,IF((COUNTIFS(INCAPACIDADES!$C$1:$C$51,$I172,INCAPACIDADES!X$1:X$51,AA$1))&gt;0,2,IF(VLOOKUP($C172,BD!$D$1:$F$501,3,0)&gt;AA$1,0,3))),"")</f>
        <v/>
      </c>
      <c r="CV172" s="23" t="str">
        <f>+IF(AND(LEN($I172)&gt;5),IF(AND($J172&gt;AB$1,$J172&lt;=$AO$1),1,IF((COUNTIFS(INCAPACIDADES!$C$1:$C$51,$I172,INCAPACIDADES!Y$1:Y$51,AB$1))&gt;0,2,IF(VLOOKUP($C172,BD!$D$1:$F$501,3,0)&gt;AB$1,0,3))),"")</f>
        <v/>
      </c>
      <c r="CW172" s="23" t="str">
        <f>+IF(AND(LEN($I172)&gt;5),IF(AND($J172&gt;AC$1,$J172&lt;=$AO$1),1,IF((COUNTIFS(INCAPACIDADES!$C$1:$C$51,$I172,INCAPACIDADES!Z$1:Z$51,AC$1))&gt;0,2,IF(VLOOKUP($C172,BD!$D$1:$F$501,3,0)&gt;AC$1,0,3))),"")</f>
        <v/>
      </c>
      <c r="CX172" s="23" t="str">
        <f>+IF(AND(LEN($I172)&gt;5),IF(AND($J172&gt;AD$1,$J172&lt;=$AO$1),1,IF((COUNTIFS(INCAPACIDADES!$C$1:$C$51,$I172,INCAPACIDADES!AA$1:AA$51,AD$1))&gt;0,2,IF(VLOOKUP($C172,BD!$D$1:$F$501,3,0)&gt;AD$1,0,3))),"")</f>
        <v/>
      </c>
      <c r="CY172" s="23" t="str">
        <f>+IF(AND(LEN($I172)&gt;5),IF(AND($J172&gt;AE$1,$J172&lt;=$AO$1),1,IF((COUNTIFS(INCAPACIDADES!$C$1:$C$51,$I172,INCAPACIDADES!AB$1:AB$51,AE$1))&gt;0,2,IF(VLOOKUP($C172,BD!$D$1:$F$501,3,0)&gt;AE$1,0,3))),"")</f>
        <v/>
      </c>
      <c r="CZ172" s="23" t="str">
        <f>+IF(AND(LEN($I172)&gt;5),IF(AND($J172&gt;AF$1,$J172&lt;=$AO$1),1,IF((COUNTIFS(INCAPACIDADES!$C$1:$C$51,$I172,INCAPACIDADES!AC$1:AC$51,AF$1))&gt;0,2,IF(VLOOKUP($C172,BD!$D$1:$F$501,3,0)&gt;AF$1,0,3))),"")</f>
        <v/>
      </c>
      <c r="DA172" s="23" t="str">
        <f>+IF(AND(LEN($I172)&gt;5),IF(AND($J172&gt;AG$1,$J172&lt;=$AO$1),1,IF((COUNTIFS(INCAPACIDADES!$C$1:$C$51,$I172,INCAPACIDADES!AD$1:AD$51,AG$1))&gt;0,2,IF(VLOOKUP($C172,BD!$D$1:$F$501,3,0)&gt;AG$1,0,3))),"")</f>
        <v/>
      </c>
      <c r="DB172" s="23" t="str">
        <f>+IF(AND(LEN($I172)&gt;5),IF(AND($J172&gt;AH$1,$J172&lt;=$AO$1),1,IF((COUNTIFS(INCAPACIDADES!$C$1:$C$51,$I172,INCAPACIDADES!AE$1:AE$51,AH$1))&gt;0,2,IF(VLOOKUP($C172,BD!$D$1:$F$501,3,0)&gt;AH$1,0,3))),"")</f>
        <v/>
      </c>
      <c r="DC172" s="23" t="str">
        <f>+IF(AND(LEN($I172)&gt;5),IF(AND($J172&gt;AI$1,$J172&lt;=$AO$1),1,IF((COUNTIFS(INCAPACIDADES!$C$1:$C$51,$I172,INCAPACIDADES!AF$1:AF$51,AI$1))&gt;0,2,IF(VLOOKUP($C172,BD!$D$1:$F$501,3,0)&gt;AI$1,0,3))),"")</f>
        <v/>
      </c>
      <c r="DD172" s="23" t="str">
        <f>+IF(AND(LEN($I172)&gt;5),IF(AND($J172&gt;AJ$1,$J172&lt;=$AO$1),1,IF((COUNTIFS(INCAPACIDADES!$C$1:$C$51,$I172,INCAPACIDADES!AG$1:AG$51,AJ$1))&gt;0,2,IF(VLOOKUP($C172,BD!$D$1:$F$501,3,0)&gt;AJ$1,0,3))),"")</f>
        <v/>
      </c>
      <c r="DE172" s="23" t="str">
        <f>+IF(AND(LEN($I172)&gt;5),IF(AND($J172&gt;AK$1,$J172&lt;=$AO$1),1,IF((COUNTIFS(INCAPACIDADES!$C$1:$C$51,$I172,INCAPACIDADES!AH$1:AH$51,AK$1))&gt;0,2,IF(VLOOKUP($C172,BD!$D$1:$F$501,3,0)&gt;AK$1,0,3))),"")</f>
        <v/>
      </c>
      <c r="DF172" s="23" t="str">
        <f>+IF(AND(LEN($I172)&gt;5),IF(AND($J172&gt;AL$1,$J172&lt;=$AO$1),1,IF((COUNTIFS(INCAPACIDADES!$C$1:$C$51,$I172,INCAPACIDADES!AI$1:AI$51,AL$1))&gt;0,2,IF(VLOOKUP($C172,BD!$D$1:$F$501,3,0)&gt;AL$1,0,3))),"")</f>
        <v/>
      </c>
      <c r="DG172" s="23" t="str">
        <f>+IF(AND(LEN($I172)&gt;5),IF(AND($J172&gt;AM$1,$J172&lt;=$AO$1),1,IF((COUNTIFS(INCAPACIDADES!$C$1:$C$51,$I172,INCAPACIDADES!AJ$1:AJ$51,AM$1))&gt;0,2,IF(VLOOKUP($C172,BD!$D$1:$F$501,3,0)&gt;AM$1,0,3))),"")</f>
        <v/>
      </c>
      <c r="DH172" s="23" t="str">
        <f>+IF(AND(LEN($I172)&gt;5),IF(AND($J172&gt;AN$1,$J172&lt;=$AO$1),1,IF((COUNTIFS(INCAPACIDADES!$C$1:$C$51,$I172,INCAPACIDADES!AK$1:AK$51,AN$1))&gt;0,2,IF(VLOOKUP($C172,BD!$D$1:$F$501,3,0)&gt;AN$1,0,3))),"")</f>
        <v/>
      </c>
      <c r="DI172" s="23" t="str">
        <f>+IF(AND(LEN($I172)&gt;5),IF(AND($J172&gt;AO$1,$J172&lt;=$AO$1),1,IF((COUNTIFS(INCAPACIDADES!$C$1:$C$51,$I172,INCAPACIDADES!AL$1:AL$51,AO$1))&gt;0,2,IF(VLOOKUP($C172,BD!$D$1:$F$501,3,0)&gt;AO$1,0,3))),"")</f>
        <v/>
      </c>
      <c r="DJ172" s="23" t="str">
        <f>+IF(LEN($I172)&gt;5,IF(ISERROR(VLOOKUP(N172,'CODIGO PAGO'!$B$2:$B$20,1,0)),1,IF(OR(AND(CH172=1,N172&lt;&gt;"N"),AND(CH172=3,N172&lt;&gt;"B"),AND(CH172=2,LEFT(TRIM(N172),1)&lt;&gt;"I")),1,IF(OR(AND(CH172=0,N172="N"),AND(CH172=0,N172="B"),AND(CH172=0,LEFT(TRIM(N172),1)="I")),1,0))),"")</f>
        <v/>
      </c>
      <c r="DK172" s="23" t="str">
        <f t="shared" si="104"/>
        <v/>
      </c>
      <c r="DL172" s="23" t="str">
        <f>+IF(LEN($I172)&gt;5,IF(ISERROR(VLOOKUP(P172,'CODIGO PAGO'!$B$2:$B$20,1,0)),1,IF(OR(AND(CJ172=1,P172&lt;&gt;"N"),AND(CJ172=3,P172&lt;&gt;"B"),AND(CJ172=2,LEFT(TRIM(P172),1)&lt;&gt;"I")),1,IF(OR(AND(CJ172=0,P172="N"),AND(CJ172=0,P172="B"),AND(CJ172=0,LEFT(TRIM(P172),1)="I")),1,0))),"")</f>
        <v/>
      </c>
      <c r="DM172" s="23" t="str">
        <f t="shared" si="105"/>
        <v/>
      </c>
      <c r="DN172" s="23" t="str">
        <f>+IF(LEN($I172)&gt;5,IF(ISERROR(VLOOKUP(R172,'CODIGO PAGO'!$B$2:$B$20,1,0)),1,IF(OR(AND(CL172=1,R172&lt;&gt;"N"),AND(CL172=3,R172&lt;&gt;"B"),AND(CL172=2,LEFT(TRIM(R172),1)&lt;&gt;"I")),1,IF(OR(AND(CL172=0,R172="N"),AND(CL172=0,R172="B"),AND(CL172=0,LEFT(TRIM(R172),1)="I")),1,0))),"")</f>
        <v/>
      </c>
      <c r="DO172" s="23" t="str">
        <f t="shared" si="106"/>
        <v/>
      </c>
      <c r="DP172" s="23" t="str">
        <f>+IF(LEN($I172)&gt;5,IF(ISERROR(VLOOKUP(T172,'CODIGO PAGO'!$B$2:$B$20,1,0)),1,IF(OR(AND(CN172=1,T172&lt;&gt;"N"),AND(CN172=3,T172&lt;&gt;"B"),AND(CN172=2,LEFT(TRIM(T172),1)&lt;&gt;"I")),1,IF(OR(AND(CN172=0,T172="N"),AND(CN172=0,T172="B"),AND(CN172=0,LEFT(TRIM(T172),1)="I")),1,0))),"")</f>
        <v/>
      </c>
      <c r="DQ172" s="23" t="str">
        <f t="shared" si="107"/>
        <v/>
      </c>
      <c r="DR172" s="23" t="str">
        <f>+IF(LEN($I172)&gt;5,IF(ISERROR(VLOOKUP(V172,'CODIGO PAGO'!$B$2:$B$20,1,0)),1,IF(OR(AND(CP172=1,V172&lt;&gt;"N"),AND(CP172=3,V172&lt;&gt;"B"),AND(CP172=2,LEFT(TRIM(V172),1)&lt;&gt;"I")),1,IF(OR(AND(CP172=0,V172="N"),AND(CP172=0,V172="B"),AND(CP172=0,LEFT(TRIM(V172),1)="I")),1,0))),"")</f>
        <v/>
      </c>
      <c r="DS172" s="23" t="str">
        <f t="shared" si="108"/>
        <v/>
      </c>
      <c r="DT172" s="23" t="str">
        <f>+IF(LEN($I172)&gt;5,IF(ISERROR(VLOOKUP(X172,'CODIGO PAGO'!$B$2:$B$20,1,0)),1,IF(OR(AND(CR172=1,X172&lt;&gt;"N"),AND(CR172=3,X172&lt;&gt;"B"),AND(CR172=2,LEFT(TRIM(X172),1)&lt;&gt;"I")),1,IF(OR(AND(CR172=0,X172="N"),AND(CR172=0,X172="B"),AND(CR172=0,LEFT(TRIM(X172),1)="I")),1,0))),"")</f>
        <v/>
      </c>
      <c r="DU172" s="23" t="str">
        <f t="shared" si="109"/>
        <v/>
      </c>
      <c r="DV172" s="23" t="str">
        <f>+IF(LEN($I172)&gt;5,IF(ISERROR(VLOOKUP(Z172,'CODIGO PAGO'!$B$2:$B$20,1,0)),1,IF(OR(AND(CT172=1,Z172&lt;&gt;"N"),AND(CT172=3,Z172&lt;&gt;"B"),AND(CT172=2,LEFT(TRIM(Z172),1)&lt;&gt;"I")),1,IF(OR(AND(CT172=0,Z172="N"),AND(CT172=0,Z172="B"),AND(CT172=0,LEFT(TRIM(Z172),1)="I")),1,0))),"")</f>
        <v/>
      </c>
      <c r="DW172" s="23" t="str">
        <f t="shared" si="110"/>
        <v/>
      </c>
      <c r="DX172" s="23" t="str">
        <f>+IF(LEN($I172)&gt;5,IF(ISERROR(VLOOKUP(AB172,'CODIGO PAGO'!$B$2:$B$20,1,0)),1,IF(OR(AND(CV172=1,AB172&lt;&gt;"N"),AND(CV172=3,AB172&lt;&gt;"B"),AND(CV172=2,LEFT(TRIM(AB172),1)&lt;&gt;"I")),1,IF(OR(AND(CV172=0,AB172="N"),AND(CV172=0,AB172="B"),AND(CV172=0,LEFT(TRIM(AB172),1)="I")),1,0))),"")</f>
        <v/>
      </c>
      <c r="DY172" s="23" t="str">
        <f t="shared" si="111"/>
        <v/>
      </c>
      <c r="DZ172" s="23" t="str">
        <f>+IF(LEN($I172)&gt;5,IF(ISERROR(VLOOKUP(AD172,'CODIGO PAGO'!$B$2:$B$20,1,0)),1,IF(OR(AND(CX172=1,AD172&lt;&gt;"N"),AND(CX172=3,AD172&lt;&gt;"B"),AND(CX172=2,LEFT(TRIM(AD172),1)&lt;&gt;"I")),1,IF(OR(AND(CX172=0,AD172="N"),AND(CX172=0,AD172="B"),AND(CX172=0,LEFT(TRIM(AD172),1)="I")),1,0))),"")</f>
        <v/>
      </c>
      <c r="EA172" s="23" t="str">
        <f t="shared" si="112"/>
        <v/>
      </c>
      <c r="EB172" s="23" t="str">
        <f>+IF(LEN($I172)&gt;5,IF(ISERROR(VLOOKUP(AF172,'CODIGO PAGO'!$B$2:$B$20,1,0)),1,IF(OR(AND(CZ172=1,AF172&lt;&gt;"N"),AND(CZ172=3,AF172&lt;&gt;"B"),AND(CZ172=2,LEFT(TRIM(AF172),1)&lt;&gt;"I")),1,IF(OR(AND(CZ172=0,AF172="N"),AND(CZ172=0,AF172="B"),AND(CZ172=0,LEFT(TRIM(AF172),1)="I")),1,0))),"")</f>
        <v/>
      </c>
      <c r="EC172" s="23" t="str">
        <f t="shared" si="113"/>
        <v/>
      </c>
      <c r="ED172" s="23" t="str">
        <f>+IF(LEN($I172)&gt;5,IF(ISERROR(VLOOKUP(AH172,'CODIGO PAGO'!$B$2:$B$20,1,0)),1,IF(OR(AND(DB172=1,AH172&lt;&gt;"N"),AND(DB172=3,AH172&lt;&gt;"B"),AND(DB172=2,LEFT(TRIM(AH172),1)&lt;&gt;"I")),1,IF(OR(AND(DB172=0,AH172="N"),AND(DB172=0,AH172="B"),AND(DB172=0,LEFT(TRIM(AH172),1)="I")),1,0))),"")</f>
        <v/>
      </c>
      <c r="EE172" s="23" t="str">
        <f t="shared" si="114"/>
        <v/>
      </c>
      <c r="EF172" s="23" t="str">
        <f>+IF(LEN($I172)&gt;5,IF(ISERROR(VLOOKUP(AJ172,'CODIGO PAGO'!$B$2:$B$20,1,0)),1,IF(OR(AND(DD172=1,AJ172&lt;&gt;"N"),AND(DD172=3,AJ172&lt;&gt;"B"),AND(DD172=2,LEFT(TRIM(AJ172),1)&lt;&gt;"I")),1,IF(OR(AND(DD172=0,AJ172="N"),AND(DD172=0,AJ172="B"),AND(DD172=0,LEFT(TRIM(AJ172),1)="I")),1,0))),"")</f>
        <v/>
      </c>
      <c r="EG172" s="23" t="str">
        <f t="shared" si="115"/>
        <v/>
      </c>
      <c r="EH172" s="23" t="str">
        <f>+IF(LEN($I172)&gt;5,IF(ISERROR(VLOOKUP(AL172,'CODIGO PAGO'!$B$2:$B$20,1,0)),1,IF(OR(AND(DF172=1,AL172&lt;&gt;"N"),AND(DF172=3,AL172&lt;&gt;"B"),AND(DF172=2,LEFT(TRIM(AL172),1)&lt;&gt;"I")),1,IF(OR(AND(DF172=0,AL172="N"),AND(DF172=0,AL172="B"),AND(DF172=0,LEFT(TRIM(AL172),1)="I")),1,0))),"")</f>
        <v/>
      </c>
      <c r="EI172" s="23" t="str">
        <f t="shared" si="116"/>
        <v/>
      </c>
      <c r="EJ172" s="23" t="str">
        <f>+IF(LEN($I172)&gt;5,IF(ISERROR(VLOOKUP(AN172,'CODIGO PAGO'!$B$2:$B$20,1,0)),1,IF(OR(AND(DH172=1,AN172&lt;&gt;"N"),AND(DH172=3,AN172&lt;&gt;"B"),AND(DH172=2,LEFT(TRIM(AN172),1)&lt;&gt;"I")),1,IF(OR(AND(DH172=0,AN172="N"),AND(DH172=0,AN172="B"),AND(DH172=0,LEFT(TRIM(AN172),1)="I")),1,0))),"")</f>
        <v/>
      </c>
      <c r="EK172" s="23" t="str">
        <f t="shared" si="117"/>
        <v/>
      </c>
      <c r="EL172" s="24" t="str">
        <f t="shared" si="118"/>
        <v/>
      </c>
    </row>
    <row r="173" spans="1:142" s="25" customFormat="1">
      <c r="A173" s="15" t="str">
        <f t="shared" si="84"/>
        <v/>
      </c>
      <c r="B173" s="1" t="str">
        <f>+IF(LEN(I173)&gt;5,'CODIGO PAGO'!$B$28,"")</f>
        <v/>
      </c>
      <c r="C173" s="1" t="str">
        <f>+IF(LEN($I173)&gt;5,BD!D173,"")</f>
        <v/>
      </c>
      <c r="D173" s="168" t="str">
        <f>+IF(LEN($I173)&gt;5,BD!A173,"")</f>
        <v/>
      </c>
      <c r="E173" s="1" t="str">
        <f>+IF(LEN($I173)&gt;5,BD!B173,"")</f>
        <v/>
      </c>
      <c r="F173" s="1" t="str">
        <f>+IF(LEN($I173)&gt;5,BD!C173,"")</f>
        <v/>
      </c>
      <c r="G173" s="141"/>
      <c r="H173" s="141"/>
      <c r="I173" s="1" t="str">
        <f>+IF(LEN(BD!G173)&gt;5,BD!G173,"")</f>
        <v/>
      </c>
      <c r="J173" s="167" t="str">
        <f>+IF(LEN($I173)&gt;5,BD!E173,"")</f>
        <v/>
      </c>
      <c r="K173" s="6" t="str">
        <f t="shared" si="85"/>
        <v/>
      </c>
      <c r="L173" s="87" t="str">
        <f>+IF(LEN($I173)&gt;5,BD!H173,"")</f>
        <v/>
      </c>
      <c r="M173" s="40" t="str">
        <f t="shared" si="86"/>
        <v/>
      </c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4" t="str">
        <f t="shared" si="87"/>
        <v/>
      </c>
      <c r="AQ173" s="5" t="str">
        <f t="shared" si="88"/>
        <v/>
      </c>
      <c r="AR173" s="91" t="str">
        <f t="shared" si="89"/>
        <v/>
      </c>
      <c r="AS173" s="5" t="str">
        <f t="shared" si="90"/>
        <v/>
      </c>
      <c r="AT173" s="91" t="str">
        <f t="shared" si="91"/>
        <v/>
      </c>
      <c r="AU173" s="4" t="str">
        <f t="shared" si="92"/>
        <v/>
      </c>
      <c r="AV173" s="4" t="str">
        <f t="shared" si="93"/>
        <v/>
      </c>
      <c r="AW173" s="4" t="str">
        <f t="shared" si="94"/>
        <v/>
      </c>
      <c r="AX173" s="4" t="str">
        <f t="shared" si="95"/>
        <v/>
      </c>
      <c r="AY173" s="88" t="str">
        <f t="shared" si="96"/>
        <v/>
      </c>
      <c r="AZ173" s="17" t="str">
        <f t="shared" si="97"/>
        <v/>
      </c>
      <c r="BA173" s="18" t="str">
        <f t="shared" si="98"/>
        <v/>
      </c>
      <c r="BB173" s="19" t="str">
        <f>+IF(LEN(I173)&gt;5,IF(INT(RIGHT(B173,1))=9,0.5*L173*AY173,INT(MID(B173,5,LEN(B173)-4))*L173)+IFERROR(VLOOKUP(I173,AJUSTES!$A$1:$I$50,9,0),0),"")</f>
        <v/>
      </c>
      <c r="BC173" s="12"/>
      <c r="BD173" s="19" t="str">
        <f t="shared" si="99"/>
        <v/>
      </c>
      <c r="BE173" s="18" t="str">
        <f t="shared" si="100"/>
        <v/>
      </c>
      <c r="BF173" s="139" t="str">
        <f t="shared" si="101"/>
        <v/>
      </c>
      <c r="BG173" s="114"/>
      <c r="BH173" s="18" t="str">
        <f t="shared" si="102"/>
        <v/>
      </c>
      <c r="BI173" s="13"/>
      <c r="BJ173" s="12"/>
      <c r="BK173" s="12"/>
      <c r="BL173" s="145"/>
      <c r="BM173" s="12"/>
      <c r="BN173" s="12"/>
      <c r="BO173" s="12"/>
      <c r="BP173" s="12"/>
      <c r="BQ173" s="12"/>
      <c r="BR173" s="12"/>
      <c r="BS173" s="146"/>
      <c r="BT173" s="14"/>
      <c r="BU173" s="12"/>
      <c r="BV173" s="12"/>
      <c r="BW173" s="12"/>
      <c r="BX173" s="12"/>
      <c r="BY173" s="12"/>
      <c r="BZ173" s="144"/>
      <c r="CA173" s="107" t="str">
        <f>+IF(LEN($I173)&gt;5,IF(BD!F173="N/A","",BD!F173),"")</f>
        <v/>
      </c>
      <c r="CB173" s="21"/>
      <c r="CC173" s="147"/>
      <c r="CD173" s="148"/>
      <c r="CE173" s="8" t="str">
        <f>+IF(LEN(I173)&gt;5,BD!M173,"")</f>
        <v/>
      </c>
      <c r="CF173" s="16" t="str">
        <f>+IF(LEN(I173)&gt;5,BD!N173,"")</f>
        <v/>
      </c>
      <c r="CG173" s="3" t="str">
        <f t="shared" si="103"/>
        <v/>
      </c>
      <c r="CH173" s="23" t="str">
        <f>+IF(AND(LEN($I173)&gt;5),IF(AND($J173&gt;N$1,$J173&lt;=$AO$1),1,IF((COUNTIFS(INCAPACIDADES!$C$1:$C$51,$I173,INCAPACIDADES!K$1:K$51,N$1))&gt;0,2,IF(VLOOKUP($C173,BD!$D$1:$F$501,3,0)&gt;N$1,0,3))),"")</f>
        <v/>
      </c>
      <c r="CI173" s="23" t="str">
        <f>+IF(AND(LEN($I173)&gt;5),IF(AND($J173&gt;O$1,$J173&lt;=$AO$1),1,IF((COUNTIFS(INCAPACIDADES!$C$1:$C$51,$I173,INCAPACIDADES!L$1:L$51,O$1))&gt;0,2,IF(VLOOKUP($C173,BD!$D$1:$F$501,3,0)&gt;O$1,0,3))),"")</f>
        <v/>
      </c>
      <c r="CJ173" s="23" t="str">
        <f>+IF(AND(LEN($I173)&gt;5),IF(AND($J173&gt;P$1,$J173&lt;=$AO$1),1,IF((COUNTIFS(INCAPACIDADES!$C$1:$C$51,$I173,INCAPACIDADES!M$1:M$51,P$1))&gt;0,2,IF(VLOOKUP($C173,BD!$D$1:$F$501,3,0)&gt;P$1,0,3))),"")</f>
        <v/>
      </c>
      <c r="CK173" s="23" t="str">
        <f>+IF(AND(LEN($I173)&gt;5),IF(AND($J173&gt;Q$1,$J173&lt;=$AO$1),1,IF((COUNTIFS(INCAPACIDADES!$C$1:$C$51,$I173,INCAPACIDADES!N$1:N$51,Q$1))&gt;0,2,IF(VLOOKUP($C173,BD!$D$1:$F$501,3,0)&gt;Q$1,0,3))),"")</f>
        <v/>
      </c>
      <c r="CL173" s="23" t="str">
        <f>+IF(AND(LEN($I173)&gt;5),IF(AND($J173&gt;R$1,$J173&lt;=$AO$1),1,IF((COUNTIFS(INCAPACIDADES!$C$1:$C$51,$I173,INCAPACIDADES!O$1:O$51,R$1))&gt;0,2,IF(VLOOKUP($C173,BD!$D$1:$F$501,3,0)&gt;R$1,0,3))),"")</f>
        <v/>
      </c>
      <c r="CM173" s="23" t="str">
        <f>+IF(AND(LEN($I173)&gt;5),IF(AND($J173&gt;S$1,$J173&lt;=$AO$1),1,IF((COUNTIFS(INCAPACIDADES!$C$1:$C$51,$I173,INCAPACIDADES!P$1:P$51,S$1))&gt;0,2,IF(VLOOKUP($C173,BD!$D$1:$F$501,3,0)&gt;S$1,0,3))),"")</f>
        <v/>
      </c>
      <c r="CN173" s="23" t="str">
        <f>+IF(AND(LEN($I173)&gt;5),IF(AND($J173&gt;T$1,$J173&lt;=$AO$1),1,IF((COUNTIFS(INCAPACIDADES!$C$1:$C$51,$I173,INCAPACIDADES!Q$1:Q$51,T$1))&gt;0,2,IF(VLOOKUP($C173,BD!$D$1:$F$501,3,0)&gt;T$1,0,3))),"")</f>
        <v/>
      </c>
      <c r="CO173" s="23" t="str">
        <f>+IF(AND(LEN($I173)&gt;5),IF(AND($J173&gt;U$1,$J173&lt;=$AO$1),1,IF((COUNTIFS(INCAPACIDADES!$C$1:$C$51,$I173,INCAPACIDADES!R$1:R$51,U$1))&gt;0,2,IF(VLOOKUP($C173,BD!$D$1:$F$501,3,0)&gt;U$1,0,3))),"")</f>
        <v/>
      </c>
      <c r="CP173" s="23" t="str">
        <f>+IF(AND(LEN($I173)&gt;5),IF(AND($J173&gt;V$1,$J173&lt;=$AO$1),1,IF((COUNTIFS(INCAPACIDADES!$C$1:$C$51,$I173,INCAPACIDADES!S$1:S$51,V$1))&gt;0,2,IF(VLOOKUP($C173,BD!$D$1:$F$501,3,0)&gt;V$1,0,3))),"")</f>
        <v/>
      </c>
      <c r="CQ173" s="23" t="str">
        <f>+IF(AND(LEN($I173)&gt;5),IF(AND($J173&gt;W$1,$J173&lt;=$AO$1),1,IF((COUNTIFS(INCAPACIDADES!$C$1:$C$51,$I173,INCAPACIDADES!T$1:T$51,W$1))&gt;0,2,IF(VLOOKUP($C173,BD!$D$1:$F$501,3,0)&gt;W$1,0,3))),"")</f>
        <v/>
      </c>
      <c r="CR173" s="23" t="str">
        <f>+IF(AND(LEN($I173)&gt;5),IF(AND($J173&gt;X$1,$J173&lt;=$AO$1),1,IF((COUNTIFS(INCAPACIDADES!$C$1:$C$51,$I173,INCAPACIDADES!U$1:U$51,X$1))&gt;0,2,IF(VLOOKUP($C173,BD!$D$1:$F$501,3,0)&gt;X$1,0,3))),"")</f>
        <v/>
      </c>
      <c r="CS173" s="23" t="str">
        <f>+IF(AND(LEN($I173)&gt;5),IF(AND($J173&gt;Y$1,$J173&lt;=$AO$1),1,IF((COUNTIFS(INCAPACIDADES!$C$1:$C$51,$I173,INCAPACIDADES!V$1:V$51,Y$1))&gt;0,2,IF(VLOOKUP($C173,BD!$D$1:$F$501,3,0)&gt;Y$1,0,3))),"")</f>
        <v/>
      </c>
      <c r="CT173" s="23" t="str">
        <f>+IF(AND(LEN($I173)&gt;5),IF(AND($J173&gt;Z$1,$J173&lt;=$AO$1),1,IF((COUNTIFS(INCAPACIDADES!$C$1:$C$51,$I173,INCAPACIDADES!W$1:W$51,Z$1))&gt;0,2,IF(VLOOKUP($C173,BD!$D$1:$F$501,3,0)&gt;Z$1,0,3))),"")</f>
        <v/>
      </c>
      <c r="CU173" s="23" t="str">
        <f>+IF(AND(LEN($I173)&gt;5),IF(AND($J173&gt;AA$1,$J173&lt;=$AO$1),1,IF((COUNTIFS(INCAPACIDADES!$C$1:$C$51,$I173,INCAPACIDADES!X$1:X$51,AA$1))&gt;0,2,IF(VLOOKUP($C173,BD!$D$1:$F$501,3,0)&gt;AA$1,0,3))),"")</f>
        <v/>
      </c>
      <c r="CV173" s="23" t="str">
        <f>+IF(AND(LEN($I173)&gt;5),IF(AND($J173&gt;AB$1,$J173&lt;=$AO$1),1,IF((COUNTIFS(INCAPACIDADES!$C$1:$C$51,$I173,INCAPACIDADES!Y$1:Y$51,AB$1))&gt;0,2,IF(VLOOKUP($C173,BD!$D$1:$F$501,3,0)&gt;AB$1,0,3))),"")</f>
        <v/>
      </c>
      <c r="CW173" s="23" t="str">
        <f>+IF(AND(LEN($I173)&gt;5),IF(AND($J173&gt;AC$1,$J173&lt;=$AO$1),1,IF((COUNTIFS(INCAPACIDADES!$C$1:$C$51,$I173,INCAPACIDADES!Z$1:Z$51,AC$1))&gt;0,2,IF(VLOOKUP($C173,BD!$D$1:$F$501,3,0)&gt;AC$1,0,3))),"")</f>
        <v/>
      </c>
      <c r="CX173" s="23" t="str">
        <f>+IF(AND(LEN($I173)&gt;5),IF(AND($J173&gt;AD$1,$J173&lt;=$AO$1),1,IF((COUNTIFS(INCAPACIDADES!$C$1:$C$51,$I173,INCAPACIDADES!AA$1:AA$51,AD$1))&gt;0,2,IF(VLOOKUP($C173,BD!$D$1:$F$501,3,0)&gt;AD$1,0,3))),"")</f>
        <v/>
      </c>
      <c r="CY173" s="23" t="str">
        <f>+IF(AND(LEN($I173)&gt;5),IF(AND($J173&gt;AE$1,$J173&lt;=$AO$1),1,IF((COUNTIFS(INCAPACIDADES!$C$1:$C$51,$I173,INCAPACIDADES!AB$1:AB$51,AE$1))&gt;0,2,IF(VLOOKUP($C173,BD!$D$1:$F$501,3,0)&gt;AE$1,0,3))),"")</f>
        <v/>
      </c>
      <c r="CZ173" s="23" t="str">
        <f>+IF(AND(LEN($I173)&gt;5),IF(AND($J173&gt;AF$1,$J173&lt;=$AO$1),1,IF((COUNTIFS(INCAPACIDADES!$C$1:$C$51,$I173,INCAPACIDADES!AC$1:AC$51,AF$1))&gt;0,2,IF(VLOOKUP($C173,BD!$D$1:$F$501,3,0)&gt;AF$1,0,3))),"")</f>
        <v/>
      </c>
      <c r="DA173" s="23" t="str">
        <f>+IF(AND(LEN($I173)&gt;5),IF(AND($J173&gt;AG$1,$J173&lt;=$AO$1),1,IF((COUNTIFS(INCAPACIDADES!$C$1:$C$51,$I173,INCAPACIDADES!AD$1:AD$51,AG$1))&gt;0,2,IF(VLOOKUP($C173,BD!$D$1:$F$501,3,0)&gt;AG$1,0,3))),"")</f>
        <v/>
      </c>
      <c r="DB173" s="23" t="str">
        <f>+IF(AND(LEN($I173)&gt;5),IF(AND($J173&gt;AH$1,$J173&lt;=$AO$1),1,IF((COUNTIFS(INCAPACIDADES!$C$1:$C$51,$I173,INCAPACIDADES!AE$1:AE$51,AH$1))&gt;0,2,IF(VLOOKUP($C173,BD!$D$1:$F$501,3,0)&gt;AH$1,0,3))),"")</f>
        <v/>
      </c>
      <c r="DC173" s="23" t="str">
        <f>+IF(AND(LEN($I173)&gt;5),IF(AND($J173&gt;AI$1,$J173&lt;=$AO$1),1,IF((COUNTIFS(INCAPACIDADES!$C$1:$C$51,$I173,INCAPACIDADES!AF$1:AF$51,AI$1))&gt;0,2,IF(VLOOKUP($C173,BD!$D$1:$F$501,3,0)&gt;AI$1,0,3))),"")</f>
        <v/>
      </c>
      <c r="DD173" s="23" t="str">
        <f>+IF(AND(LEN($I173)&gt;5),IF(AND($J173&gt;AJ$1,$J173&lt;=$AO$1),1,IF((COUNTIFS(INCAPACIDADES!$C$1:$C$51,$I173,INCAPACIDADES!AG$1:AG$51,AJ$1))&gt;0,2,IF(VLOOKUP($C173,BD!$D$1:$F$501,3,0)&gt;AJ$1,0,3))),"")</f>
        <v/>
      </c>
      <c r="DE173" s="23" t="str">
        <f>+IF(AND(LEN($I173)&gt;5),IF(AND($J173&gt;AK$1,$J173&lt;=$AO$1),1,IF((COUNTIFS(INCAPACIDADES!$C$1:$C$51,$I173,INCAPACIDADES!AH$1:AH$51,AK$1))&gt;0,2,IF(VLOOKUP($C173,BD!$D$1:$F$501,3,0)&gt;AK$1,0,3))),"")</f>
        <v/>
      </c>
      <c r="DF173" s="23" t="str">
        <f>+IF(AND(LEN($I173)&gt;5),IF(AND($J173&gt;AL$1,$J173&lt;=$AO$1),1,IF((COUNTIFS(INCAPACIDADES!$C$1:$C$51,$I173,INCAPACIDADES!AI$1:AI$51,AL$1))&gt;0,2,IF(VLOOKUP($C173,BD!$D$1:$F$501,3,0)&gt;AL$1,0,3))),"")</f>
        <v/>
      </c>
      <c r="DG173" s="23" t="str">
        <f>+IF(AND(LEN($I173)&gt;5),IF(AND($J173&gt;AM$1,$J173&lt;=$AO$1),1,IF((COUNTIFS(INCAPACIDADES!$C$1:$C$51,$I173,INCAPACIDADES!AJ$1:AJ$51,AM$1))&gt;0,2,IF(VLOOKUP($C173,BD!$D$1:$F$501,3,0)&gt;AM$1,0,3))),"")</f>
        <v/>
      </c>
      <c r="DH173" s="23" t="str">
        <f>+IF(AND(LEN($I173)&gt;5),IF(AND($J173&gt;AN$1,$J173&lt;=$AO$1),1,IF((COUNTIFS(INCAPACIDADES!$C$1:$C$51,$I173,INCAPACIDADES!AK$1:AK$51,AN$1))&gt;0,2,IF(VLOOKUP($C173,BD!$D$1:$F$501,3,0)&gt;AN$1,0,3))),"")</f>
        <v/>
      </c>
      <c r="DI173" s="23" t="str">
        <f>+IF(AND(LEN($I173)&gt;5),IF(AND($J173&gt;AO$1,$J173&lt;=$AO$1),1,IF((COUNTIFS(INCAPACIDADES!$C$1:$C$51,$I173,INCAPACIDADES!AL$1:AL$51,AO$1))&gt;0,2,IF(VLOOKUP($C173,BD!$D$1:$F$501,3,0)&gt;AO$1,0,3))),"")</f>
        <v/>
      </c>
      <c r="DJ173" s="23" t="str">
        <f>+IF(LEN($I173)&gt;5,IF(ISERROR(VLOOKUP(N173,'CODIGO PAGO'!$B$2:$B$20,1,0)),1,IF(OR(AND(CH173=1,N173&lt;&gt;"N"),AND(CH173=3,N173&lt;&gt;"B"),AND(CH173=2,LEFT(TRIM(N173),1)&lt;&gt;"I")),1,IF(OR(AND(CH173=0,N173="N"),AND(CH173=0,N173="B"),AND(CH173=0,LEFT(TRIM(N173),1)="I")),1,0))),"")</f>
        <v/>
      </c>
      <c r="DK173" s="23" t="str">
        <f t="shared" si="104"/>
        <v/>
      </c>
      <c r="DL173" s="23" t="str">
        <f>+IF(LEN($I173)&gt;5,IF(ISERROR(VLOOKUP(P173,'CODIGO PAGO'!$B$2:$B$20,1,0)),1,IF(OR(AND(CJ173=1,P173&lt;&gt;"N"),AND(CJ173=3,P173&lt;&gt;"B"),AND(CJ173=2,LEFT(TRIM(P173),1)&lt;&gt;"I")),1,IF(OR(AND(CJ173=0,P173="N"),AND(CJ173=0,P173="B"),AND(CJ173=0,LEFT(TRIM(P173),1)="I")),1,0))),"")</f>
        <v/>
      </c>
      <c r="DM173" s="23" t="str">
        <f t="shared" si="105"/>
        <v/>
      </c>
      <c r="DN173" s="23" t="str">
        <f>+IF(LEN($I173)&gt;5,IF(ISERROR(VLOOKUP(R173,'CODIGO PAGO'!$B$2:$B$20,1,0)),1,IF(OR(AND(CL173=1,R173&lt;&gt;"N"),AND(CL173=3,R173&lt;&gt;"B"),AND(CL173=2,LEFT(TRIM(R173),1)&lt;&gt;"I")),1,IF(OR(AND(CL173=0,R173="N"),AND(CL173=0,R173="B"),AND(CL173=0,LEFT(TRIM(R173),1)="I")),1,0))),"")</f>
        <v/>
      </c>
      <c r="DO173" s="23" t="str">
        <f t="shared" si="106"/>
        <v/>
      </c>
      <c r="DP173" s="23" t="str">
        <f>+IF(LEN($I173)&gt;5,IF(ISERROR(VLOOKUP(T173,'CODIGO PAGO'!$B$2:$B$20,1,0)),1,IF(OR(AND(CN173=1,T173&lt;&gt;"N"),AND(CN173=3,T173&lt;&gt;"B"),AND(CN173=2,LEFT(TRIM(T173),1)&lt;&gt;"I")),1,IF(OR(AND(CN173=0,T173="N"),AND(CN173=0,T173="B"),AND(CN173=0,LEFT(TRIM(T173),1)="I")),1,0))),"")</f>
        <v/>
      </c>
      <c r="DQ173" s="23" t="str">
        <f t="shared" si="107"/>
        <v/>
      </c>
      <c r="DR173" s="23" t="str">
        <f>+IF(LEN($I173)&gt;5,IF(ISERROR(VLOOKUP(V173,'CODIGO PAGO'!$B$2:$B$20,1,0)),1,IF(OR(AND(CP173=1,V173&lt;&gt;"N"),AND(CP173=3,V173&lt;&gt;"B"),AND(CP173=2,LEFT(TRIM(V173),1)&lt;&gt;"I")),1,IF(OR(AND(CP173=0,V173="N"),AND(CP173=0,V173="B"),AND(CP173=0,LEFT(TRIM(V173),1)="I")),1,0))),"")</f>
        <v/>
      </c>
      <c r="DS173" s="23" t="str">
        <f t="shared" si="108"/>
        <v/>
      </c>
      <c r="DT173" s="23" t="str">
        <f>+IF(LEN($I173)&gt;5,IF(ISERROR(VLOOKUP(X173,'CODIGO PAGO'!$B$2:$B$20,1,0)),1,IF(OR(AND(CR173=1,X173&lt;&gt;"N"),AND(CR173=3,X173&lt;&gt;"B"),AND(CR173=2,LEFT(TRIM(X173),1)&lt;&gt;"I")),1,IF(OR(AND(CR173=0,X173="N"),AND(CR173=0,X173="B"),AND(CR173=0,LEFT(TRIM(X173),1)="I")),1,0))),"")</f>
        <v/>
      </c>
      <c r="DU173" s="23" t="str">
        <f t="shared" si="109"/>
        <v/>
      </c>
      <c r="DV173" s="23" t="str">
        <f>+IF(LEN($I173)&gt;5,IF(ISERROR(VLOOKUP(Z173,'CODIGO PAGO'!$B$2:$B$20,1,0)),1,IF(OR(AND(CT173=1,Z173&lt;&gt;"N"),AND(CT173=3,Z173&lt;&gt;"B"),AND(CT173=2,LEFT(TRIM(Z173),1)&lt;&gt;"I")),1,IF(OR(AND(CT173=0,Z173="N"),AND(CT173=0,Z173="B"),AND(CT173=0,LEFT(TRIM(Z173),1)="I")),1,0))),"")</f>
        <v/>
      </c>
      <c r="DW173" s="23" t="str">
        <f t="shared" si="110"/>
        <v/>
      </c>
      <c r="DX173" s="23" t="str">
        <f>+IF(LEN($I173)&gt;5,IF(ISERROR(VLOOKUP(AB173,'CODIGO PAGO'!$B$2:$B$20,1,0)),1,IF(OR(AND(CV173=1,AB173&lt;&gt;"N"),AND(CV173=3,AB173&lt;&gt;"B"),AND(CV173=2,LEFT(TRIM(AB173),1)&lt;&gt;"I")),1,IF(OR(AND(CV173=0,AB173="N"),AND(CV173=0,AB173="B"),AND(CV173=0,LEFT(TRIM(AB173),1)="I")),1,0))),"")</f>
        <v/>
      </c>
      <c r="DY173" s="23" t="str">
        <f t="shared" si="111"/>
        <v/>
      </c>
      <c r="DZ173" s="23" t="str">
        <f>+IF(LEN($I173)&gt;5,IF(ISERROR(VLOOKUP(AD173,'CODIGO PAGO'!$B$2:$B$20,1,0)),1,IF(OR(AND(CX173=1,AD173&lt;&gt;"N"),AND(CX173=3,AD173&lt;&gt;"B"),AND(CX173=2,LEFT(TRIM(AD173),1)&lt;&gt;"I")),1,IF(OR(AND(CX173=0,AD173="N"),AND(CX173=0,AD173="B"),AND(CX173=0,LEFT(TRIM(AD173),1)="I")),1,0))),"")</f>
        <v/>
      </c>
      <c r="EA173" s="23" t="str">
        <f t="shared" si="112"/>
        <v/>
      </c>
      <c r="EB173" s="23" t="str">
        <f>+IF(LEN($I173)&gt;5,IF(ISERROR(VLOOKUP(AF173,'CODIGO PAGO'!$B$2:$B$20,1,0)),1,IF(OR(AND(CZ173=1,AF173&lt;&gt;"N"),AND(CZ173=3,AF173&lt;&gt;"B"),AND(CZ173=2,LEFT(TRIM(AF173),1)&lt;&gt;"I")),1,IF(OR(AND(CZ173=0,AF173="N"),AND(CZ173=0,AF173="B"),AND(CZ173=0,LEFT(TRIM(AF173),1)="I")),1,0))),"")</f>
        <v/>
      </c>
      <c r="EC173" s="23" t="str">
        <f t="shared" si="113"/>
        <v/>
      </c>
      <c r="ED173" s="23" t="str">
        <f>+IF(LEN($I173)&gt;5,IF(ISERROR(VLOOKUP(AH173,'CODIGO PAGO'!$B$2:$B$20,1,0)),1,IF(OR(AND(DB173=1,AH173&lt;&gt;"N"),AND(DB173=3,AH173&lt;&gt;"B"),AND(DB173=2,LEFT(TRIM(AH173),1)&lt;&gt;"I")),1,IF(OR(AND(DB173=0,AH173="N"),AND(DB173=0,AH173="B"),AND(DB173=0,LEFT(TRIM(AH173),1)="I")),1,0))),"")</f>
        <v/>
      </c>
      <c r="EE173" s="23" t="str">
        <f t="shared" si="114"/>
        <v/>
      </c>
      <c r="EF173" s="23" t="str">
        <f>+IF(LEN($I173)&gt;5,IF(ISERROR(VLOOKUP(AJ173,'CODIGO PAGO'!$B$2:$B$20,1,0)),1,IF(OR(AND(DD173=1,AJ173&lt;&gt;"N"),AND(DD173=3,AJ173&lt;&gt;"B"),AND(DD173=2,LEFT(TRIM(AJ173),1)&lt;&gt;"I")),1,IF(OR(AND(DD173=0,AJ173="N"),AND(DD173=0,AJ173="B"),AND(DD173=0,LEFT(TRIM(AJ173),1)="I")),1,0))),"")</f>
        <v/>
      </c>
      <c r="EG173" s="23" t="str">
        <f t="shared" si="115"/>
        <v/>
      </c>
      <c r="EH173" s="23" t="str">
        <f>+IF(LEN($I173)&gt;5,IF(ISERROR(VLOOKUP(AL173,'CODIGO PAGO'!$B$2:$B$20,1,0)),1,IF(OR(AND(DF173=1,AL173&lt;&gt;"N"),AND(DF173=3,AL173&lt;&gt;"B"),AND(DF173=2,LEFT(TRIM(AL173),1)&lt;&gt;"I")),1,IF(OR(AND(DF173=0,AL173="N"),AND(DF173=0,AL173="B"),AND(DF173=0,LEFT(TRIM(AL173),1)="I")),1,0))),"")</f>
        <v/>
      </c>
      <c r="EI173" s="23" t="str">
        <f t="shared" si="116"/>
        <v/>
      </c>
      <c r="EJ173" s="23" t="str">
        <f>+IF(LEN($I173)&gt;5,IF(ISERROR(VLOOKUP(AN173,'CODIGO PAGO'!$B$2:$B$20,1,0)),1,IF(OR(AND(DH173=1,AN173&lt;&gt;"N"),AND(DH173=3,AN173&lt;&gt;"B"),AND(DH173=2,LEFT(TRIM(AN173),1)&lt;&gt;"I")),1,IF(OR(AND(DH173=0,AN173="N"),AND(DH173=0,AN173="B"),AND(DH173=0,LEFT(TRIM(AN173),1)="I")),1,0))),"")</f>
        <v/>
      </c>
      <c r="EK173" s="23" t="str">
        <f t="shared" si="117"/>
        <v/>
      </c>
      <c r="EL173" s="24" t="str">
        <f t="shared" si="118"/>
        <v/>
      </c>
    </row>
    <row r="174" spans="1:142" s="25" customFormat="1">
      <c r="A174" s="15" t="str">
        <f t="shared" si="84"/>
        <v/>
      </c>
      <c r="B174" s="1" t="str">
        <f>+IF(LEN(I174)&gt;5,'CODIGO PAGO'!$B$28,"")</f>
        <v/>
      </c>
      <c r="C174" s="1" t="str">
        <f>+IF(LEN($I174)&gt;5,BD!D174,"")</f>
        <v/>
      </c>
      <c r="D174" s="168" t="str">
        <f>+IF(LEN($I174)&gt;5,BD!A174,"")</f>
        <v/>
      </c>
      <c r="E174" s="1" t="str">
        <f>+IF(LEN($I174)&gt;5,BD!B174,"")</f>
        <v/>
      </c>
      <c r="F174" s="1" t="str">
        <f>+IF(LEN($I174)&gt;5,BD!C174,"")</f>
        <v/>
      </c>
      <c r="G174" s="141"/>
      <c r="H174" s="141"/>
      <c r="I174" s="1" t="str">
        <f>+IF(LEN(BD!G174)&gt;5,BD!G174,"")</f>
        <v/>
      </c>
      <c r="J174" s="167" t="str">
        <f>+IF(LEN($I174)&gt;5,BD!E174,"")</f>
        <v/>
      </c>
      <c r="K174" s="6" t="str">
        <f t="shared" si="85"/>
        <v/>
      </c>
      <c r="L174" s="87" t="str">
        <f>+IF(LEN($I174)&gt;5,BD!H174,"")</f>
        <v/>
      </c>
      <c r="M174" s="40" t="str">
        <f t="shared" si="86"/>
        <v/>
      </c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4" t="str">
        <f t="shared" si="87"/>
        <v/>
      </c>
      <c r="AQ174" s="5" t="str">
        <f t="shared" si="88"/>
        <v/>
      </c>
      <c r="AR174" s="91" t="str">
        <f t="shared" si="89"/>
        <v/>
      </c>
      <c r="AS174" s="5" t="str">
        <f t="shared" si="90"/>
        <v/>
      </c>
      <c r="AT174" s="91" t="str">
        <f t="shared" si="91"/>
        <v/>
      </c>
      <c r="AU174" s="4" t="str">
        <f t="shared" si="92"/>
        <v/>
      </c>
      <c r="AV174" s="4" t="str">
        <f t="shared" si="93"/>
        <v/>
      </c>
      <c r="AW174" s="4" t="str">
        <f t="shared" si="94"/>
        <v/>
      </c>
      <c r="AX174" s="4" t="str">
        <f t="shared" si="95"/>
        <v/>
      </c>
      <c r="AY174" s="88" t="str">
        <f t="shared" si="96"/>
        <v/>
      </c>
      <c r="AZ174" s="17" t="str">
        <f t="shared" si="97"/>
        <v/>
      </c>
      <c r="BA174" s="18" t="str">
        <f t="shared" si="98"/>
        <v/>
      </c>
      <c r="BB174" s="19" t="str">
        <f>+IF(LEN(I174)&gt;5,IF(INT(RIGHT(B174,1))=9,0.5*L174*AY174,INT(MID(B174,5,LEN(B174)-4))*L174)+IFERROR(VLOOKUP(I174,AJUSTES!$A$1:$I$50,9,0),0),"")</f>
        <v/>
      </c>
      <c r="BC174" s="12"/>
      <c r="BD174" s="19" t="str">
        <f t="shared" si="99"/>
        <v/>
      </c>
      <c r="BE174" s="18" t="str">
        <f t="shared" si="100"/>
        <v/>
      </c>
      <c r="BF174" s="139" t="str">
        <f t="shared" si="101"/>
        <v/>
      </c>
      <c r="BG174" s="114"/>
      <c r="BH174" s="18" t="str">
        <f t="shared" si="102"/>
        <v/>
      </c>
      <c r="BI174" s="13"/>
      <c r="BJ174" s="12"/>
      <c r="BK174" s="12"/>
      <c r="BL174" s="145"/>
      <c r="BM174" s="12"/>
      <c r="BN174" s="12"/>
      <c r="BO174" s="12"/>
      <c r="BP174" s="12"/>
      <c r="BQ174" s="12"/>
      <c r="BR174" s="12"/>
      <c r="BS174" s="146"/>
      <c r="BT174" s="14"/>
      <c r="BU174" s="12"/>
      <c r="BV174" s="12"/>
      <c r="BW174" s="12"/>
      <c r="BX174" s="12"/>
      <c r="BY174" s="12"/>
      <c r="BZ174" s="144"/>
      <c r="CA174" s="107" t="str">
        <f>+IF(LEN($I174)&gt;5,IF(BD!F174="N/A","",BD!F174),"")</f>
        <v/>
      </c>
      <c r="CB174" s="21"/>
      <c r="CC174" s="147"/>
      <c r="CD174" s="148"/>
      <c r="CE174" s="8" t="str">
        <f>+IF(LEN(I174)&gt;5,BD!M174,"")</f>
        <v/>
      </c>
      <c r="CF174" s="16" t="str">
        <f>+IF(LEN(I174)&gt;5,BD!N174,"")</f>
        <v/>
      </c>
      <c r="CG174" s="3" t="str">
        <f t="shared" si="103"/>
        <v/>
      </c>
      <c r="CH174" s="23" t="str">
        <f>+IF(AND(LEN($I174)&gt;5),IF(AND($J174&gt;N$1,$J174&lt;=$AO$1),1,IF((COUNTIFS(INCAPACIDADES!$C$1:$C$51,$I174,INCAPACIDADES!K$1:K$51,N$1))&gt;0,2,IF(VLOOKUP($C174,BD!$D$1:$F$501,3,0)&gt;N$1,0,3))),"")</f>
        <v/>
      </c>
      <c r="CI174" s="23" t="str">
        <f>+IF(AND(LEN($I174)&gt;5),IF(AND($J174&gt;O$1,$J174&lt;=$AO$1),1,IF((COUNTIFS(INCAPACIDADES!$C$1:$C$51,$I174,INCAPACIDADES!L$1:L$51,O$1))&gt;0,2,IF(VLOOKUP($C174,BD!$D$1:$F$501,3,0)&gt;O$1,0,3))),"")</f>
        <v/>
      </c>
      <c r="CJ174" s="23" t="str">
        <f>+IF(AND(LEN($I174)&gt;5),IF(AND($J174&gt;P$1,$J174&lt;=$AO$1),1,IF((COUNTIFS(INCAPACIDADES!$C$1:$C$51,$I174,INCAPACIDADES!M$1:M$51,P$1))&gt;0,2,IF(VLOOKUP($C174,BD!$D$1:$F$501,3,0)&gt;P$1,0,3))),"")</f>
        <v/>
      </c>
      <c r="CK174" s="23" t="str">
        <f>+IF(AND(LEN($I174)&gt;5),IF(AND($J174&gt;Q$1,$J174&lt;=$AO$1),1,IF((COUNTIFS(INCAPACIDADES!$C$1:$C$51,$I174,INCAPACIDADES!N$1:N$51,Q$1))&gt;0,2,IF(VLOOKUP($C174,BD!$D$1:$F$501,3,0)&gt;Q$1,0,3))),"")</f>
        <v/>
      </c>
      <c r="CL174" s="23" t="str">
        <f>+IF(AND(LEN($I174)&gt;5),IF(AND($J174&gt;R$1,$J174&lt;=$AO$1),1,IF((COUNTIFS(INCAPACIDADES!$C$1:$C$51,$I174,INCAPACIDADES!O$1:O$51,R$1))&gt;0,2,IF(VLOOKUP($C174,BD!$D$1:$F$501,3,0)&gt;R$1,0,3))),"")</f>
        <v/>
      </c>
      <c r="CM174" s="23" t="str">
        <f>+IF(AND(LEN($I174)&gt;5),IF(AND($J174&gt;S$1,$J174&lt;=$AO$1),1,IF((COUNTIFS(INCAPACIDADES!$C$1:$C$51,$I174,INCAPACIDADES!P$1:P$51,S$1))&gt;0,2,IF(VLOOKUP($C174,BD!$D$1:$F$501,3,0)&gt;S$1,0,3))),"")</f>
        <v/>
      </c>
      <c r="CN174" s="23" t="str">
        <f>+IF(AND(LEN($I174)&gt;5),IF(AND($J174&gt;T$1,$J174&lt;=$AO$1),1,IF((COUNTIFS(INCAPACIDADES!$C$1:$C$51,$I174,INCAPACIDADES!Q$1:Q$51,T$1))&gt;0,2,IF(VLOOKUP($C174,BD!$D$1:$F$501,3,0)&gt;T$1,0,3))),"")</f>
        <v/>
      </c>
      <c r="CO174" s="23" t="str">
        <f>+IF(AND(LEN($I174)&gt;5),IF(AND($J174&gt;U$1,$J174&lt;=$AO$1),1,IF((COUNTIFS(INCAPACIDADES!$C$1:$C$51,$I174,INCAPACIDADES!R$1:R$51,U$1))&gt;0,2,IF(VLOOKUP($C174,BD!$D$1:$F$501,3,0)&gt;U$1,0,3))),"")</f>
        <v/>
      </c>
      <c r="CP174" s="23" t="str">
        <f>+IF(AND(LEN($I174)&gt;5),IF(AND($J174&gt;V$1,$J174&lt;=$AO$1),1,IF((COUNTIFS(INCAPACIDADES!$C$1:$C$51,$I174,INCAPACIDADES!S$1:S$51,V$1))&gt;0,2,IF(VLOOKUP($C174,BD!$D$1:$F$501,3,0)&gt;V$1,0,3))),"")</f>
        <v/>
      </c>
      <c r="CQ174" s="23" t="str">
        <f>+IF(AND(LEN($I174)&gt;5),IF(AND($J174&gt;W$1,$J174&lt;=$AO$1),1,IF((COUNTIFS(INCAPACIDADES!$C$1:$C$51,$I174,INCAPACIDADES!T$1:T$51,W$1))&gt;0,2,IF(VLOOKUP($C174,BD!$D$1:$F$501,3,0)&gt;W$1,0,3))),"")</f>
        <v/>
      </c>
      <c r="CR174" s="23" t="str">
        <f>+IF(AND(LEN($I174)&gt;5),IF(AND($J174&gt;X$1,$J174&lt;=$AO$1),1,IF((COUNTIFS(INCAPACIDADES!$C$1:$C$51,$I174,INCAPACIDADES!U$1:U$51,X$1))&gt;0,2,IF(VLOOKUP($C174,BD!$D$1:$F$501,3,0)&gt;X$1,0,3))),"")</f>
        <v/>
      </c>
      <c r="CS174" s="23" t="str">
        <f>+IF(AND(LEN($I174)&gt;5),IF(AND($J174&gt;Y$1,$J174&lt;=$AO$1),1,IF((COUNTIFS(INCAPACIDADES!$C$1:$C$51,$I174,INCAPACIDADES!V$1:V$51,Y$1))&gt;0,2,IF(VLOOKUP($C174,BD!$D$1:$F$501,3,0)&gt;Y$1,0,3))),"")</f>
        <v/>
      </c>
      <c r="CT174" s="23" t="str">
        <f>+IF(AND(LEN($I174)&gt;5),IF(AND($J174&gt;Z$1,$J174&lt;=$AO$1),1,IF((COUNTIFS(INCAPACIDADES!$C$1:$C$51,$I174,INCAPACIDADES!W$1:W$51,Z$1))&gt;0,2,IF(VLOOKUP($C174,BD!$D$1:$F$501,3,0)&gt;Z$1,0,3))),"")</f>
        <v/>
      </c>
      <c r="CU174" s="23" t="str">
        <f>+IF(AND(LEN($I174)&gt;5),IF(AND($J174&gt;AA$1,$J174&lt;=$AO$1),1,IF((COUNTIFS(INCAPACIDADES!$C$1:$C$51,$I174,INCAPACIDADES!X$1:X$51,AA$1))&gt;0,2,IF(VLOOKUP($C174,BD!$D$1:$F$501,3,0)&gt;AA$1,0,3))),"")</f>
        <v/>
      </c>
      <c r="CV174" s="23" t="str">
        <f>+IF(AND(LEN($I174)&gt;5),IF(AND($J174&gt;AB$1,$J174&lt;=$AO$1),1,IF((COUNTIFS(INCAPACIDADES!$C$1:$C$51,$I174,INCAPACIDADES!Y$1:Y$51,AB$1))&gt;0,2,IF(VLOOKUP($C174,BD!$D$1:$F$501,3,0)&gt;AB$1,0,3))),"")</f>
        <v/>
      </c>
      <c r="CW174" s="23" t="str">
        <f>+IF(AND(LEN($I174)&gt;5),IF(AND($J174&gt;AC$1,$J174&lt;=$AO$1),1,IF((COUNTIFS(INCAPACIDADES!$C$1:$C$51,$I174,INCAPACIDADES!Z$1:Z$51,AC$1))&gt;0,2,IF(VLOOKUP($C174,BD!$D$1:$F$501,3,0)&gt;AC$1,0,3))),"")</f>
        <v/>
      </c>
      <c r="CX174" s="23" t="str">
        <f>+IF(AND(LEN($I174)&gt;5),IF(AND($J174&gt;AD$1,$J174&lt;=$AO$1),1,IF((COUNTIFS(INCAPACIDADES!$C$1:$C$51,$I174,INCAPACIDADES!AA$1:AA$51,AD$1))&gt;0,2,IF(VLOOKUP($C174,BD!$D$1:$F$501,3,0)&gt;AD$1,0,3))),"")</f>
        <v/>
      </c>
      <c r="CY174" s="23" t="str">
        <f>+IF(AND(LEN($I174)&gt;5),IF(AND($J174&gt;AE$1,$J174&lt;=$AO$1),1,IF((COUNTIFS(INCAPACIDADES!$C$1:$C$51,$I174,INCAPACIDADES!AB$1:AB$51,AE$1))&gt;0,2,IF(VLOOKUP($C174,BD!$D$1:$F$501,3,0)&gt;AE$1,0,3))),"")</f>
        <v/>
      </c>
      <c r="CZ174" s="23" t="str">
        <f>+IF(AND(LEN($I174)&gt;5),IF(AND($J174&gt;AF$1,$J174&lt;=$AO$1),1,IF((COUNTIFS(INCAPACIDADES!$C$1:$C$51,$I174,INCAPACIDADES!AC$1:AC$51,AF$1))&gt;0,2,IF(VLOOKUP($C174,BD!$D$1:$F$501,3,0)&gt;AF$1,0,3))),"")</f>
        <v/>
      </c>
      <c r="DA174" s="23" t="str">
        <f>+IF(AND(LEN($I174)&gt;5),IF(AND($J174&gt;AG$1,$J174&lt;=$AO$1),1,IF((COUNTIFS(INCAPACIDADES!$C$1:$C$51,$I174,INCAPACIDADES!AD$1:AD$51,AG$1))&gt;0,2,IF(VLOOKUP($C174,BD!$D$1:$F$501,3,0)&gt;AG$1,0,3))),"")</f>
        <v/>
      </c>
      <c r="DB174" s="23" t="str">
        <f>+IF(AND(LEN($I174)&gt;5),IF(AND($J174&gt;AH$1,$J174&lt;=$AO$1),1,IF((COUNTIFS(INCAPACIDADES!$C$1:$C$51,$I174,INCAPACIDADES!AE$1:AE$51,AH$1))&gt;0,2,IF(VLOOKUP($C174,BD!$D$1:$F$501,3,0)&gt;AH$1,0,3))),"")</f>
        <v/>
      </c>
      <c r="DC174" s="23" t="str">
        <f>+IF(AND(LEN($I174)&gt;5),IF(AND($J174&gt;AI$1,$J174&lt;=$AO$1),1,IF((COUNTIFS(INCAPACIDADES!$C$1:$C$51,$I174,INCAPACIDADES!AF$1:AF$51,AI$1))&gt;0,2,IF(VLOOKUP($C174,BD!$D$1:$F$501,3,0)&gt;AI$1,0,3))),"")</f>
        <v/>
      </c>
      <c r="DD174" s="23" t="str">
        <f>+IF(AND(LEN($I174)&gt;5),IF(AND($J174&gt;AJ$1,$J174&lt;=$AO$1),1,IF((COUNTIFS(INCAPACIDADES!$C$1:$C$51,$I174,INCAPACIDADES!AG$1:AG$51,AJ$1))&gt;0,2,IF(VLOOKUP($C174,BD!$D$1:$F$501,3,0)&gt;AJ$1,0,3))),"")</f>
        <v/>
      </c>
      <c r="DE174" s="23" t="str">
        <f>+IF(AND(LEN($I174)&gt;5),IF(AND($J174&gt;AK$1,$J174&lt;=$AO$1),1,IF((COUNTIFS(INCAPACIDADES!$C$1:$C$51,$I174,INCAPACIDADES!AH$1:AH$51,AK$1))&gt;0,2,IF(VLOOKUP($C174,BD!$D$1:$F$501,3,0)&gt;AK$1,0,3))),"")</f>
        <v/>
      </c>
      <c r="DF174" s="23" t="str">
        <f>+IF(AND(LEN($I174)&gt;5),IF(AND($J174&gt;AL$1,$J174&lt;=$AO$1),1,IF((COUNTIFS(INCAPACIDADES!$C$1:$C$51,$I174,INCAPACIDADES!AI$1:AI$51,AL$1))&gt;0,2,IF(VLOOKUP($C174,BD!$D$1:$F$501,3,0)&gt;AL$1,0,3))),"")</f>
        <v/>
      </c>
      <c r="DG174" s="23" t="str">
        <f>+IF(AND(LEN($I174)&gt;5),IF(AND($J174&gt;AM$1,$J174&lt;=$AO$1),1,IF((COUNTIFS(INCAPACIDADES!$C$1:$C$51,$I174,INCAPACIDADES!AJ$1:AJ$51,AM$1))&gt;0,2,IF(VLOOKUP($C174,BD!$D$1:$F$501,3,0)&gt;AM$1,0,3))),"")</f>
        <v/>
      </c>
      <c r="DH174" s="23" t="str">
        <f>+IF(AND(LEN($I174)&gt;5),IF(AND($J174&gt;AN$1,$J174&lt;=$AO$1),1,IF((COUNTIFS(INCAPACIDADES!$C$1:$C$51,$I174,INCAPACIDADES!AK$1:AK$51,AN$1))&gt;0,2,IF(VLOOKUP($C174,BD!$D$1:$F$501,3,0)&gt;AN$1,0,3))),"")</f>
        <v/>
      </c>
      <c r="DI174" s="23" t="str">
        <f>+IF(AND(LEN($I174)&gt;5),IF(AND($J174&gt;AO$1,$J174&lt;=$AO$1),1,IF((COUNTIFS(INCAPACIDADES!$C$1:$C$51,$I174,INCAPACIDADES!AL$1:AL$51,AO$1))&gt;0,2,IF(VLOOKUP($C174,BD!$D$1:$F$501,3,0)&gt;AO$1,0,3))),"")</f>
        <v/>
      </c>
      <c r="DJ174" s="23" t="str">
        <f>+IF(LEN($I174)&gt;5,IF(ISERROR(VLOOKUP(N174,'CODIGO PAGO'!$B$2:$B$20,1,0)),1,IF(OR(AND(CH174=1,N174&lt;&gt;"N"),AND(CH174=3,N174&lt;&gt;"B"),AND(CH174=2,LEFT(TRIM(N174),1)&lt;&gt;"I")),1,IF(OR(AND(CH174=0,N174="N"),AND(CH174=0,N174="B"),AND(CH174=0,LEFT(TRIM(N174),1)="I")),1,0))),"")</f>
        <v/>
      </c>
      <c r="DK174" s="23" t="str">
        <f t="shared" si="104"/>
        <v/>
      </c>
      <c r="DL174" s="23" t="str">
        <f>+IF(LEN($I174)&gt;5,IF(ISERROR(VLOOKUP(P174,'CODIGO PAGO'!$B$2:$B$20,1,0)),1,IF(OR(AND(CJ174=1,P174&lt;&gt;"N"),AND(CJ174=3,P174&lt;&gt;"B"),AND(CJ174=2,LEFT(TRIM(P174),1)&lt;&gt;"I")),1,IF(OR(AND(CJ174=0,P174="N"),AND(CJ174=0,P174="B"),AND(CJ174=0,LEFT(TRIM(P174),1)="I")),1,0))),"")</f>
        <v/>
      </c>
      <c r="DM174" s="23" t="str">
        <f t="shared" si="105"/>
        <v/>
      </c>
      <c r="DN174" s="23" t="str">
        <f>+IF(LEN($I174)&gt;5,IF(ISERROR(VLOOKUP(R174,'CODIGO PAGO'!$B$2:$B$20,1,0)),1,IF(OR(AND(CL174=1,R174&lt;&gt;"N"),AND(CL174=3,R174&lt;&gt;"B"),AND(CL174=2,LEFT(TRIM(R174),1)&lt;&gt;"I")),1,IF(OR(AND(CL174=0,R174="N"),AND(CL174=0,R174="B"),AND(CL174=0,LEFT(TRIM(R174),1)="I")),1,0))),"")</f>
        <v/>
      </c>
      <c r="DO174" s="23" t="str">
        <f t="shared" si="106"/>
        <v/>
      </c>
      <c r="DP174" s="23" t="str">
        <f>+IF(LEN($I174)&gt;5,IF(ISERROR(VLOOKUP(T174,'CODIGO PAGO'!$B$2:$B$20,1,0)),1,IF(OR(AND(CN174=1,T174&lt;&gt;"N"),AND(CN174=3,T174&lt;&gt;"B"),AND(CN174=2,LEFT(TRIM(T174),1)&lt;&gt;"I")),1,IF(OR(AND(CN174=0,T174="N"),AND(CN174=0,T174="B"),AND(CN174=0,LEFT(TRIM(T174),1)="I")),1,0))),"")</f>
        <v/>
      </c>
      <c r="DQ174" s="23" t="str">
        <f t="shared" si="107"/>
        <v/>
      </c>
      <c r="DR174" s="23" t="str">
        <f>+IF(LEN($I174)&gt;5,IF(ISERROR(VLOOKUP(V174,'CODIGO PAGO'!$B$2:$B$20,1,0)),1,IF(OR(AND(CP174=1,V174&lt;&gt;"N"),AND(CP174=3,V174&lt;&gt;"B"),AND(CP174=2,LEFT(TRIM(V174),1)&lt;&gt;"I")),1,IF(OR(AND(CP174=0,V174="N"),AND(CP174=0,V174="B"),AND(CP174=0,LEFT(TRIM(V174),1)="I")),1,0))),"")</f>
        <v/>
      </c>
      <c r="DS174" s="23" t="str">
        <f t="shared" si="108"/>
        <v/>
      </c>
      <c r="DT174" s="23" t="str">
        <f>+IF(LEN($I174)&gt;5,IF(ISERROR(VLOOKUP(X174,'CODIGO PAGO'!$B$2:$B$20,1,0)),1,IF(OR(AND(CR174=1,X174&lt;&gt;"N"),AND(CR174=3,X174&lt;&gt;"B"),AND(CR174=2,LEFT(TRIM(X174),1)&lt;&gt;"I")),1,IF(OR(AND(CR174=0,X174="N"),AND(CR174=0,X174="B"),AND(CR174=0,LEFT(TRIM(X174),1)="I")),1,0))),"")</f>
        <v/>
      </c>
      <c r="DU174" s="23" t="str">
        <f t="shared" si="109"/>
        <v/>
      </c>
      <c r="DV174" s="23" t="str">
        <f>+IF(LEN($I174)&gt;5,IF(ISERROR(VLOOKUP(Z174,'CODIGO PAGO'!$B$2:$B$20,1,0)),1,IF(OR(AND(CT174=1,Z174&lt;&gt;"N"),AND(CT174=3,Z174&lt;&gt;"B"),AND(CT174=2,LEFT(TRIM(Z174),1)&lt;&gt;"I")),1,IF(OR(AND(CT174=0,Z174="N"),AND(CT174=0,Z174="B"),AND(CT174=0,LEFT(TRIM(Z174),1)="I")),1,0))),"")</f>
        <v/>
      </c>
      <c r="DW174" s="23" t="str">
        <f t="shared" si="110"/>
        <v/>
      </c>
      <c r="DX174" s="23" t="str">
        <f>+IF(LEN($I174)&gt;5,IF(ISERROR(VLOOKUP(AB174,'CODIGO PAGO'!$B$2:$B$20,1,0)),1,IF(OR(AND(CV174=1,AB174&lt;&gt;"N"),AND(CV174=3,AB174&lt;&gt;"B"),AND(CV174=2,LEFT(TRIM(AB174),1)&lt;&gt;"I")),1,IF(OR(AND(CV174=0,AB174="N"),AND(CV174=0,AB174="B"),AND(CV174=0,LEFT(TRIM(AB174),1)="I")),1,0))),"")</f>
        <v/>
      </c>
      <c r="DY174" s="23" t="str">
        <f t="shared" si="111"/>
        <v/>
      </c>
      <c r="DZ174" s="23" t="str">
        <f>+IF(LEN($I174)&gt;5,IF(ISERROR(VLOOKUP(AD174,'CODIGO PAGO'!$B$2:$B$20,1,0)),1,IF(OR(AND(CX174=1,AD174&lt;&gt;"N"),AND(CX174=3,AD174&lt;&gt;"B"),AND(CX174=2,LEFT(TRIM(AD174),1)&lt;&gt;"I")),1,IF(OR(AND(CX174=0,AD174="N"),AND(CX174=0,AD174="B"),AND(CX174=0,LEFT(TRIM(AD174),1)="I")),1,0))),"")</f>
        <v/>
      </c>
      <c r="EA174" s="23" t="str">
        <f t="shared" si="112"/>
        <v/>
      </c>
      <c r="EB174" s="23" t="str">
        <f>+IF(LEN($I174)&gt;5,IF(ISERROR(VLOOKUP(AF174,'CODIGO PAGO'!$B$2:$B$20,1,0)),1,IF(OR(AND(CZ174=1,AF174&lt;&gt;"N"),AND(CZ174=3,AF174&lt;&gt;"B"),AND(CZ174=2,LEFT(TRIM(AF174),1)&lt;&gt;"I")),1,IF(OR(AND(CZ174=0,AF174="N"),AND(CZ174=0,AF174="B"),AND(CZ174=0,LEFT(TRIM(AF174),1)="I")),1,0))),"")</f>
        <v/>
      </c>
      <c r="EC174" s="23" t="str">
        <f t="shared" si="113"/>
        <v/>
      </c>
      <c r="ED174" s="23" t="str">
        <f>+IF(LEN($I174)&gt;5,IF(ISERROR(VLOOKUP(AH174,'CODIGO PAGO'!$B$2:$B$20,1,0)),1,IF(OR(AND(DB174=1,AH174&lt;&gt;"N"),AND(DB174=3,AH174&lt;&gt;"B"),AND(DB174=2,LEFT(TRIM(AH174),1)&lt;&gt;"I")),1,IF(OR(AND(DB174=0,AH174="N"),AND(DB174=0,AH174="B"),AND(DB174=0,LEFT(TRIM(AH174),1)="I")),1,0))),"")</f>
        <v/>
      </c>
      <c r="EE174" s="23" t="str">
        <f t="shared" si="114"/>
        <v/>
      </c>
      <c r="EF174" s="23" t="str">
        <f>+IF(LEN($I174)&gt;5,IF(ISERROR(VLOOKUP(AJ174,'CODIGO PAGO'!$B$2:$B$20,1,0)),1,IF(OR(AND(DD174=1,AJ174&lt;&gt;"N"),AND(DD174=3,AJ174&lt;&gt;"B"),AND(DD174=2,LEFT(TRIM(AJ174),1)&lt;&gt;"I")),1,IF(OR(AND(DD174=0,AJ174="N"),AND(DD174=0,AJ174="B"),AND(DD174=0,LEFT(TRIM(AJ174),1)="I")),1,0))),"")</f>
        <v/>
      </c>
      <c r="EG174" s="23" t="str">
        <f t="shared" si="115"/>
        <v/>
      </c>
      <c r="EH174" s="23" t="str">
        <f>+IF(LEN($I174)&gt;5,IF(ISERROR(VLOOKUP(AL174,'CODIGO PAGO'!$B$2:$B$20,1,0)),1,IF(OR(AND(DF174=1,AL174&lt;&gt;"N"),AND(DF174=3,AL174&lt;&gt;"B"),AND(DF174=2,LEFT(TRIM(AL174),1)&lt;&gt;"I")),1,IF(OR(AND(DF174=0,AL174="N"),AND(DF174=0,AL174="B"),AND(DF174=0,LEFT(TRIM(AL174),1)="I")),1,0))),"")</f>
        <v/>
      </c>
      <c r="EI174" s="23" t="str">
        <f t="shared" si="116"/>
        <v/>
      </c>
      <c r="EJ174" s="23" t="str">
        <f>+IF(LEN($I174)&gt;5,IF(ISERROR(VLOOKUP(AN174,'CODIGO PAGO'!$B$2:$B$20,1,0)),1,IF(OR(AND(DH174=1,AN174&lt;&gt;"N"),AND(DH174=3,AN174&lt;&gt;"B"),AND(DH174=2,LEFT(TRIM(AN174),1)&lt;&gt;"I")),1,IF(OR(AND(DH174=0,AN174="N"),AND(DH174=0,AN174="B"),AND(DH174=0,LEFT(TRIM(AN174),1)="I")),1,0))),"")</f>
        <v/>
      </c>
      <c r="EK174" s="23" t="str">
        <f t="shared" si="117"/>
        <v/>
      </c>
      <c r="EL174" s="24" t="str">
        <f t="shared" si="118"/>
        <v/>
      </c>
    </row>
    <row r="175" spans="1:142" s="25" customFormat="1">
      <c r="A175" s="15" t="str">
        <f t="shared" si="84"/>
        <v/>
      </c>
      <c r="B175" s="1" t="str">
        <f>+IF(LEN(I175)&gt;5,'CODIGO PAGO'!$B$28,"")</f>
        <v/>
      </c>
      <c r="C175" s="1" t="str">
        <f>+IF(LEN($I175)&gt;5,BD!D175,"")</f>
        <v/>
      </c>
      <c r="D175" s="168" t="str">
        <f>+IF(LEN($I175)&gt;5,BD!A175,"")</f>
        <v/>
      </c>
      <c r="E175" s="1" t="str">
        <f>+IF(LEN($I175)&gt;5,BD!B175,"")</f>
        <v/>
      </c>
      <c r="F175" s="1" t="str">
        <f>+IF(LEN($I175)&gt;5,BD!C175,"")</f>
        <v/>
      </c>
      <c r="G175" s="141"/>
      <c r="H175" s="141"/>
      <c r="I175" s="1" t="str">
        <f>+IF(LEN(BD!G175)&gt;5,BD!G175,"")</f>
        <v/>
      </c>
      <c r="J175" s="167" t="str">
        <f>+IF(LEN($I175)&gt;5,BD!E175,"")</f>
        <v/>
      </c>
      <c r="K175" s="6" t="str">
        <f t="shared" si="85"/>
        <v/>
      </c>
      <c r="L175" s="87" t="str">
        <f>+IF(LEN($I175)&gt;5,BD!H175,"")</f>
        <v/>
      </c>
      <c r="M175" s="40" t="str">
        <f t="shared" si="86"/>
        <v/>
      </c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4" t="str">
        <f t="shared" si="87"/>
        <v/>
      </c>
      <c r="AQ175" s="5" t="str">
        <f t="shared" si="88"/>
        <v/>
      </c>
      <c r="AR175" s="91" t="str">
        <f t="shared" si="89"/>
        <v/>
      </c>
      <c r="AS175" s="5" t="str">
        <f t="shared" si="90"/>
        <v/>
      </c>
      <c r="AT175" s="91" t="str">
        <f t="shared" si="91"/>
        <v/>
      </c>
      <c r="AU175" s="4" t="str">
        <f t="shared" si="92"/>
        <v/>
      </c>
      <c r="AV175" s="4" t="str">
        <f t="shared" si="93"/>
        <v/>
      </c>
      <c r="AW175" s="4" t="str">
        <f t="shared" si="94"/>
        <v/>
      </c>
      <c r="AX175" s="4" t="str">
        <f t="shared" si="95"/>
        <v/>
      </c>
      <c r="AY175" s="88" t="str">
        <f t="shared" si="96"/>
        <v/>
      </c>
      <c r="AZ175" s="17" t="str">
        <f t="shared" si="97"/>
        <v/>
      </c>
      <c r="BA175" s="18" t="str">
        <f t="shared" si="98"/>
        <v/>
      </c>
      <c r="BB175" s="19" t="str">
        <f>+IF(LEN(I175)&gt;5,IF(INT(RIGHT(B175,1))=9,0.5*L175*AY175,INT(MID(B175,5,LEN(B175)-4))*L175)+IFERROR(VLOOKUP(I175,AJUSTES!$A$1:$I$50,9,0),0),"")</f>
        <v/>
      </c>
      <c r="BC175" s="12"/>
      <c r="BD175" s="19" t="str">
        <f t="shared" si="99"/>
        <v/>
      </c>
      <c r="BE175" s="18" t="str">
        <f t="shared" si="100"/>
        <v/>
      </c>
      <c r="BF175" s="139" t="str">
        <f t="shared" si="101"/>
        <v/>
      </c>
      <c r="BG175" s="114"/>
      <c r="BH175" s="18" t="str">
        <f t="shared" si="102"/>
        <v/>
      </c>
      <c r="BI175" s="13"/>
      <c r="BJ175" s="12"/>
      <c r="BK175" s="12"/>
      <c r="BL175" s="145"/>
      <c r="BM175" s="12"/>
      <c r="BN175" s="12"/>
      <c r="BO175" s="12"/>
      <c r="BP175" s="12"/>
      <c r="BQ175" s="12"/>
      <c r="BR175" s="12"/>
      <c r="BS175" s="146"/>
      <c r="BT175" s="14"/>
      <c r="BU175" s="12"/>
      <c r="BV175" s="12"/>
      <c r="BW175" s="12"/>
      <c r="BX175" s="12"/>
      <c r="BY175" s="12"/>
      <c r="BZ175" s="144"/>
      <c r="CA175" s="107" t="str">
        <f>+IF(LEN($I175)&gt;5,IF(BD!F175="N/A","",BD!F175),"")</f>
        <v/>
      </c>
      <c r="CB175" s="21"/>
      <c r="CC175" s="147"/>
      <c r="CD175" s="148"/>
      <c r="CE175" s="8" t="str">
        <f>+IF(LEN(I175)&gt;5,BD!M175,"")</f>
        <v/>
      </c>
      <c r="CF175" s="16" t="str">
        <f>+IF(LEN(I175)&gt;5,BD!N175,"")</f>
        <v/>
      </c>
      <c r="CG175" s="3" t="str">
        <f t="shared" si="103"/>
        <v/>
      </c>
      <c r="CH175" s="23" t="str">
        <f>+IF(AND(LEN($I175)&gt;5),IF(AND($J175&gt;N$1,$J175&lt;=$AO$1),1,IF((COUNTIFS(INCAPACIDADES!$C$1:$C$51,$I175,INCAPACIDADES!K$1:K$51,N$1))&gt;0,2,IF(VLOOKUP($C175,BD!$D$1:$F$501,3,0)&gt;N$1,0,3))),"")</f>
        <v/>
      </c>
      <c r="CI175" s="23" t="str">
        <f>+IF(AND(LEN($I175)&gt;5),IF(AND($J175&gt;O$1,$J175&lt;=$AO$1),1,IF((COUNTIFS(INCAPACIDADES!$C$1:$C$51,$I175,INCAPACIDADES!L$1:L$51,O$1))&gt;0,2,IF(VLOOKUP($C175,BD!$D$1:$F$501,3,0)&gt;O$1,0,3))),"")</f>
        <v/>
      </c>
      <c r="CJ175" s="23" t="str">
        <f>+IF(AND(LEN($I175)&gt;5),IF(AND($J175&gt;P$1,$J175&lt;=$AO$1),1,IF((COUNTIFS(INCAPACIDADES!$C$1:$C$51,$I175,INCAPACIDADES!M$1:M$51,P$1))&gt;0,2,IF(VLOOKUP($C175,BD!$D$1:$F$501,3,0)&gt;P$1,0,3))),"")</f>
        <v/>
      </c>
      <c r="CK175" s="23" t="str">
        <f>+IF(AND(LEN($I175)&gt;5),IF(AND($J175&gt;Q$1,$J175&lt;=$AO$1),1,IF((COUNTIFS(INCAPACIDADES!$C$1:$C$51,$I175,INCAPACIDADES!N$1:N$51,Q$1))&gt;0,2,IF(VLOOKUP($C175,BD!$D$1:$F$501,3,0)&gt;Q$1,0,3))),"")</f>
        <v/>
      </c>
      <c r="CL175" s="23" t="str">
        <f>+IF(AND(LEN($I175)&gt;5),IF(AND($J175&gt;R$1,$J175&lt;=$AO$1),1,IF((COUNTIFS(INCAPACIDADES!$C$1:$C$51,$I175,INCAPACIDADES!O$1:O$51,R$1))&gt;0,2,IF(VLOOKUP($C175,BD!$D$1:$F$501,3,0)&gt;R$1,0,3))),"")</f>
        <v/>
      </c>
      <c r="CM175" s="23" t="str">
        <f>+IF(AND(LEN($I175)&gt;5),IF(AND($J175&gt;S$1,$J175&lt;=$AO$1),1,IF((COUNTIFS(INCAPACIDADES!$C$1:$C$51,$I175,INCAPACIDADES!P$1:P$51,S$1))&gt;0,2,IF(VLOOKUP($C175,BD!$D$1:$F$501,3,0)&gt;S$1,0,3))),"")</f>
        <v/>
      </c>
      <c r="CN175" s="23" t="str">
        <f>+IF(AND(LEN($I175)&gt;5),IF(AND($J175&gt;T$1,$J175&lt;=$AO$1),1,IF((COUNTIFS(INCAPACIDADES!$C$1:$C$51,$I175,INCAPACIDADES!Q$1:Q$51,T$1))&gt;0,2,IF(VLOOKUP($C175,BD!$D$1:$F$501,3,0)&gt;T$1,0,3))),"")</f>
        <v/>
      </c>
      <c r="CO175" s="23" t="str">
        <f>+IF(AND(LEN($I175)&gt;5),IF(AND($J175&gt;U$1,$J175&lt;=$AO$1),1,IF((COUNTIFS(INCAPACIDADES!$C$1:$C$51,$I175,INCAPACIDADES!R$1:R$51,U$1))&gt;0,2,IF(VLOOKUP($C175,BD!$D$1:$F$501,3,0)&gt;U$1,0,3))),"")</f>
        <v/>
      </c>
      <c r="CP175" s="23" t="str">
        <f>+IF(AND(LEN($I175)&gt;5),IF(AND($J175&gt;V$1,$J175&lt;=$AO$1),1,IF((COUNTIFS(INCAPACIDADES!$C$1:$C$51,$I175,INCAPACIDADES!S$1:S$51,V$1))&gt;0,2,IF(VLOOKUP($C175,BD!$D$1:$F$501,3,0)&gt;V$1,0,3))),"")</f>
        <v/>
      </c>
      <c r="CQ175" s="23" t="str">
        <f>+IF(AND(LEN($I175)&gt;5),IF(AND($J175&gt;W$1,$J175&lt;=$AO$1),1,IF((COUNTIFS(INCAPACIDADES!$C$1:$C$51,$I175,INCAPACIDADES!T$1:T$51,W$1))&gt;0,2,IF(VLOOKUP($C175,BD!$D$1:$F$501,3,0)&gt;W$1,0,3))),"")</f>
        <v/>
      </c>
      <c r="CR175" s="23" t="str">
        <f>+IF(AND(LEN($I175)&gt;5),IF(AND($J175&gt;X$1,$J175&lt;=$AO$1),1,IF((COUNTIFS(INCAPACIDADES!$C$1:$C$51,$I175,INCAPACIDADES!U$1:U$51,X$1))&gt;0,2,IF(VLOOKUP($C175,BD!$D$1:$F$501,3,0)&gt;X$1,0,3))),"")</f>
        <v/>
      </c>
      <c r="CS175" s="23" t="str">
        <f>+IF(AND(LEN($I175)&gt;5),IF(AND($J175&gt;Y$1,$J175&lt;=$AO$1),1,IF((COUNTIFS(INCAPACIDADES!$C$1:$C$51,$I175,INCAPACIDADES!V$1:V$51,Y$1))&gt;0,2,IF(VLOOKUP($C175,BD!$D$1:$F$501,3,0)&gt;Y$1,0,3))),"")</f>
        <v/>
      </c>
      <c r="CT175" s="23" t="str">
        <f>+IF(AND(LEN($I175)&gt;5),IF(AND($J175&gt;Z$1,$J175&lt;=$AO$1),1,IF((COUNTIFS(INCAPACIDADES!$C$1:$C$51,$I175,INCAPACIDADES!W$1:W$51,Z$1))&gt;0,2,IF(VLOOKUP($C175,BD!$D$1:$F$501,3,0)&gt;Z$1,0,3))),"")</f>
        <v/>
      </c>
      <c r="CU175" s="23" t="str">
        <f>+IF(AND(LEN($I175)&gt;5),IF(AND($J175&gt;AA$1,$J175&lt;=$AO$1),1,IF((COUNTIFS(INCAPACIDADES!$C$1:$C$51,$I175,INCAPACIDADES!X$1:X$51,AA$1))&gt;0,2,IF(VLOOKUP($C175,BD!$D$1:$F$501,3,0)&gt;AA$1,0,3))),"")</f>
        <v/>
      </c>
      <c r="CV175" s="23" t="str">
        <f>+IF(AND(LEN($I175)&gt;5),IF(AND($J175&gt;AB$1,$J175&lt;=$AO$1),1,IF((COUNTIFS(INCAPACIDADES!$C$1:$C$51,$I175,INCAPACIDADES!Y$1:Y$51,AB$1))&gt;0,2,IF(VLOOKUP($C175,BD!$D$1:$F$501,3,0)&gt;AB$1,0,3))),"")</f>
        <v/>
      </c>
      <c r="CW175" s="23" t="str">
        <f>+IF(AND(LEN($I175)&gt;5),IF(AND($J175&gt;AC$1,$J175&lt;=$AO$1),1,IF((COUNTIFS(INCAPACIDADES!$C$1:$C$51,$I175,INCAPACIDADES!Z$1:Z$51,AC$1))&gt;0,2,IF(VLOOKUP($C175,BD!$D$1:$F$501,3,0)&gt;AC$1,0,3))),"")</f>
        <v/>
      </c>
      <c r="CX175" s="23" t="str">
        <f>+IF(AND(LEN($I175)&gt;5),IF(AND($J175&gt;AD$1,$J175&lt;=$AO$1),1,IF((COUNTIFS(INCAPACIDADES!$C$1:$C$51,$I175,INCAPACIDADES!AA$1:AA$51,AD$1))&gt;0,2,IF(VLOOKUP($C175,BD!$D$1:$F$501,3,0)&gt;AD$1,0,3))),"")</f>
        <v/>
      </c>
      <c r="CY175" s="23" t="str">
        <f>+IF(AND(LEN($I175)&gt;5),IF(AND($J175&gt;AE$1,$J175&lt;=$AO$1),1,IF((COUNTIFS(INCAPACIDADES!$C$1:$C$51,$I175,INCAPACIDADES!AB$1:AB$51,AE$1))&gt;0,2,IF(VLOOKUP($C175,BD!$D$1:$F$501,3,0)&gt;AE$1,0,3))),"")</f>
        <v/>
      </c>
      <c r="CZ175" s="23" t="str">
        <f>+IF(AND(LEN($I175)&gt;5),IF(AND($J175&gt;AF$1,$J175&lt;=$AO$1),1,IF((COUNTIFS(INCAPACIDADES!$C$1:$C$51,$I175,INCAPACIDADES!AC$1:AC$51,AF$1))&gt;0,2,IF(VLOOKUP($C175,BD!$D$1:$F$501,3,0)&gt;AF$1,0,3))),"")</f>
        <v/>
      </c>
      <c r="DA175" s="23" t="str">
        <f>+IF(AND(LEN($I175)&gt;5),IF(AND($J175&gt;AG$1,$J175&lt;=$AO$1),1,IF((COUNTIFS(INCAPACIDADES!$C$1:$C$51,$I175,INCAPACIDADES!AD$1:AD$51,AG$1))&gt;0,2,IF(VLOOKUP($C175,BD!$D$1:$F$501,3,0)&gt;AG$1,0,3))),"")</f>
        <v/>
      </c>
      <c r="DB175" s="23" t="str">
        <f>+IF(AND(LEN($I175)&gt;5),IF(AND($J175&gt;AH$1,$J175&lt;=$AO$1),1,IF((COUNTIFS(INCAPACIDADES!$C$1:$C$51,$I175,INCAPACIDADES!AE$1:AE$51,AH$1))&gt;0,2,IF(VLOOKUP($C175,BD!$D$1:$F$501,3,0)&gt;AH$1,0,3))),"")</f>
        <v/>
      </c>
      <c r="DC175" s="23" t="str">
        <f>+IF(AND(LEN($I175)&gt;5),IF(AND($J175&gt;AI$1,$J175&lt;=$AO$1),1,IF((COUNTIFS(INCAPACIDADES!$C$1:$C$51,$I175,INCAPACIDADES!AF$1:AF$51,AI$1))&gt;0,2,IF(VLOOKUP($C175,BD!$D$1:$F$501,3,0)&gt;AI$1,0,3))),"")</f>
        <v/>
      </c>
      <c r="DD175" s="23" t="str">
        <f>+IF(AND(LEN($I175)&gt;5),IF(AND($J175&gt;AJ$1,$J175&lt;=$AO$1),1,IF((COUNTIFS(INCAPACIDADES!$C$1:$C$51,$I175,INCAPACIDADES!AG$1:AG$51,AJ$1))&gt;0,2,IF(VLOOKUP($C175,BD!$D$1:$F$501,3,0)&gt;AJ$1,0,3))),"")</f>
        <v/>
      </c>
      <c r="DE175" s="23" t="str">
        <f>+IF(AND(LEN($I175)&gt;5),IF(AND($J175&gt;AK$1,$J175&lt;=$AO$1),1,IF((COUNTIFS(INCAPACIDADES!$C$1:$C$51,$I175,INCAPACIDADES!AH$1:AH$51,AK$1))&gt;0,2,IF(VLOOKUP($C175,BD!$D$1:$F$501,3,0)&gt;AK$1,0,3))),"")</f>
        <v/>
      </c>
      <c r="DF175" s="23" t="str">
        <f>+IF(AND(LEN($I175)&gt;5),IF(AND($J175&gt;AL$1,$J175&lt;=$AO$1),1,IF((COUNTIFS(INCAPACIDADES!$C$1:$C$51,$I175,INCAPACIDADES!AI$1:AI$51,AL$1))&gt;0,2,IF(VLOOKUP($C175,BD!$D$1:$F$501,3,0)&gt;AL$1,0,3))),"")</f>
        <v/>
      </c>
      <c r="DG175" s="23" t="str">
        <f>+IF(AND(LEN($I175)&gt;5),IF(AND($J175&gt;AM$1,$J175&lt;=$AO$1),1,IF((COUNTIFS(INCAPACIDADES!$C$1:$C$51,$I175,INCAPACIDADES!AJ$1:AJ$51,AM$1))&gt;0,2,IF(VLOOKUP($C175,BD!$D$1:$F$501,3,0)&gt;AM$1,0,3))),"")</f>
        <v/>
      </c>
      <c r="DH175" s="23" t="str">
        <f>+IF(AND(LEN($I175)&gt;5),IF(AND($J175&gt;AN$1,$J175&lt;=$AO$1),1,IF((COUNTIFS(INCAPACIDADES!$C$1:$C$51,$I175,INCAPACIDADES!AK$1:AK$51,AN$1))&gt;0,2,IF(VLOOKUP($C175,BD!$D$1:$F$501,3,0)&gt;AN$1,0,3))),"")</f>
        <v/>
      </c>
      <c r="DI175" s="23" t="str">
        <f>+IF(AND(LEN($I175)&gt;5),IF(AND($J175&gt;AO$1,$J175&lt;=$AO$1),1,IF((COUNTIFS(INCAPACIDADES!$C$1:$C$51,$I175,INCAPACIDADES!AL$1:AL$51,AO$1))&gt;0,2,IF(VLOOKUP($C175,BD!$D$1:$F$501,3,0)&gt;AO$1,0,3))),"")</f>
        <v/>
      </c>
      <c r="DJ175" s="23" t="str">
        <f>+IF(LEN($I175)&gt;5,IF(ISERROR(VLOOKUP(N175,'CODIGO PAGO'!$B$2:$B$20,1,0)),1,IF(OR(AND(CH175=1,N175&lt;&gt;"N"),AND(CH175=3,N175&lt;&gt;"B"),AND(CH175=2,LEFT(TRIM(N175),1)&lt;&gt;"I")),1,IF(OR(AND(CH175=0,N175="N"),AND(CH175=0,N175="B"),AND(CH175=0,LEFT(TRIM(N175),1)="I")),1,0))),"")</f>
        <v/>
      </c>
      <c r="DK175" s="23" t="str">
        <f t="shared" si="104"/>
        <v/>
      </c>
      <c r="DL175" s="23" t="str">
        <f>+IF(LEN($I175)&gt;5,IF(ISERROR(VLOOKUP(P175,'CODIGO PAGO'!$B$2:$B$20,1,0)),1,IF(OR(AND(CJ175=1,P175&lt;&gt;"N"),AND(CJ175=3,P175&lt;&gt;"B"),AND(CJ175=2,LEFT(TRIM(P175),1)&lt;&gt;"I")),1,IF(OR(AND(CJ175=0,P175="N"),AND(CJ175=0,P175="B"),AND(CJ175=0,LEFT(TRIM(P175),1)="I")),1,0))),"")</f>
        <v/>
      </c>
      <c r="DM175" s="23" t="str">
        <f t="shared" si="105"/>
        <v/>
      </c>
      <c r="DN175" s="23" t="str">
        <f>+IF(LEN($I175)&gt;5,IF(ISERROR(VLOOKUP(R175,'CODIGO PAGO'!$B$2:$B$20,1,0)),1,IF(OR(AND(CL175=1,R175&lt;&gt;"N"),AND(CL175=3,R175&lt;&gt;"B"),AND(CL175=2,LEFT(TRIM(R175),1)&lt;&gt;"I")),1,IF(OR(AND(CL175=0,R175="N"),AND(CL175=0,R175="B"),AND(CL175=0,LEFT(TRIM(R175),1)="I")),1,0))),"")</f>
        <v/>
      </c>
      <c r="DO175" s="23" t="str">
        <f t="shared" si="106"/>
        <v/>
      </c>
      <c r="DP175" s="23" t="str">
        <f>+IF(LEN($I175)&gt;5,IF(ISERROR(VLOOKUP(T175,'CODIGO PAGO'!$B$2:$B$20,1,0)),1,IF(OR(AND(CN175=1,T175&lt;&gt;"N"),AND(CN175=3,T175&lt;&gt;"B"),AND(CN175=2,LEFT(TRIM(T175),1)&lt;&gt;"I")),1,IF(OR(AND(CN175=0,T175="N"),AND(CN175=0,T175="B"),AND(CN175=0,LEFT(TRIM(T175),1)="I")),1,0))),"")</f>
        <v/>
      </c>
      <c r="DQ175" s="23" t="str">
        <f t="shared" si="107"/>
        <v/>
      </c>
      <c r="DR175" s="23" t="str">
        <f>+IF(LEN($I175)&gt;5,IF(ISERROR(VLOOKUP(V175,'CODIGO PAGO'!$B$2:$B$20,1,0)),1,IF(OR(AND(CP175=1,V175&lt;&gt;"N"),AND(CP175=3,V175&lt;&gt;"B"),AND(CP175=2,LEFT(TRIM(V175),1)&lt;&gt;"I")),1,IF(OR(AND(CP175=0,V175="N"),AND(CP175=0,V175="B"),AND(CP175=0,LEFT(TRIM(V175),1)="I")),1,0))),"")</f>
        <v/>
      </c>
      <c r="DS175" s="23" t="str">
        <f t="shared" si="108"/>
        <v/>
      </c>
      <c r="DT175" s="23" t="str">
        <f>+IF(LEN($I175)&gt;5,IF(ISERROR(VLOOKUP(X175,'CODIGO PAGO'!$B$2:$B$20,1,0)),1,IF(OR(AND(CR175=1,X175&lt;&gt;"N"),AND(CR175=3,X175&lt;&gt;"B"),AND(CR175=2,LEFT(TRIM(X175),1)&lt;&gt;"I")),1,IF(OR(AND(CR175=0,X175="N"),AND(CR175=0,X175="B"),AND(CR175=0,LEFT(TRIM(X175),1)="I")),1,0))),"")</f>
        <v/>
      </c>
      <c r="DU175" s="23" t="str">
        <f t="shared" si="109"/>
        <v/>
      </c>
      <c r="DV175" s="23" t="str">
        <f>+IF(LEN($I175)&gt;5,IF(ISERROR(VLOOKUP(Z175,'CODIGO PAGO'!$B$2:$B$20,1,0)),1,IF(OR(AND(CT175=1,Z175&lt;&gt;"N"),AND(CT175=3,Z175&lt;&gt;"B"),AND(CT175=2,LEFT(TRIM(Z175),1)&lt;&gt;"I")),1,IF(OR(AND(CT175=0,Z175="N"),AND(CT175=0,Z175="B"),AND(CT175=0,LEFT(TRIM(Z175),1)="I")),1,0))),"")</f>
        <v/>
      </c>
      <c r="DW175" s="23" t="str">
        <f t="shared" si="110"/>
        <v/>
      </c>
      <c r="DX175" s="23" t="str">
        <f>+IF(LEN($I175)&gt;5,IF(ISERROR(VLOOKUP(AB175,'CODIGO PAGO'!$B$2:$B$20,1,0)),1,IF(OR(AND(CV175=1,AB175&lt;&gt;"N"),AND(CV175=3,AB175&lt;&gt;"B"),AND(CV175=2,LEFT(TRIM(AB175),1)&lt;&gt;"I")),1,IF(OR(AND(CV175=0,AB175="N"),AND(CV175=0,AB175="B"),AND(CV175=0,LEFT(TRIM(AB175),1)="I")),1,0))),"")</f>
        <v/>
      </c>
      <c r="DY175" s="23" t="str">
        <f t="shared" si="111"/>
        <v/>
      </c>
      <c r="DZ175" s="23" t="str">
        <f>+IF(LEN($I175)&gt;5,IF(ISERROR(VLOOKUP(AD175,'CODIGO PAGO'!$B$2:$B$20,1,0)),1,IF(OR(AND(CX175=1,AD175&lt;&gt;"N"),AND(CX175=3,AD175&lt;&gt;"B"),AND(CX175=2,LEFT(TRIM(AD175),1)&lt;&gt;"I")),1,IF(OR(AND(CX175=0,AD175="N"),AND(CX175=0,AD175="B"),AND(CX175=0,LEFT(TRIM(AD175),1)="I")),1,0))),"")</f>
        <v/>
      </c>
      <c r="EA175" s="23" t="str">
        <f t="shared" si="112"/>
        <v/>
      </c>
      <c r="EB175" s="23" t="str">
        <f>+IF(LEN($I175)&gt;5,IF(ISERROR(VLOOKUP(AF175,'CODIGO PAGO'!$B$2:$B$20,1,0)),1,IF(OR(AND(CZ175=1,AF175&lt;&gt;"N"),AND(CZ175=3,AF175&lt;&gt;"B"),AND(CZ175=2,LEFT(TRIM(AF175),1)&lt;&gt;"I")),1,IF(OR(AND(CZ175=0,AF175="N"),AND(CZ175=0,AF175="B"),AND(CZ175=0,LEFT(TRIM(AF175),1)="I")),1,0))),"")</f>
        <v/>
      </c>
      <c r="EC175" s="23" t="str">
        <f t="shared" si="113"/>
        <v/>
      </c>
      <c r="ED175" s="23" t="str">
        <f>+IF(LEN($I175)&gt;5,IF(ISERROR(VLOOKUP(AH175,'CODIGO PAGO'!$B$2:$B$20,1,0)),1,IF(OR(AND(DB175=1,AH175&lt;&gt;"N"),AND(DB175=3,AH175&lt;&gt;"B"),AND(DB175=2,LEFT(TRIM(AH175),1)&lt;&gt;"I")),1,IF(OR(AND(DB175=0,AH175="N"),AND(DB175=0,AH175="B"),AND(DB175=0,LEFT(TRIM(AH175),1)="I")),1,0))),"")</f>
        <v/>
      </c>
      <c r="EE175" s="23" t="str">
        <f t="shared" si="114"/>
        <v/>
      </c>
      <c r="EF175" s="23" t="str">
        <f>+IF(LEN($I175)&gt;5,IF(ISERROR(VLOOKUP(AJ175,'CODIGO PAGO'!$B$2:$B$20,1,0)),1,IF(OR(AND(DD175=1,AJ175&lt;&gt;"N"),AND(DD175=3,AJ175&lt;&gt;"B"),AND(DD175=2,LEFT(TRIM(AJ175),1)&lt;&gt;"I")),1,IF(OR(AND(DD175=0,AJ175="N"),AND(DD175=0,AJ175="B"),AND(DD175=0,LEFT(TRIM(AJ175),1)="I")),1,0))),"")</f>
        <v/>
      </c>
      <c r="EG175" s="23" t="str">
        <f t="shared" si="115"/>
        <v/>
      </c>
      <c r="EH175" s="23" t="str">
        <f>+IF(LEN($I175)&gt;5,IF(ISERROR(VLOOKUP(AL175,'CODIGO PAGO'!$B$2:$B$20,1,0)),1,IF(OR(AND(DF175=1,AL175&lt;&gt;"N"),AND(DF175=3,AL175&lt;&gt;"B"),AND(DF175=2,LEFT(TRIM(AL175),1)&lt;&gt;"I")),1,IF(OR(AND(DF175=0,AL175="N"),AND(DF175=0,AL175="B"),AND(DF175=0,LEFT(TRIM(AL175),1)="I")),1,0))),"")</f>
        <v/>
      </c>
      <c r="EI175" s="23" t="str">
        <f t="shared" si="116"/>
        <v/>
      </c>
      <c r="EJ175" s="23" t="str">
        <f>+IF(LEN($I175)&gt;5,IF(ISERROR(VLOOKUP(AN175,'CODIGO PAGO'!$B$2:$B$20,1,0)),1,IF(OR(AND(DH175=1,AN175&lt;&gt;"N"),AND(DH175=3,AN175&lt;&gt;"B"),AND(DH175=2,LEFT(TRIM(AN175),1)&lt;&gt;"I")),1,IF(OR(AND(DH175=0,AN175="N"),AND(DH175=0,AN175="B"),AND(DH175=0,LEFT(TRIM(AN175),1)="I")),1,0))),"")</f>
        <v/>
      </c>
      <c r="EK175" s="23" t="str">
        <f t="shared" si="117"/>
        <v/>
      </c>
      <c r="EL175" s="24" t="str">
        <f t="shared" si="118"/>
        <v/>
      </c>
    </row>
    <row r="176" spans="1:142" s="25" customFormat="1">
      <c r="A176" s="15" t="str">
        <f t="shared" si="84"/>
        <v/>
      </c>
      <c r="B176" s="1" t="str">
        <f>+IF(LEN(I176)&gt;5,'CODIGO PAGO'!$B$28,"")</f>
        <v/>
      </c>
      <c r="C176" s="1" t="str">
        <f>+IF(LEN($I176)&gt;5,BD!D176,"")</f>
        <v/>
      </c>
      <c r="D176" s="168" t="str">
        <f>+IF(LEN($I176)&gt;5,BD!A176,"")</f>
        <v/>
      </c>
      <c r="E176" s="1" t="str">
        <f>+IF(LEN($I176)&gt;5,BD!B176,"")</f>
        <v/>
      </c>
      <c r="F176" s="1" t="str">
        <f>+IF(LEN($I176)&gt;5,BD!C176,"")</f>
        <v/>
      </c>
      <c r="G176" s="141"/>
      <c r="H176" s="141"/>
      <c r="I176" s="1" t="str">
        <f>+IF(LEN(BD!G176)&gt;5,BD!G176,"")</f>
        <v/>
      </c>
      <c r="J176" s="167" t="str">
        <f>+IF(LEN($I176)&gt;5,BD!E176,"")</f>
        <v/>
      </c>
      <c r="K176" s="6" t="str">
        <f t="shared" si="85"/>
        <v/>
      </c>
      <c r="L176" s="87" t="str">
        <f>+IF(LEN($I176)&gt;5,BD!H176,"")</f>
        <v/>
      </c>
      <c r="M176" s="40" t="str">
        <f t="shared" si="86"/>
        <v/>
      </c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4" t="str">
        <f t="shared" si="87"/>
        <v/>
      </c>
      <c r="AQ176" s="5" t="str">
        <f t="shared" si="88"/>
        <v/>
      </c>
      <c r="AR176" s="91" t="str">
        <f t="shared" si="89"/>
        <v/>
      </c>
      <c r="AS176" s="5" t="str">
        <f t="shared" si="90"/>
        <v/>
      </c>
      <c r="AT176" s="91" t="str">
        <f t="shared" si="91"/>
        <v/>
      </c>
      <c r="AU176" s="4" t="str">
        <f t="shared" si="92"/>
        <v/>
      </c>
      <c r="AV176" s="4" t="str">
        <f t="shared" si="93"/>
        <v/>
      </c>
      <c r="AW176" s="4" t="str">
        <f t="shared" si="94"/>
        <v/>
      </c>
      <c r="AX176" s="4" t="str">
        <f t="shared" si="95"/>
        <v/>
      </c>
      <c r="AY176" s="88" t="str">
        <f t="shared" si="96"/>
        <v/>
      </c>
      <c r="AZ176" s="17" t="str">
        <f t="shared" si="97"/>
        <v/>
      </c>
      <c r="BA176" s="18" t="str">
        <f t="shared" si="98"/>
        <v/>
      </c>
      <c r="BB176" s="19" t="str">
        <f>+IF(LEN(I176)&gt;5,IF(INT(RIGHT(B176,1))=9,0.5*L176*AY176,INT(MID(B176,5,LEN(B176)-4))*L176)+IFERROR(VLOOKUP(I176,AJUSTES!$A$1:$I$50,9,0),0),"")</f>
        <v/>
      </c>
      <c r="BC176" s="12"/>
      <c r="BD176" s="19" t="str">
        <f t="shared" si="99"/>
        <v/>
      </c>
      <c r="BE176" s="18" t="str">
        <f t="shared" si="100"/>
        <v/>
      </c>
      <c r="BF176" s="139" t="str">
        <f t="shared" si="101"/>
        <v/>
      </c>
      <c r="BG176" s="114"/>
      <c r="BH176" s="18" t="str">
        <f t="shared" si="102"/>
        <v/>
      </c>
      <c r="BI176" s="13"/>
      <c r="BJ176" s="12"/>
      <c r="BK176" s="12"/>
      <c r="BL176" s="145"/>
      <c r="BM176" s="12"/>
      <c r="BN176" s="12"/>
      <c r="BO176" s="12"/>
      <c r="BP176" s="12"/>
      <c r="BQ176" s="12"/>
      <c r="BR176" s="12"/>
      <c r="BS176" s="146"/>
      <c r="BT176" s="14"/>
      <c r="BU176" s="12"/>
      <c r="BV176" s="12"/>
      <c r="BW176" s="12"/>
      <c r="BX176" s="12"/>
      <c r="BY176" s="12"/>
      <c r="BZ176" s="144"/>
      <c r="CA176" s="107" t="str">
        <f>+IF(LEN($I176)&gt;5,IF(BD!F176="N/A","",BD!F176),"")</f>
        <v/>
      </c>
      <c r="CB176" s="21"/>
      <c r="CC176" s="147"/>
      <c r="CD176" s="148"/>
      <c r="CE176" s="8" t="str">
        <f>+IF(LEN(I176)&gt;5,BD!M176,"")</f>
        <v/>
      </c>
      <c r="CF176" s="16" t="str">
        <f>+IF(LEN(I176)&gt;5,BD!N176,"")</f>
        <v/>
      </c>
      <c r="CG176" s="3" t="str">
        <f t="shared" si="103"/>
        <v/>
      </c>
      <c r="CH176" s="23" t="str">
        <f>+IF(AND(LEN($I176)&gt;5),IF(AND($J176&gt;N$1,$J176&lt;=$AO$1),1,IF((COUNTIFS(INCAPACIDADES!$C$1:$C$51,$I176,INCAPACIDADES!K$1:K$51,N$1))&gt;0,2,IF(VLOOKUP($C176,BD!$D$1:$F$501,3,0)&gt;N$1,0,3))),"")</f>
        <v/>
      </c>
      <c r="CI176" s="23" t="str">
        <f>+IF(AND(LEN($I176)&gt;5),IF(AND($J176&gt;O$1,$J176&lt;=$AO$1),1,IF((COUNTIFS(INCAPACIDADES!$C$1:$C$51,$I176,INCAPACIDADES!L$1:L$51,O$1))&gt;0,2,IF(VLOOKUP($C176,BD!$D$1:$F$501,3,0)&gt;O$1,0,3))),"")</f>
        <v/>
      </c>
      <c r="CJ176" s="23" t="str">
        <f>+IF(AND(LEN($I176)&gt;5),IF(AND($J176&gt;P$1,$J176&lt;=$AO$1),1,IF((COUNTIFS(INCAPACIDADES!$C$1:$C$51,$I176,INCAPACIDADES!M$1:M$51,P$1))&gt;0,2,IF(VLOOKUP($C176,BD!$D$1:$F$501,3,0)&gt;P$1,0,3))),"")</f>
        <v/>
      </c>
      <c r="CK176" s="23" t="str">
        <f>+IF(AND(LEN($I176)&gt;5),IF(AND($J176&gt;Q$1,$J176&lt;=$AO$1),1,IF((COUNTIFS(INCAPACIDADES!$C$1:$C$51,$I176,INCAPACIDADES!N$1:N$51,Q$1))&gt;0,2,IF(VLOOKUP($C176,BD!$D$1:$F$501,3,0)&gt;Q$1,0,3))),"")</f>
        <v/>
      </c>
      <c r="CL176" s="23" t="str">
        <f>+IF(AND(LEN($I176)&gt;5),IF(AND($J176&gt;R$1,$J176&lt;=$AO$1),1,IF((COUNTIFS(INCAPACIDADES!$C$1:$C$51,$I176,INCAPACIDADES!O$1:O$51,R$1))&gt;0,2,IF(VLOOKUP($C176,BD!$D$1:$F$501,3,0)&gt;R$1,0,3))),"")</f>
        <v/>
      </c>
      <c r="CM176" s="23" t="str">
        <f>+IF(AND(LEN($I176)&gt;5),IF(AND($J176&gt;S$1,$J176&lt;=$AO$1),1,IF((COUNTIFS(INCAPACIDADES!$C$1:$C$51,$I176,INCAPACIDADES!P$1:P$51,S$1))&gt;0,2,IF(VLOOKUP($C176,BD!$D$1:$F$501,3,0)&gt;S$1,0,3))),"")</f>
        <v/>
      </c>
      <c r="CN176" s="23" t="str">
        <f>+IF(AND(LEN($I176)&gt;5),IF(AND($J176&gt;T$1,$J176&lt;=$AO$1),1,IF((COUNTIFS(INCAPACIDADES!$C$1:$C$51,$I176,INCAPACIDADES!Q$1:Q$51,T$1))&gt;0,2,IF(VLOOKUP($C176,BD!$D$1:$F$501,3,0)&gt;T$1,0,3))),"")</f>
        <v/>
      </c>
      <c r="CO176" s="23" t="str">
        <f>+IF(AND(LEN($I176)&gt;5),IF(AND($J176&gt;U$1,$J176&lt;=$AO$1),1,IF((COUNTIFS(INCAPACIDADES!$C$1:$C$51,$I176,INCAPACIDADES!R$1:R$51,U$1))&gt;0,2,IF(VLOOKUP($C176,BD!$D$1:$F$501,3,0)&gt;U$1,0,3))),"")</f>
        <v/>
      </c>
      <c r="CP176" s="23" t="str">
        <f>+IF(AND(LEN($I176)&gt;5),IF(AND($J176&gt;V$1,$J176&lt;=$AO$1),1,IF((COUNTIFS(INCAPACIDADES!$C$1:$C$51,$I176,INCAPACIDADES!S$1:S$51,V$1))&gt;0,2,IF(VLOOKUP($C176,BD!$D$1:$F$501,3,0)&gt;V$1,0,3))),"")</f>
        <v/>
      </c>
      <c r="CQ176" s="23" t="str">
        <f>+IF(AND(LEN($I176)&gt;5),IF(AND($J176&gt;W$1,$J176&lt;=$AO$1),1,IF((COUNTIFS(INCAPACIDADES!$C$1:$C$51,$I176,INCAPACIDADES!T$1:T$51,W$1))&gt;0,2,IF(VLOOKUP($C176,BD!$D$1:$F$501,3,0)&gt;W$1,0,3))),"")</f>
        <v/>
      </c>
      <c r="CR176" s="23" t="str">
        <f>+IF(AND(LEN($I176)&gt;5),IF(AND($J176&gt;X$1,$J176&lt;=$AO$1),1,IF((COUNTIFS(INCAPACIDADES!$C$1:$C$51,$I176,INCAPACIDADES!U$1:U$51,X$1))&gt;0,2,IF(VLOOKUP($C176,BD!$D$1:$F$501,3,0)&gt;X$1,0,3))),"")</f>
        <v/>
      </c>
      <c r="CS176" s="23" t="str">
        <f>+IF(AND(LEN($I176)&gt;5),IF(AND($J176&gt;Y$1,$J176&lt;=$AO$1),1,IF((COUNTIFS(INCAPACIDADES!$C$1:$C$51,$I176,INCAPACIDADES!V$1:V$51,Y$1))&gt;0,2,IF(VLOOKUP($C176,BD!$D$1:$F$501,3,0)&gt;Y$1,0,3))),"")</f>
        <v/>
      </c>
      <c r="CT176" s="23" t="str">
        <f>+IF(AND(LEN($I176)&gt;5),IF(AND($J176&gt;Z$1,$J176&lt;=$AO$1),1,IF((COUNTIFS(INCAPACIDADES!$C$1:$C$51,$I176,INCAPACIDADES!W$1:W$51,Z$1))&gt;0,2,IF(VLOOKUP($C176,BD!$D$1:$F$501,3,0)&gt;Z$1,0,3))),"")</f>
        <v/>
      </c>
      <c r="CU176" s="23" t="str">
        <f>+IF(AND(LEN($I176)&gt;5),IF(AND($J176&gt;AA$1,$J176&lt;=$AO$1),1,IF((COUNTIFS(INCAPACIDADES!$C$1:$C$51,$I176,INCAPACIDADES!X$1:X$51,AA$1))&gt;0,2,IF(VLOOKUP($C176,BD!$D$1:$F$501,3,0)&gt;AA$1,0,3))),"")</f>
        <v/>
      </c>
      <c r="CV176" s="23" t="str">
        <f>+IF(AND(LEN($I176)&gt;5),IF(AND($J176&gt;AB$1,$J176&lt;=$AO$1),1,IF((COUNTIFS(INCAPACIDADES!$C$1:$C$51,$I176,INCAPACIDADES!Y$1:Y$51,AB$1))&gt;0,2,IF(VLOOKUP($C176,BD!$D$1:$F$501,3,0)&gt;AB$1,0,3))),"")</f>
        <v/>
      </c>
      <c r="CW176" s="23" t="str">
        <f>+IF(AND(LEN($I176)&gt;5),IF(AND($J176&gt;AC$1,$J176&lt;=$AO$1),1,IF((COUNTIFS(INCAPACIDADES!$C$1:$C$51,$I176,INCAPACIDADES!Z$1:Z$51,AC$1))&gt;0,2,IF(VLOOKUP($C176,BD!$D$1:$F$501,3,0)&gt;AC$1,0,3))),"")</f>
        <v/>
      </c>
      <c r="CX176" s="23" t="str">
        <f>+IF(AND(LEN($I176)&gt;5),IF(AND($J176&gt;AD$1,$J176&lt;=$AO$1),1,IF((COUNTIFS(INCAPACIDADES!$C$1:$C$51,$I176,INCAPACIDADES!AA$1:AA$51,AD$1))&gt;0,2,IF(VLOOKUP($C176,BD!$D$1:$F$501,3,0)&gt;AD$1,0,3))),"")</f>
        <v/>
      </c>
      <c r="CY176" s="23" t="str">
        <f>+IF(AND(LEN($I176)&gt;5),IF(AND($J176&gt;AE$1,$J176&lt;=$AO$1),1,IF((COUNTIFS(INCAPACIDADES!$C$1:$C$51,$I176,INCAPACIDADES!AB$1:AB$51,AE$1))&gt;0,2,IF(VLOOKUP($C176,BD!$D$1:$F$501,3,0)&gt;AE$1,0,3))),"")</f>
        <v/>
      </c>
      <c r="CZ176" s="23" t="str">
        <f>+IF(AND(LEN($I176)&gt;5),IF(AND($J176&gt;AF$1,$J176&lt;=$AO$1),1,IF((COUNTIFS(INCAPACIDADES!$C$1:$C$51,$I176,INCAPACIDADES!AC$1:AC$51,AF$1))&gt;0,2,IF(VLOOKUP($C176,BD!$D$1:$F$501,3,0)&gt;AF$1,0,3))),"")</f>
        <v/>
      </c>
      <c r="DA176" s="23" t="str">
        <f>+IF(AND(LEN($I176)&gt;5),IF(AND($J176&gt;AG$1,$J176&lt;=$AO$1),1,IF((COUNTIFS(INCAPACIDADES!$C$1:$C$51,$I176,INCAPACIDADES!AD$1:AD$51,AG$1))&gt;0,2,IF(VLOOKUP($C176,BD!$D$1:$F$501,3,0)&gt;AG$1,0,3))),"")</f>
        <v/>
      </c>
      <c r="DB176" s="23" t="str">
        <f>+IF(AND(LEN($I176)&gt;5),IF(AND($J176&gt;AH$1,$J176&lt;=$AO$1),1,IF((COUNTIFS(INCAPACIDADES!$C$1:$C$51,$I176,INCAPACIDADES!AE$1:AE$51,AH$1))&gt;0,2,IF(VLOOKUP($C176,BD!$D$1:$F$501,3,0)&gt;AH$1,0,3))),"")</f>
        <v/>
      </c>
      <c r="DC176" s="23" t="str">
        <f>+IF(AND(LEN($I176)&gt;5),IF(AND($J176&gt;AI$1,$J176&lt;=$AO$1),1,IF((COUNTIFS(INCAPACIDADES!$C$1:$C$51,$I176,INCAPACIDADES!AF$1:AF$51,AI$1))&gt;0,2,IF(VLOOKUP($C176,BD!$D$1:$F$501,3,0)&gt;AI$1,0,3))),"")</f>
        <v/>
      </c>
      <c r="DD176" s="23" t="str">
        <f>+IF(AND(LEN($I176)&gt;5),IF(AND($J176&gt;AJ$1,$J176&lt;=$AO$1),1,IF((COUNTIFS(INCAPACIDADES!$C$1:$C$51,$I176,INCAPACIDADES!AG$1:AG$51,AJ$1))&gt;0,2,IF(VLOOKUP($C176,BD!$D$1:$F$501,3,0)&gt;AJ$1,0,3))),"")</f>
        <v/>
      </c>
      <c r="DE176" s="23" t="str">
        <f>+IF(AND(LEN($I176)&gt;5),IF(AND($J176&gt;AK$1,$J176&lt;=$AO$1),1,IF((COUNTIFS(INCAPACIDADES!$C$1:$C$51,$I176,INCAPACIDADES!AH$1:AH$51,AK$1))&gt;0,2,IF(VLOOKUP($C176,BD!$D$1:$F$501,3,0)&gt;AK$1,0,3))),"")</f>
        <v/>
      </c>
      <c r="DF176" s="23" t="str">
        <f>+IF(AND(LEN($I176)&gt;5),IF(AND($J176&gt;AL$1,$J176&lt;=$AO$1),1,IF((COUNTIFS(INCAPACIDADES!$C$1:$C$51,$I176,INCAPACIDADES!AI$1:AI$51,AL$1))&gt;0,2,IF(VLOOKUP($C176,BD!$D$1:$F$501,3,0)&gt;AL$1,0,3))),"")</f>
        <v/>
      </c>
      <c r="DG176" s="23" t="str">
        <f>+IF(AND(LEN($I176)&gt;5),IF(AND($J176&gt;AM$1,$J176&lt;=$AO$1),1,IF((COUNTIFS(INCAPACIDADES!$C$1:$C$51,$I176,INCAPACIDADES!AJ$1:AJ$51,AM$1))&gt;0,2,IF(VLOOKUP($C176,BD!$D$1:$F$501,3,0)&gt;AM$1,0,3))),"")</f>
        <v/>
      </c>
      <c r="DH176" s="23" t="str">
        <f>+IF(AND(LEN($I176)&gt;5),IF(AND($J176&gt;AN$1,$J176&lt;=$AO$1),1,IF((COUNTIFS(INCAPACIDADES!$C$1:$C$51,$I176,INCAPACIDADES!AK$1:AK$51,AN$1))&gt;0,2,IF(VLOOKUP($C176,BD!$D$1:$F$501,3,0)&gt;AN$1,0,3))),"")</f>
        <v/>
      </c>
      <c r="DI176" s="23" t="str">
        <f>+IF(AND(LEN($I176)&gt;5),IF(AND($J176&gt;AO$1,$J176&lt;=$AO$1),1,IF((COUNTIFS(INCAPACIDADES!$C$1:$C$51,$I176,INCAPACIDADES!AL$1:AL$51,AO$1))&gt;0,2,IF(VLOOKUP($C176,BD!$D$1:$F$501,3,0)&gt;AO$1,0,3))),"")</f>
        <v/>
      </c>
      <c r="DJ176" s="23" t="str">
        <f>+IF(LEN($I176)&gt;5,IF(ISERROR(VLOOKUP(N176,'CODIGO PAGO'!$B$2:$B$20,1,0)),1,IF(OR(AND(CH176=1,N176&lt;&gt;"N"),AND(CH176=3,N176&lt;&gt;"B"),AND(CH176=2,LEFT(TRIM(N176),1)&lt;&gt;"I")),1,IF(OR(AND(CH176=0,N176="N"),AND(CH176=0,N176="B"),AND(CH176=0,LEFT(TRIM(N176),1)="I")),1,0))),"")</f>
        <v/>
      </c>
      <c r="DK176" s="23" t="str">
        <f t="shared" si="104"/>
        <v/>
      </c>
      <c r="DL176" s="23" t="str">
        <f>+IF(LEN($I176)&gt;5,IF(ISERROR(VLOOKUP(P176,'CODIGO PAGO'!$B$2:$B$20,1,0)),1,IF(OR(AND(CJ176=1,P176&lt;&gt;"N"),AND(CJ176=3,P176&lt;&gt;"B"),AND(CJ176=2,LEFT(TRIM(P176),1)&lt;&gt;"I")),1,IF(OR(AND(CJ176=0,P176="N"),AND(CJ176=0,P176="B"),AND(CJ176=0,LEFT(TRIM(P176),1)="I")),1,0))),"")</f>
        <v/>
      </c>
      <c r="DM176" s="23" t="str">
        <f t="shared" si="105"/>
        <v/>
      </c>
      <c r="DN176" s="23" t="str">
        <f>+IF(LEN($I176)&gt;5,IF(ISERROR(VLOOKUP(R176,'CODIGO PAGO'!$B$2:$B$20,1,0)),1,IF(OR(AND(CL176=1,R176&lt;&gt;"N"),AND(CL176=3,R176&lt;&gt;"B"),AND(CL176=2,LEFT(TRIM(R176),1)&lt;&gt;"I")),1,IF(OR(AND(CL176=0,R176="N"),AND(CL176=0,R176="B"),AND(CL176=0,LEFT(TRIM(R176),1)="I")),1,0))),"")</f>
        <v/>
      </c>
      <c r="DO176" s="23" t="str">
        <f t="shared" si="106"/>
        <v/>
      </c>
      <c r="DP176" s="23" t="str">
        <f>+IF(LEN($I176)&gt;5,IF(ISERROR(VLOOKUP(T176,'CODIGO PAGO'!$B$2:$B$20,1,0)),1,IF(OR(AND(CN176=1,T176&lt;&gt;"N"),AND(CN176=3,T176&lt;&gt;"B"),AND(CN176=2,LEFT(TRIM(T176),1)&lt;&gt;"I")),1,IF(OR(AND(CN176=0,T176="N"),AND(CN176=0,T176="B"),AND(CN176=0,LEFT(TRIM(T176),1)="I")),1,0))),"")</f>
        <v/>
      </c>
      <c r="DQ176" s="23" t="str">
        <f t="shared" si="107"/>
        <v/>
      </c>
      <c r="DR176" s="23" t="str">
        <f>+IF(LEN($I176)&gt;5,IF(ISERROR(VLOOKUP(V176,'CODIGO PAGO'!$B$2:$B$20,1,0)),1,IF(OR(AND(CP176=1,V176&lt;&gt;"N"),AND(CP176=3,V176&lt;&gt;"B"),AND(CP176=2,LEFT(TRIM(V176),1)&lt;&gt;"I")),1,IF(OR(AND(CP176=0,V176="N"),AND(CP176=0,V176="B"),AND(CP176=0,LEFT(TRIM(V176),1)="I")),1,0))),"")</f>
        <v/>
      </c>
      <c r="DS176" s="23" t="str">
        <f t="shared" si="108"/>
        <v/>
      </c>
      <c r="DT176" s="23" t="str">
        <f>+IF(LEN($I176)&gt;5,IF(ISERROR(VLOOKUP(X176,'CODIGO PAGO'!$B$2:$B$20,1,0)),1,IF(OR(AND(CR176=1,X176&lt;&gt;"N"),AND(CR176=3,X176&lt;&gt;"B"),AND(CR176=2,LEFT(TRIM(X176),1)&lt;&gt;"I")),1,IF(OR(AND(CR176=0,X176="N"),AND(CR176=0,X176="B"),AND(CR176=0,LEFT(TRIM(X176),1)="I")),1,0))),"")</f>
        <v/>
      </c>
      <c r="DU176" s="23" t="str">
        <f t="shared" si="109"/>
        <v/>
      </c>
      <c r="DV176" s="23" t="str">
        <f>+IF(LEN($I176)&gt;5,IF(ISERROR(VLOOKUP(Z176,'CODIGO PAGO'!$B$2:$B$20,1,0)),1,IF(OR(AND(CT176=1,Z176&lt;&gt;"N"),AND(CT176=3,Z176&lt;&gt;"B"),AND(CT176=2,LEFT(TRIM(Z176),1)&lt;&gt;"I")),1,IF(OR(AND(CT176=0,Z176="N"),AND(CT176=0,Z176="B"),AND(CT176=0,LEFT(TRIM(Z176),1)="I")),1,0))),"")</f>
        <v/>
      </c>
      <c r="DW176" s="23" t="str">
        <f t="shared" si="110"/>
        <v/>
      </c>
      <c r="DX176" s="23" t="str">
        <f>+IF(LEN($I176)&gt;5,IF(ISERROR(VLOOKUP(AB176,'CODIGO PAGO'!$B$2:$B$20,1,0)),1,IF(OR(AND(CV176=1,AB176&lt;&gt;"N"),AND(CV176=3,AB176&lt;&gt;"B"),AND(CV176=2,LEFT(TRIM(AB176),1)&lt;&gt;"I")),1,IF(OR(AND(CV176=0,AB176="N"),AND(CV176=0,AB176="B"),AND(CV176=0,LEFT(TRIM(AB176),1)="I")),1,0))),"")</f>
        <v/>
      </c>
      <c r="DY176" s="23" t="str">
        <f t="shared" si="111"/>
        <v/>
      </c>
      <c r="DZ176" s="23" t="str">
        <f>+IF(LEN($I176)&gt;5,IF(ISERROR(VLOOKUP(AD176,'CODIGO PAGO'!$B$2:$B$20,1,0)),1,IF(OR(AND(CX176=1,AD176&lt;&gt;"N"),AND(CX176=3,AD176&lt;&gt;"B"),AND(CX176=2,LEFT(TRIM(AD176),1)&lt;&gt;"I")),1,IF(OR(AND(CX176=0,AD176="N"),AND(CX176=0,AD176="B"),AND(CX176=0,LEFT(TRIM(AD176),1)="I")),1,0))),"")</f>
        <v/>
      </c>
      <c r="EA176" s="23" t="str">
        <f t="shared" si="112"/>
        <v/>
      </c>
      <c r="EB176" s="23" t="str">
        <f>+IF(LEN($I176)&gt;5,IF(ISERROR(VLOOKUP(AF176,'CODIGO PAGO'!$B$2:$B$20,1,0)),1,IF(OR(AND(CZ176=1,AF176&lt;&gt;"N"),AND(CZ176=3,AF176&lt;&gt;"B"),AND(CZ176=2,LEFT(TRIM(AF176),1)&lt;&gt;"I")),1,IF(OR(AND(CZ176=0,AF176="N"),AND(CZ176=0,AF176="B"),AND(CZ176=0,LEFT(TRIM(AF176),1)="I")),1,0))),"")</f>
        <v/>
      </c>
      <c r="EC176" s="23" t="str">
        <f t="shared" si="113"/>
        <v/>
      </c>
      <c r="ED176" s="23" t="str">
        <f>+IF(LEN($I176)&gt;5,IF(ISERROR(VLOOKUP(AH176,'CODIGO PAGO'!$B$2:$B$20,1,0)),1,IF(OR(AND(DB176=1,AH176&lt;&gt;"N"),AND(DB176=3,AH176&lt;&gt;"B"),AND(DB176=2,LEFT(TRIM(AH176),1)&lt;&gt;"I")),1,IF(OR(AND(DB176=0,AH176="N"),AND(DB176=0,AH176="B"),AND(DB176=0,LEFT(TRIM(AH176),1)="I")),1,0))),"")</f>
        <v/>
      </c>
      <c r="EE176" s="23" t="str">
        <f t="shared" si="114"/>
        <v/>
      </c>
      <c r="EF176" s="23" t="str">
        <f>+IF(LEN($I176)&gt;5,IF(ISERROR(VLOOKUP(AJ176,'CODIGO PAGO'!$B$2:$B$20,1,0)),1,IF(OR(AND(DD176=1,AJ176&lt;&gt;"N"),AND(DD176=3,AJ176&lt;&gt;"B"),AND(DD176=2,LEFT(TRIM(AJ176),1)&lt;&gt;"I")),1,IF(OR(AND(DD176=0,AJ176="N"),AND(DD176=0,AJ176="B"),AND(DD176=0,LEFT(TRIM(AJ176),1)="I")),1,0))),"")</f>
        <v/>
      </c>
      <c r="EG176" s="23" t="str">
        <f t="shared" si="115"/>
        <v/>
      </c>
      <c r="EH176" s="23" t="str">
        <f>+IF(LEN($I176)&gt;5,IF(ISERROR(VLOOKUP(AL176,'CODIGO PAGO'!$B$2:$B$20,1,0)),1,IF(OR(AND(DF176=1,AL176&lt;&gt;"N"),AND(DF176=3,AL176&lt;&gt;"B"),AND(DF176=2,LEFT(TRIM(AL176),1)&lt;&gt;"I")),1,IF(OR(AND(DF176=0,AL176="N"),AND(DF176=0,AL176="B"),AND(DF176=0,LEFT(TRIM(AL176),1)="I")),1,0))),"")</f>
        <v/>
      </c>
      <c r="EI176" s="23" t="str">
        <f t="shared" si="116"/>
        <v/>
      </c>
      <c r="EJ176" s="23" t="str">
        <f>+IF(LEN($I176)&gt;5,IF(ISERROR(VLOOKUP(AN176,'CODIGO PAGO'!$B$2:$B$20,1,0)),1,IF(OR(AND(DH176=1,AN176&lt;&gt;"N"),AND(DH176=3,AN176&lt;&gt;"B"),AND(DH176=2,LEFT(TRIM(AN176),1)&lt;&gt;"I")),1,IF(OR(AND(DH176=0,AN176="N"),AND(DH176=0,AN176="B"),AND(DH176=0,LEFT(TRIM(AN176),1)="I")),1,0))),"")</f>
        <v/>
      </c>
      <c r="EK176" s="23" t="str">
        <f t="shared" si="117"/>
        <v/>
      </c>
      <c r="EL176" s="24" t="str">
        <f t="shared" si="118"/>
        <v/>
      </c>
    </row>
    <row r="177" spans="1:142" s="25" customFormat="1">
      <c r="A177" s="15" t="str">
        <f t="shared" si="84"/>
        <v/>
      </c>
      <c r="B177" s="1" t="str">
        <f>+IF(LEN(I177)&gt;5,'CODIGO PAGO'!$B$28,"")</f>
        <v/>
      </c>
      <c r="C177" s="1" t="str">
        <f>+IF(LEN($I177)&gt;5,BD!D177,"")</f>
        <v/>
      </c>
      <c r="D177" s="168" t="str">
        <f>+IF(LEN($I177)&gt;5,BD!A177,"")</f>
        <v/>
      </c>
      <c r="E177" s="1" t="str">
        <f>+IF(LEN($I177)&gt;5,BD!B177,"")</f>
        <v/>
      </c>
      <c r="F177" s="1" t="str">
        <f>+IF(LEN($I177)&gt;5,BD!C177,"")</f>
        <v/>
      </c>
      <c r="G177" s="141"/>
      <c r="H177" s="141"/>
      <c r="I177" s="1" t="str">
        <f>+IF(LEN(BD!G177)&gt;5,BD!G177,"")</f>
        <v/>
      </c>
      <c r="J177" s="167" t="str">
        <f>+IF(LEN($I177)&gt;5,BD!E177,"")</f>
        <v/>
      </c>
      <c r="K177" s="6" t="str">
        <f t="shared" si="85"/>
        <v/>
      </c>
      <c r="L177" s="87" t="str">
        <f>+IF(LEN($I177)&gt;5,BD!H177,"")</f>
        <v/>
      </c>
      <c r="M177" s="40" t="str">
        <f t="shared" si="86"/>
        <v/>
      </c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4" t="str">
        <f t="shared" si="87"/>
        <v/>
      </c>
      <c r="AQ177" s="5" t="str">
        <f t="shared" si="88"/>
        <v/>
      </c>
      <c r="AR177" s="91" t="str">
        <f t="shared" si="89"/>
        <v/>
      </c>
      <c r="AS177" s="5" t="str">
        <f t="shared" si="90"/>
        <v/>
      </c>
      <c r="AT177" s="91" t="str">
        <f t="shared" si="91"/>
        <v/>
      </c>
      <c r="AU177" s="4" t="str">
        <f t="shared" si="92"/>
        <v/>
      </c>
      <c r="AV177" s="4" t="str">
        <f t="shared" si="93"/>
        <v/>
      </c>
      <c r="AW177" s="4" t="str">
        <f t="shared" si="94"/>
        <v/>
      </c>
      <c r="AX177" s="4" t="str">
        <f t="shared" si="95"/>
        <v/>
      </c>
      <c r="AY177" s="88" t="str">
        <f t="shared" si="96"/>
        <v/>
      </c>
      <c r="AZ177" s="17" t="str">
        <f t="shared" si="97"/>
        <v/>
      </c>
      <c r="BA177" s="18" t="str">
        <f t="shared" si="98"/>
        <v/>
      </c>
      <c r="BB177" s="19" t="str">
        <f>+IF(LEN(I177)&gt;5,IF(INT(RIGHT(B177,1))=9,0.5*L177*AY177,INT(MID(B177,5,LEN(B177)-4))*L177)+IFERROR(VLOOKUP(I177,AJUSTES!$A$1:$I$50,9,0),0),"")</f>
        <v/>
      </c>
      <c r="BC177" s="12"/>
      <c r="BD177" s="19" t="str">
        <f t="shared" si="99"/>
        <v/>
      </c>
      <c r="BE177" s="18" t="str">
        <f t="shared" si="100"/>
        <v/>
      </c>
      <c r="BF177" s="139" t="str">
        <f t="shared" si="101"/>
        <v/>
      </c>
      <c r="BG177" s="114"/>
      <c r="BH177" s="18" t="str">
        <f t="shared" si="102"/>
        <v/>
      </c>
      <c r="BI177" s="13"/>
      <c r="BJ177" s="12"/>
      <c r="BK177" s="12"/>
      <c r="BL177" s="145"/>
      <c r="BM177" s="12"/>
      <c r="BN177" s="12"/>
      <c r="BO177" s="12"/>
      <c r="BP177" s="12"/>
      <c r="BQ177" s="12"/>
      <c r="BR177" s="12"/>
      <c r="BS177" s="146"/>
      <c r="BT177" s="14"/>
      <c r="BU177" s="12"/>
      <c r="BV177" s="12"/>
      <c r="BW177" s="12"/>
      <c r="BX177" s="12"/>
      <c r="BY177" s="12"/>
      <c r="BZ177" s="144"/>
      <c r="CA177" s="107" t="str">
        <f>+IF(LEN($I177)&gt;5,IF(BD!F177="N/A","",BD!F177),"")</f>
        <v/>
      </c>
      <c r="CB177" s="21"/>
      <c r="CC177" s="147"/>
      <c r="CD177" s="148"/>
      <c r="CE177" s="8" t="str">
        <f>+IF(LEN(I177)&gt;5,BD!M177,"")</f>
        <v/>
      </c>
      <c r="CF177" s="16" t="str">
        <f>+IF(LEN(I177)&gt;5,BD!N177,"")</f>
        <v/>
      </c>
      <c r="CG177" s="3" t="str">
        <f t="shared" si="103"/>
        <v/>
      </c>
      <c r="CH177" s="23" t="str">
        <f>+IF(AND(LEN($I177)&gt;5),IF(AND($J177&gt;N$1,$J177&lt;=$AO$1),1,IF((COUNTIFS(INCAPACIDADES!$C$1:$C$51,$I177,INCAPACIDADES!K$1:K$51,N$1))&gt;0,2,IF(VLOOKUP($C177,BD!$D$1:$F$501,3,0)&gt;N$1,0,3))),"")</f>
        <v/>
      </c>
      <c r="CI177" s="23" t="str">
        <f>+IF(AND(LEN($I177)&gt;5),IF(AND($J177&gt;O$1,$J177&lt;=$AO$1),1,IF((COUNTIFS(INCAPACIDADES!$C$1:$C$51,$I177,INCAPACIDADES!L$1:L$51,O$1))&gt;0,2,IF(VLOOKUP($C177,BD!$D$1:$F$501,3,0)&gt;O$1,0,3))),"")</f>
        <v/>
      </c>
      <c r="CJ177" s="23" t="str">
        <f>+IF(AND(LEN($I177)&gt;5),IF(AND($J177&gt;P$1,$J177&lt;=$AO$1),1,IF((COUNTIFS(INCAPACIDADES!$C$1:$C$51,$I177,INCAPACIDADES!M$1:M$51,P$1))&gt;0,2,IF(VLOOKUP($C177,BD!$D$1:$F$501,3,0)&gt;P$1,0,3))),"")</f>
        <v/>
      </c>
      <c r="CK177" s="23" t="str">
        <f>+IF(AND(LEN($I177)&gt;5),IF(AND($J177&gt;Q$1,$J177&lt;=$AO$1),1,IF((COUNTIFS(INCAPACIDADES!$C$1:$C$51,$I177,INCAPACIDADES!N$1:N$51,Q$1))&gt;0,2,IF(VLOOKUP($C177,BD!$D$1:$F$501,3,0)&gt;Q$1,0,3))),"")</f>
        <v/>
      </c>
      <c r="CL177" s="23" t="str">
        <f>+IF(AND(LEN($I177)&gt;5),IF(AND($J177&gt;R$1,$J177&lt;=$AO$1),1,IF((COUNTIFS(INCAPACIDADES!$C$1:$C$51,$I177,INCAPACIDADES!O$1:O$51,R$1))&gt;0,2,IF(VLOOKUP($C177,BD!$D$1:$F$501,3,0)&gt;R$1,0,3))),"")</f>
        <v/>
      </c>
      <c r="CM177" s="23" t="str">
        <f>+IF(AND(LEN($I177)&gt;5),IF(AND($J177&gt;S$1,$J177&lt;=$AO$1),1,IF((COUNTIFS(INCAPACIDADES!$C$1:$C$51,$I177,INCAPACIDADES!P$1:P$51,S$1))&gt;0,2,IF(VLOOKUP($C177,BD!$D$1:$F$501,3,0)&gt;S$1,0,3))),"")</f>
        <v/>
      </c>
      <c r="CN177" s="23" t="str">
        <f>+IF(AND(LEN($I177)&gt;5),IF(AND($J177&gt;T$1,$J177&lt;=$AO$1),1,IF((COUNTIFS(INCAPACIDADES!$C$1:$C$51,$I177,INCAPACIDADES!Q$1:Q$51,T$1))&gt;0,2,IF(VLOOKUP($C177,BD!$D$1:$F$501,3,0)&gt;T$1,0,3))),"")</f>
        <v/>
      </c>
      <c r="CO177" s="23" t="str">
        <f>+IF(AND(LEN($I177)&gt;5),IF(AND($J177&gt;U$1,$J177&lt;=$AO$1),1,IF((COUNTIFS(INCAPACIDADES!$C$1:$C$51,$I177,INCAPACIDADES!R$1:R$51,U$1))&gt;0,2,IF(VLOOKUP($C177,BD!$D$1:$F$501,3,0)&gt;U$1,0,3))),"")</f>
        <v/>
      </c>
      <c r="CP177" s="23" t="str">
        <f>+IF(AND(LEN($I177)&gt;5),IF(AND($J177&gt;V$1,$J177&lt;=$AO$1),1,IF((COUNTIFS(INCAPACIDADES!$C$1:$C$51,$I177,INCAPACIDADES!S$1:S$51,V$1))&gt;0,2,IF(VLOOKUP($C177,BD!$D$1:$F$501,3,0)&gt;V$1,0,3))),"")</f>
        <v/>
      </c>
      <c r="CQ177" s="23" t="str">
        <f>+IF(AND(LEN($I177)&gt;5),IF(AND($J177&gt;W$1,$J177&lt;=$AO$1),1,IF((COUNTIFS(INCAPACIDADES!$C$1:$C$51,$I177,INCAPACIDADES!T$1:T$51,W$1))&gt;0,2,IF(VLOOKUP($C177,BD!$D$1:$F$501,3,0)&gt;W$1,0,3))),"")</f>
        <v/>
      </c>
      <c r="CR177" s="23" t="str">
        <f>+IF(AND(LEN($I177)&gt;5),IF(AND($J177&gt;X$1,$J177&lt;=$AO$1),1,IF((COUNTIFS(INCAPACIDADES!$C$1:$C$51,$I177,INCAPACIDADES!U$1:U$51,X$1))&gt;0,2,IF(VLOOKUP($C177,BD!$D$1:$F$501,3,0)&gt;X$1,0,3))),"")</f>
        <v/>
      </c>
      <c r="CS177" s="23" t="str">
        <f>+IF(AND(LEN($I177)&gt;5),IF(AND($J177&gt;Y$1,$J177&lt;=$AO$1),1,IF((COUNTIFS(INCAPACIDADES!$C$1:$C$51,$I177,INCAPACIDADES!V$1:V$51,Y$1))&gt;0,2,IF(VLOOKUP($C177,BD!$D$1:$F$501,3,0)&gt;Y$1,0,3))),"")</f>
        <v/>
      </c>
      <c r="CT177" s="23" t="str">
        <f>+IF(AND(LEN($I177)&gt;5),IF(AND($J177&gt;Z$1,$J177&lt;=$AO$1),1,IF((COUNTIFS(INCAPACIDADES!$C$1:$C$51,$I177,INCAPACIDADES!W$1:W$51,Z$1))&gt;0,2,IF(VLOOKUP($C177,BD!$D$1:$F$501,3,0)&gt;Z$1,0,3))),"")</f>
        <v/>
      </c>
      <c r="CU177" s="23" t="str">
        <f>+IF(AND(LEN($I177)&gt;5),IF(AND($J177&gt;AA$1,$J177&lt;=$AO$1),1,IF((COUNTIFS(INCAPACIDADES!$C$1:$C$51,$I177,INCAPACIDADES!X$1:X$51,AA$1))&gt;0,2,IF(VLOOKUP($C177,BD!$D$1:$F$501,3,0)&gt;AA$1,0,3))),"")</f>
        <v/>
      </c>
      <c r="CV177" s="23" t="str">
        <f>+IF(AND(LEN($I177)&gt;5),IF(AND($J177&gt;AB$1,$J177&lt;=$AO$1),1,IF((COUNTIFS(INCAPACIDADES!$C$1:$C$51,$I177,INCAPACIDADES!Y$1:Y$51,AB$1))&gt;0,2,IF(VLOOKUP($C177,BD!$D$1:$F$501,3,0)&gt;AB$1,0,3))),"")</f>
        <v/>
      </c>
      <c r="CW177" s="23" t="str">
        <f>+IF(AND(LEN($I177)&gt;5),IF(AND($J177&gt;AC$1,$J177&lt;=$AO$1),1,IF((COUNTIFS(INCAPACIDADES!$C$1:$C$51,$I177,INCAPACIDADES!Z$1:Z$51,AC$1))&gt;0,2,IF(VLOOKUP($C177,BD!$D$1:$F$501,3,0)&gt;AC$1,0,3))),"")</f>
        <v/>
      </c>
      <c r="CX177" s="23" t="str">
        <f>+IF(AND(LEN($I177)&gt;5),IF(AND($J177&gt;AD$1,$J177&lt;=$AO$1),1,IF((COUNTIFS(INCAPACIDADES!$C$1:$C$51,$I177,INCAPACIDADES!AA$1:AA$51,AD$1))&gt;0,2,IF(VLOOKUP($C177,BD!$D$1:$F$501,3,0)&gt;AD$1,0,3))),"")</f>
        <v/>
      </c>
      <c r="CY177" s="23" t="str">
        <f>+IF(AND(LEN($I177)&gt;5),IF(AND($J177&gt;AE$1,$J177&lt;=$AO$1),1,IF((COUNTIFS(INCAPACIDADES!$C$1:$C$51,$I177,INCAPACIDADES!AB$1:AB$51,AE$1))&gt;0,2,IF(VLOOKUP($C177,BD!$D$1:$F$501,3,0)&gt;AE$1,0,3))),"")</f>
        <v/>
      </c>
      <c r="CZ177" s="23" t="str">
        <f>+IF(AND(LEN($I177)&gt;5),IF(AND($J177&gt;AF$1,$J177&lt;=$AO$1),1,IF((COUNTIFS(INCAPACIDADES!$C$1:$C$51,$I177,INCAPACIDADES!AC$1:AC$51,AF$1))&gt;0,2,IF(VLOOKUP($C177,BD!$D$1:$F$501,3,0)&gt;AF$1,0,3))),"")</f>
        <v/>
      </c>
      <c r="DA177" s="23" t="str">
        <f>+IF(AND(LEN($I177)&gt;5),IF(AND($J177&gt;AG$1,$J177&lt;=$AO$1),1,IF((COUNTIFS(INCAPACIDADES!$C$1:$C$51,$I177,INCAPACIDADES!AD$1:AD$51,AG$1))&gt;0,2,IF(VLOOKUP($C177,BD!$D$1:$F$501,3,0)&gt;AG$1,0,3))),"")</f>
        <v/>
      </c>
      <c r="DB177" s="23" t="str">
        <f>+IF(AND(LEN($I177)&gt;5),IF(AND($J177&gt;AH$1,$J177&lt;=$AO$1),1,IF((COUNTIFS(INCAPACIDADES!$C$1:$C$51,$I177,INCAPACIDADES!AE$1:AE$51,AH$1))&gt;0,2,IF(VLOOKUP($C177,BD!$D$1:$F$501,3,0)&gt;AH$1,0,3))),"")</f>
        <v/>
      </c>
      <c r="DC177" s="23" t="str">
        <f>+IF(AND(LEN($I177)&gt;5),IF(AND($J177&gt;AI$1,$J177&lt;=$AO$1),1,IF((COUNTIFS(INCAPACIDADES!$C$1:$C$51,$I177,INCAPACIDADES!AF$1:AF$51,AI$1))&gt;0,2,IF(VLOOKUP($C177,BD!$D$1:$F$501,3,0)&gt;AI$1,0,3))),"")</f>
        <v/>
      </c>
      <c r="DD177" s="23" t="str">
        <f>+IF(AND(LEN($I177)&gt;5),IF(AND($J177&gt;AJ$1,$J177&lt;=$AO$1),1,IF((COUNTIFS(INCAPACIDADES!$C$1:$C$51,$I177,INCAPACIDADES!AG$1:AG$51,AJ$1))&gt;0,2,IF(VLOOKUP($C177,BD!$D$1:$F$501,3,0)&gt;AJ$1,0,3))),"")</f>
        <v/>
      </c>
      <c r="DE177" s="23" t="str">
        <f>+IF(AND(LEN($I177)&gt;5),IF(AND($J177&gt;AK$1,$J177&lt;=$AO$1),1,IF((COUNTIFS(INCAPACIDADES!$C$1:$C$51,$I177,INCAPACIDADES!AH$1:AH$51,AK$1))&gt;0,2,IF(VLOOKUP($C177,BD!$D$1:$F$501,3,0)&gt;AK$1,0,3))),"")</f>
        <v/>
      </c>
      <c r="DF177" s="23" t="str">
        <f>+IF(AND(LEN($I177)&gt;5),IF(AND($J177&gt;AL$1,$J177&lt;=$AO$1),1,IF((COUNTIFS(INCAPACIDADES!$C$1:$C$51,$I177,INCAPACIDADES!AI$1:AI$51,AL$1))&gt;0,2,IF(VLOOKUP($C177,BD!$D$1:$F$501,3,0)&gt;AL$1,0,3))),"")</f>
        <v/>
      </c>
      <c r="DG177" s="23" t="str">
        <f>+IF(AND(LEN($I177)&gt;5),IF(AND($J177&gt;AM$1,$J177&lt;=$AO$1),1,IF((COUNTIFS(INCAPACIDADES!$C$1:$C$51,$I177,INCAPACIDADES!AJ$1:AJ$51,AM$1))&gt;0,2,IF(VLOOKUP($C177,BD!$D$1:$F$501,3,0)&gt;AM$1,0,3))),"")</f>
        <v/>
      </c>
      <c r="DH177" s="23" t="str">
        <f>+IF(AND(LEN($I177)&gt;5),IF(AND($J177&gt;AN$1,$J177&lt;=$AO$1),1,IF((COUNTIFS(INCAPACIDADES!$C$1:$C$51,$I177,INCAPACIDADES!AK$1:AK$51,AN$1))&gt;0,2,IF(VLOOKUP($C177,BD!$D$1:$F$501,3,0)&gt;AN$1,0,3))),"")</f>
        <v/>
      </c>
      <c r="DI177" s="23" t="str">
        <f>+IF(AND(LEN($I177)&gt;5),IF(AND($J177&gt;AO$1,$J177&lt;=$AO$1),1,IF((COUNTIFS(INCAPACIDADES!$C$1:$C$51,$I177,INCAPACIDADES!AL$1:AL$51,AO$1))&gt;0,2,IF(VLOOKUP($C177,BD!$D$1:$F$501,3,0)&gt;AO$1,0,3))),"")</f>
        <v/>
      </c>
      <c r="DJ177" s="23" t="str">
        <f>+IF(LEN($I177)&gt;5,IF(ISERROR(VLOOKUP(N177,'CODIGO PAGO'!$B$2:$B$20,1,0)),1,IF(OR(AND(CH177=1,N177&lt;&gt;"N"),AND(CH177=3,N177&lt;&gt;"B"),AND(CH177=2,LEFT(TRIM(N177),1)&lt;&gt;"I")),1,IF(OR(AND(CH177=0,N177="N"),AND(CH177=0,N177="B"),AND(CH177=0,LEFT(TRIM(N177),1)="I")),1,0))),"")</f>
        <v/>
      </c>
      <c r="DK177" s="23" t="str">
        <f t="shared" si="104"/>
        <v/>
      </c>
      <c r="DL177" s="23" t="str">
        <f>+IF(LEN($I177)&gt;5,IF(ISERROR(VLOOKUP(P177,'CODIGO PAGO'!$B$2:$B$20,1,0)),1,IF(OR(AND(CJ177=1,P177&lt;&gt;"N"),AND(CJ177=3,P177&lt;&gt;"B"),AND(CJ177=2,LEFT(TRIM(P177),1)&lt;&gt;"I")),1,IF(OR(AND(CJ177=0,P177="N"),AND(CJ177=0,P177="B"),AND(CJ177=0,LEFT(TRIM(P177),1)="I")),1,0))),"")</f>
        <v/>
      </c>
      <c r="DM177" s="23" t="str">
        <f t="shared" si="105"/>
        <v/>
      </c>
      <c r="DN177" s="23" t="str">
        <f>+IF(LEN($I177)&gt;5,IF(ISERROR(VLOOKUP(R177,'CODIGO PAGO'!$B$2:$B$20,1,0)),1,IF(OR(AND(CL177=1,R177&lt;&gt;"N"),AND(CL177=3,R177&lt;&gt;"B"),AND(CL177=2,LEFT(TRIM(R177),1)&lt;&gt;"I")),1,IF(OR(AND(CL177=0,R177="N"),AND(CL177=0,R177="B"),AND(CL177=0,LEFT(TRIM(R177),1)="I")),1,0))),"")</f>
        <v/>
      </c>
      <c r="DO177" s="23" t="str">
        <f t="shared" si="106"/>
        <v/>
      </c>
      <c r="DP177" s="23" t="str">
        <f>+IF(LEN($I177)&gt;5,IF(ISERROR(VLOOKUP(T177,'CODIGO PAGO'!$B$2:$B$20,1,0)),1,IF(OR(AND(CN177=1,T177&lt;&gt;"N"),AND(CN177=3,T177&lt;&gt;"B"),AND(CN177=2,LEFT(TRIM(T177),1)&lt;&gt;"I")),1,IF(OR(AND(CN177=0,T177="N"),AND(CN177=0,T177="B"),AND(CN177=0,LEFT(TRIM(T177),1)="I")),1,0))),"")</f>
        <v/>
      </c>
      <c r="DQ177" s="23" t="str">
        <f t="shared" si="107"/>
        <v/>
      </c>
      <c r="DR177" s="23" t="str">
        <f>+IF(LEN($I177)&gt;5,IF(ISERROR(VLOOKUP(V177,'CODIGO PAGO'!$B$2:$B$20,1,0)),1,IF(OR(AND(CP177=1,V177&lt;&gt;"N"),AND(CP177=3,V177&lt;&gt;"B"),AND(CP177=2,LEFT(TRIM(V177),1)&lt;&gt;"I")),1,IF(OR(AND(CP177=0,V177="N"),AND(CP177=0,V177="B"),AND(CP177=0,LEFT(TRIM(V177),1)="I")),1,0))),"")</f>
        <v/>
      </c>
      <c r="DS177" s="23" t="str">
        <f t="shared" si="108"/>
        <v/>
      </c>
      <c r="DT177" s="23" t="str">
        <f>+IF(LEN($I177)&gt;5,IF(ISERROR(VLOOKUP(X177,'CODIGO PAGO'!$B$2:$B$20,1,0)),1,IF(OR(AND(CR177=1,X177&lt;&gt;"N"),AND(CR177=3,X177&lt;&gt;"B"),AND(CR177=2,LEFT(TRIM(X177),1)&lt;&gt;"I")),1,IF(OR(AND(CR177=0,X177="N"),AND(CR177=0,X177="B"),AND(CR177=0,LEFT(TRIM(X177),1)="I")),1,0))),"")</f>
        <v/>
      </c>
      <c r="DU177" s="23" t="str">
        <f t="shared" si="109"/>
        <v/>
      </c>
      <c r="DV177" s="23" t="str">
        <f>+IF(LEN($I177)&gt;5,IF(ISERROR(VLOOKUP(Z177,'CODIGO PAGO'!$B$2:$B$20,1,0)),1,IF(OR(AND(CT177=1,Z177&lt;&gt;"N"),AND(CT177=3,Z177&lt;&gt;"B"),AND(CT177=2,LEFT(TRIM(Z177),1)&lt;&gt;"I")),1,IF(OR(AND(CT177=0,Z177="N"),AND(CT177=0,Z177="B"),AND(CT177=0,LEFT(TRIM(Z177),1)="I")),1,0))),"")</f>
        <v/>
      </c>
      <c r="DW177" s="23" t="str">
        <f t="shared" si="110"/>
        <v/>
      </c>
      <c r="DX177" s="23" t="str">
        <f>+IF(LEN($I177)&gt;5,IF(ISERROR(VLOOKUP(AB177,'CODIGO PAGO'!$B$2:$B$20,1,0)),1,IF(OR(AND(CV177=1,AB177&lt;&gt;"N"),AND(CV177=3,AB177&lt;&gt;"B"),AND(CV177=2,LEFT(TRIM(AB177),1)&lt;&gt;"I")),1,IF(OR(AND(CV177=0,AB177="N"),AND(CV177=0,AB177="B"),AND(CV177=0,LEFT(TRIM(AB177),1)="I")),1,0))),"")</f>
        <v/>
      </c>
      <c r="DY177" s="23" t="str">
        <f t="shared" si="111"/>
        <v/>
      </c>
      <c r="DZ177" s="23" t="str">
        <f>+IF(LEN($I177)&gt;5,IF(ISERROR(VLOOKUP(AD177,'CODIGO PAGO'!$B$2:$B$20,1,0)),1,IF(OR(AND(CX177=1,AD177&lt;&gt;"N"),AND(CX177=3,AD177&lt;&gt;"B"),AND(CX177=2,LEFT(TRIM(AD177),1)&lt;&gt;"I")),1,IF(OR(AND(CX177=0,AD177="N"),AND(CX177=0,AD177="B"),AND(CX177=0,LEFT(TRIM(AD177),1)="I")),1,0))),"")</f>
        <v/>
      </c>
      <c r="EA177" s="23" t="str">
        <f t="shared" si="112"/>
        <v/>
      </c>
      <c r="EB177" s="23" t="str">
        <f>+IF(LEN($I177)&gt;5,IF(ISERROR(VLOOKUP(AF177,'CODIGO PAGO'!$B$2:$B$20,1,0)),1,IF(OR(AND(CZ177=1,AF177&lt;&gt;"N"),AND(CZ177=3,AF177&lt;&gt;"B"),AND(CZ177=2,LEFT(TRIM(AF177),1)&lt;&gt;"I")),1,IF(OR(AND(CZ177=0,AF177="N"),AND(CZ177=0,AF177="B"),AND(CZ177=0,LEFT(TRIM(AF177),1)="I")),1,0))),"")</f>
        <v/>
      </c>
      <c r="EC177" s="23" t="str">
        <f t="shared" si="113"/>
        <v/>
      </c>
      <c r="ED177" s="23" t="str">
        <f>+IF(LEN($I177)&gt;5,IF(ISERROR(VLOOKUP(AH177,'CODIGO PAGO'!$B$2:$B$20,1,0)),1,IF(OR(AND(DB177=1,AH177&lt;&gt;"N"),AND(DB177=3,AH177&lt;&gt;"B"),AND(DB177=2,LEFT(TRIM(AH177),1)&lt;&gt;"I")),1,IF(OR(AND(DB177=0,AH177="N"),AND(DB177=0,AH177="B"),AND(DB177=0,LEFT(TRIM(AH177),1)="I")),1,0))),"")</f>
        <v/>
      </c>
      <c r="EE177" s="23" t="str">
        <f t="shared" si="114"/>
        <v/>
      </c>
      <c r="EF177" s="23" t="str">
        <f>+IF(LEN($I177)&gt;5,IF(ISERROR(VLOOKUP(AJ177,'CODIGO PAGO'!$B$2:$B$20,1,0)),1,IF(OR(AND(DD177=1,AJ177&lt;&gt;"N"),AND(DD177=3,AJ177&lt;&gt;"B"),AND(DD177=2,LEFT(TRIM(AJ177),1)&lt;&gt;"I")),1,IF(OR(AND(DD177=0,AJ177="N"),AND(DD177=0,AJ177="B"),AND(DD177=0,LEFT(TRIM(AJ177),1)="I")),1,0))),"")</f>
        <v/>
      </c>
      <c r="EG177" s="23" t="str">
        <f t="shared" si="115"/>
        <v/>
      </c>
      <c r="EH177" s="23" t="str">
        <f>+IF(LEN($I177)&gt;5,IF(ISERROR(VLOOKUP(AL177,'CODIGO PAGO'!$B$2:$B$20,1,0)),1,IF(OR(AND(DF177=1,AL177&lt;&gt;"N"),AND(DF177=3,AL177&lt;&gt;"B"),AND(DF177=2,LEFT(TRIM(AL177),1)&lt;&gt;"I")),1,IF(OR(AND(DF177=0,AL177="N"),AND(DF177=0,AL177="B"),AND(DF177=0,LEFT(TRIM(AL177),1)="I")),1,0))),"")</f>
        <v/>
      </c>
      <c r="EI177" s="23" t="str">
        <f t="shared" si="116"/>
        <v/>
      </c>
      <c r="EJ177" s="23" t="str">
        <f>+IF(LEN($I177)&gt;5,IF(ISERROR(VLOOKUP(AN177,'CODIGO PAGO'!$B$2:$B$20,1,0)),1,IF(OR(AND(DH177=1,AN177&lt;&gt;"N"),AND(DH177=3,AN177&lt;&gt;"B"),AND(DH177=2,LEFT(TRIM(AN177),1)&lt;&gt;"I")),1,IF(OR(AND(DH177=0,AN177="N"),AND(DH177=0,AN177="B"),AND(DH177=0,LEFT(TRIM(AN177),1)="I")),1,0))),"")</f>
        <v/>
      </c>
      <c r="EK177" s="23" t="str">
        <f t="shared" si="117"/>
        <v/>
      </c>
      <c r="EL177" s="24" t="str">
        <f t="shared" si="118"/>
        <v/>
      </c>
    </row>
    <row r="178" spans="1:142" s="25" customFormat="1">
      <c r="A178" s="15" t="str">
        <f t="shared" si="84"/>
        <v/>
      </c>
      <c r="B178" s="1" t="str">
        <f>+IF(LEN(I178)&gt;5,'CODIGO PAGO'!$B$28,"")</f>
        <v/>
      </c>
      <c r="C178" s="1" t="str">
        <f>+IF(LEN($I178)&gt;5,BD!D178,"")</f>
        <v/>
      </c>
      <c r="D178" s="168" t="str">
        <f>+IF(LEN($I178)&gt;5,BD!A178,"")</f>
        <v/>
      </c>
      <c r="E178" s="1" t="str">
        <f>+IF(LEN($I178)&gt;5,BD!B178,"")</f>
        <v/>
      </c>
      <c r="F178" s="1" t="str">
        <f>+IF(LEN($I178)&gt;5,BD!C178,"")</f>
        <v/>
      </c>
      <c r="G178" s="141"/>
      <c r="H178" s="141"/>
      <c r="I178" s="1" t="str">
        <f>+IF(LEN(BD!G178)&gt;5,BD!G178,"")</f>
        <v/>
      </c>
      <c r="J178" s="167" t="str">
        <f>+IF(LEN($I178)&gt;5,BD!E178,"")</f>
        <v/>
      </c>
      <c r="K178" s="6" t="str">
        <f t="shared" si="85"/>
        <v/>
      </c>
      <c r="L178" s="87" t="str">
        <f>+IF(LEN($I178)&gt;5,BD!H178,"")</f>
        <v/>
      </c>
      <c r="M178" s="40" t="str">
        <f t="shared" si="86"/>
        <v/>
      </c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4" t="str">
        <f t="shared" si="87"/>
        <v/>
      </c>
      <c r="AQ178" s="5" t="str">
        <f t="shared" si="88"/>
        <v/>
      </c>
      <c r="AR178" s="91" t="str">
        <f t="shared" si="89"/>
        <v/>
      </c>
      <c r="AS178" s="5" t="str">
        <f t="shared" si="90"/>
        <v/>
      </c>
      <c r="AT178" s="91" t="str">
        <f t="shared" si="91"/>
        <v/>
      </c>
      <c r="AU178" s="4" t="str">
        <f t="shared" si="92"/>
        <v/>
      </c>
      <c r="AV178" s="4" t="str">
        <f t="shared" si="93"/>
        <v/>
      </c>
      <c r="AW178" s="4" t="str">
        <f t="shared" si="94"/>
        <v/>
      </c>
      <c r="AX178" s="4" t="str">
        <f t="shared" si="95"/>
        <v/>
      </c>
      <c r="AY178" s="88" t="str">
        <f t="shared" si="96"/>
        <v/>
      </c>
      <c r="AZ178" s="17" t="str">
        <f t="shared" si="97"/>
        <v/>
      </c>
      <c r="BA178" s="18" t="str">
        <f t="shared" si="98"/>
        <v/>
      </c>
      <c r="BB178" s="19" t="str">
        <f>+IF(LEN(I178)&gt;5,IF(INT(RIGHT(B178,1))=9,0.5*L178*AY178,INT(MID(B178,5,LEN(B178)-4))*L178)+IFERROR(VLOOKUP(I178,AJUSTES!$A$1:$I$50,9,0),0),"")</f>
        <v/>
      </c>
      <c r="BC178" s="12"/>
      <c r="BD178" s="19" t="str">
        <f t="shared" si="99"/>
        <v/>
      </c>
      <c r="BE178" s="18" t="str">
        <f t="shared" si="100"/>
        <v/>
      </c>
      <c r="BF178" s="139" t="str">
        <f t="shared" si="101"/>
        <v/>
      </c>
      <c r="BG178" s="114"/>
      <c r="BH178" s="18" t="str">
        <f t="shared" si="102"/>
        <v/>
      </c>
      <c r="BI178" s="13"/>
      <c r="BJ178" s="12"/>
      <c r="BK178" s="12"/>
      <c r="BL178" s="145"/>
      <c r="BM178" s="12"/>
      <c r="BN178" s="12"/>
      <c r="BO178" s="12"/>
      <c r="BP178" s="12"/>
      <c r="BQ178" s="12"/>
      <c r="BR178" s="12"/>
      <c r="BS178" s="146"/>
      <c r="BT178" s="14"/>
      <c r="BU178" s="12"/>
      <c r="BV178" s="12"/>
      <c r="BW178" s="12"/>
      <c r="BX178" s="12"/>
      <c r="BY178" s="12"/>
      <c r="BZ178" s="144"/>
      <c r="CA178" s="107" t="str">
        <f>+IF(LEN($I178)&gt;5,IF(BD!F178="N/A","",BD!F178),"")</f>
        <v/>
      </c>
      <c r="CB178" s="21"/>
      <c r="CC178" s="147"/>
      <c r="CD178" s="148"/>
      <c r="CE178" s="8" t="str">
        <f>+IF(LEN(I178)&gt;5,BD!M178,"")</f>
        <v/>
      </c>
      <c r="CF178" s="16" t="str">
        <f>+IF(LEN(I178)&gt;5,BD!N178,"")</f>
        <v/>
      </c>
      <c r="CG178" s="3" t="str">
        <f t="shared" si="103"/>
        <v/>
      </c>
      <c r="CH178" s="23" t="str">
        <f>+IF(AND(LEN($I178)&gt;5),IF(AND($J178&gt;N$1,$J178&lt;=$AO$1),1,IF((COUNTIFS(INCAPACIDADES!$C$1:$C$51,$I178,INCAPACIDADES!K$1:K$51,N$1))&gt;0,2,IF(VLOOKUP($C178,BD!$D$1:$F$501,3,0)&gt;N$1,0,3))),"")</f>
        <v/>
      </c>
      <c r="CI178" s="23" t="str">
        <f>+IF(AND(LEN($I178)&gt;5),IF(AND($J178&gt;O$1,$J178&lt;=$AO$1),1,IF((COUNTIFS(INCAPACIDADES!$C$1:$C$51,$I178,INCAPACIDADES!L$1:L$51,O$1))&gt;0,2,IF(VLOOKUP($C178,BD!$D$1:$F$501,3,0)&gt;O$1,0,3))),"")</f>
        <v/>
      </c>
      <c r="CJ178" s="23" t="str">
        <f>+IF(AND(LEN($I178)&gt;5),IF(AND($J178&gt;P$1,$J178&lt;=$AO$1),1,IF((COUNTIFS(INCAPACIDADES!$C$1:$C$51,$I178,INCAPACIDADES!M$1:M$51,P$1))&gt;0,2,IF(VLOOKUP($C178,BD!$D$1:$F$501,3,0)&gt;P$1,0,3))),"")</f>
        <v/>
      </c>
      <c r="CK178" s="23" t="str">
        <f>+IF(AND(LEN($I178)&gt;5),IF(AND($J178&gt;Q$1,$J178&lt;=$AO$1),1,IF((COUNTIFS(INCAPACIDADES!$C$1:$C$51,$I178,INCAPACIDADES!N$1:N$51,Q$1))&gt;0,2,IF(VLOOKUP($C178,BD!$D$1:$F$501,3,0)&gt;Q$1,0,3))),"")</f>
        <v/>
      </c>
      <c r="CL178" s="23" t="str">
        <f>+IF(AND(LEN($I178)&gt;5),IF(AND($J178&gt;R$1,$J178&lt;=$AO$1),1,IF((COUNTIFS(INCAPACIDADES!$C$1:$C$51,$I178,INCAPACIDADES!O$1:O$51,R$1))&gt;0,2,IF(VLOOKUP($C178,BD!$D$1:$F$501,3,0)&gt;R$1,0,3))),"")</f>
        <v/>
      </c>
      <c r="CM178" s="23" t="str">
        <f>+IF(AND(LEN($I178)&gt;5),IF(AND($J178&gt;S$1,$J178&lt;=$AO$1),1,IF((COUNTIFS(INCAPACIDADES!$C$1:$C$51,$I178,INCAPACIDADES!P$1:P$51,S$1))&gt;0,2,IF(VLOOKUP($C178,BD!$D$1:$F$501,3,0)&gt;S$1,0,3))),"")</f>
        <v/>
      </c>
      <c r="CN178" s="23" t="str">
        <f>+IF(AND(LEN($I178)&gt;5),IF(AND($J178&gt;T$1,$J178&lt;=$AO$1),1,IF((COUNTIFS(INCAPACIDADES!$C$1:$C$51,$I178,INCAPACIDADES!Q$1:Q$51,T$1))&gt;0,2,IF(VLOOKUP($C178,BD!$D$1:$F$501,3,0)&gt;T$1,0,3))),"")</f>
        <v/>
      </c>
      <c r="CO178" s="23" t="str">
        <f>+IF(AND(LEN($I178)&gt;5),IF(AND($J178&gt;U$1,$J178&lt;=$AO$1),1,IF((COUNTIFS(INCAPACIDADES!$C$1:$C$51,$I178,INCAPACIDADES!R$1:R$51,U$1))&gt;0,2,IF(VLOOKUP($C178,BD!$D$1:$F$501,3,0)&gt;U$1,0,3))),"")</f>
        <v/>
      </c>
      <c r="CP178" s="23" t="str">
        <f>+IF(AND(LEN($I178)&gt;5),IF(AND($J178&gt;V$1,$J178&lt;=$AO$1),1,IF((COUNTIFS(INCAPACIDADES!$C$1:$C$51,$I178,INCAPACIDADES!S$1:S$51,V$1))&gt;0,2,IF(VLOOKUP($C178,BD!$D$1:$F$501,3,0)&gt;V$1,0,3))),"")</f>
        <v/>
      </c>
      <c r="CQ178" s="23" t="str">
        <f>+IF(AND(LEN($I178)&gt;5),IF(AND($J178&gt;W$1,$J178&lt;=$AO$1),1,IF((COUNTIFS(INCAPACIDADES!$C$1:$C$51,$I178,INCAPACIDADES!T$1:T$51,W$1))&gt;0,2,IF(VLOOKUP($C178,BD!$D$1:$F$501,3,0)&gt;W$1,0,3))),"")</f>
        <v/>
      </c>
      <c r="CR178" s="23" t="str">
        <f>+IF(AND(LEN($I178)&gt;5),IF(AND($J178&gt;X$1,$J178&lt;=$AO$1),1,IF((COUNTIFS(INCAPACIDADES!$C$1:$C$51,$I178,INCAPACIDADES!U$1:U$51,X$1))&gt;0,2,IF(VLOOKUP($C178,BD!$D$1:$F$501,3,0)&gt;X$1,0,3))),"")</f>
        <v/>
      </c>
      <c r="CS178" s="23" t="str">
        <f>+IF(AND(LEN($I178)&gt;5),IF(AND($J178&gt;Y$1,$J178&lt;=$AO$1),1,IF((COUNTIFS(INCAPACIDADES!$C$1:$C$51,$I178,INCAPACIDADES!V$1:V$51,Y$1))&gt;0,2,IF(VLOOKUP($C178,BD!$D$1:$F$501,3,0)&gt;Y$1,0,3))),"")</f>
        <v/>
      </c>
      <c r="CT178" s="23" t="str">
        <f>+IF(AND(LEN($I178)&gt;5),IF(AND($J178&gt;Z$1,$J178&lt;=$AO$1),1,IF((COUNTIFS(INCAPACIDADES!$C$1:$C$51,$I178,INCAPACIDADES!W$1:W$51,Z$1))&gt;0,2,IF(VLOOKUP($C178,BD!$D$1:$F$501,3,0)&gt;Z$1,0,3))),"")</f>
        <v/>
      </c>
      <c r="CU178" s="23" t="str">
        <f>+IF(AND(LEN($I178)&gt;5),IF(AND($J178&gt;AA$1,$J178&lt;=$AO$1),1,IF((COUNTIFS(INCAPACIDADES!$C$1:$C$51,$I178,INCAPACIDADES!X$1:X$51,AA$1))&gt;0,2,IF(VLOOKUP($C178,BD!$D$1:$F$501,3,0)&gt;AA$1,0,3))),"")</f>
        <v/>
      </c>
      <c r="CV178" s="23" t="str">
        <f>+IF(AND(LEN($I178)&gt;5),IF(AND($J178&gt;AB$1,$J178&lt;=$AO$1),1,IF((COUNTIFS(INCAPACIDADES!$C$1:$C$51,$I178,INCAPACIDADES!Y$1:Y$51,AB$1))&gt;0,2,IF(VLOOKUP($C178,BD!$D$1:$F$501,3,0)&gt;AB$1,0,3))),"")</f>
        <v/>
      </c>
      <c r="CW178" s="23" t="str">
        <f>+IF(AND(LEN($I178)&gt;5),IF(AND($J178&gt;AC$1,$J178&lt;=$AO$1),1,IF((COUNTIFS(INCAPACIDADES!$C$1:$C$51,$I178,INCAPACIDADES!Z$1:Z$51,AC$1))&gt;0,2,IF(VLOOKUP($C178,BD!$D$1:$F$501,3,0)&gt;AC$1,0,3))),"")</f>
        <v/>
      </c>
      <c r="CX178" s="23" t="str">
        <f>+IF(AND(LEN($I178)&gt;5),IF(AND($J178&gt;AD$1,$J178&lt;=$AO$1),1,IF((COUNTIFS(INCAPACIDADES!$C$1:$C$51,$I178,INCAPACIDADES!AA$1:AA$51,AD$1))&gt;0,2,IF(VLOOKUP($C178,BD!$D$1:$F$501,3,0)&gt;AD$1,0,3))),"")</f>
        <v/>
      </c>
      <c r="CY178" s="23" t="str">
        <f>+IF(AND(LEN($I178)&gt;5),IF(AND($J178&gt;AE$1,$J178&lt;=$AO$1),1,IF((COUNTIFS(INCAPACIDADES!$C$1:$C$51,$I178,INCAPACIDADES!AB$1:AB$51,AE$1))&gt;0,2,IF(VLOOKUP($C178,BD!$D$1:$F$501,3,0)&gt;AE$1,0,3))),"")</f>
        <v/>
      </c>
      <c r="CZ178" s="23" t="str">
        <f>+IF(AND(LEN($I178)&gt;5),IF(AND($J178&gt;AF$1,$J178&lt;=$AO$1),1,IF((COUNTIFS(INCAPACIDADES!$C$1:$C$51,$I178,INCAPACIDADES!AC$1:AC$51,AF$1))&gt;0,2,IF(VLOOKUP($C178,BD!$D$1:$F$501,3,0)&gt;AF$1,0,3))),"")</f>
        <v/>
      </c>
      <c r="DA178" s="23" t="str">
        <f>+IF(AND(LEN($I178)&gt;5),IF(AND($J178&gt;AG$1,$J178&lt;=$AO$1),1,IF((COUNTIFS(INCAPACIDADES!$C$1:$C$51,$I178,INCAPACIDADES!AD$1:AD$51,AG$1))&gt;0,2,IF(VLOOKUP($C178,BD!$D$1:$F$501,3,0)&gt;AG$1,0,3))),"")</f>
        <v/>
      </c>
      <c r="DB178" s="23" t="str">
        <f>+IF(AND(LEN($I178)&gt;5),IF(AND($J178&gt;AH$1,$J178&lt;=$AO$1),1,IF((COUNTIFS(INCAPACIDADES!$C$1:$C$51,$I178,INCAPACIDADES!AE$1:AE$51,AH$1))&gt;0,2,IF(VLOOKUP($C178,BD!$D$1:$F$501,3,0)&gt;AH$1,0,3))),"")</f>
        <v/>
      </c>
      <c r="DC178" s="23" t="str">
        <f>+IF(AND(LEN($I178)&gt;5),IF(AND($J178&gt;AI$1,$J178&lt;=$AO$1),1,IF((COUNTIFS(INCAPACIDADES!$C$1:$C$51,$I178,INCAPACIDADES!AF$1:AF$51,AI$1))&gt;0,2,IF(VLOOKUP($C178,BD!$D$1:$F$501,3,0)&gt;AI$1,0,3))),"")</f>
        <v/>
      </c>
      <c r="DD178" s="23" t="str">
        <f>+IF(AND(LEN($I178)&gt;5),IF(AND($J178&gt;AJ$1,$J178&lt;=$AO$1),1,IF((COUNTIFS(INCAPACIDADES!$C$1:$C$51,$I178,INCAPACIDADES!AG$1:AG$51,AJ$1))&gt;0,2,IF(VLOOKUP($C178,BD!$D$1:$F$501,3,0)&gt;AJ$1,0,3))),"")</f>
        <v/>
      </c>
      <c r="DE178" s="23" t="str">
        <f>+IF(AND(LEN($I178)&gt;5),IF(AND($J178&gt;AK$1,$J178&lt;=$AO$1),1,IF((COUNTIFS(INCAPACIDADES!$C$1:$C$51,$I178,INCAPACIDADES!AH$1:AH$51,AK$1))&gt;0,2,IF(VLOOKUP($C178,BD!$D$1:$F$501,3,0)&gt;AK$1,0,3))),"")</f>
        <v/>
      </c>
      <c r="DF178" s="23" t="str">
        <f>+IF(AND(LEN($I178)&gt;5),IF(AND($J178&gt;AL$1,$J178&lt;=$AO$1),1,IF((COUNTIFS(INCAPACIDADES!$C$1:$C$51,$I178,INCAPACIDADES!AI$1:AI$51,AL$1))&gt;0,2,IF(VLOOKUP($C178,BD!$D$1:$F$501,3,0)&gt;AL$1,0,3))),"")</f>
        <v/>
      </c>
      <c r="DG178" s="23" t="str">
        <f>+IF(AND(LEN($I178)&gt;5),IF(AND($J178&gt;AM$1,$J178&lt;=$AO$1),1,IF((COUNTIFS(INCAPACIDADES!$C$1:$C$51,$I178,INCAPACIDADES!AJ$1:AJ$51,AM$1))&gt;0,2,IF(VLOOKUP($C178,BD!$D$1:$F$501,3,0)&gt;AM$1,0,3))),"")</f>
        <v/>
      </c>
      <c r="DH178" s="23" t="str">
        <f>+IF(AND(LEN($I178)&gt;5),IF(AND($J178&gt;AN$1,$J178&lt;=$AO$1),1,IF((COUNTIFS(INCAPACIDADES!$C$1:$C$51,$I178,INCAPACIDADES!AK$1:AK$51,AN$1))&gt;0,2,IF(VLOOKUP($C178,BD!$D$1:$F$501,3,0)&gt;AN$1,0,3))),"")</f>
        <v/>
      </c>
      <c r="DI178" s="23" t="str">
        <f>+IF(AND(LEN($I178)&gt;5),IF(AND($J178&gt;AO$1,$J178&lt;=$AO$1),1,IF((COUNTIFS(INCAPACIDADES!$C$1:$C$51,$I178,INCAPACIDADES!AL$1:AL$51,AO$1))&gt;0,2,IF(VLOOKUP($C178,BD!$D$1:$F$501,3,0)&gt;AO$1,0,3))),"")</f>
        <v/>
      </c>
      <c r="DJ178" s="23" t="str">
        <f>+IF(LEN($I178)&gt;5,IF(ISERROR(VLOOKUP(N178,'CODIGO PAGO'!$B$2:$B$20,1,0)),1,IF(OR(AND(CH178=1,N178&lt;&gt;"N"),AND(CH178=3,N178&lt;&gt;"B"),AND(CH178=2,LEFT(TRIM(N178),1)&lt;&gt;"I")),1,IF(OR(AND(CH178=0,N178="N"),AND(CH178=0,N178="B"),AND(CH178=0,LEFT(TRIM(N178),1)="I")),1,0))),"")</f>
        <v/>
      </c>
      <c r="DK178" s="23" t="str">
        <f t="shared" si="104"/>
        <v/>
      </c>
      <c r="DL178" s="23" t="str">
        <f>+IF(LEN($I178)&gt;5,IF(ISERROR(VLOOKUP(P178,'CODIGO PAGO'!$B$2:$B$20,1,0)),1,IF(OR(AND(CJ178=1,P178&lt;&gt;"N"),AND(CJ178=3,P178&lt;&gt;"B"),AND(CJ178=2,LEFT(TRIM(P178),1)&lt;&gt;"I")),1,IF(OR(AND(CJ178=0,P178="N"),AND(CJ178=0,P178="B"),AND(CJ178=0,LEFT(TRIM(P178),1)="I")),1,0))),"")</f>
        <v/>
      </c>
      <c r="DM178" s="23" t="str">
        <f t="shared" si="105"/>
        <v/>
      </c>
      <c r="DN178" s="23" t="str">
        <f>+IF(LEN($I178)&gt;5,IF(ISERROR(VLOOKUP(R178,'CODIGO PAGO'!$B$2:$B$20,1,0)),1,IF(OR(AND(CL178=1,R178&lt;&gt;"N"),AND(CL178=3,R178&lt;&gt;"B"),AND(CL178=2,LEFT(TRIM(R178),1)&lt;&gt;"I")),1,IF(OR(AND(CL178=0,R178="N"),AND(CL178=0,R178="B"),AND(CL178=0,LEFT(TRIM(R178),1)="I")),1,0))),"")</f>
        <v/>
      </c>
      <c r="DO178" s="23" t="str">
        <f t="shared" si="106"/>
        <v/>
      </c>
      <c r="DP178" s="23" t="str">
        <f>+IF(LEN($I178)&gt;5,IF(ISERROR(VLOOKUP(T178,'CODIGO PAGO'!$B$2:$B$20,1,0)),1,IF(OR(AND(CN178=1,T178&lt;&gt;"N"),AND(CN178=3,T178&lt;&gt;"B"),AND(CN178=2,LEFT(TRIM(T178),1)&lt;&gt;"I")),1,IF(OR(AND(CN178=0,T178="N"),AND(CN178=0,T178="B"),AND(CN178=0,LEFT(TRIM(T178),1)="I")),1,0))),"")</f>
        <v/>
      </c>
      <c r="DQ178" s="23" t="str">
        <f t="shared" si="107"/>
        <v/>
      </c>
      <c r="DR178" s="23" t="str">
        <f>+IF(LEN($I178)&gt;5,IF(ISERROR(VLOOKUP(V178,'CODIGO PAGO'!$B$2:$B$20,1,0)),1,IF(OR(AND(CP178=1,V178&lt;&gt;"N"),AND(CP178=3,V178&lt;&gt;"B"),AND(CP178=2,LEFT(TRIM(V178),1)&lt;&gt;"I")),1,IF(OR(AND(CP178=0,V178="N"),AND(CP178=0,V178="B"),AND(CP178=0,LEFT(TRIM(V178),1)="I")),1,0))),"")</f>
        <v/>
      </c>
      <c r="DS178" s="23" t="str">
        <f t="shared" si="108"/>
        <v/>
      </c>
      <c r="DT178" s="23" t="str">
        <f>+IF(LEN($I178)&gt;5,IF(ISERROR(VLOOKUP(X178,'CODIGO PAGO'!$B$2:$B$20,1,0)),1,IF(OR(AND(CR178=1,X178&lt;&gt;"N"),AND(CR178=3,X178&lt;&gt;"B"),AND(CR178=2,LEFT(TRIM(X178),1)&lt;&gt;"I")),1,IF(OR(AND(CR178=0,X178="N"),AND(CR178=0,X178="B"),AND(CR178=0,LEFT(TRIM(X178),1)="I")),1,0))),"")</f>
        <v/>
      </c>
      <c r="DU178" s="23" t="str">
        <f t="shared" si="109"/>
        <v/>
      </c>
      <c r="DV178" s="23" t="str">
        <f>+IF(LEN($I178)&gt;5,IF(ISERROR(VLOOKUP(Z178,'CODIGO PAGO'!$B$2:$B$20,1,0)),1,IF(OR(AND(CT178=1,Z178&lt;&gt;"N"),AND(CT178=3,Z178&lt;&gt;"B"),AND(CT178=2,LEFT(TRIM(Z178),1)&lt;&gt;"I")),1,IF(OR(AND(CT178=0,Z178="N"),AND(CT178=0,Z178="B"),AND(CT178=0,LEFT(TRIM(Z178),1)="I")),1,0))),"")</f>
        <v/>
      </c>
      <c r="DW178" s="23" t="str">
        <f t="shared" si="110"/>
        <v/>
      </c>
      <c r="DX178" s="23" t="str">
        <f>+IF(LEN($I178)&gt;5,IF(ISERROR(VLOOKUP(AB178,'CODIGO PAGO'!$B$2:$B$20,1,0)),1,IF(OR(AND(CV178=1,AB178&lt;&gt;"N"),AND(CV178=3,AB178&lt;&gt;"B"),AND(CV178=2,LEFT(TRIM(AB178),1)&lt;&gt;"I")),1,IF(OR(AND(CV178=0,AB178="N"),AND(CV178=0,AB178="B"),AND(CV178=0,LEFT(TRIM(AB178),1)="I")),1,0))),"")</f>
        <v/>
      </c>
      <c r="DY178" s="23" t="str">
        <f t="shared" si="111"/>
        <v/>
      </c>
      <c r="DZ178" s="23" t="str">
        <f>+IF(LEN($I178)&gt;5,IF(ISERROR(VLOOKUP(AD178,'CODIGO PAGO'!$B$2:$B$20,1,0)),1,IF(OR(AND(CX178=1,AD178&lt;&gt;"N"),AND(CX178=3,AD178&lt;&gt;"B"),AND(CX178=2,LEFT(TRIM(AD178),1)&lt;&gt;"I")),1,IF(OR(AND(CX178=0,AD178="N"),AND(CX178=0,AD178="B"),AND(CX178=0,LEFT(TRIM(AD178),1)="I")),1,0))),"")</f>
        <v/>
      </c>
      <c r="EA178" s="23" t="str">
        <f t="shared" si="112"/>
        <v/>
      </c>
      <c r="EB178" s="23" t="str">
        <f>+IF(LEN($I178)&gt;5,IF(ISERROR(VLOOKUP(AF178,'CODIGO PAGO'!$B$2:$B$20,1,0)),1,IF(OR(AND(CZ178=1,AF178&lt;&gt;"N"),AND(CZ178=3,AF178&lt;&gt;"B"),AND(CZ178=2,LEFT(TRIM(AF178),1)&lt;&gt;"I")),1,IF(OR(AND(CZ178=0,AF178="N"),AND(CZ178=0,AF178="B"),AND(CZ178=0,LEFT(TRIM(AF178),1)="I")),1,0))),"")</f>
        <v/>
      </c>
      <c r="EC178" s="23" t="str">
        <f t="shared" si="113"/>
        <v/>
      </c>
      <c r="ED178" s="23" t="str">
        <f>+IF(LEN($I178)&gt;5,IF(ISERROR(VLOOKUP(AH178,'CODIGO PAGO'!$B$2:$B$20,1,0)),1,IF(OR(AND(DB178=1,AH178&lt;&gt;"N"),AND(DB178=3,AH178&lt;&gt;"B"),AND(DB178=2,LEFT(TRIM(AH178),1)&lt;&gt;"I")),1,IF(OR(AND(DB178=0,AH178="N"),AND(DB178=0,AH178="B"),AND(DB178=0,LEFT(TRIM(AH178),1)="I")),1,0))),"")</f>
        <v/>
      </c>
      <c r="EE178" s="23" t="str">
        <f t="shared" si="114"/>
        <v/>
      </c>
      <c r="EF178" s="23" t="str">
        <f>+IF(LEN($I178)&gt;5,IF(ISERROR(VLOOKUP(AJ178,'CODIGO PAGO'!$B$2:$B$20,1,0)),1,IF(OR(AND(DD178=1,AJ178&lt;&gt;"N"),AND(DD178=3,AJ178&lt;&gt;"B"),AND(DD178=2,LEFT(TRIM(AJ178),1)&lt;&gt;"I")),1,IF(OR(AND(DD178=0,AJ178="N"),AND(DD178=0,AJ178="B"),AND(DD178=0,LEFT(TRIM(AJ178),1)="I")),1,0))),"")</f>
        <v/>
      </c>
      <c r="EG178" s="23" t="str">
        <f t="shared" si="115"/>
        <v/>
      </c>
      <c r="EH178" s="23" t="str">
        <f>+IF(LEN($I178)&gt;5,IF(ISERROR(VLOOKUP(AL178,'CODIGO PAGO'!$B$2:$B$20,1,0)),1,IF(OR(AND(DF178=1,AL178&lt;&gt;"N"),AND(DF178=3,AL178&lt;&gt;"B"),AND(DF178=2,LEFT(TRIM(AL178),1)&lt;&gt;"I")),1,IF(OR(AND(DF178=0,AL178="N"),AND(DF178=0,AL178="B"),AND(DF178=0,LEFT(TRIM(AL178),1)="I")),1,0))),"")</f>
        <v/>
      </c>
      <c r="EI178" s="23" t="str">
        <f t="shared" si="116"/>
        <v/>
      </c>
      <c r="EJ178" s="23" t="str">
        <f>+IF(LEN($I178)&gt;5,IF(ISERROR(VLOOKUP(AN178,'CODIGO PAGO'!$B$2:$B$20,1,0)),1,IF(OR(AND(DH178=1,AN178&lt;&gt;"N"),AND(DH178=3,AN178&lt;&gt;"B"),AND(DH178=2,LEFT(TRIM(AN178),1)&lt;&gt;"I")),1,IF(OR(AND(DH178=0,AN178="N"),AND(DH178=0,AN178="B"),AND(DH178=0,LEFT(TRIM(AN178),1)="I")),1,0))),"")</f>
        <v/>
      </c>
      <c r="EK178" s="23" t="str">
        <f t="shared" si="117"/>
        <v/>
      </c>
      <c r="EL178" s="24" t="str">
        <f t="shared" si="118"/>
        <v/>
      </c>
    </row>
    <row r="179" spans="1:142" s="25" customFormat="1">
      <c r="A179" s="15" t="str">
        <f t="shared" si="84"/>
        <v/>
      </c>
      <c r="B179" s="1" t="str">
        <f>+IF(LEN(I179)&gt;5,'CODIGO PAGO'!$B$28,"")</f>
        <v/>
      </c>
      <c r="C179" s="1" t="str">
        <f>+IF(LEN($I179)&gt;5,BD!D179,"")</f>
        <v/>
      </c>
      <c r="D179" s="168" t="str">
        <f>+IF(LEN($I179)&gt;5,BD!A179,"")</f>
        <v/>
      </c>
      <c r="E179" s="1" t="str">
        <f>+IF(LEN($I179)&gt;5,BD!B179,"")</f>
        <v/>
      </c>
      <c r="F179" s="1" t="str">
        <f>+IF(LEN($I179)&gt;5,BD!C179,"")</f>
        <v/>
      </c>
      <c r="G179" s="141"/>
      <c r="H179" s="141"/>
      <c r="I179" s="1" t="str">
        <f>+IF(LEN(BD!G179)&gt;5,BD!G179,"")</f>
        <v/>
      </c>
      <c r="J179" s="167" t="str">
        <f>+IF(LEN($I179)&gt;5,BD!E179,"")</f>
        <v/>
      </c>
      <c r="K179" s="6" t="str">
        <f t="shared" si="85"/>
        <v/>
      </c>
      <c r="L179" s="87" t="str">
        <f>+IF(LEN($I179)&gt;5,BD!H179,"")</f>
        <v/>
      </c>
      <c r="M179" s="40" t="str">
        <f t="shared" si="86"/>
        <v/>
      </c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4" t="str">
        <f t="shared" si="87"/>
        <v/>
      </c>
      <c r="AQ179" s="5" t="str">
        <f t="shared" si="88"/>
        <v/>
      </c>
      <c r="AR179" s="91" t="str">
        <f t="shared" si="89"/>
        <v/>
      </c>
      <c r="AS179" s="5" t="str">
        <f t="shared" si="90"/>
        <v/>
      </c>
      <c r="AT179" s="91" t="str">
        <f t="shared" si="91"/>
        <v/>
      </c>
      <c r="AU179" s="4" t="str">
        <f t="shared" si="92"/>
        <v/>
      </c>
      <c r="AV179" s="4" t="str">
        <f t="shared" si="93"/>
        <v/>
      </c>
      <c r="AW179" s="4" t="str">
        <f t="shared" si="94"/>
        <v/>
      </c>
      <c r="AX179" s="4" t="str">
        <f t="shared" si="95"/>
        <v/>
      </c>
      <c r="AY179" s="88" t="str">
        <f t="shared" si="96"/>
        <v/>
      </c>
      <c r="AZ179" s="17" t="str">
        <f t="shared" si="97"/>
        <v/>
      </c>
      <c r="BA179" s="18" t="str">
        <f t="shared" si="98"/>
        <v/>
      </c>
      <c r="BB179" s="19" t="str">
        <f>+IF(LEN(I179)&gt;5,IF(INT(RIGHT(B179,1))=9,0.5*L179*AY179,INT(MID(B179,5,LEN(B179)-4))*L179)+IFERROR(VLOOKUP(I179,AJUSTES!$A$1:$I$50,9,0),0),"")</f>
        <v/>
      </c>
      <c r="BC179" s="12"/>
      <c r="BD179" s="19" t="str">
        <f t="shared" si="99"/>
        <v/>
      </c>
      <c r="BE179" s="18" t="str">
        <f t="shared" si="100"/>
        <v/>
      </c>
      <c r="BF179" s="139" t="str">
        <f t="shared" si="101"/>
        <v/>
      </c>
      <c r="BG179" s="114"/>
      <c r="BH179" s="18" t="str">
        <f t="shared" si="102"/>
        <v/>
      </c>
      <c r="BI179" s="13"/>
      <c r="BJ179" s="12"/>
      <c r="BK179" s="12"/>
      <c r="BL179" s="145"/>
      <c r="BM179" s="12"/>
      <c r="BN179" s="12"/>
      <c r="BO179" s="12"/>
      <c r="BP179" s="12"/>
      <c r="BQ179" s="12"/>
      <c r="BR179" s="12"/>
      <c r="BS179" s="146"/>
      <c r="BT179" s="14"/>
      <c r="BU179" s="12"/>
      <c r="BV179" s="12"/>
      <c r="BW179" s="12"/>
      <c r="BX179" s="12"/>
      <c r="BY179" s="12"/>
      <c r="BZ179" s="144"/>
      <c r="CA179" s="107" t="str">
        <f>+IF(LEN($I179)&gt;5,IF(BD!F179="N/A","",BD!F179),"")</f>
        <v/>
      </c>
      <c r="CB179" s="21"/>
      <c r="CC179" s="147"/>
      <c r="CD179" s="148"/>
      <c r="CE179" s="8" t="str">
        <f>+IF(LEN(I179)&gt;5,BD!M179,"")</f>
        <v/>
      </c>
      <c r="CF179" s="16" t="str">
        <f>+IF(LEN(I179)&gt;5,BD!N179,"")</f>
        <v/>
      </c>
      <c r="CG179" s="3" t="str">
        <f t="shared" si="103"/>
        <v/>
      </c>
      <c r="CH179" s="23" t="str">
        <f>+IF(AND(LEN($I179)&gt;5),IF(AND($J179&gt;N$1,$J179&lt;=$AO$1),1,IF((COUNTIFS(INCAPACIDADES!$C$1:$C$51,$I179,INCAPACIDADES!K$1:K$51,N$1))&gt;0,2,IF(VLOOKUP($C179,BD!$D$1:$F$501,3,0)&gt;N$1,0,3))),"")</f>
        <v/>
      </c>
      <c r="CI179" s="23" t="str">
        <f>+IF(AND(LEN($I179)&gt;5),IF(AND($J179&gt;O$1,$J179&lt;=$AO$1),1,IF((COUNTIFS(INCAPACIDADES!$C$1:$C$51,$I179,INCAPACIDADES!L$1:L$51,O$1))&gt;0,2,IF(VLOOKUP($C179,BD!$D$1:$F$501,3,0)&gt;O$1,0,3))),"")</f>
        <v/>
      </c>
      <c r="CJ179" s="23" t="str">
        <f>+IF(AND(LEN($I179)&gt;5),IF(AND($J179&gt;P$1,$J179&lt;=$AO$1),1,IF((COUNTIFS(INCAPACIDADES!$C$1:$C$51,$I179,INCAPACIDADES!M$1:M$51,P$1))&gt;0,2,IF(VLOOKUP($C179,BD!$D$1:$F$501,3,0)&gt;P$1,0,3))),"")</f>
        <v/>
      </c>
      <c r="CK179" s="23" t="str">
        <f>+IF(AND(LEN($I179)&gt;5),IF(AND($J179&gt;Q$1,$J179&lt;=$AO$1),1,IF((COUNTIFS(INCAPACIDADES!$C$1:$C$51,$I179,INCAPACIDADES!N$1:N$51,Q$1))&gt;0,2,IF(VLOOKUP($C179,BD!$D$1:$F$501,3,0)&gt;Q$1,0,3))),"")</f>
        <v/>
      </c>
      <c r="CL179" s="23" t="str">
        <f>+IF(AND(LEN($I179)&gt;5),IF(AND($J179&gt;R$1,$J179&lt;=$AO$1),1,IF((COUNTIFS(INCAPACIDADES!$C$1:$C$51,$I179,INCAPACIDADES!O$1:O$51,R$1))&gt;0,2,IF(VLOOKUP($C179,BD!$D$1:$F$501,3,0)&gt;R$1,0,3))),"")</f>
        <v/>
      </c>
      <c r="CM179" s="23" t="str">
        <f>+IF(AND(LEN($I179)&gt;5),IF(AND($J179&gt;S$1,$J179&lt;=$AO$1),1,IF((COUNTIFS(INCAPACIDADES!$C$1:$C$51,$I179,INCAPACIDADES!P$1:P$51,S$1))&gt;0,2,IF(VLOOKUP($C179,BD!$D$1:$F$501,3,0)&gt;S$1,0,3))),"")</f>
        <v/>
      </c>
      <c r="CN179" s="23" t="str">
        <f>+IF(AND(LEN($I179)&gt;5),IF(AND($J179&gt;T$1,$J179&lt;=$AO$1),1,IF((COUNTIFS(INCAPACIDADES!$C$1:$C$51,$I179,INCAPACIDADES!Q$1:Q$51,T$1))&gt;0,2,IF(VLOOKUP($C179,BD!$D$1:$F$501,3,0)&gt;T$1,0,3))),"")</f>
        <v/>
      </c>
      <c r="CO179" s="23" t="str">
        <f>+IF(AND(LEN($I179)&gt;5),IF(AND($J179&gt;U$1,$J179&lt;=$AO$1),1,IF((COUNTIFS(INCAPACIDADES!$C$1:$C$51,$I179,INCAPACIDADES!R$1:R$51,U$1))&gt;0,2,IF(VLOOKUP($C179,BD!$D$1:$F$501,3,0)&gt;U$1,0,3))),"")</f>
        <v/>
      </c>
      <c r="CP179" s="23" t="str">
        <f>+IF(AND(LEN($I179)&gt;5),IF(AND($J179&gt;V$1,$J179&lt;=$AO$1),1,IF((COUNTIFS(INCAPACIDADES!$C$1:$C$51,$I179,INCAPACIDADES!S$1:S$51,V$1))&gt;0,2,IF(VLOOKUP($C179,BD!$D$1:$F$501,3,0)&gt;V$1,0,3))),"")</f>
        <v/>
      </c>
      <c r="CQ179" s="23" t="str">
        <f>+IF(AND(LEN($I179)&gt;5),IF(AND($J179&gt;W$1,$J179&lt;=$AO$1),1,IF((COUNTIFS(INCAPACIDADES!$C$1:$C$51,$I179,INCAPACIDADES!T$1:T$51,W$1))&gt;0,2,IF(VLOOKUP($C179,BD!$D$1:$F$501,3,0)&gt;W$1,0,3))),"")</f>
        <v/>
      </c>
      <c r="CR179" s="23" t="str">
        <f>+IF(AND(LEN($I179)&gt;5),IF(AND($J179&gt;X$1,$J179&lt;=$AO$1),1,IF((COUNTIFS(INCAPACIDADES!$C$1:$C$51,$I179,INCAPACIDADES!U$1:U$51,X$1))&gt;0,2,IF(VLOOKUP($C179,BD!$D$1:$F$501,3,0)&gt;X$1,0,3))),"")</f>
        <v/>
      </c>
      <c r="CS179" s="23" t="str">
        <f>+IF(AND(LEN($I179)&gt;5),IF(AND($J179&gt;Y$1,$J179&lt;=$AO$1),1,IF((COUNTIFS(INCAPACIDADES!$C$1:$C$51,$I179,INCAPACIDADES!V$1:V$51,Y$1))&gt;0,2,IF(VLOOKUP($C179,BD!$D$1:$F$501,3,0)&gt;Y$1,0,3))),"")</f>
        <v/>
      </c>
      <c r="CT179" s="23" t="str">
        <f>+IF(AND(LEN($I179)&gt;5),IF(AND($J179&gt;Z$1,$J179&lt;=$AO$1),1,IF((COUNTIFS(INCAPACIDADES!$C$1:$C$51,$I179,INCAPACIDADES!W$1:W$51,Z$1))&gt;0,2,IF(VLOOKUP($C179,BD!$D$1:$F$501,3,0)&gt;Z$1,0,3))),"")</f>
        <v/>
      </c>
      <c r="CU179" s="23" t="str">
        <f>+IF(AND(LEN($I179)&gt;5),IF(AND($J179&gt;AA$1,$J179&lt;=$AO$1),1,IF((COUNTIFS(INCAPACIDADES!$C$1:$C$51,$I179,INCAPACIDADES!X$1:X$51,AA$1))&gt;0,2,IF(VLOOKUP($C179,BD!$D$1:$F$501,3,0)&gt;AA$1,0,3))),"")</f>
        <v/>
      </c>
      <c r="CV179" s="23" t="str">
        <f>+IF(AND(LEN($I179)&gt;5),IF(AND($J179&gt;AB$1,$J179&lt;=$AO$1),1,IF((COUNTIFS(INCAPACIDADES!$C$1:$C$51,$I179,INCAPACIDADES!Y$1:Y$51,AB$1))&gt;0,2,IF(VLOOKUP($C179,BD!$D$1:$F$501,3,0)&gt;AB$1,0,3))),"")</f>
        <v/>
      </c>
      <c r="CW179" s="23" t="str">
        <f>+IF(AND(LEN($I179)&gt;5),IF(AND($J179&gt;AC$1,$J179&lt;=$AO$1),1,IF((COUNTIFS(INCAPACIDADES!$C$1:$C$51,$I179,INCAPACIDADES!Z$1:Z$51,AC$1))&gt;0,2,IF(VLOOKUP($C179,BD!$D$1:$F$501,3,0)&gt;AC$1,0,3))),"")</f>
        <v/>
      </c>
      <c r="CX179" s="23" t="str">
        <f>+IF(AND(LEN($I179)&gt;5),IF(AND($J179&gt;AD$1,$J179&lt;=$AO$1),1,IF((COUNTIFS(INCAPACIDADES!$C$1:$C$51,$I179,INCAPACIDADES!AA$1:AA$51,AD$1))&gt;0,2,IF(VLOOKUP($C179,BD!$D$1:$F$501,3,0)&gt;AD$1,0,3))),"")</f>
        <v/>
      </c>
      <c r="CY179" s="23" t="str">
        <f>+IF(AND(LEN($I179)&gt;5),IF(AND($J179&gt;AE$1,$J179&lt;=$AO$1),1,IF((COUNTIFS(INCAPACIDADES!$C$1:$C$51,$I179,INCAPACIDADES!AB$1:AB$51,AE$1))&gt;0,2,IF(VLOOKUP($C179,BD!$D$1:$F$501,3,0)&gt;AE$1,0,3))),"")</f>
        <v/>
      </c>
      <c r="CZ179" s="23" t="str">
        <f>+IF(AND(LEN($I179)&gt;5),IF(AND($J179&gt;AF$1,$J179&lt;=$AO$1),1,IF((COUNTIFS(INCAPACIDADES!$C$1:$C$51,$I179,INCAPACIDADES!AC$1:AC$51,AF$1))&gt;0,2,IF(VLOOKUP($C179,BD!$D$1:$F$501,3,0)&gt;AF$1,0,3))),"")</f>
        <v/>
      </c>
      <c r="DA179" s="23" t="str">
        <f>+IF(AND(LEN($I179)&gt;5),IF(AND($J179&gt;AG$1,$J179&lt;=$AO$1),1,IF((COUNTIFS(INCAPACIDADES!$C$1:$C$51,$I179,INCAPACIDADES!AD$1:AD$51,AG$1))&gt;0,2,IF(VLOOKUP($C179,BD!$D$1:$F$501,3,0)&gt;AG$1,0,3))),"")</f>
        <v/>
      </c>
      <c r="DB179" s="23" t="str">
        <f>+IF(AND(LEN($I179)&gt;5),IF(AND($J179&gt;AH$1,$J179&lt;=$AO$1),1,IF((COUNTIFS(INCAPACIDADES!$C$1:$C$51,$I179,INCAPACIDADES!AE$1:AE$51,AH$1))&gt;0,2,IF(VLOOKUP($C179,BD!$D$1:$F$501,3,0)&gt;AH$1,0,3))),"")</f>
        <v/>
      </c>
      <c r="DC179" s="23" t="str">
        <f>+IF(AND(LEN($I179)&gt;5),IF(AND($J179&gt;AI$1,$J179&lt;=$AO$1),1,IF((COUNTIFS(INCAPACIDADES!$C$1:$C$51,$I179,INCAPACIDADES!AF$1:AF$51,AI$1))&gt;0,2,IF(VLOOKUP($C179,BD!$D$1:$F$501,3,0)&gt;AI$1,0,3))),"")</f>
        <v/>
      </c>
      <c r="DD179" s="23" t="str">
        <f>+IF(AND(LEN($I179)&gt;5),IF(AND($J179&gt;AJ$1,$J179&lt;=$AO$1),1,IF((COUNTIFS(INCAPACIDADES!$C$1:$C$51,$I179,INCAPACIDADES!AG$1:AG$51,AJ$1))&gt;0,2,IF(VLOOKUP($C179,BD!$D$1:$F$501,3,0)&gt;AJ$1,0,3))),"")</f>
        <v/>
      </c>
      <c r="DE179" s="23" t="str">
        <f>+IF(AND(LEN($I179)&gt;5),IF(AND($J179&gt;AK$1,$J179&lt;=$AO$1),1,IF((COUNTIFS(INCAPACIDADES!$C$1:$C$51,$I179,INCAPACIDADES!AH$1:AH$51,AK$1))&gt;0,2,IF(VLOOKUP($C179,BD!$D$1:$F$501,3,0)&gt;AK$1,0,3))),"")</f>
        <v/>
      </c>
      <c r="DF179" s="23" t="str">
        <f>+IF(AND(LEN($I179)&gt;5),IF(AND($J179&gt;AL$1,$J179&lt;=$AO$1),1,IF((COUNTIFS(INCAPACIDADES!$C$1:$C$51,$I179,INCAPACIDADES!AI$1:AI$51,AL$1))&gt;0,2,IF(VLOOKUP($C179,BD!$D$1:$F$501,3,0)&gt;AL$1,0,3))),"")</f>
        <v/>
      </c>
      <c r="DG179" s="23" t="str">
        <f>+IF(AND(LEN($I179)&gt;5),IF(AND($J179&gt;AM$1,$J179&lt;=$AO$1),1,IF((COUNTIFS(INCAPACIDADES!$C$1:$C$51,$I179,INCAPACIDADES!AJ$1:AJ$51,AM$1))&gt;0,2,IF(VLOOKUP($C179,BD!$D$1:$F$501,3,0)&gt;AM$1,0,3))),"")</f>
        <v/>
      </c>
      <c r="DH179" s="23" t="str">
        <f>+IF(AND(LEN($I179)&gt;5),IF(AND($J179&gt;AN$1,$J179&lt;=$AO$1),1,IF((COUNTIFS(INCAPACIDADES!$C$1:$C$51,$I179,INCAPACIDADES!AK$1:AK$51,AN$1))&gt;0,2,IF(VLOOKUP($C179,BD!$D$1:$F$501,3,0)&gt;AN$1,0,3))),"")</f>
        <v/>
      </c>
      <c r="DI179" s="23" t="str">
        <f>+IF(AND(LEN($I179)&gt;5),IF(AND($J179&gt;AO$1,$J179&lt;=$AO$1),1,IF((COUNTIFS(INCAPACIDADES!$C$1:$C$51,$I179,INCAPACIDADES!AL$1:AL$51,AO$1))&gt;0,2,IF(VLOOKUP($C179,BD!$D$1:$F$501,3,0)&gt;AO$1,0,3))),"")</f>
        <v/>
      </c>
      <c r="DJ179" s="23" t="str">
        <f>+IF(LEN($I179)&gt;5,IF(ISERROR(VLOOKUP(N179,'CODIGO PAGO'!$B$2:$B$20,1,0)),1,IF(OR(AND(CH179=1,N179&lt;&gt;"N"),AND(CH179=3,N179&lt;&gt;"B"),AND(CH179=2,LEFT(TRIM(N179),1)&lt;&gt;"I")),1,IF(OR(AND(CH179=0,N179="N"),AND(CH179=0,N179="B"),AND(CH179=0,LEFT(TRIM(N179),1)="I")),1,0))),"")</f>
        <v/>
      </c>
      <c r="DK179" s="23" t="str">
        <f t="shared" si="104"/>
        <v/>
      </c>
      <c r="DL179" s="23" t="str">
        <f>+IF(LEN($I179)&gt;5,IF(ISERROR(VLOOKUP(P179,'CODIGO PAGO'!$B$2:$B$20,1,0)),1,IF(OR(AND(CJ179=1,P179&lt;&gt;"N"),AND(CJ179=3,P179&lt;&gt;"B"),AND(CJ179=2,LEFT(TRIM(P179),1)&lt;&gt;"I")),1,IF(OR(AND(CJ179=0,P179="N"),AND(CJ179=0,P179="B"),AND(CJ179=0,LEFT(TRIM(P179),1)="I")),1,0))),"")</f>
        <v/>
      </c>
      <c r="DM179" s="23" t="str">
        <f t="shared" si="105"/>
        <v/>
      </c>
      <c r="DN179" s="23" t="str">
        <f>+IF(LEN($I179)&gt;5,IF(ISERROR(VLOOKUP(R179,'CODIGO PAGO'!$B$2:$B$20,1,0)),1,IF(OR(AND(CL179=1,R179&lt;&gt;"N"),AND(CL179=3,R179&lt;&gt;"B"),AND(CL179=2,LEFT(TRIM(R179),1)&lt;&gt;"I")),1,IF(OR(AND(CL179=0,R179="N"),AND(CL179=0,R179="B"),AND(CL179=0,LEFT(TRIM(R179),1)="I")),1,0))),"")</f>
        <v/>
      </c>
      <c r="DO179" s="23" t="str">
        <f t="shared" si="106"/>
        <v/>
      </c>
      <c r="DP179" s="23" t="str">
        <f>+IF(LEN($I179)&gt;5,IF(ISERROR(VLOOKUP(T179,'CODIGO PAGO'!$B$2:$B$20,1,0)),1,IF(OR(AND(CN179=1,T179&lt;&gt;"N"),AND(CN179=3,T179&lt;&gt;"B"),AND(CN179=2,LEFT(TRIM(T179),1)&lt;&gt;"I")),1,IF(OR(AND(CN179=0,T179="N"),AND(CN179=0,T179="B"),AND(CN179=0,LEFT(TRIM(T179),1)="I")),1,0))),"")</f>
        <v/>
      </c>
      <c r="DQ179" s="23" t="str">
        <f t="shared" si="107"/>
        <v/>
      </c>
      <c r="DR179" s="23" t="str">
        <f>+IF(LEN($I179)&gt;5,IF(ISERROR(VLOOKUP(V179,'CODIGO PAGO'!$B$2:$B$20,1,0)),1,IF(OR(AND(CP179=1,V179&lt;&gt;"N"),AND(CP179=3,V179&lt;&gt;"B"),AND(CP179=2,LEFT(TRIM(V179),1)&lt;&gt;"I")),1,IF(OR(AND(CP179=0,V179="N"),AND(CP179=0,V179="B"),AND(CP179=0,LEFT(TRIM(V179),1)="I")),1,0))),"")</f>
        <v/>
      </c>
      <c r="DS179" s="23" t="str">
        <f t="shared" si="108"/>
        <v/>
      </c>
      <c r="DT179" s="23" t="str">
        <f>+IF(LEN($I179)&gt;5,IF(ISERROR(VLOOKUP(X179,'CODIGO PAGO'!$B$2:$B$20,1,0)),1,IF(OR(AND(CR179=1,X179&lt;&gt;"N"),AND(CR179=3,X179&lt;&gt;"B"),AND(CR179=2,LEFT(TRIM(X179),1)&lt;&gt;"I")),1,IF(OR(AND(CR179=0,X179="N"),AND(CR179=0,X179="B"),AND(CR179=0,LEFT(TRIM(X179),1)="I")),1,0))),"")</f>
        <v/>
      </c>
      <c r="DU179" s="23" t="str">
        <f t="shared" si="109"/>
        <v/>
      </c>
      <c r="DV179" s="23" t="str">
        <f>+IF(LEN($I179)&gt;5,IF(ISERROR(VLOOKUP(Z179,'CODIGO PAGO'!$B$2:$B$20,1,0)),1,IF(OR(AND(CT179=1,Z179&lt;&gt;"N"),AND(CT179=3,Z179&lt;&gt;"B"),AND(CT179=2,LEFT(TRIM(Z179),1)&lt;&gt;"I")),1,IF(OR(AND(CT179=0,Z179="N"),AND(CT179=0,Z179="B"),AND(CT179=0,LEFT(TRIM(Z179),1)="I")),1,0))),"")</f>
        <v/>
      </c>
      <c r="DW179" s="23" t="str">
        <f t="shared" si="110"/>
        <v/>
      </c>
      <c r="DX179" s="23" t="str">
        <f>+IF(LEN($I179)&gt;5,IF(ISERROR(VLOOKUP(AB179,'CODIGO PAGO'!$B$2:$B$20,1,0)),1,IF(OR(AND(CV179=1,AB179&lt;&gt;"N"),AND(CV179=3,AB179&lt;&gt;"B"),AND(CV179=2,LEFT(TRIM(AB179),1)&lt;&gt;"I")),1,IF(OR(AND(CV179=0,AB179="N"),AND(CV179=0,AB179="B"),AND(CV179=0,LEFT(TRIM(AB179),1)="I")),1,0))),"")</f>
        <v/>
      </c>
      <c r="DY179" s="23" t="str">
        <f t="shared" si="111"/>
        <v/>
      </c>
      <c r="DZ179" s="23" t="str">
        <f>+IF(LEN($I179)&gt;5,IF(ISERROR(VLOOKUP(AD179,'CODIGO PAGO'!$B$2:$B$20,1,0)),1,IF(OR(AND(CX179=1,AD179&lt;&gt;"N"),AND(CX179=3,AD179&lt;&gt;"B"),AND(CX179=2,LEFT(TRIM(AD179),1)&lt;&gt;"I")),1,IF(OR(AND(CX179=0,AD179="N"),AND(CX179=0,AD179="B"),AND(CX179=0,LEFT(TRIM(AD179),1)="I")),1,0))),"")</f>
        <v/>
      </c>
      <c r="EA179" s="23" t="str">
        <f t="shared" si="112"/>
        <v/>
      </c>
      <c r="EB179" s="23" t="str">
        <f>+IF(LEN($I179)&gt;5,IF(ISERROR(VLOOKUP(AF179,'CODIGO PAGO'!$B$2:$B$20,1,0)),1,IF(OR(AND(CZ179=1,AF179&lt;&gt;"N"),AND(CZ179=3,AF179&lt;&gt;"B"),AND(CZ179=2,LEFT(TRIM(AF179),1)&lt;&gt;"I")),1,IF(OR(AND(CZ179=0,AF179="N"),AND(CZ179=0,AF179="B"),AND(CZ179=0,LEFT(TRIM(AF179),1)="I")),1,0))),"")</f>
        <v/>
      </c>
      <c r="EC179" s="23" t="str">
        <f t="shared" si="113"/>
        <v/>
      </c>
      <c r="ED179" s="23" t="str">
        <f>+IF(LEN($I179)&gt;5,IF(ISERROR(VLOOKUP(AH179,'CODIGO PAGO'!$B$2:$B$20,1,0)),1,IF(OR(AND(DB179=1,AH179&lt;&gt;"N"),AND(DB179=3,AH179&lt;&gt;"B"),AND(DB179=2,LEFT(TRIM(AH179),1)&lt;&gt;"I")),1,IF(OR(AND(DB179=0,AH179="N"),AND(DB179=0,AH179="B"),AND(DB179=0,LEFT(TRIM(AH179),1)="I")),1,0))),"")</f>
        <v/>
      </c>
      <c r="EE179" s="23" t="str">
        <f t="shared" si="114"/>
        <v/>
      </c>
      <c r="EF179" s="23" t="str">
        <f>+IF(LEN($I179)&gt;5,IF(ISERROR(VLOOKUP(AJ179,'CODIGO PAGO'!$B$2:$B$20,1,0)),1,IF(OR(AND(DD179=1,AJ179&lt;&gt;"N"),AND(DD179=3,AJ179&lt;&gt;"B"),AND(DD179=2,LEFT(TRIM(AJ179),1)&lt;&gt;"I")),1,IF(OR(AND(DD179=0,AJ179="N"),AND(DD179=0,AJ179="B"),AND(DD179=0,LEFT(TRIM(AJ179),1)="I")),1,0))),"")</f>
        <v/>
      </c>
      <c r="EG179" s="23" t="str">
        <f t="shared" si="115"/>
        <v/>
      </c>
      <c r="EH179" s="23" t="str">
        <f>+IF(LEN($I179)&gt;5,IF(ISERROR(VLOOKUP(AL179,'CODIGO PAGO'!$B$2:$B$20,1,0)),1,IF(OR(AND(DF179=1,AL179&lt;&gt;"N"),AND(DF179=3,AL179&lt;&gt;"B"),AND(DF179=2,LEFT(TRIM(AL179),1)&lt;&gt;"I")),1,IF(OR(AND(DF179=0,AL179="N"),AND(DF179=0,AL179="B"),AND(DF179=0,LEFT(TRIM(AL179),1)="I")),1,0))),"")</f>
        <v/>
      </c>
      <c r="EI179" s="23" t="str">
        <f t="shared" si="116"/>
        <v/>
      </c>
      <c r="EJ179" s="23" t="str">
        <f>+IF(LEN($I179)&gt;5,IF(ISERROR(VLOOKUP(AN179,'CODIGO PAGO'!$B$2:$B$20,1,0)),1,IF(OR(AND(DH179=1,AN179&lt;&gt;"N"),AND(DH179=3,AN179&lt;&gt;"B"),AND(DH179=2,LEFT(TRIM(AN179),1)&lt;&gt;"I")),1,IF(OR(AND(DH179=0,AN179="N"),AND(DH179=0,AN179="B"),AND(DH179=0,LEFT(TRIM(AN179),1)="I")),1,0))),"")</f>
        <v/>
      </c>
      <c r="EK179" s="23" t="str">
        <f t="shared" si="117"/>
        <v/>
      </c>
      <c r="EL179" s="24" t="str">
        <f t="shared" si="118"/>
        <v/>
      </c>
    </row>
    <row r="180" spans="1:142" s="25" customFormat="1">
      <c r="A180" s="15" t="str">
        <f t="shared" si="84"/>
        <v/>
      </c>
      <c r="B180" s="1" t="str">
        <f>+IF(LEN(I180)&gt;5,'CODIGO PAGO'!$B$28,"")</f>
        <v/>
      </c>
      <c r="C180" s="1" t="str">
        <f>+IF(LEN($I180)&gt;5,BD!D180,"")</f>
        <v/>
      </c>
      <c r="D180" s="168" t="str">
        <f>+IF(LEN($I180)&gt;5,BD!A180,"")</f>
        <v/>
      </c>
      <c r="E180" s="1" t="str">
        <f>+IF(LEN($I180)&gt;5,BD!B180,"")</f>
        <v/>
      </c>
      <c r="F180" s="1" t="str">
        <f>+IF(LEN($I180)&gt;5,BD!C180,"")</f>
        <v/>
      </c>
      <c r="G180" s="141"/>
      <c r="H180" s="141"/>
      <c r="I180" s="1" t="str">
        <f>+IF(LEN(BD!G180)&gt;5,BD!G180,"")</f>
        <v/>
      </c>
      <c r="J180" s="167" t="str">
        <f>+IF(LEN($I180)&gt;5,BD!E180,"")</f>
        <v/>
      </c>
      <c r="K180" s="6" t="str">
        <f t="shared" si="85"/>
        <v/>
      </c>
      <c r="L180" s="87" t="str">
        <f>+IF(LEN($I180)&gt;5,BD!H180,"")</f>
        <v/>
      </c>
      <c r="M180" s="40" t="str">
        <f t="shared" si="86"/>
        <v/>
      </c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4" t="str">
        <f t="shared" si="87"/>
        <v/>
      </c>
      <c r="AQ180" s="5" t="str">
        <f t="shared" si="88"/>
        <v/>
      </c>
      <c r="AR180" s="91" t="str">
        <f t="shared" si="89"/>
        <v/>
      </c>
      <c r="AS180" s="5" t="str">
        <f t="shared" si="90"/>
        <v/>
      </c>
      <c r="AT180" s="91" t="str">
        <f t="shared" si="91"/>
        <v/>
      </c>
      <c r="AU180" s="4" t="str">
        <f t="shared" si="92"/>
        <v/>
      </c>
      <c r="AV180" s="4" t="str">
        <f t="shared" si="93"/>
        <v/>
      </c>
      <c r="AW180" s="4" t="str">
        <f t="shared" si="94"/>
        <v/>
      </c>
      <c r="AX180" s="4" t="str">
        <f t="shared" si="95"/>
        <v/>
      </c>
      <c r="AY180" s="88" t="str">
        <f t="shared" si="96"/>
        <v/>
      </c>
      <c r="AZ180" s="17" t="str">
        <f t="shared" si="97"/>
        <v/>
      </c>
      <c r="BA180" s="18" t="str">
        <f t="shared" si="98"/>
        <v/>
      </c>
      <c r="BB180" s="19" t="str">
        <f>+IF(LEN(I180)&gt;5,IF(INT(RIGHT(B180,1))=9,0.5*L180*AY180,INT(MID(B180,5,LEN(B180)-4))*L180)+IFERROR(VLOOKUP(I180,AJUSTES!$A$1:$I$50,9,0),0),"")</f>
        <v/>
      </c>
      <c r="BC180" s="12"/>
      <c r="BD180" s="19" t="str">
        <f t="shared" si="99"/>
        <v/>
      </c>
      <c r="BE180" s="18" t="str">
        <f t="shared" si="100"/>
        <v/>
      </c>
      <c r="BF180" s="139" t="str">
        <f t="shared" si="101"/>
        <v/>
      </c>
      <c r="BG180" s="114"/>
      <c r="BH180" s="18" t="str">
        <f t="shared" si="102"/>
        <v/>
      </c>
      <c r="BI180" s="13"/>
      <c r="BJ180" s="12"/>
      <c r="BK180" s="12"/>
      <c r="BL180" s="145"/>
      <c r="BM180" s="12"/>
      <c r="BN180" s="12"/>
      <c r="BO180" s="12"/>
      <c r="BP180" s="12"/>
      <c r="BQ180" s="12"/>
      <c r="BR180" s="12"/>
      <c r="BS180" s="146"/>
      <c r="BT180" s="14"/>
      <c r="BU180" s="12"/>
      <c r="BV180" s="12"/>
      <c r="BW180" s="12"/>
      <c r="BX180" s="12"/>
      <c r="BY180" s="12"/>
      <c r="BZ180" s="144"/>
      <c r="CA180" s="107" t="str">
        <f>+IF(LEN($I180)&gt;5,IF(BD!F180="N/A","",BD!F180),"")</f>
        <v/>
      </c>
      <c r="CB180" s="21"/>
      <c r="CC180" s="147"/>
      <c r="CD180" s="148"/>
      <c r="CE180" s="8" t="str">
        <f>+IF(LEN(I180)&gt;5,BD!M180,"")</f>
        <v/>
      </c>
      <c r="CF180" s="16" t="str">
        <f>+IF(LEN(I180)&gt;5,BD!N180,"")</f>
        <v/>
      </c>
      <c r="CG180" s="3" t="str">
        <f t="shared" si="103"/>
        <v/>
      </c>
      <c r="CH180" s="23" t="str">
        <f>+IF(AND(LEN($I180)&gt;5),IF(AND($J180&gt;N$1,$J180&lt;=$AO$1),1,IF((COUNTIFS(INCAPACIDADES!$C$1:$C$51,$I180,INCAPACIDADES!K$1:K$51,N$1))&gt;0,2,IF(VLOOKUP($C180,BD!$D$1:$F$501,3,0)&gt;N$1,0,3))),"")</f>
        <v/>
      </c>
      <c r="CI180" s="23" t="str">
        <f>+IF(AND(LEN($I180)&gt;5),IF(AND($J180&gt;O$1,$J180&lt;=$AO$1),1,IF((COUNTIFS(INCAPACIDADES!$C$1:$C$51,$I180,INCAPACIDADES!L$1:L$51,O$1))&gt;0,2,IF(VLOOKUP($C180,BD!$D$1:$F$501,3,0)&gt;O$1,0,3))),"")</f>
        <v/>
      </c>
      <c r="CJ180" s="23" t="str">
        <f>+IF(AND(LEN($I180)&gt;5),IF(AND($J180&gt;P$1,$J180&lt;=$AO$1),1,IF((COUNTIFS(INCAPACIDADES!$C$1:$C$51,$I180,INCAPACIDADES!M$1:M$51,P$1))&gt;0,2,IF(VLOOKUP($C180,BD!$D$1:$F$501,3,0)&gt;P$1,0,3))),"")</f>
        <v/>
      </c>
      <c r="CK180" s="23" t="str">
        <f>+IF(AND(LEN($I180)&gt;5),IF(AND($J180&gt;Q$1,$J180&lt;=$AO$1),1,IF((COUNTIFS(INCAPACIDADES!$C$1:$C$51,$I180,INCAPACIDADES!N$1:N$51,Q$1))&gt;0,2,IF(VLOOKUP($C180,BD!$D$1:$F$501,3,0)&gt;Q$1,0,3))),"")</f>
        <v/>
      </c>
      <c r="CL180" s="23" t="str">
        <f>+IF(AND(LEN($I180)&gt;5),IF(AND($J180&gt;R$1,$J180&lt;=$AO$1),1,IF((COUNTIFS(INCAPACIDADES!$C$1:$C$51,$I180,INCAPACIDADES!O$1:O$51,R$1))&gt;0,2,IF(VLOOKUP($C180,BD!$D$1:$F$501,3,0)&gt;R$1,0,3))),"")</f>
        <v/>
      </c>
      <c r="CM180" s="23" t="str">
        <f>+IF(AND(LEN($I180)&gt;5),IF(AND($J180&gt;S$1,$J180&lt;=$AO$1),1,IF((COUNTIFS(INCAPACIDADES!$C$1:$C$51,$I180,INCAPACIDADES!P$1:P$51,S$1))&gt;0,2,IF(VLOOKUP($C180,BD!$D$1:$F$501,3,0)&gt;S$1,0,3))),"")</f>
        <v/>
      </c>
      <c r="CN180" s="23" t="str">
        <f>+IF(AND(LEN($I180)&gt;5),IF(AND($J180&gt;T$1,$J180&lt;=$AO$1),1,IF((COUNTIFS(INCAPACIDADES!$C$1:$C$51,$I180,INCAPACIDADES!Q$1:Q$51,T$1))&gt;0,2,IF(VLOOKUP($C180,BD!$D$1:$F$501,3,0)&gt;T$1,0,3))),"")</f>
        <v/>
      </c>
      <c r="CO180" s="23" t="str">
        <f>+IF(AND(LEN($I180)&gt;5),IF(AND($J180&gt;U$1,$J180&lt;=$AO$1),1,IF((COUNTIFS(INCAPACIDADES!$C$1:$C$51,$I180,INCAPACIDADES!R$1:R$51,U$1))&gt;0,2,IF(VLOOKUP($C180,BD!$D$1:$F$501,3,0)&gt;U$1,0,3))),"")</f>
        <v/>
      </c>
      <c r="CP180" s="23" t="str">
        <f>+IF(AND(LEN($I180)&gt;5),IF(AND($J180&gt;V$1,$J180&lt;=$AO$1),1,IF((COUNTIFS(INCAPACIDADES!$C$1:$C$51,$I180,INCAPACIDADES!S$1:S$51,V$1))&gt;0,2,IF(VLOOKUP($C180,BD!$D$1:$F$501,3,0)&gt;V$1,0,3))),"")</f>
        <v/>
      </c>
      <c r="CQ180" s="23" t="str">
        <f>+IF(AND(LEN($I180)&gt;5),IF(AND($J180&gt;W$1,$J180&lt;=$AO$1),1,IF((COUNTIFS(INCAPACIDADES!$C$1:$C$51,$I180,INCAPACIDADES!T$1:T$51,W$1))&gt;0,2,IF(VLOOKUP($C180,BD!$D$1:$F$501,3,0)&gt;W$1,0,3))),"")</f>
        <v/>
      </c>
      <c r="CR180" s="23" t="str">
        <f>+IF(AND(LEN($I180)&gt;5),IF(AND($J180&gt;X$1,$J180&lt;=$AO$1),1,IF((COUNTIFS(INCAPACIDADES!$C$1:$C$51,$I180,INCAPACIDADES!U$1:U$51,X$1))&gt;0,2,IF(VLOOKUP($C180,BD!$D$1:$F$501,3,0)&gt;X$1,0,3))),"")</f>
        <v/>
      </c>
      <c r="CS180" s="23" t="str">
        <f>+IF(AND(LEN($I180)&gt;5),IF(AND($J180&gt;Y$1,$J180&lt;=$AO$1),1,IF((COUNTIFS(INCAPACIDADES!$C$1:$C$51,$I180,INCAPACIDADES!V$1:V$51,Y$1))&gt;0,2,IF(VLOOKUP($C180,BD!$D$1:$F$501,3,0)&gt;Y$1,0,3))),"")</f>
        <v/>
      </c>
      <c r="CT180" s="23" t="str">
        <f>+IF(AND(LEN($I180)&gt;5),IF(AND($J180&gt;Z$1,$J180&lt;=$AO$1),1,IF((COUNTIFS(INCAPACIDADES!$C$1:$C$51,$I180,INCAPACIDADES!W$1:W$51,Z$1))&gt;0,2,IF(VLOOKUP($C180,BD!$D$1:$F$501,3,0)&gt;Z$1,0,3))),"")</f>
        <v/>
      </c>
      <c r="CU180" s="23" t="str">
        <f>+IF(AND(LEN($I180)&gt;5),IF(AND($J180&gt;AA$1,$J180&lt;=$AO$1),1,IF((COUNTIFS(INCAPACIDADES!$C$1:$C$51,$I180,INCAPACIDADES!X$1:X$51,AA$1))&gt;0,2,IF(VLOOKUP($C180,BD!$D$1:$F$501,3,0)&gt;AA$1,0,3))),"")</f>
        <v/>
      </c>
      <c r="CV180" s="23" t="str">
        <f>+IF(AND(LEN($I180)&gt;5),IF(AND($J180&gt;AB$1,$J180&lt;=$AO$1),1,IF((COUNTIFS(INCAPACIDADES!$C$1:$C$51,$I180,INCAPACIDADES!Y$1:Y$51,AB$1))&gt;0,2,IF(VLOOKUP($C180,BD!$D$1:$F$501,3,0)&gt;AB$1,0,3))),"")</f>
        <v/>
      </c>
      <c r="CW180" s="23" t="str">
        <f>+IF(AND(LEN($I180)&gt;5),IF(AND($J180&gt;AC$1,$J180&lt;=$AO$1),1,IF((COUNTIFS(INCAPACIDADES!$C$1:$C$51,$I180,INCAPACIDADES!Z$1:Z$51,AC$1))&gt;0,2,IF(VLOOKUP($C180,BD!$D$1:$F$501,3,0)&gt;AC$1,0,3))),"")</f>
        <v/>
      </c>
      <c r="CX180" s="23" t="str">
        <f>+IF(AND(LEN($I180)&gt;5),IF(AND($J180&gt;AD$1,$J180&lt;=$AO$1),1,IF((COUNTIFS(INCAPACIDADES!$C$1:$C$51,$I180,INCAPACIDADES!AA$1:AA$51,AD$1))&gt;0,2,IF(VLOOKUP($C180,BD!$D$1:$F$501,3,0)&gt;AD$1,0,3))),"")</f>
        <v/>
      </c>
      <c r="CY180" s="23" t="str">
        <f>+IF(AND(LEN($I180)&gt;5),IF(AND($J180&gt;AE$1,$J180&lt;=$AO$1),1,IF((COUNTIFS(INCAPACIDADES!$C$1:$C$51,$I180,INCAPACIDADES!AB$1:AB$51,AE$1))&gt;0,2,IF(VLOOKUP($C180,BD!$D$1:$F$501,3,0)&gt;AE$1,0,3))),"")</f>
        <v/>
      </c>
      <c r="CZ180" s="23" t="str">
        <f>+IF(AND(LEN($I180)&gt;5),IF(AND($J180&gt;AF$1,$J180&lt;=$AO$1),1,IF((COUNTIFS(INCAPACIDADES!$C$1:$C$51,$I180,INCAPACIDADES!AC$1:AC$51,AF$1))&gt;0,2,IF(VLOOKUP($C180,BD!$D$1:$F$501,3,0)&gt;AF$1,0,3))),"")</f>
        <v/>
      </c>
      <c r="DA180" s="23" t="str">
        <f>+IF(AND(LEN($I180)&gt;5),IF(AND($J180&gt;AG$1,$J180&lt;=$AO$1),1,IF((COUNTIFS(INCAPACIDADES!$C$1:$C$51,$I180,INCAPACIDADES!AD$1:AD$51,AG$1))&gt;0,2,IF(VLOOKUP($C180,BD!$D$1:$F$501,3,0)&gt;AG$1,0,3))),"")</f>
        <v/>
      </c>
      <c r="DB180" s="23" t="str">
        <f>+IF(AND(LEN($I180)&gt;5),IF(AND($J180&gt;AH$1,$J180&lt;=$AO$1),1,IF((COUNTIFS(INCAPACIDADES!$C$1:$C$51,$I180,INCAPACIDADES!AE$1:AE$51,AH$1))&gt;0,2,IF(VLOOKUP($C180,BD!$D$1:$F$501,3,0)&gt;AH$1,0,3))),"")</f>
        <v/>
      </c>
      <c r="DC180" s="23" t="str">
        <f>+IF(AND(LEN($I180)&gt;5),IF(AND($J180&gt;AI$1,$J180&lt;=$AO$1),1,IF((COUNTIFS(INCAPACIDADES!$C$1:$C$51,$I180,INCAPACIDADES!AF$1:AF$51,AI$1))&gt;0,2,IF(VLOOKUP($C180,BD!$D$1:$F$501,3,0)&gt;AI$1,0,3))),"")</f>
        <v/>
      </c>
      <c r="DD180" s="23" t="str">
        <f>+IF(AND(LEN($I180)&gt;5),IF(AND($J180&gt;AJ$1,$J180&lt;=$AO$1),1,IF((COUNTIFS(INCAPACIDADES!$C$1:$C$51,$I180,INCAPACIDADES!AG$1:AG$51,AJ$1))&gt;0,2,IF(VLOOKUP($C180,BD!$D$1:$F$501,3,0)&gt;AJ$1,0,3))),"")</f>
        <v/>
      </c>
      <c r="DE180" s="23" t="str">
        <f>+IF(AND(LEN($I180)&gt;5),IF(AND($J180&gt;AK$1,$J180&lt;=$AO$1),1,IF((COUNTIFS(INCAPACIDADES!$C$1:$C$51,$I180,INCAPACIDADES!AH$1:AH$51,AK$1))&gt;0,2,IF(VLOOKUP($C180,BD!$D$1:$F$501,3,0)&gt;AK$1,0,3))),"")</f>
        <v/>
      </c>
      <c r="DF180" s="23" t="str">
        <f>+IF(AND(LEN($I180)&gt;5),IF(AND($J180&gt;AL$1,$J180&lt;=$AO$1),1,IF((COUNTIFS(INCAPACIDADES!$C$1:$C$51,$I180,INCAPACIDADES!AI$1:AI$51,AL$1))&gt;0,2,IF(VLOOKUP($C180,BD!$D$1:$F$501,3,0)&gt;AL$1,0,3))),"")</f>
        <v/>
      </c>
      <c r="DG180" s="23" t="str">
        <f>+IF(AND(LEN($I180)&gt;5),IF(AND($J180&gt;AM$1,$J180&lt;=$AO$1),1,IF((COUNTIFS(INCAPACIDADES!$C$1:$C$51,$I180,INCAPACIDADES!AJ$1:AJ$51,AM$1))&gt;0,2,IF(VLOOKUP($C180,BD!$D$1:$F$501,3,0)&gt;AM$1,0,3))),"")</f>
        <v/>
      </c>
      <c r="DH180" s="23" t="str">
        <f>+IF(AND(LEN($I180)&gt;5),IF(AND($J180&gt;AN$1,$J180&lt;=$AO$1),1,IF((COUNTIFS(INCAPACIDADES!$C$1:$C$51,$I180,INCAPACIDADES!AK$1:AK$51,AN$1))&gt;0,2,IF(VLOOKUP($C180,BD!$D$1:$F$501,3,0)&gt;AN$1,0,3))),"")</f>
        <v/>
      </c>
      <c r="DI180" s="23" t="str">
        <f>+IF(AND(LEN($I180)&gt;5),IF(AND($J180&gt;AO$1,$J180&lt;=$AO$1),1,IF((COUNTIFS(INCAPACIDADES!$C$1:$C$51,$I180,INCAPACIDADES!AL$1:AL$51,AO$1))&gt;0,2,IF(VLOOKUP($C180,BD!$D$1:$F$501,3,0)&gt;AO$1,0,3))),"")</f>
        <v/>
      </c>
      <c r="DJ180" s="23" t="str">
        <f>+IF(LEN($I180)&gt;5,IF(ISERROR(VLOOKUP(N180,'CODIGO PAGO'!$B$2:$B$20,1,0)),1,IF(OR(AND(CH180=1,N180&lt;&gt;"N"),AND(CH180=3,N180&lt;&gt;"B"),AND(CH180=2,LEFT(TRIM(N180),1)&lt;&gt;"I")),1,IF(OR(AND(CH180=0,N180="N"),AND(CH180=0,N180="B"),AND(CH180=0,LEFT(TRIM(N180),1)="I")),1,0))),"")</f>
        <v/>
      </c>
      <c r="DK180" s="23" t="str">
        <f t="shared" si="104"/>
        <v/>
      </c>
      <c r="DL180" s="23" t="str">
        <f>+IF(LEN($I180)&gt;5,IF(ISERROR(VLOOKUP(P180,'CODIGO PAGO'!$B$2:$B$20,1,0)),1,IF(OR(AND(CJ180=1,P180&lt;&gt;"N"),AND(CJ180=3,P180&lt;&gt;"B"),AND(CJ180=2,LEFT(TRIM(P180),1)&lt;&gt;"I")),1,IF(OR(AND(CJ180=0,P180="N"),AND(CJ180=0,P180="B"),AND(CJ180=0,LEFT(TRIM(P180),1)="I")),1,0))),"")</f>
        <v/>
      </c>
      <c r="DM180" s="23" t="str">
        <f t="shared" si="105"/>
        <v/>
      </c>
      <c r="DN180" s="23" t="str">
        <f>+IF(LEN($I180)&gt;5,IF(ISERROR(VLOOKUP(R180,'CODIGO PAGO'!$B$2:$B$20,1,0)),1,IF(OR(AND(CL180=1,R180&lt;&gt;"N"),AND(CL180=3,R180&lt;&gt;"B"),AND(CL180=2,LEFT(TRIM(R180),1)&lt;&gt;"I")),1,IF(OR(AND(CL180=0,R180="N"),AND(CL180=0,R180="B"),AND(CL180=0,LEFT(TRIM(R180),1)="I")),1,0))),"")</f>
        <v/>
      </c>
      <c r="DO180" s="23" t="str">
        <f t="shared" si="106"/>
        <v/>
      </c>
      <c r="DP180" s="23" t="str">
        <f>+IF(LEN($I180)&gt;5,IF(ISERROR(VLOOKUP(T180,'CODIGO PAGO'!$B$2:$B$20,1,0)),1,IF(OR(AND(CN180=1,T180&lt;&gt;"N"),AND(CN180=3,T180&lt;&gt;"B"),AND(CN180=2,LEFT(TRIM(T180),1)&lt;&gt;"I")),1,IF(OR(AND(CN180=0,T180="N"),AND(CN180=0,T180="B"),AND(CN180=0,LEFT(TRIM(T180),1)="I")),1,0))),"")</f>
        <v/>
      </c>
      <c r="DQ180" s="23" t="str">
        <f t="shared" si="107"/>
        <v/>
      </c>
      <c r="DR180" s="23" t="str">
        <f>+IF(LEN($I180)&gt;5,IF(ISERROR(VLOOKUP(V180,'CODIGO PAGO'!$B$2:$B$20,1,0)),1,IF(OR(AND(CP180=1,V180&lt;&gt;"N"),AND(CP180=3,V180&lt;&gt;"B"),AND(CP180=2,LEFT(TRIM(V180),1)&lt;&gt;"I")),1,IF(OR(AND(CP180=0,V180="N"),AND(CP180=0,V180="B"),AND(CP180=0,LEFT(TRIM(V180),1)="I")),1,0))),"")</f>
        <v/>
      </c>
      <c r="DS180" s="23" t="str">
        <f t="shared" si="108"/>
        <v/>
      </c>
      <c r="DT180" s="23" t="str">
        <f>+IF(LEN($I180)&gt;5,IF(ISERROR(VLOOKUP(X180,'CODIGO PAGO'!$B$2:$B$20,1,0)),1,IF(OR(AND(CR180=1,X180&lt;&gt;"N"),AND(CR180=3,X180&lt;&gt;"B"),AND(CR180=2,LEFT(TRIM(X180),1)&lt;&gt;"I")),1,IF(OR(AND(CR180=0,X180="N"),AND(CR180=0,X180="B"),AND(CR180=0,LEFT(TRIM(X180),1)="I")),1,0))),"")</f>
        <v/>
      </c>
      <c r="DU180" s="23" t="str">
        <f t="shared" si="109"/>
        <v/>
      </c>
      <c r="DV180" s="23" t="str">
        <f>+IF(LEN($I180)&gt;5,IF(ISERROR(VLOOKUP(Z180,'CODIGO PAGO'!$B$2:$B$20,1,0)),1,IF(OR(AND(CT180=1,Z180&lt;&gt;"N"),AND(CT180=3,Z180&lt;&gt;"B"),AND(CT180=2,LEFT(TRIM(Z180),1)&lt;&gt;"I")),1,IF(OR(AND(CT180=0,Z180="N"),AND(CT180=0,Z180="B"),AND(CT180=0,LEFT(TRIM(Z180),1)="I")),1,0))),"")</f>
        <v/>
      </c>
      <c r="DW180" s="23" t="str">
        <f t="shared" si="110"/>
        <v/>
      </c>
      <c r="DX180" s="23" t="str">
        <f>+IF(LEN($I180)&gt;5,IF(ISERROR(VLOOKUP(AB180,'CODIGO PAGO'!$B$2:$B$20,1,0)),1,IF(OR(AND(CV180=1,AB180&lt;&gt;"N"),AND(CV180=3,AB180&lt;&gt;"B"),AND(CV180=2,LEFT(TRIM(AB180),1)&lt;&gt;"I")),1,IF(OR(AND(CV180=0,AB180="N"),AND(CV180=0,AB180="B"),AND(CV180=0,LEFT(TRIM(AB180),1)="I")),1,0))),"")</f>
        <v/>
      </c>
      <c r="DY180" s="23" t="str">
        <f t="shared" si="111"/>
        <v/>
      </c>
      <c r="DZ180" s="23" t="str">
        <f>+IF(LEN($I180)&gt;5,IF(ISERROR(VLOOKUP(AD180,'CODIGO PAGO'!$B$2:$B$20,1,0)),1,IF(OR(AND(CX180=1,AD180&lt;&gt;"N"),AND(CX180=3,AD180&lt;&gt;"B"),AND(CX180=2,LEFT(TRIM(AD180),1)&lt;&gt;"I")),1,IF(OR(AND(CX180=0,AD180="N"),AND(CX180=0,AD180="B"),AND(CX180=0,LEFT(TRIM(AD180),1)="I")),1,0))),"")</f>
        <v/>
      </c>
      <c r="EA180" s="23" t="str">
        <f t="shared" si="112"/>
        <v/>
      </c>
      <c r="EB180" s="23" t="str">
        <f>+IF(LEN($I180)&gt;5,IF(ISERROR(VLOOKUP(AF180,'CODIGO PAGO'!$B$2:$B$20,1,0)),1,IF(OR(AND(CZ180=1,AF180&lt;&gt;"N"),AND(CZ180=3,AF180&lt;&gt;"B"),AND(CZ180=2,LEFT(TRIM(AF180),1)&lt;&gt;"I")),1,IF(OR(AND(CZ180=0,AF180="N"),AND(CZ180=0,AF180="B"),AND(CZ180=0,LEFT(TRIM(AF180),1)="I")),1,0))),"")</f>
        <v/>
      </c>
      <c r="EC180" s="23" t="str">
        <f t="shared" si="113"/>
        <v/>
      </c>
      <c r="ED180" s="23" t="str">
        <f>+IF(LEN($I180)&gt;5,IF(ISERROR(VLOOKUP(AH180,'CODIGO PAGO'!$B$2:$B$20,1,0)),1,IF(OR(AND(DB180=1,AH180&lt;&gt;"N"),AND(DB180=3,AH180&lt;&gt;"B"),AND(DB180=2,LEFT(TRIM(AH180),1)&lt;&gt;"I")),1,IF(OR(AND(DB180=0,AH180="N"),AND(DB180=0,AH180="B"),AND(DB180=0,LEFT(TRIM(AH180),1)="I")),1,0))),"")</f>
        <v/>
      </c>
      <c r="EE180" s="23" t="str">
        <f t="shared" si="114"/>
        <v/>
      </c>
      <c r="EF180" s="23" t="str">
        <f>+IF(LEN($I180)&gt;5,IF(ISERROR(VLOOKUP(AJ180,'CODIGO PAGO'!$B$2:$B$20,1,0)),1,IF(OR(AND(DD180=1,AJ180&lt;&gt;"N"),AND(DD180=3,AJ180&lt;&gt;"B"),AND(DD180=2,LEFT(TRIM(AJ180),1)&lt;&gt;"I")),1,IF(OR(AND(DD180=0,AJ180="N"),AND(DD180=0,AJ180="B"),AND(DD180=0,LEFT(TRIM(AJ180),1)="I")),1,0))),"")</f>
        <v/>
      </c>
      <c r="EG180" s="23" t="str">
        <f t="shared" si="115"/>
        <v/>
      </c>
      <c r="EH180" s="23" t="str">
        <f>+IF(LEN($I180)&gt;5,IF(ISERROR(VLOOKUP(AL180,'CODIGO PAGO'!$B$2:$B$20,1,0)),1,IF(OR(AND(DF180=1,AL180&lt;&gt;"N"),AND(DF180=3,AL180&lt;&gt;"B"),AND(DF180=2,LEFT(TRIM(AL180),1)&lt;&gt;"I")),1,IF(OR(AND(DF180=0,AL180="N"),AND(DF180=0,AL180="B"),AND(DF180=0,LEFT(TRIM(AL180),1)="I")),1,0))),"")</f>
        <v/>
      </c>
      <c r="EI180" s="23" t="str">
        <f t="shared" si="116"/>
        <v/>
      </c>
      <c r="EJ180" s="23" t="str">
        <f>+IF(LEN($I180)&gt;5,IF(ISERROR(VLOOKUP(AN180,'CODIGO PAGO'!$B$2:$B$20,1,0)),1,IF(OR(AND(DH180=1,AN180&lt;&gt;"N"),AND(DH180=3,AN180&lt;&gt;"B"),AND(DH180=2,LEFT(TRIM(AN180),1)&lt;&gt;"I")),1,IF(OR(AND(DH180=0,AN180="N"),AND(DH180=0,AN180="B"),AND(DH180=0,LEFT(TRIM(AN180),1)="I")),1,0))),"")</f>
        <v/>
      </c>
      <c r="EK180" s="23" t="str">
        <f t="shared" si="117"/>
        <v/>
      </c>
      <c r="EL180" s="24" t="str">
        <f t="shared" si="118"/>
        <v/>
      </c>
    </row>
    <row r="181" spans="1:142" s="25" customFormat="1">
      <c r="A181" s="15" t="str">
        <f t="shared" si="84"/>
        <v/>
      </c>
      <c r="B181" s="1" t="str">
        <f>+IF(LEN(I181)&gt;5,'CODIGO PAGO'!$B$28,"")</f>
        <v/>
      </c>
      <c r="C181" s="1" t="str">
        <f>+IF(LEN($I181)&gt;5,BD!D181,"")</f>
        <v/>
      </c>
      <c r="D181" s="168" t="str">
        <f>+IF(LEN($I181)&gt;5,BD!A181,"")</f>
        <v/>
      </c>
      <c r="E181" s="1" t="str">
        <f>+IF(LEN($I181)&gt;5,BD!B181,"")</f>
        <v/>
      </c>
      <c r="F181" s="1" t="str">
        <f>+IF(LEN($I181)&gt;5,BD!C181,"")</f>
        <v/>
      </c>
      <c r="G181" s="141"/>
      <c r="H181" s="141"/>
      <c r="I181" s="1" t="str">
        <f>+IF(LEN(BD!G181)&gt;5,BD!G181,"")</f>
        <v/>
      </c>
      <c r="J181" s="167" t="str">
        <f>+IF(LEN($I181)&gt;5,BD!E181,"")</f>
        <v/>
      </c>
      <c r="K181" s="6" t="str">
        <f t="shared" si="85"/>
        <v/>
      </c>
      <c r="L181" s="87" t="str">
        <f>+IF(LEN($I181)&gt;5,BD!H181,"")</f>
        <v/>
      </c>
      <c r="M181" s="40" t="str">
        <f t="shared" si="86"/>
        <v/>
      </c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4" t="str">
        <f t="shared" si="87"/>
        <v/>
      </c>
      <c r="AQ181" s="5" t="str">
        <f t="shared" si="88"/>
        <v/>
      </c>
      <c r="AR181" s="91" t="str">
        <f t="shared" si="89"/>
        <v/>
      </c>
      <c r="AS181" s="5" t="str">
        <f t="shared" si="90"/>
        <v/>
      </c>
      <c r="AT181" s="91" t="str">
        <f t="shared" si="91"/>
        <v/>
      </c>
      <c r="AU181" s="4" t="str">
        <f t="shared" si="92"/>
        <v/>
      </c>
      <c r="AV181" s="4" t="str">
        <f t="shared" si="93"/>
        <v/>
      </c>
      <c r="AW181" s="4" t="str">
        <f t="shared" si="94"/>
        <v/>
      </c>
      <c r="AX181" s="4" t="str">
        <f t="shared" si="95"/>
        <v/>
      </c>
      <c r="AY181" s="88" t="str">
        <f t="shared" si="96"/>
        <v/>
      </c>
      <c r="AZ181" s="17" t="str">
        <f t="shared" si="97"/>
        <v/>
      </c>
      <c r="BA181" s="18" t="str">
        <f t="shared" si="98"/>
        <v/>
      </c>
      <c r="BB181" s="19" t="str">
        <f>+IF(LEN(I181)&gt;5,IF(INT(RIGHT(B181,1))=9,0.5*L181*AY181,INT(MID(B181,5,LEN(B181)-4))*L181)+IFERROR(VLOOKUP(I181,AJUSTES!$A$1:$I$50,9,0),0),"")</f>
        <v/>
      </c>
      <c r="BC181" s="12"/>
      <c r="BD181" s="19" t="str">
        <f t="shared" si="99"/>
        <v/>
      </c>
      <c r="BE181" s="18" t="str">
        <f t="shared" si="100"/>
        <v/>
      </c>
      <c r="BF181" s="139" t="str">
        <f t="shared" si="101"/>
        <v/>
      </c>
      <c r="BG181" s="114"/>
      <c r="BH181" s="18" t="str">
        <f t="shared" si="102"/>
        <v/>
      </c>
      <c r="BI181" s="13"/>
      <c r="BJ181" s="12"/>
      <c r="BK181" s="12"/>
      <c r="BL181" s="145"/>
      <c r="BM181" s="12"/>
      <c r="BN181" s="12"/>
      <c r="BO181" s="12"/>
      <c r="BP181" s="12"/>
      <c r="BQ181" s="12"/>
      <c r="BR181" s="12"/>
      <c r="BS181" s="146"/>
      <c r="BT181" s="14"/>
      <c r="BU181" s="12"/>
      <c r="BV181" s="12"/>
      <c r="BW181" s="12"/>
      <c r="BX181" s="12"/>
      <c r="BY181" s="12"/>
      <c r="BZ181" s="144"/>
      <c r="CA181" s="107" t="str">
        <f>+IF(LEN($I181)&gt;5,IF(BD!F181="N/A","",BD!F181),"")</f>
        <v/>
      </c>
      <c r="CB181" s="21"/>
      <c r="CC181" s="147"/>
      <c r="CD181" s="148"/>
      <c r="CE181" s="8" t="str">
        <f>+IF(LEN(I181)&gt;5,BD!M181,"")</f>
        <v/>
      </c>
      <c r="CF181" s="16" t="str">
        <f>+IF(LEN(I181)&gt;5,BD!N181,"")</f>
        <v/>
      </c>
      <c r="CG181" s="3" t="str">
        <f t="shared" si="103"/>
        <v/>
      </c>
      <c r="CH181" s="23" t="str">
        <f>+IF(AND(LEN($I181)&gt;5),IF(AND($J181&gt;N$1,$J181&lt;=$AO$1),1,IF((COUNTIFS(INCAPACIDADES!$C$1:$C$51,$I181,INCAPACIDADES!K$1:K$51,N$1))&gt;0,2,IF(VLOOKUP($C181,BD!$D$1:$F$501,3,0)&gt;N$1,0,3))),"")</f>
        <v/>
      </c>
      <c r="CI181" s="23" t="str">
        <f>+IF(AND(LEN($I181)&gt;5),IF(AND($J181&gt;O$1,$J181&lt;=$AO$1),1,IF((COUNTIFS(INCAPACIDADES!$C$1:$C$51,$I181,INCAPACIDADES!L$1:L$51,O$1))&gt;0,2,IF(VLOOKUP($C181,BD!$D$1:$F$501,3,0)&gt;O$1,0,3))),"")</f>
        <v/>
      </c>
      <c r="CJ181" s="23" t="str">
        <f>+IF(AND(LEN($I181)&gt;5),IF(AND($J181&gt;P$1,$J181&lt;=$AO$1),1,IF((COUNTIFS(INCAPACIDADES!$C$1:$C$51,$I181,INCAPACIDADES!M$1:M$51,P$1))&gt;0,2,IF(VLOOKUP($C181,BD!$D$1:$F$501,3,0)&gt;P$1,0,3))),"")</f>
        <v/>
      </c>
      <c r="CK181" s="23" t="str">
        <f>+IF(AND(LEN($I181)&gt;5),IF(AND($J181&gt;Q$1,$J181&lt;=$AO$1),1,IF((COUNTIFS(INCAPACIDADES!$C$1:$C$51,$I181,INCAPACIDADES!N$1:N$51,Q$1))&gt;0,2,IF(VLOOKUP($C181,BD!$D$1:$F$501,3,0)&gt;Q$1,0,3))),"")</f>
        <v/>
      </c>
      <c r="CL181" s="23" t="str">
        <f>+IF(AND(LEN($I181)&gt;5),IF(AND($J181&gt;R$1,$J181&lt;=$AO$1),1,IF((COUNTIFS(INCAPACIDADES!$C$1:$C$51,$I181,INCAPACIDADES!O$1:O$51,R$1))&gt;0,2,IF(VLOOKUP($C181,BD!$D$1:$F$501,3,0)&gt;R$1,0,3))),"")</f>
        <v/>
      </c>
      <c r="CM181" s="23" t="str">
        <f>+IF(AND(LEN($I181)&gt;5),IF(AND($J181&gt;S$1,$J181&lt;=$AO$1),1,IF((COUNTIFS(INCAPACIDADES!$C$1:$C$51,$I181,INCAPACIDADES!P$1:P$51,S$1))&gt;0,2,IF(VLOOKUP($C181,BD!$D$1:$F$501,3,0)&gt;S$1,0,3))),"")</f>
        <v/>
      </c>
      <c r="CN181" s="23" t="str">
        <f>+IF(AND(LEN($I181)&gt;5),IF(AND($J181&gt;T$1,$J181&lt;=$AO$1),1,IF((COUNTIFS(INCAPACIDADES!$C$1:$C$51,$I181,INCAPACIDADES!Q$1:Q$51,T$1))&gt;0,2,IF(VLOOKUP($C181,BD!$D$1:$F$501,3,0)&gt;T$1,0,3))),"")</f>
        <v/>
      </c>
      <c r="CO181" s="23" t="str">
        <f>+IF(AND(LEN($I181)&gt;5),IF(AND($J181&gt;U$1,$J181&lt;=$AO$1),1,IF((COUNTIFS(INCAPACIDADES!$C$1:$C$51,$I181,INCAPACIDADES!R$1:R$51,U$1))&gt;0,2,IF(VLOOKUP($C181,BD!$D$1:$F$501,3,0)&gt;U$1,0,3))),"")</f>
        <v/>
      </c>
      <c r="CP181" s="23" t="str">
        <f>+IF(AND(LEN($I181)&gt;5),IF(AND($J181&gt;V$1,$J181&lt;=$AO$1),1,IF((COUNTIFS(INCAPACIDADES!$C$1:$C$51,$I181,INCAPACIDADES!S$1:S$51,V$1))&gt;0,2,IF(VLOOKUP($C181,BD!$D$1:$F$501,3,0)&gt;V$1,0,3))),"")</f>
        <v/>
      </c>
      <c r="CQ181" s="23" t="str">
        <f>+IF(AND(LEN($I181)&gt;5),IF(AND($J181&gt;W$1,$J181&lt;=$AO$1),1,IF((COUNTIFS(INCAPACIDADES!$C$1:$C$51,$I181,INCAPACIDADES!T$1:T$51,W$1))&gt;0,2,IF(VLOOKUP($C181,BD!$D$1:$F$501,3,0)&gt;W$1,0,3))),"")</f>
        <v/>
      </c>
      <c r="CR181" s="23" t="str">
        <f>+IF(AND(LEN($I181)&gt;5),IF(AND($J181&gt;X$1,$J181&lt;=$AO$1),1,IF((COUNTIFS(INCAPACIDADES!$C$1:$C$51,$I181,INCAPACIDADES!U$1:U$51,X$1))&gt;0,2,IF(VLOOKUP($C181,BD!$D$1:$F$501,3,0)&gt;X$1,0,3))),"")</f>
        <v/>
      </c>
      <c r="CS181" s="23" t="str">
        <f>+IF(AND(LEN($I181)&gt;5),IF(AND($J181&gt;Y$1,$J181&lt;=$AO$1),1,IF((COUNTIFS(INCAPACIDADES!$C$1:$C$51,$I181,INCAPACIDADES!V$1:V$51,Y$1))&gt;0,2,IF(VLOOKUP($C181,BD!$D$1:$F$501,3,0)&gt;Y$1,0,3))),"")</f>
        <v/>
      </c>
      <c r="CT181" s="23" t="str">
        <f>+IF(AND(LEN($I181)&gt;5),IF(AND($J181&gt;Z$1,$J181&lt;=$AO$1),1,IF((COUNTIFS(INCAPACIDADES!$C$1:$C$51,$I181,INCAPACIDADES!W$1:W$51,Z$1))&gt;0,2,IF(VLOOKUP($C181,BD!$D$1:$F$501,3,0)&gt;Z$1,0,3))),"")</f>
        <v/>
      </c>
      <c r="CU181" s="23" t="str">
        <f>+IF(AND(LEN($I181)&gt;5),IF(AND($J181&gt;AA$1,$J181&lt;=$AO$1),1,IF((COUNTIFS(INCAPACIDADES!$C$1:$C$51,$I181,INCAPACIDADES!X$1:X$51,AA$1))&gt;0,2,IF(VLOOKUP($C181,BD!$D$1:$F$501,3,0)&gt;AA$1,0,3))),"")</f>
        <v/>
      </c>
      <c r="CV181" s="23" t="str">
        <f>+IF(AND(LEN($I181)&gt;5),IF(AND($J181&gt;AB$1,$J181&lt;=$AO$1),1,IF((COUNTIFS(INCAPACIDADES!$C$1:$C$51,$I181,INCAPACIDADES!Y$1:Y$51,AB$1))&gt;0,2,IF(VLOOKUP($C181,BD!$D$1:$F$501,3,0)&gt;AB$1,0,3))),"")</f>
        <v/>
      </c>
      <c r="CW181" s="23" t="str">
        <f>+IF(AND(LEN($I181)&gt;5),IF(AND($J181&gt;AC$1,$J181&lt;=$AO$1),1,IF((COUNTIFS(INCAPACIDADES!$C$1:$C$51,$I181,INCAPACIDADES!Z$1:Z$51,AC$1))&gt;0,2,IF(VLOOKUP($C181,BD!$D$1:$F$501,3,0)&gt;AC$1,0,3))),"")</f>
        <v/>
      </c>
      <c r="CX181" s="23" t="str">
        <f>+IF(AND(LEN($I181)&gt;5),IF(AND($J181&gt;AD$1,$J181&lt;=$AO$1),1,IF((COUNTIFS(INCAPACIDADES!$C$1:$C$51,$I181,INCAPACIDADES!AA$1:AA$51,AD$1))&gt;0,2,IF(VLOOKUP($C181,BD!$D$1:$F$501,3,0)&gt;AD$1,0,3))),"")</f>
        <v/>
      </c>
      <c r="CY181" s="23" t="str">
        <f>+IF(AND(LEN($I181)&gt;5),IF(AND($J181&gt;AE$1,$J181&lt;=$AO$1),1,IF((COUNTIFS(INCAPACIDADES!$C$1:$C$51,$I181,INCAPACIDADES!AB$1:AB$51,AE$1))&gt;0,2,IF(VLOOKUP($C181,BD!$D$1:$F$501,3,0)&gt;AE$1,0,3))),"")</f>
        <v/>
      </c>
      <c r="CZ181" s="23" t="str">
        <f>+IF(AND(LEN($I181)&gt;5),IF(AND($J181&gt;AF$1,$J181&lt;=$AO$1),1,IF((COUNTIFS(INCAPACIDADES!$C$1:$C$51,$I181,INCAPACIDADES!AC$1:AC$51,AF$1))&gt;0,2,IF(VLOOKUP($C181,BD!$D$1:$F$501,3,0)&gt;AF$1,0,3))),"")</f>
        <v/>
      </c>
      <c r="DA181" s="23" t="str">
        <f>+IF(AND(LEN($I181)&gt;5),IF(AND($J181&gt;AG$1,$J181&lt;=$AO$1),1,IF((COUNTIFS(INCAPACIDADES!$C$1:$C$51,$I181,INCAPACIDADES!AD$1:AD$51,AG$1))&gt;0,2,IF(VLOOKUP($C181,BD!$D$1:$F$501,3,0)&gt;AG$1,0,3))),"")</f>
        <v/>
      </c>
      <c r="DB181" s="23" t="str">
        <f>+IF(AND(LEN($I181)&gt;5),IF(AND($J181&gt;AH$1,$J181&lt;=$AO$1),1,IF((COUNTIFS(INCAPACIDADES!$C$1:$C$51,$I181,INCAPACIDADES!AE$1:AE$51,AH$1))&gt;0,2,IF(VLOOKUP($C181,BD!$D$1:$F$501,3,0)&gt;AH$1,0,3))),"")</f>
        <v/>
      </c>
      <c r="DC181" s="23" t="str">
        <f>+IF(AND(LEN($I181)&gt;5),IF(AND($J181&gt;AI$1,$J181&lt;=$AO$1),1,IF((COUNTIFS(INCAPACIDADES!$C$1:$C$51,$I181,INCAPACIDADES!AF$1:AF$51,AI$1))&gt;0,2,IF(VLOOKUP($C181,BD!$D$1:$F$501,3,0)&gt;AI$1,0,3))),"")</f>
        <v/>
      </c>
      <c r="DD181" s="23" t="str">
        <f>+IF(AND(LEN($I181)&gt;5),IF(AND($J181&gt;AJ$1,$J181&lt;=$AO$1),1,IF((COUNTIFS(INCAPACIDADES!$C$1:$C$51,$I181,INCAPACIDADES!AG$1:AG$51,AJ$1))&gt;0,2,IF(VLOOKUP($C181,BD!$D$1:$F$501,3,0)&gt;AJ$1,0,3))),"")</f>
        <v/>
      </c>
      <c r="DE181" s="23" t="str">
        <f>+IF(AND(LEN($I181)&gt;5),IF(AND($J181&gt;AK$1,$J181&lt;=$AO$1),1,IF((COUNTIFS(INCAPACIDADES!$C$1:$C$51,$I181,INCAPACIDADES!AH$1:AH$51,AK$1))&gt;0,2,IF(VLOOKUP($C181,BD!$D$1:$F$501,3,0)&gt;AK$1,0,3))),"")</f>
        <v/>
      </c>
      <c r="DF181" s="23" t="str">
        <f>+IF(AND(LEN($I181)&gt;5),IF(AND($J181&gt;AL$1,$J181&lt;=$AO$1),1,IF((COUNTIFS(INCAPACIDADES!$C$1:$C$51,$I181,INCAPACIDADES!AI$1:AI$51,AL$1))&gt;0,2,IF(VLOOKUP($C181,BD!$D$1:$F$501,3,0)&gt;AL$1,0,3))),"")</f>
        <v/>
      </c>
      <c r="DG181" s="23" t="str">
        <f>+IF(AND(LEN($I181)&gt;5),IF(AND($J181&gt;AM$1,$J181&lt;=$AO$1),1,IF((COUNTIFS(INCAPACIDADES!$C$1:$C$51,$I181,INCAPACIDADES!AJ$1:AJ$51,AM$1))&gt;0,2,IF(VLOOKUP($C181,BD!$D$1:$F$501,3,0)&gt;AM$1,0,3))),"")</f>
        <v/>
      </c>
      <c r="DH181" s="23" t="str">
        <f>+IF(AND(LEN($I181)&gt;5),IF(AND($J181&gt;AN$1,$J181&lt;=$AO$1),1,IF((COUNTIFS(INCAPACIDADES!$C$1:$C$51,$I181,INCAPACIDADES!AK$1:AK$51,AN$1))&gt;0,2,IF(VLOOKUP($C181,BD!$D$1:$F$501,3,0)&gt;AN$1,0,3))),"")</f>
        <v/>
      </c>
      <c r="DI181" s="23" t="str">
        <f>+IF(AND(LEN($I181)&gt;5),IF(AND($J181&gt;AO$1,$J181&lt;=$AO$1),1,IF((COUNTIFS(INCAPACIDADES!$C$1:$C$51,$I181,INCAPACIDADES!AL$1:AL$51,AO$1))&gt;0,2,IF(VLOOKUP($C181,BD!$D$1:$F$501,3,0)&gt;AO$1,0,3))),"")</f>
        <v/>
      </c>
      <c r="DJ181" s="23" t="str">
        <f>+IF(LEN($I181)&gt;5,IF(ISERROR(VLOOKUP(N181,'CODIGO PAGO'!$B$2:$B$20,1,0)),1,IF(OR(AND(CH181=1,N181&lt;&gt;"N"),AND(CH181=3,N181&lt;&gt;"B"),AND(CH181=2,LEFT(TRIM(N181),1)&lt;&gt;"I")),1,IF(OR(AND(CH181=0,N181="N"),AND(CH181=0,N181="B"),AND(CH181=0,LEFT(TRIM(N181),1)="I")),1,0))),"")</f>
        <v/>
      </c>
      <c r="DK181" s="23" t="str">
        <f t="shared" si="104"/>
        <v/>
      </c>
      <c r="DL181" s="23" t="str">
        <f>+IF(LEN($I181)&gt;5,IF(ISERROR(VLOOKUP(P181,'CODIGO PAGO'!$B$2:$B$20,1,0)),1,IF(OR(AND(CJ181=1,P181&lt;&gt;"N"),AND(CJ181=3,P181&lt;&gt;"B"),AND(CJ181=2,LEFT(TRIM(P181),1)&lt;&gt;"I")),1,IF(OR(AND(CJ181=0,P181="N"),AND(CJ181=0,P181="B"),AND(CJ181=0,LEFT(TRIM(P181),1)="I")),1,0))),"")</f>
        <v/>
      </c>
      <c r="DM181" s="23" t="str">
        <f t="shared" si="105"/>
        <v/>
      </c>
      <c r="DN181" s="23" t="str">
        <f>+IF(LEN($I181)&gt;5,IF(ISERROR(VLOOKUP(R181,'CODIGO PAGO'!$B$2:$B$20,1,0)),1,IF(OR(AND(CL181=1,R181&lt;&gt;"N"),AND(CL181=3,R181&lt;&gt;"B"),AND(CL181=2,LEFT(TRIM(R181),1)&lt;&gt;"I")),1,IF(OR(AND(CL181=0,R181="N"),AND(CL181=0,R181="B"),AND(CL181=0,LEFT(TRIM(R181),1)="I")),1,0))),"")</f>
        <v/>
      </c>
      <c r="DO181" s="23" t="str">
        <f t="shared" si="106"/>
        <v/>
      </c>
      <c r="DP181" s="23" t="str">
        <f>+IF(LEN($I181)&gt;5,IF(ISERROR(VLOOKUP(T181,'CODIGO PAGO'!$B$2:$B$20,1,0)),1,IF(OR(AND(CN181=1,T181&lt;&gt;"N"),AND(CN181=3,T181&lt;&gt;"B"),AND(CN181=2,LEFT(TRIM(T181),1)&lt;&gt;"I")),1,IF(OR(AND(CN181=0,T181="N"),AND(CN181=0,T181="B"),AND(CN181=0,LEFT(TRIM(T181),1)="I")),1,0))),"")</f>
        <v/>
      </c>
      <c r="DQ181" s="23" t="str">
        <f t="shared" si="107"/>
        <v/>
      </c>
      <c r="DR181" s="23" t="str">
        <f>+IF(LEN($I181)&gt;5,IF(ISERROR(VLOOKUP(V181,'CODIGO PAGO'!$B$2:$B$20,1,0)),1,IF(OR(AND(CP181=1,V181&lt;&gt;"N"),AND(CP181=3,V181&lt;&gt;"B"),AND(CP181=2,LEFT(TRIM(V181),1)&lt;&gt;"I")),1,IF(OR(AND(CP181=0,V181="N"),AND(CP181=0,V181="B"),AND(CP181=0,LEFT(TRIM(V181),1)="I")),1,0))),"")</f>
        <v/>
      </c>
      <c r="DS181" s="23" t="str">
        <f t="shared" si="108"/>
        <v/>
      </c>
      <c r="DT181" s="23" t="str">
        <f>+IF(LEN($I181)&gt;5,IF(ISERROR(VLOOKUP(X181,'CODIGO PAGO'!$B$2:$B$20,1,0)),1,IF(OR(AND(CR181=1,X181&lt;&gt;"N"),AND(CR181=3,X181&lt;&gt;"B"),AND(CR181=2,LEFT(TRIM(X181),1)&lt;&gt;"I")),1,IF(OR(AND(CR181=0,X181="N"),AND(CR181=0,X181="B"),AND(CR181=0,LEFT(TRIM(X181),1)="I")),1,0))),"")</f>
        <v/>
      </c>
      <c r="DU181" s="23" t="str">
        <f t="shared" si="109"/>
        <v/>
      </c>
      <c r="DV181" s="23" t="str">
        <f>+IF(LEN($I181)&gt;5,IF(ISERROR(VLOOKUP(Z181,'CODIGO PAGO'!$B$2:$B$20,1,0)),1,IF(OR(AND(CT181=1,Z181&lt;&gt;"N"),AND(CT181=3,Z181&lt;&gt;"B"),AND(CT181=2,LEFT(TRIM(Z181),1)&lt;&gt;"I")),1,IF(OR(AND(CT181=0,Z181="N"),AND(CT181=0,Z181="B"),AND(CT181=0,LEFT(TRIM(Z181),1)="I")),1,0))),"")</f>
        <v/>
      </c>
      <c r="DW181" s="23" t="str">
        <f t="shared" si="110"/>
        <v/>
      </c>
      <c r="DX181" s="23" t="str">
        <f>+IF(LEN($I181)&gt;5,IF(ISERROR(VLOOKUP(AB181,'CODIGO PAGO'!$B$2:$B$20,1,0)),1,IF(OR(AND(CV181=1,AB181&lt;&gt;"N"),AND(CV181=3,AB181&lt;&gt;"B"),AND(CV181=2,LEFT(TRIM(AB181),1)&lt;&gt;"I")),1,IF(OR(AND(CV181=0,AB181="N"),AND(CV181=0,AB181="B"),AND(CV181=0,LEFT(TRIM(AB181),1)="I")),1,0))),"")</f>
        <v/>
      </c>
      <c r="DY181" s="23" t="str">
        <f t="shared" si="111"/>
        <v/>
      </c>
      <c r="DZ181" s="23" t="str">
        <f>+IF(LEN($I181)&gt;5,IF(ISERROR(VLOOKUP(AD181,'CODIGO PAGO'!$B$2:$B$20,1,0)),1,IF(OR(AND(CX181=1,AD181&lt;&gt;"N"),AND(CX181=3,AD181&lt;&gt;"B"),AND(CX181=2,LEFT(TRIM(AD181),1)&lt;&gt;"I")),1,IF(OR(AND(CX181=0,AD181="N"),AND(CX181=0,AD181="B"),AND(CX181=0,LEFT(TRIM(AD181),1)="I")),1,0))),"")</f>
        <v/>
      </c>
      <c r="EA181" s="23" t="str">
        <f t="shared" si="112"/>
        <v/>
      </c>
      <c r="EB181" s="23" t="str">
        <f>+IF(LEN($I181)&gt;5,IF(ISERROR(VLOOKUP(AF181,'CODIGO PAGO'!$B$2:$B$20,1,0)),1,IF(OR(AND(CZ181=1,AF181&lt;&gt;"N"),AND(CZ181=3,AF181&lt;&gt;"B"),AND(CZ181=2,LEFT(TRIM(AF181),1)&lt;&gt;"I")),1,IF(OR(AND(CZ181=0,AF181="N"),AND(CZ181=0,AF181="B"),AND(CZ181=0,LEFT(TRIM(AF181),1)="I")),1,0))),"")</f>
        <v/>
      </c>
      <c r="EC181" s="23" t="str">
        <f t="shared" si="113"/>
        <v/>
      </c>
      <c r="ED181" s="23" t="str">
        <f>+IF(LEN($I181)&gt;5,IF(ISERROR(VLOOKUP(AH181,'CODIGO PAGO'!$B$2:$B$20,1,0)),1,IF(OR(AND(DB181=1,AH181&lt;&gt;"N"),AND(DB181=3,AH181&lt;&gt;"B"),AND(DB181=2,LEFT(TRIM(AH181),1)&lt;&gt;"I")),1,IF(OR(AND(DB181=0,AH181="N"),AND(DB181=0,AH181="B"),AND(DB181=0,LEFT(TRIM(AH181),1)="I")),1,0))),"")</f>
        <v/>
      </c>
      <c r="EE181" s="23" t="str">
        <f t="shared" si="114"/>
        <v/>
      </c>
      <c r="EF181" s="23" t="str">
        <f>+IF(LEN($I181)&gt;5,IF(ISERROR(VLOOKUP(AJ181,'CODIGO PAGO'!$B$2:$B$20,1,0)),1,IF(OR(AND(DD181=1,AJ181&lt;&gt;"N"),AND(DD181=3,AJ181&lt;&gt;"B"),AND(DD181=2,LEFT(TRIM(AJ181),1)&lt;&gt;"I")),1,IF(OR(AND(DD181=0,AJ181="N"),AND(DD181=0,AJ181="B"),AND(DD181=0,LEFT(TRIM(AJ181),1)="I")),1,0))),"")</f>
        <v/>
      </c>
      <c r="EG181" s="23" t="str">
        <f t="shared" si="115"/>
        <v/>
      </c>
      <c r="EH181" s="23" t="str">
        <f>+IF(LEN($I181)&gt;5,IF(ISERROR(VLOOKUP(AL181,'CODIGO PAGO'!$B$2:$B$20,1,0)),1,IF(OR(AND(DF181=1,AL181&lt;&gt;"N"),AND(DF181=3,AL181&lt;&gt;"B"),AND(DF181=2,LEFT(TRIM(AL181),1)&lt;&gt;"I")),1,IF(OR(AND(DF181=0,AL181="N"),AND(DF181=0,AL181="B"),AND(DF181=0,LEFT(TRIM(AL181),1)="I")),1,0))),"")</f>
        <v/>
      </c>
      <c r="EI181" s="23" t="str">
        <f t="shared" si="116"/>
        <v/>
      </c>
      <c r="EJ181" s="23" t="str">
        <f>+IF(LEN($I181)&gt;5,IF(ISERROR(VLOOKUP(AN181,'CODIGO PAGO'!$B$2:$B$20,1,0)),1,IF(OR(AND(DH181=1,AN181&lt;&gt;"N"),AND(DH181=3,AN181&lt;&gt;"B"),AND(DH181=2,LEFT(TRIM(AN181),1)&lt;&gt;"I")),1,IF(OR(AND(DH181=0,AN181="N"),AND(DH181=0,AN181="B"),AND(DH181=0,LEFT(TRIM(AN181),1)="I")),1,0))),"")</f>
        <v/>
      </c>
      <c r="EK181" s="23" t="str">
        <f t="shared" si="117"/>
        <v/>
      </c>
      <c r="EL181" s="24" t="str">
        <f t="shared" si="118"/>
        <v/>
      </c>
    </row>
    <row r="182" spans="1:142" s="25" customFormat="1">
      <c r="A182" s="15" t="str">
        <f t="shared" si="84"/>
        <v/>
      </c>
      <c r="B182" s="1" t="str">
        <f>+IF(LEN(I182)&gt;5,'CODIGO PAGO'!$B$28,"")</f>
        <v/>
      </c>
      <c r="C182" s="1" t="str">
        <f>+IF(LEN($I182)&gt;5,BD!D182,"")</f>
        <v/>
      </c>
      <c r="D182" s="168" t="str">
        <f>+IF(LEN($I182)&gt;5,BD!A182,"")</f>
        <v/>
      </c>
      <c r="E182" s="1" t="str">
        <f>+IF(LEN($I182)&gt;5,BD!B182,"")</f>
        <v/>
      </c>
      <c r="F182" s="1" t="str">
        <f>+IF(LEN($I182)&gt;5,BD!C182,"")</f>
        <v/>
      </c>
      <c r="G182" s="141"/>
      <c r="H182" s="141"/>
      <c r="I182" s="1" t="str">
        <f>+IF(LEN(BD!G182)&gt;5,BD!G182,"")</f>
        <v/>
      </c>
      <c r="J182" s="167" t="str">
        <f>+IF(LEN($I182)&gt;5,BD!E182,"")</f>
        <v/>
      </c>
      <c r="K182" s="6" t="str">
        <f t="shared" si="85"/>
        <v/>
      </c>
      <c r="L182" s="87" t="str">
        <f>+IF(LEN($I182)&gt;5,BD!H182,"")</f>
        <v/>
      </c>
      <c r="M182" s="40" t="str">
        <f t="shared" si="86"/>
        <v/>
      </c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4" t="str">
        <f t="shared" si="87"/>
        <v/>
      </c>
      <c r="AQ182" s="5" t="str">
        <f t="shared" si="88"/>
        <v/>
      </c>
      <c r="AR182" s="91" t="str">
        <f t="shared" si="89"/>
        <v/>
      </c>
      <c r="AS182" s="5" t="str">
        <f t="shared" si="90"/>
        <v/>
      </c>
      <c r="AT182" s="91" t="str">
        <f t="shared" si="91"/>
        <v/>
      </c>
      <c r="AU182" s="4" t="str">
        <f t="shared" si="92"/>
        <v/>
      </c>
      <c r="AV182" s="4" t="str">
        <f t="shared" si="93"/>
        <v/>
      </c>
      <c r="AW182" s="4" t="str">
        <f t="shared" si="94"/>
        <v/>
      </c>
      <c r="AX182" s="4" t="str">
        <f t="shared" si="95"/>
        <v/>
      </c>
      <c r="AY182" s="88" t="str">
        <f t="shared" si="96"/>
        <v/>
      </c>
      <c r="AZ182" s="17" t="str">
        <f t="shared" si="97"/>
        <v/>
      </c>
      <c r="BA182" s="18" t="str">
        <f t="shared" si="98"/>
        <v/>
      </c>
      <c r="BB182" s="19" t="str">
        <f>+IF(LEN(I182)&gt;5,IF(INT(RIGHT(B182,1))=9,0.5*L182*AY182,INT(MID(B182,5,LEN(B182)-4))*L182)+IFERROR(VLOOKUP(I182,AJUSTES!$A$1:$I$50,9,0),0),"")</f>
        <v/>
      </c>
      <c r="BC182" s="12"/>
      <c r="BD182" s="19" t="str">
        <f t="shared" si="99"/>
        <v/>
      </c>
      <c r="BE182" s="18" t="str">
        <f t="shared" si="100"/>
        <v/>
      </c>
      <c r="BF182" s="139" t="str">
        <f t="shared" si="101"/>
        <v/>
      </c>
      <c r="BG182" s="114"/>
      <c r="BH182" s="18" t="str">
        <f t="shared" si="102"/>
        <v/>
      </c>
      <c r="BI182" s="13"/>
      <c r="BJ182" s="12"/>
      <c r="BK182" s="12"/>
      <c r="BL182" s="145"/>
      <c r="BM182" s="12"/>
      <c r="BN182" s="12"/>
      <c r="BO182" s="12"/>
      <c r="BP182" s="12"/>
      <c r="BQ182" s="12"/>
      <c r="BR182" s="12"/>
      <c r="BS182" s="146"/>
      <c r="BT182" s="14"/>
      <c r="BU182" s="12"/>
      <c r="BV182" s="12"/>
      <c r="BW182" s="12"/>
      <c r="BX182" s="12"/>
      <c r="BY182" s="12"/>
      <c r="BZ182" s="144"/>
      <c r="CA182" s="107" t="str">
        <f>+IF(LEN($I182)&gt;5,IF(BD!F182="N/A","",BD!F182),"")</f>
        <v/>
      </c>
      <c r="CB182" s="21"/>
      <c r="CC182" s="147"/>
      <c r="CD182" s="148"/>
      <c r="CE182" s="8" t="str">
        <f>+IF(LEN(I182)&gt;5,BD!M182,"")</f>
        <v/>
      </c>
      <c r="CF182" s="16" t="str">
        <f>+IF(LEN(I182)&gt;5,BD!N182,"")</f>
        <v/>
      </c>
      <c r="CG182" s="3" t="str">
        <f t="shared" si="103"/>
        <v/>
      </c>
      <c r="CH182" s="23" t="str">
        <f>+IF(AND(LEN($I182)&gt;5),IF(AND($J182&gt;N$1,$J182&lt;=$AO$1),1,IF((COUNTIFS(INCAPACIDADES!$C$1:$C$51,$I182,INCAPACIDADES!K$1:K$51,N$1))&gt;0,2,IF(VLOOKUP($C182,BD!$D$1:$F$501,3,0)&gt;N$1,0,3))),"")</f>
        <v/>
      </c>
      <c r="CI182" s="23" t="str">
        <f>+IF(AND(LEN($I182)&gt;5),IF(AND($J182&gt;O$1,$J182&lt;=$AO$1),1,IF((COUNTIFS(INCAPACIDADES!$C$1:$C$51,$I182,INCAPACIDADES!L$1:L$51,O$1))&gt;0,2,IF(VLOOKUP($C182,BD!$D$1:$F$501,3,0)&gt;O$1,0,3))),"")</f>
        <v/>
      </c>
      <c r="CJ182" s="23" t="str">
        <f>+IF(AND(LEN($I182)&gt;5),IF(AND($J182&gt;P$1,$J182&lt;=$AO$1),1,IF((COUNTIFS(INCAPACIDADES!$C$1:$C$51,$I182,INCAPACIDADES!M$1:M$51,P$1))&gt;0,2,IF(VLOOKUP($C182,BD!$D$1:$F$501,3,0)&gt;P$1,0,3))),"")</f>
        <v/>
      </c>
      <c r="CK182" s="23" t="str">
        <f>+IF(AND(LEN($I182)&gt;5),IF(AND($J182&gt;Q$1,$J182&lt;=$AO$1),1,IF((COUNTIFS(INCAPACIDADES!$C$1:$C$51,$I182,INCAPACIDADES!N$1:N$51,Q$1))&gt;0,2,IF(VLOOKUP($C182,BD!$D$1:$F$501,3,0)&gt;Q$1,0,3))),"")</f>
        <v/>
      </c>
      <c r="CL182" s="23" t="str">
        <f>+IF(AND(LEN($I182)&gt;5),IF(AND($J182&gt;R$1,$J182&lt;=$AO$1),1,IF((COUNTIFS(INCAPACIDADES!$C$1:$C$51,$I182,INCAPACIDADES!O$1:O$51,R$1))&gt;0,2,IF(VLOOKUP($C182,BD!$D$1:$F$501,3,0)&gt;R$1,0,3))),"")</f>
        <v/>
      </c>
      <c r="CM182" s="23" t="str">
        <f>+IF(AND(LEN($I182)&gt;5),IF(AND($J182&gt;S$1,$J182&lt;=$AO$1),1,IF((COUNTIFS(INCAPACIDADES!$C$1:$C$51,$I182,INCAPACIDADES!P$1:P$51,S$1))&gt;0,2,IF(VLOOKUP($C182,BD!$D$1:$F$501,3,0)&gt;S$1,0,3))),"")</f>
        <v/>
      </c>
      <c r="CN182" s="23" t="str">
        <f>+IF(AND(LEN($I182)&gt;5),IF(AND($J182&gt;T$1,$J182&lt;=$AO$1),1,IF((COUNTIFS(INCAPACIDADES!$C$1:$C$51,$I182,INCAPACIDADES!Q$1:Q$51,T$1))&gt;0,2,IF(VLOOKUP($C182,BD!$D$1:$F$501,3,0)&gt;T$1,0,3))),"")</f>
        <v/>
      </c>
      <c r="CO182" s="23" t="str">
        <f>+IF(AND(LEN($I182)&gt;5),IF(AND($J182&gt;U$1,$J182&lt;=$AO$1),1,IF((COUNTIFS(INCAPACIDADES!$C$1:$C$51,$I182,INCAPACIDADES!R$1:R$51,U$1))&gt;0,2,IF(VLOOKUP($C182,BD!$D$1:$F$501,3,0)&gt;U$1,0,3))),"")</f>
        <v/>
      </c>
      <c r="CP182" s="23" t="str">
        <f>+IF(AND(LEN($I182)&gt;5),IF(AND($J182&gt;V$1,$J182&lt;=$AO$1),1,IF((COUNTIFS(INCAPACIDADES!$C$1:$C$51,$I182,INCAPACIDADES!S$1:S$51,V$1))&gt;0,2,IF(VLOOKUP($C182,BD!$D$1:$F$501,3,0)&gt;V$1,0,3))),"")</f>
        <v/>
      </c>
      <c r="CQ182" s="23" t="str">
        <f>+IF(AND(LEN($I182)&gt;5),IF(AND($J182&gt;W$1,$J182&lt;=$AO$1),1,IF((COUNTIFS(INCAPACIDADES!$C$1:$C$51,$I182,INCAPACIDADES!T$1:T$51,W$1))&gt;0,2,IF(VLOOKUP($C182,BD!$D$1:$F$501,3,0)&gt;W$1,0,3))),"")</f>
        <v/>
      </c>
      <c r="CR182" s="23" t="str">
        <f>+IF(AND(LEN($I182)&gt;5),IF(AND($J182&gt;X$1,$J182&lt;=$AO$1),1,IF((COUNTIFS(INCAPACIDADES!$C$1:$C$51,$I182,INCAPACIDADES!U$1:U$51,X$1))&gt;0,2,IF(VLOOKUP($C182,BD!$D$1:$F$501,3,0)&gt;X$1,0,3))),"")</f>
        <v/>
      </c>
      <c r="CS182" s="23" t="str">
        <f>+IF(AND(LEN($I182)&gt;5),IF(AND($J182&gt;Y$1,$J182&lt;=$AO$1),1,IF((COUNTIFS(INCAPACIDADES!$C$1:$C$51,$I182,INCAPACIDADES!V$1:V$51,Y$1))&gt;0,2,IF(VLOOKUP($C182,BD!$D$1:$F$501,3,0)&gt;Y$1,0,3))),"")</f>
        <v/>
      </c>
      <c r="CT182" s="23" t="str">
        <f>+IF(AND(LEN($I182)&gt;5),IF(AND($J182&gt;Z$1,$J182&lt;=$AO$1),1,IF((COUNTIFS(INCAPACIDADES!$C$1:$C$51,$I182,INCAPACIDADES!W$1:W$51,Z$1))&gt;0,2,IF(VLOOKUP($C182,BD!$D$1:$F$501,3,0)&gt;Z$1,0,3))),"")</f>
        <v/>
      </c>
      <c r="CU182" s="23" t="str">
        <f>+IF(AND(LEN($I182)&gt;5),IF(AND($J182&gt;AA$1,$J182&lt;=$AO$1),1,IF((COUNTIFS(INCAPACIDADES!$C$1:$C$51,$I182,INCAPACIDADES!X$1:X$51,AA$1))&gt;0,2,IF(VLOOKUP($C182,BD!$D$1:$F$501,3,0)&gt;AA$1,0,3))),"")</f>
        <v/>
      </c>
      <c r="CV182" s="23" t="str">
        <f>+IF(AND(LEN($I182)&gt;5),IF(AND($J182&gt;AB$1,$J182&lt;=$AO$1),1,IF((COUNTIFS(INCAPACIDADES!$C$1:$C$51,$I182,INCAPACIDADES!Y$1:Y$51,AB$1))&gt;0,2,IF(VLOOKUP($C182,BD!$D$1:$F$501,3,0)&gt;AB$1,0,3))),"")</f>
        <v/>
      </c>
      <c r="CW182" s="23" t="str">
        <f>+IF(AND(LEN($I182)&gt;5),IF(AND($J182&gt;AC$1,$J182&lt;=$AO$1),1,IF((COUNTIFS(INCAPACIDADES!$C$1:$C$51,$I182,INCAPACIDADES!Z$1:Z$51,AC$1))&gt;0,2,IF(VLOOKUP($C182,BD!$D$1:$F$501,3,0)&gt;AC$1,0,3))),"")</f>
        <v/>
      </c>
      <c r="CX182" s="23" t="str">
        <f>+IF(AND(LEN($I182)&gt;5),IF(AND($J182&gt;AD$1,$J182&lt;=$AO$1),1,IF((COUNTIFS(INCAPACIDADES!$C$1:$C$51,$I182,INCAPACIDADES!AA$1:AA$51,AD$1))&gt;0,2,IF(VLOOKUP($C182,BD!$D$1:$F$501,3,0)&gt;AD$1,0,3))),"")</f>
        <v/>
      </c>
      <c r="CY182" s="23" t="str">
        <f>+IF(AND(LEN($I182)&gt;5),IF(AND($J182&gt;AE$1,$J182&lt;=$AO$1),1,IF((COUNTIFS(INCAPACIDADES!$C$1:$C$51,$I182,INCAPACIDADES!AB$1:AB$51,AE$1))&gt;0,2,IF(VLOOKUP($C182,BD!$D$1:$F$501,3,0)&gt;AE$1,0,3))),"")</f>
        <v/>
      </c>
      <c r="CZ182" s="23" t="str">
        <f>+IF(AND(LEN($I182)&gt;5),IF(AND($J182&gt;AF$1,$J182&lt;=$AO$1),1,IF((COUNTIFS(INCAPACIDADES!$C$1:$C$51,$I182,INCAPACIDADES!AC$1:AC$51,AF$1))&gt;0,2,IF(VLOOKUP($C182,BD!$D$1:$F$501,3,0)&gt;AF$1,0,3))),"")</f>
        <v/>
      </c>
      <c r="DA182" s="23" t="str">
        <f>+IF(AND(LEN($I182)&gt;5),IF(AND($J182&gt;AG$1,$J182&lt;=$AO$1),1,IF((COUNTIFS(INCAPACIDADES!$C$1:$C$51,$I182,INCAPACIDADES!AD$1:AD$51,AG$1))&gt;0,2,IF(VLOOKUP($C182,BD!$D$1:$F$501,3,0)&gt;AG$1,0,3))),"")</f>
        <v/>
      </c>
      <c r="DB182" s="23" t="str">
        <f>+IF(AND(LEN($I182)&gt;5),IF(AND($J182&gt;AH$1,$J182&lt;=$AO$1),1,IF((COUNTIFS(INCAPACIDADES!$C$1:$C$51,$I182,INCAPACIDADES!AE$1:AE$51,AH$1))&gt;0,2,IF(VLOOKUP($C182,BD!$D$1:$F$501,3,0)&gt;AH$1,0,3))),"")</f>
        <v/>
      </c>
      <c r="DC182" s="23" t="str">
        <f>+IF(AND(LEN($I182)&gt;5),IF(AND($J182&gt;AI$1,$J182&lt;=$AO$1),1,IF((COUNTIFS(INCAPACIDADES!$C$1:$C$51,$I182,INCAPACIDADES!AF$1:AF$51,AI$1))&gt;0,2,IF(VLOOKUP($C182,BD!$D$1:$F$501,3,0)&gt;AI$1,0,3))),"")</f>
        <v/>
      </c>
      <c r="DD182" s="23" t="str">
        <f>+IF(AND(LEN($I182)&gt;5),IF(AND($J182&gt;AJ$1,$J182&lt;=$AO$1),1,IF((COUNTIFS(INCAPACIDADES!$C$1:$C$51,$I182,INCAPACIDADES!AG$1:AG$51,AJ$1))&gt;0,2,IF(VLOOKUP($C182,BD!$D$1:$F$501,3,0)&gt;AJ$1,0,3))),"")</f>
        <v/>
      </c>
      <c r="DE182" s="23" t="str">
        <f>+IF(AND(LEN($I182)&gt;5),IF(AND($J182&gt;AK$1,$J182&lt;=$AO$1),1,IF((COUNTIFS(INCAPACIDADES!$C$1:$C$51,$I182,INCAPACIDADES!AH$1:AH$51,AK$1))&gt;0,2,IF(VLOOKUP($C182,BD!$D$1:$F$501,3,0)&gt;AK$1,0,3))),"")</f>
        <v/>
      </c>
      <c r="DF182" s="23" t="str">
        <f>+IF(AND(LEN($I182)&gt;5),IF(AND($J182&gt;AL$1,$J182&lt;=$AO$1),1,IF((COUNTIFS(INCAPACIDADES!$C$1:$C$51,$I182,INCAPACIDADES!AI$1:AI$51,AL$1))&gt;0,2,IF(VLOOKUP($C182,BD!$D$1:$F$501,3,0)&gt;AL$1,0,3))),"")</f>
        <v/>
      </c>
      <c r="DG182" s="23" t="str">
        <f>+IF(AND(LEN($I182)&gt;5),IF(AND($J182&gt;AM$1,$J182&lt;=$AO$1),1,IF((COUNTIFS(INCAPACIDADES!$C$1:$C$51,$I182,INCAPACIDADES!AJ$1:AJ$51,AM$1))&gt;0,2,IF(VLOOKUP($C182,BD!$D$1:$F$501,3,0)&gt;AM$1,0,3))),"")</f>
        <v/>
      </c>
      <c r="DH182" s="23" t="str">
        <f>+IF(AND(LEN($I182)&gt;5),IF(AND($J182&gt;AN$1,$J182&lt;=$AO$1),1,IF((COUNTIFS(INCAPACIDADES!$C$1:$C$51,$I182,INCAPACIDADES!AK$1:AK$51,AN$1))&gt;0,2,IF(VLOOKUP($C182,BD!$D$1:$F$501,3,0)&gt;AN$1,0,3))),"")</f>
        <v/>
      </c>
      <c r="DI182" s="23" t="str">
        <f>+IF(AND(LEN($I182)&gt;5),IF(AND($J182&gt;AO$1,$J182&lt;=$AO$1),1,IF((COUNTIFS(INCAPACIDADES!$C$1:$C$51,$I182,INCAPACIDADES!AL$1:AL$51,AO$1))&gt;0,2,IF(VLOOKUP($C182,BD!$D$1:$F$501,3,0)&gt;AO$1,0,3))),"")</f>
        <v/>
      </c>
      <c r="DJ182" s="23" t="str">
        <f>+IF(LEN($I182)&gt;5,IF(ISERROR(VLOOKUP(N182,'CODIGO PAGO'!$B$2:$B$20,1,0)),1,IF(OR(AND(CH182=1,N182&lt;&gt;"N"),AND(CH182=3,N182&lt;&gt;"B"),AND(CH182=2,LEFT(TRIM(N182),1)&lt;&gt;"I")),1,IF(OR(AND(CH182=0,N182="N"),AND(CH182=0,N182="B"),AND(CH182=0,LEFT(TRIM(N182),1)="I")),1,0))),"")</f>
        <v/>
      </c>
      <c r="DK182" s="23" t="str">
        <f t="shared" si="104"/>
        <v/>
      </c>
      <c r="DL182" s="23" t="str">
        <f>+IF(LEN($I182)&gt;5,IF(ISERROR(VLOOKUP(P182,'CODIGO PAGO'!$B$2:$B$20,1,0)),1,IF(OR(AND(CJ182=1,P182&lt;&gt;"N"),AND(CJ182=3,P182&lt;&gt;"B"),AND(CJ182=2,LEFT(TRIM(P182),1)&lt;&gt;"I")),1,IF(OR(AND(CJ182=0,P182="N"),AND(CJ182=0,P182="B"),AND(CJ182=0,LEFT(TRIM(P182),1)="I")),1,0))),"")</f>
        <v/>
      </c>
      <c r="DM182" s="23" t="str">
        <f t="shared" si="105"/>
        <v/>
      </c>
      <c r="DN182" s="23" t="str">
        <f>+IF(LEN($I182)&gt;5,IF(ISERROR(VLOOKUP(R182,'CODIGO PAGO'!$B$2:$B$20,1,0)),1,IF(OR(AND(CL182=1,R182&lt;&gt;"N"),AND(CL182=3,R182&lt;&gt;"B"),AND(CL182=2,LEFT(TRIM(R182),1)&lt;&gt;"I")),1,IF(OR(AND(CL182=0,R182="N"),AND(CL182=0,R182="B"),AND(CL182=0,LEFT(TRIM(R182),1)="I")),1,0))),"")</f>
        <v/>
      </c>
      <c r="DO182" s="23" t="str">
        <f t="shared" si="106"/>
        <v/>
      </c>
      <c r="DP182" s="23" t="str">
        <f>+IF(LEN($I182)&gt;5,IF(ISERROR(VLOOKUP(T182,'CODIGO PAGO'!$B$2:$B$20,1,0)),1,IF(OR(AND(CN182=1,T182&lt;&gt;"N"),AND(CN182=3,T182&lt;&gt;"B"),AND(CN182=2,LEFT(TRIM(T182),1)&lt;&gt;"I")),1,IF(OR(AND(CN182=0,T182="N"),AND(CN182=0,T182="B"),AND(CN182=0,LEFT(TRIM(T182),1)="I")),1,0))),"")</f>
        <v/>
      </c>
      <c r="DQ182" s="23" t="str">
        <f t="shared" si="107"/>
        <v/>
      </c>
      <c r="DR182" s="23" t="str">
        <f>+IF(LEN($I182)&gt;5,IF(ISERROR(VLOOKUP(V182,'CODIGO PAGO'!$B$2:$B$20,1,0)),1,IF(OR(AND(CP182=1,V182&lt;&gt;"N"),AND(CP182=3,V182&lt;&gt;"B"),AND(CP182=2,LEFT(TRIM(V182),1)&lt;&gt;"I")),1,IF(OR(AND(CP182=0,V182="N"),AND(CP182=0,V182="B"),AND(CP182=0,LEFT(TRIM(V182),1)="I")),1,0))),"")</f>
        <v/>
      </c>
      <c r="DS182" s="23" t="str">
        <f t="shared" si="108"/>
        <v/>
      </c>
      <c r="DT182" s="23" t="str">
        <f>+IF(LEN($I182)&gt;5,IF(ISERROR(VLOOKUP(X182,'CODIGO PAGO'!$B$2:$B$20,1,0)),1,IF(OR(AND(CR182=1,X182&lt;&gt;"N"),AND(CR182=3,X182&lt;&gt;"B"),AND(CR182=2,LEFT(TRIM(X182),1)&lt;&gt;"I")),1,IF(OR(AND(CR182=0,X182="N"),AND(CR182=0,X182="B"),AND(CR182=0,LEFT(TRIM(X182),1)="I")),1,0))),"")</f>
        <v/>
      </c>
      <c r="DU182" s="23" t="str">
        <f t="shared" si="109"/>
        <v/>
      </c>
      <c r="DV182" s="23" t="str">
        <f>+IF(LEN($I182)&gt;5,IF(ISERROR(VLOOKUP(Z182,'CODIGO PAGO'!$B$2:$B$20,1,0)),1,IF(OR(AND(CT182=1,Z182&lt;&gt;"N"),AND(CT182=3,Z182&lt;&gt;"B"),AND(CT182=2,LEFT(TRIM(Z182),1)&lt;&gt;"I")),1,IF(OR(AND(CT182=0,Z182="N"),AND(CT182=0,Z182="B"),AND(CT182=0,LEFT(TRIM(Z182),1)="I")),1,0))),"")</f>
        <v/>
      </c>
      <c r="DW182" s="23" t="str">
        <f t="shared" si="110"/>
        <v/>
      </c>
      <c r="DX182" s="23" t="str">
        <f>+IF(LEN($I182)&gt;5,IF(ISERROR(VLOOKUP(AB182,'CODIGO PAGO'!$B$2:$B$20,1,0)),1,IF(OR(AND(CV182=1,AB182&lt;&gt;"N"),AND(CV182=3,AB182&lt;&gt;"B"),AND(CV182=2,LEFT(TRIM(AB182),1)&lt;&gt;"I")),1,IF(OR(AND(CV182=0,AB182="N"),AND(CV182=0,AB182="B"),AND(CV182=0,LEFT(TRIM(AB182),1)="I")),1,0))),"")</f>
        <v/>
      </c>
      <c r="DY182" s="23" t="str">
        <f t="shared" si="111"/>
        <v/>
      </c>
      <c r="DZ182" s="23" t="str">
        <f>+IF(LEN($I182)&gt;5,IF(ISERROR(VLOOKUP(AD182,'CODIGO PAGO'!$B$2:$B$20,1,0)),1,IF(OR(AND(CX182=1,AD182&lt;&gt;"N"),AND(CX182=3,AD182&lt;&gt;"B"),AND(CX182=2,LEFT(TRIM(AD182),1)&lt;&gt;"I")),1,IF(OR(AND(CX182=0,AD182="N"),AND(CX182=0,AD182="B"),AND(CX182=0,LEFT(TRIM(AD182),1)="I")),1,0))),"")</f>
        <v/>
      </c>
      <c r="EA182" s="23" t="str">
        <f t="shared" si="112"/>
        <v/>
      </c>
      <c r="EB182" s="23" t="str">
        <f>+IF(LEN($I182)&gt;5,IF(ISERROR(VLOOKUP(AF182,'CODIGO PAGO'!$B$2:$B$20,1,0)),1,IF(OR(AND(CZ182=1,AF182&lt;&gt;"N"),AND(CZ182=3,AF182&lt;&gt;"B"),AND(CZ182=2,LEFT(TRIM(AF182),1)&lt;&gt;"I")),1,IF(OR(AND(CZ182=0,AF182="N"),AND(CZ182=0,AF182="B"),AND(CZ182=0,LEFT(TRIM(AF182),1)="I")),1,0))),"")</f>
        <v/>
      </c>
      <c r="EC182" s="23" t="str">
        <f t="shared" si="113"/>
        <v/>
      </c>
      <c r="ED182" s="23" t="str">
        <f>+IF(LEN($I182)&gt;5,IF(ISERROR(VLOOKUP(AH182,'CODIGO PAGO'!$B$2:$B$20,1,0)),1,IF(OR(AND(DB182=1,AH182&lt;&gt;"N"),AND(DB182=3,AH182&lt;&gt;"B"),AND(DB182=2,LEFT(TRIM(AH182),1)&lt;&gt;"I")),1,IF(OR(AND(DB182=0,AH182="N"),AND(DB182=0,AH182="B"),AND(DB182=0,LEFT(TRIM(AH182),1)="I")),1,0))),"")</f>
        <v/>
      </c>
      <c r="EE182" s="23" t="str">
        <f t="shared" si="114"/>
        <v/>
      </c>
      <c r="EF182" s="23" t="str">
        <f>+IF(LEN($I182)&gt;5,IF(ISERROR(VLOOKUP(AJ182,'CODIGO PAGO'!$B$2:$B$20,1,0)),1,IF(OR(AND(DD182=1,AJ182&lt;&gt;"N"),AND(DD182=3,AJ182&lt;&gt;"B"),AND(DD182=2,LEFT(TRIM(AJ182),1)&lt;&gt;"I")),1,IF(OR(AND(DD182=0,AJ182="N"),AND(DD182=0,AJ182="B"),AND(DD182=0,LEFT(TRIM(AJ182),1)="I")),1,0))),"")</f>
        <v/>
      </c>
      <c r="EG182" s="23" t="str">
        <f t="shared" si="115"/>
        <v/>
      </c>
      <c r="EH182" s="23" t="str">
        <f>+IF(LEN($I182)&gt;5,IF(ISERROR(VLOOKUP(AL182,'CODIGO PAGO'!$B$2:$B$20,1,0)),1,IF(OR(AND(DF182=1,AL182&lt;&gt;"N"),AND(DF182=3,AL182&lt;&gt;"B"),AND(DF182=2,LEFT(TRIM(AL182),1)&lt;&gt;"I")),1,IF(OR(AND(DF182=0,AL182="N"),AND(DF182=0,AL182="B"),AND(DF182=0,LEFT(TRIM(AL182),1)="I")),1,0))),"")</f>
        <v/>
      </c>
      <c r="EI182" s="23" t="str">
        <f t="shared" si="116"/>
        <v/>
      </c>
      <c r="EJ182" s="23" t="str">
        <f>+IF(LEN($I182)&gt;5,IF(ISERROR(VLOOKUP(AN182,'CODIGO PAGO'!$B$2:$B$20,1,0)),1,IF(OR(AND(DH182=1,AN182&lt;&gt;"N"),AND(DH182=3,AN182&lt;&gt;"B"),AND(DH182=2,LEFT(TRIM(AN182),1)&lt;&gt;"I")),1,IF(OR(AND(DH182=0,AN182="N"),AND(DH182=0,AN182="B"),AND(DH182=0,LEFT(TRIM(AN182),1)="I")),1,0))),"")</f>
        <v/>
      </c>
      <c r="EK182" s="23" t="str">
        <f t="shared" si="117"/>
        <v/>
      </c>
      <c r="EL182" s="24" t="str">
        <f t="shared" si="118"/>
        <v/>
      </c>
    </row>
    <row r="183" spans="1:142" s="25" customFormat="1">
      <c r="A183" s="15" t="str">
        <f t="shared" si="84"/>
        <v/>
      </c>
      <c r="B183" s="1" t="str">
        <f>+IF(LEN(I183)&gt;5,'CODIGO PAGO'!$B$28,"")</f>
        <v/>
      </c>
      <c r="C183" s="1" t="str">
        <f>+IF(LEN($I183)&gt;5,BD!D183,"")</f>
        <v/>
      </c>
      <c r="D183" s="168" t="str">
        <f>+IF(LEN($I183)&gt;5,BD!A183,"")</f>
        <v/>
      </c>
      <c r="E183" s="1" t="str">
        <f>+IF(LEN($I183)&gt;5,BD!B183,"")</f>
        <v/>
      </c>
      <c r="F183" s="1" t="str">
        <f>+IF(LEN($I183)&gt;5,BD!C183,"")</f>
        <v/>
      </c>
      <c r="G183" s="141"/>
      <c r="H183" s="141"/>
      <c r="I183" s="1" t="str">
        <f>+IF(LEN(BD!G183)&gt;5,BD!G183,"")</f>
        <v/>
      </c>
      <c r="J183" s="167" t="str">
        <f>+IF(LEN($I183)&gt;5,BD!E183,"")</f>
        <v/>
      </c>
      <c r="K183" s="6" t="str">
        <f t="shared" si="85"/>
        <v/>
      </c>
      <c r="L183" s="87" t="str">
        <f>+IF(LEN($I183)&gt;5,BD!H183,"")</f>
        <v/>
      </c>
      <c r="M183" s="40" t="str">
        <f t="shared" si="86"/>
        <v/>
      </c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4" t="str">
        <f t="shared" si="87"/>
        <v/>
      </c>
      <c r="AQ183" s="5" t="str">
        <f t="shared" si="88"/>
        <v/>
      </c>
      <c r="AR183" s="91" t="str">
        <f t="shared" si="89"/>
        <v/>
      </c>
      <c r="AS183" s="5" t="str">
        <f t="shared" si="90"/>
        <v/>
      </c>
      <c r="AT183" s="91" t="str">
        <f t="shared" si="91"/>
        <v/>
      </c>
      <c r="AU183" s="4" t="str">
        <f t="shared" si="92"/>
        <v/>
      </c>
      <c r="AV183" s="4" t="str">
        <f t="shared" si="93"/>
        <v/>
      </c>
      <c r="AW183" s="4" t="str">
        <f t="shared" si="94"/>
        <v/>
      </c>
      <c r="AX183" s="4" t="str">
        <f t="shared" si="95"/>
        <v/>
      </c>
      <c r="AY183" s="88" t="str">
        <f t="shared" si="96"/>
        <v/>
      </c>
      <c r="AZ183" s="17" t="str">
        <f t="shared" si="97"/>
        <v/>
      </c>
      <c r="BA183" s="18" t="str">
        <f t="shared" si="98"/>
        <v/>
      </c>
      <c r="BB183" s="19" t="str">
        <f>+IF(LEN(I183)&gt;5,IF(INT(RIGHT(B183,1))=9,0.5*L183*AY183,INT(MID(B183,5,LEN(B183)-4))*L183)+IFERROR(VLOOKUP(I183,AJUSTES!$A$1:$I$50,9,0),0),"")</f>
        <v/>
      </c>
      <c r="BC183" s="12"/>
      <c r="BD183" s="19" t="str">
        <f t="shared" si="99"/>
        <v/>
      </c>
      <c r="BE183" s="18" t="str">
        <f t="shared" si="100"/>
        <v/>
      </c>
      <c r="BF183" s="139" t="str">
        <f t="shared" si="101"/>
        <v/>
      </c>
      <c r="BG183" s="114"/>
      <c r="BH183" s="18" t="str">
        <f t="shared" si="102"/>
        <v/>
      </c>
      <c r="BI183" s="13"/>
      <c r="BJ183" s="12"/>
      <c r="BK183" s="12"/>
      <c r="BL183" s="145"/>
      <c r="BM183" s="12"/>
      <c r="BN183" s="12"/>
      <c r="BO183" s="12"/>
      <c r="BP183" s="12"/>
      <c r="BQ183" s="12"/>
      <c r="BR183" s="12"/>
      <c r="BS183" s="146"/>
      <c r="BT183" s="14"/>
      <c r="BU183" s="12"/>
      <c r="BV183" s="12"/>
      <c r="BW183" s="12"/>
      <c r="BX183" s="12"/>
      <c r="BY183" s="12"/>
      <c r="BZ183" s="144"/>
      <c r="CA183" s="107" t="str">
        <f>+IF(LEN($I183)&gt;5,IF(BD!F183="N/A","",BD!F183),"")</f>
        <v/>
      </c>
      <c r="CB183" s="21"/>
      <c r="CC183" s="147"/>
      <c r="CD183" s="148"/>
      <c r="CE183" s="8" t="str">
        <f>+IF(LEN(I183)&gt;5,BD!M183,"")</f>
        <v/>
      </c>
      <c r="CF183" s="16" t="str">
        <f>+IF(LEN(I183)&gt;5,BD!N183,"")</f>
        <v/>
      </c>
      <c r="CG183" s="3" t="str">
        <f t="shared" si="103"/>
        <v/>
      </c>
      <c r="CH183" s="23" t="str">
        <f>+IF(AND(LEN($I183)&gt;5),IF(AND($J183&gt;N$1,$J183&lt;=$AO$1),1,IF((COUNTIFS(INCAPACIDADES!$C$1:$C$51,$I183,INCAPACIDADES!K$1:K$51,N$1))&gt;0,2,IF(VLOOKUP($C183,BD!$D$1:$F$501,3,0)&gt;N$1,0,3))),"")</f>
        <v/>
      </c>
      <c r="CI183" s="23" t="str">
        <f>+IF(AND(LEN($I183)&gt;5),IF(AND($J183&gt;O$1,$J183&lt;=$AO$1),1,IF((COUNTIFS(INCAPACIDADES!$C$1:$C$51,$I183,INCAPACIDADES!L$1:L$51,O$1))&gt;0,2,IF(VLOOKUP($C183,BD!$D$1:$F$501,3,0)&gt;O$1,0,3))),"")</f>
        <v/>
      </c>
      <c r="CJ183" s="23" t="str">
        <f>+IF(AND(LEN($I183)&gt;5),IF(AND($J183&gt;P$1,$J183&lt;=$AO$1),1,IF((COUNTIFS(INCAPACIDADES!$C$1:$C$51,$I183,INCAPACIDADES!M$1:M$51,P$1))&gt;0,2,IF(VLOOKUP($C183,BD!$D$1:$F$501,3,0)&gt;P$1,0,3))),"")</f>
        <v/>
      </c>
      <c r="CK183" s="23" t="str">
        <f>+IF(AND(LEN($I183)&gt;5),IF(AND($J183&gt;Q$1,$J183&lt;=$AO$1),1,IF((COUNTIFS(INCAPACIDADES!$C$1:$C$51,$I183,INCAPACIDADES!N$1:N$51,Q$1))&gt;0,2,IF(VLOOKUP($C183,BD!$D$1:$F$501,3,0)&gt;Q$1,0,3))),"")</f>
        <v/>
      </c>
      <c r="CL183" s="23" t="str">
        <f>+IF(AND(LEN($I183)&gt;5),IF(AND($J183&gt;R$1,$J183&lt;=$AO$1),1,IF((COUNTIFS(INCAPACIDADES!$C$1:$C$51,$I183,INCAPACIDADES!O$1:O$51,R$1))&gt;0,2,IF(VLOOKUP($C183,BD!$D$1:$F$501,3,0)&gt;R$1,0,3))),"")</f>
        <v/>
      </c>
      <c r="CM183" s="23" t="str">
        <f>+IF(AND(LEN($I183)&gt;5),IF(AND($J183&gt;S$1,$J183&lt;=$AO$1),1,IF((COUNTIFS(INCAPACIDADES!$C$1:$C$51,$I183,INCAPACIDADES!P$1:P$51,S$1))&gt;0,2,IF(VLOOKUP($C183,BD!$D$1:$F$501,3,0)&gt;S$1,0,3))),"")</f>
        <v/>
      </c>
      <c r="CN183" s="23" t="str">
        <f>+IF(AND(LEN($I183)&gt;5),IF(AND($J183&gt;T$1,$J183&lt;=$AO$1),1,IF((COUNTIFS(INCAPACIDADES!$C$1:$C$51,$I183,INCAPACIDADES!Q$1:Q$51,T$1))&gt;0,2,IF(VLOOKUP($C183,BD!$D$1:$F$501,3,0)&gt;T$1,0,3))),"")</f>
        <v/>
      </c>
      <c r="CO183" s="23" t="str">
        <f>+IF(AND(LEN($I183)&gt;5),IF(AND($J183&gt;U$1,$J183&lt;=$AO$1),1,IF((COUNTIFS(INCAPACIDADES!$C$1:$C$51,$I183,INCAPACIDADES!R$1:R$51,U$1))&gt;0,2,IF(VLOOKUP($C183,BD!$D$1:$F$501,3,0)&gt;U$1,0,3))),"")</f>
        <v/>
      </c>
      <c r="CP183" s="23" t="str">
        <f>+IF(AND(LEN($I183)&gt;5),IF(AND($J183&gt;V$1,$J183&lt;=$AO$1),1,IF((COUNTIFS(INCAPACIDADES!$C$1:$C$51,$I183,INCAPACIDADES!S$1:S$51,V$1))&gt;0,2,IF(VLOOKUP($C183,BD!$D$1:$F$501,3,0)&gt;V$1,0,3))),"")</f>
        <v/>
      </c>
      <c r="CQ183" s="23" t="str">
        <f>+IF(AND(LEN($I183)&gt;5),IF(AND($J183&gt;W$1,$J183&lt;=$AO$1),1,IF((COUNTIFS(INCAPACIDADES!$C$1:$C$51,$I183,INCAPACIDADES!T$1:T$51,W$1))&gt;0,2,IF(VLOOKUP($C183,BD!$D$1:$F$501,3,0)&gt;W$1,0,3))),"")</f>
        <v/>
      </c>
      <c r="CR183" s="23" t="str">
        <f>+IF(AND(LEN($I183)&gt;5),IF(AND($J183&gt;X$1,$J183&lt;=$AO$1),1,IF((COUNTIFS(INCAPACIDADES!$C$1:$C$51,$I183,INCAPACIDADES!U$1:U$51,X$1))&gt;0,2,IF(VLOOKUP($C183,BD!$D$1:$F$501,3,0)&gt;X$1,0,3))),"")</f>
        <v/>
      </c>
      <c r="CS183" s="23" t="str">
        <f>+IF(AND(LEN($I183)&gt;5),IF(AND($J183&gt;Y$1,$J183&lt;=$AO$1),1,IF((COUNTIFS(INCAPACIDADES!$C$1:$C$51,$I183,INCAPACIDADES!V$1:V$51,Y$1))&gt;0,2,IF(VLOOKUP($C183,BD!$D$1:$F$501,3,0)&gt;Y$1,0,3))),"")</f>
        <v/>
      </c>
      <c r="CT183" s="23" t="str">
        <f>+IF(AND(LEN($I183)&gt;5),IF(AND($J183&gt;Z$1,$J183&lt;=$AO$1),1,IF((COUNTIFS(INCAPACIDADES!$C$1:$C$51,$I183,INCAPACIDADES!W$1:W$51,Z$1))&gt;0,2,IF(VLOOKUP($C183,BD!$D$1:$F$501,3,0)&gt;Z$1,0,3))),"")</f>
        <v/>
      </c>
      <c r="CU183" s="23" t="str">
        <f>+IF(AND(LEN($I183)&gt;5),IF(AND($J183&gt;AA$1,$J183&lt;=$AO$1),1,IF((COUNTIFS(INCAPACIDADES!$C$1:$C$51,$I183,INCAPACIDADES!X$1:X$51,AA$1))&gt;0,2,IF(VLOOKUP($C183,BD!$D$1:$F$501,3,0)&gt;AA$1,0,3))),"")</f>
        <v/>
      </c>
      <c r="CV183" s="23" t="str">
        <f>+IF(AND(LEN($I183)&gt;5),IF(AND($J183&gt;AB$1,$J183&lt;=$AO$1),1,IF((COUNTIFS(INCAPACIDADES!$C$1:$C$51,$I183,INCAPACIDADES!Y$1:Y$51,AB$1))&gt;0,2,IF(VLOOKUP($C183,BD!$D$1:$F$501,3,0)&gt;AB$1,0,3))),"")</f>
        <v/>
      </c>
      <c r="CW183" s="23" t="str">
        <f>+IF(AND(LEN($I183)&gt;5),IF(AND($J183&gt;AC$1,$J183&lt;=$AO$1),1,IF((COUNTIFS(INCAPACIDADES!$C$1:$C$51,$I183,INCAPACIDADES!Z$1:Z$51,AC$1))&gt;0,2,IF(VLOOKUP($C183,BD!$D$1:$F$501,3,0)&gt;AC$1,0,3))),"")</f>
        <v/>
      </c>
      <c r="CX183" s="23" t="str">
        <f>+IF(AND(LEN($I183)&gt;5),IF(AND($J183&gt;AD$1,$J183&lt;=$AO$1),1,IF((COUNTIFS(INCAPACIDADES!$C$1:$C$51,$I183,INCAPACIDADES!AA$1:AA$51,AD$1))&gt;0,2,IF(VLOOKUP($C183,BD!$D$1:$F$501,3,0)&gt;AD$1,0,3))),"")</f>
        <v/>
      </c>
      <c r="CY183" s="23" t="str">
        <f>+IF(AND(LEN($I183)&gt;5),IF(AND($J183&gt;AE$1,$J183&lt;=$AO$1),1,IF((COUNTIFS(INCAPACIDADES!$C$1:$C$51,$I183,INCAPACIDADES!AB$1:AB$51,AE$1))&gt;0,2,IF(VLOOKUP($C183,BD!$D$1:$F$501,3,0)&gt;AE$1,0,3))),"")</f>
        <v/>
      </c>
      <c r="CZ183" s="23" t="str">
        <f>+IF(AND(LEN($I183)&gt;5),IF(AND($J183&gt;AF$1,$J183&lt;=$AO$1),1,IF((COUNTIFS(INCAPACIDADES!$C$1:$C$51,$I183,INCAPACIDADES!AC$1:AC$51,AF$1))&gt;0,2,IF(VLOOKUP($C183,BD!$D$1:$F$501,3,0)&gt;AF$1,0,3))),"")</f>
        <v/>
      </c>
      <c r="DA183" s="23" t="str">
        <f>+IF(AND(LEN($I183)&gt;5),IF(AND($J183&gt;AG$1,$J183&lt;=$AO$1),1,IF((COUNTIFS(INCAPACIDADES!$C$1:$C$51,$I183,INCAPACIDADES!AD$1:AD$51,AG$1))&gt;0,2,IF(VLOOKUP($C183,BD!$D$1:$F$501,3,0)&gt;AG$1,0,3))),"")</f>
        <v/>
      </c>
      <c r="DB183" s="23" t="str">
        <f>+IF(AND(LEN($I183)&gt;5),IF(AND($J183&gt;AH$1,$J183&lt;=$AO$1),1,IF((COUNTIFS(INCAPACIDADES!$C$1:$C$51,$I183,INCAPACIDADES!AE$1:AE$51,AH$1))&gt;0,2,IF(VLOOKUP($C183,BD!$D$1:$F$501,3,0)&gt;AH$1,0,3))),"")</f>
        <v/>
      </c>
      <c r="DC183" s="23" t="str">
        <f>+IF(AND(LEN($I183)&gt;5),IF(AND($J183&gt;AI$1,$J183&lt;=$AO$1),1,IF((COUNTIFS(INCAPACIDADES!$C$1:$C$51,$I183,INCAPACIDADES!AF$1:AF$51,AI$1))&gt;0,2,IF(VLOOKUP($C183,BD!$D$1:$F$501,3,0)&gt;AI$1,0,3))),"")</f>
        <v/>
      </c>
      <c r="DD183" s="23" t="str">
        <f>+IF(AND(LEN($I183)&gt;5),IF(AND($J183&gt;AJ$1,$J183&lt;=$AO$1),1,IF((COUNTIFS(INCAPACIDADES!$C$1:$C$51,$I183,INCAPACIDADES!AG$1:AG$51,AJ$1))&gt;0,2,IF(VLOOKUP($C183,BD!$D$1:$F$501,3,0)&gt;AJ$1,0,3))),"")</f>
        <v/>
      </c>
      <c r="DE183" s="23" t="str">
        <f>+IF(AND(LEN($I183)&gt;5),IF(AND($J183&gt;AK$1,$J183&lt;=$AO$1),1,IF((COUNTIFS(INCAPACIDADES!$C$1:$C$51,$I183,INCAPACIDADES!AH$1:AH$51,AK$1))&gt;0,2,IF(VLOOKUP($C183,BD!$D$1:$F$501,3,0)&gt;AK$1,0,3))),"")</f>
        <v/>
      </c>
      <c r="DF183" s="23" t="str">
        <f>+IF(AND(LEN($I183)&gt;5),IF(AND($J183&gt;AL$1,$J183&lt;=$AO$1),1,IF((COUNTIFS(INCAPACIDADES!$C$1:$C$51,$I183,INCAPACIDADES!AI$1:AI$51,AL$1))&gt;0,2,IF(VLOOKUP($C183,BD!$D$1:$F$501,3,0)&gt;AL$1,0,3))),"")</f>
        <v/>
      </c>
      <c r="DG183" s="23" t="str">
        <f>+IF(AND(LEN($I183)&gt;5),IF(AND($J183&gt;AM$1,$J183&lt;=$AO$1),1,IF((COUNTIFS(INCAPACIDADES!$C$1:$C$51,$I183,INCAPACIDADES!AJ$1:AJ$51,AM$1))&gt;0,2,IF(VLOOKUP($C183,BD!$D$1:$F$501,3,0)&gt;AM$1,0,3))),"")</f>
        <v/>
      </c>
      <c r="DH183" s="23" t="str">
        <f>+IF(AND(LEN($I183)&gt;5),IF(AND($J183&gt;AN$1,$J183&lt;=$AO$1),1,IF((COUNTIFS(INCAPACIDADES!$C$1:$C$51,$I183,INCAPACIDADES!AK$1:AK$51,AN$1))&gt;0,2,IF(VLOOKUP($C183,BD!$D$1:$F$501,3,0)&gt;AN$1,0,3))),"")</f>
        <v/>
      </c>
      <c r="DI183" s="23" t="str">
        <f>+IF(AND(LEN($I183)&gt;5),IF(AND($J183&gt;AO$1,$J183&lt;=$AO$1),1,IF((COUNTIFS(INCAPACIDADES!$C$1:$C$51,$I183,INCAPACIDADES!AL$1:AL$51,AO$1))&gt;0,2,IF(VLOOKUP($C183,BD!$D$1:$F$501,3,0)&gt;AO$1,0,3))),"")</f>
        <v/>
      </c>
      <c r="DJ183" s="23" t="str">
        <f>+IF(LEN($I183)&gt;5,IF(ISERROR(VLOOKUP(N183,'CODIGO PAGO'!$B$2:$B$20,1,0)),1,IF(OR(AND(CH183=1,N183&lt;&gt;"N"),AND(CH183=3,N183&lt;&gt;"B"),AND(CH183=2,LEFT(TRIM(N183),1)&lt;&gt;"I")),1,IF(OR(AND(CH183=0,N183="N"),AND(CH183=0,N183="B"),AND(CH183=0,LEFT(TRIM(N183),1)="I")),1,0))),"")</f>
        <v/>
      </c>
      <c r="DK183" s="23" t="str">
        <f t="shared" si="104"/>
        <v/>
      </c>
      <c r="DL183" s="23" t="str">
        <f>+IF(LEN($I183)&gt;5,IF(ISERROR(VLOOKUP(P183,'CODIGO PAGO'!$B$2:$B$20,1,0)),1,IF(OR(AND(CJ183=1,P183&lt;&gt;"N"),AND(CJ183=3,P183&lt;&gt;"B"),AND(CJ183=2,LEFT(TRIM(P183),1)&lt;&gt;"I")),1,IF(OR(AND(CJ183=0,P183="N"),AND(CJ183=0,P183="B"),AND(CJ183=0,LEFT(TRIM(P183),1)="I")),1,0))),"")</f>
        <v/>
      </c>
      <c r="DM183" s="23" t="str">
        <f t="shared" si="105"/>
        <v/>
      </c>
      <c r="DN183" s="23" t="str">
        <f>+IF(LEN($I183)&gt;5,IF(ISERROR(VLOOKUP(R183,'CODIGO PAGO'!$B$2:$B$20,1,0)),1,IF(OR(AND(CL183=1,R183&lt;&gt;"N"),AND(CL183=3,R183&lt;&gt;"B"),AND(CL183=2,LEFT(TRIM(R183),1)&lt;&gt;"I")),1,IF(OR(AND(CL183=0,R183="N"),AND(CL183=0,R183="B"),AND(CL183=0,LEFT(TRIM(R183),1)="I")),1,0))),"")</f>
        <v/>
      </c>
      <c r="DO183" s="23" t="str">
        <f t="shared" si="106"/>
        <v/>
      </c>
      <c r="DP183" s="23" t="str">
        <f>+IF(LEN($I183)&gt;5,IF(ISERROR(VLOOKUP(T183,'CODIGO PAGO'!$B$2:$B$20,1,0)),1,IF(OR(AND(CN183=1,T183&lt;&gt;"N"),AND(CN183=3,T183&lt;&gt;"B"),AND(CN183=2,LEFT(TRIM(T183),1)&lt;&gt;"I")),1,IF(OR(AND(CN183=0,T183="N"),AND(CN183=0,T183="B"),AND(CN183=0,LEFT(TRIM(T183),1)="I")),1,0))),"")</f>
        <v/>
      </c>
      <c r="DQ183" s="23" t="str">
        <f t="shared" si="107"/>
        <v/>
      </c>
      <c r="DR183" s="23" t="str">
        <f>+IF(LEN($I183)&gt;5,IF(ISERROR(VLOOKUP(V183,'CODIGO PAGO'!$B$2:$B$20,1,0)),1,IF(OR(AND(CP183=1,V183&lt;&gt;"N"),AND(CP183=3,V183&lt;&gt;"B"),AND(CP183=2,LEFT(TRIM(V183),1)&lt;&gt;"I")),1,IF(OR(AND(CP183=0,V183="N"),AND(CP183=0,V183="B"),AND(CP183=0,LEFT(TRIM(V183),1)="I")),1,0))),"")</f>
        <v/>
      </c>
      <c r="DS183" s="23" t="str">
        <f t="shared" si="108"/>
        <v/>
      </c>
      <c r="DT183" s="23" t="str">
        <f>+IF(LEN($I183)&gt;5,IF(ISERROR(VLOOKUP(X183,'CODIGO PAGO'!$B$2:$B$20,1,0)),1,IF(OR(AND(CR183=1,X183&lt;&gt;"N"),AND(CR183=3,X183&lt;&gt;"B"),AND(CR183=2,LEFT(TRIM(X183),1)&lt;&gt;"I")),1,IF(OR(AND(CR183=0,X183="N"),AND(CR183=0,X183="B"),AND(CR183=0,LEFT(TRIM(X183),1)="I")),1,0))),"")</f>
        <v/>
      </c>
      <c r="DU183" s="23" t="str">
        <f t="shared" si="109"/>
        <v/>
      </c>
      <c r="DV183" s="23" t="str">
        <f>+IF(LEN($I183)&gt;5,IF(ISERROR(VLOOKUP(Z183,'CODIGO PAGO'!$B$2:$B$20,1,0)),1,IF(OR(AND(CT183=1,Z183&lt;&gt;"N"),AND(CT183=3,Z183&lt;&gt;"B"),AND(CT183=2,LEFT(TRIM(Z183),1)&lt;&gt;"I")),1,IF(OR(AND(CT183=0,Z183="N"),AND(CT183=0,Z183="B"),AND(CT183=0,LEFT(TRIM(Z183),1)="I")),1,0))),"")</f>
        <v/>
      </c>
      <c r="DW183" s="23" t="str">
        <f t="shared" si="110"/>
        <v/>
      </c>
      <c r="DX183" s="23" t="str">
        <f>+IF(LEN($I183)&gt;5,IF(ISERROR(VLOOKUP(AB183,'CODIGO PAGO'!$B$2:$B$20,1,0)),1,IF(OR(AND(CV183=1,AB183&lt;&gt;"N"),AND(CV183=3,AB183&lt;&gt;"B"),AND(CV183=2,LEFT(TRIM(AB183),1)&lt;&gt;"I")),1,IF(OR(AND(CV183=0,AB183="N"),AND(CV183=0,AB183="B"),AND(CV183=0,LEFT(TRIM(AB183),1)="I")),1,0))),"")</f>
        <v/>
      </c>
      <c r="DY183" s="23" t="str">
        <f t="shared" si="111"/>
        <v/>
      </c>
      <c r="DZ183" s="23" t="str">
        <f>+IF(LEN($I183)&gt;5,IF(ISERROR(VLOOKUP(AD183,'CODIGO PAGO'!$B$2:$B$20,1,0)),1,IF(OR(AND(CX183=1,AD183&lt;&gt;"N"),AND(CX183=3,AD183&lt;&gt;"B"),AND(CX183=2,LEFT(TRIM(AD183),1)&lt;&gt;"I")),1,IF(OR(AND(CX183=0,AD183="N"),AND(CX183=0,AD183="B"),AND(CX183=0,LEFT(TRIM(AD183),1)="I")),1,0))),"")</f>
        <v/>
      </c>
      <c r="EA183" s="23" t="str">
        <f t="shared" si="112"/>
        <v/>
      </c>
      <c r="EB183" s="23" t="str">
        <f>+IF(LEN($I183)&gt;5,IF(ISERROR(VLOOKUP(AF183,'CODIGO PAGO'!$B$2:$B$20,1,0)),1,IF(OR(AND(CZ183=1,AF183&lt;&gt;"N"),AND(CZ183=3,AF183&lt;&gt;"B"),AND(CZ183=2,LEFT(TRIM(AF183),1)&lt;&gt;"I")),1,IF(OR(AND(CZ183=0,AF183="N"),AND(CZ183=0,AF183="B"),AND(CZ183=0,LEFT(TRIM(AF183),1)="I")),1,0))),"")</f>
        <v/>
      </c>
      <c r="EC183" s="23" t="str">
        <f t="shared" si="113"/>
        <v/>
      </c>
      <c r="ED183" s="23" t="str">
        <f>+IF(LEN($I183)&gt;5,IF(ISERROR(VLOOKUP(AH183,'CODIGO PAGO'!$B$2:$B$20,1,0)),1,IF(OR(AND(DB183=1,AH183&lt;&gt;"N"),AND(DB183=3,AH183&lt;&gt;"B"),AND(DB183=2,LEFT(TRIM(AH183),1)&lt;&gt;"I")),1,IF(OR(AND(DB183=0,AH183="N"),AND(DB183=0,AH183="B"),AND(DB183=0,LEFT(TRIM(AH183),1)="I")),1,0))),"")</f>
        <v/>
      </c>
      <c r="EE183" s="23" t="str">
        <f t="shared" si="114"/>
        <v/>
      </c>
      <c r="EF183" s="23" t="str">
        <f>+IF(LEN($I183)&gt;5,IF(ISERROR(VLOOKUP(AJ183,'CODIGO PAGO'!$B$2:$B$20,1,0)),1,IF(OR(AND(DD183=1,AJ183&lt;&gt;"N"),AND(DD183=3,AJ183&lt;&gt;"B"),AND(DD183=2,LEFT(TRIM(AJ183),1)&lt;&gt;"I")),1,IF(OR(AND(DD183=0,AJ183="N"),AND(DD183=0,AJ183="B"),AND(DD183=0,LEFT(TRIM(AJ183),1)="I")),1,0))),"")</f>
        <v/>
      </c>
      <c r="EG183" s="23" t="str">
        <f t="shared" si="115"/>
        <v/>
      </c>
      <c r="EH183" s="23" t="str">
        <f>+IF(LEN($I183)&gt;5,IF(ISERROR(VLOOKUP(AL183,'CODIGO PAGO'!$B$2:$B$20,1,0)),1,IF(OR(AND(DF183=1,AL183&lt;&gt;"N"),AND(DF183=3,AL183&lt;&gt;"B"),AND(DF183=2,LEFT(TRIM(AL183),1)&lt;&gt;"I")),1,IF(OR(AND(DF183=0,AL183="N"),AND(DF183=0,AL183="B"),AND(DF183=0,LEFT(TRIM(AL183),1)="I")),1,0))),"")</f>
        <v/>
      </c>
      <c r="EI183" s="23" t="str">
        <f t="shared" si="116"/>
        <v/>
      </c>
      <c r="EJ183" s="23" t="str">
        <f>+IF(LEN($I183)&gt;5,IF(ISERROR(VLOOKUP(AN183,'CODIGO PAGO'!$B$2:$B$20,1,0)),1,IF(OR(AND(DH183=1,AN183&lt;&gt;"N"),AND(DH183=3,AN183&lt;&gt;"B"),AND(DH183=2,LEFT(TRIM(AN183),1)&lt;&gt;"I")),1,IF(OR(AND(DH183=0,AN183="N"),AND(DH183=0,AN183="B"),AND(DH183=0,LEFT(TRIM(AN183),1)="I")),1,0))),"")</f>
        <v/>
      </c>
      <c r="EK183" s="23" t="str">
        <f t="shared" si="117"/>
        <v/>
      </c>
      <c r="EL183" s="24" t="str">
        <f t="shared" si="118"/>
        <v/>
      </c>
    </row>
    <row r="184" spans="1:142" s="23" customFormat="1" ht="12.75" customHeight="1">
      <c r="A184" s="15" t="str">
        <f t="shared" si="84"/>
        <v/>
      </c>
      <c r="B184" s="1" t="str">
        <f>+IF(LEN(I184)&gt;5,'CODIGO PAGO'!$B$28,"")</f>
        <v/>
      </c>
      <c r="C184" s="1" t="str">
        <f>+IF(LEN($I184)&gt;5,BD!D184,"")</f>
        <v/>
      </c>
      <c r="D184" s="168" t="str">
        <f>+IF(LEN($I184)&gt;5,BD!A184,"")</f>
        <v/>
      </c>
      <c r="E184" s="1" t="str">
        <f>+IF(LEN($I184)&gt;5,BD!B184,"")</f>
        <v/>
      </c>
      <c r="F184" s="1" t="str">
        <f>+IF(LEN($I184)&gt;5,BD!C184,"")</f>
        <v/>
      </c>
      <c r="G184" s="141"/>
      <c r="H184" s="141"/>
      <c r="I184" s="1" t="str">
        <f>+IF(LEN(BD!G184)&gt;5,BD!G184,"")</f>
        <v/>
      </c>
      <c r="J184" s="167" t="str">
        <f>+IF(LEN($I184)&gt;5,BD!E184,"")</f>
        <v/>
      </c>
      <c r="K184" s="6" t="str">
        <f t="shared" si="85"/>
        <v/>
      </c>
      <c r="L184" s="87" t="str">
        <f>+IF(LEN($I184)&gt;5,BD!H184,"")</f>
        <v/>
      </c>
      <c r="M184" s="40" t="str">
        <f t="shared" si="86"/>
        <v/>
      </c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4" t="str">
        <f t="shared" si="87"/>
        <v/>
      </c>
      <c r="AQ184" s="5" t="str">
        <f t="shared" si="88"/>
        <v/>
      </c>
      <c r="AR184" s="91" t="str">
        <f t="shared" si="89"/>
        <v/>
      </c>
      <c r="AS184" s="5" t="str">
        <f t="shared" si="90"/>
        <v/>
      </c>
      <c r="AT184" s="91" t="str">
        <f t="shared" si="91"/>
        <v/>
      </c>
      <c r="AU184" s="4" t="str">
        <f t="shared" si="92"/>
        <v/>
      </c>
      <c r="AV184" s="4" t="str">
        <f t="shared" si="93"/>
        <v/>
      </c>
      <c r="AW184" s="4" t="str">
        <f t="shared" si="94"/>
        <v/>
      </c>
      <c r="AX184" s="4" t="str">
        <f t="shared" si="95"/>
        <v/>
      </c>
      <c r="AY184" s="88" t="str">
        <f t="shared" si="96"/>
        <v/>
      </c>
      <c r="AZ184" s="17" t="str">
        <f t="shared" si="97"/>
        <v/>
      </c>
      <c r="BA184" s="18" t="str">
        <f t="shared" si="98"/>
        <v/>
      </c>
      <c r="BB184" s="19" t="str">
        <f>+IF(LEN(I184)&gt;5,IF(INT(RIGHT(B184,1))=9,0.5*L184*AY184,INT(MID(B184,5,LEN(B184)-4))*L184)+IFERROR(VLOOKUP(I184,AJUSTES!$A$1:$I$50,9,0),0),"")</f>
        <v/>
      </c>
      <c r="BC184" s="12"/>
      <c r="BD184" s="19" t="str">
        <f t="shared" si="99"/>
        <v/>
      </c>
      <c r="BE184" s="18" t="str">
        <f t="shared" si="100"/>
        <v/>
      </c>
      <c r="BF184" s="139" t="str">
        <f t="shared" si="101"/>
        <v/>
      </c>
      <c r="BG184" s="114"/>
      <c r="BH184" s="18" t="str">
        <f t="shared" si="102"/>
        <v/>
      </c>
      <c r="BI184" s="13"/>
      <c r="BJ184" s="12"/>
      <c r="BK184" s="12"/>
      <c r="BL184" s="145"/>
      <c r="BM184" s="12"/>
      <c r="BN184" s="12"/>
      <c r="BO184" s="12"/>
      <c r="BP184" s="12"/>
      <c r="BQ184" s="12"/>
      <c r="BR184" s="12"/>
      <c r="BS184" s="146"/>
      <c r="BT184" s="14"/>
      <c r="BU184" s="12"/>
      <c r="BV184" s="12"/>
      <c r="BW184" s="12"/>
      <c r="BX184" s="12"/>
      <c r="BY184" s="12"/>
      <c r="BZ184" s="144"/>
      <c r="CA184" s="107" t="str">
        <f>+IF(LEN($I184)&gt;5,IF(BD!F184="N/A","",BD!F184),"")</f>
        <v/>
      </c>
      <c r="CB184" s="21"/>
      <c r="CC184" s="147"/>
      <c r="CD184" s="148"/>
      <c r="CE184" s="8" t="str">
        <f>+IF(LEN(I184)&gt;5,BD!M184,"")</f>
        <v/>
      </c>
      <c r="CF184" s="16" t="str">
        <f>+IF(LEN(I184)&gt;5,BD!N184,"")</f>
        <v/>
      </c>
      <c r="CG184" s="3" t="str">
        <f t="shared" si="103"/>
        <v/>
      </c>
      <c r="CH184" s="23" t="str">
        <f>+IF(AND(LEN($I184)&gt;5),IF(AND($J184&gt;N$1,$J184&lt;=$AO$1),1,IF((COUNTIFS(INCAPACIDADES!$C$1:$C$51,$I184,INCAPACIDADES!K$1:K$51,N$1))&gt;0,2,IF(VLOOKUP($C184,BD!$D$1:$F$501,3,0)&gt;N$1,0,3))),"")</f>
        <v/>
      </c>
      <c r="CI184" s="23" t="str">
        <f>+IF(AND(LEN($I184)&gt;5),IF(AND($J184&gt;O$1,$J184&lt;=$AO$1),1,IF((COUNTIFS(INCAPACIDADES!$C$1:$C$51,$I184,INCAPACIDADES!L$1:L$51,O$1))&gt;0,2,IF(VLOOKUP($C184,BD!$D$1:$F$501,3,0)&gt;O$1,0,3))),"")</f>
        <v/>
      </c>
      <c r="CJ184" s="23" t="str">
        <f>+IF(AND(LEN($I184)&gt;5),IF(AND($J184&gt;P$1,$J184&lt;=$AO$1),1,IF((COUNTIFS(INCAPACIDADES!$C$1:$C$51,$I184,INCAPACIDADES!M$1:M$51,P$1))&gt;0,2,IF(VLOOKUP($C184,BD!$D$1:$F$501,3,0)&gt;P$1,0,3))),"")</f>
        <v/>
      </c>
      <c r="CK184" s="23" t="str">
        <f>+IF(AND(LEN($I184)&gt;5),IF(AND($J184&gt;Q$1,$J184&lt;=$AO$1),1,IF((COUNTIFS(INCAPACIDADES!$C$1:$C$51,$I184,INCAPACIDADES!N$1:N$51,Q$1))&gt;0,2,IF(VLOOKUP($C184,BD!$D$1:$F$501,3,0)&gt;Q$1,0,3))),"")</f>
        <v/>
      </c>
      <c r="CL184" s="23" t="str">
        <f>+IF(AND(LEN($I184)&gt;5),IF(AND($J184&gt;R$1,$J184&lt;=$AO$1),1,IF((COUNTIFS(INCAPACIDADES!$C$1:$C$51,$I184,INCAPACIDADES!O$1:O$51,R$1))&gt;0,2,IF(VLOOKUP($C184,BD!$D$1:$F$501,3,0)&gt;R$1,0,3))),"")</f>
        <v/>
      </c>
      <c r="CM184" s="23" t="str">
        <f>+IF(AND(LEN($I184)&gt;5),IF(AND($J184&gt;S$1,$J184&lt;=$AO$1),1,IF((COUNTIFS(INCAPACIDADES!$C$1:$C$51,$I184,INCAPACIDADES!P$1:P$51,S$1))&gt;0,2,IF(VLOOKUP($C184,BD!$D$1:$F$501,3,0)&gt;S$1,0,3))),"")</f>
        <v/>
      </c>
      <c r="CN184" s="23" t="str">
        <f>+IF(AND(LEN($I184)&gt;5),IF(AND($J184&gt;T$1,$J184&lt;=$AO$1),1,IF((COUNTIFS(INCAPACIDADES!$C$1:$C$51,$I184,INCAPACIDADES!Q$1:Q$51,T$1))&gt;0,2,IF(VLOOKUP($C184,BD!$D$1:$F$501,3,0)&gt;T$1,0,3))),"")</f>
        <v/>
      </c>
      <c r="CO184" s="23" t="str">
        <f>+IF(AND(LEN($I184)&gt;5),IF(AND($J184&gt;U$1,$J184&lt;=$AO$1),1,IF((COUNTIFS(INCAPACIDADES!$C$1:$C$51,$I184,INCAPACIDADES!R$1:R$51,U$1))&gt;0,2,IF(VLOOKUP($C184,BD!$D$1:$F$501,3,0)&gt;U$1,0,3))),"")</f>
        <v/>
      </c>
      <c r="CP184" s="23" t="str">
        <f>+IF(AND(LEN($I184)&gt;5),IF(AND($J184&gt;V$1,$J184&lt;=$AO$1),1,IF((COUNTIFS(INCAPACIDADES!$C$1:$C$51,$I184,INCAPACIDADES!S$1:S$51,V$1))&gt;0,2,IF(VLOOKUP($C184,BD!$D$1:$F$501,3,0)&gt;V$1,0,3))),"")</f>
        <v/>
      </c>
      <c r="CQ184" s="23" t="str">
        <f>+IF(AND(LEN($I184)&gt;5),IF(AND($J184&gt;W$1,$J184&lt;=$AO$1),1,IF((COUNTIFS(INCAPACIDADES!$C$1:$C$51,$I184,INCAPACIDADES!T$1:T$51,W$1))&gt;0,2,IF(VLOOKUP($C184,BD!$D$1:$F$501,3,0)&gt;W$1,0,3))),"")</f>
        <v/>
      </c>
      <c r="CR184" s="23" t="str">
        <f>+IF(AND(LEN($I184)&gt;5),IF(AND($J184&gt;X$1,$J184&lt;=$AO$1),1,IF((COUNTIFS(INCAPACIDADES!$C$1:$C$51,$I184,INCAPACIDADES!U$1:U$51,X$1))&gt;0,2,IF(VLOOKUP($C184,BD!$D$1:$F$501,3,0)&gt;X$1,0,3))),"")</f>
        <v/>
      </c>
      <c r="CS184" s="23" t="str">
        <f>+IF(AND(LEN($I184)&gt;5),IF(AND($J184&gt;Y$1,$J184&lt;=$AO$1),1,IF((COUNTIFS(INCAPACIDADES!$C$1:$C$51,$I184,INCAPACIDADES!V$1:V$51,Y$1))&gt;0,2,IF(VLOOKUP($C184,BD!$D$1:$F$501,3,0)&gt;Y$1,0,3))),"")</f>
        <v/>
      </c>
      <c r="CT184" s="23" t="str">
        <f>+IF(AND(LEN($I184)&gt;5),IF(AND($J184&gt;Z$1,$J184&lt;=$AO$1),1,IF((COUNTIFS(INCAPACIDADES!$C$1:$C$51,$I184,INCAPACIDADES!W$1:W$51,Z$1))&gt;0,2,IF(VLOOKUP($C184,BD!$D$1:$F$501,3,0)&gt;Z$1,0,3))),"")</f>
        <v/>
      </c>
      <c r="CU184" s="23" t="str">
        <f>+IF(AND(LEN($I184)&gt;5),IF(AND($J184&gt;AA$1,$J184&lt;=$AO$1),1,IF((COUNTIFS(INCAPACIDADES!$C$1:$C$51,$I184,INCAPACIDADES!X$1:X$51,AA$1))&gt;0,2,IF(VLOOKUP($C184,BD!$D$1:$F$501,3,0)&gt;AA$1,0,3))),"")</f>
        <v/>
      </c>
      <c r="CV184" s="23" t="str">
        <f>+IF(AND(LEN($I184)&gt;5),IF(AND($J184&gt;AB$1,$J184&lt;=$AO$1),1,IF((COUNTIFS(INCAPACIDADES!$C$1:$C$51,$I184,INCAPACIDADES!Y$1:Y$51,AB$1))&gt;0,2,IF(VLOOKUP($C184,BD!$D$1:$F$501,3,0)&gt;AB$1,0,3))),"")</f>
        <v/>
      </c>
      <c r="CW184" s="23" t="str">
        <f>+IF(AND(LEN($I184)&gt;5),IF(AND($J184&gt;AC$1,$J184&lt;=$AO$1),1,IF((COUNTIFS(INCAPACIDADES!$C$1:$C$51,$I184,INCAPACIDADES!Z$1:Z$51,AC$1))&gt;0,2,IF(VLOOKUP($C184,BD!$D$1:$F$501,3,0)&gt;AC$1,0,3))),"")</f>
        <v/>
      </c>
      <c r="CX184" s="23" t="str">
        <f>+IF(AND(LEN($I184)&gt;5),IF(AND($J184&gt;AD$1,$J184&lt;=$AO$1),1,IF((COUNTIFS(INCAPACIDADES!$C$1:$C$51,$I184,INCAPACIDADES!AA$1:AA$51,AD$1))&gt;0,2,IF(VLOOKUP($C184,BD!$D$1:$F$501,3,0)&gt;AD$1,0,3))),"")</f>
        <v/>
      </c>
      <c r="CY184" s="23" t="str">
        <f>+IF(AND(LEN($I184)&gt;5),IF(AND($J184&gt;AE$1,$J184&lt;=$AO$1),1,IF((COUNTIFS(INCAPACIDADES!$C$1:$C$51,$I184,INCAPACIDADES!AB$1:AB$51,AE$1))&gt;0,2,IF(VLOOKUP($C184,BD!$D$1:$F$501,3,0)&gt;AE$1,0,3))),"")</f>
        <v/>
      </c>
      <c r="CZ184" s="23" t="str">
        <f>+IF(AND(LEN($I184)&gt;5),IF(AND($J184&gt;AF$1,$J184&lt;=$AO$1),1,IF((COUNTIFS(INCAPACIDADES!$C$1:$C$51,$I184,INCAPACIDADES!AC$1:AC$51,AF$1))&gt;0,2,IF(VLOOKUP($C184,BD!$D$1:$F$501,3,0)&gt;AF$1,0,3))),"")</f>
        <v/>
      </c>
      <c r="DA184" s="23" t="str">
        <f>+IF(AND(LEN($I184)&gt;5),IF(AND($J184&gt;AG$1,$J184&lt;=$AO$1),1,IF((COUNTIFS(INCAPACIDADES!$C$1:$C$51,$I184,INCAPACIDADES!AD$1:AD$51,AG$1))&gt;0,2,IF(VLOOKUP($C184,BD!$D$1:$F$501,3,0)&gt;AG$1,0,3))),"")</f>
        <v/>
      </c>
      <c r="DB184" s="23" t="str">
        <f>+IF(AND(LEN($I184)&gt;5),IF(AND($J184&gt;AH$1,$J184&lt;=$AO$1),1,IF((COUNTIFS(INCAPACIDADES!$C$1:$C$51,$I184,INCAPACIDADES!AE$1:AE$51,AH$1))&gt;0,2,IF(VLOOKUP($C184,BD!$D$1:$F$501,3,0)&gt;AH$1,0,3))),"")</f>
        <v/>
      </c>
      <c r="DC184" s="23" t="str">
        <f>+IF(AND(LEN($I184)&gt;5),IF(AND($J184&gt;AI$1,$J184&lt;=$AO$1),1,IF((COUNTIFS(INCAPACIDADES!$C$1:$C$51,$I184,INCAPACIDADES!AF$1:AF$51,AI$1))&gt;0,2,IF(VLOOKUP($C184,BD!$D$1:$F$501,3,0)&gt;AI$1,0,3))),"")</f>
        <v/>
      </c>
      <c r="DD184" s="23" t="str">
        <f>+IF(AND(LEN($I184)&gt;5),IF(AND($J184&gt;AJ$1,$J184&lt;=$AO$1),1,IF((COUNTIFS(INCAPACIDADES!$C$1:$C$51,$I184,INCAPACIDADES!AG$1:AG$51,AJ$1))&gt;0,2,IF(VLOOKUP($C184,BD!$D$1:$F$501,3,0)&gt;AJ$1,0,3))),"")</f>
        <v/>
      </c>
      <c r="DE184" s="23" t="str">
        <f>+IF(AND(LEN($I184)&gt;5),IF(AND($J184&gt;AK$1,$J184&lt;=$AO$1),1,IF((COUNTIFS(INCAPACIDADES!$C$1:$C$51,$I184,INCAPACIDADES!AH$1:AH$51,AK$1))&gt;0,2,IF(VLOOKUP($C184,BD!$D$1:$F$501,3,0)&gt;AK$1,0,3))),"")</f>
        <v/>
      </c>
      <c r="DF184" s="23" t="str">
        <f>+IF(AND(LEN($I184)&gt;5),IF(AND($J184&gt;AL$1,$J184&lt;=$AO$1),1,IF((COUNTIFS(INCAPACIDADES!$C$1:$C$51,$I184,INCAPACIDADES!AI$1:AI$51,AL$1))&gt;0,2,IF(VLOOKUP($C184,BD!$D$1:$F$501,3,0)&gt;AL$1,0,3))),"")</f>
        <v/>
      </c>
      <c r="DG184" s="23" t="str">
        <f>+IF(AND(LEN($I184)&gt;5),IF(AND($J184&gt;AM$1,$J184&lt;=$AO$1),1,IF((COUNTIFS(INCAPACIDADES!$C$1:$C$51,$I184,INCAPACIDADES!AJ$1:AJ$51,AM$1))&gt;0,2,IF(VLOOKUP($C184,BD!$D$1:$F$501,3,0)&gt;AM$1,0,3))),"")</f>
        <v/>
      </c>
      <c r="DH184" s="23" t="str">
        <f>+IF(AND(LEN($I184)&gt;5),IF(AND($J184&gt;AN$1,$J184&lt;=$AO$1),1,IF((COUNTIFS(INCAPACIDADES!$C$1:$C$51,$I184,INCAPACIDADES!AK$1:AK$51,AN$1))&gt;0,2,IF(VLOOKUP($C184,BD!$D$1:$F$501,3,0)&gt;AN$1,0,3))),"")</f>
        <v/>
      </c>
      <c r="DI184" s="23" t="str">
        <f>+IF(AND(LEN($I184)&gt;5),IF(AND($J184&gt;AO$1,$J184&lt;=$AO$1),1,IF((COUNTIFS(INCAPACIDADES!$C$1:$C$51,$I184,INCAPACIDADES!AL$1:AL$51,AO$1))&gt;0,2,IF(VLOOKUP($C184,BD!$D$1:$F$501,3,0)&gt;AO$1,0,3))),"")</f>
        <v/>
      </c>
      <c r="DJ184" s="23" t="str">
        <f>+IF(LEN($I184)&gt;5,IF(ISERROR(VLOOKUP(N184,'CODIGO PAGO'!$B$2:$B$20,1,0)),1,IF(OR(AND(CH184=1,N184&lt;&gt;"N"),AND(CH184=3,N184&lt;&gt;"B"),AND(CH184=2,LEFT(TRIM(N184),1)&lt;&gt;"I")),1,IF(OR(AND(CH184=0,N184="N"),AND(CH184=0,N184="B"),AND(CH184=0,LEFT(TRIM(N184),1)="I")),1,0))),"")</f>
        <v/>
      </c>
      <c r="DK184" s="23" t="str">
        <f t="shared" si="104"/>
        <v/>
      </c>
      <c r="DL184" s="23" t="str">
        <f>+IF(LEN($I184)&gt;5,IF(ISERROR(VLOOKUP(P184,'CODIGO PAGO'!$B$2:$B$20,1,0)),1,IF(OR(AND(CJ184=1,P184&lt;&gt;"N"),AND(CJ184=3,P184&lt;&gt;"B"),AND(CJ184=2,LEFT(TRIM(P184),1)&lt;&gt;"I")),1,IF(OR(AND(CJ184=0,P184="N"),AND(CJ184=0,P184="B"),AND(CJ184=0,LEFT(TRIM(P184),1)="I")),1,0))),"")</f>
        <v/>
      </c>
      <c r="DM184" s="23" t="str">
        <f t="shared" si="105"/>
        <v/>
      </c>
      <c r="DN184" s="23" t="str">
        <f>+IF(LEN($I184)&gt;5,IF(ISERROR(VLOOKUP(R184,'CODIGO PAGO'!$B$2:$B$20,1,0)),1,IF(OR(AND(CL184=1,R184&lt;&gt;"N"),AND(CL184=3,R184&lt;&gt;"B"),AND(CL184=2,LEFT(TRIM(R184),1)&lt;&gt;"I")),1,IF(OR(AND(CL184=0,R184="N"),AND(CL184=0,R184="B"),AND(CL184=0,LEFT(TRIM(R184),1)="I")),1,0))),"")</f>
        <v/>
      </c>
      <c r="DO184" s="23" t="str">
        <f t="shared" si="106"/>
        <v/>
      </c>
      <c r="DP184" s="23" t="str">
        <f>+IF(LEN($I184)&gt;5,IF(ISERROR(VLOOKUP(T184,'CODIGO PAGO'!$B$2:$B$20,1,0)),1,IF(OR(AND(CN184=1,T184&lt;&gt;"N"),AND(CN184=3,T184&lt;&gt;"B"),AND(CN184=2,LEFT(TRIM(T184),1)&lt;&gt;"I")),1,IF(OR(AND(CN184=0,T184="N"),AND(CN184=0,T184="B"),AND(CN184=0,LEFT(TRIM(T184),1)="I")),1,0))),"")</f>
        <v/>
      </c>
      <c r="DQ184" s="23" t="str">
        <f t="shared" si="107"/>
        <v/>
      </c>
      <c r="DR184" s="23" t="str">
        <f>+IF(LEN($I184)&gt;5,IF(ISERROR(VLOOKUP(V184,'CODIGO PAGO'!$B$2:$B$20,1,0)),1,IF(OR(AND(CP184=1,V184&lt;&gt;"N"),AND(CP184=3,V184&lt;&gt;"B"),AND(CP184=2,LEFT(TRIM(V184),1)&lt;&gt;"I")),1,IF(OR(AND(CP184=0,V184="N"),AND(CP184=0,V184="B"),AND(CP184=0,LEFT(TRIM(V184),1)="I")),1,0))),"")</f>
        <v/>
      </c>
      <c r="DS184" s="23" t="str">
        <f t="shared" si="108"/>
        <v/>
      </c>
      <c r="DT184" s="23" t="str">
        <f>+IF(LEN($I184)&gt;5,IF(ISERROR(VLOOKUP(X184,'CODIGO PAGO'!$B$2:$B$20,1,0)),1,IF(OR(AND(CR184=1,X184&lt;&gt;"N"),AND(CR184=3,X184&lt;&gt;"B"),AND(CR184=2,LEFT(TRIM(X184),1)&lt;&gt;"I")),1,IF(OR(AND(CR184=0,X184="N"),AND(CR184=0,X184="B"),AND(CR184=0,LEFT(TRIM(X184),1)="I")),1,0))),"")</f>
        <v/>
      </c>
      <c r="DU184" s="23" t="str">
        <f t="shared" si="109"/>
        <v/>
      </c>
      <c r="DV184" s="23" t="str">
        <f>+IF(LEN($I184)&gt;5,IF(ISERROR(VLOOKUP(Z184,'CODIGO PAGO'!$B$2:$B$20,1,0)),1,IF(OR(AND(CT184=1,Z184&lt;&gt;"N"),AND(CT184=3,Z184&lt;&gt;"B"),AND(CT184=2,LEFT(TRIM(Z184),1)&lt;&gt;"I")),1,IF(OR(AND(CT184=0,Z184="N"),AND(CT184=0,Z184="B"),AND(CT184=0,LEFT(TRIM(Z184),1)="I")),1,0))),"")</f>
        <v/>
      </c>
      <c r="DW184" s="23" t="str">
        <f t="shared" si="110"/>
        <v/>
      </c>
      <c r="DX184" s="23" t="str">
        <f>+IF(LEN($I184)&gt;5,IF(ISERROR(VLOOKUP(AB184,'CODIGO PAGO'!$B$2:$B$20,1,0)),1,IF(OR(AND(CV184=1,AB184&lt;&gt;"N"),AND(CV184=3,AB184&lt;&gt;"B"),AND(CV184=2,LEFT(TRIM(AB184),1)&lt;&gt;"I")),1,IF(OR(AND(CV184=0,AB184="N"),AND(CV184=0,AB184="B"),AND(CV184=0,LEFT(TRIM(AB184),1)="I")),1,0))),"")</f>
        <v/>
      </c>
      <c r="DY184" s="23" t="str">
        <f t="shared" si="111"/>
        <v/>
      </c>
      <c r="DZ184" s="23" t="str">
        <f>+IF(LEN($I184)&gt;5,IF(ISERROR(VLOOKUP(AD184,'CODIGO PAGO'!$B$2:$B$20,1,0)),1,IF(OR(AND(CX184=1,AD184&lt;&gt;"N"),AND(CX184=3,AD184&lt;&gt;"B"),AND(CX184=2,LEFT(TRIM(AD184),1)&lt;&gt;"I")),1,IF(OR(AND(CX184=0,AD184="N"),AND(CX184=0,AD184="B"),AND(CX184=0,LEFT(TRIM(AD184),1)="I")),1,0))),"")</f>
        <v/>
      </c>
      <c r="EA184" s="23" t="str">
        <f t="shared" si="112"/>
        <v/>
      </c>
      <c r="EB184" s="23" t="str">
        <f>+IF(LEN($I184)&gt;5,IF(ISERROR(VLOOKUP(AF184,'CODIGO PAGO'!$B$2:$B$20,1,0)),1,IF(OR(AND(CZ184=1,AF184&lt;&gt;"N"),AND(CZ184=3,AF184&lt;&gt;"B"),AND(CZ184=2,LEFT(TRIM(AF184),1)&lt;&gt;"I")),1,IF(OR(AND(CZ184=0,AF184="N"),AND(CZ184=0,AF184="B"),AND(CZ184=0,LEFT(TRIM(AF184),1)="I")),1,0))),"")</f>
        <v/>
      </c>
      <c r="EC184" s="23" t="str">
        <f t="shared" si="113"/>
        <v/>
      </c>
      <c r="ED184" s="23" t="str">
        <f>+IF(LEN($I184)&gt;5,IF(ISERROR(VLOOKUP(AH184,'CODIGO PAGO'!$B$2:$B$20,1,0)),1,IF(OR(AND(DB184=1,AH184&lt;&gt;"N"),AND(DB184=3,AH184&lt;&gt;"B"),AND(DB184=2,LEFT(TRIM(AH184),1)&lt;&gt;"I")),1,IF(OR(AND(DB184=0,AH184="N"),AND(DB184=0,AH184="B"),AND(DB184=0,LEFT(TRIM(AH184),1)="I")),1,0))),"")</f>
        <v/>
      </c>
      <c r="EE184" s="23" t="str">
        <f t="shared" si="114"/>
        <v/>
      </c>
      <c r="EF184" s="23" t="str">
        <f>+IF(LEN($I184)&gt;5,IF(ISERROR(VLOOKUP(AJ184,'CODIGO PAGO'!$B$2:$B$20,1,0)),1,IF(OR(AND(DD184=1,AJ184&lt;&gt;"N"),AND(DD184=3,AJ184&lt;&gt;"B"),AND(DD184=2,LEFT(TRIM(AJ184),1)&lt;&gt;"I")),1,IF(OR(AND(DD184=0,AJ184="N"),AND(DD184=0,AJ184="B"),AND(DD184=0,LEFT(TRIM(AJ184),1)="I")),1,0))),"")</f>
        <v/>
      </c>
      <c r="EG184" s="23" t="str">
        <f t="shared" si="115"/>
        <v/>
      </c>
      <c r="EH184" s="23" t="str">
        <f>+IF(LEN($I184)&gt;5,IF(ISERROR(VLOOKUP(AL184,'CODIGO PAGO'!$B$2:$B$20,1,0)),1,IF(OR(AND(DF184=1,AL184&lt;&gt;"N"),AND(DF184=3,AL184&lt;&gt;"B"),AND(DF184=2,LEFT(TRIM(AL184),1)&lt;&gt;"I")),1,IF(OR(AND(DF184=0,AL184="N"),AND(DF184=0,AL184="B"),AND(DF184=0,LEFT(TRIM(AL184),1)="I")),1,0))),"")</f>
        <v/>
      </c>
      <c r="EI184" s="23" t="str">
        <f t="shared" si="116"/>
        <v/>
      </c>
      <c r="EJ184" s="23" t="str">
        <f>+IF(LEN($I184)&gt;5,IF(ISERROR(VLOOKUP(AN184,'CODIGO PAGO'!$B$2:$B$20,1,0)),1,IF(OR(AND(DH184=1,AN184&lt;&gt;"N"),AND(DH184=3,AN184&lt;&gt;"B"),AND(DH184=2,LEFT(TRIM(AN184),1)&lt;&gt;"I")),1,IF(OR(AND(DH184=0,AN184="N"),AND(DH184=0,AN184="B"),AND(DH184=0,LEFT(TRIM(AN184),1)="I")),1,0))),"")</f>
        <v/>
      </c>
      <c r="EK184" s="23" t="str">
        <f t="shared" si="117"/>
        <v/>
      </c>
      <c r="EL184" s="24" t="str">
        <f t="shared" si="118"/>
        <v/>
      </c>
    </row>
    <row r="185" spans="1:142" s="26" customFormat="1">
      <c r="A185" s="15" t="str">
        <f t="shared" si="84"/>
        <v/>
      </c>
      <c r="B185" s="1" t="str">
        <f>+IF(LEN(I185)&gt;5,'CODIGO PAGO'!$B$28,"")</f>
        <v/>
      </c>
      <c r="C185" s="1" t="str">
        <f>+IF(LEN($I185)&gt;5,BD!D185,"")</f>
        <v/>
      </c>
      <c r="D185" s="168" t="str">
        <f>+IF(LEN($I185)&gt;5,BD!A185,"")</f>
        <v/>
      </c>
      <c r="E185" s="1" t="str">
        <f>+IF(LEN($I185)&gt;5,BD!B185,"")</f>
        <v/>
      </c>
      <c r="F185" s="1" t="str">
        <f>+IF(LEN($I185)&gt;5,BD!C185,"")</f>
        <v/>
      </c>
      <c r="G185" s="141"/>
      <c r="H185" s="141"/>
      <c r="I185" s="1" t="str">
        <f>+IF(LEN(BD!G185)&gt;5,BD!G185,"")</f>
        <v/>
      </c>
      <c r="J185" s="167" t="str">
        <f>+IF(LEN($I185)&gt;5,BD!E185,"")</f>
        <v/>
      </c>
      <c r="K185" s="6" t="str">
        <f t="shared" si="85"/>
        <v/>
      </c>
      <c r="L185" s="87" t="str">
        <f>+IF(LEN($I185)&gt;5,BD!H185,"")</f>
        <v/>
      </c>
      <c r="M185" s="40" t="str">
        <f t="shared" si="86"/>
        <v/>
      </c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4" t="str">
        <f t="shared" si="87"/>
        <v/>
      </c>
      <c r="AQ185" s="5" t="str">
        <f t="shared" si="88"/>
        <v/>
      </c>
      <c r="AR185" s="91" t="str">
        <f t="shared" si="89"/>
        <v/>
      </c>
      <c r="AS185" s="5" t="str">
        <f t="shared" si="90"/>
        <v/>
      </c>
      <c r="AT185" s="91" t="str">
        <f t="shared" si="91"/>
        <v/>
      </c>
      <c r="AU185" s="4" t="str">
        <f t="shared" si="92"/>
        <v/>
      </c>
      <c r="AV185" s="4" t="str">
        <f t="shared" si="93"/>
        <v/>
      </c>
      <c r="AW185" s="4" t="str">
        <f t="shared" si="94"/>
        <v/>
      </c>
      <c r="AX185" s="4" t="str">
        <f t="shared" si="95"/>
        <v/>
      </c>
      <c r="AY185" s="88" t="str">
        <f t="shared" si="96"/>
        <v/>
      </c>
      <c r="AZ185" s="17" t="str">
        <f t="shared" si="97"/>
        <v/>
      </c>
      <c r="BA185" s="18" t="str">
        <f t="shared" si="98"/>
        <v/>
      </c>
      <c r="BB185" s="19" t="str">
        <f>+IF(LEN(I185)&gt;5,IF(INT(RIGHT(B185,1))=9,0.5*L185*AY185,INT(MID(B185,5,LEN(B185)-4))*L185)+IFERROR(VLOOKUP(I185,AJUSTES!$A$1:$I$50,9,0),0),"")</f>
        <v/>
      </c>
      <c r="BC185" s="12"/>
      <c r="BD185" s="19" t="str">
        <f t="shared" si="99"/>
        <v/>
      </c>
      <c r="BE185" s="18" t="str">
        <f t="shared" si="100"/>
        <v/>
      </c>
      <c r="BF185" s="139" t="str">
        <f t="shared" si="101"/>
        <v/>
      </c>
      <c r="BG185" s="114"/>
      <c r="BH185" s="18" t="str">
        <f t="shared" si="102"/>
        <v/>
      </c>
      <c r="BI185" s="13"/>
      <c r="BJ185" s="12"/>
      <c r="BK185" s="12"/>
      <c r="BL185" s="145"/>
      <c r="BM185" s="12"/>
      <c r="BN185" s="12"/>
      <c r="BO185" s="12"/>
      <c r="BP185" s="12"/>
      <c r="BQ185" s="12"/>
      <c r="BR185" s="12"/>
      <c r="BS185" s="146"/>
      <c r="BT185" s="14"/>
      <c r="BU185" s="12"/>
      <c r="BV185" s="12"/>
      <c r="BW185" s="12"/>
      <c r="BX185" s="12"/>
      <c r="BY185" s="12"/>
      <c r="BZ185" s="144"/>
      <c r="CA185" s="107" t="str">
        <f>+IF(LEN($I185)&gt;5,IF(BD!F185="N/A","",BD!F185),"")</f>
        <v/>
      </c>
      <c r="CB185" s="21"/>
      <c r="CC185" s="147"/>
      <c r="CD185" s="148"/>
      <c r="CE185" s="8" t="str">
        <f>+IF(LEN(I185)&gt;5,BD!M185,"")</f>
        <v/>
      </c>
      <c r="CF185" s="16" t="str">
        <f>+IF(LEN(I185)&gt;5,BD!N185,"")</f>
        <v/>
      </c>
      <c r="CG185" s="3" t="str">
        <f t="shared" si="103"/>
        <v/>
      </c>
      <c r="CH185" s="23" t="str">
        <f>+IF(AND(LEN($I185)&gt;5),IF(AND($J185&gt;N$1,$J185&lt;=$AO$1),1,IF((COUNTIFS(INCAPACIDADES!$C$1:$C$51,$I185,INCAPACIDADES!K$1:K$51,N$1))&gt;0,2,IF(VLOOKUP($C185,BD!$D$1:$F$501,3,0)&gt;N$1,0,3))),"")</f>
        <v/>
      </c>
      <c r="CI185" s="23" t="str">
        <f>+IF(AND(LEN($I185)&gt;5),IF(AND($J185&gt;O$1,$J185&lt;=$AO$1),1,IF((COUNTIFS(INCAPACIDADES!$C$1:$C$51,$I185,INCAPACIDADES!L$1:L$51,O$1))&gt;0,2,IF(VLOOKUP($C185,BD!$D$1:$F$501,3,0)&gt;O$1,0,3))),"")</f>
        <v/>
      </c>
      <c r="CJ185" s="23" t="str">
        <f>+IF(AND(LEN($I185)&gt;5),IF(AND($J185&gt;P$1,$J185&lt;=$AO$1),1,IF((COUNTIFS(INCAPACIDADES!$C$1:$C$51,$I185,INCAPACIDADES!M$1:M$51,P$1))&gt;0,2,IF(VLOOKUP($C185,BD!$D$1:$F$501,3,0)&gt;P$1,0,3))),"")</f>
        <v/>
      </c>
      <c r="CK185" s="23" t="str">
        <f>+IF(AND(LEN($I185)&gt;5),IF(AND($J185&gt;Q$1,$J185&lt;=$AO$1),1,IF((COUNTIFS(INCAPACIDADES!$C$1:$C$51,$I185,INCAPACIDADES!N$1:N$51,Q$1))&gt;0,2,IF(VLOOKUP($C185,BD!$D$1:$F$501,3,0)&gt;Q$1,0,3))),"")</f>
        <v/>
      </c>
      <c r="CL185" s="23" t="str">
        <f>+IF(AND(LEN($I185)&gt;5),IF(AND($J185&gt;R$1,$J185&lt;=$AO$1),1,IF((COUNTIFS(INCAPACIDADES!$C$1:$C$51,$I185,INCAPACIDADES!O$1:O$51,R$1))&gt;0,2,IF(VLOOKUP($C185,BD!$D$1:$F$501,3,0)&gt;R$1,0,3))),"")</f>
        <v/>
      </c>
      <c r="CM185" s="23" t="str">
        <f>+IF(AND(LEN($I185)&gt;5),IF(AND($J185&gt;S$1,$J185&lt;=$AO$1),1,IF((COUNTIFS(INCAPACIDADES!$C$1:$C$51,$I185,INCAPACIDADES!P$1:P$51,S$1))&gt;0,2,IF(VLOOKUP($C185,BD!$D$1:$F$501,3,0)&gt;S$1,0,3))),"")</f>
        <v/>
      </c>
      <c r="CN185" s="23" t="str">
        <f>+IF(AND(LEN($I185)&gt;5),IF(AND($J185&gt;T$1,$J185&lt;=$AO$1),1,IF((COUNTIFS(INCAPACIDADES!$C$1:$C$51,$I185,INCAPACIDADES!Q$1:Q$51,T$1))&gt;0,2,IF(VLOOKUP($C185,BD!$D$1:$F$501,3,0)&gt;T$1,0,3))),"")</f>
        <v/>
      </c>
      <c r="CO185" s="23" t="str">
        <f>+IF(AND(LEN($I185)&gt;5),IF(AND($J185&gt;U$1,$J185&lt;=$AO$1),1,IF((COUNTIFS(INCAPACIDADES!$C$1:$C$51,$I185,INCAPACIDADES!R$1:R$51,U$1))&gt;0,2,IF(VLOOKUP($C185,BD!$D$1:$F$501,3,0)&gt;U$1,0,3))),"")</f>
        <v/>
      </c>
      <c r="CP185" s="23" t="str">
        <f>+IF(AND(LEN($I185)&gt;5),IF(AND($J185&gt;V$1,$J185&lt;=$AO$1),1,IF((COUNTIFS(INCAPACIDADES!$C$1:$C$51,$I185,INCAPACIDADES!S$1:S$51,V$1))&gt;0,2,IF(VLOOKUP($C185,BD!$D$1:$F$501,3,0)&gt;V$1,0,3))),"")</f>
        <v/>
      </c>
      <c r="CQ185" s="23" t="str">
        <f>+IF(AND(LEN($I185)&gt;5),IF(AND($J185&gt;W$1,$J185&lt;=$AO$1),1,IF((COUNTIFS(INCAPACIDADES!$C$1:$C$51,$I185,INCAPACIDADES!T$1:T$51,W$1))&gt;0,2,IF(VLOOKUP($C185,BD!$D$1:$F$501,3,0)&gt;W$1,0,3))),"")</f>
        <v/>
      </c>
      <c r="CR185" s="23" t="str">
        <f>+IF(AND(LEN($I185)&gt;5),IF(AND($J185&gt;X$1,$J185&lt;=$AO$1),1,IF((COUNTIFS(INCAPACIDADES!$C$1:$C$51,$I185,INCAPACIDADES!U$1:U$51,X$1))&gt;0,2,IF(VLOOKUP($C185,BD!$D$1:$F$501,3,0)&gt;X$1,0,3))),"")</f>
        <v/>
      </c>
      <c r="CS185" s="23" t="str">
        <f>+IF(AND(LEN($I185)&gt;5),IF(AND($J185&gt;Y$1,$J185&lt;=$AO$1),1,IF((COUNTIFS(INCAPACIDADES!$C$1:$C$51,$I185,INCAPACIDADES!V$1:V$51,Y$1))&gt;0,2,IF(VLOOKUP($C185,BD!$D$1:$F$501,3,0)&gt;Y$1,0,3))),"")</f>
        <v/>
      </c>
      <c r="CT185" s="23" t="str">
        <f>+IF(AND(LEN($I185)&gt;5),IF(AND($J185&gt;Z$1,$J185&lt;=$AO$1),1,IF((COUNTIFS(INCAPACIDADES!$C$1:$C$51,$I185,INCAPACIDADES!W$1:W$51,Z$1))&gt;0,2,IF(VLOOKUP($C185,BD!$D$1:$F$501,3,0)&gt;Z$1,0,3))),"")</f>
        <v/>
      </c>
      <c r="CU185" s="23" t="str">
        <f>+IF(AND(LEN($I185)&gt;5),IF(AND($J185&gt;AA$1,$J185&lt;=$AO$1),1,IF((COUNTIFS(INCAPACIDADES!$C$1:$C$51,$I185,INCAPACIDADES!X$1:X$51,AA$1))&gt;0,2,IF(VLOOKUP($C185,BD!$D$1:$F$501,3,0)&gt;AA$1,0,3))),"")</f>
        <v/>
      </c>
      <c r="CV185" s="23" t="str">
        <f>+IF(AND(LEN($I185)&gt;5),IF(AND($J185&gt;AB$1,$J185&lt;=$AO$1),1,IF((COUNTIFS(INCAPACIDADES!$C$1:$C$51,$I185,INCAPACIDADES!Y$1:Y$51,AB$1))&gt;0,2,IF(VLOOKUP($C185,BD!$D$1:$F$501,3,0)&gt;AB$1,0,3))),"")</f>
        <v/>
      </c>
      <c r="CW185" s="23" t="str">
        <f>+IF(AND(LEN($I185)&gt;5),IF(AND($J185&gt;AC$1,$J185&lt;=$AO$1),1,IF((COUNTIFS(INCAPACIDADES!$C$1:$C$51,$I185,INCAPACIDADES!Z$1:Z$51,AC$1))&gt;0,2,IF(VLOOKUP($C185,BD!$D$1:$F$501,3,0)&gt;AC$1,0,3))),"")</f>
        <v/>
      </c>
      <c r="CX185" s="23" t="str">
        <f>+IF(AND(LEN($I185)&gt;5),IF(AND($J185&gt;AD$1,$J185&lt;=$AO$1),1,IF((COUNTIFS(INCAPACIDADES!$C$1:$C$51,$I185,INCAPACIDADES!AA$1:AA$51,AD$1))&gt;0,2,IF(VLOOKUP($C185,BD!$D$1:$F$501,3,0)&gt;AD$1,0,3))),"")</f>
        <v/>
      </c>
      <c r="CY185" s="23" t="str">
        <f>+IF(AND(LEN($I185)&gt;5),IF(AND($J185&gt;AE$1,$J185&lt;=$AO$1),1,IF((COUNTIFS(INCAPACIDADES!$C$1:$C$51,$I185,INCAPACIDADES!AB$1:AB$51,AE$1))&gt;0,2,IF(VLOOKUP($C185,BD!$D$1:$F$501,3,0)&gt;AE$1,0,3))),"")</f>
        <v/>
      </c>
      <c r="CZ185" s="23" t="str">
        <f>+IF(AND(LEN($I185)&gt;5),IF(AND($J185&gt;AF$1,$J185&lt;=$AO$1),1,IF((COUNTIFS(INCAPACIDADES!$C$1:$C$51,$I185,INCAPACIDADES!AC$1:AC$51,AF$1))&gt;0,2,IF(VLOOKUP($C185,BD!$D$1:$F$501,3,0)&gt;AF$1,0,3))),"")</f>
        <v/>
      </c>
      <c r="DA185" s="23" t="str">
        <f>+IF(AND(LEN($I185)&gt;5),IF(AND($J185&gt;AG$1,$J185&lt;=$AO$1),1,IF((COUNTIFS(INCAPACIDADES!$C$1:$C$51,$I185,INCAPACIDADES!AD$1:AD$51,AG$1))&gt;0,2,IF(VLOOKUP($C185,BD!$D$1:$F$501,3,0)&gt;AG$1,0,3))),"")</f>
        <v/>
      </c>
      <c r="DB185" s="23" t="str">
        <f>+IF(AND(LEN($I185)&gt;5),IF(AND($J185&gt;AH$1,$J185&lt;=$AO$1),1,IF((COUNTIFS(INCAPACIDADES!$C$1:$C$51,$I185,INCAPACIDADES!AE$1:AE$51,AH$1))&gt;0,2,IF(VLOOKUP($C185,BD!$D$1:$F$501,3,0)&gt;AH$1,0,3))),"")</f>
        <v/>
      </c>
      <c r="DC185" s="23" t="str">
        <f>+IF(AND(LEN($I185)&gt;5),IF(AND($J185&gt;AI$1,$J185&lt;=$AO$1),1,IF((COUNTIFS(INCAPACIDADES!$C$1:$C$51,$I185,INCAPACIDADES!AF$1:AF$51,AI$1))&gt;0,2,IF(VLOOKUP($C185,BD!$D$1:$F$501,3,0)&gt;AI$1,0,3))),"")</f>
        <v/>
      </c>
      <c r="DD185" s="23" t="str">
        <f>+IF(AND(LEN($I185)&gt;5),IF(AND($J185&gt;AJ$1,$J185&lt;=$AO$1),1,IF((COUNTIFS(INCAPACIDADES!$C$1:$C$51,$I185,INCAPACIDADES!AG$1:AG$51,AJ$1))&gt;0,2,IF(VLOOKUP($C185,BD!$D$1:$F$501,3,0)&gt;AJ$1,0,3))),"")</f>
        <v/>
      </c>
      <c r="DE185" s="23" t="str">
        <f>+IF(AND(LEN($I185)&gt;5),IF(AND($J185&gt;AK$1,$J185&lt;=$AO$1),1,IF((COUNTIFS(INCAPACIDADES!$C$1:$C$51,$I185,INCAPACIDADES!AH$1:AH$51,AK$1))&gt;0,2,IF(VLOOKUP($C185,BD!$D$1:$F$501,3,0)&gt;AK$1,0,3))),"")</f>
        <v/>
      </c>
      <c r="DF185" s="23" t="str">
        <f>+IF(AND(LEN($I185)&gt;5),IF(AND($J185&gt;AL$1,$J185&lt;=$AO$1),1,IF((COUNTIFS(INCAPACIDADES!$C$1:$C$51,$I185,INCAPACIDADES!AI$1:AI$51,AL$1))&gt;0,2,IF(VLOOKUP($C185,BD!$D$1:$F$501,3,0)&gt;AL$1,0,3))),"")</f>
        <v/>
      </c>
      <c r="DG185" s="23" t="str">
        <f>+IF(AND(LEN($I185)&gt;5),IF(AND($J185&gt;AM$1,$J185&lt;=$AO$1),1,IF((COUNTIFS(INCAPACIDADES!$C$1:$C$51,$I185,INCAPACIDADES!AJ$1:AJ$51,AM$1))&gt;0,2,IF(VLOOKUP($C185,BD!$D$1:$F$501,3,0)&gt;AM$1,0,3))),"")</f>
        <v/>
      </c>
      <c r="DH185" s="23" t="str">
        <f>+IF(AND(LEN($I185)&gt;5),IF(AND($J185&gt;AN$1,$J185&lt;=$AO$1),1,IF((COUNTIFS(INCAPACIDADES!$C$1:$C$51,$I185,INCAPACIDADES!AK$1:AK$51,AN$1))&gt;0,2,IF(VLOOKUP($C185,BD!$D$1:$F$501,3,0)&gt;AN$1,0,3))),"")</f>
        <v/>
      </c>
      <c r="DI185" s="23" t="str">
        <f>+IF(AND(LEN($I185)&gt;5),IF(AND($J185&gt;AO$1,$J185&lt;=$AO$1),1,IF((COUNTIFS(INCAPACIDADES!$C$1:$C$51,$I185,INCAPACIDADES!AL$1:AL$51,AO$1))&gt;0,2,IF(VLOOKUP($C185,BD!$D$1:$F$501,3,0)&gt;AO$1,0,3))),"")</f>
        <v/>
      </c>
      <c r="DJ185" s="23" t="str">
        <f>+IF(LEN($I185)&gt;5,IF(ISERROR(VLOOKUP(N185,'CODIGO PAGO'!$B$2:$B$20,1,0)),1,IF(OR(AND(CH185=1,N185&lt;&gt;"N"),AND(CH185=3,N185&lt;&gt;"B"),AND(CH185=2,LEFT(TRIM(N185),1)&lt;&gt;"I")),1,IF(OR(AND(CH185=0,N185="N"),AND(CH185=0,N185="B"),AND(CH185=0,LEFT(TRIM(N185),1)="I")),1,0))),"")</f>
        <v/>
      </c>
      <c r="DK185" s="23" t="str">
        <f t="shared" si="104"/>
        <v/>
      </c>
      <c r="DL185" s="23" t="str">
        <f>+IF(LEN($I185)&gt;5,IF(ISERROR(VLOOKUP(P185,'CODIGO PAGO'!$B$2:$B$20,1,0)),1,IF(OR(AND(CJ185=1,P185&lt;&gt;"N"),AND(CJ185=3,P185&lt;&gt;"B"),AND(CJ185=2,LEFT(TRIM(P185),1)&lt;&gt;"I")),1,IF(OR(AND(CJ185=0,P185="N"),AND(CJ185=0,P185="B"),AND(CJ185=0,LEFT(TRIM(P185),1)="I")),1,0))),"")</f>
        <v/>
      </c>
      <c r="DM185" s="23" t="str">
        <f t="shared" si="105"/>
        <v/>
      </c>
      <c r="DN185" s="23" t="str">
        <f>+IF(LEN($I185)&gt;5,IF(ISERROR(VLOOKUP(R185,'CODIGO PAGO'!$B$2:$B$20,1,0)),1,IF(OR(AND(CL185=1,R185&lt;&gt;"N"),AND(CL185=3,R185&lt;&gt;"B"),AND(CL185=2,LEFT(TRIM(R185),1)&lt;&gt;"I")),1,IF(OR(AND(CL185=0,R185="N"),AND(CL185=0,R185="B"),AND(CL185=0,LEFT(TRIM(R185),1)="I")),1,0))),"")</f>
        <v/>
      </c>
      <c r="DO185" s="23" t="str">
        <f t="shared" si="106"/>
        <v/>
      </c>
      <c r="DP185" s="23" t="str">
        <f>+IF(LEN($I185)&gt;5,IF(ISERROR(VLOOKUP(T185,'CODIGO PAGO'!$B$2:$B$20,1,0)),1,IF(OR(AND(CN185=1,T185&lt;&gt;"N"),AND(CN185=3,T185&lt;&gt;"B"),AND(CN185=2,LEFT(TRIM(T185),1)&lt;&gt;"I")),1,IF(OR(AND(CN185=0,T185="N"),AND(CN185=0,T185="B"),AND(CN185=0,LEFT(TRIM(T185),1)="I")),1,0))),"")</f>
        <v/>
      </c>
      <c r="DQ185" s="23" t="str">
        <f t="shared" si="107"/>
        <v/>
      </c>
      <c r="DR185" s="23" t="str">
        <f>+IF(LEN($I185)&gt;5,IF(ISERROR(VLOOKUP(V185,'CODIGO PAGO'!$B$2:$B$20,1,0)),1,IF(OR(AND(CP185=1,V185&lt;&gt;"N"),AND(CP185=3,V185&lt;&gt;"B"),AND(CP185=2,LEFT(TRIM(V185),1)&lt;&gt;"I")),1,IF(OR(AND(CP185=0,V185="N"),AND(CP185=0,V185="B"),AND(CP185=0,LEFT(TRIM(V185),1)="I")),1,0))),"")</f>
        <v/>
      </c>
      <c r="DS185" s="23" t="str">
        <f t="shared" si="108"/>
        <v/>
      </c>
      <c r="DT185" s="23" t="str">
        <f>+IF(LEN($I185)&gt;5,IF(ISERROR(VLOOKUP(X185,'CODIGO PAGO'!$B$2:$B$20,1,0)),1,IF(OR(AND(CR185=1,X185&lt;&gt;"N"),AND(CR185=3,X185&lt;&gt;"B"),AND(CR185=2,LEFT(TRIM(X185),1)&lt;&gt;"I")),1,IF(OR(AND(CR185=0,X185="N"),AND(CR185=0,X185="B"),AND(CR185=0,LEFT(TRIM(X185),1)="I")),1,0))),"")</f>
        <v/>
      </c>
      <c r="DU185" s="23" t="str">
        <f t="shared" si="109"/>
        <v/>
      </c>
      <c r="DV185" s="23" t="str">
        <f>+IF(LEN($I185)&gt;5,IF(ISERROR(VLOOKUP(Z185,'CODIGO PAGO'!$B$2:$B$20,1,0)),1,IF(OR(AND(CT185=1,Z185&lt;&gt;"N"),AND(CT185=3,Z185&lt;&gt;"B"),AND(CT185=2,LEFT(TRIM(Z185),1)&lt;&gt;"I")),1,IF(OR(AND(CT185=0,Z185="N"),AND(CT185=0,Z185="B"),AND(CT185=0,LEFT(TRIM(Z185),1)="I")),1,0))),"")</f>
        <v/>
      </c>
      <c r="DW185" s="23" t="str">
        <f t="shared" si="110"/>
        <v/>
      </c>
      <c r="DX185" s="23" t="str">
        <f>+IF(LEN($I185)&gt;5,IF(ISERROR(VLOOKUP(AB185,'CODIGO PAGO'!$B$2:$B$20,1,0)),1,IF(OR(AND(CV185=1,AB185&lt;&gt;"N"),AND(CV185=3,AB185&lt;&gt;"B"),AND(CV185=2,LEFT(TRIM(AB185),1)&lt;&gt;"I")),1,IF(OR(AND(CV185=0,AB185="N"),AND(CV185=0,AB185="B"),AND(CV185=0,LEFT(TRIM(AB185),1)="I")),1,0))),"")</f>
        <v/>
      </c>
      <c r="DY185" s="23" t="str">
        <f t="shared" si="111"/>
        <v/>
      </c>
      <c r="DZ185" s="23" t="str">
        <f>+IF(LEN($I185)&gt;5,IF(ISERROR(VLOOKUP(AD185,'CODIGO PAGO'!$B$2:$B$20,1,0)),1,IF(OR(AND(CX185=1,AD185&lt;&gt;"N"),AND(CX185=3,AD185&lt;&gt;"B"),AND(CX185=2,LEFT(TRIM(AD185),1)&lt;&gt;"I")),1,IF(OR(AND(CX185=0,AD185="N"),AND(CX185=0,AD185="B"),AND(CX185=0,LEFT(TRIM(AD185),1)="I")),1,0))),"")</f>
        <v/>
      </c>
      <c r="EA185" s="23" t="str">
        <f t="shared" si="112"/>
        <v/>
      </c>
      <c r="EB185" s="23" t="str">
        <f>+IF(LEN($I185)&gt;5,IF(ISERROR(VLOOKUP(AF185,'CODIGO PAGO'!$B$2:$B$20,1,0)),1,IF(OR(AND(CZ185=1,AF185&lt;&gt;"N"),AND(CZ185=3,AF185&lt;&gt;"B"),AND(CZ185=2,LEFT(TRIM(AF185),1)&lt;&gt;"I")),1,IF(OR(AND(CZ185=0,AF185="N"),AND(CZ185=0,AF185="B"),AND(CZ185=0,LEFT(TRIM(AF185),1)="I")),1,0))),"")</f>
        <v/>
      </c>
      <c r="EC185" s="23" t="str">
        <f t="shared" si="113"/>
        <v/>
      </c>
      <c r="ED185" s="23" t="str">
        <f>+IF(LEN($I185)&gt;5,IF(ISERROR(VLOOKUP(AH185,'CODIGO PAGO'!$B$2:$B$20,1,0)),1,IF(OR(AND(DB185=1,AH185&lt;&gt;"N"),AND(DB185=3,AH185&lt;&gt;"B"),AND(DB185=2,LEFT(TRIM(AH185),1)&lt;&gt;"I")),1,IF(OR(AND(DB185=0,AH185="N"),AND(DB185=0,AH185="B"),AND(DB185=0,LEFT(TRIM(AH185),1)="I")),1,0))),"")</f>
        <v/>
      </c>
      <c r="EE185" s="23" t="str">
        <f t="shared" si="114"/>
        <v/>
      </c>
      <c r="EF185" s="23" t="str">
        <f>+IF(LEN($I185)&gt;5,IF(ISERROR(VLOOKUP(AJ185,'CODIGO PAGO'!$B$2:$B$20,1,0)),1,IF(OR(AND(DD185=1,AJ185&lt;&gt;"N"),AND(DD185=3,AJ185&lt;&gt;"B"),AND(DD185=2,LEFT(TRIM(AJ185),1)&lt;&gt;"I")),1,IF(OR(AND(DD185=0,AJ185="N"),AND(DD185=0,AJ185="B"),AND(DD185=0,LEFT(TRIM(AJ185),1)="I")),1,0))),"")</f>
        <v/>
      </c>
      <c r="EG185" s="23" t="str">
        <f t="shared" si="115"/>
        <v/>
      </c>
      <c r="EH185" s="23" t="str">
        <f>+IF(LEN($I185)&gt;5,IF(ISERROR(VLOOKUP(AL185,'CODIGO PAGO'!$B$2:$B$20,1,0)),1,IF(OR(AND(DF185=1,AL185&lt;&gt;"N"),AND(DF185=3,AL185&lt;&gt;"B"),AND(DF185=2,LEFT(TRIM(AL185),1)&lt;&gt;"I")),1,IF(OR(AND(DF185=0,AL185="N"),AND(DF185=0,AL185="B"),AND(DF185=0,LEFT(TRIM(AL185),1)="I")),1,0))),"")</f>
        <v/>
      </c>
      <c r="EI185" s="23" t="str">
        <f t="shared" si="116"/>
        <v/>
      </c>
      <c r="EJ185" s="23" t="str">
        <f>+IF(LEN($I185)&gt;5,IF(ISERROR(VLOOKUP(AN185,'CODIGO PAGO'!$B$2:$B$20,1,0)),1,IF(OR(AND(DH185=1,AN185&lt;&gt;"N"),AND(DH185=3,AN185&lt;&gt;"B"),AND(DH185=2,LEFT(TRIM(AN185),1)&lt;&gt;"I")),1,IF(OR(AND(DH185=0,AN185="N"),AND(DH185=0,AN185="B"),AND(DH185=0,LEFT(TRIM(AN185),1)="I")),1,0))),"")</f>
        <v/>
      </c>
      <c r="EK185" s="23" t="str">
        <f t="shared" si="117"/>
        <v/>
      </c>
      <c r="EL185" s="24" t="str">
        <f t="shared" si="118"/>
        <v/>
      </c>
    </row>
    <row r="186" spans="1:142" s="26" customFormat="1">
      <c r="A186" s="15" t="str">
        <f t="shared" si="84"/>
        <v/>
      </c>
      <c r="B186" s="1" t="str">
        <f>+IF(LEN(I186)&gt;5,'CODIGO PAGO'!$B$28,"")</f>
        <v/>
      </c>
      <c r="C186" s="1" t="str">
        <f>+IF(LEN($I186)&gt;5,BD!D186,"")</f>
        <v/>
      </c>
      <c r="D186" s="168" t="str">
        <f>+IF(LEN($I186)&gt;5,BD!A186,"")</f>
        <v/>
      </c>
      <c r="E186" s="1" t="str">
        <f>+IF(LEN($I186)&gt;5,BD!B186,"")</f>
        <v/>
      </c>
      <c r="F186" s="1" t="str">
        <f>+IF(LEN($I186)&gt;5,BD!C186,"")</f>
        <v/>
      </c>
      <c r="G186" s="141"/>
      <c r="H186" s="141"/>
      <c r="I186" s="1" t="str">
        <f>+IF(LEN(BD!G186)&gt;5,BD!G186,"")</f>
        <v/>
      </c>
      <c r="J186" s="167" t="str">
        <f>+IF(LEN($I186)&gt;5,BD!E186,"")</f>
        <v/>
      </c>
      <c r="K186" s="6" t="str">
        <f t="shared" si="85"/>
        <v/>
      </c>
      <c r="L186" s="87" t="str">
        <f>+IF(LEN($I186)&gt;5,BD!H186,"")</f>
        <v/>
      </c>
      <c r="M186" s="40" t="str">
        <f t="shared" si="86"/>
        <v/>
      </c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4" t="str">
        <f t="shared" si="87"/>
        <v/>
      </c>
      <c r="AQ186" s="5" t="str">
        <f t="shared" si="88"/>
        <v/>
      </c>
      <c r="AR186" s="91" t="str">
        <f t="shared" si="89"/>
        <v/>
      </c>
      <c r="AS186" s="5" t="str">
        <f t="shared" si="90"/>
        <v/>
      </c>
      <c r="AT186" s="91" t="str">
        <f t="shared" si="91"/>
        <v/>
      </c>
      <c r="AU186" s="4" t="str">
        <f t="shared" si="92"/>
        <v/>
      </c>
      <c r="AV186" s="4" t="str">
        <f t="shared" si="93"/>
        <v/>
      </c>
      <c r="AW186" s="4" t="str">
        <f t="shared" si="94"/>
        <v/>
      </c>
      <c r="AX186" s="4" t="str">
        <f t="shared" si="95"/>
        <v/>
      </c>
      <c r="AY186" s="88" t="str">
        <f t="shared" si="96"/>
        <v/>
      </c>
      <c r="AZ186" s="17" t="str">
        <f t="shared" si="97"/>
        <v/>
      </c>
      <c r="BA186" s="18" t="str">
        <f t="shared" si="98"/>
        <v/>
      </c>
      <c r="BB186" s="19" t="str">
        <f>+IF(LEN(I186)&gt;5,IF(INT(RIGHT(B186,1))=9,0.5*L186*AY186,INT(MID(B186,5,LEN(B186)-4))*L186)+IFERROR(VLOOKUP(I186,AJUSTES!$A$1:$I$50,9,0),0),"")</f>
        <v/>
      </c>
      <c r="BC186" s="12"/>
      <c r="BD186" s="19" t="str">
        <f t="shared" si="99"/>
        <v/>
      </c>
      <c r="BE186" s="18" t="str">
        <f t="shared" si="100"/>
        <v/>
      </c>
      <c r="BF186" s="139" t="str">
        <f t="shared" si="101"/>
        <v/>
      </c>
      <c r="BG186" s="114"/>
      <c r="BH186" s="18" t="str">
        <f t="shared" si="102"/>
        <v/>
      </c>
      <c r="BI186" s="13"/>
      <c r="BJ186" s="12"/>
      <c r="BK186" s="12"/>
      <c r="BL186" s="145"/>
      <c r="BM186" s="12"/>
      <c r="BN186" s="12"/>
      <c r="BO186" s="12"/>
      <c r="BP186" s="12"/>
      <c r="BQ186" s="12"/>
      <c r="BR186" s="12"/>
      <c r="BS186" s="146"/>
      <c r="BT186" s="14"/>
      <c r="BU186" s="12"/>
      <c r="BV186" s="12"/>
      <c r="BW186" s="12"/>
      <c r="BX186" s="12"/>
      <c r="BY186" s="12"/>
      <c r="BZ186" s="144"/>
      <c r="CA186" s="107" t="str">
        <f>+IF(LEN($I186)&gt;5,IF(BD!F186="N/A","",BD!F186),"")</f>
        <v/>
      </c>
      <c r="CB186" s="21"/>
      <c r="CC186" s="147"/>
      <c r="CD186" s="148"/>
      <c r="CE186" s="8" t="str">
        <f>+IF(LEN(I186)&gt;5,BD!M186,"")</f>
        <v/>
      </c>
      <c r="CF186" s="16" t="str">
        <f>+IF(LEN(I186)&gt;5,BD!N186,"")</f>
        <v/>
      </c>
      <c r="CG186" s="3" t="str">
        <f t="shared" si="103"/>
        <v/>
      </c>
      <c r="CH186" s="23" t="str">
        <f>+IF(AND(LEN($I186)&gt;5),IF(AND($J186&gt;N$1,$J186&lt;=$AO$1),1,IF((COUNTIFS(INCAPACIDADES!$C$1:$C$51,$I186,INCAPACIDADES!K$1:K$51,N$1))&gt;0,2,IF(VLOOKUP($C186,BD!$D$1:$F$501,3,0)&gt;N$1,0,3))),"")</f>
        <v/>
      </c>
      <c r="CI186" s="23" t="str">
        <f>+IF(AND(LEN($I186)&gt;5),IF(AND($J186&gt;O$1,$J186&lt;=$AO$1),1,IF((COUNTIFS(INCAPACIDADES!$C$1:$C$51,$I186,INCAPACIDADES!L$1:L$51,O$1))&gt;0,2,IF(VLOOKUP($C186,BD!$D$1:$F$501,3,0)&gt;O$1,0,3))),"")</f>
        <v/>
      </c>
      <c r="CJ186" s="23" t="str">
        <f>+IF(AND(LEN($I186)&gt;5),IF(AND($J186&gt;P$1,$J186&lt;=$AO$1),1,IF((COUNTIFS(INCAPACIDADES!$C$1:$C$51,$I186,INCAPACIDADES!M$1:M$51,P$1))&gt;0,2,IF(VLOOKUP($C186,BD!$D$1:$F$501,3,0)&gt;P$1,0,3))),"")</f>
        <v/>
      </c>
      <c r="CK186" s="23" t="str">
        <f>+IF(AND(LEN($I186)&gt;5),IF(AND($J186&gt;Q$1,$J186&lt;=$AO$1),1,IF((COUNTIFS(INCAPACIDADES!$C$1:$C$51,$I186,INCAPACIDADES!N$1:N$51,Q$1))&gt;0,2,IF(VLOOKUP($C186,BD!$D$1:$F$501,3,0)&gt;Q$1,0,3))),"")</f>
        <v/>
      </c>
      <c r="CL186" s="23" t="str">
        <f>+IF(AND(LEN($I186)&gt;5),IF(AND($J186&gt;R$1,$J186&lt;=$AO$1),1,IF((COUNTIFS(INCAPACIDADES!$C$1:$C$51,$I186,INCAPACIDADES!O$1:O$51,R$1))&gt;0,2,IF(VLOOKUP($C186,BD!$D$1:$F$501,3,0)&gt;R$1,0,3))),"")</f>
        <v/>
      </c>
      <c r="CM186" s="23" t="str">
        <f>+IF(AND(LEN($I186)&gt;5),IF(AND($J186&gt;S$1,$J186&lt;=$AO$1),1,IF((COUNTIFS(INCAPACIDADES!$C$1:$C$51,$I186,INCAPACIDADES!P$1:P$51,S$1))&gt;0,2,IF(VLOOKUP($C186,BD!$D$1:$F$501,3,0)&gt;S$1,0,3))),"")</f>
        <v/>
      </c>
      <c r="CN186" s="23" t="str">
        <f>+IF(AND(LEN($I186)&gt;5),IF(AND($J186&gt;T$1,$J186&lt;=$AO$1),1,IF((COUNTIFS(INCAPACIDADES!$C$1:$C$51,$I186,INCAPACIDADES!Q$1:Q$51,T$1))&gt;0,2,IF(VLOOKUP($C186,BD!$D$1:$F$501,3,0)&gt;T$1,0,3))),"")</f>
        <v/>
      </c>
      <c r="CO186" s="23" t="str">
        <f>+IF(AND(LEN($I186)&gt;5),IF(AND($J186&gt;U$1,$J186&lt;=$AO$1),1,IF((COUNTIFS(INCAPACIDADES!$C$1:$C$51,$I186,INCAPACIDADES!R$1:R$51,U$1))&gt;0,2,IF(VLOOKUP($C186,BD!$D$1:$F$501,3,0)&gt;U$1,0,3))),"")</f>
        <v/>
      </c>
      <c r="CP186" s="23" t="str">
        <f>+IF(AND(LEN($I186)&gt;5),IF(AND($J186&gt;V$1,$J186&lt;=$AO$1),1,IF((COUNTIFS(INCAPACIDADES!$C$1:$C$51,$I186,INCAPACIDADES!S$1:S$51,V$1))&gt;0,2,IF(VLOOKUP($C186,BD!$D$1:$F$501,3,0)&gt;V$1,0,3))),"")</f>
        <v/>
      </c>
      <c r="CQ186" s="23" t="str">
        <f>+IF(AND(LEN($I186)&gt;5),IF(AND($J186&gt;W$1,$J186&lt;=$AO$1),1,IF((COUNTIFS(INCAPACIDADES!$C$1:$C$51,$I186,INCAPACIDADES!T$1:T$51,W$1))&gt;0,2,IF(VLOOKUP($C186,BD!$D$1:$F$501,3,0)&gt;W$1,0,3))),"")</f>
        <v/>
      </c>
      <c r="CR186" s="23" t="str">
        <f>+IF(AND(LEN($I186)&gt;5),IF(AND($J186&gt;X$1,$J186&lt;=$AO$1),1,IF((COUNTIFS(INCAPACIDADES!$C$1:$C$51,$I186,INCAPACIDADES!U$1:U$51,X$1))&gt;0,2,IF(VLOOKUP($C186,BD!$D$1:$F$501,3,0)&gt;X$1,0,3))),"")</f>
        <v/>
      </c>
      <c r="CS186" s="23" t="str">
        <f>+IF(AND(LEN($I186)&gt;5),IF(AND($J186&gt;Y$1,$J186&lt;=$AO$1),1,IF((COUNTIFS(INCAPACIDADES!$C$1:$C$51,$I186,INCAPACIDADES!V$1:V$51,Y$1))&gt;0,2,IF(VLOOKUP($C186,BD!$D$1:$F$501,3,0)&gt;Y$1,0,3))),"")</f>
        <v/>
      </c>
      <c r="CT186" s="23" t="str">
        <f>+IF(AND(LEN($I186)&gt;5),IF(AND($J186&gt;Z$1,$J186&lt;=$AO$1),1,IF((COUNTIFS(INCAPACIDADES!$C$1:$C$51,$I186,INCAPACIDADES!W$1:W$51,Z$1))&gt;0,2,IF(VLOOKUP($C186,BD!$D$1:$F$501,3,0)&gt;Z$1,0,3))),"")</f>
        <v/>
      </c>
      <c r="CU186" s="23" t="str">
        <f>+IF(AND(LEN($I186)&gt;5),IF(AND($J186&gt;AA$1,$J186&lt;=$AO$1),1,IF((COUNTIFS(INCAPACIDADES!$C$1:$C$51,$I186,INCAPACIDADES!X$1:X$51,AA$1))&gt;0,2,IF(VLOOKUP($C186,BD!$D$1:$F$501,3,0)&gt;AA$1,0,3))),"")</f>
        <v/>
      </c>
      <c r="CV186" s="23" t="str">
        <f>+IF(AND(LEN($I186)&gt;5),IF(AND($J186&gt;AB$1,$J186&lt;=$AO$1),1,IF((COUNTIFS(INCAPACIDADES!$C$1:$C$51,$I186,INCAPACIDADES!Y$1:Y$51,AB$1))&gt;0,2,IF(VLOOKUP($C186,BD!$D$1:$F$501,3,0)&gt;AB$1,0,3))),"")</f>
        <v/>
      </c>
      <c r="CW186" s="23" t="str">
        <f>+IF(AND(LEN($I186)&gt;5),IF(AND($J186&gt;AC$1,$J186&lt;=$AO$1),1,IF((COUNTIFS(INCAPACIDADES!$C$1:$C$51,$I186,INCAPACIDADES!Z$1:Z$51,AC$1))&gt;0,2,IF(VLOOKUP($C186,BD!$D$1:$F$501,3,0)&gt;AC$1,0,3))),"")</f>
        <v/>
      </c>
      <c r="CX186" s="23" t="str">
        <f>+IF(AND(LEN($I186)&gt;5),IF(AND($J186&gt;AD$1,$J186&lt;=$AO$1),1,IF((COUNTIFS(INCAPACIDADES!$C$1:$C$51,$I186,INCAPACIDADES!AA$1:AA$51,AD$1))&gt;0,2,IF(VLOOKUP($C186,BD!$D$1:$F$501,3,0)&gt;AD$1,0,3))),"")</f>
        <v/>
      </c>
      <c r="CY186" s="23" t="str">
        <f>+IF(AND(LEN($I186)&gt;5),IF(AND($J186&gt;AE$1,$J186&lt;=$AO$1),1,IF((COUNTIFS(INCAPACIDADES!$C$1:$C$51,$I186,INCAPACIDADES!AB$1:AB$51,AE$1))&gt;0,2,IF(VLOOKUP($C186,BD!$D$1:$F$501,3,0)&gt;AE$1,0,3))),"")</f>
        <v/>
      </c>
      <c r="CZ186" s="23" t="str">
        <f>+IF(AND(LEN($I186)&gt;5),IF(AND($J186&gt;AF$1,$J186&lt;=$AO$1),1,IF((COUNTIFS(INCAPACIDADES!$C$1:$C$51,$I186,INCAPACIDADES!AC$1:AC$51,AF$1))&gt;0,2,IF(VLOOKUP($C186,BD!$D$1:$F$501,3,0)&gt;AF$1,0,3))),"")</f>
        <v/>
      </c>
      <c r="DA186" s="23" t="str">
        <f>+IF(AND(LEN($I186)&gt;5),IF(AND($J186&gt;AG$1,$J186&lt;=$AO$1),1,IF((COUNTIFS(INCAPACIDADES!$C$1:$C$51,$I186,INCAPACIDADES!AD$1:AD$51,AG$1))&gt;0,2,IF(VLOOKUP($C186,BD!$D$1:$F$501,3,0)&gt;AG$1,0,3))),"")</f>
        <v/>
      </c>
      <c r="DB186" s="23" t="str">
        <f>+IF(AND(LEN($I186)&gt;5),IF(AND($J186&gt;AH$1,$J186&lt;=$AO$1),1,IF((COUNTIFS(INCAPACIDADES!$C$1:$C$51,$I186,INCAPACIDADES!AE$1:AE$51,AH$1))&gt;0,2,IF(VLOOKUP($C186,BD!$D$1:$F$501,3,0)&gt;AH$1,0,3))),"")</f>
        <v/>
      </c>
      <c r="DC186" s="23" t="str">
        <f>+IF(AND(LEN($I186)&gt;5),IF(AND($J186&gt;AI$1,$J186&lt;=$AO$1),1,IF((COUNTIFS(INCAPACIDADES!$C$1:$C$51,$I186,INCAPACIDADES!AF$1:AF$51,AI$1))&gt;0,2,IF(VLOOKUP($C186,BD!$D$1:$F$501,3,0)&gt;AI$1,0,3))),"")</f>
        <v/>
      </c>
      <c r="DD186" s="23" t="str">
        <f>+IF(AND(LEN($I186)&gt;5),IF(AND($J186&gt;AJ$1,$J186&lt;=$AO$1),1,IF((COUNTIFS(INCAPACIDADES!$C$1:$C$51,$I186,INCAPACIDADES!AG$1:AG$51,AJ$1))&gt;0,2,IF(VLOOKUP($C186,BD!$D$1:$F$501,3,0)&gt;AJ$1,0,3))),"")</f>
        <v/>
      </c>
      <c r="DE186" s="23" t="str">
        <f>+IF(AND(LEN($I186)&gt;5),IF(AND($J186&gt;AK$1,$J186&lt;=$AO$1),1,IF((COUNTIFS(INCAPACIDADES!$C$1:$C$51,$I186,INCAPACIDADES!AH$1:AH$51,AK$1))&gt;0,2,IF(VLOOKUP($C186,BD!$D$1:$F$501,3,0)&gt;AK$1,0,3))),"")</f>
        <v/>
      </c>
      <c r="DF186" s="23" t="str">
        <f>+IF(AND(LEN($I186)&gt;5),IF(AND($J186&gt;AL$1,$J186&lt;=$AO$1),1,IF((COUNTIFS(INCAPACIDADES!$C$1:$C$51,$I186,INCAPACIDADES!AI$1:AI$51,AL$1))&gt;0,2,IF(VLOOKUP($C186,BD!$D$1:$F$501,3,0)&gt;AL$1,0,3))),"")</f>
        <v/>
      </c>
      <c r="DG186" s="23" t="str">
        <f>+IF(AND(LEN($I186)&gt;5),IF(AND($J186&gt;AM$1,$J186&lt;=$AO$1),1,IF((COUNTIFS(INCAPACIDADES!$C$1:$C$51,$I186,INCAPACIDADES!AJ$1:AJ$51,AM$1))&gt;0,2,IF(VLOOKUP($C186,BD!$D$1:$F$501,3,0)&gt;AM$1,0,3))),"")</f>
        <v/>
      </c>
      <c r="DH186" s="23" t="str">
        <f>+IF(AND(LEN($I186)&gt;5),IF(AND($J186&gt;AN$1,$J186&lt;=$AO$1),1,IF((COUNTIFS(INCAPACIDADES!$C$1:$C$51,$I186,INCAPACIDADES!AK$1:AK$51,AN$1))&gt;0,2,IF(VLOOKUP($C186,BD!$D$1:$F$501,3,0)&gt;AN$1,0,3))),"")</f>
        <v/>
      </c>
      <c r="DI186" s="23" t="str">
        <f>+IF(AND(LEN($I186)&gt;5),IF(AND($J186&gt;AO$1,$J186&lt;=$AO$1),1,IF((COUNTIFS(INCAPACIDADES!$C$1:$C$51,$I186,INCAPACIDADES!AL$1:AL$51,AO$1))&gt;0,2,IF(VLOOKUP($C186,BD!$D$1:$F$501,3,0)&gt;AO$1,0,3))),"")</f>
        <v/>
      </c>
      <c r="DJ186" s="23" t="str">
        <f>+IF(LEN($I186)&gt;5,IF(ISERROR(VLOOKUP(N186,'CODIGO PAGO'!$B$2:$B$20,1,0)),1,IF(OR(AND(CH186=1,N186&lt;&gt;"N"),AND(CH186=3,N186&lt;&gt;"B"),AND(CH186=2,LEFT(TRIM(N186),1)&lt;&gt;"I")),1,IF(OR(AND(CH186=0,N186="N"),AND(CH186=0,N186="B"),AND(CH186=0,LEFT(TRIM(N186),1)="I")),1,0))),"")</f>
        <v/>
      </c>
      <c r="DK186" s="23" t="str">
        <f t="shared" si="104"/>
        <v/>
      </c>
      <c r="DL186" s="23" t="str">
        <f>+IF(LEN($I186)&gt;5,IF(ISERROR(VLOOKUP(P186,'CODIGO PAGO'!$B$2:$B$20,1,0)),1,IF(OR(AND(CJ186=1,P186&lt;&gt;"N"),AND(CJ186=3,P186&lt;&gt;"B"),AND(CJ186=2,LEFT(TRIM(P186),1)&lt;&gt;"I")),1,IF(OR(AND(CJ186=0,P186="N"),AND(CJ186=0,P186="B"),AND(CJ186=0,LEFT(TRIM(P186),1)="I")),1,0))),"")</f>
        <v/>
      </c>
      <c r="DM186" s="23" t="str">
        <f t="shared" si="105"/>
        <v/>
      </c>
      <c r="DN186" s="23" t="str">
        <f>+IF(LEN($I186)&gt;5,IF(ISERROR(VLOOKUP(R186,'CODIGO PAGO'!$B$2:$B$20,1,0)),1,IF(OR(AND(CL186=1,R186&lt;&gt;"N"),AND(CL186=3,R186&lt;&gt;"B"),AND(CL186=2,LEFT(TRIM(R186),1)&lt;&gt;"I")),1,IF(OR(AND(CL186=0,R186="N"),AND(CL186=0,R186="B"),AND(CL186=0,LEFT(TRIM(R186),1)="I")),1,0))),"")</f>
        <v/>
      </c>
      <c r="DO186" s="23" t="str">
        <f t="shared" si="106"/>
        <v/>
      </c>
      <c r="DP186" s="23" t="str">
        <f>+IF(LEN($I186)&gt;5,IF(ISERROR(VLOOKUP(T186,'CODIGO PAGO'!$B$2:$B$20,1,0)),1,IF(OR(AND(CN186=1,T186&lt;&gt;"N"),AND(CN186=3,T186&lt;&gt;"B"),AND(CN186=2,LEFT(TRIM(T186),1)&lt;&gt;"I")),1,IF(OR(AND(CN186=0,T186="N"),AND(CN186=0,T186="B"),AND(CN186=0,LEFT(TRIM(T186),1)="I")),1,0))),"")</f>
        <v/>
      </c>
      <c r="DQ186" s="23" t="str">
        <f t="shared" si="107"/>
        <v/>
      </c>
      <c r="DR186" s="23" t="str">
        <f>+IF(LEN($I186)&gt;5,IF(ISERROR(VLOOKUP(V186,'CODIGO PAGO'!$B$2:$B$20,1,0)),1,IF(OR(AND(CP186=1,V186&lt;&gt;"N"),AND(CP186=3,V186&lt;&gt;"B"),AND(CP186=2,LEFT(TRIM(V186),1)&lt;&gt;"I")),1,IF(OR(AND(CP186=0,V186="N"),AND(CP186=0,V186="B"),AND(CP186=0,LEFT(TRIM(V186),1)="I")),1,0))),"")</f>
        <v/>
      </c>
      <c r="DS186" s="23" t="str">
        <f t="shared" si="108"/>
        <v/>
      </c>
      <c r="DT186" s="23" t="str">
        <f>+IF(LEN($I186)&gt;5,IF(ISERROR(VLOOKUP(X186,'CODIGO PAGO'!$B$2:$B$20,1,0)),1,IF(OR(AND(CR186=1,X186&lt;&gt;"N"),AND(CR186=3,X186&lt;&gt;"B"),AND(CR186=2,LEFT(TRIM(X186),1)&lt;&gt;"I")),1,IF(OR(AND(CR186=0,X186="N"),AND(CR186=0,X186="B"),AND(CR186=0,LEFT(TRIM(X186),1)="I")),1,0))),"")</f>
        <v/>
      </c>
      <c r="DU186" s="23" t="str">
        <f t="shared" si="109"/>
        <v/>
      </c>
      <c r="DV186" s="23" t="str">
        <f>+IF(LEN($I186)&gt;5,IF(ISERROR(VLOOKUP(Z186,'CODIGO PAGO'!$B$2:$B$20,1,0)),1,IF(OR(AND(CT186=1,Z186&lt;&gt;"N"),AND(CT186=3,Z186&lt;&gt;"B"),AND(CT186=2,LEFT(TRIM(Z186),1)&lt;&gt;"I")),1,IF(OR(AND(CT186=0,Z186="N"),AND(CT186=0,Z186="B"),AND(CT186=0,LEFT(TRIM(Z186),1)="I")),1,0))),"")</f>
        <v/>
      </c>
      <c r="DW186" s="23" t="str">
        <f t="shared" si="110"/>
        <v/>
      </c>
      <c r="DX186" s="23" t="str">
        <f>+IF(LEN($I186)&gt;5,IF(ISERROR(VLOOKUP(AB186,'CODIGO PAGO'!$B$2:$B$20,1,0)),1,IF(OR(AND(CV186=1,AB186&lt;&gt;"N"),AND(CV186=3,AB186&lt;&gt;"B"),AND(CV186=2,LEFT(TRIM(AB186),1)&lt;&gt;"I")),1,IF(OR(AND(CV186=0,AB186="N"),AND(CV186=0,AB186="B"),AND(CV186=0,LEFT(TRIM(AB186),1)="I")),1,0))),"")</f>
        <v/>
      </c>
      <c r="DY186" s="23" t="str">
        <f t="shared" si="111"/>
        <v/>
      </c>
      <c r="DZ186" s="23" t="str">
        <f>+IF(LEN($I186)&gt;5,IF(ISERROR(VLOOKUP(AD186,'CODIGO PAGO'!$B$2:$B$20,1,0)),1,IF(OR(AND(CX186=1,AD186&lt;&gt;"N"),AND(CX186=3,AD186&lt;&gt;"B"),AND(CX186=2,LEFT(TRIM(AD186),1)&lt;&gt;"I")),1,IF(OR(AND(CX186=0,AD186="N"),AND(CX186=0,AD186="B"),AND(CX186=0,LEFT(TRIM(AD186),1)="I")),1,0))),"")</f>
        <v/>
      </c>
      <c r="EA186" s="23" t="str">
        <f t="shared" si="112"/>
        <v/>
      </c>
      <c r="EB186" s="23" t="str">
        <f>+IF(LEN($I186)&gt;5,IF(ISERROR(VLOOKUP(AF186,'CODIGO PAGO'!$B$2:$B$20,1,0)),1,IF(OR(AND(CZ186=1,AF186&lt;&gt;"N"),AND(CZ186=3,AF186&lt;&gt;"B"),AND(CZ186=2,LEFT(TRIM(AF186),1)&lt;&gt;"I")),1,IF(OR(AND(CZ186=0,AF186="N"),AND(CZ186=0,AF186="B"),AND(CZ186=0,LEFT(TRIM(AF186),1)="I")),1,0))),"")</f>
        <v/>
      </c>
      <c r="EC186" s="23" t="str">
        <f t="shared" si="113"/>
        <v/>
      </c>
      <c r="ED186" s="23" t="str">
        <f>+IF(LEN($I186)&gt;5,IF(ISERROR(VLOOKUP(AH186,'CODIGO PAGO'!$B$2:$B$20,1,0)),1,IF(OR(AND(DB186=1,AH186&lt;&gt;"N"),AND(DB186=3,AH186&lt;&gt;"B"),AND(DB186=2,LEFT(TRIM(AH186),1)&lt;&gt;"I")),1,IF(OR(AND(DB186=0,AH186="N"),AND(DB186=0,AH186="B"),AND(DB186=0,LEFT(TRIM(AH186),1)="I")),1,0))),"")</f>
        <v/>
      </c>
      <c r="EE186" s="23" t="str">
        <f t="shared" si="114"/>
        <v/>
      </c>
      <c r="EF186" s="23" t="str">
        <f>+IF(LEN($I186)&gt;5,IF(ISERROR(VLOOKUP(AJ186,'CODIGO PAGO'!$B$2:$B$20,1,0)),1,IF(OR(AND(DD186=1,AJ186&lt;&gt;"N"),AND(DD186=3,AJ186&lt;&gt;"B"),AND(DD186=2,LEFT(TRIM(AJ186),1)&lt;&gt;"I")),1,IF(OR(AND(DD186=0,AJ186="N"),AND(DD186=0,AJ186="B"),AND(DD186=0,LEFT(TRIM(AJ186),1)="I")),1,0))),"")</f>
        <v/>
      </c>
      <c r="EG186" s="23" t="str">
        <f t="shared" si="115"/>
        <v/>
      </c>
      <c r="EH186" s="23" t="str">
        <f>+IF(LEN($I186)&gt;5,IF(ISERROR(VLOOKUP(AL186,'CODIGO PAGO'!$B$2:$B$20,1,0)),1,IF(OR(AND(DF186=1,AL186&lt;&gt;"N"),AND(DF186=3,AL186&lt;&gt;"B"),AND(DF186=2,LEFT(TRIM(AL186),1)&lt;&gt;"I")),1,IF(OR(AND(DF186=0,AL186="N"),AND(DF186=0,AL186="B"),AND(DF186=0,LEFT(TRIM(AL186),1)="I")),1,0))),"")</f>
        <v/>
      </c>
      <c r="EI186" s="23" t="str">
        <f t="shared" si="116"/>
        <v/>
      </c>
      <c r="EJ186" s="23" t="str">
        <f>+IF(LEN($I186)&gt;5,IF(ISERROR(VLOOKUP(AN186,'CODIGO PAGO'!$B$2:$B$20,1,0)),1,IF(OR(AND(DH186=1,AN186&lt;&gt;"N"),AND(DH186=3,AN186&lt;&gt;"B"),AND(DH186=2,LEFT(TRIM(AN186),1)&lt;&gt;"I")),1,IF(OR(AND(DH186=0,AN186="N"),AND(DH186=0,AN186="B"),AND(DH186=0,LEFT(TRIM(AN186),1)="I")),1,0))),"")</f>
        <v/>
      </c>
      <c r="EK186" s="23" t="str">
        <f t="shared" si="117"/>
        <v/>
      </c>
      <c r="EL186" s="24" t="str">
        <f t="shared" si="118"/>
        <v/>
      </c>
    </row>
    <row r="187" spans="1:142" s="26" customFormat="1">
      <c r="A187" s="15" t="str">
        <f t="shared" si="84"/>
        <v/>
      </c>
      <c r="B187" s="1" t="str">
        <f>+IF(LEN(I187)&gt;5,'CODIGO PAGO'!$B$28,"")</f>
        <v/>
      </c>
      <c r="C187" s="1" t="str">
        <f>+IF(LEN($I187)&gt;5,BD!D187,"")</f>
        <v/>
      </c>
      <c r="D187" s="168" t="str">
        <f>+IF(LEN($I187)&gt;5,BD!A187,"")</f>
        <v/>
      </c>
      <c r="E187" s="1" t="str">
        <f>+IF(LEN($I187)&gt;5,BD!B187,"")</f>
        <v/>
      </c>
      <c r="F187" s="1" t="str">
        <f>+IF(LEN($I187)&gt;5,BD!C187,"")</f>
        <v/>
      </c>
      <c r="G187" s="141"/>
      <c r="H187" s="141"/>
      <c r="I187" s="1" t="str">
        <f>+IF(LEN(BD!G187)&gt;5,BD!G187,"")</f>
        <v/>
      </c>
      <c r="J187" s="167" t="str">
        <f>+IF(LEN($I187)&gt;5,BD!E187,"")</f>
        <v/>
      </c>
      <c r="K187" s="6" t="str">
        <f t="shared" si="85"/>
        <v/>
      </c>
      <c r="L187" s="87" t="str">
        <f>+IF(LEN($I187)&gt;5,BD!H187,"")</f>
        <v/>
      </c>
      <c r="M187" s="40" t="str">
        <f t="shared" si="86"/>
        <v/>
      </c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4" t="str">
        <f t="shared" si="87"/>
        <v/>
      </c>
      <c r="AQ187" s="5" t="str">
        <f t="shared" si="88"/>
        <v/>
      </c>
      <c r="AR187" s="91" t="str">
        <f t="shared" si="89"/>
        <v/>
      </c>
      <c r="AS187" s="5" t="str">
        <f t="shared" si="90"/>
        <v/>
      </c>
      <c r="AT187" s="91" t="str">
        <f t="shared" si="91"/>
        <v/>
      </c>
      <c r="AU187" s="4" t="str">
        <f t="shared" si="92"/>
        <v/>
      </c>
      <c r="AV187" s="4" t="str">
        <f t="shared" si="93"/>
        <v/>
      </c>
      <c r="AW187" s="4" t="str">
        <f t="shared" si="94"/>
        <v/>
      </c>
      <c r="AX187" s="4" t="str">
        <f t="shared" si="95"/>
        <v/>
      </c>
      <c r="AY187" s="88" t="str">
        <f t="shared" si="96"/>
        <v/>
      </c>
      <c r="AZ187" s="17" t="str">
        <f t="shared" si="97"/>
        <v/>
      </c>
      <c r="BA187" s="18" t="str">
        <f t="shared" si="98"/>
        <v/>
      </c>
      <c r="BB187" s="19" t="str">
        <f>+IF(LEN(I187)&gt;5,IF(INT(RIGHT(B187,1))=9,0.5*L187*AY187,INT(MID(B187,5,LEN(B187)-4))*L187)+IFERROR(VLOOKUP(I187,AJUSTES!$A$1:$I$50,9,0),0),"")</f>
        <v/>
      </c>
      <c r="BC187" s="12"/>
      <c r="BD187" s="19" t="str">
        <f t="shared" si="99"/>
        <v/>
      </c>
      <c r="BE187" s="18" t="str">
        <f t="shared" si="100"/>
        <v/>
      </c>
      <c r="BF187" s="139" t="str">
        <f t="shared" si="101"/>
        <v/>
      </c>
      <c r="BG187" s="114"/>
      <c r="BH187" s="18" t="str">
        <f t="shared" si="102"/>
        <v/>
      </c>
      <c r="BI187" s="13"/>
      <c r="BJ187" s="12"/>
      <c r="BK187" s="12"/>
      <c r="BL187" s="145"/>
      <c r="BM187" s="12"/>
      <c r="BN187" s="12"/>
      <c r="BO187" s="12"/>
      <c r="BP187" s="12"/>
      <c r="BQ187" s="12"/>
      <c r="BR187" s="12"/>
      <c r="BS187" s="146"/>
      <c r="BT187" s="14"/>
      <c r="BU187" s="12"/>
      <c r="BV187" s="12"/>
      <c r="BW187" s="12"/>
      <c r="BX187" s="12"/>
      <c r="BY187" s="12"/>
      <c r="BZ187" s="144"/>
      <c r="CA187" s="107" t="str">
        <f>+IF(LEN($I187)&gt;5,IF(BD!F187="N/A","",BD!F187),"")</f>
        <v/>
      </c>
      <c r="CB187" s="21"/>
      <c r="CC187" s="147"/>
      <c r="CD187" s="148"/>
      <c r="CE187" s="8" t="str">
        <f>+IF(LEN(I187)&gt;5,BD!M187,"")</f>
        <v/>
      </c>
      <c r="CF187" s="16" t="str">
        <f>+IF(LEN(I187)&gt;5,BD!N187,"")</f>
        <v/>
      </c>
      <c r="CG187" s="3" t="str">
        <f t="shared" si="103"/>
        <v/>
      </c>
      <c r="CH187" s="23" t="str">
        <f>+IF(AND(LEN($I187)&gt;5),IF(AND($J187&gt;N$1,$J187&lt;=$AO$1),1,IF((COUNTIFS(INCAPACIDADES!$C$1:$C$51,$I187,INCAPACIDADES!K$1:K$51,N$1))&gt;0,2,IF(VLOOKUP($C187,BD!$D$1:$F$501,3,0)&gt;N$1,0,3))),"")</f>
        <v/>
      </c>
      <c r="CI187" s="23" t="str">
        <f>+IF(AND(LEN($I187)&gt;5),IF(AND($J187&gt;O$1,$J187&lt;=$AO$1),1,IF((COUNTIFS(INCAPACIDADES!$C$1:$C$51,$I187,INCAPACIDADES!L$1:L$51,O$1))&gt;0,2,IF(VLOOKUP($C187,BD!$D$1:$F$501,3,0)&gt;O$1,0,3))),"")</f>
        <v/>
      </c>
      <c r="CJ187" s="23" t="str">
        <f>+IF(AND(LEN($I187)&gt;5),IF(AND($J187&gt;P$1,$J187&lt;=$AO$1),1,IF((COUNTIFS(INCAPACIDADES!$C$1:$C$51,$I187,INCAPACIDADES!M$1:M$51,P$1))&gt;0,2,IF(VLOOKUP($C187,BD!$D$1:$F$501,3,0)&gt;P$1,0,3))),"")</f>
        <v/>
      </c>
      <c r="CK187" s="23" t="str">
        <f>+IF(AND(LEN($I187)&gt;5),IF(AND($J187&gt;Q$1,$J187&lt;=$AO$1),1,IF((COUNTIFS(INCAPACIDADES!$C$1:$C$51,$I187,INCAPACIDADES!N$1:N$51,Q$1))&gt;0,2,IF(VLOOKUP($C187,BD!$D$1:$F$501,3,0)&gt;Q$1,0,3))),"")</f>
        <v/>
      </c>
      <c r="CL187" s="23" t="str">
        <f>+IF(AND(LEN($I187)&gt;5),IF(AND($J187&gt;R$1,$J187&lt;=$AO$1),1,IF((COUNTIFS(INCAPACIDADES!$C$1:$C$51,$I187,INCAPACIDADES!O$1:O$51,R$1))&gt;0,2,IF(VLOOKUP($C187,BD!$D$1:$F$501,3,0)&gt;R$1,0,3))),"")</f>
        <v/>
      </c>
      <c r="CM187" s="23" t="str">
        <f>+IF(AND(LEN($I187)&gt;5),IF(AND($J187&gt;S$1,$J187&lt;=$AO$1),1,IF((COUNTIFS(INCAPACIDADES!$C$1:$C$51,$I187,INCAPACIDADES!P$1:P$51,S$1))&gt;0,2,IF(VLOOKUP($C187,BD!$D$1:$F$501,3,0)&gt;S$1,0,3))),"")</f>
        <v/>
      </c>
      <c r="CN187" s="23" t="str">
        <f>+IF(AND(LEN($I187)&gt;5),IF(AND($J187&gt;T$1,$J187&lt;=$AO$1),1,IF((COUNTIFS(INCAPACIDADES!$C$1:$C$51,$I187,INCAPACIDADES!Q$1:Q$51,T$1))&gt;0,2,IF(VLOOKUP($C187,BD!$D$1:$F$501,3,0)&gt;T$1,0,3))),"")</f>
        <v/>
      </c>
      <c r="CO187" s="23" t="str">
        <f>+IF(AND(LEN($I187)&gt;5),IF(AND($J187&gt;U$1,$J187&lt;=$AO$1),1,IF((COUNTIFS(INCAPACIDADES!$C$1:$C$51,$I187,INCAPACIDADES!R$1:R$51,U$1))&gt;0,2,IF(VLOOKUP($C187,BD!$D$1:$F$501,3,0)&gt;U$1,0,3))),"")</f>
        <v/>
      </c>
      <c r="CP187" s="23" t="str">
        <f>+IF(AND(LEN($I187)&gt;5),IF(AND($J187&gt;V$1,$J187&lt;=$AO$1),1,IF((COUNTIFS(INCAPACIDADES!$C$1:$C$51,$I187,INCAPACIDADES!S$1:S$51,V$1))&gt;0,2,IF(VLOOKUP($C187,BD!$D$1:$F$501,3,0)&gt;V$1,0,3))),"")</f>
        <v/>
      </c>
      <c r="CQ187" s="23" t="str">
        <f>+IF(AND(LEN($I187)&gt;5),IF(AND($J187&gt;W$1,$J187&lt;=$AO$1),1,IF((COUNTIFS(INCAPACIDADES!$C$1:$C$51,$I187,INCAPACIDADES!T$1:T$51,W$1))&gt;0,2,IF(VLOOKUP($C187,BD!$D$1:$F$501,3,0)&gt;W$1,0,3))),"")</f>
        <v/>
      </c>
      <c r="CR187" s="23" t="str">
        <f>+IF(AND(LEN($I187)&gt;5),IF(AND($J187&gt;X$1,$J187&lt;=$AO$1),1,IF((COUNTIFS(INCAPACIDADES!$C$1:$C$51,$I187,INCAPACIDADES!U$1:U$51,X$1))&gt;0,2,IF(VLOOKUP($C187,BD!$D$1:$F$501,3,0)&gt;X$1,0,3))),"")</f>
        <v/>
      </c>
      <c r="CS187" s="23" t="str">
        <f>+IF(AND(LEN($I187)&gt;5),IF(AND($J187&gt;Y$1,$J187&lt;=$AO$1),1,IF((COUNTIFS(INCAPACIDADES!$C$1:$C$51,$I187,INCAPACIDADES!V$1:V$51,Y$1))&gt;0,2,IF(VLOOKUP($C187,BD!$D$1:$F$501,3,0)&gt;Y$1,0,3))),"")</f>
        <v/>
      </c>
      <c r="CT187" s="23" t="str">
        <f>+IF(AND(LEN($I187)&gt;5),IF(AND($J187&gt;Z$1,$J187&lt;=$AO$1),1,IF((COUNTIFS(INCAPACIDADES!$C$1:$C$51,$I187,INCAPACIDADES!W$1:W$51,Z$1))&gt;0,2,IF(VLOOKUP($C187,BD!$D$1:$F$501,3,0)&gt;Z$1,0,3))),"")</f>
        <v/>
      </c>
      <c r="CU187" s="23" t="str">
        <f>+IF(AND(LEN($I187)&gt;5),IF(AND($J187&gt;AA$1,$J187&lt;=$AO$1),1,IF((COUNTIFS(INCAPACIDADES!$C$1:$C$51,$I187,INCAPACIDADES!X$1:X$51,AA$1))&gt;0,2,IF(VLOOKUP($C187,BD!$D$1:$F$501,3,0)&gt;AA$1,0,3))),"")</f>
        <v/>
      </c>
      <c r="CV187" s="23" t="str">
        <f>+IF(AND(LEN($I187)&gt;5),IF(AND($J187&gt;AB$1,$J187&lt;=$AO$1),1,IF((COUNTIFS(INCAPACIDADES!$C$1:$C$51,$I187,INCAPACIDADES!Y$1:Y$51,AB$1))&gt;0,2,IF(VLOOKUP($C187,BD!$D$1:$F$501,3,0)&gt;AB$1,0,3))),"")</f>
        <v/>
      </c>
      <c r="CW187" s="23" t="str">
        <f>+IF(AND(LEN($I187)&gt;5),IF(AND($J187&gt;AC$1,$J187&lt;=$AO$1),1,IF((COUNTIFS(INCAPACIDADES!$C$1:$C$51,$I187,INCAPACIDADES!Z$1:Z$51,AC$1))&gt;0,2,IF(VLOOKUP($C187,BD!$D$1:$F$501,3,0)&gt;AC$1,0,3))),"")</f>
        <v/>
      </c>
      <c r="CX187" s="23" t="str">
        <f>+IF(AND(LEN($I187)&gt;5),IF(AND($J187&gt;AD$1,$J187&lt;=$AO$1),1,IF((COUNTIFS(INCAPACIDADES!$C$1:$C$51,$I187,INCAPACIDADES!AA$1:AA$51,AD$1))&gt;0,2,IF(VLOOKUP($C187,BD!$D$1:$F$501,3,0)&gt;AD$1,0,3))),"")</f>
        <v/>
      </c>
      <c r="CY187" s="23" t="str">
        <f>+IF(AND(LEN($I187)&gt;5),IF(AND($J187&gt;AE$1,$J187&lt;=$AO$1),1,IF((COUNTIFS(INCAPACIDADES!$C$1:$C$51,$I187,INCAPACIDADES!AB$1:AB$51,AE$1))&gt;0,2,IF(VLOOKUP($C187,BD!$D$1:$F$501,3,0)&gt;AE$1,0,3))),"")</f>
        <v/>
      </c>
      <c r="CZ187" s="23" t="str">
        <f>+IF(AND(LEN($I187)&gt;5),IF(AND($J187&gt;AF$1,$J187&lt;=$AO$1),1,IF((COUNTIFS(INCAPACIDADES!$C$1:$C$51,$I187,INCAPACIDADES!AC$1:AC$51,AF$1))&gt;0,2,IF(VLOOKUP($C187,BD!$D$1:$F$501,3,0)&gt;AF$1,0,3))),"")</f>
        <v/>
      </c>
      <c r="DA187" s="23" t="str">
        <f>+IF(AND(LEN($I187)&gt;5),IF(AND($J187&gt;AG$1,$J187&lt;=$AO$1),1,IF((COUNTIFS(INCAPACIDADES!$C$1:$C$51,$I187,INCAPACIDADES!AD$1:AD$51,AG$1))&gt;0,2,IF(VLOOKUP($C187,BD!$D$1:$F$501,3,0)&gt;AG$1,0,3))),"")</f>
        <v/>
      </c>
      <c r="DB187" s="23" t="str">
        <f>+IF(AND(LEN($I187)&gt;5),IF(AND($J187&gt;AH$1,$J187&lt;=$AO$1),1,IF((COUNTIFS(INCAPACIDADES!$C$1:$C$51,$I187,INCAPACIDADES!AE$1:AE$51,AH$1))&gt;0,2,IF(VLOOKUP($C187,BD!$D$1:$F$501,3,0)&gt;AH$1,0,3))),"")</f>
        <v/>
      </c>
      <c r="DC187" s="23" t="str">
        <f>+IF(AND(LEN($I187)&gt;5),IF(AND($J187&gt;AI$1,$J187&lt;=$AO$1),1,IF((COUNTIFS(INCAPACIDADES!$C$1:$C$51,$I187,INCAPACIDADES!AF$1:AF$51,AI$1))&gt;0,2,IF(VLOOKUP($C187,BD!$D$1:$F$501,3,0)&gt;AI$1,0,3))),"")</f>
        <v/>
      </c>
      <c r="DD187" s="23" t="str">
        <f>+IF(AND(LEN($I187)&gt;5),IF(AND($J187&gt;AJ$1,$J187&lt;=$AO$1),1,IF((COUNTIFS(INCAPACIDADES!$C$1:$C$51,$I187,INCAPACIDADES!AG$1:AG$51,AJ$1))&gt;0,2,IF(VLOOKUP($C187,BD!$D$1:$F$501,3,0)&gt;AJ$1,0,3))),"")</f>
        <v/>
      </c>
      <c r="DE187" s="23" t="str">
        <f>+IF(AND(LEN($I187)&gt;5),IF(AND($J187&gt;AK$1,$J187&lt;=$AO$1),1,IF((COUNTIFS(INCAPACIDADES!$C$1:$C$51,$I187,INCAPACIDADES!AH$1:AH$51,AK$1))&gt;0,2,IF(VLOOKUP($C187,BD!$D$1:$F$501,3,0)&gt;AK$1,0,3))),"")</f>
        <v/>
      </c>
      <c r="DF187" s="23" t="str">
        <f>+IF(AND(LEN($I187)&gt;5),IF(AND($J187&gt;AL$1,$J187&lt;=$AO$1),1,IF((COUNTIFS(INCAPACIDADES!$C$1:$C$51,$I187,INCAPACIDADES!AI$1:AI$51,AL$1))&gt;0,2,IF(VLOOKUP($C187,BD!$D$1:$F$501,3,0)&gt;AL$1,0,3))),"")</f>
        <v/>
      </c>
      <c r="DG187" s="23" t="str">
        <f>+IF(AND(LEN($I187)&gt;5),IF(AND($J187&gt;AM$1,$J187&lt;=$AO$1),1,IF((COUNTIFS(INCAPACIDADES!$C$1:$C$51,$I187,INCAPACIDADES!AJ$1:AJ$51,AM$1))&gt;0,2,IF(VLOOKUP($C187,BD!$D$1:$F$501,3,0)&gt;AM$1,0,3))),"")</f>
        <v/>
      </c>
      <c r="DH187" s="23" t="str">
        <f>+IF(AND(LEN($I187)&gt;5),IF(AND($J187&gt;AN$1,$J187&lt;=$AO$1),1,IF((COUNTIFS(INCAPACIDADES!$C$1:$C$51,$I187,INCAPACIDADES!AK$1:AK$51,AN$1))&gt;0,2,IF(VLOOKUP($C187,BD!$D$1:$F$501,3,0)&gt;AN$1,0,3))),"")</f>
        <v/>
      </c>
      <c r="DI187" s="23" t="str">
        <f>+IF(AND(LEN($I187)&gt;5),IF(AND($J187&gt;AO$1,$J187&lt;=$AO$1),1,IF((COUNTIFS(INCAPACIDADES!$C$1:$C$51,$I187,INCAPACIDADES!AL$1:AL$51,AO$1))&gt;0,2,IF(VLOOKUP($C187,BD!$D$1:$F$501,3,0)&gt;AO$1,0,3))),"")</f>
        <v/>
      </c>
      <c r="DJ187" s="23" t="str">
        <f>+IF(LEN($I187)&gt;5,IF(ISERROR(VLOOKUP(N187,'CODIGO PAGO'!$B$2:$B$20,1,0)),1,IF(OR(AND(CH187=1,N187&lt;&gt;"N"),AND(CH187=3,N187&lt;&gt;"B"),AND(CH187=2,LEFT(TRIM(N187),1)&lt;&gt;"I")),1,IF(OR(AND(CH187=0,N187="N"),AND(CH187=0,N187="B"),AND(CH187=0,LEFT(TRIM(N187),1)="I")),1,0))),"")</f>
        <v/>
      </c>
      <c r="DK187" s="23" t="str">
        <f t="shared" si="104"/>
        <v/>
      </c>
      <c r="DL187" s="23" t="str">
        <f>+IF(LEN($I187)&gt;5,IF(ISERROR(VLOOKUP(P187,'CODIGO PAGO'!$B$2:$B$20,1,0)),1,IF(OR(AND(CJ187=1,P187&lt;&gt;"N"),AND(CJ187=3,P187&lt;&gt;"B"),AND(CJ187=2,LEFT(TRIM(P187),1)&lt;&gt;"I")),1,IF(OR(AND(CJ187=0,P187="N"),AND(CJ187=0,P187="B"),AND(CJ187=0,LEFT(TRIM(P187),1)="I")),1,0))),"")</f>
        <v/>
      </c>
      <c r="DM187" s="23" t="str">
        <f t="shared" si="105"/>
        <v/>
      </c>
      <c r="DN187" s="23" t="str">
        <f>+IF(LEN($I187)&gt;5,IF(ISERROR(VLOOKUP(R187,'CODIGO PAGO'!$B$2:$B$20,1,0)),1,IF(OR(AND(CL187=1,R187&lt;&gt;"N"),AND(CL187=3,R187&lt;&gt;"B"),AND(CL187=2,LEFT(TRIM(R187),1)&lt;&gt;"I")),1,IF(OR(AND(CL187=0,R187="N"),AND(CL187=0,R187="B"),AND(CL187=0,LEFT(TRIM(R187),1)="I")),1,0))),"")</f>
        <v/>
      </c>
      <c r="DO187" s="23" t="str">
        <f t="shared" si="106"/>
        <v/>
      </c>
      <c r="DP187" s="23" t="str">
        <f>+IF(LEN($I187)&gt;5,IF(ISERROR(VLOOKUP(T187,'CODIGO PAGO'!$B$2:$B$20,1,0)),1,IF(OR(AND(CN187=1,T187&lt;&gt;"N"),AND(CN187=3,T187&lt;&gt;"B"),AND(CN187=2,LEFT(TRIM(T187),1)&lt;&gt;"I")),1,IF(OR(AND(CN187=0,T187="N"),AND(CN187=0,T187="B"),AND(CN187=0,LEFT(TRIM(T187),1)="I")),1,0))),"")</f>
        <v/>
      </c>
      <c r="DQ187" s="23" t="str">
        <f t="shared" si="107"/>
        <v/>
      </c>
      <c r="DR187" s="23" t="str">
        <f>+IF(LEN($I187)&gt;5,IF(ISERROR(VLOOKUP(V187,'CODIGO PAGO'!$B$2:$B$20,1,0)),1,IF(OR(AND(CP187=1,V187&lt;&gt;"N"),AND(CP187=3,V187&lt;&gt;"B"),AND(CP187=2,LEFT(TRIM(V187),1)&lt;&gt;"I")),1,IF(OR(AND(CP187=0,V187="N"),AND(CP187=0,V187="B"),AND(CP187=0,LEFT(TRIM(V187),1)="I")),1,0))),"")</f>
        <v/>
      </c>
      <c r="DS187" s="23" t="str">
        <f t="shared" si="108"/>
        <v/>
      </c>
      <c r="DT187" s="23" t="str">
        <f>+IF(LEN($I187)&gt;5,IF(ISERROR(VLOOKUP(X187,'CODIGO PAGO'!$B$2:$B$20,1,0)),1,IF(OR(AND(CR187=1,X187&lt;&gt;"N"),AND(CR187=3,X187&lt;&gt;"B"),AND(CR187=2,LEFT(TRIM(X187),1)&lt;&gt;"I")),1,IF(OR(AND(CR187=0,X187="N"),AND(CR187=0,X187="B"),AND(CR187=0,LEFT(TRIM(X187),1)="I")),1,0))),"")</f>
        <v/>
      </c>
      <c r="DU187" s="23" t="str">
        <f t="shared" si="109"/>
        <v/>
      </c>
      <c r="DV187" s="23" t="str">
        <f>+IF(LEN($I187)&gt;5,IF(ISERROR(VLOOKUP(Z187,'CODIGO PAGO'!$B$2:$B$20,1,0)),1,IF(OR(AND(CT187=1,Z187&lt;&gt;"N"),AND(CT187=3,Z187&lt;&gt;"B"),AND(CT187=2,LEFT(TRIM(Z187),1)&lt;&gt;"I")),1,IF(OR(AND(CT187=0,Z187="N"),AND(CT187=0,Z187="B"),AND(CT187=0,LEFT(TRIM(Z187),1)="I")),1,0))),"")</f>
        <v/>
      </c>
      <c r="DW187" s="23" t="str">
        <f t="shared" si="110"/>
        <v/>
      </c>
      <c r="DX187" s="23" t="str">
        <f>+IF(LEN($I187)&gt;5,IF(ISERROR(VLOOKUP(AB187,'CODIGO PAGO'!$B$2:$B$20,1,0)),1,IF(OR(AND(CV187=1,AB187&lt;&gt;"N"),AND(CV187=3,AB187&lt;&gt;"B"),AND(CV187=2,LEFT(TRIM(AB187),1)&lt;&gt;"I")),1,IF(OR(AND(CV187=0,AB187="N"),AND(CV187=0,AB187="B"),AND(CV187=0,LEFT(TRIM(AB187),1)="I")),1,0))),"")</f>
        <v/>
      </c>
      <c r="DY187" s="23" t="str">
        <f t="shared" si="111"/>
        <v/>
      </c>
      <c r="DZ187" s="23" t="str">
        <f>+IF(LEN($I187)&gt;5,IF(ISERROR(VLOOKUP(AD187,'CODIGO PAGO'!$B$2:$B$20,1,0)),1,IF(OR(AND(CX187=1,AD187&lt;&gt;"N"),AND(CX187=3,AD187&lt;&gt;"B"),AND(CX187=2,LEFT(TRIM(AD187),1)&lt;&gt;"I")),1,IF(OR(AND(CX187=0,AD187="N"),AND(CX187=0,AD187="B"),AND(CX187=0,LEFT(TRIM(AD187),1)="I")),1,0))),"")</f>
        <v/>
      </c>
      <c r="EA187" s="23" t="str">
        <f t="shared" si="112"/>
        <v/>
      </c>
      <c r="EB187" s="23" t="str">
        <f>+IF(LEN($I187)&gt;5,IF(ISERROR(VLOOKUP(AF187,'CODIGO PAGO'!$B$2:$B$20,1,0)),1,IF(OR(AND(CZ187=1,AF187&lt;&gt;"N"),AND(CZ187=3,AF187&lt;&gt;"B"),AND(CZ187=2,LEFT(TRIM(AF187),1)&lt;&gt;"I")),1,IF(OR(AND(CZ187=0,AF187="N"),AND(CZ187=0,AF187="B"),AND(CZ187=0,LEFT(TRIM(AF187),1)="I")),1,0))),"")</f>
        <v/>
      </c>
      <c r="EC187" s="23" t="str">
        <f t="shared" si="113"/>
        <v/>
      </c>
      <c r="ED187" s="23" t="str">
        <f>+IF(LEN($I187)&gt;5,IF(ISERROR(VLOOKUP(AH187,'CODIGO PAGO'!$B$2:$B$20,1,0)),1,IF(OR(AND(DB187=1,AH187&lt;&gt;"N"),AND(DB187=3,AH187&lt;&gt;"B"),AND(DB187=2,LEFT(TRIM(AH187),1)&lt;&gt;"I")),1,IF(OR(AND(DB187=0,AH187="N"),AND(DB187=0,AH187="B"),AND(DB187=0,LEFT(TRIM(AH187),1)="I")),1,0))),"")</f>
        <v/>
      </c>
      <c r="EE187" s="23" t="str">
        <f t="shared" si="114"/>
        <v/>
      </c>
      <c r="EF187" s="23" t="str">
        <f>+IF(LEN($I187)&gt;5,IF(ISERROR(VLOOKUP(AJ187,'CODIGO PAGO'!$B$2:$B$20,1,0)),1,IF(OR(AND(DD187=1,AJ187&lt;&gt;"N"),AND(DD187=3,AJ187&lt;&gt;"B"),AND(DD187=2,LEFT(TRIM(AJ187),1)&lt;&gt;"I")),1,IF(OR(AND(DD187=0,AJ187="N"),AND(DD187=0,AJ187="B"),AND(DD187=0,LEFT(TRIM(AJ187),1)="I")),1,0))),"")</f>
        <v/>
      </c>
      <c r="EG187" s="23" t="str">
        <f t="shared" si="115"/>
        <v/>
      </c>
      <c r="EH187" s="23" t="str">
        <f>+IF(LEN($I187)&gt;5,IF(ISERROR(VLOOKUP(AL187,'CODIGO PAGO'!$B$2:$B$20,1,0)),1,IF(OR(AND(DF187=1,AL187&lt;&gt;"N"),AND(DF187=3,AL187&lt;&gt;"B"),AND(DF187=2,LEFT(TRIM(AL187),1)&lt;&gt;"I")),1,IF(OR(AND(DF187=0,AL187="N"),AND(DF187=0,AL187="B"),AND(DF187=0,LEFT(TRIM(AL187),1)="I")),1,0))),"")</f>
        <v/>
      </c>
      <c r="EI187" s="23" t="str">
        <f t="shared" si="116"/>
        <v/>
      </c>
      <c r="EJ187" s="23" t="str">
        <f>+IF(LEN($I187)&gt;5,IF(ISERROR(VLOOKUP(AN187,'CODIGO PAGO'!$B$2:$B$20,1,0)),1,IF(OR(AND(DH187=1,AN187&lt;&gt;"N"),AND(DH187=3,AN187&lt;&gt;"B"),AND(DH187=2,LEFT(TRIM(AN187),1)&lt;&gt;"I")),1,IF(OR(AND(DH187=0,AN187="N"),AND(DH187=0,AN187="B"),AND(DH187=0,LEFT(TRIM(AN187),1)="I")),1,0))),"")</f>
        <v/>
      </c>
      <c r="EK187" s="23" t="str">
        <f t="shared" si="117"/>
        <v/>
      </c>
      <c r="EL187" s="24" t="str">
        <f t="shared" si="118"/>
        <v/>
      </c>
    </row>
    <row r="188" spans="1:142" s="26" customFormat="1">
      <c r="A188" s="15" t="str">
        <f t="shared" si="84"/>
        <v/>
      </c>
      <c r="B188" s="1" t="str">
        <f>+IF(LEN(I188)&gt;5,'CODIGO PAGO'!$B$28,"")</f>
        <v/>
      </c>
      <c r="C188" s="1" t="str">
        <f>+IF(LEN($I188)&gt;5,BD!D188,"")</f>
        <v/>
      </c>
      <c r="D188" s="168" t="str">
        <f>+IF(LEN($I188)&gt;5,BD!A188,"")</f>
        <v/>
      </c>
      <c r="E188" s="1" t="str">
        <f>+IF(LEN($I188)&gt;5,BD!B188,"")</f>
        <v/>
      </c>
      <c r="F188" s="1" t="str">
        <f>+IF(LEN($I188)&gt;5,BD!C188,"")</f>
        <v/>
      </c>
      <c r="G188" s="141"/>
      <c r="H188" s="141"/>
      <c r="I188" s="1" t="str">
        <f>+IF(LEN(BD!G188)&gt;5,BD!G188,"")</f>
        <v/>
      </c>
      <c r="J188" s="167" t="str">
        <f>+IF(LEN($I188)&gt;5,BD!E188,"")</f>
        <v/>
      </c>
      <c r="K188" s="6" t="str">
        <f t="shared" si="85"/>
        <v/>
      </c>
      <c r="L188" s="87" t="str">
        <f>+IF(LEN($I188)&gt;5,BD!H188,"")</f>
        <v/>
      </c>
      <c r="M188" s="40" t="str">
        <f t="shared" si="86"/>
        <v/>
      </c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4" t="str">
        <f t="shared" si="87"/>
        <v/>
      </c>
      <c r="AQ188" s="5" t="str">
        <f t="shared" si="88"/>
        <v/>
      </c>
      <c r="AR188" s="91" t="str">
        <f t="shared" si="89"/>
        <v/>
      </c>
      <c r="AS188" s="5" t="str">
        <f t="shared" si="90"/>
        <v/>
      </c>
      <c r="AT188" s="91" t="str">
        <f t="shared" si="91"/>
        <v/>
      </c>
      <c r="AU188" s="4" t="str">
        <f t="shared" si="92"/>
        <v/>
      </c>
      <c r="AV188" s="4" t="str">
        <f t="shared" si="93"/>
        <v/>
      </c>
      <c r="AW188" s="4" t="str">
        <f t="shared" si="94"/>
        <v/>
      </c>
      <c r="AX188" s="4" t="str">
        <f t="shared" si="95"/>
        <v/>
      </c>
      <c r="AY188" s="88" t="str">
        <f t="shared" si="96"/>
        <v/>
      </c>
      <c r="AZ188" s="17" t="str">
        <f t="shared" si="97"/>
        <v/>
      </c>
      <c r="BA188" s="18" t="str">
        <f t="shared" si="98"/>
        <v/>
      </c>
      <c r="BB188" s="19" t="str">
        <f>+IF(LEN(I188)&gt;5,IF(INT(RIGHT(B188,1))=9,0.5*L188*AY188,INT(MID(B188,5,LEN(B188)-4))*L188)+IFERROR(VLOOKUP(I188,AJUSTES!$A$1:$I$50,9,0),0),"")</f>
        <v/>
      </c>
      <c r="BC188" s="12"/>
      <c r="BD188" s="19" t="str">
        <f t="shared" si="99"/>
        <v/>
      </c>
      <c r="BE188" s="18" t="str">
        <f t="shared" si="100"/>
        <v/>
      </c>
      <c r="BF188" s="139" t="str">
        <f t="shared" si="101"/>
        <v/>
      </c>
      <c r="BG188" s="114"/>
      <c r="BH188" s="18" t="str">
        <f t="shared" si="102"/>
        <v/>
      </c>
      <c r="BI188" s="13"/>
      <c r="BJ188" s="12"/>
      <c r="BK188" s="12"/>
      <c r="BL188" s="145"/>
      <c r="BM188" s="12"/>
      <c r="BN188" s="12"/>
      <c r="BO188" s="12"/>
      <c r="BP188" s="12"/>
      <c r="BQ188" s="12"/>
      <c r="BR188" s="12"/>
      <c r="BS188" s="146"/>
      <c r="BT188" s="14"/>
      <c r="BU188" s="12"/>
      <c r="BV188" s="12"/>
      <c r="BW188" s="12"/>
      <c r="BX188" s="12"/>
      <c r="BY188" s="12"/>
      <c r="BZ188" s="144"/>
      <c r="CA188" s="107" t="str">
        <f>+IF(LEN($I188)&gt;5,IF(BD!F188="N/A","",BD!F188),"")</f>
        <v/>
      </c>
      <c r="CB188" s="21"/>
      <c r="CC188" s="147"/>
      <c r="CD188" s="148"/>
      <c r="CE188" s="8" t="str">
        <f>+IF(LEN(I188)&gt;5,BD!M188,"")</f>
        <v/>
      </c>
      <c r="CF188" s="16" t="str">
        <f>+IF(LEN(I188)&gt;5,BD!N188,"")</f>
        <v/>
      </c>
      <c r="CG188" s="3" t="str">
        <f t="shared" si="103"/>
        <v/>
      </c>
      <c r="CH188" s="23" t="str">
        <f>+IF(AND(LEN($I188)&gt;5),IF(AND($J188&gt;N$1,$J188&lt;=$AO$1),1,IF((COUNTIFS(INCAPACIDADES!$C$1:$C$51,$I188,INCAPACIDADES!K$1:K$51,N$1))&gt;0,2,IF(VLOOKUP($C188,BD!$D$1:$F$501,3,0)&gt;N$1,0,3))),"")</f>
        <v/>
      </c>
      <c r="CI188" s="23" t="str">
        <f>+IF(AND(LEN($I188)&gt;5),IF(AND($J188&gt;O$1,$J188&lt;=$AO$1),1,IF((COUNTIFS(INCAPACIDADES!$C$1:$C$51,$I188,INCAPACIDADES!L$1:L$51,O$1))&gt;0,2,IF(VLOOKUP($C188,BD!$D$1:$F$501,3,0)&gt;O$1,0,3))),"")</f>
        <v/>
      </c>
      <c r="CJ188" s="23" t="str">
        <f>+IF(AND(LEN($I188)&gt;5),IF(AND($J188&gt;P$1,$J188&lt;=$AO$1),1,IF((COUNTIFS(INCAPACIDADES!$C$1:$C$51,$I188,INCAPACIDADES!M$1:M$51,P$1))&gt;0,2,IF(VLOOKUP($C188,BD!$D$1:$F$501,3,0)&gt;P$1,0,3))),"")</f>
        <v/>
      </c>
      <c r="CK188" s="23" t="str">
        <f>+IF(AND(LEN($I188)&gt;5),IF(AND($J188&gt;Q$1,$J188&lt;=$AO$1),1,IF((COUNTIFS(INCAPACIDADES!$C$1:$C$51,$I188,INCAPACIDADES!N$1:N$51,Q$1))&gt;0,2,IF(VLOOKUP($C188,BD!$D$1:$F$501,3,0)&gt;Q$1,0,3))),"")</f>
        <v/>
      </c>
      <c r="CL188" s="23" t="str">
        <f>+IF(AND(LEN($I188)&gt;5),IF(AND($J188&gt;R$1,$J188&lt;=$AO$1),1,IF((COUNTIFS(INCAPACIDADES!$C$1:$C$51,$I188,INCAPACIDADES!O$1:O$51,R$1))&gt;0,2,IF(VLOOKUP($C188,BD!$D$1:$F$501,3,0)&gt;R$1,0,3))),"")</f>
        <v/>
      </c>
      <c r="CM188" s="23" t="str">
        <f>+IF(AND(LEN($I188)&gt;5),IF(AND($J188&gt;S$1,$J188&lt;=$AO$1),1,IF((COUNTIFS(INCAPACIDADES!$C$1:$C$51,$I188,INCAPACIDADES!P$1:P$51,S$1))&gt;0,2,IF(VLOOKUP($C188,BD!$D$1:$F$501,3,0)&gt;S$1,0,3))),"")</f>
        <v/>
      </c>
      <c r="CN188" s="23" t="str">
        <f>+IF(AND(LEN($I188)&gt;5),IF(AND($J188&gt;T$1,$J188&lt;=$AO$1),1,IF((COUNTIFS(INCAPACIDADES!$C$1:$C$51,$I188,INCAPACIDADES!Q$1:Q$51,T$1))&gt;0,2,IF(VLOOKUP($C188,BD!$D$1:$F$501,3,0)&gt;T$1,0,3))),"")</f>
        <v/>
      </c>
      <c r="CO188" s="23" t="str">
        <f>+IF(AND(LEN($I188)&gt;5),IF(AND($J188&gt;U$1,$J188&lt;=$AO$1),1,IF((COUNTIFS(INCAPACIDADES!$C$1:$C$51,$I188,INCAPACIDADES!R$1:R$51,U$1))&gt;0,2,IF(VLOOKUP($C188,BD!$D$1:$F$501,3,0)&gt;U$1,0,3))),"")</f>
        <v/>
      </c>
      <c r="CP188" s="23" t="str">
        <f>+IF(AND(LEN($I188)&gt;5),IF(AND($J188&gt;V$1,$J188&lt;=$AO$1),1,IF((COUNTIFS(INCAPACIDADES!$C$1:$C$51,$I188,INCAPACIDADES!S$1:S$51,V$1))&gt;0,2,IF(VLOOKUP($C188,BD!$D$1:$F$501,3,0)&gt;V$1,0,3))),"")</f>
        <v/>
      </c>
      <c r="CQ188" s="23" t="str">
        <f>+IF(AND(LEN($I188)&gt;5),IF(AND($J188&gt;W$1,$J188&lt;=$AO$1),1,IF((COUNTIFS(INCAPACIDADES!$C$1:$C$51,$I188,INCAPACIDADES!T$1:T$51,W$1))&gt;0,2,IF(VLOOKUP($C188,BD!$D$1:$F$501,3,0)&gt;W$1,0,3))),"")</f>
        <v/>
      </c>
      <c r="CR188" s="23" t="str">
        <f>+IF(AND(LEN($I188)&gt;5),IF(AND($J188&gt;X$1,$J188&lt;=$AO$1),1,IF((COUNTIFS(INCAPACIDADES!$C$1:$C$51,$I188,INCAPACIDADES!U$1:U$51,X$1))&gt;0,2,IF(VLOOKUP($C188,BD!$D$1:$F$501,3,0)&gt;X$1,0,3))),"")</f>
        <v/>
      </c>
      <c r="CS188" s="23" t="str">
        <f>+IF(AND(LEN($I188)&gt;5),IF(AND($J188&gt;Y$1,$J188&lt;=$AO$1),1,IF((COUNTIFS(INCAPACIDADES!$C$1:$C$51,$I188,INCAPACIDADES!V$1:V$51,Y$1))&gt;0,2,IF(VLOOKUP($C188,BD!$D$1:$F$501,3,0)&gt;Y$1,0,3))),"")</f>
        <v/>
      </c>
      <c r="CT188" s="23" t="str">
        <f>+IF(AND(LEN($I188)&gt;5),IF(AND($J188&gt;Z$1,$J188&lt;=$AO$1),1,IF((COUNTIFS(INCAPACIDADES!$C$1:$C$51,$I188,INCAPACIDADES!W$1:W$51,Z$1))&gt;0,2,IF(VLOOKUP($C188,BD!$D$1:$F$501,3,0)&gt;Z$1,0,3))),"")</f>
        <v/>
      </c>
      <c r="CU188" s="23" t="str">
        <f>+IF(AND(LEN($I188)&gt;5),IF(AND($J188&gt;AA$1,$J188&lt;=$AO$1),1,IF((COUNTIFS(INCAPACIDADES!$C$1:$C$51,$I188,INCAPACIDADES!X$1:X$51,AA$1))&gt;0,2,IF(VLOOKUP($C188,BD!$D$1:$F$501,3,0)&gt;AA$1,0,3))),"")</f>
        <v/>
      </c>
      <c r="CV188" s="23" t="str">
        <f>+IF(AND(LEN($I188)&gt;5),IF(AND($J188&gt;AB$1,$J188&lt;=$AO$1),1,IF((COUNTIFS(INCAPACIDADES!$C$1:$C$51,$I188,INCAPACIDADES!Y$1:Y$51,AB$1))&gt;0,2,IF(VLOOKUP($C188,BD!$D$1:$F$501,3,0)&gt;AB$1,0,3))),"")</f>
        <v/>
      </c>
      <c r="CW188" s="23" t="str">
        <f>+IF(AND(LEN($I188)&gt;5),IF(AND($J188&gt;AC$1,$J188&lt;=$AO$1),1,IF((COUNTIFS(INCAPACIDADES!$C$1:$C$51,$I188,INCAPACIDADES!Z$1:Z$51,AC$1))&gt;0,2,IF(VLOOKUP($C188,BD!$D$1:$F$501,3,0)&gt;AC$1,0,3))),"")</f>
        <v/>
      </c>
      <c r="CX188" s="23" t="str">
        <f>+IF(AND(LEN($I188)&gt;5),IF(AND($J188&gt;AD$1,$J188&lt;=$AO$1),1,IF((COUNTIFS(INCAPACIDADES!$C$1:$C$51,$I188,INCAPACIDADES!AA$1:AA$51,AD$1))&gt;0,2,IF(VLOOKUP($C188,BD!$D$1:$F$501,3,0)&gt;AD$1,0,3))),"")</f>
        <v/>
      </c>
      <c r="CY188" s="23" t="str">
        <f>+IF(AND(LEN($I188)&gt;5),IF(AND($J188&gt;AE$1,$J188&lt;=$AO$1),1,IF((COUNTIFS(INCAPACIDADES!$C$1:$C$51,$I188,INCAPACIDADES!AB$1:AB$51,AE$1))&gt;0,2,IF(VLOOKUP($C188,BD!$D$1:$F$501,3,0)&gt;AE$1,0,3))),"")</f>
        <v/>
      </c>
      <c r="CZ188" s="23" t="str">
        <f>+IF(AND(LEN($I188)&gt;5),IF(AND($J188&gt;AF$1,$J188&lt;=$AO$1),1,IF((COUNTIFS(INCAPACIDADES!$C$1:$C$51,$I188,INCAPACIDADES!AC$1:AC$51,AF$1))&gt;0,2,IF(VLOOKUP($C188,BD!$D$1:$F$501,3,0)&gt;AF$1,0,3))),"")</f>
        <v/>
      </c>
      <c r="DA188" s="23" t="str">
        <f>+IF(AND(LEN($I188)&gt;5),IF(AND($J188&gt;AG$1,$J188&lt;=$AO$1),1,IF((COUNTIFS(INCAPACIDADES!$C$1:$C$51,$I188,INCAPACIDADES!AD$1:AD$51,AG$1))&gt;0,2,IF(VLOOKUP($C188,BD!$D$1:$F$501,3,0)&gt;AG$1,0,3))),"")</f>
        <v/>
      </c>
      <c r="DB188" s="23" t="str">
        <f>+IF(AND(LEN($I188)&gt;5),IF(AND($J188&gt;AH$1,$J188&lt;=$AO$1),1,IF((COUNTIFS(INCAPACIDADES!$C$1:$C$51,$I188,INCAPACIDADES!AE$1:AE$51,AH$1))&gt;0,2,IF(VLOOKUP($C188,BD!$D$1:$F$501,3,0)&gt;AH$1,0,3))),"")</f>
        <v/>
      </c>
      <c r="DC188" s="23" t="str">
        <f>+IF(AND(LEN($I188)&gt;5),IF(AND($J188&gt;AI$1,$J188&lt;=$AO$1),1,IF((COUNTIFS(INCAPACIDADES!$C$1:$C$51,$I188,INCAPACIDADES!AF$1:AF$51,AI$1))&gt;0,2,IF(VLOOKUP($C188,BD!$D$1:$F$501,3,0)&gt;AI$1,0,3))),"")</f>
        <v/>
      </c>
      <c r="DD188" s="23" t="str">
        <f>+IF(AND(LEN($I188)&gt;5),IF(AND($J188&gt;AJ$1,$J188&lt;=$AO$1),1,IF((COUNTIFS(INCAPACIDADES!$C$1:$C$51,$I188,INCAPACIDADES!AG$1:AG$51,AJ$1))&gt;0,2,IF(VLOOKUP($C188,BD!$D$1:$F$501,3,0)&gt;AJ$1,0,3))),"")</f>
        <v/>
      </c>
      <c r="DE188" s="23" t="str">
        <f>+IF(AND(LEN($I188)&gt;5),IF(AND($J188&gt;AK$1,$J188&lt;=$AO$1),1,IF((COUNTIFS(INCAPACIDADES!$C$1:$C$51,$I188,INCAPACIDADES!AH$1:AH$51,AK$1))&gt;0,2,IF(VLOOKUP($C188,BD!$D$1:$F$501,3,0)&gt;AK$1,0,3))),"")</f>
        <v/>
      </c>
      <c r="DF188" s="23" t="str">
        <f>+IF(AND(LEN($I188)&gt;5),IF(AND($J188&gt;AL$1,$J188&lt;=$AO$1),1,IF((COUNTIFS(INCAPACIDADES!$C$1:$C$51,$I188,INCAPACIDADES!AI$1:AI$51,AL$1))&gt;0,2,IF(VLOOKUP($C188,BD!$D$1:$F$501,3,0)&gt;AL$1,0,3))),"")</f>
        <v/>
      </c>
      <c r="DG188" s="23" t="str">
        <f>+IF(AND(LEN($I188)&gt;5),IF(AND($J188&gt;AM$1,$J188&lt;=$AO$1),1,IF((COUNTIFS(INCAPACIDADES!$C$1:$C$51,$I188,INCAPACIDADES!AJ$1:AJ$51,AM$1))&gt;0,2,IF(VLOOKUP($C188,BD!$D$1:$F$501,3,0)&gt;AM$1,0,3))),"")</f>
        <v/>
      </c>
      <c r="DH188" s="23" t="str">
        <f>+IF(AND(LEN($I188)&gt;5),IF(AND($J188&gt;AN$1,$J188&lt;=$AO$1),1,IF((COUNTIFS(INCAPACIDADES!$C$1:$C$51,$I188,INCAPACIDADES!AK$1:AK$51,AN$1))&gt;0,2,IF(VLOOKUP($C188,BD!$D$1:$F$501,3,0)&gt;AN$1,0,3))),"")</f>
        <v/>
      </c>
      <c r="DI188" s="23" t="str">
        <f>+IF(AND(LEN($I188)&gt;5),IF(AND($J188&gt;AO$1,$J188&lt;=$AO$1),1,IF((COUNTIFS(INCAPACIDADES!$C$1:$C$51,$I188,INCAPACIDADES!AL$1:AL$51,AO$1))&gt;0,2,IF(VLOOKUP($C188,BD!$D$1:$F$501,3,0)&gt;AO$1,0,3))),"")</f>
        <v/>
      </c>
      <c r="DJ188" s="23" t="str">
        <f>+IF(LEN($I188)&gt;5,IF(ISERROR(VLOOKUP(N188,'CODIGO PAGO'!$B$2:$B$20,1,0)),1,IF(OR(AND(CH188=1,N188&lt;&gt;"N"),AND(CH188=3,N188&lt;&gt;"B"),AND(CH188=2,LEFT(TRIM(N188),1)&lt;&gt;"I")),1,IF(OR(AND(CH188=0,N188="N"),AND(CH188=0,N188="B"),AND(CH188=0,LEFT(TRIM(N188),1)="I")),1,0))),"")</f>
        <v/>
      </c>
      <c r="DK188" s="23" t="str">
        <f t="shared" si="104"/>
        <v/>
      </c>
      <c r="DL188" s="23" t="str">
        <f>+IF(LEN($I188)&gt;5,IF(ISERROR(VLOOKUP(P188,'CODIGO PAGO'!$B$2:$B$20,1,0)),1,IF(OR(AND(CJ188=1,P188&lt;&gt;"N"),AND(CJ188=3,P188&lt;&gt;"B"),AND(CJ188=2,LEFT(TRIM(P188),1)&lt;&gt;"I")),1,IF(OR(AND(CJ188=0,P188="N"),AND(CJ188=0,P188="B"),AND(CJ188=0,LEFT(TRIM(P188),1)="I")),1,0))),"")</f>
        <v/>
      </c>
      <c r="DM188" s="23" t="str">
        <f t="shared" si="105"/>
        <v/>
      </c>
      <c r="DN188" s="23" t="str">
        <f>+IF(LEN($I188)&gt;5,IF(ISERROR(VLOOKUP(R188,'CODIGO PAGO'!$B$2:$B$20,1,0)),1,IF(OR(AND(CL188=1,R188&lt;&gt;"N"),AND(CL188=3,R188&lt;&gt;"B"),AND(CL188=2,LEFT(TRIM(R188),1)&lt;&gt;"I")),1,IF(OR(AND(CL188=0,R188="N"),AND(CL188=0,R188="B"),AND(CL188=0,LEFT(TRIM(R188),1)="I")),1,0))),"")</f>
        <v/>
      </c>
      <c r="DO188" s="23" t="str">
        <f t="shared" si="106"/>
        <v/>
      </c>
      <c r="DP188" s="23" t="str">
        <f>+IF(LEN($I188)&gt;5,IF(ISERROR(VLOOKUP(T188,'CODIGO PAGO'!$B$2:$B$20,1,0)),1,IF(OR(AND(CN188=1,T188&lt;&gt;"N"),AND(CN188=3,T188&lt;&gt;"B"),AND(CN188=2,LEFT(TRIM(T188),1)&lt;&gt;"I")),1,IF(OR(AND(CN188=0,T188="N"),AND(CN188=0,T188="B"),AND(CN188=0,LEFT(TRIM(T188),1)="I")),1,0))),"")</f>
        <v/>
      </c>
      <c r="DQ188" s="23" t="str">
        <f t="shared" si="107"/>
        <v/>
      </c>
      <c r="DR188" s="23" t="str">
        <f>+IF(LEN($I188)&gt;5,IF(ISERROR(VLOOKUP(V188,'CODIGO PAGO'!$B$2:$B$20,1,0)),1,IF(OR(AND(CP188=1,V188&lt;&gt;"N"),AND(CP188=3,V188&lt;&gt;"B"),AND(CP188=2,LEFT(TRIM(V188),1)&lt;&gt;"I")),1,IF(OR(AND(CP188=0,V188="N"),AND(CP188=0,V188="B"),AND(CP188=0,LEFT(TRIM(V188),1)="I")),1,0))),"")</f>
        <v/>
      </c>
      <c r="DS188" s="23" t="str">
        <f t="shared" si="108"/>
        <v/>
      </c>
      <c r="DT188" s="23" t="str">
        <f>+IF(LEN($I188)&gt;5,IF(ISERROR(VLOOKUP(X188,'CODIGO PAGO'!$B$2:$B$20,1,0)),1,IF(OR(AND(CR188=1,X188&lt;&gt;"N"),AND(CR188=3,X188&lt;&gt;"B"),AND(CR188=2,LEFT(TRIM(X188),1)&lt;&gt;"I")),1,IF(OR(AND(CR188=0,X188="N"),AND(CR188=0,X188="B"),AND(CR188=0,LEFT(TRIM(X188),1)="I")),1,0))),"")</f>
        <v/>
      </c>
      <c r="DU188" s="23" t="str">
        <f t="shared" si="109"/>
        <v/>
      </c>
      <c r="DV188" s="23" t="str">
        <f>+IF(LEN($I188)&gt;5,IF(ISERROR(VLOOKUP(Z188,'CODIGO PAGO'!$B$2:$B$20,1,0)),1,IF(OR(AND(CT188=1,Z188&lt;&gt;"N"),AND(CT188=3,Z188&lt;&gt;"B"),AND(CT188=2,LEFT(TRIM(Z188),1)&lt;&gt;"I")),1,IF(OR(AND(CT188=0,Z188="N"),AND(CT188=0,Z188="B"),AND(CT188=0,LEFT(TRIM(Z188),1)="I")),1,0))),"")</f>
        <v/>
      </c>
      <c r="DW188" s="23" t="str">
        <f t="shared" si="110"/>
        <v/>
      </c>
      <c r="DX188" s="23" t="str">
        <f>+IF(LEN($I188)&gt;5,IF(ISERROR(VLOOKUP(AB188,'CODIGO PAGO'!$B$2:$B$20,1,0)),1,IF(OR(AND(CV188=1,AB188&lt;&gt;"N"),AND(CV188=3,AB188&lt;&gt;"B"),AND(CV188=2,LEFT(TRIM(AB188),1)&lt;&gt;"I")),1,IF(OR(AND(CV188=0,AB188="N"),AND(CV188=0,AB188="B"),AND(CV188=0,LEFT(TRIM(AB188),1)="I")),1,0))),"")</f>
        <v/>
      </c>
      <c r="DY188" s="23" t="str">
        <f t="shared" si="111"/>
        <v/>
      </c>
      <c r="DZ188" s="23" t="str">
        <f>+IF(LEN($I188)&gt;5,IF(ISERROR(VLOOKUP(AD188,'CODIGO PAGO'!$B$2:$B$20,1,0)),1,IF(OR(AND(CX188=1,AD188&lt;&gt;"N"),AND(CX188=3,AD188&lt;&gt;"B"),AND(CX188=2,LEFT(TRIM(AD188),1)&lt;&gt;"I")),1,IF(OR(AND(CX188=0,AD188="N"),AND(CX188=0,AD188="B"),AND(CX188=0,LEFT(TRIM(AD188),1)="I")),1,0))),"")</f>
        <v/>
      </c>
      <c r="EA188" s="23" t="str">
        <f t="shared" si="112"/>
        <v/>
      </c>
      <c r="EB188" s="23" t="str">
        <f>+IF(LEN($I188)&gt;5,IF(ISERROR(VLOOKUP(AF188,'CODIGO PAGO'!$B$2:$B$20,1,0)),1,IF(OR(AND(CZ188=1,AF188&lt;&gt;"N"),AND(CZ188=3,AF188&lt;&gt;"B"),AND(CZ188=2,LEFT(TRIM(AF188),1)&lt;&gt;"I")),1,IF(OR(AND(CZ188=0,AF188="N"),AND(CZ188=0,AF188="B"),AND(CZ188=0,LEFT(TRIM(AF188),1)="I")),1,0))),"")</f>
        <v/>
      </c>
      <c r="EC188" s="23" t="str">
        <f t="shared" si="113"/>
        <v/>
      </c>
      <c r="ED188" s="23" t="str">
        <f>+IF(LEN($I188)&gt;5,IF(ISERROR(VLOOKUP(AH188,'CODIGO PAGO'!$B$2:$B$20,1,0)),1,IF(OR(AND(DB188=1,AH188&lt;&gt;"N"),AND(DB188=3,AH188&lt;&gt;"B"),AND(DB188=2,LEFT(TRIM(AH188),1)&lt;&gt;"I")),1,IF(OR(AND(DB188=0,AH188="N"),AND(DB188=0,AH188="B"),AND(DB188=0,LEFT(TRIM(AH188),1)="I")),1,0))),"")</f>
        <v/>
      </c>
      <c r="EE188" s="23" t="str">
        <f t="shared" si="114"/>
        <v/>
      </c>
      <c r="EF188" s="23" t="str">
        <f>+IF(LEN($I188)&gt;5,IF(ISERROR(VLOOKUP(AJ188,'CODIGO PAGO'!$B$2:$B$20,1,0)),1,IF(OR(AND(DD188=1,AJ188&lt;&gt;"N"),AND(DD188=3,AJ188&lt;&gt;"B"),AND(DD188=2,LEFT(TRIM(AJ188),1)&lt;&gt;"I")),1,IF(OR(AND(DD188=0,AJ188="N"),AND(DD188=0,AJ188="B"),AND(DD188=0,LEFT(TRIM(AJ188),1)="I")),1,0))),"")</f>
        <v/>
      </c>
      <c r="EG188" s="23" t="str">
        <f t="shared" si="115"/>
        <v/>
      </c>
      <c r="EH188" s="23" t="str">
        <f>+IF(LEN($I188)&gt;5,IF(ISERROR(VLOOKUP(AL188,'CODIGO PAGO'!$B$2:$B$20,1,0)),1,IF(OR(AND(DF188=1,AL188&lt;&gt;"N"),AND(DF188=3,AL188&lt;&gt;"B"),AND(DF188=2,LEFT(TRIM(AL188),1)&lt;&gt;"I")),1,IF(OR(AND(DF188=0,AL188="N"),AND(DF188=0,AL188="B"),AND(DF188=0,LEFT(TRIM(AL188),1)="I")),1,0))),"")</f>
        <v/>
      </c>
      <c r="EI188" s="23" t="str">
        <f t="shared" si="116"/>
        <v/>
      </c>
      <c r="EJ188" s="23" t="str">
        <f>+IF(LEN($I188)&gt;5,IF(ISERROR(VLOOKUP(AN188,'CODIGO PAGO'!$B$2:$B$20,1,0)),1,IF(OR(AND(DH188=1,AN188&lt;&gt;"N"),AND(DH188=3,AN188&lt;&gt;"B"),AND(DH188=2,LEFT(TRIM(AN188),1)&lt;&gt;"I")),1,IF(OR(AND(DH188=0,AN188="N"),AND(DH188=0,AN188="B"),AND(DH188=0,LEFT(TRIM(AN188),1)="I")),1,0))),"")</f>
        <v/>
      </c>
      <c r="EK188" s="23" t="str">
        <f t="shared" si="117"/>
        <v/>
      </c>
      <c r="EL188" s="24" t="str">
        <f t="shared" si="118"/>
        <v/>
      </c>
    </row>
    <row r="189" spans="1:142" s="26" customFormat="1">
      <c r="A189" s="15" t="str">
        <f t="shared" si="84"/>
        <v/>
      </c>
      <c r="B189" s="1" t="str">
        <f>+IF(LEN(I189)&gt;5,'CODIGO PAGO'!$B$28,"")</f>
        <v/>
      </c>
      <c r="C189" s="1" t="str">
        <f>+IF(LEN($I189)&gt;5,BD!D189,"")</f>
        <v/>
      </c>
      <c r="D189" s="168" t="str">
        <f>+IF(LEN($I189)&gt;5,BD!A189,"")</f>
        <v/>
      </c>
      <c r="E189" s="1" t="str">
        <f>+IF(LEN($I189)&gt;5,BD!B189,"")</f>
        <v/>
      </c>
      <c r="F189" s="1" t="str">
        <f>+IF(LEN($I189)&gt;5,BD!C189,"")</f>
        <v/>
      </c>
      <c r="G189" s="141"/>
      <c r="H189" s="141"/>
      <c r="I189" s="1" t="str">
        <f>+IF(LEN(BD!G189)&gt;5,BD!G189,"")</f>
        <v/>
      </c>
      <c r="J189" s="167" t="str">
        <f>+IF(LEN($I189)&gt;5,BD!E189,"")</f>
        <v/>
      </c>
      <c r="K189" s="6" t="str">
        <f t="shared" si="85"/>
        <v/>
      </c>
      <c r="L189" s="87" t="str">
        <f>+IF(LEN($I189)&gt;5,BD!H189,"")</f>
        <v/>
      </c>
      <c r="M189" s="40" t="str">
        <f t="shared" si="86"/>
        <v/>
      </c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4" t="str">
        <f t="shared" si="87"/>
        <v/>
      </c>
      <c r="AQ189" s="5" t="str">
        <f t="shared" si="88"/>
        <v/>
      </c>
      <c r="AR189" s="91" t="str">
        <f t="shared" si="89"/>
        <v/>
      </c>
      <c r="AS189" s="5" t="str">
        <f t="shared" si="90"/>
        <v/>
      </c>
      <c r="AT189" s="91" t="str">
        <f t="shared" si="91"/>
        <v/>
      </c>
      <c r="AU189" s="4" t="str">
        <f t="shared" si="92"/>
        <v/>
      </c>
      <c r="AV189" s="4" t="str">
        <f t="shared" si="93"/>
        <v/>
      </c>
      <c r="AW189" s="4" t="str">
        <f t="shared" si="94"/>
        <v/>
      </c>
      <c r="AX189" s="4" t="str">
        <f t="shared" si="95"/>
        <v/>
      </c>
      <c r="AY189" s="88" t="str">
        <f t="shared" si="96"/>
        <v/>
      </c>
      <c r="AZ189" s="17" t="str">
        <f t="shared" si="97"/>
        <v/>
      </c>
      <c r="BA189" s="18" t="str">
        <f t="shared" si="98"/>
        <v/>
      </c>
      <c r="BB189" s="19" t="str">
        <f>+IF(LEN(I189)&gt;5,IF(INT(RIGHT(B189,1))=9,0.5*L189*AY189,INT(MID(B189,5,LEN(B189)-4))*L189)+IFERROR(VLOOKUP(I189,AJUSTES!$A$1:$I$50,9,0),0),"")</f>
        <v/>
      </c>
      <c r="BC189" s="12"/>
      <c r="BD189" s="19" t="str">
        <f t="shared" si="99"/>
        <v/>
      </c>
      <c r="BE189" s="18" t="str">
        <f t="shared" si="100"/>
        <v/>
      </c>
      <c r="BF189" s="139" t="str">
        <f t="shared" si="101"/>
        <v/>
      </c>
      <c r="BG189" s="114"/>
      <c r="BH189" s="18" t="str">
        <f t="shared" si="102"/>
        <v/>
      </c>
      <c r="BI189" s="13"/>
      <c r="BJ189" s="12"/>
      <c r="BK189" s="12"/>
      <c r="BL189" s="145"/>
      <c r="BM189" s="12"/>
      <c r="BN189" s="12"/>
      <c r="BO189" s="12"/>
      <c r="BP189" s="12"/>
      <c r="BQ189" s="12"/>
      <c r="BR189" s="12"/>
      <c r="BS189" s="146"/>
      <c r="BT189" s="14"/>
      <c r="BU189" s="12"/>
      <c r="BV189" s="12"/>
      <c r="BW189" s="12"/>
      <c r="BX189" s="12"/>
      <c r="BY189" s="12"/>
      <c r="BZ189" s="144"/>
      <c r="CA189" s="107" t="str">
        <f>+IF(LEN($I189)&gt;5,IF(BD!F189="N/A","",BD!F189),"")</f>
        <v/>
      </c>
      <c r="CB189" s="21"/>
      <c r="CC189" s="147"/>
      <c r="CD189" s="148"/>
      <c r="CE189" s="8" t="str">
        <f>+IF(LEN(I189)&gt;5,BD!M189,"")</f>
        <v/>
      </c>
      <c r="CF189" s="16" t="str">
        <f>+IF(LEN(I189)&gt;5,BD!N189,"")</f>
        <v/>
      </c>
      <c r="CG189" s="3" t="str">
        <f t="shared" si="103"/>
        <v/>
      </c>
      <c r="CH189" s="23" t="str">
        <f>+IF(AND(LEN($I189)&gt;5),IF(AND($J189&gt;N$1,$J189&lt;=$AO$1),1,IF((COUNTIFS(INCAPACIDADES!$C$1:$C$51,$I189,INCAPACIDADES!K$1:K$51,N$1))&gt;0,2,IF(VLOOKUP($C189,BD!$D$1:$F$501,3,0)&gt;N$1,0,3))),"")</f>
        <v/>
      </c>
      <c r="CI189" s="23" t="str">
        <f>+IF(AND(LEN($I189)&gt;5),IF(AND($J189&gt;O$1,$J189&lt;=$AO$1),1,IF((COUNTIFS(INCAPACIDADES!$C$1:$C$51,$I189,INCAPACIDADES!L$1:L$51,O$1))&gt;0,2,IF(VLOOKUP($C189,BD!$D$1:$F$501,3,0)&gt;O$1,0,3))),"")</f>
        <v/>
      </c>
      <c r="CJ189" s="23" t="str">
        <f>+IF(AND(LEN($I189)&gt;5),IF(AND($J189&gt;P$1,$J189&lt;=$AO$1),1,IF((COUNTIFS(INCAPACIDADES!$C$1:$C$51,$I189,INCAPACIDADES!M$1:M$51,P$1))&gt;0,2,IF(VLOOKUP($C189,BD!$D$1:$F$501,3,0)&gt;P$1,0,3))),"")</f>
        <v/>
      </c>
      <c r="CK189" s="23" t="str">
        <f>+IF(AND(LEN($I189)&gt;5),IF(AND($J189&gt;Q$1,$J189&lt;=$AO$1),1,IF((COUNTIFS(INCAPACIDADES!$C$1:$C$51,$I189,INCAPACIDADES!N$1:N$51,Q$1))&gt;0,2,IF(VLOOKUP($C189,BD!$D$1:$F$501,3,0)&gt;Q$1,0,3))),"")</f>
        <v/>
      </c>
      <c r="CL189" s="23" t="str">
        <f>+IF(AND(LEN($I189)&gt;5),IF(AND($J189&gt;R$1,$J189&lt;=$AO$1),1,IF((COUNTIFS(INCAPACIDADES!$C$1:$C$51,$I189,INCAPACIDADES!O$1:O$51,R$1))&gt;0,2,IF(VLOOKUP($C189,BD!$D$1:$F$501,3,0)&gt;R$1,0,3))),"")</f>
        <v/>
      </c>
      <c r="CM189" s="23" t="str">
        <f>+IF(AND(LEN($I189)&gt;5),IF(AND($J189&gt;S$1,$J189&lt;=$AO$1),1,IF((COUNTIFS(INCAPACIDADES!$C$1:$C$51,$I189,INCAPACIDADES!P$1:P$51,S$1))&gt;0,2,IF(VLOOKUP($C189,BD!$D$1:$F$501,3,0)&gt;S$1,0,3))),"")</f>
        <v/>
      </c>
      <c r="CN189" s="23" t="str">
        <f>+IF(AND(LEN($I189)&gt;5),IF(AND($J189&gt;T$1,$J189&lt;=$AO$1),1,IF((COUNTIFS(INCAPACIDADES!$C$1:$C$51,$I189,INCAPACIDADES!Q$1:Q$51,T$1))&gt;0,2,IF(VLOOKUP($C189,BD!$D$1:$F$501,3,0)&gt;T$1,0,3))),"")</f>
        <v/>
      </c>
      <c r="CO189" s="23" t="str">
        <f>+IF(AND(LEN($I189)&gt;5),IF(AND($J189&gt;U$1,$J189&lt;=$AO$1),1,IF((COUNTIFS(INCAPACIDADES!$C$1:$C$51,$I189,INCAPACIDADES!R$1:R$51,U$1))&gt;0,2,IF(VLOOKUP($C189,BD!$D$1:$F$501,3,0)&gt;U$1,0,3))),"")</f>
        <v/>
      </c>
      <c r="CP189" s="23" t="str">
        <f>+IF(AND(LEN($I189)&gt;5),IF(AND($J189&gt;V$1,$J189&lt;=$AO$1),1,IF((COUNTIFS(INCAPACIDADES!$C$1:$C$51,$I189,INCAPACIDADES!S$1:S$51,V$1))&gt;0,2,IF(VLOOKUP($C189,BD!$D$1:$F$501,3,0)&gt;V$1,0,3))),"")</f>
        <v/>
      </c>
      <c r="CQ189" s="23" t="str">
        <f>+IF(AND(LEN($I189)&gt;5),IF(AND($J189&gt;W$1,$J189&lt;=$AO$1),1,IF((COUNTIFS(INCAPACIDADES!$C$1:$C$51,$I189,INCAPACIDADES!T$1:T$51,W$1))&gt;0,2,IF(VLOOKUP($C189,BD!$D$1:$F$501,3,0)&gt;W$1,0,3))),"")</f>
        <v/>
      </c>
      <c r="CR189" s="23" t="str">
        <f>+IF(AND(LEN($I189)&gt;5),IF(AND($J189&gt;X$1,$J189&lt;=$AO$1),1,IF((COUNTIFS(INCAPACIDADES!$C$1:$C$51,$I189,INCAPACIDADES!U$1:U$51,X$1))&gt;0,2,IF(VLOOKUP($C189,BD!$D$1:$F$501,3,0)&gt;X$1,0,3))),"")</f>
        <v/>
      </c>
      <c r="CS189" s="23" t="str">
        <f>+IF(AND(LEN($I189)&gt;5),IF(AND($J189&gt;Y$1,$J189&lt;=$AO$1),1,IF((COUNTIFS(INCAPACIDADES!$C$1:$C$51,$I189,INCAPACIDADES!V$1:V$51,Y$1))&gt;0,2,IF(VLOOKUP($C189,BD!$D$1:$F$501,3,0)&gt;Y$1,0,3))),"")</f>
        <v/>
      </c>
      <c r="CT189" s="23" t="str">
        <f>+IF(AND(LEN($I189)&gt;5),IF(AND($J189&gt;Z$1,$J189&lt;=$AO$1),1,IF((COUNTIFS(INCAPACIDADES!$C$1:$C$51,$I189,INCAPACIDADES!W$1:W$51,Z$1))&gt;0,2,IF(VLOOKUP($C189,BD!$D$1:$F$501,3,0)&gt;Z$1,0,3))),"")</f>
        <v/>
      </c>
      <c r="CU189" s="23" t="str">
        <f>+IF(AND(LEN($I189)&gt;5),IF(AND($J189&gt;AA$1,$J189&lt;=$AO$1),1,IF((COUNTIFS(INCAPACIDADES!$C$1:$C$51,$I189,INCAPACIDADES!X$1:X$51,AA$1))&gt;0,2,IF(VLOOKUP($C189,BD!$D$1:$F$501,3,0)&gt;AA$1,0,3))),"")</f>
        <v/>
      </c>
      <c r="CV189" s="23" t="str">
        <f>+IF(AND(LEN($I189)&gt;5),IF(AND($J189&gt;AB$1,$J189&lt;=$AO$1),1,IF((COUNTIFS(INCAPACIDADES!$C$1:$C$51,$I189,INCAPACIDADES!Y$1:Y$51,AB$1))&gt;0,2,IF(VLOOKUP($C189,BD!$D$1:$F$501,3,0)&gt;AB$1,0,3))),"")</f>
        <v/>
      </c>
      <c r="CW189" s="23" t="str">
        <f>+IF(AND(LEN($I189)&gt;5),IF(AND($J189&gt;AC$1,$J189&lt;=$AO$1),1,IF((COUNTIFS(INCAPACIDADES!$C$1:$C$51,$I189,INCAPACIDADES!Z$1:Z$51,AC$1))&gt;0,2,IF(VLOOKUP($C189,BD!$D$1:$F$501,3,0)&gt;AC$1,0,3))),"")</f>
        <v/>
      </c>
      <c r="CX189" s="23" t="str">
        <f>+IF(AND(LEN($I189)&gt;5),IF(AND($J189&gt;AD$1,$J189&lt;=$AO$1),1,IF((COUNTIFS(INCAPACIDADES!$C$1:$C$51,$I189,INCAPACIDADES!AA$1:AA$51,AD$1))&gt;0,2,IF(VLOOKUP($C189,BD!$D$1:$F$501,3,0)&gt;AD$1,0,3))),"")</f>
        <v/>
      </c>
      <c r="CY189" s="23" t="str">
        <f>+IF(AND(LEN($I189)&gt;5),IF(AND($J189&gt;AE$1,$J189&lt;=$AO$1),1,IF((COUNTIFS(INCAPACIDADES!$C$1:$C$51,$I189,INCAPACIDADES!AB$1:AB$51,AE$1))&gt;0,2,IF(VLOOKUP($C189,BD!$D$1:$F$501,3,0)&gt;AE$1,0,3))),"")</f>
        <v/>
      </c>
      <c r="CZ189" s="23" t="str">
        <f>+IF(AND(LEN($I189)&gt;5),IF(AND($J189&gt;AF$1,$J189&lt;=$AO$1),1,IF((COUNTIFS(INCAPACIDADES!$C$1:$C$51,$I189,INCAPACIDADES!AC$1:AC$51,AF$1))&gt;0,2,IF(VLOOKUP($C189,BD!$D$1:$F$501,3,0)&gt;AF$1,0,3))),"")</f>
        <v/>
      </c>
      <c r="DA189" s="23" t="str">
        <f>+IF(AND(LEN($I189)&gt;5),IF(AND($J189&gt;AG$1,$J189&lt;=$AO$1),1,IF((COUNTIFS(INCAPACIDADES!$C$1:$C$51,$I189,INCAPACIDADES!AD$1:AD$51,AG$1))&gt;0,2,IF(VLOOKUP($C189,BD!$D$1:$F$501,3,0)&gt;AG$1,0,3))),"")</f>
        <v/>
      </c>
      <c r="DB189" s="23" t="str">
        <f>+IF(AND(LEN($I189)&gt;5),IF(AND($J189&gt;AH$1,$J189&lt;=$AO$1),1,IF((COUNTIFS(INCAPACIDADES!$C$1:$C$51,$I189,INCAPACIDADES!AE$1:AE$51,AH$1))&gt;0,2,IF(VLOOKUP($C189,BD!$D$1:$F$501,3,0)&gt;AH$1,0,3))),"")</f>
        <v/>
      </c>
      <c r="DC189" s="23" t="str">
        <f>+IF(AND(LEN($I189)&gt;5),IF(AND($J189&gt;AI$1,$J189&lt;=$AO$1),1,IF((COUNTIFS(INCAPACIDADES!$C$1:$C$51,$I189,INCAPACIDADES!AF$1:AF$51,AI$1))&gt;0,2,IF(VLOOKUP($C189,BD!$D$1:$F$501,3,0)&gt;AI$1,0,3))),"")</f>
        <v/>
      </c>
      <c r="DD189" s="23" t="str">
        <f>+IF(AND(LEN($I189)&gt;5),IF(AND($J189&gt;AJ$1,$J189&lt;=$AO$1),1,IF((COUNTIFS(INCAPACIDADES!$C$1:$C$51,$I189,INCAPACIDADES!AG$1:AG$51,AJ$1))&gt;0,2,IF(VLOOKUP($C189,BD!$D$1:$F$501,3,0)&gt;AJ$1,0,3))),"")</f>
        <v/>
      </c>
      <c r="DE189" s="23" t="str">
        <f>+IF(AND(LEN($I189)&gt;5),IF(AND($J189&gt;AK$1,$J189&lt;=$AO$1),1,IF((COUNTIFS(INCAPACIDADES!$C$1:$C$51,$I189,INCAPACIDADES!AH$1:AH$51,AK$1))&gt;0,2,IF(VLOOKUP($C189,BD!$D$1:$F$501,3,0)&gt;AK$1,0,3))),"")</f>
        <v/>
      </c>
      <c r="DF189" s="23" t="str">
        <f>+IF(AND(LEN($I189)&gt;5),IF(AND($J189&gt;AL$1,$J189&lt;=$AO$1),1,IF((COUNTIFS(INCAPACIDADES!$C$1:$C$51,$I189,INCAPACIDADES!AI$1:AI$51,AL$1))&gt;0,2,IF(VLOOKUP($C189,BD!$D$1:$F$501,3,0)&gt;AL$1,0,3))),"")</f>
        <v/>
      </c>
      <c r="DG189" s="23" t="str">
        <f>+IF(AND(LEN($I189)&gt;5),IF(AND($J189&gt;AM$1,$J189&lt;=$AO$1),1,IF((COUNTIFS(INCAPACIDADES!$C$1:$C$51,$I189,INCAPACIDADES!AJ$1:AJ$51,AM$1))&gt;0,2,IF(VLOOKUP($C189,BD!$D$1:$F$501,3,0)&gt;AM$1,0,3))),"")</f>
        <v/>
      </c>
      <c r="DH189" s="23" t="str">
        <f>+IF(AND(LEN($I189)&gt;5),IF(AND($J189&gt;AN$1,$J189&lt;=$AO$1),1,IF((COUNTIFS(INCAPACIDADES!$C$1:$C$51,$I189,INCAPACIDADES!AK$1:AK$51,AN$1))&gt;0,2,IF(VLOOKUP($C189,BD!$D$1:$F$501,3,0)&gt;AN$1,0,3))),"")</f>
        <v/>
      </c>
      <c r="DI189" s="23" t="str">
        <f>+IF(AND(LEN($I189)&gt;5),IF(AND($J189&gt;AO$1,$J189&lt;=$AO$1),1,IF((COUNTIFS(INCAPACIDADES!$C$1:$C$51,$I189,INCAPACIDADES!AL$1:AL$51,AO$1))&gt;0,2,IF(VLOOKUP($C189,BD!$D$1:$F$501,3,0)&gt;AO$1,0,3))),"")</f>
        <v/>
      </c>
      <c r="DJ189" s="23" t="str">
        <f>+IF(LEN($I189)&gt;5,IF(ISERROR(VLOOKUP(N189,'CODIGO PAGO'!$B$2:$B$20,1,0)),1,IF(OR(AND(CH189=1,N189&lt;&gt;"N"),AND(CH189=3,N189&lt;&gt;"B"),AND(CH189=2,LEFT(TRIM(N189),1)&lt;&gt;"I")),1,IF(OR(AND(CH189=0,N189="N"),AND(CH189=0,N189="B"),AND(CH189=0,LEFT(TRIM(N189),1)="I")),1,0))),"")</f>
        <v/>
      </c>
      <c r="DK189" s="23" t="str">
        <f t="shared" si="104"/>
        <v/>
      </c>
      <c r="DL189" s="23" t="str">
        <f>+IF(LEN($I189)&gt;5,IF(ISERROR(VLOOKUP(P189,'CODIGO PAGO'!$B$2:$B$20,1,0)),1,IF(OR(AND(CJ189=1,P189&lt;&gt;"N"),AND(CJ189=3,P189&lt;&gt;"B"),AND(CJ189=2,LEFT(TRIM(P189),1)&lt;&gt;"I")),1,IF(OR(AND(CJ189=0,P189="N"),AND(CJ189=0,P189="B"),AND(CJ189=0,LEFT(TRIM(P189),1)="I")),1,0))),"")</f>
        <v/>
      </c>
      <c r="DM189" s="23" t="str">
        <f t="shared" si="105"/>
        <v/>
      </c>
      <c r="DN189" s="23" t="str">
        <f>+IF(LEN($I189)&gt;5,IF(ISERROR(VLOOKUP(R189,'CODIGO PAGO'!$B$2:$B$20,1,0)),1,IF(OR(AND(CL189=1,R189&lt;&gt;"N"),AND(CL189=3,R189&lt;&gt;"B"),AND(CL189=2,LEFT(TRIM(R189),1)&lt;&gt;"I")),1,IF(OR(AND(CL189=0,R189="N"),AND(CL189=0,R189="B"),AND(CL189=0,LEFT(TRIM(R189),1)="I")),1,0))),"")</f>
        <v/>
      </c>
      <c r="DO189" s="23" t="str">
        <f t="shared" si="106"/>
        <v/>
      </c>
      <c r="DP189" s="23" t="str">
        <f>+IF(LEN($I189)&gt;5,IF(ISERROR(VLOOKUP(T189,'CODIGO PAGO'!$B$2:$B$20,1,0)),1,IF(OR(AND(CN189=1,T189&lt;&gt;"N"),AND(CN189=3,T189&lt;&gt;"B"),AND(CN189=2,LEFT(TRIM(T189),1)&lt;&gt;"I")),1,IF(OR(AND(CN189=0,T189="N"),AND(CN189=0,T189="B"),AND(CN189=0,LEFT(TRIM(T189),1)="I")),1,0))),"")</f>
        <v/>
      </c>
      <c r="DQ189" s="23" t="str">
        <f t="shared" si="107"/>
        <v/>
      </c>
      <c r="DR189" s="23" t="str">
        <f>+IF(LEN($I189)&gt;5,IF(ISERROR(VLOOKUP(V189,'CODIGO PAGO'!$B$2:$B$20,1,0)),1,IF(OR(AND(CP189=1,V189&lt;&gt;"N"),AND(CP189=3,V189&lt;&gt;"B"),AND(CP189=2,LEFT(TRIM(V189),1)&lt;&gt;"I")),1,IF(OR(AND(CP189=0,V189="N"),AND(CP189=0,V189="B"),AND(CP189=0,LEFT(TRIM(V189),1)="I")),1,0))),"")</f>
        <v/>
      </c>
      <c r="DS189" s="23" t="str">
        <f t="shared" si="108"/>
        <v/>
      </c>
      <c r="DT189" s="23" t="str">
        <f>+IF(LEN($I189)&gt;5,IF(ISERROR(VLOOKUP(X189,'CODIGO PAGO'!$B$2:$B$20,1,0)),1,IF(OR(AND(CR189=1,X189&lt;&gt;"N"),AND(CR189=3,X189&lt;&gt;"B"),AND(CR189=2,LEFT(TRIM(X189),1)&lt;&gt;"I")),1,IF(OR(AND(CR189=0,X189="N"),AND(CR189=0,X189="B"),AND(CR189=0,LEFT(TRIM(X189),1)="I")),1,0))),"")</f>
        <v/>
      </c>
      <c r="DU189" s="23" t="str">
        <f t="shared" si="109"/>
        <v/>
      </c>
      <c r="DV189" s="23" t="str">
        <f>+IF(LEN($I189)&gt;5,IF(ISERROR(VLOOKUP(Z189,'CODIGO PAGO'!$B$2:$B$20,1,0)),1,IF(OR(AND(CT189=1,Z189&lt;&gt;"N"),AND(CT189=3,Z189&lt;&gt;"B"),AND(CT189=2,LEFT(TRIM(Z189),1)&lt;&gt;"I")),1,IF(OR(AND(CT189=0,Z189="N"),AND(CT189=0,Z189="B"),AND(CT189=0,LEFT(TRIM(Z189),1)="I")),1,0))),"")</f>
        <v/>
      </c>
      <c r="DW189" s="23" t="str">
        <f t="shared" si="110"/>
        <v/>
      </c>
      <c r="DX189" s="23" t="str">
        <f>+IF(LEN($I189)&gt;5,IF(ISERROR(VLOOKUP(AB189,'CODIGO PAGO'!$B$2:$B$20,1,0)),1,IF(OR(AND(CV189=1,AB189&lt;&gt;"N"),AND(CV189=3,AB189&lt;&gt;"B"),AND(CV189=2,LEFT(TRIM(AB189),1)&lt;&gt;"I")),1,IF(OR(AND(CV189=0,AB189="N"),AND(CV189=0,AB189="B"),AND(CV189=0,LEFT(TRIM(AB189),1)="I")),1,0))),"")</f>
        <v/>
      </c>
      <c r="DY189" s="23" t="str">
        <f t="shared" si="111"/>
        <v/>
      </c>
      <c r="DZ189" s="23" t="str">
        <f>+IF(LEN($I189)&gt;5,IF(ISERROR(VLOOKUP(AD189,'CODIGO PAGO'!$B$2:$B$20,1,0)),1,IF(OR(AND(CX189=1,AD189&lt;&gt;"N"),AND(CX189=3,AD189&lt;&gt;"B"),AND(CX189=2,LEFT(TRIM(AD189),1)&lt;&gt;"I")),1,IF(OR(AND(CX189=0,AD189="N"),AND(CX189=0,AD189="B"),AND(CX189=0,LEFT(TRIM(AD189),1)="I")),1,0))),"")</f>
        <v/>
      </c>
      <c r="EA189" s="23" t="str">
        <f t="shared" si="112"/>
        <v/>
      </c>
      <c r="EB189" s="23" t="str">
        <f>+IF(LEN($I189)&gt;5,IF(ISERROR(VLOOKUP(AF189,'CODIGO PAGO'!$B$2:$B$20,1,0)),1,IF(OR(AND(CZ189=1,AF189&lt;&gt;"N"),AND(CZ189=3,AF189&lt;&gt;"B"),AND(CZ189=2,LEFT(TRIM(AF189),1)&lt;&gt;"I")),1,IF(OR(AND(CZ189=0,AF189="N"),AND(CZ189=0,AF189="B"),AND(CZ189=0,LEFT(TRIM(AF189),1)="I")),1,0))),"")</f>
        <v/>
      </c>
      <c r="EC189" s="23" t="str">
        <f t="shared" si="113"/>
        <v/>
      </c>
      <c r="ED189" s="23" t="str">
        <f>+IF(LEN($I189)&gt;5,IF(ISERROR(VLOOKUP(AH189,'CODIGO PAGO'!$B$2:$B$20,1,0)),1,IF(OR(AND(DB189=1,AH189&lt;&gt;"N"),AND(DB189=3,AH189&lt;&gt;"B"),AND(DB189=2,LEFT(TRIM(AH189),1)&lt;&gt;"I")),1,IF(OR(AND(DB189=0,AH189="N"),AND(DB189=0,AH189="B"),AND(DB189=0,LEFT(TRIM(AH189),1)="I")),1,0))),"")</f>
        <v/>
      </c>
      <c r="EE189" s="23" t="str">
        <f t="shared" si="114"/>
        <v/>
      </c>
      <c r="EF189" s="23" t="str">
        <f>+IF(LEN($I189)&gt;5,IF(ISERROR(VLOOKUP(AJ189,'CODIGO PAGO'!$B$2:$B$20,1,0)),1,IF(OR(AND(DD189=1,AJ189&lt;&gt;"N"),AND(DD189=3,AJ189&lt;&gt;"B"),AND(DD189=2,LEFT(TRIM(AJ189),1)&lt;&gt;"I")),1,IF(OR(AND(DD189=0,AJ189="N"),AND(DD189=0,AJ189="B"),AND(DD189=0,LEFT(TRIM(AJ189),1)="I")),1,0))),"")</f>
        <v/>
      </c>
      <c r="EG189" s="23" t="str">
        <f t="shared" si="115"/>
        <v/>
      </c>
      <c r="EH189" s="23" t="str">
        <f>+IF(LEN($I189)&gt;5,IF(ISERROR(VLOOKUP(AL189,'CODIGO PAGO'!$B$2:$B$20,1,0)),1,IF(OR(AND(DF189=1,AL189&lt;&gt;"N"),AND(DF189=3,AL189&lt;&gt;"B"),AND(DF189=2,LEFT(TRIM(AL189),1)&lt;&gt;"I")),1,IF(OR(AND(DF189=0,AL189="N"),AND(DF189=0,AL189="B"),AND(DF189=0,LEFT(TRIM(AL189),1)="I")),1,0))),"")</f>
        <v/>
      </c>
      <c r="EI189" s="23" t="str">
        <f t="shared" si="116"/>
        <v/>
      </c>
      <c r="EJ189" s="23" t="str">
        <f>+IF(LEN($I189)&gt;5,IF(ISERROR(VLOOKUP(AN189,'CODIGO PAGO'!$B$2:$B$20,1,0)),1,IF(OR(AND(DH189=1,AN189&lt;&gt;"N"),AND(DH189=3,AN189&lt;&gt;"B"),AND(DH189=2,LEFT(TRIM(AN189),1)&lt;&gt;"I")),1,IF(OR(AND(DH189=0,AN189="N"),AND(DH189=0,AN189="B"),AND(DH189=0,LEFT(TRIM(AN189),1)="I")),1,0))),"")</f>
        <v/>
      </c>
      <c r="EK189" s="23" t="str">
        <f t="shared" si="117"/>
        <v/>
      </c>
      <c r="EL189" s="24" t="str">
        <f t="shared" si="118"/>
        <v/>
      </c>
    </row>
    <row r="190" spans="1:142" s="26" customFormat="1">
      <c r="A190" s="15" t="str">
        <f t="shared" si="84"/>
        <v/>
      </c>
      <c r="B190" s="1" t="str">
        <f>+IF(LEN(I190)&gt;5,'CODIGO PAGO'!$B$28,"")</f>
        <v/>
      </c>
      <c r="C190" s="1" t="str">
        <f>+IF(LEN($I190)&gt;5,BD!D190,"")</f>
        <v/>
      </c>
      <c r="D190" s="168" t="str">
        <f>+IF(LEN($I190)&gt;5,BD!A190,"")</f>
        <v/>
      </c>
      <c r="E190" s="1" t="str">
        <f>+IF(LEN($I190)&gt;5,BD!B190,"")</f>
        <v/>
      </c>
      <c r="F190" s="1" t="str">
        <f>+IF(LEN($I190)&gt;5,BD!C190,"")</f>
        <v/>
      </c>
      <c r="G190" s="141"/>
      <c r="H190" s="141"/>
      <c r="I190" s="1" t="str">
        <f>+IF(LEN(BD!G190)&gt;5,BD!G190,"")</f>
        <v/>
      </c>
      <c r="J190" s="167" t="str">
        <f>+IF(LEN($I190)&gt;5,BD!E190,"")</f>
        <v/>
      </c>
      <c r="K190" s="6" t="str">
        <f t="shared" si="85"/>
        <v/>
      </c>
      <c r="L190" s="87" t="str">
        <f>+IF(LEN($I190)&gt;5,BD!H190,"")</f>
        <v/>
      </c>
      <c r="M190" s="40" t="str">
        <f t="shared" si="86"/>
        <v/>
      </c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4" t="str">
        <f t="shared" si="87"/>
        <v/>
      </c>
      <c r="AQ190" s="5" t="str">
        <f t="shared" si="88"/>
        <v/>
      </c>
      <c r="AR190" s="91" t="str">
        <f t="shared" si="89"/>
        <v/>
      </c>
      <c r="AS190" s="5" t="str">
        <f t="shared" si="90"/>
        <v/>
      </c>
      <c r="AT190" s="91" t="str">
        <f t="shared" si="91"/>
        <v/>
      </c>
      <c r="AU190" s="4" t="str">
        <f t="shared" si="92"/>
        <v/>
      </c>
      <c r="AV190" s="4" t="str">
        <f t="shared" si="93"/>
        <v/>
      </c>
      <c r="AW190" s="4" t="str">
        <f t="shared" si="94"/>
        <v/>
      </c>
      <c r="AX190" s="4" t="str">
        <f t="shared" si="95"/>
        <v/>
      </c>
      <c r="AY190" s="88" t="str">
        <f t="shared" si="96"/>
        <v/>
      </c>
      <c r="AZ190" s="17" t="str">
        <f t="shared" si="97"/>
        <v/>
      </c>
      <c r="BA190" s="18" t="str">
        <f t="shared" si="98"/>
        <v/>
      </c>
      <c r="BB190" s="19" t="str">
        <f>+IF(LEN(I190)&gt;5,IF(INT(RIGHT(B190,1))=9,0.5*L190*AY190,INT(MID(B190,5,LEN(B190)-4))*L190)+IFERROR(VLOOKUP(I190,AJUSTES!$A$1:$I$50,9,0),0),"")</f>
        <v/>
      </c>
      <c r="BC190" s="12"/>
      <c r="BD190" s="19" t="str">
        <f t="shared" si="99"/>
        <v/>
      </c>
      <c r="BE190" s="18" t="str">
        <f t="shared" si="100"/>
        <v/>
      </c>
      <c r="BF190" s="139" t="str">
        <f t="shared" si="101"/>
        <v/>
      </c>
      <c r="BG190" s="114"/>
      <c r="BH190" s="18" t="str">
        <f t="shared" si="102"/>
        <v/>
      </c>
      <c r="BI190" s="13"/>
      <c r="BJ190" s="12"/>
      <c r="BK190" s="12"/>
      <c r="BL190" s="145"/>
      <c r="BM190" s="12"/>
      <c r="BN190" s="12"/>
      <c r="BO190" s="12"/>
      <c r="BP190" s="12"/>
      <c r="BQ190" s="12"/>
      <c r="BR190" s="12"/>
      <c r="BS190" s="146"/>
      <c r="BT190" s="14"/>
      <c r="BU190" s="12"/>
      <c r="BV190" s="12"/>
      <c r="BW190" s="12"/>
      <c r="BX190" s="12"/>
      <c r="BY190" s="12"/>
      <c r="BZ190" s="144"/>
      <c r="CA190" s="107" t="str">
        <f>+IF(LEN($I190)&gt;5,IF(BD!F190="N/A","",BD!F190),"")</f>
        <v/>
      </c>
      <c r="CB190" s="21"/>
      <c r="CC190" s="147"/>
      <c r="CD190" s="148"/>
      <c r="CE190" s="8" t="str">
        <f>+IF(LEN(I190)&gt;5,BD!M190,"")</f>
        <v/>
      </c>
      <c r="CF190" s="16" t="str">
        <f>+IF(LEN(I190)&gt;5,BD!N190,"")</f>
        <v/>
      </c>
      <c r="CG190" s="3" t="str">
        <f t="shared" si="103"/>
        <v/>
      </c>
      <c r="CH190" s="23" t="str">
        <f>+IF(AND(LEN($I190)&gt;5),IF(AND($J190&gt;N$1,$J190&lt;=$AO$1),1,IF((COUNTIFS(INCAPACIDADES!$C$1:$C$51,$I190,INCAPACIDADES!K$1:K$51,N$1))&gt;0,2,IF(VLOOKUP($C190,BD!$D$1:$F$501,3,0)&gt;N$1,0,3))),"")</f>
        <v/>
      </c>
      <c r="CI190" s="23" t="str">
        <f>+IF(AND(LEN($I190)&gt;5),IF(AND($J190&gt;O$1,$J190&lt;=$AO$1),1,IF((COUNTIFS(INCAPACIDADES!$C$1:$C$51,$I190,INCAPACIDADES!L$1:L$51,O$1))&gt;0,2,IF(VLOOKUP($C190,BD!$D$1:$F$501,3,0)&gt;O$1,0,3))),"")</f>
        <v/>
      </c>
      <c r="CJ190" s="23" t="str">
        <f>+IF(AND(LEN($I190)&gt;5),IF(AND($J190&gt;P$1,$J190&lt;=$AO$1),1,IF((COUNTIFS(INCAPACIDADES!$C$1:$C$51,$I190,INCAPACIDADES!M$1:M$51,P$1))&gt;0,2,IF(VLOOKUP($C190,BD!$D$1:$F$501,3,0)&gt;P$1,0,3))),"")</f>
        <v/>
      </c>
      <c r="CK190" s="23" t="str">
        <f>+IF(AND(LEN($I190)&gt;5),IF(AND($J190&gt;Q$1,$J190&lt;=$AO$1),1,IF((COUNTIFS(INCAPACIDADES!$C$1:$C$51,$I190,INCAPACIDADES!N$1:N$51,Q$1))&gt;0,2,IF(VLOOKUP($C190,BD!$D$1:$F$501,3,0)&gt;Q$1,0,3))),"")</f>
        <v/>
      </c>
      <c r="CL190" s="23" t="str">
        <f>+IF(AND(LEN($I190)&gt;5),IF(AND($J190&gt;R$1,$J190&lt;=$AO$1),1,IF((COUNTIFS(INCAPACIDADES!$C$1:$C$51,$I190,INCAPACIDADES!O$1:O$51,R$1))&gt;0,2,IF(VLOOKUP($C190,BD!$D$1:$F$501,3,0)&gt;R$1,0,3))),"")</f>
        <v/>
      </c>
      <c r="CM190" s="23" t="str">
        <f>+IF(AND(LEN($I190)&gt;5),IF(AND($J190&gt;S$1,$J190&lt;=$AO$1),1,IF((COUNTIFS(INCAPACIDADES!$C$1:$C$51,$I190,INCAPACIDADES!P$1:P$51,S$1))&gt;0,2,IF(VLOOKUP($C190,BD!$D$1:$F$501,3,0)&gt;S$1,0,3))),"")</f>
        <v/>
      </c>
      <c r="CN190" s="23" t="str">
        <f>+IF(AND(LEN($I190)&gt;5),IF(AND($J190&gt;T$1,$J190&lt;=$AO$1),1,IF((COUNTIFS(INCAPACIDADES!$C$1:$C$51,$I190,INCAPACIDADES!Q$1:Q$51,T$1))&gt;0,2,IF(VLOOKUP($C190,BD!$D$1:$F$501,3,0)&gt;T$1,0,3))),"")</f>
        <v/>
      </c>
      <c r="CO190" s="23" t="str">
        <f>+IF(AND(LEN($I190)&gt;5),IF(AND($J190&gt;U$1,$J190&lt;=$AO$1),1,IF((COUNTIFS(INCAPACIDADES!$C$1:$C$51,$I190,INCAPACIDADES!R$1:R$51,U$1))&gt;0,2,IF(VLOOKUP($C190,BD!$D$1:$F$501,3,0)&gt;U$1,0,3))),"")</f>
        <v/>
      </c>
      <c r="CP190" s="23" t="str">
        <f>+IF(AND(LEN($I190)&gt;5),IF(AND($J190&gt;V$1,$J190&lt;=$AO$1),1,IF((COUNTIFS(INCAPACIDADES!$C$1:$C$51,$I190,INCAPACIDADES!S$1:S$51,V$1))&gt;0,2,IF(VLOOKUP($C190,BD!$D$1:$F$501,3,0)&gt;V$1,0,3))),"")</f>
        <v/>
      </c>
      <c r="CQ190" s="23" t="str">
        <f>+IF(AND(LEN($I190)&gt;5),IF(AND($J190&gt;W$1,$J190&lt;=$AO$1),1,IF((COUNTIFS(INCAPACIDADES!$C$1:$C$51,$I190,INCAPACIDADES!T$1:T$51,W$1))&gt;0,2,IF(VLOOKUP($C190,BD!$D$1:$F$501,3,0)&gt;W$1,0,3))),"")</f>
        <v/>
      </c>
      <c r="CR190" s="23" t="str">
        <f>+IF(AND(LEN($I190)&gt;5),IF(AND($J190&gt;X$1,$J190&lt;=$AO$1),1,IF((COUNTIFS(INCAPACIDADES!$C$1:$C$51,$I190,INCAPACIDADES!U$1:U$51,X$1))&gt;0,2,IF(VLOOKUP($C190,BD!$D$1:$F$501,3,0)&gt;X$1,0,3))),"")</f>
        <v/>
      </c>
      <c r="CS190" s="23" t="str">
        <f>+IF(AND(LEN($I190)&gt;5),IF(AND($J190&gt;Y$1,$J190&lt;=$AO$1),1,IF((COUNTIFS(INCAPACIDADES!$C$1:$C$51,$I190,INCAPACIDADES!V$1:V$51,Y$1))&gt;0,2,IF(VLOOKUP($C190,BD!$D$1:$F$501,3,0)&gt;Y$1,0,3))),"")</f>
        <v/>
      </c>
      <c r="CT190" s="23" t="str">
        <f>+IF(AND(LEN($I190)&gt;5),IF(AND($J190&gt;Z$1,$J190&lt;=$AO$1),1,IF((COUNTIFS(INCAPACIDADES!$C$1:$C$51,$I190,INCAPACIDADES!W$1:W$51,Z$1))&gt;0,2,IF(VLOOKUP($C190,BD!$D$1:$F$501,3,0)&gt;Z$1,0,3))),"")</f>
        <v/>
      </c>
      <c r="CU190" s="23" t="str">
        <f>+IF(AND(LEN($I190)&gt;5),IF(AND($J190&gt;AA$1,$J190&lt;=$AO$1),1,IF((COUNTIFS(INCAPACIDADES!$C$1:$C$51,$I190,INCAPACIDADES!X$1:X$51,AA$1))&gt;0,2,IF(VLOOKUP($C190,BD!$D$1:$F$501,3,0)&gt;AA$1,0,3))),"")</f>
        <v/>
      </c>
      <c r="CV190" s="23" t="str">
        <f>+IF(AND(LEN($I190)&gt;5),IF(AND($J190&gt;AB$1,$J190&lt;=$AO$1),1,IF((COUNTIFS(INCAPACIDADES!$C$1:$C$51,$I190,INCAPACIDADES!Y$1:Y$51,AB$1))&gt;0,2,IF(VLOOKUP($C190,BD!$D$1:$F$501,3,0)&gt;AB$1,0,3))),"")</f>
        <v/>
      </c>
      <c r="CW190" s="23" t="str">
        <f>+IF(AND(LEN($I190)&gt;5),IF(AND($J190&gt;AC$1,$J190&lt;=$AO$1),1,IF((COUNTIFS(INCAPACIDADES!$C$1:$C$51,$I190,INCAPACIDADES!Z$1:Z$51,AC$1))&gt;0,2,IF(VLOOKUP($C190,BD!$D$1:$F$501,3,0)&gt;AC$1,0,3))),"")</f>
        <v/>
      </c>
      <c r="CX190" s="23" t="str">
        <f>+IF(AND(LEN($I190)&gt;5),IF(AND($J190&gt;AD$1,$J190&lt;=$AO$1),1,IF((COUNTIFS(INCAPACIDADES!$C$1:$C$51,$I190,INCAPACIDADES!AA$1:AA$51,AD$1))&gt;0,2,IF(VLOOKUP($C190,BD!$D$1:$F$501,3,0)&gt;AD$1,0,3))),"")</f>
        <v/>
      </c>
      <c r="CY190" s="23" t="str">
        <f>+IF(AND(LEN($I190)&gt;5),IF(AND($J190&gt;AE$1,$J190&lt;=$AO$1),1,IF((COUNTIFS(INCAPACIDADES!$C$1:$C$51,$I190,INCAPACIDADES!AB$1:AB$51,AE$1))&gt;0,2,IF(VLOOKUP($C190,BD!$D$1:$F$501,3,0)&gt;AE$1,0,3))),"")</f>
        <v/>
      </c>
      <c r="CZ190" s="23" t="str">
        <f>+IF(AND(LEN($I190)&gt;5),IF(AND($J190&gt;AF$1,$J190&lt;=$AO$1),1,IF((COUNTIFS(INCAPACIDADES!$C$1:$C$51,$I190,INCAPACIDADES!AC$1:AC$51,AF$1))&gt;0,2,IF(VLOOKUP($C190,BD!$D$1:$F$501,3,0)&gt;AF$1,0,3))),"")</f>
        <v/>
      </c>
      <c r="DA190" s="23" t="str">
        <f>+IF(AND(LEN($I190)&gt;5),IF(AND($J190&gt;AG$1,$J190&lt;=$AO$1),1,IF((COUNTIFS(INCAPACIDADES!$C$1:$C$51,$I190,INCAPACIDADES!AD$1:AD$51,AG$1))&gt;0,2,IF(VLOOKUP($C190,BD!$D$1:$F$501,3,0)&gt;AG$1,0,3))),"")</f>
        <v/>
      </c>
      <c r="DB190" s="23" t="str">
        <f>+IF(AND(LEN($I190)&gt;5),IF(AND($J190&gt;AH$1,$J190&lt;=$AO$1),1,IF((COUNTIFS(INCAPACIDADES!$C$1:$C$51,$I190,INCAPACIDADES!AE$1:AE$51,AH$1))&gt;0,2,IF(VLOOKUP($C190,BD!$D$1:$F$501,3,0)&gt;AH$1,0,3))),"")</f>
        <v/>
      </c>
      <c r="DC190" s="23" t="str">
        <f>+IF(AND(LEN($I190)&gt;5),IF(AND($J190&gt;AI$1,$J190&lt;=$AO$1),1,IF((COUNTIFS(INCAPACIDADES!$C$1:$C$51,$I190,INCAPACIDADES!AF$1:AF$51,AI$1))&gt;0,2,IF(VLOOKUP($C190,BD!$D$1:$F$501,3,0)&gt;AI$1,0,3))),"")</f>
        <v/>
      </c>
      <c r="DD190" s="23" t="str">
        <f>+IF(AND(LEN($I190)&gt;5),IF(AND($J190&gt;AJ$1,$J190&lt;=$AO$1),1,IF((COUNTIFS(INCAPACIDADES!$C$1:$C$51,$I190,INCAPACIDADES!AG$1:AG$51,AJ$1))&gt;0,2,IF(VLOOKUP($C190,BD!$D$1:$F$501,3,0)&gt;AJ$1,0,3))),"")</f>
        <v/>
      </c>
      <c r="DE190" s="23" t="str">
        <f>+IF(AND(LEN($I190)&gt;5),IF(AND($J190&gt;AK$1,$J190&lt;=$AO$1),1,IF((COUNTIFS(INCAPACIDADES!$C$1:$C$51,$I190,INCAPACIDADES!AH$1:AH$51,AK$1))&gt;0,2,IF(VLOOKUP($C190,BD!$D$1:$F$501,3,0)&gt;AK$1,0,3))),"")</f>
        <v/>
      </c>
      <c r="DF190" s="23" t="str">
        <f>+IF(AND(LEN($I190)&gt;5),IF(AND($J190&gt;AL$1,$J190&lt;=$AO$1),1,IF((COUNTIFS(INCAPACIDADES!$C$1:$C$51,$I190,INCAPACIDADES!AI$1:AI$51,AL$1))&gt;0,2,IF(VLOOKUP($C190,BD!$D$1:$F$501,3,0)&gt;AL$1,0,3))),"")</f>
        <v/>
      </c>
      <c r="DG190" s="23" t="str">
        <f>+IF(AND(LEN($I190)&gt;5),IF(AND($J190&gt;AM$1,$J190&lt;=$AO$1),1,IF((COUNTIFS(INCAPACIDADES!$C$1:$C$51,$I190,INCAPACIDADES!AJ$1:AJ$51,AM$1))&gt;0,2,IF(VLOOKUP($C190,BD!$D$1:$F$501,3,0)&gt;AM$1,0,3))),"")</f>
        <v/>
      </c>
      <c r="DH190" s="23" t="str">
        <f>+IF(AND(LEN($I190)&gt;5),IF(AND($J190&gt;AN$1,$J190&lt;=$AO$1),1,IF((COUNTIFS(INCAPACIDADES!$C$1:$C$51,$I190,INCAPACIDADES!AK$1:AK$51,AN$1))&gt;0,2,IF(VLOOKUP($C190,BD!$D$1:$F$501,3,0)&gt;AN$1,0,3))),"")</f>
        <v/>
      </c>
      <c r="DI190" s="23" t="str">
        <f>+IF(AND(LEN($I190)&gt;5),IF(AND($J190&gt;AO$1,$J190&lt;=$AO$1),1,IF((COUNTIFS(INCAPACIDADES!$C$1:$C$51,$I190,INCAPACIDADES!AL$1:AL$51,AO$1))&gt;0,2,IF(VLOOKUP($C190,BD!$D$1:$F$501,3,0)&gt;AO$1,0,3))),"")</f>
        <v/>
      </c>
      <c r="DJ190" s="23" t="str">
        <f>+IF(LEN($I190)&gt;5,IF(ISERROR(VLOOKUP(N190,'CODIGO PAGO'!$B$2:$B$20,1,0)),1,IF(OR(AND(CH190=1,N190&lt;&gt;"N"),AND(CH190=3,N190&lt;&gt;"B"),AND(CH190=2,LEFT(TRIM(N190),1)&lt;&gt;"I")),1,IF(OR(AND(CH190=0,N190="N"),AND(CH190=0,N190="B"),AND(CH190=0,LEFT(TRIM(N190),1)="I")),1,0))),"")</f>
        <v/>
      </c>
      <c r="DK190" s="23" t="str">
        <f t="shared" si="104"/>
        <v/>
      </c>
      <c r="DL190" s="23" t="str">
        <f>+IF(LEN($I190)&gt;5,IF(ISERROR(VLOOKUP(P190,'CODIGO PAGO'!$B$2:$B$20,1,0)),1,IF(OR(AND(CJ190=1,P190&lt;&gt;"N"),AND(CJ190=3,P190&lt;&gt;"B"),AND(CJ190=2,LEFT(TRIM(P190),1)&lt;&gt;"I")),1,IF(OR(AND(CJ190=0,P190="N"),AND(CJ190=0,P190="B"),AND(CJ190=0,LEFT(TRIM(P190),1)="I")),1,0))),"")</f>
        <v/>
      </c>
      <c r="DM190" s="23" t="str">
        <f t="shared" si="105"/>
        <v/>
      </c>
      <c r="DN190" s="23" t="str">
        <f>+IF(LEN($I190)&gt;5,IF(ISERROR(VLOOKUP(R190,'CODIGO PAGO'!$B$2:$B$20,1,0)),1,IF(OR(AND(CL190=1,R190&lt;&gt;"N"),AND(CL190=3,R190&lt;&gt;"B"),AND(CL190=2,LEFT(TRIM(R190),1)&lt;&gt;"I")),1,IF(OR(AND(CL190=0,R190="N"),AND(CL190=0,R190="B"),AND(CL190=0,LEFT(TRIM(R190),1)="I")),1,0))),"")</f>
        <v/>
      </c>
      <c r="DO190" s="23" t="str">
        <f t="shared" si="106"/>
        <v/>
      </c>
      <c r="DP190" s="23" t="str">
        <f>+IF(LEN($I190)&gt;5,IF(ISERROR(VLOOKUP(T190,'CODIGO PAGO'!$B$2:$B$20,1,0)),1,IF(OR(AND(CN190=1,T190&lt;&gt;"N"),AND(CN190=3,T190&lt;&gt;"B"),AND(CN190=2,LEFT(TRIM(T190),1)&lt;&gt;"I")),1,IF(OR(AND(CN190=0,T190="N"),AND(CN190=0,T190="B"),AND(CN190=0,LEFT(TRIM(T190),1)="I")),1,0))),"")</f>
        <v/>
      </c>
      <c r="DQ190" s="23" t="str">
        <f t="shared" si="107"/>
        <v/>
      </c>
      <c r="DR190" s="23" t="str">
        <f>+IF(LEN($I190)&gt;5,IF(ISERROR(VLOOKUP(V190,'CODIGO PAGO'!$B$2:$B$20,1,0)),1,IF(OR(AND(CP190=1,V190&lt;&gt;"N"),AND(CP190=3,V190&lt;&gt;"B"),AND(CP190=2,LEFT(TRIM(V190),1)&lt;&gt;"I")),1,IF(OR(AND(CP190=0,V190="N"),AND(CP190=0,V190="B"),AND(CP190=0,LEFT(TRIM(V190),1)="I")),1,0))),"")</f>
        <v/>
      </c>
      <c r="DS190" s="23" t="str">
        <f t="shared" si="108"/>
        <v/>
      </c>
      <c r="DT190" s="23" t="str">
        <f>+IF(LEN($I190)&gt;5,IF(ISERROR(VLOOKUP(X190,'CODIGO PAGO'!$B$2:$B$20,1,0)),1,IF(OR(AND(CR190=1,X190&lt;&gt;"N"),AND(CR190=3,X190&lt;&gt;"B"),AND(CR190=2,LEFT(TRIM(X190),1)&lt;&gt;"I")),1,IF(OR(AND(CR190=0,X190="N"),AND(CR190=0,X190="B"),AND(CR190=0,LEFT(TRIM(X190),1)="I")),1,0))),"")</f>
        <v/>
      </c>
      <c r="DU190" s="23" t="str">
        <f t="shared" si="109"/>
        <v/>
      </c>
      <c r="DV190" s="23" t="str">
        <f>+IF(LEN($I190)&gt;5,IF(ISERROR(VLOOKUP(Z190,'CODIGO PAGO'!$B$2:$B$20,1,0)),1,IF(OR(AND(CT190=1,Z190&lt;&gt;"N"),AND(CT190=3,Z190&lt;&gt;"B"),AND(CT190=2,LEFT(TRIM(Z190),1)&lt;&gt;"I")),1,IF(OR(AND(CT190=0,Z190="N"),AND(CT190=0,Z190="B"),AND(CT190=0,LEFT(TRIM(Z190),1)="I")),1,0))),"")</f>
        <v/>
      </c>
      <c r="DW190" s="23" t="str">
        <f t="shared" si="110"/>
        <v/>
      </c>
      <c r="DX190" s="23" t="str">
        <f>+IF(LEN($I190)&gt;5,IF(ISERROR(VLOOKUP(AB190,'CODIGO PAGO'!$B$2:$B$20,1,0)),1,IF(OR(AND(CV190=1,AB190&lt;&gt;"N"),AND(CV190=3,AB190&lt;&gt;"B"),AND(CV190=2,LEFT(TRIM(AB190),1)&lt;&gt;"I")),1,IF(OR(AND(CV190=0,AB190="N"),AND(CV190=0,AB190="B"),AND(CV190=0,LEFT(TRIM(AB190),1)="I")),1,0))),"")</f>
        <v/>
      </c>
      <c r="DY190" s="23" t="str">
        <f t="shared" si="111"/>
        <v/>
      </c>
      <c r="DZ190" s="23" t="str">
        <f>+IF(LEN($I190)&gt;5,IF(ISERROR(VLOOKUP(AD190,'CODIGO PAGO'!$B$2:$B$20,1,0)),1,IF(OR(AND(CX190=1,AD190&lt;&gt;"N"),AND(CX190=3,AD190&lt;&gt;"B"),AND(CX190=2,LEFT(TRIM(AD190),1)&lt;&gt;"I")),1,IF(OR(AND(CX190=0,AD190="N"),AND(CX190=0,AD190="B"),AND(CX190=0,LEFT(TRIM(AD190),1)="I")),1,0))),"")</f>
        <v/>
      </c>
      <c r="EA190" s="23" t="str">
        <f t="shared" si="112"/>
        <v/>
      </c>
      <c r="EB190" s="23" t="str">
        <f>+IF(LEN($I190)&gt;5,IF(ISERROR(VLOOKUP(AF190,'CODIGO PAGO'!$B$2:$B$20,1,0)),1,IF(OR(AND(CZ190=1,AF190&lt;&gt;"N"),AND(CZ190=3,AF190&lt;&gt;"B"),AND(CZ190=2,LEFT(TRIM(AF190),1)&lt;&gt;"I")),1,IF(OR(AND(CZ190=0,AF190="N"),AND(CZ190=0,AF190="B"),AND(CZ190=0,LEFT(TRIM(AF190),1)="I")),1,0))),"")</f>
        <v/>
      </c>
      <c r="EC190" s="23" t="str">
        <f t="shared" si="113"/>
        <v/>
      </c>
      <c r="ED190" s="23" t="str">
        <f>+IF(LEN($I190)&gt;5,IF(ISERROR(VLOOKUP(AH190,'CODIGO PAGO'!$B$2:$B$20,1,0)),1,IF(OR(AND(DB190=1,AH190&lt;&gt;"N"),AND(DB190=3,AH190&lt;&gt;"B"),AND(DB190=2,LEFT(TRIM(AH190),1)&lt;&gt;"I")),1,IF(OR(AND(DB190=0,AH190="N"),AND(DB190=0,AH190="B"),AND(DB190=0,LEFT(TRIM(AH190),1)="I")),1,0))),"")</f>
        <v/>
      </c>
      <c r="EE190" s="23" t="str">
        <f t="shared" si="114"/>
        <v/>
      </c>
      <c r="EF190" s="23" t="str">
        <f>+IF(LEN($I190)&gt;5,IF(ISERROR(VLOOKUP(AJ190,'CODIGO PAGO'!$B$2:$B$20,1,0)),1,IF(OR(AND(DD190=1,AJ190&lt;&gt;"N"),AND(DD190=3,AJ190&lt;&gt;"B"),AND(DD190=2,LEFT(TRIM(AJ190),1)&lt;&gt;"I")),1,IF(OR(AND(DD190=0,AJ190="N"),AND(DD190=0,AJ190="B"),AND(DD190=0,LEFT(TRIM(AJ190),1)="I")),1,0))),"")</f>
        <v/>
      </c>
      <c r="EG190" s="23" t="str">
        <f t="shared" si="115"/>
        <v/>
      </c>
      <c r="EH190" s="23" t="str">
        <f>+IF(LEN($I190)&gt;5,IF(ISERROR(VLOOKUP(AL190,'CODIGO PAGO'!$B$2:$B$20,1,0)),1,IF(OR(AND(DF190=1,AL190&lt;&gt;"N"),AND(DF190=3,AL190&lt;&gt;"B"),AND(DF190=2,LEFT(TRIM(AL190),1)&lt;&gt;"I")),1,IF(OR(AND(DF190=0,AL190="N"),AND(DF190=0,AL190="B"),AND(DF190=0,LEFT(TRIM(AL190),1)="I")),1,0))),"")</f>
        <v/>
      </c>
      <c r="EI190" s="23" t="str">
        <f t="shared" si="116"/>
        <v/>
      </c>
      <c r="EJ190" s="23" t="str">
        <f>+IF(LEN($I190)&gt;5,IF(ISERROR(VLOOKUP(AN190,'CODIGO PAGO'!$B$2:$B$20,1,0)),1,IF(OR(AND(DH190=1,AN190&lt;&gt;"N"),AND(DH190=3,AN190&lt;&gt;"B"),AND(DH190=2,LEFT(TRIM(AN190),1)&lt;&gt;"I")),1,IF(OR(AND(DH190=0,AN190="N"),AND(DH190=0,AN190="B"),AND(DH190=0,LEFT(TRIM(AN190),1)="I")),1,0))),"")</f>
        <v/>
      </c>
      <c r="EK190" s="23" t="str">
        <f t="shared" si="117"/>
        <v/>
      </c>
      <c r="EL190" s="24" t="str">
        <f t="shared" si="118"/>
        <v/>
      </c>
    </row>
    <row r="191" spans="1:142" s="26" customFormat="1">
      <c r="A191" s="15" t="str">
        <f t="shared" si="84"/>
        <v/>
      </c>
      <c r="B191" s="1" t="str">
        <f>+IF(LEN(I191)&gt;5,'CODIGO PAGO'!$B$28,"")</f>
        <v/>
      </c>
      <c r="C191" s="1" t="str">
        <f>+IF(LEN($I191)&gt;5,BD!D191,"")</f>
        <v/>
      </c>
      <c r="D191" s="168" t="str">
        <f>+IF(LEN($I191)&gt;5,BD!A191,"")</f>
        <v/>
      </c>
      <c r="E191" s="1" t="str">
        <f>+IF(LEN($I191)&gt;5,BD!B191,"")</f>
        <v/>
      </c>
      <c r="F191" s="1" t="str">
        <f>+IF(LEN($I191)&gt;5,BD!C191,"")</f>
        <v/>
      </c>
      <c r="G191" s="141"/>
      <c r="H191" s="141"/>
      <c r="I191" s="1" t="str">
        <f>+IF(LEN(BD!G191)&gt;5,BD!G191,"")</f>
        <v/>
      </c>
      <c r="J191" s="167" t="str">
        <f>+IF(LEN($I191)&gt;5,BD!E191,"")</f>
        <v/>
      </c>
      <c r="K191" s="6" t="str">
        <f t="shared" si="85"/>
        <v/>
      </c>
      <c r="L191" s="87" t="str">
        <f>+IF(LEN($I191)&gt;5,BD!H191,"")</f>
        <v/>
      </c>
      <c r="M191" s="40" t="str">
        <f t="shared" si="86"/>
        <v/>
      </c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4" t="str">
        <f t="shared" si="87"/>
        <v/>
      </c>
      <c r="AQ191" s="5" t="str">
        <f t="shared" si="88"/>
        <v/>
      </c>
      <c r="AR191" s="91" t="str">
        <f t="shared" si="89"/>
        <v/>
      </c>
      <c r="AS191" s="5" t="str">
        <f t="shared" si="90"/>
        <v/>
      </c>
      <c r="AT191" s="91" t="str">
        <f t="shared" si="91"/>
        <v/>
      </c>
      <c r="AU191" s="4" t="str">
        <f t="shared" si="92"/>
        <v/>
      </c>
      <c r="AV191" s="4" t="str">
        <f t="shared" si="93"/>
        <v/>
      </c>
      <c r="AW191" s="4" t="str">
        <f t="shared" si="94"/>
        <v/>
      </c>
      <c r="AX191" s="4" t="str">
        <f t="shared" si="95"/>
        <v/>
      </c>
      <c r="AY191" s="88" t="str">
        <f t="shared" si="96"/>
        <v/>
      </c>
      <c r="AZ191" s="17" t="str">
        <f t="shared" si="97"/>
        <v/>
      </c>
      <c r="BA191" s="18" t="str">
        <f t="shared" si="98"/>
        <v/>
      </c>
      <c r="BB191" s="19" t="str">
        <f>+IF(LEN(I191)&gt;5,IF(INT(RIGHT(B191,1))=9,0.5*L191*AY191,INT(MID(B191,5,LEN(B191)-4))*L191)+IFERROR(VLOOKUP(I191,AJUSTES!$A$1:$I$50,9,0),0),"")</f>
        <v/>
      </c>
      <c r="BC191" s="12"/>
      <c r="BD191" s="19" t="str">
        <f t="shared" si="99"/>
        <v/>
      </c>
      <c r="BE191" s="18" t="str">
        <f t="shared" si="100"/>
        <v/>
      </c>
      <c r="BF191" s="139" t="str">
        <f t="shared" si="101"/>
        <v/>
      </c>
      <c r="BG191" s="114"/>
      <c r="BH191" s="18" t="str">
        <f t="shared" si="102"/>
        <v/>
      </c>
      <c r="BI191" s="13"/>
      <c r="BJ191" s="12"/>
      <c r="BK191" s="12"/>
      <c r="BL191" s="145"/>
      <c r="BM191" s="12"/>
      <c r="BN191" s="12"/>
      <c r="BO191" s="12"/>
      <c r="BP191" s="12"/>
      <c r="BQ191" s="12"/>
      <c r="BR191" s="12"/>
      <c r="BS191" s="146"/>
      <c r="BT191" s="14"/>
      <c r="BU191" s="12"/>
      <c r="BV191" s="12"/>
      <c r="BW191" s="12"/>
      <c r="BX191" s="12"/>
      <c r="BY191" s="12"/>
      <c r="BZ191" s="144"/>
      <c r="CA191" s="107" t="str">
        <f>+IF(LEN($I191)&gt;5,IF(BD!F191="N/A","",BD!F191),"")</f>
        <v/>
      </c>
      <c r="CB191" s="21"/>
      <c r="CC191" s="147"/>
      <c r="CD191" s="148"/>
      <c r="CE191" s="8" t="str">
        <f>+IF(LEN(I191)&gt;5,BD!M191,"")</f>
        <v/>
      </c>
      <c r="CF191" s="16" t="str">
        <f>+IF(LEN(I191)&gt;5,BD!N191,"")</f>
        <v/>
      </c>
      <c r="CG191" s="3" t="str">
        <f t="shared" si="103"/>
        <v/>
      </c>
      <c r="CH191" s="23" t="str">
        <f>+IF(AND(LEN($I191)&gt;5),IF(AND($J191&gt;N$1,$J191&lt;=$AO$1),1,IF((COUNTIFS(INCAPACIDADES!$C$1:$C$51,$I191,INCAPACIDADES!K$1:K$51,N$1))&gt;0,2,IF(VLOOKUP($C191,BD!$D$1:$F$501,3,0)&gt;N$1,0,3))),"")</f>
        <v/>
      </c>
      <c r="CI191" s="23" t="str">
        <f>+IF(AND(LEN($I191)&gt;5),IF(AND($J191&gt;O$1,$J191&lt;=$AO$1),1,IF((COUNTIFS(INCAPACIDADES!$C$1:$C$51,$I191,INCAPACIDADES!L$1:L$51,O$1))&gt;0,2,IF(VLOOKUP($C191,BD!$D$1:$F$501,3,0)&gt;O$1,0,3))),"")</f>
        <v/>
      </c>
      <c r="CJ191" s="23" t="str">
        <f>+IF(AND(LEN($I191)&gt;5),IF(AND($J191&gt;P$1,$J191&lt;=$AO$1),1,IF((COUNTIFS(INCAPACIDADES!$C$1:$C$51,$I191,INCAPACIDADES!M$1:M$51,P$1))&gt;0,2,IF(VLOOKUP($C191,BD!$D$1:$F$501,3,0)&gt;P$1,0,3))),"")</f>
        <v/>
      </c>
      <c r="CK191" s="23" t="str">
        <f>+IF(AND(LEN($I191)&gt;5),IF(AND($J191&gt;Q$1,$J191&lt;=$AO$1),1,IF((COUNTIFS(INCAPACIDADES!$C$1:$C$51,$I191,INCAPACIDADES!N$1:N$51,Q$1))&gt;0,2,IF(VLOOKUP($C191,BD!$D$1:$F$501,3,0)&gt;Q$1,0,3))),"")</f>
        <v/>
      </c>
      <c r="CL191" s="23" t="str">
        <f>+IF(AND(LEN($I191)&gt;5),IF(AND($J191&gt;R$1,$J191&lt;=$AO$1),1,IF((COUNTIFS(INCAPACIDADES!$C$1:$C$51,$I191,INCAPACIDADES!O$1:O$51,R$1))&gt;0,2,IF(VLOOKUP($C191,BD!$D$1:$F$501,3,0)&gt;R$1,0,3))),"")</f>
        <v/>
      </c>
      <c r="CM191" s="23" t="str">
        <f>+IF(AND(LEN($I191)&gt;5),IF(AND($J191&gt;S$1,$J191&lt;=$AO$1),1,IF((COUNTIFS(INCAPACIDADES!$C$1:$C$51,$I191,INCAPACIDADES!P$1:P$51,S$1))&gt;0,2,IF(VLOOKUP($C191,BD!$D$1:$F$501,3,0)&gt;S$1,0,3))),"")</f>
        <v/>
      </c>
      <c r="CN191" s="23" t="str">
        <f>+IF(AND(LEN($I191)&gt;5),IF(AND($J191&gt;T$1,$J191&lt;=$AO$1),1,IF((COUNTIFS(INCAPACIDADES!$C$1:$C$51,$I191,INCAPACIDADES!Q$1:Q$51,T$1))&gt;0,2,IF(VLOOKUP($C191,BD!$D$1:$F$501,3,0)&gt;T$1,0,3))),"")</f>
        <v/>
      </c>
      <c r="CO191" s="23" t="str">
        <f>+IF(AND(LEN($I191)&gt;5),IF(AND($J191&gt;U$1,$J191&lt;=$AO$1),1,IF((COUNTIFS(INCAPACIDADES!$C$1:$C$51,$I191,INCAPACIDADES!R$1:R$51,U$1))&gt;0,2,IF(VLOOKUP($C191,BD!$D$1:$F$501,3,0)&gt;U$1,0,3))),"")</f>
        <v/>
      </c>
      <c r="CP191" s="23" t="str">
        <f>+IF(AND(LEN($I191)&gt;5),IF(AND($J191&gt;V$1,$J191&lt;=$AO$1),1,IF((COUNTIFS(INCAPACIDADES!$C$1:$C$51,$I191,INCAPACIDADES!S$1:S$51,V$1))&gt;0,2,IF(VLOOKUP($C191,BD!$D$1:$F$501,3,0)&gt;V$1,0,3))),"")</f>
        <v/>
      </c>
      <c r="CQ191" s="23" t="str">
        <f>+IF(AND(LEN($I191)&gt;5),IF(AND($J191&gt;W$1,$J191&lt;=$AO$1),1,IF((COUNTIFS(INCAPACIDADES!$C$1:$C$51,$I191,INCAPACIDADES!T$1:T$51,W$1))&gt;0,2,IF(VLOOKUP($C191,BD!$D$1:$F$501,3,0)&gt;W$1,0,3))),"")</f>
        <v/>
      </c>
      <c r="CR191" s="23" t="str">
        <f>+IF(AND(LEN($I191)&gt;5),IF(AND($J191&gt;X$1,$J191&lt;=$AO$1),1,IF((COUNTIFS(INCAPACIDADES!$C$1:$C$51,$I191,INCAPACIDADES!U$1:U$51,X$1))&gt;0,2,IF(VLOOKUP($C191,BD!$D$1:$F$501,3,0)&gt;X$1,0,3))),"")</f>
        <v/>
      </c>
      <c r="CS191" s="23" t="str">
        <f>+IF(AND(LEN($I191)&gt;5),IF(AND($J191&gt;Y$1,$J191&lt;=$AO$1),1,IF((COUNTIFS(INCAPACIDADES!$C$1:$C$51,$I191,INCAPACIDADES!V$1:V$51,Y$1))&gt;0,2,IF(VLOOKUP($C191,BD!$D$1:$F$501,3,0)&gt;Y$1,0,3))),"")</f>
        <v/>
      </c>
      <c r="CT191" s="23" t="str">
        <f>+IF(AND(LEN($I191)&gt;5),IF(AND($J191&gt;Z$1,$J191&lt;=$AO$1),1,IF((COUNTIFS(INCAPACIDADES!$C$1:$C$51,$I191,INCAPACIDADES!W$1:W$51,Z$1))&gt;0,2,IF(VLOOKUP($C191,BD!$D$1:$F$501,3,0)&gt;Z$1,0,3))),"")</f>
        <v/>
      </c>
      <c r="CU191" s="23" t="str">
        <f>+IF(AND(LEN($I191)&gt;5),IF(AND($J191&gt;AA$1,$J191&lt;=$AO$1),1,IF((COUNTIFS(INCAPACIDADES!$C$1:$C$51,$I191,INCAPACIDADES!X$1:X$51,AA$1))&gt;0,2,IF(VLOOKUP($C191,BD!$D$1:$F$501,3,0)&gt;AA$1,0,3))),"")</f>
        <v/>
      </c>
      <c r="CV191" s="23" t="str">
        <f>+IF(AND(LEN($I191)&gt;5),IF(AND($J191&gt;AB$1,$J191&lt;=$AO$1),1,IF((COUNTIFS(INCAPACIDADES!$C$1:$C$51,$I191,INCAPACIDADES!Y$1:Y$51,AB$1))&gt;0,2,IF(VLOOKUP($C191,BD!$D$1:$F$501,3,0)&gt;AB$1,0,3))),"")</f>
        <v/>
      </c>
      <c r="CW191" s="23" t="str">
        <f>+IF(AND(LEN($I191)&gt;5),IF(AND($J191&gt;AC$1,$J191&lt;=$AO$1),1,IF((COUNTIFS(INCAPACIDADES!$C$1:$C$51,$I191,INCAPACIDADES!Z$1:Z$51,AC$1))&gt;0,2,IF(VLOOKUP($C191,BD!$D$1:$F$501,3,0)&gt;AC$1,0,3))),"")</f>
        <v/>
      </c>
      <c r="CX191" s="23" t="str">
        <f>+IF(AND(LEN($I191)&gt;5),IF(AND($J191&gt;AD$1,$J191&lt;=$AO$1),1,IF((COUNTIFS(INCAPACIDADES!$C$1:$C$51,$I191,INCAPACIDADES!AA$1:AA$51,AD$1))&gt;0,2,IF(VLOOKUP($C191,BD!$D$1:$F$501,3,0)&gt;AD$1,0,3))),"")</f>
        <v/>
      </c>
      <c r="CY191" s="23" t="str">
        <f>+IF(AND(LEN($I191)&gt;5),IF(AND($J191&gt;AE$1,$J191&lt;=$AO$1),1,IF((COUNTIFS(INCAPACIDADES!$C$1:$C$51,$I191,INCAPACIDADES!AB$1:AB$51,AE$1))&gt;0,2,IF(VLOOKUP($C191,BD!$D$1:$F$501,3,0)&gt;AE$1,0,3))),"")</f>
        <v/>
      </c>
      <c r="CZ191" s="23" t="str">
        <f>+IF(AND(LEN($I191)&gt;5),IF(AND($J191&gt;AF$1,$J191&lt;=$AO$1),1,IF((COUNTIFS(INCAPACIDADES!$C$1:$C$51,$I191,INCAPACIDADES!AC$1:AC$51,AF$1))&gt;0,2,IF(VLOOKUP($C191,BD!$D$1:$F$501,3,0)&gt;AF$1,0,3))),"")</f>
        <v/>
      </c>
      <c r="DA191" s="23" t="str">
        <f>+IF(AND(LEN($I191)&gt;5),IF(AND($J191&gt;AG$1,$J191&lt;=$AO$1),1,IF((COUNTIFS(INCAPACIDADES!$C$1:$C$51,$I191,INCAPACIDADES!AD$1:AD$51,AG$1))&gt;0,2,IF(VLOOKUP($C191,BD!$D$1:$F$501,3,0)&gt;AG$1,0,3))),"")</f>
        <v/>
      </c>
      <c r="DB191" s="23" t="str">
        <f>+IF(AND(LEN($I191)&gt;5),IF(AND($J191&gt;AH$1,$J191&lt;=$AO$1),1,IF((COUNTIFS(INCAPACIDADES!$C$1:$C$51,$I191,INCAPACIDADES!AE$1:AE$51,AH$1))&gt;0,2,IF(VLOOKUP($C191,BD!$D$1:$F$501,3,0)&gt;AH$1,0,3))),"")</f>
        <v/>
      </c>
      <c r="DC191" s="23" t="str">
        <f>+IF(AND(LEN($I191)&gt;5),IF(AND($J191&gt;AI$1,$J191&lt;=$AO$1),1,IF((COUNTIFS(INCAPACIDADES!$C$1:$C$51,$I191,INCAPACIDADES!AF$1:AF$51,AI$1))&gt;0,2,IF(VLOOKUP($C191,BD!$D$1:$F$501,3,0)&gt;AI$1,0,3))),"")</f>
        <v/>
      </c>
      <c r="DD191" s="23" t="str">
        <f>+IF(AND(LEN($I191)&gt;5),IF(AND($J191&gt;AJ$1,$J191&lt;=$AO$1),1,IF((COUNTIFS(INCAPACIDADES!$C$1:$C$51,$I191,INCAPACIDADES!AG$1:AG$51,AJ$1))&gt;0,2,IF(VLOOKUP($C191,BD!$D$1:$F$501,3,0)&gt;AJ$1,0,3))),"")</f>
        <v/>
      </c>
      <c r="DE191" s="23" t="str">
        <f>+IF(AND(LEN($I191)&gt;5),IF(AND($J191&gt;AK$1,$J191&lt;=$AO$1),1,IF((COUNTIFS(INCAPACIDADES!$C$1:$C$51,$I191,INCAPACIDADES!AH$1:AH$51,AK$1))&gt;0,2,IF(VLOOKUP($C191,BD!$D$1:$F$501,3,0)&gt;AK$1,0,3))),"")</f>
        <v/>
      </c>
      <c r="DF191" s="23" t="str">
        <f>+IF(AND(LEN($I191)&gt;5),IF(AND($J191&gt;AL$1,$J191&lt;=$AO$1),1,IF((COUNTIFS(INCAPACIDADES!$C$1:$C$51,$I191,INCAPACIDADES!AI$1:AI$51,AL$1))&gt;0,2,IF(VLOOKUP($C191,BD!$D$1:$F$501,3,0)&gt;AL$1,0,3))),"")</f>
        <v/>
      </c>
      <c r="DG191" s="23" t="str">
        <f>+IF(AND(LEN($I191)&gt;5),IF(AND($J191&gt;AM$1,$J191&lt;=$AO$1),1,IF((COUNTIFS(INCAPACIDADES!$C$1:$C$51,$I191,INCAPACIDADES!AJ$1:AJ$51,AM$1))&gt;0,2,IF(VLOOKUP($C191,BD!$D$1:$F$501,3,0)&gt;AM$1,0,3))),"")</f>
        <v/>
      </c>
      <c r="DH191" s="23" t="str">
        <f>+IF(AND(LEN($I191)&gt;5),IF(AND($J191&gt;AN$1,$J191&lt;=$AO$1),1,IF((COUNTIFS(INCAPACIDADES!$C$1:$C$51,$I191,INCAPACIDADES!AK$1:AK$51,AN$1))&gt;0,2,IF(VLOOKUP($C191,BD!$D$1:$F$501,3,0)&gt;AN$1,0,3))),"")</f>
        <v/>
      </c>
      <c r="DI191" s="23" t="str">
        <f>+IF(AND(LEN($I191)&gt;5),IF(AND($J191&gt;AO$1,$J191&lt;=$AO$1),1,IF((COUNTIFS(INCAPACIDADES!$C$1:$C$51,$I191,INCAPACIDADES!AL$1:AL$51,AO$1))&gt;0,2,IF(VLOOKUP($C191,BD!$D$1:$F$501,3,0)&gt;AO$1,0,3))),"")</f>
        <v/>
      </c>
      <c r="DJ191" s="23" t="str">
        <f>+IF(LEN($I191)&gt;5,IF(ISERROR(VLOOKUP(N191,'CODIGO PAGO'!$B$2:$B$20,1,0)),1,IF(OR(AND(CH191=1,N191&lt;&gt;"N"),AND(CH191=3,N191&lt;&gt;"B"),AND(CH191=2,LEFT(TRIM(N191),1)&lt;&gt;"I")),1,IF(OR(AND(CH191=0,N191="N"),AND(CH191=0,N191="B"),AND(CH191=0,LEFT(TRIM(N191),1)="I")),1,0))),"")</f>
        <v/>
      </c>
      <c r="DK191" s="23" t="str">
        <f t="shared" si="104"/>
        <v/>
      </c>
      <c r="DL191" s="23" t="str">
        <f>+IF(LEN($I191)&gt;5,IF(ISERROR(VLOOKUP(P191,'CODIGO PAGO'!$B$2:$B$20,1,0)),1,IF(OR(AND(CJ191=1,P191&lt;&gt;"N"),AND(CJ191=3,P191&lt;&gt;"B"),AND(CJ191=2,LEFT(TRIM(P191),1)&lt;&gt;"I")),1,IF(OR(AND(CJ191=0,P191="N"),AND(CJ191=0,P191="B"),AND(CJ191=0,LEFT(TRIM(P191),1)="I")),1,0))),"")</f>
        <v/>
      </c>
      <c r="DM191" s="23" t="str">
        <f t="shared" si="105"/>
        <v/>
      </c>
      <c r="DN191" s="23" t="str">
        <f>+IF(LEN($I191)&gt;5,IF(ISERROR(VLOOKUP(R191,'CODIGO PAGO'!$B$2:$B$20,1,0)),1,IF(OR(AND(CL191=1,R191&lt;&gt;"N"),AND(CL191=3,R191&lt;&gt;"B"),AND(CL191=2,LEFT(TRIM(R191),1)&lt;&gt;"I")),1,IF(OR(AND(CL191=0,R191="N"),AND(CL191=0,R191="B"),AND(CL191=0,LEFT(TRIM(R191),1)="I")),1,0))),"")</f>
        <v/>
      </c>
      <c r="DO191" s="23" t="str">
        <f t="shared" si="106"/>
        <v/>
      </c>
      <c r="DP191" s="23" t="str">
        <f>+IF(LEN($I191)&gt;5,IF(ISERROR(VLOOKUP(T191,'CODIGO PAGO'!$B$2:$B$20,1,0)),1,IF(OR(AND(CN191=1,T191&lt;&gt;"N"),AND(CN191=3,T191&lt;&gt;"B"),AND(CN191=2,LEFT(TRIM(T191),1)&lt;&gt;"I")),1,IF(OR(AND(CN191=0,T191="N"),AND(CN191=0,T191="B"),AND(CN191=0,LEFT(TRIM(T191),1)="I")),1,0))),"")</f>
        <v/>
      </c>
      <c r="DQ191" s="23" t="str">
        <f t="shared" si="107"/>
        <v/>
      </c>
      <c r="DR191" s="23" t="str">
        <f>+IF(LEN($I191)&gt;5,IF(ISERROR(VLOOKUP(V191,'CODIGO PAGO'!$B$2:$B$20,1,0)),1,IF(OR(AND(CP191=1,V191&lt;&gt;"N"),AND(CP191=3,V191&lt;&gt;"B"),AND(CP191=2,LEFT(TRIM(V191),1)&lt;&gt;"I")),1,IF(OR(AND(CP191=0,V191="N"),AND(CP191=0,V191="B"),AND(CP191=0,LEFT(TRIM(V191),1)="I")),1,0))),"")</f>
        <v/>
      </c>
      <c r="DS191" s="23" t="str">
        <f t="shared" si="108"/>
        <v/>
      </c>
      <c r="DT191" s="23" t="str">
        <f>+IF(LEN($I191)&gt;5,IF(ISERROR(VLOOKUP(X191,'CODIGO PAGO'!$B$2:$B$20,1,0)),1,IF(OR(AND(CR191=1,X191&lt;&gt;"N"),AND(CR191=3,X191&lt;&gt;"B"),AND(CR191=2,LEFT(TRIM(X191),1)&lt;&gt;"I")),1,IF(OR(AND(CR191=0,X191="N"),AND(CR191=0,X191="B"),AND(CR191=0,LEFT(TRIM(X191),1)="I")),1,0))),"")</f>
        <v/>
      </c>
      <c r="DU191" s="23" t="str">
        <f t="shared" si="109"/>
        <v/>
      </c>
      <c r="DV191" s="23" t="str">
        <f>+IF(LEN($I191)&gt;5,IF(ISERROR(VLOOKUP(Z191,'CODIGO PAGO'!$B$2:$B$20,1,0)),1,IF(OR(AND(CT191=1,Z191&lt;&gt;"N"),AND(CT191=3,Z191&lt;&gt;"B"),AND(CT191=2,LEFT(TRIM(Z191),1)&lt;&gt;"I")),1,IF(OR(AND(CT191=0,Z191="N"),AND(CT191=0,Z191="B"),AND(CT191=0,LEFT(TRIM(Z191),1)="I")),1,0))),"")</f>
        <v/>
      </c>
      <c r="DW191" s="23" t="str">
        <f t="shared" si="110"/>
        <v/>
      </c>
      <c r="DX191" s="23" t="str">
        <f>+IF(LEN($I191)&gt;5,IF(ISERROR(VLOOKUP(AB191,'CODIGO PAGO'!$B$2:$B$20,1,0)),1,IF(OR(AND(CV191=1,AB191&lt;&gt;"N"),AND(CV191=3,AB191&lt;&gt;"B"),AND(CV191=2,LEFT(TRIM(AB191),1)&lt;&gt;"I")),1,IF(OR(AND(CV191=0,AB191="N"),AND(CV191=0,AB191="B"),AND(CV191=0,LEFT(TRIM(AB191),1)="I")),1,0))),"")</f>
        <v/>
      </c>
      <c r="DY191" s="23" t="str">
        <f t="shared" si="111"/>
        <v/>
      </c>
      <c r="DZ191" s="23" t="str">
        <f>+IF(LEN($I191)&gt;5,IF(ISERROR(VLOOKUP(AD191,'CODIGO PAGO'!$B$2:$B$20,1,0)),1,IF(OR(AND(CX191=1,AD191&lt;&gt;"N"),AND(CX191=3,AD191&lt;&gt;"B"),AND(CX191=2,LEFT(TRIM(AD191),1)&lt;&gt;"I")),1,IF(OR(AND(CX191=0,AD191="N"),AND(CX191=0,AD191="B"),AND(CX191=0,LEFT(TRIM(AD191),1)="I")),1,0))),"")</f>
        <v/>
      </c>
      <c r="EA191" s="23" t="str">
        <f t="shared" si="112"/>
        <v/>
      </c>
      <c r="EB191" s="23" t="str">
        <f>+IF(LEN($I191)&gt;5,IF(ISERROR(VLOOKUP(AF191,'CODIGO PAGO'!$B$2:$B$20,1,0)),1,IF(OR(AND(CZ191=1,AF191&lt;&gt;"N"),AND(CZ191=3,AF191&lt;&gt;"B"),AND(CZ191=2,LEFT(TRIM(AF191),1)&lt;&gt;"I")),1,IF(OR(AND(CZ191=0,AF191="N"),AND(CZ191=0,AF191="B"),AND(CZ191=0,LEFT(TRIM(AF191),1)="I")),1,0))),"")</f>
        <v/>
      </c>
      <c r="EC191" s="23" t="str">
        <f t="shared" si="113"/>
        <v/>
      </c>
      <c r="ED191" s="23" t="str">
        <f>+IF(LEN($I191)&gt;5,IF(ISERROR(VLOOKUP(AH191,'CODIGO PAGO'!$B$2:$B$20,1,0)),1,IF(OR(AND(DB191=1,AH191&lt;&gt;"N"),AND(DB191=3,AH191&lt;&gt;"B"),AND(DB191=2,LEFT(TRIM(AH191),1)&lt;&gt;"I")),1,IF(OR(AND(DB191=0,AH191="N"),AND(DB191=0,AH191="B"),AND(DB191=0,LEFT(TRIM(AH191),1)="I")),1,0))),"")</f>
        <v/>
      </c>
      <c r="EE191" s="23" t="str">
        <f t="shared" si="114"/>
        <v/>
      </c>
      <c r="EF191" s="23" t="str">
        <f>+IF(LEN($I191)&gt;5,IF(ISERROR(VLOOKUP(AJ191,'CODIGO PAGO'!$B$2:$B$20,1,0)),1,IF(OR(AND(DD191=1,AJ191&lt;&gt;"N"),AND(DD191=3,AJ191&lt;&gt;"B"),AND(DD191=2,LEFT(TRIM(AJ191),1)&lt;&gt;"I")),1,IF(OR(AND(DD191=0,AJ191="N"),AND(DD191=0,AJ191="B"),AND(DD191=0,LEFT(TRIM(AJ191),1)="I")),1,0))),"")</f>
        <v/>
      </c>
      <c r="EG191" s="23" t="str">
        <f t="shared" si="115"/>
        <v/>
      </c>
      <c r="EH191" s="23" t="str">
        <f>+IF(LEN($I191)&gt;5,IF(ISERROR(VLOOKUP(AL191,'CODIGO PAGO'!$B$2:$B$20,1,0)),1,IF(OR(AND(DF191=1,AL191&lt;&gt;"N"),AND(DF191=3,AL191&lt;&gt;"B"),AND(DF191=2,LEFT(TRIM(AL191),1)&lt;&gt;"I")),1,IF(OR(AND(DF191=0,AL191="N"),AND(DF191=0,AL191="B"),AND(DF191=0,LEFT(TRIM(AL191),1)="I")),1,0))),"")</f>
        <v/>
      </c>
      <c r="EI191" s="23" t="str">
        <f t="shared" si="116"/>
        <v/>
      </c>
      <c r="EJ191" s="23" t="str">
        <f>+IF(LEN($I191)&gt;5,IF(ISERROR(VLOOKUP(AN191,'CODIGO PAGO'!$B$2:$B$20,1,0)),1,IF(OR(AND(DH191=1,AN191&lt;&gt;"N"),AND(DH191=3,AN191&lt;&gt;"B"),AND(DH191=2,LEFT(TRIM(AN191),1)&lt;&gt;"I")),1,IF(OR(AND(DH191=0,AN191="N"),AND(DH191=0,AN191="B"),AND(DH191=0,LEFT(TRIM(AN191),1)="I")),1,0))),"")</f>
        <v/>
      </c>
      <c r="EK191" s="23" t="str">
        <f t="shared" si="117"/>
        <v/>
      </c>
      <c r="EL191" s="24" t="str">
        <f t="shared" si="118"/>
        <v/>
      </c>
    </row>
    <row r="192" spans="1:142" s="26" customFormat="1">
      <c r="A192" s="15" t="str">
        <f t="shared" si="84"/>
        <v/>
      </c>
      <c r="B192" s="1" t="str">
        <f>+IF(LEN(I192)&gt;5,'CODIGO PAGO'!$B$28,"")</f>
        <v/>
      </c>
      <c r="C192" s="1" t="str">
        <f>+IF(LEN($I192)&gt;5,BD!D192,"")</f>
        <v/>
      </c>
      <c r="D192" s="168" t="str">
        <f>+IF(LEN($I192)&gt;5,BD!A192,"")</f>
        <v/>
      </c>
      <c r="E192" s="1" t="str">
        <f>+IF(LEN($I192)&gt;5,BD!B192,"")</f>
        <v/>
      </c>
      <c r="F192" s="1" t="str">
        <f>+IF(LEN($I192)&gt;5,BD!C192,"")</f>
        <v/>
      </c>
      <c r="G192" s="141"/>
      <c r="H192" s="141"/>
      <c r="I192" s="1" t="str">
        <f>+IF(LEN(BD!G192)&gt;5,BD!G192,"")</f>
        <v/>
      </c>
      <c r="J192" s="167" t="str">
        <f>+IF(LEN($I192)&gt;5,BD!E192,"")</f>
        <v/>
      </c>
      <c r="K192" s="6" t="str">
        <f t="shared" si="85"/>
        <v/>
      </c>
      <c r="L192" s="87" t="str">
        <f>+IF(LEN($I192)&gt;5,BD!H192,"")</f>
        <v/>
      </c>
      <c r="M192" s="40" t="str">
        <f t="shared" si="86"/>
        <v/>
      </c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4" t="str">
        <f t="shared" si="87"/>
        <v/>
      </c>
      <c r="AQ192" s="5" t="str">
        <f t="shared" si="88"/>
        <v/>
      </c>
      <c r="AR192" s="91" t="str">
        <f t="shared" si="89"/>
        <v/>
      </c>
      <c r="AS192" s="5" t="str">
        <f t="shared" si="90"/>
        <v/>
      </c>
      <c r="AT192" s="91" t="str">
        <f t="shared" si="91"/>
        <v/>
      </c>
      <c r="AU192" s="4" t="str">
        <f t="shared" si="92"/>
        <v/>
      </c>
      <c r="AV192" s="4" t="str">
        <f t="shared" si="93"/>
        <v/>
      </c>
      <c r="AW192" s="4" t="str">
        <f t="shared" si="94"/>
        <v/>
      </c>
      <c r="AX192" s="4" t="str">
        <f t="shared" si="95"/>
        <v/>
      </c>
      <c r="AY192" s="88" t="str">
        <f t="shared" si="96"/>
        <v/>
      </c>
      <c r="AZ192" s="17" t="str">
        <f t="shared" si="97"/>
        <v/>
      </c>
      <c r="BA192" s="18" t="str">
        <f t="shared" si="98"/>
        <v/>
      </c>
      <c r="BB192" s="19" t="str">
        <f>+IF(LEN(I192)&gt;5,IF(INT(RIGHT(B192,1))=9,0.5*L192*AY192,INT(MID(B192,5,LEN(B192)-4))*L192)+IFERROR(VLOOKUP(I192,AJUSTES!$A$1:$I$50,9,0),0),"")</f>
        <v/>
      </c>
      <c r="BC192" s="12"/>
      <c r="BD192" s="19" t="str">
        <f t="shared" si="99"/>
        <v/>
      </c>
      <c r="BE192" s="18" t="str">
        <f t="shared" si="100"/>
        <v/>
      </c>
      <c r="BF192" s="139" t="str">
        <f t="shared" si="101"/>
        <v/>
      </c>
      <c r="BG192" s="114"/>
      <c r="BH192" s="18" t="str">
        <f t="shared" si="102"/>
        <v/>
      </c>
      <c r="BI192" s="13"/>
      <c r="BJ192" s="12"/>
      <c r="BK192" s="12"/>
      <c r="BL192" s="145"/>
      <c r="BM192" s="12"/>
      <c r="BN192" s="12"/>
      <c r="BO192" s="12"/>
      <c r="BP192" s="12"/>
      <c r="BQ192" s="12"/>
      <c r="BR192" s="12"/>
      <c r="BS192" s="146"/>
      <c r="BT192" s="14"/>
      <c r="BU192" s="12"/>
      <c r="BV192" s="12"/>
      <c r="BW192" s="12"/>
      <c r="BX192" s="12"/>
      <c r="BY192" s="12"/>
      <c r="BZ192" s="144"/>
      <c r="CA192" s="107" t="str">
        <f>+IF(LEN($I192)&gt;5,IF(BD!F192="N/A","",BD!F192),"")</f>
        <v/>
      </c>
      <c r="CB192" s="21"/>
      <c r="CC192" s="147"/>
      <c r="CD192" s="148"/>
      <c r="CE192" s="8" t="str">
        <f>+IF(LEN(I192)&gt;5,BD!M192,"")</f>
        <v/>
      </c>
      <c r="CF192" s="16" t="str">
        <f>+IF(LEN(I192)&gt;5,BD!N192,"")</f>
        <v/>
      </c>
      <c r="CG192" s="3" t="str">
        <f t="shared" si="103"/>
        <v/>
      </c>
      <c r="CH192" s="23" t="str">
        <f>+IF(AND(LEN($I192)&gt;5),IF(AND($J192&gt;N$1,$J192&lt;=$AO$1),1,IF((COUNTIFS(INCAPACIDADES!$C$1:$C$51,$I192,INCAPACIDADES!K$1:K$51,N$1))&gt;0,2,IF(VLOOKUP($C192,BD!$D$1:$F$501,3,0)&gt;N$1,0,3))),"")</f>
        <v/>
      </c>
      <c r="CI192" s="23" t="str">
        <f>+IF(AND(LEN($I192)&gt;5),IF(AND($J192&gt;O$1,$J192&lt;=$AO$1),1,IF((COUNTIFS(INCAPACIDADES!$C$1:$C$51,$I192,INCAPACIDADES!L$1:L$51,O$1))&gt;0,2,IF(VLOOKUP($C192,BD!$D$1:$F$501,3,0)&gt;O$1,0,3))),"")</f>
        <v/>
      </c>
      <c r="CJ192" s="23" t="str">
        <f>+IF(AND(LEN($I192)&gt;5),IF(AND($J192&gt;P$1,$J192&lt;=$AO$1),1,IF((COUNTIFS(INCAPACIDADES!$C$1:$C$51,$I192,INCAPACIDADES!M$1:M$51,P$1))&gt;0,2,IF(VLOOKUP($C192,BD!$D$1:$F$501,3,0)&gt;P$1,0,3))),"")</f>
        <v/>
      </c>
      <c r="CK192" s="23" t="str">
        <f>+IF(AND(LEN($I192)&gt;5),IF(AND($J192&gt;Q$1,$J192&lt;=$AO$1),1,IF((COUNTIFS(INCAPACIDADES!$C$1:$C$51,$I192,INCAPACIDADES!N$1:N$51,Q$1))&gt;0,2,IF(VLOOKUP($C192,BD!$D$1:$F$501,3,0)&gt;Q$1,0,3))),"")</f>
        <v/>
      </c>
      <c r="CL192" s="23" t="str">
        <f>+IF(AND(LEN($I192)&gt;5),IF(AND($J192&gt;R$1,$J192&lt;=$AO$1),1,IF((COUNTIFS(INCAPACIDADES!$C$1:$C$51,$I192,INCAPACIDADES!O$1:O$51,R$1))&gt;0,2,IF(VLOOKUP($C192,BD!$D$1:$F$501,3,0)&gt;R$1,0,3))),"")</f>
        <v/>
      </c>
      <c r="CM192" s="23" t="str">
        <f>+IF(AND(LEN($I192)&gt;5),IF(AND($J192&gt;S$1,$J192&lt;=$AO$1),1,IF((COUNTIFS(INCAPACIDADES!$C$1:$C$51,$I192,INCAPACIDADES!P$1:P$51,S$1))&gt;0,2,IF(VLOOKUP($C192,BD!$D$1:$F$501,3,0)&gt;S$1,0,3))),"")</f>
        <v/>
      </c>
      <c r="CN192" s="23" t="str">
        <f>+IF(AND(LEN($I192)&gt;5),IF(AND($J192&gt;T$1,$J192&lt;=$AO$1),1,IF((COUNTIFS(INCAPACIDADES!$C$1:$C$51,$I192,INCAPACIDADES!Q$1:Q$51,T$1))&gt;0,2,IF(VLOOKUP($C192,BD!$D$1:$F$501,3,0)&gt;T$1,0,3))),"")</f>
        <v/>
      </c>
      <c r="CO192" s="23" t="str">
        <f>+IF(AND(LEN($I192)&gt;5),IF(AND($J192&gt;U$1,$J192&lt;=$AO$1),1,IF((COUNTIFS(INCAPACIDADES!$C$1:$C$51,$I192,INCAPACIDADES!R$1:R$51,U$1))&gt;0,2,IF(VLOOKUP($C192,BD!$D$1:$F$501,3,0)&gt;U$1,0,3))),"")</f>
        <v/>
      </c>
      <c r="CP192" s="23" t="str">
        <f>+IF(AND(LEN($I192)&gt;5),IF(AND($J192&gt;V$1,$J192&lt;=$AO$1),1,IF((COUNTIFS(INCAPACIDADES!$C$1:$C$51,$I192,INCAPACIDADES!S$1:S$51,V$1))&gt;0,2,IF(VLOOKUP($C192,BD!$D$1:$F$501,3,0)&gt;V$1,0,3))),"")</f>
        <v/>
      </c>
      <c r="CQ192" s="23" t="str">
        <f>+IF(AND(LEN($I192)&gt;5),IF(AND($J192&gt;W$1,$J192&lt;=$AO$1),1,IF((COUNTIFS(INCAPACIDADES!$C$1:$C$51,$I192,INCAPACIDADES!T$1:T$51,W$1))&gt;0,2,IF(VLOOKUP($C192,BD!$D$1:$F$501,3,0)&gt;W$1,0,3))),"")</f>
        <v/>
      </c>
      <c r="CR192" s="23" t="str">
        <f>+IF(AND(LEN($I192)&gt;5),IF(AND($J192&gt;X$1,$J192&lt;=$AO$1),1,IF((COUNTIFS(INCAPACIDADES!$C$1:$C$51,$I192,INCAPACIDADES!U$1:U$51,X$1))&gt;0,2,IF(VLOOKUP($C192,BD!$D$1:$F$501,3,0)&gt;X$1,0,3))),"")</f>
        <v/>
      </c>
      <c r="CS192" s="23" t="str">
        <f>+IF(AND(LEN($I192)&gt;5),IF(AND($J192&gt;Y$1,$J192&lt;=$AO$1),1,IF((COUNTIFS(INCAPACIDADES!$C$1:$C$51,$I192,INCAPACIDADES!V$1:V$51,Y$1))&gt;0,2,IF(VLOOKUP($C192,BD!$D$1:$F$501,3,0)&gt;Y$1,0,3))),"")</f>
        <v/>
      </c>
      <c r="CT192" s="23" t="str">
        <f>+IF(AND(LEN($I192)&gt;5),IF(AND($J192&gt;Z$1,$J192&lt;=$AO$1),1,IF((COUNTIFS(INCAPACIDADES!$C$1:$C$51,$I192,INCAPACIDADES!W$1:W$51,Z$1))&gt;0,2,IF(VLOOKUP($C192,BD!$D$1:$F$501,3,0)&gt;Z$1,0,3))),"")</f>
        <v/>
      </c>
      <c r="CU192" s="23" t="str">
        <f>+IF(AND(LEN($I192)&gt;5),IF(AND($J192&gt;AA$1,$J192&lt;=$AO$1),1,IF((COUNTIFS(INCAPACIDADES!$C$1:$C$51,$I192,INCAPACIDADES!X$1:X$51,AA$1))&gt;0,2,IF(VLOOKUP($C192,BD!$D$1:$F$501,3,0)&gt;AA$1,0,3))),"")</f>
        <v/>
      </c>
      <c r="CV192" s="23" t="str">
        <f>+IF(AND(LEN($I192)&gt;5),IF(AND($J192&gt;AB$1,$J192&lt;=$AO$1),1,IF((COUNTIFS(INCAPACIDADES!$C$1:$C$51,$I192,INCAPACIDADES!Y$1:Y$51,AB$1))&gt;0,2,IF(VLOOKUP($C192,BD!$D$1:$F$501,3,0)&gt;AB$1,0,3))),"")</f>
        <v/>
      </c>
      <c r="CW192" s="23" t="str">
        <f>+IF(AND(LEN($I192)&gt;5),IF(AND($J192&gt;AC$1,$J192&lt;=$AO$1),1,IF((COUNTIFS(INCAPACIDADES!$C$1:$C$51,$I192,INCAPACIDADES!Z$1:Z$51,AC$1))&gt;0,2,IF(VLOOKUP($C192,BD!$D$1:$F$501,3,0)&gt;AC$1,0,3))),"")</f>
        <v/>
      </c>
      <c r="CX192" s="23" t="str">
        <f>+IF(AND(LEN($I192)&gt;5),IF(AND($J192&gt;AD$1,$J192&lt;=$AO$1),1,IF((COUNTIFS(INCAPACIDADES!$C$1:$C$51,$I192,INCAPACIDADES!AA$1:AA$51,AD$1))&gt;0,2,IF(VLOOKUP($C192,BD!$D$1:$F$501,3,0)&gt;AD$1,0,3))),"")</f>
        <v/>
      </c>
      <c r="CY192" s="23" t="str">
        <f>+IF(AND(LEN($I192)&gt;5),IF(AND($J192&gt;AE$1,$J192&lt;=$AO$1),1,IF((COUNTIFS(INCAPACIDADES!$C$1:$C$51,$I192,INCAPACIDADES!AB$1:AB$51,AE$1))&gt;0,2,IF(VLOOKUP($C192,BD!$D$1:$F$501,3,0)&gt;AE$1,0,3))),"")</f>
        <v/>
      </c>
      <c r="CZ192" s="23" t="str">
        <f>+IF(AND(LEN($I192)&gt;5),IF(AND($J192&gt;AF$1,$J192&lt;=$AO$1),1,IF((COUNTIFS(INCAPACIDADES!$C$1:$C$51,$I192,INCAPACIDADES!AC$1:AC$51,AF$1))&gt;0,2,IF(VLOOKUP($C192,BD!$D$1:$F$501,3,0)&gt;AF$1,0,3))),"")</f>
        <v/>
      </c>
      <c r="DA192" s="23" t="str">
        <f>+IF(AND(LEN($I192)&gt;5),IF(AND($J192&gt;AG$1,$J192&lt;=$AO$1),1,IF((COUNTIFS(INCAPACIDADES!$C$1:$C$51,$I192,INCAPACIDADES!AD$1:AD$51,AG$1))&gt;0,2,IF(VLOOKUP($C192,BD!$D$1:$F$501,3,0)&gt;AG$1,0,3))),"")</f>
        <v/>
      </c>
      <c r="DB192" s="23" t="str">
        <f>+IF(AND(LEN($I192)&gt;5),IF(AND($J192&gt;AH$1,$J192&lt;=$AO$1),1,IF((COUNTIFS(INCAPACIDADES!$C$1:$C$51,$I192,INCAPACIDADES!AE$1:AE$51,AH$1))&gt;0,2,IF(VLOOKUP($C192,BD!$D$1:$F$501,3,0)&gt;AH$1,0,3))),"")</f>
        <v/>
      </c>
      <c r="DC192" s="23" t="str">
        <f>+IF(AND(LEN($I192)&gt;5),IF(AND($J192&gt;AI$1,$J192&lt;=$AO$1),1,IF((COUNTIFS(INCAPACIDADES!$C$1:$C$51,$I192,INCAPACIDADES!AF$1:AF$51,AI$1))&gt;0,2,IF(VLOOKUP($C192,BD!$D$1:$F$501,3,0)&gt;AI$1,0,3))),"")</f>
        <v/>
      </c>
      <c r="DD192" s="23" t="str">
        <f>+IF(AND(LEN($I192)&gt;5),IF(AND($J192&gt;AJ$1,$J192&lt;=$AO$1),1,IF((COUNTIFS(INCAPACIDADES!$C$1:$C$51,$I192,INCAPACIDADES!AG$1:AG$51,AJ$1))&gt;0,2,IF(VLOOKUP($C192,BD!$D$1:$F$501,3,0)&gt;AJ$1,0,3))),"")</f>
        <v/>
      </c>
      <c r="DE192" s="23" t="str">
        <f>+IF(AND(LEN($I192)&gt;5),IF(AND($J192&gt;AK$1,$J192&lt;=$AO$1),1,IF((COUNTIFS(INCAPACIDADES!$C$1:$C$51,$I192,INCAPACIDADES!AH$1:AH$51,AK$1))&gt;0,2,IF(VLOOKUP($C192,BD!$D$1:$F$501,3,0)&gt;AK$1,0,3))),"")</f>
        <v/>
      </c>
      <c r="DF192" s="23" t="str">
        <f>+IF(AND(LEN($I192)&gt;5),IF(AND($J192&gt;AL$1,$J192&lt;=$AO$1),1,IF((COUNTIFS(INCAPACIDADES!$C$1:$C$51,$I192,INCAPACIDADES!AI$1:AI$51,AL$1))&gt;0,2,IF(VLOOKUP($C192,BD!$D$1:$F$501,3,0)&gt;AL$1,0,3))),"")</f>
        <v/>
      </c>
      <c r="DG192" s="23" t="str">
        <f>+IF(AND(LEN($I192)&gt;5),IF(AND($J192&gt;AM$1,$J192&lt;=$AO$1),1,IF((COUNTIFS(INCAPACIDADES!$C$1:$C$51,$I192,INCAPACIDADES!AJ$1:AJ$51,AM$1))&gt;0,2,IF(VLOOKUP($C192,BD!$D$1:$F$501,3,0)&gt;AM$1,0,3))),"")</f>
        <v/>
      </c>
      <c r="DH192" s="23" t="str">
        <f>+IF(AND(LEN($I192)&gt;5),IF(AND($J192&gt;AN$1,$J192&lt;=$AO$1),1,IF((COUNTIFS(INCAPACIDADES!$C$1:$C$51,$I192,INCAPACIDADES!AK$1:AK$51,AN$1))&gt;0,2,IF(VLOOKUP($C192,BD!$D$1:$F$501,3,0)&gt;AN$1,0,3))),"")</f>
        <v/>
      </c>
      <c r="DI192" s="23" t="str">
        <f>+IF(AND(LEN($I192)&gt;5),IF(AND($J192&gt;AO$1,$J192&lt;=$AO$1),1,IF((COUNTIFS(INCAPACIDADES!$C$1:$C$51,$I192,INCAPACIDADES!AL$1:AL$51,AO$1))&gt;0,2,IF(VLOOKUP($C192,BD!$D$1:$F$501,3,0)&gt;AO$1,0,3))),"")</f>
        <v/>
      </c>
      <c r="DJ192" s="23" t="str">
        <f>+IF(LEN($I192)&gt;5,IF(ISERROR(VLOOKUP(N192,'CODIGO PAGO'!$B$2:$B$20,1,0)),1,IF(OR(AND(CH192=1,N192&lt;&gt;"N"),AND(CH192=3,N192&lt;&gt;"B"),AND(CH192=2,LEFT(TRIM(N192),1)&lt;&gt;"I")),1,IF(OR(AND(CH192=0,N192="N"),AND(CH192=0,N192="B"),AND(CH192=0,LEFT(TRIM(N192),1)="I")),1,0))),"")</f>
        <v/>
      </c>
      <c r="DK192" s="23" t="str">
        <f t="shared" si="104"/>
        <v/>
      </c>
      <c r="DL192" s="23" t="str">
        <f>+IF(LEN($I192)&gt;5,IF(ISERROR(VLOOKUP(P192,'CODIGO PAGO'!$B$2:$B$20,1,0)),1,IF(OR(AND(CJ192=1,P192&lt;&gt;"N"),AND(CJ192=3,P192&lt;&gt;"B"),AND(CJ192=2,LEFT(TRIM(P192),1)&lt;&gt;"I")),1,IF(OR(AND(CJ192=0,P192="N"),AND(CJ192=0,P192="B"),AND(CJ192=0,LEFT(TRIM(P192),1)="I")),1,0))),"")</f>
        <v/>
      </c>
      <c r="DM192" s="23" t="str">
        <f t="shared" si="105"/>
        <v/>
      </c>
      <c r="DN192" s="23" t="str">
        <f>+IF(LEN($I192)&gt;5,IF(ISERROR(VLOOKUP(R192,'CODIGO PAGO'!$B$2:$B$20,1,0)),1,IF(OR(AND(CL192=1,R192&lt;&gt;"N"),AND(CL192=3,R192&lt;&gt;"B"),AND(CL192=2,LEFT(TRIM(R192),1)&lt;&gt;"I")),1,IF(OR(AND(CL192=0,R192="N"),AND(CL192=0,R192="B"),AND(CL192=0,LEFT(TRIM(R192),1)="I")),1,0))),"")</f>
        <v/>
      </c>
      <c r="DO192" s="23" t="str">
        <f t="shared" si="106"/>
        <v/>
      </c>
      <c r="DP192" s="23" t="str">
        <f>+IF(LEN($I192)&gt;5,IF(ISERROR(VLOOKUP(T192,'CODIGO PAGO'!$B$2:$B$20,1,0)),1,IF(OR(AND(CN192=1,T192&lt;&gt;"N"),AND(CN192=3,T192&lt;&gt;"B"),AND(CN192=2,LEFT(TRIM(T192),1)&lt;&gt;"I")),1,IF(OR(AND(CN192=0,T192="N"),AND(CN192=0,T192="B"),AND(CN192=0,LEFT(TRIM(T192),1)="I")),1,0))),"")</f>
        <v/>
      </c>
      <c r="DQ192" s="23" t="str">
        <f t="shared" si="107"/>
        <v/>
      </c>
      <c r="DR192" s="23" t="str">
        <f>+IF(LEN($I192)&gt;5,IF(ISERROR(VLOOKUP(V192,'CODIGO PAGO'!$B$2:$B$20,1,0)),1,IF(OR(AND(CP192=1,V192&lt;&gt;"N"),AND(CP192=3,V192&lt;&gt;"B"),AND(CP192=2,LEFT(TRIM(V192),1)&lt;&gt;"I")),1,IF(OR(AND(CP192=0,V192="N"),AND(CP192=0,V192="B"),AND(CP192=0,LEFT(TRIM(V192),1)="I")),1,0))),"")</f>
        <v/>
      </c>
      <c r="DS192" s="23" t="str">
        <f t="shared" si="108"/>
        <v/>
      </c>
      <c r="DT192" s="23" t="str">
        <f>+IF(LEN($I192)&gt;5,IF(ISERROR(VLOOKUP(X192,'CODIGO PAGO'!$B$2:$B$20,1,0)),1,IF(OR(AND(CR192=1,X192&lt;&gt;"N"),AND(CR192=3,X192&lt;&gt;"B"),AND(CR192=2,LEFT(TRIM(X192),1)&lt;&gt;"I")),1,IF(OR(AND(CR192=0,X192="N"),AND(CR192=0,X192="B"),AND(CR192=0,LEFT(TRIM(X192),1)="I")),1,0))),"")</f>
        <v/>
      </c>
      <c r="DU192" s="23" t="str">
        <f t="shared" si="109"/>
        <v/>
      </c>
      <c r="DV192" s="23" t="str">
        <f>+IF(LEN($I192)&gt;5,IF(ISERROR(VLOOKUP(Z192,'CODIGO PAGO'!$B$2:$B$20,1,0)),1,IF(OR(AND(CT192=1,Z192&lt;&gt;"N"),AND(CT192=3,Z192&lt;&gt;"B"),AND(CT192=2,LEFT(TRIM(Z192),1)&lt;&gt;"I")),1,IF(OR(AND(CT192=0,Z192="N"),AND(CT192=0,Z192="B"),AND(CT192=0,LEFT(TRIM(Z192),1)="I")),1,0))),"")</f>
        <v/>
      </c>
      <c r="DW192" s="23" t="str">
        <f t="shared" si="110"/>
        <v/>
      </c>
      <c r="DX192" s="23" t="str">
        <f>+IF(LEN($I192)&gt;5,IF(ISERROR(VLOOKUP(AB192,'CODIGO PAGO'!$B$2:$B$20,1,0)),1,IF(OR(AND(CV192=1,AB192&lt;&gt;"N"),AND(CV192=3,AB192&lt;&gt;"B"),AND(CV192=2,LEFT(TRIM(AB192),1)&lt;&gt;"I")),1,IF(OR(AND(CV192=0,AB192="N"),AND(CV192=0,AB192="B"),AND(CV192=0,LEFT(TRIM(AB192),1)="I")),1,0))),"")</f>
        <v/>
      </c>
      <c r="DY192" s="23" t="str">
        <f t="shared" si="111"/>
        <v/>
      </c>
      <c r="DZ192" s="23" t="str">
        <f>+IF(LEN($I192)&gt;5,IF(ISERROR(VLOOKUP(AD192,'CODIGO PAGO'!$B$2:$B$20,1,0)),1,IF(OR(AND(CX192=1,AD192&lt;&gt;"N"),AND(CX192=3,AD192&lt;&gt;"B"),AND(CX192=2,LEFT(TRIM(AD192),1)&lt;&gt;"I")),1,IF(OR(AND(CX192=0,AD192="N"),AND(CX192=0,AD192="B"),AND(CX192=0,LEFT(TRIM(AD192),1)="I")),1,0))),"")</f>
        <v/>
      </c>
      <c r="EA192" s="23" t="str">
        <f t="shared" si="112"/>
        <v/>
      </c>
      <c r="EB192" s="23" t="str">
        <f>+IF(LEN($I192)&gt;5,IF(ISERROR(VLOOKUP(AF192,'CODIGO PAGO'!$B$2:$B$20,1,0)),1,IF(OR(AND(CZ192=1,AF192&lt;&gt;"N"),AND(CZ192=3,AF192&lt;&gt;"B"),AND(CZ192=2,LEFT(TRIM(AF192),1)&lt;&gt;"I")),1,IF(OR(AND(CZ192=0,AF192="N"),AND(CZ192=0,AF192="B"),AND(CZ192=0,LEFT(TRIM(AF192),1)="I")),1,0))),"")</f>
        <v/>
      </c>
      <c r="EC192" s="23" t="str">
        <f t="shared" si="113"/>
        <v/>
      </c>
      <c r="ED192" s="23" t="str">
        <f>+IF(LEN($I192)&gt;5,IF(ISERROR(VLOOKUP(AH192,'CODIGO PAGO'!$B$2:$B$20,1,0)),1,IF(OR(AND(DB192=1,AH192&lt;&gt;"N"),AND(DB192=3,AH192&lt;&gt;"B"),AND(DB192=2,LEFT(TRIM(AH192),1)&lt;&gt;"I")),1,IF(OR(AND(DB192=0,AH192="N"),AND(DB192=0,AH192="B"),AND(DB192=0,LEFT(TRIM(AH192),1)="I")),1,0))),"")</f>
        <v/>
      </c>
      <c r="EE192" s="23" t="str">
        <f t="shared" si="114"/>
        <v/>
      </c>
      <c r="EF192" s="23" t="str">
        <f>+IF(LEN($I192)&gt;5,IF(ISERROR(VLOOKUP(AJ192,'CODIGO PAGO'!$B$2:$B$20,1,0)),1,IF(OR(AND(DD192=1,AJ192&lt;&gt;"N"),AND(DD192=3,AJ192&lt;&gt;"B"),AND(DD192=2,LEFT(TRIM(AJ192),1)&lt;&gt;"I")),1,IF(OR(AND(DD192=0,AJ192="N"),AND(DD192=0,AJ192="B"),AND(DD192=0,LEFT(TRIM(AJ192),1)="I")),1,0))),"")</f>
        <v/>
      </c>
      <c r="EG192" s="23" t="str">
        <f t="shared" si="115"/>
        <v/>
      </c>
      <c r="EH192" s="23" t="str">
        <f>+IF(LEN($I192)&gt;5,IF(ISERROR(VLOOKUP(AL192,'CODIGO PAGO'!$B$2:$B$20,1,0)),1,IF(OR(AND(DF192=1,AL192&lt;&gt;"N"),AND(DF192=3,AL192&lt;&gt;"B"),AND(DF192=2,LEFT(TRIM(AL192),1)&lt;&gt;"I")),1,IF(OR(AND(DF192=0,AL192="N"),AND(DF192=0,AL192="B"),AND(DF192=0,LEFT(TRIM(AL192),1)="I")),1,0))),"")</f>
        <v/>
      </c>
      <c r="EI192" s="23" t="str">
        <f t="shared" si="116"/>
        <v/>
      </c>
      <c r="EJ192" s="23" t="str">
        <f>+IF(LEN($I192)&gt;5,IF(ISERROR(VLOOKUP(AN192,'CODIGO PAGO'!$B$2:$B$20,1,0)),1,IF(OR(AND(DH192=1,AN192&lt;&gt;"N"),AND(DH192=3,AN192&lt;&gt;"B"),AND(DH192=2,LEFT(TRIM(AN192),1)&lt;&gt;"I")),1,IF(OR(AND(DH192=0,AN192="N"),AND(DH192=0,AN192="B"),AND(DH192=0,LEFT(TRIM(AN192),1)="I")),1,0))),"")</f>
        <v/>
      </c>
      <c r="EK192" s="23" t="str">
        <f t="shared" si="117"/>
        <v/>
      </c>
      <c r="EL192" s="24" t="str">
        <f t="shared" si="118"/>
        <v/>
      </c>
    </row>
    <row r="193" spans="1:142" s="26" customFormat="1">
      <c r="A193" s="15" t="str">
        <f t="shared" si="84"/>
        <v/>
      </c>
      <c r="B193" s="1" t="str">
        <f>+IF(LEN(I193)&gt;5,'CODIGO PAGO'!$B$28,"")</f>
        <v/>
      </c>
      <c r="C193" s="1" t="str">
        <f>+IF(LEN($I193)&gt;5,BD!D193,"")</f>
        <v/>
      </c>
      <c r="D193" s="168" t="str">
        <f>+IF(LEN($I193)&gt;5,BD!A193,"")</f>
        <v/>
      </c>
      <c r="E193" s="1" t="str">
        <f>+IF(LEN($I193)&gt;5,BD!B193,"")</f>
        <v/>
      </c>
      <c r="F193" s="1" t="str">
        <f>+IF(LEN($I193)&gt;5,BD!C193,"")</f>
        <v/>
      </c>
      <c r="G193" s="141"/>
      <c r="H193" s="141"/>
      <c r="I193" s="1" t="str">
        <f>+IF(LEN(BD!G193)&gt;5,BD!G193,"")</f>
        <v/>
      </c>
      <c r="J193" s="167" t="str">
        <f>+IF(LEN($I193)&gt;5,BD!E193,"")</f>
        <v/>
      </c>
      <c r="K193" s="6" t="str">
        <f t="shared" si="85"/>
        <v/>
      </c>
      <c r="L193" s="87" t="str">
        <f>+IF(LEN($I193)&gt;5,BD!H193,"")</f>
        <v/>
      </c>
      <c r="M193" s="40" t="str">
        <f t="shared" si="86"/>
        <v/>
      </c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4" t="str">
        <f t="shared" si="87"/>
        <v/>
      </c>
      <c r="AQ193" s="5" t="str">
        <f t="shared" si="88"/>
        <v/>
      </c>
      <c r="AR193" s="91" t="str">
        <f t="shared" si="89"/>
        <v/>
      </c>
      <c r="AS193" s="5" t="str">
        <f t="shared" si="90"/>
        <v/>
      </c>
      <c r="AT193" s="91" t="str">
        <f t="shared" si="91"/>
        <v/>
      </c>
      <c r="AU193" s="4" t="str">
        <f t="shared" si="92"/>
        <v/>
      </c>
      <c r="AV193" s="4" t="str">
        <f t="shared" si="93"/>
        <v/>
      </c>
      <c r="AW193" s="4" t="str">
        <f t="shared" si="94"/>
        <v/>
      </c>
      <c r="AX193" s="4" t="str">
        <f t="shared" si="95"/>
        <v/>
      </c>
      <c r="AY193" s="88" t="str">
        <f t="shared" si="96"/>
        <v/>
      </c>
      <c r="AZ193" s="17" t="str">
        <f t="shared" si="97"/>
        <v/>
      </c>
      <c r="BA193" s="18" t="str">
        <f t="shared" si="98"/>
        <v/>
      </c>
      <c r="BB193" s="19" t="str">
        <f>+IF(LEN(I193)&gt;5,IF(INT(RIGHT(B193,1))=9,0.5*L193*AY193,INT(MID(B193,5,LEN(B193)-4))*L193)+IFERROR(VLOOKUP(I193,AJUSTES!$A$1:$I$50,9,0),0),"")</f>
        <v/>
      </c>
      <c r="BC193" s="12"/>
      <c r="BD193" s="19" t="str">
        <f t="shared" si="99"/>
        <v/>
      </c>
      <c r="BE193" s="18" t="str">
        <f t="shared" si="100"/>
        <v/>
      </c>
      <c r="BF193" s="139" t="str">
        <f t="shared" si="101"/>
        <v/>
      </c>
      <c r="BG193" s="114"/>
      <c r="BH193" s="18" t="str">
        <f t="shared" si="102"/>
        <v/>
      </c>
      <c r="BI193" s="13"/>
      <c r="BJ193" s="12"/>
      <c r="BK193" s="12"/>
      <c r="BL193" s="145"/>
      <c r="BM193" s="12"/>
      <c r="BN193" s="12"/>
      <c r="BO193" s="12"/>
      <c r="BP193" s="12"/>
      <c r="BQ193" s="12"/>
      <c r="BR193" s="12"/>
      <c r="BS193" s="146"/>
      <c r="BT193" s="14"/>
      <c r="BU193" s="12"/>
      <c r="BV193" s="12"/>
      <c r="BW193" s="12"/>
      <c r="BX193" s="12"/>
      <c r="BY193" s="12"/>
      <c r="BZ193" s="144"/>
      <c r="CA193" s="107" t="str">
        <f>+IF(LEN($I193)&gt;5,IF(BD!F193="N/A","",BD!F193),"")</f>
        <v/>
      </c>
      <c r="CB193" s="21"/>
      <c r="CC193" s="147"/>
      <c r="CD193" s="148"/>
      <c r="CE193" s="8" t="str">
        <f>+IF(LEN(I193)&gt;5,BD!M193,"")</f>
        <v/>
      </c>
      <c r="CF193" s="16" t="str">
        <f>+IF(LEN(I193)&gt;5,BD!N193,"")</f>
        <v/>
      </c>
      <c r="CG193" s="3" t="str">
        <f t="shared" si="103"/>
        <v/>
      </c>
      <c r="CH193" s="23" t="str">
        <f>+IF(AND(LEN($I193)&gt;5),IF(AND($J193&gt;N$1,$J193&lt;=$AO$1),1,IF((COUNTIFS(INCAPACIDADES!$C$1:$C$51,$I193,INCAPACIDADES!K$1:K$51,N$1))&gt;0,2,IF(VLOOKUP($C193,BD!$D$1:$F$501,3,0)&gt;N$1,0,3))),"")</f>
        <v/>
      </c>
      <c r="CI193" s="23" t="str">
        <f>+IF(AND(LEN($I193)&gt;5),IF(AND($J193&gt;O$1,$J193&lt;=$AO$1),1,IF((COUNTIFS(INCAPACIDADES!$C$1:$C$51,$I193,INCAPACIDADES!L$1:L$51,O$1))&gt;0,2,IF(VLOOKUP($C193,BD!$D$1:$F$501,3,0)&gt;O$1,0,3))),"")</f>
        <v/>
      </c>
      <c r="CJ193" s="23" t="str">
        <f>+IF(AND(LEN($I193)&gt;5),IF(AND($J193&gt;P$1,$J193&lt;=$AO$1),1,IF((COUNTIFS(INCAPACIDADES!$C$1:$C$51,$I193,INCAPACIDADES!M$1:M$51,P$1))&gt;0,2,IF(VLOOKUP($C193,BD!$D$1:$F$501,3,0)&gt;P$1,0,3))),"")</f>
        <v/>
      </c>
      <c r="CK193" s="23" t="str">
        <f>+IF(AND(LEN($I193)&gt;5),IF(AND($J193&gt;Q$1,$J193&lt;=$AO$1),1,IF((COUNTIFS(INCAPACIDADES!$C$1:$C$51,$I193,INCAPACIDADES!N$1:N$51,Q$1))&gt;0,2,IF(VLOOKUP($C193,BD!$D$1:$F$501,3,0)&gt;Q$1,0,3))),"")</f>
        <v/>
      </c>
      <c r="CL193" s="23" t="str">
        <f>+IF(AND(LEN($I193)&gt;5),IF(AND($J193&gt;R$1,$J193&lt;=$AO$1),1,IF((COUNTIFS(INCAPACIDADES!$C$1:$C$51,$I193,INCAPACIDADES!O$1:O$51,R$1))&gt;0,2,IF(VLOOKUP($C193,BD!$D$1:$F$501,3,0)&gt;R$1,0,3))),"")</f>
        <v/>
      </c>
      <c r="CM193" s="23" t="str">
        <f>+IF(AND(LEN($I193)&gt;5),IF(AND($J193&gt;S$1,$J193&lt;=$AO$1),1,IF((COUNTIFS(INCAPACIDADES!$C$1:$C$51,$I193,INCAPACIDADES!P$1:P$51,S$1))&gt;0,2,IF(VLOOKUP($C193,BD!$D$1:$F$501,3,0)&gt;S$1,0,3))),"")</f>
        <v/>
      </c>
      <c r="CN193" s="23" t="str">
        <f>+IF(AND(LEN($I193)&gt;5),IF(AND($J193&gt;T$1,$J193&lt;=$AO$1),1,IF((COUNTIFS(INCAPACIDADES!$C$1:$C$51,$I193,INCAPACIDADES!Q$1:Q$51,T$1))&gt;0,2,IF(VLOOKUP($C193,BD!$D$1:$F$501,3,0)&gt;T$1,0,3))),"")</f>
        <v/>
      </c>
      <c r="CO193" s="23" t="str">
        <f>+IF(AND(LEN($I193)&gt;5),IF(AND($J193&gt;U$1,$J193&lt;=$AO$1),1,IF((COUNTIFS(INCAPACIDADES!$C$1:$C$51,$I193,INCAPACIDADES!R$1:R$51,U$1))&gt;0,2,IF(VLOOKUP($C193,BD!$D$1:$F$501,3,0)&gt;U$1,0,3))),"")</f>
        <v/>
      </c>
      <c r="CP193" s="23" t="str">
        <f>+IF(AND(LEN($I193)&gt;5),IF(AND($J193&gt;V$1,$J193&lt;=$AO$1),1,IF((COUNTIFS(INCAPACIDADES!$C$1:$C$51,$I193,INCAPACIDADES!S$1:S$51,V$1))&gt;0,2,IF(VLOOKUP($C193,BD!$D$1:$F$501,3,0)&gt;V$1,0,3))),"")</f>
        <v/>
      </c>
      <c r="CQ193" s="23" t="str">
        <f>+IF(AND(LEN($I193)&gt;5),IF(AND($J193&gt;W$1,$J193&lt;=$AO$1),1,IF((COUNTIFS(INCAPACIDADES!$C$1:$C$51,$I193,INCAPACIDADES!T$1:T$51,W$1))&gt;0,2,IF(VLOOKUP($C193,BD!$D$1:$F$501,3,0)&gt;W$1,0,3))),"")</f>
        <v/>
      </c>
      <c r="CR193" s="23" t="str">
        <f>+IF(AND(LEN($I193)&gt;5),IF(AND($J193&gt;X$1,$J193&lt;=$AO$1),1,IF((COUNTIFS(INCAPACIDADES!$C$1:$C$51,$I193,INCAPACIDADES!U$1:U$51,X$1))&gt;0,2,IF(VLOOKUP($C193,BD!$D$1:$F$501,3,0)&gt;X$1,0,3))),"")</f>
        <v/>
      </c>
      <c r="CS193" s="23" t="str">
        <f>+IF(AND(LEN($I193)&gt;5),IF(AND($J193&gt;Y$1,$J193&lt;=$AO$1),1,IF((COUNTIFS(INCAPACIDADES!$C$1:$C$51,$I193,INCAPACIDADES!V$1:V$51,Y$1))&gt;0,2,IF(VLOOKUP($C193,BD!$D$1:$F$501,3,0)&gt;Y$1,0,3))),"")</f>
        <v/>
      </c>
      <c r="CT193" s="23" t="str">
        <f>+IF(AND(LEN($I193)&gt;5),IF(AND($J193&gt;Z$1,$J193&lt;=$AO$1),1,IF((COUNTIFS(INCAPACIDADES!$C$1:$C$51,$I193,INCAPACIDADES!W$1:W$51,Z$1))&gt;0,2,IF(VLOOKUP($C193,BD!$D$1:$F$501,3,0)&gt;Z$1,0,3))),"")</f>
        <v/>
      </c>
      <c r="CU193" s="23" t="str">
        <f>+IF(AND(LEN($I193)&gt;5),IF(AND($J193&gt;AA$1,$J193&lt;=$AO$1),1,IF((COUNTIFS(INCAPACIDADES!$C$1:$C$51,$I193,INCAPACIDADES!X$1:X$51,AA$1))&gt;0,2,IF(VLOOKUP($C193,BD!$D$1:$F$501,3,0)&gt;AA$1,0,3))),"")</f>
        <v/>
      </c>
      <c r="CV193" s="23" t="str">
        <f>+IF(AND(LEN($I193)&gt;5),IF(AND($J193&gt;AB$1,$J193&lt;=$AO$1),1,IF((COUNTIFS(INCAPACIDADES!$C$1:$C$51,$I193,INCAPACIDADES!Y$1:Y$51,AB$1))&gt;0,2,IF(VLOOKUP($C193,BD!$D$1:$F$501,3,0)&gt;AB$1,0,3))),"")</f>
        <v/>
      </c>
      <c r="CW193" s="23" t="str">
        <f>+IF(AND(LEN($I193)&gt;5),IF(AND($J193&gt;AC$1,$J193&lt;=$AO$1),1,IF((COUNTIFS(INCAPACIDADES!$C$1:$C$51,$I193,INCAPACIDADES!Z$1:Z$51,AC$1))&gt;0,2,IF(VLOOKUP($C193,BD!$D$1:$F$501,3,0)&gt;AC$1,0,3))),"")</f>
        <v/>
      </c>
      <c r="CX193" s="23" t="str">
        <f>+IF(AND(LEN($I193)&gt;5),IF(AND($J193&gt;AD$1,$J193&lt;=$AO$1),1,IF((COUNTIFS(INCAPACIDADES!$C$1:$C$51,$I193,INCAPACIDADES!AA$1:AA$51,AD$1))&gt;0,2,IF(VLOOKUP($C193,BD!$D$1:$F$501,3,0)&gt;AD$1,0,3))),"")</f>
        <v/>
      </c>
      <c r="CY193" s="23" t="str">
        <f>+IF(AND(LEN($I193)&gt;5),IF(AND($J193&gt;AE$1,$J193&lt;=$AO$1),1,IF((COUNTIFS(INCAPACIDADES!$C$1:$C$51,$I193,INCAPACIDADES!AB$1:AB$51,AE$1))&gt;0,2,IF(VLOOKUP($C193,BD!$D$1:$F$501,3,0)&gt;AE$1,0,3))),"")</f>
        <v/>
      </c>
      <c r="CZ193" s="23" t="str">
        <f>+IF(AND(LEN($I193)&gt;5),IF(AND($J193&gt;AF$1,$J193&lt;=$AO$1),1,IF((COUNTIFS(INCAPACIDADES!$C$1:$C$51,$I193,INCAPACIDADES!AC$1:AC$51,AF$1))&gt;0,2,IF(VLOOKUP($C193,BD!$D$1:$F$501,3,0)&gt;AF$1,0,3))),"")</f>
        <v/>
      </c>
      <c r="DA193" s="23" t="str">
        <f>+IF(AND(LEN($I193)&gt;5),IF(AND($J193&gt;AG$1,$J193&lt;=$AO$1),1,IF((COUNTIFS(INCAPACIDADES!$C$1:$C$51,$I193,INCAPACIDADES!AD$1:AD$51,AG$1))&gt;0,2,IF(VLOOKUP($C193,BD!$D$1:$F$501,3,0)&gt;AG$1,0,3))),"")</f>
        <v/>
      </c>
      <c r="DB193" s="23" t="str">
        <f>+IF(AND(LEN($I193)&gt;5),IF(AND($J193&gt;AH$1,$J193&lt;=$AO$1),1,IF((COUNTIFS(INCAPACIDADES!$C$1:$C$51,$I193,INCAPACIDADES!AE$1:AE$51,AH$1))&gt;0,2,IF(VLOOKUP($C193,BD!$D$1:$F$501,3,0)&gt;AH$1,0,3))),"")</f>
        <v/>
      </c>
      <c r="DC193" s="23" t="str">
        <f>+IF(AND(LEN($I193)&gt;5),IF(AND($J193&gt;AI$1,$J193&lt;=$AO$1),1,IF((COUNTIFS(INCAPACIDADES!$C$1:$C$51,$I193,INCAPACIDADES!AF$1:AF$51,AI$1))&gt;0,2,IF(VLOOKUP($C193,BD!$D$1:$F$501,3,0)&gt;AI$1,0,3))),"")</f>
        <v/>
      </c>
      <c r="DD193" s="23" t="str">
        <f>+IF(AND(LEN($I193)&gt;5),IF(AND($J193&gt;AJ$1,$J193&lt;=$AO$1),1,IF((COUNTIFS(INCAPACIDADES!$C$1:$C$51,$I193,INCAPACIDADES!AG$1:AG$51,AJ$1))&gt;0,2,IF(VLOOKUP($C193,BD!$D$1:$F$501,3,0)&gt;AJ$1,0,3))),"")</f>
        <v/>
      </c>
      <c r="DE193" s="23" t="str">
        <f>+IF(AND(LEN($I193)&gt;5),IF(AND($J193&gt;AK$1,$J193&lt;=$AO$1),1,IF((COUNTIFS(INCAPACIDADES!$C$1:$C$51,$I193,INCAPACIDADES!AH$1:AH$51,AK$1))&gt;0,2,IF(VLOOKUP($C193,BD!$D$1:$F$501,3,0)&gt;AK$1,0,3))),"")</f>
        <v/>
      </c>
      <c r="DF193" s="23" t="str">
        <f>+IF(AND(LEN($I193)&gt;5),IF(AND($J193&gt;AL$1,$J193&lt;=$AO$1),1,IF((COUNTIFS(INCAPACIDADES!$C$1:$C$51,$I193,INCAPACIDADES!AI$1:AI$51,AL$1))&gt;0,2,IF(VLOOKUP($C193,BD!$D$1:$F$501,3,0)&gt;AL$1,0,3))),"")</f>
        <v/>
      </c>
      <c r="DG193" s="23" t="str">
        <f>+IF(AND(LEN($I193)&gt;5),IF(AND($J193&gt;AM$1,$J193&lt;=$AO$1),1,IF((COUNTIFS(INCAPACIDADES!$C$1:$C$51,$I193,INCAPACIDADES!AJ$1:AJ$51,AM$1))&gt;0,2,IF(VLOOKUP($C193,BD!$D$1:$F$501,3,0)&gt;AM$1,0,3))),"")</f>
        <v/>
      </c>
      <c r="DH193" s="23" t="str">
        <f>+IF(AND(LEN($I193)&gt;5),IF(AND($J193&gt;AN$1,$J193&lt;=$AO$1),1,IF((COUNTIFS(INCAPACIDADES!$C$1:$C$51,$I193,INCAPACIDADES!AK$1:AK$51,AN$1))&gt;0,2,IF(VLOOKUP($C193,BD!$D$1:$F$501,3,0)&gt;AN$1,0,3))),"")</f>
        <v/>
      </c>
      <c r="DI193" s="23" t="str">
        <f>+IF(AND(LEN($I193)&gt;5),IF(AND($J193&gt;AO$1,$J193&lt;=$AO$1),1,IF((COUNTIFS(INCAPACIDADES!$C$1:$C$51,$I193,INCAPACIDADES!AL$1:AL$51,AO$1))&gt;0,2,IF(VLOOKUP($C193,BD!$D$1:$F$501,3,0)&gt;AO$1,0,3))),"")</f>
        <v/>
      </c>
      <c r="DJ193" s="23" t="str">
        <f>+IF(LEN($I193)&gt;5,IF(ISERROR(VLOOKUP(N193,'CODIGO PAGO'!$B$2:$B$20,1,0)),1,IF(OR(AND(CH193=1,N193&lt;&gt;"N"),AND(CH193=3,N193&lt;&gt;"B"),AND(CH193=2,LEFT(TRIM(N193),1)&lt;&gt;"I")),1,IF(OR(AND(CH193=0,N193="N"),AND(CH193=0,N193="B"),AND(CH193=0,LEFT(TRIM(N193),1)="I")),1,0))),"")</f>
        <v/>
      </c>
      <c r="DK193" s="23" t="str">
        <f t="shared" si="104"/>
        <v/>
      </c>
      <c r="DL193" s="23" t="str">
        <f>+IF(LEN($I193)&gt;5,IF(ISERROR(VLOOKUP(P193,'CODIGO PAGO'!$B$2:$B$20,1,0)),1,IF(OR(AND(CJ193=1,P193&lt;&gt;"N"),AND(CJ193=3,P193&lt;&gt;"B"),AND(CJ193=2,LEFT(TRIM(P193),1)&lt;&gt;"I")),1,IF(OR(AND(CJ193=0,P193="N"),AND(CJ193=0,P193="B"),AND(CJ193=0,LEFT(TRIM(P193),1)="I")),1,0))),"")</f>
        <v/>
      </c>
      <c r="DM193" s="23" t="str">
        <f t="shared" si="105"/>
        <v/>
      </c>
      <c r="DN193" s="23" t="str">
        <f>+IF(LEN($I193)&gt;5,IF(ISERROR(VLOOKUP(R193,'CODIGO PAGO'!$B$2:$B$20,1,0)),1,IF(OR(AND(CL193=1,R193&lt;&gt;"N"),AND(CL193=3,R193&lt;&gt;"B"),AND(CL193=2,LEFT(TRIM(R193),1)&lt;&gt;"I")),1,IF(OR(AND(CL193=0,R193="N"),AND(CL193=0,R193="B"),AND(CL193=0,LEFT(TRIM(R193),1)="I")),1,0))),"")</f>
        <v/>
      </c>
      <c r="DO193" s="23" t="str">
        <f t="shared" si="106"/>
        <v/>
      </c>
      <c r="DP193" s="23" t="str">
        <f>+IF(LEN($I193)&gt;5,IF(ISERROR(VLOOKUP(T193,'CODIGO PAGO'!$B$2:$B$20,1,0)),1,IF(OR(AND(CN193=1,T193&lt;&gt;"N"),AND(CN193=3,T193&lt;&gt;"B"),AND(CN193=2,LEFT(TRIM(T193),1)&lt;&gt;"I")),1,IF(OR(AND(CN193=0,T193="N"),AND(CN193=0,T193="B"),AND(CN193=0,LEFT(TRIM(T193),1)="I")),1,0))),"")</f>
        <v/>
      </c>
      <c r="DQ193" s="23" t="str">
        <f t="shared" si="107"/>
        <v/>
      </c>
      <c r="DR193" s="23" t="str">
        <f>+IF(LEN($I193)&gt;5,IF(ISERROR(VLOOKUP(V193,'CODIGO PAGO'!$B$2:$B$20,1,0)),1,IF(OR(AND(CP193=1,V193&lt;&gt;"N"),AND(CP193=3,V193&lt;&gt;"B"),AND(CP193=2,LEFT(TRIM(V193),1)&lt;&gt;"I")),1,IF(OR(AND(CP193=0,V193="N"),AND(CP193=0,V193="B"),AND(CP193=0,LEFT(TRIM(V193),1)="I")),1,0))),"")</f>
        <v/>
      </c>
      <c r="DS193" s="23" t="str">
        <f t="shared" si="108"/>
        <v/>
      </c>
      <c r="DT193" s="23" t="str">
        <f>+IF(LEN($I193)&gt;5,IF(ISERROR(VLOOKUP(X193,'CODIGO PAGO'!$B$2:$B$20,1,0)),1,IF(OR(AND(CR193=1,X193&lt;&gt;"N"),AND(CR193=3,X193&lt;&gt;"B"),AND(CR193=2,LEFT(TRIM(X193),1)&lt;&gt;"I")),1,IF(OR(AND(CR193=0,X193="N"),AND(CR193=0,X193="B"),AND(CR193=0,LEFT(TRIM(X193),1)="I")),1,0))),"")</f>
        <v/>
      </c>
      <c r="DU193" s="23" t="str">
        <f t="shared" si="109"/>
        <v/>
      </c>
      <c r="DV193" s="23" t="str">
        <f>+IF(LEN($I193)&gt;5,IF(ISERROR(VLOOKUP(Z193,'CODIGO PAGO'!$B$2:$B$20,1,0)),1,IF(OR(AND(CT193=1,Z193&lt;&gt;"N"),AND(CT193=3,Z193&lt;&gt;"B"),AND(CT193=2,LEFT(TRIM(Z193),1)&lt;&gt;"I")),1,IF(OR(AND(CT193=0,Z193="N"),AND(CT193=0,Z193="B"),AND(CT193=0,LEFT(TRIM(Z193),1)="I")),1,0))),"")</f>
        <v/>
      </c>
      <c r="DW193" s="23" t="str">
        <f t="shared" si="110"/>
        <v/>
      </c>
      <c r="DX193" s="23" t="str">
        <f>+IF(LEN($I193)&gt;5,IF(ISERROR(VLOOKUP(AB193,'CODIGO PAGO'!$B$2:$B$20,1,0)),1,IF(OR(AND(CV193=1,AB193&lt;&gt;"N"),AND(CV193=3,AB193&lt;&gt;"B"),AND(CV193=2,LEFT(TRIM(AB193),1)&lt;&gt;"I")),1,IF(OR(AND(CV193=0,AB193="N"),AND(CV193=0,AB193="B"),AND(CV193=0,LEFT(TRIM(AB193),1)="I")),1,0))),"")</f>
        <v/>
      </c>
      <c r="DY193" s="23" t="str">
        <f t="shared" si="111"/>
        <v/>
      </c>
      <c r="DZ193" s="23" t="str">
        <f>+IF(LEN($I193)&gt;5,IF(ISERROR(VLOOKUP(AD193,'CODIGO PAGO'!$B$2:$B$20,1,0)),1,IF(OR(AND(CX193=1,AD193&lt;&gt;"N"),AND(CX193=3,AD193&lt;&gt;"B"),AND(CX193=2,LEFT(TRIM(AD193),1)&lt;&gt;"I")),1,IF(OR(AND(CX193=0,AD193="N"),AND(CX193=0,AD193="B"),AND(CX193=0,LEFT(TRIM(AD193),1)="I")),1,0))),"")</f>
        <v/>
      </c>
      <c r="EA193" s="23" t="str">
        <f t="shared" si="112"/>
        <v/>
      </c>
      <c r="EB193" s="23" t="str">
        <f>+IF(LEN($I193)&gt;5,IF(ISERROR(VLOOKUP(AF193,'CODIGO PAGO'!$B$2:$B$20,1,0)),1,IF(OR(AND(CZ193=1,AF193&lt;&gt;"N"),AND(CZ193=3,AF193&lt;&gt;"B"),AND(CZ193=2,LEFT(TRIM(AF193),1)&lt;&gt;"I")),1,IF(OR(AND(CZ193=0,AF193="N"),AND(CZ193=0,AF193="B"),AND(CZ193=0,LEFT(TRIM(AF193),1)="I")),1,0))),"")</f>
        <v/>
      </c>
      <c r="EC193" s="23" t="str">
        <f t="shared" si="113"/>
        <v/>
      </c>
      <c r="ED193" s="23" t="str">
        <f>+IF(LEN($I193)&gt;5,IF(ISERROR(VLOOKUP(AH193,'CODIGO PAGO'!$B$2:$B$20,1,0)),1,IF(OR(AND(DB193=1,AH193&lt;&gt;"N"),AND(DB193=3,AH193&lt;&gt;"B"),AND(DB193=2,LEFT(TRIM(AH193),1)&lt;&gt;"I")),1,IF(OR(AND(DB193=0,AH193="N"),AND(DB193=0,AH193="B"),AND(DB193=0,LEFT(TRIM(AH193),1)="I")),1,0))),"")</f>
        <v/>
      </c>
      <c r="EE193" s="23" t="str">
        <f t="shared" si="114"/>
        <v/>
      </c>
      <c r="EF193" s="23" t="str">
        <f>+IF(LEN($I193)&gt;5,IF(ISERROR(VLOOKUP(AJ193,'CODIGO PAGO'!$B$2:$B$20,1,0)),1,IF(OR(AND(DD193=1,AJ193&lt;&gt;"N"),AND(DD193=3,AJ193&lt;&gt;"B"),AND(DD193=2,LEFT(TRIM(AJ193),1)&lt;&gt;"I")),1,IF(OR(AND(DD193=0,AJ193="N"),AND(DD193=0,AJ193="B"),AND(DD193=0,LEFT(TRIM(AJ193),1)="I")),1,0))),"")</f>
        <v/>
      </c>
      <c r="EG193" s="23" t="str">
        <f t="shared" si="115"/>
        <v/>
      </c>
      <c r="EH193" s="23" t="str">
        <f>+IF(LEN($I193)&gt;5,IF(ISERROR(VLOOKUP(AL193,'CODIGO PAGO'!$B$2:$B$20,1,0)),1,IF(OR(AND(DF193=1,AL193&lt;&gt;"N"),AND(DF193=3,AL193&lt;&gt;"B"),AND(DF193=2,LEFT(TRIM(AL193),1)&lt;&gt;"I")),1,IF(OR(AND(DF193=0,AL193="N"),AND(DF193=0,AL193="B"),AND(DF193=0,LEFT(TRIM(AL193),1)="I")),1,0))),"")</f>
        <v/>
      </c>
      <c r="EI193" s="23" t="str">
        <f t="shared" si="116"/>
        <v/>
      </c>
      <c r="EJ193" s="23" t="str">
        <f>+IF(LEN($I193)&gt;5,IF(ISERROR(VLOOKUP(AN193,'CODIGO PAGO'!$B$2:$B$20,1,0)),1,IF(OR(AND(DH193=1,AN193&lt;&gt;"N"),AND(DH193=3,AN193&lt;&gt;"B"),AND(DH193=2,LEFT(TRIM(AN193),1)&lt;&gt;"I")),1,IF(OR(AND(DH193=0,AN193="N"),AND(DH193=0,AN193="B"),AND(DH193=0,LEFT(TRIM(AN193),1)="I")),1,0))),"")</f>
        <v/>
      </c>
      <c r="EK193" s="23" t="str">
        <f t="shared" si="117"/>
        <v/>
      </c>
      <c r="EL193" s="24" t="str">
        <f t="shared" si="118"/>
        <v/>
      </c>
    </row>
    <row r="194" spans="1:142" s="26" customFormat="1">
      <c r="A194" s="15" t="str">
        <f t="shared" si="84"/>
        <v/>
      </c>
      <c r="B194" s="1" t="str">
        <f>+IF(LEN(I194)&gt;5,'CODIGO PAGO'!$B$28,"")</f>
        <v/>
      </c>
      <c r="C194" s="1" t="str">
        <f>+IF(LEN($I194)&gt;5,BD!D194,"")</f>
        <v/>
      </c>
      <c r="D194" s="168" t="str">
        <f>+IF(LEN($I194)&gt;5,BD!A194,"")</f>
        <v/>
      </c>
      <c r="E194" s="1" t="str">
        <f>+IF(LEN($I194)&gt;5,BD!B194,"")</f>
        <v/>
      </c>
      <c r="F194" s="1" t="str">
        <f>+IF(LEN($I194)&gt;5,BD!C194,"")</f>
        <v/>
      </c>
      <c r="G194" s="141"/>
      <c r="H194" s="141"/>
      <c r="I194" s="1" t="str">
        <f>+IF(LEN(BD!G194)&gt;5,BD!G194,"")</f>
        <v/>
      </c>
      <c r="J194" s="167" t="str">
        <f>+IF(LEN($I194)&gt;5,BD!E194,"")</f>
        <v/>
      </c>
      <c r="K194" s="6" t="str">
        <f t="shared" si="85"/>
        <v/>
      </c>
      <c r="L194" s="87" t="str">
        <f>+IF(LEN($I194)&gt;5,BD!H194,"")</f>
        <v/>
      </c>
      <c r="M194" s="40" t="str">
        <f t="shared" si="86"/>
        <v/>
      </c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4" t="str">
        <f t="shared" si="87"/>
        <v/>
      </c>
      <c r="AQ194" s="5" t="str">
        <f t="shared" si="88"/>
        <v/>
      </c>
      <c r="AR194" s="91" t="str">
        <f t="shared" si="89"/>
        <v/>
      </c>
      <c r="AS194" s="5" t="str">
        <f t="shared" si="90"/>
        <v/>
      </c>
      <c r="AT194" s="91" t="str">
        <f t="shared" si="91"/>
        <v/>
      </c>
      <c r="AU194" s="4" t="str">
        <f t="shared" si="92"/>
        <v/>
      </c>
      <c r="AV194" s="4" t="str">
        <f t="shared" si="93"/>
        <v/>
      </c>
      <c r="AW194" s="4" t="str">
        <f t="shared" si="94"/>
        <v/>
      </c>
      <c r="AX194" s="4" t="str">
        <f t="shared" si="95"/>
        <v/>
      </c>
      <c r="AY194" s="88" t="str">
        <f t="shared" si="96"/>
        <v/>
      </c>
      <c r="AZ194" s="17" t="str">
        <f t="shared" si="97"/>
        <v/>
      </c>
      <c r="BA194" s="18" t="str">
        <f t="shared" si="98"/>
        <v/>
      </c>
      <c r="BB194" s="19" t="str">
        <f>+IF(LEN(I194)&gt;5,IF(INT(RIGHT(B194,1))=9,0.5*L194*AY194,INT(MID(B194,5,LEN(B194)-4))*L194)+IFERROR(VLOOKUP(I194,AJUSTES!$A$1:$I$50,9,0),0),"")</f>
        <v/>
      </c>
      <c r="BC194" s="12"/>
      <c r="BD194" s="19" t="str">
        <f t="shared" si="99"/>
        <v/>
      </c>
      <c r="BE194" s="18" t="str">
        <f t="shared" si="100"/>
        <v/>
      </c>
      <c r="BF194" s="139" t="str">
        <f t="shared" si="101"/>
        <v/>
      </c>
      <c r="BG194" s="114"/>
      <c r="BH194" s="18" t="str">
        <f t="shared" si="102"/>
        <v/>
      </c>
      <c r="BI194" s="13"/>
      <c r="BJ194" s="12"/>
      <c r="BK194" s="12"/>
      <c r="BL194" s="145"/>
      <c r="BM194" s="12"/>
      <c r="BN194" s="12"/>
      <c r="BO194" s="12"/>
      <c r="BP194" s="12"/>
      <c r="BQ194" s="12"/>
      <c r="BR194" s="12"/>
      <c r="BS194" s="146"/>
      <c r="BT194" s="14"/>
      <c r="BU194" s="12"/>
      <c r="BV194" s="12"/>
      <c r="BW194" s="12"/>
      <c r="BX194" s="12"/>
      <c r="BY194" s="12"/>
      <c r="BZ194" s="144"/>
      <c r="CA194" s="107" t="str">
        <f>+IF(LEN($I194)&gt;5,IF(BD!F194="N/A","",BD!F194),"")</f>
        <v/>
      </c>
      <c r="CB194" s="21"/>
      <c r="CC194" s="147"/>
      <c r="CD194" s="148"/>
      <c r="CE194" s="8" t="str">
        <f>+IF(LEN(I194)&gt;5,BD!M194,"")</f>
        <v/>
      </c>
      <c r="CF194" s="16" t="str">
        <f>+IF(LEN(I194)&gt;5,BD!N194,"")</f>
        <v/>
      </c>
      <c r="CG194" s="3" t="str">
        <f t="shared" si="103"/>
        <v/>
      </c>
      <c r="CH194" s="23" t="str">
        <f>+IF(AND(LEN($I194)&gt;5),IF(AND($J194&gt;N$1,$J194&lt;=$AO$1),1,IF((COUNTIFS(INCAPACIDADES!$C$1:$C$51,$I194,INCAPACIDADES!K$1:K$51,N$1))&gt;0,2,IF(VLOOKUP($C194,BD!$D$1:$F$501,3,0)&gt;N$1,0,3))),"")</f>
        <v/>
      </c>
      <c r="CI194" s="23" t="str">
        <f>+IF(AND(LEN($I194)&gt;5),IF(AND($J194&gt;O$1,$J194&lt;=$AO$1),1,IF((COUNTIFS(INCAPACIDADES!$C$1:$C$51,$I194,INCAPACIDADES!L$1:L$51,O$1))&gt;0,2,IF(VLOOKUP($C194,BD!$D$1:$F$501,3,0)&gt;O$1,0,3))),"")</f>
        <v/>
      </c>
      <c r="CJ194" s="23" t="str">
        <f>+IF(AND(LEN($I194)&gt;5),IF(AND($J194&gt;P$1,$J194&lt;=$AO$1),1,IF((COUNTIFS(INCAPACIDADES!$C$1:$C$51,$I194,INCAPACIDADES!M$1:M$51,P$1))&gt;0,2,IF(VLOOKUP($C194,BD!$D$1:$F$501,3,0)&gt;P$1,0,3))),"")</f>
        <v/>
      </c>
      <c r="CK194" s="23" t="str">
        <f>+IF(AND(LEN($I194)&gt;5),IF(AND($J194&gt;Q$1,$J194&lt;=$AO$1),1,IF((COUNTIFS(INCAPACIDADES!$C$1:$C$51,$I194,INCAPACIDADES!N$1:N$51,Q$1))&gt;0,2,IF(VLOOKUP($C194,BD!$D$1:$F$501,3,0)&gt;Q$1,0,3))),"")</f>
        <v/>
      </c>
      <c r="CL194" s="23" t="str">
        <f>+IF(AND(LEN($I194)&gt;5),IF(AND($J194&gt;R$1,$J194&lt;=$AO$1),1,IF((COUNTIFS(INCAPACIDADES!$C$1:$C$51,$I194,INCAPACIDADES!O$1:O$51,R$1))&gt;0,2,IF(VLOOKUP($C194,BD!$D$1:$F$501,3,0)&gt;R$1,0,3))),"")</f>
        <v/>
      </c>
      <c r="CM194" s="23" t="str">
        <f>+IF(AND(LEN($I194)&gt;5),IF(AND($J194&gt;S$1,$J194&lt;=$AO$1),1,IF((COUNTIFS(INCAPACIDADES!$C$1:$C$51,$I194,INCAPACIDADES!P$1:P$51,S$1))&gt;0,2,IF(VLOOKUP($C194,BD!$D$1:$F$501,3,0)&gt;S$1,0,3))),"")</f>
        <v/>
      </c>
      <c r="CN194" s="23" t="str">
        <f>+IF(AND(LEN($I194)&gt;5),IF(AND($J194&gt;T$1,$J194&lt;=$AO$1),1,IF((COUNTIFS(INCAPACIDADES!$C$1:$C$51,$I194,INCAPACIDADES!Q$1:Q$51,T$1))&gt;0,2,IF(VLOOKUP($C194,BD!$D$1:$F$501,3,0)&gt;T$1,0,3))),"")</f>
        <v/>
      </c>
      <c r="CO194" s="23" t="str">
        <f>+IF(AND(LEN($I194)&gt;5),IF(AND($J194&gt;U$1,$J194&lt;=$AO$1),1,IF((COUNTIFS(INCAPACIDADES!$C$1:$C$51,$I194,INCAPACIDADES!R$1:R$51,U$1))&gt;0,2,IF(VLOOKUP($C194,BD!$D$1:$F$501,3,0)&gt;U$1,0,3))),"")</f>
        <v/>
      </c>
      <c r="CP194" s="23" t="str">
        <f>+IF(AND(LEN($I194)&gt;5),IF(AND($J194&gt;V$1,$J194&lt;=$AO$1),1,IF((COUNTIFS(INCAPACIDADES!$C$1:$C$51,$I194,INCAPACIDADES!S$1:S$51,V$1))&gt;0,2,IF(VLOOKUP($C194,BD!$D$1:$F$501,3,0)&gt;V$1,0,3))),"")</f>
        <v/>
      </c>
      <c r="CQ194" s="23" t="str">
        <f>+IF(AND(LEN($I194)&gt;5),IF(AND($J194&gt;W$1,$J194&lt;=$AO$1),1,IF((COUNTIFS(INCAPACIDADES!$C$1:$C$51,$I194,INCAPACIDADES!T$1:T$51,W$1))&gt;0,2,IF(VLOOKUP($C194,BD!$D$1:$F$501,3,0)&gt;W$1,0,3))),"")</f>
        <v/>
      </c>
      <c r="CR194" s="23" t="str">
        <f>+IF(AND(LEN($I194)&gt;5),IF(AND($J194&gt;X$1,$J194&lt;=$AO$1),1,IF((COUNTIFS(INCAPACIDADES!$C$1:$C$51,$I194,INCAPACIDADES!U$1:U$51,X$1))&gt;0,2,IF(VLOOKUP($C194,BD!$D$1:$F$501,3,0)&gt;X$1,0,3))),"")</f>
        <v/>
      </c>
      <c r="CS194" s="23" t="str">
        <f>+IF(AND(LEN($I194)&gt;5),IF(AND($J194&gt;Y$1,$J194&lt;=$AO$1),1,IF((COUNTIFS(INCAPACIDADES!$C$1:$C$51,$I194,INCAPACIDADES!V$1:V$51,Y$1))&gt;0,2,IF(VLOOKUP($C194,BD!$D$1:$F$501,3,0)&gt;Y$1,0,3))),"")</f>
        <v/>
      </c>
      <c r="CT194" s="23" t="str">
        <f>+IF(AND(LEN($I194)&gt;5),IF(AND($J194&gt;Z$1,$J194&lt;=$AO$1),1,IF((COUNTIFS(INCAPACIDADES!$C$1:$C$51,$I194,INCAPACIDADES!W$1:W$51,Z$1))&gt;0,2,IF(VLOOKUP($C194,BD!$D$1:$F$501,3,0)&gt;Z$1,0,3))),"")</f>
        <v/>
      </c>
      <c r="CU194" s="23" t="str">
        <f>+IF(AND(LEN($I194)&gt;5),IF(AND($J194&gt;AA$1,$J194&lt;=$AO$1),1,IF((COUNTIFS(INCAPACIDADES!$C$1:$C$51,$I194,INCAPACIDADES!X$1:X$51,AA$1))&gt;0,2,IF(VLOOKUP($C194,BD!$D$1:$F$501,3,0)&gt;AA$1,0,3))),"")</f>
        <v/>
      </c>
      <c r="CV194" s="23" t="str">
        <f>+IF(AND(LEN($I194)&gt;5),IF(AND($J194&gt;AB$1,$J194&lt;=$AO$1),1,IF((COUNTIFS(INCAPACIDADES!$C$1:$C$51,$I194,INCAPACIDADES!Y$1:Y$51,AB$1))&gt;0,2,IF(VLOOKUP($C194,BD!$D$1:$F$501,3,0)&gt;AB$1,0,3))),"")</f>
        <v/>
      </c>
      <c r="CW194" s="23" t="str">
        <f>+IF(AND(LEN($I194)&gt;5),IF(AND($J194&gt;AC$1,$J194&lt;=$AO$1),1,IF((COUNTIFS(INCAPACIDADES!$C$1:$C$51,$I194,INCAPACIDADES!Z$1:Z$51,AC$1))&gt;0,2,IF(VLOOKUP($C194,BD!$D$1:$F$501,3,0)&gt;AC$1,0,3))),"")</f>
        <v/>
      </c>
      <c r="CX194" s="23" t="str">
        <f>+IF(AND(LEN($I194)&gt;5),IF(AND($J194&gt;AD$1,$J194&lt;=$AO$1),1,IF((COUNTIFS(INCAPACIDADES!$C$1:$C$51,$I194,INCAPACIDADES!AA$1:AA$51,AD$1))&gt;0,2,IF(VLOOKUP($C194,BD!$D$1:$F$501,3,0)&gt;AD$1,0,3))),"")</f>
        <v/>
      </c>
      <c r="CY194" s="23" t="str">
        <f>+IF(AND(LEN($I194)&gt;5),IF(AND($J194&gt;AE$1,$J194&lt;=$AO$1),1,IF((COUNTIFS(INCAPACIDADES!$C$1:$C$51,$I194,INCAPACIDADES!AB$1:AB$51,AE$1))&gt;0,2,IF(VLOOKUP($C194,BD!$D$1:$F$501,3,0)&gt;AE$1,0,3))),"")</f>
        <v/>
      </c>
      <c r="CZ194" s="23" t="str">
        <f>+IF(AND(LEN($I194)&gt;5),IF(AND($J194&gt;AF$1,$J194&lt;=$AO$1),1,IF((COUNTIFS(INCAPACIDADES!$C$1:$C$51,$I194,INCAPACIDADES!AC$1:AC$51,AF$1))&gt;0,2,IF(VLOOKUP($C194,BD!$D$1:$F$501,3,0)&gt;AF$1,0,3))),"")</f>
        <v/>
      </c>
      <c r="DA194" s="23" t="str">
        <f>+IF(AND(LEN($I194)&gt;5),IF(AND($J194&gt;AG$1,$J194&lt;=$AO$1),1,IF((COUNTIFS(INCAPACIDADES!$C$1:$C$51,$I194,INCAPACIDADES!AD$1:AD$51,AG$1))&gt;0,2,IF(VLOOKUP($C194,BD!$D$1:$F$501,3,0)&gt;AG$1,0,3))),"")</f>
        <v/>
      </c>
      <c r="DB194" s="23" t="str">
        <f>+IF(AND(LEN($I194)&gt;5),IF(AND($J194&gt;AH$1,$J194&lt;=$AO$1),1,IF((COUNTIFS(INCAPACIDADES!$C$1:$C$51,$I194,INCAPACIDADES!AE$1:AE$51,AH$1))&gt;0,2,IF(VLOOKUP($C194,BD!$D$1:$F$501,3,0)&gt;AH$1,0,3))),"")</f>
        <v/>
      </c>
      <c r="DC194" s="23" t="str">
        <f>+IF(AND(LEN($I194)&gt;5),IF(AND($J194&gt;AI$1,$J194&lt;=$AO$1),1,IF((COUNTIFS(INCAPACIDADES!$C$1:$C$51,$I194,INCAPACIDADES!AF$1:AF$51,AI$1))&gt;0,2,IF(VLOOKUP($C194,BD!$D$1:$F$501,3,0)&gt;AI$1,0,3))),"")</f>
        <v/>
      </c>
      <c r="DD194" s="23" t="str">
        <f>+IF(AND(LEN($I194)&gt;5),IF(AND($J194&gt;AJ$1,$J194&lt;=$AO$1),1,IF((COUNTIFS(INCAPACIDADES!$C$1:$C$51,$I194,INCAPACIDADES!AG$1:AG$51,AJ$1))&gt;0,2,IF(VLOOKUP($C194,BD!$D$1:$F$501,3,0)&gt;AJ$1,0,3))),"")</f>
        <v/>
      </c>
      <c r="DE194" s="23" t="str">
        <f>+IF(AND(LEN($I194)&gt;5),IF(AND($J194&gt;AK$1,$J194&lt;=$AO$1),1,IF((COUNTIFS(INCAPACIDADES!$C$1:$C$51,$I194,INCAPACIDADES!AH$1:AH$51,AK$1))&gt;0,2,IF(VLOOKUP($C194,BD!$D$1:$F$501,3,0)&gt;AK$1,0,3))),"")</f>
        <v/>
      </c>
      <c r="DF194" s="23" t="str">
        <f>+IF(AND(LEN($I194)&gt;5),IF(AND($J194&gt;AL$1,$J194&lt;=$AO$1),1,IF((COUNTIFS(INCAPACIDADES!$C$1:$C$51,$I194,INCAPACIDADES!AI$1:AI$51,AL$1))&gt;0,2,IF(VLOOKUP($C194,BD!$D$1:$F$501,3,0)&gt;AL$1,0,3))),"")</f>
        <v/>
      </c>
      <c r="DG194" s="23" t="str">
        <f>+IF(AND(LEN($I194)&gt;5),IF(AND($J194&gt;AM$1,$J194&lt;=$AO$1),1,IF((COUNTIFS(INCAPACIDADES!$C$1:$C$51,$I194,INCAPACIDADES!AJ$1:AJ$51,AM$1))&gt;0,2,IF(VLOOKUP($C194,BD!$D$1:$F$501,3,0)&gt;AM$1,0,3))),"")</f>
        <v/>
      </c>
      <c r="DH194" s="23" t="str">
        <f>+IF(AND(LEN($I194)&gt;5),IF(AND($J194&gt;AN$1,$J194&lt;=$AO$1),1,IF((COUNTIFS(INCAPACIDADES!$C$1:$C$51,$I194,INCAPACIDADES!AK$1:AK$51,AN$1))&gt;0,2,IF(VLOOKUP($C194,BD!$D$1:$F$501,3,0)&gt;AN$1,0,3))),"")</f>
        <v/>
      </c>
      <c r="DI194" s="23" t="str">
        <f>+IF(AND(LEN($I194)&gt;5),IF(AND($J194&gt;AO$1,$J194&lt;=$AO$1),1,IF((COUNTIFS(INCAPACIDADES!$C$1:$C$51,$I194,INCAPACIDADES!AL$1:AL$51,AO$1))&gt;0,2,IF(VLOOKUP($C194,BD!$D$1:$F$501,3,0)&gt;AO$1,0,3))),"")</f>
        <v/>
      </c>
      <c r="DJ194" s="23" t="str">
        <f>+IF(LEN($I194)&gt;5,IF(ISERROR(VLOOKUP(N194,'CODIGO PAGO'!$B$2:$B$20,1,0)),1,IF(OR(AND(CH194=1,N194&lt;&gt;"N"),AND(CH194=3,N194&lt;&gt;"B"),AND(CH194=2,LEFT(TRIM(N194),1)&lt;&gt;"I")),1,IF(OR(AND(CH194=0,N194="N"),AND(CH194=0,N194="B"),AND(CH194=0,LEFT(TRIM(N194),1)="I")),1,0))),"")</f>
        <v/>
      </c>
      <c r="DK194" s="23" t="str">
        <f t="shared" si="104"/>
        <v/>
      </c>
      <c r="DL194" s="23" t="str">
        <f>+IF(LEN($I194)&gt;5,IF(ISERROR(VLOOKUP(P194,'CODIGO PAGO'!$B$2:$B$20,1,0)),1,IF(OR(AND(CJ194=1,P194&lt;&gt;"N"),AND(CJ194=3,P194&lt;&gt;"B"),AND(CJ194=2,LEFT(TRIM(P194),1)&lt;&gt;"I")),1,IF(OR(AND(CJ194=0,P194="N"),AND(CJ194=0,P194="B"),AND(CJ194=0,LEFT(TRIM(P194),1)="I")),1,0))),"")</f>
        <v/>
      </c>
      <c r="DM194" s="23" t="str">
        <f t="shared" si="105"/>
        <v/>
      </c>
      <c r="DN194" s="23" t="str">
        <f>+IF(LEN($I194)&gt;5,IF(ISERROR(VLOOKUP(R194,'CODIGO PAGO'!$B$2:$B$20,1,0)),1,IF(OR(AND(CL194=1,R194&lt;&gt;"N"),AND(CL194=3,R194&lt;&gt;"B"),AND(CL194=2,LEFT(TRIM(R194),1)&lt;&gt;"I")),1,IF(OR(AND(CL194=0,R194="N"),AND(CL194=0,R194="B"),AND(CL194=0,LEFT(TRIM(R194),1)="I")),1,0))),"")</f>
        <v/>
      </c>
      <c r="DO194" s="23" t="str">
        <f t="shared" si="106"/>
        <v/>
      </c>
      <c r="DP194" s="23" t="str">
        <f>+IF(LEN($I194)&gt;5,IF(ISERROR(VLOOKUP(T194,'CODIGO PAGO'!$B$2:$B$20,1,0)),1,IF(OR(AND(CN194=1,T194&lt;&gt;"N"),AND(CN194=3,T194&lt;&gt;"B"),AND(CN194=2,LEFT(TRIM(T194),1)&lt;&gt;"I")),1,IF(OR(AND(CN194=0,T194="N"),AND(CN194=0,T194="B"),AND(CN194=0,LEFT(TRIM(T194),1)="I")),1,0))),"")</f>
        <v/>
      </c>
      <c r="DQ194" s="23" t="str">
        <f t="shared" si="107"/>
        <v/>
      </c>
      <c r="DR194" s="23" t="str">
        <f>+IF(LEN($I194)&gt;5,IF(ISERROR(VLOOKUP(V194,'CODIGO PAGO'!$B$2:$B$20,1,0)),1,IF(OR(AND(CP194=1,V194&lt;&gt;"N"),AND(CP194=3,V194&lt;&gt;"B"),AND(CP194=2,LEFT(TRIM(V194),1)&lt;&gt;"I")),1,IF(OR(AND(CP194=0,V194="N"),AND(CP194=0,V194="B"),AND(CP194=0,LEFT(TRIM(V194),1)="I")),1,0))),"")</f>
        <v/>
      </c>
      <c r="DS194" s="23" t="str">
        <f t="shared" si="108"/>
        <v/>
      </c>
      <c r="DT194" s="23" t="str">
        <f>+IF(LEN($I194)&gt;5,IF(ISERROR(VLOOKUP(X194,'CODIGO PAGO'!$B$2:$B$20,1,0)),1,IF(OR(AND(CR194=1,X194&lt;&gt;"N"),AND(CR194=3,X194&lt;&gt;"B"),AND(CR194=2,LEFT(TRIM(X194),1)&lt;&gt;"I")),1,IF(OR(AND(CR194=0,X194="N"),AND(CR194=0,X194="B"),AND(CR194=0,LEFT(TRIM(X194),1)="I")),1,0))),"")</f>
        <v/>
      </c>
      <c r="DU194" s="23" t="str">
        <f t="shared" si="109"/>
        <v/>
      </c>
      <c r="DV194" s="23" t="str">
        <f>+IF(LEN($I194)&gt;5,IF(ISERROR(VLOOKUP(Z194,'CODIGO PAGO'!$B$2:$B$20,1,0)),1,IF(OR(AND(CT194=1,Z194&lt;&gt;"N"),AND(CT194=3,Z194&lt;&gt;"B"),AND(CT194=2,LEFT(TRIM(Z194),1)&lt;&gt;"I")),1,IF(OR(AND(CT194=0,Z194="N"),AND(CT194=0,Z194="B"),AND(CT194=0,LEFT(TRIM(Z194),1)="I")),1,0))),"")</f>
        <v/>
      </c>
      <c r="DW194" s="23" t="str">
        <f t="shared" si="110"/>
        <v/>
      </c>
      <c r="DX194" s="23" t="str">
        <f>+IF(LEN($I194)&gt;5,IF(ISERROR(VLOOKUP(AB194,'CODIGO PAGO'!$B$2:$B$20,1,0)),1,IF(OR(AND(CV194=1,AB194&lt;&gt;"N"),AND(CV194=3,AB194&lt;&gt;"B"),AND(CV194=2,LEFT(TRIM(AB194),1)&lt;&gt;"I")),1,IF(OR(AND(CV194=0,AB194="N"),AND(CV194=0,AB194="B"),AND(CV194=0,LEFT(TRIM(AB194),1)="I")),1,0))),"")</f>
        <v/>
      </c>
      <c r="DY194" s="23" t="str">
        <f t="shared" si="111"/>
        <v/>
      </c>
      <c r="DZ194" s="23" t="str">
        <f>+IF(LEN($I194)&gt;5,IF(ISERROR(VLOOKUP(AD194,'CODIGO PAGO'!$B$2:$B$20,1,0)),1,IF(OR(AND(CX194=1,AD194&lt;&gt;"N"),AND(CX194=3,AD194&lt;&gt;"B"),AND(CX194=2,LEFT(TRIM(AD194),1)&lt;&gt;"I")),1,IF(OR(AND(CX194=0,AD194="N"),AND(CX194=0,AD194="B"),AND(CX194=0,LEFT(TRIM(AD194),1)="I")),1,0))),"")</f>
        <v/>
      </c>
      <c r="EA194" s="23" t="str">
        <f t="shared" si="112"/>
        <v/>
      </c>
      <c r="EB194" s="23" t="str">
        <f>+IF(LEN($I194)&gt;5,IF(ISERROR(VLOOKUP(AF194,'CODIGO PAGO'!$B$2:$B$20,1,0)),1,IF(OR(AND(CZ194=1,AF194&lt;&gt;"N"),AND(CZ194=3,AF194&lt;&gt;"B"),AND(CZ194=2,LEFT(TRIM(AF194),1)&lt;&gt;"I")),1,IF(OR(AND(CZ194=0,AF194="N"),AND(CZ194=0,AF194="B"),AND(CZ194=0,LEFT(TRIM(AF194),1)="I")),1,0))),"")</f>
        <v/>
      </c>
      <c r="EC194" s="23" t="str">
        <f t="shared" si="113"/>
        <v/>
      </c>
      <c r="ED194" s="23" t="str">
        <f>+IF(LEN($I194)&gt;5,IF(ISERROR(VLOOKUP(AH194,'CODIGO PAGO'!$B$2:$B$20,1,0)),1,IF(OR(AND(DB194=1,AH194&lt;&gt;"N"),AND(DB194=3,AH194&lt;&gt;"B"),AND(DB194=2,LEFT(TRIM(AH194),1)&lt;&gt;"I")),1,IF(OR(AND(DB194=0,AH194="N"),AND(DB194=0,AH194="B"),AND(DB194=0,LEFT(TRIM(AH194),1)="I")),1,0))),"")</f>
        <v/>
      </c>
      <c r="EE194" s="23" t="str">
        <f t="shared" si="114"/>
        <v/>
      </c>
      <c r="EF194" s="23" t="str">
        <f>+IF(LEN($I194)&gt;5,IF(ISERROR(VLOOKUP(AJ194,'CODIGO PAGO'!$B$2:$B$20,1,0)),1,IF(OR(AND(DD194=1,AJ194&lt;&gt;"N"),AND(DD194=3,AJ194&lt;&gt;"B"),AND(DD194=2,LEFT(TRIM(AJ194),1)&lt;&gt;"I")),1,IF(OR(AND(DD194=0,AJ194="N"),AND(DD194=0,AJ194="B"),AND(DD194=0,LEFT(TRIM(AJ194),1)="I")),1,0))),"")</f>
        <v/>
      </c>
      <c r="EG194" s="23" t="str">
        <f t="shared" si="115"/>
        <v/>
      </c>
      <c r="EH194" s="23" t="str">
        <f>+IF(LEN($I194)&gt;5,IF(ISERROR(VLOOKUP(AL194,'CODIGO PAGO'!$B$2:$B$20,1,0)),1,IF(OR(AND(DF194=1,AL194&lt;&gt;"N"),AND(DF194=3,AL194&lt;&gt;"B"),AND(DF194=2,LEFT(TRIM(AL194),1)&lt;&gt;"I")),1,IF(OR(AND(DF194=0,AL194="N"),AND(DF194=0,AL194="B"),AND(DF194=0,LEFT(TRIM(AL194),1)="I")),1,0))),"")</f>
        <v/>
      </c>
      <c r="EI194" s="23" t="str">
        <f t="shared" si="116"/>
        <v/>
      </c>
      <c r="EJ194" s="23" t="str">
        <f>+IF(LEN($I194)&gt;5,IF(ISERROR(VLOOKUP(AN194,'CODIGO PAGO'!$B$2:$B$20,1,0)),1,IF(OR(AND(DH194=1,AN194&lt;&gt;"N"),AND(DH194=3,AN194&lt;&gt;"B"),AND(DH194=2,LEFT(TRIM(AN194),1)&lt;&gt;"I")),1,IF(OR(AND(DH194=0,AN194="N"),AND(DH194=0,AN194="B"),AND(DH194=0,LEFT(TRIM(AN194),1)="I")),1,0))),"")</f>
        <v/>
      </c>
      <c r="EK194" s="23" t="str">
        <f t="shared" si="117"/>
        <v/>
      </c>
      <c r="EL194" s="24" t="str">
        <f t="shared" si="118"/>
        <v/>
      </c>
    </row>
    <row r="195" spans="1:142" s="26" customFormat="1">
      <c r="A195" s="15" t="str">
        <f t="shared" ref="A195:A258" si="119">+IF(LEN($I195)&gt;5,1,"")</f>
        <v/>
      </c>
      <c r="B195" s="1" t="str">
        <f>+IF(LEN(I195)&gt;5,'CODIGO PAGO'!$B$28,"")</f>
        <v/>
      </c>
      <c r="C195" s="1" t="str">
        <f>+IF(LEN($I195)&gt;5,BD!D195,"")</f>
        <v/>
      </c>
      <c r="D195" s="168" t="str">
        <f>+IF(LEN($I195)&gt;5,BD!A195,"")</f>
        <v/>
      </c>
      <c r="E195" s="1" t="str">
        <f>+IF(LEN($I195)&gt;5,BD!B195,"")</f>
        <v/>
      </c>
      <c r="F195" s="1" t="str">
        <f>+IF(LEN($I195)&gt;5,BD!C195,"")</f>
        <v/>
      </c>
      <c r="G195" s="141"/>
      <c r="H195" s="141"/>
      <c r="I195" s="1" t="str">
        <f>+IF(LEN(BD!G195)&gt;5,BD!G195,"")</f>
        <v/>
      </c>
      <c r="J195" s="167" t="str">
        <f>+IF(LEN($I195)&gt;5,BD!E195,"")</f>
        <v/>
      </c>
      <c r="K195" s="6" t="str">
        <f t="shared" ref="K195:K258" si="120">IF(LEN($I195)&gt;5,(COUNTIF(N195:AO195,"D")+COUNTIF(N195:AO195,"DL")+COUNTIF(N195:AO195,"VAC")+COUNTIF(N195:AO195,"PCG")+COUNTIF(N195:AO195,"PDF")*INT(LEFT(B195,1))+COUNTIF(N195:AO195,"PNH")*INT(RIGHT(LEFT(B195,2),1))+COUNTIF(N195:AO195,"PS")*INT(RIGHT(LEFT(B195,3),1))+SUM(N195,P195,R195,T195,V195,X195,Z195,AB195,AD195,AF195,AH195,AJ195,AL195,AN195)),"")</f>
        <v/>
      </c>
      <c r="L195" s="87" t="str">
        <f>+IF(LEN($I195)&gt;5,BD!H195,"")</f>
        <v/>
      </c>
      <c r="M195" s="40" t="str">
        <f t="shared" ref="M195:M258" si="121">+IF(LEN($I195)&gt;5,TRUNC(L195*K195,2),"")</f>
        <v/>
      </c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4" t="str">
        <f t="shared" ref="AP195:AP258" si="122">+IF(LEN($I195)&gt;5,COUNTIF(N195:AO195,"FI")+COUNTIF(N195:AO195,"FS")+COUNTIF(N195:AO195,"FJ"),"")</f>
        <v/>
      </c>
      <c r="AQ195" s="5" t="str">
        <f t="shared" ref="AQ195:AQ258" si="123">+IF(LEN($I195)&gt;5,COUNTIF(N195:AO195,"DL"),"")</f>
        <v/>
      </c>
      <c r="AR195" s="91" t="str">
        <f t="shared" ref="AR195:AR258" si="124">+IF(LEN($I195)&gt;5,IF(D195="MASCOTA",((L195*7)/3.5)*AQ195*2,TRUNC(AQ195*L195*2,2)),"")</f>
        <v/>
      </c>
      <c r="AS195" s="5" t="str">
        <f t="shared" ref="AS195:AS258" si="125">+IF(LEN(I195)&gt;5,IF(OR(R195=1,R195="DL",S195&gt;0),1,0)+IF(OR(AF195=1,AF195="DL",AG195&gt;0),1,0),"")</f>
        <v/>
      </c>
      <c r="AT195" s="91" t="str">
        <f t="shared" ref="AT195:AT258" si="126">+IF(LEN(I195)&gt;5,IF(D195="MASCOTA",(L195*AS195*0.375),(L195*AS195*0.25)),"")</f>
        <v/>
      </c>
      <c r="AU195" s="4" t="str">
        <f t="shared" ref="AU195:AU258" si="127">+IF(LEN(I195)&gt;5,COUNTIF(N195:AO195,"PCG")+COUNTIF(N195:AO195,"PSG")+COUNTIF(N195:AO195,"PDF")+COUNTIF(N195:AO195,"PNH")+COUNTIF(N195:AO195,"PS"),"")</f>
        <v/>
      </c>
      <c r="AV195" s="4" t="str">
        <f t="shared" ref="AV195:AV258" si="128">+IF(LEN(I195)&gt;5,COUNTIF(N195:AO195,"IEG")+COUNTIF(N195:AO195,"IPM")+COUNTIF(N195:AO195,"IRT")+COUNTIF(N195:AO195,"IRY"),"")</f>
        <v/>
      </c>
      <c r="AW195" s="4" t="str">
        <f t="shared" ref="AW195:AW258" si="129">+IF(LEN(I195)&gt;5,IF(COUNTIF(N195:AO195,"B")&gt;0,1,0),"")</f>
        <v/>
      </c>
      <c r="AX195" s="4" t="str">
        <f t="shared" ref="AX195:AX258" si="130">+IF(LEN(I195)&gt;5,IF(AND(J195&gt;=N$1,J195&lt;=AO$1),1,),"")</f>
        <v/>
      </c>
      <c r="AY195" s="88" t="str">
        <f t="shared" ref="AY195:AY258" si="131">+IF(LEN(I195)&gt;5,COUNTIF(N195:AO195,"PT"),"")</f>
        <v/>
      </c>
      <c r="AZ195" s="17" t="str">
        <f t="shared" ref="AZ195:AZ258" si="132">+IF(LEN(I195)&gt;5,IF(SUM(O195,Q195,S195,U195,W195,Y195,AA195)&gt;=9,9,SUM(O195,Q195,S195,U195,W195,Y195,AA195))+IF(SUM(AC195,AE195,AG195,AI195,AK195,AM195,AO195)&gt;=9,9,SUM(AC195,AE195,AG195,AI195,AK195,AM195,AO195)),"")</f>
        <v/>
      </c>
      <c r="BA195" s="18" t="str">
        <f t="shared" ref="BA195:BA258" si="133">+IF(LEN(I195)&gt;5,IF(SUM(O195,Q195,S195,U195,W195,Y195,AA195)&gt;9,SUM(O195,Q195,S195,U195,W195,Y195,AA195)-9,0)+IF(SUM(AC195,AE195,AG195,AI195,AK195,AM195,AO195)&gt;9,SUM(AC195,AE195,AG195,AI195,AK195,AM195,AO195)-9,0),"")</f>
        <v/>
      </c>
      <c r="BB195" s="19" t="str">
        <f>+IF(LEN(I195)&gt;5,IF(INT(RIGHT(B195,1))=9,0.5*L195*AY195,INT(MID(B195,5,LEN(B195)-4))*L195)+IFERROR(VLOOKUP(I195,AJUSTES!$A$1:$I$50,9,0),0),"")</f>
        <v/>
      </c>
      <c r="BC195" s="12"/>
      <c r="BD195" s="19" t="str">
        <f t="shared" ref="BD195:BD258" si="134">+IF(LEN(I195)&gt;5,AZ195*(L195/8)*2,"")</f>
        <v/>
      </c>
      <c r="BE195" s="18" t="str">
        <f t="shared" ref="BE195:BE258" si="135">+IF(LEN(I195)&gt;5,BA195*(L195/8)*3,"")</f>
        <v/>
      </c>
      <c r="BF195" s="139" t="str">
        <f t="shared" ref="BF195:BF258" si="136">+IF(LEN(I195)&gt;5,BD195+BE195,"")</f>
        <v/>
      </c>
      <c r="BG195" s="114"/>
      <c r="BH195" s="18" t="str">
        <f t="shared" ref="BH195:BH258" si="137">+IF(LEN(I195)&gt;5,RIGHT(LEFT(B195,4),1)*L195*BG195,"")</f>
        <v/>
      </c>
      <c r="BI195" s="13"/>
      <c r="BJ195" s="12"/>
      <c r="BK195" s="12"/>
      <c r="BL195" s="145"/>
      <c r="BM195" s="12"/>
      <c r="BN195" s="12"/>
      <c r="BO195" s="12"/>
      <c r="BP195" s="12"/>
      <c r="BQ195" s="12"/>
      <c r="BR195" s="12"/>
      <c r="BS195" s="146"/>
      <c r="BT195" s="14"/>
      <c r="BU195" s="12"/>
      <c r="BV195" s="12"/>
      <c r="BW195" s="12"/>
      <c r="BX195" s="12"/>
      <c r="BY195" s="12"/>
      <c r="BZ195" s="144"/>
      <c r="CA195" s="107" t="str">
        <f>+IF(LEN($I195)&gt;5,IF(BD!F195="N/A","",BD!F195),"")</f>
        <v/>
      </c>
      <c r="CB195" s="21"/>
      <c r="CC195" s="147"/>
      <c r="CD195" s="148"/>
      <c r="CE195" s="8" t="str">
        <f>+IF(LEN(I195)&gt;5,BD!M195,"")</f>
        <v/>
      </c>
      <c r="CF195" s="16" t="str">
        <f>+IF(LEN(I195)&gt;5,BD!N195,"")</f>
        <v/>
      </c>
      <c r="CG195" s="3" t="str">
        <f t="shared" ref="CG195:CG258" si="138">+IF(LEN($I195)&gt;5,"CANTIDAD","")</f>
        <v/>
      </c>
      <c r="CH195" s="23" t="str">
        <f>+IF(AND(LEN($I195)&gt;5),IF(AND($J195&gt;N$1,$J195&lt;=$AO$1),1,IF((COUNTIFS(INCAPACIDADES!$C$1:$C$51,$I195,INCAPACIDADES!K$1:K$51,N$1))&gt;0,2,IF(VLOOKUP($C195,BD!$D$1:$F$501,3,0)&gt;N$1,0,3))),"")</f>
        <v/>
      </c>
      <c r="CI195" s="23" t="str">
        <f>+IF(AND(LEN($I195)&gt;5),IF(AND($J195&gt;O$1,$J195&lt;=$AO$1),1,IF((COUNTIFS(INCAPACIDADES!$C$1:$C$51,$I195,INCAPACIDADES!L$1:L$51,O$1))&gt;0,2,IF(VLOOKUP($C195,BD!$D$1:$F$501,3,0)&gt;O$1,0,3))),"")</f>
        <v/>
      </c>
      <c r="CJ195" s="23" t="str">
        <f>+IF(AND(LEN($I195)&gt;5),IF(AND($J195&gt;P$1,$J195&lt;=$AO$1),1,IF((COUNTIFS(INCAPACIDADES!$C$1:$C$51,$I195,INCAPACIDADES!M$1:M$51,P$1))&gt;0,2,IF(VLOOKUP($C195,BD!$D$1:$F$501,3,0)&gt;P$1,0,3))),"")</f>
        <v/>
      </c>
      <c r="CK195" s="23" t="str">
        <f>+IF(AND(LEN($I195)&gt;5),IF(AND($J195&gt;Q$1,$J195&lt;=$AO$1),1,IF((COUNTIFS(INCAPACIDADES!$C$1:$C$51,$I195,INCAPACIDADES!N$1:N$51,Q$1))&gt;0,2,IF(VLOOKUP($C195,BD!$D$1:$F$501,3,0)&gt;Q$1,0,3))),"")</f>
        <v/>
      </c>
      <c r="CL195" s="23" t="str">
        <f>+IF(AND(LEN($I195)&gt;5),IF(AND($J195&gt;R$1,$J195&lt;=$AO$1),1,IF((COUNTIFS(INCAPACIDADES!$C$1:$C$51,$I195,INCAPACIDADES!O$1:O$51,R$1))&gt;0,2,IF(VLOOKUP($C195,BD!$D$1:$F$501,3,0)&gt;R$1,0,3))),"")</f>
        <v/>
      </c>
      <c r="CM195" s="23" t="str">
        <f>+IF(AND(LEN($I195)&gt;5),IF(AND($J195&gt;S$1,$J195&lt;=$AO$1),1,IF((COUNTIFS(INCAPACIDADES!$C$1:$C$51,$I195,INCAPACIDADES!P$1:P$51,S$1))&gt;0,2,IF(VLOOKUP($C195,BD!$D$1:$F$501,3,0)&gt;S$1,0,3))),"")</f>
        <v/>
      </c>
      <c r="CN195" s="23" t="str">
        <f>+IF(AND(LEN($I195)&gt;5),IF(AND($J195&gt;T$1,$J195&lt;=$AO$1),1,IF((COUNTIFS(INCAPACIDADES!$C$1:$C$51,$I195,INCAPACIDADES!Q$1:Q$51,T$1))&gt;0,2,IF(VLOOKUP($C195,BD!$D$1:$F$501,3,0)&gt;T$1,0,3))),"")</f>
        <v/>
      </c>
      <c r="CO195" s="23" t="str">
        <f>+IF(AND(LEN($I195)&gt;5),IF(AND($J195&gt;U$1,$J195&lt;=$AO$1),1,IF((COUNTIFS(INCAPACIDADES!$C$1:$C$51,$I195,INCAPACIDADES!R$1:R$51,U$1))&gt;0,2,IF(VLOOKUP($C195,BD!$D$1:$F$501,3,0)&gt;U$1,0,3))),"")</f>
        <v/>
      </c>
      <c r="CP195" s="23" t="str">
        <f>+IF(AND(LEN($I195)&gt;5),IF(AND($J195&gt;V$1,$J195&lt;=$AO$1),1,IF((COUNTIFS(INCAPACIDADES!$C$1:$C$51,$I195,INCAPACIDADES!S$1:S$51,V$1))&gt;0,2,IF(VLOOKUP($C195,BD!$D$1:$F$501,3,0)&gt;V$1,0,3))),"")</f>
        <v/>
      </c>
      <c r="CQ195" s="23" t="str">
        <f>+IF(AND(LEN($I195)&gt;5),IF(AND($J195&gt;W$1,$J195&lt;=$AO$1),1,IF((COUNTIFS(INCAPACIDADES!$C$1:$C$51,$I195,INCAPACIDADES!T$1:T$51,W$1))&gt;0,2,IF(VLOOKUP($C195,BD!$D$1:$F$501,3,0)&gt;W$1,0,3))),"")</f>
        <v/>
      </c>
      <c r="CR195" s="23" t="str">
        <f>+IF(AND(LEN($I195)&gt;5),IF(AND($J195&gt;X$1,$J195&lt;=$AO$1),1,IF((COUNTIFS(INCAPACIDADES!$C$1:$C$51,$I195,INCAPACIDADES!U$1:U$51,X$1))&gt;0,2,IF(VLOOKUP($C195,BD!$D$1:$F$501,3,0)&gt;X$1,0,3))),"")</f>
        <v/>
      </c>
      <c r="CS195" s="23" t="str">
        <f>+IF(AND(LEN($I195)&gt;5),IF(AND($J195&gt;Y$1,$J195&lt;=$AO$1),1,IF((COUNTIFS(INCAPACIDADES!$C$1:$C$51,$I195,INCAPACIDADES!V$1:V$51,Y$1))&gt;0,2,IF(VLOOKUP($C195,BD!$D$1:$F$501,3,0)&gt;Y$1,0,3))),"")</f>
        <v/>
      </c>
      <c r="CT195" s="23" t="str">
        <f>+IF(AND(LEN($I195)&gt;5),IF(AND($J195&gt;Z$1,$J195&lt;=$AO$1),1,IF((COUNTIFS(INCAPACIDADES!$C$1:$C$51,$I195,INCAPACIDADES!W$1:W$51,Z$1))&gt;0,2,IF(VLOOKUP($C195,BD!$D$1:$F$501,3,0)&gt;Z$1,0,3))),"")</f>
        <v/>
      </c>
      <c r="CU195" s="23" t="str">
        <f>+IF(AND(LEN($I195)&gt;5),IF(AND($J195&gt;AA$1,$J195&lt;=$AO$1),1,IF((COUNTIFS(INCAPACIDADES!$C$1:$C$51,$I195,INCAPACIDADES!X$1:X$51,AA$1))&gt;0,2,IF(VLOOKUP($C195,BD!$D$1:$F$501,3,0)&gt;AA$1,0,3))),"")</f>
        <v/>
      </c>
      <c r="CV195" s="23" t="str">
        <f>+IF(AND(LEN($I195)&gt;5),IF(AND($J195&gt;AB$1,$J195&lt;=$AO$1),1,IF((COUNTIFS(INCAPACIDADES!$C$1:$C$51,$I195,INCAPACIDADES!Y$1:Y$51,AB$1))&gt;0,2,IF(VLOOKUP($C195,BD!$D$1:$F$501,3,0)&gt;AB$1,0,3))),"")</f>
        <v/>
      </c>
      <c r="CW195" s="23" t="str">
        <f>+IF(AND(LEN($I195)&gt;5),IF(AND($J195&gt;AC$1,$J195&lt;=$AO$1),1,IF((COUNTIFS(INCAPACIDADES!$C$1:$C$51,$I195,INCAPACIDADES!Z$1:Z$51,AC$1))&gt;0,2,IF(VLOOKUP($C195,BD!$D$1:$F$501,3,0)&gt;AC$1,0,3))),"")</f>
        <v/>
      </c>
      <c r="CX195" s="23" t="str">
        <f>+IF(AND(LEN($I195)&gt;5),IF(AND($J195&gt;AD$1,$J195&lt;=$AO$1),1,IF((COUNTIFS(INCAPACIDADES!$C$1:$C$51,$I195,INCAPACIDADES!AA$1:AA$51,AD$1))&gt;0,2,IF(VLOOKUP($C195,BD!$D$1:$F$501,3,0)&gt;AD$1,0,3))),"")</f>
        <v/>
      </c>
      <c r="CY195" s="23" t="str">
        <f>+IF(AND(LEN($I195)&gt;5),IF(AND($J195&gt;AE$1,$J195&lt;=$AO$1),1,IF((COUNTIFS(INCAPACIDADES!$C$1:$C$51,$I195,INCAPACIDADES!AB$1:AB$51,AE$1))&gt;0,2,IF(VLOOKUP($C195,BD!$D$1:$F$501,3,0)&gt;AE$1,0,3))),"")</f>
        <v/>
      </c>
      <c r="CZ195" s="23" t="str">
        <f>+IF(AND(LEN($I195)&gt;5),IF(AND($J195&gt;AF$1,$J195&lt;=$AO$1),1,IF((COUNTIFS(INCAPACIDADES!$C$1:$C$51,$I195,INCAPACIDADES!AC$1:AC$51,AF$1))&gt;0,2,IF(VLOOKUP($C195,BD!$D$1:$F$501,3,0)&gt;AF$1,0,3))),"")</f>
        <v/>
      </c>
      <c r="DA195" s="23" t="str">
        <f>+IF(AND(LEN($I195)&gt;5),IF(AND($J195&gt;AG$1,$J195&lt;=$AO$1),1,IF((COUNTIFS(INCAPACIDADES!$C$1:$C$51,$I195,INCAPACIDADES!AD$1:AD$51,AG$1))&gt;0,2,IF(VLOOKUP($C195,BD!$D$1:$F$501,3,0)&gt;AG$1,0,3))),"")</f>
        <v/>
      </c>
      <c r="DB195" s="23" t="str">
        <f>+IF(AND(LEN($I195)&gt;5),IF(AND($J195&gt;AH$1,$J195&lt;=$AO$1),1,IF((COUNTIFS(INCAPACIDADES!$C$1:$C$51,$I195,INCAPACIDADES!AE$1:AE$51,AH$1))&gt;0,2,IF(VLOOKUP($C195,BD!$D$1:$F$501,3,0)&gt;AH$1,0,3))),"")</f>
        <v/>
      </c>
      <c r="DC195" s="23" t="str">
        <f>+IF(AND(LEN($I195)&gt;5),IF(AND($J195&gt;AI$1,$J195&lt;=$AO$1),1,IF((COUNTIFS(INCAPACIDADES!$C$1:$C$51,$I195,INCAPACIDADES!AF$1:AF$51,AI$1))&gt;0,2,IF(VLOOKUP($C195,BD!$D$1:$F$501,3,0)&gt;AI$1,0,3))),"")</f>
        <v/>
      </c>
      <c r="DD195" s="23" t="str">
        <f>+IF(AND(LEN($I195)&gt;5),IF(AND($J195&gt;AJ$1,$J195&lt;=$AO$1),1,IF((COUNTIFS(INCAPACIDADES!$C$1:$C$51,$I195,INCAPACIDADES!AG$1:AG$51,AJ$1))&gt;0,2,IF(VLOOKUP($C195,BD!$D$1:$F$501,3,0)&gt;AJ$1,0,3))),"")</f>
        <v/>
      </c>
      <c r="DE195" s="23" t="str">
        <f>+IF(AND(LEN($I195)&gt;5),IF(AND($J195&gt;AK$1,$J195&lt;=$AO$1),1,IF((COUNTIFS(INCAPACIDADES!$C$1:$C$51,$I195,INCAPACIDADES!AH$1:AH$51,AK$1))&gt;0,2,IF(VLOOKUP($C195,BD!$D$1:$F$501,3,0)&gt;AK$1,0,3))),"")</f>
        <v/>
      </c>
      <c r="DF195" s="23" t="str">
        <f>+IF(AND(LEN($I195)&gt;5),IF(AND($J195&gt;AL$1,$J195&lt;=$AO$1),1,IF((COUNTIFS(INCAPACIDADES!$C$1:$C$51,$I195,INCAPACIDADES!AI$1:AI$51,AL$1))&gt;0,2,IF(VLOOKUP($C195,BD!$D$1:$F$501,3,0)&gt;AL$1,0,3))),"")</f>
        <v/>
      </c>
      <c r="DG195" s="23" t="str">
        <f>+IF(AND(LEN($I195)&gt;5),IF(AND($J195&gt;AM$1,$J195&lt;=$AO$1),1,IF((COUNTIFS(INCAPACIDADES!$C$1:$C$51,$I195,INCAPACIDADES!AJ$1:AJ$51,AM$1))&gt;0,2,IF(VLOOKUP($C195,BD!$D$1:$F$501,3,0)&gt;AM$1,0,3))),"")</f>
        <v/>
      </c>
      <c r="DH195" s="23" t="str">
        <f>+IF(AND(LEN($I195)&gt;5),IF(AND($J195&gt;AN$1,$J195&lt;=$AO$1),1,IF((COUNTIFS(INCAPACIDADES!$C$1:$C$51,$I195,INCAPACIDADES!AK$1:AK$51,AN$1))&gt;0,2,IF(VLOOKUP($C195,BD!$D$1:$F$501,3,0)&gt;AN$1,0,3))),"")</f>
        <v/>
      </c>
      <c r="DI195" s="23" t="str">
        <f>+IF(AND(LEN($I195)&gt;5),IF(AND($J195&gt;AO$1,$J195&lt;=$AO$1),1,IF((COUNTIFS(INCAPACIDADES!$C$1:$C$51,$I195,INCAPACIDADES!AL$1:AL$51,AO$1))&gt;0,2,IF(VLOOKUP($C195,BD!$D$1:$F$501,3,0)&gt;AO$1,0,3))),"")</f>
        <v/>
      </c>
      <c r="DJ195" s="23" t="str">
        <f>+IF(LEN($I195)&gt;5,IF(ISERROR(VLOOKUP(N195,'CODIGO PAGO'!$B$2:$B$20,1,0)),1,IF(OR(AND(CH195=1,N195&lt;&gt;"N"),AND(CH195=3,N195&lt;&gt;"B"),AND(CH195=2,LEFT(TRIM(N195),1)&lt;&gt;"I")),1,IF(OR(AND(CH195=0,N195="N"),AND(CH195=0,N195="B"),AND(CH195=0,LEFT(TRIM(N195),1)="I")),1,0))),"")</f>
        <v/>
      </c>
      <c r="DK195" s="23" t="str">
        <f t="shared" ref="DK195:DK258" si="139">IF(LEN($I195)&gt;5,IF(AND(CI195=0,OR(ISNUMBER(O195),LEN(O195)=0)),0,IF(OR(ISBLANK(O195),LEN(TRIM(O195))=0),0,1)),"")</f>
        <v/>
      </c>
      <c r="DL195" s="23" t="str">
        <f>+IF(LEN($I195)&gt;5,IF(ISERROR(VLOOKUP(P195,'CODIGO PAGO'!$B$2:$B$20,1,0)),1,IF(OR(AND(CJ195=1,P195&lt;&gt;"N"),AND(CJ195=3,P195&lt;&gt;"B"),AND(CJ195=2,LEFT(TRIM(P195),1)&lt;&gt;"I")),1,IF(OR(AND(CJ195=0,P195="N"),AND(CJ195=0,P195="B"),AND(CJ195=0,LEFT(TRIM(P195),1)="I")),1,0))),"")</f>
        <v/>
      </c>
      <c r="DM195" s="23" t="str">
        <f t="shared" ref="DM195:DM258" si="140">IF(LEN($I195)&gt;5,IF(AND(CK195=0,OR(ISNUMBER(Q195),LEN(Q195)=0)),0,IF(OR(ISBLANK(Q195),LEN(TRIM(Q195))=0),0,1)),"")</f>
        <v/>
      </c>
      <c r="DN195" s="23" t="str">
        <f>+IF(LEN($I195)&gt;5,IF(ISERROR(VLOOKUP(R195,'CODIGO PAGO'!$B$2:$B$20,1,0)),1,IF(OR(AND(CL195=1,R195&lt;&gt;"N"),AND(CL195=3,R195&lt;&gt;"B"),AND(CL195=2,LEFT(TRIM(R195),1)&lt;&gt;"I")),1,IF(OR(AND(CL195=0,R195="N"),AND(CL195=0,R195="B"),AND(CL195=0,LEFT(TRIM(R195),1)="I")),1,0))),"")</f>
        <v/>
      </c>
      <c r="DO195" s="23" t="str">
        <f t="shared" ref="DO195:DO258" si="141">IF(LEN($I195)&gt;5,IF(AND(CM195=0,OR(ISNUMBER(S195),LEN(S195)=0)),0,IF(OR(ISBLANK(S195),LEN(TRIM(S195))=0),0,1)),"")</f>
        <v/>
      </c>
      <c r="DP195" s="23" t="str">
        <f>+IF(LEN($I195)&gt;5,IF(ISERROR(VLOOKUP(T195,'CODIGO PAGO'!$B$2:$B$20,1,0)),1,IF(OR(AND(CN195=1,T195&lt;&gt;"N"),AND(CN195=3,T195&lt;&gt;"B"),AND(CN195=2,LEFT(TRIM(T195),1)&lt;&gt;"I")),1,IF(OR(AND(CN195=0,T195="N"),AND(CN195=0,T195="B"),AND(CN195=0,LEFT(TRIM(T195),1)="I")),1,0))),"")</f>
        <v/>
      </c>
      <c r="DQ195" s="23" t="str">
        <f t="shared" ref="DQ195:DQ258" si="142">IF(LEN($I195)&gt;5,IF(AND(CO195=0,OR(ISNUMBER(U195),LEN(U195)=0)),0,IF(OR(ISBLANK(U195),LEN(TRIM(U195))=0),0,1)),"")</f>
        <v/>
      </c>
      <c r="DR195" s="23" t="str">
        <f>+IF(LEN($I195)&gt;5,IF(ISERROR(VLOOKUP(V195,'CODIGO PAGO'!$B$2:$B$20,1,0)),1,IF(OR(AND(CP195=1,V195&lt;&gt;"N"),AND(CP195=3,V195&lt;&gt;"B"),AND(CP195=2,LEFT(TRIM(V195),1)&lt;&gt;"I")),1,IF(OR(AND(CP195=0,V195="N"),AND(CP195=0,V195="B"),AND(CP195=0,LEFT(TRIM(V195),1)="I")),1,0))),"")</f>
        <v/>
      </c>
      <c r="DS195" s="23" t="str">
        <f t="shared" ref="DS195:DS258" si="143">IF(LEN($I195)&gt;5,IF(AND(CQ195=0,OR(ISNUMBER(W195),LEN(W195)=0)),0,IF(OR(ISBLANK(W195),LEN(TRIM(W195))=0),0,1)),"")</f>
        <v/>
      </c>
      <c r="DT195" s="23" t="str">
        <f>+IF(LEN($I195)&gt;5,IF(ISERROR(VLOOKUP(X195,'CODIGO PAGO'!$B$2:$B$20,1,0)),1,IF(OR(AND(CR195=1,X195&lt;&gt;"N"),AND(CR195=3,X195&lt;&gt;"B"),AND(CR195=2,LEFT(TRIM(X195),1)&lt;&gt;"I")),1,IF(OR(AND(CR195=0,X195="N"),AND(CR195=0,X195="B"),AND(CR195=0,LEFT(TRIM(X195),1)="I")),1,0))),"")</f>
        <v/>
      </c>
      <c r="DU195" s="23" t="str">
        <f t="shared" ref="DU195:DU258" si="144">IF(LEN($I195)&gt;5,IF(AND(CS195=0,OR(ISNUMBER(Y195),LEN(Y195)=0)),0,IF(OR(ISBLANK(Y195),LEN(TRIM(Y195))=0),0,1)),"")</f>
        <v/>
      </c>
      <c r="DV195" s="23" t="str">
        <f>+IF(LEN($I195)&gt;5,IF(ISERROR(VLOOKUP(Z195,'CODIGO PAGO'!$B$2:$B$20,1,0)),1,IF(OR(AND(CT195=1,Z195&lt;&gt;"N"),AND(CT195=3,Z195&lt;&gt;"B"),AND(CT195=2,LEFT(TRIM(Z195),1)&lt;&gt;"I")),1,IF(OR(AND(CT195=0,Z195="N"),AND(CT195=0,Z195="B"),AND(CT195=0,LEFT(TRIM(Z195),1)="I")),1,0))),"")</f>
        <v/>
      </c>
      <c r="DW195" s="23" t="str">
        <f t="shared" ref="DW195:DW258" si="145">IF(LEN($I195)&gt;5,IF(AND(CU195=0,OR(ISNUMBER(AA195),LEN(AA195)=0)),0,IF(OR(ISBLANK(AA195),LEN(TRIM(AA195))=0),0,1)),"")</f>
        <v/>
      </c>
      <c r="DX195" s="23" t="str">
        <f>+IF(LEN($I195)&gt;5,IF(ISERROR(VLOOKUP(AB195,'CODIGO PAGO'!$B$2:$B$20,1,0)),1,IF(OR(AND(CV195=1,AB195&lt;&gt;"N"),AND(CV195=3,AB195&lt;&gt;"B"),AND(CV195=2,LEFT(TRIM(AB195),1)&lt;&gt;"I")),1,IF(OR(AND(CV195=0,AB195="N"),AND(CV195=0,AB195="B"),AND(CV195=0,LEFT(TRIM(AB195),1)="I")),1,0))),"")</f>
        <v/>
      </c>
      <c r="DY195" s="23" t="str">
        <f t="shared" ref="DY195:DY258" si="146">IF(LEN($I195)&gt;5,IF(AND(CW195=0,OR(ISNUMBER(AC195),LEN(AC195)=0)),0,IF(OR(ISBLANK(AC195),LEN(TRIM(AC195))=0),0,1)),"")</f>
        <v/>
      </c>
      <c r="DZ195" s="23" t="str">
        <f>+IF(LEN($I195)&gt;5,IF(ISERROR(VLOOKUP(AD195,'CODIGO PAGO'!$B$2:$B$20,1,0)),1,IF(OR(AND(CX195=1,AD195&lt;&gt;"N"),AND(CX195=3,AD195&lt;&gt;"B"),AND(CX195=2,LEFT(TRIM(AD195),1)&lt;&gt;"I")),1,IF(OR(AND(CX195=0,AD195="N"),AND(CX195=0,AD195="B"),AND(CX195=0,LEFT(TRIM(AD195),1)="I")),1,0))),"")</f>
        <v/>
      </c>
      <c r="EA195" s="23" t="str">
        <f t="shared" ref="EA195:EA258" si="147">IF(LEN($I195)&gt;5,IF(AND(CY195=0,OR(ISNUMBER(AE195),LEN(AE195)=0)),0,IF(OR(ISBLANK(AE195),LEN(TRIM(AE195))=0),0,1)),"")</f>
        <v/>
      </c>
      <c r="EB195" s="23" t="str">
        <f>+IF(LEN($I195)&gt;5,IF(ISERROR(VLOOKUP(AF195,'CODIGO PAGO'!$B$2:$B$20,1,0)),1,IF(OR(AND(CZ195=1,AF195&lt;&gt;"N"),AND(CZ195=3,AF195&lt;&gt;"B"),AND(CZ195=2,LEFT(TRIM(AF195),1)&lt;&gt;"I")),1,IF(OR(AND(CZ195=0,AF195="N"),AND(CZ195=0,AF195="B"),AND(CZ195=0,LEFT(TRIM(AF195),1)="I")),1,0))),"")</f>
        <v/>
      </c>
      <c r="EC195" s="23" t="str">
        <f t="shared" ref="EC195:EC258" si="148">IF(LEN($I195)&gt;5,IF(AND(DA195=0,OR(ISNUMBER(AG195),LEN(AG195)=0)),0,IF(OR(ISBLANK(AG195),LEN(TRIM(AG195))=0),0,1)),"")</f>
        <v/>
      </c>
      <c r="ED195" s="23" t="str">
        <f>+IF(LEN($I195)&gt;5,IF(ISERROR(VLOOKUP(AH195,'CODIGO PAGO'!$B$2:$B$20,1,0)),1,IF(OR(AND(DB195=1,AH195&lt;&gt;"N"),AND(DB195=3,AH195&lt;&gt;"B"),AND(DB195=2,LEFT(TRIM(AH195),1)&lt;&gt;"I")),1,IF(OR(AND(DB195=0,AH195="N"),AND(DB195=0,AH195="B"),AND(DB195=0,LEFT(TRIM(AH195),1)="I")),1,0))),"")</f>
        <v/>
      </c>
      <c r="EE195" s="23" t="str">
        <f t="shared" ref="EE195:EE258" si="149">IF(LEN($I195)&gt;5,IF(AND(DC195=0,OR(ISNUMBER(AI195),LEN(AI195)=0)),0,IF(OR(ISBLANK(AI195),LEN(TRIM(AI195))=0),0,1)),"")</f>
        <v/>
      </c>
      <c r="EF195" s="23" t="str">
        <f>+IF(LEN($I195)&gt;5,IF(ISERROR(VLOOKUP(AJ195,'CODIGO PAGO'!$B$2:$B$20,1,0)),1,IF(OR(AND(DD195=1,AJ195&lt;&gt;"N"),AND(DD195=3,AJ195&lt;&gt;"B"),AND(DD195=2,LEFT(TRIM(AJ195),1)&lt;&gt;"I")),1,IF(OR(AND(DD195=0,AJ195="N"),AND(DD195=0,AJ195="B"),AND(DD195=0,LEFT(TRIM(AJ195),1)="I")),1,0))),"")</f>
        <v/>
      </c>
      <c r="EG195" s="23" t="str">
        <f t="shared" ref="EG195:EG258" si="150">IF(LEN($I195)&gt;5,IF(AND(DE195=0,OR(ISNUMBER(AK195),LEN(AK195)=0)),0,IF(OR(ISBLANK(AK195),LEN(TRIM(AK195))=0),0,1)),"")</f>
        <v/>
      </c>
      <c r="EH195" s="23" t="str">
        <f>+IF(LEN($I195)&gt;5,IF(ISERROR(VLOOKUP(AL195,'CODIGO PAGO'!$B$2:$B$20,1,0)),1,IF(OR(AND(DF195=1,AL195&lt;&gt;"N"),AND(DF195=3,AL195&lt;&gt;"B"),AND(DF195=2,LEFT(TRIM(AL195),1)&lt;&gt;"I")),1,IF(OR(AND(DF195=0,AL195="N"),AND(DF195=0,AL195="B"),AND(DF195=0,LEFT(TRIM(AL195),1)="I")),1,0))),"")</f>
        <v/>
      </c>
      <c r="EI195" s="23" t="str">
        <f t="shared" ref="EI195:EI258" si="151">IF(LEN($I195)&gt;5,IF(AND(DG195=0,OR(ISNUMBER(AM195),LEN(AM195)=0)),0,IF(OR(ISBLANK(AM195),LEN(TRIM(AM195))=0),0,1)),"")</f>
        <v/>
      </c>
      <c r="EJ195" s="23" t="str">
        <f>+IF(LEN($I195)&gt;5,IF(ISERROR(VLOOKUP(AN195,'CODIGO PAGO'!$B$2:$B$20,1,0)),1,IF(OR(AND(DH195=1,AN195&lt;&gt;"N"),AND(DH195=3,AN195&lt;&gt;"B"),AND(DH195=2,LEFT(TRIM(AN195),1)&lt;&gt;"I")),1,IF(OR(AND(DH195=0,AN195="N"),AND(DH195=0,AN195="B"),AND(DH195=0,LEFT(TRIM(AN195),1)="I")),1,0))),"")</f>
        <v/>
      </c>
      <c r="EK195" s="23" t="str">
        <f t="shared" ref="EK195:EK258" si="152">IF(LEN($I195)&gt;5,IF(AND(DI195=0,OR(ISNUMBER(AO195),LEN(AO195)=0)),0,IF(OR(ISBLANK(AO195),LEN(TRIM(AO195))=0),0,1)),"")</f>
        <v/>
      </c>
      <c r="EL195" s="24" t="str">
        <f t="shared" ref="EL195:EL258" si="153">+IF(LEN($I195)&gt;5,IF(COUNTIF(DJ195:EK195,1)&gt;0,1,0),"")</f>
        <v/>
      </c>
    </row>
    <row r="196" spans="1:142" s="26" customFormat="1">
      <c r="A196" s="15" t="str">
        <f t="shared" si="119"/>
        <v/>
      </c>
      <c r="B196" s="1" t="str">
        <f>+IF(LEN(I196)&gt;5,'CODIGO PAGO'!$B$28,"")</f>
        <v/>
      </c>
      <c r="C196" s="1" t="str">
        <f>+IF(LEN($I196)&gt;5,BD!D196,"")</f>
        <v/>
      </c>
      <c r="D196" s="168" t="str">
        <f>+IF(LEN($I196)&gt;5,BD!A196,"")</f>
        <v/>
      </c>
      <c r="E196" s="1" t="str">
        <f>+IF(LEN($I196)&gt;5,BD!B196,"")</f>
        <v/>
      </c>
      <c r="F196" s="1" t="str">
        <f>+IF(LEN($I196)&gt;5,BD!C196,"")</f>
        <v/>
      </c>
      <c r="G196" s="141"/>
      <c r="H196" s="141"/>
      <c r="I196" s="1" t="str">
        <f>+IF(LEN(BD!G196)&gt;5,BD!G196,"")</f>
        <v/>
      </c>
      <c r="J196" s="167" t="str">
        <f>+IF(LEN($I196)&gt;5,BD!E196,"")</f>
        <v/>
      </c>
      <c r="K196" s="6" t="str">
        <f t="shared" si="120"/>
        <v/>
      </c>
      <c r="L196" s="87" t="str">
        <f>+IF(LEN($I196)&gt;5,BD!H196,"")</f>
        <v/>
      </c>
      <c r="M196" s="40" t="str">
        <f t="shared" si="121"/>
        <v/>
      </c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4" t="str">
        <f t="shared" si="122"/>
        <v/>
      </c>
      <c r="AQ196" s="5" t="str">
        <f t="shared" si="123"/>
        <v/>
      </c>
      <c r="AR196" s="91" t="str">
        <f t="shared" si="124"/>
        <v/>
      </c>
      <c r="AS196" s="5" t="str">
        <f t="shared" si="125"/>
        <v/>
      </c>
      <c r="AT196" s="91" t="str">
        <f t="shared" si="126"/>
        <v/>
      </c>
      <c r="AU196" s="4" t="str">
        <f t="shared" si="127"/>
        <v/>
      </c>
      <c r="AV196" s="4" t="str">
        <f t="shared" si="128"/>
        <v/>
      </c>
      <c r="AW196" s="4" t="str">
        <f t="shared" si="129"/>
        <v/>
      </c>
      <c r="AX196" s="4" t="str">
        <f t="shared" si="130"/>
        <v/>
      </c>
      <c r="AY196" s="88" t="str">
        <f t="shared" si="131"/>
        <v/>
      </c>
      <c r="AZ196" s="17" t="str">
        <f t="shared" si="132"/>
        <v/>
      </c>
      <c r="BA196" s="18" t="str">
        <f t="shared" si="133"/>
        <v/>
      </c>
      <c r="BB196" s="19" t="str">
        <f>+IF(LEN(I196)&gt;5,IF(INT(RIGHT(B196,1))=9,0.5*L196*AY196,INT(MID(B196,5,LEN(B196)-4))*L196)+IFERROR(VLOOKUP(I196,AJUSTES!$A$1:$I$50,9,0),0),"")</f>
        <v/>
      </c>
      <c r="BC196" s="12"/>
      <c r="BD196" s="19" t="str">
        <f t="shared" si="134"/>
        <v/>
      </c>
      <c r="BE196" s="18" t="str">
        <f t="shared" si="135"/>
        <v/>
      </c>
      <c r="BF196" s="139" t="str">
        <f t="shared" si="136"/>
        <v/>
      </c>
      <c r="BG196" s="114"/>
      <c r="BH196" s="18" t="str">
        <f t="shared" si="137"/>
        <v/>
      </c>
      <c r="BI196" s="13"/>
      <c r="BJ196" s="12"/>
      <c r="BK196" s="12"/>
      <c r="BL196" s="145"/>
      <c r="BM196" s="12"/>
      <c r="BN196" s="12"/>
      <c r="BO196" s="12"/>
      <c r="BP196" s="12"/>
      <c r="BQ196" s="12"/>
      <c r="BR196" s="12"/>
      <c r="BS196" s="146"/>
      <c r="BT196" s="14"/>
      <c r="BU196" s="12"/>
      <c r="BV196" s="12"/>
      <c r="BW196" s="12"/>
      <c r="BX196" s="12"/>
      <c r="BY196" s="12"/>
      <c r="BZ196" s="144"/>
      <c r="CA196" s="107" t="str">
        <f>+IF(LEN($I196)&gt;5,IF(BD!F196="N/A","",BD!F196),"")</f>
        <v/>
      </c>
      <c r="CB196" s="21"/>
      <c r="CC196" s="147"/>
      <c r="CD196" s="148"/>
      <c r="CE196" s="8" t="str">
        <f>+IF(LEN(I196)&gt;5,BD!M196,"")</f>
        <v/>
      </c>
      <c r="CF196" s="16" t="str">
        <f>+IF(LEN(I196)&gt;5,BD!N196,"")</f>
        <v/>
      </c>
      <c r="CG196" s="3" t="str">
        <f t="shared" si="138"/>
        <v/>
      </c>
      <c r="CH196" s="23" t="str">
        <f>+IF(AND(LEN($I196)&gt;5),IF(AND($J196&gt;N$1,$J196&lt;=$AO$1),1,IF((COUNTIFS(INCAPACIDADES!$C$1:$C$51,$I196,INCAPACIDADES!K$1:K$51,N$1))&gt;0,2,IF(VLOOKUP($C196,BD!$D$1:$F$501,3,0)&gt;N$1,0,3))),"")</f>
        <v/>
      </c>
      <c r="CI196" s="23" t="str">
        <f>+IF(AND(LEN($I196)&gt;5),IF(AND($J196&gt;O$1,$J196&lt;=$AO$1),1,IF((COUNTIFS(INCAPACIDADES!$C$1:$C$51,$I196,INCAPACIDADES!L$1:L$51,O$1))&gt;0,2,IF(VLOOKUP($C196,BD!$D$1:$F$501,3,0)&gt;O$1,0,3))),"")</f>
        <v/>
      </c>
      <c r="CJ196" s="23" t="str">
        <f>+IF(AND(LEN($I196)&gt;5),IF(AND($J196&gt;P$1,$J196&lt;=$AO$1),1,IF((COUNTIFS(INCAPACIDADES!$C$1:$C$51,$I196,INCAPACIDADES!M$1:M$51,P$1))&gt;0,2,IF(VLOOKUP($C196,BD!$D$1:$F$501,3,0)&gt;P$1,0,3))),"")</f>
        <v/>
      </c>
      <c r="CK196" s="23" t="str">
        <f>+IF(AND(LEN($I196)&gt;5),IF(AND($J196&gt;Q$1,$J196&lt;=$AO$1),1,IF((COUNTIFS(INCAPACIDADES!$C$1:$C$51,$I196,INCAPACIDADES!N$1:N$51,Q$1))&gt;0,2,IF(VLOOKUP($C196,BD!$D$1:$F$501,3,0)&gt;Q$1,0,3))),"")</f>
        <v/>
      </c>
      <c r="CL196" s="23" t="str">
        <f>+IF(AND(LEN($I196)&gt;5),IF(AND($J196&gt;R$1,$J196&lt;=$AO$1),1,IF((COUNTIFS(INCAPACIDADES!$C$1:$C$51,$I196,INCAPACIDADES!O$1:O$51,R$1))&gt;0,2,IF(VLOOKUP($C196,BD!$D$1:$F$501,3,0)&gt;R$1,0,3))),"")</f>
        <v/>
      </c>
      <c r="CM196" s="23" t="str">
        <f>+IF(AND(LEN($I196)&gt;5),IF(AND($J196&gt;S$1,$J196&lt;=$AO$1),1,IF((COUNTIFS(INCAPACIDADES!$C$1:$C$51,$I196,INCAPACIDADES!P$1:P$51,S$1))&gt;0,2,IF(VLOOKUP($C196,BD!$D$1:$F$501,3,0)&gt;S$1,0,3))),"")</f>
        <v/>
      </c>
      <c r="CN196" s="23" t="str">
        <f>+IF(AND(LEN($I196)&gt;5),IF(AND($J196&gt;T$1,$J196&lt;=$AO$1),1,IF((COUNTIFS(INCAPACIDADES!$C$1:$C$51,$I196,INCAPACIDADES!Q$1:Q$51,T$1))&gt;0,2,IF(VLOOKUP($C196,BD!$D$1:$F$501,3,0)&gt;T$1,0,3))),"")</f>
        <v/>
      </c>
      <c r="CO196" s="23" t="str">
        <f>+IF(AND(LEN($I196)&gt;5),IF(AND($J196&gt;U$1,$J196&lt;=$AO$1),1,IF((COUNTIFS(INCAPACIDADES!$C$1:$C$51,$I196,INCAPACIDADES!R$1:R$51,U$1))&gt;0,2,IF(VLOOKUP($C196,BD!$D$1:$F$501,3,0)&gt;U$1,0,3))),"")</f>
        <v/>
      </c>
      <c r="CP196" s="23" t="str">
        <f>+IF(AND(LEN($I196)&gt;5),IF(AND($J196&gt;V$1,$J196&lt;=$AO$1),1,IF((COUNTIFS(INCAPACIDADES!$C$1:$C$51,$I196,INCAPACIDADES!S$1:S$51,V$1))&gt;0,2,IF(VLOOKUP($C196,BD!$D$1:$F$501,3,0)&gt;V$1,0,3))),"")</f>
        <v/>
      </c>
      <c r="CQ196" s="23" t="str">
        <f>+IF(AND(LEN($I196)&gt;5),IF(AND($J196&gt;W$1,$J196&lt;=$AO$1),1,IF((COUNTIFS(INCAPACIDADES!$C$1:$C$51,$I196,INCAPACIDADES!T$1:T$51,W$1))&gt;0,2,IF(VLOOKUP($C196,BD!$D$1:$F$501,3,0)&gt;W$1,0,3))),"")</f>
        <v/>
      </c>
      <c r="CR196" s="23" t="str">
        <f>+IF(AND(LEN($I196)&gt;5),IF(AND($J196&gt;X$1,$J196&lt;=$AO$1),1,IF((COUNTIFS(INCAPACIDADES!$C$1:$C$51,$I196,INCAPACIDADES!U$1:U$51,X$1))&gt;0,2,IF(VLOOKUP($C196,BD!$D$1:$F$501,3,0)&gt;X$1,0,3))),"")</f>
        <v/>
      </c>
      <c r="CS196" s="23" t="str">
        <f>+IF(AND(LEN($I196)&gt;5),IF(AND($J196&gt;Y$1,$J196&lt;=$AO$1),1,IF((COUNTIFS(INCAPACIDADES!$C$1:$C$51,$I196,INCAPACIDADES!V$1:V$51,Y$1))&gt;0,2,IF(VLOOKUP($C196,BD!$D$1:$F$501,3,0)&gt;Y$1,0,3))),"")</f>
        <v/>
      </c>
      <c r="CT196" s="23" t="str">
        <f>+IF(AND(LEN($I196)&gt;5),IF(AND($J196&gt;Z$1,$J196&lt;=$AO$1),1,IF((COUNTIFS(INCAPACIDADES!$C$1:$C$51,$I196,INCAPACIDADES!W$1:W$51,Z$1))&gt;0,2,IF(VLOOKUP($C196,BD!$D$1:$F$501,3,0)&gt;Z$1,0,3))),"")</f>
        <v/>
      </c>
      <c r="CU196" s="23" t="str">
        <f>+IF(AND(LEN($I196)&gt;5),IF(AND($J196&gt;AA$1,$J196&lt;=$AO$1),1,IF((COUNTIFS(INCAPACIDADES!$C$1:$C$51,$I196,INCAPACIDADES!X$1:X$51,AA$1))&gt;0,2,IF(VLOOKUP($C196,BD!$D$1:$F$501,3,0)&gt;AA$1,0,3))),"")</f>
        <v/>
      </c>
      <c r="CV196" s="23" t="str">
        <f>+IF(AND(LEN($I196)&gt;5),IF(AND($J196&gt;AB$1,$J196&lt;=$AO$1),1,IF((COUNTIFS(INCAPACIDADES!$C$1:$C$51,$I196,INCAPACIDADES!Y$1:Y$51,AB$1))&gt;0,2,IF(VLOOKUP($C196,BD!$D$1:$F$501,3,0)&gt;AB$1,0,3))),"")</f>
        <v/>
      </c>
      <c r="CW196" s="23" t="str">
        <f>+IF(AND(LEN($I196)&gt;5),IF(AND($J196&gt;AC$1,$J196&lt;=$AO$1),1,IF((COUNTIFS(INCAPACIDADES!$C$1:$C$51,$I196,INCAPACIDADES!Z$1:Z$51,AC$1))&gt;0,2,IF(VLOOKUP($C196,BD!$D$1:$F$501,3,0)&gt;AC$1,0,3))),"")</f>
        <v/>
      </c>
      <c r="CX196" s="23" t="str">
        <f>+IF(AND(LEN($I196)&gt;5),IF(AND($J196&gt;AD$1,$J196&lt;=$AO$1),1,IF((COUNTIFS(INCAPACIDADES!$C$1:$C$51,$I196,INCAPACIDADES!AA$1:AA$51,AD$1))&gt;0,2,IF(VLOOKUP($C196,BD!$D$1:$F$501,3,0)&gt;AD$1,0,3))),"")</f>
        <v/>
      </c>
      <c r="CY196" s="23" t="str">
        <f>+IF(AND(LEN($I196)&gt;5),IF(AND($J196&gt;AE$1,$J196&lt;=$AO$1),1,IF((COUNTIFS(INCAPACIDADES!$C$1:$C$51,$I196,INCAPACIDADES!AB$1:AB$51,AE$1))&gt;0,2,IF(VLOOKUP($C196,BD!$D$1:$F$501,3,0)&gt;AE$1,0,3))),"")</f>
        <v/>
      </c>
      <c r="CZ196" s="23" t="str">
        <f>+IF(AND(LEN($I196)&gt;5),IF(AND($J196&gt;AF$1,$J196&lt;=$AO$1),1,IF((COUNTIFS(INCAPACIDADES!$C$1:$C$51,$I196,INCAPACIDADES!AC$1:AC$51,AF$1))&gt;0,2,IF(VLOOKUP($C196,BD!$D$1:$F$501,3,0)&gt;AF$1,0,3))),"")</f>
        <v/>
      </c>
      <c r="DA196" s="23" t="str">
        <f>+IF(AND(LEN($I196)&gt;5),IF(AND($J196&gt;AG$1,$J196&lt;=$AO$1),1,IF((COUNTIFS(INCAPACIDADES!$C$1:$C$51,$I196,INCAPACIDADES!AD$1:AD$51,AG$1))&gt;0,2,IF(VLOOKUP($C196,BD!$D$1:$F$501,3,0)&gt;AG$1,0,3))),"")</f>
        <v/>
      </c>
      <c r="DB196" s="23" t="str">
        <f>+IF(AND(LEN($I196)&gt;5),IF(AND($J196&gt;AH$1,$J196&lt;=$AO$1),1,IF((COUNTIFS(INCAPACIDADES!$C$1:$C$51,$I196,INCAPACIDADES!AE$1:AE$51,AH$1))&gt;0,2,IF(VLOOKUP($C196,BD!$D$1:$F$501,3,0)&gt;AH$1,0,3))),"")</f>
        <v/>
      </c>
      <c r="DC196" s="23" t="str">
        <f>+IF(AND(LEN($I196)&gt;5),IF(AND($J196&gt;AI$1,$J196&lt;=$AO$1),1,IF((COUNTIFS(INCAPACIDADES!$C$1:$C$51,$I196,INCAPACIDADES!AF$1:AF$51,AI$1))&gt;0,2,IF(VLOOKUP($C196,BD!$D$1:$F$501,3,0)&gt;AI$1,0,3))),"")</f>
        <v/>
      </c>
      <c r="DD196" s="23" t="str">
        <f>+IF(AND(LEN($I196)&gt;5),IF(AND($J196&gt;AJ$1,$J196&lt;=$AO$1),1,IF((COUNTIFS(INCAPACIDADES!$C$1:$C$51,$I196,INCAPACIDADES!AG$1:AG$51,AJ$1))&gt;0,2,IF(VLOOKUP($C196,BD!$D$1:$F$501,3,0)&gt;AJ$1,0,3))),"")</f>
        <v/>
      </c>
      <c r="DE196" s="23" t="str">
        <f>+IF(AND(LEN($I196)&gt;5),IF(AND($J196&gt;AK$1,$J196&lt;=$AO$1),1,IF((COUNTIFS(INCAPACIDADES!$C$1:$C$51,$I196,INCAPACIDADES!AH$1:AH$51,AK$1))&gt;0,2,IF(VLOOKUP($C196,BD!$D$1:$F$501,3,0)&gt;AK$1,0,3))),"")</f>
        <v/>
      </c>
      <c r="DF196" s="23" t="str">
        <f>+IF(AND(LEN($I196)&gt;5),IF(AND($J196&gt;AL$1,$J196&lt;=$AO$1),1,IF((COUNTIFS(INCAPACIDADES!$C$1:$C$51,$I196,INCAPACIDADES!AI$1:AI$51,AL$1))&gt;0,2,IF(VLOOKUP($C196,BD!$D$1:$F$501,3,0)&gt;AL$1,0,3))),"")</f>
        <v/>
      </c>
      <c r="DG196" s="23" t="str">
        <f>+IF(AND(LEN($I196)&gt;5),IF(AND($J196&gt;AM$1,$J196&lt;=$AO$1),1,IF((COUNTIFS(INCAPACIDADES!$C$1:$C$51,$I196,INCAPACIDADES!AJ$1:AJ$51,AM$1))&gt;0,2,IF(VLOOKUP($C196,BD!$D$1:$F$501,3,0)&gt;AM$1,0,3))),"")</f>
        <v/>
      </c>
      <c r="DH196" s="23" t="str">
        <f>+IF(AND(LEN($I196)&gt;5),IF(AND($J196&gt;AN$1,$J196&lt;=$AO$1),1,IF((COUNTIFS(INCAPACIDADES!$C$1:$C$51,$I196,INCAPACIDADES!AK$1:AK$51,AN$1))&gt;0,2,IF(VLOOKUP($C196,BD!$D$1:$F$501,3,0)&gt;AN$1,0,3))),"")</f>
        <v/>
      </c>
      <c r="DI196" s="23" t="str">
        <f>+IF(AND(LEN($I196)&gt;5),IF(AND($J196&gt;AO$1,$J196&lt;=$AO$1),1,IF((COUNTIFS(INCAPACIDADES!$C$1:$C$51,$I196,INCAPACIDADES!AL$1:AL$51,AO$1))&gt;0,2,IF(VLOOKUP($C196,BD!$D$1:$F$501,3,0)&gt;AO$1,0,3))),"")</f>
        <v/>
      </c>
      <c r="DJ196" s="23" t="str">
        <f>+IF(LEN($I196)&gt;5,IF(ISERROR(VLOOKUP(N196,'CODIGO PAGO'!$B$2:$B$20,1,0)),1,IF(OR(AND(CH196=1,N196&lt;&gt;"N"),AND(CH196=3,N196&lt;&gt;"B"),AND(CH196=2,LEFT(TRIM(N196),1)&lt;&gt;"I")),1,IF(OR(AND(CH196=0,N196="N"),AND(CH196=0,N196="B"),AND(CH196=0,LEFT(TRIM(N196),1)="I")),1,0))),"")</f>
        <v/>
      </c>
      <c r="DK196" s="23" t="str">
        <f t="shared" si="139"/>
        <v/>
      </c>
      <c r="DL196" s="23" t="str">
        <f>+IF(LEN($I196)&gt;5,IF(ISERROR(VLOOKUP(P196,'CODIGO PAGO'!$B$2:$B$20,1,0)),1,IF(OR(AND(CJ196=1,P196&lt;&gt;"N"),AND(CJ196=3,P196&lt;&gt;"B"),AND(CJ196=2,LEFT(TRIM(P196),1)&lt;&gt;"I")),1,IF(OR(AND(CJ196=0,P196="N"),AND(CJ196=0,P196="B"),AND(CJ196=0,LEFT(TRIM(P196),1)="I")),1,0))),"")</f>
        <v/>
      </c>
      <c r="DM196" s="23" t="str">
        <f t="shared" si="140"/>
        <v/>
      </c>
      <c r="DN196" s="23" t="str">
        <f>+IF(LEN($I196)&gt;5,IF(ISERROR(VLOOKUP(R196,'CODIGO PAGO'!$B$2:$B$20,1,0)),1,IF(OR(AND(CL196=1,R196&lt;&gt;"N"),AND(CL196=3,R196&lt;&gt;"B"),AND(CL196=2,LEFT(TRIM(R196),1)&lt;&gt;"I")),1,IF(OR(AND(CL196=0,R196="N"),AND(CL196=0,R196="B"),AND(CL196=0,LEFT(TRIM(R196),1)="I")),1,0))),"")</f>
        <v/>
      </c>
      <c r="DO196" s="23" t="str">
        <f t="shared" si="141"/>
        <v/>
      </c>
      <c r="DP196" s="23" t="str">
        <f>+IF(LEN($I196)&gt;5,IF(ISERROR(VLOOKUP(T196,'CODIGO PAGO'!$B$2:$B$20,1,0)),1,IF(OR(AND(CN196=1,T196&lt;&gt;"N"),AND(CN196=3,T196&lt;&gt;"B"),AND(CN196=2,LEFT(TRIM(T196),1)&lt;&gt;"I")),1,IF(OR(AND(CN196=0,T196="N"),AND(CN196=0,T196="B"),AND(CN196=0,LEFT(TRIM(T196),1)="I")),1,0))),"")</f>
        <v/>
      </c>
      <c r="DQ196" s="23" t="str">
        <f t="shared" si="142"/>
        <v/>
      </c>
      <c r="DR196" s="23" t="str">
        <f>+IF(LEN($I196)&gt;5,IF(ISERROR(VLOOKUP(V196,'CODIGO PAGO'!$B$2:$B$20,1,0)),1,IF(OR(AND(CP196=1,V196&lt;&gt;"N"),AND(CP196=3,V196&lt;&gt;"B"),AND(CP196=2,LEFT(TRIM(V196),1)&lt;&gt;"I")),1,IF(OR(AND(CP196=0,V196="N"),AND(CP196=0,V196="B"),AND(CP196=0,LEFT(TRIM(V196),1)="I")),1,0))),"")</f>
        <v/>
      </c>
      <c r="DS196" s="23" t="str">
        <f t="shared" si="143"/>
        <v/>
      </c>
      <c r="DT196" s="23" t="str">
        <f>+IF(LEN($I196)&gt;5,IF(ISERROR(VLOOKUP(X196,'CODIGO PAGO'!$B$2:$B$20,1,0)),1,IF(OR(AND(CR196=1,X196&lt;&gt;"N"),AND(CR196=3,X196&lt;&gt;"B"),AND(CR196=2,LEFT(TRIM(X196),1)&lt;&gt;"I")),1,IF(OR(AND(CR196=0,X196="N"),AND(CR196=0,X196="B"),AND(CR196=0,LEFT(TRIM(X196),1)="I")),1,0))),"")</f>
        <v/>
      </c>
      <c r="DU196" s="23" t="str">
        <f t="shared" si="144"/>
        <v/>
      </c>
      <c r="DV196" s="23" t="str">
        <f>+IF(LEN($I196)&gt;5,IF(ISERROR(VLOOKUP(Z196,'CODIGO PAGO'!$B$2:$B$20,1,0)),1,IF(OR(AND(CT196=1,Z196&lt;&gt;"N"),AND(CT196=3,Z196&lt;&gt;"B"),AND(CT196=2,LEFT(TRIM(Z196),1)&lt;&gt;"I")),1,IF(OR(AND(CT196=0,Z196="N"),AND(CT196=0,Z196="B"),AND(CT196=0,LEFT(TRIM(Z196),1)="I")),1,0))),"")</f>
        <v/>
      </c>
      <c r="DW196" s="23" t="str">
        <f t="shared" si="145"/>
        <v/>
      </c>
      <c r="DX196" s="23" t="str">
        <f>+IF(LEN($I196)&gt;5,IF(ISERROR(VLOOKUP(AB196,'CODIGO PAGO'!$B$2:$B$20,1,0)),1,IF(OR(AND(CV196=1,AB196&lt;&gt;"N"),AND(CV196=3,AB196&lt;&gt;"B"),AND(CV196=2,LEFT(TRIM(AB196),1)&lt;&gt;"I")),1,IF(OR(AND(CV196=0,AB196="N"),AND(CV196=0,AB196="B"),AND(CV196=0,LEFT(TRIM(AB196),1)="I")),1,0))),"")</f>
        <v/>
      </c>
      <c r="DY196" s="23" t="str">
        <f t="shared" si="146"/>
        <v/>
      </c>
      <c r="DZ196" s="23" t="str">
        <f>+IF(LEN($I196)&gt;5,IF(ISERROR(VLOOKUP(AD196,'CODIGO PAGO'!$B$2:$B$20,1,0)),1,IF(OR(AND(CX196=1,AD196&lt;&gt;"N"),AND(CX196=3,AD196&lt;&gt;"B"),AND(CX196=2,LEFT(TRIM(AD196),1)&lt;&gt;"I")),1,IF(OR(AND(CX196=0,AD196="N"),AND(CX196=0,AD196="B"),AND(CX196=0,LEFT(TRIM(AD196),1)="I")),1,0))),"")</f>
        <v/>
      </c>
      <c r="EA196" s="23" t="str">
        <f t="shared" si="147"/>
        <v/>
      </c>
      <c r="EB196" s="23" t="str">
        <f>+IF(LEN($I196)&gt;5,IF(ISERROR(VLOOKUP(AF196,'CODIGO PAGO'!$B$2:$B$20,1,0)),1,IF(OR(AND(CZ196=1,AF196&lt;&gt;"N"),AND(CZ196=3,AF196&lt;&gt;"B"),AND(CZ196=2,LEFT(TRIM(AF196),1)&lt;&gt;"I")),1,IF(OR(AND(CZ196=0,AF196="N"),AND(CZ196=0,AF196="B"),AND(CZ196=0,LEFT(TRIM(AF196),1)="I")),1,0))),"")</f>
        <v/>
      </c>
      <c r="EC196" s="23" t="str">
        <f t="shared" si="148"/>
        <v/>
      </c>
      <c r="ED196" s="23" t="str">
        <f>+IF(LEN($I196)&gt;5,IF(ISERROR(VLOOKUP(AH196,'CODIGO PAGO'!$B$2:$B$20,1,0)),1,IF(OR(AND(DB196=1,AH196&lt;&gt;"N"),AND(DB196=3,AH196&lt;&gt;"B"),AND(DB196=2,LEFT(TRIM(AH196),1)&lt;&gt;"I")),1,IF(OR(AND(DB196=0,AH196="N"),AND(DB196=0,AH196="B"),AND(DB196=0,LEFT(TRIM(AH196),1)="I")),1,0))),"")</f>
        <v/>
      </c>
      <c r="EE196" s="23" t="str">
        <f t="shared" si="149"/>
        <v/>
      </c>
      <c r="EF196" s="23" t="str">
        <f>+IF(LEN($I196)&gt;5,IF(ISERROR(VLOOKUP(AJ196,'CODIGO PAGO'!$B$2:$B$20,1,0)),1,IF(OR(AND(DD196=1,AJ196&lt;&gt;"N"),AND(DD196=3,AJ196&lt;&gt;"B"),AND(DD196=2,LEFT(TRIM(AJ196),1)&lt;&gt;"I")),1,IF(OR(AND(DD196=0,AJ196="N"),AND(DD196=0,AJ196="B"),AND(DD196=0,LEFT(TRIM(AJ196),1)="I")),1,0))),"")</f>
        <v/>
      </c>
      <c r="EG196" s="23" t="str">
        <f t="shared" si="150"/>
        <v/>
      </c>
      <c r="EH196" s="23" t="str">
        <f>+IF(LEN($I196)&gt;5,IF(ISERROR(VLOOKUP(AL196,'CODIGO PAGO'!$B$2:$B$20,1,0)),1,IF(OR(AND(DF196=1,AL196&lt;&gt;"N"),AND(DF196=3,AL196&lt;&gt;"B"),AND(DF196=2,LEFT(TRIM(AL196),1)&lt;&gt;"I")),1,IF(OR(AND(DF196=0,AL196="N"),AND(DF196=0,AL196="B"),AND(DF196=0,LEFT(TRIM(AL196),1)="I")),1,0))),"")</f>
        <v/>
      </c>
      <c r="EI196" s="23" t="str">
        <f t="shared" si="151"/>
        <v/>
      </c>
      <c r="EJ196" s="23" t="str">
        <f>+IF(LEN($I196)&gt;5,IF(ISERROR(VLOOKUP(AN196,'CODIGO PAGO'!$B$2:$B$20,1,0)),1,IF(OR(AND(DH196=1,AN196&lt;&gt;"N"),AND(DH196=3,AN196&lt;&gt;"B"),AND(DH196=2,LEFT(TRIM(AN196),1)&lt;&gt;"I")),1,IF(OR(AND(DH196=0,AN196="N"),AND(DH196=0,AN196="B"),AND(DH196=0,LEFT(TRIM(AN196),1)="I")),1,0))),"")</f>
        <v/>
      </c>
      <c r="EK196" s="23" t="str">
        <f t="shared" si="152"/>
        <v/>
      </c>
      <c r="EL196" s="24" t="str">
        <f t="shared" si="153"/>
        <v/>
      </c>
    </row>
    <row r="197" spans="1:142" s="26" customFormat="1">
      <c r="A197" s="15" t="str">
        <f t="shared" si="119"/>
        <v/>
      </c>
      <c r="B197" s="1" t="str">
        <f>+IF(LEN(I197)&gt;5,'CODIGO PAGO'!$B$28,"")</f>
        <v/>
      </c>
      <c r="C197" s="1" t="str">
        <f>+IF(LEN($I197)&gt;5,BD!D197,"")</f>
        <v/>
      </c>
      <c r="D197" s="168" t="str">
        <f>+IF(LEN($I197)&gt;5,BD!A197,"")</f>
        <v/>
      </c>
      <c r="E197" s="1" t="str">
        <f>+IF(LEN($I197)&gt;5,BD!B197,"")</f>
        <v/>
      </c>
      <c r="F197" s="1" t="str">
        <f>+IF(LEN($I197)&gt;5,BD!C197,"")</f>
        <v/>
      </c>
      <c r="G197" s="141"/>
      <c r="H197" s="141"/>
      <c r="I197" s="1" t="str">
        <f>+IF(LEN(BD!G197)&gt;5,BD!G197,"")</f>
        <v/>
      </c>
      <c r="J197" s="167" t="str">
        <f>+IF(LEN($I197)&gt;5,BD!E197,"")</f>
        <v/>
      </c>
      <c r="K197" s="6" t="str">
        <f t="shared" si="120"/>
        <v/>
      </c>
      <c r="L197" s="87" t="str">
        <f>+IF(LEN($I197)&gt;5,BD!H197,"")</f>
        <v/>
      </c>
      <c r="M197" s="40" t="str">
        <f t="shared" si="121"/>
        <v/>
      </c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4" t="str">
        <f t="shared" si="122"/>
        <v/>
      </c>
      <c r="AQ197" s="5" t="str">
        <f t="shared" si="123"/>
        <v/>
      </c>
      <c r="AR197" s="91" t="str">
        <f t="shared" si="124"/>
        <v/>
      </c>
      <c r="AS197" s="5" t="str">
        <f t="shared" si="125"/>
        <v/>
      </c>
      <c r="AT197" s="91" t="str">
        <f t="shared" si="126"/>
        <v/>
      </c>
      <c r="AU197" s="4" t="str">
        <f t="shared" si="127"/>
        <v/>
      </c>
      <c r="AV197" s="4" t="str">
        <f t="shared" si="128"/>
        <v/>
      </c>
      <c r="AW197" s="4" t="str">
        <f t="shared" si="129"/>
        <v/>
      </c>
      <c r="AX197" s="4" t="str">
        <f t="shared" si="130"/>
        <v/>
      </c>
      <c r="AY197" s="88" t="str">
        <f t="shared" si="131"/>
        <v/>
      </c>
      <c r="AZ197" s="17" t="str">
        <f t="shared" si="132"/>
        <v/>
      </c>
      <c r="BA197" s="18" t="str">
        <f t="shared" si="133"/>
        <v/>
      </c>
      <c r="BB197" s="19" t="str">
        <f>+IF(LEN(I197)&gt;5,IF(INT(RIGHT(B197,1))=9,0.5*L197*AY197,INT(MID(B197,5,LEN(B197)-4))*L197)+IFERROR(VLOOKUP(I197,AJUSTES!$A$1:$I$50,9,0),0),"")</f>
        <v/>
      </c>
      <c r="BC197" s="12"/>
      <c r="BD197" s="19" t="str">
        <f t="shared" si="134"/>
        <v/>
      </c>
      <c r="BE197" s="18" t="str">
        <f t="shared" si="135"/>
        <v/>
      </c>
      <c r="BF197" s="139" t="str">
        <f t="shared" si="136"/>
        <v/>
      </c>
      <c r="BG197" s="114"/>
      <c r="BH197" s="18" t="str">
        <f t="shared" si="137"/>
        <v/>
      </c>
      <c r="BI197" s="13"/>
      <c r="BJ197" s="12"/>
      <c r="BK197" s="12"/>
      <c r="BL197" s="145"/>
      <c r="BM197" s="12"/>
      <c r="BN197" s="12"/>
      <c r="BO197" s="12"/>
      <c r="BP197" s="12"/>
      <c r="BQ197" s="12"/>
      <c r="BR197" s="12"/>
      <c r="BS197" s="146"/>
      <c r="BT197" s="14"/>
      <c r="BU197" s="12"/>
      <c r="BV197" s="12"/>
      <c r="BW197" s="12"/>
      <c r="BX197" s="12"/>
      <c r="BY197" s="12"/>
      <c r="BZ197" s="144"/>
      <c r="CA197" s="107" t="str">
        <f>+IF(LEN($I197)&gt;5,IF(BD!F197="N/A","",BD!F197),"")</f>
        <v/>
      </c>
      <c r="CB197" s="21"/>
      <c r="CC197" s="147"/>
      <c r="CD197" s="148"/>
      <c r="CE197" s="8" t="str">
        <f>+IF(LEN(I197)&gt;5,BD!M197,"")</f>
        <v/>
      </c>
      <c r="CF197" s="16" t="str">
        <f>+IF(LEN(I197)&gt;5,BD!N197,"")</f>
        <v/>
      </c>
      <c r="CG197" s="3" t="str">
        <f t="shared" si="138"/>
        <v/>
      </c>
      <c r="CH197" s="23" t="str">
        <f>+IF(AND(LEN($I197)&gt;5),IF(AND($J197&gt;N$1,$J197&lt;=$AO$1),1,IF((COUNTIFS(INCAPACIDADES!$C$1:$C$51,$I197,INCAPACIDADES!K$1:K$51,N$1))&gt;0,2,IF(VLOOKUP($C197,BD!$D$1:$F$501,3,0)&gt;N$1,0,3))),"")</f>
        <v/>
      </c>
      <c r="CI197" s="23" t="str">
        <f>+IF(AND(LEN($I197)&gt;5),IF(AND($J197&gt;O$1,$J197&lt;=$AO$1),1,IF((COUNTIFS(INCAPACIDADES!$C$1:$C$51,$I197,INCAPACIDADES!L$1:L$51,O$1))&gt;0,2,IF(VLOOKUP($C197,BD!$D$1:$F$501,3,0)&gt;O$1,0,3))),"")</f>
        <v/>
      </c>
      <c r="CJ197" s="23" t="str">
        <f>+IF(AND(LEN($I197)&gt;5),IF(AND($J197&gt;P$1,$J197&lt;=$AO$1),1,IF((COUNTIFS(INCAPACIDADES!$C$1:$C$51,$I197,INCAPACIDADES!M$1:M$51,P$1))&gt;0,2,IF(VLOOKUP($C197,BD!$D$1:$F$501,3,0)&gt;P$1,0,3))),"")</f>
        <v/>
      </c>
      <c r="CK197" s="23" t="str">
        <f>+IF(AND(LEN($I197)&gt;5),IF(AND($J197&gt;Q$1,$J197&lt;=$AO$1),1,IF((COUNTIFS(INCAPACIDADES!$C$1:$C$51,$I197,INCAPACIDADES!N$1:N$51,Q$1))&gt;0,2,IF(VLOOKUP($C197,BD!$D$1:$F$501,3,0)&gt;Q$1,0,3))),"")</f>
        <v/>
      </c>
      <c r="CL197" s="23" t="str">
        <f>+IF(AND(LEN($I197)&gt;5),IF(AND($J197&gt;R$1,$J197&lt;=$AO$1),1,IF((COUNTIFS(INCAPACIDADES!$C$1:$C$51,$I197,INCAPACIDADES!O$1:O$51,R$1))&gt;0,2,IF(VLOOKUP($C197,BD!$D$1:$F$501,3,0)&gt;R$1,0,3))),"")</f>
        <v/>
      </c>
      <c r="CM197" s="23" t="str">
        <f>+IF(AND(LEN($I197)&gt;5),IF(AND($J197&gt;S$1,$J197&lt;=$AO$1),1,IF((COUNTIFS(INCAPACIDADES!$C$1:$C$51,$I197,INCAPACIDADES!P$1:P$51,S$1))&gt;0,2,IF(VLOOKUP($C197,BD!$D$1:$F$501,3,0)&gt;S$1,0,3))),"")</f>
        <v/>
      </c>
      <c r="CN197" s="23" t="str">
        <f>+IF(AND(LEN($I197)&gt;5),IF(AND($J197&gt;T$1,$J197&lt;=$AO$1),1,IF((COUNTIFS(INCAPACIDADES!$C$1:$C$51,$I197,INCAPACIDADES!Q$1:Q$51,T$1))&gt;0,2,IF(VLOOKUP($C197,BD!$D$1:$F$501,3,0)&gt;T$1,0,3))),"")</f>
        <v/>
      </c>
      <c r="CO197" s="23" t="str">
        <f>+IF(AND(LEN($I197)&gt;5),IF(AND($J197&gt;U$1,$J197&lt;=$AO$1),1,IF((COUNTIFS(INCAPACIDADES!$C$1:$C$51,$I197,INCAPACIDADES!R$1:R$51,U$1))&gt;0,2,IF(VLOOKUP($C197,BD!$D$1:$F$501,3,0)&gt;U$1,0,3))),"")</f>
        <v/>
      </c>
      <c r="CP197" s="23" t="str">
        <f>+IF(AND(LEN($I197)&gt;5),IF(AND($J197&gt;V$1,$J197&lt;=$AO$1),1,IF((COUNTIFS(INCAPACIDADES!$C$1:$C$51,$I197,INCAPACIDADES!S$1:S$51,V$1))&gt;0,2,IF(VLOOKUP($C197,BD!$D$1:$F$501,3,0)&gt;V$1,0,3))),"")</f>
        <v/>
      </c>
      <c r="CQ197" s="23" t="str">
        <f>+IF(AND(LEN($I197)&gt;5),IF(AND($J197&gt;W$1,$J197&lt;=$AO$1),1,IF((COUNTIFS(INCAPACIDADES!$C$1:$C$51,$I197,INCAPACIDADES!T$1:T$51,W$1))&gt;0,2,IF(VLOOKUP($C197,BD!$D$1:$F$501,3,0)&gt;W$1,0,3))),"")</f>
        <v/>
      </c>
      <c r="CR197" s="23" t="str">
        <f>+IF(AND(LEN($I197)&gt;5),IF(AND($J197&gt;X$1,$J197&lt;=$AO$1),1,IF((COUNTIFS(INCAPACIDADES!$C$1:$C$51,$I197,INCAPACIDADES!U$1:U$51,X$1))&gt;0,2,IF(VLOOKUP($C197,BD!$D$1:$F$501,3,0)&gt;X$1,0,3))),"")</f>
        <v/>
      </c>
      <c r="CS197" s="23" t="str">
        <f>+IF(AND(LEN($I197)&gt;5),IF(AND($J197&gt;Y$1,$J197&lt;=$AO$1),1,IF((COUNTIFS(INCAPACIDADES!$C$1:$C$51,$I197,INCAPACIDADES!V$1:V$51,Y$1))&gt;0,2,IF(VLOOKUP($C197,BD!$D$1:$F$501,3,0)&gt;Y$1,0,3))),"")</f>
        <v/>
      </c>
      <c r="CT197" s="23" t="str">
        <f>+IF(AND(LEN($I197)&gt;5),IF(AND($J197&gt;Z$1,$J197&lt;=$AO$1),1,IF((COUNTIFS(INCAPACIDADES!$C$1:$C$51,$I197,INCAPACIDADES!W$1:W$51,Z$1))&gt;0,2,IF(VLOOKUP($C197,BD!$D$1:$F$501,3,0)&gt;Z$1,0,3))),"")</f>
        <v/>
      </c>
      <c r="CU197" s="23" t="str">
        <f>+IF(AND(LEN($I197)&gt;5),IF(AND($J197&gt;AA$1,$J197&lt;=$AO$1),1,IF((COUNTIFS(INCAPACIDADES!$C$1:$C$51,$I197,INCAPACIDADES!X$1:X$51,AA$1))&gt;0,2,IF(VLOOKUP($C197,BD!$D$1:$F$501,3,0)&gt;AA$1,0,3))),"")</f>
        <v/>
      </c>
      <c r="CV197" s="23" t="str">
        <f>+IF(AND(LEN($I197)&gt;5),IF(AND($J197&gt;AB$1,$J197&lt;=$AO$1),1,IF((COUNTIFS(INCAPACIDADES!$C$1:$C$51,$I197,INCAPACIDADES!Y$1:Y$51,AB$1))&gt;0,2,IF(VLOOKUP($C197,BD!$D$1:$F$501,3,0)&gt;AB$1,0,3))),"")</f>
        <v/>
      </c>
      <c r="CW197" s="23" t="str">
        <f>+IF(AND(LEN($I197)&gt;5),IF(AND($J197&gt;AC$1,$J197&lt;=$AO$1),1,IF((COUNTIFS(INCAPACIDADES!$C$1:$C$51,$I197,INCAPACIDADES!Z$1:Z$51,AC$1))&gt;0,2,IF(VLOOKUP($C197,BD!$D$1:$F$501,3,0)&gt;AC$1,0,3))),"")</f>
        <v/>
      </c>
      <c r="CX197" s="23" t="str">
        <f>+IF(AND(LEN($I197)&gt;5),IF(AND($J197&gt;AD$1,$J197&lt;=$AO$1),1,IF((COUNTIFS(INCAPACIDADES!$C$1:$C$51,$I197,INCAPACIDADES!AA$1:AA$51,AD$1))&gt;0,2,IF(VLOOKUP($C197,BD!$D$1:$F$501,3,0)&gt;AD$1,0,3))),"")</f>
        <v/>
      </c>
      <c r="CY197" s="23" t="str">
        <f>+IF(AND(LEN($I197)&gt;5),IF(AND($J197&gt;AE$1,$J197&lt;=$AO$1),1,IF((COUNTIFS(INCAPACIDADES!$C$1:$C$51,$I197,INCAPACIDADES!AB$1:AB$51,AE$1))&gt;0,2,IF(VLOOKUP($C197,BD!$D$1:$F$501,3,0)&gt;AE$1,0,3))),"")</f>
        <v/>
      </c>
      <c r="CZ197" s="23" t="str">
        <f>+IF(AND(LEN($I197)&gt;5),IF(AND($J197&gt;AF$1,$J197&lt;=$AO$1),1,IF((COUNTIFS(INCAPACIDADES!$C$1:$C$51,$I197,INCAPACIDADES!AC$1:AC$51,AF$1))&gt;0,2,IF(VLOOKUP($C197,BD!$D$1:$F$501,3,0)&gt;AF$1,0,3))),"")</f>
        <v/>
      </c>
      <c r="DA197" s="23" t="str">
        <f>+IF(AND(LEN($I197)&gt;5),IF(AND($J197&gt;AG$1,$J197&lt;=$AO$1),1,IF((COUNTIFS(INCAPACIDADES!$C$1:$C$51,$I197,INCAPACIDADES!AD$1:AD$51,AG$1))&gt;0,2,IF(VLOOKUP($C197,BD!$D$1:$F$501,3,0)&gt;AG$1,0,3))),"")</f>
        <v/>
      </c>
      <c r="DB197" s="23" t="str">
        <f>+IF(AND(LEN($I197)&gt;5),IF(AND($J197&gt;AH$1,$J197&lt;=$AO$1),1,IF((COUNTIFS(INCAPACIDADES!$C$1:$C$51,$I197,INCAPACIDADES!AE$1:AE$51,AH$1))&gt;0,2,IF(VLOOKUP($C197,BD!$D$1:$F$501,3,0)&gt;AH$1,0,3))),"")</f>
        <v/>
      </c>
      <c r="DC197" s="23" t="str">
        <f>+IF(AND(LEN($I197)&gt;5),IF(AND($J197&gt;AI$1,$J197&lt;=$AO$1),1,IF((COUNTIFS(INCAPACIDADES!$C$1:$C$51,$I197,INCAPACIDADES!AF$1:AF$51,AI$1))&gt;0,2,IF(VLOOKUP($C197,BD!$D$1:$F$501,3,0)&gt;AI$1,0,3))),"")</f>
        <v/>
      </c>
      <c r="DD197" s="23" t="str">
        <f>+IF(AND(LEN($I197)&gt;5),IF(AND($J197&gt;AJ$1,$J197&lt;=$AO$1),1,IF((COUNTIFS(INCAPACIDADES!$C$1:$C$51,$I197,INCAPACIDADES!AG$1:AG$51,AJ$1))&gt;0,2,IF(VLOOKUP($C197,BD!$D$1:$F$501,3,0)&gt;AJ$1,0,3))),"")</f>
        <v/>
      </c>
      <c r="DE197" s="23" t="str">
        <f>+IF(AND(LEN($I197)&gt;5),IF(AND($J197&gt;AK$1,$J197&lt;=$AO$1),1,IF((COUNTIFS(INCAPACIDADES!$C$1:$C$51,$I197,INCAPACIDADES!AH$1:AH$51,AK$1))&gt;0,2,IF(VLOOKUP($C197,BD!$D$1:$F$501,3,0)&gt;AK$1,0,3))),"")</f>
        <v/>
      </c>
      <c r="DF197" s="23" t="str">
        <f>+IF(AND(LEN($I197)&gt;5),IF(AND($J197&gt;AL$1,$J197&lt;=$AO$1),1,IF((COUNTIFS(INCAPACIDADES!$C$1:$C$51,$I197,INCAPACIDADES!AI$1:AI$51,AL$1))&gt;0,2,IF(VLOOKUP($C197,BD!$D$1:$F$501,3,0)&gt;AL$1,0,3))),"")</f>
        <v/>
      </c>
      <c r="DG197" s="23" t="str">
        <f>+IF(AND(LEN($I197)&gt;5),IF(AND($J197&gt;AM$1,$J197&lt;=$AO$1),1,IF((COUNTIFS(INCAPACIDADES!$C$1:$C$51,$I197,INCAPACIDADES!AJ$1:AJ$51,AM$1))&gt;0,2,IF(VLOOKUP($C197,BD!$D$1:$F$501,3,0)&gt;AM$1,0,3))),"")</f>
        <v/>
      </c>
      <c r="DH197" s="23" t="str">
        <f>+IF(AND(LEN($I197)&gt;5),IF(AND($J197&gt;AN$1,$J197&lt;=$AO$1),1,IF((COUNTIFS(INCAPACIDADES!$C$1:$C$51,$I197,INCAPACIDADES!AK$1:AK$51,AN$1))&gt;0,2,IF(VLOOKUP($C197,BD!$D$1:$F$501,3,0)&gt;AN$1,0,3))),"")</f>
        <v/>
      </c>
      <c r="DI197" s="23" t="str">
        <f>+IF(AND(LEN($I197)&gt;5),IF(AND($J197&gt;AO$1,$J197&lt;=$AO$1),1,IF((COUNTIFS(INCAPACIDADES!$C$1:$C$51,$I197,INCAPACIDADES!AL$1:AL$51,AO$1))&gt;0,2,IF(VLOOKUP($C197,BD!$D$1:$F$501,3,0)&gt;AO$1,0,3))),"")</f>
        <v/>
      </c>
      <c r="DJ197" s="23" t="str">
        <f>+IF(LEN($I197)&gt;5,IF(ISERROR(VLOOKUP(N197,'CODIGO PAGO'!$B$2:$B$20,1,0)),1,IF(OR(AND(CH197=1,N197&lt;&gt;"N"),AND(CH197=3,N197&lt;&gt;"B"),AND(CH197=2,LEFT(TRIM(N197),1)&lt;&gt;"I")),1,IF(OR(AND(CH197=0,N197="N"),AND(CH197=0,N197="B"),AND(CH197=0,LEFT(TRIM(N197),1)="I")),1,0))),"")</f>
        <v/>
      </c>
      <c r="DK197" s="23" t="str">
        <f t="shared" si="139"/>
        <v/>
      </c>
      <c r="DL197" s="23" t="str">
        <f>+IF(LEN($I197)&gt;5,IF(ISERROR(VLOOKUP(P197,'CODIGO PAGO'!$B$2:$B$20,1,0)),1,IF(OR(AND(CJ197=1,P197&lt;&gt;"N"),AND(CJ197=3,P197&lt;&gt;"B"),AND(CJ197=2,LEFT(TRIM(P197),1)&lt;&gt;"I")),1,IF(OR(AND(CJ197=0,P197="N"),AND(CJ197=0,P197="B"),AND(CJ197=0,LEFT(TRIM(P197),1)="I")),1,0))),"")</f>
        <v/>
      </c>
      <c r="DM197" s="23" t="str">
        <f t="shared" si="140"/>
        <v/>
      </c>
      <c r="DN197" s="23" t="str">
        <f>+IF(LEN($I197)&gt;5,IF(ISERROR(VLOOKUP(R197,'CODIGO PAGO'!$B$2:$B$20,1,0)),1,IF(OR(AND(CL197=1,R197&lt;&gt;"N"),AND(CL197=3,R197&lt;&gt;"B"),AND(CL197=2,LEFT(TRIM(R197),1)&lt;&gt;"I")),1,IF(OR(AND(CL197=0,R197="N"),AND(CL197=0,R197="B"),AND(CL197=0,LEFT(TRIM(R197),1)="I")),1,0))),"")</f>
        <v/>
      </c>
      <c r="DO197" s="23" t="str">
        <f t="shared" si="141"/>
        <v/>
      </c>
      <c r="DP197" s="23" t="str">
        <f>+IF(LEN($I197)&gt;5,IF(ISERROR(VLOOKUP(T197,'CODIGO PAGO'!$B$2:$B$20,1,0)),1,IF(OR(AND(CN197=1,T197&lt;&gt;"N"),AND(CN197=3,T197&lt;&gt;"B"),AND(CN197=2,LEFT(TRIM(T197),1)&lt;&gt;"I")),1,IF(OR(AND(CN197=0,T197="N"),AND(CN197=0,T197="B"),AND(CN197=0,LEFT(TRIM(T197),1)="I")),1,0))),"")</f>
        <v/>
      </c>
      <c r="DQ197" s="23" t="str">
        <f t="shared" si="142"/>
        <v/>
      </c>
      <c r="DR197" s="23" t="str">
        <f>+IF(LEN($I197)&gt;5,IF(ISERROR(VLOOKUP(V197,'CODIGO PAGO'!$B$2:$B$20,1,0)),1,IF(OR(AND(CP197=1,V197&lt;&gt;"N"),AND(CP197=3,V197&lt;&gt;"B"),AND(CP197=2,LEFT(TRIM(V197),1)&lt;&gt;"I")),1,IF(OR(AND(CP197=0,V197="N"),AND(CP197=0,V197="B"),AND(CP197=0,LEFT(TRIM(V197),1)="I")),1,0))),"")</f>
        <v/>
      </c>
      <c r="DS197" s="23" t="str">
        <f t="shared" si="143"/>
        <v/>
      </c>
      <c r="DT197" s="23" t="str">
        <f>+IF(LEN($I197)&gt;5,IF(ISERROR(VLOOKUP(X197,'CODIGO PAGO'!$B$2:$B$20,1,0)),1,IF(OR(AND(CR197=1,X197&lt;&gt;"N"),AND(CR197=3,X197&lt;&gt;"B"),AND(CR197=2,LEFT(TRIM(X197),1)&lt;&gt;"I")),1,IF(OR(AND(CR197=0,X197="N"),AND(CR197=0,X197="B"),AND(CR197=0,LEFT(TRIM(X197),1)="I")),1,0))),"")</f>
        <v/>
      </c>
      <c r="DU197" s="23" t="str">
        <f t="shared" si="144"/>
        <v/>
      </c>
      <c r="DV197" s="23" t="str">
        <f>+IF(LEN($I197)&gt;5,IF(ISERROR(VLOOKUP(Z197,'CODIGO PAGO'!$B$2:$B$20,1,0)),1,IF(OR(AND(CT197=1,Z197&lt;&gt;"N"),AND(CT197=3,Z197&lt;&gt;"B"),AND(CT197=2,LEFT(TRIM(Z197),1)&lt;&gt;"I")),1,IF(OR(AND(CT197=0,Z197="N"),AND(CT197=0,Z197="B"),AND(CT197=0,LEFT(TRIM(Z197),1)="I")),1,0))),"")</f>
        <v/>
      </c>
      <c r="DW197" s="23" t="str">
        <f t="shared" si="145"/>
        <v/>
      </c>
      <c r="DX197" s="23" t="str">
        <f>+IF(LEN($I197)&gt;5,IF(ISERROR(VLOOKUP(AB197,'CODIGO PAGO'!$B$2:$B$20,1,0)),1,IF(OR(AND(CV197=1,AB197&lt;&gt;"N"),AND(CV197=3,AB197&lt;&gt;"B"),AND(CV197=2,LEFT(TRIM(AB197),1)&lt;&gt;"I")),1,IF(OR(AND(CV197=0,AB197="N"),AND(CV197=0,AB197="B"),AND(CV197=0,LEFT(TRIM(AB197),1)="I")),1,0))),"")</f>
        <v/>
      </c>
      <c r="DY197" s="23" t="str">
        <f t="shared" si="146"/>
        <v/>
      </c>
      <c r="DZ197" s="23" t="str">
        <f>+IF(LEN($I197)&gt;5,IF(ISERROR(VLOOKUP(AD197,'CODIGO PAGO'!$B$2:$B$20,1,0)),1,IF(OR(AND(CX197=1,AD197&lt;&gt;"N"),AND(CX197=3,AD197&lt;&gt;"B"),AND(CX197=2,LEFT(TRIM(AD197),1)&lt;&gt;"I")),1,IF(OR(AND(CX197=0,AD197="N"),AND(CX197=0,AD197="B"),AND(CX197=0,LEFT(TRIM(AD197),1)="I")),1,0))),"")</f>
        <v/>
      </c>
      <c r="EA197" s="23" t="str">
        <f t="shared" si="147"/>
        <v/>
      </c>
      <c r="EB197" s="23" t="str">
        <f>+IF(LEN($I197)&gt;5,IF(ISERROR(VLOOKUP(AF197,'CODIGO PAGO'!$B$2:$B$20,1,0)),1,IF(OR(AND(CZ197=1,AF197&lt;&gt;"N"),AND(CZ197=3,AF197&lt;&gt;"B"),AND(CZ197=2,LEFT(TRIM(AF197),1)&lt;&gt;"I")),1,IF(OR(AND(CZ197=0,AF197="N"),AND(CZ197=0,AF197="B"),AND(CZ197=0,LEFT(TRIM(AF197),1)="I")),1,0))),"")</f>
        <v/>
      </c>
      <c r="EC197" s="23" t="str">
        <f t="shared" si="148"/>
        <v/>
      </c>
      <c r="ED197" s="23" t="str">
        <f>+IF(LEN($I197)&gt;5,IF(ISERROR(VLOOKUP(AH197,'CODIGO PAGO'!$B$2:$B$20,1,0)),1,IF(OR(AND(DB197=1,AH197&lt;&gt;"N"),AND(DB197=3,AH197&lt;&gt;"B"),AND(DB197=2,LEFT(TRIM(AH197),1)&lt;&gt;"I")),1,IF(OR(AND(DB197=0,AH197="N"),AND(DB197=0,AH197="B"),AND(DB197=0,LEFT(TRIM(AH197),1)="I")),1,0))),"")</f>
        <v/>
      </c>
      <c r="EE197" s="23" t="str">
        <f t="shared" si="149"/>
        <v/>
      </c>
      <c r="EF197" s="23" t="str">
        <f>+IF(LEN($I197)&gt;5,IF(ISERROR(VLOOKUP(AJ197,'CODIGO PAGO'!$B$2:$B$20,1,0)),1,IF(OR(AND(DD197=1,AJ197&lt;&gt;"N"),AND(DD197=3,AJ197&lt;&gt;"B"),AND(DD197=2,LEFT(TRIM(AJ197),1)&lt;&gt;"I")),1,IF(OR(AND(DD197=0,AJ197="N"),AND(DD197=0,AJ197="B"),AND(DD197=0,LEFT(TRIM(AJ197),1)="I")),1,0))),"")</f>
        <v/>
      </c>
      <c r="EG197" s="23" t="str">
        <f t="shared" si="150"/>
        <v/>
      </c>
      <c r="EH197" s="23" t="str">
        <f>+IF(LEN($I197)&gt;5,IF(ISERROR(VLOOKUP(AL197,'CODIGO PAGO'!$B$2:$B$20,1,0)),1,IF(OR(AND(DF197=1,AL197&lt;&gt;"N"),AND(DF197=3,AL197&lt;&gt;"B"),AND(DF197=2,LEFT(TRIM(AL197),1)&lt;&gt;"I")),1,IF(OR(AND(DF197=0,AL197="N"),AND(DF197=0,AL197="B"),AND(DF197=0,LEFT(TRIM(AL197),1)="I")),1,0))),"")</f>
        <v/>
      </c>
      <c r="EI197" s="23" t="str">
        <f t="shared" si="151"/>
        <v/>
      </c>
      <c r="EJ197" s="23" t="str">
        <f>+IF(LEN($I197)&gt;5,IF(ISERROR(VLOOKUP(AN197,'CODIGO PAGO'!$B$2:$B$20,1,0)),1,IF(OR(AND(DH197=1,AN197&lt;&gt;"N"),AND(DH197=3,AN197&lt;&gt;"B"),AND(DH197=2,LEFT(TRIM(AN197),1)&lt;&gt;"I")),1,IF(OR(AND(DH197=0,AN197="N"),AND(DH197=0,AN197="B"),AND(DH197=0,LEFT(TRIM(AN197),1)="I")),1,0))),"")</f>
        <v/>
      </c>
      <c r="EK197" s="23" t="str">
        <f t="shared" si="152"/>
        <v/>
      </c>
      <c r="EL197" s="24" t="str">
        <f t="shared" si="153"/>
        <v/>
      </c>
    </row>
    <row r="198" spans="1:142" s="26" customFormat="1">
      <c r="A198" s="15" t="str">
        <f t="shared" si="119"/>
        <v/>
      </c>
      <c r="B198" s="1" t="str">
        <f>+IF(LEN(I198)&gt;5,'CODIGO PAGO'!$B$28,"")</f>
        <v/>
      </c>
      <c r="C198" s="1" t="str">
        <f>+IF(LEN($I198)&gt;5,BD!D198,"")</f>
        <v/>
      </c>
      <c r="D198" s="168" t="str">
        <f>+IF(LEN($I198)&gt;5,BD!A198,"")</f>
        <v/>
      </c>
      <c r="E198" s="1" t="str">
        <f>+IF(LEN($I198)&gt;5,BD!B198,"")</f>
        <v/>
      </c>
      <c r="F198" s="1" t="str">
        <f>+IF(LEN($I198)&gt;5,BD!C198,"")</f>
        <v/>
      </c>
      <c r="G198" s="141"/>
      <c r="H198" s="141"/>
      <c r="I198" s="1" t="str">
        <f>+IF(LEN(BD!G198)&gt;5,BD!G198,"")</f>
        <v/>
      </c>
      <c r="J198" s="167" t="str">
        <f>+IF(LEN($I198)&gt;5,BD!E198,"")</f>
        <v/>
      </c>
      <c r="K198" s="6" t="str">
        <f t="shared" si="120"/>
        <v/>
      </c>
      <c r="L198" s="87" t="str">
        <f>+IF(LEN($I198)&gt;5,BD!H198,"")</f>
        <v/>
      </c>
      <c r="M198" s="40" t="str">
        <f t="shared" si="121"/>
        <v/>
      </c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4" t="str">
        <f t="shared" si="122"/>
        <v/>
      </c>
      <c r="AQ198" s="5" t="str">
        <f t="shared" si="123"/>
        <v/>
      </c>
      <c r="AR198" s="91" t="str">
        <f t="shared" si="124"/>
        <v/>
      </c>
      <c r="AS198" s="5" t="str">
        <f t="shared" si="125"/>
        <v/>
      </c>
      <c r="AT198" s="91" t="str">
        <f t="shared" si="126"/>
        <v/>
      </c>
      <c r="AU198" s="4" t="str">
        <f t="shared" si="127"/>
        <v/>
      </c>
      <c r="AV198" s="4" t="str">
        <f t="shared" si="128"/>
        <v/>
      </c>
      <c r="AW198" s="4" t="str">
        <f t="shared" si="129"/>
        <v/>
      </c>
      <c r="AX198" s="4" t="str">
        <f t="shared" si="130"/>
        <v/>
      </c>
      <c r="AY198" s="88" t="str">
        <f t="shared" si="131"/>
        <v/>
      </c>
      <c r="AZ198" s="17" t="str">
        <f t="shared" si="132"/>
        <v/>
      </c>
      <c r="BA198" s="18" t="str">
        <f t="shared" si="133"/>
        <v/>
      </c>
      <c r="BB198" s="19" t="str">
        <f>+IF(LEN(I198)&gt;5,IF(INT(RIGHT(B198,1))=9,0.5*L198*AY198,INT(MID(B198,5,LEN(B198)-4))*L198)+IFERROR(VLOOKUP(I198,AJUSTES!$A$1:$I$50,9,0),0),"")</f>
        <v/>
      </c>
      <c r="BC198" s="12"/>
      <c r="BD198" s="19" t="str">
        <f t="shared" si="134"/>
        <v/>
      </c>
      <c r="BE198" s="18" t="str">
        <f t="shared" si="135"/>
        <v/>
      </c>
      <c r="BF198" s="139" t="str">
        <f t="shared" si="136"/>
        <v/>
      </c>
      <c r="BG198" s="114"/>
      <c r="BH198" s="18" t="str">
        <f t="shared" si="137"/>
        <v/>
      </c>
      <c r="BI198" s="13"/>
      <c r="BJ198" s="12"/>
      <c r="BK198" s="12"/>
      <c r="BL198" s="145"/>
      <c r="BM198" s="12"/>
      <c r="BN198" s="12"/>
      <c r="BO198" s="12"/>
      <c r="BP198" s="12"/>
      <c r="BQ198" s="12"/>
      <c r="BR198" s="12"/>
      <c r="BS198" s="146"/>
      <c r="BT198" s="14"/>
      <c r="BU198" s="12"/>
      <c r="BV198" s="12"/>
      <c r="BW198" s="12"/>
      <c r="BX198" s="12"/>
      <c r="BY198" s="12"/>
      <c r="BZ198" s="144"/>
      <c r="CA198" s="107" t="str">
        <f>+IF(LEN($I198)&gt;5,IF(BD!F198="N/A","",BD!F198),"")</f>
        <v/>
      </c>
      <c r="CB198" s="21"/>
      <c r="CC198" s="147"/>
      <c r="CD198" s="148"/>
      <c r="CE198" s="8" t="str">
        <f>+IF(LEN(I198)&gt;5,BD!M198,"")</f>
        <v/>
      </c>
      <c r="CF198" s="16" t="str">
        <f>+IF(LEN(I198)&gt;5,BD!N198,"")</f>
        <v/>
      </c>
      <c r="CG198" s="3" t="str">
        <f t="shared" si="138"/>
        <v/>
      </c>
      <c r="CH198" s="23" t="str">
        <f>+IF(AND(LEN($I198)&gt;5),IF(AND($J198&gt;N$1,$J198&lt;=$AO$1),1,IF((COUNTIFS(INCAPACIDADES!$C$1:$C$51,$I198,INCAPACIDADES!K$1:K$51,N$1))&gt;0,2,IF(VLOOKUP($C198,BD!$D$1:$F$501,3,0)&gt;N$1,0,3))),"")</f>
        <v/>
      </c>
      <c r="CI198" s="23" t="str">
        <f>+IF(AND(LEN($I198)&gt;5),IF(AND($J198&gt;O$1,$J198&lt;=$AO$1),1,IF((COUNTIFS(INCAPACIDADES!$C$1:$C$51,$I198,INCAPACIDADES!L$1:L$51,O$1))&gt;0,2,IF(VLOOKUP($C198,BD!$D$1:$F$501,3,0)&gt;O$1,0,3))),"")</f>
        <v/>
      </c>
      <c r="CJ198" s="23" t="str">
        <f>+IF(AND(LEN($I198)&gt;5),IF(AND($J198&gt;P$1,$J198&lt;=$AO$1),1,IF((COUNTIFS(INCAPACIDADES!$C$1:$C$51,$I198,INCAPACIDADES!M$1:M$51,P$1))&gt;0,2,IF(VLOOKUP($C198,BD!$D$1:$F$501,3,0)&gt;P$1,0,3))),"")</f>
        <v/>
      </c>
      <c r="CK198" s="23" t="str">
        <f>+IF(AND(LEN($I198)&gt;5),IF(AND($J198&gt;Q$1,$J198&lt;=$AO$1),1,IF((COUNTIFS(INCAPACIDADES!$C$1:$C$51,$I198,INCAPACIDADES!N$1:N$51,Q$1))&gt;0,2,IF(VLOOKUP($C198,BD!$D$1:$F$501,3,0)&gt;Q$1,0,3))),"")</f>
        <v/>
      </c>
      <c r="CL198" s="23" t="str">
        <f>+IF(AND(LEN($I198)&gt;5),IF(AND($J198&gt;R$1,$J198&lt;=$AO$1),1,IF((COUNTIFS(INCAPACIDADES!$C$1:$C$51,$I198,INCAPACIDADES!O$1:O$51,R$1))&gt;0,2,IF(VLOOKUP($C198,BD!$D$1:$F$501,3,0)&gt;R$1,0,3))),"")</f>
        <v/>
      </c>
      <c r="CM198" s="23" t="str">
        <f>+IF(AND(LEN($I198)&gt;5),IF(AND($J198&gt;S$1,$J198&lt;=$AO$1),1,IF((COUNTIFS(INCAPACIDADES!$C$1:$C$51,$I198,INCAPACIDADES!P$1:P$51,S$1))&gt;0,2,IF(VLOOKUP($C198,BD!$D$1:$F$501,3,0)&gt;S$1,0,3))),"")</f>
        <v/>
      </c>
      <c r="CN198" s="23" t="str">
        <f>+IF(AND(LEN($I198)&gt;5),IF(AND($J198&gt;T$1,$J198&lt;=$AO$1),1,IF((COUNTIFS(INCAPACIDADES!$C$1:$C$51,$I198,INCAPACIDADES!Q$1:Q$51,T$1))&gt;0,2,IF(VLOOKUP($C198,BD!$D$1:$F$501,3,0)&gt;T$1,0,3))),"")</f>
        <v/>
      </c>
      <c r="CO198" s="23" t="str">
        <f>+IF(AND(LEN($I198)&gt;5),IF(AND($J198&gt;U$1,$J198&lt;=$AO$1),1,IF((COUNTIFS(INCAPACIDADES!$C$1:$C$51,$I198,INCAPACIDADES!R$1:R$51,U$1))&gt;0,2,IF(VLOOKUP($C198,BD!$D$1:$F$501,3,0)&gt;U$1,0,3))),"")</f>
        <v/>
      </c>
      <c r="CP198" s="23" t="str">
        <f>+IF(AND(LEN($I198)&gt;5),IF(AND($J198&gt;V$1,$J198&lt;=$AO$1),1,IF((COUNTIFS(INCAPACIDADES!$C$1:$C$51,$I198,INCAPACIDADES!S$1:S$51,V$1))&gt;0,2,IF(VLOOKUP($C198,BD!$D$1:$F$501,3,0)&gt;V$1,0,3))),"")</f>
        <v/>
      </c>
      <c r="CQ198" s="23" t="str">
        <f>+IF(AND(LEN($I198)&gt;5),IF(AND($J198&gt;W$1,$J198&lt;=$AO$1),1,IF((COUNTIFS(INCAPACIDADES!$C$1:$C$51,$I198,INCAPACIDADES!T$1:T$51,W$1))&gt;0,2,IF(VLOOKUP($C198,BD!$D$1:$F$501,3,0)&gt;W$1,0,3))),"")</f>
        <v/>
      </c>
      <c r="CR198" s="23" t="str">
        <f>+IF(AND(LEN($I198)&gt;5),IF(AND($J198&gt;X$1,$J198&lt;=$AO$1),1,IF((COUNTIFS(INCAPACIDADES!$C$1:$C$51,$I198,INCAPACIDADES!U$1:U$51,X$1))&gt;0,2,IF(VLOOKUP($C198,BD!$D$1:$F$501,3,0)&gt;X$1,0,3))),"")</f>
        <v/>
      </c>
      <c r="CS198" s="23" t="str">
        <f>+IF(AND(LEN($I198)&gt;5),IF(AND($J198&gt;Y$1,$J198&lt;=$AO$1),1,IF((COUNTIFS(INCAPACIDADES!$C$1:$C$51,$I198,INCAPACIDADES!V$1:V$51,Y$1))&gt;0,2,IF(VLOOKUP($C198,BD!$D$1:$F$501,3,0)&gt;Y$1,0,3))),"")</f>
        <v/>
      </c>
      <c r="CT198" s="23" t="str">
        <f>+IF(AND(LEN($I198)&gt;5),IF(AND($J198&gt;Z$1,$J198&lt;=$AO$1),1,IF((COUNTIFS(INCAPACIDADES!$C$1:$C$51,$I198,INCAPACIDADES!W$1:W$51,Z$1))&gt;0,2,IF(VLOOKUP($C198,BD!$D$1:$F$501,3,0)&gt;Z$1,0,3))),"")</f>
        <v/>
      </c>
      <c r="CU198" s="23" t="str">
        <f>+IF(AND(LEN($I198)&gt;5),IF(AND($J198&gt;AA$1,$J198&lt;=$AO$1),1,IF((COUNTIFS(INCAPACIDADES!$C$1:$C$51,$I198,INCAPACIDADES!X$1:X$51,AA$1))&gt;0,2,IF(VLOOKUP($C198,BD!$D$1:$F$501,3,0)&gt;AA$1,0,3))),"")</f>
        <v/>
      </c>
      <c r="CV198" s="23" t="str">
        <f>+IF(AND(LEN($I198)&gt;5),IF(AND($J198&gt;AB$1,$J198&lt;=$AO$1),1,IF((COUNTIFS(INCAPACIDADES!$C$1:$C$51,$I198,INCAPACIDADES!Y$1:Y$51,AB$1))&gt;0,2,IF(VLOOKUP($C198,BD!$D$1:$F$501,3,0)&gt;AB$1,0,3))),"")</f>
        <v/>
      </c>
      <c r="CW198" s="23" t="str">
        <f>+IF(AND(LEN($I198)&gt;5),IF(AND($J198&gt;AC$1,$J198&lt;=$AO$1),1,IF((COUNTIFS(INCAPACIDADES!$C$1:$C$51,$I198,INCAPACIDADES!Z$1:Z$51,AC$1))&gt;0,2,IF(VLOOKUP($C198,BD!$D$1:$F$501,3,0)&gt;AC$1,0,3))),"")</f>
        <v/>
      </c>
      <c r="CX198" s="23" t="str">
        <f>+IF(AND(LEN($I198)&gt;5),IF(AND($J198&gt;AD$1,$J198&lt;=$AO$1),1,IF((COUNTIFS(INCAPACIDADES!$C$1:$C$51,$I198,INCAPACIDADES!AA$1:AA$51,AD$1))&gt;0,2,IF(VLOOKUP($C198,BD!$D$1:$F$501,3,0)&gt;AD$1,0,3))),"")</f>
        <v/>
      </c>
      <c r="CY198" s="23" t="str">
        <f>+IF(AND(LEN($I198)&gt;5),IF(AND($J198&gt;AE$1,$J198&lt;=$AO$1),1,IF((COUNTIFS(INCAPACIDADES!$C$1:$C$51,$I198,INCAPACIDADES!AB$1:AB$51,AE$1))&gt;0,2,IF(VLOOKUP($C198,BD!$D$1:$F$501,3,0)&gt;AE$1,0,3))),"")</f>
        <v/>
      </c>
      <c r="CZ198" s="23" t="str">
        <f>+IF(AND(LEN($I198)&gt;5),IF(AND($J198&gt;AF$1,$J198&lt;=$AO$1),1,IF((COUNTIFS(INCAPACIDADES!$C$1:$C$51,$I198,INCAPACIDADES!AC$1:AC$51,AF$1))&gt;0,2,IF(VLOOKUP($C198,BD!$D$1:$F$501,3,0)&gt;AF$1,0,3))),"")</f>
        <v/>
      </c>
      <c r="DA198" s="23" t="str">
        <f>+IF(AND(LEN($I198)&gt;5),IF(AND($J198&gt;AG$1,$J198&lt;=$AO$1),1,IF((COUNTIFS(INCAPACIDADES!$C$1:$C$51,$I198,INCAPACIDADES!AD$1:AD$51,AG$1))&gt;0,2,IF(VLOOKUP($C198,BD!$D$1:$F$501,3,0)&gt;AG$1,0,3))),"")</f>
        <v/>
      </c>
      <c r="DB198" s="23" t="str">
        <f>+IF(AND(LEN($I198)&gt;5),IF(AND($J198&gt;AH$1,$J198&lt;=$AO$1),1,IF((COUNTIFS(INCAPACIDADES!$C$1:$C$51,$I198,INCAPACIDADES!AE$1:AE$51,AH$1))&gt;0,2,IF(VLOOKUP($C198,BD!$D$1:$F$501,3,0)&gt;AH$1,0,3))),"")</f>
        <v/>
      </c>
      <c r="DC198" s="23" t="str">
        <f>+IF(AND(LEN($I198)&gt;5),IF(AND($J198&gt;AI$1,$J198&lt;=$AO$1),1,IF((COUNTIFS(INCAPACIDADES!$C$1:$C$51,$I198,INCAPACIDADES!AF$1:AF$51,AI$1))&gt;0,2,IF(VLOOKUP($C198,BD!$D$1:$F$501,3,0)&gt;AI$1,0,3))),"")</f>
        <v/>
      </c>
      <c r="DD198" s="23" t="str">
        <f>+IF(AND(LEN($I198)&gt;5),IF(AND($J198&gt;AJ$1,$J198&lt;=$AO$1),1,IF((COUNTIFS(INCAPACIDADES!$C$1:$C$51,$I198,INCAPACIDADES!AG$1:AG$51,AJ$1))&gt;0,2,IF(VLOOKUP($C198,BD!$D$1:$F$501,3,0)&gt;AJ$1,0,3))),"")</f>
        <v/>
      </c>
      <c r="DE198" s="23" t="str">
        <f>+IF(AND(LEN($I198)&gt;5),IF(AND($J198&gt;AK$1,$J198&lt;=$AO$1),1,IF((COUNTIFS(INCAPACIDADES!$C$1:$C$51,$I198,INCAPACIDADES!AH$1:AH$51,AK$1))&gt;0,2,IF(VLOOKUP($C198,BD!$D$1:$F$501,3,0)&gt;AK$1,0,3))),"")</f>
        <v/>
      </c>
      <c r="DF198" s="23" t="str">
        <f>+IF(AND(LEN($I198)&gt;5),IF(AND($J198&gt;AL$1,$J198&lt;=$AO$1),1,IF((COUNTIFS(INCAPACIDADES!$C$1:$C$51,$I198,INCAPACIDADES!AI$1:AI$51,AL$1))&gt;0,2,IF(VLOOKUP($C198,BD!$D$1:$F$501,3,0)&gt;AL$1,0,3))),"")</f>
        <v/>
      </c>
      <c r="DG198" s="23" t="str">
        <f>+IF(AND(LEN($I198)&gt;5),IF(AND($J198&gt;AM$1,$J198&lt;=$AO$1),1,IF((COUNTIFS(INCAPACIDADES!$C$1:$C$51,$I198,INCAPACIDADES!AJ$1:AJ$51,AM$1))&gt;0,2,IF(VLOOKUP($C198,BD!$D$1:$F$501,3,0)&gt;AM$1,0,3))),"")</f>
        <v/>
      </c>
      <c r="DH198" s="23" t="str">
        <f>+IF(AND(LEN($I198)&gt;5),IF(AND($J198&gt;AN$1,$J198&lt;=$AO$1),1,IF((COUNTIFS(INCAPACIDADES!$C$1:$C$51,$I198,INCAPACIDADES!AK$1:AK$51,AN$1))&gt;0,2,IF(VLOOKUP($C198,BD!$D$1:$F$501,3,0)&gt;AN$1,0,3))),"")</f>
        <v/>
      </c>
      <c r="DI198" s="23" t="str">
        <f>+IF(AND(LEN($I198)&gt;5),IF(AND($J198&gt;AO$1,$J198&lt;=$AO$1),1,IF((COUNTIFS(INCAPACIDADES!$C$1:$C$51,$I198,INCAPACIDADES!AL$1:AL$51,AO$1))&gt;0,2,IF(VLOOKUP($C198,BD!$D$1:$F$501,3,0)&gt;AO$1,0,3))),"")</f>
        <v/>
      </c>
      <c r="DJ198" s="23" t="str">
        <f>+IF(LEN($I198)&gt;5,IF(ISERROR(VLOOKUP(N198,'CODIGO PAGO'!$B$2:$B$20,1,0)),1,IF(OR(AND(CH198=1,N198&lt;&gt;"N"),AND(CH198=3,N198&lt;&gt;"B"),AND(CH198=2,LEFT(TRIM(N198),1)&lt;&gt;"I")),1,IF(OR(AND(CH198=0,N198="N"),AND(CH198=0,N198="B"),AND(CH198=0,LEFT(TRIM(N198),1)="I")),1,0))),"")</f>
        <v/>
      </c>
      <c r="DK198" s="23" t="str">
        <f t="shared" si="139"/>
        <v/>
      </c>
      <c r="DL198" s="23" t="str">
        <f>+IF(LEN($I198)&gt;5,IF(ISERROR(VLOOKUP(P198,'CODIGO PAGO'!$B$2:$B$20,1,0)),1,IF(OR(AND(CJ198=1,P198&lt;&gt;"N"),AND(CJ198=3,P198&lt;&gt;"B"),AND(CJ198=2,LEFT(TRIM(P198),1)&lt;&gt;"I")),1,IF(OR(AND(CJ198=0,P198="N"),AND(CJ198=0,P198="B"),AND(CJ198=0,LEFT(TRIM(P198),1)="I")),1,0))),"")</f>
        <v/>
      </c>
      <c r="DM198" s="23" t="str">
        <f t="shared" si="140"/>
        <v/>
      </c>
      <c r="DN198" s="23" t="str">
        <f>+IF(LEN($I198)&gt;5,IF(ISERROR(VLOOKUP(R198,'CODIGO PAGO'!$B$2:$B$20,1,0)),1,IF(OR(AND(CL198=1,R198&lt;&gt;"N"),AND(CL198=3,R198&lt;&gt;"B"),AND(CL198=2,LEFT(TRIM(R198),1)&lt;&gt;"I")),1,IF(OR(AND(CL198=0,R198="N"),AND(CL198=0,R198="B"),AND(CL198=0,LEFT(TRIM(R198),1)="I")),1,0))),"")</f>
        <v/>
      </c>
      <c r="DO198" s="23" t="str">
        <f t="shared" si="141"/>
        <v/>
      </c>
      <c r="DP198" s="23" t="str">
        <f>+IF(LEN($I198)&gt;5,IF(ISERROR(VLOOKUP(T198,'CODIGO PAGO'!$B$2:$B$20,1,0)),1,IF(OR(AND(CN198=1,T198&lt;&gt;"N"),AND(CN198=3,T198&lt;&gt;"B"),AND(CN198=2,LEFT(TRIM(T198),1)&lt;&gt;"I")),1,IF(OR(AND(CN198=0,T198="N"),AND(CN198=0,T198="B"),AND(CN198=0,LEFT(TRIM(T198),1)="I")),1,0))),"")</f>
        <v/>
      </c>
      <c r="DQ198" s="23" t="str">
        <f t="shared" si="142"/>
        <v/>
      </c>
      <c r="DR198" s="23" t="str">
        <f>+IF(LEN($I198)&gt;5,IF(ISERROR(VLOOKUP(V198,'CODIGO PAGO'!$B$2:$B$20,1,0)),1,IF(OR(AND(CP198=1,V198&lt;&gt;"N"),AND(CP198=3,V198&lt;&gt;"B"),AND(CP198=2,LEFT(TRIM(V198),1)&lt;&gt;"I")),1,IF(OR(AND(CP198=0,V198="N"),AND(CP198=0,V198="B"),AND(CP198=0,LEFT(TRIM(V198),1)="I")),1,0))),"")</f>
        <v/>
      </c>
      <c r="DS198" s="23" t="str">
        <f t="shared" si="143"/>
        <v/>
      </c>
      <c r="DT198" s="23" t="str">
        <f>+IF(LEN($I198)&gt;5,IF(ISERROR(VLOOKUP(X198,'CODIGO PAGO'!$B$2:$B$20,1,0)),1,IF(OR(AND(CR198=1,X198&lt;&gt;"N"),AND(CR198=3,X198&lt;&gt;"B"),AND(CR198=2,LEFT(TRIM(X198),1)&lt;&gt;"I")),1,IF(OR(AND(CR198=0,X198="N"),AND(CR198=0,X198="B"),AND(CR198=0,LEFT(TRIM(X198),1)="I")),1,0))),"")</f>
        <v/>
      </c>
      <c r="DU198" s="23" t="str">
        <f t="shared" si="144"/>
        <v/>
      </c>
      <c r="DV198" s="23" t="str">
        <f>+IF(LEN($I198)&gt;5,IF(ISERROR(VLOOKUP(Z198,'CODIGO PAGO'!$B$2:$B$20,1,0)),1,IF(OR(AND(CT198=1,Z198&lt;&gt;"N"),AND(CT198=3,Z198&lt;&gt;"B"),AND(CT198=2,LEFT(TRIM(Z198),1)&lt;&gt;"I")),1,IF(OR(AND(CT198=0,Z198="N"),AND(CT198=0,Z198="B"),AND(CT198=0,LEFT(TRIM(Z198),1)="I")),1,0))),"")</f>
        <v/>
      </c>
      <c r="DW198" s="23" t="str">
        <f t="shared" si="145"/>
        <v/>
      </c>
      <c r="DX198" s="23" t="str">
        <f>+IF(LEN($I198)&gt;5,IF(ISERROR(VLOOKUP(AB198,'CODIGO PAGO'!$B$2:$B$20,1,0)),1,IF(OR(AND(CV198=1,AB198&lt;&gt;"N"),AND(CV198=3,AB198&lt;&gt;"B"),AND(CV198=2,LEFT(TRIM(AB198),1)&lt;&gt;"I")),1,IF(OR(AND(CV198=0,AB198="N"),AND(CV198=0,AB198="B"),AND(CV198=0,LEFT(TRIM(AB198),1)="I")),1,0))),"")</f>
        <v/>
      </c>
      <c r="DY198" s="23" t="str">
        <f t="shared" si="146"/>
        <v/>
      </c>
      <c r="DZ198" s="23" t="str">
        <f>+IF(LEN($I198)&gt;5,IF(ISERROR(VLOOKUP(AD198,'CODIGO PAGO'!$B$2:$B$20,1,0)),1,IF(OR(AND(CX198=1,AD198&lt;&gt;"N"),AND(CX198=3,AD198&lt;&gt;"B"),AND(CX198=2,LEFT(TRIM(AD198),1)&lt;&gt;"I")),1,IF(OR(AND(CX198=0,AD198="N"),AND(CX198=0,AD198="B"),AND(CX198=0,LEFT(TRIM(AD198),1)="I")),1,0))),"")</f>
        <v/>
      </c>
      <c r="EA198" s="23" t="str">
        <f t="shared" si="147"/>
        <v/>
      </c>
      <c r="EB198" s="23" t="str">
        <f>+IF(LEN($I198)&gt;5,IF(ISERROR(VLOOKUP(AF198,'CODIGO PAGO'!$B$2:$B$20,1,0)),1,IF(OR(AND(CZ198=1,AF198&lt;&gt;"N"),AND(CZ198=3,AF198&lt;&gt;"B"),AND(CZ198=2,LEFT(TRIM(AF198),1)&lt;&gt;"I")),1,IF(OR(AND(CZ198=0,AF198="N"),AND(CZ198=0,AF198="B"),AND(CZ198=0,LEFT(TRIM(AF198),1)="I")),1,0))),"")</f>
        <v/>
      </c>
      <c r="EC198" s="23" t="str">
        <f t="shared" si="148"/>
        <v/>
      </c>
      <c r="ED198" s="23" t="str">
        <f>+IF(LEN($I198)&gt;5,IF(ISERROR(VLOOKUP(AH198,'CODIGO PAGO'!$B$2:$B$20,1,0)),1,IF(OR(AND(DB198=1,AH198&lt;&gt;"N"),AND(DB198=3,AH198&lt;&gt;"B"),AND(DB198=2,LEFT(TRIM(AH198),1)&lt;&gt;"I")),1,IF(OR(AND(DB198=0,AH198="N"),AND(DB198=0,AH198="B"),AND(DB198=0,LEFT(TRIM(AH198),1)="I")),1,0))),"")</f>
        <v/>
      </c>
      <c r="EE198" s="23" t="str">
        <f t="shared" si="149"/>
        <v/>
      </c>
      <c r="EF198" s="23" t="str">
        <f>+IF(LEN($I198)&gt;5,IF(ISERROR(VLOOKUP(AJ198,'CODIGO PAGO'!$B$2:$B$20,1,0)),1,IF(OR(AND(DD198=1,AJ198&lt;&gt;"N"),AND(DD198=3,AJ198&lt;&gt;"B"),AND(DD198=2,LEFT(TRIM(AJ198),1)&lt;&gt;"I")),1,IF(OR(AND(DD198=0,AJ198="N"),AND(DD198=0,AJ198="B"),AND(DD198=0,LEFT(TRIM(AJ198),1)="I")),1,0))),"")</f>
        <v/>
      </c>
      <c r="EG198" s="23" t="str">
        <f t="shared" si="150"/>
        <v/>
      </c>
      <c r="EH198" s="23" t="str">
        <f>+IF(LEN($I198)&gt;5,IF(ISERROR(VLOOKUP(AL198,'CODIGO PAGO'!$B$2:$B$20,1,0)),1,IF(OR(AND(DF198=1,AL198&lt;&gt;"N"),AND(DF198=3,AL198&lt;&gt;"B"),AND(DF198=2,LEFT(TRIM(AL198),1)&lt;&gt;"I")),1,IF(OR(AND(DF198=0,AL198="N"),AND(DF198=0,AL198="B"),AND(DF198=0,LEFT(TRIM(AL198),1)="I")),1,0))),"")</f>
        <v/>
      </c>
      <c r="EI198" s="23" t="str">
        <f t="shared" si="151"/>
        <v/>
      </c>
      <c r="EJ198" s="23" t="str">
        <f>+IF(LEN($I198)&gt;5,IF(ISERROR(VLOOKUP(AN198,'CODIGO PAGO'!$B$2:$B$20,1,0)),1,IF(OR(AND(DH198=1,AN198&lt;&gt;"N"),AND(DH198=3,AN198&lt;&gt;"B"),AND(DH198=2,LEFT(TRIM(AN198),1)&lt;&gt;"I")),1,IF(OR(AND(DH198=0,AN198="N"),AND(DH198=0,AN198="B"),AND(DH198=0,LEFT(TRIM(AN198),1)="I")),1,0))),"")</f>
        <v/>
      </c>
      <c r="EK198" s="23" t="str">
        <f t="shared" si="152"/>
        <v/>
      </c>
      <c r="EL198" s="24" t="str">
        <f t="shared" si="153"/>
        <v/>
      </c>
    </row>
    <row r="199" spans="1:142" s="26" customFormat="1">
      <c r="A199" s="15" t="str">
        <f t="shared" si="119"/>
        <v/>
      </c>
      <c r="B199" s="1" t="str">
        <f>+IF(LEN(I199)&gt;5,'CODIGO PAGO'!$B$28,"")</f>
        <v/>
      </c>
      <c r="C199" s="1" t="str">
        <f>+IF(LEN($I199)&gt;5,BD!D199,"")</f>
        <v/>
      </c>
      <c r="D199" s="168" t="str">
        <f>+IF(LEN($I199)&gt;5,BD!A199,"")</f>
        <v/>
      </c>
      <c r="E199" s="1" t="str">
        <f>+IF(LEN($I199)&gt;5,BD!B199,"")</f>
        <v/>
      </c>
      <c r="F199" s="1" t="str">
        <f>+IF(LEN($I199)&gt;5,BD!C199,"")</f>
        <v/>
      </c>
      <c r="G199" s="141"/>
      <c r="H199" s="141"/>
      <c r="I199" s="1" t="str">
        <f>+IF(LEN(BD!G199)&gt;5,BD!G199,"")</f>
        <v/>
      </c>
      <c r="J199" s="167" t="str">
        <f>+IF(LEN($I199)&gt;5,BD!E199,"")</f>
        <v/>
      </c>
      <c r="K199" s="6" t="str">
        <f t="shared" si="120"/>
        <v/>
      </c>
      <c r="L199" s="87" t="str">
        <f>+IF(LEN($I199)&gt;5,BD!H199,"")</f>
        <v/>
      </c>
      <c r="M199" s="40" t="str">
        <f t="shared" si="121"/>
        <v/>
      </c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4" t="str">
        <f t="shared" si="122"/>
        <v/>
      </c>
      <c r="AQ199" s="5" t="str">
        <f t="shared" si="123"/>
        <v/>
      </c>
      <c r="AR199" s="91" t="str">
        <f t="shared" si="124"/>
        <v/>
      </c>
      <c r="AS199" s="5" t="str">
        <f t="shared" si="125"/>
        <v/>
      </c>
      <c r="AT199" s="91" t="str">
        <f t="shared" si="126"/>
        <v/>
      </c>
      <c r="AU199" s="4" t="str">
        <f t="shared" si="127"/>
        <v/>
      </c>
      <c r="AV199" s="4" t="str">
        <f t="shared" si="128"/>
        <v/>
      </c>
      <c r="AW199" s="4" t="str">
        <f t="shared" si="129"/>
        <v/>
      </c>
      <c r="AX199" s="4" t="str">
        <f t="shared" si="130"/>
        <v/>
      </c>
      <c r="AY199" s="88" t="str">
        <f t="shared" si="131"/>
        <v/>
      </c>
      <c r="AZ199" s="17" t="str">
        <f t="shared" si="132"/>
        <v/>
      </c>
      <c r="BA199" s="18" t="str">
        <f t="shared" si="133"/>
        <v/>
      </c>
      <c r="BB199" s="19" t="str">
        <f>+IF(LEN(I199)&gt;5,IF(INT(RIGHT(B199,1))=9,0.5*L199*AY199,INT(MID(B199,5,LEN(B199)-4))*L199)+IFERROR(VLOOKUP(I199,AJUSTES!$A$1:$I$50,9,0),0),"")</f>
        <v/>
      </c>
      <c r="BC199" s="12"/>
      <c r="BD199" s="19" t="str">
        <f t="shared" si="134"/>
        <v/>
      </c>
      <c r="BE199" s="18" t="str">
        <f t="shared" si="135"/>
        <v/>
      </c>
      <c r="BF199" s="139" t="str">
        <f t="shared" si="136"/>
        <v/>
      </c>
      <c r="BG199" s="114"/>
      <c r="BH199" s="18" t="str">
        <f t="shared" si="137"/>
        <v/>
      </c>
      <c r="BI199" s="13"/>
      <c r="BJ199" s="12"/>
      <c r="BK199" s="12"/>
      <c r="BL199" s="145"/>
      <c r="BM199" s="12"/>
      <c r="BN199" s="12"/>
      <c r="BO199" s="12"/>
      <c r="BP199" s="12"/>
      <c r="BQ199" s="12"/>
      <c r="BR199" s="12"/>
      <c r="BS199" s="146"/>
      <c r="BT199" s="14"/>
      <c r="BU199" s="12"/>
      <c r="BV199" s="12"/>
      <c r="BW199" s="12"/>
      <c r="BX199" s="12"/>
      <c r="BY199" s="12"/>
      <c r="BZ199" s="144"/>
      <c r="CA199" s="107" t="str">
        <f>+IF(LEN($I199)&gt;5,IF(BD!F199="N/A","",BD!F199),"")</f>
        <v/>
      </c>
      <c r="CB199" s="21"/>
      <c r="CC199" s="147"/>
      <c r="CD199" s="148"/>
      <c r="CE199" s="8" t="str">
        <f>+IF(LEN(I199)&gt;5,BD!M199,"")</f>
        <v/>
      </c>
      <c r="CF199" s="16" t="str">
        <f>+IF(LEN(I199)&gt;5,BD!N199,"")</f>
        <v/>
      </c>
      <c r="CG199" s="3" t="str">
        <f t="shared" si="138"/>
        <v/>
      </c>
      <c r="CH199" s="23" t="str">
        <f>+IF(AND(LEN($I199)&gt;5),IF(AND($J199&gt;N$1,$J199&lt;=$AO$1),1,IF((COUNTIFS(INCAPACIDADES!$C$1:$C$51,$I199,INCAPACIDADES!K$1:K$51,N$1))&gt;0,2,IF(VLOOKUP($C199,BD!$D$1:$F$501,3,0)&gt;N$1,0,3))),"")</f>
        <v/>
      </c>
      <c r="CI199" s="23" t="str">
        <f>+IF(AND(LEN($I199)&gt;5),IF(AND($J199&gt;O$1,$J199&lt;=$AO$1),1,IF((COUNTIFS(INCAPACIDADES!$C$1:$C$51,$I199,INCAPACIDADES!L$1:L$51,O$1))&gt;0,2,IF(VLOOKUP($C199,BD!$D$1:$F$501,3,0)&gt;O$1,0,3))),"")</f>
        <v/>
      </c>
      <c r="CJ199" s="23" t="str">
        <f>+IF(AND(LEN($I199)&gt;5),IF(AND($J199&gt;P$1,$J199&lt;=$AO$1),1,IF((COUNTIFS(INCAPACIDADES!$C$1:$C$51,$I199,INCAPACIDADES!M$1:M$51,P$1))&gt;0,2,IF(VLOOKUP($C199,BD!$D$1:$F$501,3,0)&gt;P$1,0,3))),"")</f>
        <v/>
      </c>
      <c r="CK199" s="23" t="str">
        <f>+IF(AND(LEN($I199)&gt;5),IF(AND($J199&gt;Q$1,$J199&lt;=$AO$1),1,IF((COUNTIFS(INCAPACIDADES!$C$1:$C$51,$I199,INCAPACIDADES!N$1:N$51,Q$1))&gt;0,2,IF(VLOOKUP($C199,BD!$D$1:$F$501,3,0)&gt;Q$1,0,3))),"")</f>
        <v/>
      </c>
      <c r="CL199" s="23" t="str">
        <f>+IF(AND(LEN($I199)&gt;5),IF(AND($J199&gt;R$1,$J199&lt;=$AO$1),1,IF((COUNTIFS(INCAPACIDADES!$C$1:$C$51,$I199,INCAPACIDADES!O$1:O$51,R$1))&gt;0,2,IF(VLOOKUP($C199,BD!$D$1:$F$501,3,0)&gt;R$1,0,3))),"")</f>
        <v/>
      </c>
      <c r="CM199" s="23" t="str">
        <f>+IF(AND(LEN($I199)&gt;5),IF(AND($J199&gt;S$1,$J199&lt;=$AO$1),1,IF((COUNTIFS(INCAPACIDADES!$C$1:$C$51,$I199,INCAPACIDADES!P$1:P$51,S$1))&gt;0,2,IF(VLOOKUP($C199,BD!$D$1:$F$501,3,0)&gt;S$1,0,3))),"")</f>
        <v/>
      </c>
      <c r="CN199" s="23" t="str">
        <f>+IF(AND(LEN($I199)&gt;5),IF(AND($J199&gt;T$1,$J199&lt;=$AO$1),1,IF((COUNTIFS(INCAPACIDADES!$C$1:$C$51,$I199,INCAPACIDADES!Q$1:Q$51,T$1))&gt;0,2,IF(VLOOKUP($C199,BD!$D$1:$F$501,3,0)&gt;T$1,0,3))),"")</f>
        <v/>
      </c>
      <c r="CO199" s="23" t="str">
        <f>+IF(AND(LEN($I199)&gt;5),IF(AND($J199&gt;U$1,$J199&lt;=$AO$1),1,IF((COUNTIFS(INCAPACIDADES!$C$1:$C$51,$I199,INCAPACIDADES!R$1:R$51,U$1))&gt;0,2,IF(VLOOKUP($C199,BD!$D$1:$F$501,3,0)&gt;U$1,0,3))),"")</f>
        <v/>
      </c>
      <c r="CP199" s="23" t="str">
        <f>+IF(AND(LEN($I199)&gt;5),IF(AND($J199&gt;V$1,$J199&lt;=$AO$1),1,IF((COUNTIFS(INCAPACIDADES!$C$1:$C$51,$I199,INCAPACIDADES!S$1:S$51,V$1))&gt;0,2,IF(VLOOKUP($C199,BD!$D$1:$F$501,3,0)&gt;V$1,0,3))),"")</f>
        <v/>
      </c>
      <c r="CQ199" s="23" t="str">
        <f>+IF(AND(LEN($I199)&gt;5),IF(AND($J199&gt;W$1,$J199&lt;=$AO$1),1,IF((COUNTIFS(INCAPACIDADES!$C$1:$C$51,$I199,INCAPACIDADES!T$1:T$51,W$1))&gt;0,2,IF(VLOOKUP($C199,BD!$D$1:$F$501,3,0)&gt;W$1,0,3))),"")</f>
        <v/>
      </c>
      <c r="CR199" s="23" t="str">
        <f>+IF(AND(LEN($I199)&gt;5),IF(AND($J199&gt;X$1,$J199&lt;=$AO$1),1,IF((COUNTIFS(INCAPACIDADES!$C$1:$C$51,$I199,INCAPACIDADES!U$1:U$51,X$1))&gt;0,2,IF(VLOOKUP($C199,BD!$D$1:$F$501,3,0)&gt;X$1,0,3))),"")</f>
        <v/>
      </c>
      <c r="CS199" s="23" t="str">
        <f>+IF(AND(LEN($I199)&gt;5),IF(AND($J199&gt;Y$1,$J199&lt;=$AO$1),1,IF((COUNTIFS(INCAPACIDADES!$C$1:$C$51,$I199,INCAPACIDADES!V$1:V$51,Y$1))&gt;0,2,IF(VLOOKUP($C199,BD!$D$1:$F$501,3,0)&gt;Y$1,0,3))),"")</f>
        <v/>
      </c>
      <c r="CT199" s="23" t="str">
        <f>+IF(AND(LEN($I199)&gt;5),IF(AND($J199&gt;Z$1,$J199&lt;=$AO$1),1,IF((COUNTIFS(INCAPACIDADES!$C$1:$C$51,$I199,INCAPACIDADES!W$1:W$51,Z$1))&gt;0,2,IF(VLOOKUP($C199,BD!$D$1:$F$501,3,0)&gt;Z$1,0,3))),"")</f>
        <v/>
      </c>
      <c r="CU199" s="23" t="str">
        <f>+IF(AND(LEN($I199)&gt;5),IF(AND($J199&gt;AA$1,$J199&lt;=$AO$1),1,IF((COUNTIFS(INCAPACIDADES!$C$1:$C$51,$I199,INCAPACIDADES!X$1:X$51,AA$1))&gt;0,2,IF(VLOOKUP($C199,BD!$D$1:$F$501,3,0)&gt;AA$1,0,3))),"")</f>
        <v/>
      </c>
      <c r="CV199" s="23" t="str">
        <f>+IF(AND(LEN($I199)&gt;5),IF(AND($J199&gt;AB$1,$J199&lt;=$AO$1),1,IF((COUNTIFS(INCAPACIDADES!$C$1:$C$51,$I199,INCAPACIDADES!Y$1:Y$51,AB$1))&gt;0,2,IF(VLOOKUP($C199,BD!$D$1:$F$501,3,0)&gt;AB$1,0,3))),"")</f>
        <v/>
      </c>
      <c r="CW199" s="23" t="str">
        <f>+IF(AND(LEN($I199)&gt;5),IF(AND($J199&gt;AC$1,$J199&lt;=$AO$1),1,IF((COUNTIFS(INCAPACIDADES!$C$1:$C$51,$I199,INCAPACIDADES!Z$1:Z$51,AC$1))&gt;0,2,IF(VLOOKUP($C199,BD!$D$1:$F$501,3,0)&gt;AC$1,0,3))),"")</f>
        <v/>
      </c>
      <c r="CX199" s="23" t="str">
        <f>+IF(AND(LEN($I199)&gt;5),IF(AND($J199&gt;AD$1,$J199&lt;=$AO$1),1,IF((COUNTIFS(INCAPACIDADES!$C$1:$C$51,$I199,INCAPACIDADES!AA$1:AA$51,AD$1))&gt;0,2,IF(VLOOKUP($C199,BD!$D$1:$F$501,3,0)&gt;AD$1,0,3))),"")</f>
        <v/>
      </c>
      <c r="CY199" s="23" t="str">
        <f>+IF(AND(LEN($I199)&gt;5),IF(AND($J199&gt;AE$1,$J199&lt;=$AO$1),1,IF((COUNTIFS(INCAPACIDADES!$C$1:$C$51,$I199,INCAPACIDADES!AB$1:AB$51,AE$1))&gt;0,2,IF(VLOOKUP($C199,BD!$D$1:$F$501,3,0)&gt;AE$1,0,3))),"")</f>
        <v/>
      </c>
      <c r="CZ199" s="23" t="str">
        <f>+IF(AND(LEN($I199)&gt;5),IF(AND($J199&gt;AF$1,$J199&lt;=$AO$1),1,IF((COUNTIFS(INCAPACIDADES!$C$1:$C$51,$I199,INCAPACIDADES!AC$1:AC$51,AF$1))&gt;0,2,IF(VLOOKUP($C199,BD!$D$1:$F$501,3,0)&gt;AF$1,0,3))),"")</f>
        <v/>
      </c>
      <c r="DA199" s="23" t="str">
        <f>+IF(AND(LEN($I199)&gt;5),IF(AND($J199&gt;AG$1,$J199&lt;=$AO$1),1,IF((COUNTIFS(INCAPACIDADES!$C$1:$C$51,$I199,INCAPACIDADES!AD$1:AD$51,AG$1))&gt;0,2,IF(VLOOKUP($C199,BD!$D$1:$F$501,3,0)&gt;AG$1,0,3))),"")</f>
        <v/>
      </c>
      <c r="DB199" s="23" t="str">
        <f>+IF(AND(LEN($I199)&gt;5),IF(AND($J199&gt;AH$1,$J199&lt;=$AO$1),1,IF((COUNTIFS(INCAPACIDADES!$C$1:$C$51,$I199,INCAPACIDADES!AE$1:AE$51,AH$1))&gt;0,2,IF(VLOOKUP($C199,BD!$D$1:$F$501,3,0)&gt;AH$1,0,3))),"")</f>
        <v/>
      </c>
      <c r="DC199" s="23" t="str">
        <f>+IF(AND(LEN($I199)&gt;5),IF(AND($J199&gt;AI$1,$J199&lt;=$AO$1),1,IF((COUNTIFS(INCAPACIDADES!$C$1:$C$51,$I199,INCAPACIDADES!AF$1:AF$51,AI$1))&gt;0,2,IF(VLOOKUP($C199,BD!$D$1:$F$501,3,0)&gt;AI$1,0,3))),"")</f>
        <v/>
      </c>
      <c r="DD199" s="23" t="str">
        <f>+IF(AND(LEN($I199)&gt;5),IF(AND($J199&gt;AJ$1,$J199&lt;=$AO$1),1,IF((COUNTIFS(INCAPACIDADES!$C$1:$C$51,$I199,INCAPACIDADES!AG$1:AG$51,AJ$1))&gt;0,2,IF(VLOOKUP($C199,BD!$D$1:$F$501,3,0)&gt;AJ$1,0,3))),"")</f>
        <v/>
      </c>
      <c r="DE199" s="23" t="str">
        <f>+IF(AND(LEN($I199)&gt;5),IF(AND($J199&gt;AK$1,$J199&lt;=$AO$1),1,IF((COUNTIFS(INCAPACIDADES!$C$1:$C$51,$I199,INCAPACIDADES!AH$1:AH$51,AK$1))&gt;0,2,IF(VLOOKUP($C199,BD!$D$1:$F$501,3,0)&gt;AK$1,0,3))),"")</f>
        <v/>
      </c>
      <c r="DF199" s="23" t="str">
        <f>+IF(AND(LEN($I199)&gt;5),IF(AND($J199&gt;AL$1,$J199&lt;=$AO$1),1,IF((COUNTIFS(INCAPACIDADES!$C$1:$C$51,$I199,INCAPACIDADES!AI$1:AI$51,AL$1))&gt;0,2,IF(VLOOKUP($C199,BD!$D$1:$F$501,3,0)&gt;AL$1,0,3))),"")</f>
        <v/>
      </c>
      <c r="DG199" s="23" t="str">
        <f>+IF(AND(LEN($I199)&gt;5),IF(AND($J199&gt;AM$1,$J199&lt;=$AO$1),1,IF((COUNTIFS(INCAPACIDADES!$C$1:$C$51,$I199,INCAPACIDADES!AJ$1:AJ$51,AM$1))&gt;0,2,IF(VLOOKUP($C199,BD!$D$1:$F$501,3,0)&gt;AM$1,0,3))),"")</f>
        <v/>
      </c>
      <c r="DH199" s="23" t="str">
        <f>+IF(AND(LEN($I199)&gt;5),IF(AND($J199&gt;AN$1,$J199&lt;=$AO$1),1,IF((COUNTIFS(INCAPACIDADES!$C$1:$C$51,$I199,INCAPACIDADES!AK$1:AK$51,AN$1))&gt;0,2,IF(VLOOKUP($C199,BD!$D$1:$F$501,3,0)&gt;AN$1,0,3))),"")</f>
        <v/>
      </c>
      <c r="DI199" s="23" t="str">
        <f>+IF(AND(LEN($I199)&gt;5),IF(AND($J199&gt;AO$1,$J199&lt;=$AO$1),1,IF((COUNTIFS(INCAPACIDADES!$C$1:$C$51,$I199,INCAPACIDADES!AL$1:AL$51,AO$1))&gt;0,2,IF(VLOOKUP($C199,BD!$D$1:$F$501,3,0)&gt;AO$1,0,3))),"")</f>
        <v/>
      </c>
      <c r="DJ199" s="23" t="str">
        <f>+IF(LEN($I199)&gt;5,IF(ISERROR(VLOOKUP(N199,'CODIGO PAGO'!$B$2:$B$20,1,0)),1,IF(OR(AND(CH199=1,N199&lt;&gt;"N"),AND(CH199=3,N199&lt;&gt;"B"),AND(CH199=2,LEFT(TRIM(N199),1)&lt;&gt;"I")),1,IF(OR(AND(CH199=0,N199="N"),AND(CH199=0,N199="B"),AND(CH199=0,LEFT(TRIM(N199),1)="I")),1,0))),"")</f>
        <v/>
      </c>
      <c r="DK199" s="23" t="str">
        <f t="shared" si="139"/>
        <v/>
      </c>
      <c r="DL199" s="23" t="str">
        <f>+IF(LEN($I199)&gt;5,IF(ISERROR(VLOOKUP(P199,'CODIGO PAGO'!$B$2:$B$20,1,0)),1,IF(OR(AND(CJ199=1,P199&lt;&gt;"N"),AND(CJ199=3,P199&lt;&gt;"B"),AND(CJ199=2,LEFT(TRIM(P199),1)&lt;&gt;"I")),1,IF(OR(AND(CJ199=0,P199="N"),AND(CJ199=0,P199="B"),AND(CJ199=0,LEFT(TRIM(P199),1)="I")),1,0))),"")</f>
        <v/>
      </c>
      <c r="DM199" s="23" t="str">
        <f t="shared" si="140"/>
        <v/>
      </c>
      <c r="DN199" s="23" t="str">
        <f>+IF(LEN($I199)&gt;5,IF(ISERROR(VLOOKUP(R199,'CODIGO PAGO'!$B$2:$B$20,1,0)),1,IF(OR(AND(CL199=1,R199&lt;&gt;"N"),AND(CL199=3,R199&lt;&gt;"B"),AND(CL199=2,LEFT(TRIM(R199),1)&lt;&gt;"I")),1,IF(OR(AND(CL199=0,R199="N"),AND(CL199=0,R199="B"),AND(CL199=0,LEFT(TRIM(R199),1)="I")),1,0))),"")</f>
        <v/>
      </c>
      <c r="DO199" s="23" t="str">
        <f t="shared" si="141"/>
        <v/>
      </c>
      <c r="DP199" s="23" t="str">
        <f>+IF(LEN($I199)&gt;5,IF(ISERROR(VLOOKUP(T199,'CODIGO PAGO'!$B$2:$B$20,1,0)),1,IF(OR(AND(CN199=1,T199&lt;&gt;"N"),AND(CN199=3,T199&lt;&gt;"B"),AND(CN199=2,LEFT(TRIM(T199),1)&lt;&gt;"I")),1,IF(OR(AND(CN199=0,T199="N"),AND(CN199=0,T199="B"),AND(CN199=0,LEFT(TRIM(T199),1)="I")),1,0))),"")</f>
        <v/>
      </c>
      <c r="DQ199" s="23" t="str">
        <f t="shared" si="142"/>
        <v/>
      </c>
      <c r="DR199" s="23" t="str">
        <f>+IF(LEN($I199)&gt;5,IF(ISERROR(VLOOKUP(V199,'CODIGO PAGO'!$B$2:$B$20,1,0)),1,IF(OR(AND(CP199=1,V199&lt;&gt;"N"),AND(CP199=3,V199&lt;&gt;"B"),AND(CP199=2,LEFT(TRIM(V199),1)&lt;&gt;"I")),1,IF(OR(AND(CP199=0,V199="N"),AND(CP199=0,V199="B"),AND(CP199=0,LEFT(TRIM(V199),1)="I")),1,0))),"")</f>
        <v/>
      </c>
      <c r="DS199" s="23" t="str">
        <f t="shared" si="143"/>
        <v/>
      </c>
      <c r="DT199" s="23" t="str">
        <f>+IF(LEN($I199)&gt;5,IF(ISERROR(VLOOKUP(X199,'CODIGO PAGO'!$B$2:$B$20,1,0)),1,IF(OR(AND(CR199=1,X199&lt;&gt;"N"),AND(CR199=3,X199&lt;&gt;"B"),AND(CR199=2,LEFT(TRIM(X199),1)&lt;&gt;"I")),1,IF(OR(AND(CR199=0,X199="N"),AND(CR199=0,X199="B"),AND(CR199=0,LEFT(TRIM(X199),1)="I")),1,0))),"")</f>
        <v/>
      </c>
      <c r="DU199" s="23" t="str">
        <f t="shared" si="144"/>
        <v/>
      </c>
      <c r="DV199" s="23" t="str">
        <f>+IF(LEN($I199)&gt;5,IF(ISERROR(VLOOKUP(Z199,'CODIGO PAGO'!$B$2:$B$20,1,0)),1,IF(OR(AND(CT199=1,Z199&lt;&gt;"N"),AND(CT199=3,Z199&lt;&gt;"B"),AND(CT199=2,LEFT(TRIM(Z199),1)&lt;&gt;"I")),1,IF(OR(AND(CT199=0,Z199="N"),AND(CT199=0,Z199="B"),AND(CT199=0,LEFT(TRIM(Z199),1)="I")),1,0))),"")</f>
        <v/>
      </c>
      <c r="DW199" s="23" t="str">
        <f t="shared" si="145"/>
        <v/>
      </c>
      <c r="DX199" s="23" t="str">
        <f>+IF(LEN($I199)&gt;5,IF(ISERROR(VLOOKUP(AB199,'CODIGO PAGO'!$B$2:$B$20,1,0)),1,IF(OR(AND(CV199=1,AB199&lt;&gt;"N"),AND(CV199=3,AB199&lt;&gt;"B"),AND(CV199=2,LEFT(TRIM(AB199),1)&lt;&gt;"I")),1,IF(OR(AND(CV199=0,AB199="N"),AND(CV199=0,AB199="B"),AND(CV199=0,LEFT(TRIM(AB199),1)="I")),1,0))),"")</f>
        <v/>
      </c>
      <c r="DY199" s="23" t="str">
        <f t="shared" si="146"/>
        <v/>
      </c>
      <c r="DZ199" s="23" t="str">
        <f>+IF(LEN($I199)&gt;5,IF(ISERROR(VLOOKUP(AD199,'CODIGO PAGO'!$B$2:$B$20,1,0)),1,IF(OR(AND(CX199=1,AD199&lt;&gt;"N"),AND(CX199=3,AD199&lt;&gt;"B"),AND(CX199=2,LEFT(TRIM(AD199),1)&lt;&gt;"I")),1,IF(OR(AND(CX199=0,AD199="N"),AND(CX199=0,AD199="B"),AND(CX199=0,LEFT(TRIM(AD199),1)="I")),1,0))),"")</f>
        <v/>
      </c>
      <c r="EA199" s="23" t="str">
        <f t="shared" si="147"/>
        <v/>
      </c>
      <c r="EB199" s="23" t="str">
        <f>+IF(LEN($I199)&gt;5,IF(ISERROR(VLOOKUP(AF199,'CODIGO PAGO'!$B$2:$B$20,1,0)),1,IF(OR(AND(CZ199=1,AF199&lt;&gt;"N"),AND(CZ199=3,AF199&lt;&gt;"B"),AND(CZ199=2,LEFT(TRIM(AF199),1)&lt;&gt;"I")),1,IF(OR(AND(CZ199=0,AF199="N"),AND(CZ199=0,AF199="B"),AND(CZ199=0,LEFT(TRIM(AF199),1)="I")),1,0))),"")</f>
        <v/>
      </c>
      <c r="EC199" s="23" t="str">
        <f t="shared" si="148"/>
        <v/>
      </c>
      <c r="ED199" s="23" t="str">
        <f>+IF(LEN($I199)&gt;5,IF(ISERROR(VLOOKUP(AH199,'CODIGO PAGO'!$B$2:$B$20,1,0)),1,IF(OR(AND(DB199=1,AH199&lt;&gt;"N"),AND(DB199=3,AH199&lt;&gt;"B"),AND(DB199=2,LEFT(TRIM(AH199),1)&lt;&gt;"I")),1,IF(OR(AND(DB199=0,AH199="N"),AND(DB199=0,AH199="B"),AND(DB199=0,LEFT(TRIM(AH199),1)="I")),1,0))),"")</f>
        <v/>
      </c>
      <c r="EE199" s="23" t="str">
        <f t="shared" si="149"/>
        <v/>
      </c>
      <c r="EF199" s="23" t="str">
        <f>+IF(LEN($I199)&gt;5,IF(ISERROR(VLOOKUP(AJ199,'CODIGO PAGO'!$B$2:$B$20,1,0)),1,IF(OR(AND(DD199=1,AJ199&lt;&gt;"N"),AND(DD199=3,AJ199&lt;&gt;"B"),AND(DD199=2,LEFT(TRIM(AJ199),1)&lt;&gt;"I")),1,IF(OR(AND(DD199=0,AJ199="N"),AND(DD199=0,AJ199="B"),AND(DD199=0,LEFT(TRIM(AJ199),1)="I")),1,0))),"")</f>
        <v/>
      </c>
      <c r="EG199" s="23" t="str">
        <f t="shared" si="150"/>
        <v/>
      </c>
      <c r="EH199" s="23" t="str">
        <f>+IF(LEN($I199)&gt;5,IF(ISERROR(VLOOKUP(AL199,'CODIGO PAGO'!$B$2:$B$20,1,0)),1,IF(OR(AND(DF199=1,AL199&lt;&gt;"N"),AND(DF199=3,AL199&lt;&gt;"B"),AND(DF199=2,LEFT(TRIM(AL199),1)&lt;&gt;"I")),1,IF(OR(AND(DF199=0,AL199="N"),AND(DF199=0,AL199="B"),AND(DF199=0,LEFT(TRIM(AL199),1)="I")),1,0))),"")</f>
        <v/>
      </c>
      <c r="EI199" s="23" t="str">
        <f t="shared" si="151"/>
        <v/>
      </c>
      <c r="EJ199" s="23" t="str">
        <f>+IF(LEN($I199)&gt;5,IF(ISERROR(VLOOKUP(AN199,'CODIGO PAGO'!$B$2:$B$20,1,0)),1,IF(OR(AND(DH199=1,AN199&lt;&gt;"N"),AND(DH199=3,AN199&lt;&gt;"B"),AND(DH199=2,LEFT(TRIM(AN199),1)&lt;&gt;"I")),1,IF(OR(AND(DH199=0,AN199="N"),AND(DH199=0,AN199="B"),AND(DH199=0,LEFT(TRIM(AN199),1)="I")),1,0))),"")</f>
        <v/>
      </c>
      <c r="EK199" s="23" t="str">
        <f t="shared" si="152"/>
        <v/>
      </c>
      <c r="EL199" s="24" t="str">
        <f t="shared" si="153"/>
        <v/>
      </c>
    </row>
    <row r="200" spans="1:142" s="26" customFormat="1">
      <c r="A200" s="15" t="str">
        <f t="shared" si="119"/>
        <v/>
      </c>
      <c r="B200" s="1" t="str">
        <f>+IF(LEN(I200)&gt;5,'CODIGO PAGO'!$B$28,"")</f>
        <v/>
      </c>
      <c r="C200" s="1" t="str">
        <f>+IF(LEN($I200)&gt;5,BD!D200,"")</f>
        <v/>
      </c>
      <c r="D200" s="168" t="str">
        <f>+IF(LEN($I200)&gt;5,BD!A200,"")</f>
        <v/>
      </c>
      <c r="E200" s="1" t="str">
        <f>+IF(LEN($I200)&gt;5,BD!B200,"")</f>
        <v/>
      </c>
      <c r="F200" s="1" t="str">
        <f>+IF(LEN($I200)&gt;5,BD!C200,"")</f>
        <v/>
      </c>
      <c r="G200" s="141"/>
      <c r="H200" s="141"/>
      <c r="I200" s="1" t="str">
        <f>+IF(LEN(BD!G200)&gt;5,BD!G200,"")</f>
        <v/>
      </c>
      <c r="J200" s="167" t="str">
        <f>+IF(LEN($I200)&gt;5,BD!E200,"")</f>
        <v/>
      </c>
      <c r="K200" s="6" t="str">
        <f t="shared" si="120"/>
        <v/>
      </c>
      <c r="L200" s="87" t="str">
        <f>+IF(LEN($I200)&gt;5,BD!H200,"")</f>
        <v/>
      </c>
      <c r="M200" s="40" t="str">
        <f t="shared" si="121"/>
        <v/>
      </c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4" t="str">
        <f t="shared" si="122"/>
        <v/>
      </c>
      <c r="AQ200" s="5" t="str">
        <f t="shared" si="123"/>
        <v/>
      </c>
      <c r="AR200" s="91" t="str">
        <f t="shared" si="124"/>
        <v/>
      </c>
      <c r="AS200" s="5" t="str">
        <f t="shared" si="125"/>
        <v/>
      </c>
      <c r="AT200" s="91" t="str">
        <f t="shared" si="126"/>
        <v/>
      </c>
      <c r="AU200" s="4" t="str">
        <f t="shared" si="127"/>
        <v/>
      </c>
      <c r="AV200" s="4" t="str">
        <f t="shared" si="128"/>
        <v/>
      </c>
      <c r="AW200" s="4" t="str">
        <f t="shared" si="129"/>
        <v/>
      </c>
      <c r="AX200" s="4" t="str">
        <f t="shared" si="130"/>
        <v/>
      </c>
      <c r="AY200" s="88" t="str">
        <f t="shared" si="131"/>
        <v/>
      </c>
      <c r="AZ200" s="17" t="str">
        <f t="shared" si="132"/>
        <v/>
      </c>
      <c r="BA200" s="18" t="str">
        <f t="shared" si="133"/>
        <v/>
      </c>
      <c r="BB200" s="19" t="str">
        <f>+IF(LEN(I200)&gt;5,IF(INT(RIGHT(B200,1))=9,0.5*L200*AY200,INT(MID(B200,5,LEN(B200)-4))*L200)+IFERROR(VLOOKUP(I200,AJUSTES!$A$1:$I$50,9,0),0),"")</f>
        <v/>
      </c>
      <c r="BC200" s="12"/>
      <c r="BD200" s="19" t="str">
        <f t="shared" si="134"/>
        <v/>
      </c>
      <c r="BE200" s="18" t="str">
        <f t="shared" si="135"/>
        <v/>
      </c>
      <c r="BF200" s="139" t="str">
        <f t="shared" si="136"/>
        <v/>
      </c>
      <c r="BG200" s="114"/>
      <c r="BH200" s="18" t="str">
        <f t="shared" si="137"/>
        <v/>
      </c>
      <c r="BI200" s="13"/>
      <c r="BJ200" s="12"/>
      <c r="BK200" s="12"/>
      <c r="BL200" s="145"/>
      <c r="BM200" s="12"/>
      <c r="BN200" s="12"/>
      <c r="BO200" s="12"/>
      <c r="BP200" s="12"/>
      <c r="BQ200" s="12"/>
      <c r="BR200" s="12"/>
      <c r="BS200" s="146"/>
      <c r="BT200" s="14"/>
      <c r="BU200" s="12"/>
      <c r="BV200" s="12"/>
      <c r="BW200" s="12"/>
      <c r="BX200" s="12"/>
      <c r="BY200" s="12"/>
      <c r="BZ200" s="144"/>
      <c r="CA200" s="107" t="str">
        <f>+IF(LEN($I200)&gt;5,IF(BD!F200="N/A","",BD!F200),"")</f>
        <v/>
      </c>
      <c r="CB200" s="21"/>
      <c r="CC200" s="147"/>
      <c r="CD200" s="148"/>
      <c r="CE200" s="8" t="str">
        <f>+IF(LEN(I200)&gt;5,BD!M200,"")</f>
        <v/>
      </c>
      <c r="CF200" s="16" t="str">
        <f>+IF(LEN(I200)&gt;5,BD!N200,"")</f>
        <v/>
      </c>
      <c r="CG200" s="3" t="str">
        <f t="shared" si="138"/>
        <v/>
      </c>
      <c r="CH200" s="23" t="str">
        <f>+IF(AND(LEN($I200)&gt;5),IF(AND($J200&gt;N$1,$J200&lt;=$AO$1),1,IF((COUNTIFS(INCAPACIDADES!$C$1:$C$51,$I200,INCAPACIDADES!K$1:K$51,N$1))&gt;0,2,IF(VLOOKUP($C200,BD!$D$1:$F$501,3,0)&gt;N$1,0,3))),"")</f>
        <v/>
      </c>
      <c r="CI200" s="23" t="str">
        <f>+IF(AND(LEN($I200)&gt;5),IF(AND($J200&gt;O$1,$J200&lt;=$AO$1),1,IF((COUNTIFS(INCAPACIDADES!$C$1:$C$51,$I200,INCAPACIDADES!L$1:L$51,O$1))&gt;0,2,IF(VLOOKUP($C200,BD!$D$1:$F$501,3,0)&gt;O$1,0,3))),"")</f>
        <v/>
      </c>
      <c r="CJ200" s="23" t="str">
        <f>+IF(AND(LEN($I200)&gt;5),IF(AND($J200&gt;P$1,$J200&lt;=$AO$1),1,IF((COUNTIFS(INCAPACIDADES!$C$1:$C$51,$I200,INCAPACIDADES!M$1:M$51,P$1))&gt;0,2,IF(VLOOKUP($C200,BD!$D$1:$F$501,3,0)&gt;P$1,0,3))),"")</f>
        <v/>
      </c>
      <c r="CK200" s="23" t="str">
        <f>+IF(AND(LEN($I200)&gt;5),IF(AND($J200&gt;Q$1,$J200&lt;=$AO$1),1,IF((COUNTIFS(INCAPACIDADES!$C$1:$C$51,$I200,INCAPACIDADES!N$1:N$51,Q$1))&gt;0,2,IF(VLOOKUP($C200,BD!$D$1:$F$501,3,0)&gt;Q$1,0,3))),"")</f>
        <v/>
      </c>
      <c r="CL200" s="23" t="str">
        <f>+IF(AND(LEN($I200)&gt;5),IF(AND($J200&gt;R$1,$J200&lt;=$AO$1),1,IF((COUNTIFS(INCAPACIDADES!$C$1:$C$51,$I200,INCAPACIDADES!O$1:O$51,R$1))&gt;0,2,IF(VLOOKUP($C200,BD!$D$1:$F$501,3,0)&gt;R$1,0,3))),"")</f>
        <v/>
      </c>
      <c r="CM200" s="23" t="str">
        <f>+IF(AND(LEN($I200)&gt;5),IF(AND($J200&gt;S$1,$J200&lt;=$AO$1),1,IF((COUNTIFS(INCAPACIDADES!$C$1:$C$51,$I200,INCAPACIDADES!P$1:P$51,S$1))&gt;0,2,IF(VLOOKUP($C200,BD!$D$1:$F$501,3,0)&gt;S$1,0,3))),"")</f>
        <v/>
      </c>
      <c r="CN200" s="23" t="str">
        <f>+IF(AND(LEN($I200)&gt;5),IF(AND($J200&gt;T$1,$J200&lt;=$AO$1),1,IF((COUNTIFS(INCAPACIDADES!$C$1:$C$51,$I200,INCAPACIDADES!Q$1:Q$51,T$1))&gt;0,2,IF(VLOOKUP($C200,BD!$D$1:$F$501,3,0)&gt;T$1,0,3))),"")</f>
        <v/>
      </c>
      <c r="CO200" s="23" t="str">
        <f>+IF(AND(LEN($I200)&gt;5),IF(AND($J200&gt;U$1,$J200&lt;=$AO$1),1,IF((COUNTIFS(INCAPACIDADES!$C$1:$C$51,$I200,INCAPACIDADES!R$1:R$51,U$1))&gt;0,2,IF(VLOOKUP($C200,BD!$D$1:$F$501,3,0)&gt;U$1,0,3))),"")</f>
        <v/>
      </c>
      <c r="CP200" s="23" t="str">
        <f>+IF(AND(LEN($I200)&gt;5),IF(AND($J200&gt;V$1,$J200&lt;=$AO$1),1,IF((COUNTIFS(INCAPACIDADES!$C$1:$C$51,$I200,INCAPACIDADES!S$1:S$51,V$1))&gt;0,2,IF(VLOOKUP($C200,BD!$D$1:$F$501,3,0)&gt;V$1,0,3))),"")</f>
        <v/>
      </c>
      <c r="CQ200" s="23" t="str">
        <f>+IF(AND(LEN($I200)&gt;5),IF(AND($J200&gt;W$1,$J200&lt;=$AO$1),1,IF((COUNTIFS(INCAPACIDADES!$C$1:$C$51,$I200,INCAPACIDADES!T$1:T$51,W$1))&gt;0,2,IF(VLOOKUP($C200,BD!$D$1:$F$501,3,0)&gt;W$1,0,3))),"")</f>
        <v/>
      </c>
      <c r="CR200" s="23" t="str">
        <f>+IF(AND(LEN($I200)&gt;5),IF(AND($J200&gt;X$1,$J200&lt;=$AO$1),1,IF((COUNTIFS(INCAPACIDADES!$C$1:$C$51,$I200,INCAPACIDADES!U$1:U$51,X$1))&gt;0,2,IF(VLOOKUP($C200,BD!$D$1:$F$501,3,0)&gt;X$1,0,3))),"")</f>
        <v/>
      </c>
      <c r="CS200" s="23" t="str">
        <f>+IF(AND(LEN($I200)&gt;5),IF(AND($J200&gt;Y$1,$J200&lt;=$AO$1),1,IF((COUNTIFS(INCAPACIDADES!$C$1:$C$51,$I200,INCAPACIDADES!V$1:V$51,Y$1))&gt;0,2,IF(VLOOKUP($C200,BD!$D$1:$F$501,3,0)&gt;Y$1,0,3))),"")</f>
        <v/>
      </c>
      <c r="CT200" s="23" t="str">
        <f>+IF(AND(LEN($I200)&gt;5),IF(AND($J200&gt;Z$1,$J200&lt;=$AO$1),1,IF((COUNTIFS(INCAPACIDADES!$C$1:$C$51,$I200,INCAPACIDADES!W$1:W$51,Z$1))&gt;0,2,IF(VLOOKUP($C200,BD!$D$1:$F$501,3,0)&gt;Z$1,0,3))),"")</f>
        <v/>
      </c>
      <c r="CU200" s="23" t="str">
        <f>+IF(AND(LEN($I200)&gt;5),IF(AND($J200&gt;AA$1,$J200&lt;=$AO$1),1,IF((COUNTIFS(INCAPACIDADES!$C$1:$C$51,$I200,INCAPACIDADES!X$1:X$51,AA$1))&gt;0,2,IF(VLOOKUP($C200,BD!$D$1:$F$501,3,0)&gt;AA$1,0,3))),"")</f>
        <v/>
      </c>
      <c r="CV200" s="23" t="str">
        <f>+IF(AND(LEN($I200)&gt;5),IF(AND($J200&gt;AB$1,$J200&lt;=$AO$1),1,IF((COUNTIFS(INCAPACIDADES!$C$1:$C$51,$I200,INCAPACIDADES!Y$1:Y$51,AB$1))&gt;0,2,IF(VLOOKUP($C200,BD!$D$1:$F$501,3,0)&gt;AB$1,0,3))),"")</f>
        <v/>
      </c>
      <c r="CW200" s="23" t="str">
        <f>+IF(AND(LEN($I200)&gt;5),IF(AND($J200&gt;AC$1,$J200&lt;=$AO$1),1,IF((COUNTIFS(INCAPACIDADES!$C$1:$C$51,$I200,INCAPACIDADES!Z$1:Z$51,AC$1))&gt;0,2,IF(VLOOKUP($C200,BD!$D$1:$F$501,3,0)&gt;AC$1,0,3))),"")</f>
        <v/>
      </c>
      <c r="CX200" s="23" t="str">
        <f>+IF(AND(LEN($I200)&gt;5),IF(AND($J200&gt;AD$1,$J200&lt;=$AO$1),1,IF((COUNTIFS(INCAPACIDADES!$C$1:$C$51,$I200,INCAPACIDADES!AA$1:AA$51,AD$1))&gt;0,2,IF(VLOOKUP($C200,BD!$D$1:$F$501,3,0)&gt;AD$1,0,3))),"")</f>
        <v/>
      </c>
      <c r="CY200" s="23" t="str">
        <f>+IF(AND(LEN($I200)&gt;5),IF(AND($J200&gt;AE$1,$J200&lt;=$AO$1),1,IF((COUNTIFS(INCAPACIDADES!$C$1:$C$51,$I200,INCAPACIDADES!AB$1:AB$51,AE$1))&gt;0,2,IF(VLOOKUP($C200,BD!$D$1:$F$501,3,0)&gt;AE$1,0,3))),"")</f>
        <v/>
      </c>
      <c r="CZ200" s="23" t="str">
        <f>+IF(AND(LEN($I200)&gt;5),IF(AND($J200&gt;AF$1,$J200&lt;=$AO$1),1,IF((COUNTIFS(INCAPACIDADES!$C$1:$C$51,$I200,INCAPACIDADES!AC$1:AC$51,AF$1))&gt;0,2,IF(VLOOKUP($C200,BD!$D$1:$F$501,3,0)&gt;AF$1,0,3))),"")</f>
        <v/>
      </c>
      <c r="DA200" s="23" t="str">
        <f>+IF(AND(LEN($I200)&gt;5),IF(AND($J200&gt;AG$1,$J200&lt;=$AO$1),1,IF((COUNTIFS(INCAPACIDADES!$C$1:$C$51,$I200,INCAPACIDADES!AD$1:AD$51,AG$1))&gt;0,2,IF(VLOOKUP($C200,BD!$D$1:$F$501,3,0)&gt;AG$1,0,3))),"")</f>
        <v/>
      </c>
      <c r="DB200" s="23" t="str">
        <f>+IF(AND(LEN($I200)&gt;5),IF(AND($J200&gt;AH$1,$J200&lt;=$AO$1),1,IF((COUNTIFS(INCAPACIDADES!$C$1:$C$51,$I200,INCAPACIDADES!AE$1:AE$51,AH$1))&gt;0,2,IF(VLOOKUP($C200,BD!$D$1:$F$501,3,0)&gt;AH$1,0,3))),"")</f>
        <v/>
      </c>
      <c r="DC200" s="23" t="str">
        <f>+IF(AND(LEN($I200)&gt;5),IF(AND($J200&gt;AI$1,$J200&lt;=$AO$1),1,IF((COUNTIFS(INCAPACIDADES!$C$1:$C$51,$I200,INCAPACIDADES!AF$1:AF$51,AI$1))&gt;0,2,IF(VLOOKUP($C200,BD!$D$1:$F$501,3,0)&gt;AI$1,0,3))),"")</f>
        <v/>
      </c>
      <c r="DD200" s="23" t="str">
        <f>+IF(AND(LEN($I200)&gt;5),IF(AND($J200&gt;AJ$1,$J200&lt;=$AO$1),1,IF((COUNTIFS(INCAPACIDADES!$C$1:$C$51,$I200,INCAPACIDADES!AG$1:AG$51,AJ$1))&gt;0,2,IF(VLOOKUP($C200,BD!$D$1:$F$501,3,0)&gt;AJ$1,0,3))),"")</f>
        <v/>
      </c>
      <c r="DE200" s="23" t="str">
        <f>+IF(AND(LEN($I200)&gt;5),IF(AND($J200&gt;AK$1,$J200&lt;=$AO$1),1,IF((COUNTIFS(INCAPACIDADES!$C$1:$C$51,$I200,INCAPACIDADES!AH$1:AH$51,AK$1))&gt;0,2,IF(VLOOKUP($C200,BD!$D$1:$F$501,3,0)&gt;AK$1,0,3))),"")</f>
        <v/>
      </c>
      <c r="DF200" s="23" t="str">
        <f>+IF(AND(LEN($I200)&gt;5),IF(AND($J200&gt;AL$1,$J200&lt;=$AO$1),1,IF((COUNTIFS(INCAPACIDADES!$C$1:$C$51,$I200,INCAPACIDADES!AI$1:AI$51,AL$1))&gt;0,2,IF(VLOOKUP($C200,BD!$D$1:$F$501,3,0)&gt;AL$1,0,3))),"")</f>
        <v/>
      </c>
      <c r="DG200" s="23" t="str">
        <f>+IF(AND(LEN($I200)&gt;5),IF(AND($J200&gt;AM$1,$J200&lt;=$AO$1),1,IF((COUNTIFS(INCAPACIDADES!$C$1:$C$51,$I200,INCAPACIDADES!AJ$1:AJ$51,AM$1))&gt;0,2,IF(VLOOKUP($C200,BD!$D$1:$F$501,3,0)&gt;AM$1,0,3))),"")</f>
        <v/>
      </c>
      <c r="DH200" s="23" t="str">
        <f>+IF(AND(LEN($I200)&gt;5),IF(AND($J200&gt;AN$1,$J200&lt;=$AO$1),1,IF((COUNTIFS(INCAPACIDADES!$C$1:$C$51,$I200,INCAPACIDADES!AK$1:AK$51,AN$1))&gt;0,2,IF(VLOOKUP($C200,BD!$D$1:$F$501,3,0)&gt;AN$1,0,3))),"")</f>
        <v/>
      </c>
      <c r="DI200" s="23" t="str">
        <f>+IF(AND(LEN($I200)&gt;5),IF(AND($J200&gt;AO$1,$J200&lt;=$AO$1),1,IF((COUNTIFS(INCAPACIDADES!$C$1:$C$51,$I200,INCAPACIDADES!AL$1:AL$51,AO$1))&gt;0,2,IF(VLOOKUP($C200,BD!$D$1:$F$501,3,0)&gt;AO$1,0,3))),"")</f>
        <v/>
      </c>
      <c r="DJ200" s="23" t="str">
        <f>+IF(LEN($I200)&gt;5,IF(ISERROR(VLOOKUP(N200,'CODIGO PAGO'!$B$2:$B$20,1,0)),1,IF(OR(AND(CH200=1,N200&lt;&gt;"N"),AND(CH200=3,N200&lt;&gt;"B"),AND(CH200=2,LEFT(TRIM(N200),1)&lt;&gt;"I")),1,IF(OR(AND(CH200=0,N200="N"),AND(CH200=0,N200="B"),AND(CH200=0,LEFT(TRIM(N200),1)="I")),1,0))),"")</f>
        <v/>
      </c>
      <c r="DK200" s="23" t="str">
        <f t="shared" si="139"/>
        <v/>
      </c>
      <c r="DL200" s="23" t="str">
        <f>+IF(LEN($I200)&gt;5,IF(ISERROR(VLOOKUP(P200,'CODIGO PAGO'!$B$2:$B$20,1,0)),1,IF(OR(AND(CJ200=1,P200&lt;&gt;"N"),AND(CJ200=3,P200&lt;&gt;"B"),AND(CJ200=2,LEFT(TRIM(P200),1)&lt;&gt;"I")),1,IF(OR(AND(CJ200=0,P200="N"),AND(CJ200=0,P200="B"),AND(CJ200=0,LEFT(TRIM(P200),1)="I")),1,0))),"")</f>
        <v/>
      </c>
      <c r="DM200" s="23" t="str">
        <f t="shared" si="140"/>
        <v/>
      </c>
      <c r="DN200" s="23" t="str">
        <f>+IF(LEN($I200)&gt;5,IF(ISERROR(VLOOKUP(R200,'CODIGO PAGO'!$B$2:$B$20,1,0)),1,IF(OR(AND(CL200=1,R200&lt;&gt;"N"),AND(CL200=3,R200&lt;&gt;"B"),AND(CL200=2,LEFT(TRIM(R200),1)&lt;&gt;"I")),1,IF(OR(AND(CL200=0,R200="N"),AND(CL200=0,R200="B"),AND(CL200=0,LEFT(TRIM(R200),1)="I")),1,0))),"")</f>
        <v/>
      </c>
      <c r="DO200" s="23" t="str">
        <f t="shared" si="141"/>
        <v/>
      </c>
      <c r="DP200" s="23" t="str">
        <f>+IF(LEN($I200)&gt;5,IF(ISERROR(VLOOKUP(T200,'CODIGO PAGO'!$B$2:$B$20,1,0)),1,IF(OR(AND(CN200=1,T200&lt;&gt;"N"),AND(CN200=3,T200&lt;&gt;"B"),AND(CN200=2,LEFT(TRIM(T200),1)&lt;&gt;"I")),1,IF(OR(AND(CN200=0,T200="N"),AND(CN200=0,T200="B"),AND(CN200=0,LEFT(TRIM(T200),1)="I")),1,0))),"")</f>
        <v/>
      </c>
      <c r="DQ200" s="23" t="str">
        <f t="shared" si="142"/>
        <v/>
      </c>
      <c r="DR200" s="23" t="str">
        <f>+IF(LEN($I200)&gt;5,IF(ISERROR(VLOOKUP(V200,'CODIGO PAGO'!$B$2:$B$20,1,0)),1,IF(OR(AND(CP200=1,V200&lt;&gt;"N"),AND(CP200=3,V200&lt;&gt;"B"),AND(CP200=2,LEFT(TRIM(V200),1)&lt;&gt;"I")),1,IF(OR(AND(CP200=0,V200="N"),AND(CP200=0,V200="B"),AND(CP200=0,LEFT(TRIM(V200),1)="I")),1,0))),"")</f>
        <v/>
      </c>
      <c r="DS200" s="23" t="str">
        <f t="shared" si="143"/>
        <v/>
      </c>
      <c r="DT200" s="23" t="str">
        <f>+IF(LEN($I200)&gt;5,IF(ISERROR(VLOOKUP(X200,'CODIGO PAGO'!$B$2:$B$20,1,0)),1,IF(OR(AND(CR200=1,X200&lt;&gt;"N"),AND(CR200=3,X200&lt;&gt;"B"),AND(CR200=2,LEFT(TRIM(X200),1)&lt;&gt;"I")),1,IF(OR(AND(CR200=0,X200="N"),AND(CR200=0,X200="B"),AND(CR200=0,LEFT(TRIM(X200),1)="I")),1,0))),"")</f>
        <v/>
      </c>
      <c r="DU200" s="23" t="str">
        <f t="shared" si="144"/>
        <v/>
      </c>
      <c r="DV200" s="23" t="str">
        <f>+IF(LEN($I200)&gt;5,IF(ISERROR(VLOOKUP(Z200,'CODIGO PAGO'!$B$2:$B$20,1,0)),1,IF(OR(AND(CT200=1,Z200&lt;&gt;"N"),AND(CT200=3,Z200&lt;&gt;"B"),AND(CT200=2,LEFT(TRIM(Z200),1)&lt;&gt;"I")),1,IF(OR(AND(CT200=0,Z200="N"),AND(CT200=0,Z200="B"),AND(CT200=0,LEFT(TRIM(Z200),1)="I")),1,0))),"")</f>
        <v/>
      </c>
      <c r="DW200" s="23" t="str">
        <f t="shared" si="145"/>
        <v/>
      </c>
      <c r="DX200" s="23" t="str">
        <f>+IF(LEN($I200)&gt;5,IF(ISERROR(VLOOKUP(AB200,'CODIGO PAGO'!$B$2:$B$20,1,0)),1,IF(OR(AND(CV200=1,AB200&lt;&gt;"N"),AND(CV200=3,AB200&lt;&gt;"B"),AND(CV200=2,LEFT(TRIM(AB200),1)&lt;&gt;"I")),1,IF(OR(AND(CV200=0,AB200="N"),AND(CV200=0,AB200="B"),AND(CV200=0,LEFT(TRIM(AB200),1)="I")),1,0))),"")</f>
        <v/>
      </c>
      <c r="DY200" s="23" t="str">
        <f t="shared" si="146"/>
        <v/>
      </c>
      <c r="DZ200" s="23" t="str">
        <f>+IF(LEN($I200)&gt;5,IF(ISERROR(VLOOKUP(AD200,'CODIGO PAGO'!$B$2:$B$20,1,0)),1,IF(OR(AND(CX200=1,AD200&lt;&gt;"N"),AND(CX200=3,AD200&lt;&gt;"B"),AND(CX200=2,LEFT(TRIM(AD200),1)&lt;&gt;"I")),1,IF(OR(AND(CX200=0,AD200="N"),AND(CX200=0,AD200="B"),AND(CX200=0,LEFT(TRIM(AD200),1)="I")),1,0))),"")</f>
        <v/>
      </c>
      <c r="EA200" s="23" t="str">
        <f t="shared" si="147"/>
        <v/>
      </c>
      <c r="EB200" s="23" t="str">
        <f>+IF(LEN($I200)&gt;5,IF(ISERROR(VLOOKUP(AF200,'CODIGO PAGO'!$B$2:$B$20,1,0)),1,IF(OR(AND(CZ200=1,AF200&lt;&gt;"N"),AND(CZ200=3,AF200&lt;&gt;"B"),AND(CZ200=2,LEFT(TRIM(AF200),1)&lt;&gt;"I")),1,IF(OR(AND(CZ200=0,AF200="N"),AND(CZ200=0,AF200="B"),AND(CZ200=0,LEFT(TRIM(AF200),1)="I")),1,0))),"")</f>
        <v/>
      </c>
      <c r="EC200" s="23" t="str">
        <f t="shared" si="148"/>
        <v/>
      </c>
      <c r="ED200" s="23" t="str">
        <f>+IF(LEN($I200)&gt;5,IF(ISERROR(VLOOKUP(AH200,'CODIGO PAGO'!$B$2:$B$20,1,0)),1,IF(OR(AND(DB200=1,AH200&lt;&gt;"N"),AND(DB200=3,AH200&lt;&gt;"B"),AND(DB200=2,LEFT(TRIM(AH200),1)&lt;&gt;"I")),1,IF(OR(AND(DB200=0,AH200="N"),AND(DB200=0,AH200="B"),AND(DB200=0,LEFT(TRIM(AH200),1)="I")),1,0))),"")</f>
        <v/>
      </c>
      <c r="EE200" s="23" t="str">
        <f t="shared" si="149"/>
        <v/>
      </c>
      <c r="EF200" s="23" t="str">
        <f>+IF(LEN($I200)&gt;5,IF(ISERROR(VLOOKUP(AJ200,'CODIGO PAGO'!$B$2:$B$20,1,0)),1,IF(OR(AND(DD200=1,AJ200&lt;&gt;"N"),AND(DD200=3,AJ200&lt;&gt;"B"),AND(DD200=2,LEFT(TRIM(AJ200),1)&lt;&gt;"I")),1,IF(OR(AND(DD200=0,AJ200="N"),AND(DD200=0,AJ200="B"),AND(DD200=0,LEFT(TRIM(AJ200),1)="I")),1,0))),"")</f>
        <v/>
      </c>
      <c r="EG200" s="23" t="str">
        <f t="shared" si="150"/>
        <v/>
      </c>
      <c r="EH200" s="23" t="str">
        <f>+IF(LEN($I200)&gt;5,IF(ISERROR(VLOOKUP(AL200,'CODIGO PAGO'!$B$2:$B$20,1,0)),1,IF(OR(AND(DF200=1,AL200&lt;&gt;"N"),AND(DF200=3,AL200&lt;&gt;"B"),AND(DF200=2,LEFT(TRIM(AL200),1)&lt;&gt;"I")),1,IF(OR(AND(DF200=0,AL200="N"),AND(DF200=0,AL200="B"),AND(DF200=0,LEFT(TRIM(AL200),1)="I")),1,0))),"")</f>
        <v/>
      </c>
      <c r="EI200" s="23" t="str">
        <f t="shared" si="151"/>
        <v/>
      </c>
      <c r="EJ200" s="23" t="str">
        <f>+IF(LEN($I200)&gt;5,IF(ISERROR(VLOOKUP(AN200,'CODIGO PAGO'!$B$2:$B$20,1,0)),1,IF(OR(AND(DH200=1,AN200&lt;&gt;"N"),AND(DH200=3,AN200&lt;&gt;"B"),AND(DH200=2,LEFT(TRIM(AN200),1)&lt;&gt;"I")),1,IF(OR(AND(DH200=0,AN200="N"),AND(DH200=0,AN200="B"),AND(DH200=0,LEFT(TRIM(AN200),1)="I")),1,0))),"")</f>
        <v/>
      </c>
      <c r="EK200" s="23" t="str">
        <f t="shared" si="152"/>
        <v/>
      </c>
      <c r="EL200" s="24" t="str">
        <f t="shared" si="153"/>
        <v/>
      </c>
    </row>
    <row r="201" spans="1:142" s="26" customFormat="1">
      <c r="A201" s="15" t="str">
        <f t="shared" si="119"/>
        <v/>
      </c>
      <c r="B201" s="1" t="str">
        <f>+IF(LEN(I201)&gt;5,'CODIGO PAGO'!$B$28,"")</f>
        <v/>
      </c>
      <c r="C201" s="1" t="str">
        <f>+IF(LEN($I201)&gt;5,BD!D201,"")</f>
        <v/>
      </c>
      <c r="D201" s="168" t="str">
        <f>+IF(LEN($I201)&gt;5,BD!A201,"")</f>
        <v/>
      </c>
      <c r="E201" s="1" t="str">
        <f>+IF(LEN($I201)&gt;5,BD!B201,"")</f>
        <v/>
      </c>
      <c r="F201" s="1" t="str">
        <f>+IF(LEN($I201)&gt;5,BD!C201,"")</f>
        <v/>
      </c>
      <c r="G201" s="141"/>
      <c r="H201" s="141"/>
      <c r="I201" s="1" t="str">
        <f>+IF(LEN(BD!G201)&gt;5,BD!G201,"")</f>
        <v/>
      </c>
      <c r="J201" s="167" t="str">
        <f>+IF(LEN($I201)&gt;5,BD!E201,"")</f>
        <v/>
      </c>
      <c r="K201" s="6" t="str">
        <f t="shared" si="120"/>
        <v/>
      </c>
      <c r="L201" s="87" t="str">
        <f>+IF(LEN($I201)&gt;5,BD!H201,"")</f>
        <v/>
      </c>
      <c r="M201" s="40" t="str">
        <f t="shared" si="121"/>
        <v/>
      </c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4" t="str">
        <f t="shared" si="122"/>
        <v/>
      </c>
      <c r="AQ201" s="5" t="str">
        <f t="shared" si="123"/>
        <v/>
      </c>
      <c r="AR201" s="91" t="str">
        <f t="shared" si="124"/>
        <v/>
      </c>
      <c r="AS201" s="5" t="str">
        <f t="shared" si="125"/>
        <v/>
      </c>
      <c r="AT201" s="91" t="str">
        <f t="shared" si="126"/>
        <v/>
      </c>
      <c r="AU201" s="4" t="str">
        <f t="shared" si="127"/>
        <v/>
      </c>
      <c r="AV201" s="4" t="str">
        <f t="shared" si="128"/>
        <v/>
      </c>
      <c r="AW201" s="4" t="str">
        <f t="shared" si="129"/>
        <v/>
      </c>
      <c r="AX201" s="4" t="str">
        <f t="shared" si="130"/>
        <v/>
      </c>
      <c r="AY201" s="88" t="str">
        <f t="shared" si="131"/>
        <v/>
      </c>
      <c r="AZ201" s="17" t="str">
        <f t="shared" si="132"/>
        <v/>
      </c>
      <c r="BA201" s="18" t="str">
        <f t="shared" si="133"/>
        <v/>
      </c>
      <c r="BB201" s="19" t="str">
        <f>+IF(LEN(I201)&gt;5,IF(INT(RIGHT(B201,1))=9,0.5*L201*AY201,INT(MID(B201,5,LEN(B201)-4))*L201)+IFERROR(VLOOKUP(I201,AJUSTES!$A$1:$I$50,9,0),0),"")</f>
        <v/>
      </c>
      <c r="BC201" s="12"/>
      <c r="BD201" s="19" t="str">
        <f t="shared" si="134"/>
        <v/>
      </c>
      <c r="BE201" s="18" t="str">
        <f t="shared" si="135"/>
        <v/>
      </c>
      <c r="BF201" s="139" t="str">
        <f t="shared" si="136"/>
        <v/>
      </c>
      <c r="BG201" s="114"/>
      <c r="BH201" s="18" t="str">
        <f t="shared" si="137"/>
        <v/>
      </c>
      <c r="BI201" s="13"/>
      <c r="BJ201" s="12"/>
      <c r="BK201" s="12"/>
      <c r="BL201" s="145"/>
      <c r="BM201" s="12"/>
      <c r="BN201" s="12"/>
      <c r="BO201" s="12"/>
      <c r="BP201" s="12"/>
      <c r="BQ201" s="12"/>
      <c r="BR201" s="12"/>
      <c r="BS201" s="146"/>
      <c r="BT201" s="14"/>
      <c r="BU201" s="12"/>
      <c r="BV201" s="12"/>
      <c r="BW201" s="12"/>
      <c r="BX201" s="12"/>
      <c r="BY201" s="12"/>
      <c r="BZ201" s="144"/>
      <c r="CA201" s="107" t="str">
        <f>+IF(LEN($I201)&gt;5,IF(BD!F201="N/A","",BD!F201),"")</f>
        <v/>
      </c>
      <c r="CB201" s="21"/>
      <c r="CC201" s="147"/>
      <c r="CD201" s="148"/>
      <c r="CE201" s="8" t="str">
        <f>+IF(LEN(I201)&gt;5,BD!M201,"")</f>
        <v/>
      </c>
      <c r="CF201" s="16" t="str">
        <f>+IF(LEN(I201)&gt;5,BD!N201,"")</f>
        <v/>
      </c>
      <c r="CG201" s="3" t="str">
        <f t="shared" si="138"/>
        <v/>
      </c>
      <c r="CH201" s="23" t="str">
        <f>+IF(AND(LEN($I201)&gt;5),IF(AND($J201&gt;N$1,$J201&lt;=$AO$1),1,IF((COUNTIFS(INCAPACIDADES!$C$1:$C$51,$I201,INCAPACIDADES!K$1:K$51,N$1))&gt;0,2,IF(VLOOKUP($C201,BD!$D$1:$F$501,3,0)&gt;N$1,0,3))),"")</f>
        <v/>
      </c>
      <c r="CI201" s="23" t="str">
        <f>+IF(AND(LEN($I201)&gt;5),IF(AND($J201&gt;O$1,$J201&lt;=$AO$1),1,IF((COUNTIFS(INCAPACIDADES!$C$1:$C$51,$I201,INCAPACIDADES!L$1:L$51,O$1))&gt;0,2,IF(VLOOKUP($C201,BD!$D$1:$F$501,3,0)&gt;O$1,0,3))),"")</f>
        <v/>
      </c>
      <c r="CJ201" s="23" t="str">
        <f>+IF(AND(LEN($I201)&gt;5),IF(AND($J201&gt;P$1,$J201&lt;=$AO$1),1,IF((COUNTIFS(INCAPACIDADES!$C$1:$C$51,$I201,INCAPACIDADES!M$1:M$51,P$1))&gt;0,2,IF(VLOOKUP($C201,BD!$D$1:$F$501,3,0)&gt;P$1,0,3))),"")</f>
        <v/>
      </c>
      <c r="CK201" s="23" t="str">
        <f>+IF(AND(LEN($I201)&gt;5),IF(AND($J201&gt;Q$1,$J201&lt;=$AO$1),1,IF((COUNTIFS(INCAPACIDADES!$C$1:$C$51,$I201,INCAPACIDADES!N$1:N$51,Q$1))&gt;0,2,IF(VLOOKUP($C201,BD!$D$1:$F$501,3,0)&gt;Q$1,0,3))),"")</f>
        <v/>
      </c>
      <c r="CL201" s="23" t="str">
        <f>+IF(AND(LEN($I201)&gt;5),IF(AND($J201&gt;R$1,$J201&lt;=$AO$1),1,IF((COUNTIFS(INCAPACIDADES!$C$1:$C$51,$I201,INCAPACIDADES!O$1:O$51,R$1))&gt;0,2,IF(VLOOKUP($C201,BD!$D$1:$F$501,3,0)&gt;R$1,0,3))),"")</f>
        <v/>
      </c>
      <c r="CM201" s="23" t="str">
        <f>+IF(AND(LEN($I201)&gt;5),IF(AND($J201&gt;S$1,$J201&lt;=$AO$1),1,IF((COUNTIFS(INCAPACIDADES!$C$1:$C$51,$I201,INCAPACIDADES!P$1:P$51,S$1))&gt;0,2,IF(VLOOKUP($C201,BD!$D$1:$F$501,3,0)&gt;S$1,0,3))),"")</f>
        <v/>
      </c>
      <c r="CN201" s="23" t="str">
        <f>+IF(AND(LEN($I201)&gt;5),IF(AND($J201&gt;T$1,$J201&lt;=$AO$1),1,IF((COUNTIFS(INCAPACIDADES!$C$1:$C$51,$I201,INCAPACIDADES!Q$1:Q$51,T$1))&gt;0,2,IF(VLOOKUP($C201,BD!$D$1:$F$501,3,0)&gt;T$1,0,3))),"")</f>
        <v/>
      </c>
      <c r="CO201" s="23" t="str">
        <f>+IF(AND(LEN($I201)&gt;5),IF(AND($J201&gt;U$1,$J201&lt;=$AO$1),1,IF((COUNTIFS(INCAPACIDADES!$C$1:$C$51,$I201,INCAPACIDADES!R$1:R$51,U$1))&gt;0,2,IF(VLOOKUP($C201,BD!$D$1:$F$501,3,0)&gt;U$1,0,3))),"")</f>
        <v/>
      </c>
      <c r="CP201" s="23" t="str">
        <f>+IF(AND(LEN($I201)&gt;5),IF(AND($J201&gt;V$1,$J201&lt;=$AO$1),1,IF((COUNTIFS(INCAPACIDADES!$C$1:$C$51,$I201,INCAPACIDADES!S$1:S$51,V$1))&gt;0,2,IF(VLOOKUP($C201,BD!$D$1:$F$501,3,0)&gt;V$1,0,3))),"")</f>
        <v/>
      </c>
      <c r="CQ201" s="23" t="str">
        <f>+IF(AND(LEN($I201)&gt;5),IF(AND($J201&gt;W$1,$J201&lt;=$AO$1),1,IF((COUNTIFS(INCAPACIDADES!$C$1:$C$51,$I201,INCAPACIDADES!T$1:T$51,W$1))&gt;0,2,IF(VLOOKUP($C201,BD!$D$1:$F$501,3,0)&gt;W$1,0,3))),"")</f>
        <v/>
      </c>
      <c r="CR201" s="23" t="str">
        <f>+IF(AND(LEN($I201)&gt;5),IF(AND($J201&gt;X$1,$J201&lt;=$AO$1),1,IF((COUNTIFS(INCAPACIDADES!$C$1:$C$51,$I201,INCAPACIDADES!U$1:U$51,X$1))&gt;0,2,IF(VLOOKUP($C201,BD!$D$1:$F$501,3,0)&gt;X$1,0,3))),"")</f>
        <v/>
      </c>
      <c r="CS201" s="23" t="str">
        <f>+IF(AND(LEN($I201)&gt;5),IF(AND($J201&gt;Y$1,$J201&lt;=$AO$1),1,IF((COUNTIFS(INCAPACIDADES!$C$1:$C$51,$I201,INCAPACIDADES!V$1:V$51,Y$1))&gt;0,2,IF(VLOOKUP($C201,BD!$D$1:$F$501,3,0)&gt;Y$1,0,3))),"")</f>
        <v/>
      </c>
      <c r="CT201" s="23" t="str">
        <f>+IF(AND(LEN($I201)&gt;5),IF(AND($J201&gt;Z$1,$J201&lt;=$AO$1),1,IF((COUNTIFS(INCAPACIDADES!$C$1:$C$51,$I201,INCAPACIDADES!W$1:W$51,Z$1))&gt;0,2,IF(VLOOKUP($C201,BD!$D$1:$F$501,3,0)&gt;Z$1,0,3))),"")</f>
        <v/>
      </c>
      <c r="CU201" s="23" t="str">
        <f>+IF(AND(LEN($I201)&gt;5),IF(AND($J201&gt;AA$1,$J201&lt;=$AO$1),1,IF((COUNTIFS(INCAPACIDADES!$C$1:$C$51,$I201,INCAPACIDADES!X$1:X$51,AA$1))&gt;0,2,IF(VLOOKUP($C201,BD!$D$1:$F$501,3,0)&gt;AA$1,0,3))),"")</f>
        <v/>
      </c>
      <c r="CV201" s="23" t="str">
        <f>+IF(AND(LEN($I201)&gt;5),IF(AND($J201&gt;AB$1,$J201&lt;=$AO$1),1,IF((COUNTIFS(INCAPACIDADES!$C$1:$C$51,$I201,INCAPACIDADES!Y$1:Y$51,AB$1))&gt;0,2,IF(VLOOKUP($C201,BD!$D$1:$F$501,3,0)&gt;AB$1,0,3))),"")</f>
        <v/>
      </c>
      <c r="CW201" s="23" t="str">
        <f>+IF(AND(LEN($I201)&gt;5),IF(AND($J201&gt;AC$1,$J201&lt;=$AO$1),1,IF((COUNTIFS(INCAPACIDADES!$C$1:$C$51,$I201,INCAPACIDADES!Z$1:Z$51,AC$1))&gt;0,2,IF(VLOOKUP($C201,BD!$D$1:$F$501,3,0)&gt;AC$1,0,3))),"")</f>
        <v/>
      </c>
      <c r="CX201" s="23" t="str">
        <f>+IF(AND(LEN($I201)&gt;5),IF(AND($J201&gt;AD$1,$J201&lt;=$AO$1),1,IF((COUNTIFS(INCAPACIDADES!$C$1:$C$51,$I201,INCAPACIDADES!AA$1:AA$51,AD$1))&gt;0,2,IF(VLOOKUP($C201,BD!$D$1:$F$501,3,0)&gt;AD$1,0,3))),"")</f>
        <v/>
      </c>
      <c r="CY201" s="23" t="str">
        <f>+IF(AND(LEN($I201)&gt;5),IF(AND($J201&gt;AE$1,$J201&lt;=$AO$1),1,IF((COUNTIFS(INCAPACIDADES!$C$1:$C$51,$I201,INCAPACIDADES!AB$1:AB$51,AE$1))&gt;0,2,IF(VLOOKUP($C201,BD!$D$1:$F$501,3,0)&gt;AE$1,0,3))),"")</f>
        <v/>
      </c>
      <c r="CZ201" s="23" t="str">
        <f>+IF(AND(LEN($I201)&gt;5),IF(AND($J201&gt;AF$1,$J201&lt;=$AO$1),1,IF((COUNTIFS(INCAPACIDADES!$C$1:$C$51,$I201,INCAPACIDADES!AC$1:AC$51,AF$1))&gt;0,2,IF(VLOOKUP($C201,BD!$D$1:$F$501,3,0)&gt;AF$1,0,3))),"")</f>
        <v/>
      </c>
      <c r="DA201" s="23" t="str">
        <f>+IF(AND(LEN($I201)&gt;5),IF(AND($J201&gt;AG$1,$J201&lt;=$AO$1),1,IF((COUNTIFS(INCAPACIDADES!$C$1:$C$51,$I201,INCAPACIDADES!AD$1:AD$51,AG$1))&gt;0,2,IF(VLOOKUP($C201,BD!$D$1:$F$501,3,0)&gt;AG$1,0,3))),"")</f>
        <v/>
      </c>
      <c r="DB201" s="23" t="str">
        <f>+IF(AND(LEN($I201)&gt;5),IF(AND($J201&gt;AH$1,$J201&lt;=$AO$1),1,IF((COUNTIFS(INCAPACIDADES!$C$1:$C$51,$I201,INCAPACIDADES!AE$1:AE$51,AH$1))&gt;0,2,IF(VLOOKUP($C201,BD!$D$1:$F$501,3,0)&gt;AH$1,0,3))),"")</f>
        <v/>
      </c>
      <c r="DC201" s="23" t="str">
        <f>+IF(AND(LEN($I201)&gt;5),IF(AND($J201&gt;AI$1,$J201&lt;=$AO$1),1,IF((COUNTIFS(INCAPACIDADES!$C$1:$C$51,$I201,INCAPACIDADES!AF$1:AF$51,AI$1))&gt;0,2,IF(VLOOKUP($C201,BD!$D$1:$F$501,3,0)&gt;AI$1,0,3))),"")</f>
        <v/>
      </c>
      <c r="DD201" s="23" t="str">
        <f>+IF(AND(LEN($I201)&gt;5),IF(AND($J201&gt;AJ$1,$J201&lt;=$AO$1),1,IF((COUNTIFS(INCAPACIDADES!$C$1:$C$51,$I201,INCAPACIDADES!AG$1:AG$51,AJ$1))&gt;0,2,IF(VLOOKUP($C201,BD!$D$1:$F$501,3,0)&gt;AJ$1,0,3))),"")</f>
        <v/>
      </c>
      <c r="DE201" s="23" t="str">
        <f>+IF(AND(LEN($I201)&gt;5),IF(AND($J201&gt;AK$1,$J201&lt;=$AO$1),1,IF((COUNTIFS(INCAPACIDADES!$C$1:$C$51,$I201,INCAPACIDADES!AH$1:AH$51,AK$1))&gt;0,2,IF(VLOOKUP($C201,BD!$D$1:$F$501,3,0)&gt;AK$1,0,3))),"")</f>
        <v/>
      </c>
      <c r="DF201" s="23" t="str">
        <f>+IF(AND(LEN($I201)&gt;5),IF(AND($J201&gt;AL$1,$J201&lt;=$AO$1),1,IF((COUNTIFS(INCAPACIDADES!$C$1:$C$51,$I201,INCAPACIDADES!AI$1:AI$51,AL$1))&gt;0,2,IF(VLOOKUP($C201,BD!$D$1:$F$501,3,0)&gt;AL$1,0,3))),"")</f>
        <v/>
      </c>
      <c r="DG201" s="23" t="str">
        <f>+IF(AND(LEN($I201)&gt;5),IF(AND($J201&gt;AM$1,$J201&lt;=$AO$1),1,IF((COUNTIFS(INCAPACIDADES!$C$1:$C$51,$I201,INCAPACIDADES!AJ$1:AJ$51,AM$1))&gt;0,2,IF(VLOOKUP($C201,BD!$D$1:$F$501,3,0)&gt;AM$1,0,3))),"")</f>
        <v/>
      </c>
      <c r="DH201" s="23" t="str">
        <f>+IF(AND(LEN($I201)&gt;5),IF(AND($J201&gt;AN$1,$J201&lt;=$AO$1),1,IF((COUNTIFS(INCAPACIDADES!$C$1:$C$51,$I201,INCAPACIDADES!AK$1:AK$51,AN$1))&gt;0,2,IF(VLOOKUP($C201,BD!$D$1:$F$501,3,0)&gt;AN$1,0,3))),"")</f>
        <v/>
      </c>
      <c r="DI201" s="23" t="str">
        <f>+IF(AND(LEN($I201)&gt;5),IF(AND($J201&gt;AO$1,$J201&lt;=$AO$1),1,IF((COUNTIFS(INCAPACIDADES!$C$1:$C$51,$I201,INCAPACIDADES!AL$1:AL$51,AO$1))&gt;0,2,IF(VLOOKUP($C201,BD!$D$1:$F$501,3,0)&gt;AO$1,0,3))),"")</f>
        <v/>
      </c>
      <c r="DJ201" s="23" t="str">
        <f>+IF(LEN($I201)&gt;5,IF(ISERROR(VLOOKUP(N201,'CODIGO PAGO'!$B$2:$B$20,1,0)),1,IF(OR(AND(CH201=1,N201&lt;&gt;"N"),AND(CH201=3,N201&lt;&gt;"B"),AND(CH201=2,LEFT(TRIM(N201),1)&lt;&gt;"I")),1,IF(OR(AND(CH201=0,N201="N"),AND(CH201=0,N201="B"),AND(CH201=0,LEFT(TRIM(N201),1)="I")),1,0))),"")</f>
        <v/>
      </c>
      <c r="DK201" s="23" t="str">
        <f t="shared" si="139"/>
        <v/>
      </c>
      <c r="DL201" s="23" t="str">
        <f>+IF(LEN($I201)&gt;5,IF(ISERROR(VLOOKUP(P201,'CODIGO PAGO'!$B$2:$B$20,1,0)),1,IF(OR(AND(CJ201=1,P201&lt;&gt;"N"),AND(CJ201=3,P201&lt;&gt;"B"),AND(CJ201=2,LEFT(TRIM(P201),1)&lt;&gt;"I")),1,IF(OR(AND(CJ201=0,P201="N"),AND(CJ201=0,P201="B"),AND(CJ201=0,LEFT(TRIM(P201),1)="I")),1,0))),"")</f>
        <v/>
      </c>
      <c r="DM201" s="23" t="str">
        <f t="shared" si="140"/>
        <v/>
      </c>
      <c r="DN201" s="23" t="str">
        <f>+IF(LEN($I201)&gt;5,IF(ISERROR(VLOOKUP(R201,'CODIGO PAGO'!$B$2:$B$20,1,0)),1,IF(OR(AND(CL201=1,R201&lt;&gt;"N"),AND(CL201=3,R201&lt;&gt;"B"),AND(CL201=2,LEFT(TRIM(R201),1)&lt;&gt;"I")),1,IF(OR(AND(CL201=0,R201="N"),AND(CL201=0,R201="B"),AND(CL201=0,LEFT(TRIM(R201),1)="I")),1,0))),"")</f>
        <v/>
      </c>
      <c r="DO201" s="23" t="str">
        <f t="shared" si="141"/>
        <v/>
      </c>
      <c r="DP201" s="23" t="str">
        <f>+IF(LEN($I201)&gt;5,IF(ISERROR(VLOOKUP(T201,'CODIGO PAGO'!$B$2:$B$20,1,0)),1,IF(OR(AND(CN201=1,T201&lt;&gt;"N"),AND(CN201=3,T201&lt;&gt;"B"),AND(CN201=2,LEFT(TRIM(T201),1)&lt;&gt;"I")),1,IF(OR(AND(CN201=0,T201="N"),AND(CN201=0,T201="B"),AND(CN201=0,LEFT(TRIM(T201),1)="I")),1,0))),"")</f>
        <v/>
      </c>
      <c r="DQ201" s="23" t="str">
        <f t="shared" si="142"/>
        <v/>
      </c>
      <c r="DR201" s="23" t="str">
        <f>+IF(LEN($I201)&gt;5,IF(ISERROR(VLOOKUP(V201,'CODIGO PAGO'!$B$2:$B$20,1,0)),1,IF(OR(AND(CP201=1,V201&lt;&gt;"N"),AND(CP201=3,V201&lt;&gt;"B"),AND(CP201=2,LEFT(TRIM(V201),1)&lt;&gt;"I")),1,IF(OR(AND(CP201=0,V201="N"),AND(CP201=0,V201="B"),AND(CP201=0,LEFT(TRIM(V201),1)="I")),1,0))),"")</f>
        <v/>
      </c>
      <c r="DS201" s="23" t="str">
        <f t="shared" si="143"/>
        <v/>
      </c>
      <c r="DT201" s="23" t="str">
        <f>+IF(LEN($I201)&gt;5,IF(ISERROR(VLOOKUP(X201,'CODIGO PAGO'!$B$2:$B$20,1,0)),1,IF(OR(AND(CR201=1,X201&lt;&gt;"N"),AND(CR201=3,X201&lt;&gt;"B"),AND(CR201=2,LEFT(TRIM(X201),1)&lt;&gt;"I")),1,IF(OR(AND(CR201=0,X201="N"),AND(CR201=0,X201="B"),AND(CR201=0,LEFT(TRIM(X201),1)="I")),1,0))),"")</f>
        <v/>
      </c>
      <c r="DU201" s="23" t="str">
        <f t="shared" si="144"/>
        <v/>
      </c>
      <c r="DV201" s="23" t="str">
        <f>+IF(LEN($I201)&gt;5,IF(ISERROR(VLOOKUP(Z201,'CODIGO PAGO'!$B$2:$B$20,1,0)),1,IF(OR(AND(CT201=1,Z201&lt;&gt;"N"),AND(CT201=3,Z201&lt;&gt;"B"),AND(CT201=2,LEFT(TRIM(Z201),1)&lt;&gt;"I")),1,IF(OR(AND(CT201=0,Z201="N"),AND(CT201=0,Z201="B"),AND(CT201=0,LEFT(TRIM(Z201),1)="I")),1,0))),"")</f>
        <v/>
      </c>
      <c r="DW201" s="23" t="str">
        <f t="shared" si="145"/>
        <v/>
      </c>
      <c r="DX201" s="23" t="str">
        <f>+IF(LEN($I201)&gt;5,IF(ISERROR(VLOOKUP(AB201,'CODIGO PAGO'!$B$2:$B$20,1,0)),1,IF(OR(AND(CV201=1,AB201&lt;&gt;"N"),AND(CV201=3,AB201&lt;&gt;"B"),AND(CV201=2,LEFT(TRIM(AB201),1)&lt;&gt;"I")),1,IF(OR(AND(CV201=0,AB201="N"),AND(CV201=0,AB201="B"),AND(CV201=0,LEFT(TRIM(AB201),1)="I")),1,0))),"")</f>
        <v/>
      </c>
      <c r="DY201" s="23" t="str">
        <f t="shared" si="146"/>
        <v/>
      </c>
      <c r="DZ201" s="23" t="str">
        <f>+IF(LEN($I201)&gt;5,IF(ISERROR(VLOOKUP(AD201,'CODIGO PAGO'!$B$2:$B$20,1,0)),1,IF(OR(AND(CX201=1,AD201&lt;&gt;"N"),AND(CX201=3,AD201&lt;&gt;"B"),AND(CX201=2,LEFT(TRIM(AD201),1)&lt;&gt;"I")),1,IF(OR(AND(CX201=0,AD201="N"),AND(CX201=0,AD201="B"),AND(CX201=0,LEFT(TRIM(AD201),1)="I")),1,0))),"")</f>
        <v/>
      </c>
      <c r="EA201" s="23" t="str">
        <f t="shared" si="147"/>
        <v/>
      </c>
      <c r="EB201" s="23" t="str">
        <f>+IF(LEN($I201)&gt;5,IF(ISERROR(VLOOKUP(AF201,'CODIGO PAGO'!$B$2:$B$20,1,0)),1,IF(OR(AND(CZ201=1,AF201&lt;&gt;"N"),AND(CZ201=3,AF201&lt;&gt;"B"),AND(CZ201=2,LEFT(TRIM(AF201),1)&lt;&gt;"I")),1,IF(OR(AND(CZ201=0,AF201="N"),AND(CZ201=0,AF201="B"),AND(CZ201=0,LEFT(TRIM(AF201),1)="I")),1,0))),"")</f>
        <v/>
      </c>
      <c r="EC201" s="23" t="str">
        <f t="shared" si="148"/>
        <v/>
      </c>
      <c r="ED201" s="23" t="str">
        <f>+IF(LEN($I201)&gt;5,IF(ISERROR(VLOOKUP(AH201,'CODIGO PAGO'!$B$2:$B$20,1,0)),1,IF(OR(AND(DB201=1,AH201&lt;&gt;"N"),AND(DB201=3,AH201&lt;&gt;"B"),AND(DB201=2,LEFT(TRIM(AH201),1)&lt;&gt;"I")),1,IF(OR(AND(DB201=0,AH201="N"),AND(DB201=0,AH201="B"),AND(DB201=0,LEFT(TRIM(AH201),1)="I")),1,0))),"")</f>
        <v/>
      </c>
      <c r="EE201" s="23" t="str">
        <f t="shared" si="149"/>
        <v/>
      </c>
      <c r="EF201" s="23" t="str">
        <f>+IF(LEN($I201)&gt;5,IF(ISERROR(VLOOKUP(AJ201,'CODIGO PAGO'!$B$2:$B$20,1,0)),1,IF(OR(AND(DD201=1,AJ201&lt;&gt;"N"),AND(DD201=3,AJ201&lt;&gt;"B"),AND(DD201=2,LEFT(TRIM(AJ201),1)&lt;&gt;"I")),1,IF(OR(AND(DD201=0,AJ201="N"),AND(DD201=0,AJ201="B"),AND(DD201=0,LEFT(TRIM(AJ201),1)="I")),1,0))),"")</f>
        <v/>
      </c>
      <c r="EG201" s="23" t="str">
        <f t="shared" si="150"/>
        <v/>
      </c>
      <c r="EH201" s="23" t="str">
        <f>+IF(LEN($I201)&gt;5,IF(ISERROR(VLOOKUP(AL201,'CODIGO PAGO'!$B$2:$B$20,1,0)),1,IF(OR(AND(DF201=1,AL201&lt;&gt;"N"),AND(DF201=3,AL201&lt;&gt;"B"),AND(DF201=2,LEFT(TRIM(AL201),1)&lt;&gt;"I")),1,IF(OR(AND(DF201=0,AL201="N"),AND(DF201=0,AL201="B"),AND(DF201=0,LEFT(TRIM(AL201),1)="I")),1,0))),"")</f>
        <v/>
      </c>
      <c r="EI201" s="23" t="str">
        <f t="shared" si="151"/>
        <v/>
      </c>
      <c r="EJ201" s="23" t="str">
        <f>+IF(LEN($I201)&gt;5,IF(ISERROR(VLOOKUP(AN201,'CODIGO PAGO'!$B$2:$B$20,1,0)),1,IF(OR(AND(DH201=1,AN201&lt;&gt;"N"),AND(DH201=3,AN201&lt;&gt;"B"),AND(DH201=2,LEFT(TRIM(AN201),1)&lt;&gt;"I")),1,IF(OR(AND(DH201=0,AN201="N"),AND(DH201=0,AN201="B"),AND(DH201=0,LEFT(TRIM(AN201),1)="I")),1,0))),"")</f>
        <v/>
      </c>
      <c r="EK201" s="23" t="str">
        <f t="shared" si="152"/>
        <v/>
      </c>
      <c r="EL201" s="24" t="str">
        <f t="shared" si="153"/>
        <v/>
      </c>
    </row>
    <row r="202" spans="1:142" s="26" customFormat="1">
      <c r="A202" s="15" t="str">
        <f t="shared" si="119"/>
        <v/>
      </c>
      <c r="B202" s="1" t="str">
        <f>+IF(LEN(I202)&gt;5,'CODIGO PAGO'!$B$28,"")</f>
        <v/>
      </c>
      <c r="C202" s="1" t="str">
        <f>+IF(LEN($I202)&gt;5,BD!D202,"")</f>
        <v/>
      </c>
      <c r="D202" s="168" t="str">
        <f>+IF(LEN($I202)&gt;5,BD!A202,"")</f>
        <v/>
      </c>
      <c r="E202" s="1" t="str">
        <f>+IF(LEN($I202)&gt;5,BD!B202,"")</f>
        <v/>
      </c>
      <c r="F202" s="1" t="str">
        <f>+IF(LEN($I202)&gt;5,BD!C202,"")</f>
        <v/>
      </c>
      <c r="G202" s="141"/>
      <c r="H202" s="141"/>
      <c r="I202" s="1" t="str">
        <f>+IF(LEN(BD!G202)&gt;5,BD!G202,"")</f>
        <v/>
      </c>
      <c r="J202" s="167" t="str">
        <f>+IF(LEN($I202)&gt;5,BD!E202,"")</f>
        <v/>
      </c>
      <c r="K202" s="6" t="str">
        <f t="shared" si="120"/>
        <v/>
      </c>
      <c r="L202" s="87" t="str">
        <f>+IF(LEN($I202)&gt;5,BD!H202,"")</f>
        <v/>
      </c>
      <c r="M202" s="40" t="str">
        <f t="shared" si="121"/>
        <v/>
      </c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4" t="str">
        <f t="shared" si="122"/>
        <v/>
      </c>
      <c r="AQ202" s="5" t="str">
        <f t="shared" si="123"/>
        <v/>
      </c>
      <c r="AR202" s="91" t="str">
        <f t="shared" si="124"/>
        <v/>
      </c>
      <c r="AS202" s="5" t="str">
        <f t="shared" si="125"/>
        <v/>
      </c>
      <c r="AT202" s="91" t="str">
        <f t="shared" si="126"/>
        <v/>
      </c>
      <c r="AU202" s="4" t="str">
        <f t="shared" si="127"/>
        <v/>
      </c>
      <c r="AV202" s="4" t="str">
        <f t="shared" si="128"/>
        <v/>
      </c>
      <c r="AW202" s="4" t="str">
        <f t="shared" si="129"/>
        <v/>
      </c>
      <c r="AX202" s="4" t="str">
        <f t="shared" si="130"/>
        <v/>
      </c>
      <c r="AY202" s="88" t="str">
        <f t="shared" si="131"/>
        <v/>
      </c>
      <c r="AZ202" s="17" t="str">
        <f t="shared" si="132"/>
        <v/>
      </c>
      <c r="BA202" s="18" t="str">
        <f t="shared" si="133"/>
        <v/>
      </c>
      <c r="BB202" s="19" t="str">
        <f>+IF(LEN(I202)&gt;5,IF(INT(RIGHT(B202,1))=9,0.5*L202*AY202,INT(MID(B202,5,LEN(B202)-4))*L202)+IFERROR(VLOOKUP(I202,AJUSTES!$A$1:$I$50,9,0),0),"")</f>
        <v/>
      </c>
      <c r="BC202" s="12"/>
      <c r="BD202" s="19" t="str">
        <f t="shared" si="134"/>
        <v/>
      </c>
      <c r="BE202" s="18" t="str">
        <f t="shared" si="135"/>
        <v/>
      </c>
      <c r="BF202" s="139" t="str">
        <f t="shared" si="136"/>
        <v/>
      </c>
      <c r="BG202" s="114"/>
      <c r="BH202" s="18" t="str">
        <f t="shared" si="137"/>
        <v/>
      </c>
      <c r="BI202" s="13"/>
      <c r="BJ202" s="12"/>
      <c r="BK202" s="12"/>
      <c r="BL202" s="145"/>
      <c r="BM202" s="12"/>
      <c r="BN202" s="12"/>
      <c r="BO202" s="12"/>
      <c r="BP202" s="12"/>
      <c r="BQ202" s="12"/>
      <c r="BR202" s="12"/>
      <c r="BS202" s="146"/>
      <c r="BT202" s="14"/>
      <c r="BU202" s="12"/>
      <c r="BV202" s="12"/>
      <c r="BW202" s="12"/>
      <c r="BX202" s="12"/>
      <c r="BY202" s="12"/>
      <c r="BZ202" s="144"/>
      <c r="CA202" s="107" t="str">
        <f>+IF(LEN($I202)&gt;5,IF(BD!F202="N/A","",BD!F202),"")</f>
        <v/>
      </c>
      <c r="CB202" s="21"/>
      <c r="CC202" s="147"/>
      <c r="CD202" s="148"/>
      <c r="CE202" s="8" t="str">
        <f>+IF(LEN(I202)&gt;5,BD!M202,"")</f>
        <v/>
      </c>
      <c r="CF202" s="16" t="str">
        <f>+IF(LEN(I202)&gt;5,BD!N202,"")</f>
        <v/>
      </c>
      <c r="CG202" s="3" t="str">
        <f t="shared" si="138"/>
        <v/>
      </c>
      <c r="CH202" s="23" t="str">
        <f>+IF(AND(LEN($I202)&gt;5),IF(AND($J202&gt;N$1,$J202&lt;=$AO$1),1,IF((COUNTIFS(INCAPACIDADES!$C$1:$C$51,$I202,INCAPACIDADES!K$1:K$51,N$1))&gt;0,2,IF(VLOOKUP($C202,BD!$D$1:$F$501,3,0)&gt;N$1,0,3))),"")</f>
        <v/>
      </c>
      <c r="CI202" s="23" t="str">
        <f>+IF(AND(LEN($I202)&gt;5),IF(AND($J202&gt;O$1,$J202&lt;=$AO$1),1,IF((COUNTIFS(INCAPACIDADES!$C$1:$C$51,$I202,INCAPACIDADES!L$1:L$51,O$1))&gt;0,2,IF(VLOOKUP($C202,BD!$D$1:$F$501,3,0)&gt;O$1,0,3))),"")</f>
        <v/>
      </c>
      <c r="CJ202" s="23" t="str">
        <f>+IF(AND(LEN($I202)&gt;5),IF(AND($J202&gt;P$1,$J202&lt;=$AO$1),1,IF((COUNTIFS(INCAPACIDADES!$C$1:$C$51,$I202,INCAPACIDADES!M$1:M$51,P$1))&gt;0,2,IF(VLOOKUP($C202,BD!$D$1:$F$501,3,0)&gt;P$1,0,3))),"")</f>
        <v/>
      </c>
      <c r="CK202" s="23" t="str">
        <f>+IF(AND(LEN($I202)&gt;5),IF(AND($J202&gt;Q$1,$J202&lt;=$AO$1),1,IF((COUNTIFS(INCAPACIDADES!$C$1:$C$51,$I202,INCAPACIDADES!N$1:N$51,Q$1))&gt;0,2,IF(VLOOKUP($C202,BD!$D$1:$F$501,3,0)&gt;Q$1,0,3))),"")</f>
        <v/>
      </c>
      <c r="CL202" s="23" t="str">
        <f>+IF(AND(LEN($I202)&gt;5),IF(AND($J202&gt;R$1,$J202&lt;=$AO$1),1,IF((COUNTIFS(INCAPACIDADES!$C$1:$C$51,$I202,INCAPACIDADES!O$1:O$51,R$1))&gt;0,2,IF(VLOOKUP($C202,BD!$D$1:$F$501,3,0)&gt;R$1,0,3))),"")</f>
        <v/>
      </c>
      <c r="CM202" s="23" t="str">
        <f>+IF(AND(LEN($I202)&gt;5),IF(AND($J202&gt;S$1,$J202&lt;=$AO$1),1,IF((COUNTIFS(INCAPACIDADES!$C$1:$C$51,$I202,INCAPACIDADES!P$1:P$51,S$1))&gt;0,2,IF(VLOOKUP($C202,BD!$D$1:$F$501,3,0)&gt;S$1,0,3))),"")</f>
        <v/>
      </c>
      <c r="CN202" s="23" t="str">
        <f>+IF(AND(LEN($I202)&gt;5),IF(AND($J202&gt;T$1,$J202&lt;=$AO$1),1,IF((COUNTIFS(INCAPACIDADES!$C$1:$C$51,$I202,INCAPACIDADES!Q$1:Q$51,T$1))&gt;0,2,IF(VLOOKUP($C202,BD!$D$1:$F$501,3,0)&gt;T$1,0,3))),"")</f>
        <v/>
      </c>
      <c r="CO202" s="23" t="str">
        <f>+IF(AND(LEN($I202)&gt;5),IF(AND($J202&gt;U$1,$J202&lt;=$AO$1),1,IF((COUNTIFS(INCAPACIDADES!$C$1:$C$51,$I202,INCAPACIDADES!R$1:R$51,U$1))&gt;0,2,IF(VLOOKUP($C202,BD!$D$1:$F$501,3,0)&gt;U$1,0,3))),"")</f>
        <v/>
      </c>
      <c r="CP202" s="23" t="str">
        <f>+IF(AND(LEN($I202)&gt;5),IF(AND($J202&gt;V$1,$J202&lt;=$AO$1),1,IF((COUNTIFS(INCAPACIDADES!$C$1:$C$51,$I202,INCAPACIDADES!S$1:S$51,V$1))&gt;0,2,IF(VLOOKUP($C202,BD!$D$1:$F$501,3,0)&gt;V$1,0,3))),"")</f>
        <v/>
      </c>
      <c r="CQ202" s="23" t="str">
        <f>+IF(AND(LEN($I202)&gt;5),IF(AND($J202&gt;W$1,$J202&lt;=$AO$1),1,IF((COUNTIFS(INCAPACIDADES!$C$1:$C$51,$I202,INCAPACIDADES!T$1:T$51,W$1))&gt;0,2,IF(VLOOKUP($C202,BD!$D$1:$F$501,3,0)&gt;W$1,0,3))),"")</f>
        <v/>
      </c>
      <c r="CR202" s="23" t="str">
        <f>+IF(AND(LEN($I202)&gt;5),IF(AND($J202&gt;X$1,$J202&lt;=$AO$1),1,IF((COUNTIFS(INCAPACIDADES!$C$1:$C$51,$I202,INCAPACIDADES!U$1:U$51,X$1))&gt;0,2,IF(VLOOKUP($C202,BD!$D$1:$F$501,3,0)&gt;X$1,0,3))),"")</f>
        <v/>
      </c>
      <c r="CS202" s="23" t="str">
        <f>+IF(AND(LEN($I202)&gt;5),IF(AND($J202&gt;Y$1,$J202&lt;=$AO$1),1,IF((COUNTIFS(INCAPACIDADES!$C$1:$C$51,$I202,INCAPACIDADES!V$1:V$51,Y$1))&gt;0,2,IF(VLOOKUP($C202,BD!$D$1:$F$501,3,0)&gt;Y$1,0,3))),"")</f>
        <v/>
      </c>
      <c r="CT202" s="23" t="str">
        <f>+IF(AND(LEN($I202)&gt;5),IF(AND($J202&gt;Z$1,$J202&lt;=$AO$1),1,IF((COUNTIFS(INCAPACIDADES!$C$1:$C$51,$I202,INCAPACIDADES!W$1:W$51,Z$1))&gt;0,2,IF(VLOOKUP($C202,BD!$D$1:$F$501,3,0)&gt;Z$1,0,3))),"")</f>
        <v/>
      </c>
      <c r="CU202" s="23" t="str">
        <f>+IF(AND(LEN($I202)&gt;5),IF(AND($J202&gt;AA$1,$J202&lt;=$AO$1),1,IF((COUNTIFS(INCAPACIDADES!$C$1:$C$51,$I202,INCAPACIDADES!X$1:X$51,AA$1))&gt;0,2,IF(VLOOKUP($C202,BD!$D$1:$F$501,3,0)&gt;AA$1,0,3))),"")</f>
        <v/>
      </c>
      <c r="CV202" s="23" t="str">
        <f>+IF(AND(LEN($I202)&gt;5),IF(AND($J202&gt;AB$1,$J202&lt;=$AO$1),1,IF((COUNTIFS(INCAPACIDADES!$C$1:$C$51,$I202,INCAPACIDADES!Y$1:Y$51,AB$1))&gt;0,2,IF(VLOOKUP($C202,BD!$D$1:$F$501,3,0)&gt;AB$1,0,3))),"")</f>
        <v/>
      </c>
      <c r="CW202" s="23" t="str">
        <f>+IF(AND(LEN($I202)&gt;5),IF(AND($J202&gt;AC$1,$J202&lt;=$AO$1),1,IF((COUNTIFS(INCAPACIDADES!$C$1:$C$51,$I202,INCAPACIDADES!Z$1:Z$51,AC$1))&gt;0,2,IF(VLOOKUP($C202,BD!$D$1:$F$501,3,0)&gt;AC$1,0,3))),"")</f>
        <v/>
      </c>
      <c r="CX202" s="23" t="str">
        <f>+IF(AND(LEN($I202)&gt;5),IF(AND($J202&gt;AD$1,$J202&lt;=$AO$1),1,IF((COUNTIFS(INCAPACIDADES!$C$1:$C$51,$I202,INCAPACIDADES!AA$1:AA$51,AD$1))&gt;0,2,IF(VLOOKUP($C202,BD!$D$1:$F$501,3,0)&gt;AD$1,0,3))),"")</f>
        <v/>
      </c>
      <c r="CY202" s="23" t="str">
        <f>+IF(AND(LEN($I202)&gt;5),IF(AND($J202&gt;AE$1,$J202&lt;=$AO$1),1,IF((COUNTIFS(INCAPACIDADES!$C$1:$C$51,$I202,INCAPACIDADES!AB$1:AB$51,AE$1))&gt;0,2,IF(VLOOKUP($C202,BD!$D$1:$F$501,3,0)&gt;AE$1,0,3))),"")</f>
        <v/>
      </c>
      <c r="CZ202" s="23" t="str">
        <f>+IF(AND(LEN($I202)&gt;5),IF(AND($J202&gt;AF$1,$J202&lt;=$AO$1),1,IF((COUNTIFS(INCAPACIDADES!$C$1:$C$51,$I202,INCAPACIDADES!AC$1:AC$51,AF$1))&gt;0,2,IF(VLOOKUP($C202,BD!$D$1:$F$501,3,0)&gt;AF$1,0,3))),"")</f>
        <v/>
      </c>
      <c r="DA202" s="23" t="str">
        <f>+IF(AND(LEN($I202)&gt;5),IF(AND($J202&gt;AG$1,$J202&lt;=$AO$1),1,IF((COUNTIFS(INCAPACIDADES!$C$1:$C$51,$I202,INCAPACIDADES!AD$1:AD$51,AG$1))&gt;0,2,IF(VLOOKUP($C202,BD!$D$1:$F$501,3,0)&gt;AG$1,0,3))),"")</f>
        <v/>
      </c>
      <c r="DB202" s="23" t="str">
        <f>+IF(AND(LEN($I202)&gt;5),IF(AND($J202&gt;AH$1,$J202&lt;=$AO$1),1,IF((COUNTIFS(INCAPACIDADES!$C$1:$C$51,$I202,INCAPACIDADES!AE$1:AE$51,AH$1))&gt;0,2,IF(VLOOKUP($C202,BD!$D$1:$F$501,3,0)&gt;AH$1,0,3))),"")</f>
        <v/>
      </c>
      <c r="DC202" s="23" t="str">
        <f>+IF(AND(LEN($I202)&gt;5),IF(AND($J202&gt;AI$1,$J202&lt;=$AO$1),1,IF((COUNTIFS(INCAPACIDADES!$C$1:$C$51,$I202,INCAPACIDADES!AF$1:AF$51,AI$1))&gt;0,2,IF(VLOOKUP($C202,BD!$D$1:$F$501,3,0)&gt;AI$1,0,3))),"")</f>
        <v/>
      </c>
      <c r="DD202" s="23" t="str">
        <f>+IF(AND(LEN($I202)&gt;5),IF(AND($J202&gt;AJ$1,$J202&lt;=$AO$1),1,IF((COUNTIFS(INCAPACIDADES!$C$1:$C$51,$I202,INCAPACIDADES!AG$1:AG$51,AJ$1))&gt;0,2,IF(VLOOKUP($C202,BD!$D$1:$F$501,3,0)&gt;AJ$1,0,3))),"")</f>
        <v/>
      </c>
      <c r="DE202" s="23" t="str">
        <f>+IF(AND(LEN($I202)&gt;5),IF(AND($J202&gt;AK$1,$J202&lt;=$AO$1),1,IF((COUNTIFS(INCAPACIDADES!$C$1:$C$51,$I202,INCAPACIDADES!AH$1:AH$51,AK$1))&gt;0,2,IF(VLOOKUP($C202,BD!$D$1:$F$501,3,0)&gt;AK$1,0,3))),"")</f>
        <v/>
      </c>
      <c r="DF202" s="23" t="str">
        <f>+IF(AND(LEN($I202)&gt;5),IF(AND($J202&gt;AL$1,$J202&lt;=$AO$1),1,IF((COUNTIFS(INCAPACIDADES!$C$1:$C$51,$I202,INCAPACIDADES!AI$1:AI$51,AL$1))&gt;0,2,IF(VLOOKUP($C202,BD!$D$1:$F$501,3,0)&gt;AL$1,0,3))),"")</f>
        <v/>
      </c>
      <c r="DG202" s="23" t="str">
        <f>+IF(AND(LEN($I202)&gt;5),IF(AND($J202&gt;AM$1,$J202&lt;=$AO$1),1,IF((COUNTIFS(INCAPACIDADES!$C$1:$C$51,$I202,INCAPACIDADES!AJ$1:AJ$51,AM$1))&gt;0,2,IF(VLOOKUP($C202,BD!$D$1:$F$501,3,0)&gt;AM$1,0,3))),"")</f>
        <v/>
      </c>
      <c r="DH202" s="23" t="str">
        <f>+IF(AND(LEN($I202)&gt;5),IF(AND($J202&gt;AN$1,$J202&lt;=$AO$1),1,IF((COUNTIFS(INCAPACIDADES!$C$1:$C$51,$I202,INCAPACIDADES!AK$1:AK$51,AN$1))&gt;0,2,IF(VLOOKUP($C202,BD!$D$1:$F$501,3,0)&gt;AN$1,0,3))),"")</f>
        <v/>
      </c>
      <c r="DI202" s="23" t="str">
        <f>+IF(AND(LEN($I202)&gt;5),IF(AND($J202&gt;AO$1,$J202&lt;=$AO$1),1,IF((COUNTIFS(INCAPACIDADES!$C$1:$C$51,$I202,INCAPACIDADES!AL$1:AL$51,AO$1))&gt;0,2,IF(VLOOKUP($C202,BD!$D$1:$F$501,3,0)&gt;AO$1,0,3))),"")</f>
        <v/>
      </c>
      <c r="DJ202" s="23" t="str">
        <f>+IF(LEN($I202)&gt;5,IF(ISERROR(VLOOKUP(N202,'CODIGO PAGO'!$B$2:$B$20,1,0)),1,IF(OR(AND(CH202=1,N202&lt;&gt;"N"),AND(CH202=3,N202&lt;&gt;"B"),AND(CH202=2,LEFT(TRIM(N202),1)&lt;&gt;"I")),1,IF(OR(AND(CH202=0,N202="N"),AND(CH202=0,N202="B"),AND(CH202=0,LEFT(TRIM(N202),1)="I")),1,0))),"")</f>
        <v/>
      </c>
      <c r="DK202" s="23" t="str">
        <f t="shared" si="139"/>
        <v/>
      </c>
      <c r="DL202" s="23" t="str">
        <f>+IF(LEN($I202)&gt;5,IF(ISERROR(VLOOKUP(P202,'CODIGO PAGO'!$B$2:$B$20,1,0)),1,IF(OR(AND(CJ202=1,P202&lt;&gt;"N"),AND(CJ202=3,P202&lt;&gt;"B"),AND(CJ202=2,LEFT(TRIM(P202),1)&lt;&gt;"I")),1,IF(OR(AND(CJ202=0,P202="N"),AND(CJ202=0,P202="B"),AND(CJ202=0,LEFT(TRIM(P202),1)="I")),1,0))),"")</f>
        <v/>
      </c>
      <c r="DM202" s="23" t="str">
        <f t="shared" si="140"/>
        <v/>
      </c>
      <c r="DN202" s="23" t="str">
        <f>+IF(LEN($I202)&gt;5,IF(ISERROR(VLOOKUP(R202,'CODIGO PAGO'!$B$2:$B$20,1,0)),1,IF(OR(AND(CL202=1,R202&lt;&gt;"N"),AND(CL202=3,R202&lt;&gt;"B"),AND(CL202=2,LEFT(TRIM(R202),1)&lt;&gt;"I")),1,IF(OR(AND(CL202=0,R202="N"),AND(CL202=0,R202="B"),AND(CL202=0,LEFT(TRIM(R202),1)="I")),1,0))),"")</f>
        <v/>
      </c>
      <c r="DO202" s="23" t="str">
        <f t="shared" si="141"/>
        <v/>
      </c>
      <c r="DP202" s="23" t="str">
        <f>+IF(LEN($I202)&gt;5,IF(ISERROR(VLOOKUP(T202,'CODIGO PAGO'!$B$2:$B$20,1,0)),1,IF(OR(AND(CN202=1,T202&lt;&gt;"N"),AND(CN202=3,T202&lt;&gt;"B"),AND(CN202=2,LEFT(TRIM(T202),1)&lt;&gt;"I")),1,IF(OR(AND(CN202=0,T202="N"),AND(CN202=0,T202="B"),AND(CN202=0,LEFT(TRIM(T202),1)="I")),1,0))),"")</f>
        <v/>
      </c>
      <c r="DQ202" s="23" t="str">
        <f t="shared" si="142"/>
        <v/>
      </c>
      <c r="DR202" s="23" t="str">
        <f>+IF(LEN($I202)&gt;5,IF(ISERROR(VLOOKUP(V202,'CODIGO PAGO'!$B$2:$B$20,1,0)),1,IF(OR(AND(CP202=1,V202&lt;&gt;"N"),AND(CP202=3,V202&lt;&gt;"B"),AND(CP202=2,LEFT(TRIM(V202),1)&lt;&gt;"I")),1,IF(OR(AND(CP202=0,V202="N"),AND(CP202=0,V202="B"),AND(CP202=0,LEFT(TRIM(V202),1)="I")),1,0))),"")</f>
        <v/>
      </c>
      <c r="DS202" s="23" t="str">
        <f t="shared" si="143"/>
        <v/>
      </c>
      <c r="DT202" s="23" t="str">
        <f>+IF(LEN($I202)&gt;5,IF(ISERROR(VLOOKUP(X202,'CODIGO PAGO'!$B$2:$B$20,1,0)),1,IF(OR(AND(CR202=1,X202&lt;&gt;"N"),AND(CR202=3,X202&lt;&gt;"B"),AND(CR202=2,LEFT(TRIM(X202),1)&lt;&gt;"I")),1,IF(OR(AND(CR202=0,X202="N"),AND(CR202=0,X202="B"),AND(CR202=0,LEFT(TRIM(X202),1)="I")),1,0))),"")</f>
        <v/>
      </c>
      <c r="DU202" s="23" t="str">
        <f t="shared" si="144"/>
        <v/>
      </c>
      <c r="DV202" s="23" t="str">
        <f>+IF(LEN($I202)&gt;5,IF(ISERROR(VLOOKUP(Z202,'CODIGO PAGO'!$B$2:$B$20,1,0)),1,IF(OR(AND(CT202=1,Z202&lt;&gt;"N"),AND(CT202=3,Z202&lt;&gt;"B"),AND(CT202=2,LEFT(TRIM(Z202),1)&lt;&gt;"I")),1,IF(OR(AND(CT202=0,Z202="N"),AND(CT202=0,Z202="B"),AND(CT202=0,LEFT(TRIM(Z202),1)="I")),1,0))),"")</f>
        <v/>
      </c>
      <c r="DW202" s="23" t="str">
        <f t="shared" si="145"/>
        <v/>
      </c>
      <c r="DX202" s="23" t="str">
        <f>+IF(LEN($I202)&gt;5,IF(ISERROR(VLOOKUP(AB202,'CODIGO PAGO'!$B$2:$B$20,1,0)),1,IF(OR(AND(CV202=1,AB202&lt;&gt;"N"),AND(CV202=3,AB202&lt;&gt;"B"),AND(CV202=2,LEFT(TRIM(AB202),1)&lt;&gt;"I")),1,IF(OR(AND(CV202=0,AB202="N"),AND(CV202=0,AB202="B"),AND(CV202=0,LEFT(TRIM(AB202),1)="I")),1,0))),"")</f>
        <v/>
      </c>
      <c r="DY202" s="23" t="str">
        <f t="shared" si="146"/>
        <v/>
      </c>
      <c r="DZ202" s="23" t="str">
        <f>+IF(LEN($I202)&gt;5,IF(ISERROR(VLOOKUP(AD202,'CODIGO PAGO'!$B$2:$B$20,1,0)),1,IF(OR(AND(CX202=1,AD202&lt;&gt;"N"),AND(CX202=3,AD202&lt;&gt;"B"),AND(CX202=2,LEFT(TRIM(AD202),1)&lt;&gt;"I")),1,IF(OR(AND(CX202=0,AD202="N"),AND(CX202=0,AD202="B"),AND(CX202=0,LEFT(TRIM(AD202),1)="I")),1,0))),"")</f>
        <v/>
      </c>
      <c r="EA202" s="23" t="str">
        <f t="shared" si="147"/>
        <v/>
      </c>
      <c r="EB202" s="23" t="str">
        <f>+IF(LEN($I202)&gt;5,IF(ISERROR(VLOOKUP(AF202,'CODIGO PAGO'!$B$2:$B$20,1,0)),1,IF(OR(AND(CZ202=1,AF202&lt;&gt;"N"),AND(CZ202=3,AF202&lt;&gt;"B"),AND(CZ202=2,LEFT(TRIM(AF202),1)&lt;&gt;"I")),1,IF(OR(AND(CZ202=0,AF202="N"),AND(CZ202=0,AF202="B"),AND(CZ202=0,LEFT(TRIM(AF202),1)="I")),1,0))),"")</f>
        <v/>
      </c>
      <c r="EC202" s="23" t="str">
        <f t="shared" si="148"/>
        <v/>
      </c>
      <c r="ED202" s="23" t="str">
        <f>+IF(LEN($I202)&gt;5,IF(ISERROR(VLOOKUP(AH202,'CODIGO PAGO'!$B$2:$B$20,1,0)),1,IF(OR(AND(DB202=1,AH202&lt;&gt;"N"),AND(DB202=3,AH202&lt;&gt;"B"),AND(DB202=2,LEFT(TRIM(AH202),1)&lt;&gt;"I")),1,IF(OR(AND(DB202=0,AH202="N"),AND(DB202=0,AH202="B"),AND(DB202=0,LEFT(TRIM(AH202),1)="I")),1,0))),"")</f>
        <v/>
      </c>
      <c r="EE202" s="23" t="str">
        <f t="shared" si="149"/>
        <v/>
      </c>
      <c r="EF202" s="23" t="str">
        <f>+IF(LEN($I202)&gt;5,IF(ISERROR(VLOOKUP(AJ202,'CODIGO PAGO'!$B$2:$B$20,1,0)),1,IF(OR(AND(DD202=1,AJ202&lt;&gt;"N"),AND(DD202=3,AJ202&lt;&gt;"B"),AND(DD202=2,LEFT(TRIM(AJ202),1)&lt;&gt;"I")),1,IF(OR(AND(DD202=0,AJ202="N"),AND(DD202=0,AJ202="B"),AND(DD202=0,LEFT(TRIM(AJ202),1)="I")),1,0))),"")</f>
        <v/>
      </c>
      <c r="EG202" s="23" t="str">
        <f t="shared" si="150"/>
        <v/>
      </c>
      <c r="EH202" s="23" t="str">
        <f>+IF(LEN($I202)&gt;5,IF(ISERROR(VLOOKUP(AL202,'CODIGO PAGO'!$B$2:$B$20,1,0)),1,IF(OR(AND(DF202=1,AL202&lt;&gt;"N"),AND(DF202=3,AL202&lt;&gt;"B"),AND(DF202=2,LEFT(TRIM(AL202),1)&lt;&gt;"I")),1,IF(OR(AND(DF202=0,AL202="N"),AND(DF202=0,AL202="B"),AND(DF202=0,LEFT(TRIM(AL202),1)="I")),1,0))),"")</f>
        <v/>
      </c>
      <c r="EI202" s="23" t="str">
        <f t="shared" si="151"/>
        <v/>
      </c>
      <c r="EJ202" s="23" t="str">
        <f>+IF(LEN($I202)&gt;5,IF(ISERROR(VLOOKUP(AN202,'CODIGO PAGO'!$B$2:$B$20,1,0)),1,IF(OR(AND(DH202=1,AN202&lt;&gt;"N"),AND(DH202=3,AN202&lt;&gt;"B"),AND(DH202=2,LEFT(TRIM(AN202),1)&lt;&gt;"I")),1,IF(OR(AND(DH202=0,AN202="N"),AND(DH202=0,AN202="B"),AND(DH202=0,LEFT(TRIM(AN202),1)="I")),1,0))),"")</f>
        <v/>
      </c>
      <c r="EK202" s="23" t="str">
        <f t="shared" si="152"/>
        <v/>
      </c>
      <c r="EL202" s="24" t="str">
        <f t="shared" si="153"/>
        <v/>
      </c>
    </row>
    <row r="203" spans="1:142" s="26" customFormat="1">
      <c r="A203" s="15" t="str">
        <f t="shared" si="119"/>
        <v/>
      </c>
      <c r="B203" s="1" t="str">
        <f>+IF(LEN(I203)&gt;5,'CODIGO PAGO'!$B$28,"")</f>
        <v/>
      </c>
      <c r="C203" s="1" t="str">
        <f>+IF(LEN($I203)&gt;5,BD!D203,"")</f>
        <v/>
      </c>
      <c r="D203" s="168" t="str">
        <f>+IF(LEN($I203)&gt;5,BD!A203,"")</f>
        <v/>
      </c>
      <c r="E203" s="1" t="str">
        <f>+IF(LEN($I203)&gt;5,BD!B203,"")</f>
        <v/>
      </c>
      <c r="F203" s="1" t="str">
        <f>+IF(LEN($I203)&gt;5,BD!C203,"")</f>
        <v/>
      </c>
      <c r="G203" s="141"/>
      <c r="H203" s="141"/>
      <c r="I203" s="1" t="str">
        <f>+IF(LEN(BD!G203)&gt;5,BD!G203,"")</f>
        <v/>
      </c>
      <c r="J203" s="167" t="str">
        <f>+IF(LEN($I203)&gt;5,BD!E203,"")</f>
        <v/>
      </c>
      <c r="K203" s="6" t="str">
        <f t="shared" si="120"/>
        <v/>
      </c>
      <c r="L203" s="87" t="str">
        <f>+IF(LEN($I203)&gt;5,BD!H203,"")</f>
        <v/>
      </c>
      <c r="M203" s="40" t="str">
        <f t="shared" si="121"/>
        <v/>
      </c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4" t="str">
        <f t="shared" si="122"/>
        <v/>
      </c>
      <c r="AQ203" s="5" t="str">
        <f t="shared" si="123"/>
        <v/>
      </c>
      <c r="AR203" s="91" t="str">
        <f t="shared" si="124"/>
        <v/>
      </c>
      <c r="AS203" s="5" t="str">
        <f t="shared" si="125"/>
        <v/>
      </c>
      <c r="AT203" s="91" t="str">
        <f t="shared" si="126"/>
        <v/>
      </c>
      <c r="AU203" s="4" t="str">
        <f t="shared" si="127"/>
        <v/>
      </c>
      <c r="AV203" s="4" t="str">
        <f t="shared" si="128"/>
        <v/>
      </c>
      <c r="AW203" s="4" t="str">
        <f t="shared" si="129"/>
        <v/>
      </c>
      <c r="AX203" s="4" t="str">
        <f t="shared" si="130"/>
        <v/>
      </c>
      <c r="AY203" s="88" t="str">
        <f t="shared" si="131"/>
        <v/>
      </c>
      <c r="AZ203" s="17" t="str">
        <f t="shared" si="132"/>
        <v/>
      </c>
      <c r="BA203" s="18" t="str">
        <f t="shared" si="133"/>
        <v/>
      </c>
      <c r="BB203" s="19" t="str">
        <f>+IF(LEN(I203)&gt;5,IF(INT(RIGHT(B203,1))=9,0.5*L203*AY203,INT(MID(B203,5,LEN(B203)-4))*L203)+IFERROR(VLOOKUP(I203,AJUSTES!$A$1:$I$50,9,0),0),"")</f>
        <v/>
      </c>
      <c r="BC203" s="12"/>
      <c r="BD203" s="19" t="str">
        <f t="shared" si="134"/>
        <v/>
      </c>
      <c r="BE203" s="18" t="str">
        <f t="shared" si="135"/>
        <v/>
      </c>
      <c r="BF203" s="139" t="str">
        <f t="shared" si="136"/>
        <v/>
      </c>
      <c r="BG203" s="114"/>
      <c r="BH203" s="18" t="str">
        <f t="shared" si="137"/>
        <v/>
      </c>
      <c r="BI203" s="13"/>
      <c r="BJ203" s="12"/>
      <c r="BK203" s="12"/>
      <c r="BL203" s="145"/>
      <c r="BM203" s="12"/>
      <c r="BN203" s="12"/>
      <c r="BO203" s="12"/>
      <c r="BP203" s="12"/>
      <c r="BQ203" s="12"/>
      <c r="BR203" s="12"/>
      <c r="BS203" s="146"/>
      <c r="BT203" s="14"/>
      <c r="BU203" s="12"/>
      <c r="BV203" s="12"/>
      <c r="BW203" s="12"/>
      <c r="BX203" s="12"/>
      <c r="BY203" s="12"/>
      <c r="BZ203" s="144"/>
      <c r="CA203" s="107" t="str">
        <f>+IF(LEN($I203)&gt;5,IF(BD!F203="N/A","",BD!F203),"")</f>
        <v/>
      </c>
      <c r="CB203" s="21"/>
      <c r="CC203" s="147"/>
      <c r="CD203" s="148"/>
      <c r="CE203" s="8" t="str">
        <f>+IF(LEN(I203)&gt;5,BD!M203,"")</f>
        <v/>
      </c>
      <c r="CF203" s="16" t="str">
        <f>+IF(LEN(I203)&gt;5,BD!N203,"")</f>
        <v/>
      </c>
      <c r="CG203" s="3" t="str">
        <f t="shared" si="138"/>
        <v/>
      </c>
      <c r="CH203" s="23" t="str">
        <f>+IF(AND(LEN($I203)&gt;5),IF(AND($J203&gt;N$1,$J203&lt;=$AO$1),1,IF((COUNTIFS(INCAPACIDADES!$C$1:$C$51,$I203,INCAPACIDADES!K$1:K$51,N$1))&gt;0,2,IF(VLOOKUP($C203,BD!$D$1:$F$501,3,0)&gt;N$1,0,3))),"")</f>
        <v/>
      </c>
      <c r="CI203" s="23" t="str">
        <f>+IF(AND(LEN($I203)&gt;5),IF(AND($J203&gt;O$1,$J203&lt;=$AO$1),1,IF((COUNTIFS(INCAPACIDADES!$C$1:$C$51,$I203,INCAPACIDADES!L$1:L$51,O$1))&gt;0,2,IF(VLOOKUP($C203,BD!$D$1:$F$501,3,0)&gt;O$1,0,3))),"")</f>
        <v/>
      </c>
      <c r="CJ203" s="23" t="str">
        <f>+IF(AND(LEN($I203)&gt;5),IF(AND($J203&gt;P$1,$J203&lt;=$AO$1),1,IF((COUNTIFS(INCAPACIDADES!$C$1:$C$51,$I203,INCAPACIDADES!M$1:M$51,P$1))&gt;0,2,IF(VLOOKUP($C203,BD!$D$1:$F$501,3,0)&gt;P$1,0,3))),"")</f>
        <v/>
      </c>
      <c r="CK203" s="23" t="str">
        <f>+IF(AND(LEN($I203)&gt;5),IF(AND($J203&gt;Q$1,$J203&lt;=$AO$1),1,IF((COUNTIFS(INCAPACIDADES!$C$1:$C$51,$I203,INCAPACIDADES!N$1:N$51,Q$1))&gt;0,2,IF(VLOOKUP($C203,BD!$D$1:$F$501,3,0)&gt;Q$1,0,3))),"")</f>
        <v/>
      </c>
      <c r="CL203" s="23" t="str">
        <f>+IF(AND(LEN($I203)&gt;5),IF(AND($J203&gt;R$1,$J203&lt;=$AO$1),1,IF((COUNTIFS(INCAPACIDADES!$C$1:$C$51,$I203,INCAPACIDADES!O$1:O$51,R$1))&gt;0,2,IF(VLOOKUP($C203,BD!$D$1:$F$501,3,0)&gt;R$1,0,3))),"")</f>
        <v/>
      </c>
      <c r="CM203" s="23" t="str">
        <f>+IF(AND(LEN($I203)&gt;5),IF(AND($J203&gt;S$1,$J203&lt;=$AO$1),1,IF((COUNTIFS(INCAPACIDADES!$C$1:$C$51,$I203,INCAPACIDADES!P$1:P$51,S$1))&gt;0,2,IF(VLOOKUP($C203,BD!$D$1:$F$501,3,0)&gt;S$1,0,3))),"")</f>
        <v/>
      </c>
      <c r="CN203" s="23" t="str">
        <f>+IF(AND(LEN($I203)&gt;5),IF(AND($J203&gt;T$1,$J203&lt;=$AO$1),1,IF((COUNTIFS(INCAPACIDADES!$C$1:$C$51,$I203,INCAPACIDADES!Q$1:Q$51,T$1))&gt;0,2,IF(VLOOKUP($C203,BD!$D$1:$F$501,3,0)&gt;T$1,0,3))),"")</f>
        <v/>
      </c>
      <c r="CO203" s="23" t="str">
        <f>+IF(AND(LEN($I203)&gt;5),IF(AND($J203&gt;U$1,$J203&lt;=$AO$1),1,IF((COUNTIFS(INCAPACIDADES!$C$1:$C$51,$I203,INCAPACIDADES!R$1:R$51,U$1))&gt;0,2,IF(VLOOKUP($C203,BD!$D$1:$F$501,3,0)&gt;U$1,0,3))),"")</f>
        <v/>
      </c>
      <c r="CP203" s="23" t="str">
        <f>+IF(AND(LEN($I203)&gt;5),IF(AND($J203&gt;V$1,$J203&lt;=$AO$1),1,IF((COUNTIFS(INCAPACIDADES!$C$1:$C$51,$I203,INCAPACIDADES!S$1:S$51,V$1))&gt;0,2,IF(VLOOKUP($C203,BD!$D$1:$F$501,3,0)&gt;V$1,0,3))),"")</f>
        <v/>
      </c>
      <c r="CQ203" s="23" t="str">
        <f>+IF(AND(LEN($I203)&gt;5),IF(AND($J203&gt;W$1,$J203&lt;=$AO$1),1,IF((COUNTIFS(INCAPACIDADES!$C$1:$C$51,$I203,INCAPACIDADES!T$1:T$51,W$1))&gt;0,2,IF(VLOOKUP($C203,BD!$D$1:$F$501,3,0)&gt;W$1,0,3))),"")</f>
        <v/>
      </c>
      <c r="CR203" s="23" t="str">
        <f>+IF(AND(LEN($I203)&gt;5),IF(AND($J203&gt;X$1,$J203&lt;=$AO$1),1,IF((COUNTIFS(INCAPACIDADES!$C$1:$C$51,$I203,INCAPACIDADES!U$1:U$51,X$1))&gt;0,2,IF(VLOOKUP($C203,BD!$D$1:$F$501,3,0)&gt;X$1,0,3))),"")</f>
        <v/>
      </c>
      <c r="CS203" s="23" t="str">
        <f>+IF(AND(LEN($I203)&gt;5),IF(AND($J203&gt;Y$1,$J203&lt;=$AO$1),1,IF((COUNTIFS(INCAPACIDADES!$C$1:$C$51,$I203,INCAPACIDADES!V$1:V$51,Y$1))&gt;0,2,IF(VLOOKUP($C203,BD!$D$1:$F$501,3,0)&gt;Y$1,0,3))),"")</f>
        <v/>
      </c>
      <c r="CT203" s="23" t="str">
        <f>+IF(AND(LEN($I203)&gt;5),IF(AND($J203&gt;Z$1,$J203&lt;=$AO$1),1,IF((COUNTIFS(INCAPACIDADES!$C$1:$C$51,$I203,INCAPACIDADES!W$1:W$51,Z$1))&gt;0,2,IF(VLOOKUP($C203,BD!$D$1:$F$501,3,0)&gt;Z$1,0,3))),"")</f>
        <v/>
      </c>
      <c r="CU203" s="23" t="str">
        <f>+IF(AND(LEN($I203)&gt;5),IF(AND($J203&gt;AA$1,$J203&lt;=$AO$1),1,IF((COUNTIFS(INCAPACIDADES!$C$1:$C$51,$I203,INCAPACIDADES!X$1:X$51,AA$1))&gt;0,2,IF(VLOOKUP($C203,BD!$D$1:$F$501,3,0)&gt;AA$1,0,3))),"")</f>
        <v/>
      </c>
      <c r="CV203" s="23" t="str">
        <f>+IF(AND(LEN($I203)&gt;5),IF(AND($J203&gt;AB$1,$J203&lt;=$AO$1),1,IF((COUNTIFS(INCAPACIDADES!$C$1:$C$51,$I203,INCAPACIDADES!Y$1:Y$51,AB$1))&gt;0,2,IF(VLOOKUP($C203,BD!$D$1:$F$501,3,0)&gt;AB$1,0,3))),"")</f>
        <v/>
      </c>
      <c r="CW203" s="23" t="str">
        <f>+IF(AND(LEN($I203)&gt;5),IF(AND($J203&gt;AC$1,$J203&lt;=$AO$1),1,IF((COUNTIFS(INCAPACIDADES!$C$1:$C$51,$I203,INCAPACIDADES!Z$1:Z$51,AC$1))&gt;0,2,IF(VLOOKUP($C203,BD!$D$1:$F$501,3,0)&gt;AC$1,0,3))),"")</f>
        <v/>
      </c>
      <c r="CX203" s="23" t="str">
        <f>+IF(AND(LEN($I203)&gt;5),IF(AND($J203&gt;AD$1,$J203&lt;=$AO$1),1,IF((COUNTIFS(INCAPACIDADES!$C$1:$C$51,$I203,INCAPACIDADES!AA$1:AA$51,AD$1))&gt;0,2,IF(VLOOKUP($C203,BD!$D$1:$F$501,3,0)&gt;AD$1,0,3))),"")</f>
        <v/>
      </c>
      <c r="CY203" s="23" t="str">
        <f>+IF(AND(LEN($I203)&gt;5),IF(AND($J203&gt;AE$1,$J203&lt;=$AO$1),1,IF((COUNTIFS(INCAPACIDADES!$C$1:$C$51,$I203,INCAPACIDADES!AB$1:AB$51,AE$1))&gt;0,2,IF(VLOOKUP($C203,BD!$D$1:$F$501,3,0)&gt;AE$1,0,3))),"")</f>
        <v/>
      </c>
      <c r="CZ203" s="23" t="str">
        <f>+IF(AND(LEN($I203)&gt;5),IF(AND($J203&gt;AF$1,$J203&lt;=$AO$1),1,IF((COUNTIFS(INCAPACIDADES!$C$1:$C$51,$I203,INCAPACIDADES!AC$1:AC$51,AF$1))&gt;0,2,IF(VLOOKUP($C203,BD!$D$1:$F$501,3,0)&gt;AF$1,0,3))),"")</f>
        <v/>
      </c>
      <c r="DA203" s="23" t="str">
        <f>+IF(AND(LEN($I203)&gt;5),IF(AND($J203&gt;AG$1,$J203&lt;=$AO$1),1,IF((COUNTIFS(INCAPACIDADES!$C$1:$C$51,$I203,INCAPACIDADES!AD$1:AD$51,AG$1))&gt;0,2,IF(VLOOKUP($C203,BD!$D$1:$F$501,3,0)&gt;AG$1,0,3))),"")</f>
        <v/>
      </c>
      <c r="DB203" s="23" t="str">
        <f>+IF(AND(LEN($I203)&gt;5),IF(AND($J203&gt;AH$1,$J203&lt;=$AO$1),1,IF((COUNTIFS(INCAPACIDADES!$C$1:$C$51,$I203,INCAPACIDADES!AE$1:AE$51,AH$1))&gt;0,2,IF(VLOOKUP($C203,BD!$D$1:$F$501,3,0)&gt;AH$1,0,3))),"")</f>
        <v/>
      </c>
      <c r="DC203" s="23" t="str">
        <f>+IF(AND(LEN($I203)&gt;5),IF(AND($J203&gt;AI$1,$J203&lt;=$AO$1),1,IF((COUNTIFS(INCAPACIDADES!$C$1:$C$51,$I203,INCAPACIDADES!AF$1:AF$51,AI$1))&gt;0,2,IF(VLOOKUP($C203,BD!$D$1:$F$501,3,0)&gt;AI$1,0,3))),"")</f>
        <v/>
      </c>
      <c r="DD203" s="23" t="str">
        <f>+IF(AND(LEN($I203)&gt;5),IF(AND($J203&gt;AJ$1,$J203&lt;=$AO$1),1,IF((COUNTIFS(INCAPACIDADES!$C$1:$C$51,$I203,INCAPACIDADES!AG$1:AG$51,AJ$1))&gt;0,2,IF(VLOOKUP($C203,BD!$D$1:$F$501,3,0)&gt;AJ$1,0,3))),"")</f>
        <v/>
      </c>
      <c r="DE203" s="23" t="str">
        <f>+IF(AND(LEN($I203)&gt;5),IF(AND($J203&gt;AK$1,$J203&lt;=$AO$1),1,IF((COUNTIFS(INCAPACIDADES!$C$1:$C$51,$I203,INCAPACIDADES!AH$1:AH$51,AK$1))&gt;0,2,IF(VLOOKUP($C203,BD!$D$1:$F$501,3,0)&gt;AK$1,0,3))),"")</f>
        <v/>
      </c>
      <c r="DF203" s="23" t="str">
        <f>+IF(AND(LEN($I203)&gt;5),IF(AND($J203&gt;AL$1,$J203&lt;=$AO$1),1,IF((COUNTIFS(INCAPACIDADES!$C$1:$C$51,$I203,INCAPACIDADES!AI$1:AI$51,AL$1))&gt;0,2,IF(VLOOKUP($C203,BD!$D$1:$F$501,3,0)&gt;AL$1,0,3))),"")</f>
        <v/>
      </c>
      <c r="DG203" s="23" t="str">
        <f>+IF(AND(LEN($I203)&gt;5),IF(AND($J203&gt;AM$1,$J203&lt;=$AO$1),1,IF((COUNTIFS(INCAPACIDADES!$C$1:$C$51,$I203,INCAPACIDADES!AJ$1:AJ$51,AM$1))&gt;0,2,IF(VLOOKUP($C203,BD!$D$1:$F$501,3,0)&gt;AM$1,0,3))),"")</f>
        <v/>
      </c>
      <c r="DH203" s="23" t="str">
        <f>+IF(AND(LEN($I203)&gt;5),IF(AND($J203&gt;AN$1,$J203&lt;=$AO$1),1,IF((COUNTIFS(INCAPACIDADES!$C$1:$C$51,$I203,INCAPACIDADES!AK$1:AK$51,AN$1))&gt;0,2,IF(VLOOKUP($C203,BD!$D$1:$F$501,3,0)&gt;AN$1,0,3))),"")</f>
        <v/>
      </c>
      <c r="DI203" s="23" t="str">
        <f>+IF(AND(LEN($I203)&gt;5),IF(AND($J203&gt;AO$1,$J203&lt;=$AO$1),1,IF((COUNTIFS(INCAPACIDADES!$C$1:$C$51,$I203,INCAPACIDADES!AL$1:AL$51,AO$1))&gt;0,2,IF(VLOOKUP($C203,BD!$D$1:$F$501,3,0)&gt;AO$1,0,3))),"")</f>
        <v/>
      </c>
      <c r="DJ203" s="23" t="str">
        <f>+IF(LEN($I203)&gt;5,IF(ISERROR(VLOOKUP(N203,'CODIGO PAGO'!$B$2:$B$20,1,0)),1,IF(OR(AND(CH203=1,N203&lt;&gt;"N"),AND(CH203=3,N203&lt;&gt;"B"),AND(CH203=2,LEFT(TRIM(N203),1)&lt;&gt;"I")),1,IF(OR(AND(CH203=0,N203="N"),AND(CH203=0,N203="B"),AND(CH203=0,LEFT(TRIM(N203),1)="I")),1,0))),"")</f>
        <v/>
      </c>
      <c r="DK203" s="23" t="str">
        <f t="shared" si="139"/>
        <v/>
      </c>
      <c r="DL203" s="23" t="str">
        <f>+IF(LEN($I203)&gt;5,IF(ISERROR(VLOOKUP(P203,'CODIGO PAGO'!$B$2:$B$20,1,0)),1,IF(OR(AND(CJ203=1,P203&lt;&gt;"N"),AND(CJ203=3,P203&lt;&gt;"B"),AND(CJ203=2,LEFT(TRIM(P203),1)&lt;&gt;"I")),1,IF(OR(AND(CJ203=0,P203="N"),AND(CJ203=0,P203="B"),AND(CJ203=0,LEFT(TRIM(P203),1)="I")),1,0))),"")</f>
        <v/>
      </c>
      <c r="DM203" s="23" t="str">
        <f t="shared" si="140"/>
        <v/>
      </c>
      <c r="DN203" s="23" t="str">
        <f>+IF(LEN($I203)&gt;5,IF(ISERROR(VLOOKUP(R203,'CODIGO PAGO'!$B$2:$B$20,1,0)),1,IF(OR(AND(CL203=1,R203&lt;&gt;"N"),AND(CL203=3,R203&lt;&gt;"B"),AND(CL203=2,LEFT(TRIM(R203),1)&lt;&gt;"I")),1,IF(OR(AND(CL203=0,R203="N"),AND(CL203=0,R203="B"),AND(CL203=0,LEFT(TRIM(R203),1)="I")),1,0))),"")</f>
        <v/>
      </c>
      <c r="DO203" s="23" t="str">
        <f t="shared" si="141"/>
        <v/>
      </c>
      <c r="DP203" s="23" t="str">
        <f>+IF(LEN($I203)&gt;5,IF(ISERROR(VLOOKUP(T203,'CODIGO PAGO'!$B$2:$B$20,1,0)),1,IF(OR(AND(CN203=1,T203&lt;&gt;"N"),AND(CN203=3,T203&lt;&gt;"B"),AND(CN203=2,LEFT(TRIM(T203),1)&lt;&gt;"I")),1,IF(OR(AND(CN203=0,T203="N"),AND(CN203=0,T203="B"),AND(CN203=0,LEFT(TRIM(T203),1)="I")),1,0))),"")</f>
        <v/>
      </c>
      <c r="DQ203" s="23" t="str">
        <f t="shared" si="142"/>
        <v/>
      </c>
      <c r="DR203" s="23" t="str">
        <f>+IF(LEN($I203)&gt;5,IF(ISERROR(VLOOKUP(V203,'CODIGO PAGO'!$B$2:$B$20,1,0)),1,IF(OR(AND(CP203=1,V203&lt;&gt;"N"),AND(CP203=3,V203&lt;&gt;"B"),AND(CP203=2,LEFT(TRIM(V203),1)&lt;&gt;"I")),1,IF(OR(AND(CP203=0,V203="N"),AND(CP203=0,V203="B"),AND(CP203=0,LEFT(TRIM(V203),1)="I")),1,0))),"")</f>
        <v/>
      </c>
      <c r="DS203" s="23" t="str">
        <f t="shared" si="143"/>
        <v/>
      </c>
      <c r="DT203" s="23" t="str">
        <f>+IF(LEN($I203)&gt;5,IF(ISERROR(VLOOKUP(X203,'CODIGO PAGO'!$B$2:$B$20,1,0)),1,IF(OR(AND(CR203=1,X203&lt;&gt;"N"),AND(CR203=3,X203&lt;&gt;"B"),AND(CR203=2,LEFT(TRIM(X203),1)&lt;&gt;"I")),1,IF(OR(AND(CR203=0,X203="N"),AND(CR203=0,X203="B"),AND(CR203=0,LEFT(TRIM(X203),1)="I")),1,0))),"")</f>
        <v/>
      </c>
      <c r="DU203" s="23" t="str">
        <f t="shared" si="144"/>
        <v/>
      </c>
      <c r="DV203" s="23" t="str">
        <f>+IF(LEN($I203)&gt;5,IF(ISERROR(VLOOKUP(Z203,'CODIGO PAGO'!$B$2:$B$20,1,0)),1,IF(OR(AND(CT203=1,Z203&lt;&gt;"N"),AND(CT203=3,Z203&lt;&gt;"B"),AND(CT203=2,LEFT(TRIM(Z203),1)&lt;&gt;"I")),1,IF(OR(AND(CT203=0,Z203="N"),AND(CT203=0,Z203="B"),AND(CT203=0,LEFT(TRIM(Z203),1)="I")),1,0))),"")</f>
        <v/>
      </c>
      <c r="DW203" s="23" t="str">
        <f t="shared" si="145"/>
        <v/>
      </c>
      <c r="DX203" s="23" t="str">
        <f>+IF(LEN($I203)&gt;5,IF(ISERROR(VLOOKUP(AB203,'CODIGO PAGO'!$B$2:$B$20,1,0)),1,IF(OR(AND(CV203=1,AB203&lt;&gt;"N"),AND(CV203=3,AB203&lt;&gt;"B"),AND(CV203=2,LEFT(TRIM(AB203),1)&lt;&gt;"I")),1,IF(OR(AND(CV203=0,AB203="N"),AND(CV203=0,AB203="B"),AND(CV203=0,LEFT(TRIM(AB203),1)="I")),1,0))),"")</f>
        <v/>
      </c>
      <c r="DY203" s="23" t="str">
        <f t="shared" si="146"/>
        <v/>
      </c>
      <c r="DZ203" s="23" t="str">
        <f>+IF(LEN($I203)&gt;5,IF(ISERROR(VLOOKUP(AD203,'CODIGO PAGO'!$B$2:$B$20,1,0)),1,IF(OR(AND(CX203=1,AD203&lt;&gt;"N"),AND(CX203=3,AD203&lt;&gt;"B"),AND(CX203=2,LEFT(TRIM(AD203),1)&lt;&gt;"I")),1,IF(OR(AND(CX203=0,AD203="N"),AND(CX203=0,AD203="B"),AND(CX203=0,LEFT(TRIM(AD203),1)="I")),1,0))),"")</f>
        <v/>
      </c>
      <c r="EA203" s="23" t="str">
        <f t="shared" si="147"/>
        <v/>
      </c>
      <c r="EB203" s="23" t="str">
        <f>+IF(LEN($I203)&gt;5,IF(ISERROR(VLOOKUP(AF203,'CODIGO PAGO'!$B$2:$B$20,1,0)),1,IF(OR(AND(CZ203=1,AF203&lt;&gt;"N"),AND(CZ203=3,AF203&lt;&gt;"B"),AND(CZ203=2,LEFT(TRIM(AF203),1)&lt;&gt;"I")),1,IF(OR(AND(CZ203=0,AF203="N"),AND(CZ203=0,AF203="B"),AND(CZ203=0,LEFT(TRIM(AF203),1)="I")),1,0))),"")</f>
        <v/>
      </c>
      <c r="EC203" s="23" t="str">
        <f t="shared" si="148"/>
        <v/>
      </c>
      <c r="ED203" s="23" t="str">
        <f>+IF(LEN($I203)&gt;5,IF(ISERROR(VLOOKUP(AH203,'CODIGO PAGO'!$B$2:$B$20,1,0)),1,IF(OR(AND(DB203=1,AH203&lt;&gt;"N"),AND(DB203=3,AH203&lt;&gt;"B"),AND(DB203=2,LEFT(TRIM(AH203),1)&lt;&gt;"I")),1,IF(OR(AND(DB203=0,AH203="N"),AND(DB203=0,AH203="B"),AND(DB203=0,LEFT(TRIM(AH203),1)="I")),1,0))),"")</f>
        <v/>
      </c>
      <c r="EE203" s="23" t="str">
        <f t="shared" si="149"/>
        <v/>
      </c>
      <c r="EF203" s="23" t="str">
        <f>+IF(LEN($I203)&gt;5,IF(ISERROR(VLOOKUP(AJ203,'CODIGO PAGO'!$B$2:$B$20,1,0)),1,IF(OR(AND(DD203=1,AJ203&lt;&gt;"N"),AND(DD203=3,AJ203&lt;&gt;"B"),AND(DD203=2,LEFT(TRIM(AJ203),1)&lt;&gt;"I")),1,IF(OR(AND(DD203=0,AJ203="N"),AND(DD203=0,AJ203="B"),AND(DD203=0,LEFT(TRIM(AJ203),1)="I")),1,0))),"")</f>
        <v/>
      </c>
      <c r="EG203" s="23" t="str">
        <f t="shared" si="150"/>
        <v/>
      </c>
      <c r="EH203" s="23" t="str">
        <f>+IF(LEN($I203)&gt;5,IF(ISERROR(VLOOKUP(AL203,'CODIGO PAGO'!$B$2:$B$20,1,0)),1,IF(OR(AND(DF203=1,AL203&lt;&gt;"N"),AND(DF203=3,AL203&lt;&gt;"B"),AND(DF203=2,LEFT(TRIM(AL203),1)&lt;&gt;"I")),1,IF(OR(AND(DF203=0,AL203="N"),AND(DF203=0,AL203="B"),AND(DF203=0,LEFT(TRIM(AL203),1)="I")),1,0))),"")</f>
        <v/>
      </c>
      <c r="EI203" s="23" t="str">
        <f t="shared" si="151"/>
        <v/>
      </c>
      <c r="EJ203" s="23" t="str">
        <f>+IF(LEN($I203)&gt;5,IF(ISERROR(VLOOKUP(AN203,'CODIGO PAGO'!$B$2:$B$20,1,0)),1,IF(OR(AND(DH203=1,AN203&lt;&gt;"N"),AND(DH203=3,AN203&lt;&gt;"B"),AND(DH203=2,LEFT(TRIM(AN203),1)&lt;&gt;"I")),1,IF(OR(AND(DH203=0,AN203="N"),AND(DH203=0,AN203="B"),AND(DH203=0,LEFT(TRIM(AN203),1)="I")),1,0))),"")</f>
        <v/>
      </c>
      <c r="EK203" s="23" t="str">
        <f t="shared" si="152"/>
        <v/>
      </c>
      <c r="EL203" s="24" t="str">
        <f t="shared" si="153"/>
        <v/>
      </c>
    </row>
    <row r="204" spans="1:142" s="26" customFormat="1">
      <c r="A204" s="15" t="str">
        <f t="shared" si="119"/>
        <v/>
      </c>
      <c r="B204" s="1" t="str">
        <f>+IF(LEN(I204)&gt;5,'CODIGO PAGO'!$B$28,"")</f>
        <v/>
      </c>
      <c r="C204" s="1" t="str">
        <f>+IF(LEN($I204)&gt;5,BD!D204,"")</f>
        <v/>
      </c>
      <c r="D204" s="168" t="str">
        <f>+IF(LEN($I204)&gt;5,BD!A204,"")</f>
        <v/>
      </c>
      <c r="E204" s="1" t="str">
        <f>+IF(LEN($I204)&gt;5,BD!B204,"")</f>
        <v/>
      </c>
      <c r="F204" s="1" t="str">
        <f>+IF(LEN($I204)&gt;5,BD!C204,"")</f>
        <v/>
      </c>
      <c r="G204" s="141"/>
      <c r="H204" s="141"/>
      <c r="I204" s="1" t="str">
        <f>+IF(LEN(BD!G204)&gt;5,BD!G204,"")</f>
        <v/>
      </c>
      <c r="J204" s="167" t="str">
        <f>+IF(LEN($I204)&gt;5,BD!E204,"")</f>
        <v/>
      </c>
      <c r="K204" s="6" t="str">
        <f t="shared" si="120"/>
        <v/>
      </c>
      <c r="L204" s="87" t="str">
        <f>+IF(LEN($I204)&gt;5,BD!H204,"")</f>
        <v/>
      </c>
      <c r="M204" s="40" t="str">
        <f t="shared" si="121"/>
        <v/>
      </c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4" t="str">
        <f t="shared" si="122"/>
        <v/>
      </c>
      <c r="AQ204" s="5" t="str">
        <f t="shared" si="123"/>
        <v/>
      </c>
      <c r="AR204" s="91" t="str">
        <f t="shared" si="124"/>
        <v/>
      </c>
      <c r="AS204" s="5" t="str">
        <f t="shared" si="125"/>
        <v/>
      </c>
      <c r="AT204" s="91" t="str">
        <f t="shared" si="126"/>
        <v/>
      </c>
      <c r="AU204" s="4" t="str">
        <f t="shared" si="127"/>
        <v/>
      </c>
      <c r="AV204" s="4" t="str">
        <f t="shared" si="128"/>
        <v/>
      </c>
      <c r="AW204" s="4" t="str">
        <f t="shared" si="129"/>
        <v/>
      </c>
      <c r="AX204" s="4" t="str">
        <f t="shared" si="130"/>
        <v/>
      </c>
      <c r="AY204" s="88" t="str">
        <f t="shared" si="131"/>
        <v/>
      </c>
      <c r="AZ204" s="17" t="str">
        <f t="shared" si="132"/>
        <v/>
      </c>
      <c r="BA204" s="18" t="str">
        <f t="shared" si="133"/>
        <v/>
      </c>
      <c r="BB204" s="19" t="str">
        <f>+IF(LEN(I204)&gt;5,IF(INT(RIGHT(B204,1))=9,0.5*L204*AY204,INT(MID(B204,5,LEN(B204)-4))*L204)+IFERROR(VLOOKUP(I204,AJUSTES!$A$1:$I$50,9,0),0),"")</f>
        <v/>
      </c>
      <c r="BC204" s="12"/>
      <c r="BD204" s="19" t="str">
        <f t="shared" si="134"/>
        <v/>
      </c>
      <c r="BE204" s="18" t="str">
        <f t="shared" si="135"/>
        <v/>
      </c>
      <c r="BF204" s="139" t="str">
        <f t="shared" si="136"/>
        <v/>
      </c>
      <c r="BG204" s="114"/>
      <c r="BH204" s="18" t="str">
        <f t="shared" si="137"/>
        <v/>
      </c>
      <c r="BI204" s="13"/>
      <c r="BJ204" s="12"/>
      <c r="BK204" s="12"/>
      <c r="BL204" s="145"/>
      <c r="BM204" s="12"/>
      <c r="BN204" s="12"/>
      <c r="BO204" s="12"/>
      <c r="BP204" s="12"/>
      <c r="BQ204" s="12"/>
      <c r="BR204" s="12"/>
      <c r="BS204" s="146"/>
      <c r="BT204" s="14"/>
      <c r="BU204" s="12"/>
      <c r="BV204" s="12"/>
      <c r="BW204" s="12"/>
      <c r="BX204" s="12"/>
      <c r="BY204" s="12"/>
      <c r="BZ204" s="144"/>
      <c r="CA204" s="107" t="str">
        <f>+IF(LEN($I204)&gt;5,IF(BD!F204="N/A","",BD!F204),"")</f>
        <v/>
      </c>
      <c r="CB204" s="21"/>
      <c r="CC204" s="147"/>
      <c r="CD204" s="148"/>
      <c r="CE204" s="8" t="str">
        <f>+IF(LEN(I204)&gt;5,BD!M204,"")</f>
        <v/>
      </c>
      <c r="CF204" s="16" t="str">
        <f>+IF(LEN(I204)&gt;5,BD!N204,"")</f>
        <v/>
      </c>
      <c r="CG204" s="3" t="str">
        <f t="shared" si="138"/>
        <v/>
      </c>
      <c r="CH204" s="23" t="str">
        <f>+IF(AND(LEN($I204)&gt;5),IF(AND($J204&gt;N$1,$J204&lt;=$AO$1),1,IF((COUNTIFS(INCAPACIDADES!$C$1:$C$51,$I204,INCAPACIDADES!K$1:K$51,N$1))&gt;0,2,IF(VLOOKUP($C204,BD!$D$1:$F$501,3,0)&gt;N$1,0,3))),"")</f>
        <v/>
      </c>
      <c r="CI204" s="23" t="str">
        <f>+IF(AND(LEN($I204)&gt;5),IF(AND($J204&gt;O$1,$J204&lt;=$AO$1),1,IF((COUNTIFS(INCAPACIDADES!$C$1:$C$51,$I204,INCAPACIDADES!L$1:L$51,O$1))&gt;0,2,IF(VLOOKUP($C204,BD!$D$1:$F$501,3,0)&gt;O$1,0,3))),"")</f>
        <v/>
      </c>
      <c r="CJ204" s="23" t="str">
        <f>+IF(AND(LEN($I204)&gt;5),IF(AND($J204&gt;P$1,$J204&lt;=$AO$1),1,IF((COUNTIFS(INCAPACIDADES!$C$1:$C$51,$I204,INCAPACIDADES!M$1:M$51,P$1))&gt;0,2,IF(VLOOKUP($C204,BD!$D$1:$F$501,3,0)&gt;P$1,0,3))),"")</f>
        <v/>
      </c>
      <c r="CK204" s="23" t="str">
        <f>+IF(AND(LEN($I204)&gt;5),IF(AND($J204&gt;Q$1,$J204&lt;=$AO$1),1,IF((COUNTIFS(INCAPACIDADES!$C$1:$C$51,$I204,INCAPACIDADES!N$1:N$51,Q$1))&gt;0,2,IF(VLOOKUP($C204,BD!$D$1:$F$501,3,0)&gt;Q$1,0,3))),"")</f>
        <v/>
      </c>
      <c r="CL204" s="23" t="str">
        <f>+IF(AND(LEN($I204)&gt;5),IF(AND($J204&gt;R$1,$J204&lt;=$AO$1),1,IF((COUNTIFS(INCAPACIDADES!$C$1:$C$51,$I204,INCAPACIDADES!O$1:O$51,R$1))&gt;0,2,IF(VLOOKUP($C204,BD!$D$1:$F$501,3,0)&gt;R$1,0,3))),"")</f>
        <v/>
      </c>
      <c r="CM204" s="23" t="str">
        <f>+IF(AND(LEN($I204)&gt;5),IF(AND($J204&gt;S$1,$J204&lt;=$AO$1),1,IF((COUNTIFS(INCAPACIDADES!$C$1:$C$51,$I204,INCAPACIDADES!P$1:P$51,S$1))&gt;0,2,IF(VLOOKUP($C204,BD!$D$1:$F$501,3,0)&gt;S$1,0,3))),"")</f>
        <v/>
      </c>
      <c r="CN204" s="23" t="str">
        <f>+IF(AND(LEN($I204)&gt;5),IF(AND($J204&gt;T$1,$J204&lt;=$AO$1),1,IF((COUNTIFS(INCAPACIDADES!$C$1:$C$51,$I204,INCAPACIDADES!Q$1:Q$51,T$1))&gt;0,2,IF(VLOOKUP($C204,BD!$D$1:$F$501,3,0)&gt;T$1,0,3))),"")</f>
        <v/>
      </c>
      <c r="CO204" s="23" t="str">
        <f>+IF(AND(LEN($I204)&gt;5),IF(AND($J204&gt;U$1,$J204&lt;=$AO$1),1,IF((COUNTIFS(INCAPACIDADES!$C$1:$C$51,$I204,INCAPACIDADES!R$1:R$51,U$1))&gt;0,2,IF(VLOOKUP($C204,BD!$D$1:$F$501,3,0)&gt;U$1,0,3))),"")</f>
        <v/>
      </c>
      <c r="CP204" s="23" t="str">
        <f>+IF(AND(LEN($I204)&gt;5),IF(AND($J204&gt;V$1,$J204&lt;=$AO$1),1,IF((COUNTIFS(INCAPACIDADES!$C$1:$C$51,$I204,INCAPACIDADES!S$1:S$51,V$1))&gt;0,2,IF(VLOOKUP($C204,BD!$D$1:$F$501,3,0)&gt;V$1,0,3))),"")</f>
        <v/>
      </c>
      <c r="CQ204" s="23" t="str">
        <f>+IF(AND(LEN($I204)&gt;5),IF(AND($J204&gt;W$1,$J204&lt;=$AO$1),1,IF((COUNTIFS(INCAPACIDADES!$C$1:$C$51,$I204,INCAPACIDADES!T$1:T$51,W$1))&gt;0,2,IF(VLOOKUP($C204,BD!$D$1:$F$501,3,0)&gt;W$1,0,3))),"")</f>
        <v/>
      </c>
      <c r="CR204" s="23" t="str">
        <f>+IF(AND(LEN($I204)&gt;5),IF(AND($J204&gt;X$1,$J204&lt;=$AO$1),1,IF((COUNTIFS(INCAPACIDADES!$C$1:$C$51,$I204,INCAPACIDADES!U$1:U$51,X$1))&gt;0,2,IF(VLOOKUP($C204,BD!$D$1:$F$501,3,0)&gt;X$1,0,3))),"")</f>
        <v/>
      </c>
      <c r="CS204" s="23" t="str">
        <f>+IF(AND(LEN($I204)&gt;5),IF(AND($J204&gt;Y$1,$J204&lt;=$AO$1),1,IF((COUNTIFS(INCAPACIDADES!$C$1:$C$51,$I204,INCAPACIDADES!V$1:V$51,Y$1))&gt;0,2,IF(VLOOKUP($C204,BD!$D$1:$F$501,3,0)&gt;Y$1,0,3))),"")</f>
        <v/>
      </c>
      <c r="CT204" s="23" t="str">
        <f>+IF(AND(LEN($I204)&gt;5),IF(AND($J204&gt;Z$1,$J204&lt;=$AO$1),1,IF((COUNTIFS(INCAPACIDADES!$C$1:$C$51,$I204,INCAPACIDADES!W$1:W$51,Z$1))&gt;0,2,IF(VLOOKUP($C204,BD!$D$1:$F$501,3,0)&gt;Z$1,0,3))),"")</f>
        <v/>
      </c>
      <c r="CU204" s="23" t="str">
        <f>+IF(AND(LEN($I204)&gt;5),IF(AND($J204&gt;AA$1,$J204&lt;=$AO$1),1,IF((COUNTIFS(INCAPACIDADES!$C$1:$C$51,$I204,INCAPACIDADES!X$1:X$51,AA$1))&gt;0,2,IF(VLOOKUP($C204,BD!$D$1:$F$501,3,0)&gt;AA$1,0,3))),"")</f>
        <v/>
      </c>
      <c r="CV204" s="23" t="str">
        <f>+IF(AND(LEN($I204)&gt;5),IF(AND($J204&gt;AB$1,$J204&lt;=$AO$1),1,IF((COUNTIFS(INCAPACIDADES!$C$1:$C$51,$I204,INCAPACIDADES!Y$1:Y$51,AB$1))&gt;0,2,IF(VLOOKUP($C204,BD!$D$1:$F$501,3,0)&gt;AB$1,0,3))),"")</f>
        <v/>
      </c>
      <c r="CW204" s="23" t="str">
        <f>+IF(AND(LEN($I204)&gt;5),IF(AND($J204&gt;AC$1,$J204&lt;=$AO$1),1,IF((COUNTIFS(INCAPACIDADES!$C$1:$C$51,$I204,INCAPACIDADES!Z$1:Z$51,AC$1))&gt;0,2,IF(VLOOKUP($C204,BD!$D$1:$F$501,3,0)&gt;AC$1,0,3))),"")</f>
        <v/>
      </c>
      <c r="CX204" s="23" t="str">
        <f>+IF(AND(LEN($I204)&gt;5),IF(AND($J204&gt;AD$1,$J204&lt;=$AO$1),1,IF((COUNTIFS(INCAPACIDADES!$C$1:$C$51,$I204,INCAPACIDADES!AA$1:AA$51,AD$1))&gt;0,2,IF(VLOOKUP($C204,BD!$D$1:$F$501,3,0)&gt;AD$1,0,3))),"")</f>
        <v/>
      </c>
      <c r="CY204" s="23" t="str">
        <f>+IF(AND(LEN($I204)&gt;5),IF(AND($J204&gt;AE$1,$J204&lt;=$AO$1),1,IF((COUNTIFS(INCAPACIDADES!$C$1:$C$51,$I204,INCAPACIDADES!AB$1:AB$51,AE$1))&gt;0,2,IF(VLOOKUP($C204,BD!$D$1:$F$501,3,0)&gt;AE$1,0,3))),"")</f>
        <v/>
      </c>
      <c r="CZ204" s="23" t="str">
        <f>+IF(AND(LEN($I204)&gt;5),IF(AND($J204&gt;AF$1,$J204&lt;=$AO$1),1,IF((COUNTIFS(INCAPACIDADES!$C$1:$C$51,$I204,INCAPACIDADES!AC$1:AC$51,AF$1))&gt;0,2,IF(VLOOKUP($C204,BD!$D$1:$F$501,3,0)&gt;AF$1,0,3))),"")</f>
        <v/>
      </c>
      <c r="DA204" s="23" t="str">
        <f>+IF(AND(LEN($I204)&gt;5),IF(AND($J204&gt;AG$1,$J204&lt;=$AO$1),1,IF((COUNTIFS(INCAPACIDADES!$C$1:$C$51,$I204,INCAPACIDADES!AD$1:AD$51,AG$1))&gt;0,2,IF(VLOOKUP($C204,BD!$D$1:$F$501,3,0)&gt;AG$1,0,3))),"")</f>
        <v/>
      </c>
      <c r="DB204" s="23" t="str">
        <f>+IF(AND(LEN($I204)&gt;5),IF(AND($J204&gt;AH$1,$J204&lt;=$AO$1),1,IF((COUNTIFS(INCAPACIDADES!$C$1:$C$51,$I204,INCAPACIDADES!AE$1:AE$51,AH$1))&gt;0,2,IF(VLOOKUP($C204,BD!$D$1:$F$501,3,0)&gt;AH$1,0,3))),"")</f>
        <v/>
      </c>
      <c r="DC204" s="23" t="str">
        <f>+IF(AND(LEN($I204)&gt;5),IF(AND($J204&gt;AI$1,$J204&lt;=$AO$1),1,IF((COUNTIFS(INCAPACIDADES!$C$1:$C$51,$I204,INCAPACIDADES!AF$1:AF$51,AI$1))&gt;0,2,IF(VLOOKUP($C204,BD!$D$1:$F$501,3,0)&gt;AI$1,0,3))),"")</f>
        <v/>
      </c>
      <c r="DD204" s="23" t="str">
        <f>+IF(AND(LEN($I204)&gt;5),IF(AND($J204&gt;AJ$1,$J204&lt;=$AO$1),1,IF((COUNTIFS(INCAPACIDADES!$C$1:$C$51,$I204,INCAPACIDADES!AG$1:AG$51,AJ$1))&gt;0,2,IF(VLOOKUP($C204,BD!$D$1:$F$501,3,0)&gt;AJ$1,0,3))),"")</f>
        <v/>
      </c>
      <c r="DE204" s="23" t="str">
        <f>+IF(AND(LEN($I204)&gt;5),IF(AND($J204&gt;AK$1,$J204&lt;=$AO$1),1,IF((COUNTIFS(INCAPACIDADES!$C$1:$C$51,$I204,INCAPACIDADES!AH$1:AH$51,AK$1))&gt;0,2,IF(VLOOKUP($C204,BD!$D$1:$F$501,3,0)&gt;AK$1,0,3))),"")</f>
        <v/>
      </c>
      <c r="DF204" s="23" t="str">
        <f>+IF(AND(LEN($I204)&gt;5),IF(AND($J204&gt;AL$1,$J204&lt;=$AO$1),1,IF((COUNTIFS(INCAPACIDADES!$C$1:$C$51,$I204,INCAPACIDADES!AI$1:AI$51,AL$1))&gt;0,2,IF(VLOOKUP($C204,BD!$D$1:$F$501,3,0)&gt;AL$1,0,3))),"")</f>
        <v/>
      </c>
      <c r="DG204" s="23" t="str">
        <f>+IF(AND(LEN($I204)&gt;5),IF(AND($J204&gt;AM$1,$J204&lt;=$AO$1),1,IF((COUNTIFS(INCAPACIDADES!$C$1:$C$51,$I204,INCAPACIDADES!AJ$1:AJ$51,AM$1))&gt;0,2,IF(VLOOKUP($C204,BD!$D$1:$F$501,3,0)&gt;AM$1,0,3))),"")</f>
        <v/>
      </c>
      <c r="DH204" s="23" t="str">
        <f>+IF(AND(LEN($I204)&gt;5),IF(AND($J204&gt;AN$1,$J204&lt;=$AO$1),1,IF((COUNTIFS(INCAPACIDADES!$C$1:$C$51,$I204,INCAPACIDADES!AK$1:AK$51,AN$1))&gt;0,2,IF(VLOOKUP($C204,BD!$D$1:$F$501,3,0)&gt;AN$1,0,3))),"")</f>
        <v/>
      </c>
      <c r="DI204" s="23" t="str">
        <f>+IF(AND(LEN($I204)&gt;5),IF(AND($J204&gt;AO$1,$J204&lt;=$AO$1),1,IF((COUNTIFS(INCAPACIDADES!$C$1:$C$51,$I204,INCAPACIDADES!AL$1:AL$51,AO$1))&gt;0,2,IF(VLOOKUP($C204,BD!$D$1:$F$501,3,0)&gt;AO$1,0,3))),"")</f>
        <v/>
      </c>
      <c r="DJ204" s="23" t="str">
        <f>+IF(LEN($I204)&gt;5,IF(ISERROR(VLOOKUP(N204,'CODIGO PAGO'!$B$2:$B$20,1,0)),1,IF(OR(AND(CH204=1,N204&lt;&gt;"N"),AND(CH204=3,N204&lt;&gt;"B"),AND(CH204=2,LEFT(TRIM(N204),1)&lt;&gt;"I")),1,IF(OR(AND(CH204=0,N204="N"),AND(CH204=0,N204="B"),AND(CH204=0,LEFT(TRIM(N204),1)="I")),1,0))),"")</f>
        <v/>
      </c>
      <c r="DK204" s="23" t="str">
        <f t="shared" si="139"/>
        <v/>
      </c>
      <c r="DL204" s="23" t="str">
        <f>+IF(LEN($I204)&gt;5,IF(ISERROR(VLOOKUP(P204,'CODIGO PAGO'!$B$2:$B$20,1,0)),1,IF(OR(AND(CJ204=1,P204&lt;&gt;"N"),AND(CJ204=3,P204&lt;&gt;"B"),AND(CJ204=2,LEFT(TRIM(P204),1)&lt;&gt;"I")),1,IF(OR(AND(CJ204=0,P204="N"),AND(CJ204=0,P204="B"),AND(CJ204=0,LEFT(TRIM(P204),1)="I")),1,0))),"")</f>
        <v/>
      </c>
      <c r="DM204" s="23" t="str">
        <f t="shared" si="140"/>
        <v/>
      </c>
      <c r="DN204" s="23" t="str">
        <f>+IF(LEN($I204)&gt;5,IF(ISERROR(VLOOKUP(R204,'CODIGO PAGO'!$B$2:$B$20,1,0)),1,IF(OR(AND(CL204=1,R204&lt;&gt;"N"),AND(CL204=3,R204&lt;&gt;"B"),AND(CL204=2,LEFT(TRIM(R204),1)&lt;&gt;"I")),1,IF(OR(AND(CL204=0,R204="N"),AND(CL204=0,R204="B"),AND(CL204=0,LEFT(TRIM(R204),1)="I")),1,0))),"")</f>
        <v/>
      </c>
      <c r="DO204" s="23" t="str">
        <f t="shared" si="141"/>
        <v/>
      </c>
      <c r="DP204" s="23" t="str">
        <f>+IF(LEN($I204)&gt;5,IF(ISERROR(VLOOKUP(T204,'CODIGO PAGO'!$B$2:$B$20,1,0)),1,IF(OR(AND(CN204=1,T204&lt;&gt;"N"),AND(CN204=3,T204&lt;&gt;"B"),AND(CN204=2,LEFT(TRIM(T204),1)&lt;&gt;"I")),1,IF(OR(AND(CN204=0,T204="N"),AND(CN204=0,T204="B"),AND(CN204=0,LEFT(TRIM(T204),1)="I")),1,0))),"")</f>
        <v/>
      </c>
      <c r="DQ204" s="23" t="str">
        <f t="shared" si="142"/>
        <v/>
      </c>
      <c r="DR204" s="23" t="str">
        <f>+IF(LEN($I204)&gt;5,IF(ISERROR(VLOOKUP(V204,'CODIGO PAGO'!$B$2:$B$20,1,0)),1,IF(OR(AND(CP204=1,V204&lt;&gt;"N"),AND(CP204=3,V204&lt;&gt;"B"),AND(CP204=2,LEFT(TRIM(V204),1)&lt;&gt;"I")),1,IF(OR(AND(CP204=0,V204="N"),AND(CP204=0,V204="B"),AND(CP204=0,LEFT(TRIM(V204),1)="I")),1,0))),"")</f>
        <v/>
      </c>
      <c r="DS204" s="23" t="str">
        <f t="shared" si="143"/>
        <v/>
      </c>
      <c r="DT204" s="23" t="str">
        <f>+IF(LEN($I204)&gt;5,IF(ISERROR(VLOOKUP(X204,'CODIGO PAGO'!$B$2:$B$20,1,0)),1,IF(OR(AND(CR204=1,X204&lt;&gt;"N"),AND(CR204=3,X204&lt;&gt;"B"),AND(CR204=2,LEFT(TRIM(X204),1)&lt;&gt;"I")),1,IF(OR(AND(CR204=0,X204="N"),AND(CR204=0,X204="B"),AND(CR204=0,LEFT(TRIM(X204),1)="I")),1,0))),"")</f>
        <v/>
      </c>
      <c r="DU204" s="23" t="str">
        <f t="shared" si="144"/>
        <v/>
      </c>
      <c r="DV204" s="23" t="str">
        <f>+IF(LEN($I204)&gt;5,IF(ISERROR(VLOOKUP(Z204,'CODIGO PAGO'!$B$2:$B$20,1,0)),1,IF(OR(AND(CT204=1,Z204&lt;&gt;"N"),AND(CT204=3,Z204&lt;&gt;"B"),AND(CT204=2,LEFT(TRIM(Z204),1)&lt;&gt;"I")),1,IF(OR(AND(CT204=0,Z204="N"),AND(CT204=0,Z204="B"),AND(CT204=0,LEFT(TRIM(Z204),1)="I")),1,0))),"")</f>
        <v/>
      </c>
      <c r="DW204" s="23" t="str">
        <f t="shared" si="145"/>
        <v/>
      </c>
      <c r="DX204" s="23" t="str">
        <f>+IF(LEN($I204)&gt;5,IF(ISERROR(VLOOKUP(AB204,'CODIGO PAGO'!$B$2:$B$20,1,0)),1,IF(OR(AND(CV204=1,AB204&lt;&gt;"N"),AND(CV204=3,AB204&lt;&gt;"B"),AND(CV204=2,LEFT(TRIM(AB204),1)&lt;&gt;"I")),1,IF(OR(AND(CV204=0,AB204="N"),AND(CV204=0,AB204="B"),AND(CV204=0,LEFT(TRIM(AB204),1)="I")),1,0))),"")</f>
        <v/>
      </c>
      <c r="DY204" s="23" t="str">
        <f t="shared" si="146"/>
        <v/>
      </c>
      <c r="DZ204" s="23" t="str">
        <f>+IF(LEN($I204)&gt;5,IF(ISERROR(VLOOKUP(AD204,'CODIGO PAGO'!$B$2:$B$20,1,0)),1,IF(OR(AND(CX204=1,AD204&lt;&gt;"N"),AND(CX204=3,AD204&lt;&gt;"B"),AND(CX204=2,LEFT(TRIM(AD204),1)&lt;&gt;"I")),1,IF(OR(AND(CX204=0,AD204="N"),AND(CX204=0,AD204="B"),AND(CX204=0,LEFT(TRIM(AD204),1)="I")),1,0))),"")</f>
        <v/>
      </c>
      <c r="EA204" s="23" t="str">
        <f t="shared" si="147"/>
        <v/>
      </c>
      <c r="EB204" s="23" t="str">
        <f>+IF(LEN($I204)&gt;5,IF(ISERROR(VLOOKUP(AF204,'CODIGO PAGO'!$B$2:$B$20,1,0)),1,IF(OR(AND(CZ204=1,AF204&lt;&gt;"N"),AND(CZ204=3,AF204&lt;&gt;"B"),AND(CZ204=2,LEFT(TRIM(AF204),1)&lt;&gt;"I")),1,IF(OR(AND(CZ204=0,AF204="N"),AND(CZ204=0,AF204="B"),AND(CZ204=0,LEFT(TRIM(AF204),1)="I")),1,0))),"")</f>
        <v/>
      </c>
      <c r="EC204" s="23" t="str">
        <f t="shared" si="148"/>
        <v/>
      </c>
      <c r="ED204" s="23" t="str">
        <f>+IF(LEN($I204)&gt;5,IF(ISERROR(VLOOKUP(AH204,'CODIGO PAGO'!$B$2:$B$20,1,0)),1,IF(OR(AND(DB204=1,AH204&lt;&gt;"N"),AND(DB204=3,AH204&lt;&gt;"B"),AND(DB204=2,LEFT(TRIM(AH204),1)&lt;&gt;"I")),1,IF(OR(AND(DB204=0,AH204="N"),AND(DB204=0,AH204="B"),AND(DB204=0,LEFT(TRIM(AH204),1)="I")),1,0))),"")</f>
        <v/>
      </c>
      <c r="EE204" s="23" t="str">
        <f t="shared" si="149"/>
        <v/>
      </c>
      <c r="EF204" s="23" t="str">
        <f>+IF(LEN($I204)&gt;5,IF(ISERROR(VLOOKUP(AJ204,'CODIGO PAGO'!$B$2:$B$20,1,0)),1,IF(OR(AND(DD204=1,AJ204&lt;&gt;"N"),AND(DD204=3,AJ204&lt;&gt;"B"),AND(DD204=2,LEFT(TRIM(AJ204),1)&lt;&gt;"I")),1,IF(OR(AND(DD204=0,AJ204="N"),AND(DD204=0,AJ204="B"),AND(DD204=0,LEFT(TRIM(AJ204),1)="I")),1,0))),"")</f>
        <v/>
      </c>
      <c r="EG204" s="23" t="str">
        <f t="shared" si="150"/>
        <v/>
      </c>
      <c r="EH204" s="23" t="str">
        <f>+IF(LEN($I204)&gt;5,IF(ISERROR(VLOOKUP(AL204,'CODIGO PAGO'!$B$2:$B$20,1,0)),1,IF(OR(AND(DF204=1,AL204&lt;&gt;"N"),AND(DF204=3,AL204&lt;&gt;"B"),AND(DF204=2,LEFT(TRIM(AL204),1)&lt;&gt;"I")),1,IF(OR(AND(DF204=0,AL204="N"),AND(DF204=0,AL204="B"),AND(DF204=0,LEFT(TRIM(AL204),1)="I")),1,0))),"")</f>
        <v/>
      </c>
      <c r="EI204" s="23" t="str">
        <f t="shared" si="151"/>
        <v/>
      </c>
      <c r="EJ204" s="23" t="str">
        <f>+IF(LEN($I204)&gt;5,IF(ISERROR(VLOOKUP(AN204,'CODIGO PAGO'!$B$2:$B$20,1,0)),1,IF(OR(AND(DH204=1,AN204&lt;&gt;"N"),AND(DH204=3,AN204&lt;&gt;"B"),AND(DH204=2,LEFT(TRIM(AN204),1)&lt;&gt;"I")),1,IF(OR(AND(DH204=0,AN204="N"),AND(DH204=0,AN204="B"),AND(DH204=0,LEFT(TRIM(AN204),1)="I")),1,0))),"")</f>
        <v/>
      </c>
      <c r="EK204" s="23" t="str">
        <f t="shared" si="152"/>
        <v/>
      </c>
      <c r="EL204" s="24" t="str">
        <f t="shared" si="153"/>
        <v/>
      </c>
    </row>
    <row r="205" spans="1:142" s="26" customFormat="1">
      <c r="A205" s="15" t="str">
        <f t="shared" si="119"/>
        <v/>
      </c>
      <c r="B205" s="1" t="str">
        <f>+IF(LEN(I205)&gt;5,'CODIGO PAGO'!$B$28,"")</f>
        <v/>
      </c>
      <c r="C205" s="1" t="str">
        <f>+IF(LEN($I205)&gt;5,BD!D205,"")</f>
        <v/>
      </c>
      <c r="D205" s="168" t="str">
        <f>+IF(LEN($I205)&gt;5,BD!A205,"")</f>
        <v/>
      </c>
      <c r="E205" s="1" t="str">
        <f>+IF(LEN($I205)&gt;5,BD!B205,"")</f>
        <v/>
      </c>
      <c r="F205" s="1" t="str">
        <f>+IF(LEN($I205)&gt;5,BD!C205,"")</f>
        <v/>
      </c>
      <c r="G205" s="141"/>
      <c r="H205" s="141"/>
      <c r="I205" s="1" t="str">
        <f>+IF(LEN(BD!G205)&gt;5,BD!G205,"")</f>
        <v/>
      </c>
      <c r="J205" s="167" t="str">
        <f>+IF(LEN($I205)&gt;5,BD!E205,"")</f>
        <v/>
      </c>
      <c r="K205" s="6" t="str">
        <f t="shared" si="120"/>
        <v/>
      </c>
      <c r="L205" s="87" t="str">
        <f>+IF(LEN($I205)&gt;5,BD!H205,"")</f>
        <v/>
      </c>
      <c r="M205" s="40" t="str">
        <f t="shared" si="121"/>
        <v/>
      </c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4" t="str">
        <f t="shared" si="122"/>
        <v/>
      </c>
      <c r="AQ205" s="5" t="str">
        <f t="shared" si="123"/>
        <v/>
      </c>
      <c r="AR205" s="91" t="str">
        <f t="shared" si="124"/>
        <v/>
      </c>
      <c r="AS205" s="5" t="str">
        <f t="shared" si="125"/>
        <v/>
      </c>
      <c r="AT205" s="91" t="str">
        <f t="shared" si="126"/>
        <v/>
      </c>
      <c r="AU205" s="4" t="str">
        <f t="shared" si="127"/>
        <v/>
      </c>
      <c r="AV205" s="4" t="str">
        <f t="shared" si="128"/>
        <v/>
      </c>
      <c r="AW205" s="4" t="str">
        <f t="shared" si="129"/>
        <v/>
      </c>
      <c r="AX205" s="4" t="str">
        <f t="shared" si="130"/>
        <v/>
      </c>
      <c r="AY205" s="88" t="str">
        <f t="shared" si="131"/>
        <v/>
      </c>
      <c r="AZ205" s="17" t="str">
        <f t="shared" si="132"/>
        <v/>
      </c>
      <c r="BA205" s="18" t="str">
        <f t="shared" si="133"/>
        <v/>
      </c>
      <c r="BB205" s="19" t="str">
        <f>+IF(LEN(I205)&gt;5,IF(INT(RIGHT(B205,1))=9,0.5*L205*AY205,INT(MID(B205,5,LEN(B205)-4))*L205)+IFERROR(VLOOKUP(I205,AJUSTES!$A$1:$I$50,9,0),0),"")</f>
        <v/>
      </c>
      <c r="BC205" s="12"/>
      <c r="BD205" s="19" t="str">
        <f t="shared" si="134"/>
        <v/>
      </c>
      <c r="BE205" s="18" t="str">
        <f t="shared" si="135"/>
        <v/>
      </c>
      <c r="BF205" s="139" t="str">
        <f t="shared" si="136"/>
        <v/>
      </c>
      <c r="BG205" s="114"/>
      <c r="BH205" s="18" t="str">
        <f t="shared" si="137"/>
        <v/>
      </c>
      <c r="BI205" s="13"/>
      <c r="BJ205" s="12"/>
      <c r="BK205" s="12"/>
      <c r="BL205" s="145"/>
      <c r="BM205" s="12"/>
      <c r="BN205" s="12"/>
      <c r="BO205" s="12"/>
      <c r="BP205" s="12"/>
      <c r="BQ205" s="12"/>
      <c r="BR205" s="12"/>
      <c r="BS205" s="146"/>
      <c r="BT205" s="14"/>
      <c r="BU205" s="12"/>
      <c r="BV205" s="12"/>
      <c r="BW205" s="12"/>
      <c r="BX205" s="12"/>
      <c r="BY205" s="12"/>
      <c r="BZ205" s="144"/>
      <c r="CA205" s="107" t="str">
        <f>+IF(LEN($I205)&gt;5,IF(BD!F205="N/A","",BD!F205),"")</f>
        <v/>
      </c>
      <c r="CB205" s="21"/>
      <c r="CC205" s="147"/>
      <c r="CD205" s="148"/>
      <c r="CE205" s="8" t="str">
        <f>+IF(LEN(I205)&gt;5,BD!M205,"")</f>
        <v/>
      </c>
      <c r="CF205" s="16" t="str">
        <f>+IF(LEN(I205)&gt;5,BD!N205,"")</f>
        <v/>
      </c>
      <c r="CG205" s="3" t="str">
        <f t="shared" si="138"/>
        <v/>
      </c>
      <c r="CH205" s="23" t="str">
        <f>+IF(AND(LEN($I205)&gt;5),IF(AND($J205&gt;N$1,$J205&lt;=$AO$1),1,IF((COUNTIFS(INCAPACIDADES!$C$1:$C$51,$I205,INCAPACIDADES!K$1:K$51,N$1))&gt;0,2,IF(VLOOKUP($C205,BD!$D$1:$F$501,3,0)&gt;N$1,0,3))),"")</f>
        <v/>
      </c>
      <c r="CI205" s="23" t="str">
        <f>+IF(AND(LEN($I205)&gt;5),IF(AND($J205&gt;O$1,$J205&lt;=$AO$1),1,IF((COUNTIFS(INCAPACIDADES!$C$1:$C$51,$I205,INCAPACIDADES!L$1:L$51,O$1))&gt;0,2,IF(VLOOKUP($C205,BD!$D$1:$F$501,3,0)&gt;O$1,0,3))),"")</f>
        <v/>
      </c>
      <c r="CJ205" s="23" t="str">
        <f>+IF(AND(LEN($I205)&gt;5),IF(AND($J205&gt;P$1,$J205&lt;=$AO$1),1,IF((COUNTIFS(INCAPACIDADES!$C$1:$C$51,$I205,INCAPACIDADES!M$1:M$51,P$1))&gt;0,2,IF(VLOOKUP($C205,BD!$D$1:$F$501,3,0)&gt;P$1,0,3))),"")</f>
        <v/>
      </c>
      <c r="CK205" s="23" t="str">
        <f>+IF(AND(LEN($I205)&gt;5),IF(AND($J205&gt;Q$1,$J205&lt;=$AO$1),1,IF((COUNTIFS(INCAPACIDADES!$C$1:$C$51,$I205,INCAPACIDADES!N$1:N$51,Q$1))&gt;0,2,IF(VLOOKUP($C205,BD!$D$1:$F$501,3,0)&gt;Q$1,0,3))),"")</f>
        <v/>
      </c>
      <c r="CL205" s="23" t="str">
        <f>+IF(AND(LEN($I205)&gt;5),IF(AND($J205&gt;R$1,$J205&lt;=$AO$1),1,IF((COUNTIFS(INCAPACIDADES!$C$1:$C$51,$I205,INCAPACIDADES!O$1:O$51,R$1))&gt;0,2,IF(VLOOKUP($C205,BD!$D$1:$F$501,3,0)&gt;R$1,0,3))),"")</f>
        <v/>
      </c>
      <c r="CM205" s="23" t="str">
        <f>+IF(AND(LEN($I205)&gt;5),IF(AND($J205&gt;S$1,$J205&lt;=$AO$1),1,IF((COUNTIFS(INCAPACIDADES!$C$1:$C$51,$I205,INCAPACIDADES!P$1:P$51,S$1))&gt;0,2,IF(VLOOKUP($C205,BD!$D$1:$F$501,3,0)&gt;S$1,0,3))),"")</f>
        <v/>
      </c>
      <c r="CN205" s="23" t="str">
        <f>+IF(AND(LEN($I205)&gt;5),IF(AND($J205&gt;T$1,$J205&lt;=$AO$1),1,IF((COUNTIFS(INCAPACIDADES!$C$1:$C$51,$I205,INCAPACIDADES!Q$1:Q$51,T$1))&gt;0,2,IF(VLOOKUP($C205,BD!$D$1:$F$501,3,0)&gt;T$1,0,3))),"")</f>
        <v/>
      </c>
      <c r="CO205" s="23" t="str">
        <f>+IF(AND(LEN($I205)&gt;5),IF(AND($J205&gt;U$1,$J205&lt;=$AO$1),1,IF((COUNTIFS(INCAPACIDADES!$C$1:$C$51,$I205,INCAPACIDADES!R$1:R$51,U$1))&gt;0,2,IF(VLOOKUP($C205,BD!$D$1:$F$501,3,0)&gt;U$1,0,3))),"")</f>
        <v/>
      </c>
      <c r="CP205" s="23" t="str">
        <f>+IF(AND(LEN($I205)&gt;5),IF(AND($J205&gt;V$1,$J205&lt;=$AO$1),1,IF((COUNTIFS(INCAPACIDADES!$C$1:$C$51,$I205,INCAPACIDADES!S$1:S$51,V$1))&gt;0,2,IF(VLOOKUP($C205,BD!$D$1:$F$501,3,0)&gt;V$1,0,3))),"")</f>
        <v/>
      </c>
      <c r="CQ205" s="23" t="str">
        <f>+IF(AND(LEN($I205)&gt;5),IF(AND($J205&gt;W$1,$J205&lt;=$AO$1),1,IF((COUNTIFS(INCAPACIDADES!$C$1:$C$51,$I205,INCAPACIDADES!T$1:T$51,W$1))&gt;0,2,IF(VLOOKUP($C205,BD!$D$1:$F$501,3,0)&gt;W$1,0,3))),"")</f>
        <v/>
      </c>
      <c r="CR205" s="23" t="str">
        <f>+IF(AND(LEN($I205)&gt;5),IF(AND($J205&gt;X$1,$J205&lt;=$AO$1),1,IF((COUNTIFS(INCAPACIDADES!$C$1:$C$51,$I205,INCAPACIDADES!U$1:U$51,X$1))&gt;0,2,IF(VLOOKUP($C205,BD!$D$1:$F$501,3,0)&gt;X$1,0,3))),"")</f>
        <v/>
      </c>
      <c r="CS205" s="23" t="str">
        <f>+IF(AND(LEN($I205)&gt;5),IF(AND($J205&gt;Y$1,$J205&lt;=$AO$1),1,IF((COUNTIFS(INCAPACIDADES!$C$1:$C$51,$I205,INCAPACIDADES!V$1:V$51,Y$1))&gt;0,2,IF(VLOOKUP($C205,BD!$D$1:$F$501,3,0)&gt;Y$1,0,3))),"")</f>
        <v/>
      </c>
      <c r="CT205" s="23" t="str">
        <f>+IF(AND(LEN($I205)&gt;5),IF(AND($J205&gt;Z$1,$J205&lt;=$AO$1),1,IF((COUNTIFS(INCAPACIDADES!$C$1:$C$51,$I205,INCAPACIDADES!W$1:W$51,Z$1))&gt;0,2,IF(VLOOKUP($C205,BD!$D$1:$F$501,3,0)&gt;Z$1,0,3))),"")</f>
        <v/>
      </c>
      <c r="CU205" s="23" t="str">
        <f>+IF(AND(LEN($I205)&gt;5),IF(AND($J205&gt;AA$1,$J205&lt;=$AO$1),1,IF((COUNTIFS(INCAPACIDADES!$C$1:$C$51,$I205,INCAPACIDADES!X$1:X$51,AA$1))&gt;0,2,IF(VLOOKUP($C205,BD!$D$1:$F$501,3,0)&gt;AA$1,0,3))),"")</f>
        <v/>
      </c>
      <c r="CV205" s="23" t="str">
        <f>+IF(AND(LEN($I205)&gt;5),IF(AND($J205&gt;AB$1,$J205&lt;=$AO$1),1,IF((COUNTIFS(INCAPACIDADES!$C$1:$C$51,$I205,INCAPACIDADES!Y$1:Y$51,AB$1))&gt;0,2,IF(VLOOKUP($C205,BD!$D$1:$F$501,3,0)&gt;AB$1,0,3))),"")</f>
        <v/>
      </c>
      <c r="CW205" s="23" t="str">
        <f>+IF(AND(LEN($I205)&gt;5),IF(AND($J205&gt;AC$1,$J205&lt;=$AO$1),1,IF((COUNTIFS(INCAPACIDADES!$C$1:$C$51,$I205,INCAPACIDADES!Z$1:Z$51,AC$1))&gt;0,2,IF(VLOOKUP($C205,BD!$D$1:$F$501,3,0)&gt;AC$1,0,3))),"")</f>
        <v/>
      </c>
      <c r="CX205" s="23" t="str">
        <f>+IF(AND(LEN($I205)&gt;5),IF(AND($J205&gt;AD$1,$J205&lt;=$AO$1),1,IF((COUNTIFS(INCAPACIDADES!$C$1:$C$51,$I205,INCAPACIDADES!AA$1:AA$51,AD$1))&gt;0,2,IF(VLOOKUP($C205,BD!$D$1:$F$501,3,0)&gt;AD$1,0,3))),"")</f>
        <v/>
      </c>
      <c r="CY205" s="23" t="str">
        <f>+IF(AND(LEN($I205)&gt;5),IF(AND($J205&gt;AE$1,$J205&lt;=$AO$1),1,IF((COUNTIFS(INCAPACIDADES!$C$1:$C$51,$I205,INCAPACIDADES!AB$1:AB$51,AE$1))&gt;0,2,IF(VLOOKUP($C205,BD!$D$1:$F$501,3,0)&gt;AE$1,0,3))),"")</f>
        <v/>
      </c>
      <c r="CZ205" s="23" t="str">
        <f>+IF(AND(LEN($I205)&gt;5),IF(AND($J205&gt;AF$1,$J205&lt;=$AO$1),1,IF((COUNTIFS(INCAPACIDADES!$C$1:$C$51,$I205,INCAPACIDADES!AC$1:AC$51,AF$1))&gt;0,2,IF(VLOOKUP($C205,BD!$D$1:$F$501,3,0)&gt;AF$1,0,3))),"")</f>
        <v/>
      </c>
      <c r="DA205" s="23" t="str">
        <f>+IF(AND(LEN($I205)&gt;5),IF(AND($J205&gt;AG$1,$J205&lt;=$AO$1),1,IF((COUNTIFS(INCAPACIDADES!$C$1:$C$51,$I205,INCAPACIDADES!AD$1:AD$51,AG$1))&gt;0,2,IF(VLOOKUP($C205,BD!$D$1:$F$501,3,0)&gt;AG$1,0,3))),"")</f>
        <v/>
      </c>
      <c r="DB205" s="23" t="str">
        <f>+IF(AND(LEN($I205)&gt;5),IF(AND($J205&gt;AH$1,$J205&lt;=$AO$1),1,IF((COUNTIFS(INCAPACIDADES!$C$1:$C$51,$I205,INCAPACIDADES!AE$1:AE$51,AH$1))&gt;0,2,IF(VLOOKUP($C205,BD!$D$1:$F$501,3,0)&gt;AH$1,0,3))),"")</f>
        <v/>
      </c>
      <c r="DC205" s="23" t="str">
        <f>+IF(AND(LEN($I205)&gt;5),IF(AND($J205&gt;AI$1,$J205&lt;=$AO$1),1,IF((COUNTIFS(INCAPACIDADES!$C$1:$C$51,$I205,INCAPACIDADES!AF$1:AF$51,AI$1))&gt;0,2,IF(VLOOKUP($C205,BD!$D$1:$F$501,3,0)&gt;AI$1,0,3))),"")</f>
        <v/>
      </c>
      <c r="DD205" s="23" t="str">
        <f>+IF(AND(LEN($I205)&gt;5),IF(AND($J205&gt;AJ$1,$J205&lt;=$AO$1),1,IF((COUNTIFS(INCAPACIDADES!$C$1:$C$51,$I205,INCAPACIDADES!AG$1:AG$51,AJ$1))&gt;0,2,IF(VLOOKUP($C205,BD!$D$1:$F$501,3,0)&gt;AJ$1,0,3))),"")</f>
        <v/>
      </c>
      <c r="DE205" s="23" t="str">
        <f>+IF(AND(LEN($I205)&gt;5),IF(AND($J205&gt;AK$1,$J205&lt;=$AO$1),1,IF((COUNTIFS(INCAPACIDADES!$C$1:$C$51,$I205,INCAPACIDADES!AH$1:AH$51,AK$1))&gt;0,2,IF(VLOOKUP($C205,BD!$D$1:$F$501,3,0)&gt;AK$1,0,3))),"")</f>
        <v/>
      </c>
      <c r="DF205" s="23" t="str">
        <f>+IF(AND(LEN($I205)&gt;5),IF(AND($J205&gt;AL$1,$J205&lt;=$AO$1),1,IF((COUNTIFS(INCAPACIDADES!$C$1:$C$51,$I205,INCAPACIDADES!AI$1:AI$51,AL$1))&gt;0,2,IF(VLOOKUP($C205,BD!$D$1:$F$501,3,0)&gt;AL$1,0,3))),"")</f>
        <v/>
      </c>
      <c r="DG205" s="23" t="str">
        <f>+IF(AND(LEN($I205)&gt;5),IF(AND($J205&gt;AM$1,$J205&lt;=$AO$1),1,IF((COUNTIFS(INCAPACIDADES!$C$1:$C$51,$I205,INCAPACIDADES!AJ$1:AJ$51,AM$1))&gt;0,2,IF(VLOOKUP($C205,BD!$D$1:$F$501,3,0)&gt;AM$1,0,3))),"")</f>
        <v/>
      </c>
      <c r="DH205" s="23" t="str">
        <f>+IF(AND(LEN($I205)&gt;5),IF(AND($J205&gt;AN$1,$J205&lt;=$AO$1),1,IF((COUNTIFS(INCAPACIDADES!$C$1:$C$51,$I205,INCAPACIDADES!AK$1:AK$51,AN$1))&gt;0,2,IF(VLOOKUP($C205,BD!$D$1:$F$501,3,0)&gt;AN$1,0,3))),"")</f>
        <v/>
      </c>
      <c r="DI205" s="23" t="str">
        <f>+IF(AND(LEN($I205)&gt;5),IF(AND($J205&gt;AO$1,$J205&lt;=$AO$1),1,IF((COUNTIFS(INCAPACIDADES!$C$1:$C$51,$I205,INCAPACIDADES!AL$1:AL$51,AO$1))&gt;0,2,IF(VLOOKUP($C205,BD!$D$1:$F$501,3,0)&gt;AO$1,0,3))),"")</f>
        <v/>
      </c>
      <c r="DJ205" s="23" t="str">
        <f>+IF(LEN($I205)&gt;5,IF(ISERROR(VLOOKUP(N205,'CODIGO PAGO'!$B$2:$B$20,1,0)),1,IF(OR(AND(CH205=1,N205&lt;&gt;"N"),AND(CH205=3,N205&lt;&gt;"B"),AND(CH205=2,LEFT(TRIM(N205),1)&lt;&gt;"I")),1,IF(OR(AND(CH205=0,N205="N"),AND(CH205=0,N205="B"),AND(CH205=0,LEFT(TRIM(N205),1)="I")),1,0))),"")</f>
        <v/>
      </c>
      <c r="DK205" s="23" t="str">
        <f t="shared" si="139"/>
        <v/>
      </c>
      <c r="DL205" s="23" t="str">
        <f>+IF(LEN($I205)&gt;5,IF(ISERROR(VLOOKUP(P205,'CODIGO PAGO'!$B$2:$B$20,1,0)),1,IF(OR(AND(CJ205=1,P205&lt;&gt;"N"),AND(CJ205=3,P205&lt;&gt;"B"),AND(CJ205=2,LEFT(TRIM(P205),1)&lt;&gt;"I")),1,IF(OR(AND(CJ205=0,P205="N"),AND(CJ205=0,P205="B"),AND(CJ205=0,LEFT(TRIM(P205),1)="I")),1,0))),"")</f>
        <v/>
      </c>
      <c r="DM205" s="23" t="str">
        <f t="shared" si="140"/>
        <v/>
      </c>
      <c r="DN205" s="23" t="str">
        <f>+IF(LEN($I205)&gt;5,IF(ISERROR(VLOOKUP(R205,'CODIGO PAGO'!$B$2:$B$20,1,0)),1,IF(OR(AND(CL205=1,R205&lt;&gt;"N"),AND(CL205=3,R205&lt;&gt;"B"),AND(CL205=2,LEFT(TRIM(R205),1)&lt;&gt;"I")),1,IF(OR(AND(CL205=0,R205="N"),AND(CL205=0,R205="B"),AND(CL205=0,LEFT(TRIM(R205),1)="I")),1,0))),"")</f>
        <v/>
      </c>
      <c r="DO205" s="23" t="str">
        <f t="shared" si="141"/>
        <v/>
      </c>
      <c r="DP205" s="23" t="str">
        <f>+IF(LEN($I205)&gt;5,IF(ISERROR(VLOOKUP(T205,'CODIGO PAGO'!$B$2:$B$20,1,0)),1,IF(OR(AND(CN205=1,T205&lt;&gt;"N"),AND(CN205=3,T205&lt;&gt;"B"),AND(CN205=2,LEFT(TRIM(T205),1)&lt;&gt;"I")),1,IF(OR(AND(CN205=0,T205="N"),AND(CN205=0,T205="B"),AND(CN205=0,LEFT(TRIM(T205),1)="I")),1,0))),"")</f>
        <v/>
      </c>
      <c r="DQ205" s="23" t="str">
        <f t="shared" si="142"/>
        <v/>
      </c>
      <c r="DR205" s="23" t="str">
        <f>+IF(LEN($I205)&gt;5,IF(ISERROR(VLOOKUP(V205,'CODIGO PAGO'!$B$2:$B$20,1,0)),1,IF(OR(AND(CP205=1,V205&lt;&gt;"N"),AND(CP205=3,V205&lt;&gt;"B"),AND(CP205=2,LEFT(TRIM(V205),1)&lt;&gt;"I")),1,IF(OR(AND(CP205=0,V205="N"),AND(CP205=0,V205="B"),AND(CP205=0,LEFT(TRIM(V205),1)="I")),1,0))),"")</f>
        <v/>
      </c>
      <c r="DS205" s="23" t="str">
        <f t="shared" si="143"/>
        <v/>
      </c>
      <c r="DT205" s="23" t="str">
        <f>+IF(LEN($I205)&gt;5,IF(ISERROR(VLOOKUP(X205,'CODIGO PAGO'!$B$2:$B$20,1,0)),1,IF(OR(AND(CR205=1,X205&lt;&gt;"N"),AND(CR205=3,X205&lt;&gt;"B"),AND(CR205=2,LEFT(TRIM(X205),1)&lt;&gt;"I")),1,IF(OR(AND(CR205=0,X205="N"),AND(CR205=0,X205="B"),AND(CR205=0,LEFT(TRIM(X205),1)="I")),1,0))),"")</f>
        <v/>
      </c>
      <c r="DU205" s="23" t="str">
        <f t="shared" si="144"/>
        <v/>
      </c>
      <c r="DV205" s="23" t="str">
        <f>+IF(LEN($I205)&gt;5,IF(ISERROR(VLOOKUP(Z205,'CODIGO PAGO'!$B$2:$B$20,1,0)),1,IF(OR(AND(CT205=1,Z205&lt;&gt;"N"),AND(CT205=3,Z205&lt;&gt;"B"),AND(CT205=2,LEFT(TRIM(Z205),1)&lt;&gt;"I")),1,IF(OR(AND(CT205=0,Z205="N"),AND(CT205=0,Z205="B"),AND(CT205=0,LEFT(TRIM(Z205),1)="I")),1,0))),"")</f>
        <v/>
      </c>
      <c r="DW205" s="23" t="str">
        <f t="shared" si="145"/>
        <v/>
      </c>
      <c r="DX205" s="23" t="str">
        <f>+IF(LEN($I205)&gt;5,IF(ISERROR(VLOOKUP(AB205,'CODIGO PAGO'!$B$2:$B$20,1,0)),1,IF(OR(AND(CV205=1,AB205&lt;&gt;"N"),AND(CV205=3,AB205&lt;&gt;"B"),AND(CV205=2,LEFT(TRIM(AB205),1)&lt;&gt;"I")),1,IF(OR(AND(CV205=0,AB205="N"),AND(CV205=0,AB205="B"),AND(CV205=0,LEFT(TRIM(AB205),1)="I")),1,0))),"")</f>
        <v/>
      </c>
      <c r="DY205" s="23" t="str">
        <f t="shared" si="146"/>
        <v/>
      </c>
      <c r="DZ205" s="23" t="str">
        <f>+IF(LEN($I205)&gt;5,IF(ISERROR(VLOOKUP(AD205,'CODIGO PAGO'!$B$2:$B$20,1,0)),1,IF(OR(AND(CX205=1,AD205&lt;&gt;"N"),AND(CX205=3,AD205&lt;&gt;"B"),AND(CX205=2,LEFT(TRIM(AD205),1)&lt;&gt;"I")),1,IF(OR(AND(CX205=0,AD205="N"),AND(CX205=0,AD205="B"),AND(CX205=0,LEFT(TRIM(AD205),1)="I")),1,0))),"")</f>
        <v/>
      </c>
      <c r="EA205" s="23" t="str">
        <f t="shared" si="147"/>
        <v/>
      </c>
      <c r="EB205" s="23" t="str">
        <f>+IF(LEN($I205)&gt;5,IF(ISERROR(VLOOKUP(AF205,'CODIGO PAGO'!$B$2:$B$20,1,0)),1,IF(OR(AND(CZ205=1,AF205&lt;&gt;"N"),AND(CZ205=3,AF205&lt;&gt;"B"),AND(CZ205=2,LEFT(TRIM(AF205),1)&lt;&gt;"I")),1,IF(OR(AND(CZ205=0,AF205="N"),AND(CZ205=0,AF205="B"),AND(CZ205=0,LEFT(TRIM(AF205),1)="I")),1,0))),"")</f>
        <v/>
      </c>
      <c r="EC205" s="23" t="str">
        <f t="shared" si="148"/>
        <v/>
      </c>
      <c r="ED205" s="23" t="str">
        <f>+IF(LEN($I205)&gt;5,IF(ISERROR(VLOOKUP(AH205,'CODIGO PAGO'!$B$2:$B$20,1,0)),1,IF(OR(AND(DB205=1,AH205&lt;&gt;"N"),AND(DB205=3,AH205&lt;&gt;"B"),AND(DB205=2,LEFT(TRIM(AH205),1)&lt;&gt;"I")),1,IF(OR(AND(DB205=0,AH205="N"),AND(DB205=0,AH205="B"),AND(DB205=0,LEFT(TRIM(AH205),1)="I")),1,0))),"")</f>
        <v/>
      </c>
      <c r="EE205" s="23" t="str">
        <f t="shared" si="149"/>
        <v/>
      </c>
      <c r="EF205" s="23" t="str">
        <f>+IF(LEN($I205)&gt;5,IF(ISERROR(VLOOKUP(AJ205,'CODIGO PAGO'!$B$2:$B$20,1,0)),1,IF(OR(AND(DD205=1,AJ205&lt;&gt;"N"),AND(DD205=3,AJ205&lt;&gt;"B"),AND(DD205=2,LEFT(TRIM(AJ205),1)&lt;&gt;"I")),1,IF(OR(AND(DD205=0,AJ205="N"),AND(DD205=0,AJ205="B"),AND(DD205=0,LEFT(TRIM(AJ205),1)="I")),1,0))),"")</f>
        <v/>
      </c>
      <c r="EG205" s="23" t="str">
        <f t="shared" si="150"/>
        <v/>
      </c>
      <c r="EH205" s="23" t="str">
        <f>+IF(LEN($I205)&gt;5,IF(ISERROR(VLOOKUP(AL205,'CODIGO PAGO'!$B$2:$B$20,1,0)),1,IF(OR(AND(DF205=1,AL205&lt;&gt;"N"),AND(DF205=3,AL205&lt;&gt;"B"),AND(DF205=2,LEFT(TRIM(AL205),1)&lt;&gt;"I")),1,IF(OR(AND(DF205=0,AL205="N"),AND(DF205=0,AL205="B"),AND(DF205=0,LEFT(TRIM(AL205),1)="I")),1,0))),"")</f>
        <v/>
      </c>
      <c r="EI205" s="23" t="str">
        <f t="shared" si="151"/>
        <v/>
      </c>
      <c r="EJ205" s="23" t="str">
        <f>+IF(LEN($I205)&gt;5,IF(ISERROR(VLOOKUP(AN205,'CODIGO PAGO'!$B$2:$B$20,1,0)),1,IF(OR(AND(DH205=1,AN205&lt;&gt;"N"),AND(DH205=3,AN205&lt;&gt;"B"),AND(DH205=2,LEFT(TRIM(AN205),1)&lt;&gt;"I")),1,IF(OR(AND(DH205=0,AN205="N"),AND(DH205=0,AN205="B"),AND(DH205=0,LEFT(TRIM(AN205),1)="I")),1,0))),"")</f>
        <v/>
      </c>
      <c r="EK205" s="23" t="str">
        <f t="shared" si="152"/>
        <v/>
      </c>
      <c r="EL205" s="24" t="str">
        <f t="shared" si="153"/>
        <v/>
      </c>
    </row>
    <row r="206" spans="1:142" s="26" customFormat="1">
      <c r="A206" s="15" t="str">
        <f t="shared" si="119"/>
        <v/>
      </c>
      <c r="B206" s="1" t="str">
        <f>+IF(LEN(I206)&gt;5,'CODIGO PAGO'!$B$28,"")</f>
        <v/>
      </c>
      <c r="C206" s="1" t="str">
        <f>+IF(LEN($I206)&gt;5,BD!D206,"")</f>
        <v/>
      </c>
      <c r="D206" s="168" t="str">
        <f>+IF(LEN($I206)&gt;5,BD!A206,"")</f>
        <v/>
      </c>
      <c r="E206" s="1" t="str">
        <f>+IF(LEN($I206)&gt;5,BD!B206,"")</f>
        <v/>
      </c>
      <c r="F206" s="1" t="str">
        <f>+IF(LEN($I206)&gt;5,BD!C206,"")</f>
        <v/>
      </c>
      <c r="G206" s="141"/>
      <c r="H206" s="141"/>
      <c r="I206" s="1" t="str">
        <f>+IF(LEN(BD!G206)&gt;5,BD!G206,"")</f>
        <v/>
      </c>
      <c r="J206" s="167" t="str">
        <f>+IF(LEN($I206)&gt;5,BD!E206,"")</f>
        <v/>
      </c>
      <c r="K206" s="6" t="str">
        <f t="shared" si="120"/>
        <v/>
      </c>
      <c r="L206" s="87" t="str">
        <f>+IF(LEN($I206)&gt;5,BD!H206,"")</f>
        <v/>
      </c>
      <c r="M206" s="40" t="str">
        <f t="shared" si="121"/>
        <v/>
      </c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4" t="str">
        <f t="shared" si="122"/>
        <v/>
      </c>
      <c r="AQ206" s="5" t="str">
        <f t="shared" si="123"/>
        <v/>
      </c>
      <c r="AR206" s="91" t="str">
        <f t="shared" si="124"/>
        <v/>
      </c>
      <c r="AS206" s="5" t="str">
        <f t="shared" si="125"/>
        <v/>
      </c>
      <c r="AT206" s="91" t="str">
        <f t="shared" si="126"/>
        <v/>
      </c>
      <c r="AU206" s="4" t="str">
        <f t="shared" si="127"/>
        <v/>
      </c>
      <c r="AV206" s="4" t="str">
        <f t="shared" si="128"/>
        <v/>
      </c>
      <c r="AW206" s="4" t="str">
        <f t="shared" si="129"/>
        <v/>
      </c>
      <c r="AX206" s="4" t="str">
        <f t="shared" si="130"/>
        <v/>
      </c>
      <c r="AY206" s="88" t="str">
        <f t="shared" si="131"/>
        <v/>
      </c>
      <c r="AZ206" s="17" t="str">
        <f t="shared" si="132"/>
        <v/>
      </c>
      <c r="BA206" s="18" t="str">
        <f t="shared" si="133"/>
        <v/>
      </c>
      <c r="BB206" s="19" t="str">
        <f>+IF(LEN(I206)&gt;5,IF(INT(RIGHT(B206,1))=9,0.5*L206*AY206,INT(MID(B206,5,LEN(B206)-4))*L206)+IFERROR(VLOOKUP(I206,AJUSTES!$A$1:$I$50,9,0),0),"")</f>
        <v/>
      </c>
      <c r="BC206" s="12"/>
      <c r="BD206" s="19" t="str">
        <f t="shared" si="134"/>
        <v/>
      </c>
      <c r="BE206" s="18" t="str">
        <f t="shared" si="135"/>
        <v/>
      </c>
      <c r="BF206" s="139" t="str">
        <f t="shared" si="136"/>
        <v/>
      </c>
      <c r="BG206" s="114"/>
      <c r="BH206" s="18" t="str">
        <f t="shared" si="137"/>
        <v/>
      </c>
      <c r="BI206" s="13"/>
      <c r="BJ206" s="12"/>
      <c r="BK206" s="12"/>
      <c r="BL206" s="145"/>
      <c r="BM206" s="12"/>
      <c r="BN206" s="12"/>
      <c r="BO206" s="12"/>
      <c r="BP206" s="12"/>
      <c r="BQ206" s="12"/>
      <c r="BR206" s="12"/>
      <c r="BS206" s="146"/>
      <c r="BT206" s="14"/>
      <c r="BU206" s="12"/>
      <c r="BV206" s="12"/>
      <c r="BW206" s="12"/>
      <c r="BX206" s="12"/>
      <c r="BY206" s="12"/>
      <c r="BZ206" s="144"/>
      <c r="CA206" s="107" t="str">
        <f>+IF(LEN($I206)&gt;5,IF(BD!F206="N/A","",BD!F206),"")</f>
        <v/>
      </c>
      <c r="CB206" s="21"/>
      <c r="CC206" s="147"/>
      <c r="CD206" s="148"/>
      <c r="CE206" s="8" t="str">
        <f>+IF(LEN(I206)&gt;5,BD!M206,"")</f>
        <v/>
      </c>
      <c r="CF206" s="16" t="str">
        <f>+IF(LEN(I206)&gt;5,BD!N206,"")</f>
        <v/>
      </c>
      <c r="CG206" s="3" t="str">
        <f t="shared" si="138"/>
        <v/>
      </c>
      <c r="CH206" s="23" t="str">
        <f>+IF(AND(LEN($I206)&gt;5),IF(AND($J206&gt;N$1,$J206&lt;=$AO$1),1,IF((COUNTIFS(INCAPACIDADES!$C$1:$C$51,$I206,INCAPACIDADES!K$1:K$51,N$1))&gt;0,2,IF(VLOOKUP($C206,BD!$D$1:$F$501,3,0)&gt;N$1,0,3))),"")</f>
        <v/>
      </c>
      <c r="CI206" s="23" t="str">
        <f>+IF(AND(LEN($I206)&gt;5),IF(AND($J206&gt;O$1,$J206&lt;=$AO$1),1,IF((COUNTIFS(INCAPACIDADES!$C$1:$C$51,$I206,INCAPACIDADES!L$1:L$51,O$1))&gt;0,2,IF(VLOOKUP($C206,BD!$D$1:$F$501,3,0)&gt;O$1,0,3))),"")</f>
        <v/>
      </c>
      <c r="CJ206" s="23" t="str">
        <f>+IF(AND(LEN($I206)&gt;5),IF(AND($J206&gt;P$1,$J206&lt;=$AO$1),1,IF((COUNTIFS(INCAPACIDADES!$C$1:$C$51,$I206,INCAPACIDADES!M$1:M$51,P$1))&gt;0,2,IF(VLOOKUP($C206,BD!$D$1:$F$501,3,0)&gt;P$1,0,3))),"")</f>
        <v/>
      </c>
      <c r="CK206" s="23" t="str">
        <f>+IF(AND(LEN($I206)&gt;5),IF(AND($J206&gt;Q$1,$J206&lt;=$AO$1),1,IF((COUNTIFS(INCAPACIDADES!$C$1:$C$51,$I206,INCAPACIDADES!N$1:N$51,Q$1))&gt;0,2,IF(VLOOKUP($C206,BD!$D$1:$F$501,3,0)&gt;Q$1,0,3))),"")</f>
        <v/>
      </c>
      <c r="CL206" s="23" t="str">
        <f>+IF(AND(LEN($I206)&gt;5),IF(AND($J206&gt;R$1,$J206&lt;=$AO$1),1,IF((COUNTIFS(INCAPACIDADES!$C$1:$C$51,$I206,INCAPACIDADES!O$1:O$51,R$1))&gt;0,2,IF(VLOOKUP($C206,BD!$D$1:$F$501,3,0)&gt;R$1,0,3))),"")</f>
        <v/>
      </c>
      <c r="CM206" s="23" t="str">
        <f>+IF(AND(LEN($I206)&gt;5),IF(AND($J206&gt;S$1,$J206&lt;=$AO$1),1,IF((COUNTIFS(INCAPACIDADES!$C$1:$C$51,$I206,INCAPACIDADES!P$1:P$51,S$1))&gt;0,2,IF(VLOOKUP($C206,BD!$D$1:$F$501,3,0)&gt;S$1,0,3))),"")</f>
        <v/>
      </c>
      <c r="CN206" s="23" t="str">
        <f>+IF(AND(LEN($I206)&gt;5),IF(AND($J206&gt;T$1,$J206&lt;=$AO$1),1,IF((COUNTIFS(INCAPACIDADES!$C$1:$C$51,$I206,INCAPACIDADES!Q$1:Q$51,T$1))&gt;0,2,IF(VLOOKUP($C206,BD!$D$1:$F$501,3,0)&gt;T$1,0,3))),"")</f>
        <v/>
      </c>
      <c r="CO206" s="23" t="str">
        <f>+IF(AND(LEN($I206)&gt;5),IF(AND($J206&gt;U$1,$J206&lt;=$AO$1),1,IF((COUNTIFS(INCAPACIDADES!$C$1:$C$51,$I206,INCAPACIDADES!R$1:R$51,U$1))&gt;0,2,IF(VLOOKUP($C206,BD!$D$1:$F$501,3,0)&gt;U$1,0,3))),"")</f>
        <v/>
      </c>
      <c r="CP206" s="23" t="str">
        <f>+IF(AND(LEN($I206)&gt;5),IF(AND($J206&gt;V$1,$J206&lt;=$AO$1),1,IF((COUNTIFS(INCAPACIDADES!$C$1:$C$51,$I206,INCAPACIDADES!S$1:S$51,V$1))&gt;0,2,IF(VLOOKUP($C206,BD!$D$1:$F$501,3,0)&gt;V$1,0,3))),"")</f>
        <v/>
      </c>
      <c r="CQ206" s="23" t="str">
        <f>+IF(AND(LEN($I206)&gt;5),IF(AND($J206&gt;W$1,$J206&lt;=$AO$1),1,IF((COUNTIFS(INCAPACIDADES!$C$1:$C$51,$I206,INCAPACIDADES!T$1:T$51,W$1))&gt;0,2,IF(VLOOKUP($C206,BD!$D$1:$F$501,3,0)&gt;W$1,0,3))),"")</f>
        <v/>
      </c>
      <c r="CR206" s="23" t="str">
        <f>+IF(AND(LEN($I206)&gt;5),IF(AND($J206&gt;X$1,$J206&lt;=$AO$1),1,IF((COUNTIFS(INCAPACIDADES!$C$1:$C$51,$I206,INCAPACIDADES!U$1:U$51,X$1))&gt;0,2,IF(VLOOKUP($C206,BD!$D$1:$F$501,3,0)&gt;X$1,0,3))),"")</f>
        <v/>
      </c>
      <c r="CS206" s="23" t="str">
        <f>+IF(AND(LEN($I206)&gt;5),IF(AND($J206&gt;Y$1,$J206&lt;=$AO$1),1,IF((COUNTIFS(INCAPACIDADES!$C$1:$C$51,$I206,INCAPACIDADES!V$1:V$51,Y$1))&gt;0,2,IF(VLOOKUP($C206,BD!$D$1:$F$501,3,0)&gt;Y$1,0,3))),"")</f>
        <v/>
      </c>
      <c r="CT206" s="23" t="str">
        <f>+IF(AND(LEN($I206)&gt;5),IF(AND($J206&gt;Z$1,$J206&lt;=$AO$1),1,IF((COUNTIFS(INCAPACIDADES!$C$1:$C$51,$I206,INCAPACIDADES!W$1:W$51,Z$1))&gt;0,2,IF(VLOOKUP($C206,BD!$D$1:$F$501,3,0)&gt;Z$1,0,3))),"")</f>
        <v/>
      </c>
      <c r="CU206" s="23" t="str">
        <f>+IF(AND(LEN($I206)&gt;5),IF(AND($J206&gt;AA$1,$J206&lt;=$AO$1),1,IF((COUNTIFS(INCAPACIDADES!$C$1:$C$51,$I206,INCAPACIDADES!X$1:X$51,AA$1))&gt;0,2,IF(VLOOKUP($C206,BD!$D$1:$F$501,3,0)&gt;AA$1,0,3))),"")</f>
        <v/>
      </c>
      <c r="CV206" s="23" t="str">
        <f>+IF(AND(LEN($I206)&gt;5),IF(AND($J206&gt;AB$1,$J206&lt;=$AO$1),1,IF((COUNTIFS(INCAPACIDADES!$C$1:$C$51,$I206,INCAPACIDADES!Y$1:Y$51,AB$1))&gt;0,2,IF(VLOOKUP($C206,BD!$D$1:$F$501,3,0)&gt;AB$1,0,3))),"")</f>
        <v/>
      </c>
      <c r="CW206" s="23" t="str">
        <f>+IF(AND(LEN($I206)&gt;5),IF(AND($J206&gt;AC$1,$J206&lt;=$AO$1),1,IF((COUNTIFS(INCAPACIDADES!$C$1:$C$51,$I206,INCAPACIDADES!Z$1:Z$51,AC$1))&gt;0,2,IF(VLOOKUP($C206,BD!$D$1:$F$501,3,0)&gt;AC$1,0,3))),"")</f>
        <v/>
      </c>
      <c r="CX206" s="23" t="str">
        <f>+IF(AND(LEN($I206)&gt;5),IF(AND($J206&gt;AD$1,$J206&lt;=$AO$1),1,IF((COUNTIFS(INCAPACIDADES!$C$1:$C$51,$I206,INCAPACIDADES!AA$1:AA$51,AD$1))&gt;0,2,IF(VLOOKUP($C206,BD!$D$1:$F$501,3,0)&gt;AD$1,0,3))),"")</f>
        <v/>
      </c>
      <c r="CY206" s="23" t="str">
        <f>+IF(AND(LEN($I206)&gt;5),IF(AND($J206&gt;AE$1,$J206&lt;=$AO$1),1,IF((COUNTIFS(INCAPACIDADES!$C$1:$C$51,$I206,INCAPACIDADES!AB$1:AB$51,AE$1))&gt;0,2,IF(VLOOKUP($C206,BD!$D$1:$F$501,3,0)&gt;AE$1,0,3))),"")</f>
        <v/>
      </c>
      <c r="CZ206" s="23" t="str">
        <f>+IF(AND(LEN($I206)&gt;5),IF(AND($J206&gt;AF$1,$J206&lt;=$AO$1),1,IF((COUNTIFS(INCAPACIDADES!$C$1:$C$51,$I206,INCAPACIDADES!AC$1:AC$51,AF$1))&gt;0,2,IF(VLOOKUP($C206,BD!$D$1:$F$501,3,0)&gt;AF$1,0,3))),"")</f>
        <v/>
      </c>
      <c r="DA206" s="23" t="str">
        <f>+IF(AND(LEN($I206)&gt;5),IF(AND($J206&gt;AG$1,$J206&lt;=$AO$1),1,IF((COUNTIFS(INCAPACIDADES!$C$1:$C$51,$I206,INCAPACIDADES!AD$1:AD$51,AG$1))&gt;0,2,IF(VLOOKUP($C206,BD!$D$1:$F$501,3,0)&gt;AG$1,0,3))),"")</f>
        <v/>
      </c>
      <c r="DB206" s="23" t="str">
        <f>+IF(AND(LEN($I206)&gt;5),IF(AND($J206&gt;AH$1,$J206&lt;=$AO$1),1,IF((COUNTIFS(INCAPACIDADES!$C$1:$C$51,$I206,INCAPACIDADES!AE$1:AE$51,AH$1))&gt;0,2,IF(VLOOKUP($C206,BD!$D$1:$F$501,3,0)&gt;AH$1,0,3))),"")</f>
        <v/>
      </c>
      <c r="DC206" s="23" t="str">
        <f>+IF(AND(LEN($I206)&gt;5),IF(AND($J206&gt;AI$1,$J206&lt;=$AO$1),1,IF((COUNTIFS(INCAPACIDADES!$C$1:$C$51,$I206,INCAPACIDADES!AF$1:AF$51,AI$1))&gt;0,2,IF(VLOOKUP($C206,BD!$D$1:$F$501,3,0)&gt;AI$1,0,3))),"")</f>
        <v/>
      </c>
      <c r="DD206" s="23" t="str">
        <f>+IF(AND(LEN($I206)&gt;5),IF(AND($J206&gt;AJ$1,$J206&lt;=$AO$1),1,IF((COUNTIFS(INCAPACIDADES!$C$1:$C$51,$I206,INCAPACIDADES!AG$1:AG$51,AJ$1))&gt;0,2,IF(VLOOKUP($C206,BD!$D$1:$F$501,3,0)&gt;AJ$1,0,3))),"")</f>
        <v/>
      </c>
      <c r="DE206" s="23" t="str">
        <f>+IF(AND(LEN($I206)&gt;5),IF(AND($J206&gt;AK$1,$J206&lt;=$AO$1),1,IF((COUNTIFS(INCAPACIDADES!$C$1:$C$51,$I206,INCAPACIDADES!AH$1:AH$51,AK$1))&gt;0,2,IF(VLOOKUP($C206,BD!$D$1:$F$501,3,0)&gt;AK$1,0,3))),"")</f>
        <v/>
      </c>
      <c r="DF206" s="23" t="str">
        <f>+IF(AND(LEN($I206)&gt;5),IF(AND($J206&gt;AL$1,$J206&lt;=$AO$1),1,IF((COUNTIFS(INCAPACIDADES!$C$1:$C$51,$I206,INCAPACIDADES!AI$1:AI$51,AL$1))&gt;0,2,IF(VLOOKUP($C206,BD!$D$1:$F$501,3,0)&gt;AL$1,0,3))),"")</f>
        <v/>
      </c>
      <c r="DG206" s="23" t="str">
        <f>+IF(AND(LEN($I206)&gt;5),IF(AND($J206&gt;AM$1,$J206&lt;=$AO$1),1,IF((COUNTIFS(INCAPACIDADES!$C$1:$C$51,$I206,INCAPACIDADES!AJ$1:AJ$51,AM$1))&gt;0,2,IF(VLOOKUP($C206,BD!$D$1:$F$501,3,0)&gt;AM$1,0,3))),"")</f>
        <v/>
      </c>
      <c r="DH206" s="23" t="str">
        <f>+IF(AND(LEN($I206)&gt;5),IF(AND($J206&gt;AN$1,$J206&lt;=$AO$1),1,IF((COUNTIFS(INCAPACIDADES!$C$1:$C$51,$I206,INCAPACIDADES!AK$1:AK$51,AN$1))&gt;0,2,IF(VLOOKUP($C206,BD!$D$1:$F$501,3,0)&gt;AN$1,0,3))),"")</f>
        <v/>
      </c>
      <c r="DI206" s="23" t="str">
        <f>+IF(AND(LEN($I206)&gt;5),IF(AND($J206&gt;AO$1,$J206&lt;=$AO$1),1,IF((COUNTIFS(INCAPACIDADES!$C$1:$C$51,$I206,INCAPACIDADES!AL$1:AL$51,AO$1))&gt;0,2,IF(VLOOKUP($C206,BD!$D$1:$F$501,3,0)&gt;AO$1,0,3))),"")</f>
        <v/>
      </c>
      <c r="DJ206" s="23" t="str">
        <f>+IF(LEN($I206)&gt;5,IF(ISERROR(VLOOKUP(N206,'CODIGO PAGO'!$B$2:$B$20,1,0)),1,IF(OR(AND(CH206=1,N206&lt;&gt;"N"),AND(CH206=3,N206&lt;&gt;"B"),AND(CH206=2,LEFT(TRIM(N206),1)&lt;&gt;"I")),1,IF(OR(AND(CH206=0,N206="N"),AND(CH206=0,N206="B"),AND(CH206=0,LEFT(TRIM(N206),1)="I")),1,0))),"")</f>
        <v/>
      </c>
      <c r="DK206" s="23" t="str">
        <f t="shared" si="139"/>
        <v/>
      </c>
      <c r="DL206" s="23" t="str">
        <f>+IF(LEN($I206)&gt;5,IF(ISERROR(VLOOKUP(P206,'CODIGO PAGO'!$B$2:$B$20,1,0)),1,IF(OR(AND(CJ206=1,P206&lt;&gt;"N"),AND(CJ206=3,P206&lt;&gt;"B"),AND(CJ206=2,LEFT(TRIM(P206),1)&lt;&gt;"I")),1,IF(OR(AND(CJ206=0,P206="N"),AND(CJ206=0,P206="B"),AND(CJ206=0,LEFT(TRIM(P206),1)="I")),1,0))),"")</f>
        <v/>
      </c>
      <c r="DM206" s="23" t="str">
        <f t="shared" si="140"/>
        <v/>
      </c>
      <c r="DN206" s="23" t="str">
        <f>+IF(LEN($I206)&gt;5,IF(ISERROR(VLOOKUP(R206,'CODIGO PAGO'!$B$2:$B$20,1,0)),1,IF(OR(AND(CL206=1,R206&lt;&gt;"N"),AND(CL206=3,R206&lt;&gt;"B"),AND(CL206=2,LEFT(TRIM(R206),1)&lt;&gt;"I")),1,IF(OR(AND(CL206=0,R206="N"),AND(CL206=0,R206="B"),AND(CL206=0,LEFT(TRIM(R206),1)="I")),1,0))),"")</f>
        <v/>
      </c>
      <c r="DO206" s="23" t="str">
        <f t="shared" si="141"/>
        <v/>
      </c>
      <c r="DP206" s="23" t="str">
        <f>+IF(LEN($I206)&gt;5,IF(ISERROR(VLOOKUP(T206,'CODIGO PAGO'!$B$2:$B$20,1,0)),1,IF(OR(AND(CN206=1,T206&lt;&gt;"N"),AND(CN206=3,T206&lt;&gt;"B"),AND(CN206=2,LEFT(TRIM(T206),1)&lt;&gt;"I")),1,IF(OR(AND(CN206=0,T206="N"),AND(CN206=0,T206="B"),AND(CN206=0,LEFT(TRIM(T206),1)="I")),1,0))),"")</f>
        <v/>
      </c>
      <c r="DQ206" s="23" t="str">
        <f t="shared" si="142"/>
        <v/>
      </c>
      <c r="DR206" s="23" t="str">
        <f>+IF(LEN($I206)&gt;5,IF(ISERROR(VLOOKUP(V206,'CODIGO PAGO'!$B$2:$B$20,1,0)),1,IF(OR(AND(CP206=1,V206&lt;&gt;"N"),AND(CP206=3,V206&lt;&gt;"B"),AND(CP206=2,LEFT(TRIM(V206),1)&lt;&gt;"I")),1,IF(OR(AND(CP206=0,V206="N"),AND(CP206=0,V206="B"),AND(CP206=0,LEFT(TRIM(V206),1)="I")),1,0))),"")</f>
        <v/>
      </c>
      <c r="DS206" s="23" t="str">
        <f t="shared" si="143"/>
        <v/>
      </c>
      <c r="DT206" s="23" t="str">
        <f>+IF(LEN($I206)&gt;5,IF(ISERROR(VLOOKUP(X206,'CODIGO PAGO'!$B$2:$B$20,1,0)),1,IF(OR(AND(CR206=1,X206&lt;&gt;"N"),AND(CR206=3,X206&lt;&gt;"B"),AND(CR206=2,LEFT(TRIM(X206),1)&lt;&gt;"I")),1,IF(OR(AND(CR206=0,X206="N"),AND(CR206=0,X206="B"),AND(CR206=0,LEFT(TRIM(X206),1)="I")),1,0))),"")</f>
        <v/>
      </c>
      <c r="DU206" s="23" t="str">
        <f t="shared" si="144"/>
        <v/>
      </c>
      <c r="DV206" s="23" t="str">
        <f>+IF(LEN($I206)&gt;5,IF(ISERROR(VLOOKUP(Z206,'CODIGO PAGO'!$B$2:$B$20,1,0)),1,IF(OR(AND(CT206=1,Z206&lt;&gt;"N"),AND(CT206=3,Z206&lt;&gt;"B"),AND(CT206=2,LEFT(TRIM(Z206),1)&lt;&gt;"I")),1,IF(OR(AND(CT206=0,Z206="N"),AND(CT206=0,Z206="B"),AND(CT206=0,LEFT(TRIM(Z206),1)="I")),1,0))),"")</f>
        <v/>
      </c>
      <c r="DW206" s="23" t="str">
        <f t="shared" si="145"/>
        <v/>
      </c>
      <c r="DX206" s="23" t="str">
        <f>+IF(LEN($I206)&gt;5,IF(ISERROR(VLOOKUP(AB206,'CODIGO PAGO'!$B$2:$B$20,1,0)),1,IF(OR(AND(CV206=1,AB206&lt;&gt;"N"),AND(CV206=3,AB206&lt;&gt;"B"),AND(CV206=2,LEFT(TRIM(AB206),1)&lt;&gt;"I")),1,IF(OR(AND(CV206=0,AB206="N"),AND(CV206=0,AB206="B"),AND(CV206=0,LEFT(TRIM(AB206),1)="I")),1,0))),"")</f>
        <v/>
      </c>
      <c r="DY206" s="23" t="str">
        <f t="shared" si="146"/>
        <v/>
      </c>
      <c r="DZ206" s="23" t="str">
        <f>+IF(LEN($I206)&gt;5,IF(ISERROR(VLOOKUP(AD206,'CODIGO PAGO'!$B$2:$B$20,1,0)),1,IF(OR(AND(CX206=1,AD206&lt;&gt;"N"),AND(CX206=3,AD206&lt;&gt;"B"),AND(CX206=2,LEFT(TRIM(AD206),1)&lt;&gt;"I")),1,IF(OR(AND(CX206=0,AD206="N"),AND(CX206=0,AD206="B"),AND(CX206=0,LEFT(TRIM(AD206),1)="I")),1,0))),"")</f>
        <v/>
      </c>
      <c r="EA206" s="23" t="str">
        <f t="shared" si="147"/>
        <v/>
      </c>
      <c r="EB206" s="23" t="str">
        <f>+IF(LEN($I206)&gt;5,IF(ISERROR(VLOOKUP(AF206,'CODIGO PAGO'!$B$2:$B$20,1,0)),1,IF(OR(AND(CZ206=1,AF206&lt;&gt;"N"),AND(CZ206=3,AF206&lt;&gt;"B"),AND(CZ206=2,LEFT(TRIM(AF206),1)&lt;&gt;"I")),1,IF(OR(AND(CZ206=0,AF206="N"),AND(CZ206=0,AF206="B"),AND(CZ206=0,LEFT(TRIM(AF206),1)="I")),1,0))),"")</f>
        <v/>
      </c>
      <c r="EC206" s="23" t="str">
        <f t="shared" si="148"/>
        <v/>
      </c>
      <c r="ED206" s="23" t="str">
        <f>+IF(LEN($I206)&gt;5,IF(ISERROR(VLOOKUP(AH206,'CODIGO PAGO'!$B$2:$B$20,1,0)),1,IF(OR(AND(DB206=1,AH206&lt;&gt;"N"),AND(DB206=3,AH206&lt;&gt;"B"),AND(DB206=2,LEFT(TRIM(AH206),1)&lt;&gt;"I")),1,IF(OR(AND(DB206=0,AH206="N"),AND(DB206=0,AH206="B"),AND(DB206=0,LEFT(TRIM(AH206),1)="I")),1,0))),"")</f>
        <v/>
      </c>
      <c r="EE206" s="23" t="str">
        <f t="shared" si="149"/>
        <v/>
      </c>
      <c r="EF206" s="23" t="str">
        <f>+IF(LEN($I206)&gt;5,IF(ISERROR(VLOOKUP(AJ206,'CODIGO PAGO'!$B$2:$B$20,1,0)),1,IF(OR(AND(DD206=1,AJ206&lt;&gt;"N"),AND(DD206=3,AJ206&lt;&gt;"B"),AND(DD206=2,LEFT(TRIM(AJ206),1)&lt;&gt;"I")),1,IF(OR(AND(DD206=0,AJ206="N"),AND(DD206=0,AJ206="B"),AND(DD206=0,LEFT(TRIM(AJ206),1)="I")),1,0))),"")</f>
        <v/>
      </c>
      <c r="EG206" s="23" t="str">
        <f t="shared" si="150"/>
        <v/>
      </c>
      <c r="EH206" s="23" t="str">
        <f>+IF(LEN($I206)&gt;5,IF(ISERROR(VLOOKUP(AL206,'CODIGO PAGO'!$B$2:$B$20,1,0)),1,IF(OR(AND(DF206=1,AL206&lt;&gt;"N"),AND(DF206=3,AL206&lt;&gt;"B"),AND(DF206=2,LEFT(TRIM(AL206),1)&lt;&gt;"I")),1,IF(OR(AND(DF206=0,AL206="N"),AND(DF206=0,AL206="B"),AND(DF206=0,LEFT(TRIM(AL206),1)="I")),1,0))),"")</f>
        <v/>
      </c>
      <c r="EI206" s="23" t="str">
        <f t="shared" si="151"/>
        <v/>
      </c>
      <c r="EJ206" s="23" t="str">
        <f>+IF(LEN($I206)&gt;5,IF(ISERROR(VLOOKUP(AN206,'CODIGO PAGO'!$B$2:$B$20,1,0)),1,IF(OR(AND(DH206=1,AN206&lt;&gt;"N"),AND(DH206=3,AN206&lt;&gt;"B"),AND(DH206=2,LEFT(TRIM(AN206),1)&lt;&gt;"I")),1,IF(OR(AND(DH206=0,AN206="N"),AND(DH206=0,AN206="B"),AND(DH206=0,LEFT(TRIM(AN206),1)="I")),1,0))),"")</f>
        <v/>
      </c>
      <c r="EK206" s="23" t="str">
        <f t="shared" si="152"/>
        <v/>
      </c>
      <c r="EL206" s="24" t="str">
        <f t="shared" si="153"/>
        <v/>
      </c>
    </row>
    <row r="207" spans="1:142" s="26" customFormat="1">
      <c r="A207" s="15" t="str">
        <f t="shared" si="119"/>
        <v/>
      </c>
      <c r="B207" s="1" t="str">
        <f>+IF(LEN(I207)&gt;5,'CODIGO PAGO'!$B$28,"")</f>
        <v/>
      </c>
      <c r="C207" s="1" t="str">
        <f>+IF(LEN($I207)&gt;5,BD!D207,"")</f>
        <v/>
      </c>
      <c r="D207" s="168" t="str">
        <f>+IF(LEN($I207)&gt;5,BD!A207,"")</f>
        <v/>
      </c>
      <c r="E207" s="1" t="str">
        <f>+IF(LEN($I207)&gt;5,BD!B207,"")</f>
        <v/>
      </c>
      <c r="F207" s="1" t="str">
        <f>+IF(LEN($I207)&gt;5,BD!C207,"")</f>
        <v/>
      </c>
      <c r="G207" s="141"/>
      <c r="H207" s="141"/>
      <c r="I207" s="1" t="str">
        <f>+IF(LEN(BD!G207)&gt;5,BD!G207,"")</f>
        <v/>
      </c>
      <c r="J207" s="167" t="str">
        <f>+IF(LEN($I207)&gt;5,BD!E207,"")</f>
        <v/>
      </c>
      <c r="K207" s="6" t="str">
        <f t="shared" si="120"/>
        <v/>
      </c>
      <c r="L207" s="87" t="str">
        <f>+IF(LEN($I207)&gt;5,BD!H207,"")</f>
        <v/>
      </c>
      <c r="M207" s="40" t="str">
        <f t="shared" si="121"/>
        <v/>
      </c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4" t="str">
        <f t="shared" si="122"/>
        <v/>
      </c>
      <c r="AQ207" s="5" t="str">
        <f t="shared" si="123"/>
        <v/>
      </c>
      <c r="AR207" s="91" t="str">
        <f t="shared" si="124"/>
        <v/>
      </c>
      <c r="AS207" s="5" t="str">
        <f t="shared" si="125"/>
        <v/>
      </c>
      <c r="AT207" s="91" t="str">
        <f t="shared" si="126"/>
        <v/>
      </c>
      <c r="AU207" s="4" t="str">
        <f t="shared" si="127"/>
        <v/>
      </c>
      <c r="AV207" s="4" t="str">
        <f t="shared" si="128"/>
        <v/>
      </c>
      <c r="AW207" s="4" t="str">
        <f t="shared" si="129"/>
        <v/>
      </c>
      <c r="AX207" s="4" t="str">
        <f t="shared" si="130"/>
        <v/>
      </c>
      <c r="AY207" s="88" t="str">
        <f t="shared" si="131"/>
        <v/>
      </c>
      <c r="AZ207" s="17" t="str">
        <f t="shared" si="132"/>
        <v/>
      </c>
      <c r="BA207" s="18" t="str">
        <f t="shared" si="133"/>
        <v/>
      </c>
      <c r="BB207" s="19" t="str">
        <f>+IF(LEN(I207)&gt;5,IF(INT(RIGHT(B207,1))=9,0.5*L207*AY207,INT(MID(B207,5,LEN(B207)-4))*L207)+IFERROR(VLOOKUP(I207,AJUSTES!$A$1:$I$50,9,0),0),"")</f>
        <v/>
      </c>
      <c r="BC207" s="12"/>
      <c r="BD207" s="19" t="str">
        <f t="shared" si="134"/>
        <v/>
      </c>
      <c r="BE207" s="18" t="str">
        <f t="shared" si="135"/>
        <v/>
      </c>
      <c r="BF207" s="139" t="str">
        <f t="shared" si="136"/>
        <v/>
      </c>
      <c r="BG207" s="114"/>
      <c r="BH207" s="18" t="str">
        <f t="shared" si="137"/>
        <v/>
      </c>
      <c r="BI207" s="13"/>
      <c r="BJ207" s="12"/>
      <c r="BK207" s="12"/>
      <c r="BL207" s="145"/>
      <c r="BM207" s="12"/>
      <c r="BN207" s="12"/>
      <c r="BO207" s="12"/>
      <c r="BP207" s="12"/>
      <c r="BQ207" s="12"/>
      <c r="BR207" s="12"/>
      <c r="BS207" s="146"/>
      <c r="BT207" s="14"/>
      <c r="BU207" s="12"/>
      <c r="BV207" s="12"/>
      <c r="BW207" s="12"/>
      <c r="BX207" s="12"/>
      <c r="BY207" s="12"/>
      <c r="BZ207" s="144"/>
      <c r="CA207" s="107" t="str">
        <f>+IF(LEN($I207)&gt;5,IF(BD!F207="N/A","",BD!F207),"")</f>
        <v/>
      </c>
      <c r="CB207" s="21"/>
      <c r="CC207" s="147"/>
      <c r="CD207" s="148"/>
      <c r="CE207" s="8" t="str">
        <f>+IF(LEN(I207)&gt;5,BD!M207,"")</f>
        <v/>
      </c>
      <c r="CF207" s="16" t="str">
        <f>+IF(LEN(I207)&gt;5,BD!N207,"")</f>
        <v/>
      </c>
      <c r="CG207" s="3" t="str">
        <f t="shared" si="138"/>
        <v/>
      </c>
      <c r="CH207" s="23" t="str">
        <f>+IF(AND(LEN($I207)&gt;5),IF(AND($J207&gt;N$1,$J207&lt;=$AO$1),1,IF((COUNTIFS(INCAPACIDADES!$C$1:$C$51,$I207,INCAPACIDADES!K$1:K$51,N$1))&gt;0,2,IF(VLOOKUP($C207,BD!$D$1:$F$501,3,0)&gt;N$1,0,3))),"")</f>
        <v/>
      </c>
      <c r="CI207" s="23" t="str">
        <f>+IF(AND(LEN($I207)&gt;5),IF(AND($J207&gt;O$1,$J207&lt;=$AO$1),1,IF((COUNTIFS(INCAPACIDADES!$C$1:$C$51,$I207,INCAPACIDADES!L$1:L$51,O$1))&gt;0,2,IF(VLOOKUP($C207,BD!$D$1:$F$501,3,0)&gt;O$1,0,3))),"")</f>
        <v/>
      </c>
      <c r="CJ207" s="23" t="str">
        <f>+IF(AND(LEN($I207)&gt;5),IF(AND($J207&gt;P$1,$J207&lt;=$AO$1),1,IF((COUNTIFS(INCAPACIDADES!$C$1:$C$51,$I207,INCAPACIDADES!M$1:M$51,P$1))&gt;0,2,IF(VLOOKUP($C207,BD!$D$1:$F$501,3,0)&gt;P$1,0,3))),"")</f>
        <v/>
      </c>
      <c r="CK207" s="23" t="str">
        <f>+IF(AND(LEN($I207)&gt;5),IF(AND($J207&gt;Q$1,$J207&lt;=$AO$1),1,IF((COUNTIFS(INCAPACIDADES!$C$1:$C$51,$I207,INCAPACIDADES!N$1:N$51,Q$1))&gt;0,2,IF(VLOOKUP($C207,BD!$D$1:$F$501,3,0)&gt;Q$1,0,3))),"")</f>
        <v/>
      </c>
      <c r="CL207" s="23" t="str">
        <f>+IF(AND(LEN($I207)&gt;5),IF(AND($J207&gt;R$1,$J207&lt;=$AO$1),1,IF((COUNTIFS(INCAPACIDADES!$C$1:$C$51,$I207,INCAPACIDADES!O$1:O$51,R$1))&gt;0,2,IF(VLOOKUP($C207,BD!$D$1:$F$501,3,0)&gt;R$1,0,3))),"")</f>
        <v/>
      </c>
      <c r="CM207" s="23" t="str">
        <f>+IF(AND(LEN($I207)&gt;5),IF(AND($J207&gt;S$1,$J207&lt;=$AO$1),1,IF((COUNTIFS(INCAPACIDADES!$C$1:$C$51,$I207,INCAPACIDADES!P$1:P$51,S$1))&gt;0,2,IF(VLOOKUP($C207,BD!$D$1:$F$501,3,0)&gt;S$1,0,3))),"")</f>
        <v/>
      </c>
      <c r="CN207" s="23" t="str">
        <f>+IF(AND(LEN($I207)&gt;5),IF(AND($J207&gt;T$1,$J207&lt;=$AO$1),1,IF((COUNTIFS(INCAPACIDADES!$C$1:$C$51,$I207,INCAPACIDADES!Q$1:Q$51,T$1))&gt;0,2,IF(VLOOKUP($C207,BD!$D$1:$F$501,3,0)&gt;T$1,0,3))),"")</f>
        <v/>
      </c>
      <c r="CO207" s="23" t="str">
        <f>+IF(AND(LEN($I207)&gt;5),IF(AND($J207&gt;U$1,$J207&lt;=$AO$1),1,IF((COUNTIFS(INCAPACIDADES!$C$1:$C$51,$I207,INCAPACIDADES!R$1:R$51,U$1))&gt;0,2,IF(VLOOKUP($C207,BD!$D$1:$F$501,3,0)&gt;U$1,0,3))),"")</f>
        <v/>
      </c>
      <c r="CP207" s="23" t="str">
        <f>+IF(AND(LEN($I207)&gt;5),IF(AND($J207&gt;V$1,$J207&lt;=$AO$1),1,IF((COUNTIFS(INCAPACIDADES!$C$1:$C$51,$I207,INCAPACIDADES!S$1:S$51,V$1))&gt;0,2,IF(VLOOKUP($C207,BD!$D$1:$F$501,3,0)&gt;V$1,0,3))),"")</f>
        <v/>
      </c>
      <c r="CQ207" s="23" t="str">
        <f>+IF(AND(LEN($I207)&gt;5),IF(AND($J207&gt;W$1,$J207&lt;=$AO$1),1,IF((COUNTIFS(INCAPACIDADES!$C$1:$C$51,$I207,INCAPACIDADES!T$1:T$51,W$1))&gt;0,2,IF(VLOOKUP($C207,BD!$D$1:$F$501,3,0)&gt;W$1,0,3))),"")</f>
        <v/>
      </c>
      <c r="CR207" s="23" t="str">
        <f>+IF(AND(LEN($I207)&gt;5),IF(AND($J207&gt;X$1,$J207&lt;=$AO$1),1,IF((COUNTIFS(INCAPACIDADES!$C$1:$C$51,$I207,INCAPACIDADES!U$1:U$51,X$1))&gt;0,2,IF(VLOOKUP($C207,BD!$D$1:$F$501,3,0)&gt;X$1,0,3))),"")</f>
        <v/>
      </c>
      <c r="CS207" s="23" t="str">
        <f>+IF(AND(LEN($I207)&gt;5),IF(AND($J207&gt;Y$1,$J207&lt;=$AO$1),1,IF((COUNTIFS(INCAPACIDADES!$C$1:$C$51,$I207,INCAPACIDADES!V$1:V$51,Y$1))&gt;0,2,IF(VLOOKUP($C207,BD!$D$1:$F$501,3,0)&gt;Y$1,0,3))),"")</f>
        <v/>
      </c>
      <c r="CT207" s="23" t="str">
        <f>+IF(AND(LEN($I207)&gt;5),IF(AND($J207&gt;Z$1,$J207&lt;=$AO$1),1,IF((COUNTIFS(INCAPACIDADES!$C$1:$C$51,$I207,INCAPACIDADES!W$1:W$51,Z$1))&gt;0,2,IF(VLOOKUP($C207,BD!$D$1:$F$501,3,0)&gt;Z$1,0,3))),"")</f>
        <v/>
      </c>
      <c r="CU207" s="23" t="str">
        <f>+IF(AND(LEN($I207)&gt;5),IF(AND($J207&gt;AA$1,$J207&lt;=$AO$1),1,IF((COUNTIFS(INCAPACIDADES!$C$1:$C$51,$I207,INCAPACIDADES!X$1:X$51,AA$1))&gt;0,2,IF(VLOOKUP($C207,BD!$D$1:$F$501,3,0)&gt;AA$1,0,3))),"")</f>
        <v/>
      </c>
      <c r="CV207" s="23" t="str">
        <f>+IF(AND(LEN($I207)&gt;5),IF(AND($J207&gt;AB$1,$J207&lt;=$AO$1),1,IF((COUNTIFS(INCAPACIDADES!$C$1:$C$51,$I207,INCAPACIDADES!Y$1:Y$51,AB$1))&gt;0,2,IF(VLOOKUP($C207,BD!$D$1:$F$501,3,0)&gt;AB$1,0,3))),"")</f>
        <v/>
      </c>
      <c r="CW207" s="23" t="str">
        <f>+IF(AND(LEN($I207)&gt;5),IF(AND($J207&gt;AC$1,$J207&lt;=$AO$1),1,IF((COUNTIFS(INCAPACIDADES!$C$1:$C$51,$I207,INCAPACIDADES!Z$1:Z$51,AC$1))&gt;0,2,IF(VLOOKUP($C207,BD!$D$1:$F$501,3,0)&gt;AC$1,0,3))),"")</f>
        <v/>
      </c>
      <c r="CX207" s="23" t="str">
        <f>+IF(AND(LEN($I207)&gt;5),IF(AND($J207&gt;AD$1,$J207&lt;=$AO$1),1,IF((COUNTIFS(INCAPACIDADES!$C$1:$C$51,$I207,INCAPACIDADES!AA$1:AA$51,AD$1))&gt;0,2,IF(VLOOKUP($C207,BD!$D$1:$F$501,3,0)&gt;AD$1,0,3))),"")</f>
        <v/>
      </c>
      <c r="CY207" s="23" t="str">
        <f>+IF(AND(LEN($I207)&gt;5),IF(AND($J207&gt;AE$1,$J207&lt;=$AO$1),1,IF((COUNTIFS(INCAPACIDADES!$C$1:$C$51,$I207,INCAPACIDADES!AB$1:AB$51,AE$1))&gt;0,2,IF(VLOOKUP($C207,BD!$D$1:$F$501,3,0)&gt;AE$1,0,3))),"")</f>
        <v/>
      </c>
      <c r="CZ207" s="23" t="str">
        <f>+IF(AND(LEN($I207)&gt;5),IF(AND($J207&gt;AF$1,$J207&lt;=$AO$1),1,IF((COUNTIFS(INCAPACIDADES!$C$1:$C$51,$I207,INCAPACIDADES!AC$1:AC$51,AF$1))&gt;0,2,IF(VLOOKUP($C207,BD!$D$1:$F$501,3,0)&gt;AF$1,0,3))),"")</f>
        <v/>
      </c>
      <c r="DA207" s="23" t="str">
        <f>+IF(AND(LEN($I207)&gt;5),IF(AND($J207&gt;AG$1,$J207&lt;=$AO$1),1,IF((COUNTIFS(INCAPACIDADES!$C$1:$C$51,$I207,INCAPACIDADES!AD$1:AD$51,AG$1))&gt;0,2,IF(VLOOKUP($C207,BD!$D$1:$F$501,3,0)&gt;AG$1,0,3))),"")</f>
        <v/>
      </c>
      <c r="DB207" s="23" t="str">
        <f>+IF(AND(LEN($I207)&gt;5),IF(AND($J207&gt;AH$1,$J207&lt;=$AO$1),1,IF((COUNTIFS(INCAPACIDADES!$C$1:$C$51,$I207,INCAPACIDADES!AE$1:AE$51,AH$1))&gt;0,2,IF(VLOOKUP($C207,BD!$D$1:$F$501,3,0)&gt;AH$1,0,3))),"")</f>
        <v/>
      </c>
      <c r="DC207" s="23" t="str">
        <f>+IF(AND(LEN($I207)&gt;5),IF(AND($J207&gt;AI$1,$J207&lt;=$AO$1),1,IF((COUNTIFS(INCAPACIDADES!$C$1:$C$51,$I207,INCAPACIDADES!AF$1:AF$51,AI$1))&gt;0,2,IF(VLOOKUP($C207,BD!$D$1:$F$501,3,0)&gt;AI$1,0,3))),"")</f>
        <v/>
      </c>
      <c r="DD207" s="23" t="str">
        <f>+IF(AND(LEN($I207)&gt;5),IF(AND($J207&gt;AJ$1,$J207&lt;=$AO$1),1,IF((COUNTIFS(INCAPACIDADES!$C$1:$C$51,$I207,INCAPACIDADES!AG$1:AG$51,AJ$1))&gt;0,2,IF(VLOOKUP($C207,BD!$D$1:$F$501,3,0)&gt;AJ$1,0,3))),"")</f>
        <v/>
      </c>
      <c r="DE207" s="23" t="str">
        <f>+IF(AND(LEN($I207)&gt;5),IF(AND($J207&gt;AK$1,$J207&lt;=$AO$1),1,IF((COUNTIFS(INCAPACIDADES!$C$1:$C$51,$I207,INCAPACIDADES!AH$1:AH$51,AK$1))&gt;0,2,IF(VLOOKUP($C207,BD!$D$1:$F$501,3,0)&gt;AK$1,0,3))),"")</f>
        <v/>
      </c>
      <c r="DF207" s="23" t="str">
        <f>+IF(AND(LEN($I207)&gt;5),IF(AND($J207&gt;AL$1,$J207&lt;=$AO$1),1,IF((COUNTIFS(INCAPACIDADES!$C$1:$C$51,$I207,INCAPACIDADES!AI$1:AI$51,AL$1))&gt;0,2,IF(VLOOKUP($C207,BD!$D$1:$F$501,3,0)&gt;AL$1,0,3))),"")</f>
        <v/>
      </c>
      <c r="DG207" s="23" t="str">
        <f>+IF(AND(LEN($I207)&gt;5),IF(AND($J207&gt;AM$1,$J207&lt;=$AO$1),1,IF((COUNTIFS(INCAPACIDADES!$C$1:$C$51,$I207,INCAPACIDADES!AJ$1:AJ$51,AM$1))&gt;0,2,IF(VLOOKUP($C207,BD!$D$1:$F$501,3,0)&gt;AM$1,0,3))),"")</f>
        <v/>
      </c>
      <c r="DH207" s="23" t="str">
        <f>+IF(AND(LEN($I207)&gt;5),IF(AND($J207&gt;AN$1,$J207&lt;=$AO$1),1,IF((COUNTIFS(INCAPACIDADES!$C$1:$C$51,$I207,INCAPACIDADES!AK$1:AK$51,AN$1))&gt;0,2,IF(VLOOKUP($C207,BD!$D$1:$F$501,3,0)&gt;AN$1,0,3))),"")</f>
        <v/>
      </c>
      <c r="DI207" s="23" t="str">
        <f>+IF(AND(LEN($I207)&gt;5),IF(AND($J207&gt;AO$1,$J207&lt;=$AO$1),1,IF((COUNTIFS(INCAPACIDADES!$C$1:$C$51,$I207,INCAPACIDADES!AL$1:AL$51,AO$1))&gt;0,2,IF(VLOOKUP($C207,BD!$D$1:$F$501,3,0)&gt;AO$1,0,3))),"")</f>
        <v/>
      </c>
      <c r="DJ207" s="23" t="str">
        <f>+IF(LEN($I207)&gt;5,IF(ISERROR(VLOOKUP(N207,'CODIGO PAGO'!$B$2:$B$20,1,0)),1,IF(OR(AND(CH207=1,N207&lt;&gt;"N"),AND(CH207=3,N207&lt;&gt;"B"),AND(CH207=2,LEFT(TRIM(N207),1)&lt;&gt;"I")),1,IF(OR(AND(CH207=0,N207="N"),AND(CH207=0,N207="B"),AND(CH207=0,LEFT(TRIM(N207),1)="I")),1,0))),"")</f>
        <v/>
      </c>
      <c r="DK207" s="23" t="str">
        <f t="shared" si="139"/>
        <v/>
      </c>
      <c r="DL207" s="23" t="str">
        <f>+IF(LEN($I207)&gt;5,IF(ISERROR(VLOOKUP(P207,'CODIGO PAGO'!$B$2:$B$20,1,0)),1,IF(OR(AND(CJ207=1,P207&lt;&gt;"N"),AND(CJ207=3,P207&lt;&gt;"B"),AND(CJ207=2,LEFT(TRIM(P207),1)&lt;&gt;"I")),1,IF(OR(AND(CJ207=0,P207="N"),AND(CJ207=0,P207="B"),AND(CJ207=0,LEFT(TRIM(P207),1)="I")),1,0))),"")</f>
        <v/>
      </c>
      <c r="DM207" s="23" t="str">
        <f t="shared" si="140"/>
        <v/>
      </c>
      <c r="DN207" s="23" t="str">
        <f>+IF(LEN($I207)&gt;5,IF(ISERROR(VLOOKUP(R207,'CODIGO PAGO'!$B$2:$B$20,1,0)),1,IF(OR(AND(CL207=1,R207&lt;&gt;"N"),AND(CL207=3,R207&lt;&gt;"B"),AND(CL207=2,LEFT(TRIM(R207),1)&lt;&gt;"I")),1,IF(OR(AND(CL207=0,R207="N"),AND(CL207=0,R207="B"),AND(CL207=0,LEFT(TRIM(R207),1)="I")),1,0))),"")</f>
        <v/>
      </c>
      <c r="DO207" s="23" t="str">
        <f t="shared" si="141"/>
        <v/>
      </c>
      <c r="DP207" s="23" t="str">
        <f>+IF(LEN($I207)&gt;5,IF(ISERROR(VLOOKUP(T207,'CODIGO PAGO'!$B$2:$B$20,1,0)),1,IF(OR(AND(CN207=1,T207&lt;&gt;"N"),AND(CN207=3,T207&lt;&gt;"B"),AND(CN207=2,LEFT(TRIM(T207),1)&lt;&gt;"I")),1,IF(OR(AND(CN207=0,T207="N"),AND(CN207=0,T207="B"),AND(CN207=0,LEFT(TRIM(T207),1)="I")),1,0))),"")</f>
        <v/>
      </c>
      <c r="DQ207" s="23" t="str">
        <f t="shared" si="142"/>
        <v/>
      </c>
      <c r="DR207" s="23" t="str">
        <f>+IF(LEN($I207)&gt;5,IF(ISERROR(VLOOKUP(V207,'CODIGO PAGO'!$B$2:$B$20,1,0)),1,IF(OR(AND(CP207=1,V207&lt;&gt;"N"),AND(CP207=3,V207&lt;&gt;"B"),AND(CP207=2,LEFT(TRIM(V207),1)&lt;&gt;"I")),1,IF(OR(AND(CP207=0,V207="N"),AND(CP207=0,V207="B"),AND(CP207=0,LEFT(TRIM(V207),1)="I")),1,0))),"")</f>
        <v/>
      </c>
      <c r="DS207" s="23" t="str">
        <f t="shared" si="143"/>
        <v/>
      </c>
      <c r="DT207" s="23" t="str">
        <f>+IF(LEN($I207)&gt;5,IF(ISERROR(VLOOKUP(X207,'CODIGO PAGO'!$B$2:$B$20,1,0)),1,IF(OR(AND(CR207=1,X207&lt;&gt;"N"),AND(CR207=3,X207&lt;&gt;"B"),AND(CR207=2,LEFT(TRIM(X207),1)&lt;&gt;"I")),1,IF(OR(AND(CR207=0,X207="N"),AND(CR207=0,X207="B"),AND(CR207=0,LEFT(TRIM(X207),1)="I")),1,0))),"")</f>
        <v/>
      </c>
      <c r="DU207" s="23" t="str">
        <f t="shared" si="144"/>
        <v/>
      </c>
      <c r="DV207" s="23" t="str">
        <f>+IF(LEN($I207)&gt;5,IF(ISERROR(VLOOKUP(Z207,'CODIGO PAGO'!$B$2:$B$20,1,0)),1,IF(OR(AND(CT207=1,Z207&lt;&gt;"N"),AND(CT207=3,Z207&lt;&gt;"B"),AND(CT207=2,LEFT(TRIM(Z207),1)&lt;&gt;"I")),1,IF(OR(AND(CT207=0,Z207="N"),AND(CT207=0,Z207="B"),AND(CT207=0,LEFT(TRIM(Z207),1)="I")),1,0))),"")</f>
        <v/>
      </c>
      <c r="DW207" s="23" t="str">
        <f t="shared" si="145"/>
        <v/>
      </c>
      <c r="DX207" s="23" t="str">
        <f>+IF(LEN($I207)&gt;5,IF(ISERROR(VLOOKUP(AB207,'CODIGO PAGO'!$B$2:$B$20,1,0)),1,IF(OR(AND(CV207=1,AB207&lt;&gt;"N"),AND(CV207=3,AB207&lt;&gt;"B"),AND(CV207=2,LEFT(TRIM(AB207),1)&lt;&gt;"I")),1,IF(OR(AND(CV207=0,AB207="N"),AND(CV207=0,AB207="B"),AND(CV207=0,LEFT(TRIM(AB207),1)="I")),1,0))),"")</f>
        <v/>
      </c>
      <c r="DY207" s="23" t="str">
        <f t="shared" si="146"/>
        <v/>
      </c>
      <c r="DZ207" s="23" t="str">
        <f>+IF(LEN($I207)&gt;5,IF(ISERROR(VLOOKUP(AD207,'CODIGO PAGO'!$B$2:$B$20,1,0)),1,IF(OR(AND(CX207=1,AD207&lt;&gt;"N"),AND(CX207=3,AD207&lt;&gt;"B"),AND(CX207=2,LEFT(TRIM(AD207),1)&lt;&gt;"I")),1,IF(OR(AND(CX207=0,AD207="N"),AND(CX207=0,AD207="B"),AND(CX207=0,LEFT(TRIM(AD207),1)="I")),1,0))),"")</f>
        <v/>
      </c>
      <c r="EA207" s="23" t="str">
        <f t="shared" si="147"/>
        <v/>
      </c>
      <c r="EB207" s="23" t="str">
        <f>+IF(LEN($I207)&gt;5,IF(ISERROR(VLOOKUP(AF207,'CODIGO PAGO'!$B$2:$B$20,1,0)),1,IF(OR(AND(CZ207=1,AF207&lt;&gt;"N"),AND(CZ207=3,AF207&lt;&gt;"B"),AND(CZ207=2,LEFT(TRIM(AF207),1)&lt;&gt;"I")),1,IF(OR(AND(CZ207=0,AF207="N"),AND(CZ207=0,AF207="B"),AND(CZ207=0,LEFT(TRIM(AF207),1)="I")),1,0))),"")</f>
        <v/>
      </c>
      <c r="EC207" s="23" t="str">
        <f t="shared" si="148"/>
        <v/>
      </c>
      <c r="ED207" s="23" t="str">
        <f>+IF(LEN($I207)&gt;5,IF(ISERROR(VLOOKUP(AH207,'CODIGO PAGO'!$B$2:$B$20,1,0)),1,IF(OR(AND(DB207=1,AH207&lt;&gt;"N"),AND(DB207=3,AH207&lt;&gt;"B"),AND(DB207=2,LEFT(TRIM(AH207),1)&lt;&gt;"I")),1,IF(OR(AND(DB207=0,AH207="N"),AND(DB207=0,AH207="B"),AND(DB207=0,LEFT(TRIM(AH207),1)="I")),1,0))),"")</f>
        <v/>
      </c>
      <c r="EE207" s="23" t="str">
        <f t="shared" si="149"/>
        <v/>
      </c>
      <c r="EF207" s="23" t="str">
        <f>+IF(LEN($I207)&gt;5,IF(ISERROR(VLOOKUP(AJ207,'CODIGO PAGO'!$B$2:$B$20,1,0)),1,IF(OR(AND(DD207=1,AJ207&lt;&gt;"N"),AND(DD207=3,AJ207&lt;&gt;"B"),AND(DD207=2,LEFT(TRIM(AJ207),1)&lt;&gt;"I")),1,IF(OR(AND(DD207=0,AJ207="N"),AND(DD207=0,AJ207="B"),AND(DD207=0,LEFT(TRIM(AJ207),1)="I")),1,0))),"")</f>
        <v/>
      </c>
      <c r="EG207" s="23" t="str">
        <f t="shared" si="150"/>
        <v/>
      </c>
      <c r="EH207" s="23" t="str">
        <f>+IF(LEN($I207)&gt;5,IF(ISERROR(VLOOKUP(AL207,'CODIGO PAGO'!$B$2:$B$20,1,0)),1,IF(OR(AND(DF207=1,AL207&lt;&gt;"N"),AND(DF207=3,AL207&lt;&gt;"B"),AND(DF207=2,LEFT(TRIM(AL207),1)&lt;&gt;"I")),1,IF(OR(AND(DF207=0,AL207="N"),AND(DF207=0,AL207="B"),AND(DF207=0,LEFT(TRIM(AL207),1)="I")),1,0))),"")</f>
        <v/>
      </c>
      <c r="EI207" s="23" t="str">
        <f t="shared" si="151"/>
        <v/>
      </c>
      <c r="EJ207" s="23" t="str">
        <f>+IF(LEN($I207)&gt;5,IF(ISERROR(VLOOKUP(AN207,'CODIGO PAGO'!$B$2:$B$20,1,0)),1,IF(OR(AND(DH207=1,AN207&lt;&gt;"N"),AND(DH207=3,AN207&lt;&gt;"B"),AND(DH207=2,LEFT(TRIM(AN207),1)&lt;&gt;"I")),1,IF(OR(AND(DH207=0,AN207="N"),AND(DH207=0,AN207="B"),AND(DH207=0,LEFT(TRIM(AN207),1)="I")),1,0))),"")</f>
        <v/>
      </c>
      <c r="EK207" s="23" t="str">
        <f t="shared" si="152"/>
        <v/>
      </c>
      <c r="EL207" s="24" t="str">
        <f t="shared" si="153"/>
        <v/>
      </c>
    </row>
    <row r="208" spans="1:142" s="26" customFormat="1">
      <c r="A208" s="15" t="str">
        <f t="shared" si="119"/>
        <v/>
      </c>
      <c r="B208" s="1" t="str">
        <f>+IF(LEN(I208)&gt;5,'CODIGO PAGO'!$B$28,"")</f>
        <v/>
      </c>
      <c r="C208" s="1" t="str">
        <f>+IF(LEN($I208)&gt;5,BD!D208,"")</f>
        <v/>
      </c>
      <c r="D208" s="168" t="str">
        <f>+IF(LEN($I208)&gt;5,BD!A208,"")</f>
        <v/>
      </c>
      <c r="E208" s="1" t="str">
        <f>+IF(LEN($I208)&gt;5,BD!B208,"")</f>
        <v/>
      </c>
      <c r="F208" s="1" t="str">
        <f>+IF(LEN($I208)&gt;5,BD!C208,"")</f>
        <v/>
      </c>
      <c r="G208" s="141"/>
      <c r="H208" s="141"/>
      <c r="I208" s="1" t="str">
        <f>+IF(LEN(BD!G208)&gt;5,BD!G208,"")</f>
        <v/>
      </c>
      <c r="J208" s="167" t="str">
        <f>+IF(LEN($I208)&gt;5,BD!E208,"")</f>
        <v/>
      </c>
      <c r="K208" s="6" t="str">
        <f t="shared" si="120"/>
        <v/>
      </c>
      <c r="L208" s="87" t="str">
        <f>+IF(LEN($I208)&gt;5,BD!H208,"")</f>
        <v/>
      </c>
      <c r="M208" s="40" t="str">
        <f t="shared" si="121"/>
        <v/>
      </c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4" t="str">
        <f t="shared" si="122"/>
        <v/>
      </c>
      <c r="AQ208" s="5" t="str">
        <f t="shared" si="123"/>
        <v/>
      </c>
      <c r="AR208" s="91" t="str">
        <f t="shared" si="124"/>
        <v/>
      </c>
      <c r="AS208" s="5" t="str">
        <f t="shared" si="125"/>
        <v/>
      </c>
      <c r="AT208" s="91" t="str">
        <f t="shared" si="126"/>
        <v/>
      </c>
      <c r="AU208" s="4" t="str">
        <f t="shared" si="127"/>
        <v/>
      </c>
      <c r="AV208" s="4" t="str">
        <f t="shared" si="128"/>
        <v/>
      </c>
      <c r="AW208" s="4" t="str">
        <f t="shared" si="129"/>
        <v/>
      </c>
      <c r="AX208" s="4" t="str">
        <f t="shared" si="130"/>
        <v/>
      </c>
      <c r="AY208" s="88" t="str">
        <f t="shared" si="131"/>
        <v/>
      </c>
      <c r="AZ208" s="17" t="str">
        <f t="shared" si="132"/>
        <v/>
      </c>
      <c r="BA208" s="18" t="str">
        <f t="shared" si="133"/>
        <v/>
      </c>
      <c r="BB208" s="19" t="str">
        <f>+IF(LEN(I208)&gt;5,IF(INT(RIGHT(B208,1))=9,0.5*L208*AY208,INT(MID(B208,5,LEN(B208)-4))*L208)+IFERROR(VLOOKUP(I208,AJUSTES!$A$1:$I$50,9,0),0),"")</f>
        <v/>
      </c>
      <c r="BC208" s="12"/>
      <c r="BD208" s="19" t="str">
        <f t="shared" si="134"/>
        <v/>
      </c>
      <c r="BE208" s="18" t="str">
        <f t="shared" si="135"/>
        <v/>
      </c>
      <c r="BF208" s="139" t="str">
        <f t="shared" si="136"/>
        <v/>
      </c>
      <c r="BG208" s="114"/>
      <c r="BH208" s="18" t="str">
        <f t="shared" si="137"/>
        <v/>
      </c>
      <c r="BI208" s="13"/>
      <c r="BJ208" s="12"/>
      <c r="BK208" s="12"/>
      <c r="BL208" s="145"/>
      <c r="BM208" s="12"/>
      <c r="BN208" s="12"/>
      <c r="BO208" s="12"/>
      <c r="BP208" s="12"/>
      <c r="BQ208" s="12"/>
      <c r="BR208" s="12"/>
      <c r="BS208" s="146"/>
      <c r="BT208" s="14"/>
      <c r="BU208" s="12"/>
      <c r="BV208" s="12"/>
      <c r="BW208" s="12"/>
      <c r="BX208" s="12"/>
      <c r="BY208" s="12"/>
      <c r="BZ208" s="144"/>
      <c r="CA208" s="107" t="str">
        <f>+IF(LEN($I208)&gt;5,IF(BD!F208="N/A","",BD!F208),"")</f>
        <v/>
      </c>
      <c r="CB208" s="21"/>
      <c r="CC208" s="147"/>
      <c r="CD208" s="148"/>
      <c r="CE208" s="8" t="str">
        <f>+IF(LEN(I208)&gt;5,BD!M208,"")</f>
        <v/>
      </c>
      <c r="CF208" s="16" t="str">
        <f>+IF(LEN(I208)&gt;5,BD!N208,"")</f>
        <v/>
      </c>
      <c r="CG208" s="3" t="str">
        <f t="shared" si="138"/>
        <v/>
      </c>
      <c r="CH208" s="23" t="str">
        <f>+IF(AND(LEN($I208)&gt;5),IF(AND($J208&gt;N$1,$J208&lt;=$AO$1),1,IF((COUNTIFS(INCAPACIDADES!$C$1:$C$51,$I208,INCAPACIDADES!K$1:K$51,N$1))&gt;0,2,IF(VLOOKUP($C208,BD!$D$1:$F$501,3,0)&gt;N$1,0,3))),"")</f>
        <v/>
      </c>
      <c r="CI208" s="23" t="str">
        <f>+IF(AND(LEN($I208)&gt;5),IF(AND($J208&gt;O$1,$J208&lt;=$AO$1),1,IF((COUNTIFS(INCAPACIDADES!$C$1:$C$51,$I208,INCAPACIDADES!L$1:L$51,O$1))&gt;0,2,IF(VLOOKUP($C208,BD!$D$1:$F$501,3,0)&gt;O$1,0,3))),"")</f>
        <v/>
      </c>
      <c r="CJ208" s="23" t="str">
        <f>+IF(AND(LEN($I208)&gt;5),IF(AND($J208&gt;P$1,$J208&lt;=$AO$1),1,IF((COUNTIFS(INCAPACIDADES!$C$1:$C$51,$I208,INCAPACIDADES!M$1:M$51,P$1))&gt;0,2,IF(VLOOKUP($C208,BD!$D$1:$F$501,3,0)&gt;P$1,0,3))),"")</f>
        <v/>
      </c>
      <c r="CK208" s="23" t="str">
        <f>+IF(AND(LEN($I208)&gt;5),IF(AND($J208&gt;Q$1,$J208&lt;=$AO$1),1,IF((COUNTIFS(INCAPACIDADES!$C$1:$C$51,$I208,INCAPACIDADES!N$1:N$51,Q$1))&gt;0,2,IF(VLOOKUP($C208,BD!$D$1:$F$501,3,0)&gt;Q$1,0,3))),"")</f>
        <v/>
      </c>
      <c r="CL208" s="23" t="str">
        <f>+IF(AND(LEN($I208)&gt;5),IF(AND($J208&gt;R$1,$J208&lt;=$AO$1),1,IF((COUNTIFS(INCAPACIDADES!$C$1:$C$51,$I208,INCAPACIDADES!O$1:O$51,R$1))&gt;0,2,IF(VLOOKUP($C208,BD!$D$1:$F$501,3,0)&gt;R$1,0,3))),"")</f>
        <v/>
      </c>
      <c r="CM208" s="23" t="str">
        <f>+IF(AND(LEN($I208)&gt;5),IF(AND($J208&gt;S$1,$J208&lt;=$AO$1),1,IF((COUNTIFS(INCAPACIDADES!$C$1:$C$51,$I208,INCAPACIDADES!P$1:P$51,S$1))&gt;0,2,IF(VLOOKUP($C208,BD!$D$1:$F$501,3,0)&gt;S$1,0,3))),"")</f>
        <v/>
      </c>
      <c r="CN208" s="23" t="str">
        <f>+IF(AND(LEN($I208)&gt;5),IF(AND($J208&gt;T$1,$J208&lt;=$AO$1),1,IF((COUNTIFS(INCAPACIDADES!$C$1:$C$51,$I208,INCAPACIDADES!Q$1:Q$51,T$1))&gt;0,2,IF(VLOOKUP($C208,BD!$D$1:$F$501,3,0)&gt;T$1,0,3))),"")</f>
        <v/>
      </c>
      <c r="CO208" s="23" t="str">
        <f>+IF(AND(LEN($I208)&gt;5),IF(AND($J208&gt;U$1,$J208&lt;=$AO$1),1,IF((COUNTIFS(INCAPACIDADES!$C$1:$C$51,$I208,INCAPACIDADES!R$1:R$51,U$1))&gt;0,2,IF(VLOOKUP($C208,BD!$D$1:$F$501,3,0)&gt;U$1,0,3))),"")</f>
        <v/>
      </c>
      <c r="CP208" s="23" t="str">
        <f>+IF(AND(LEN($I208)&gt;5),IF(AND($J208&gt;V$1,$J208&lt;=$AO$1),1,IF((COUNTIFS(INCAPACIDADES!$C$1:$C$51,$I208,INCAPACIDADES!S$1:S$51,V$1))&gt;0,2,IF(VLOOKUP($C208,BD!$D$1:$F$501,3,0)&gt;V$1,0,3))),"")</f>
        <v/>
      </c>
      <c r="CQ208" s="23" t="str">
        <f>+IF(AND(LEN($I208)&gt;5),IF(AND($J208&gt;W$1,$J208&lt;=$AO$1),1,IF((COUNTIFS(INCAPACIDADES!$C$1:$C$51,$I208,INCAPACIDADES!T$1:T$51,W$1))&gt;0,2,IF(VLOOKUP($C208,BD!$D$1:$F$501,3,0)&gt;W$1,0,3))),"")</f>
        <v/>
      </c>
      <c r="CR208" s="23" t="str">
        <f>+IF(AND(LEN($I208)&gt;5),IF(AND($J208&gt;X$1,$J208&lt;=$AO$1),1,IF((COUNTIFS(INCAPACIDADES!$C$1:$C$51,$I208,INCAPACIDADES!U$1:U$51,X$1))&gt;0,2,IF(VLOOKUP($C208,BD!$D$1:$F$501,3,0)&gt;X$1,0,3))),"")</f>
        <v/>
      </c>
      <c r="CS208" s="23" t="str">
        <f>+IF(AND(LEN($I208)&gt;5),IF(AND($J208&gt;Y$1,$J208&lt;=$AO$1),1,IF((COUNTIFS(INCAPACIDADES!$C$1:$C$51,$I208,INCAPACIDADES!V$1:V$51,Y$1))&gt;0,2,IF(VLOOKUP($C208,BD!$D$1:$F$501,3,0)&gt;Y$1,0,3))),"")</f>
        <v/>
      </c>
      <c r="CT208" s="23" t="str">
        <f>+IF(AND(LEN($I208)&gt;5),IF(AND($J208&gt;Z$1,$J208&lt;=$AO$1),1,IF((COUNTIFS(INCAPACIDADES!$C$1:$C$51,$I208,INCAPACIDADES!W$1:W$51,Z$1))&gt;0,2,IF(VLOOKUP($C208,BD!$D$1:$F$501,3,0)&gt;Z$1,0,3))),"")</f>
        <v/>
      </c>
      <c r="CU208" s="23" t="str">
        <f>+IF(AND(LEN($I208)&gt;5),IF(AND($J208&gt;AA$1,$J208&lt;=$AO$1),1,IF((COUNTIFS(INCAPACIDADES!$C$1:$C$51,$I208,INCAPACIDADES!X$1:X$51,AA$1))&gt;0,2,IF(VLOOKUP($C208,BD!$D$1:$F$501,3,0)&gt;AA$1,0,3))),"")</f>
        <v/>
      </c>
      <c r="CV208" s="23" t="str">
        <f>+IF(AND(LEN($I208)&gt;5),IF(AND($J208&gt;AB$1,$J208&lt;=$AO$1),1,IF((COUNTIFS(INCAPACIDADES!$C$1:$C$51,$I208,INCAPACIDADES!Y$1:Y$51,AB$1))&gt;0,2,IF(VLOOKUP($C208,BD!$D$1:$F$501,3,0)&gt;AB$1,0,3))),"")</f>
        <v/>
      </c>
      <c r="CW208" s="23" t="str">
        <f>+IF(AND(LEN($I208)&gt;5),IF(AND($J208&gt;AC$1,$J208&lt;=$AO$1),1,IF((COUNTIFS(INCAPACIDADES!$C$1:$C$51,$I208,INCAPACIDADES!Z$1:Z$51,AC$1))&gt;0,2,IF(VLOOKUP($C208,BD!$D$1:$F$501,3,0)&gt;AC$1,0,3))),"")</f>
        <v/>
      </c>
      <c r="CX208" s="23" t="str">
        <f>+IF(AND(LEN($I208)&gt;5),IF(AND($J208&gt;AD$1,$J208&lt;=$AO$1),1,IF((COUNTIFS(INCAPACIDADES!$C$1:$C$51,$I208,INCAPACIDADES!AA$1:AA$51,AD$1))&gt;0,2,IF(VLOOKUP($C208,BD!$D$1:$F$501,3,0)&gt;AD$1,0,3))),"")</f>
        <v/>
      </c>
      <c r="CY208" s="23" t="str">
        <f>+IF(AND(LEN($I208)&gt;5),IF(AND($J208&gt;AE$1,$J208&lt;=$AO$1),1,IF((COUNTIFS(INCAPACIDADES!$C$1:$C$51,$I208,INCAPACIDADES!AB$1:AB$51,AE$1))&gt;0,2,IF(VLOOKUP($C208,BD!$D$1:$F$501,3,0)&gt;AE$1,0,3))),"")</f>
        <v/>
      </c>
      <c r="CZ208" s="23" t="str">
        <f>+IF(AND(LEN($I208)&gt;5),IF(AND($J208&gt;AF$1,$J208&lt;=$AO$1),1,IF((COUNTIFS(INCAPACIDADES!$C$1:$C$51,$I208,INCAPACIDADES!AC$1:AC$51,AF$1))&gt;0,2,IF(VLOOKUP($C208,BD!$D$1:$F$501,3,0)&gt;AF$1,0,3))),"")</f>
        <v/>
      </c>
      <c r="DA208" s="23" t="str">
        <f>+IF(AND(LEN($I208)&gt;5),IF(AND($J208&gt;AG$1,$J208&lt;=$AO$1),1,IF((COUNTIFS(INCAPACIDADES!$C$1:$C$51,$I208,INCAPACIDADES!AD$1:AD$51,AG$1))&gt;0,2,IF(VLOOKUP($C208,BD!$D$1:$F$501,3,0)&gt;AG$1,0,3))),"")</f>
        <v/>
      </c>
      <c r="DB208" s="23" t="str">
        <f>+IF(AND(LEN($I208)&gt;5),IF(AND($J208&gt;AH$1,$J208&lt;=$AO$1),1,IF((COUNTIFS(INCAPACIDADES!$C$1:$C$51,$I208,INCAPACIDADES!AE$1:AE$51,AH$1))&gt;0,2,IF(VLOOKUP($C208,BD!$D$1:$F$501,3,0)&gt;AH$1,0,3))),"")</f>
        <v/>
      </c>
      <c r="DC208" s="23" t="str">
        <f>+IF(AND(LEN($I208)&gt;5),IF(AND($J208&gt;AI$1,$J208&lt;=$AO$1),1,IF((COUNTIFS(INCAPACIDADES!$C$1:$C$51,$I208,INCAPACIDADES!AF$1:AF$51,AI$1))&gt;0,2,IF(VLOOKUP($C208,BD!$D$1:$F$501,3,0)&gt;AI$1,0,3))),"")</f>
        <v/>
      </c>
      <c r="DD208" s="23" t="str">
        <f>+IF(AND(LEN($I208)&gt;5),IF(AND($J208&gt;AJ$1,$J208&lt;=$AO$1),1,IF((COUNTIFS(INCAPACIDADES!$C$1:$C$51,$I208,INCAPACIDADES!AG$1:AG$51,AJ$1))&gt;0,2,IF(VLOOKUP($C208,BD!$D$1:$F$501,3,0)&gt;AJ$1,0,3))),"")</f>
        <v/>
      </c>
      <c r="DE208" s="23" t="str">
        <f>+IF(AND(LEN($I208)&gt;5),IF(AND($J208&gt;AK$1,$J208&lt;=$AO$1),1,IF((COUNTIFS(INCAPACIDADES!$C$1:$C$51,$I208,INCAPACIDADES!AH$1:AH$51,AK$1))&gt;0,2,IF(VLOOKUP($C208,BD!$D$1:$F$501,3,0)&gt;AK$1,0,3))),"")</f>
        <v/>
      </c>
      <c r="DF208" s="23" t="str">
        <f>+IF(AND(LEN($I208)&gt;5),IF(AND($J208&gt;AL$1,$J208&lt;=$AO$1),1,IF((COUNTIFS(INCAPACIDADES!$C$1:$C$51,$I208,INCAPACIDADES!AI$1:AI$51,AL$1))&gt;0,2,IF(VLOOKUP($C208,BD!$D$1:$F$501,3,0)&gt;AL$1,0,3))),"")</f>
        <v/>
      </c>
      <c r="DG208" s="23" t="str">
        <f>+IF(AND(LEN($I208)&gt;5),IF(AND($J208&gt;AM$1,$J208&lt;=$AO$1),1,IF((COUNTIFS(INCAPACIDADES!$C$1:$C$51,$I208,INCAPACIDADES!AJ$1:AJ$51,AM$1))&gt;0,2,IF(VLOOKUP($C208,BD!$D$1:$F$501,3,0)&gt;AM$1,0,3))),"")</f>
        <v/>
      </c>
      <c r="DH208" s="23" t="str">
        <f>+IF(AND(LEN($I208)&gt;5),IF(AND($J208&gt;AN$1,$J208&lt;=$AO$1),1,IF((COUNTIFS(INCAPACIDADES!$C$1:$C$51,$I208,INCAPACIDADES!AK$1:AK$51,AN$1))&gt;0,2,IF(VLOOKUP($C208,BD!$D$1:$F$501,3,0)&gt;AN$1,0,3))),"")</f>
        <v/>
      </c>
      <c r="DI208" s="23" t="str">
        <f>+IF(AND(LEN($I208)&gt;5),IF(AND($J208&gt;AO$1,$J208&lt;=$AO$1),1,IF((COUNTIFS(INCAPACIDADES!$C$1:$C$51,$I208,INCAPACIDADES!AL$1:AL$51,AO$1))&gt;0,2,IF(VLOOKUP($C208,BD!$D$1:$F$501,3,0)&gt;AO$1,0,3))),"")</f>
        <v/>
      </c>
      <c r="DJ208" s="23" t="str">
        <f>+IF(LEN($I208)&gt;5,IF(ISERROR(VLOOKUP(N208,'CODIGO PAGO'!$B$2:$B$20,1,0)),1,IF(OR(AND(CH208=1,N208&lt;&gt;"N"),AND(CH208=3,N208&lt;&gt;"B"),AND(CH208=2,LEFT(TRIM(N208),1)&lt;&gt;"I")),1,IF(OR(AND(CH208=0,N208="N"),AND(CH208=0,N208="B"),AND(CH208=0,LEFT(TRIM(N208),1)="I")),1,0))),"")</f>
        <v/>
      </c>
      <c r="DK208" s="23" t="str">
        <f t="shared" si="139"/>
        <v/>
      </c>
      <c r="DL208" s="23" t="str">
        <f>+IF(LEN($I208)&gt;5,IF(ISERROR(VLOOKUP(P208,'CODIGO PAGO'!$B$2:$B$20,1,0)),1,IF(OR(AND(CJ208=1,P208&lt;&gt;"N"),AND(CJ208=3,P208&lt;&gt;"B"),AND(CJ208=2,LEFT(TRIM(P208),1)&lt;&gt;"I")),1,IF(OR(AND(CJ208=0,P208="N"),AND(CJ208=0,P208="B"),AND(CJ208=0,LEFT(TRIM(P208),1)="I")),1,0))),"")</f>
        <v/>
      </c>
      <c r="DM208" s="23" t="str">
        <f t="shared" si="140"/>
        <v/>
      </c>
      <c r="DN208" s="23" t="str">
        <f>+IF(LEN($I208)&gt;5,IF(ISERROR(VLOOKUP(R208,'CODIGO PAGO'!$B$2:$B$20,1,0)),1,IF(OR(AND(CL208=1,R208&lt;&gt;"N"),AND(CL208=3,R208&lt;&gt;"B"),AND(CL208=2,LEFT(TRIM(R208),1)&lt;&gt;"I")),1,IF(OR(AND(CL208=0,R208="N"),AND(CL208=0,R208="B"),AND(CL208=0,LEFT(TRIM(R208),1)="I")),1,0))),"")</f>
        <v/>
      </c>
      <c r="DO208" s="23" t="str">
        <f t="shared" si="141"/>
        <v/>
      </c>
      <c r="DP208" s="23" t="str">
        <f>+IF(LEN($I208)&gt;5,IF(ISERROR(VLOOKUP(T208,'CODIGO PAGO'!$B$2:$B$20,1,0)),1,IF(OR(AND(CN208=1,T208&lt;&gt;"N"),AND(CN208=3,T208&lt;&gt;"B"),AND(CN208=2,LEFT(TRIM(T208),1)&lt;&gt;"I")),1,IF(OR(AND(CN208=0,T208="N"),AND(CN208=0,T208="B"),AND(CN208=0,LEFT(TRIM(T208),1)="I")),1,0))),"")</f>
        <v/>
      </c>
      <c r="DQ208" s="23" t="str">
        <f t="shared" si="142"/>
        <v/>
      </c>
      <c r="DR208" s="23" t="str">
        <f>+IF(LEN($I208)&gt;5,IF(ISERROR(VLOOKUP(V208,'CODIGO PAGO'!$B$2:$B$20,1,0)),1,IF(OR(AND(CP208=1,V208&lt;&gt;"N"),AND(CP208=3,V208&lt;&gt;"B"),AND(CP208=2,LEFT(TRIM(V208),1)&lt;&gt;"I")),1,IF(OR(AND(CP208=0,V208="N"),AND(CP208=0,V208="B"),AND(CP208=0,LEFT(TRIM(V208),1)="I")),1,0))),"")</f>
        <v/>
      </c>
      <c r="DS208" s="23" t="str">
        <f t="shared" si="143"/>
        <v/>
      </c>
      <c r="DT208" s="23" t="str">
        <f>+IF(LEN($I208)&gt;5,IF(ISERROR(VLOOKUP(X208,'CODIGO PAGO'!$B$2:$B$20,1,0)),1,IF(OR(AND(CR208=1,X208&lt;&gt;"N"),AND(CR208=3,X208&lt;&gt;"B"),AND(CR208=2,LEFT(TRIM(X208),1)&lt;&gt;"I")),1,IF(OR(AND(CR208=0,X208="N"),AND(CR208=0,X208="B"),AND(CR208=0,LEFT(TRIM(X208),1)="I")),1,0))),"")</f>
        <v/>
      </c>
      <c r="DU208" s="23" t="str">
        <f t="shared" si="144"/>
        <v/>
      </c>
      <c r="DV208" s="23" t="str">
        <f>+IF(LEN($I208)&gt;5,IF(ISERROR(VLOOKUP(Z208,'CODIGO PAGO'!$B$2:$B$20,1,0)),1,IF(OR(AND(CT208=1,Z208&lt;&gt;"N"),AND(CT208=3,Z208&lt;&gt;"B"),AND(CT208=2,LEFT(TRIM(Z208),1)&lt;&gt;"I")),1,IF(OR(AND(CT208=0,Z208="N"),AND(CT208=0,Z208="B"),AND(CT208=0,LEFT(TRIM(Z208),1)="I")),1,0))),"")</f>
        <v/>
      </c>
      <c r="DW208" s="23" t="str">
        <f t="shared" si="145"/>
        <v/>
      </c>
      <c r="DX208" s="23" t="str">
        <f>+IF(LEN($I208)&gt;5,IF(ISERROR(VLOOKUP(AB208,'CODIGO PAGO'!$B$2:$B$20,1,0)),1,IF(OR(AND(CV208=1,AB208&lt;&gt;"N"),AND(CV208=3,AB208&lt;&gt;"B"),AND(CV208=2,LEFT(TRIM(AB208),1)&lt;&gt;"I")),1,IF(OR(AND(CV208=0,AB208="N"),AND(CV208=0,AB208="B"),AND(CV208=0,LEFT(TRIM(AB208),1)="I")),1,0))),"")</f>
        <v/>
      </c>
      <c r="DY208" s="23" t="str">
        <f t="shared" si="146"/>
        <v/>
      </c>
      <c r="DZ208" s="23" t="str">
        <f>+IF(LEN($I208)&gt;5,IF(ISERROR(VLOOKUP(AD208,'CODIGO PAGO'!$B$2:$B$20,1,0)),1,IF(OR(AND(CX208=1,AD208&lt;&gt;"N"),AND(CX208=3,AD208&lt;&gt;"B"),AND(CX208=2,LEFT(TRIM(AD208),1)&lt;&gt;"I")),1,IF(OR(AND(CX208=0,AD208="N"),AND(CX208=0,AD208="B"),AND(CX208=0,LEFT(TRIM(AD208),1)="I")),1,0))),"")</f>
        <v/>
      </c>
      <c r="EA208" s="23" t="str">
        <f t="shared" si="147"/>
        <v/>
      </c>
      <c r="EB208" s="23" t="str">
        <f>+IF(LEN($I208)&gt;5,IF(ISERROR(VLOOKUP(AF208,'CODIGO PAGO'!$B$2:$B$20,1,0)),1,IF(OR(AND(CZ208=1,AF208&lt;&gt;"N"),AND(CZ208=3,AF208&lt;&gt;"B"),AND(CZ208=2,LEFT(TRIM(AF208),1)&lt;&gt;"I")),1,IF(OR(AND(CZ208=0,AF208="N"),AND(CZ208=0,AF208="B"),AND(CZ208=0,LEFT(TRIM(AF208),1)="I")),1,0))),"")</f>
        <v/>
      </c>
      <c r="EC208" s="23" t="str">
        <f t="shared" si="148"/>
        <v/>
      </c>
      <c r="ED208" s="23" t="str">
        <f>+IF(LEN($I208)&gt;5,IF(ISERROR(VLOOKUP(AH208,'CODIGO PAGO'!$B$2:$B$20,1,0)),1,IF(OR(AND(DB208=1,AH208&lt;&gt;"N"),AND(DB208=3,AH208&lt;&gt;"B"),AND(DB208=2,LEFT(TRIM(AH208),1)&lt;&gt;"I")),1,IF(OR(AND(DB208=0,AH208="N"),AND(DB208=0,AH208="B"),AND(DB208=0,LEFT(TRIM(AH208),1)="I")),1,0))),"")</f>
        <v/>
      </c>
      <c r="EE208" s="23" t="str">
        <f t="shared" si="149"/>
        <v/>
      </c>
      <c r="EF208" s="23" t="str">
        <f>+IF(LEN($I208)&gt;5,IF(ISERROR(VLOOKUP(AJ208,'CODIGO PAGO'!$B$2:$B$20,1,0)),1,IF(OR(AND(DD208=1,AJ208&lt;&gt;"N"),AND(DD208=3,AJ208&lt;&gt;"B"),AND(DD208=2,LEFT(TRIM(AJ208),1)&lt;&gt;"I")),1,IF(OR(AND(DD208=0,AJ208="N"),AND(DD208=0,AJ208="B"),AND(DD208=0,LEFT(TRIM(AJ208),1)="I")),1,0))),"")</f>
        <v/>
      </c>
      <c r="EG208" s="23" t="str">
        <f t="shared" si="150"/>
        <v/>
      </c>
      <c r="EH208" s="23" t="str">
        <f>+IF(LEN($I208)&gt;5,IF(ISERROR(VLOOKUP(AL208,'CODIGO PAGO'!$B$2:$B$20,1,0)),1,IF(OR(AND(DF208=1,AL208&lt;&gt;"N"),AND(DF208=3,AL208&lt;&gt;"B"),AND(DF208=2,LEFT(TRIM(AL208),1)&lt;&gt;"I")),1,IF(OR(AND(DF208=0,AL208="N"),AND(DF208=0,AL208="B"),AND(DF208=0,LEFT(TRIM(AL208),1)="I")),1,0))),"")</f>
        <v/>
      </c>
      <c r="EI208" s="23" t="str">
        <f t="shared" si="151"/>
        <v/>
      </c>
      <c r="EJ208" s="23" t="str">
        <f>+IF(LEN($I208)&gt;5,IF(ISERROR(VLOOKUP(AN208,'CODIGO PAGO'!$B$2:$B$20,1,0)),1,IF(OR(AND(DH208=1,AN208&lt;&gt;"N"),AND(DH208=3,AN208&lt;&gt;"B"),AND(DH208=2,LEFT(TRIM(AN208),1)&lt;&gt;"I")),1,IF(OR(AND(DH208=0,AN208="N"),AND(DH208=0,AN208="B"),AND(DH208=0,LEFT(TRIM(AN208),1)="I")),1,0))),"")</f>
        <v/>
      </c>
      <c r="EK208" s="23" t="str">
        <f t="shared" si="152"/>
        <v/>
      </c>
      <c r="EL208" s="24" t="str">
        <f t="shared" si="153"/>
        <v/>
      </c>
    </row>
    <row r="209" spans="1:142" s="26" customFormat="1">
      <c r="A209" s="15" t="str">
        <f t="shared" si="119"/>
        <v/>
      </c>
      <c r="B209" s="1" t="str">
        <f>+IF(LEN(I209)&gt;5,'CODIGO PAGO'!$B$28,"")</f>
        <v/>
      </c>
      <c r="C209" s="1" t="str">
        <f>+IF(LEN($I209)&gt;5,BD!D209,"")</f>
        <v/>
      </c>
      <c r="D209" s="168" t="str">
        <f>+IF(LEN($I209)&gt;5,BD!A209,"")</f>
        <v/>
      </c>
      <c r="E209" s="1" t="str">
        <f>+IF(LEN($I209)&gt;5,BD!B209,"")</f>
        <v/>
      </c>
      <c r="F209" s="1" t="str">
        <f>+IF(LEN($I209)&gt;5,BD!C209,"")</f>
        <v/>
      </c>
      <c r="G209" s="141"/>
      <c r="H209" s="141"/>
      <c r="I209" s="1" t="str">
        <f>+IF(LEN(BD!G209)&gt;5,BD!G209,"")</f>
        <v/>
      </c>
      <c r="J209" s="167" t="str">
        <f>+IF(LEN($I209)&gt;5,BD!E209,"")</f>
        <v/>
      </c>
      <c r="K209" s="6" t="str">
        <f t="shared" si="120"/>
        <v/>
      </c>
      <c r="L209" s="87" t="str">
        <f>+IF(LEN($I209)&gt;5,BD!H209,"")</f>
        <v/>
      </c>
      <c r="M209" s="40" t="str">
        <f t="shared" si="121"/>
        <v/>
      </c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4" t="str">
        <f t="shared" si="122"/>
        <v/>
      </c>
      <c r="AQ209" s="5" t="str">
        <f t="shared" si="123"/>
        <v/>
      </c>
      <c r="AR209" s="91" t="str">
        <f t="shared" si="124"/>
        <v/>
      </c>
      <c r="AS209" s="5" t="str">
        <f t="shared" si="125"/>
        <v/>
      </c>
      <c r="AT209" s="91" t="str">
        <f t="shared" si="126"/>
        <v/>
      </c>
      <c r="AU209" s="4" t="str">
        <f t="shared" si="127"/>
        <v/>
      </c>
      <c r="AV209" s="4" t="str">
        <f t="shared" si="128"/>
        <v/>
      </c>
      <c r="AW209" s="4" t="str">
        <f t="shared" si="129"/>
        <v/>
      </c>
      <c r="AX209" s="4" t="str">
        <f t="shared" si="130"/>
        <v/>
      </c>
      <c r="AY209" s="88" t="str">
        <f t="shared" si="131"/>
        <v/>
      </c>
      <c r="AZ209" s="17" t="str">
        <f t="shared" si="132"/>
        <v/>
      </c>
      <c r="BA209" s="18" t="str">
        <f t="shared" si="133"/>
        <v/>
      </c>
      <c r="BB209" s="19" t="str">
        <f>+IF(LEN(I209)&gt;5,IF(INT(RIGHT(B209,1))=9,0.5*L209*AY209,INT(MID(B209,5,LEN(B209)-4))*L209)+IFERROR(VLOOKUP(I209,AJUSTES!$A$1:$I$50,9,0),0),"")</f>
        <v/>
      </c>
      <c r="BC209" s="12"/>
      <c r="BD209" s="19" t="str">
        <f t="shared" si="134"/>
        <v/>
      </c>
      <c r="BE209" s="18" t="str">
        <f t="shared" si="135"/>
        <v/>
      </c>
      <c r="BF209" s="139" t="str">
        <f t="shared" si="136"/>
        <v/>
      </c>
      <c r="BG209" s="114"/>
      <c r="BH209" s="18" t="str">
        <f t="shared" si="137"/>
        <v/>
      </c>
      <c r="BI209" s="13"/>
      <c r="BJ209" s="12"/>
      <c r="BK209" s="12"/>
      <c r="BL209" s="145"/>
      <c r="BM209" s="12"/>
      <c r="BN209" s="12"/>
      <c r="BO209" s="12"/>
      <c r="BP209" s="12"/>
      <c r="BQ209" s="12"/>
      <c r="BR209" s="12"/>
      <c r="BS209" s="146"/>
      <c r="BT209" s="14"/>
      <c r="BU209" s="12"/>
      <c r="BV209" s="12"/>
      <c r="BW209" s="12"/>
      <c r="BX209" s="12"/>
      <c r="BY209" s="12"/>
      <c r="BZ209" s="144"/>
      <c r="CA209" s="107" t="str">
        <f>+IF(LEN($I209)&gt;5,IF(BD!F209="N/A","",BD!F209),"")</f>
        <v/>
      </c>
      <c r="CB209" s="21"/>
      <c r="CC209" s="147"/>
      <c r="CD209" s="148"/>
      <c r="CE209" s="8" t="str">
        <f>+IF(LEN(I209)&gt;5,BD!M209,"")</f>
        <v/>
      </c>
      <c r="CF209" s="16" t="str">
        <f>+IF(LEN(I209)&gt;5,BD!N209,"")</f>
        <v/>
      </c>
      <c r="CG209" s="3" t="str">
        <f t="shared" si="138"/>
        <v/>
      </c>
      <c r="CH209" s="23" t="str">
        <f>+IF(AND(LEN($I209)&gt;5),IF(AND($J209&gt;N$1,$J209&lt;=$AO$1),1,IF((COUNTIFS(INCAPACIDADES!$C$1:$C$51,$I209,INCAPACIDADES!K$1:K$51,N$1))&gt;0,2,IF(VLOOKUP($C209,BD!$D$1:$F$501,3,0)&gt;N$1,0,3))),"")</f>
        <v/>
      </c>
      <c r="CI209" s="23" t="str">
        <f>+IF(AND(LEN($I209)&gt;5),IF(AND($J209&gt;O$1,$J209&lt;=$AO$1),1,IF((COUNTIFS(INCAPACIDADES!$C$1:$C$51,$I209,INCAPACIDADES!L$1:L$51,O$1))&gt;0,2,IF(VLOOKUP($C209,BD!$D$1:$F$501,3,0)&gt;O$1,0,3))),"")</f>
        <v/>
      </c>
      <c r="CJ209" s="23" t="str">
        <f>+IF(AND(LEN($I209)&gt;5),IF(AND($J209&gt;P$1,$J209&lt;=$AO$1),1,IF((COUNTIFS(INCAPACIDADES!$C$1:$C$51,$I209,INCAPACIDADES!M$1:M$51,P$1))&gt;0,2,IF(VLOOKUP($C209,BD!$D$1:$F$501,3,0)&gt;P$1,0,3))),"")</f>
        <v/>
      </c>
      <c r="CK209" s="23" t="str">
        <f>+IF(AND(LEN($I209)&gt;5),IF(AND($J209&gt;Q$1,$J209&lt;=$AO$1),1,IF((COUNTIFS(INCAPACIDADES!$C$1:$C$51,$I209,INCAPACIDADES!N$1:N$51,Q$1))&gt;0,2,IF(VLOOKUP($C209,BD!$D$1:$F$501,3,0)&gt;Q$1,0,3))),"")</f>
        <v/>
      </c>
      <c r="CL209" s="23" t="str">
        <f>+IF(AND(LEN($I209)&gt;5),IF(AND($J209&gt;R$1,$J209&lt;=$AO$1),1,IF((COUNTIFS(INCAPACIDADES!$C$1:$C$51,$I209,INCAPACIDADES!O$1:O$51,R$1))&gt;0,2,IF(VLOOKUP($C209,BD!$D$1:$F$501,3,0)&gt;R$1,0,3))),"")</f>
        <v/>
      </c>
      <c r="CM209" s="23" t="str">
        <f>+IF(AND(LEN($I209)&gt;5),IF(AND($J209&gt;S$1,$J209&lt;=$AO$1),1,IF((COUNTIFS(INCAPACIDADES!$C$1:$C$51,$I209,INCAPACIDADES!P$1:P$51,S$1))&gt;0,2,IF(VLOOKUP($C209,BD!$D$1:$F$501,3,0)&gt;S$1,0,3))),"")</f>
        <v/>
      </c>
      <c r="CN209" s="23" t="str">
        <f>+IF(AND(LEN($I209)&gt;5),IF(AND($J209&gt;T$1,$J209&lt;=$AO$1),1,IF((COUNTIFS(INCAPACIDADES!$C$1:$C$51,$I209,INCAPACIDADES!Q$1:Q$51,T$1))&gt;0,2,IF(VLOOKUP($C209,BD!$D$1:$F$501,3,0)&gt;T$1,0,3))),"")</f>
        <v/>
      </c>
      <c r="CO209" s="23" t="str">
        <f>+IF(AND(LEN($I209)&gt;5),IF(AND($J209&gt;U$1,$J209&lt;=$AO$1),1,IF((COUNTIFS(INCAPACIDADES!$C$1:$C$51,$I209,INCAPACIDADES!R$1:R$51,U$1))&gt;0,2,IF(VLOOKUP($C209,BD!$D$1:$F$501,3,0)&gt;U$1,0,3))),"")</f>
        <v/>
      </c>
      <c r="CP209" s="23" t="str">
        <f>+IF(AND(LEN($I209)&gt;5),IF(AND($J209&gt;V$1,$J209&lt;=$AO$1),1,IF((COUNTIFS(INCAPACIDADES!$C$1:$C$51,$I209,INCAPACIDADES!S$1:S$51,V$1))&gt;0,2,IF(VLOOKUP($C209,BD!$D$1:$F$501,3,0)&gt;V$1,0,3))),"")</f>
        <v/>
      </c>
      <c r="CQ209" s="23" t="str">
        <f>+IF(AND(LEN($I209)&gt;5),IF(AND($J209&gt;W$1,$J209&lt;=$AO$1),1,IF((COUNTIFS(INCAPACIDADES!$C$1:$C$51,$I209,INCAPACIDADES!T$1:T$51,W$1))&gt;0,2,IF(VLOOKUP($C209,BD!$D$1:$F$501,3,0)&gt;W$1,0,3))),"")</f>
        <v/>
      </c>
      <c r="CR209" s="23" t="str">
        <f>+IF(AND(LEN($I209)&gt;5),IF(AND($J209&gt;X$1,$J209&lt;=$AO$1),1,IF((COUNTIFS(INCAPACIDADES!$C$1:$C$51,$I209,INCAPACIDADES!U$1:U$51,X$1))&gt;0,2,IF(VLOOKUP($C209,BD!$D$1:$F$501,3,0)&gt;X$1,0,3))),"")</f>
        <v/>
      </c>
      <c r="CS209" s="23" t="str">
        <f>+IF(AND(LEN($I209)&gt;5),IF(AND($J209&gt;Y$1,$J209&lt;=$AO$1),1,IF((COUNTIFS(INCAPACIDADES!$C$1:$C$51,$I209,INCAPACIDADES!V$1:V$51,Y$1))&gt;0,2,IF(VLOOKUP($C209,BD!$D$1:$F$501,3,0)&gt;Y$1,0,3))),"")</f>
        <v/>
      </c>
      <c r="CT209" s="23" t="str">
        <f>+IF(AND(LEN($I209)&gt;5),IF(AND($J209&gt;Z$1,$J209&lt;=$AO$1),1,IF((COUNTIFS(INCAPACIDADES!$C$1:$C$51,$I209,INCAPACIDADES!W$1:W$51,Z$1))&gt;0,2,IF(VLOOKUP($C209,BD!$D$1:$F$501,3,0)&gt;Z$1,0,3))),"")</f>
        <v/>
      </c>
      <c r="CU209" s="23" t="str">
        <f>+IF(AND(LEN($I209)&gt;5),IF(AND($J209&gt;AA$1,$J209&lt;=$AO$1),1,IF((COUNTIFS(INCAPACIDADES!$C$1:$C$51,$I209,INCAPACIDADES!X$1:X$51,AA$1))&gt;0,2,IF(VLOOKUP($C209,BD!$D$1:$F$501,3,0)&gt;AA$1,0,3))),"")</f>
        <v/>
      </c>
      <c r="CV209" s="23" t="str">
        <f>+IF(AND(LEN($I209)&gt;5),IF(AND($J209&gt;AB$1,$J209&lt;=$AO$1),1,IF((COUNTIFS(INCAPACIDADES!$C$1:$C$51,$I209,INCAPACIDADES!Y$1:Y$51,AB$1))&gt;0,2,IF(VLOOKUP($C209,BD!$D$1:$F$501,3,0)&gt;AB$1,0,3))),"")</f>
        <v/>
      </c>
      <c r="CW209" s="23" t="str">
        <f>+IF(AND(LEN($I209)&gt;5),IF(AND($J209&gt;AC$1,$J209&lt;=$AO$1),1,IF((COUNTIFS(INCAPACIDADES!$C$1:$C$51,$I209,INCAPACIDADES!Z$1:Z$51,AC$1))&gt;0,2,IF(VLOOKUP($C209,BD!$D$1:$F$501,3,0)&gt;AC$1,0,3))),"")</f>
        <v/>
      </c>
      <c r="CX209" s="23" t="str">
        <f>+IF(AND(LEN($I209)&gt;5),IF(AND($J209&gt;AD$1,$J209&lt;=$AO$1),1,IF((COUNTIFS(INCAPACIDADES!$C$1:$C$51,$I209,INCAPACIDADES!AA$1:AA$51,AD$1))&gt;0,2,IF(VLOOKUP($C209,BD!$D$1:$F$501,3,0)&gt;AD$1,0,3))),"")</f>
        <v/>
      </c>
      <c r="CY209" s="23" t="str">
        <f>+IF(AND(LEN($I209)&gt;5),IF(AND($J209&gt;AE$1,$J209&lt;=$AO$1),1,IF((COUNTIFS(INCAPACIDADES!$C$1:$C$51,$I209,INCAPACIDADES!AB$1:AB$51,AE$1))&gt;0,2,IF(VLOOKUP($C209,BD!$D$1:$F$501,3,0)&gt;AE$1,0,3))),"")</f>
        <v/>
      </c>
      <c r="CZ209" s="23" t="str">
        <f>+IF(AND(LEN($I209)&gt;5),IF(AND($J209&gt;AF$1,$J209&lt;=$AO$1),1,IF((COUNTIFS(INCAPACIDADES!$C$1:$C$51,$I209,INCAPACIDADES!AC$1:AC$51,AF$1))&gt;0,2,IF(VLOOKUP($C209,BD!$D$1:$F$501,3,0)&gt;AF$1,0,3))),"")</f>
        <v/>
      </c>
      <c r="DA209" s="23" t="str">
        <f>+IF(AND(LEN($I209)&gt;5),IF(AND($J209&gt;AG$1,$J209&lt;=$AO$1),1,IF((COUNTIFS(INCAPACIDADES!$C$1:$C$51,$I209,INCAPACIDADES!AD$1:AD$51,AG$1))&gt;0,2,IF(VLOOKUP($C209,BD!$D$1:$F$501,3,0)&gt;AG$1,0,3))),"")</f>
        <v/>
      </c>
      <c r="DB209" s="23" t="str">
        <f>+IF(AND(LEN($I209)&gt;5),IF(AND($J209&gt;AH$1,$J209&lt;=$AO$1),1,IF((COUNTIFS(INCAPACIDADES!$C$1:$C$51,$I209,INCAPACIDADES!AE$1:AE$51,AH$1))&gt;0,2,IF(VLOOKUP($C209,BD!$D$1:$F$501,3,0)&gt;AH$1,0,3))),"")</f>
        <v/>
      </c>
      <c r="DC209" s="23" t="str">
        <f>+IF(AND(LEN($I209)&gt;5),IF(AND($J209&gt;AI$1,$J209&lt;=$AO$1),1,IF((COUNTIFS(INCAPACIDADES!$C$1:$C$51,$I209,INCAPACIDADES!AF$1:AF$51,AI$1))&gt;0,2,IF(VLOOKUP($C209,BD!$D$1:$F$501,3,0)&gt;AI$1,0,3))),"")</f>
        <v/>
      </c>
      <c r="DD209" s="23" t="str">
        <f>+IF(AND(LEN($I209)&gt;5),IF(AND($J209&gt;AJ$1,$J209&lt;=$AO$1),1,IF((COUNTIFS(INCAPACIDADES!$C$1:$C$51,$I209,INCAPACIDADES!AG$1:AG$51,AJ$1))&gt;0,2,IF(VLOOKUP($C209,BD!$D$1:$F$501,3,0)&gt;AJ$1,0,3))),"")</f>
        <v/>
      </c>
      <c r="DE209" s="23" t="str">
        <f>+IF(AND(LEN($I209)&gt;5),IF(AND($J209&gt;AK$1,$J209&lt;=$AO$1),1,IF((COUNTIFS(INCAPACIDADES!$C$1:$C$51,$I209,INCAPACIDADES!AH$1:AH$51,AK$1))&gt;0,2,IF(VLOOKUP($C209,BD!$D$1:$F$501,3,0)&gt;AK$1,0,3))),"")</f>
        <v/>
      </c>
      <c r="DF209" s="23" t="str">
        <f>+IF(AND(LEN($I209)&gt;5),IF(AND($J209&gt;AL$1,$J209&lt;=$AO$1),1,IF((COUNTIFS(INCAPACIDADES!$C$1:$C$51,$I209,INCAPACIDADES!AI$1:AI$51,AL$1))&gt;0,2,IF(VLOOKUP($C209,BD!$D$1:$F$501,3,0)&gt;AL$1,0,3))),"")</f>
        <v/>
      </c>
      <c r="DG209" s="23" t="str">
        <f>+IF(AND(LEN($I209)&gt;5),IF(AND($J209&gt;AM$1,$J209&lt;=$AO$1),1,IF((COUNTIFS(INCAPACIDADES!$C$1:$C$51,$I209,INCAPACIDADES!AJ$1:AJ$51,AM$1))&gt;0,2,IF(VLOOKUP($C209,BD!$D$1:$F$501,3,0)&gt;AM$1,0,3))),"")</f>
        <v/>
      </c>
      <c r="DH209" s="23" t="str">
        <f>+IF(AND(LEN($I209)&gt;5),IF(AND($J209&gt;AN$1,$J209&lt;=$AO$1),1,IF((COUNTIFS(INCAPACIDADES!$C$1:$C$51,$I209,INCAPACIDADES!AK$1:AK$51,AN$1))&gt;0,2,IF(VLOOKUP($C209,BD!$D$1:$F$501,3,0)&gt;AN$1,0,3))),"")</f>
        <v/>
      </c>
      <c r="DI209" s="23" t="str">
        <f>+IF(AND(LEN($I209)&gt;5),IF(AND($J209&gt;AO$1,$J209&lt;=$AO$1),1,IF((COUNTIFS(INCAPACIDADES!$C$1:$C$51,$I209,INCAPACIDADES!AL$1:AL$51,AO$1))&gt;0,2,IF(VLOOKUP($C209,BD!$D$1:$F$501,3,0)&gt;AO$1,0,3))),"")</f>
        <v/>
      </c>
      <c r="DJ209" s="23" t="str">
        <f>+IF(LEN($I209)&gt;5,IF(ISERROR(VLOOKUP(N209,'CODIGO PAGO'!$B$2:$B$20,1,0)),1,IF(OR(AND(CH209=1,N209&lt;&gt;"N"),AND(CH209=3,N209&lt;&gt;"B"),AND(CH209=2,LEFT(TRIM(N209),1)&lt;&gt;"I")),1,IF(OR(AND(CH209=0,N209="N"),AND(CH209=0,N209="B"),AND(CH209=0,LEFT(TRIM(N209),1)="I")),1,0))),"")</f>
        <v/>
      </c>
      <c r="DK209" s="23" t="str">
        <f t="shared" si="139"/>
        <v/>
      </c>
      <c r="DL209" s="23" t="str">
        <f>+IF(LEN($I209)&gt;5,IF(ISERROR(VLOOKUP(P209,'CODIGO PAGO'!$B$2:$B$20,1,0)),1,IF(OR(AND(CJ209=1,P209&lt;&gt;"N"),AND(CJ209=3,P209&lt;&gt;"B"),AND(CJ209=2,LEFT(TRIM(P209),1)&lt;&gt;"I")),1,IF(OR(AND(CJ209=0,P209="N"),AND(CJ209=0,P209="B"),AND(CJ209=0,LEFT(TRIM(P209),1)="I")),1,0))),"")</f>
        <v/>
      </c>
      <c r="DM209" s="23" t="str">
        <f t="shared" si="140"/>
        <v/>
      </c>
      <c r="DN209" s="23" t="str">
        <f>+IF(LEN($I209)&gt;5,IF(ISERROR(VLOOKUP(R209,'CODIGO PAGO'!$B$2:$B$20,1,0)),1,IF(OR(AND(CL209=1,R209&lt;&gt;"N"),AND(CL209=3,R209&lt;&gt;"B"),AND(CL209=2,LEFT(TRIM(R209),1)&lt;&gt;"I")),1,IF(OR(AND(CL209=0,R209="N"),AND(CL209=0,R209="B"),AND(CL209=0,LEFT(TRIM(R209),1)="I")),1,0))),"")</f>
        <v/>
      </c>
      <c r="DO209" s="23" t="str">
        <f t="shared" si="141"/>
        <v/>
      </c>
      <c r="DP209" s="23" t="str">
        <f>+IF(LEN($I209)&gt;5,IF(ISERROR(VLOOKUP(T209,'CODIGO PAGO'!$B$2:$B$20,1,0)),1,IF(OR(AND(CN209=1,T209&lt;&gt;"N"),AND(CN209=3,T209&lt;&gt;"B"),AND(CN209=2,LEFT(TRIM(T209),1)&lt;&gt;"I")),1,IF(OR(AND(CN209=0,T209="N"),AND(CN209=0,T209="B"),AND(CN209=0,LEFT(TRIM(T209),1)="I")),1,0))),"")</f>
        <v/>
      </c>
      <c r="DQ209" s="23" t="str">
        <f t="shared" si="142"/>
        <v/>
      </c>
      <c r="DR209" s="23" t="str">
        <f>+IF(LEN($I209)&gt;5,IF(ISERROR(VLOOKUP(V209,'CODIGO PAGO'!$B$2:$B$20,1,0)),1,IF(OR(AND(CP209=1,V209&lt;&gt;"N"),AND(CP209=3,V209&lt;&gt;"B"),AND(CP209=2,LEFT(TRIM(V209),1)&lt;&gt;"I")),1,IF(OR(AND(CP209=0,V209="N"),AND(CP209=0,V209="B"),AND(CP209=0,LEFT(TRIM(V209),1)="I")),1,0))),"")</f>
        <v/>
      </c>
      <c r="DS209" s="23" t="str">
        <f t="shared" si="143"/>
        <v/>
      </c>
      <c r="DT209" s="23" t="str">
        <f>+IF(LEN($I209)&gt;5,IF(ISERROR(VLOOKUP(X209,'CODIGO PAGO'!$B$2:$B$20,1,0)),1,IF(OR(AND(CR209=1,X209&lt;&gt;"N"),AND(CR209=3,X209&lt;&gt;"B"),AND(CR209=2,LEFT(TRIM(X209),1)&lt;&gt;"I")),1,IF(OR(AND(CR209=0,X209="N"),AND(CR209=0,X209="B"),AND(CR209=0,LEFT(TRIM(X209),1)="I")),1,0))),"")</f>
        <v/>
      </c>
      <c r="DU209" s="23" t="str">
        <f t="shared" si="144"/>
        <v/>
      </c>
      <c r="DV209" s="23" t="str">
        <f>+IF(LEN($I209)&gt;5,IF(ISERROR(VLOOKUP(Z209,'CODIGO PAGO'!$B$2:$B$20,1,0)),1,IF(OR(AND(CT209=1,Z209&lt;&gt;"N"),AND(CT209=3,Z209&lt;&gt;"B"),AND(CT209=2,LEFT(TRIM(Z209),1)&lt;&gt;"I")),1,IF(OR(AND(CT209=0,Z209="N"),AND(CT209=0,Z209="B"),AND(CT209=0,LEFT(TRIM(Z209),1)="I")),1,0))),"")</f>
        <v/>
      </c>
      <c r="DW209" s="23" t="str">
        <f t="shared" si="145"/>
        <v/>
      </c>
      <c r="DX209" s="23" t="str">
        <f>+IF(LEN($I209)&gt;5,IF(ISERROR(VLOOKUP(AB209,'CODIGO PAGO'!$B$2:$B$20,1,0)),1,IF(OR(AND(CV209=1,AB209&lt;&gt;"N"),AND(CV209=3,AB209&lt;&gt;"B"),AND(CV209=2,LEFT(TRIM(AB209),1)&lt;&gt;"I")),1,IF(OR(AND(CV209=0,AB209="N"),AND(CV209=0,AB209="B"),AND(CV209=0,LEFT(TRIM(AB209),1)="I")),1,0))),"")</f>
        <v/>
      </c>
      <c r="DY209" s="23" t="str">
        <f t="shared" si="146"/>
        <v/>
      </c>
      <c r="DZ209" s="23" t="str">
        <f>+IF(LEN($I209)&gt;5,IF(ISERROR(VLOOKUP(AD209,'CODIGO PAGO'!$B$2:$B$20,1,0)),1,IF(OR(AND(CX209=1,AD209&lt;&gt;"N"),AND(CX209=3,AD209&lt;&gt;"B"),AND(CX209=2,LEFT(TRIM(AD209),1)&lt;&gt;"I")),1,IF(OR(AND(CX209=0,AD209="N"),AND(CX209=0,AD209="B"),AND(CX209=0,LEFT(TRIM(AD209),1)="I")),1,0))),"")</f>
        <v/>
      </c>
      <c r="EA209" s="23" t="str">
        <f t="shared" si="147"/>
        <v/>
      </c>
      <c r="EB209" s="23" t="str">
        <f>+IF(LEN($I209)&gt;5,IF(ISERROR(VLOOKUP(AF209,'CODIGO PAGO'!$B$2:$B$20,1,0)),1,IF(OR(AND(CZ209=1,AF209&lt;&gt;"N"),AND(CZ209=3,AF209&lt;&gt;"B"),AND(CZ209=2,LEFT(TRIM(AF209),1)&lt;&gt;"I")),1,IF(OR(AND(CZ209=0,AF209="N"),AND(CZ209=0,AF209="B"),AND(CZ209=0,LEFT(TRIM(AF209),1)="I")),1,0))),"")</f>
        <v/>
      </c>
      <c r="EC209" s="23" t="str">
        <f t="shared" si="148"/>
        <v/>
      </c>
      <c r="ED209" s="23" t="str">
        <f>+IF(LEN($I209)&gt;5,IF(ISERROR(VLOOKUP(AH209,'CODIGO PAGO'!$B$2:$B$20,1,0)),1,IF(OR(AND(DB209=1,AH209&lt;&gt;"N"),AND(DB209=3,AH209&lt;&gt;"B"),AND(DB209=2,LEFT(TRIM(AH209),1)&lt;&gt;"I")),1,IF(OR(AND(DB209=0,AH209="N"),AND(DB209=0,AH209="B"),AND(DB209=0,LEFT(TRIM(AH209),1)="I")),1,0))),"")</f>
        <v/>
      </c>
      <c r="EE209" s="23" t="str">
        <f t="shared" si="149"/>
        <v/>
      </c>
      <c r="EF209" s="23" t="str">
        <f>+IF(LEN($I209)&gt;5,IF(ISERROR(VLOOKUP(AJ209,'CODIGO PAGO'!$B$2:$B$20,1,0)),1,IF(OR(AND(DD209=1,AJ209&lt;&gt;"N"),AND(DD209=3,AJ209&lt;&gt;"B"),AND(DD209=2,LEFT(TRIM(AJ209),1)&lt;&gt;"I")),1,IF(OR(AND(DD209=0,AJ209="N"),AND(DD209=0,AJ209="B"),AND(DD209=0,LEFT(TRIM(AJ209),1)="I")),1,0))),"")</f>
        <v/>
      </c>
      <c r="EG209" s="23" t="str">
        <f t="shared" si="150"/>
        <v/>
      </c>
      <c r="EH209" s="23" t="str">
        <f>+IF(LEN($I209)&gt;5,IF(ISERROR(VLOOKUP(AL209,'CODIGO PAGO'!$B$2:$B$20,1,0)),1,IF(OR(AND(DF209=1,AL209&lt;&gt;"N"),AND(DF209=3,AL209&lt;&gt;"B"),AND(DF209=2,LEFT(TRIM(AL209),1)&lt;&gt;"I")),1,IF(OR(AND(DF209=0,AL209="N"),AND(DF209=0,AL209="B"),AND(DF209=0,LEFT(TRIM(AL209),1)="I")),1,0))),"")</f>
        <v/>
      </c>
      <c r="EI209" s="23" t="str">
        <f t="shared" si="151"/>
        <v/>
      </c>
      <c r="EJ209" s="23" t="str">
        <f>+IF(LEN($I209)&gt;5,IF(ISERROR(VLOOKUP(AN209,'CODIGO PAGO'!$B$2:$B$20,1,0)),1,IF(OR(AND(DH209=1,AN209&lt;&gt;"N"),AND(DH209=3,AN209&lt;&gt;"B"),AND(DH209=2,LEFT(TRIM(AN209),1)&lt;&gt;"I")),1,IF(OR(AND(DH209=0,AN209="N"),AND(DH209=0,AN209="B"),AND(DH209=0,LEFT(TRIM(AN209),1)="I")),1,0))),"")</f>
        <v/>
      </c>
      <c r="EK209" s="23" t="str">
        <f t="shared" si="152"/>
        <v/>
      </c>
      <c r="EL209" s="24" t="str">
        <f t="shared" si="153"/>
        <v/>
      </c>
    </row>
    <row r="210" spans="1:142" s="26" customFormat="1">
      <c r="A210" s="15" t="str">
        <f t="shared" si="119"/>
        <v/>
      </c>
      <c r="B210" s="1" t="str">
        <f>+IF(LEN(I210)&gt;5,'CODIGO PAGO'!$B$28,"")</f>
        <v/>
      </c>
      <c r="C210" s="1" t="str">
        <f>+IF(LEN($I210)&gt;5,BD!D210,"")</f>
        <v/>
      </c>
      <c r="D210" s="168" t="str">
        <f>+IF(LEN($I210)&gt;5,BD!A210,"")</f>
        <v/>
      </c>
      <c r="E210" s="1" t="str">
        <f>+IF(LEN($I210)&gt;5,BD!B210,"")</f>
        <v/>
      </c>
      <c r="F210" s="1" t="str">
        <f>+IF(LEN($I210)&gt;5,BD!C210,"")</f>
        <v/>
      </c>
      <c r="G210" s="141"/>
      <c r="H210" s="141"/>
      <c r="I210" s="1" t="str">
        <f>+IF(LEN(BD!G210)&gt;5,BD!G210,"")</f>
        <v/>
      </c>
      <c r="J210" s="167" t="str">
        <f>+IF(LEN($I210)&gt;5,BD!E210,"")</f>
        <v/>
      </c>
      <c r="K210" s="6" t="str">
        <f t="shared" si="120"/>
        <v/>
      </c>
      <c r="L210" s="87" t="str">
        <f>+IF(LEN($I210)&gt;5,BD!H210,"")</f>
        <v/>
      </c>
      <c r="M210" s="40" t="str">
        <f t="shared" si="121"/>
        <v/>
      </c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4" t="str">
        <f t="shared" si="122"/>
        <v/>
      </c>
      <c r="AQ210" s="5" t="str">
        <f t="shared" si="123"/>
        <v/>
      </c>
      <c r="AR210" s="91" t="str">
        <f t="shared" si="124"/>
        <v/>
      </c>
      <c r="AS210" s="5" t="str">
        <f t="shared" si="125"/>
        <v/>
      </c>
      <c r="AT210" s="91" t="str">
        <f t="shared" si="126"/>
        <v/>
      </c>
      <c r="AU210" s="4" t="str">
        <f t="shared" si="127"/>
        <v/>
      </c>
      <c r="AV210" s="4" t="str">
        <f t="shared" si="128"/>
        <v/>
      </c>
      <c r="AW210" s="4" t="str">
        <f t="shared" si="129"/>
        <v/>
      </c>
      <c r="AX210" s="4" t="str">
        <f t="shared" si="130"/>
        <v/>
      </c>
      <c r="AY210" s="88" t="str">
        <f t="shared" si="131"/>
        <v/>
      </c>
      <c r="AZ210" s="17" t="str">
        <f t="shared" si="132"/>
        <v/>
      </c>
      <c r="BA210" s="18" t="str">
        <f t="shared" si="133"/>
        <v/>
      </c>
      <c r="BB210" s="19" t="str">
        <f>+IF(LEN(I210)&gt;5,IF(INT(RIGHT(B210,1))=9,0.5*L210*AY210,INT(MID(B210,5,LEN(B210)-4))*L210)+IFERROR(VLOOKUP(I210,AJUSTES!$A$1:$I$50,9,0),0),"")</f>
        <v/>
      </c>
      <c r="BC210" s="12"/>
      <c r="BD210" s="19" t="str">
        <f t="shared" si="134"/>
        <v/>
      </c>
      <c r="BE210" s="18" t="str">
        <f t="shared" si="135"/>
        <v/>
      </c>
      <c r="BF210" s="139" t="str">
        <f t="shared" si="136"/>
        <v/>
      </c>
      <c r="BG210" s="114"/>
      <c r="BH210" s="18" t="str">
        <f t="shared" si="137"/>
        <v/>
      </c>
      <c r="BI210" s="13"/>
      <c r="BJ210" s="12"/>
      <c r="BK210" s="12"/>
      <c r="BL210" s="145"/>
      <c r="BM210" s="12"/>
      <c r="BN210" s="12"/>
      <c r="BO210" s="12"/>
      <c r="BP210" s="12"/>
      <c r="BQ210" s="12"/>
      <c r="BR210" s="12"/>
      <c r="BS210" s="146"/>
      <c r="BT210" s="14"/>
      <c r="BU210" s="12"/>
      <c r="BV210" s="12"/>
      <c r="BW210" s="12"/>
      <c r="BX210" s="12"/>
      <c r="BY210" s="12"/>
      <c r="BZ210" s="144"/>
      <c r="CA210" s="107" t="str">
        <f>+IF(LEN($I210)&gt;5,IF(BD!F210="N/A","",BD!F210),"")</f>
        <v/>
      </c>
      <c r="CB210" s="21"/>
      <c r="CC210" s="147"/>
      <c r="CD210" s="148"/>
      <c r="CE210" s="8" t="str">
        <f>+IF(LEN(I210)&gt;5,BD!M210,"")</f>
        <v/>
      </c>
      <c r="CF210" s="16" t="str">
        <f>+IF(LEN(I210)&gt;5,BD!N210,"")</f>
        <v/>
      </c>
      <c r="CG210" s="3" t="str">
        <f t="shared" si="138"/>
        <v/>
      </c>
      <c r="CH210" s="23" t="str">
        <f>+IF(AND(LEN($I210)&gt;5),IF(AND($J210&gt;N$1,$J210&lt;=$AO$1),1,IF((COUNTIFS(INCAPACIDADES!$C$1:$C$51,$I210,INCAPACIDADES!K$1:K$51,N$1))&gt;0,2,IF(VLOOKUP($C210,BD!$D$1:$F$501,3,0)&gt;N$1,0,3))),"")</f>
        <v/>
      </c>
      <c r="CI210" s="23" t="str">
        <f>+IF(AND(LEN($I210)&gt;5),IF(AND($J210&gt;O$1,$J210&lt;=$AO$1),1,IF((COUNTIFS(INCAPACIDADES!$C$1:$C$51,$I210,INCAPACIDADES!L$1:L$51,O$1))&gt;0,2,IF(VLOOKUP($C210,BD!$D$1:$F$501,3,0)&gt;O$1,0,3))),"")</f>
        <v/>
      </c>
      <c r="CJ210" s="23" t="str">
        <f>+IF(AND(LEN($I210)&gt;5),IF(AND($J210&gt;P$1,$J210&lt;=$AO$1),1,IF((COUNTIFS(INCAPACIDADES!$C$1:$C$51,$I210,INCAPACIDADES!M$1:M$51,P$1))&gt;0,2,IF(VLOOKUP($C210,BD!$D$1:$F$501,3,0)&gt;P$1,0,3))),"")</f>
        <v/>
      </c>
      <c r="CK210" s="23" t="str">
        <f>+IF(AND(LEN($I210)&gt;5),IF(AND($J210&gt;Q$1,$J210&lt;=$AO$1),1,IF((COUNTIFS(INCAPACIDADES!$C$1:$C$51,$I210,INCAPACIDADES!N$1:N$51,Q$1))&gt;0,2,IF(VLOOKUP($C210,BD!$D$1:$F$501,3,0)&gt;Q$1,0,3))),"")</f>
        <v/>
      </c>
      <c r="CL210" s="23" t="str">
        <f>+IF(AND(LEN($I210)&gt;5),IF(AND($J210&gt;R$1,$J210&lt;=$AO$1),1,IF((COUNTIFS(INCAPACIDADES!$C$1:$C$51,$I210,INCAPACIDADES!O$1:O$51,R$1))&gt;0,2,IF(VLOOKUP($C210,BD!$D$1:$F$501,3,0)&gt;R$1,0,3))),"")</f>
        <v/>
      </c>
      <c r="CM210" s="23" t="str">
        <f>+IF(AND(LEN($I210)&gt;5),IF(AND($J210&gt;S$1,$J210&lt;=$AO$1),1,IF((COUNTIFS(INCAPACIDADES!$C$1:$C$51,$I210,INCAPACIDADES!P$1:P$51,S$1))&gt;0,2,IF(VLOOKUP($C210,BD!$D$1:$F$501,3,0)&gt;S$1,0,3))),"")</f>
        <v/>
      </c>
      <c r="CN210" s="23" t="str">
        <f>+IF(AND(LEN($I210)&gt;5),IF(AND($J210&gt;T$1,$J210&lt;=$AO$1),1,IF((COUNTIFS(INCAPACIDADES!$C$1:$C$51,$I210,INCAPACIDADES!Q$1:Q$51,T$1))&gt;0,2,IF(VLOOKUP($C210,BD!$D$1:$F$501,3,0)&gt;T$1,0,3))),"")</f>
        <v/>
      </c>
      <c r="CO210" s="23" t="str">
        <f>+IF(AND(LEN($I210)&gt;5),IF(AND($J210&gt;U$1,$J210&lt;=$AO$1),1,IF((COUNTIFS(INCAPACIDADES!$C$1:$C$51,$I210,INCAPACIDADES!R$1:R$51,U$1))&gt;0,2,IF(VLOOKUP($C210,BD!$D$1:$F$501,3,0)&gt;U$1,0,3))),"")</f>
        <v/>
      </c>
      <c r="CP210" s="23" t="str">
        <f>+IF(AND(LEN($I210)&gt;5),IF(AND($J210&gt;V$1,$J210&lt;=$AO$1),1,IF((COUNTIFS(INCAPACIDADES!$C$1:$C$51,$I210,INCAPACIDADES!S$1:S$51,V$1))&gt;0,2,IF(VLOOKUP($C210,BD!$D$1:$F$501,3,0)&gt;V$1,0,3))),"")</f>
        <v/>
      </c>
      <c r="CQ210" s="23" t="str">
        <f>+IF(AND(LEN($I210)&gt;5),IF(AND($J210&gt;W$1,$J210&lt;=$AO$1),1,IF((COUNTIFS(INCAPACIDADES!$C$1:$C$51,$I210,INCAPACIDADES!T$1:T$51,W$1))&gt;0,2,IF(VLOOKUP($C210,BD!$D$1:$F$501,3,0)&gt;W$1,0,3))),"")</f>
        <v/>
      </c>
      <c r="CR210" s="23" t="str">
        <f>+IF(AND(LEN($I210)&gt;5),IF(AND($J210&gt;X$1,$J210&lt;=$AO$1),1,IF((COUNTIFS(INCAPACIDADES!$C$1:$C$51,$I210,INCAPACIDADES!U$1:U$51,X$1))&gt;0,2,IF(VLOOKUP($C210,BD!$D$1:$F$501,3,0)&gt;X$1,0,3))),"")</f>
        <v/>
      </c>
      <c r="CS210" s="23" t="str">
        <f>+IF(AND(LEN($I210)&gt;5),IF(AND($J210&gt;Y$1,$J210&lt;=$AO$1),1,IF((COUNTIFS(INCAPACIDADES!$C$1:$C$51,$I210,INCAPACIDADES!V$1:V$51,Y$1))&gt;0,2,IF(VLOOKUP($C210,BD!$D$1:$F$501,3,0)&gt;Y$1,0,3))),"")</f>
        <v/>
      </c>
      <c r="CT210" s="23" t="str">
        <f>+IF(AND(LEN($I210)&gt;5),IF(AND($J210&gt;Z$1,$J210&lt;=$AO$1),1,IF((COUNTIFS(INCAPACIDADES!$C$1:$C$51,$I210,INCAPACIDADES!W$1:W$51,Z$1))&gt;0,2,IF(VLOOKUP($C210,BD!$D$1:$F$501,3,0)&gt;Z$1,0,3))),"")</f>
        <v/>
      </c>
      <c r="CU210" s="23" t="str">
        <f>+IF(AND(LEN($I210)&gt;5),IF(AND($J210&gt;AA$1,$J210&lt;=$AO$1),1,IF((COUNTIFS(INCAPACIDADES!$C$1:$C$51,$I210,INCAPACIDADES!X$1:X$51,AA$1))&gt;0,2,IF(VLOOKUP($C210,BD!$D$1:$F$501,3,0)&gt;AA$1,0,3))),"")</f>
        <v/>
      </c>
      <c r="CV210" s="23" t="str">
        <f>+IF(AND(LEN($I210)&gt;5),IF(AND($J210&gt;AB$1,$J210&lt;=$AO$1),1,IF((COUNTIFS(INCAPACIDADES!$C$1:$C$51,$I210,INCAPACIDADES!Y$1:Y$51,AB$1))&gt;0,2,IF(VLOOKUP($C210,BD!$D$1:$F$501,3,0)&gt;AB$1,0,3))),"")</f>
        <v/>
      </c>
      <c r="CW210" s="23" t="str">
        <f>+IF(AND(LEN($I210)&gt;5),IF(AND($J210&gt;AC$1,$J210&lt;=$AO$1),1,IF((COUNTIFS(INCAPACIDADES!$C$1:$C$51,$I210,INCAPACIDADES!Z$1:Z$51,AC$1))&gt;0,2,IF(VLOOKUP($C210,BD!$D$1:$F$501,3,0)&gt;AC$1,0,3))),"")</f>
        <v/>
      </c>
      <c r="CX210" s="23" t="str">
        <f>+IF(AND(LEN($I210)&gt;5),IF(AND($J210&gt;AD$1,$J210&lt;=$AO$1),1,IF((COUNTIFS(INCAPACIDADES!$C$1:$C$51,$I210,INCAPACIDADES!AA$1:AA$51,AD$1))&gt;0,2,IF(VLOOKUP($C210,BD!$D$1:$F$501,3,0)&gt;AD$1,0,3))),"")</f>
        <v/>
      </c>
      <c r="CY210" s="23" t="str">
        <f>+IF(AND(LEN($I210)&gt;5),IF(AND($J210&gt;AE$1,$J210&lt;=$AO$1),1,IF((COUNTIFS(INCAPACIDADES!$C$1:$C$51,$I210,INCAPACIDADES!AB$1:AB$51,AE$1))&gt;0,2,IF(VLOOKUP($C210,BD!$D$1:$F$501,3,0)&gt;AE$1,0,3))),"")</f>
        <v/>
      </c>
      <c r="CZ210" s="23" t="str">
        <f>+IF(AND(LEN($I210)&gt;5),IF(AND($J210&gt;AF$1,$J210&lt;=$AO$1),1,IF((COUNTIFS(INCAPACIDADES!$C$1:$C$51,$I210,INCAPACIDADES!AC$1:AC$51,AF$1))&gt;0,2,IF(VLOOKUP($C210,BD!$D$1:$F$501,3,0)&gt;AF$1,0,3))),"")</f>
        <v/>
      </c>
      <c r="DA210" s="23" t="str">
        <f>+IF(AND(LEN($I210)&gt;5),IF(AND($J210&gt;AG$1,$J210&lt;=$AO$1),1,IF((COUNTIFS(INCAPACIDADES!$C$1:$C$51,$I210,INCAPACIDADES!AD$1:AD$51,AG$1))&gt;0,2,IF(VLOOKUP($C210,BD!$D$1:$F$501,3,0)&gt;AG$1,0,3))),"")</f>
        <v/>
      </c>
      <c r="DB210" s="23" t="str">
        <f>+IF(AND(LEN($I210)&gt;5),IF(AND($J210&gt;AH$1,$J210&lt;=$AO$1),1,IF((COUNTIFS(INCAPACIDADES!$C$1:$C$51,$I210,INCAPACIDADES!AE$1:AE$51,AH$1))&gt;0,2,IF(VLOOKUP($C210,BD!$D$1:$F$501,3,0)&gt;AH$1,0,3))),"")</f>
        <v/>
      </c>
      <c r="DC210" s="23" t="str">
        <f>+IF(AND(LEN($I210)&gt;5),IF(AND($J210&gt;AI$1,$J210&lt;=$AO$1),1,IF((COUNTIFS(INCAPACIDADES!$C$1:$C$51,$I210,INCAPACIDADES!AF$1:AF$51,AI$1))&gt;0,2,IF(VLOOKUP($C210,BD!$D$1:$F$501,3,0)&gt;AI$1,0,3))),"")</f>
        <v/>
      </c>
      <c r="DD210" s="23" t="str">
        <f>+IF(AND(LEN($I210)&gt;5),IF(AND($J210&gt;AJ$1,$J210&lt;=$AO$1),1,IF((COUNTIFS(INCAPACIDADES!$C$1:$C$51,$I210,INCAPACIDADES!AG$1:AG$51,AJ$1))&gt;0,2,IF(VLOOKUP($C210,BD!$D$1:$F$501,3,0)&gt;AJ$1,0,3))),"")</f>
        <v/>
      </c>
      <c r="DE210" s="23" t="str">
        <f>+IF(AND(LEN($I210)&gt;5),IF(AND($J210&gt;AK$1,$J210&lt;=$AO$1),1,IF((COUNTIFS(INCAPACIDADES!$C$1:$C$51,$I210,INCAPACIDADES!AH$1:AH$51,AK$1))&gt;0,2,IF(VLOOKUP($C210,BD!$D$1:$F$501,3,0)&gt;AK$1,0,3))),"")</f>
        <v/>
      </c>
      <c r="DF210" s="23" t="str">
        <f>+IF(AND(LEN($I210)&gt;5),IF(AND($J210&gt;AL$1,$J210&lt;=$AO$1),1,IF((COUNTIFS(INCAPACIDADES!$C$1:$C$51,$I210,INCAPACIDADES!AI$1:AI$51,AL$1))&gt;0,2,IF(VLOOKUP($C210,BD!$D$1:$F$501,3,0)&gt;AL$1,0,3))),"")</f>
        <v/>
      </c>
      <c r="DG210" s="23" t="str">
        <f>+IF(AND(LEN($I210)&gt;5),IF(AND($J210&gt;AM$1,$J210&lt;=$AO$1),1,IF((COUNTIFS(INCAPACIDADES!$C$1:$C$51,$I210,INCAPACIDADES!AJ$1:AJ$51,AM$1))&gt;0,2,IF(VLOOKUP($C210,BD!$D$1:$F$501,3,0)&gt;AM$1,0,3))),"")</f>
        <v/>
      </c>
      <c r="DH210" s="23" t="str">
        <f>+IF(AND(LEN($I210)&gt;5),IF(AND($J210&gt;AN$1,$J210&lt;=$AO$1),1,IF((COUNTIFS(INCAPACIDADES!$C$1:$C$51,$I210,INCAPACIDADES!AK$1:AK$51,AN$1))&gt;0,2,IF(VLOOKUP($C210,BD!$D$1:$F$501,3,0)&gt;AN$1,0,3))),"")</f>
        <v/>
      </c>
      <c r="DI210" s="23" t="str">
        <f>+IF(AND(LEN($I210)&gt;5),IF(AND($J210&gt;AO$1,$J210&lt;=$AO$1),1,IF((COUNTIFS(INCAPACIDADES!$C$1:$C$51,$I210,INCAPACIDADES!AL$1:AL$51,AO$1))&gt;0,2,IF(VLOOKUP($C210,BD!$D$1:$F$501,3,0)&gt;AO$1,0,3))),"")</f>
        <v/>
      </c>
      <c r="DJ210" s="23" t="str">
        <f>+IF(LEN($I210)&gt;5,IF(ISERROR(VLOOKUP(N210,'CODIGO PAGO'!$B$2:$B$20,1,0)),1,IF(OR(AND(CH210=1,N210&lt;&gt;"N"),AND(CH210=3,N210&lt;&gt;"B"),AND(CH210=2,LEFT(TRIM(N210),1)&lt;&gt;"I")),1,IF(OR(AND(CH210=0,N210="N"),AND(CH210=0,N210="B"),AND(CH210=0,LEFT(TRIM(N210),1)="I")),1,0))),"")</f>
        <v/>
      </c>
      <c r="DK210" s="23" t="str">
        <f t="shared" si="139"/>
        <v/>
      </c>
      <c r="DL210" s="23" t="str">
        <f>+IF(LEN($I210)&gt;5,IF(ISERROR(VLOOKUP(P210,'CODIGO PAGO'!$B$2:$B$20,1,0)),1,IF(OR(AND(CJ210=1,P210&lt;&gt;"N"),AND(CJ210=3,P210&lt;&gt;"B"),AND(CJ210=2,LEFT(TRIM(P210),1)&lt;&gt;"I")),1,IF(OR(AND(CJ210=0,P210="N"),AND(CJ210=0,P210="B"),AND(CJ210=0,LEFT(TRIM(P210),1)="I")),1,0))),"")</f>
        <v/>
      </c>
      <c r="DM210" s="23" t="str">
        <f t="shared" si="140"/>
        <v/>
      </c>
      <c r="DN210" s="23" t="str">
        <f>+IF(LEN($I210)&gt;5,IF(ISERROR(VLOOKUP(R210,'CODIGO PAGO'!$B$2:$B$20,1,0)),1,IF(OR(AND(CL210=1,R210&lt;&gt;"N"),AND(CL210=3,R210&lt;&gt;"B"),AND(CL210=2,LEFT(TRIM(R210),1)&lt;&gt;"I")),1,IF(OR(AND(CL210=0,R210="N"),AND(CL210=0,R210="B"),AND(CL210=0,LEFT(TRIM(R210),1)="I")),1,0))),"")</f>
        <v/>
      </c>
      <c r="DO210" s="23" t="str">
        <f t="shared" si="141"/>
        <v/>
      </c>
      <c r="DP210" s="23" t="str">
        <f>+IF(LEN($I210)&gt;5,IF(ISERROR(VLOOKUP(T210,'CODIGO PAGO'!$B$2:$B$20,1,0)),1,IF(OR(AND(CN210=1,T210&lt;&gt;"N"),AND(CN210=3,T210&lt;&gt;"B"),AND(CN210=2,LEFT(TRIM(T210),1)&lt;&gt;"I")),1,IF(OR(AND(CN210=0,T210="N"),AND(CN210=0,T210="B"),AND(CN210=0,LEFT(TRIM(T210),1)="I")),1,0))),"")</f>
        <v/>
      </c>
      <c r="DQ210" s="23" t="str">
        <f t="shared" si="142"/>
        <v/>
      </c>
      <c r="DR210" s="23" t="str">
        <f>+IF(LEN($I210)&gt;5,IF(ISERROR(VLOOKUP(V210,'CODIGO PAGO'!$B$2:$B$20,1,0)),1,IF(OR(AND(CP210=1,V210&lt;&gt;"N"),AND(CP210=3,V210&lt;&gt;"B"),AND(CP210=2,LEFT(TRIM(V210),1)&lt;&gt;"I")),1,IF(OR(AND(CP210=0,V210="N"),AND(CP210=0,V210="B"),AND(CP210=0,LEFT(TRIM(V210),1)="I")),1,0))),"")</f>
        <v/>
      </c>
      <c r="DS210" s="23" t="str">
        <f t="shared" si="143"/>
        <v/>
      </c>
      <c r="DT210" s="23" t="str">
        <f>+IF(LEN($I210)&gt;5,IF(ISERROR(VLOOKUP(X210,'CODIGO PAGO'!$B$2:$B$20,1,0)),1,IF(OR(AND(CR210=1,X210&lt;&gt;"N"),AND(CR210=3,X210&lt;&gt;"B"),AND(CR210=2,LEFT(TRIM(X210),1)&lt;&gt;"I")),1,IF(OR(AND(CR210=0,X210="N"),AND(CR210=0,X210="B"),AND(CR210=0,LEFT(TRIM(X210),1)="I")),1,0))),"")</f>
        <v/>
      </c>
      <c r="DU210" s="23" t="str">
        <f t="shared" si="144"/>
        <v/>
      </c>
      <c r="DV210" s="23" t="str">
        <f>+IF(LEN($I210)&gt;5,IF(ISERROR(VLOOKUP(Z210,'CODIGO PAGO'!$B$2:$B$20,1,0)),1,IF(OR(AND(CT210=1,Z210&lt;&gt;"N"),AND(CT210=3,Z210&lt;&gt;"B"),AND(CT210=2,LEFT(TRIM(Z210),1)&lt;&gt;"I")),1,IF(OR(AND(CT210=0,Z210="N"),AND(CT210=0,Z210="B"),AND(CT210=0,LEFT(TRIM(Z210),1)="I")),1,0))),"")</f>
        <v/>
      </c>
      <c r="DW210" s="23" t="str">
        <f t="shared" si="145"/>
        <v/>
      </c>
      <c r="DX210" s="23" t="str">
        <f>+IF(LEN($I210)&gt;5,IF(ISERROR(VLOOKUP(AB210,'CODIGO PAGO'!$B$2:$B$20,1,0)),1,IF(OR(AND(CV210=1,AB210&lt;&gt;"N"),AND(CV210=3,AB210&lt;&gt;"B"),AND(CV210=2,LEFT(TRIM(AB210),1)&lt;&gt;"I")),1,IF(OR(AND(CV210=0,AB210="N"),AND(CV210=0,AB210="B"),AND(CV210=0,LEFT(TRIM(AB210),1)="I")),1,0))),"")</f>
        <v/>
      </c>
      <c r="DY210" s="23" t="str">
        <f t="shared" si="146"/>
        <v/>
      </c>
      <c r="DZ210" s="23" t="str">
        <f>+IF(LEN($I210)&gt;5,IF(ISERROR(VLOOKUP(AD210,'CODIGO PAGO'!$B$2:$B$20,1,0)),1,IF(OR(AND(CX210=1,AD210&lt;&gt;"N"),AND(CX210=3,AD210&lt;&gt;"B"),AND(CX210=2,LEFT(TRIM(AD210),1)&lt;&gt;"I")),1,IF(OR(AND(CX210=0,AD210="N"),AND(CX210=0,AD210="B"),AND(CX210=0,LEFT(TRIM(AD210),1)="I")),1,0))),"")</f>
        <v/>
      </c>
      <c r="EA210" s="23" t="str">
        <f t="shared" si="147"/>
        <v/>
      </c>
      <c r="EB210" s="23" t="str">
        <f>+IF(LEN($I210)&gt;5,IF(ISERROR(VLOOKUP(AF210,'CODIGO PAGO'!$B$2:$B$20,1,0)),1,IF(OR(AND(CZ210=1,AF210&lt;&gt;"N"),AND(CZ210=3,AF210&lt;&gt;"B"),AND(CZ210=2,LEFT(TRIM(AF210),1)&lt;&gt;"I")),1,IF(OR(AND(CZ210=0,AF210="N"),AND(CZ210=0,AF210="B"),AND(CZ210=0,LEFT(TRIM(AF210),1)="I")),1,0))),"")</f>
        <v/>
      </c>
      <c r="EC210" s="23" t="str">
        <f t="shared" si="148"/>
        <v/>
      </c>
      <c r="ED210" s="23" t="str">
        <f>+IF(LEN($I210)&gt;5,IF(ISERROR(VLOOKUP(AH210,'CODIGO PAGO'!$B$2:$B$20,1,0)),1,IF(OR(AND(DB210=1,AH210&lt;&gt;"N"),AND(DB210=3,AH210&lt;&gt;"B"),AND(DB210=2,LEFT(TRIM(AH210),1)&lt;&gt;"I")),1,IF(OR(AND(DB210=0,AH210="N"),AND(DB210=0,AH210="B"),AND(DB210=0,LEFT(TRIM(AH210),1)="I")),1,0))),"")</f>
        <v/>
      </c>
      <c r="EE210" s="23" t="str">
        <f t="shared" si="149"/>
        <v/>
      </c>
      <c r="EF210" s="23" t="str">
        <f>+IF(LEN($I210)&gt;5,IF(ISERROR(VLOOKUP(AJ210,'CODIGO PAGO'!$B$2:$B$20,1,0)),1,IF(OR(AND(DD210=1,AJ210&lt;&gt;"N"),AND(DD210=3,AJ210&lt;&gt;"B"),AND(DD210=2,LEFT(TRIM(AJ210),1)&lt;&gt;"I")),1,IF(OR(AND(DD210=0,AJ210="N"),AND(DD210=0,AJ210="B"),AND(DD210=0,LEFT(TRIM(AJ210),1)="I")),1,0))),"")</f>
        <v/>
      </c>
      <c r="EG210" s="23" t="str">
        <f t="shared" si="150"/>
        <v/>
      </c>
      <c r="EH210" s="23" t="str">
        <f>+IF(LEN($I210)&gt;5,IF(ISERROR(VLOOKUP(AL210,'CODIGO PAGO'!$B$2:$B$20,1,0)),1,IF(OR(AND(DF210=1,AL210&lt;&gt;"N"),AND(DF210=3,AL210&lt;&gt;"B"),AND(DF210=2,LEFT(TRIM(AL210),1)&lt;&gt;"I")),1,IF(OR(AND(DF210=0,AL210="N"),AND(DF210=0,AL210="B"),AND(DF210=0,LEFT(TRIM(AL210),1)="I")),1,0))),"")</f>
        <v/>
      </c>
      <c r="EI210" s="23" t="str">
        <f t="shared" si="151"/>
        <v/>
      </c>
      <c r="EJ210" s="23" t="str">
        <f>+IF(LEN($I210)&gt;5,IF(ISERROR(VLOOKUP(AN210,'CODIGO PAGO'!$B$2:$B$20,1,0)),1,IF(OR(AND(DH210=1,AN210&lt;&gt;"N"),AND(DH210=3,AN210&lt;&gt;"B"),AND(DH210=2,LEFT(TRIM(AN210),1)&lt;&gt;"I")),1,IF(OR(AND(DH210=0,AN210="N"),AND(DH210=0,AN210="B"),AND(DH210=0,LEFT(TRIM(AN210),1)="I")),1,0))),"")</f>
        <v/>
      </c>
      <c r="EK210" s="23" t="str">
        <f t="shared" si="152"/>
        <v/>
      </c>
      <c r="EL210" s="24" t="str">
        <f t="shared" si="153"/>
        <v/>
      </c>
    </row>
    <row r="211" spans="1:142" s="26" customFormat="1">
      <c r="A211" s="15" t="str">
        <f t="shared" si="119"/>
        <v/>
      </c>
      <c r="B211" s="1" t="str">
        <f>+IF(LEN(I211)&gt;5,'CODIGO PAGO'!$B$28,"")</f>
        <v/>
      </c>
      <c r="C211" s="1" t="str">
        <f>+IF(LEN($I211)&gt;5,BD!D211,"")</f>
        <v/>
      </c>
      <c r="D211" s="168" t="str">
        <f>+IF(LEN($I211)&gt;5,BD!A211,"")</f>
        <v/>
      </c>
      <c r="E211" s="1" t="str">
        <f>+IF(LEN($I211)&gt;5,BD!B211,"")</f>
        <v/>
      </c>
      <c r="F211" s="1" t="str">
        <f>+IF(LEN($I211)&gt;5,BD!C211,"")</f>
        <v/>
      </c>
      <c r="G211" s="141"/>
      <c r="H211" s="141"/>
      <c r="I211" s="1" t="str">
        <f>+IF(LEN(BD!G211)&gt;5,BD!G211,"")</f>
        <v/>
      </c>
      <c r="J211" s="167" t="str">
        <f>+IF(LEN($I211)&gt;5,BD!E211,"")</f>
        <v/>
      </c>
      <c r="K211" s="6" t="str">
        <f t="shared" si="120"/>
        <v/>
      </c>
      <c r="L211" s="87" t="str">
        <f>+IF(LEN($I211)&gt;5,BD!H211,"")</f>
        <v/>
      </c>
      <c r="M211" s="40" t="str">
        <f t="shared" si="121"/>
        <v/>
      </c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4" t="str">
        <f t="shared" si="122"/>
        <v/>
      </c>
      <c r="AQ211" s="5" t="str">
        <f t="shared" si="123"/>
        <v/>
      </c>
      <c r="AR211" s="91" t="str">
        <f t="shared" si="124"/>
        <v/>
      </c>
      <c r="AS211" s="5" t="str">
        <f t="shared" si="125"/>
        <v/>
      </c>
      <c r="AT211" s="91" t="str">
        <f t="shared" si="126"/>
        <v/>
      </c>
      <c r="AU211" s="4" t="str">
        <f t="shared" si="127"/>
        <v/>
      </c>
      <c r="AV211" s="4" t="str">
        <f t="shared" si="128"/>
        <v/>
      </c>
      <c r="AW211" s="4" t="str">
        <f t="shared" si="129"/>
        <v/>
      </c>
      <c r="AX211" s="4" t="str">
        <f t="shared" si="130"/>
        <v/>
      </c>
      <c r="AY211" s="88" t="str">
        <f t="shared" si="131"/>
        <v/>
      </c>
      <c r="AZ211" s="17" t="str">
        <f t="shared" si="132"/>
        <v/>
      </c>
      <c r="BA211" s="18" t="str">
        <f t="shared" si="133"/>
        <v/>
      </c>
      <c r="BB211" s="19" t="str">
        <f>+IF(LEN(I211)&gt;5,IF(INT(RIGHT(B211,1))=9,0.5*L211*AY211,INT(MID(B211,5,LEN(B211)-4))*L211)+IFERROR(VLOOKUP(I211,AJUSTES!$A$1:$I$50,9,0),0),"")</f>
        <v/>
      </c>
      <c r="BC211" s="12"/>
      <c r="BD211" s="19" t="str">
        <f t="shared" si="134"/>
        <v/>
      </c>
      <c r="BE211" s="18" t="str">
        <f t="shared" si="135"/>
        <v/>
      </c>
      <c r="BF211" s="139" t="str">
        <f t="shared" si="136"/>
        <v/>
      </c>
      <c r="BG211" s="114"/>
      <c r="BH211" s="18" t="str">
        <f t="shared" si="137"/>
        <v/>
      </c>
      <c r="BI211" s="13"/>
      <c r="BJ211" s="12"/>
      <c r="BK211" s="12"/>
      <c r="BL211" s="145"/>
      <c r="BM211" s="12"/>
      <c r="BN211" s="12"/>
      <c r="BO211" s="12"/>
      <c r="BP211" s="12"/>
      <c r="BQ211" s="12"/>
      <c r="BR211" s="12"/>
      <c r="BS211" s="146"/>
      <c r="BT211" s="14"/>
      <c r="BU211" s="12"/>
      <c r="BV211" s="12"/>
      <c r="BW211" s="12"/>
      <c r="BX211" s="12"/>
      <c r="BY211" s="12"/>
      <c r="BZ211" s="144"/>
      <c r="CA211" s="107" t="str">
        <f>+IF(LEN($I211)&gt;5,IF(BD!F211="N/A","",BD!F211),"")</f>
        <v/>
      </c>
      <c r="CB211" s="21"/>
      <c r="CC211" s="147"/>
      <c r="CD211" s="148"/>
      <c r="CE211" s="8" t="str">
        <f>+IF(LEN(I211)&gt;5,BD!M211,"")</f>
        <v/>
      </c>
      <c r="CF211" s="16" t="str">
        <f>+IF(LEN(I211)&gt;5,BD!N211,"")</f>
        <v/>
      </c>
      <c r="CG211" s="3" t="str">
        <f t="shared" si="138"/>
        <v/>
      </c>
      <c r="CH211" s="23" t="str">
        <f>+IF(AND(LEN($I211)&gt;5),IF(AND($J211&gt;N$1,$J211&lt;=$AO$1),1,IF((COUNTIFS(INCAPACIDADES!$C$1:$C$51,$I211,INCAPACIDADES!K$1:K$51,N$1))&gt;0,2,IF(VLOOKUP($C211,BD!$D$1:$F$501,3,0)&gt;N$1,0,3))),"")</f>
        <v/>
      </c>
      <c r="CI211" s="23" t="str">
        <f>+IF(AND(LEN($I211)&gt;5),IF(AND($J211&gt;O$1,$J211&lt;=$AO$1),1,IF((COUNTIFS(INCAPACIDADES!$C$1:$C$51,$I211,INCAPACIDADES!L$1:L$51,O$1))&gt;0,2,IF(VLOOKUP($C211,BD!$D$1:$F$501,3,0)&gt;O$1,0,3))),"")</f>
        <v/>
      </c>
      <c r="CJ211" s="23" t="str">
        <f>+IF(AND(LEN($I211)&gt;5),IF(AND($J211&gt;P$1,$J211&lt;=$AO$1),1,IF((COUNTIFS(INCAPACIDADES!$C$1:$C$51,$I211,INCAPACIDADES!M$1:M$51,P$1))&gt;0,2,IF(VLOOKUP($C211,BD!$D$1:$F$501,3,0)&gt;P$1,0,3))),"")</f>
        <v/>
      </c>
      <c r="CK211" s="23" t="str">
        <f>+IF(AND(LEN($I211)&gt;5),IF(AND($J211&gt;Q$1,$J211&lt;=$AO$1),1,IF((COUNTIFS(INCAPACIDADES!$C$1:$C$51,$I211,INCAPACIDADES!N$1:N$51,Q$1))&gt;0,2,IF(VLOOKUP($C211,BD!$D$1:$F$501,3,0)&gt;Q$1,0,3))),"")</f>
        <v/>
      </c>
      <c r="CL211" s="23" t="str">
        <f>+IF(AND(LEN($I211)&gt;5),IF(AND($J211&gt;R$1,$J211&lt;=$AO$1),1,IF((COUNTIFS(INCAPACIDADES!$C$1:$C$51,$I211,INCAPACIDADES!O$1:O$51,R$1))&gt;0,2,IF(VLOOKUP($C211,BD!$D$1:$F$501,3,0)&gt;R$1,0,3))),"")</f>
        <v/>
      </c>
      <c r="CM211" s="23" t="str">
        <f>+IF(AND(LEN($I211)&gt;5),IF(AND($J211&gt;S$1,$J211&lt;=$AO$1),1,IF((COUNTIFS(INCAPACIDADES!$C$1:$C$51,$I211,INCAPACIDADES!P$1:P$51,S$1))&gt;0,2,IF(VLOOKUP($C211,BD!$D$1:$F$501,3,0)&gt;S$1,0,3))),"")</f>
        <v/>
      </c>
      <c r="CN211" s="23" t="str">
        <f>+IF(AND(LEN($I211)&gt;5),IF(AND($J211&gt;T$1,$J211&lt;=$AO$1),1,IF((COUNTIFS(INCAPACIDADES!$C$1:$C$51,$I211,INCAPACIDADES!Q$1:Q$51,T$1))&gt;0,2,IF(VLOOKUP($C211,BD!$D$1:$F$501,3,0)&gt;T$1,0,3))),"")</f>
        <v/>
      </c>
      <c r="CO211" s="23" t="str">
        <f>+IF(AND(LEN($I211)&gt;5),IF(AND($J211&gt;U$1,$J211&lt;=$AO$1),1,IF((COUNTIFS(INCAPACIDADES!$C$1:$C$51,$I211,INCAPACIDADES!R$1:R$51,U$1))&gt;0,2,IF(VLOOKUP($C211,BD!$D$1:$F$501,3,0)&gt;U$1,0,3))),"")</f>
        <v/>
      </c>
      <c r="CP211" s="23" t="str">
        <f>+IF(AND(LEN($I211)&gt;5),IF(AND($J211&gt;V$1,$J211&lt;=$AO$1),1,IF((COUNTIFS(INCAPACIDADES!$C$1:$C$51,$I211,INCAPACIDADES!S$1:S$51,V$1))&gt;0,2,IF(VLOOKUP($C211,BD!$D$1:$F$501,3,0)&gt;V$1,0,3))),"")</f>
        <v/>
      </c>
      <c r="CQ211" s="23" t="str">
        <f>+IF(AND(LEN($I211)&gt;5),IF(AND($J211&gt;W$1,$J211&lt;=$AO$1),1,IF((COUNTIFS(INCAPACIDADES!$C$1:$C$51,$I211,INCAPACIDADES!T$1:T$51,W$1))&gt;0,2,IF(VLOOKUP($C211,BD!$D$1:$F$501,3,0)&gt;W$1,0,3))),"")</f>
        <v/>
      </c>
      <c r="CR211" s="23" t="str">
        <f>+IF(AND(LEN($I211)&gt;5),IF(AND($J211&gt;X$1,$J211&lt;=$AO$1),1,IF((COUNTIFS(INCAPACIDADES!$C$1:$C$51,$I211,INCAPACIDADES!U$1:U$51,X$1))&gt;0,2,IF(VLOOKUP($C211,BD!$D$1:$F$501,3,0)&gt;X$1,0,3))),"")</f>
        <v/>
      </c>
      <c r="CS211" s="23" t="str">
        <f>+IF(AND(LEN($I211)&gt;5),IF(AND($J211&gt;Y$1,$J211&lt;=$AO$1),1,IF((COUNTIFS(INCAPACIDADES!$C$1:$C$51,$I211,INCAPACIDADES!V$1:V$51,Y$1))&gt;0,2,IF(VLOOKUP($C211,BD!$D$1:$F$501,3,0)&gt;Y$1,0,3))),"")</f>
        <v/>
      </c>
      <c r="CT211" s="23" t="str">
        <f>+IF(AND(LEN($I211)&gt;5),IF(AND($J211&gt;Z$1,$J211&lt;=$AO$1),1,IF((COUNTIFS(INCAPACIDADES!$C$1:$C$51,$I211,INCAPACIDADES!W$1:W$51,Z$1))&gt;0,2,IF(VLOOKUP($C211,BD!$D$1:$F$501,3,0)&gt;Z$1,0,3))),"")</f>
        <v/>
      </c>
      <c r="CU211" s="23" t="str">
        <f>+IF(AND(LEN($I211)&gt;5),IF(AND($J211&gt;AA$1,$J211&lt;=$AO$1),1,IF((COUNTIFS(INCAPACIDADES!$C$1:$C$51,$I211,INCAPACIDADES!X$1:X$51,AA$1))&gt;0,2,IF(VLOOKUP($C211,BD!$D$1:$F$501,3,0)&gt;AA$1,0,3))),"")</f>
        <v/>
      </c>
      <c r="CV211" s="23" t="str">
        <f>+IF(AND(LEN($I211)&gt;5),IF(AND($J211&gt;AB$1,$J211&lt;=$AO$1),1,IF((COUNTIFS(INCAPACIDADES!$C$1:$C$51,$I211,INCAPACIDADES!Y$1:Y$51,AB$1))&gt;0,2,IF(VLOOKUP($C211,BD!$D$1:$F$501,3,0)&gt;AB$1,0,3))),"")</f>
        <v/>
      </c>
      <c r="CW211" s="23" t="str">
        <f>+IF(AND(LEN($I211)&gt;5),IF(AND($J211&gt;AC$1,$J211&lt;=$AO$1),1,IF((COUNTIFS(INCAPACIDADES!$C$1:$C$51,$I211,INCAPACIDADES!Z$1:Z$51,AC$1))&gt;0,2,IF(VLOOKUP($C211,BD!$D$1:$F$501,3,0)&gt;AC$1,0,3))),"")</f>
        <v/>
      </c>
      <c r="CX211" s="23" t="str">
        <f>+IF(AND(LEN($I211)&gt;5),IF(AND($J211&gt;AD$1,$J211&lt;=$AO$1),1,IF((COUNTIFS(INCAPACIDADES!$C$1:$C$51,$I211,INCAPACIDADES!AA$1:AA$51,AD$1))&gt;0,2,IF(VLOOKUP($C211,BD!$D$1:$F$501,3,0)&gt;AD$1,0,3))),"")</f>
        <v/>
      </c>
      <c r="CY211" s="23" t="str">
        <f>+IF(AND(LEN($I211)&gt;5),IF(AND($J211&gt;AE$1,$J211&lt;=$AO$1),1,IF((COUNTIFS(INCAPACIDADES!$C$1:$C$51,$I211,INCAPACIDADES!AB$1:AB$51,AE$1))&gt;0,2,IF(VLOOKUP($C211,BD!$D$1:$F$501,3,0)&gt;AE$1,0,3))),"")</f>
        <v/>
      </c>
      <c r="CZ211" s="23" t="str">
        <f>+IF(AND(LEN($I211)&gt;5),IF(AND($J211&gt;AF$1,$J211&lt;=$AO$1),1,IF((COUNTIFS(INCAPACIDADES!$C$1:$C$51,$I211,INCAPACIDADES!AC$1:AC$51,AF$1))&gt;0,2,IF(VLOOKUP($C211,BD!$D$1:$F$501,3,0)&gt;AF$1,0,3))),"")</f>
        <v/>
      </c>
      <c r="DA211" s="23" t="str">
        <f>+IF(AND(LEN($I211)&gt;5),IF(AND($J211&gt;AG$1,$J211&lt;=$AO$1),1,IF((COUNTIFS(INCAPACIDADES!$C$1:$C$51,$I211,INCAPACIDADES!AD$1:AD$51,AG$1))&gt;0,2,IF(VLOOKUP($C211,BD!$D$1:$F$501,3,0)&gt;AG$1,0,3))),"")</f>
        <v/>
      </c>
      <c r="DB211" s="23" t="str">
        <f>+IF(AND(LEN($I211)&gt;5),IF(AND($J211&gt;AH$1,$J211&lt;=$AO$1),1,IF((COUNTIFS(INCAPACIDADES!$C$1:$C$51,$I211,INCAPACIDADES!AE$1:AE$51,AH$1))&gt;0,2,IF(VLOOKUP($C211,BD!$D$1:$F$501,3,0)&gt;AH$1,0,3))),"")</f>
        <v/>
      </c>
      <c r="DC211" s="23" t="str">
        <f>+IF(AND(LEN($I211)&gt;5),IF(AND($J211&gt;AI$1,$J211&lt;=$AO$1),1,IF((COUNTIFS(INCAPACIDADES!$C$1:$C$51,$I211,INCAPACIDADES!AF$1:AF$51,AI$1))&gt;0,2,IF(VLOOKUP($C211,BD!$D$1:$F$501,3,0)&gt;AI$1,0,3))),"")</f>
        <v/>
      </c>
      <c r="DD211" s="23" t="str">
        <f>+IF(AND(LEN($I211)&gt;5),IF(AND($J211&gt;AJ$1,$J211&lt;=$AO$1),1,IF((COUNTIFS(INCAPACIDADES!$C$1:$C$51,$I211,INCAPACIDADES!AG$1:AG$51,AJ$1))&gt;0,2,IF(VLOOKUP($C211,BD!$D$1:$F$501,3,0)&gt;AJ$1,0,3))),"")</f>
        <v/>
      </c>
      <c r="DE211" s="23" t="str">
        <f>+IF(AND(LEN($I211)&gt;5),IF(AND($J211&gt;AK$1,$J211&lt;=$AO$1),1,IF((COUNTIFS(INCAPACIDADES!$C$1:$C$51,$I211,INCAPACIDADES!AH$1:AH$51,AK$1))&gt;0,2,IF(VLOOKUP($C211,BD!$D$1:$F$501,3,0)&gt;AK$1,0,3))),"")</f>
        <v/>
      </c>
      <c r="DF211" s="23" t="str">
        <f>+IF(AND(LEN($I211)&gt;5),IF(AND($J211&gt;AL$1,$J211&lt;=$AO$1),1,IF((COUNTIFS(INCAPACIDADES!$C$1:$C$51,$I211,INCAPACIDADES!AI$1:AI$51,AL$1))&gt;0,2,IF(VLOOKUP($C211,BD!$D$1:$F$501,3,0)&gt;AL$1,0,3))),"")</f>
        <v/>
      </c>
      <c r="DG211" s="23" t="str">
        <f>+IF(AND(LEN($I211)&gt;5),IF(AND($J211&gt;AM$1,$J211&lt;=$AO$1),1,IF((COUNTIFS(INCAPACIDADES!$C$1:$C$51,$I211,INCAPACIDADES!AJ$1:AJ$51,AM$1))&gt;0,2,IF(VLOOKUP($C211,BD!$D$1:$F$501,3,0)&gt;AM$1,0,3))),"")</f>
        <v/>
      </c>
      <c r="DH211" s="23" t="str">
        <f>+IF(AND(LEN($I211)&gt;5),IF(AND($J211&gt;AN$1,$J211&lt;=$AO$1),1,IF((COUNTIFS(INCAPACIDADES!$C$1:$C$51,$I211,INCAPACIDADES!AK$1:AK$51,AN$1))&gt;0,2,IF(VLOOKUP($C211,BD!$D$1:$F$501,3,0)&gt;AN$1,0,3))),"")</f>
        <v/>
      </c>
      <c r="DI211" s="23" t="str">
        <f>+IF(AND(LEN($I211)&gt;5),IF(AND($J211&gt;AO$1,$J211&lt;=$AO$1),1,IF((COUNTIFS(INCAPACIDADES!$C$1:$C$51,$I211,INCAPACIDADES!AL$1:AL$51,AO$1))&gt;0,2,IF(VLOOKUP($C211,BD!$D$1:$F$501,3,0)&gt;AO$1,0,3))),"")</f>
        <v/>
      </c>
      <c r="DJ211" s="23" t="str">
        <f>+IF(LEN($I211)&gt;5,IF(ISERROR(VLOOKUP(N211,'CODIGO PAGO'!$B$2:$B$20,1,0)),1,IF(OR(AND(CH211=1,N211&lt;&gt;"N"),AND(CH211=3,N211&lt;&gt;"B"),AND(CH211=2,LEFT(TRIM(N211),1)&lt;&gt;"I")),1,IF(OR(AND(CH211=0,N211="N"),AND(CH211=0,N211="B"),AND(CH211=0,LEFT(TRIM(N211),1)="I")),1,0))),"")</f>
        <v/>
      </c>
      <c r="DK211" s="23" t="str">
        <f t="shared" si="139"/>
        <v/>
      </c>
      <c r="DL211" s="23" t="str">
        <f>+IF(LEN($I211)&gt;5,IF(ISERROR(VLOOKUP(P211,'CODIGO PAGO'!$B$2:$B$20,1,0)),1,IF(OR(AND(CJ211=1,P211&lt;&gt;"N"),AND(CJ211=3,P211&lt;&gt;"B"),AND(CJ211=2,LEFT(TRIM(P211),1)&lt;&gt;"I")),1,IF(OR(AND(CJ211=0,P211="N"),AND(CJ211=0,P211="B"),AND(CJ211=0,LEFT(TRIM(P211),1)="I")),1,0))),"")</f>
        <v/>
      </c>
      <c r="DM211" s="23" t="str">
        <f t="shared" si="140"/>
        <v/>
      </c>
      <c r="DN211" s="23" t="str">
        <f>+IF(LEN($I211)&gt;5,IF(ISERROR(VLOOKUP(R211,'CODIGO PAGO'!$B$2:$B$20,1,0)),1,IF(OR(AND(CL211=1,R211&lt;&gt;"N"),AND(CL211=3,R211&lt;&gt;"B"),AND(CL211=2,LEFT(TRIM(R211),1)&lt;&gt;"I")),1,IF(OR(AND(CL211=0,R211="N"),AND(CL211=0,R211="B"),AND(CL211=0,LEFT(TRIM(R211),1)="I")),1,0))),"")</f>
        <v/>
      </c>
      <c r="DO211" s="23" t="str">
        <f t="shared" si="141"/>
        <v/>
      </c>
      <c r="DP211" s="23" t="str">
        <f>+IF(LEN($I211)&gt;5,IF(ISERROR(VLOOKUP(T211,'CODIGO PAGO'!$B$2:$B$20,1,0)),1,IF(OR(AND(CN211=1,T211&lt;&gt;"N"),AND(CN211=3,T211&lt;&gt;"B"),AND(CN211=2,LEFT(TRIM(T211),1)&lt;&gt;"I")),1,IF(OR(AND(CN211=0,T211="N"),AND(CN211=0,T211="B"),AND(CN211=0,LEFT(TRIM(T211),1)="I")),1,0))),"")</f>
        <v/>
      </c>
      <c r="DQ211" s="23" t="str">
        <f t="shared" si="142"/>
        <v/>
      </c>
      <c r="DR211" s="23" t="str">
        <f>+IF(LEN($I211)&gt;5,IF(ISERROR(VLOOKUP(V211,'CODIGO PAGO'!$B$2:$B$20,1,0)),1,IF(OR(AND(CP211=1,V211&lt;&gt;"N"),AND(CP211=3,V211&lt;&gt;"B"),AND(CP211=2,LEFT(TRIM(V211),1)&lt;&gt;"I")),1,IF(OR(AND(CP211=0,V211="N"),AND(CP211=0,V211="B"),AND(CP211=0,LEFT(TRIM(V211),1)="I")),1,0))),"")</f>
        <v/>
      </c>
      <c r="DS211" s="23" t="str">
        <f t="shared" si="143"/>
        <v/>
      </c>
      <c r="DT211" s="23" t="str">
        <f>+IF(LEN($I211)&gt;5,IF(ISERROR(VLOOKUP(X211,'CODIGO PAGO'!$B$2:$B$20,1,0)),1,IF(OR(AND(CR211=1,X211&lt;&gt;"N"),AND(CR211=3,X211&lt;&gt;"B"),AND(CR211=2,LEFT(TRIM(X211),1)&lt;&gt;"I")),1,IF(OR(AND(CR211=0,X211="N"),AND(CR211=0,X211="B"),AND(CR211=0,LEFT(TRIM(X211),1)="I")),1,0))),"")</f>
        <v/>
      </c>
      <c r="DU211" s="23" t="str">
        <f t="shared" si="144"/>
        <v/>
      </c>
      <c r="DV211" s="23" t="str">
        <f>+IF(LEN($I211)&gt;5,IF(ISERROR(VLOOKUP(Z211,'CODIGO PAGO'!$B$2:$B$20,1,0)),1,IF(OR(AND(CT211=1,Z211&lt;&gt;"N"),AND(CT211=3,Z211&lt;&gt;"B"),AND(CT211=2,LEFT(TRIM(Z211),1)&lt;&gt;"I")),1,IF(OR(AND(CT211=0,Z211="N"),AND(CT211=0,Z211="B"),AND(CT211=0,LEFT(TRIM(Z211),1)="I")),1,0))),"")</f>
        <v/>
      </c>
      <c r="DW211" s="23" t="str">
        <f t="shared" si="145"/>
        <v/>
      </c>
      <c r="DX211" s="23" t="str">
        <f>+IF(LEN($I211)&gt;5,IF(ISERROR(VLOOKUP(AB211,'CODIGO PAGO'!$B$2:$B$20,1,0)),1,IF(OR(AND(CV211=1,AB211&lt;&gt;"N"),AND(CV211=3,AB211&lt;&gt;"B"),AND(CV211=2,LEFT(TRIM(AB211),1)&lt;&gt;"I")),1,IF(OR(AND(CV211=0,AB211="N"),AND(CV211=0,AB211="B"),AND(CV211=0,LEFT(TRIM(AB211),1)="I")),1,0))),"")</f>
        <v/>
      </c>
      <c r="DY211" s="23" t="str">
        <f t="shared" si="146"/>
        <v/>
      </c>
      <c r="DZ211" s="23" t="str">
        <f>+IF(LEN($I211)&gt;5,IF(ISERROR(VLOOKUP(AD211,'CODIGO PAGO'!$B$2:$B$20,1,0)),1,IF(OR(AND(CX211=1,AD211&lt;&gt;"N"),AND(CX211=3,AD211&lt;&gt;"B"),AND(CX211=2,LEFT(TRIM(AD211),1)&lt;&gt;"I")),1,IF(OR(AND(CX211=0,AD211="N"),AND(CX211=0,AD211="B"),AND(CX211=0,LEFT(TRIM(AD211),1)="I")),1,0))),"")</f>
        <v/>
      </c>
      <c r="EA211" s="23" t="str">
        <f t="shared" si="147"/>
        <v/>
      </c>
      <c r="EB211" s="23" t="str">
        <f>+IF(LEN($I211)&gt;5,IF(ISERROR(VLOOKUP(AF211,'CODIGO PAGO'!$B$2:$B$20,1,0)),1,IF(OR(AND(CZ211=1,AF211&lt;&gt;"N"),AND(CZ211=3,AF211&lt;&gt;"B"),AND(CZ211=2,LEFT(TRIM(AF211),1)&lt;&gt;"I")),1,IF(OR(AND(CZ211=0,AF211="N"),AND(CZ211=0,AF211="B"),AND(CZ211=0,LEFT(TRIM(AF211),1)="I")),1,0))),"")</f>
        <v/>
      </c>
      <c r="EC211" s="23" t="str">
        <f t="shared" si="148"/>
        <v/>
      </c>
      <c r="ED211" s="23" t="str">
        <f>+IF(LEN($I211)&gt;5,IF(ISERROR(VLOOKUP(AH211,'CODIGO PAGO'!$B$2:$B$20,1,0)),1,IF(OR(AND(DB211=1,AH211&lt;&gt;"N"),AND(DB211=3,AH211&lt;&gt;"B"),AND(DB211=2,LEFT(TRIM(AH211),1)&lt;&gt;"I")),1,IF(OR(AND(DB211=0,AH211="N"),AND(DB211=0,AH211="B"),AND(DB211=0,LEFT(TRIM(AH211),1)="I")),1,0))),"")</f>
        <v/>
      </c>
      <c r="EE211" s="23" t="str">
        <f t="shared" si="149"/>
        <v/>
      </c>
      <c r="EF211" s="23" t="str">
        <f>+IF(LEN($I211)&gt;5,IF(ISERROR(VLOOKUP(AJ211,'CODIGO PAGO'!$B$2:$B$20,1,0)),1,IF(OR(AND(DD211=1,AJ211&lt;&gt;"N"),AND(DD211=3,AJ211&lt;&gt;"B"),AND(DD211=2,LEFT(TRIM(AJ211),1)&lt;&gt;"I")),1,IF(OR(AND(DD211=0,AJ211="N"),AND(DD211=0,AJ211="B"),AND(DD211=0,LEFT(TRIM(AJ211),1)="I")),1,0))),"")</f>
        <v/>
      </c>
      <c r="EG211" s="23" t="str">
        <f t="shared" si="150"/>
        <v/>
      </c>
      <c r="EH211" s="23" t="str">
        <f>+IF(LEN($I211)&gt;5,IF(ISERROR(VLOOKUP(AL211,'CODIGO PAGO'!$B$2:$B$20,1,0)),1,IF(OR(AND(DF211=1,AL211&lt;&gt;"N"),AND(DF211=3,AL211&lt;&gt;"B"),AND(DF211=2,LEFT(TRIM(AL211),1)&lt;&gt;"I")),1,IF(OR(AND(DF211=0,AL211="N"),AND(DF211=0,AL211="B"),AND(DF211=0,LEFT(TRIM(AL211),1)="I")),1,0))),"")</f>
        <v/>
      </c>
      <c r="EI211" s="23" t="str">
        <f t="shared" si="151"/>
        <v/>
      </c>
      <c r="EJ211" s="23" t="str">
        <f>+IF(LEN($I211)&gt;5,IF(ISERROR(VLOOKUP(AN211,'CODIGO PAGO'!$B$2:$B$20,1,0)),1,IF(OR(AND(DH211=1,AN211&lt;&gt;"N"),AND(DH211=3,AN211&lt;&gt;"B"),AND(DH211=2,LEFT(TRIM(AN211),1)&lt;&gt;"I")),1,IF(OR(AND(DH211=0,AN211="N"),AND(DH211=0,AN211="B"),AND(DH211=0,LEFT(TRIM(AN211),1)="I")),1,0))),"")</f>
        <v/>
      </c>
      <c r="EK211" s="23" t="str">
        <f t="shared" si="152"/>
        <v/>
      </c>
      <c r="EL211" s="24" t="str">
        <f t="shared" si="153"/>
        <v/>
      </c>
    </row>
    <row r="212" spans="1:142" s="26" customFormat="1">
      <c r="A212" s="15" t="str">
        <f t="shared" si="119"/>
        <v/>
      </c>
      <c r="B212" s="1" t="str">
        <f>+IF(LEN(I212)&gt;5,'CODIGO PAGO'!$B$28,"")</f>
        <v/>
      </c>
      <c r="C212" s="1" t="str">
        <f>+IF(LEN($I212)&gt;5,BD!D212,"")</f>
        <v/>
      </c>
      <c r="D212" s="168" t="str">
        <f>+IF(LEN($I212)&gt;5,BD!A212,"")</f>
        <v/>
      </c>
      <c r="E212" s="1" t="str">
        <f>+IF(LEN($I212)&gt;5,BD!B212,"")</f>
        <v/>
      </c>
      <c r="F212" s="1" t="str">
        <f>+IF(LEN($I212)&gt;5,BD!C212,"")</f>
        <v/>
      </c>
      <c r="G212" s="141"/>
      <c r="H212" s="141"/>
      <c r="I212" s="1" t="str">
        <f>+IF(LEN(BD!G212)&gt;5,BD!G212,"")</f>
        <v/>
      </c>
      <c r="J212" s="167" t="str">
        <f>+IF(LEN($I212)&gt;5,BD!E212,"")</f>
        <v/>
      </c>
      <c r="K212" s="6" t="str">
        <f t="shared" si="120"/>
        <v/>
      </c>
      <c r="L212" s="87" t="str">
        <f>+IF(LEN($I212)&gt;5,BD!H212,"")</f>
        <v/>
      </c>
      <c r="M212" s="40" t="str">
        <f t="shared" si="121"/>
        <v/>
      </c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4" t="str">
        <f t="shared" si="122"/>
        <v/>
      </c>
      <c r="AQ212" s="5" t="str">
        <f t="shared" si="123"/>
        <v/>
      </c>
      <c r="AR212" s="91" t="str">
        <f t="shared" si="124"/>
        <v/>
      </c>
      <c r="AS212" s="5" t="str">
        <f t="shared" si="125"/>
        <v/>
      </c>
      <c r="AT212" s="91" t="str">
        <f t="shared" si="126"/>
        <v/>
      </c>
      <c r="AU212" s="4" t="str">
        <f t="shared" si="127"/>
        <v/>
      </c>
      <c r="AV212" s="4" t="str">
        <f t="shared" si="128"/>
        <v/>
      </c>
      <c r="AW212" s="4" t="str">
        <f t="shared" si="129"/>
        <v/>
      </c>
      <c r="AX212" s="4" t="str">
        <f t="shared" si="130"/>
        <v/>
      </c>
      <c r="AY212" s="88" t="str">
        <f t="shared" si="131"/>
        <v/>
      </c>
      <c r="AZ212" s="17" t="str">
        <f t="shared" si="132"/>
        <v/>
      </c>
      <c r="BA212" s="18" t="str">
        <f t="shared" si="133"/>
        <v/>
      </c>
      <c r="BB212" s="19" t="str">
        <f>+IF(LEN(I212)&gt;5,IF(INT(RIGHT(B212,1))=9,0.5*L212*AY212,INT(MID(B212,5,LEN(B212)-4))*L212)+IFERROR(VLOOKUP(I212,AJUSTES!$A$1:$I$50,9,0),0),"")</f>
        <v/>
      </c>
      <c r="BC212" s="12"/>
      <c r="BD212" s="19" t="str">
        <f t="shared" si="134"/>
        <v/>
      </c>
      <c r="BE212" s="18" t="str">
        <f t="shared" si="135"/>
        <v/>
      </c>
      <c r="BF212" s="139" t="str">
        <f t="shared" si="136"/>
        <v/>
      </c>
      <c r="BG212" s="114"/>
      <c r="BH212" s="18" t="str">
        <f t="shared" si="137"/>
        <v/>
      </c>
      <c r="BI212" s="13"/>
      <c r="BJ212" s="12"/>
      <c r="BK212" s="12"/>
      <c r="BL212" s="145"/>
      <c r="BM212" s="12"/>
      <c r="BN212" s="12"/>
      <c r="BO212" s="12"/>
      <c r="BP212" s="12"/>
      <c r="BQ212" s="12"/>
      <c r="BR212" s="12"/>
      <c r="BS212" s="146"/>
      <c r="BT212" s="14"/>
      <c r="BU212" s="12"/>
      <c r="BV212" s="12"/>
      <c r="BW212" s="12"/>
      <c r="BX212" s="12"/>
      <c r="BY212" s="12"/>
      <c r="BZ212" s="144"/>
      <c r="CA212" s="107" t="str">
        <f>+IF(LEN($I212)&gt;5,IF(BD!F212="N/A","",BD!F212),"")</f>
        <v/>
      </c>
      <c r="CB212" s="21"/>
      <c r="CC212" s="147"/>
      <c r="CD212" s="148"/>
      <c r="CE212" s="8" t="str">
        <f>+IF(LEN(I212)&gt;5,BD!M212,"")</f>
        <v/>
      </c>
      <c r="CF212" s="16" t="str">
        <f>+IF(LEN(I212)&gt;5,BD!N212,"")</f>
        <v/>
      </c>
      <c r="CG212" s="3" t="str">
        <f t="shared" si="138"/>
        <v/>
      </c>
      <c r="CH212" s="23" t="str">
        <f>+IF(AND(LEN($I212)&gt;5),IF(AND($J212&gt;N$1,$J212&lt;=$AO$1),1,IF((COUNTIFS(INCAPACIDADES!$C$1:$C$51,$I212,INCAPACIDADES!K$1:K$51,N$1))&gt;0,2,IF(VLOOKUP($C212,BD!$D$1:$F$501,3,0)&gt;N$1,0,3))),"")</f>
        <v/>
      </c>
      <c r="CI212" s="23" t="str">
        <f>+IF(AND(LEN($I212)&gt;5),IF(AND($J212&gt;O$1,$J212&lt;=$AO$1),1,IF((COUNTIFS(INCAPACIDADES!$C$1:$C$51,$I212,INCAPACIDADES!L$1:L$51,O$1))&gt;0,2,IF(VLOOKUP($C212,BD!$D$1:$F$501,3,0)&gt;O$1,0,3))),"")</f>
        <v/>
      </c>
      <c r="CJ212" s="23" t="str">
        <f>+IF(AND(LEN($I212)&gt;5),IF(AND($J212&gt;P$1,$J212&lt;=$AO$1),1,IF((COUNTIFS(INCAPACIDADES!$C$1:$C$51,$I212,INCAPACIDADES!M$1:M$51,P$1))&gt;0,2,IF(VLOOKUP($C212,BD!$D$1:$F$501,3,0)&gt;P$1,0,3))),"")</f>
        <v/>
      </c>
      <c r="CK212" s="23" t="str">
        <f>+IF(AND(LEN($I212)&gt;5),IF(AND($J212&gt;Q$1,$J212&lt;=$AO$1),1,IF((COUNTIFS(INCAPACIDADES!$C$1:$C$51,$I212,INCAPACIDADES!N$1:N$51,Q$1))&gt;0,2,IF(VLOOKUP($C212,BD!$D$1:$F$501,3,0)&gt;Q$1,0,3))),"")</f>
        <v/>
      </c>
      <c r="CL212" s="23" t="str">
        <f>+IF(AND(LEN($I212)&gt;5),IF(AND($J212&gt;R$1,$J212&lt;=$AO$1),1,IF((COUNTIFS(INCAPACIDADES!$C$1:$C$51,$I212,INCAPACIDADES!O$1:O$51,R$1))&gt;0,2,IF(VLOOKUP($C212,BD!$D$1:$F$501,3,0)&gt;R$1,0,3))),"")</f>
        <v/>
      </c>
      <c r="CM212" s="23" t="str">
        <f>+IF(AND(LEN($I212)&gt;5),IF(AND($J212&gt;S$1,$J212&lt;=$AO$1),1,IF((COUNTIFS(INCAPACIDADES!$C$1:$C$51,$I212,INCAPACIDADES!P$1:P$51,S$1))&gt;0,2,IF(VLOOKUP($C212,BD!$D$1:$F$501,3,0)&gt;S$1,0,3))),"")</f>
        <v/>
      </c>
      <c r="CN212" s="23" t="str">
        <f>+IF(AND(LEN($I212)&gt;5),IF(AND($J212&gt;T$1,$J212&lt;=$AO$1),1,IF((COUNTIFS(INCAPACIDADES!$C$1:$C$51,$I212,INCAPACIDADES!Q$1:Q$51,T$1))&gt;0,2,IF(VLOOKUP($C212,BD!$D$1:$F$501,3,0)&gt;T$1,0,3))),"")</f>
        <v/>
      </c>
      <c r="CO212" s="23" t="str">
        <f>+IF(AND(LEN($I212)&gt;5),IF(AND($J212&gt;U$1,$J212&lt;=$AO$1),1,IF((COUNTIFS(INCAPACIDADES!$C$1:$C$51,$I212,INCAPACIDADES!R$1:R$51,U$1))&gt;0,2,IF(VLOOKUP($C212,BD!$D$1:$F$501,3,0)&gt;U$1,0,3))),"")</f>
        <v/>
      </c>
      <c r="CP212" s="23" t="str">
        <f>+IF(AND(LEN($I212)&gt;5),IF(AND($J212&gt;V$1,$J212&lt;=$AO$1),1,IF((COUNTIFS(INCAPACIDADES!$C$1:$C$51,$I212,INCAPACIDADES!S$1:S$51,V$1))&gt;0,2,IF(VLOOKUP($C212,BD!$D$1:$F$501,3,0)&gt;V$1,0,3))),"")</f>
        <v/>
      </c>
      <c r="CQ212" s="23" t="str">
        <f>+IF(AND(LEN($I212)&gt;5),IF(AND($J212&gt;W$1,$J212&lt;=$AO$1),1,IF((COUNTIFS(INCAPACIDADES!$C$1:$C$51,$I212,INCAPACIDADES!T$1:T$51,W$1))&gt;0,2,IF(VLOOKUP($C212,BD!$D$1:$F$501,3,0)&gt;W$1,0,3))),"")</f>
        <v/>
      </c>
      <c r="CR212" s="23" t="str">
        <f>+IF(AND(LEN($I212)&gt;5),IF(AND($J212&gt;X$1,$J212&lt;=$AO$1),1,IF((COUNTIFS(INCAPACIDADES!$C$1:$C$51,$I212,INCAPACIDADES!U$1:U$51,X$1))&gt;0,2,IF(VLOOKUP($C212,BD!$D$1:$F$501,3,0)&gt;X$1,0,3))),"")</f>
        <v/>
      </c>
      <c r="CS212" s="23" t="str">
        <f>+IF(AND(LEN($I212)&gt;5),IF(AND($J212&gt;Y$1,$J212&lt;=$AO$1),1,IF((COUNTIFS(INCAPACIDADES!$C$1:$C$51,$I212,INCAPACIDADES!V$1:V$51,Y$1))&gt;0,2,IF(VLOOKUP($C212,BD!$D$1:$F$501,3,0)&gt;Y$1,0,3))),"")</f>
        <v/>
      </c>
      <c r="CT212" s="23" t="str">
        <f>+IF(AND(LEN($I212)&gt;5),IF(AND($J212&gt;Z$1,$J212&lt;=$AO$1),1,IF((COUNTIFS(INCAPACIDADES!$C$1:$C$51,$I212,INCAPACIDADES!W$1:W$51,Z$1))&gt;0,2,IF(VLOOKUP($C212,BD!$D$1:$F$501,3,0)&gt;Z$1,0,3))),"")</f>
        <v/>
      </c>
      <c r="CU212" s="23" t="str">
        <f>+IF(AND(LEN($I212)&gt;5),IF(AND($J212&gt;AA$1,$J212&lt;=$AO$1),1,IF((COUNTIFS(INCAPACIDADES!$C$1:$C$51,$I212,INCAPACIDADES!X$1:X$51,AA$1))&gt;0,2,IF(VLOOKUP($C212,BD!$D$1:$F$501,3,0)&gt;AA$1,0,3))),"")</f>
        <v/>
      </c>
      <c r="CV212" s="23" t="str">
        <f>+IF(AND(LEN($I212)&gt;5),IF(AND($J212&gt;AB$1,$J212&lt;=$AO$1),1,IF((COUNTIFS(INCAPACIDADES!$C$1:$C$51,$I212,INCAPACIDADES!Y$1:Y$51,AB$1))&gt;0,2,IF(VLOOKUP($C212,BD!$D$1:$F$501,3,0)&gt;AB$1,0,3))),"")</f>
        <v/>
      </c>
      <c r="CW212" s="23" t="str">
        <f>+IF(AND(LEN($I212)&gt;5),IF(AND($J212&gt;AC$1,$J212&lt;=$AO$1),1,IF((COUNTIFS(INCAPACIDADES!$C$1:$C$51,$I212,INCAPACIDADES!Z$1:Z$51,AC$1))&gt;0,2,IF(VLOOKUP($C212,BD!$D$1:$F$501,3,0)&gt;AC$1,0,3))),"")</f>
        <v/>
      </c>
      <c r="CX212" s="23" t="str">
        <f>+IF(AND(LEN($I212)&gt;5),IF(AND($J212&gt;AD$1,$J212&lt;=$AO$1),1,IF((COUNTIFS(INCAPACIDADES!$C$1:$C$51,$I212,INCAPACIDADES!AA$1:AA$51,AD$1))&gt;0,2,IF(VLOOKUP($C212,BD!$D$1:$F$501,3,0)&gt;AD$1,0,3))),"")</f>
        <v/>
      </c>
      <c r="CY212" s="23" t="str">
        <f>+IF(AND(LEN($I212)&gt;5),IF(AND($J212&gt;AE$1,$J212&lt;=$AO$1),1,IF((COUNTIFS(INCAPACIDADES!$C$1:$C$51,$I212,INCAPACIDADES!AB$1:AB$51,AE$1))&gt;0,2,IF(VLOOKUP($C212,BD!$D$1:$F$501,3,0)&gt;AE$1,0,3))),"")</f>
        <v/>
      </c>
      <c r="CZ212" s="23" t="str">
        <f>+IF(AND(LEN($I212)&gt;5),IF(AND($J212&gt;AF$1,$J212&lt;=$AO$1),1,IF((COUNTIFS(INCAPACIDADES!$C$1:$C$51,$I212,INCAPACIDADES!AC$1:AC$51,AF$1))&gt;0,2,IF(VLOOKUP($C212,BD!$D$1:$F$501,3,0)&gt;AF$1,0,3))),"")</f>
        <v/>
      </c>
      <c r="DA212" s="23" t="str">
        <f>+IF(AND(LEN($I212)&gt;5),IF(AND($J212&gt;AG$1,$J212&lt;=$AO$1),1,IF((COUNTIFS(INCAPACIDADES!$C$1:$C$51,$I212,INCAPACIDADES!AD$1:AD$51,AG$1))&gt;0,2,IF(VLOOKUP($C212,BD!$D$1:$F$501,3,0)&gt;AG$1,0,3))),"")</f>
        <v/>
      </c>
      <c r="DB212" s="23" t="str">
        <f>+IF(AND(LEN($I212)&gt;5),IF(AND($J212&gt;AH$1,$J212&lt;=$AO$1),1,IF((COUNTIFS(INCAPACIDADES!$C$1:$C$51,$I212,INCAPACIDADES!AE$1:AE$51,AH$1))&gt;0,2,IF(VLOOKUP($C212,BD!$D$1:$F$501,3,0)&gt;AH$1,0,3))),"")</f>
        <v/>
      </c>
      <c r="DC212" s="23" t="str">
        <f>+IF(AND(LEN($I212)&gt;5),IF(AND($J212&gt;AI$1,$J212&lt;=$AO$1),1,IF((COUNTIFS(INCAPACIDADES!$C$1:$C$51,$I212,INCAPACIDADES!AF$1:AF$51,AI$1))&gt;0,2,IF(VLOOKUP($C212,BD!$D$1:$F$501,3,0)&gt;AI$1,0,3))),"")</f>
        <v/>
      </c>
      <c r="DD212" s="23" t="str">
        <f>+IF(AND(LEN($I212)&gt;5),IF(AND($J212&gt;AJ$1,$J212&lt;=$AO$1),1,IF((COUNTIFS(INCAPACIDADES!$C$1:$C$51,$I212,INCAPACIDADES!AG$1:AG$51,AJ$1))&gt;0,2,IF(VLOOKUP($C212,BD!$D$1:$F$501,3,0)&gt;AJ$1,0,3))),"")</f>
        <v/>
      </c>
      <c r="DE212" s="23" t="str">
        <f>+IF(AND(LEN($I212)&gt;5),IF(AND($J212&gt;AK$1,$J212&lt;=$AO$1),1,IF((COUNTIFS(INCAPACIDADES!$C$1:$C$51,$I212,INCAPACIDADES!AH$1:AH$51,AK$1))&gt;0,2,IF(VLOOKUP($C212,BD!$D$1:$F$501,3,0)&gt;AK$1,0,3))),"")</f>
        <v/>
      </c>
      <c r="DF212" s="23" t="str">
        <f>+IF(AND(LEN($I212)&gt;5),IF(AND($J212&gt;AL$1,$J212&lt;=$AO$1),1,IF((COUNTIFS(INCAPACIDADES!$C$1:$C$51,$I212,INCAPACIDADES!AI$1:AI$51,AL$1))&gt;0,2,IF(VLOOKUP($C212,BD!$D$1:$F$501,3,0)&gt;AL$1,0,3))),"")</f>
        <v/>
      </c>
      <c r="DG212" s="23" t="str">
        <f>+IF(AND(LEN($I212)&gt;5),IF(AND($J212&gt;AM$1,$J212&lt;=$AO$1),1,IF((COUNTIFS(INCAPACIDADES!$C$1:$C$51,$I212,INCAPACIDADES!AJ$1:AJ$51,AM$1))&gt;0,2,IF(VLOOKUP($C212,BD!$D$1:$F$501,3,0)&gt;AM$1,0,3))),"")</f>
        <v/>
      </c>
      <c r="DH212" s="23" t="str">
        <f>+IF(AND(LEN($I212)&gt;5),IF(AND($J212&gt;AN$1,$J212&lt;=$AO$1),1,IF((COUNTIFS(INCAPACIDADES!$C$1:$C$51,$I212,INCAPACIDADES!AK$1:AK$51,AN$1))&gt;0,2,IF(VLOOKUP($C212,BD!$D$1:$F$501,3,0)&gt;AN$1,0,3))),"")</f>
        <v/>
      </c>
      <c r="DI212" s="23" t="str">
        <f>+IF(AND(LEN($I212)&gt;5),IF(AND($J212&gt;AO$1,$J212&lt;=$AO$1),1,IF((COUNTIFS(INCAPACIDADES!$C$1:$C$51,$I212,INCAPACIDADES!AL$1:AL$51,AO$1))&gt;0,2,IF(VLOOKUP($C212,BD!$D$1:$F$501,3,0)&gt;AO$1,0,3))),"")</f>
        <v/>
      </c>
      <c r="DJ212" s="23" t="str">
        <f>+IF(LEN($I212)&gt;5,IF(ISERROR(VLOOKUP(N212,'CODIGO PAGO'!$B$2:$B$20,1,0)),1,IF(OR(AND(CH212=1,N212&lt;&gt;"N"),AND(CH212=3,N212&lt;&gt;"B"),AND(CH212=2,LEFT(TRIM(N212),1)&lt;&gt;"I")),1,IF(OR(AND(CH212=0,N212="N"),AND(CH212=0,N212="B"),AND(CH212=0,LEFT(TRIM(N212),1)="I")),1,0))),"")</f>
        <v/>
      </c>
      <c r="DK212" s="23" t="str">
        <f t="shared" si="139"/>
        <v/>
      </c>
      <c r="DL212" s="23" t="str">
        <f>+IF(LEN($I212)&gt;5,IF(ISERROR(VLOOKUP(P212,'CODIGO PAGO'!$B$2:$B$20,1,0)),1,IF(OR(AND(CJ212=1,P212&lt;&gt;"N"),AND(CJ212=3,P212&lt;&gt;"B"),AND(CJ212=2,LEFT(TRIM(P212),1)&lt;&gt;"I")),1,IF(OR(AND(CJ212=0,P212="N"),AND(CJ212=0,P212="B"),AND(CJ212=0,LEFT(TRIM(P212),1)="I")),1,0))),"")</f>
        <v/>
      </c>
      <c r="DM212" s="23" t="str">
        <f t="shared" si="140"/>
        <v/>
      </c>
      <c r="DN212" s="23" t="str">
        <f>+IF(LEN($I212)&gt;5,IF(ISERROR(VLOOKUP(R212,'CODIGO PAGO'!$B$2:$B$20,1,0)),1,IF(OR(AND(CL212=1,R212&lt;&gt;"N"),AND(CL212=3,R212&lt;&gt;"B"),AND(CL212=2,LEFT(TRIM(R212),1)&lt;&gt;"I")),1,IF(OR(AND(CL212=0,R212="N"),AND(CL212=0,R212="B"),AND(CL212=0,LEFT(TRIM(R212),1)="I")),1,0))),"")</f>
        <v/>
      </c>
      <c r="DO212" s="23" t="str">
        <f t="shared" si="141"/>
        <v/>
      </c>
      <c r="DP212" s="23" t="str">
        <f>+IF(LEN($I212)&gt;5,IF(ISERROR(VLOOKUP(T212,'CODIGO PAGO'!$B$2:$B$20,1,0)),1,IF(OR(AND(CN212=1,T212&lt;&gt;"N"),AND(CN212=3,T212&lt;&gt;"B"),AND(CN212=2,LEFT(TRIM(T212),1)&lt;&gt;"I")),1,IF(OR(AND(CN212=0,T212="N"),AND(CN212=0,T212="B"),AND(CN212=0,LEFT(TRIM(T212),1)="I")),1,0))),"")</f>
        <v/>
      </c>
      <c r="DQ212" s="23" t="str">
        <f t="shared" si="142"/>
        <v/>
      </c>
      <c r="DR212" s="23" t="str">
        <f>+IF(LEN($I212)&gt;5,IF(ISERROR(VLOOKUP(V212,'CODIGO PAGO'!$B$2:$B$20,1,0)),1,IF(OR(AND(CP212=1,V212&lt;&gt;"N"),AND(CP212=3,V212&lt;&gt;"B"),AND(CP212=2,LEFT(TRIM(V212),1)&lt;&gt;"I")),1,IF(OR(AND(CP212=0,V212="N"),AND(CP212=0,V212="B"),AND(CP212=0,LEFT(TRIM(V212),1)="I")),1,0))),"")</f>
        <v/>
      </c>
      <c r="DS212" s="23" t="str">
        <f t="shared" si="143"/>
        <v/>
      </c>
      <c r="DT212" s="23" t="str">
        <f>+IF(LEN($I212)&gt;5,IF(ISERROR(VLOOKUP(X212,'CODIGO PAGO'!$B$2:$B$20,1,0)),1,IF(OR(AND(CR212=1,X212&lt;&gt;"N"),AND(CR212=3,X212&lt;&gt;"B"),AND(CR212=2,LEFT(TRIM(X212),1)&lt;&gt;"I")),1,IF(OR(AND(CR212=0,X212="N"),AND(CR212=0,X212="B"),AND(CR212=0,LEFT(TRIM(X212),1)="I")),1,0))),"")</f>
        <v/>
      </c>
      <c r="DU212" s="23" t="str">
        <f t="shared" si="144"/>
        <v/>
      </c>
      <c r="DV212" s="23" t="str">
        <f>+IF(LEN($I212)&gt;5,IF(ISERROR(VLOOKUP(Z212,'CODIGO PAGO'!$B$2:$B$20,1,0)),1,IF(OR(AND(CT212=1,Z212&lt;&gt;"N"),AND(CT212=3,Z212&lt;&gt;"B"),AND(CT212=2,LEFT(TRIM(Z212),1)&lt;&gt;"I")),1,IF(OR(AND(CT212=0,Z212="N"),AND(CT212=0,Z212="B"),AND(CT212=0,LEFT(TRIM(Z212),1)="I")),1,0))),"")</f>
        <v/>
      </c>
      <c r="DW212" s="23" t="str">
        <f t="shared" si="145"/>
        <v/>
      </c>
      <c r="DX212" s="23" t="str">
        <f>+IF(LEN($I212)&gt;5,IF(ISERROR(VLOOKUP(AB212,'CODIGO PAGO'!$B$2:$B$20,1,0)),1,IF(OR(AND(CV212=1,AB212&lt;&gt;"N"),AND(CV212=3,AB212&lt;&gt;"B"),AND(CV212=2,LEFT(TRIM(AB212),1)&lt;&gt;"I")),1,IF(OR(AND(CV212=0,AB212="N"),AND(CV212=0,AB212="B"),AND(CV212=0,LEFT(TRIM(AB212),1)="I")),1,0))),"")</f>
        <v/>
      </c>
      <c r="DY212" s="23" t="str">
        <f t="shared" si="146"/>
        <v/>
      </c>
      <c r="DZ212" s="23" t="str">
        <f>+IF(LEN($I212)&gt;5,IF(ISERROR(VLOOKUP(AD212,'CODIGO PAGO'!$B$2:$B$20,1,0)),1,IF(OR(AND(CX212=1,AD212&lt;&gt;"N"),AND(CX212=3,AD212&lt;&gt;"B"),AND(CX212=2,LEFT(TRIM(AD212),1)&lt;&gt;"I")),1,IF(OR(AND(CX212=0,AD212="N"),AND(CX212=0,AD212="B"),AND(CX212=0,LEFT(TRIM(AD212),1)="I")),1,0))),"")</f>
        <v/>
      </c>
      <c r="EA212" s="23" t="str">
        <f t="shared" si="147"/>
        <v/>
      </c>
      <c r="EB212" s="23" t="str">
        <f>+IF(LEN($I212)&gt;5,IF(ISERROR(VLOOKUP(AF212,'CODIGO PAGO'!$B$2:$B$20,1,0)),1,IF(OR(AND(CZ212=1,AF212&lt;&gt;"N"),AND(CZ212=3,AF212&lt;&gt;"B"),AND(CZ212=2,LEFT(TRIM(AF212),1)&lt;&gt;"I")),1,IF(OR(AND(CZ212=0,AF212="N"),AND(CZ212=0,AF212="B"),AND(CZ212=0,LEFT(TRIM(AF212),1)="I")),1,0))),"")</f>
        <v/>
      </c>
      <c r="EC212" s="23" t="str">
        <f t="shared" si="148"/>
        <v/>
      </c>
      <c r="ED212" s="23" t="str">
        <f>+IF(LEN($I212)&gt;5,IF(ISERROR(VLOOKUP(AH212,'CODIGO PAGO'!$B$2:$B$20,1,0)),1,IF(OR(AND(DB212=1,AH212&lt;&gt;"N"),AND(DB212=3,AH212&lt;&gt;"B"),AND(DB212=2,LEFT(TRIM(AH212),1)&lt;&gt;"I")),1,IF(OR(AND(DB212=0,AH212="N"),AND(DB212=0,AH212="B"),AND(DB212=0,LEFT(TRIM(AH212),1)="I")),1,0))),"")</f>
        <v/>
      </c>
      <c r="EE212" s="23" t="str">
        <f t="shared" si="149"/>
        <v/>
      </c>
      <c r="EF212" s="23" t="str">
        <f>+IF(LEN($I212)&gt;5,IF(ISERROR(VLOOKUP(AJ212,'CODIGO PAGO'!$B$2:$B$20,1,0)),1,IF(OR(AND(DD212=1,AJ212&lt;&gt;"N"),AND(DD212=3,AJ212&lt;&gt;"B"),AND(DD212=2,LEFT(TRIM(AJ212),1)&lt;&gt;"I")),1,IF(OR(AND(DD212=0,AJ212="N"),AND(DD212=0,AJ212="B"),AND(DD212=0,LEFT(TRIM(AJ212),1)="I")),1,0))),"")</f>
        <v/>
      </c>
      <c r="EG212" s="23" t="str">
        <f t="shared" si="150"/>
        <v/>
      </c>
      <c r="EH212" s="23" t="str">
        <f>+IF(LEN($I212)&gt;5,IF(ISERROR(VLOOKUP(AL212,'CODIGO PAGO'!$B$2:$B$20,1,0)),1,IF(OR(AND(DF212=1,AL212&lt;&gt;"N"),AND(DF212=3,AL212&lt;&gt;"B"),AND(DF212=2,LEFT(TRIM(AL212),1)&lt;&gt;"I")),1,IF(OR(AND(DF212=0,AL212="N"),AND(DF212=0,AL212="B"),AND(DF212=0,LEFT(TRIM(AL212),1)="I")),1,0))),"")</f>
        <v/>
      </c>
      <c r="EI212" s="23" t="str">
        <f t="shared" si="151"/>
        <v/>
      </c>
      <c r="EJ212" s="23" t="str">
        <f>+IF(LEN($I212)&gt;5,IF(ISERROR(VLOOKUP(AN212,'CODIGO PAGO'!$B$2:$B$20,1,0)),1,IF(OR(AND(DH212=1,AN212&lt;&gt;"N"),AND(DH212=3,AN212&lt;&gt;"B"),AND(DH212=2,LEFT(TRIM(AN212),1)&lt;&gt;"I")),1,IF(OR(AND(DH212=0,AN212="N"),AND(DH212=0,AN212="B"),AND(DH212=0,LEFT(TRIM(AN212),1)="I")),1,0))),"")</f>
        <v/>
      </c>
      <c r="EK212" s="23" t="str">
        <f t="shared" si="152"/>
        <v/>
      </c>
      <c r="EL212" s="24" t="str">
        <f t="shared" si="153"/>
        <v/>
      </c>
    </row>
    <row r="213" spans="1:142" s="26" customFormat="1">
      <c r="A213" s="15" t="str">
        <f t="shared" si="119"/>
        <v/>
      </c>
      <c r="B213" s="1" t="str">
        <f>+IF(LEN(I213)&gt;5,'CODIGO PAGO'!$B$28,"")</f>
        <v/>
      </c>
      <c r="C213" s="1" t="str">
        <f>+IF(LEN($I213)&gt;5,BD!D213,"")</f>
        <v/>
      </c>
      <c r="D213" s="168" t="str">
        <f>+IF(LEN($I213)&gt;5,BD!A213,"")</f>
        <v/>
      </c>
      <c r="E213" s="1" t="str">
        <f>+IF(LEN($I213)&gt;5,BD!B213,"")</f>
        <v/>
      </c>
      <c r="F213" s="1" t="str">
        <f>+IF(LEN($I213)&gt;5,BD!C213,"")</f>
        <v/>
      </c>
      <c r="G213" s="141"/>
      <c r="H213" s="141"/>
      <c r="I213" s="1" t="str">
        <f>+IF(LEN(BD!G213)&gt;5,BD!G213,"")</f>
        <v/>
      </c>
      <c r="J213" s="167" t="str">
        <f>+IF(LEN($I213)&gt;5,BD!E213,"")</f>
        <v/>
      </c>
      <c r="K213" s="6" t="str">
        <f t="shared" si="120"/>
        <v/>
      </c>
      <c r="L213" s="87" t="str">
        <f>+IF(LEN($I213)&gt;5,BD!H213,"")</f>
        <v/>
      </c>
      <c r="M213" s="40" t="str">
        <f t="shared" si="121"/>
        <v/>
      </c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4" t="str">
        <f t="shared" si="122"/>
        <v/>
      </c>
      <c r="AQ213" s="5" t="str">
        <f t="shared" si="123"/>
        <v/>
      </c>
      <c r="AR213" s="91" t="str">
        <f t="shared" si="124"/>
        <v/>
      </c>
      <c r="AS213" s="5" t="str">
        <f t="shared" si="125"/>
        <v/>
      </c>
      <c r="AT213" s="91" t="str">
        <f t="shared" si="126"/>
        <v/>
      </c>
      <c r="AU213" s="4" t="str">
        <f t="shared" si="127"/>
        <v/>
      </c>
      <c r="AV213" s="4" t="str">
        <f t="shared" si="128"/>
        <v/>
      </c>
      <c r="AW213" s="4" t="str">
        <f t="shared" si="129"/>
        <v/>
      </c>
      <c r="AX213" s="4" t="str">
        <f t="shared" si="130"/>
        <v/>
      </c>
      <c r="AY213" s="88" t="str">
        <f t="shared" si="131"/>
        <v/>
      </c>
      <c r="AZ213" s="17" t="str">
        <f t="shared" si="132"/>
        <v/>
      </c>
      <c r="BA213" s="18" t="str">
        <f t="shared" si="133"/>
        <v/>
      </c>
      <c r="BB213" s="19" t="str">
        <f>+IF(LEN(I213)&gt;5,IF(INT(RIGHT(B213,1))=9,0.5*L213*AY213,INT(MID(B213,5,LEN(B213)-4))*L213)+IFERROR(VLOOKUP(I213,AJUSTES!$A$1:$I$50,9,0),0),"")</f>
        <v/>
      </c>
      <c r="BC213" s="12"/>
      <c r="BD213" s="19" t="str">
        <f t="shared" si="134"/>
        <v/>
      </c>
      <c r="BE213" s="18" t="str">
        <f t="shared" si="135"/>
        <v/>
      </c>
      <c r="BF213" s="139" t="str">
        <f t="shared" si="136"/>
        <v/>
      </c>
      <c r="BG213" s="114"/>
      <c r="BH213" s="18" t="str">
        <f t="shared" si="137"/>
        <v/>
      </c>
      <c r="BI213" s="13"/>
      <c r="BJ213" s="12"/>
      <c r="BK213" s="12"/>
      <c r="BL213" s="145"/>
      <c r="BM213" s="12"/>
      <c r="BN213" s="12"/>
      <c r="BO213" s="12"/>
      <c r="BP213" s="12"/>
      <c r="BQ213" s="12"/>
      <c r="BR213" s="12"/>
      <c r="BS213" s="146"/>
      <c r="BT213" s="14"/>
      <c r="BU213" s="12"/>
      <c r="BV213" s="12"/>
      <c r="BW213" s="12"/>
      <c r="BX213" s="12"/>
      <c r="BY213" s="12"/>
      <c r="BZ213" s="144"/>
      <c r="CA213" s="107" t="str">
        <f>+IF(LEN($I213)&gt;5,IF(BD!F213="N/A","",BD!F213),"")</f>
        <v/>
      </c>
      <c r="CB213" s="21"/>
      <c r="CC213" s="147"/>
      <c r="CD213" s="148"/>
      <c r="CE213" s="8" t="str">
        <f>+IF(LEN(I213)&gt;5,BD!M213,"")</f>
        <v/>
      </c>
      <c r="CF213" s="16" t="str">
        <f>+IF(LEN(I213)&gt;5,BD!N213,"")</f>
        <v/>
      </c>
      <c r="CG213" s="3" t="str">
        <f t="shared" si="138"/>
        <v/>
      </c>
      <c r="CH213" s="23" t="str">
        <f>+IF(AND(LEN($I213)&gt;5),IF(AND($J213&gt;N$1,$J213&lt;=$AO$1),1,IF((COUNTIFS(INCAPACIDADES!$C$1:$C$51,$I213,INCAPACIDADES!K$1:K$51,N$1))&gt;0,2,IF(VLOOKUP($C213,BD!$D$1:$F$501,3,0)&gt;N$1,0,3))),"")</f>
        <v/>
      </c>
      <c r="CI213" s="23" t="str">
        <f>+IF(AND(LEN($I213)&gt;5),IF(AND($J213&gt;O$1,$J213&lt;=$AO$1),1,IF((COUNTIFS(INCAPACIDADES!$C$1:$C$51,$I213,INCAPACIDADES!L$1:L$51,O$1))&gt;0,2,IF(VLOOKUP($C213,BD!$D$1:$F$501,3,0)&gt;O$1,0,3))),"")</f>
        <v/>
      </c>
      <c r="CJ213" s="23" t="str">
        <f>+IF(AND(LEN($I213)&gt;5),IF(AND($J213&gt;P$1,$J213&lt;=$AO$1),1,IF((COUNTIFS(INCAPACIDADES!$C$1:$C$51,$I213,INCAPACIDADES!M$1:M$51,P$1))&gt;0,2,IF(VLOOKUP($C213,BD!$D$1:$F$501,3,0)&gt;P$1,0,3))),"")</f>
        <v/>
      </c>
      <c r="CK213" s="23" t="str">
        <f>+IF(AND(LEN($I213)&gt;5),IF(AND($J213&gt;Q$1,$J213&lt;=$AO$1),1,IF((COUNTIFS(INCAPACIDADES!$C$1:$C$51,$I213,INCAPACIDADES!N$1:N$51,Q$1))&gt;0,2,IF(VLOOKUP($C213,BD!$D$1:$F$501,3,0)&gt;Q$1,0,3))),"")</f>
        <v/>
      </c>
      <c r="CL213" s="23" t="str">
        <f>+IF(AND(LEN($I213)&gt;5),IF(AND($J213&gt;R$1,$J213&lt;=$AO$1),1,IF((COUNTIFS(INCAPACIDADES!$C$1:$C$51,$I213,INCAPACIDADES!O$1:O$51,R$1))&gt;0,2,IF(VLOOKUP($C213,BD!$D$1:$F$501,3,0)&gt;R$1,0,3))),"")</f>
        <v/>
      </c>
      <c r="CM213" s="23" t="str">
        <f>+IF(AND(LEN($I213)&gt;5),IF(AND($J213&gt;S$1,$J213&lt;=$AO$1),1,IF((COUNTIFS(INCAPACIDADES!$C$1:$C$51,$I213,INCAPACIDADES!P$1:P$51,S$1))&gt;0,2,IF(VLOOKUP($C213,BD!$D$1:$F$501,3,0)&gt;S$1,0,3))),"")</f>
        <v/>
      </c>
      <c r="CN213" s="23" t="str">
        <f>+IF(AND(LEN($I213)&gt;5),IF(AND($J213&gt;T$1,$J213&lt;=$AO$1),1,IF((COUNTIFS(INCAPACIDADES!$C$1:$C$51,$I213,INCAPACIDADES!Q$1:Q$51,T$1))&gt;0,2,IF(VLOOKUP($C213,BD!$D$1:$F$501,3,0)&gt;T$1,0,3))),"")</f>
        <v/>
      </c>
      <c r="CO213" s="23" t="str">
        <f>+IF(AND(LEN($I213)&gt;5),IF(AND($J213&gt;U$1,$J213&lt;=$AO$1),1,IF((COUNTIFS(INCAPACIDADES!$C$1:$C$51,$I213,INCAPACIDADES!R$1:R$51,U$1))&gt;0,2,IF(VLOOKUP($C213,BD!$D$1:$F$501,3,0)&gt;U$1,0,3))),"")</f>
        <v/>
      </c>
      <c r="CP213" s="23" t="str">
        <f>+IF(AND(LEN($I213)&gt;5),IF(AND($J213&gt;V$1,$J213&lt;=$AO$1),1,IF((COUNTIFS(INCAPACIDADES!$C$1:$C$51,$I213,INCAPACIDADES!S$1:S$51,V$1))&gt;0,2,IF(VLOOKUP($C213,BD!$D$1:$F$501,3,0)&gt;V$1,0,3))),"")</f>
        <v/>
      </c>
      <c r="CQ213" s="23" t="str">
        <f>+IF(AND(LEN($I213)&gt;5),IF(AND($J213&gt;W$1,$J213&lt;=$AO$1),1,IF((COUNTIFS(INCAPACIDADES!$C$1:$C$51,$I213,INCAPACIDADES!T$1:T$51,W$1))&gt;0,2,IF(VLOOKUP($C213,BD!$D$1:$F$501,3,0)&gt;W$1,0,3))),"")</f>
        <v/>
      </c>
      <c r="CR213" s="23" t="str">
        <f>+IF(AND(LEN($I213)&gt;5),IF(AND($J213&gt;X$1,$J213&lt;=$AO$1),1,IF((COUNTIFS(INCAPACIDADES!$C$1:$C$51,$I213,INCAPACIDADES!U$1:U$51,X$1))&gt;0,2,IF(VLOOKUP($C213,BD!$D$1:$F$501,3,0)&gt;X$1,0,3))),"")</f>
        <v/>
      </c>
      <c r="CS213" s="23" t="str">
        <f>+IF(AND(LEN($I213)&gt;5),IF(AND($J213&gt;Y$1,$J213&lt;=$AO$1),1,IF((COUNTIFS(INCAPACIDADES!$C$1:$C$51,$I213,INCAPACIDADES!V$1:V$51,Y$1))&gt;0,2,IF(VLOOKUP($C213,BD!$D$1:$F$501,3,0)&gt;Y$1,0,3))),"")</f>
        <v/>
      </c>
      <c r="CT213" s="23" t="str">
        <f>+IF(AND(LEN($I213)&gt;5),IF(AND($J213&gt;Z$1,$J213&lt;=$AO$1),1,IF((COUNTIFS(INCAPACIDADES!$C$1:$C$51,$I213,INCAPACIDADES!W$1:W$51,Z$1))&gt;0,2,IF(VLOOKUP($C213,BD!$D$1:$F$501,3,0)&gt;Z$1,0,3))),"")</f>
        <v/>
      </c>
      <c r="CU213" s="23" t="str">
        <f>+IF(AND(LEN($I213)&gt;5),IF(AND($J213&gt;AA$1,$J213&lt;=$AO$1),1,IF((COUNTIFS(INCAPACIDADES!$C$1:$C$51,$I213,INCAPACIDADES!X$1:X$51,AA$1))&gt;0,2,IF(VLOOKUP($C213,BD!$D$1:$F$501,3,0)&gt;AA$1,0,3))),"")</f>
        <v/>
      </c>
      <c r="CV213" s="23" t="str">
        <f>+IF(AND(LEN($I213)&gt;5),IF(AND($J213&gt;AB$1,$J213&lt;=$AO$1),1,IF((COUNTIFS(INCAPACIDADES!$C$1:$C$51,$I213,INCAPACIDADES!Y$1:Y$51,AB$1))&gt;0,2,IF(VLOOKUP($C213,BD!$D$1:$F$501,3,0)&gt;AB$1,0,3))),"")</f>
        <v/>
      </c>
      <c r="CW213" s="23" t="str">
        <f>+IF(AND(LEN($I213)&gt;5),IF(AND($J213&gt;AC$1,$J213&lt;=$AO$1),1,IF((COUNTIFS(INCAPACIDADES!$C$1:$C$51,$I213,INCAPACIDADES!Z$1:Z$51,AC$1))&gt;0,2,IF(VLOOKUP($C213,BD!$D$1:$F$501,3,0)&gt;AC$1,0,3))),"")</f>
        <v/>
      </c>
      <c r="CX213" s="23" t="str">
        <f>+IF(AND(LEN($I213)&gt;5),IF(AND($J213&gt;AD$1,$J213&lt;=$AO$1),1,IF((COUNTIFS(INCAPACIDADES!$C$1:$C$51,$I213,INCAPACIDADES!AA$1:AA$51,AD$1))&gt;0,2,IF(VLOOKUP($C213,BD!$D$1:$F$501,3,0)&gt;AD$1,0,3))),"")</f>
        <v/>
      </c>
      <c r="CY213" s="23" t="str">
        <f>+IF(AND(LEN($I213)&gt;5),IF(AND($J213&gt;AE$1,$J213&lt;=$AO$1),1,IF((COUNTIFS(INCAPACIDADES!$C$1:$C$51,$I213,INCAPACIDADES!AB$1:AB$51,AE$1))&gt;0,2,IF(VLOOKUP($C213,BD!$D$1:$F$501,3,0)&gt;AE$1,0,3))),"")</f>
        <v/>
      </c>
      <c r="CZ213" s="23" t="str">
        <f>+IF(AND(LEN($I213)&gt;5),IF(AND($J213&gt;AF$1,$J213&lt;=$AO$1),1,IF((COUNTIFS(INCAPACIDADES!$C$1:$C$51,$I213,INCAPACIDADES!AC$1:AC$51,AF$1))&gt;0,2,IF(VLOOKUP($C213,BD!$D$1:$F$501,3,0)&gt;AF$1,0,3))),"")</f>
        <v/>
      </c>
      <c r="DA213" s="23" t="str">
        <f>+IF(AND(LEN($I213)&gt;5),IF(AND($J213&gt;AG$1,$J213&lt;=$AO$1),1,IF((COUNTIFS(INCAPACIDADES!$C$1:$C$51,$I213,INCAPACIDADES!AD$1:AD$51,AG$1))&gt;0,2,IF(VLOOKUP($C213,BD!$D$1:$F$501,3,0)&gt;AG$1,0,3))),"")</f>
        <v/>
      </c>
      <c r="DB213" s="23" t="str">
        <f>+IF(AND(LEN($I213)&gt;5),IF(AND($J213&gt;AH$1,$J213&lt;=$AO$1),1,IF((COUNTIFS(INCAPACIDADES!$C$1:$C$51,$I213,INCAPACIDADES!AE$1:AE$51,AH$1))&gt;0,2,IF(VLOOKUP($C213,BD!$D$1:$F$501,3,0)&gt;AH$1,0,3))),"")</f>
        <v/>
      </c>
      <c r="DC213" s="23" t="str">
        <f>+IF(AND(LEN($I213)&gt;5),IF(AND($J213&gt;AI$1,$J213&lt;=$AO$1),1,IF((COUNTIFS(INCAPACIDADES!$C$1:$C$51,$I213,INCAPACIDADES!AF$1:AF$51,AI$1))&gt;0,2,IF(VLOOKUP($C213,BD!$D$1:$F$501,3,0)&gt;AI$1,0,3))),"")</f>
        <v/>
      </c>
      <c r="DD213" s="23" t="str">
        <f>+IF(AND(LEN($I213)&gt;5),IF(AND($J213&gt;AJ$1,$J213&lt;=$AO$1),1,IF((COUNTIFS(INCAPACIDADES!$C$1:$C$51,$I213,INCAPACIDADES!AG$1:AG$51,AJ$1))&gt;0,2,IF(VLOOKUP($C213,BD!$D$1:$F$501,3,0)&gt;AJ$1,0,3))),"")</f>
        <v/>
      </c>
      <c r="DE213" s="23" t="str">
        <f>+IF(AND(LEN($I213)&gt;5),IF(AND($J213&gt;AK$1,$J213&lt;=$AO$1),1,IF((COUNTIFS(INCAPACIDADES!$C$1:$C$51,$I213,INCAPACIDADES!AH$1:AH$51,AK$1))&gt;0,2,IF(VLOOKUP($C213,BD!$D$1:$F$501,3,0)&gt;AK$1,0,3))),"")</f>
        <v/>
      </c>
      <c r="DF213" s="23" t="str">
        <f>+IF(AND(LEN($I213)&gt;5),IF(AND($J213&gt;AL$1,$J213&lt;=$AO$1),1,IF((COUNTIFS(INCAPACIDADES!$C$1:$C$51,$I213,INCAPACIDADES!AI$1:AI$51,AL$1))&gt;0,2,IF(VLOOKUP($C213,BD!$D$1:$F$501,3,0)&gt;AL$1,0,3))),"")</f>
        <v/>
      </c>
      <c r="DG213" s="23" t="str">
        <f>+IF(AND(LEN($I213)&gt;5),IF(AND($J213&gt;AM$1,$J213&lt;=$AO$1),1,IF((COUNTIFS(INCAPACIDADES!$C$1:$C$51,$I213,INCAPACIDADES!AJ$1:AJ$51,AM$1))&gt;0,2,IF(VLOOKUP($C213,BD!$D$1:$F$501,3,0)&gt;AM$1,0,3))),"")</f>
        <v/>
      </c>
      <c r="DH213" s="23" t="str">
        <f>+IF(AND(LEN($I213)&gt;5),IF(AND($J213&gt;AN$1,$J213&lt;=$AO$1),1,IF((COUNTIFS(INCAPACIDADES!$C$1:$C$51,$I213,INCAPACIDADES!AK$1:AK$51,AN$1))&gt;0,2,IF(VLOOKUP($C213,BD!$D$1:$F$501,3,0)&gt;AN$1,0,3))),"")</f>
        <v/>
      </c>
      <c r="DI213" s="23" t="str">
        <f>+IF(AND(LEN($I213)&gt;5),IF(AND($J213&gt;AO$1,$J213&lt;=$AO$1),1,IF((COUNTIFS(INCAPACIDADES!$C$1:$C$51,$I213,INCAPACIDADES!AL$1:AL$51,AO$1))&gt;0,2,IF(VLOOKUP($C213,BD!$D$1:$F$501,3,0)&gt;AO$1,0,3))),"")</f>
        <v/>
      </c>
      <c r="DJ213" s="23" t="str">
        <f>+IF(LEN($I213)&gt;5,IF(ISERROR(VLOOKUP(N213,'CODIGO PAGO'!$B$2:$B$20,1,0)),1,IF(OR(AND(CH213=1,N213&lt;&gt;"N"),AND(CH213=3,N213&lt;&gt;"B"),AND(CH213=2,LEFT(TRIM(N213),1)&lt;&gt;"I")),1,IF(OR(AND(CH213=0,N213="N"),AND(CH213=0,N213="B"),AND(CH213=0,LEFT(TRIM(N213),1)="I")),1,0))),"")</f>
        <v/>
      </c>
      <c r="DK213" s="23" t="str">
        <f t="shared" si="139"/>
        <v/>
      </c>
      <c r="DL213" s="23" t="str">
        <f>+IF(LEN($I213)&gt;5,IF(ISERROR(VLOOKUP(P213,'CODIGO PAGO'!$B$2:$B$20,1,0)),1,IF(OR(AND(CJ213=1,P213&lt;&gt;"N"),AND(CJ213=3,P213&lt;&gt;"B"),AND(CJ213=2,LEFT(TRIM(P213),1)&lt;&gt;"I")),1,IF(OR(AND(CJ213=0,P213="N"),AND(CJ213=0,P213="B"),AND(CJ213=0,LEFT(TRIM(P213),1)="I")),1,0))),"")</f>
        <v/>
      </c>
      <c r="DM213" s="23" t="str">
        <f t="shared" si="140"/>
        <v/>
      </c>
      <c r="DN213" s="23" t="str">
        <f>+IF(LEN($I213)&gt;5,IF(ISERROR(VLOOKUP(R213,'CODIGO PAGO'!$B$2:$B$20,1,0)),1,IF(OR(AND(CL213=1,R213&lt;&gt;"N"),AND(CL213=3,R213&lt;&gt;"B"),AND(CL213=2,LEFT(TRIM(R213),1)&lt;&gt;"I")),1,IF(OR(AND(CL213=0,R213="N"),AND(CL213=0,R213="B"),AND(CL213=0,LEFT(TRIM(R213),1)="I")),1,0))),"")</f>
        <v/>
      </c>
      <c r="DO213" s="23" t="str">
        <f t="shared" si="141"/>
        <v/>
      </c>
      <c r="DP213" s="23" t="str">
        <f>+IF(LEN($I213)&gt;5,IF(ISERROR(VLOOKUP(T213,'CODIGO PAGO'!$B$2:$B$20,1,0)),1,IF(OR(AND(CN213=1,T213&lt;&gt;"N"),AND(CN213=3,T213&lt;&gt;"B"),AND(CN213=2,LEFT(TRIM(T213),1)&lt;&gt;"I")),1,IF(OR(AND(CN213=0,T213="N"),AND(CN213=0,T213="B"),AND(CN213=0,LEFT(TRIM(T213),1)="I")),1,0))),"")</f>
        <v/>
      </c>
      <c r="DQ213" s="23" t="str">
        <f t="shared" si="142"/>
        <v/>
      </c>
      <c r="DR213" s="23" t="str">
        <f>+IF(LEN($I213)&gt;5,IF(ISERROR(VLOOKUP(V213,'CODIGO PAGO'!$B$2:$B$20,1,0)),1,IF(OR(AND(CP213=1,V213&lt;&gt;"N"),AND(CP213=3,V213&lt;&gt;"B"),AND(CP213=2,LEFT(TRIM(V213),1)&lt;&gt;"I")),1,IF(OR(AND(CP213=0,V213="N"),AND(CP213=0,V213="B"),AND(CP213=0,LEFT(TRIM(V213),1)="I")),1,0))),"")</f>
        <v/>
      </c>
      <c r="DS213" s="23" t="str">
        <f t="shared" si="143"/>
        <v/>
      </c>
      <c r="DT213" s="23" t="str">
        <f>+IF(LEN($I213)&gt;5,IF(ISERROR(VLOOKUP(X213,'CODIGO PAGO'!$B$2:$B$20,1,0)),1,IF(OR(AND(CR213=1,X213&lt;&gt;"N"),AND(CR213=3,X213&lt;&gt;"B"),AND(CR213=2,LEFT(TRIM(X213),1)&lt;&gt;"I")),1,IF(OR(AND(CR213=0,X213="N"),AND(CR213=0,X213="B"),AND(CR213=0,LEFT(TRIM(X213),1)="I")),1,0))),"")</f>
        <v/>
      </c>
      <c r="DU213" s="23" t="str">
        <f t="shared" si="144"/>
        <v/>
      </c>
      <c r="DV213" s="23" t="str">
        <f>+IF(LEN($I213)&gt;5,IF(ISERROR(VLOOKUP(Z213,'CODIGO PAGO'!$B$2:$B$20,1,0)),1,IF(OR(AND(CT213=1,Z213&lt;&gt;"N"),AND(CT213=3,Z213&lt;&gt;"B"),AND(CT213=2,LEFT(TRIM(Z213),1)&lt;&gt;"I")),1,IF(OR(AND(CT213=0,Z213="N"),AND(CT213=0,Z213="B"),AND(CT213=0,LEFT(TRIM(Z213),1)="I")),1,0))),"")</f>
        <v/>
      </c>
      <c r="DW213" s="23" t="str">
        <f t="shared" si="145"/>
        <v/>
      </c>
      <c r="DX213" s="23" t="str">
        <f>+IF(LEN($I213)&gt;5,IF(ISERROR(VLOOKUP(AB213,'CODIGO PAGO'!$B$2:$B$20,1,0)),1,IF(OR(AND(CV213=1,AB213&lt;&gt;"N"),AND(CV213=3,AB213&lt;&gt;"B"),AND(CV213=2,LEFT(TRIM(AB213),1)&lt;&gt;"I")),1,IF(OR(AND(CV213=0,AB213="N"),AND(CV213=0,AB213="B"),AND(CV213=0,LEFT(TRIM(AB213),1)="I")),1,0))),"")</f>
        <v/>
      </c>
      <c r="DY213" s="23" t="str">
        <f t="shared" si="146"/>
        <v/>
      </c>
      <c r="DZ213" s="23" t="str">
        <f>+IF(LEN($I213)&gt;5,IF(ISERROR(VLOOKUP(AD213,'CODIGO PAGO'!$B$2:$B$20,1,0)),1,IF(OR(AND(CX213=1,AD213&lt;&gt;"N"),AND(CX213=3,AD213&lt;&gt;"B"),AND(CX213=2,LEFT(TRIM(AD213),1)&lt;&gt;"I")),1,IF(OR(AND(CX213=0,AD213="N"),AND(CX213=0,AD213="B"),AND(CX213=0,LEFT(TRIM(AD213),1)="I")),1,0))),"")</f>
        <v/>
      </c>
      <c r="EA213" s="23" t="str">
        <f t="shared" si="147"/>
        <v/>
      </c>
      <c r="EB213" s="23" t="str">
        <f>+IF(LEN($I213)&gt;5,IF(ISERROR(VLOOKUP(AF213,'CODIGO PAGO'!$B$2:$B$20,1,0)),1,IF(OR(AND(CZ213=1,AF213&lt;&gt;"N"),AND(CZ213=3,AF213&lt;&gt;"B"),AND(CZ213=2,LEFT(TRIM(AF213),1)&lt;&gt;"I")),1,IF(OR(AND(CZ213=0,AF213="N"),AND(CZ213=0,AF213="B"),AND(CZ213=0,LEFT(TRIM(AF213),1)="I")),1,0))),"")</f>
        <v/>
      </c>
      <c r="EC213" s="23" t="str">
        <f t="shared" si="148"/>
        <v/>
      </c>
      <c r="ED213" s="23" t="str">
        <f>+IF(LEN($I213)&gt;5,IF(ISERROR(VLOOKUP(AH213,'CODIGO PAGO'!$B$2:$B$20,1,0)),1,IF(OR(AND(DB213=1,AH213&lt;&gt;"N"),AND(DB213=3,AH213&lt;&gt;"B"),AND(DB213=2,LEFT(TRIM(AH213),1)&lt;&gt;"I")),1,IF(OR(AND(DB213=0,AH213="N"),AND(DB213=0,AH213="B"),AND(DB213=0,LEFT(TRIM(AH213),1)="I")),1,0))),"")</f>
        <v/>
      </c>
      <c r="EE213" s="23" t="str">
        <f t="shared" si="149"/>
        <v/>
      </c>
      <c r="EF213" s="23" t="str">
        <f>+IF(LEN($I213)&gt;5,IF(ISERROR(VLOOKUP(AJ213,'CODIGO PAGO'!$B$2:$B$20,1,0)),1,IF(OR(AND(DD213=1,AJ213&lt;&gt;"N"),AND(DD213=3,AJ213&lt;&gt;"B"),AND(DD213=2,LEFT(TRIM(AJ213),1)&lt;&gt;"I")),1,IF(OR(AND(DD213=0,AJ213="N"),AND(DD213=0,AJ213="B"),AND(DD213=0,LEFT(TRIM(AJ213),1)="I")),1,0))),"")</f>
        <v/>
      </c>
      <c r="EG213" s="23" t="str">
        <f t="shared" si="150"/>
        <v/>
      </c>
      <c r="EH213" s="23" t="str">
        <f>+IF(LEN($I213)&gt;5,IF(ISERROR(VLOOKUP(AL213,'CODIGO PAGO'!$B$2:$B$20,1,0)),1,IF(OR(AND(DF213=1,AL213&lt;&gt;"N"),AND(DF213=3,AL213&lt;&gt;"B"),AND(DF213=2,LEFT(TRIM(AL213),1)&lt;&gt;"I")),1,IF(OR(AND(DF213=0,AL213="N"),AND(DF213=0,AL213="B"),AND(DF213=0,LEFT(TRIM(AL213),1)="I")),1,0))),"")</f>
        <v/>
      </c>
      <c r="EI213" s="23" t="str">
        <f t="shared" si="151"/>
        <v/>
      </c>
      <c r="EJ213" s="23" t="str">
        <f>+IF(LEN($I213)&gt;5,IF(ISERROR(VLOOKUP(AN213,'CODIGO PAGO'!$B$2:$B$20,1,0)),1,IF(OR(AND(DH213=1,AN213&lt;&gt;"N"),AND(DH213=3,AN213&lt;&gt;"B"),AND(DH213=2,LEFT(TRIM(AN213),1)&lt;&gt;"I")),1,IF(OR(AND(DH213=0,AN213="N"),AND(DH213=0,AN213="B"),AND(DH213=0,LEFT(TRIM(AN213),1)="I")),1,0))),"")</f>
        <v/>
      </c>
      <c r="EK213" s="23" t="str">
        <f t="shared" si="152"/>
        <v/>
      </c>
      <c r="EL213" s="24" t="str">
        <f t="shared" si="153"/>
        <v/>
      </c>
    </row>
    <row r="214" spans="1:142" s="26" customFormat="1">
      <c r="A214" s="15" t="str">
        <f t="shared" si="119"/>
        <v/>
      </c>
      <c r="B214" s="1" t="str">
        <f>+IF(LEN(I214)&gt;5,'CODIGO PAGO'!$B$28,"")</f>
        <v/>
      </c>
      <c r="C214" s="1" t="str">
        <f>+IF(LEN($I214)&gt;5,BD!D214,"")</f>
        <v/>
      </c>
      <c r="D214" s="168" t="str">
        <f>+IF(LEN($I214)&gt;5,BD!A214,"")</f>
        <v/>
      </c>
      <c r="E214" s="1" t="str">
        <f>+IF(LEN($I214)&gt;5,BD!B214,"")</f>
        <v/>
      </c>
      <c r="F214" s="1" t="str">
        <f>+IF(LEN($I214)&gt;5,BD!C214,"")</f>
        <v/>
      </c>
      <c r="G214" s="141"/>
      <c r="H214" s="141"/>
      <c r="I214" s="1" t="str">
        <f>+IF(LEN(BD!G214)&gt;5,BD!G214,"")</f>
        <v/>
      </c>
      <c r="J214" s="167" t="str">
        <f>+IF(LEN($I214)&gt;5,BD!E214,"")</f>
        <v/>
      </c>
      <c r="K214" s="6" t="str">
        <f t="shared" si="120"/>
        <v/>
      </c>
      <c r="L214" s="87" t="str">
        <f>+IF(LEN($I214)&gt;5,BD!H214,"")</f>
        <v/>
      </c>
      <c r="M214" s="40" t="str">
        <f t="shared" si="121"/>
        <v/>
      </c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4" t="str">
        <f t="shared" si="122"/>
        <v/>
      </c>
      <c r="AQ214" s="5" t="str">
        <f t="shared" si="123"/>
        <v/>
      </c>
      <c r="AR214" s="91" t="str">
        <f t="shared" si="124"/>
        <v/>
      </c>
      <c r="AS214" s="5" t="str">
        <f t="shared" si="125"/>
        <v/>
      </c>
      <c r="AT214" s="91" t="str">
        <f t="shared" si="126"/>
        <v/>
      </c>
      <c r="AU214" s="4" t="str">
        <f t="shared" si="127"/>
        <v/>
      </c>
      <c r="AV214" s="4" t="str">
        <f t="shared" si="128"/>
        <v/>
      </c>
      <c r="AW214" s="4" t="str">
        <f t="shared" si="129"/>
        <v/>
      </c>
      <c r="AX214" s="4" t="str">
        <f t="shared" si="130"/>
        <v/>
      </c>
      <c r="AY214" s="88" t="str">
        <f t="shared" si="131"/>
        <v/>
      </c>
      <c r="AZ214" s="17" t="str">
        <f t="shared" si="132"/>
        <v/>
      </c>
      <c r="BA214" s="18" t="str">
        <f t="shared" si="133"/>
        <v/>
      </c>
      <c r="BB214" s="19" t="str">
        <f>+IF(LEN(I214)&gt;5,IF(INT(RIGHT(B214,1))=9,0.5*L214*AY214,INT(MID(B214,5,LEN(B214)-4))*L214)+IFERROR(VLOOKUP(I214,AJUSTES!$A$1:$I$50,9,0),0),"")</f>
        <v/>
      </c>
      <c r="BC214" s="12"/>
      <c r="BD214" s="19" t="str">
        <f t="shared" si="134"/>
        <v/>
      </c>
      <c r="BE214" s="18" t="str">
        <f t="shared" si="135"/>
        <v/>
      </c>
      <c r="BF214" s="139" t="str">
        <f t="shared" si="136"/>
        <v/>
      </c>
      <c r="BG214" s="114"/>
      <c r="BH214" s="18" t="str">
        <f t="shared" si="137"/>
        <v/>
      </c>
      <c r="BI214" s="13"/>
      <c r="BJ214" s="12"/>
      <c r="BK214" s="12"/>
      <c r="BL214" s="145"/>
      <c r="BM214" s="12"/>
      <c r="BN214" s="12"/>
      <c r="BO214" s="12"/>
      <c r="BP214" s="12"/>
      <c r="BQ214" s="12"/>
      <c r="BR214" s="12"/>
      <c r="BS214" s="146"/>
      <c r="BT214" s="14"/>
      <c r="BU214" s="12"/>
      <c r="BV214" s="12"/>
      <c r="BW214" s="12"/>
      <c r="BX214" s="12"/>
      <c r="BY214" s="12"/>
      <c r="BZ214" s="144"/>
      <c r="CA214" s="107" t="str">
        <f>+IF(LEN($I214)&gt;5,IF(BD!F214="N/A","",BD!F214),"")</f>
        <v/>
      </c>
      <c r="CB214" s="21"/>
      <c r="CC214" s="147"/>
      <c r="CD214" s="148"/>
      <c r="CE214" s="8" t="str">
        <f>+IF(LEN(I214)&gt;5,BD!M214,"")</f>
        <v/>
      </c>
      <c r="CF214" s="16" t="str">
        <f>+IF(LEN(I214)&gt;5,BD!N214,"")</f>
        <v/>
      </c>
      <c r="CG214" s="3" t="str">
        <f t="shared" si="138"/>
        <v/>
      </c>
      <c r="CH214" s="23" t="str">
        <f>+IF(AND(LEN($I214)&gt;5),IF(AND($J214&gt;N$1,$J214&lt;=$AO$1),1,IF((COUNTIFS(INCAPACIDADES!$C$1:$C$51,$I214,INCAPACIDADES!K$1:K$51,N$1))&gt;0,2,IF(VLOOKUP($C214,BD!$D$1:$F$501,3,0)&gt;N$1,0,3))),"")</f>
        <v/>
      </c>
      <c r="CI214" s="23" t="str">
        <f>+IF(AND(LEN($I214)&gt;5),IF(AND($J214&gt;O$1,$J214&lt;=$AO$1),1,IF((COUNTIFS(INCAPACIDADES!$C$1:$C$51,$I214,INCAPACIDADES!L$1:L$51,O$1))&gt;0,2,IF(VLOOKUP($C214,BD!$D$1:$F$501,3,0)&gt;O$1,0,3))),"")</f>
        <v/>
      </c>
      <c r="CJ214" s="23" t="str">
        <f>+IF(AND(LEN($I214)&gt;5),IF(AND($J214&gt;P$1,$J214&lt;=$AO$1),1,IF((COUNTIFS(INCAPACIDADES!$C$1:$C$51,$I214,INCAPACIDADES!M$1:M$51,P$1))&gt;0,2,IF(VLOOKUP($C214,BD!$D$1:$F$501,3,0)&gt;P$1,0,3))),"")</f>
        <v/>
      </c>
      <c r="CK214" s="23" t="str">
        <f>+IF(AND(LEN($I214)&gt;5),IF(AND($J214&gt;Q$1,$J214&lt;=$AO$1),1,IF((COUNTIFS(INCAPACIDADES!$C$1:$C$51,$I214,INCAPACIDADES!N$1:N$51,Q$1))&gt;0,2,IF(VLOOKUP($C214,BD!$D$1:$F$501,3,0)&gt;Q$1,0,3))),"")</f>
        <v/>
      </c>
      <c r="CL214" s="23" t="str">
        <f>+IF(AND(LEN($I214)&gt;5),IF(AND($J214&gt;R$1,$J214&lt;=$AO$1),1,IF((COUNTIFS(INCAPACIDADES!$C$1:$C$51,$I214,INCAPACIDADES!O$1:O$51,R$1))&gt;0,2,IF(VLOOKUP($C214,BD!$D$1:$F$501,3,0)&gt;R$1,0,3))),"")</f>
        <v/>
      </c>
      <c r="CM214" s="23" t="str">
        <f>+IF(AND(LEN($I214)&gt;5),IF(AND($J214&gt;S$1,$J214&lt;=$AO$1),1,IF((COUNTIFS(INCAPACIDADES!$C$1:$C$51,$I214,INCAPACIDADES!P$1:P$51,S$1))&gt;0,2,IF(VLOOKUP($C214,BD!$D$1:$F$501,3,0)&gt;S$1,0,3))),"")</f>
        <v/>
      </c>
      <c r="CN214" s="23" t="str">
        <f>+IF(AND(LEN($I214)&gt;5),IF(AND($J214&gt;T$1,$J214&lt;=$AO$1),1,IF((COUNTIFS(INCAPACIDADES!$C$1:$C$51,$I214,INCAPACIDADES!Q$1:Q$51,T$1))&gt;0,2,IF(VLOOKUP($C214,BD!$D$1:$F$501,3,0)&gt;T$1,0,3))),"")</f>
        <v/>
      </c>
      <c r="CO214" s="23" t="str">
        <f>+IF(AND(LEN($I214)&gt;5),IF(AND($J214&gt;U$1,$J214&lt;=$AO$1),1,IF((COUNTIFS(INCAPACIDADES!$C$1:$C$51,$I214,INCAPACIDADES!R$1:R$51,U$1))&gt;0,2,IF(VLOOKUP($C214,BD!$D$1:$F$501,3,0)&gt;U$1,0,3))),"")</f>
        <v/>
      </c>
      <c r="CP214" s="23" t="str">
        <f>+IF(AND(LEN($I214)&gt;5),IF(AND($J214&gt;V$1,$J214&lt;=$AO$1),1,IF((COUNTIFS(INCAPACIDADES!$C$1:$C$51,$I214,INCAPACIDADES!S$1:S$51,V$1))&gt;0,2,IF(VLOOKUP($C214,BD!$D$1:$F$501,3,0)&gt;V$1,0,3))),"")</f>
        <v/>
      </c>
      <c r="CQ214" s="23" t="str">
        <f>+IF(AND(LEN($I214)&gt;5),IF(AND($J214&gt;W$1,$J214&lt;=$AO$1),1,IF((COUNTIFS(INCAPACIDADES!$C$1:$C$51,$I214,INCAPACIDADES!T$1:T$51,W$1))&gt;0,2,IF(VLOOKUP($C214,BD!$D$1:$F$501,3,0)&gt;W$1,0,3))),"")</f>
        <v/>
      </c>
      <c r="CR214" s="23" t="str">
        <f>+IF(AND(LEN($I214)&gt;5),IF(AND($J214&gt;X$1,$J214&lt;=$AO$1),1,IF((COUNTIFS(INCAPACIDADES!$C$1:$C$51,$I214,INCAPACIDADES!U$1:U$51,X$1))&gt;0,2,IF(VLOOKUP($C214,BD!$D$1:$F$501,3,0)&gt;X$1,0,3))),"")</f>
        <v/>
      </c>
      <c r="CS214" s="23" t="str">
        <f>+IF(AND(LEN($I214)&gt;5),IF(AND($J214&gt;Y$1,$J214&lt;=$AO$1),1,IF((COUNTIFS(INCAPACIDADES!$C$1:$C$51,$I214,INCAPACIDADES!V$1:V$51,Y$1))&gt;0,2,IF(VLOOKUP($C214,BD!$D$1:$F$501,3,0)&gt;Y$1,0,3))),"")</f>
        <v/>
      </c>
      <c r="CT214" s="23" t="str">
        <f>+IF(AND(LEN($I214)&gt;5),IF(AND($J214&gt;Z$1,$J214&lt;=$AO$1),1,IF((COUNTIFS(INCAPACIDADES!$C$1:$C$51,$I214,INCAPACIDADES!W$1:W$51,Z$1))&gt;0,2,IF(VLOOKUP($C214,BD!$D$1:$F$501,3,0)&gt;Z$1,0,3))),"")</f>
        <v/>
      </c>
      <c r="CU214" s="23" t="str">
        <f>+IF(AND(LEN($I214)&gt;5),IF(AND($J214&gt;AA$1,$J214&lt;=$AO$1),1,IF((COUNTIFS(INCAPACIDADES!$C$1:$C$51,$I214,INCAPACIDADES!X$1:X$51,AA$1))&gt;0,2,IF(VLOOKUP($C214,BD!$D$1:$F$501,3,0)&gt;AA$1,0,3))),"")</f>
        <v/>
      </c>
      <c r="CV214" s="23" t="str">
        <f>+IF(AND(LEN($I214)&gt;5),IF(AND($J214&gt;AB$1,$J214&lt;=$AO$1),1,IF((COUNTIFS(INCAPACIDADES!$C$1:$C$51,$I214,INCAPACIDADES!Y$1:Y$51,AB$1))&gt;0,2,IF(VLOOKUP($C214,BD!$D$1:$F$501,3,0)&gt;AB$1,0,3))),"")</f>
        <v/>
      </c>
      <c r="CW214" s="23" t="str">
        <f>+IF(AND(LEN($I214)&gt;5),IF(AND($J214&gt;AC$1,$J214&lt;=$AO$1),1,IF((COUNTIFS(INCAPACIDADES!$C$1:$C$51,$I214,INCAPACIDADES!Z$1:Z$51,AC$1))&gt;0,2,IF(VLOOKUP($C214,BD!$D$1:$F$501,3,0)&gt;AC$1,0,3))),"")</f>
        <v/>
      </c>
      <c r="CX214" s="23" t="str">
        <f>+IF(AND(LEN($I214)&gt;5),IF(AND($J214&gt;AD$1,$J214&lt;=$AO$1),1,IF((COUNTIFS(INCAPACIDADES!$C$1:$C$51,$I214,INCAPACIDADES!AA$1:AA$51,AD$1))&gt;0,2,IF(VLOOKUP($C214,BD!$D$1:$F$501,3,0)&gt;AD$1,0,3))),"")</f>
        <v/>
      </c>
      <c r="CY214" s="23" t="str">
        <f>+IF(AND(LEN($I214)&gt;5),IF(AND($J214&gt;AE$1,$J214&lt;=$AO$1),1,IF((COUNTIFS(INCAPACIDADES!$C$1:$C$51,$I214,INCAPACIDADES!AB$1:AB$51,AE$1))&gt;0,2,IF(VLOOKUP($C214,BD!$D$1:$F$501,3,0)&gt;AE$1,0,3))),"")</f>
        <v/>
      </c>
      <c r="CZ214" s="23" t="str">
        <f>+IF(AND(LEN($I214)&gt;5),IF(AND($J214&gt;AF$1,$J214&lt;=$AO$1),1,IF((COUNTIFS(INCAPACIDADES!$C$1:$C$51,$I214,INCAPACIDADES!AC$1:AC$51,AF$1))&gt;0,2,IF(VLOOKUP($C214,BD!$D$1:$F$501,3,0)&gt;AF$1,0,3))),"")</f>
        <v/>
      </c>
      <c r="DA214" s="23" t="str">
        <f>+IF(AND(LEN($I214)&gt;5),IF(AND($J214&gt;AG$1,$J214&lt;=$AO$1),1,IF((COUNTIFS(INCAPACIDADES!$C$1:$C$51,$I214,INCAPACIDADES!AD$1:AD$51,AG$1))&gt;0,2,IF(VLOOKUP($C214,BD!$D$1:$F$501,3,0)&gt;AG$1,0,3))),"")</f>
        <v/>
      </c>
      <c r="DB214" s="23" t="str">
        <f>+IF(AND(LEN($I214)&gt;5),IF(AND($J214&gt;AH$1,$J214&lt;=$AO$1),1,IF((COUNTIFS(INCAPACIDADES!$C$1:$C$51,$I214,INCAPACIDADES!AE$1:AE$51,AH$1))&gt;0,2,IF(VLOOKUP($C214,BD!$D$1:$F$501,3,0)&gt;AH$1,0,3))),"")</f>
        <v/>
      </c>
      <c r="DC214" s="23" t="str">
        <f>+IF(AND(LEN($I214)&gt;5),IF(AND($J214&gt;AI$1,$J214&lt;=$AO$1),1,IF((COUNTIFS(INCAPACIDADES!$C$1:$C$51,$I214,INCAPACIDADES!AF$1:AF$51,AI$1))&gt;0,2,IF(VLOOKUP($C214,BD!$D$1:$F$501,3,0)&gt;AI$1,0,3))),"")</f>
        <v/>
      </c>
      <c r="DD214" s="23" t="str">
        <f>+IF(AND(LEN($I214)&gt;5),IF(AND($J214&gt;AJ$1,$J214&lt;=$AO$1),1,IF((COUNTIFS(INCAPACIDADES!$C$1:$C$51,$I214,INCAPACIDADES!AG$1:AG$51,AJ$1))&gt;0,2,IF(VLOOKUP($C214,BD!$D$1:$F$501,3,0)&gt;AJ$1,0,3))),"")</f>
        <v/>
      </c>
      <c r="DE214" s="23" t="str">
        <f>+IF(AND(LEN($I214)&gt;5),IF(AND($J214&gt;AK$1,$J214&lt;=$AO$1),1,IF((COUNTIFS(INCAPACIDADES!$C$1:$C$51,$I214,INCAPACIDADES!AH$1:AH$51,AK$1))&gt;0,2,IF(VLOOKUP($C214,BD!$D$1:$F$501,3,0)&gt;AK$1,0,3))),"")</f>
        <v/>
      </c>
      <c r="DF214" s="23" t="str">
        <f>+IF(AND(LEN($I214)&gt;5),IF(AND($J214&gt;AL$1,$J214&lt;=$AO$1),1,IF((COUNTIFS(INCAPACIDADES!$C$1:$C$51,$I214,INCAPACIDADES!AI$1:AI$51,AL$1))&gt;0,2,IF(VLOOKUP($C214,BD!$D$1:$F$501,3,0)&gt;AL$1,0,3))),"")</f>
        <v/>
      </c>
      <c r="DG214" s="23" t="str">
        <f>+IF(AND(LEN($I214)&gt;5),IF(AND($J214&gt;AM$1,$J214&lt;=$AO$1),1,IF((COUNTIFS(INCAPACIDADES!$C$1:$C$51,$I214,INCAPACIDADES!AJ$1:AJ$51,AM$1))&gt;0,2,IF(VLOOKUP($C214,BD!$D$1:$F$501,3,0)&gt;AM$1,0,3))),"")</f>
        <v/>
      </c>
      <c r="DH214" s="23" t="str">
        <f>+IF(AND(LEN($I214)&gt;5),IF(AND($J214&gt;AN$1,$J214&lt;=$AO$1),1,IF((COUNTIFS(INCAPACIDADES!$C$1:$C$51,$I214,INCAPACIDADES!AK$1:AK$51,AN$1))&gt;0,2,IF(VLOOKUP($C214,BD!$D$1:$F$501,3,0)&gt;AN$1,0,3))),"")</f>
        <v/>
      </c>
      <c r="DI214" s="23" t="str">
        <f>+IF(AND(LEN($I214)&gt;5),IF(AND($J214&gt;AO$1,$J214&lt;=$AO$1),1,IF((COUNTIFS(INCAPACIDADES!$C$1:$C$51,$I214,INCAPACIDADES!AL$1:AL$51,AO$1))&gt;0,2,IF(VLOOKUP($C214,BD!$D$1:$F$501,3,0)&gt;AO$1,0,3))),"")</f>
        <v/>
      </c>
      <c r="DJ214" s="23" t="str">
        <f>+IF(LEN($I214)&gt;5,IF(ISERROR(VLOOKUP(N214,'CODIGO PAGO'!$B$2:$B$20,1,0)),1,IF(OR(AND(CH214=1,N214&lt;&gt;"N"),AND(CH214=3,N214&lt;&gt;"B"),AND(CH214=2,LEFT(TRIM(N214),1)&lt;&gt;"I")),1,IF(OR(AND(CH214=0,N214="N"),AND(CH214=0,N214="B"),AND(CH214=0,LEFT(TRIM(N214),1)="I")),1,0))),"")</f>
        <v/>
      </c>
      <c r="DK214" s="23" t="str">
        <f t="shared" si="139"/>
        <v/>
      </c>
      <c r="DL214" s="23" t="str">
        <f>+IF(LEN($I214)&gt;5,IF(ISERROR(VLOOKUP(P214,'CODIGO PAGO'!$B$2:$B$20,1,0)),1,IF(OR(AND(CJ214=1,P214&lt;&gt;"N"),AND(CJ214=3,P214&lt;&gt;"B"),AND(CJ214=2,LEFT(TRIM(P214),1)&lt;&gt;"I")),1,IF(OR(AND(CJ214=0,P214="N"),AND(CJ214=0,P214="B"),AND(CJ214=0,LEFT(TRIM(P214),1)="I")),1,0))),"")</f>
        <v/>
      </c>
      <c r="DM214" s="23" t="str">
        <f t="shared" si="140"/>
        <v/>
      </c>
      <c r="DN214" s="23" t="str">
        <f>+IF(LEN($I214)&gt;5,IF(ISERROR(VLOOKUP(R214,'CODIGO PAGO'!$B$2:$B$20,1,0)),1,IF(OR(AND(CL214=1,R214&lt;&gt;"N"),AND(CL214=3,R214&lt;&gt;"B"),AND(CL214=2,LEFT(TRIM(R214),1)&lt;&gt;"I")),1,IF(OR(AND(CL214=0,R214="N"),AND(CL214=0,R214="B"),AND(CL214=0,LEFT(TRIM(R214),1)="I")),1,0))),"")</f>
        <v/>
      </c>
      <c r="DO214" s="23" t="str">
        <f t="shared" si="141"/>
        <v/>
      </c>
      <c r="DP214" s="23" t="str">
        <f>+IF(LEN($I214)&gt;5,IF(ISERROR(VLOOKUP(T214,'CODIGO PAGO'!$B$2:$B$20,1,0)),1,IF(OR(AND(CN214=1,T214&lt;&gt;"N"),AND(CN214=3,T214&lt;&gt;"B"),AND(CN214=2,LEFT(TRIM(T214),1)&lt;&gt;"I")),1,IF(OR(AND(CN214=0,T214="N"),AND(CN214=0,T214="B"),AND(CN214=0,LEFT(TRIM(T214),1)="I")),1,0))),"")</f>
        <v/>
      </c>
      <c r="DQ214" s="23" t="str">
        <f t="shared" si="142"/>
        <v/>
      </c>
      <c r="DR214" s="23" t="str">
        <f>+IF(LEN($I214)&gt;5,IF(ISERROR(VLOOKUP(V214,'CODIGO PAGO'!$B$2:$B$20,1,0)),1,IF(OR(AND(CP214=1,V214&lt;&gt;"N"),AND(CP214=3,V214&lt;&gt;"B"),AND(CP214=2,LEFT(TRIM(V214),1)&lt;&gt;"I")),1,IF(OR(AND(CP214=0,V214="N"),AND(CP214=0,V214="B"),AND(CP214=0,LEFT(TRIM(V214),1)="I")),1,0))),"")</f>
        <v/>
      </c>
      <c r="DS214" s="23" t="str">
        <f t="shared" si="143"/>
        <v/>
      </c>
      <c r="DT214" s="23" t="str">
        <f>+IF(LEN($I214)&gt;5,IF(ISERROR(VLOOKUP(X214,'CODIGO PAGO'!$B$2:$B$20,1,0)),1,IF(OR(AND(CR214=1,X214&lt;&gt;"N"),AND(CR214=3,X214&lt;&gt;"B"),AND(CR214=2,LEFT(TRIM(X214),1)&lt;&gt;"I")),1,IF(OR(AND(CR214=0,X214="N"),AND(CR214=0,X214="B"),AND(CR214=0,LEFT(TRIM(X214),1)="I")),1,0))),"")</f>
        <v/>
      </c>
      <c r="DU214" s="23" t="str">
        <f t="shared" si="144"/>
        <v/>
      </c>
      <c r="DV214" s="23" t="str">
        <f>+IF(LEN($I214)&gt;5,IF(ISERROR(VLOOKUP(Z214,'CODIGO PAGO'!$B$2:$B$20,1,0)),1,IF(OR(AND(CT214=1,Z214&lt;&gt;"N"),AND(CT214=3,Z214&lt;&gt;"B"),AND(CT214=2,LEFT(TRIM(Z214),1)&lt;&gt;"I")),1,IF(OR(AND(CT214=0,Z214="N"),AND(CT214=0,Z214="B"),AND(CT214=0,LEFT(TRIM(Z214),1)="I")),1,0))),"")</f>
        <v/>
      </c>
      <c r="DW214" s="23" t="str">
        <f t="shared" si="145"/>
        <v/>
      </c>
      <c r="DX214" s="23" t="str">
        <f>+IF(LEN($I214)&gt;5,IF(ISERROR(VLOOKUP(AB214,'CODIGO PAGO'!$B$2:$B$20,1,0)),1,IF(OR(AND(CV214=1,AB214&lt;&gt;"N"),AND(CV214=3,AB214&lt;&gt;"B"),AND(CV214=2,LEFT(TRIM(AB214),1)&lt;&gt;"I")),1,IF(OR(AND(CV214=0,AB214="N"),AND(CV214=0,AB214="B"),AND(CV214=0,LEFT(TRIM(AB214),1)="I")),1,0))),"")</f>
        <v/>
      </c>
      <c r="DY214" s="23" t="str">
        <f t="shared" si="146"/>
        <v/>
      </c>
      <c r="DZ214" s="23" t="str">
        <f>+IF(LEN($I214)&gt;5,IF(ISERROR(VLOOKUP(AD214,'CODIGO PAGO'!$B$2:$B$20,1,0)),1,IF(OR(AND(CX214=1,AD214&lt;&gt;"N"),AND(CX214=3,AD214&lt;&gt;"B"),AND(CX214=2,LEFT(TRIM(AD214),1)&lt;&gt;"I")),1,IF(OR(AND(CX214=0,AD214="N"),AND(CX214=0,AD214="B"),AND(CX214=0,LEFT(TRIM(AD214),1)="I")),1,0))),"")</f>
        <v/>
      </c>
      <c r="EA214" s="23" t="str">
        <f t="shared" si="147"/>
        <v/>
      </c>
      <c r="EB214" s="23" t="str">
        <f>+IF(LEN($I214)&gt;5,IF(ISERROR(VLOOKUP(AF214,'CODIGO PAGO'!$B$2:$B$20,1,0)),1,IF(OR(AND(CZ214=1,AF214&lt;&gt;"N"),AND(CZ214=3,AF214&lt;&gt;"B"),AND(CZ214=2,LEFT(TRIM(AF214),1)&lt;&gt;"I")),1,IF(OR(AND(CZ214=0,AF214="N"),AND(CZ214=0,AF214="B"),AND(CZ214=0,LEFT(TRIM(AF214),1)="I")),1,0))),"")</f>
        <v/>
      </c>
      <c r="EC214" s="23" t="str">
        <f t="shared" si="148"/>
        <v/>
      </c>
      <c r="ED214" s="23" t="str">
        <f>+IF(LEN($I214)&gt;5,IF(ISERROR(VLOOKUP(AH214,'CODIGO PAGO'!$B$2:$B$20,1,0)),1,IF(OR(AND(DB214=1,AH214&lt;&gt;"N"),AND(DB214=3,AH214&lt;&gt;"B"),AND(DB214=2,LEFT(TRIM(AH214),1)&lt;&gt;"I")),1,IF(OR(AND(DB214=0,AH214="N"),AND(DB214=0,AH214="B"),AND(DB214=0,LEFT(TRIM(AH214),1)="I")),1,0))),"")</f>
        <v/>
      </c>
      <c r="EE214" s="23" t="str">
        <f t="shared" si="149"/>
        <v/>
      </c>
      <c r="EF214" s="23" t="str">
        <f>+IF(LEN($I214)&gt;5,IF(ISERROR(VLOOKUP(AJ214,'CODIGO PAGO'!$B$2:$B$20,1,0)),1,IF(OR(AND(DD214=1,AJ214&lt;&gt;"N"),AND(DD214=3,AJ214&lt;&gt;"B"),AND(DD214=2,LEFT(TRIM(AJ214),1)&lt;&gt;"I")),1,IF(OR(AND(DD214=0,AJ214="N"),AND(DD214=0,AJ214="B"),AND(DD214=0,LEFT(TRIM(AJ214),1)="I")),1,0))),"")</f>
        <v/>
      </c>
      <c r="EG214" s="23" t="str">
        <f t="shared" si="150"/>
        <v/>
      </c>
      <c r="EH214" s="23" t="str">
        <f>+IF(LEN($I214)&gt;5,IF(ISERROR(VLOOKUP(AL214,'CODIGO PAGO'!$B$2:$B$20,1,0)),1,IF(OR(AND(DF214=1,AL214&lt;&gt;"N"),AND(DF214=3,AL214&lt;&gt;"B"),AND(DF214=2,LEFT(TRIM(AL214),1)&lt;&gt;"I")),1,IF(OR(AND(DF214=0,AL214="N"),AND(DF214=0,AL214="B"),AND(DF214=0,LEFT(TRIM(AL214),1)="I")),1,0))),"")</f>
        <v/>
      </c>
      <c r="EI214" s="23" t="str">
        <f t="shared" si="151"/>
        <v/>
      </c>
      <c r="EJ214" s="23" t="str">
        <f>+IF(LEN($I214)&gt;5,IF(ISERROR(VLOOKUP(AN214,'CODIGO PAGO'!$B$2:$B$20,1,0)),1,IF(OR(AND(DH214=1,AN214&lt;&gt;"N"),AND(DH214=3,AN214&lt;&gt;"B"),AND(DH214=2,LEFT(TRIM(AN214),1)&lt;&gt;"I")),1,IF(OR(AND(DH214=0,AN214="N"),AND(DH214=0,AN214="B"),AND(DH214=0,LEFT(TRIM(AN214),1)="I")),1,0))),"")</f>
        <v/>
      </c>
      <c r="EK214" s="23" t="str">
        <f t="shared" si="152"/>
        <v/>
      </c>
      <c r="EL214" s="24" t="str">
        <f t="shared" si="153"/>
        <v/>
      </c>
    </row>
    <row r="215" spans="1:142" s="26" customFormat="1">
      <c r="A215" s="15" t="str">
        <f t="shared" si="119"/>
        <v/>
      </c>
      <c r="B215" s="1" t="str">
        <f>+IF(LEN(I215)&gt;5,'CODIGO PAGO'!$B$28,"")</f>
        <v/>
      </c>
      <c r="C215" s="1" t="str">
        <f>+IF(LEN($I215)&gt;5,BD!D215,"")</f>
        <v/>
      </c>
      <c r="D215" s="168" t="str">
        <f>+IF(LEN($I215)&gt;5,BD!A215,"")</f>
        <v/>
      </c>
      <c r="E215" s="1" t="str">
        <f>+IF(LEN($I215)&gt;5,BD!B215,"")</f>
        <v/>
      </c>
      <c r="F215" s="1" t="str">
        <f>+IF(LEN($I215)&gt;5,BD!C215,"")</f>
        <v/>
      </c>
      <c r="G215" s="141"/>
      <c r="H215" s="141"/>
      <c r="I215" s="1" t="str">
        <f>+IF(LEN(BD!G215)&gt;5,BD!G215,"")</f>
        <v/>
      </c>
      <c r="J215" s="167" t="str">
        <f>+IF(LEN($I215)&gt;5,BD!E215,"")</f>
        <v/>
      </c>
      <c r="K215" s="6" t="str">
        <f t="shared" si="120"/>
        <v/>
      </c>
      <c r="L215" s="87" t="str">
        <f>+IF(LEN($I215)&gt;5,BD!H215,"")</f>
        <v/>
      </c>
      <c r="M215" s="40" t="str">
        <f t="shared" si="121"/>
        <v/>
      </c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4" t="str">
        <f t="shared" si="122"/>
        <v/>
      </c>
      <c r="AQ215" s="5" t="str">
        <f t="shared" si="123"/>
        <v/>
      </c>
      <c r="AR215" s="91" t="str">
        <f t="shared" si="124"/>
        <v/>
      </c>
      <c r="AS215" s="5" t="str">
        <f t="shared" si="125"/>
        <v/>
      </c>
      <c r="AT215" s="91" t="str">
        <f t="shared" si="126"/>
        <v/>
      </c>
      <c r="AU215" s="4" t="str">
        <f t="shared" si="127"/>
        <v/>
      </c>
      <c r="AV215" s="4" t="str">
        <f t="shared" si="128"/>
        <v/>
      </c>
      <c r="AW215" s="4" t="str">
        <f t="shared" si="129"/>
        <v/>
      </c>
      <c r="AX215" s="4" t="str">
        <f t="shared" si="130"/>
        <v/>
      </c>
      <c r="AY215" s="88" t="str">
        <f t="shared" si="131"/>
        <v/>
      </c>
      <c r="AZ215" s="17" t="str">
        <f t="shared" si="132"/>
        <v/>
      </c>
      <c r="BA215" s="18" t="str">
        <f t="shared" si="133"/>
        <v/>
      </c>
      <c r="BB215" s="19" t="str">
        <f>+IF(LEN(I215)&gt;5,IF(INT(RIGHT(B215,1))=9,0.5*L215*AY215,INT(MID(B215,5,LEN(B215)-4))*L215)+IFERROR(VLOOKUP(I215,AJUSTES!$A$1:$I$50,9,0),0),"")</f>
        <v/>
      </c>
      <c r="BC215" s="12"/>
      <c r="BD215" s="19" t="str">
        <f t="shared" si="134"/>
        <v/>
      </c>
      <c r="BE215" s="18" t="str">
        <f t="shared" si="135"/>
        <v/>
      </c>
      <c r="BF215" s="139" t="str">
        <f t="shared" si="136"/>
        <v/>
      </c>
      <c r="BG215" s="114"/>
      <c r="BH215" s="18" t="str">
        <f t="shared" si="137"/>
        <v/>
      </c>
      <c r="BI215" s="13"/>
      <c r="BJ215" s="12"/>
      <c r="BK215" s="12"/>
      <c r="BL215" s="145"/>
      <c r="BM215" s="12"/>
      <c r="BN215" s="12"/>
      <c r="BO215" s="12"/>
      <c r="BP215" s="12"/>
      <c r="BQ215" s="12"/>
      <c r="BR215" s="12"/>
      <c r="BS215" s="146"/>
      <c r="BT215" s="14"/>
      <c r="BU215" s="12"/>
      <c r="BV215" s="12"/>
      <c r="BW215" s="12"/>
      <c r="BX215" s="12"/>
      <c r="BY215" s="12"/>
      <c r="BZ215" s="144"/>
      <c r="CA215" s="107" t="str">
        <f>+IF(LEN($I215)&gt;5,IF(BD!F215="N/A","",BD!F215),"")</f>
        <v/>
      </c>
      <c r="CB215" s="21"/>
      <c r="CC215" s="147"/>
      <c r="CD215" s="148"/>
      <c r="CE215" s="8" t="str">
        <f>+IF(LEN(I215)&gt;5,BD!M215,"")</f>
        <v/>
      </c>
      <c r="CF215" s="16" t="str">
        <f>+IF(LEN(I215)&gt;5,BD!N215,"")</f>
        <v/>
      </c>
      <c r="CG215" s="3" t="str">
        <f t="shared" si="138"/>
        <v/>
      </c>
      <c r="CH215" s="23" t="str">
        <f>+IF(AND(LEN($I215)&gt;5),IF(AND($J215&gt;N$1,$J215&lt;=$AO$1),1,IF((COUNTIFS(INCAPACIDADES!$C$1:$C$51,$I215,INCAPACIDADES!K$1:K$51,N$1))&gt;0,2,IF(VLOOKUP($C215,BD!$D$1:$F$501,3,0)&gt;N$1,0,3))),"")</f>
        <v/>
      </c>
      <c r="CI215" s="23" t="str">
        <f>+IF(AND(LEN($I215)&gt;5),IF(AND($J215&gt;O$1,$J215&lt;=$AO$1),1,IF((COUNTIFS(INCAPACIDADES!$C$1:$C$51,$I215,INCAPACIDADES!L$1:L$51,O$1))&gt;0,2,IF(VLOOKUP($C215,BD!$D$1:$F$501,3,0)&gt;O$1,0,3))),"")</f>
        <v/>
      </c>
      <c r="CJ215" s="23" t="str">
        <f>+IF(AND(LEN($I215)&gt;5),IF(AND($J215&gt;P$1,$J215&lt;=$AO$1),1,IF((COUNTIFS(INCAPACIDADES!$C$1:$C$51,$I215,INCAPACIDADES!M$1:M$51,P$1))&gt;0,2,IF(VLOOKUP($C215,BD!$D$1:$F$501,3,0)&gt;P$1,0,3))),"")</f>
        <v/>
      </c>
      <c r="CK215" s="23" t="str">
        <f>+IF(AND(LEN($I215)&gt;5),IF(AND($J215&gt;Q$1,$J215&lt;=$AO$1),1,IF((COUNTIFS(INCAPACIDADES!$C$1:$C$51,$I215,INCAPACIDADES!N$1:N$51,Q$1))&gt;0,2,IF(VLOOKUP($C215,BD!$D$1:$F$501,3,0)&gt;Q$1,0,3))),"")</f>
        <v/>
      </c>
      <c r="CL215" s="23" t="str">
        <f>+IF(AND(LEN($I215)&gt;5),IF(AND($J215&gt;R$1,$J215&lt;=$AO$1),1,IF((COUNTIFS(INCAPACIDADES!$C$1:$C$51,$I215,INCAPACIDADES!O$1:O$51,R$1))&gt;0,2,IF(VLOOKUP($C215,BD!$D$1:$F$501,3,0)&gt;R$1,0,3))),"")</f>
        <v/>
      </c>
      <c r="CM215" s="23" t="str">
        <f>+IF(AND(LEN($I215)&gt;5),IF(AND($J215&gt;S$1,$J215&lt;=$AO$1),1,IF((COUNTIFS(INCAPACIDADES!$C$1:$C$51,$I215,INCAPACIDADES!P$1:P$51,S$1))&gt;0,2,IF(VLOOKUP($C215,BD!$D$1:$F$501,3,0)&gt;S$1,0,3))),"")</f>
        <v/>
      </c>
      <c r="CN215" s="23" t="str">
        <f>+IF(AND(LEN($I215)&gt;5),IF(AND($J215&gt;T$1,$J215&lt;=$AO$1),1,IF((COUNTIFS(INCAPACIDADES!$C$1:$C$51,$I215,INCAPACIDADES!Q$1:Q$51,T$1))&gt;0,2,IF(VLOOKUP($C215,BD!$D$1:$F$501,3,0)&gt;T$1,0,3))),"")</f>
        <v/>
      </c>
      <c r="CO215" s="23" t="str">
        <f>+IF(AND(LEN($I215)&gt;5),IF(AND($J215&gt;U$1,$J215&lt;=$AO$1),1,IF((COUNTIFS(INCAPACIDADES!$C$1:$C$51,$I215,INCAPACIDADES!R$1:R$51,U$1))&gt;0,2,IF(VLOOKUP($C215,BD!$D$1:$F$501,3,0)&gt;U$1,0,3))),"")</f>
        <v/>
      </c>
      <c r="CP215" s="23" t="str">
        <f>+IF(AND(LEN($I215)&gt;5),IF(AND($J215&gt;V$1,$J215&lt;=$AO$1),1,IF((COUNTIFS(INCAPACIDADES!$C$1:$C$51,$I215,INCAPACIDADES!S$1:S$51,V$1))&gt;0,2,IF(VLOOKUP($C215,BD!$D$1:$F$501,3,0)&gt;V$1,0,3))),"")</f>
        <v/>
      </c>
      <c r="CQ215" s="23" t="str">
        <f>+IF(AND(LEN($I215)&gt;5),IF(AND($J215&gt;W$1,$J215&lt;=$AO$1),1,IF((COUNTIFS(INCAPACIDADES!$C$1:$C$51,$I215,INCAPACIDADES!T$1:T$51,W$1))&gt;0,2,IF(VLOOKUP($C215,BD!$D$1:$F$501,3,0)&gt;W$1,0,3))),"")</f>
        <v/>
      </c>
      <c r="CR215" s="23" t="str">
        <f>+IF(AND(LEN($I215)&gt;5),IF(AND($J215&gt;X$1,$J215&lt;=$AO$1),1,IF((COUNTIFS(INCAPACIDADES!$C$1:$C$51,$I215,INCAPACIDADES!U$1:U$51,X$1))&gt;0,2,IF(VLOOKUP($C215,BD!$D$1:$F$501,3,0)&gt;X$1,0,3))),"")</f>
        <v/>
      </c>
      <c r="CS215" s="23" t="str">
        <f>+IF(AND(LEN($I215)&gt;5),IF(AND($J215&gt;Y$1,$J215&lt;=$AO$1),1,IF((COUNTIFS(INCAPACIDADES!$C$1:$C$51,$I215,INCAPACIDADES!V$1:V$51,Y$1))&gt;0,2,IF(VLOOKUP($C215,BD!$D$1:$F$501,3,0)&gt;Y$1,0,3))),"")</f>
        <v/>
      </c>
      <c r="CT215" s="23" t="str">
        <f>+IF(AND(LEN($I215)&gt;5),IF(AND($J215&gt;Z$1,$J215&lt;=$AO$1),1,IF((COUNTIFS(INCAPACIDADES!$C$1:$C$51,$I215,INCAPACIDADES!W$1:W$51,Z$1))&gt;0,2,IF(VLOOKUP($C215,BD!$D$1:$F$501,3,0)&gt;Z$1,0,3))),"")</f>
        <v/>
      </c>
      <c r="CU215" s="23" t="str">
        <f>+IF(AND(LEN($I215)&gt;5),IF(AND($J215&gt;AA$1,$J215&lt;=$AO$1),1,IF((COUNTIFS(INCAPACIDADES!$C$1:$C$51,$I215,INCAPACIDADES!X$1:X$51,AA$1))&gt;0,2,IF(VLOOKUP($C215,BD!$D$1:$F$501,3,0)&gt;AA$1,0,3))),"")</f>
        <v/>
      </c>
      <c r="CV215" s="23" t="str">
        <f>+IF(AND(LEN($I215)&gt;5),IF(AND($J215&gt;AB$1,$J215&lt;=$AO$1),1,IF((COUNTIFS(INCAPACIDADES!$C$1:$C$51,$I215,INCAPACIDADES!Y$1:Y$51,AB$1))&gt;0,2,IF(VLOOKUP($C215,BD!$D$1:$F$501,3,0)&gt;AB$1,0,3))),"")</f>
        <v/>
      </c>
      <c r="CW215" s="23" t="str">
        <f>+IF(AND(LEN($I215)&gt;5),IF(AND($J215&gt;AC$1,$J215&lt;=$AO$1),1,IF((COUNTIFS(INCAPACIDADES!$C$1:$C$51,$I215,INCAPACIDADES!Z$1:Z$51,AC$1))&gt;0,2,IF(VLOOKUP($C215,BD!$D$1:$F$501,3,0)&gt;AC$1,0,3))),"")</f>
        <v/>
      </c>
      <c r="CX215" s="23" t="str">
        <f>+IF(AND(LEN($I215)&gt;5),IF(AND($J215&gt;AD$1,$J215&lt;=$AO$1),1,IF((COUNTIFS(INCAPACIDADES!$C$1:$C$51,$I215,INCAPACIDADES!AA$1:AA$51,AD$1))&gt;0,2,IF(VLOOKUP($C215,BD!$D$1:$F$501,3,0)&gt;AD$1,0,3))),"")</f>
        <v/>
      </c>
      <c r="CY215" s="23" t="str">
        <f>+IF(AND(LEN($I215)&gt;5),IF(AND($J215&gt;AE$1,$J215&lt;=$AO$1),1,IF((COUNTIFS(INCAPACIDADES!$C$1:$C$51,$I215,INCAPACIDADES!AB$1:AB$51,AE$1))&gt;0,2,IF(VLOOKUP($C215,BD!$D$1:$F$501,3,0)&gt;AE$1,0,3))),"")</f>
        <v/>
      </c>
      <c r="CZ215" s="23" t="str">
        <f>+IF(AND(LEN($I215)&gt;5),IF(AND($J215&gt;AF$1,$J215&lt;=$AO$1),1,IF((COUNTIFS(INCAPACIDADES!$C$1:$C$51,$I215,INCAPACIDADES!AC$1:AC$51,AF$1))&gt;0,2,IF(VLOOKUP($C215,BD!$D$1:$F$501,3,0)&gt;AF$1,0,3))),"")</f>
        <v/>
      </c>
      <c r="DA215" s="23" t="str">
        <f>+IF(AND(LEN($I215)&gt;5),IF(AND($J215&gt;AG$1,$J215&lt;=$AO$1),1,IF((COUNTIFS(INCAPACIDADES!$C$1:$C$51,$I215,INCAPACIDADES!AD$1:AD$51,AG$1))&gt;0,2,IF(VLOOKUP($C215,BD!$D$1:$F$501,3,0)&gt;AG$1,0,3))),"")</f>
        <v/>
      </c>
      <c r="DB215" s="23" t="str">
        <f>+IF(AND(LEN($I215)&gt;5),IF(AND($J215&gt;AH$1,$J215&lt;=$AO$1),1,IF((COUNTIFS(INCAPACIDADES!$C$1:$C$51,$I215,INCAPACIDADES!AE$1:AE$51,AH$1))&gt;0,2,IF(VLOOKUP($C215,BD!$D$1:$F$501,3,0)&gt;AH$1,0,3))),"")</f>
        <v/>
      </c>
      <c r="DC215" s="23" t="str">
        <f>+IF(AND(LEN($I215)&gt;5),IF(AND($J215&gt;AI$1,$J215&lt;=$AO$1),1,IF((COUNTIFS(INCAPACIDADES!$C$1:$C$51,$I215,INCAPACIDADES!AF$1:AF$51,AI$1))&gt;0,2,IF(VLOOKUP($C215,BD!$D$1:$F$501,3,0)&gt;AI$1,0,3))),"")</f>
        <v/>
      </c>
      <c r="DD215" s="23" t="str">
        <f>+IF(AND(LEN($I215)&gt;5),IF(AND($J215&gt;AJ$1,$J215&lt;=$AO$1),1,IF((COUNTIFS(INCAPACIDADES!$C$1:$C$51,$I215,INCAPACIDADES!AG$1:AG$51,AJ$1))&gt;0,2,IF(VLOOKUP($C215,BD!$D$1:$F$501,3,0)&gt;AJ$1,0,3))),"")</f>
        <v/>
      </c>
      <c r="DE215" s="23" t="str">
        <f>+IF(AND(LEN($I215)&gt;5),IF(AND($J215&gt;AK$1,$J215&lt;=$AO$1),1,IF((COUNTIFS(INCAPACIDADES!$C$1:$C$51,$I215,INCAPACIDADES!AH$1:AH$51,AK$1))&gt;0,2,IF(VLOOKUP($C215,BD!$D$1:$F$501,3,0)&gt;AK$1,0,3))),"")</f>
        <v/>
      </c>
      <c r="DF215" s="23" t="str">
        <f>+IF(AND(LEN($I215)&gt;5),IF(AND($J215&gt;AL$1,$J215&lt;=$AO$1),1,IF((COUNTIFS(INCAPACIDADES!$C$1:$C$51,$I215,INCAPACIDADES!AI$1:AI$51,AL$1))&gt;0,2,IF(VLOOKUP($C215,BD!$D$1:$F$501,3,0)&gt;AL$1,0,3))),"")</f>
        <v/>
      </c>
      <c r="DG215" s="23" t="str">
        <f>+IF(AND(LEN($I215)&gt;5),IF(AND($J215&gt;AM$1,$J215&lt;=$AO$1),1,IF((COUNTIFS(INCAPACIDADES!$C$1:$C$51,$I215,INCAPACIDADES!AJ$1:AJ$51,AM$1))&gt;0,2,IF(VLOOKUP($C215,BD!$D$1:$F$501,3,0)&gt;AM$1,0,3))),"")</f>
        <v/>
      </c>
      <c r="DH215" s="23" t="str">
        <f>+IF(AND(LEN($I215)&gt;5),IF(AND($J215&gt;AN$1,$J215&lt;=$AO$1),1,IF((COUNTIFS(INCAPACIDADES!$C$1:$C$51,$I215,INCAPACIDADES!AK$1:AK$51,AN$1))&gt;0,2,IF(VLOOKUP($C215,BD!$D$1:$F$501,3,0)&gt;AN$1,0,3))),"")</f>
        <v/>
      </c>
      <c r="DI215" s="23" t="str">
        <f>+IF(AND(LEN($I215)&gt;5),IF(AND($J215&gt;AO$1,$J215&lt;=$AO$1),1,IF((COUNTIFS(INCAPACIDADES!$C$1:$C$51,$I215,INCAPACIDADES!AL$1:AL$51,AO$1))&gt;0,2,IF(VLOOKUP($C215,BD!$D$1:$F$501,3,0)&gt;AO$1,0,3))),"")</f>
        <v/>
      </c>
      <c r="DJ215" s="23" t="str">
        <f>+IF(LEN($I215)&gt;5,IF(ISERROR(VLOOKUP(N215,'CODIGO PAGO'!$B$2:$B$20,1,0)),1,IF(OR(AND(CH215=1,N215&lt;&gt;"N"),AND(CH215=3,N215&lt;&gt;"B"),AND(CH215=2,LEFT(TRIM(N215),1)&lt;&gt;"I")),1,IF(OR(AND(CH215=0,N215="N"),AND(CH215=0,N215="B"),AND(CH215=0,LEFT(TRIM(N215),1)="I")),1,0))),"")</f>
        <v/>
      </c>
      <c r="DK215" s="23" t="str">
        <f t="shared" si="139"/>
        <v/>
      </c>
      <c r="DL215" s="23" t="str">
        <f>+IF(LEN($I215)&gt;5,IF(ISERROR(VLOOKUP(P215,'CODIGO PAGO'!$B$2:$B$20,1,0)),1,IF(OR(AND(CJ215=1,P215&lt;&gt;"N"),AND(CJ215=3,P215&lt;&gt;"B"),AND(CJ215=2,LEFT(TRIM(P215),1)&lt;&gt;"I")),1,IF(OR(AND(CJ215=0,P215="N"),AND(CJ215=0,P215="B"),AND(CJ215=0,LEFT(TRIM(P215),1)="I")),1,0))),"")</f>
        <v/>
      </c>
      <c r="DM215" s="23" t="str">
        <f t="shared" si="140"/>
        <v/>
      </c>
      <c r="DN215" s="23" t="str">
        <f>+IF(LEN($I215)&gt;5,IF(ISERROR(VLOOKUP(R215,'CODIGO PAGO'!$B$2:$B$20,1,0)),1,IF(OR(AND(CL215=1,R215&lt;&gt;"N"),AND(CL215=3,R215&lt;&gt;"B"),AND(CL215=2,LEFT(TRIM(R215),1)&lt;&gt;"I")),1,IF(OR(AND(CL215=0,R215="N"),AND(CL215=0,R215="B"),AND(CL215=0,LEFT(TRIM(R215),1)="I")),1,0))),"")</f>
        <v/>
      </c>
      <c r="DO215" s="23" t="str">
        <f t="shared" si="141"/>
        <v/>
      </c>
      <c r="DP215" s="23" t="str">
        <f>+IF(LEN($I215)&gt;5,IF(ISERROR(VLOOKUP(T215,'CODIGO PAGO'!$B$2:$B$20,1,0)),1,IF(OR(AND(CN215=1,T215&lt;&gt;"N"),AND(CN215=3,T215&lt;&gt;"B"),AND(CN215=2,LEFT(TRIM(T215),1)&lt;&gt;"I")),1,IF(OR(AND(CN215=0,T215="N"),AND(CN215=0,T215="B"),AND(CN215=0,LEFT(TRIM(T215),1)="I")),1,0))),"")</f>
        <v/>
      </c>
      <c r="DQ215" s="23" t="str">
        <f t="shared" si="142"/>
        <v/>
      </c>
      <c r="DR215" s="23" t="str">
        <f>+IF(LEN($I215)&gt;5,IF(ISERROR(VLOOKUP(V215,'CODIGO PAGO'!$B$2:$B$20,1,0)),1,IF(OR(AND(CP215=1,V215&lt;&gt;"N"),AND(CP215=3,V215&lt;&gt;"B"),AND(CP215=2,LEFT(TRIM(V215),1)&lt;&gt;"I")),1,IF(OR(AND(CP215=0,V215="N"),AND(CP215=0,V215="B"),AND(CP215=0,LEFT(TRIM(V215),1)="I")),1,0))),"")</f>
        <v/>
      </c>
      <c r="DS215" s="23" t="str">
        <f t="shared" si="143"/>
        <v/>
      </c>
      <c r="DT215" s="23" t="str">
        <f>+IF(LEN($I215)&gt;5,IF(ISERROR(VLOOKUP(X215,'CODIGO PAGO'!$B$2:$B$20,1,0)),1,IF(OR(AND(CR215=1,X215&lt;&gt;"N"),AND(CR215=3,X215&lt;&gt;"B"),AND(CR215=2,LEFT(TRIM(X215),1)&lt;&gt;"I")),1,IF(OR(AND(CR215=0,X215="N"),AND(CR215=0,X215="B"),AND(CR215=0,LEFT(TRIM(X215),1)="I")),1,0))),"")</f>
        <v/>
      </c>
      <c r="DU215" s="23" t="str">
        <f t="shared" si="144"/>
        <v/>
      </c>
      <c r="DV215" s="23" t="str">
        <f>+IF(LEN($I215)&gt;5,IF(ISERROR(VLOOKUP(Z215,'CODIGO PAGO'!$B$2:$B$20,1,0)),1,IF(OR(AND(CT215=1,Z215&lt;&gt;"N"),AND(CT215=3,Z215&lt;&gt;"B"),AND(CT215=2,LEFT(TRIM(Z215),1)&lt;&gt;"I")),1,IF(OR(AND(CT215=0,Z215="N"),AND(CT215=0,Z215="B"),AND(CT215=0,LEFT(TRIM(Z215),1)="I")),1,0))),"")</f>
        <v/>
      </c>
      <c r="DW215" s="23" t="str">
        <f t="shared" si="145"/>
        <v/>
      </c>
      <c r="DX215" s="23" t="str">
        <f>+IF(LEN($I215)&gt;5,IF(ISERROR(VLOOKUP(AB215,'CODIGO PAGO'!$B$2:$B$20,1,0)),1,IF(OR(AND(CV215=1,AB215&lt;&gt;"N"),AND(CV215=3,AB215&lt;&gt;"B"),AND(CV215=2,LEFT(TRIM(AB215),1)&lt;&gt;"I")),1,IF(OR(AND(CV215=0,AB215="N"),AND(CV215=0,AB215="B"),AND(CV215=0,LEFT(TRIM(AB215),1)="I")),1,0))),"")</f>
        <v/>
      </c>
      <c r="DY215" s="23" t="str">
        <f t="shared" si="146"/>
        <v/>
      </c>
      <c r="DZ215" s="23" t="str">
        <f>+IF(LEN($I215)&gt;5,IF(ISERROR(VLOOKUP(AD215,'CODIGO PAGO'!$B$2:$B$20,1,0)),1,IF(OR(AND(CX215=1,AD215&lt;&gt;"N"),AND(CX215=3,AD215&lt;&gt;"B"),AND(CX215=2,LEFT(TRIM(AD215),1)&lt;&gt;"I")),1,IF(OR(AND(CX215=0,AD215="N"),AND(CX215=0,AD215="B"),AND(CX215=0,LEFT(TRIM(AD215),1)="I")),1,0))),"")</f>
        <v/>
      </c>
      <c r="EA215" s="23" t="str">
        <f t="shared" si="147"/>
        <v/>
      </c>
      <c r="EB215" s="23" t="str">
        <f>+IF(LEN($I215)&gt;5,IF(ISERROR(VLOOKUP(AF215,'CODIGO PAGO'!$B$2:$B$20,1,0)),1,IF(OR(AND(CZ215=1,AF215&lt;&gt;"N"),AND(CZ215=3,AF215&lt;&gt;"B"),AND(CZ215=2,LEFT(TRIM(AF215),1)&lt;&gt;"I")),1,IF(OR(AND(CZ215=0,AF215="N"),AND(CZ215=0,AF215="B"),AND(CZ215=0,LEFT(TRIM(AF215),1)="I")),1,0))),"")</f>
        <v/>
      </c>
      <c r="EC215" s="23" t="str">
        <f t="shared" si="148"/>
        <v/>
      </c>
      <c r="ED215" s="23" t="str">
        <f>+IF(LEN($I215)&gt;5,IF(ISERROR(VLOOKUP(AH215,'CODIGO PAGO'!$B$2:$B$20,1,0)),1,IF(OR(AND(DB215=1,AH215&lt;&gt;"N"),AND(DB215=3,AH215&lt;&gt;"B"),AND(DB215=2,LEFT(TRIM(AH215),1)&lt;&gt;"I")),1,IF(OR(AND(DB215=0,AH215="N"),AND(DB215=0,AH215="B"),AND(DB215=0,LEFT(TRIM(AH215),1)="I")),1,0))),"")</f>
        <v/>
      </c>
      <c r="EE215" s="23" t="str">
        <f t="shared" si="149"/>
        <v/>
      </c>
      <c r="EF215" s="23" t="str">
        <f>+IF(LEN($I215)&gt;5,IF(ISERROR(VLOOKUP(AJ215,'CODIGO PAGO'!$B$2:$B$20,1,0)),1,IF(OR(AND(DD215=1,AJ215&lt;&gt;"N"),AND(DD215=3,AJ215&lt;&gt;"B"),AND(DD215=2,LEFT(TRIM(AJ215),1)&lt;&gt;"I")),1,IF(OR(AND(DD215=0,AJ215="N"),AND(DD215=0,AJ215="B"),AND(DD215=0,LEFT(TRIM(AJ215),1)="I")),1,0))),"")</f>
        <v/>
      </c>
      <c r="EG215" s="23" t="str">
        <f t="shared" si="150"/>
        <v/>
      </c>
      <c r="EH215" s="23" t="str">
        <f>+IF(LEN($I215)&gt;5,IF(ISERROR(VLOOKUP(AL215,'CODIGO PAGO'!$B$2:$B$20,1,0)),1,IF(OR(AND(DF215=1,AL215&lt;&gt;"N"),AND(DF215=3,AL215&lt;&gt;"B"),AND(DF215=2,LEFT(TRIM(AL215),1)&lt;&gt;"I")),1,IF(OR(AND(DF215=0,AL215="N"),AND(DF215=0,AL215="B"),AND(DF215=0,LEFT(TRIM(AL215),1)="I")),1,0))),"")</f>
        <v/>
      </c>
      <c r="EI215" s="23" t="str">
        <f t="shared" si="151"/>
        <v/>
      </c>
      <c r="EJ215" s="23" t="str">
        <f>+IF(LEN($I215)&gt;5,IF(ISERROR(VLOOKUP(AN215,'CODIGO PAGO'!$B$2:$B$20,1,0)),1,IF(OR(AND(DH215=1,AN215&lt;&gt;"N"),AND(DH215=3,AN215&lt;&gt;"B"),AND(DH215=2,LEFT(TRIM(AN215),1)&lt;&gt;"I")),1,IF(OR(AND(DH215=0,AN215="N"),AND(DH215=0,AN215="B"),AND(DH215=0,LEFT(TRIM(AN215),1)="I")),1,0))),"")</f>
        <v/>
      </c>
      <c r="EK215" s="23" t="str">
        <f t="shared" si="152"/>
        <v/>
      </c>
      <c r="EL215" s="24" t="str">
        <f t="shared" si="153"/>
        <v/>
      </c>
    </row>
    <row r="216" spans="1:142" s="26" customFormat="1">
      <c r="A216" s="15" t="str">
        <f t="shared" si="119"/>
        <v/>
      </c>
      <c r="B216" s="1" t="str">
        <f>+IF(LEN(I216)&gt;5,'CODIGO PAGO'!$B$28,"")</f>
        <v/>
      </c>
      <c r="C216" s="1" t="str">
        <f>+IF(LEN($I216)&gt;5,BD!D216,"")</f>
        <v/>
      </c>
      <c r="D216" s="168" t="str">
        <f>+IF(LEN($I216)&gt;5,BD!A216,"")</f>
        <v/>
      </c>
      <c r="E216" s="1" t="str">
        <f>+IF(LEN($I216)&gt;5,BD!B216,"")</f>
        <v/>
      </c>
      <c r="F216" s="1" t="str">
        <f>+IF(LEN($I216)&gt;5,BD!C216,"")</f>
        <v/>
      </c>
      <c r="G216" s="141"/>
      <c r="H216" s="141"/>
      <c r="I216" s="1" t="str">
        <f>+IF(LEN(BD!G216)&gt;5,BD!G216,"")</f>
        <v/>
      </c>
      <c r="J216" s="167" t="str">
        <f>+IF(LEN($I216)&gt;5,BD!E216,"")</f>
        <v/>
      </c>
      <c r="K216" s="6" t="str">
        <f t="shared" si="120"/>
        <v/>
      </c>
      <c r="L216" s="87" t="str">
        <f>+IF(LEN($I216)&gt;5,BD!H216,"")</f>
        <v/>
      </c>
      <c r="M216" s="40" t="str">
        <f t="shared" si="121"/>
        <v/>
      </c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4" t="str">
        <f t="shared" si="122"/>
        <v/>
      </c>
      <c r="AQ216" s="5" t="str">
        <f t="shared" si="123"/>
        <v/>
      </c>
      <c r="AR216" s="91" t="str">
        <f t="shared" si="124"/>
        <v/>
      </c>
      <c r="AS216" s="5" t="str">
        <f t="shared" si="125"/>
        <v/>
      </c>
      <c r="AT216" s="91" t="str">
        <f t="shared" si="126"/>
        <v/>
      </c>
      <c r="AU216" s="4" t="str">
        <f t="shared" si="127"/>
        <v/>
      </c>
      <c r="AV216" s="4" t="str">
        <f t="shared" si="128"/>
        <v/>
      </c>
      <c r="AW216" s="4" t="str">
        <f t="shared" si="129"/>
        <v/>
      </c>
      <c r="AX216" s="4" t="str">
        <f t="shared" si="130"/>
        <v/>
      </c>
      <c r="AY216" s="88" t="str">
        <f t="shared" si="131"/>
        <v/>
      </c>
      <c r="AZ216" s="17" t="str">
        <f t="shared" si="132"/>
        <v/>
      </c>
      <c r="BA216" s="18" t="str">
        <f t="shared" si="133"/>
        <v/>
      </c>
      <c r="BB216" s="19" t="str">
        <f>+IF(LEN(I216)&gt;5,IF(INT(RIGHT(B216,1))=9,0.5*L216*AY216,INT(MID(B216,5,LEN(B216)-4))*L216)+IFERROR(VLOOKUP(I216,AJUSTES!$A$1:$I$50,9,0),0),"")</f>
        <v/>
      </c>
      <c r="BC216" s="12"/>
      <c r="BD216" s="19" t="str">
        <f t="shared" si="134"/>
        <v/>
      </c>
      <c r="BE216" s="18" t="str">
        <f t="shared" si="135"/>
        <v/>
      </c>
      <c r="BF216" s="139" t="str">
        <f t="shared" si="136"/>
        <v/>
      </c>
      <c r="BG216" s="114"/>
      <c r="BH216" s="18" t="str">
        <f t="shared" si="137"/>
        <v/>
      </c>
      <c r="BI216" s="13"/>
      <c r="BJ216" s="12"/>
      <c r="BK216" s="12"/>
      <c r="BL216" s="145"/>
      <c r="BM216" s="12"/>
      <c r="BN216" s="12"/>
      <c r="BO216" s="12"/>
      <c r="BP216" s="12"/>
      <c r="BQ216" s="12"/>
      <c r="BR216" s="12"/>
      <c r="BS216" s="146"/>
      <c r="BT216" s="14"/>
      <c r="BU216" s="12"/>
      <c r="BV216" s="12"/>
      <c r="BW216" s="12"/>
      <c r="BX216" s="12"/>
      <c r="BY216" s="12"/>
      <c r="BZ216" s="144"/>
      <c r="CA216" s="107" t="str">
        <f>+IF(LEN($I216)&gt;5,IF(BD!F216="N/A","",BD!F216),"")</f>
        <v/>
      </c>
      <c r="CB216" s="21"/>
      <c r="CC216" s="147"/>
      <c r="CD216" s="148"/>
      <c r="CE216" s="8" t="str">
        <f>+IF(LEN(I216)&gt;5,BD!M216,"")</f>
        <v/>
      </c>
      <c r="CF216" s="16" t="str">
        <f>+IF(LEN(I216)&gt;5,BD!N216,"")</f>
        <v/>
      </c>
      <c r="CG216" s="3" t="str">
        <f t="shared" si="138"/>
        <v/>
      </c>
      <c r="CH216" s="23" t="str">
        <f>+IF(AND(LEN($I216)&gt;5),IF(AND($J216&gt;N$1,$J216&lt;=$AO$1),1,IF((COUNTIFS(INCAPACIDADES!$C$1:$C$51,$I216,INCAPACIDADES!K$1:K$51,N$1))&gt;0,2,IF(VLOOKUP($C216,BD!$D$1:$F$501,3,0)&gt;N$1,0,3))),"")</f>
        <v/>
      </c>
      <c r="CI216" s="23" t="str">
        <f>+IF(AND(LEN($I216)&gt;5),IF(AND($J216&gt;O$1,$J216&lt;=$AO$1),1,IF((COUNTIFS(INCAPACIDADES!$C$1:$C$51,$I216,INCAPACIDADES!L$1:L$51,O$1))&gt;0,2,IF(VLOOKUP($C216,BD!$D$1:$F$501,3,0)&gt;O$1,0,3))),"")</f>
        <v/>
      </c>
      <c r="CJ216" s="23" t="str">
        <f>+IF(AND(LEN($I216)&gt;5),IF(AND($J216&gt;P$1,$J216&lt;=$AO$1),1,IF((COUNTIFS(INCAPACIDADES!$C$1:$C$51,$I216,INCAPACIDADES!M$1:M$51,P$1))&gt;0,2,IF(VLOOKUP($C216,BD!$D$1:$F$501,3,0)&gt;P$1,0,3))),"")</f>
        <v/>
      </c>
      <c r="CK216" s="23" t="str">
        <f>+IF(AND(LEN($I216)&gt;5),IF(AND($J216&gt;Q$1,$J216&lt;=$AO$1),1,IF((COUNTIFS(INCAPACIDADES!$C$1:$C$51,$I216,INCAPACIDADES!N$1:N$51,Q$1))&gt;0,2,IF(VLOOKUP($C216,BD!$D$1:$F$501,3,0)&gt;Q$1,0,3))),"")</f>
        <v/>
      </c>
      <c r="CL216" s="23" t="str">
        <f>+IF(AND(LEN($I216)&gt;5),IF(AND($J216&gt;R$1,$J216&lt;=$AO$1),1,IF((COUNTIFS(INCAPACIDADES!$C$1:$C$51,$I216,INCAPACIDADES!O$1:O$51,R$1))&gt;0,2,IF(VLOOKUP($C216,BD!$D$1:$F$501,3,0)&gt;R$1,0,3))),"")</f>
        <v/>
      </c>
      <c r="CM216" s="23" t="str">
        <f>+IF(AND(LEN($I216)&gt;5),IF(AND($J216&gt;S$1,$J216&lt;=$AO$1),1,IF((COUNTIFS(INCAPACIDADES!$C$1:$C$51,$I216,INCAPACIDADES!P$1:P$51,S$1))&gt;0,2,IF(VLOOKUP($C216,BD!$D$1:$F$501,3,0)&gt;S$1,0,3))),"")</f>
        <v/>
      </c>
      <c r="CN216" s="23" t="str">
        <f>+IF(AND(LEN($I216)&gt;5),IF(AND($J216&gt;T$1,$J216&lt;=$AO$1),1,IF((COUNTIFS(INCAPACIDADES!$C$1:$C$51,$I216,INCAPACIDADES!Q$1:Q$51,T$1))&gt;0,2,IF(VLOOKUP($C216,BD!$D$1:$F$501,3,0)&gt;T$1,0,3))),"")</f>
        <v/>
      </c>
      <c r="CO216" s="23" t="str">
        <f>+IF(AND(LEN($I216)&gt;5),IF(AND($J216&gt;U$1,$J216&lt;=$AO$1),1,IF((COUNTIFS(INCAPACIDADES!$C$1:$C$51,$I216,INCAPACIDADES!R$1:R$51,U$1))&gt;0,2,IF(VLOOKUP($C216,BD!$D$1:$F$501,3,0)&gt;U$1,0,3))),"")</f>
        <v/>
      </c>
      <c r="CP216" s="23" t="str">
        <f>+IF(AND(LEN($I216)&gt;5),IF(AND($J216&gt;V$1,$J216&lt;=$AO$1),1,IF((COUNTIFS(INCAPACIDADES!$C$1:$C$51,$I216,INCAPACIDADES!S$1:S$51,V$1))&gt;0,2,IF(VLOOKUP($C216,BD!$D$1:$F$501,3,0)&gt;V$1,0,3))),"")</f>
        <v/>
      </c>
      <c r="CQ216" s="23" t="str">
        <f>+IF(AND(LEN($I216)&gt;5),IF(AND($J216&gt;W$1,$J216&lt;=$AO$1),1,IF((COUNTIFS(INCAPACIDADES!$C$1:$C$51,$I216,INCAPACIDADES!T$1:T$51,W$1))&gt;0,2,IF(VLOOKUP($C216,BD!$D$1:$F$501,3,0)&gt;W$1,0,3))),"")</f>
        <v/>
      </c>
      <c r="CR216" s="23" t="str">
        <f>+IF(AND(LEN($I216)&gt;5),IF(AND($J216&gt;X$1,$J216&lt;=$AO$1),1,IF((COUNTIFS(INCAPACIDADES!$C$1:$C$51,$I216,INCAPACIDADES!U$1:U$51,X$1))&gt;0,2,IF(VLOOKUP($C216,BD!$D$1:$F$501,3,0)&gt;X$1,0,3))),"")</f>
        <v/>
      </c>
      <c r="CS216" s="23" t="str">
        <f>+IF(AND(LEN($I216)&gt;5),IF(AND($J216&gt;Y$1,$J216&lt;=$AO$1),1,IF((COUNTIFS(INCAPACIDADES!$C$1:$C$51,$I216,INCAPACIDADES!V$1:V$51,Y$1))&gt;0,2,IF(VLOOKUP($C216,BD!$D$1:$F$501,3,0)&gt;Y$1,0,3))),"")</f>
        <v/>
      </c>
      <c r="CT216" s="23" t="str">
        <f>+IF(AND(LEN($I216)&gt;5),IF(AND($J216&gt;Z$1,$J216&lt;=$AO$1),1,IF((COUNTIFS(INCAPACIDADES!$C$1:$C$51,$I216,INCAPACIDADES!W$1:W$51,Z$1))&gt;0,2,IF(VLOOKUP($C216,BD!$D$1:$F$501,3,0)&gt;Z$1,0,3))),"")</f>
        <v/>
      </c>
      <c r="CU216" s="23" t="str">
        <f>+IF(AND(LEN($I216)&gt;5),IF(AND($J216&gt;AA$1,$J216&lt;=$AO$1),1,IF((COUNTIFS(INCAPACIDADES!$C$1:$C$51,$I216,INCAPACIDADES!X$1:X$51,AA$1))&gt;0,2,IF(VLOOKUP($C216,BD!$D$1:$F$501,3,0)&gt;AA$1,0,3))),"")</f>
        <v/>
      </c>
      <c r="CV216" s="23" t="str">
        <f>+IF(AND(LEN($I216)&gt;5),IF(AND($J216&gt;AB$1,$J216&lt;=$AO$1),1,IF((COUNTIFS(INCAPACIDADES!$C$1:$C$51,$I216,INCAPACIDADES!Y$1:Y$51,AB$1))&gt;0,2,IF(VLOOKUP($C216,BD!$D$1:$F$501,3,0)&gt;AB$1,0,3))),"")</f>
        <v/>
      </c>
      <c r="CW216" s="23" t="str">
        <f>+IF(AND(LEN($I216)&gt;5),IF(AND($J216&gt;AC$1,$J216&lt;=$AO$1),1,IF((COUNTIFS(INCAPACIDADES!$C$1:$C$51,$I216,INCAPACIDADES!Z$1:Z$51,AC$1))&gt;0,2,IF(VLOOKUP($C216,BD!$D$1:$F$501,3,0)&gt;AC$1,0,3))),"")</f>
        <v/>
      </c>
      <c r="CX216" s="23" t="str">
        <f>+IF(AND(LEN($I216)&gt;5),IF(AND($J216&gt;AD$1,$J216&lt;=$AO$1),1,IF((COUNTIFS(INCAPACIDADES!$C$1:$C$51,$I216,INCAPACIDADES!AA$1:AA$51,AD$1))&gt;0,2,IF(VLOOKUP($C216,BD!$D$1:$F$501,3,0)&gt;AD$1,0,3))),"")</f>
        <v/>
      </c>
      <c r="CY216" s="23" t="str">
        <f>+IF(AND(LEN($I216)&gt;5),IF(AND($J216&gt;AE$1,$J216&lt;=$AO$1),1,IF((COUNTIFS(INCAPACIDADES!$C$1:$C$51,$I216,INCAPACIDADES!AB$1:AB$51,AE$1))&gt;0,2,IF(VLOOKUP($C216,BD!$D$1:$F$501,3,0)&gt;AE$1,0,3))),"")</f>
        <v/>
      </c>
      <c r="CZ216" s="23" t="str">
        <f>+IF(AND(LEN($I216)&gt;5),IF(AND($J216&gt;AF$1,$J216&lt;=$AO$1),1,IF((COUNTIFS(INCAPACIDADES!$C$1:$C$51,$I216,INCAPACIDADES!AC$1:AC$51,AF$1))&gt;0,2,IF(VLOOKUP($C216,BD!$D$1:$F$501,3,0)&gt;AF$1,0,3))),"")</f>
        <v/>
      </c>
      <c r="DA216" s="23" t="str">
        <f>+IF(AND(LEN($I216)&gt;5),IF(AND($J216&gt;AG$1,$J216&lt;=$AO$1),1,IF((COUNTIFS(INCAPACIDADES!$C$1:$C$51,$I216,INCAPACIDADES!AD$1:AD$51,AG$1))&gt;0,2,IF(VLOOKUP($C216,BD!$D$1:$F$501,3,0)&gt;AG$1,0,3))),"")</f>
        <v/>
      </c>
      <c r="DB216" s="23" t="str">
        <f>+IF(AND(LEN($I216)&gt;5),IF(AND($J216&gt;AH$1,$J216&lt;=$AO$1),1,IF((COUNTIFS(INCAPACIDADES!$C$1:$C$51,$I216,INCAPACIDADES!AE$1:AE$51,AH$1))&gt;0,2,IF(VLOOKUP($C216,BD!$D$1:$F$501,3,0)&gt;AH$1,0,3))),"")</f>
        <v/>
      </c>
      <c r="DC216" s="23" t="str">
        <f>+IF(AND(LEN($I216)&gt;5),IF(AND($J216&gt;AI$1,$J216&lt;=$AO$1),1,IF((COUNTIFS(INCAPACIDADES!$C$1:$C$51,$I216,INCAPACIDADES!AF$1:AF$51,AI$1))&gt;0,2,IF(VLOOKUP($C216,BD!$D$1:$F$501,3,0)&gt;AI$1,0,3))),"")</f>
        <v/>
      </c>
      <c r="DD216" s="23" t="str">
        <f>+IF(AND(LEN($I216)&gt;5),IF(AND($J216&gt;AJ$1,$J216&lt;=$AO$1),1,IF((COUNTIFS(INCAPACIDADES!$C$1:$C$51,$I216,INCAPACIDADES!AG$1:AG$51,AJ$1))&gt;0,2,IF(VLOOKUP($C216,BD!$D$1:$F$501,3,0)&gt;AJ$1,0,3))),"")</f>
        <v/>
      </c>
      <c r="DE216" s="23" t="str">
        <f>+IF(AND(LEN($I216)&gt;5),IF(AND($J216&gt;AK$1,$J216&lt;=$AO$1),1,IF((COUNTIFS(INCAPACIDADES!$C$1:$C$51,$I216,INCAPACIDADES!AH$1:AH$51,AK$1))&gt;0,2,IF(VLOOKUP($C216,BD!$D$1:$F$501,3,0)&gt;AK$1,0,3))),"")</f>
        <v/>
      </c>
      <c r="DF216" s="23" t="str">
        <f>+IF(AND(LEN($I216)&gt;5),IF(AND($J216&gt;AL$1,$J216&lt;=$AO$1),1,IF((COUNTIFS(INCAPACIDADES!$C$1:$C$51,$I216,INCAPACIDADES!AI$1:AI$51,AL$1))&gt;0,2,IF(VLOOKUP($C216,BD!$D$1:$F$501,3,0)&gt;AL$1,0,3))),"")</f>
        <v/>
      </c>
      <c r="DG216" s="23" t="str">
        <f>+IF(AND(LEN($I216)&gt;5),IF(AND($J216&gt;AM$1,$J216&lt;=$AO$1),1,IF((COUNTIFS(INCAPACIDADES!$C$1:$C$51,$I216,INCAPACIDADES!AJ$1:AJ$51,AM$1))&gt;0,2,IF(VLOOKUP($C216,BD!$D$1:$F$501,3,0)&gt;AM$1,0,3))),"")</f>
        <v/>
      </c>
      <c r="DH216" s="23" t="str">
        <f>+IF(AND(LEN($I216)&gt;5),IF(AND($J216&gt;AN$1,$J216&lt;=$AO$1),1,IF((COUNTIFS(INCAPACIDADES!$C$1:$C$51,$I216,INCAPACIDADES!AK$1:AK$51,AN$1))&gt;0,2,IF(VLOOKUP($C216,BD!$D$1:$F$501,3,0)&gt;AN$1,0,3))),"")</f>
        <v/>
      </c>
      <c r="DI216" s="23" t="str">
        <f>+IF(AND(LEN($I216)&gt;5),IF(AND($J216&gt;AO$1,$J216&lt;=$AO$1),1,IF((COUNTIFS(INCAPACIDADES!$C$1:$C$51,$I216,INCAPACIDADES!AL$1:AL$51,AO$1))&gt;0,2,IF(VLOOKUP($C216,BD!$D$1:$F$501,3,0)&gt;AO$1,0,3))),"")</f>
        <v/>
      </c>
      <c r="DJ216" s="23" t="str">
        <f>+IF(LEN($I216)&gt;5,IF(ISERROR(VLOOKUP(N216,'CODIGO PAGO'!$B$2:$B$20,1,0)),1,IF(OR(AND(CH216=1,N216&lt;&gt;"N"),AND(CH216=3,N216&lt;&gt;"B"),AND(CH216=2,LEFT(TRIM(N216),1)&lt;&gt;"I")),1,IF(OR(AND(CH216=0,N216="N"),AND(CH216=0,N216="B"),AND(CH216=0,LEFT(TRIM(N216),1)="I")),1,0))),"")</f>
        <v/>
      </c>
      <c r="DK216" s="23" t="str">
        <f t="shared" si="139"/>
        <v/>
      </c>
      <c r="DL216" s="23" t="str">
        <f>+IF(LEN($I216)&gt;5,IF(ISERROR(VLOOKUP(P216,'CODIGO PAGO'!$B$2:$B$20,1,0)),1,IF(OR(AND(CJ216=1,P216&lt;&gt;"N"),AND(CJ216=3,P216&lt;&gt;"B"),AND(CJ216=2,LEFT(TRIM(P216),1)&lt;&gt;"I")),1,IF(OR(AND(CJ216=0,P216="N"),AND(CJ216=0,P216="B"),AND(CJ216=0,LEFT(TRIM(P216),1)="I")),1,0))),"")</f>
        <v/>
      </c>
      <c r="DM216" s="23" t="str">
        <f t="shared" si="140"/>
        <v/>
      </c>
      <c r="DN216" s="23" t="str">
        <f>+IF(LEN($I216)&gt;5,IF(ISERROR(VLOOKUP(R216,'CODIGO PAGO'!$B$2:$B$20,1,0)),1,IF(OR(AND(CL216=1,R216&lt;&gt;"N"),AND(CL216=3,R216&lt;&gt;"B"),AND(CL216=2,LEFT(TRIM(R216),1)&lt;&gt;"I")),1,IF(OR(AND(CL216=0,R216="N"),AND(CL216=0,R216="B"),AND(CL216=0,LEFT(TRIM(R216),1)="I")),1,0))),"")</f>
        <v/>
      </c>
      <c r="DO216" s="23" t="str">
        <f t="shared" si="141"/>
        <v/>
      </c>
      <c r="DP216" s="23" t="str">
        <f>+IF(LEN($I216)&gt;5,IF(ISERROR(VLOOKUP(T216,'CODIGO PAGO'!$B$2:$B$20,1,0)),1,IF(OR(AND(CN216=1,T216&lt;&gt;"N"),AND(CN216=3,T216&lt;&gt;"B"),AND(CN216=2,LEFT(TRIM(T216),1)&lt;&gt;"I")),1,IF(OR(AND(CN216=0,T216="N"),AND(CN216=0,T216="B"),AND(CN216=0,LEFT(TRIM(T216),1)="I")),1,0))),"")</f>
        <v/>
      </c>
      <c r="DQ216" s="23" t="str">
        <f t="shared" si="142"/>
        <v/>
      </c>
      <c r="DR216" s="23" t="str">
        <f>+IF(LEN($I216)&gt;5,IF(ISERROR(VLOOKUP(V216,'CODIGO PAGO'!$B$2:$B$20,1,0)),1,IF(OR(AND(CP216=1,V216&lt;&gt;"N"),AND(CP216=3,V216&lt;&gt;"B"),AND(CP216=2,LEFT(TRIM(V216),1)&lt;&gt;"I")),1,IF(OR(AND(CP216=0,V216="N"),AND(CP216=0,V216="B"),AND(CP216=0,LEFT(TRIM(V216),1)="I")),1,0))),"")</f>
        <v/>
      </c>
      <c r="DS216" s="23" t="str">
        <f t="shared" si="143"/>
        <v/>
      </c>
      <c r="DT216" s="23" t="str">
        <f>+IF(LEN($I216)&gt;5,IF(ISERROR(VLOOKUP(X216,'CODIGO PAGO'!$B$2:$B$20,1,0)),1,IF(OR(AND(CR216=1,X216&lt;&gt;"N"),AND(CR216=3,X216&lt;&gt;"B"),AND(CR216=2,LEFT(TRIM(X216),1)&lt;&gt;"I")),1,IF(OR(AND(CR216=0,X216="N"),AND(CR216=0,X216="B"),AND(CR216=0,LEFT(TRIM(X216),1)="I")),1,0))),"")</f>
        <v/>
      </c>
      <c r="DU216" s="23" t="str">
        <f t="shared" si="144"/>
        <v/>
      </c>
      <c r="DV216" s="23" t="str">
        <f>+IF(LEN($I216)&gt;5,IF(ISERROR(VLOOKUP(Z216,'CODIGO PAGO'!$B$2:$B$20,1,0)),1,IF(OR(AND(CT216=1,Z216&lt;&gt;"N"),AND(CT216=3,Z216&lt;&gt;"B"),AND(CT216=2,LEFT(TRIM(Z216),1)&lt;&gt;"I")),1,IF(OR(AND(CT216=0,Z216="N"),AND(CT216=0,Z216="B"),AND(CT216=0,LEFT(TRIM(Z216),1)="I")),1,0))),"")</f>
        <v/>
      </c>
      <c r="DW216" s="23" t="str">
        <f t="shared" si="145"/>
        <v/>
      </c>
      <c r="DX216" s="23" t="str">
        <f>+IF(LEN($I216)&gt;5,IF(ISERROR(VLOOKUP(AB216,'CODIGO PAGO'!$B$2:$B$20,1,0)),1,IF(OR(AND(CV216=1,AB216&lt;&gt;"N"),AND(CV216=3,AB216&lt;&gt;"B"),AND(CV216=2,LEFT(TRIM(AB216),1)&lt;&gt;"I")),1,IF(OR(AND(CV216=0,AB216="N"),AND(CV216=0,AB216="B"),AND(CV216=0,LEFT(TRIM(AB216),1)="I")),1,0))),"")</f>
        <v/>
      </c>
      <c r="DY216" s="23" t="str">
        <f t="shared" si="146"/>
        <v/>
      </c>
      <c r="DZ216" s="23" t="str">
        <f>+IF(LEN($I216)&gt;5,IF(ISERROR(VLOOKUP(AD216,'CODIGO PAGO'!$B$2:$B$20,1,0)),1,IF(OR(AND(CX216=1,AD216&lt;&gt;"N"),AND(CX216=3,AD216&lt;&gt;"B"),AND(CX216=2,LEFT(TRIM(AD216),1)&lt;&gt;"I")),1,IF(OR(AND(CX216=0,AD216="N"),AND(CX216=0,AD216="B"),AND(CX216=0,LEFT(TRIM(AD216),1)="I")),1,0))),"")</f>
        <v/>
      </c>
      <c r="EA216" s="23" t="str">
        <f t="shared" si="147"/>
        <v/>
      </c>
      <c r="EB216" s="23" t="str">
        <f>+IF(LEN($I216)&gt;5,IF(ISERROR(VLOOKUP(AF216,'CODIGO PAGO'!$B$2:$B$20,1,0)),1,IF(OR(AND(CZ216=1,AF216&lt;&gt;"N"),AND(CZ216=3,AF216&lt;&gt;"B"),AND(CZ216=2,LEFT(TRIM(AF216),1)&lt;&gt;"I")),1,IF(OR(AND(CZ216=0,AF216="N"),AND(CZ216=0,AF216="B"),AND(CZ216=0,LEFT(TRIM(AF216),1)="I")),1,0))),"")</f>
        <v/>
      </c>
      <c r="EC216" s="23" t="str">
        <f t="shared" si="148"/>
        <v/>
      </c>
      <c r="ED216" s="23" t="str">
        <f>+IF(LEN($I216)&gt;5,IF(ISERROR(VLOOKUP(AH216,'CODIGO PAGO'!$B$2:$B$20,1,0)),1,IF(OR(AND(DB216=1,AH216&lt;&gt;"N"),AND(DB216=3,AH216&lt;&gt;"B"),AND(DB216=2,LEFT(TRIM(AH216),1)&lt;&gt;"I")),1,IF(OR(AND(DB216=0,AH216="N"),AND(DB216=0,AH216="B"),AND(DB216=0,LEFT(TRIM(AH216),1)="I")),1,0))),"")</f>
        <v/>
      </c>
      <c r="EE216" s="23" t="str">
        <f t="shared" si="149"/>
        <v/>
      </c>
      <c r="EF216" s="23" t="str">
        <f>+IF(LEN($I216)&gt;5,IF(ISERROR(VLOOKUP(AJ216,'CODIGO PAGO'!$B$2:$B$20,1,0)),1,IF(OR(AND(DD216=1,AJ216&lt;&gt;"N"),AND(DD216=3,AJ216&lt;&gt;"B"),AND(DD216=2,LEFT(TRIM(AJ216),1)&lt;&gt;"I")),1,IF(OR(AND(DD216=0,AJ216="N"),AND(DD216=0,AJ216="B"),AND(DD216=0,LEFT(TRIM(AJ216),1)="I")),1,0))),"")</f>
        <v/>
      </c>
      <c r="EG216" s="23" t="str">
        <f t="shared" si="150"/>
        <v/>
      </c>
      <c r="EH216" s="23" t="str">
        <f>+IF(LEN($I216)&gt;5,IF(ISERROR(VLOOKUP(AL216,'CODIGO PAGO'!$B$2:$B$20,1,0)),1,IF(OR(AND(DF216=1,AL216&lt;&gt;"N"),AND(DF216=3,AL216&lt;&gt;"B"),AND(DF216=2,LEFT(TRIM(AL216),1)&lt;&gt;"I")),1,IF(OR(AND(DF216=0,AL216="N"),AND(DF216=0,AL216="B"),AND(DF216=0,LEFT(TRIM(AL216),1)="I")),1,0))),"")</f>
        <v/>
      </c>
      <c r="EI216" s="23" t="str">
        <f t="shared" si="151"/>
        <v/>
      </c>
      <c r="EJ216" s="23" t="str">
        <f>+IF(LEN($I216)&gt;5,IF(ISERROR(VLOOKUP(AN216,'CODIGO PAGO'!$B$2:$B$20,1,0)),1,IF(OR(AND(DH216=1,AN216&lt;&gt;"N"),AND(DH216=3,AN216&lt;&gt;"B"),AND(DH216=2,LEFT(TRIM(AN216),1)&lt;&gt;"I")),1,IF(OR(AND(DH216=0,AN216="N"),AND(DH216=0,AN216="B"),AND(DH216=0,LEFT(TRIM(AN216),1)="I")),1,0))),"")</f>
        <v/>
      </c>
      <c r="EK216" s="23" t="str">
        <f t="shared" si="152"/>
        <v/>
      </c>
      <c r="EL216" s="24" t="str">
        <f t="shared" si="153"/>
        <v/>
      </c>
    </row>
    <row r="217" spans="1:142" s="26" customFormat="1">
      <c r="A217" s="15" t="str">
        <f t="shared" si="119"/>
        <v/>
      </c>
      <c r="B217" s="1" t="str">
        <f>+IF(LEN(I217)&gt;5,'CODIGO PAGO'!$B$28,"")</f>
        <v/>
      </c>
      <c r="C217" s="1" t="str">
        <f>+IF(LEN($I217)&gt;5,BD!D217,"")</f>
        <v/>
      </c>
      <c r="D217" s="168" t="str">
        <f>+IF(LEN($I217)&gt;5,BD!A217,"")</f>
        <v/>
      </c>
      <c r="E217" s="1" t="str">
        <f>+IF(LEN($I217)&gt;5,BD!B217,"")</f>
        <v/>
      </c>
      <c r="F217" s="1" t="str">
        <f>+IF(LEN($I217)&gt;5,BD!C217,"")</f>
        <v/>
      </c>
      <c r="G217" s="141"/>
      <c r="H217" s="141"/>
      <c r="I217" s="1" t="str">
        <f>+IF(LEN(BD!G217)&gt;5,BD!G217,"")</f>
        <v/>
      </c>
      <c r="J217" s="167" t="str">
        <f>+IF(LEN($I217)&gt;5,BD!E217,"")</f>
        <v/>
      </c>
      <c r="K217" s="6" t="str">
        <f t="shared" si="120"/>
        <v/>
      </c>
      <c r="L217" s="87" t="str">
        <f>+IF(LEN($I217)&gt;5,BD!H217,"")</f>
        <v/>
      </c>
      <c r="M217" s="40" t="str">
        <f t="shared" si="121"/>
        <v/>
      </c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4" t="str">
        <f t="shared" si="122"/>
        <v/>
      </c>
      <c r="AQ217" s="5" t="str">
        <f t="shared" si="123"/>
        <v/>
      </c>
      <c r="AR217" s="91" t="str">
        <f t="shared" si="124"/>
        <v/>
      </c>
      <c r="AS217" s="5" t="str">
        <f t="shared" si="125"/>
        <v/>
      </c>
      <c r="AT217" s="91" t="str">
        <f t="shared" si="126"/>
        <v/>
      </c>
      <c r="AU217" s="4" t="str">
        <f t="shared" si="127"/>
        <v/>
      </c>
      <c r="AV217" s="4" t="str">
        <f t="shared" si="128"/>
        <v/>
      </c>
      <c r="AW217" s="4" t="str">
        <f t="shared" si="129"/>
        <v/>
      </c>
      <c r="AX217" s="4" t="str">
        <f t="shared" si="130"/>
        <v/>
      </c>
      <c r="AY217" s="88" t="str">
        <f t="shared" si="131"/>
        <v/>
      </c>
      <c r="AZ217" s="17" t="str">
        <f t="shared" si="132"/>
        <v/>
      </c>
      <c r="BA217" s="18" t="str">
        <f t="shared" si="133"/>
        <v/>
      </c>
      <c r="BB217" s="19" t="str">
        <f>+IF(LEN(I217)&gt;5,IF(INT(RIGHT(B217,1))=9,0.5*L217*AY217,INT(MID(B217,5,LEN(B217)-4))*L217)+IFERROR(VLOOKUP(I217,AJUSTES!$A$1:$I$50,9,0),0),"")</f>
        <v/>
      </c>
      <c r="BC217" s="12"/>
      <c r="BD217" s="19" t="str">
        <f t="shared" si="134"/>
        <v/>
      </c>
      <c r="BE217" s="18" t="str">
        <f t="shared" si="135"/>
        <v/>
      </c>
      <c r="BF217" s="139" t="str">
        <f t="shared" si="136"/>
        <v/>
      </c>
      <c r="BG217" s="114"/>
      <c r="BH217" s="18" t="str">
        <f t="shared" si="137"/>
        <v/>
      </c>
      <c r="BI217" s="13"/>
      <c r="BJ217" s="12"/>
      <c r="BK217" s="12"/>
      <c r="BL217" s="145"/>
      <c r="BM217" s="12"/>
      <c r="BN217" s="12"/>
      <c r="BO217" s="12"/>
      <c r="BP217" s="12"/>
      <c r="BQ217" s="12"/>
      <c r="BR217" s="12"/>
      <c r="BS217" s="146"/>
      <c r="BT217" s="14"/>
      <c r="BU217" s="12"/>
      <c r="BV217" s="12"/>
      <c r="BW217" s="12"/>
      <c r="BX217" s="12"/>
      <c r="BY217" s="12"/>
      <c r="BZ217" s="144"/>
      <c r="CA217" s="107" t="str">
        <f>+IF(LEN($I217)&gt;5,IF(BD!F217="N/A","",BD!F217),"")</f>
        <v/>
      </c>
      <c r="CB217" s="21"/>
      <c r="CC217" s="147"/>
      <c r="CD217" s="148"/>
      <c r="CE217" s="8" t="str">
        <f>+IF(LEN(I217)&gt;5,BD!M217,"")</f>
        <v/>
      </c>
      <c r="CF217" s="16" t="str">
        <f>+IF(LEN(I217)&gt;5,BD!N217,"")</f>
        <v/>
      </c>
      <c r="CG217" s="3" t="str">
        <f t="shared" si="138"/>
        <v/>
      </c>
      <c r="CH217" s="23" t="str">
        <f>+IF(AND(LEN($I217)&gt;5),IF(AND($J217&gt;N$1,$J217&lt;=$AO$1),1,IF((COUNTIFS(INCAPACIDADES!$C$1:$C$51,$I217,INCAPACIDADES!K$1:K$51,N$1))&gt;0,2,IF(VLOOKUP($C217,BD!$D$1:$F$501,3,0)&gt;N$1,0,3))),"")</f>
        <v/>
      </c>
      <c r="CI217" s="23" t="str">
        <f>+IF(AND(LEN($I217)&gt;5),IF(AND($J217&gt;O$1,$J217&lt;=$AO$1),1,IF((COUNTIFS(INCAPACIDADES!$C$1:$C$51,$I217,INCAPACIDADES!L$1:L$51,O$1))&gt;0,2,IF(VLOOKUP($C217,BD!$D$1:$F$501,3,0)&gt;O$1,0,3))),"")</f>
        <v/>
      </c>
      <c r="CJ217" s="23" t="str">
        <f>+IF(AND(LEN($I217)&gt;5),IF(AND($J217&gt;P$1,$J217&lt;=$AO$1),1,IF((COUNTIFS(INCAPACIDADES!$C$1:$C$51,$I217,INCAPACIDADES!M$1:M$51,P$1))&gt;0,2,IF(VLOOKUP($C217,BD!$D$1:$F$501,3,0)&gt;P$1,0,3))),"")</f>
        <v/>
      </c>
      <c r="CK217" s="23" t="str">
        <f>+IF(AND(LEN($I217)&gt;5),IF(AND($J217&gt;Q$1,$J217&lt;=$AO$1),1,IF((COUNTIFS(INCAPACIDADES!$C$1:$C$51,$I217,INCAPACIDADES!N$1:N$51,Q$1))&gt;0,2,IF(VLOOKUP($C217,BD!$D$1:$F$501,3,0)&gt;Q$1,0,3))),"")</f>
        <v/>
      </c>
      <c r="CL217" s="23" t="str">
        <f>+IF(AND(LEN($I217)&gt;5),IF(AND($J217&gt;R$1,$J217&lt;=$AO$1),1,IF((COUNTIFS(INCAPACIDADES!$C$1:$C$51,$I217,INCAPACIDADES!O$1:O$51,R$1))&gt;0,2,IF(VLOOKUP($C217,BD!$D$1:$F$501,3,0)&gt;R$1,0,3))),"")</f>
        <v/>
      </c>
      <c r="CM217" s="23" t="str">
        <f>+IF(AND(LEN($I217)&gt;5),IF(AND($J217&gt;S$1,$J217&lt;=$AO$1),1,IF((COUNTIFS(INCAPACIDADES!$C$1:$C$51,$I217,INCAPACIDADES!P$1:P$51,S$1))&gt;0,2,IF(VLOOKUP($C217,BD!$D$1:$F$501,3,0)&gt;S$1,0,3))),"")</f>
        <v/>
      </c>
      <c r="CN217" s="23" t="str">
        <f>+IF(AND(LEN($I217)&gt;5),IF(AND($J217&gt;T$1,$J217&lt;=$AO$1),1,IF((COUNTIFS(INCAPACIDADES!$C$1:$C$51,$I217,INCAPACIDADES!Q$1:Q$51,T$1))&gt;0,2,IF(VLOOKUP($C217,BD!$D$1:$F$501,3,0)&gt;T$1,0,3))),"")</f>
        <v/>
      </c>
      <c r="CO217" s="23" t="str">
        <f>+IF(AND(LEN($I217)&gt;5),IF(AND($J217&gt;U$1,$J217&lt;=$AO$1),1,IF((COUNTIFS(INCAPACIDADES!$C$1:$C$51,$I217,INCAPACIDADES!R$1:R$51,U$1))&gt;0,2,IF(VLOOKUP($C217,BD!$D$1:$F$501,3,0)&gt;U$1,0,3))),"")</f>
        <v/>
      </c>
      <c r="CP217" s="23" t="str">
        <f>+IF(AND(LEN($I217)&gt;5),IF(AND($J217&gt;V$1,$J217&lt;=$AO$1),1,IF((COUNTIFS(INCAPACIDADES!$C$1:$C$51,$I217,INCAPACIDADES!S$1:S$51,V$1))&gt;0,2,IF(VLOOKUP($C217,BD!$D$1:$F$501,3,0)&gt;V$1,0,3))),"")</f>
        <v/>
      </c>
      <c r="CQ217" s="23" t="str">
        <f>+IF(AND(LEN($I217)&gt;5),IF(AND($J217&gt;W$1,$J217&lt;=$AO$1),1,IF((COUNTIFS(INCAPACIDADES!$C$1:$C$51,$I217,INCAPACIDADES!T$1:T$51,W$1))&gt;0,2,IF(VLOOKUP($C217,BD!$D$1:$F$501,3,0)&gt;W$1,0,3))),"")</f>
        <v/>
      </c>
      <c r="CR217" s="23" t="str">
        <f>+IF(AND(LEN($I217)&gt;5),IF(AND($J217&gt;X$1,$J217&lt;=$AO$1),1,IF((COUNTIFS(INCAPACIDADES!$C$1:$C$51,$I217,INCAPACIDADES!U$1:U$51,X$1))&gt;0,2,IF(VLOOKUP($C217,BD!$D$1:$F$501,3,0)&gt;X$1,0,3))),"")</f>
        <v/>
      </c>
      <c r="CS217" s="23" t="str">
        <f>+IF(AND(LEN($I217)&gt;5),IF(AND($J217&gt;Y$1,$J217&lt;=$AO$1),1,IF((COUNTIFS(INCAPACIDADES!$C$1:$C$51,$I217,INCAPACIDADES!V$1:V$51,Y$1))&gt;0,2,IF(VLOOKUP($C217,BD!$D$1:$F$501,3,0)&gt;Y$1,0,3))),"")</f>
        <v/>
      </c>
      <c r="CT217" s="23" t="str">
        <f>+IF(AND(LEN($I217)&gt;5),IF(AND($J217&gt;Z$1,$J217&lt;=$AO$1),1,IF((COUNTIFS(INCAPACIDADES!$C$1:$C$51,$I217,INCAPACIDADES!W$1:W$51,Z$1))&gt;0,2,IF(VLOOKUP($C217,BD!$D$1:$F$501,3,0)&gt;Z$1,0,3))),"")</f>
        <v/>
      </c>
      <c r="CU217" s="23" t="str">
        <f>+IF(AND(LEN($I217)&gt;5),IF(AND($J217&gt;AA$1,$J217&lt;=$AO$1),1,IF((COUNTIFS(INCAPACIDADES!$C$1:$C$51,$I217,INCAPACIDADES!X$1:X$51,AA$1))&gt;0,2,IF(VLOOKUP($C217,BD!$D$1:$F$501,3,0)&gt;AA$1,0,3))),"")</f>
        <v/>
      </c>
      <c r="CV217" s="23" t="str">
        <f>+IF(AND(LEN($I217)&gt;5),IF(AND($J217&gt;AB$1,$J217&lt;=$AO$1),1,IF((COUNTIFS(INCAPACIDADES!$C$1:$C$51,$I217,INCAPACIDADES!Y$1:Y$51,AB$1))&gt;0,2,IF(VLOOKUP($C217,BD!$D$1:$F$501,3,0)&gt;AB$1,0,3))),"")</f>
        <v/>
      </c>
      <c r="CW217" s="23" t="str">
        <f>+IF(AND(LEN($I217)&gt;5),IF(AND($J217&gt;AC$1,$J217&lt;=$AO$1),1,IF((COUNTIFS(INCAPACIDADES!$C$1:$C$51,$I217,INCAPACIDADES!Z$1:Z$51,AC$1))&gt;0,2,IF(VLOOKUP($C217,BD!$D$1:$F$501,3,0)&gt;AC$1,0,3))),"")</f>
        <v/>
      </c>
      <c r="CX217" s="23" t="str">
        <f>+IF(AND(LEN($I217)&gt;5),IF(AND($J217&gt;AD$1,$J217&lt;=$AO$1),1,IF((COUNTIFS(INCAPACIDADES!$C$1:$C$51,$I217,INCAPACIDADES!AA$1:AA$51,AD$1))&gt;0,2,IF(VLOOKUP($C217,BD!$D$1:$F$501,3,0)&gt;AD$1,0,3))),"")</f>
        <v/>
      </c>
      <c r="CY217" s="23" t="str">
        <f>+IF(AND(LEN($I217)&gt;5),IF(AND($J217&gt;AE$1,$J217&lt;=$AO$1),1,IF((COUNTIFS(INCAPACIDADES!$C$1:$C$51,$I217,INCAPACIDADES!AB$1:AB$51,AE$1))&gt;0,2,IF(VLOOKUP($C217,BD!$D$1:$F$501,3,0)&gt;AE$1,0,3))),"")</f>
        <v/>
      </c>
      <c r="CZ217" s="23" t="str">
        <f>+IF(AND(LEN($I217)&gt;5),IF(AND($J217&gt;AF$1,$J217&lt;=$AO$1),1,IF((COUNTIFS(INCAPACIDADES!$C$1:$C$51,$I217,INCAPACIDADES!AC$1:AC$51,AF$1))&gt;0,2,IF(VLOOKUP($C217,BD!$D$1:$F$501,3,0)&gt;AF$1,0,3))),"")</f>
        <v/>
      </c>
      <c r="DA217" s="23" t="str">
        <f>+IF(AND(LEN($I217)&gt;5),IF(AND($J217&gt;AG$1,$J217&lt;=$AO$1),1,IF((COUNTIFS(INCAPACIDADES!$C$1:$C$51,$I217,INCAPACIDADES!AD$1:AD$51,AG$1))&gt;0,2,IF(VLOOKUP($C217,BD!$D$1:$F$501,3,0)&gt;AG$1,0,3))),"")</f>
        <v/>
      </c>
      <c r="DB217" s="23" t="str">
        <f>+IF(AND(LEN($I217)&gt;5),IF(AND($J217&gt;AH$1,$J217&lt;=$AO$1),1,IF((COUNTIFS(INCAPACIDADES!$C$1:$C$51,$I217,INCAPACIDADES!AE$1:AE$51,AH$1))&gt;0,2,IF(VLOOKUP($C217,BD!$D$1:$F$501,3,0)&gt;AH$1,0,3))),"")</f>
        <v/>
      </c>
      <c r="DC217" s="23" t="str">
        <f>+IF(AND(LEN($I217)&gt;5),IF(AND($J217&gt;AI$1,$J217&lt;=$AO$1),1,IF((COUNTIFS(INCAPACIDADES!$C$1:$C$51,$I217,INCAPACIDADES!AF$1:AF$51,AI$1))&gt;0,2,IF(VLOOKUP($C217,BD!$D$1:$F$501,3,0)&gt;AI$1,0,3))),"")</f>
        <v/>
      </c>
      <c r="DD217" s="23" t="str">
        <f>+IF(AND(LEN($I217)&gt;5),IF(AND($J217&gt;AJ$1,$J217&lt;=$AO$1),1,IF((COUNTIFS(INCAPACIDADES!$C$1:$C$51,$I217,INCAPACIDADES!AG$1:AG$51,AJ$1))&gt;0,2,IF(VLOOKUP($C217,BD!$D$1:$F$501,3,0)&gt;AJ$1,0,3))),"")</f>
        <v/>
      </c>
      <c r="DE217" s="23" t="str">
        <f>+IF(AND(LEN($I217)&gt;5),IF(AND($J217&gt;AK$1,$J217&lt;=$AO$1),1,IF((COUNTIFS(INCAPACIDADES!$C$1:$C$51,$I217,INCAPACIDADES!AH$1:AH$51,AK$1))&gt;0,2,IF(VLOOKUP($C217,BD!$D$1:$F$501,3,0)&gt;AK$1,0,3))),"")</f>
        <v/>
      </c>
      <c r="DF217" s="23" t="str">
        <f>+IF(AND(LEN($I217)&gt;5),IF(AND($J217&gt;AL$1,$J217&lt;=$AO$1),1,IF((COUNTIFS(INCAPACIDADES!$C$1:$C$51,$I217,INCAPACIDADES!AI$1:AI$51,AL$1))&gt;0,2,IF(VLOOKUP($C217,BD!$D$1:$F$501,3,0)&gt;AL$1,0,3))),"")</f>
        <v/>
      </c>
      <c r="DG217" s="23" t="str">
        <f>+IF(AND(LEN($I217)&gt;5),IF(AND($J217&gt;AM$1,$J217&lt;=$AO$1),1,IF((COUNTIFS(INCAPACIDADES!$C$1:$C$51,$I217,INCAPACIDADES!AJ$1:AJ$51,AM$1))&gt;0,2,IF(VLOOKUP($C217,BD!$D$1:$F$501,3,0)&gt;AM$1,0,3))),"")</f>
        <v/>
      </c>
      <c r="DH217" s="23" t="str">
        <f>+IF(AND(LEN($I217)&gt;5),IF(AND($J217&gt;AN$1,$J217&lt;=$AO$1),1,IF((COUNTIFS(INCAPACIDADES!$C$1:$C$51,$I217,INCAPACIDADES!AK$1:AK$51,AN$1))&gt;0,2,IF(VLOOKUP($C217,BD!$D$1:$F$501,3,0)&gt;AN$1,0,3))),"")</f>
        <v/>
      </c>
      <c r="DI217" s="23" t="str">
        <f>+IF(AND(LEN($I217)&gt;5),IF(AND($J217&gt;AO$1,$J217&lt;=$AO$1),1,IF((COUNTIFS(INCAPACIDADES!$C$1:$C$51,$I217,INCAPACIDADES!AL$1:AL$51,AO$1))&gt;0,2,IF(VLOOKUP($C217,BD!$D$1:$F$501,3,0)&gt;AO$1,0,3))),"")</f>
        <v/>
      </c>
      <c r="DJ217" s="23" t="str">
        <f>+IF(LEN($I217)&gt;5,IF(ISERROR(VLOOKUP(N217,'CODIGO PAGO'!$B$2:$B$20,1,0)),1,IF(OR(AND(CH217=1,N217&lt;&gt;"N"),AND(CH217=3,N217&lt;&gt;"B"),AND(CH217=2,LEFT(TRIM(N217),1)&lt;&gt;"I")),1,IF(OR(AND(CH217=0,N217="N"),AND(CH217=0,N217="B"),AND(CH217=0,LEFT(TRIM(N217),1)="I")),1,0))),"")</f>
        <v/>
      </c>
      <c r="DK217" s="23" t="str">
        <f t="shared" si="139"/>
        <v/>
      </c>
      <c r="DL217" s="23" t="str">
        <f>+IF(LEN($I217)&gt;5,IF(ISERROR(VLOOKUP(P217,'CODIGO PAGO'!$B$2:$B$20,1,0)),1,IF(OR(AND(CJ217=1,P217&lt;&gt;"N"),AND(CJ217=3,P217&lt;&gt;"B"),AND(CJ217=2,LEFT(TRIM(P217),1)&lt;&gt;"I")),1,IF(OR(AND(CJ217=0,P217="N"),AND(CJ217=0,P217="B"),AND(CJ217=0,LEFT(TRIM(P217),1)="I")),1,0))),"")</f>
        <v/>
      </c>
      <c r="DM217" s="23" t="str">
        <f t="shared" si="140"/>
        <v/>
      </c>
      <c r="DN217" s="23" t="str">
        <f>+IF(LEN($I217)&gt;5,IF(ISERROR(VLOOKUP(R217,'CODIGO PAGO'!$B$2:$B$20,1,0)),1,IF(OR(AND(CL217=1,R217&lt;&gt;"N"),AND(CL217=3,R217&lt;&gt;"B"),AND(CL217=2,LEFT(TRIM(R217),1)&lt;&gt;"I")),1,IF(OR(AND(CL217=0,R217="N"),AND(CL217=0,R217="B"),AND(CL217=0,LEFT(TRIM(R217),1)="I")),1,0))),"")</f>
        <v/>
      </c>
      <c r="DO217" s="23" t="str">
        <f t="shared" si="141"/>
        <v/>
      </c>
      <c r="DP217" s="23" t="str">
        <f>+IF(LEN($I217)&gt;5,IF(ISERROR(VLOOKUP(T217,'CODIGO PAGO'!$B$2:$B$20,1,0)),1,IF(OR(AND(CN217=1,T217&lt;&gt;"N"),AND(CN217=3,T217&lt;&gt;"B"),AND(CN217=2,LEFT(TRIM(T217),1)&lt;&gt;"I")),1,IF(OR(AND(CN217=0,T217="N"),AND(CN217=0,T217="B"),AND(CN217=0,LEFT(TRIM(T217),1)="I")),1,0))),"")</f>
        <v/>
      </c>
      <c r="DQ217" s="23" t="str">
        <f t="shared" si="142"/>
        <v/>
      </c>
      <c r="DR217" s="23" t="str">
        <f>+IF(LEN($I217)&gt;5,IF(ISERROR(VLOOKUP(V217,'CODIGO PAGO'!$B$2:$B$20,1,0)),1,IF(OR(AND(CP217=1,V217&lt;&gt;"N"),AND(CP217=3,V217&lt;&gt;"B"),AND(CP217=2,LEFT(TRIM(V217),1)&lt;&gt;"I")),1,IF(OR(AND(CP217=0,V217="N"),AND(CP217=0,V217="B"),AND(CP217=0,LEFT(TRIM(V217),1)="I")),1,0))),"")</f>
        <v/>
      </c>
      <c r="DS217" s="23" t="str">
        <f t="shared" si="143"/>
        <v/>
      </c>
      <c r="DT217" s="23" t="str">
        <f>+IF(LEN($I217)&gt;5,IF(ISERROR(VLOOKUP(X217,'CODIGO PAGO'!$B$2:$B$20,1,0)),1,IF(OR(AND(CR217=1,X217&lt;&gt;"N"),AND(CR217=3,X217&lt;&gt;"B"),AND(CR217=2,LEFT(TRIM(X217),1)&lt;&gt;"I")),1,IF(OR(AND(CR217=0,X217="N"),AND(CR217=0,X217="B"),AND(CR217=0,LEFT(TRIM(X217),1)="I")),1,0))),"")</f>
        <v/>
      </c>
      <c r="DU217" s="23" t="str">
        <f t="shared" si="144"/>
        <v/>
      </c>
      <c r="DV217" s="23" t="str">
        <f>+IF(LEN($I217)&gt;5,IF(ISERROR(VLOOKUP(Z217,'CODIGO PAGO'!$B$2:$B$20,1,0)),1,IF(OR(AND(CT217=1,Z217&lt;&gt;"N"),AND(CT217=3,Z217&lt;&gt;"B"),AND(CT217=2,LEFT(TRIM(Z217),1)&lt;&gt;"I")),1,IF(OR(AND(CT217=0,Z217="N"),AND(CT217=0,Z217="B"),AND(CT217=0,LEFT(TRIM(Z217),1)="I")),1,0))),"")</f>
        <v/>
      </c>
      <c r="DW217" s="23" t="str">
        <f t="shared" si="145"/>
        <v/>
      </c>
      <c r="DX217" s="23" t="str">
        <f>+IF(LEN($I217)&gt;5,IF(ISERROR(VLOOKUP(AB217,'CODIGO PAGO'!$B$2:$B$20,1,0)),1,IF(OR(AND(CV217=1,AB217&lt;&gt;"N"),AND(CV217=3,AB217&lt;&gt;"B"),AND(CV217=2,LEFT(TRIM(AB217),1)&lt;&gt;"I")),1,IF(OR(AND(CV217=0,AB217="N"),AND(CV217=0,AB217="B"),AND(CV217=0,LEFT(TRIM(AB217),1)="I")),1,0))),"")</f>
        <v/>
      </c>
      <c r="DY217" s="23" t="str">
        <f t="shared" si="146"/>
        <v/>
      </c>
      <c r="DZ217" s="23" t="str">
        <f>+IF(LEN($I217)&gt;5,IF(ISERROR(VLOOKUP(AD217,'CODIGO PAGO'!$B$2:$B$20,1,0)),1,IF(OR(AND(CX217=1,AD217&lt;&gt;"N"),AND(CX217=3,AD217&lt;&gt;"B"),AND(CX217=2,LEFT(TRIM(AD217),1)&lt;&gt;"I")),1,IF(OR(AND(CX217=0,AD217="N"),AND(CX217=0,AD217="B"),AND(CX217=0,LEFT(TRIM(AD217),1)="I")),1,0))),"")</f>
        <v/>
      </c>
      <c r="EA217" s="23" t="str">
        <f t="shared" si="147"/>
        <v/>
      </c>
      <c r="EB217" s="23" t="str">
        <f>+IF(LEN($I217)&gt;5,IF(ISERROR(VLOOKUP(AF217,'CODIGO PAGO'!$B$2:$B$20,1,0)),1,IF(OR(AND(CZ217=1,AF217&lt;&gt;"N"),AND(CZ217=3,AF217&lt;&gt;"B"),AND(CZ217=2,LEFT(TRIM(AF217),1)&lt;&gt;"I")),1,IF(OR(AND(CZ217=0,AF217="N"),AND(CZ217=0,AF217="B"),AND(CZ217=0,LEFT(TRIM(AF217),1)="I")),1,0))),"")</f>
        <v/>
      </c>
      <c r="EC217" s="23" t="str">
        <f t="shared" si="148"/>
        <v/>
      </c>
      <c r="ED217" s="23" t="str">
        <f>+IF(LEN($I217)&gt;5,IF(ISERROR(VLOOKUP(AH217,'CODIGO PAGO'!$B$2:$B$20,1,0)),1,IF(OR(AND(DB217=1,AH217&lt;&gt;"N"),AND(DB217=3,AH217&lt;&gt;"B"),AND(DB217=2,LEFT(TRIM(AH217),1)&lt;&gt;"I")),1,IF(OR(AND(DB217=0,AH217="N"),AND(DB217=0,AH217="B"),AND(DB217=0,LEFT(TRIM(AH217),1)="I")),1,0))),"")</f>
        <v/>
      </c>
      <c r="EE217" s="23" t="str">
        <f t="shared" si="149"/>
        <v/>
      </c>
      <c r="EF217" s="23" t="str">
        <f>+IF(LEN($I217)&gt;5,IF(ISERROR(VLOOKUP(AJ217,'CODIGO PAGO'!$B$2:$B$20,1,0)),1,IF(OR(AND(DD217=1,AJ217&lt;&gt;"N"),AND(DD217=3,AJ217&lt;&gt;"B"),AND(DD217=2,LEFT(TRIM(AJ217),1)&lt;&gt;"I")),1,IF(OR(AND(DD217=0,AJ217="N"),AND(DD217=0,AJ217="B"),AND(DD217=0,LEFT(TRIM(AJ217),1)="I")),1,0))),"")</f>
        <v/>
      </c>
      <c r="EG217" s="23" t="str">
        <f t="shared" si="150"/>
        <v/>
      </c>
      <c r="EH217" s="23" t="str">
        <f>+IF(LEN($I217)&gt;5,IF(ISERROR(VLOOKUP(AL217,'CODIGO PAGO'!$B$2:$B$20,1,0)),1,IF(OR(AND(DF217=1,AL217&lt;&gt;"N"),AND(DF217=3,AL217&lt;&gt;"B"),AND(DF217=2,LEFT(TRIM(AL217),1)&lt;&gt;"I")),1,IF(OR(AND(DF217=0,AL217="N"),AND(DF217=0,AL217="B"),AND(DF217=0,LEFT(TRIM(AL217),1)="I")),1,0))),"")</f>
        <v/>
      </c>
      <c r="EI217" s="23" t="str">
        <f t="shared" si="151"/>
        <v/>
      </c>
      <c r="EJ217" s="23" t="str">
        <f>+IF(LEN($I217)&gt;5,IF(ISERROR(VLOOKUP(AN217,'CODIGO PAGO'!$B$2:$B$20,1,0)),1,IF(OR(AND(DH217=1,AN217&lt;&gt;"N"),AND(DH217=3,AN217&lt;&gt;"B"),AND(DH217=2,LEFT(TRIM(AN217),1)&lt;&gt;"I")),1,IF(OR(AND(DH217=0,AN217="N"),AND(DH217=0,AN217="B"),AND(DH217=0,LEFT(TRIM(AN217),1)="I")),1,0))),"")</f>
        <v/>
      </c>
      <c r="EK217" s="23" t="str">
        <f t="shared" si="152"/>
        <v/>
      </c>
      <c r="EL217" s="24" t="str">
        <f t="shared" si="153"/>
        <v/>
      </c>
    </row>
    <row r="218" spans="1:142" s="26" customFormat="1">
      <c r="A218" s="15" t="str">
        <f t="shared" si="119"/>
        <v/>
      </c>
      <c r="B218" s="1" t="str">
        <f>+IF(LEN(I218)&gt;5,'CODIGO PAGO'!$B$28,"")</f>
        <v/>
      </c>
      <c r="C218" s="1" t="str">
        <f>+IF(LEN($I218)&gt;5,BD!D218,"")</f>
        <v/>
      </c>
      <c r="D218" s="168" t="str">
        <f>+IF(LEN($I218)&gt;5,BD!A218,"")</f>
        <v/>
      </c>
      <c r="E218" s="1" t="str">
        <f>+IF(LEN($I218)&gt;5,BD!B218,"")</f>
        <v/>
      </c>
      <c r="F218" s="1" t="str">
        <f>+IF(LEN($I218)&gt;5,BD!C218,"")</f>
        <v/>
      </c>
      <c r="G218" s="141"/>
      <c r="H218" s="141"/>
      <c r="I218" s="1" t="str">
        <f>+IF(LEN(BD!G218)&gt;5,BD!G218,"")</f>
        <v/>
      </c>
      <c r="J218" s="167" t="str">
        <f>+IF(LEN($I218)&gt;5,BD!E218,"")</f>
        <v/>
      </c>
      <c r="K218" s="6" t="str">
        <f t="shared" si="120"/>
        <v/>
      </c>
      <c r="L218" s="87" t="str">
        <f>+IF(LEN($I218)&gt;5,BD!H218,"")</f>
        <v/>
      </c>
      <c r="M218" s="40" t="str">
        <f t="shared" si="121"/>
        <v/>
      </c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4" t="str">
        <f t="shared" si="122"/>
        <v/>
      </c>
      <c r="AQ218" s="5" t="str">
        <f t="shared" si="123"/>
        <v/>
      </c>
      <c r="AR218" s="91" t="str">
        <f t="shared" si="124"/>
        <v/>
      </c>
      <c r="AS218" s="5" t="str">
        <f t="shared" si="125"/>
        <v/>
      </c>
      <c r="AT218" s="91" t="str">
        <f t="shared" si="126"/>
        <v/>
      </c>
      <c r="AU218" s="4" t="str">
        <f t="shared" si="127"/>
        <v/>
      </c>
      <c r="AV218" s="4" t="str">
        <f t="shared" si="128"/>
        <v/>
      </c>
      <c r="AW218" s="4" t="str">
        <f t="shared" si="129"/>
        <v/>
      </c>
      <c r="AX218" s="4" t="str">
        <f t="shared" si="130"/>
        <v/>
      </c>
      <c r="AY218" s="88" t="str">
        <f t="shared" si="131"/>
        <v/>
      </c>
      <c r="AZ218" s="17" t="str">
        <f t="shared" si="132"/>
        <v/>
      </c>
      <c r="BA218" s="18" t="str">
        <f t="shared" si="133"/>
        <v/>
      </c>
      <c r="BB218" s="19" t="str">
        <f>+IF(LEN(I218)&gt;5,IF(INT(RIGHT(B218,1))=9,0.5*L218*AY218,INT(MID(B218,5,LEN(B218)-4))*L218)+IFERROR(VLOOKUP(I218,AJUSTES!$A$1:$I$50,9,0),0),"")</f>
        <v/>
      </c>
      <c r="BC218" s="12"/>
      <c r="BD218" s="19" t="str">
        <f t="shared" si="134"/>
        <v/>
      </c>
      <c r="BE218" s="18" t="str">
        <f t="shared" si="135"/>
        <v/>
      </c>
      <c r="BF218" s="139" t="str">
        <f t="shared" si="136"/>
        <v/>
      </c>
      <c r="BG218" s="114"/>
      <c r="BH218" s="18" t="str">
        <f t="shared" si="137"/>
        <v/>
      </c>
      <c r="BI218" s="13"/>
      <c r="BJ218" s="12"/>
      <c r="BK218" s="12"/>
      <c r="BL218" s="145"/>
      <c r="BM218" s="12"/>
      <c r="BN218" s="12"/>
      <c r="BO218" s="12"/>
      <c r="BP218" s="12"/>
      <c r="BQ218" s="12"/>
      <c r="BR218" s="12"/>
      <c r="BS218" s="146"/>
      <c r="BT218" s="14"/>
      <c r="BU218" s="12"/>
      <c r="BV218" s="12"/>
      <c r="BW218" s="12"/>
      <c r="BX218" s="12"/>
      <c r="BY218" s="12"/>
      <c r="BZ218" s="144"/>
      <c r="CA218" s="107" t="str">
        <f>+IF(LEN($I218)&gt;5,IF(BD!F218="N/A","",BD!F218),"")</f>
        <v/>
      </c>
      <c r="CB218" s="21"/>
      <c r="CC218" s="147"/>
      <c r="CD218" s="148"/>
      <c r="CE218" s="8" t="str">
        <f>+IF(LEN(I218)&gt;5,BD!M218,"")</f>
        <v/>
      </c>
      <c r="CF218" s="16" t="str">
        <f>+IF(LEN(I218)&gt;5,BD!N218,"")</f>
        <v/>
      </c>
      <c r="CG218" s="3" t="str">
        <f t="shared" si="138"/>
        <v/>
      </c>
      <c r="CH218" s="23" t="str">
        <f>+IF(AND(LEN($I218)&gt;5),IF(AND($J218&gt;N$1,$J218&lt;=$AO$1),1,IF((COUNTIFS(INCAPACIDADES!$C$1:$C$51,$I218,INCAPACIDADES!K$1:K$51,N$1))&gt;0,2,IF(VLOOKUP($C218,BD!$D$1:$F$501,3,0)&gt;N$1,0,3))),"")</f>
        <v/>
      </c>
      <c r="CI218" s="23" t="str">
        <f>+IF(AND(LEN($I218)&gt;5),IF(AND($J218&gt;O$1,$J218&lt;=$AO$1),1,IF((COUNTIFS(INCAPACIDADES!$C$1:$C$51,$I218,INCAPACIDADES!L$1:L$51,O$1))&gt;0,2,IF(VLOOKUP($C218,BD!$D$1:$F$501,3,0)&gt;O$1,0,3))),"")</f>
        <v/>
      </c>
      <c r="CJ218" s="23" t="str">
        <f>+IF(AND(LEN($I218)&gt;5),IF(AND($J218&gt;P$1,$J218&lt;=$AO$1),1,IF((COUNTIFS(INCAPACIDADES!$C$1:$C$51,$I218,INCAPACIDADES!M$1:M$51,P$1))&gt;0,2,IF(VLOOKUP($C218,BD!$D$1:$F$501,3,0)&gt;P$1,0,3))),"")</f>
        <v/>
      </c>
      <c r="CK218" s="23" t="str">
        <f>+IF(AND(LEN($I218)&gt;5),IF(AND($J218&gt;Q$1,$J218&lt;=$AO$1),1,IF((COUNTIFS(INCAPACIDADES!$C$1:$C$51,$I218,INCAPACIDADES!N$1:N$51,Q$1))&gt;0,2,IF(VLOOKUP($C218,BD!$D$1:$F$501,3,0)&gt;Q$1,0,3))),"")</f>
        <v/>
      </c>
      <c r="CL218" s="23" t="str">
        <f>+IF(AND(LEN($I218)&gt;5),IF(AND($J218&gt;R$1,$J218&lt;=$AO$1),1,IF((COUNTIFS(INCAPACIDADES!$C$1:$C$51,$I218,INCAPACIDADES!O$1:O$51,R$1))&gt;0,2,IF(VLOOKUP($C218,BD!$D$1:$F$501,3,0)&gt;R$1,0,3))),"")</f>
        <v/>
      </c>
      <c r="CM218" s="23" t="str">
        <f>+IF(AND(LEN($I218)&gt;5),IF(AND($J218&gt;S$1,$J218&lt;=$AO$1),1,IF((COUNTIFS(INCAPACIDADES!$C$1:$C$51,$I218,INCAPACIDADES!P$1:P$51,S$1))&gt;0,2,IF(VLOOKUP($C218,BD!$D$1:$F$501,3,0)&gt;S$1,0,3))),"")</f>
        <v/>
      </c>
      <c r="CN218" s="23" t="str">
        <f>+IF(AND(LEN($I218)&gt;5),IF(AND($J218&gt;T$1,$J218&lt;=$AO$1),1,IF((COUNTIFS(INCAPACIDADES!$C$1:$C$51,$I218,INCAPACIDADES!Q$1:Q$51,T$1))&gt;0,2,IF(VLOOKUP($C218,BD!$D$1:$F$501,3,0)&gt;T$1,0,3))),"")</f>
        <v/>
      </c>
      <c r="CO218" s="23" t="str">
        <f>+IF(AND(LEN($I218)&gt;5),IF(AND($J218&gt;U$1,$J218&lt;=$AO$1),1,IF((COUNTIFS(INCAPACIDADES!$C$1:$C$51,$I218,INCAPACIDADES!R$1:R$51,U$1))&gt;0,2,IF(VLOOKUP($C218,BD!$D$1:$F$501,3,0)&gt;U$1,0,3))),"")</f>
        <v/>
      </c>
      <c r="CP218" s="23" t="str">
        <f>+IF(AND(LEN($I218)&gt;5),IF(AND($J218&gt;V$1,$J218&lt;=$AO$1),1,IF((COUNTIFS(INCAPACIDADES!$C$1:$C$51,$I218,INCAPACIDADES!S$1:S$51,V$1))&gt;0,2,IF(VLOOKUP($C218,BD!$D$1:$F$501,3,0)&gt;V$1,0,3))),"")</f>
        <v/>
      </c>
      <c r="CQ218" s="23" t="str">
        <f>+IF(AND(LEN($I218)&gt;5),IF(AND($J218&gt;W$1,$J218&lt;=$AO$1),1,IF((COUNTIFS(INCAPACIDADES!$C$1:$C$51,$I218,INCAPACIDADES!T$1:T$51,W$1))&gt;0,2,IF(VLOOKUP($C218,BD!$D$1:$F$501,3,0)&gt;W$1,0,3))),"")</f>
        <v/>
      </c>
      <c r="CR218" s="23" t="str">
        <f>+IF(AND(LEN($I218)&gt;5),IF(AND($J218&gt;X$1,$J218&lt;=$AO$1),1,IF((COUNTIFS(INCAPACIDADES!$C$1:$C$51,$I218,INCAPACIDADES!U$1:U$51,X$1))&gt;0,2,IF(VLOOKUP($C218,BD!$D$1:$F$501,3,0)&gt;X$1,0,3))),"")</f>
        <v/>
      </c>
      <c r="CS218" s="23" t="str">
        <f>+IF(AND(LEN($I218)&gt;5),IF(AND($J218&gt;Y$1,$J218&lt;=$AO$1),1,IF((COUNTIFS(INCAPACIDADES!$C$1:$C$51,$I218,INCAPACIDADES!V$1:V$51,Y$1))&gt;0,2,IF(VLOOKUP($C218,BD!$D$1:$F$501,3,0)&gt;Y$1,0,3))),"")</f>
        <v/>
      </c>
      <c r="CT218" s="23" t="str">
        <f>+IF(AND(LEN($I218)&gt;5),IF(AND($J218&gt;Z$1,$J218&lt;=$AO$1),1,IF((COUNTIFS(INCAPACIDADES!$C$1:$C$51,$I218,INCAPACIDADES!W$1:W$51,Z$1))&gt;0,2,IF(VLOOKUP($C218,BD!$D$1:$F$501,3,0)&gt;Z$1,0,3))),"")</f>
        <v/>
      </c>
      <c r="CU218" s="23" t="str">
        <f>+IF(AND(LEN($I218)&gt;5),IF(AND($J218&gt;AA$1,$J218&lt;=$AO$1),1,IF((COUNTIFS(INCAPACIDADES!$C$1:$C$51,$I218,INCAPACIDADES!X$1:X$51,AA$1))&gt;0,2,IF(VLOOKUP($C218,BD!$D$1:$F$501,3,0)&gt;AA$1,0,3))),"")</f>
        <v/>
      </c>
      <c r="CV218" s="23" t="str">
        <f>+IF(AND(LEN($I218)&gt;5),IF(AND($J218&gt;AB$1,$J218&lt;=$AO$1),1,IF((COUNTIFS(INCAPACIDADES!$C$1:$C$51,$I218,INCAPACIDADES!Y$1:Y$51,AB$1))&gt;0,2,IF(VLOOKUP($C218,BD!$D$1:$F$501,3,0)&gt;AB$1,0,3))),"")</f>
        <v/>
      </c>
      <c r="CW218" s="23" t="str">
        <f>+IF(AND(LEN($I218)&gt;5),IF(AND($J218&gt;AC$1,$J218&lt;=$AO$1),1,IF((COUNTIFS(INCAPACIDADES!$C$1:$C$51,$I218,INCAPACIDADES!Z$1:Z$51,AC$1))&gt;0,2,IF(VLOOKUP($C218,BD!$D$1:$F$501,3,0)&gt;AC$1,0,3))),"")</f>
        <v/>
      </c>
      <c r="CX218" s="23" t="str">
        <f>+IF(AND(LEN($I218)&gt;5),IF(AND($J218&gt;AD$1,$J218&lt;=$AO$1),1,IF((COUNTIFS(INCAPACIDADES!$C$1:$C$51,$I218,INCAPACIDADES!AA$1:AA$51,AD$1))&gt;0,2,IF(VLOOKUP($C218,BD!$D$1:$F$501,3,0)&gt;AD$1,0,3))),"")</f>
        <v/>
      </c>
      <c r="CY218" s="23" t="str">
        <f>+IF(AND(LEN($I218)&gt;5),IF(AND($J218&gt;AE$1,$J218&lt;=$AO$1),1,IF((COUNTIFS(INCAPACIDADES!$C$1:$C$51,$I218,INCAPACIDADES!AB$1:AB$51,AE$1))&gt;0,2,IF(VLOOKUP($C218,BD!$D$1:$F$501,3,0)&gt;AE$1,0,3))),"")</f>
        <v/>
      </c>
      <c r="CZ218" s="23" t="str">
        <f>+IF(AND(LEN($I218)&gt;5),IF(AND($J218&gt;AF$1,$J218&lt;=$AO$1),1,IF((COUNTIFS(INCAPACIDADES!$C$1:$C$51,$I218,INCAPACIDADES!AC$1:AC$51,AF$1))&gt;0,2,IF(VLOOKUP($C218,BD!$D$1:$F$501,3,0)&gt;AF$1,0,3))),"")</f>
        <v/>
      </c>
      <c r="DA218" s="23" t="str">
        <f>+IF(AND(LEN($I218)&gt;5),IF(AND($J218&gt;AG$1,$J218&lt;=$AO$1),1,IF((COUNTIFS(INCAPACIDADES!$C$1:$C$51,$I218,INCAPACIDADES!AD$1:AD$51,AG$1))&gt;0,2,IF(VLOOKUP($C218,BD!$D$1:$F$501,3,0)&gt;AG$1,0,3))),"")</f>
        <v/>
      </c>
      <c r="DB218" s="23" t="str">
        <f>+IF(AND(LEN($I218)&gt;5),IF(AND($J218&gt;AH$1,$J218&lt;=$AO$1),1,IF((COUNTIFS(INCAPACIDADES!$C$1:$C$51,$I218,INCAPACIDADES!AE$1:AE$51,AH$1))&gt;0,2,IF(VLOOKUP($C218,BD!$D$1:$F$501,3,0)&gt;AH$1,0,3))),"")</f>
        <v/>
      </c>
      <c r="DC218" s="23" t="str">
        <f>+IF(AND(LEN($I218)&gt;5),IF(AND($J218&gt;AI$1,$J218&lt;=$AO$1),1,IF((COUNTIFS(INCAPACIDADES!$C$1:$C$51,$I218,INCAPACIDADES!AF$1:AF$51,AI$1))&gt;0,2,IF(VLOOKUP($C218,BD!$D$1:$F$501,3,0)&gt;AI$1,0,3))),"")</f>
        <v/>
      </c>
      <c r="DD218" s="23" t="str">
        <f>+IF(AND(LEN($I218)&gt;5),IF(AND($J218&gt;AJ$1,$J218&lt;=$AO$1),1,IF((COUNTIFS(INCAPACIDADES!$C$1:$C$51,$I218,INCAPACIDADES!AG$1:AG$51,AJ$1))&gt;0,2,IF(VLOOKUP($C218,BD!$D$1:$F$501,3,0)&gt;AJ$1,0,3))),"")</f>
        <v/>
      </c>
      <c r="DE218" s="23" t="str">
        <f>+IF(AND(LEN($I218)&gt;5),IF(AND($J218&gt;AK$1,$J218&lt;=$AO$1),1,IF((COUNTIFS(INCAPACIDADES!$C$1:$C$51,$I218,INCAPACIDADES!AH$1:AH$51,AK$1))&gt;0,2,IF(VLOOKUP($C218,BD!$D$1:$F$501,3,0)&gt;AK$1,0,3))),"")</f>
        <v/>
      </c>
      <c r="DF218" s="23" t="str">
        <f>+IF(AND(LEN($I218)&gt;5),IF(AND($J218&gt;AL$1,$J218&lt;=$AO$1),1,IF((COUNTIFS(INCAPACIDADES!$C$1:$C$51,$I218,INCAPACIDADES!AI$1:AI$51,AL$1))&gt;0,2,IF(VLOOKUP($C218,BD!$D$1:$F$501,3,0)&gt;AL$1,0,3))),"")</f>
        <v/>
      </c>
      <c r="DG218" s="23" t="str">
        <f>+IF(AND(LEN($I218)&gt;5),IF(AND($J218&gt;AM$1,$J218&lt;=$AO$1),1,IF((COUNTIFS(INCAPACIDADES!$C$1:$C$51,$I218,INCAPACIDADES!AJ$1:AJ$51,AM$1))&gt;0,2,IF(VLOOKUP($C218,BD!$D$1:$F$501,3,0)&gt;AM$1,0,3))),"")</f>
        <v/>
      </c>
      <c r="DH218" s="23" t="str">
        <f>+IF(AND(LEN($I218)&gt;5),IF(AND($J218&gt;AN$1,$J218&lt;=$AO$1),1,IF((COUNTIFS(INCAPACIDADES!$C$1:$C$51,$I218,INCAPACIDADES!AK$1:AK$51,AN$1))&gt;0,2,IF(VLOOKUP($C218,BD!$D$1:$F$501,3,0)&gt;AN$1,0,3))),"")</f>
        <v/>
      </c>
      <c r="DI218" s="23" t="str">
        <f>+IF(AND(LEN($I218)&gt;5),IF(AND($J218&gt;AO$1,$J218&lt;=$AO$1),1,IF((COUNTIFS(INCAPACIDADES!$C$1:$C$51,$I218,INCAPACIDADES!AL$1:AL$51,AO$1))&gt;0,2,IF(VLOOKUP($C218,BD!$D$1:$F$501,3,0)&gt;AO$1,0,3))),"")</f>
        <v/>
      </c>
      <c r="DJ218" s="23" t="str">
        <f>+IF(LEN($I218)&gt;5,IF(ISERROR(VLOOKUP(N218,'CODIGO PAGO'!$B$2:$B$20,1,0)),1,IF(OR(AND(CH218=1,N218&lt;&gt;"N"),AND(CH218=3,N218&lt;&gt;"B"),AND(CH218=2,LEFT(TRIM(N218),1)&lt;&gt;"I")),1,IF(OR(AND(CH218=0,N218="N"),AND(CH218=0,N218="B"),AND(CH218=0,LEFT(TRIM(N218),1)="I")),1,0))),"")</f>
        <v/>
      </c>
      <c r="DK218" s="23" t="str">
        <f t="shared" si="139"/>
        <v/>
      </c>
      <c r="DL218" s="23" t="str">
        <f>+IF(LEN($I218)&gt;5,IF(ISERROR(VLOOKUP(P218,'CODIGO PAGO'!$B$2:$B$20,1,0)),1,IF(OR(AND(CJ218=1,P218&lt;&gt;"N"),AND(CJ218=3,P218&lt;&gt;"B"),AND(CJ218=2,LEFT(TRIM(P218),1)&lt;&gt;"I")),1,IF(OR(AND(CJ218=0,P218="N"),AND(CJ218=0,P218="B"),AND(CJ218=0,LEFT(TRIM(P218),1)="I")),1,0))),"")</f>
        <v/>
      </c>
      <c r="DM218" s="23" t="str">
        <f t="shared" si="140"/>
        <v/>
      </c>
      <c r="DN218" s="23" t="str">
        <f>+IF(LEN($I218)&gt;5,IF(ISERROR(VLOOKUP(R218,'CODIGO PAGO'!$B$2:$B$20,1,0)),1,IF(OR(AND(CL218=1,R218&lt;&gt;"N"),AND(CL218=3,R218&lt;&gt;"B"),AND(CL218=2,LEFT(TRIM(R218),1)&lt;&gt;"I")),1,IF(OR(AND(CL218=0,R218="N"),AND(CL218=0,R218="B"),AND(CL218=0,LEFT(TRIM(R218),1)="I")),1,0))),"")</f>
        <v/>
      </c>
      <c r="DO218" s="23" t="str">
        <f t="shared" si="141"/>
        <v/>
      </c>
      <c r="DP218" s="23" t="str">
        <f>+IF(LEN($I218)&gt;5,IF(ISERROR(VLOOKUP(T218,'CODIGO PAGO'!$B$2:$B$20,1,0)),1,IF(OR(AND(CN218=1,T218&lt;&gt;"N"),AND(CN218=3,T218&lt;&gt;"B"),AND(CN218=2,LEFT(TRIM(T218),1)&lt;&gt;"I")),1,IF(OR(AND(CN218=0,T218="N"),AND(CN218=0,T218="B"),AND(CN218=0,LEFT(TRIM(T218),1)="I")),1,0))),"")</f>
        <v/>
      </c>
      <c r="DQ218" s="23" t="str">
        <f t="shared" si="142"/>
        <v/>
      </c>
      <c r="DR218" s="23" t="str">
        <f>+IF(LEN($I218)&gt;5,IF(ISERROR(VLOOKUP(V218,'CODIGO PAGO'!$B$2:$B$20,1,0)),1,IF(OR(AND(CP218=1,V218&lt;&gt;"N"),AND(CP218=3,V218&lt;&gt;"B"),AND(CP218=2,LEFT(TRIM(V218),1)&lt;&gt;"I")),1,IF(OR(AND(CP218=0,V218="N"),AND(CP218=0,V218="B"),AND(CP218=0,LEFT(TRIM(V218),1)="I")),1,0))),"")</f>
        <v/>
      </c>
      <c r="DS218" s="23" t="str">
        <f t="shared" si="143"/>
        <v/>
      </c>
      <c r="DT218" s="23" t="str">
        <f>+IF(LEN($I218)&gt;5,IF(ISERROR(VLOOKUP(X218,'CODIGO PAGO'!$B$2:$B$20,1,0)),1,IF(OR(AND(CR218=1,X218&lt;&gt;"N"),AND(CR218=3,X218&lt;&gt;"B"),AND(CR218=2,LEFT(TRIM(X218),1)&lt;&gt;"I")),1,IF(OR(AND(CR218=0,X218="N"),AND(CR218=0,X218="B"),AND(CR218=0,LEFT(TRIM(X218),1)="I")),1,0))),"")</f>
        <v/>
      </c>
      <c r="DU218" s="23" t="str">
        <f t="shared" si="144"/>
        <v/>
      </c>
      <c r="DV218" s="23" t="str">
        <f>+IF(LEN($I218)&gt;5,IF(ISERROR(VLOOKUP(Z218,'CODIGO PAGO'!$B$2:$B$20,1,0)),1,IF(OR(AND(CT218=1,Z218&lt;&gt;"N"),AND(CT218=3,Z218&lt;&gt;"B"),AND(CT218=2,LEFT(TRIM(Z218),1)&lt;&gt;"I")),1,IF(OR(AND(CT218=0,Z218="N"),AND(CT218=0,Z218="B"),AND(CT218=0,LEFT(TRIM(Z218),1)="I")),1,0))),"")</f>
        <v/>
      </c>
      <c r="DW218" s="23" t="str">
        <f t="shared" si="145"/>
        <v/>
      </c>
      <c r="DX218" s="23" t="str">
        <f>+IF(LEN($I218)&gt;5,IF(ISERROR(VLOOKUP(AB218,'CODIGO PAGO'!$B$2:$B$20,1,0)),1,IF(OR(AND(CV218=1,AB218&lt;&gt;"N"),AND(CV218=3,AB218&lt;&gt;"B"),AND(CV218=2,LEFT(TRIM(AB218),1)&lt;&gt;"I")),1,IF(OR(AND(CV218=0,AB218="N"),AND(CV218=0,AB218="B"),AND(CV218=0,LEFT(TRIM(AB218),1)="I")),1,0))),"")</f>
        <v/>
      </c>
      <c r="DY218" s="23" t="str">
        <f t="shared" si="146"/>
        <v/>
      </c>
      <c r="DZ218" s="23" t="str">
        <f>+IF(LEN($I218)&gt;5,IF(ISERROR(VLOOKUP(AD218,'CODIGO PAGO'!$B$2:$B$20,1,0)),1,IF(OR(AND(CX218=1,AD218&lt;&gt;"N"),AND(CX218=3,AD218&lt;&gt;"B"),AND(CX218=2,LEFT(TRIM(AD218),1)&lt;&gt;"I")),1,IF(OR(AND(CX218=0,AD218="N"),AND(CX218=0,AD218="B"),AND(CX218=0,LEFT(TRIM(AD218),1)="I")),1,0))),"")</f>
        <v/>
      </c>
      <c r="EA218" s="23" t="str">
        <f t="shared" si="147"/>
        <v/>
      </c>
      <c r="EB218" s="23" t="str">
        <f>+IF(LEN($I218)&gt;5,IF(ISERROR(VLOOKUP(AF218,'CODIGO PAGO'!$B$2:$B$20,1,0)),1,IF(OR(AND(CZ218=1,AF218&lt;&gt;"N"),AND(CZ218=3,AF218&lt;&gt;"B"),AND(CZ218=2,LEFT(TRIM(AF218),1)&lt;&gt;"I")),1,IF(OR(AND(CZ218=0,AF218="N"),AND(CZ218=0,AF218="B"),AND(CZ218=0,LEFT(TRIM(AF218),1)="I")),1,0))),"")</f>
        <v/>
      </c>
      <c r="EC218" s="23" t="str">
        <f t="shared" si="148"/>
        <v/>
      </c>
      <c r="ED218" s="23" t="str">
        <f>+IF(LEN($I218)&gt;5,IF(ISERROR(VLOOKUP(AH218,'CODIGO PAGO'!$B$2:$B$20,1,0)),1,IF(OR(AND(DB218=1,AH218&lt;&gt;"N"),AND(DB218=3,AH218&lt;&gt;"B"),AND(DB218=2,LEFT(TRIM(AH218),1)&lt;&gt;"I")),1,IF(OR(AND(DB218=0,AH218="N"),AND(DB218=0,AH218="B"),AND(DB218=0,LEFT(TRIM(AH218),1)="I")),1,0))),"")</f>
        <v/>
      </c>
      <c r="EE218" s="23" t="str">
        <f t="shared" si="149"/>
        <v/>
      </c>
      <c r="EF218" s="23" t="str">
        <f>+IF(LEN($I218)&gt;5,IF(ISERROR(VLOOKUP(AJ218,'CODIGO PAGO'!$B$2:$B$20,1,0)),1,IF(OR(AND(DD218=1,AJ218&lt;&gt;"N"),AND(DD218=3,AJ218&lt;&gt;"B"),AND(DD218=2,LEFT(TRIM(AJ218),1)&lt;&gt;"I")),1,IF(OR(AND(DD218=0,AJ218="N"),AND(DD218=0,AJ218="B"),AND(DD218=0,LEFT(TRIM(AJ218),1)="I")),1,0))),"")</f>
        <v/>
      </c>
      <c r="EG218" s="23" t="str">
        <f t="shared" si="150"/>
        <v/>
      </c>
      <c r="EH218" s="23" t="str">
        <f>+IF(LEN($I218)&gt;5,IF(ISERROR(VLOOKUP(AL218,'CODIGO PAGO'!$B$2:$B$20,1,0)),1,IF(OR(AND(DF218=1,AL218&lt;&gt;"N"),AND(DF218=3,AL218&lt;&gt;"B"),AND(DF218=2,LEFT(TRIM(AL218),1)&lt;&gt;"I")),1,IF(OR(AND(DF218=0,AL218="N"),AND(DF218=0,AL218="B"),AND(DF218=0,LEFT(TRIM(AL218),1)="I")),1,0))),"")</f>
        <v/>
      </c>
      <c r="EI218" s="23" t="str">
        <f t="shared" si="151"/>
        <v/>
      </c>
      <c r="EJ218" s="23" t="str">
        <f>+IF(LEN($I218)&gt;5,IF(ISERROR(VLOOKUP(AN218,'CODIGO PAGO'!$B$2:$B$20,1,0)),1,IF(OR(AND(DH218=1,AN218&lt;&gt;"N"),AND(DH218=3,AN218&lt;&gt;"B"),AND(DH218=2,LEFT(TRIM(AN218),1)&lt;&gt;"I")),1,IF(OR(AND(DH218=0,AN218="N"),AND(DH218=0,AN218="B"),AND(DH218=0,LEFT(TRIM(AN218),1)="I")),1,0))),"")</f>
        <v/>
      </c>
      <c r="EK218" s="23" t="str">
        <f t="shared" si="152"/>
        <v/>
      </c>
      <c r="EL218" s="24" t="str">
        <f t="shared" si="153"/>
        <v/>
      </c>
    </row>
    <row r="219" spans="1:142" s="26" customFormat="1">
      <c r="A219" s="15" t="str">
        <f t="shared" si="119"/>
        <v/>
      </c>
      <c r="B219" s="1" t="str">
        <f>+IF(LEN(I219)&gt;5,'CODIGO PAGO'!$B$28,"")</f>
        <v/>
      </c>
      <c r="C219" s="1" t="str">
        <f>+IF(LEN($I219)&gt;5,BD!D219,"")</f>
        <v/>
      </c>
      <c r="D219" s="168" t="str">
        <f>+IF(LEN($I219)&gt;5,BD!A219,"")</f>
        <v/>
      </c>
      <c r="E219" s="1" t="str">
        <f>+IF(LEN($I219)&gt;5,BD!B219,"")</f>
        <v/>
      </c>
      <c r="F219" s="1" t="str">
        <f>+IF(LEN($I219)&gt;5,BD!C219,"")</f>
        <v/>
      </c>
      <c r="G219" s="141"/>
      <c r="H219" s="141"/>
      <c r="I219" s="1" t="str">
        <f>+IF(LEN(BD!G219)&gt;5,BD!G219,"")</f>
        <v/>
      </c>
      <c r="J219" s="167" t="str">
        <f>+IF(LEN($I219)&gt;5,BD!E219,"")</f>
        <v/>
      </c>
      <c r="K219" s="6" t="str">
        <f t="shared" si="120"/>
        <v/>
      </c>
      <c r="L219" s="87" t="str">
        <f>+IF(LEN($I219)&gt;5,BD!H219,"")</f>
        <v/>
      </c>
      <c r="M219" s="40" t="str">
        <f t="shared" si="121"/>
        <v/>
      </c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4" t="str">
        <f t="shared" si="122"/>
        <v/>
      </c>
      <c r="AQ219" s="5" t="str">
        <f t="shared" si="123"/>
        <v/>
      </c>
      <c r="AR219" s="91" t="str">
        <f t="shared" si="124"/>
        <v/>
      </c>
      <c r="AS219" s="5" t="str">
        <f t="shared" si="125"/>
        <v/>
      </c>
      <c r="AT219" s="91" t="str">
        <f t="shared" si="126"/>
        <v/>
      </c>
      <c r="AU219" s="4" t="str">
        <f t="shared" si="127"/>
        <v/>
      </c>
      <c r="AV219" s="4" t="str">
        <f t="shared" si="128"/>
        <v/>
      </c>
      <c r="AW219" s="4" t="str">
        <f t="shared" si="129"/>
        <v/>
      </c>
      <c r="AX219" s="4" t="str">
        <f t="shared" si="130"/>
        <v/>
      </c>
      <c r="AY219" s="88" t="str">
        <f t="shared" si="131"/>
        <v/>
      </c>
      <c r="AZ219" s="17" t="str">
        <f t="shared" si="132"/>
        <v/>
      </c>
      <c r="BA219" s="18" t="str">
        <f t="shared" si="133"/>
        <v/>
      </c>
      <c r="BB219" s="19" t="str">
        <f>+IF(LEN(I219)&gt;5,IF(INT(RIGHT(B219,1))=9,0.5*L219*AY219,INT(MID(B219,5,LEN(B219)-4))*L219)+IFERROR(VLOOKUP(I219,AJUSTES!$A$1:$I$50,9,0),0),"")</f>
        <v/>
      </c>
      <c r="BC219" s="12"/>
      <c r="BD219" s="19" t="str">
        <f t="shared" si="134"/>
        <v/>
      </c>
      <c r="BE219" s="18" t="str">
        <f t="shared" si="135"/>
        <v/>
      </c>
      <c r="BF219" s="139" t="str">
        <f t="shared" si="136"/>
        <v/>
      </c>
      <c r="BG219" s="114"/>
      <c r="BH219" s="18" t="str">
        <f t="shared" si="137"/>
        <v/>
      </c>
      <c r="BI219" s="13"/>
      <c r="BJ219" s="12"/>
      <c r="BK219" s="12"/>
      <c r="BL219" s="145"/>
      <c r="BM219" s="12"/>
      <c r="BN219" s="12"/>
      <c r="BO219" s="12"/>
      <c r="BP219" s="12"/>
      <c r="BQ219" s="12"/>
      <c r="BR219" s="12"/>
      <c r="BS219" s="146"/>
      <c r="BT219" s="14"/>
      <c r="BU219" s="12"/>
      <c r="BV219" s="12"/>
      <c r="BW219" s="12"/>
      <c r="BX219" s="12"/>
      <c r="BY219" s="12"/>
      <c r="BZ219" s="144"/>
      <c r="CA219" s="107" t="str">
        <f>+IF(LEN($I219)&gt;5,IF(BD!F219="N/A","",BD!F219),"")</f>
        <v/>
      </c>
      <c r="CB219" s="21"/>
      <c r="CC219" s="147"/>
      <c r="CD219" s="148"/>
      <c r="CE219" s="8" t="str">
        <f>+IF(LEN(I219)&gt;5,BD!M219,"")</f>
        <v/>
      </c>
      <c r="CF219" s="16" t="str">
        <f>+IF(LEN(I219)&gt;5,BD!N219,"")</f>
        <v/>
      </c>
      <c r="CG219" s="3" t="str">
        <f t="shared" si="138"/>
        <v/>
      </c>
      <c r="CH219" s="23" t="str">
        <f>+IF(AND(LEN($I219)&gt;5),IF(AND($J219&gt;N$1,$J219&lt;=$AO$1),1,IF((COUNTIFS(INCAPACIDADES!$C$1:$C$51,$I219,INCAPACIDADES!K$1:K$51,N$1))&gt;0,2,IF(VLOOKUP($C219,BD!$D$1:$F$501,3,0)&gt;N$1,0,3))),"")</f>
        <v/>
      </c>
      <c r="CI219" s="23" t="str">
        <f>+IF(AND(LEN($I219)&gt;5),IF(AND($J219&gt;O$1,$J219&lt;=$AO$1),1,IF((COUNTIFS(INCAPACIDADES!$C$1:$C$51,$I219,INCAPACIDADES!L$1:L$51,O$1))&gt;0,2,IF(VLOOKUP($C219,BD!$D$1:$F$501,3,0)&gt;O$1,0,3))),"")</f>
        <v/>
      </c>
      <c r="CJ219" s="23" t="str">
        <f>+IF(AND(LEN($I219)&gt;5),IF(AND($J219&gt;P$1,$J219&lt;=$AO$1),1,IF((COUNTIFS(INCAPACIDADES!$C$1:$C$51,$I219,INCAPACIDADES!M$1:M$51,P$1))&gt;0,2,IF(VLOOKUP($C219,BD!$D$1:$F$501,3,0)&gt;P$1,0,3))),"")</f>
        <v/>
      </c>
      <c r="CK219" s="23" t="str">
        <f>+IF(AND(LEN($I219)&gt;5),IF(AND($J219&gt;Q$1,$J219&lt;=$AO$1),1,IF((COUNTIFS(INCAPACIDADES!$C$1:$C$51,$I219,INCAPACIDADES!N$1:N$51,Q$1))&gt;0,2,IF(VLOOKUP($C219,BD!$D$1:$F$501,3,0)&gt;Q$1,0,3))),"")</f>
        <v/>
      </c>
      <c r="CL219" s="23" t="str">
        <f>+IF(AND(LEN($I219)&gt;5),IF(AND($J219&gt;R$1,$J219&lt;=$AO$1),1,IF((COUNTIFS(INCAPACIDADES!$C$1:$C$51,$I219,INCAPACIDADES!O$1:O$51,R$1))&gt;0,2,IF(VLOOKUP($C219,BD!$D$1:$F$501,3,0)&gt;R$1,0,3))),"")</f>
        <v/>
      </c>
      <c r="CM219" s="23" t="str">
        <f>+IF(AND(LEN($I219)&gt;5),IF(AND($J219&gt;S$1,$J219&lt;=$AO$1),1,IF((COUNTIFS(INCAPACIDADES!$C$1:$C$51,$I219,INCAPACIDADES!P$1:P$51,S$1))&gt;0,2,IF(VLOOKUP($C219,BD!$D$1:$F$501,3,0)&gt;S$1,0,3))),"")</f>
        <v/>
      </c>
      <c r="CN219" s="23" t="str">
        <f>+IF(AND(LEN($I219)&gt;5),IF(AND($J219&gt;T$1,$J219&lt;=$AO$1),1,IF((COUNTIFS(INCAPACIDADES!$C$1:$C$51,$I219,INCAPACIDADES!Q$1:Q$51,T$1))&gt;0,2,IF(VLOOKUP($C219,BD!$D$1:$F$501,3,0)&gt;T$1,0,3))),"")</f>
        <v/>
      </c>
      <c r="CO219" s="23" t="str">
        <f>+IF(AND(LEN($I219)&gt;5),IF(AND($J219&gt;U$1,$J219&lt;=$AO$1),1,IF((COUNTIFS(INCAPACIDADES!$C$1:$C$51,$I219,INCAPACIDADES!R$1:R$51,U$1))&gt;0,2,IF(VLOOKUP($C219,BD!$D$1:$F$501,3,0)&gt;U$1,0,3))),"")</f>
        <v/>
      </c>
      <c r="CP219" s="23" t="str">
        <f>+IF(AND(LEN($I219)&gt;5),IF(AND($J219&gt;V$1,$J219&lt;=$AO$1),1,IF((COUNTIFS(INCAPACIDADES!$C$1:$C$51,$I219,INCAPACIDADES!S$1:S$51,V$1))&gt;0,2,IF(VLOOKUP($C219,BD!$D$1:$F$501,3,0)&gt;V$1,0,3))),"")</f>
        <v/>
      </c>
      <c r="CQ219" s="23" t="str">
        <f>+IF(AND(LEN($I219)&gt;5),IF(AND($J219&gt;W$1,$J219&lt;=$AO$1),1,IF((COUNTIFS(INCAPACIDADES!$C$1:$C$51,$I219,INCAPACIDADES!T$1:T$51,W$1))&gt;0,2,IF(VLOOKUP($C219,BD!$D$1:$F$501,3,0)&gt;W$1,0,3))),"")</f>
        <v/>
      </c>
      <c r="CR219" s="23" t="str">
        <f>+IF(AND(LEN($I219)&gt;5),IF(AND($J219&gt;X$1,$J219&lt;=$AO$1),1,IF((COUNTIFS(INCAPACIDADES!$C$1:$C$51,$I219,INCAPACIDADES!U$1:U$51,X$1))&gt;0,2,IF(VLOOKUP($C219,BD!$D$1:$F$501,3,0)&gt;X$1,0,3))),"")</f>
        <v/>
      </c>
      <c r="CS219" s="23" t="str">
        <f>+IF(AND(LEN($I219)&gt;5),IF(AND($J219&gt;Y$1,$J219&lt;=$AO$1),1,IF((COUNTIFS(INCAPACIDADES!$C$1:$C$51,$I219,INCAPACIDADES!V$1:V$51,Y$1))&gt;0,2,IF(VLOOKUP($C219,BD!$D$1:$F$501,3,0)&gt;Y$1,0,3))),"")</f>
        <v/>
      </c>
      <c r="CT219" s="23" t="str">
        <f>+IF(AND(LEN($I219)&gt;5),IF(AND($J219&gt;Z$1,$J219&lt;=$AO$1),1,IF((COUNTIFS(INCAPACIDADES!$C$1:$C$51,$I219,INCAPACIDADES!W$1:W$51,Z$1))&gt;0,2,IF(VLOOKUP($C219,BD!$D$1:$F$501,3,0)&gt;Z$1,0,3))),"")</f>
        <v/>
      </c>
      <c r="CU219" s="23" t="str">
        <f>+IF(AND(LEN($I219)&gt;5),IF(AND($J219&gt;AA$1,$J219&lt;=$AO$1),1,IF((COUNTIFS(INCAPACIDADES!$C$1:$C$51,$I219,INCAPACIDADES!X$1:X$51,AA$1))&gt;0,2,IF(VLOOKUP($C219,BD!$D$1:$F$501,3,0)&gt;AA$1,0,3))),"")</f>
        <v/>
      </c>
      <c r="CV219" s="23" t="str">
        <f>+IF(AND(LEN($I219)&gt;5),IF(AND($J219&gt;AB$1,$J219&lt;=$AO$1),1,IF((COUNTIFS(INCAPACIDADES!$C$1:$C$51,$I219,INCAPACIDADES!Y$1:Y$51,AB$1))&gt;0,2,IF(VLOOKUP($C219,BD!$D$1:$F$501,3,0)&gt;AB$1,0,3))),"")</f>
        <v/>
      </c>
      <c r="CW219" s="23" t="str">
        <f>+IF(AND(LEN($I219)&gt;5),IF(AND($J219&gt;AC$1,$J219&lt;=$AO$1),1,IF((COUNTIFS(INCAPACIDADES!$C$1:$C$51,$I219,INCAPACIDADES!Z$1:Z$51,AC$1))&gt;0,2,IF(VLOOKUP($C219,BD!$D$1:$F$501,3,0)&gt;AC$1,0,3))),"")</f>
        <v/>
      </c>
      <c r="CX219" s="23" t="str">
        <f>+IF(AND(LEN($I219)&gt;5),IF(AND($J219&gt;AD$1,$J219&lt;=$AO$1),1,IF((COUNTIFS(INCAPACIDADES!$C$1:$C$51,$I219,INCAPACIDADES!AA$1:AA$51,AD$1))&gt;0,2,IF(VLOOKUP($C219,BD!$D$1:$F$501,3,0)&gt;AD$1,0,3))),"")</f>
        <v/>
      </c>
      <c r="CY219" s="23" t="str">
        <f>+IF(AND(LEN($I219)&gt;5),IF(AND($J219&gt;AE$1,$J219&lt;=$AO$1),1,IF((COUNTIFS(INCAPACIDADES!$C$1:$C$51,$I219,INCAPACIDADES!AB$1:AB$51,AE$1))&gt;0,2,IF(VLOOKUP($C219,BD!$D$1:$F$501,3,0)&gt;AE$1,0,3))),"")</f>
        <v/>
      </c>
      <c r="CZ219" s="23" t="str">
        <f>+IF(AND(LEN($I219)&gt;5),IF(AND($J219&gt;AF$1,$J219&lt;=$AO$1),1,IF((COUNTIFS(INCAPACIDADES!$C$1:$C$51,$I219,INCAPACIDADES!AC$1:AC$51,AF$1))&gt;0,2,IF(VLOOKUP($C219,BD!$D$1:$F$501,3,0)&gt;AF$1,0,3))),"")</f>
        <v/>
      </c>
      <c r="DA219" s="23" t="str">
        <f>+IF(AND(LEN($I219)&gt;5),IF(AND($J219&gt;AG$1,$J219&lt;=$AO$1),1,IF((COUNTIFS(INCAPACIDADES!$C$1:$C$51,$I219,INCAPACIDADES!AD$1:AD$51,AG$1))&gt;0,2,IF(VLOOKUP($C219,BD!$D$1:$F$501,3,0)&gt;AG$1,0,3))),"")</f>
        <v/>
      </c>
      <c r="DB219" s="23" t="str">
        <f>+IF(AND(LEN($I219)&gt;5),IF(AND($J219&gt;AH$1,$J219&lt;=$AO$1),1,IF((COUNTIFS(INCAPACIDADES!$C$1:$C$51,$I219,INCAPACIDADES!AE$1:AE$51,AH$1))&gt;0,2,IF(VLOOKUP($C219,BD!$D$1:$F$501,3,0)&gt;AH$1,0,3))),"")</f>
        <v/>
      </c>
      <c r="DC219" s="23" t="str">
        <f>+IF(AND(LEN($I219)&gt;5),IF(AND($J219&gt;AI$1,$J219&lt;=$AO$1),1,IF((COUNTIFS(INCAPACIDADES!$C$1:$C$51,$I219,INCAPACIDADES!AF$1:AF$51,AI$1))&gt;0,2,IF(VLOOKUP($C219,BD!$D$1:$F$501,3,0)&gt;AI$1,0,3))),"")</f>
        <v/>
      </c>
      <c r="DD219" s="23" t="str">
        <f>+IF(AND(LEN($I219)&gt;5),IF(AND($J219&gt;AJ$1,$J219&lt;=$AO$1),1,IF((COUNTIFS(INCAPACIDADES!$C$1:$C$51,$I219,INCAPACIDADES!AG$1:AG$51,AJ$1))&gt;0,2,IF(VLOOKUP($C219,BD!$D$1:$F$501,3,0)&gt;AJ$1,0,3))),"")</f>
        <v/>
      </c>
      <c r="DE219" s="23" t="str">
        <f>+IF(AND(LEN($I219)&gt;5),IF(AND($J219&gt;AK$1,$J219&lt;=$AO$1),1,IF((COUNTIFS(INCAPACIDADES!$C$1:$C$51,$I219,INCAPACIDADES!AH$1:AH$51,AK$1))&gt;0,2,IF(VLOOKUP($C219,BD!$D$1:$F$501,3,0)&gt;AK$1,0,3))),"")</f>
        <v/>
      </c>
      <c r="DF219" s="23" t="str">
        <f>+IF(AND(LEN($I219)&gt;5),IF(AND($J219&gt;AL$1,$J219&lt;=$AO$1),1,IF((COUNTIFS(INCAPACIDADES!$C$1:$C$51,$I219,INCAPACIDADES!AI$1:AI$51,AL$1))&gt;0,2,IF(VLOOKUP($C219,BD!$D$1:$F$501,3,0)&gt;AL$1,0,3))),"")</f>
        <v/>
      </c>
      <c r="DG219" s="23" t="str">
        <f>+IF(AND(LEN($I219)&gt;5),IF(AND($J219&gt;AM$1,$J219&lt;=$AO$1),1,IF((COUNTIFS(INCAPACIDADES!$C$1:$C$51,$I219,INCAPACIDADES!AJ$1:AJ$51,AM$1))&gt;0,2,IF(VLOOKUP($C219,BD!$D$1:$F$501,3,0)&gt;AM$1,0,3))),"")</f>
        <v/>
      </c>
      <c r="DH219" s="23" t="str">
        <f>+IF(AND(LEN($I219)&gt;5),IF(AND($J219&gt;AN$1,$J219&lt;=$AO$1),1,IF((COUNTIFS(INCAPACIDADES!$C$1:$C$51,$I219,INCAPACIDADES!AK$1:AK$51,AN$1))&gt;0,2,IF(VLOOKUP($C219,BD!$D$1:$F$501,3,0)&gt;AN$1,0,3))),"")</f>
        <v/>
      </c>
      <c r="DI219" s="23" t="str">
        <f>+IF(AND(LEN($I219)&gt;5),IF(AND($J219&gt;AO$1,$J219&lt;=$AO$1),1,IF((COUNTIFS(INCAPACIDADES!$C$1:$C$51,$I219,INCAPACIDADES!AL$1:AL$51,AO$1))&gt;0,2,IF(VLOOKUP($C219,BD!$D$1:$F$501,3,0)&gt;AO$1,0,3))),"")</f>
        <v/>
      </c>
      <c r="DJ219" s="23" t="str">
        <f>+IF(LEN($I219)&gt;5,IF(ISERROR(VLOOKUP(N219,'CODIGO PAGO'!$B$2:$B$20,1,0)),1,IF(OR(AND(CH219=1,N219&lt;&gt;"N"),AND(CH219=3,N219&lt;&gt;"B"),AND(CH219=2,LEFT(TRIM(N219),1)&lt;&gt;"I")),1,IF(OR(AND(CH219=0,N219="N"),AND(CH219=0,N219="B"),AND(CH219=0,LEFT(TRIM(N219),1)="I")),1,0))),"")</f>
        <v/>
      </c>
      <c r="DK219" s="23" t="str">
        <f t="shared" si="139"/>
        <v/>
      </c>
      <c r="DL219" s="23" t="str">
        <f>+IF(LEN($I219)&gt;5,IF(ISERROR(VLOOKUP(P219,'CODIGO PAGO'!$B$2:$B$20,1,0)),1,IF(OR(AND(CJ219=1,P219&lt;&gt;"N"),AND(CJ219=3,P219&lt;&gt;"B"),AND(CJ219=2,LEFT(TRIM(P219),1)&lt;&gt;"I")),1,IF(OR(AND(CJ219=0,P219="N"),AND(CJ219=0,P219="B"),AND(CJ219=0,LEFT(TRIM(P219),1)="I")),1,0))),"")</f>
        <v/>
      </c>
      <c r="DM219" s="23" t="str">
        <f t="shared" si="140"/>
        <v/>
      </c>
      <c r="DN219" s="23" t="str">
        <f>+IF(LEN($I219)&gt;5,IF(ISERROR(VLOOKUP(R219,'CODIGO PAGO'!$B$2:$B$20,1,0)),1,IF(OR(AND(CL219=1,R219&lt;&gt;"N"),AND(CL219=3,R219&lt;&gt;"B"),AND(CL219=2,LEFT(TRIM(R219),1)&lt;&gt;"I")),1,IF(OR(AND(CL219=0,R219="N"),AND(CL219=0,R219="B"),AND(CL219=0,LEFT(TRIM(R219),1)="I")),1,0))),"")</f>
        <v/>
      </c>
      <c r="DO219" s="23" t="str">
        <f t="shared" si="141"/>
        <v/>
      </c>
      <c r="DP219" s="23" t="str">
        <f>+IF(LEN($I219)&gt;5,IF(ISERROR(VLOOKUP(T219,'CODIGO PAGO'!$B$2:$B$20,1,0)),1,IF(OR(AND(CN219=1,T219&lt;&gt;"N"),AND(CN219=3,T219&lt;&gt;"B"),AND(CN219=2,LEFT(TRIM(T219),1)&lt;&gt;"I")),1,IF(OR(AND(CN219=0,T219="N"),AND(CN219=0,T219="B"),AND(CN219=0,LEFT(TRIM(T219),1)="I")),1,0))),"")</f>
        <v/>
      </c>
      <c r="DQ219" s="23" t="str">
        <f t="shared" si="142"/>
        <v/>
      </c>
      <c r="DR219" s="23" t="str">
        <f>+IF(LEN($I219)&gt;5,IF(ISERROR(VLOOKUP(V219,'CODIGO PAGO'!$B$2:$B$20,1,0)),1,IF(OR(AND(CP219=1,V219&lt;&gt;"N"),AND(CP219=3,V219&lt;&gt;"B"),AND(CP219=2,LEFT(TRIM(V219),1)&lt;&gt;"I")),1,IF(OR(AND(CP219=0,V219="N"),AND(CP219=0,V219="B"),AND(CP219=0,LEFT(TRIM(V219),1)="I")),1,0))),"")</f>
        <v/>
      </c>
      <c r="DS219" s="23" t="str">
        <f t="shared" si="143"/>
        <v/>
      </c>
      <c r="DT219" s="23" t="str">
        <f>+IF(LEN($I219)&gt;5,IF(ISERROR(VLOOKUP(X219,'CODIGO PAGO'!$B$2:$B$20,1,0)),1,IF(OR(AND(CR219=1,X219&lt;&gt;"N"),AND(CR219=3,X219&lt;&gt;"B"),AND(CR219=2,LEFT(TRIM(X219),1)&lt;&gt;"I")),1,IF(OR(AND(CR219=0,X219="N"),AND(CR219=0,X219="B"),AND(CR219=0,LEFT(TRIM(X219),1)="I")),1,0))),"")</f>
        <v/>
      </c>
      <c r="DU219" s="23" t="str">
        <f t="shared" si="144"/>
        <v/>
      </c>
      <c r="DV219" s="23" t="str">
        <f>+IF(LEN($I219)&gt;5,IF(ISERROR(VLOOKUP(Z219,'CODIGO PAGO'!$B$2:$B$20,1,0)),1,IF(OR(AND(CT219=1,Z219&lt;&gt;"N"),AND(CT219=3,Z219&lt;&gt;"B"),AND(CT219=2,LEFT(TRIM(Z219),1)&lt;&gt;"I")),1,IF(OR(AND(CT219=0,Z219="N"),AND(CT219=0,Z219="B"),AND(CT219=0,LEFT(TRIM(Z219),1)="I")),1,0))),"")</f>
        <v/>
      </c>
      <c r="DW219" s="23" t="str">
        <f t="shared" si="145"/>
        <v/>
      </c>
      <c r="DX219" s="23" t="str">
        <f>+IF(LEN($I219)&gt;5,IF(ISERROR(VLOOKUP(AB219,'CODIGO PAGO'!$B$2:$B$20,1,0)),1,IF(OR(AND(CV219=1,AB219&lt;&gt;"N"),AND(CV219=3,AB219&lt;&gt;"B"),AND(CV219=2,LEFT(TRIM(AB219),1)&lt;&gt;"I")),1,IF(OR(AND(CV219=0,AB219="N"),AND(CV219=0,AB219="B"),AND(CV219=0,LEFT(TRIM(AB219),1)="I")),1,0))),"")</f>
        <v/>
      </c>
      <c r="DY219" s="23" t="str">
        <f t="shared" si="146"/>
        <v/>
      </c>
      <c r="DZ219" s="23" t="str">
        <f>+IF(LEN($I219)&gt;5,IF(ISERROR(VLOOKUP(AD219,'CODIGO PAGO'!$B$2:$B$20,1,0)),1,IF(OR(AND(CX219=1,AD219&lt;&gt;"N"),AND(CX219=3,AD219&lt;&gt;"B"),AND(CX219=2,LEFT(TRIM(AD219),1)&lt;&gt;"I")),1,IF(OR(AND(CX219=0,AD219="N"),AND(CX219=0,AD219="B"),AND(CX219=0,LEFT(TRIM(AD219),1)="I")),1,0))),"")</f>
        <v/>
      </c>
      <c r="EA219" s="23" t="str">
        <f t="shared" si="147"/>
        <v/>
      </c>
      <c r="EB219" s="23" t="str">
        <f>+IF(LEN($I219)&gt;5,IF(ISERROR(VLOOKUP(AF219,'CODIGO PAGO'!$B$2:$B$20,1,0)),1,IF(OR(AND(CZ219=1,AF219&lt;&gt;"N"),AND(CZ219=3,AF219&lt;&gt;"B"),AND(CZ219=2,LEFT(TRIM(AF219),1)&lt;&gt;"I")),1,IF(OR(AND(CZ219=0,AF219="N"),AND(CZ219=0,AF219="B"),AND(CZ219=0,LEFT(TRIM(AF219),1)="I")),1,0))),"")</f>
        <v/>
      </c>
      <c r="EC219" s="23" t="str">
        <f t="shared" si="148"/>
        <v/>
      </c>
      <c r="ED219" s="23" t="str">
        <f>+IF(LEN($I219)&gt;5,IF(ISERROR(VLOOKUP(AH219,'CODIGO PAGO'!$B$2:$B$20,1,0)),1,IF(OR(AND(DB219=1,AH219&lt;&gt;"N"),AND(DB219=3,AH219&lt;&gt;"B"),AND(DB219=2,LEFT(TRIM(AH219),1)&lt;&gt;"I")),1,IF(OR(AND(DB219=0,AH219="N"),AND(DB219=0,AH219="B"),AND(DB219=0,LEFT(TRIM(AH219),1)="I")),1,0))),"")</f>
        <v/>
      </c>
      <c r="EE219" s="23" t="str">
        <f t="shared" si="149"/>
        <v/>
      </c>
      <c r="EF219" s="23" t="str">
        <f>+IF(LEN($I219)&gt;5,IF(ISERROR(VLOOKUP(AJ219,'CODIGO PAGO'!$B$2:$B$20,1,0)),1,IF(OR(AND(DD219=1,AJ219&lt;&gt;"N"),AND(DD219=3,AJ219&lt;&gt;"B"),AND(DD219=2,LEFT(TRIM(AJ219),1)&lt;&gt;"I")),1,IF(OR(AND(DD219=0,AJ219="N"),AND(DD219=0,AJ219="B"),AND(DD219=0,LEFT(TRIM(AJ219),1)="I")),1,0))),"")</f>
        <v/>
      </c>
      <c r="EG219" s="23" t="str">
        <f t="shared" si="150"/>
        <v/>
      </c>
      <c r="EH219" s="23" t="str">
        <f>+IF(LEN($I219)&gt;5,IF(ISERROR(VLOOKUP(AL219,'CODIGO PAGO'!$B$2:$B$20,1,0)),1,IF(OR(AND(DF219=1,AL219&lt;&gt;"N"),AND(DF219=3,AL219&lt;&gt;"B"),AND(DF219=2,LEFT(TRIM(AL219),1)&lt;&gt;"I")),1,IF(OR(AND(DF219=0,AL219="N"),AND(DF219=0,AL219="B"),AND(DF219=0,LEFT(TRIM(AL219),1)="I")),1,0))),"")</f>
        <v/>
      </c>
      <c r="EI219" s="23" t="str">
        <f t="shared" si="151"/>
        <v/>
      </c>
      <c r="EJ219" s="23" t="str">
        <f>+IF(LEN($I219)&gt;5,IF(ISERROR(VLOOKUP(AN219,'CODIGO PAGO'!$B$2:$B$20,1,0)),1,IF(OR(AND(DH219=1,AN219&lt;&gt;"N"),AND(DH219=3,AN219&lt;&gt;"B"),AND(DH219=2,LEFT(TRIM(AN219),1)&lt;&gt;"I")),1,IF(OR(AND(DH219=0,AN219="N"),AND(DH219=0,AN219="B"),AND(DH219=0,LEFT(TRIM(AN219),1)="I")),1,0))),"")</f>
        <v/>
      </c>
      <c r="EK219" s="23" t="str">
        <f t="shared" si="152"/>
        <v/>
      </c>
      <c r="EL219" s="24" t="str">
        <f t="shared" si="153"/>
        <v/>
      </c>
    </row>
    <row r="220" spans="1:142" s="26" customFormat="1">
      <c r="A220" s="15" t="str">
        <f t="shared" si="119"/>
        <v/>
      </c>
      <c r="B220" s="1" t="str">
        <f>+IF(LEN(I220)&gt;5,'CODIGO PAGO'!$B$28,"")</f>
        <v/>
      </c>
      <c r="C220" s="1" t="str">
        <f>+IF(LEN($I220)&gt;5,BD!D220,"")</f>
        <v/>
      </c>
      <c r="D220" s="168" t="str">
        <f>+IF(LEN($I220)&gt;5,BD!A220,"")</f>
        <v/>
      </c>
      <c r="E220" s="1" t="str">
        <f>+IF(LEN($I220)&gt;5,BD!B220,"")</f>
        <v/>
      </c>
      <c r="F220" s="1" t="str">
        <f>+IF(LEN($I220)&gt;5,BD!C220,"")</f>
        <v/>
      </c>
      <c r="G220" s="141"/>
      <c r="H220" s="141"/>
      <c r="I220" s="1" t="str">
        <f>+IF(LEN(BD!G220)&gt;5,BD!G220,"")</f>
        <v/>
      </c>
      <c r="J220" s="167" t="str">
        <f>+IF(LEN($I220)&gt;5,BD!E220,"")</f>
        <v/>
      </c>
      <c r="K220" s="6" t="str">
        <f t="shared" si="120"/>
        <v/>
      </c>
      <c r="L220" s="87" t="str">
        <f>+IF(LEN($I220)&gt;5,BD!H220,"")</f>
        <v/>
      </c>
      <c r="M220" s="40" t="str">
        <f t="shared" si="121"/>
        <v/>
      </c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4" t="str">
        <f t="shared" si="122"/>
        <v/>
      </c>
      <c r="AQ220" s="5" t="str">
        <f t="shared" si="123"/>
        <v/>
      </c>
      <c r="AR220" s="91" t="str">
        <f t="shared" si="124"/>
        <v/>
      </c>
      <c r="AS220" s="5" t="str">
        <f t="shared" si="125"/>
        <v/>
      </c>
      <c r="AT220" s="91" t="str">
        <f t="shared" si="126"/>
        <v/>
      </c>
      <c r="AU220" s="4" t="str">
        <f t="shared" si="127"/>
        <v/>
      </c>
      <c r="AV220" s="4" t="str">
        <f t="shared" si="128"/>
        <v/>
      </c>
      <c r="AW220" s="4" t="str">
        <f t="shared" si="129"/>
        <v/>
      </c>
      <c r="AX220" s="4" t="str">
        <f t="shared" si="130"/>
        <v/>
      </c>
      <c r="AY220" s="88" t="str">
        <f t="shared" si="131"/>
        <v/>
      </c>
      <c r="AZ220" s="17" t="str">
        <f t="shared" si="132"/>
        <v/>
      </c>
      <c r="BA220" s="18" t="str">
        <f t="shared" si="133"/>
        <v/>
      </c>
      <c r="BB220" s="19" t="str">
        <f>+IF(LEN(I220)&gt;5,IF(INT(RIGHT(B220,1))=9,0.5*L220*AY220,INT(MID(B220,5,LEN(B220)-4))*L220)+IFERROR(VLOOKUP(I220,AJUSTES!$A$1:$I$50,9,0),0),"")</f>
        <v/>
      </c>
      <c r="BC220" s="12"/>
      <c r="BD220" s="19" t="str">
        <f t="shared" si="134"/>
        <v/>
      </c>
      <c r="BE220" s="18" t="str">
        <f t="shared" si="135"/>
        <v/>
      </c>
      <c r="BF220" s="139" t="str">
        <f t="shared" si="136"/>
        <v/>
      </c>
      <c r="BG220" s="114"/>
      <c r="BH220" s="18" t="str">
        <f t="shared" si="137"/>
        <v/>
      </c>
      <c r="BI220" s="13"/>
      <c r="BJ220" s="12"/>
      <c r="BK220" s="12"/>
      <c r="BL220" s="145"/>
      <c r="BM220" s="12"/>
      <c r="BN220" s="12"/>
      <c r="BO220" s="12"/>
      <c r="BP220" s="12"/>
      <c r="BQ220" s="12"/>
      <c r="BR220" s="12"/>
      <c r="BS220" s="146"/>
      <c r="BT220" s="14"/>
      <c r="BU220" s="12"/>
      <c r="BV220" s="12"/>
      <c r="BW220" s="12"/>
      <c r="BX220" s="12"/>
      <c r="BY220" s="12"/>
      <c r="BZ220" s="144"/>
      <c r="CA220" s="107" t="str">
        <f>+IF(LEN($I220)&gt;5,IF(BD!F220="N/A","",BD!F220),"")</f>
        <v/>
      </c>
      <c r="CB220" s="21"/>
      <c r="CC220" s="147"/>
      <c r="CD220" s="148"/>
      <c r="CE220" s="8" t="str">
        <f>+IF(LEN(I220)&gt;5,BD!M220,"")</f>
        <v/>
      </c>
      <c r="CF220" s="16" t="str">
        <f>+IF(LEN(I220)&gt;5,BD!N220,"")</f>
        <v/>
      </c>
      <c r="CG220" s="3" t="str">
        <f t="shared" si="138"/>
        <v/>
      </c>
      <c r="CH220" s="23" t="str">
        <f>+IF(AND(LEN($I220)&gt;5),IF(AND($J220&gt;N$1,$J220&lt;=$AO$1),1,IF((COUNTIFS(INCAPACIDADES!$C$1:$C$51,$I220,INCAPACIDADES!K$1:K$51,N$1))&gt;0,2,IF(VLOOKUP($C220,BD!$D$1:$F$501,3,0)&gt;N$1,0,3))),"")</f>
        <v/>
      </c>
      <c r="CI220" s="23" t="str">
        <f>+IF(AND(LEN($I220)&gt;5),IF(AND($J220&gt;O$1,$J220&lt;=$AO$1),1,IF((COUNTIFS(INCAPACIDADES!$C$1:$C$51,$I220,INCAPACIDADES!L$1:L$51,O$1))&gt;0,2,IF(VLOOKUP($C220,BD!$D$1:$F$501,3,0)&gt;O$1,0,3))),"")</f>
        <v/>
      </c>
      <c r="CJ220" s="23" t="str">
        <f>+IF(AND(LEN($I220)&gt;5),IF(AND($J220&gt;P$1,$J220&lt;=$AO$1),1,IF((COUNTIFS(INCAPACIDADES!$C$1:$C$51,$I220,INCAPACIDADES!M$1:M$51,P$1))&gt;0,2,IF(VLOOKUP($C220,BD!$D$1:$F$501,3,0)&gt;P$1,0,3))),"")</f>
        <v/>
      </c>
      <c r="CK220" s="23" t="str">
        <f>+IF(AND(LEN($I220)&gt;5),IF(AND($J220&gt;Q$1,$J220&lt;=$AO$1),1,IF((COUNTIFS(INCAPACIDADES!$C$1:$C$51,$I220,INCAPACIDADES!N$1:N$51,Q$1))&gt;0,2,IF(VLOOKUP($C220,BD!$D$1:$F$501,3,0)&gt;Q$1,0,3))),"")</f>
        <v/>
      </c>
      <c r="CL220" s="23" t="str">
        <f>+IF(AND(LEN($I220)&gt;5),IF(AND($J220&gt;R$1,$J220&lt;=$AO$1),1,IF((COUNTIFS(INCAPACIDADES!$C$1:$C$51,$I220,INCAPACIDADES!O$1:O$51,R$1))&gt;0,2,IF(VLOOKUP($C220,BD!$D$1:$F$501,3,0)&gt;R$1,0,3))),"")</f>
        <v/>
      </c>
      <c r="CM220" s="23" t="str">
        <f>+IF(AND(LEN($I220)&gt;5),IF(AND($J220&gt;S$1,$J220&lt;=$AO$1),1,IF((COUNTIFS(INCAPACIDADES!$C$1:$C$51,$I220,INCAPACIDADES!P$1:P$51,S$1))&gt;0,2,IF(VLOOKUP($C220,BD!$D$1:$F$501,3,0)&gt;S$1,0,3))),"")</f>
        <v/>
      </c>
      <c r="CN220" s="23" t="str">
        <f>+IF(AND(LEN($I220)&gt;5),IF(AND($J220&gt;T$1,$J220&lt;=$AO$1),1,IF((COUNTIFS(INCAPACIDADES!$C$1:$C$51,$I220,INCAPACIDADES!Q$1:Q$51,T$1))&gt;0,2,IF(VLOOKUP($C220,BD!$D$1:$F$501,3,0)&gt;T$1,0,3))),"")</f>
        <v/>
      </c>
      <c r="CO220" s="23" t="str">
        <f>+IF(AND(LEN($I220)&gt;5),IF(AND($J220&gt;U$1,$J220&lt;=$AO$1),1,IF((COUNTIFS(INCAPACIDADES!$C$1:$C$51,$I220,INCAPACIDADES!R$1:R$51,U$1))&gt;0,2,IF(VLOOKUP($C220,BD!$D$1:$F$501,3,0)&gt;U$1,0,3))),"")</f>
        <v/>
      </c>
      <c r="CP220" s="23" t="str">
        <f>+IF(AND(LEN($I220)&gt;5),IF(AND($J220&gt;V$1,$J220&lt;=$AO$1),1,IF((COUNTIFS(INCAPACIDADES!$C$1:$C$51,$I220,INCAPACIDADES!S$1:S$51,V$1))&gt;0,2,IF(VLOOKUP($C220,BD!$D$1:$F$501,3,0)&gt;V$1,0,3))),"")</f>
        <v/>
      </c>
      <c r="CQ220" s="23" t="str">
        <f>+IF(AND(LEN($I220)&gt;5),IF(AND($J220&gt;W$1,$J220&lt;=$AO$1),1,IF((COUNTIFS(INCAPACIDADES!$C$1:$C$51,$I220,INCAPACIDADES!T$1:T$51,W$1))&gt;0,2,IF(VLOOKUP($C220,BD!$D$1:$F$501,3,0)&gt;W$1,0,3))),"")</f>
        <v/>
      </c>
      <c r="CR220" s="23" t="str">
        <f>+IF(AND(LEN($I220)&gt;5),IF(AND($J220&gt;X$1,$J220&lt;=$AO$1),1,IF((COUNTIFS(INCAPACIDADES!$C$1:$C$51,$I220,INCAPACIDADES!U$1:U$51,X$1))&gt;0,2,IF(VLOOKUP($C220,BD!$D$1:$F$501,3,0)&gt;X$1,0,3))),"")</f>
        <v/>
      </c>
      <c r="CS220" s="23" t="str">
        <f>+IF(AND(LEN($I220)&gt;5),IF(AND($J220&gt;Y$1,$J220&lt;=$AO$1),1,IF((COUNTIFS(INCAPACIDADES!$C$1:$C$51,$I220,INCAPACIDADES!V$1:V$51,Y$1))&gt;0,2,IF(VLOOKUP($C220,BD!$D$1:$F$501,3,0)&gt;Y$1,0,3))),"")</f>
        <v/>
      </c>
      <c r="CT220" s="23" t="str">
        <f>+IF(AND(LEN($I220)&gt;5),IF(AND($J220&gt;Z$1,$J220&lt;=$AO$1),1,IF((COUNTIFS(INCAPACIDADES!$C$1:$C$51,$I220,INCAPACIDADES!W$1:W$51,Z$1))&gt;0,2,IF(VLOOKUP($C220,BD!$D$1:$F$501,3,0)&gt;Z$1,0,3))),"")</f>
        <v/>
      </c>
      <c r="CU220" s="23" t="str">
        <f>+IF(AND(LEN($I220)&gt;5),IF(AND($J220&gt;AA$1,$J220&lt;=$AO$1),1,IF((COUNTIFS(INCAPACIDADES!$C$1:$C$51,$I220,INCAPACIDADES!X$1:X$51,AA$1))&gt;0,2,IF(VLOOKUP($C220,BD!$D$1:$F$501,3,0)&gt;AA$1,0,3))),"")</f>
        <v/>
      </c>
      <c r="CV220" s="23" t="str">
        <f>+IF(AND(LEN($I220)&gt;5),IF(AND($J220&gt;AB$1,$J220&lt;=$AO$1),1,IF((COUNTIFS(INCAPACIDADES!$C$1:$C$51,$I220,INCAPACIDADES!Y$1:Y$51,AB$1))&gt;0,2,IF(VLOOKUP($C220,BD!$D$1:$F$501,3,0)&gt;AB$1,0,3))),"")</f>
        <v/>
      </c>
      <c r="CW220" s="23" t="str">
        <f>+IF(AND(LEN($I220)&gt;5),IF(AND($J220&gt;AC$1,$J220&lt;=$AO$1),1,IF((COUNTIFS(INCAPACIDADES!$C$1:$C$51,$I220,INCAPACIDADES!Z$1:Z$51,AC$1))&gt;0,2,IF(VLOOKUP($C220,BD!$D$1:$F$501,3,0)&gt;AC$1,0,3))),"")</f>
        <v/>
      </c>
      <c r="CX220" s="23" t="str">
        <f>+IF(AND(LEN($I220)&gt;5),IF(AND($J220&gt;AD$1,$J220&lt;=$AO$1),1,IF((COUNTIFS(INCAPACIDADES!$C$1:$C$51,$I220,INCAPACIDADES!AA$1:AA$51,AD$1))&gt;0,2,IF(VLOOKUP($C220,BD!$D$1:$F$501,3,0)&gt;AD$1,0,3))),"")</f>
        <v/>
      </c>
      <c r="CY220" s="23" t="str">
        <f>+IF(AND(LEN($I220)&gt;5),IF(AND($J220&gt;AE$1,$J220&lt;=$AO$1),1,IF((COUNTIFS(INCAPACIDADES!$C$1:$C$51,$I220,INCAPACIDADES!AB$1:AB$51,AE$1))&gt;0,2,IF(VLOOKUP($C220,BD!$D$1:$F$501,3,0)&gt;AE$1,0,3))),"")</f>
        <v/>
      </c>
      <c r="CZ220" s="23" t="str">
        <f>+IF(AND(LEN($I220)&gt;5),IF(AND($J220&gt;AF$1,$J220&lt;=$AO$1),1,IF((COUNTIFS(INCAPACIDADES!$C$1:$C$51,$I220,INCAPACIDADES!AC$1:AC$51,AF$1))&gt;0,2,IF(VLOOKUP($C220,BD!$D$1:$F$501,3,0)&gt;AF$1,0,3))),"")</f>
        <v/>
      </c>
      <c r="DA220" s="23" t="str">
        <f>+IF(AND(LEN($I220)&gt;5),IF(AND($J220&gt;AG$1,$J220&lt;=$AO$1),1,IF((COUNTIFS(INCAPACIDADES!$C$1:$C$51,$I220,INCAPACIDADES!AD$1:AD$51,AG$1))&gt;0,2,IF(VLOOKUP($C220,BD!$D$1:$F$501,3,0)&gt;AG$1,0,3))),"")</f>
        <v/>
      </c>
      <c r="DB220" s="23" t="str">
        <f>+IF(AND(LEN($I220)&gt;5),IF(AND($J220&gt;AH$1,$J220&lt;=$AO$1),1,IF((COUNTIFS(INCAPACIDADES!$C$1:$C$51,$I220,INCAPACIDADES!AE$1:AE$51,AH$1))&gt;0,2,IF(VLOOKUP($C220,BD!$D$1:$F$501,3,0)&gt;AH$1,0,3))),"")</f>
        <v/>
      </c>
      <c r="DC220" s="23" t="str">
        <f>+IF(AND(LEN($I220)&gt;5),IF(AND($J220&gt;AI$1,$J220&lt;=$AO$1),1,IF((COUNTIFS(INCAPACIDADES!$C$1:$C$51,$I220,INCAPACIDADES!AF$1:AF$51,AI$1))&gt;0,2,IF(VLOOKUP($C220,BD!$D$1:$F$501,3,0)&gt;AI$1,0,3))),"")</f>
        <v/>
      </c>
      <c r="DD220" s="23" t="str">
        <f>+IF(AND(LEN($I220)&gt;5),IF(AND($J220&gt;AJ$1,$J220&lt;=$AO$1),1,IF((COUNTIFS(INCAPACIDADES!$C$1:$C$51,$I220,INCAPACIDADES!AG$1:AG$51,AJ$1))&gt;0,2,IF(VLOOKUP($C220,BD!$D$1:$F$501,3,0)&gt;AJ$1,0,3))),"")</f>
        <v/>
      </c>
      <c r="DE220" s="23" t="str">
        <f>+IF(AND(LEN($I220)&gt;5),IF(AND($J220&gt;AK$1,$J220&lt;=$AO$1),1,IF((COUNTIFS(INCAPACIDADES!$C$1:$C$51,$I220,INCAPACIDADES!AH$1:AH$51,AK$1))&gt;0,2,IF(VLOOKUP($C220,BD!$D$1:$F$501,3,0)&gt;AK$1,0,3))),"")</f>
        <v/>
      </c>
      <c r="DF220" s="23" t="str">
        <f>+IF(AND(LEN($I220)&gt;5),IF(AND($J220&gt;AL$1,$J220&lt;=$AO$1),1,IF((COUNTIFS(INCAPACIDADES!$C$1:$C$51,$I220,INCAPACIDADES!AI$1:AI$51,AL$1))&gt;0,2,IF(VLOOKUP($C220,BD!$D$1:$F$501,3,0)&gt;AL$1,0,3))),"")</f>
        <v/>
      </c>
      <c r="DG220" s="23" t="str">
        <f>+IF(AND(LEN($I220)&gt;5),IF(AND($J220&gt;AM$1,$J220&lt;=$AO$1),1,IF((COUNTIFS(INCAPACIDADES!$C$1:$C$51,$I220,INCAPACIDADES!AJ$1:AJ$51,AM$1))&gt;0,2,IF(VLOOKUP($C220,BD!$D$1:$F$501,3,0)&gt;AM$1,0,3))),"")</f>
        <v/>
      </c>
      <c r="DH220" s="23" t="str">
        <f>+IF(AND(LEN($I220)&gt;5),IF(AND($J220&gt;AN$1,$J220&lt;=$AO$1),1,IF((COUNTIFS(INCAPACIDADES!$C$1:$C$51,$I220,INCAPACIDADES!AK$1:AK$51,AN$1))&gt;0,2,IF(VLOOKUP($C220,BD!$D$1:$F$501,3,0)&gt;AN$1,0,3))),"")</f>
        <v/>
      </c>
      <c r="DI220" s="23" t="str">
        <f>+IF(AND(LEN($I220)&gt;5),IF(AND($J220&gt;AO$1,$J220&lt;=$AO$1),1,IF((COUNTIFS(INCAPACIDADES!$C$1:$C$51,$I220,INCAPACIDADES!AL$1:AL$51,AO$1))&gt;0,2,IF(VLOOKUP($C220,BD!$D$1:$F$501,3,0)&gt;AO$1,0,3))),"")</f>
        <v/>
      </c>
      <c r="DJ220" s="23" t="str">
        <f>+IF(LEN($I220)&gt;5,IF(ISERROR(VLOOKUP(N220,'CODIGO PAGO'!$B$2:$B$20,1,0)),1,IF(OR(AND(CH220=1,N220&lt;&gt;"N"),AND(CH220=3,N220&lt;&gt;"B"),AND(CH220=2,LEFT(TRIM(N220),1)&lt;&gt;"I")),1,IF(OR(AND(CH220=0,N220="N"),AND(CH220=0,N220="B"),AND(CH220=0,LEFT(TRIM(N220),1)="I")),1,0))),"")</f>
        <v/>
      </c>
      <c r="DK220" s="23" t="str">
        <f t="shared" si="139"/>
        <v/>
      </c>
      <c r="DL220" s="23" t="str">
        <f>+IF(LEN($I220)&gt;5,IF(ISERROR(VLOOKUP(P220,'CODIGO PAGO'!$B$2:$B$20,1,0)),1,IF(OR(AND(CJ220=1,P220&lt;&gt;"N"),AND(CJ220=3,P220&lt;&gt;"B"),AND(CJ220=2,LEFT(TRIM(P220),1)&lt;&gt;"I")),1,IF(OR(AND(CJ220=0,P220="N"),AND(CJ220=0,P220="B"),AND(CJ220=0,LEFT(TRIM(P220),1)="I")),1,0))),"")</f>
        <v/>
      </c>
      <c r="DM220" s="23" t="str">
        <f t="shared" si="140"/>
        <v/>
      </c>
      <c r="DN220" s="23" t="str">
        <f>+IF(LEN($I220)&gt;5,IF(ISERROR(VLOOKUP(R220,'CODIGO PAGO'!$B$2:$B$20,1,0)),1,IF(OR(AND(CL220=1,R220&lt;&gt;"N"),AND(CL220=3,R220&lt;&gt;"B"),AND(CL220=2,LEFT(TRIM(R220),1)&lt;&gt;"I")),1,IF(OR(AND(CL220=0,R220="N"),AND(CL220=0,R220="B"),AND(CL220=0,LEFT(TRIM(R220),1)="I")),1,0))),"")</f>
        <v/>
      </c>
      <c r="DO220" s="23" t="str">
        <f t="shared" si="141"/>
        <v/>
      </c>
      <c r="DP220" s="23" t="str">
        <f>+IF(LEN($I220)&gt;5,IF(ISERROR(VLOOKUP(T220,'CODIGO PAGO'!$B$2:$B$20,1,0)),1,IF(OR(AND(CN220=1,T220&lt;&gt;"N"),AND(CN220=3,T220&lt;&gt;"B"),AND(CN220=2,LEFT(TRIM(T220),1)&lt;&gt;"I")),1,IF(OR(AND(CN220=0,T220="N"),AND(CN220=0,T220="B"),AND(CN220=0,LEFT(TRIM(T220),1)="I")),1,0))),"")</f>
        <v/>
      </c>
      <c r="DQ220" s="23" t="str">
        <f t="shared" si="142"/>
        <v/>
      </c>
      <c r="DR220" s="23" t="str">
        <f>+IF(LEN($I220)&gt;5,IF(ISERROR(VLOOKUP(V220,'CODIGO PAGO'!$B$2:$B$20,1,0)),1,IF(OR(AND(CP220=1,V220&lt;&gt;"N"),AND(CP220=3,V220&lt;&gt;"B"),AND(CP220=2,LEFT(TRIM(V220),1)&lt;&gt;"I")),1,IF(OR(AND(CP220=0,V220="N"),AND(CP220=0,V220="B"),AND(CP220=0,LEFT(TRIM(V220),1)="I")),1,0))),"")</f>
        <v/>
      </c>
      <c r="DS220" s="23" t="str">
        <f t="shared" si="143"/>
        <v/>
      </c>
      <c r="DT220" s="23" t="str">
        <f>+IF(LEN($I220)&gt;5,IF(ISERROR(VLOOKUP(X220,'CODIGO PAGO'!$B$2:$B$20,1,0)),1,IF(OR(AND(CR220=1,X220&lt;&gt;"N"),AND(CR220=3,X220&lt;&gt;"B"),AND(CR220=2,LEFT(TRIM(X220),1)&lt;&gt;"I")),1,IF(OR(AND(CR220=0,X220="N"),AND(CR220=0,X220="B"),AND(CR220=0,LEFT(TRIM(X220),1)="I")),1,0))),"")</f>
        <v/>
      </c>
      <c r="DU220" s="23" t="str">
        <f t="shared" si="144"/>
        <v/>
      </c>
      <c r="DV220" s="23" t="str">
        <f>+IF(LEN($I220)&gt;5,IF(ISERROR(VLOOKUP(Z220,'CODIGO PAGO'!$B$2:$B$20,1,0)),1,IF(OR(AND(CT220=1,Z220&lt;&gt;"N"),AND(CT220=3,Z220&lt;&gt;"B"),AND(CT220=2,LEFT(TRIM(Z220),1)&lt;&gt;"I")),1,IF(OR(AND(CT220=0,Z220="N"),AND(CT220=0,Z220="B"),AND(CT220=0,LEFT(TRIM(Z220),1)="I")),1,0))),"")</f>
        <v/>
      </c>
      <c r="DW220" s="23" t="str">
        <f t="shared" si="145"/>
        <v/>
      </c>
      <c r="DX220" s="23" t="str">
        <f>+IF(LEN($I220)&gt;5,IF(ISERROR(VLOOKUP(AB220,'CODIGO PAGO'!$B$2:$B$20,1,0)),1,IF(OR(AND(CV220=1,AB220&lt;&gt;"N"),AND(CV220=3,AB220&lt;&gt;"B"),AND(CV220=2,LEFT(TRIM(AB220),1)&lt;&gt;"I")),1,IF(OR(AND(CV220=0,AB220="N"),AND(CV220=0,AB220="B"),AND(CV220=0,LEFT(TRIM(AB220),1)="I")),1,0))),"")</f>
        <v/>
      </c>
      <c r="DY220" s="23" t="str">
        <f t="shared" si="146"/>
        <v/>
      </c>
      <c r="DZ220" s="23" t="str">
        <f>+IF(LEN($I220)&gt;5,IF(ISERROR(VLOOKUP(AD220,'CODIGO PAGO'!$B$2:$B$20,1,0)),1,IF(OR(AND(CX220=1,AD220&lt;&gt;"N"),AND(CX220=3,AD220&lt;&gt;"B"),AND(CX220=2,LEFT(TRIM(AD220),1)&lt;&gt;"I")),1,IF(OR(AND(CX220=0,AD220="N"),AND(CX220=0,AD220="B"),AND(CX220=0,LEFT(TRIM(AD220),1)="I")),1,0))),"")</f>
        <v/>
      </c>
      <c r="EA220" s="23" t="str">
        <f t="shared" si="147"/>
        <v/>
      </c>
      <c r="EB220" s="23" t="str">
        <f>+IF(LEN($I220)&gt;5,IF(ISERROR(VLOOKUP(AF220,'CODIGO PAGO'!$B$2:$B$20,1,0)),1,IF(OR(AND(CZ220=1,AF220&lt;&gt;"N"),AND(CZ220=3,AF220&lt;&gt;"B"),AND(CZ220=2,LEFT(TRIM(AF220),1)&lt;&gt;"I")),1,IF(OR(AND(CZ220=0,AF220="N"),AND(CZ220=0,AF220="B"),AND(CZ220=0,LEFT(TRIM(AF220),1)="I")),1,0))),"")</f>
        <v/>
      </c>
      <c r="EC220" s="23" t="str">
        <f t="shared" si="148"/>
        <v/>
      </c>
      <c r="ED220" s="23" t="str">
        <f>+IF(LEN($I220)&gt;5,IF(ISERROR(VLOOKUP(AH220,'CODIGO PAGO'!$B$2:$B$20,1,0)),1,IF(OR(AND(DB220=1,AH220&lt;&gt;"N"),AND(DB220=3,AH220&lt;&gt;"B"),AND(DB220=2,LEFT(TRIM(AH220),1)&lt;&gt;"I")),1,IF(OR(AND(DB220=0,AH220="N"),AND(DB220=0,AH220="B"),AND(DB220=0,LEFT(TRIM(AH220),1)="I")),1,0))),"")</f>
        <v/>
      </c>
      <c r="EE220" s="23" t="str">
        <f t="shared" si="149"/>
        <v/>
      </c>
      <c r="EF220" s="23" t="str">
        <f>+IF(LEN($I220)&gt;5,IF(ISERROR(VLOOKUP(AJ220,'CODIGO PAGO'!$B$2:$B$20,1,0)),1,IF(OR(AND(DD220=1,AJ220&lt;&gt;"N"),AND(DD220=3,AJ220&lt;&gt;"B"),AND(DD220=2,LEFT(TRIM(AJ220),1)&lt;&gt;"I")),1,IF(OR(AND(DD220=0,AJ220="N"),AND(DD220=0,AJ220="B"),AND(DD220=0,LEFT(TRIM(AJ220),1)="I")),1,0))),"")</f>
        <v/>
      </c>
      <c r="EG220" s="23" t="str">
        <f t="shared" si="150"/>
        <v/>
      </c>
      <c r="EH220" s="23" t="str">
        <f>+IF(LEN($I220)&gt;5,IF(ISERROR(VLOOKUP(AL220,'CODIGO PAGO'!$B$2:$B$20,1,0)),1,IF(OR(AND(DF220=1,AL220&lt;&gt;"N"),AND(DF220=3,AL220&lt;&gt;"B"),AND(DF220=2,LEFT(TRIM(AL220),1)&lt;&gt;"I")),1,IF(OR(AND(DF220=0,AL220="N"),AND(DF220=0,AL220="B"),AND(DF220=0,LEFT(TRIM(AL220),1)="I")),1,0))),"")</f>
        <v/>
      </c>
      <c r="EI220" s="23" t="str">
        <f t="shared" si="151"/>
        <v/>
      </c>
      <c r="EJ220" s="23" t="str">
        <f>+IF(LEN($I220)&gt;5,IF(ISERROR(VLOOKUP(AN220,'CODIGO PAGO'!$B$2:$B$20,1,0)),1,IF(OR(AND(DH220=1,AN220&lt;&gt;"N"),AND(DH220=3,AN220&lt;&gt;"B"),AND(DH220=2,LEFT(TRIM(AN220),1)&lt;&gt;"I")),1,IF(OR(AND(DH220=0,AN220="N"),AND(DH220=0,AN220="B"),AND(DH220=0,LEFT(TRIM(AN220),1)="I")),1,0))),"")</f>
        <v/>
      </c>
      <c r="EK220" s="23" t="str">
        <f t="shared" si="152"/>
        <v/>
      </c>
      <c r="EL220" s="24" t="str">
        <f t="shared" si="153"/>
        <v/>
      </c>
    </row>
    <row r="221" spans="1:142" s="26" customFormat="1">
      <c r="A221" s="15" t="str">
        <f t="shared" si="119"/>
        <v/>
      </c>
      <c r="B221" s="1" t="str">
        <f>+IF(LEN(I221)&gt;5,'CODIGO PAGO'!$B$28,"")</f>
        <v/>
      </c>
      <c r="C221" s="1" t="str">
        <f>+IF(LEN($I221)&gt;5,BD!D221,"")</f>
        <v/>
      </c>
      <c r="D221" s="168" t="str">
        <f>+IF(LEN($I221)&gt;5,BD!A221,"")</f>
        <v/>
      </c>
      <c r="E221" s="1" t="str">
        <f>+IF(LEN($I221)&gt;5,BD!B221,"")</f>
        <v/>
      </c>
      <c r="F221" s="1" t="str">
        <f>+IF(LEN($I221)&gt;5,BD!C221,"")</f>
        <v/>
      </c>
      <c r="G221" s="141"/>
      <c r="H221" s="141"/>
      <c r="I221" s="1" t="str">
        <f>+IF(LEN(BD!G221)&gt;5,BD!G221,"")</f>
        <v/>
      </c>
      <c r="J221" s="167" t="str">
        <f>+IF(LEN($I221)&gt;5,BD!E221,"")</f>
        <v/>
      </c>
      <c r="K221" s="6" t="str">
        <f t="shared" si="120"/>
        <v/>
      </c>
      <c r="L221" s="87" t="str">
        <f>+IF(LEN($I221)&gt;5,BD!H221,"")</f>
        <v/>
      </c>
      <c r="M221" s="40" t="str">
        <f t="shared" si="121"/>
        <v/>
      </c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4" t="str">
        <f t="shared" si="122"/>
        <v/>
      </c>
      <c r="AQ221" s="5" t="str">
        <f t="shared" si="123"/>
        <v/>
      </c>
      <c r="AR221" s="91" t="str">
        <f t="shared" si="124"/>
        <v/>
      </c>
      <c r="AS221" s="5" t="str">
        <f t="shared" si="125"/>
        <v/>
      </c>
      <c r="AT221" s="91" t="str">
        <f t="shared" si="126"/>
        <v/>
      </c>
      <c r="AU221" s="4" t="str">
        <f t="shared" si="127"/>
        <v/>
      </c>
      <c r="AV221" s="4" t="str">
        <f t="shared" si="128"/>
        <v/>
      </c>
      <c r="AW221" s="4" t="str">
        <f t="shared" si="129"/>
        <v/>
      </c>
      <c r="AX221" s="4" t="str">
        <f t="shared" si="130"/>
        <v/>
      </c>
      <c r="AY221" s="88" t="str">
        <f t="shared" si="131"/>
        <v/>
      </c>
      <c r="AZ221" s="17" t="str">
        <f t="shared" si="132"/>
        <v/>
      </c>
      <c r="BA221" s="18" t="str">
        <f t="shared" si="133"/>
        <v/>
      </c>
      <c r="BB221" s="19" t="str">
        <f>+IF(LEN(I221)&gt;5,IF(INT(RIGHT(B221,1))=9,0.5*L221*AY221,INT(MID(B221,5,LEN(B221)-4))*L221)+IFERROR(VLOOKUP(I221,AJUSTES!$A$1:$I$50,9,0),0),"")</f>
        <v/>
      </c>
      <c r="BC221" s="12"/>
      <c r="BD221" s="19" t="str">
        <f t="shared" si="134"/>
        <v/>
      </c>
      <c r="BE221" s="18" t="str">
        <f t="shared" si="135"/>
        <v/>
      </c>
      <c r="BF221" s="139" t="str">
        <f t="shared" si="136"/>
        <v/>
      </c>
      <c r="BG221" s="114"/>
      <c r="BH221" s="18" t="str">
        <f t="shared" si="137"/>
        <v/>
      </c>
      <c r="BI221" s="13"/>
      <c r="BJ221" s="12"/>
      <c r="BK221" s="12"/>
      <c r="BL221" s="145"/>
      <c r="BM221" s="12"/>
      <c r="BN221" s="12"/>
      <c r="BO221" s="12"/>
      <c r="BP221" s="12"/>
      <c r="BQ221" s="12"/>
      <c r="BR221" s="12"/>
      <c r="BS221" s="146"/>
      <c r="BT221" s="14"/>
      <c r="BU221" s="12"/>
      <c r="BV221" s="12"/>
      <c r="BW221" s="12"/>
      <c r="BX221" s="12"/>
      <c r="BY221" s="12"/>
      <c r="BZ221" s="144"/>
      <c r="CA221" s="107" t="str">
        <f>+IF(LEN($I221)&gt;5,IF(BD!F221="N/A","",BD!F221),"")</f>
        <v/>
      </c>
      <c r="CB221" s="21"/>
      <c r="CC221" s="147"/>
      <c r="CD221" s="148"/>
      <c r="CE221" s="8" t="str">
        <f>+IF(LEN(I221)&gt;5,BD!M221,"")</f>
        <v/>
      </c>
      <c r="CF221" s="16" t="str">
        <f>+IF(LEN(I221)&gt;5,BD!N221,"")</f>
        <v/>
      </c>
      <c r="CG221" s="3" t="str">
        <f t="shared" si="138"/>
        <v/>
      </c>
      <c r="CH221" s="23" t="str">
        <f>+IF(AND(LEN($I221)&gt;5),IF(AND($J221&gt;N$1,$J221&lt;=$AO$1),1,IF((COUNTIFS(INCAPACIDADES!$C$1:$C$51,$I221,INCAPACIDADES!K$1:K$51,N$1))&gt;0,2,IF(VLOOKUP($C221,BD!$D$1:$F$501,3,0)&gt;N$1,0,3))),"")</f>
        <v/>
      </c>
      <c r="CI221" s="23" t="str">
        <f>+IF(AND(LEN($I221)&gt;5),IF(AND($J221&gt;O$1,$J221&lt;=$AO$1),1,IF((COUNTIFS(INCAPACIDADES!$C$1:$C$51,$I221,INCAPACIDADES!L$1:L$51,O$1))&gt;0,2,IF(VLOOKUP($C221,BD!$D$1:$F$501,3,0)&gt;O$1,0,3))),"")</f>
        <v/>
      </c>
      <c r="CJ221" s="23" t="str">
        <f>+IF(AND(LEN($I221)&gt;5),IF(AND($J221&gt;P$1,$J221&lt;=$AO$1),1,IF((COUNTIFS(INCAPACIDADES!$C$1:$C$51,$I221,INCAPACIDADES!M$1:M$51,P$1))&gt;0,2,IF(VLOOKUP($C221,BD!$D$1:$F$501,3,0)&gt;P$1,0,3))),"")</f>
        <v/>
      </c>
      <c r="CK221" s="23" t="str">
        <f>+IF(AND(LEN($I221)&gt;5),IF(AND($J221&gt;Q$1,$J221&lt;=$AO$1),1,IF((COUNTIFS(INCAPACIDADES!$C$1:$C$51,$I221,INCAPACIDADES!N$1:N$51,Q$1))&gt;0,2,IF(VLOOKUP($C221,BD!$D$1:$F$501,3,0)&gt;Q$1,0,3))),"")</f>
        <v/>
      </c>
      <c r="CL221" s="23" t="str">
        <f>+IF(AND(LEN($I221)&gt;5),IF(AND($J221&gt;R$1,$J221&lt;=$AO$1),1,IF((COUNTIFS(INCAPACIDADES!$C$1:$C$51,$I221,INCAPACIDADES!O$1:O$51,R$1))&gt;0,2,IF(VLOOKUP($C221,BD!$D$1:$F$501,3,0)&gt;R$1,0,3))),"")</f>
        <v/>
      </c>
      <c r="CM221" s="23" t="str">
        <f>+IF(AND(LEN($I221)&gt;5),IF(AND($J221&gt;S$1,$J221&lt;=$AO$1),1,IF((COUNTIFS(INCAPACIDADES!$C$1:$C$51,$I221,INCAPACIDADES!P$1:P$51,S$1))&gt;0,2,IF(VLOOKUP($C221,BD!$D$1:$F$501,3,0)&gt;S$1,0,3))),"")</f>
        <v/>
      </c>
      <c r="CN221" s="23" t="str">
        <f>+IF(AND(LEN($I221)&gt;5),IF(AND($J221&gt;T$1,$J221&lt;=$AO$1),1,IF((COUNTIFS(INCAPACIDADES!$C$1:$C$51,$I221,INCAPACIDADES!Q$1:Q$51,T$1))&gt;0,2,IF(VLOOKUP($C221,BD!$D$1:$F$501,3,0)&gt;T$1,0,3))),"")</f>
        <v/>
      </c>
      <c r="CO221" s="23" t="str">
        <f>+IF(AND(LEN($I221)&gt;5),IF(AND($J221&gt;U$1,$J221&lt;=$AO$1),1,IF((COUNTIFS(INCAPACIDADES!$C$1:$C$51,$I221,INCAPACIDADES!R$1:R$51,U$1))&gt;0,2,IF(VLOOKUP($C221,BD!$D$1:$F$501,3,0)&gt;U$1,0,3))),"")</f>
        <v/>
      </c>
      <c r="CP221" s="23" t="str">
        <f>+IF(AND(LEN($I221)&gt;5),IF(AND($J221&gt;V$1,$J221&lt;=$AO$1),1,IF((COUNTIFS(INCAPACIDADES!$C$1:$C$51,$I221,INCAPACIDADES!S$1:S$51,V$1))&gt;0,2,IF(VLOOKUP($C221,BD!$D$1:$F$501,3,0)&gt;V$1,0,3))),"")</f>
        <v/>
      </c>
      <c r="CQ221" s="23" t="str">
        <f>+IF(AND(LEN($I221)&gt;5),IF(AND($J221&gt;W$1,$J221&lt;=$AO$1),1,IF((COUNTIFS(INCAPACIDADES!$C$1:$C$51,$I221,INCAPACIDADES!T$1:T$51,W$1))&gt;0,2,IF(VLOOKUP($C221,BD!$D$1:$F$501,3,0)&gt;W$1,0,3))),"")</f>
        <v/>
      </c>
      <c r="CR221" s="23" t="str">
        <f>+IF(AND(LEN($I221)&gt;5),IF(AND($J221&gt;X$1,$J221&lt;=$AO$1),1,IF((COUNTIFS(INCAPACIDADES!$C$1:$C$51,$I221,INCAPACIDADES!U$1:U$51,X$1))&gt;0,2,IF(VLOOKUP($C221,BD!$D$1:$F$501,3,0)&gt;X$1,0,3))),"")</f>
        <v/>
      </c>
      <c r="CS221" s="23" t="str">
        <f>+IF(AND(LEN($I221)&gt;5),IF(AND($J221&gt;Y$1,$J221&lt;=$AO$1),1,IF((COUNTIFS(INCAPACIDADES!$C$1:$C$51,$I221,INCAPACIDADES!V$1:V$51,Y$1))&gt;0,2,IF(VLOOKUP($C221,BD!$D$1:$F$501,3,0)&gt;Y$1,0,3))),"")</f>
        <v/>
      </c>
      <c r="CT221" s="23" t="str">
        <f>+IF(AND(LEN($I221)&gt;5),IF(AND($J221&gt;Z$1,$J221&lt;=$AO$1),1,IF((COUNTIFS(INCAPACIDADES!$C$1:$C$51,$I221,INCAPACIDADES!W$1:W$51,Z$1))&gt;0,2,IF(VLOOKUP($C221,BD!$D$1:$F$501,3,0)&gt;Z$1,0,3))),"")</f>
        <v/>
      </c>
      <c r="CU221" s="23" t="str">
        <f>+IF(AND(LEN($I221)&gt;5),IF(AND($J221&gt;AA$1,$J221&lt;=$AO$1),1,IF((COUNTIFS(INCAPACIDADES!$C$1:$C$51,$I221,INCAPACIDADES!X$1:X$51,AA$1))&gt;0,2,IF(VLOOKUP($C221,BD!$D$1:$F$501,3,0)&gt;AA$1,0,3))),"")</f>
        <v/>
      </c>
      <c r="CV221" s="23" t="str">
        <f>+IF(AND(LEN($I221)&gt;5),IF(AND($J221&gt;AB$1,$J221&lt;=$AO$1),1,IF((COUNTIFS(INCAPACIDADES!$C$1:$C$51,$I221,INCAPACIDADES!Y$1:Y$51,AB$1))&gt;0,2,IF(VLOOKUP($C221,BD!$D$1:$F$501,3,0)&gt;AB$1,0,3))),"")</f>
        <v/>
      </c>
      <c r="CW221" s="23" t="str">
        <f>+IF(AND(LEN($I221)&gt;5),IF(AND($J221&gt;AC$1,$J221&lt;=$AO$1),1,IF((COUNTIFS(INCAPACIDADES!$C$1:$C$51,$I221,INCAPACIDADES!Z$1:Z$51,AC$1))&gt;0,2,IF(VLOOKUP($C221,BD!$D$1:$F$501,3,0)&gt;AC$1,0,3))),"")</f>
        <v/>
      </c>
      <c r="CX221" s="23" t="str">
        <f>+IF(AND(LEN($I221)&gt;5),IF(AND($J221&gt;AD$1,$J221&lt;=$AO$1),1,IF((COUNTIFS(INCAPACIDADES!$C$1:$C$51,$I221,INCAPACIDADES!AA$1:AA$51,AD$1))&gt;0,2,IF(VLOOKUP($C221,BD!$D$1:$F$501,3,0)&gt;AD$1,0,3))),"")</f>
        <v/>
      </c>
      <c r="CY221" s="23" t="str">
        <f>+IF(AND(LEN($I221)&gt;5),IF(AND($J221&gt;AE$1,$J221&lt;=$AO$1),1,IF((COUNTIFS(INCAPACIDADES!$C$1:$C$51,$I221,INCAPACIDADES!AB$1:AB$51,AE$1))&gt;0,2,IF(VLOOKUP($C221,BD!$D$1:$F$501,3,0)&gt;AE$1,0,3))),"")</f>
        <v/>
      </c>
      <c r="CZ221" s="23" t="str">
        <f>+IF(AND(LEN($I221)&gt;5),IF(AND($J221&gt;AF$1,$J221&lt;=$AO$1),1,IF((COUNTIFS(INCAPACIDADES!$C$1:$C$51,$I221,INCAPACIDADES!AC$1:AC$51,AF$1))&gt;0,2,IF(VLOOKUP($C221,BD!$D$1:$F$501,3,0)&gt;AF$1,0,3))),"")</f>
        <v/>
      </c>
      <c r="DA221" s="23" t="str">
        <f>+IF(AND(LEN($I221)&gt;5),IF(AND($J221&gt;AG$1,$J221&lt;=$AO$1),1,IF((COUNTIFS(INCAPACIDADES!$C$1:$C$51,$I221,INCAPACIDADES!AD$1:AD$51,AG$1))&gt;0,2,IF(VLOOKUP($C221,BD!$D$1:$F$501,3,0)&gt;AG$1,0,3))),"")</f>
        <v/>
      </c>
      <c r="DB221" s="23" t="str">
        <f>+IF(AND(LEN($I221)&gt;5),IF(AND($J221&gt;AH$1,$J221&lt;=$AO$1),1,IF((COUNTIFS(INCAPACIDADES!$C$1:$C$51,$I221,INCAPACIDADES!AE$1:AE$51,AH$1))&gt;0,2,IF(VLOOKUP($C221,BD!$D$1:$F$501,3,0)&gt;AH$1,0,3))),"")</f>
        <v/>
      </c>
      <c r="DC221" s="23" t="str">
        <f>+IF(AND(LEN($I221)&gt;5),IF(AND($J221&gt;AI$1,$J221&lt;=$AO$1),1,IF((COUNTIFS(INCAPACIDADES!$C$1:$C$51,$I221,INCAPACIDADES!AF$1:AF$51,AI$1))&gt;0,2,IF(VLOOKUP($C221,BD!$D$1:$F$501,3,0)&gt;AI$1,0,3))),"")</f>
        <v/>
      </c>
      <c r="DD221" s="23" t="str">
        <f>+IF(AND(LEN($I221)&gt;5),IF(AND($J221&gt;AJ$1,$J221&lt;=$AO$1),1,IF((COUNTIFS(INCAPACIDADES!$C$1:$C$51,$I221,INCAPACIDADES!AG$1:AG$51,AJ$1))&gt;0,2,IF(VLOOKUP($C221,BD!$D$1:$F$501,3,0)&gt;AJ$1,0,3))),"")</f>
        <v/>
      </c>
      <c r="DE221" s="23" t="str">
        <f>+IF(AND(LEN($I221)&gt;5),IF(AND($J221&gt;AK$1,$J221&lt;=$AO$1),1,IF((COUNTIFS(INCAPACIDADES!$C$1:$C$51,$I221,INCAPACIDADES!AH$1:AH$51,AK$1))&gt;0,2,IF(VLOOKUP($C221,BD!$D$1:$F$501,3,0)&gt;AK$1,0,3))),"")</f>
        <v/>
      </c>
      <c r="DF221" s="23" t="str">
        <f>+IF(AND(LEN($I221)&gt;5),IF(AND($J221&gt;AL$1,$J221&lt;=$AO$1),1,IF((COUNTIFS(INCAPACIDADES!$C$1:$C$51,$I221,INCAPACIDADES!AI$1:AI$51,AL$1))&gt;0,2,IF(VLOOKUP($C221,BD!$D$1:$F$501,3,0)&gt;AL$1,0,3))),"")</f>
        <v/>
      </c>
      <c r="DG221" s="23" t="str">
        <f>+IF(AND(LEN($I221)&gt;5),IF(AND($J221&gt;AM$1,$J221&lt;=$AO$1),1,IF((COUNTIFS(INCAPACIDADES!$C$1:$C$51,$I221,INCAPACIDADES!AJ$1:AJ$51,AM$1))&gt;0,2,IF(VLOOKUP($C221,BD!$D$1:$F$501,3,0)&gt;AM$1,0,3))),"")</f>
        <v/>
      </c>
      <c r="DH221" s="23" t="str">
        <f>+IF(AND(LEN($I221)&gt;5),IF(AND($J221&gt;AN$1,$J221&lt;=$AO$1),1,IF((COUNTIFS(INCAPACIDADES!$C$1:$C$51,$I221,INCAPACIDADES!AK$1:AK$51,AN$1))&gt;0,2,IF(VLOOKUP($C221,BD!$D$1:$F$501,3,0)&gt;AN$1,0,3))),"")</f>
        <v/>
      </c>
      <c r="DI221" s="23" t="str">
        <f>+IF(AND(LEN($I221)&gt;5),IF(AND($J221&gt;AO$1,$J221&lt;=$AO$1),1,IF((COUNTIFS(INCAPACIDADES!$C$1:$C$51,$I221,INCAPACIDADES!AL$1:AL$51,AO$1))&gt;0,2,IF(VLOOKUP($C221,BD!$D$1:$F$501,3,0)&gt;AO$1,0,3))),"")</f>
        <v/>
      </c>
      <c r="DJ221" s="23" t="str">
        <f>+IF(LEN($I221)&gt;5,IF(ISERROR(VLOOKUP(N221,'CODIGO PAGO'!$B$2:$B$20,1,0)),1,IF(OR(AND(CH221=1,N221&lt;&gt;"N"),AND(CH221=3,N221&lt;&gt;"B"),AND(CH221=2,LEFT(TRIM(N221),1)&lt;&gt;"I")),1,IF(OR(AND(CH221=0,N221="N"),AND(CH221=0,N221="B"),AND(CH221=0,LEFT(TRIM(N221),1)="I")),1,0))),"")</f>
        <v/>
      </c>
      <c r="DK221" s="23" t="str">
        <f t="shared" si="139"/>
        <v/>
      </c>
      <c r="DL221" s="23" t="str">
        <f>+IF(LEN($I221)&gt;5,IF(ISERROR(VLOOKUP(P221,'CODIGO PAGO'!$B$2:$B$20,1,0)),1,IF(OR(AND(CJ221=1,P221&lt;&gt;"N"),AND(CJ221=3,P221&lt;&gt;"B"),AND(CJ221=2,LEFT(TRIM(P221),1)&lt;&gt;"I")),1,IF(OR(AND(CJ221=0,P221="N"),AND(CJ221=0,P221="B"),AND(CJ221=0,LEFT(TRIM(P221),1)="I")),1,0))),"")</f>
        <v/>
      </c>
      <c r="DM221" s="23" t="str">
        <f t="shared" si="140"/>
        <v/>
      </c>
      <c r="DN221" s="23" t="str">
        <f>+IF(LEN($I221)&gt;5,IF(ISERROR(VLOOKUP(R221,'CODIGO PAGO'!$B$2:$B$20,1,0)),1,IF(OR(AND(CL221=1,R221&lt;&gt;"N"),AND(CL221=3,R221&lt;&gt;"B"),AND(CL221=2,LEFT(TRIM(R221),1)&lt;&gt;"I")),1,IF(OR(AND(CL221=0,R221="N"),AND(CL221=0,R221="B"),AND(CL221=0,LEFT(TRIM(R221),1)="I")),1,0))),"")</f>
        <v/>
      </c>
      <c r="DO221" s="23" t="str">
        <f t="shared" si="141"/>
        <v/>
      </c>
      <c r="DP221" s="23" t="str">
        <f>+IF(LEN($I221)&gt;5,IF(ISERROR(VLOOKUP(T221,'CODIGO PAGO'!$B$2:$B$20,1,0)),1,IF(OR(AND(CN221=1,T221&lt;&gt;"N"),AND(CN221=3,T221&lt;&gt;"B"),AND(CN221=2,LEFT(TRIM(T221),1)&lt;&gt;"I")),1,IF(OR(AND(CN221=0,T221="N"),AND(CN221=0,T221="B"),AND(CN221=0,LEFT(TRIM(T221),1)="I")),1,0))),"")</f>
        <v/>
      </c>
      <c r="DQ221" s="23" t="str">
        <f t="shared" si="142"/>
        <v/>
      </c>
      <c r="DR221" s="23" t="str">
        <f>+IF(LEN($I221)&gt;5,IF(ISERROR(VLOOKUP(V221,'CODIGO PAGO'!$B$2:$B$20,1,0)),1,IF(OR(AND(CP221=1,V221&lt;&gt;"N"),AND(CP221=3,V221&lt;&gt;"B"),AND(CP221=2,LEFT(TRIM(V221),1)&lt;&gt;"I")),1,IF(OR(AND(CP221=0,V221="N"),AND(CP221=0,V221="B"),AND(CP221=0,LEFT(TRIM(V221),1)="I")),1,0))),"")</f>
        <v/>
      </c>
      <c r="DS221" s="23" t="str">
        <f t="shared" si="143"/>
        <v/>
      </c>
      <c r="DT221" s="23" t="str">
        <f>+IF(LEN($I221)&gt;5,IF(ISERROR(VLOOKUP(X221,'CODIGO PAGO'!$B$2:$B$20,1,0)),1,IF(OR(AND(CR221=1,X221&lt;&gt;"N"),AND(CR221=3,X221&lt;&gt;"B"),AND(CR221=2,LEFT(TRIM(X221),1)&lt;&gt;"I")),1,IF(OR(AND(CR221=0,X221="N"),AND(CR221=0,X221="B"),AND(CR221=0,LEFT(TRIM(X221),1)="I")),1,0))),"")</f>
        <v/>
      </c>
      <c r="DU221" s="23" t="str">
        <f t="shared" si="144"/>
        <v/>
      </c>
      <c r="DV221" s="23" t="str">
        <f>+IF(LEN($I221)&gt;5,IF(ISERROR(VLOOKUP(Z221,'CODIGO PAGO'!$B$2:$B$20,1,0)),1,IF(OR(AND(CT221=1,Z221&lt;&gt;"N"),AND(CT221=3,Z221&lt;&gt;"B"),AND(CT221=2,LEFT(TRIM(Z221),1)&lt;&gt;"I")),1,IF(OR(AND(CT221=0,Z221="N"),AND(CT221=0,Z221="B"),AND(CT221=0,LEFT(TRIM(Z221),1)="I")),1,0))),"")</f>
        <v/>
      </c>
      <c r="DW221" s="23" t="str">
        <f t="shared" si="145"/>
        <v/>
      </c>
      <c r="DX221" s="23" t="str">
        <f>+IF(LEN($I221)&gt;5,IF(ISERROR(VLOOKUP(AB221,'CODIGO PAGO'!$B$2:$B$20,1,0)),1,IF(OR(AND(CV221=1,AB221&lt;&gt;"N"),AND(CV221=3,AB221&lt;&gt;"B"),AND(CV221=2,LEFT(TRIM(AB221),1)&lt;&gt;"I")),1,IF(OR(AND(CV221=0,AB221="N"),AND(CV221=0,AB221="B"),AND(CV221=0,LEFT(TRIM(AB221),1)="I")),1,0))),"")</f>
        <v/>
      </c>
      <c r="DY221" s="23" t="str">
        <f t="shared" si="146"/>
        <v/>
      </c>
      <c r="DZ221" s="23" t="str">
        <f>+IF(LEN($I221)&gt;5,IF(ISERROR(VLOOKUP(AD221,'CODIGO PAGO'!$B$2:$B$20,1,0)),1,IF(OR(AND(CX221=1,AD221&lt;&gt;"N"),AND(CX221=3,AD221&lt;&gt;"B"),AND(CX221=2,LEFT(TRIM(AD221),1)&lt;&gt;"I")),1,IF(OR(AND(CX221=0,AD221="N"),AND(CX221=0,AD221="B"),AND(CX221=0,LEFT(TRIM(AD221),1)="I")),1,0))),"")</f>
        <v/>
      </c>
      <c r="EA221" s="23" t="str">
        <f t="shared" si="147"/>
        <v/>
      </c>
      <c r="EB221" s="23" t="str">
        <f>+IF(LEN($I221)&gt;5,IF(ISERROR(VLOOKUP(AF221,'CODIGO PAGO'!$B$2:$B$20,1,0)),1,IF(OR(AND(CZ221=1,AF221&lt;&gt;"N"),AND(CZ221=3,AF221&lt;&gt;"B"),AND(CZ221=2,LEFT(TRIM(AF221),1)&lt;&gt;"I")),1,IF(OR(AND(CZ221=0,AF221="N"),AND(CZ221=0,AF221="B"),AND(CZ221=0,LEFT(TRIM(AF221),1)="I")),1,0))),"")</f>
        <v/>
      </c>
      <c r="EC221" s="23" t="str">
        <f t="shared" si="148"/>
        <v/>
      </c>
      <c r="ED221" s="23" t="str">
        <f>+IF(LEN($I221)&gt;5,IF(ISERROR(VLOOKUP(AH221,'CODIGO PAGO'!$B$2:$B$20,1,0)),1,IF(OR(AND(DB221=1,AH221&lt;&gt;"N"),AND(DB221=3,AH221&lt;&gt;"B"),AND(DB221=2,LEFT(TRIM(AH221),1)&lt;&gt;"I")),1,IF(OR(AND(DB221=0,AH221="N"),AND(DB221=0,AH221="B"),AND(DB221=0,LEFT(TRIM(AH221),1)="I")),1,0))),"")</f>
        <v/>
      </c>
      <c r="EE221" s="23" t="str">
        <f t="shared" si="149"/>
        <v/>
      </c>
      <c r="EF221" s="23" t="str">
        <f>+IF(LEN($I221)&gt;5,IF(ISERROR(VLOOKUP(AJ221,'CODIGO PAGO'!$B$2:$B$20,1,0)),1,IF(OR(AND(DD221=1,AJ221&lt;&gt;"N"),AND(DD221=3,AJ221&lt;&gt;"B"),AND(DD221=2,LEFT(TRIM(AJ221),1)&lt;&gt;"I")),1,IF(OR(AND(DD221=0,AJ221="N"),AND(DD221=0,AJ221="B"),AND(DD221=0,LEFT(TRIM(AJ221),1)="I")),1,0))),"")</f>
        <v/>
      </c>
      <c r="EG221" s="23" t="str">
        <f t="shared" si="150"/>
        <v/>
      </c>
      <c r="EH221" s="23" t="str">
        <f>+IF(LEN($I221)&gt;5,IF(ISERROR(VLOOKUP(AL221,'CODIGO PAGO'!$B$2:$B$20,1,0)),1,IF(OR(AND(DF221=1,AL221&lt;&gt;"N"),AND(DF221=3,AL221&lt;&gt;"B"),AND(DF221=2,LEFT(TRIM(AL221),1)&lt;&gt;"I")),1,IF(OR(AND(DF221=0,AL221="N"),AND(DF221=0,AL221="B"),AND(DF221=0,LEFT(TRIM(AL221),1)="I")),1,0))),"")</f>
        <v/>
      </c>
      <c r="EI221" s="23" t="str">
        <f t="shared" si="151"/>
        <v/>
      </c>
      <c r="EJ221" s="23" t="str">
        <f>+IF(LEN($I221)&gt;5,IF(ISERROR(VLOOKUP(AN221,'CODIGO PAGO'!$B$2:$B$20,1,0)),1,IF(OR(AND(DH221=1,AN221&lt;&gt;"N"),AND(DH221=3,AN221&lt;&gt;"B"),AND(DH221=2,LEFT(TRIM(AN221),1)&lt;&gt;"I")),1,IF(OR(AND(DH221=0,AN221="N"),AND(DH221=0,AN221="B"),AND(DH221=0,LEFT(TRIM(AN221),1)="I")),1,0))),"")</f>
        <v/>
      </c>
      <c r="EK221" s="23" t="str">
        <f t="shared" si="152"/>
        <v/>
      </c>
      <c r="EL221" s="24" t="str">
        <f t="shared" si="153"/>
        <v/>
      </c>
    </row>
    <row r="222" spans="1:142" s="26" customFormat="1">
      <c r="A222" s="15" t="str">
        <f t="shared" si="119"/>
        <v/>
      </c>
      <c r="B222" s="1" t="str">
        <f>+IF(LEN(I222)&gt;5,'CODIGO PAGO'!$B$28,"")</f>
        <v/>
      </c>
      <c r="C222" s="1" t="str">
        <f>+IF(LEN($I222)&gt;5,BD!D222,"")</f>
        <v/>
      </c>
      <c r="D222" s="168" t="str">
        <f>+IF(LEN($I222)&gt;5,BD!A222,"")</f>
        <v/>
      </c>
      <c r="E222" s="1" t="str">
        <f>+IF(LEN($I222)&gt;5,BD!B222,"")</f>
        <v/>
      </c>
      <c r="F222" s="1" t="str">
        <f>+IF(LEN($I222)&gt;5,BD!C222,"")</f>
        <v/>
      </c>
      <c r="G222" s="141"/>
      <c r="H222" s="141"/>
      <c r="I222" s="1" t="str">
        <f>+IF(LEN(BD!G222)&gt;5,BD!G222,"")</f>
        <v/>
      </c>
      <c r="J222" s="167" t="str">
        <f>+IF(LEN($I222)&gt;5,BD!E222,"")</f>
        <v/>
      </c>
      <c r="K222" s="6" t="str">
        <f t="shared" si="120"/>
        <v/>
      </c>
      <c r="L222" s="87" t="str">
        <f>+IF(LEN($I222)&gt;5,BD!H222,"")</f>
        <v/>
      </c>
      <c r="M222" s="40" t="str">
        <f t="shared" si="121"/>
        <v/>
      </c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4" t="str">
        <f t="shared" si="122"/>
        <v/>
      </c>
      <c r="AQ222" s="5" t="str">
        <f t="shared" si="123"/>
        <v/>
      </c>
      <c r="AR222" s="91" t="str">
        <f t="shared" si="124"/>
        <v/>
      </c>
      <c r="AS222" s="5" t="str">
        <f t="shared" si="125"/>
        <v/>
      </c>
      <c r="AT222" s="91" t="str">
        <f t="shared" si="126"/>
        <v/>
      </c>
      <c r="AU222" s="4" t="str">
        <f t="shared" si="127"/>
        <v/>
      </c>
      <c r="AV222" s="4" t="str">
        <f t="shared" si="128"/>
        <v/>
      </c>
      <c r="AW222" s="4" t="str">
        <f t="shared" si="129"/>
        <v/>
      </c>
      <c r="AX222" s="4" t="str">
        <f t="shared" si="130"/>
        <v/>
      </c>
      <c r="AY222" s="88" t="str">
        <f t="shared" si="131"/>
        <v/>
      </c>
      <c r="AZ222" s="17" t="str">
        <f t="shared" si="132"/>
        <v/>
      </c>
      <c r="BA222" s="18" t="str">
        <f t="shared" si="133"/>
        <v/>
      </c>
      <c r="BB222" s="19" t="str">
        <f>+IF(LEN(I222)&gt;5,IF(INT(RIGHT(B222,1))=9,0.5*L222*AY222,INT(MID(B222,5,LEN(B222)-4))*L222)+IFERROR(VLOOKUP(I222,AJUSTES!$A$1:$I$50,9,0),0),"")</f>
        <v/>
      </c>
      <c r="BC222" s="12"/>
      <c r="BD222" s="19" t="str">
        <f t="shared" si="134"/>
        <v/>
      </c>
      <c r="BE222" s="18" t="str">
        <f t="shared" si="135"/>
        <v/>
      </c>
      <c r="BF222" s="139" t="str">
        <f t="shared" si="136"/>
        <v/>
      </c>
      <c r="BG222" s="114"/>
      <c r="BH222" s="18" t="str">
        <f t="shared" si="137"/>
        <v/>
      </c>
      <c r="BI222" s="13"/>
      <c r="BJ222" s="12"/>
      <c r="BK222" s="12"/>
      <c r="BL222" s="145"/>
      <c r="BM222" s="12"/>
      <c r="BN222" s="12"/>
      <c r="BO222" s="12"/>
      <c r="BP222" s="12"/>
      <c r="BQ222" s="12"/>
      <c r="BR222" s="12"/>
      <c r="BS222" s="146"/>
      <c r="BT222" s="14"/>
      <c r="BU222" s="12"/>
      <c r="BV222" s="12"/>
      <c r="BW222" s="12"/>
      <c r="BX222" s="12"/>
      <c r="BY222" s="12"/>
      <c r="BZ222" s="144"/>
      <c r="CA222" s="107" t="str">
        <f>+IF(LEN($I222)&gt;5,IF(BD!F222="N/A","",BD!F222),"")</f>
        <v/>
      </c>
      <c r="CB222" s="21"/>
      <c r="CC222" s="147"/>
      <c r="CD222" s="148"/>
      <c r="CE222" s="8" t="str">
        <f>+IF(LEN(I222)&gt;5,BD!M222,"")</f>
        <v/>
      </c>
      <c r="CF222" s="16" t="str">
        <f>+IF(LEN(I222)&gt;5,BD!N222,"")</f>
        <v/>
      </c>
      <c r="CG222" s="3" t="str">
        <f t="shared" si="138"/>
        <v/>
      </c>
      <c r="CH222" s="23" t="str">
        <f>+IF(AND(LEN($I222)&gt;5),IF(AND($J222&gt;N$1,$J222&lt;=$AO$1),1,IF((COUNTIFS(INCAPACIDADES!$C$1:$C$51,$I222,INCAPACIDADES!K$1:K$51,N$1))&gt;0,2,IF(VLOOKUP($C222,BD!$D$1:$F$501,3,0)&gt;N$1,0,3))),"")</f>
        <v/>
      </c>
      <c r="CI222" s="23" t="str">
        <f>+IF(AND(LEN($I222)&gt;5),IF(AND($J222&gt;O$1,$J222&lt;=$AO$1),1,IF((COUNTIFS(INCAPACIDADES!$C$1:$C$51,$I222,INCAPACIDADES!L$1:L$51,O$1))&gt;0,2,IF(VLOOKUP($C222,BD!$D$1:$F$501,3,0)&gt;O$1,0,3))),"")</f>
        <v/>
      </c>
      <c r="CJ222" s="23" t="str">
        <f>+IF(AND(LEN($I222)&gt;5),IF(AND($J222&gt;P$1,$J222&lt;=$AO$1),1,IF((COUNTIFS(INCAPACIDADES!$C$1:$C$51,$I222,INCAPACIDADES!M$1:M$51,P$1))&gt;0,2,IF(VLOOKUP($C222,BD!$D$1:$F$501,3,0)&gt;P$1,0,3))),"")</f>
        <v/>
      </c>
      <c r="CK222" s="23" t="str">
        <f>+IF(AND(LEN($I222)&gt;5),IF(AND($J222&gt;Q$1,$J222&lt;=$AO$1),1,IF((COUNTIFS(INCAPACIDADES!$C$1:$C$51,$I222,INCAPACIDADES!N$1:N$51,Q$1))&gt;0,2,IF(VLOOKUP($C222,BD!$D$1:$F$501,3,0)&gt;Q$1,0,3))),"")</f>
        <v/>
      </c>
      <c r="CL222" s="23" t="str">
        <f>+IF(AND(LEN($I222)&gt;5),IF(AND($J222&gt;R$1,$J222&lt;=$AO$1),1,IF((COUNTIFS(INCAPACIDADES!$C$1:$C$51,$I222,INCAPACIDADES!O$1:O$51,R$1))&gt;0,2,IF(VLOOKUP($C222,BD!$D$1:$F$501,3,0)&gt;R$1,0,3))),"")</f>
        <v/>
      </c>
      <c r="CM222" s="23" t="str">
        <f>+IF(AND(LEN($I222)&gt;5),IF(AND($J222&gt;S$1,$J222&lt;=$AO$1),1,IF((COUNTIFS(INCAPACIDADES!$C$1:$C$51,$I222,INCAPACIDADES!P$1:P$51,S$1))&gt;0,2,IF(VLOOKUP($C222,BD!$D$1:$F$501,3,0)&gt;S$1,0,3))),"")</f>
        <v/>
      </c>
      <c r="CN222" s="23" t="str">
        <f>+IF(AND(LEN($I222)&gt;5),IF(AND($J222&gt;T$1,$J222&lt;=$AO$1),1,IF((COUNTIFS(INCAPACIDADES!$C$1:$C$51,$I222,INCAPACIDADES!Q$1:Q$51,T$1))&gt;0,2,IF(VLOOKUP($C222,BD!$D$1:$F$501,3,0)&gt;T$1,0,3))),"")</f>
        <v/>
      </c>
      <c r="CO222" s="23" t="str">
        <f>+IF(AND(LEN($I222)&gt;5),IF(AND($J222&gt;U$1,$J222&lt;=$AO$1),1,IF((COUNTIFS(INCAPACIDADES!$C$1:$C$51,$I222,INCAPACIDADES!R$1:R$51,U$1))&gt;0,2,IF(VLOOKUP($C222,BD!$D$1:$F$501,3,0)&gt;U$1,0,3))),"")</f>
        <v/>
      </c>
      <c r="CP222" s="23" t="str">
        <f>+IF(AND(LEN($I222)&gt;5),IF(AND($J222&gt;V$1,$J222&lt;=$AO$1),1,IF((COUNTIFS(INCAPACIDADES!$C$1:$C$51,$I222,INCAPACIDADES!S$1:S$51,V$1))&gt;0,2,IF(VLOOKUP($C222,BD!$D$1:$F$501,3,0)&gt;V$1,0,3))),"")</f>
        <v/>
      </c>
      <c r="CQ222" s="23" t="str">
        <f>+IF(AND(LEN($I222)&gt;5),IF(AND($J222&gt;W$1,$J222&lt;=$AO$1),1,IF((COUNTIFS(INCAPACIDADES!$C$1:$C$51,$I222,INCAPACIDADES!T$1:T$51,W$1))&gt;0,2,IF(VLOOKUP($C222,BD!$D$1:$F$501,3,0)&gt;W$1,0,3))),"")</f>
        <v/>
      </c>
      <c r="CR222" s="23" t="str">
        <f>+IF(AND(LEN($I222)&gt;5),IF(AND($J222&gt;X$1,$J222&lt;=$AO$1),1,IF((COUNTIFS(INCAPACIDADES!$C$1:$C$51,$I222,INCAPACIDADES!U$1:U$51,X$1))&gt;0,2,IF(VLOOKUP($C222,BD!$D$1:$F$501,3,0)&gt;X$1,0,3))),"")</f>
        <v/>
      </c>
      <c r="CS222" s="23" t="str">
        <f>+IF(AND(LEN($I222)&gt;5),IF(AND($J222&gt;Y$1,$J222&lt;=$AO$1),1,IF((COUNTIFS(INCAPACIDADES!$C$1:$C$51,$I222,INCAPACIDADES!V$1:V$51,Y$1))&gt;0,2,IF(VLOOKUP($C222,BD!$D$1:$F$501,3,0)&gt;Y$1,0,3))),"")</f>
        <v/>
      </c>
      <c r="CT222" s="23" t="str">
        <f>+IF(AND(LEN($I222)&gt;5),IF(AND($J222&gt;Z$1,$J222&lt;=$AO$1),1,IF((COUNTIFS(INCAPACIDADES!$C$1:$C$51,$I222,INCAPACIDADES!W$1:W$51,Z$1))&gt;0,2,IF(VLOOKUP($C222,BD!$D$1:$F$501,3,0)&gt;Z$1,0,3))),"")</f>
        <v/>
      </c>
      <c r="CU222" s="23" t="str">
        <f>+IF(AND(LEN($I222)&gt;5),IF(AND($J222&gt;AA$1,$J222&lt;=$AO$1),1,IF((COUNTIFS(INCAPACIDADES!$C$1:$C$51,$I222,INCAPACIDADES!X$1:X$51,AA$1))&gt;0,2,IF(VLOOKUP($C222,BD!$D$1:$F$501,3,0)&gt;AA$1,0,3))),"")</f>
        <v/>
      </c>
      <c r="CV222" s="23" t="str">
        <f>+IF(AND(LEN($I222)&gt;5),IF(AND($J222&gt;AB$1,$J222&lt;=$AO$1),1,IF((COUNTIFS(INCAPACIDADES!$C$1:$C$51,$I222,INCAPACIDADES!Y$1:Y$51,AB$1))&gt;0,2,IF(VLOOKUP($C222,BD!$D$1:$F$501,3,0)&gt;AB$1,0,3))),"")</f>
        <v/>
      </c>
      <c r="CW222" s="23" t="str">
        <f>+IF(AND(LEN($I222)&gt;5),IF(AND($J222&gt;AC$1,$J222&lt;=$AO$1),1,IF((COUNTIFS(INCAPACIDADES!$C$1:$C$51,$I222,INCAPACIDADES!Z$1:Z$51,AC$1))&gt;0,2,IF(VLOOKUP($C222,BD!$D$1:$F$501,3,0)&gt;AC$1,0,3))),"")</f>
        <v/>
      </c>
      <c r="CX222" s="23" t="str">
        <f>+IF(AND(LEN($I222)&gt;5),IF(AND($J222&gt;AD$1,$J222&lt;=$AO$1),1,IF((COUNTIFS(INCAPACIDADES!$C$1:$C$51,$I222,INCAPACIDADES!AA$1:AA$51,AD$1))&gt;0,2,IF(VLOOKUP($C222,BD!$D$1:$F$501,3,0)&gt;AD$1,0,3))),"")</f>
        <v/>
      </c>
      <c r="CY222" s="23" t="str">
        <f>+IF(AND(LEN($I222)&gt;5),IF(AND($J222&gt;AE$1,$J222&lt;=$AO$1),1,IF((COUNTIFS(INCAPACIDADES!$C$1:$C$51,$I222,INCAPACIDADES!AB$1:AB$51,AE$1))&gt;0,2,IF(VLOOKUP($C222,BD!$D$1:$F$501,3,0)&gt;AE$1,0,3))),"")</f>
        <v/>
      </c>
      <c r="CZ222" s="23" t="str">
        <f>+IF(AND(LEN($I222)&gt;5),IF(AND($J222&gt;AF$1,$J222&lt;=$AO$1),1,IF((COUNTIFS(INCAPACIDADES!$C$1:$C$51,$I222,INCAPACIDADES!AC$1:AC$51,AF$1))&gt;0,2,IF(VLOOKUP($C222,BD!$D$1:$F$501,3,0)&gt;AF$1,0,3))),"")</f>
        <v/>
      </c>
      <c r="DA222" s="23" t="str">
        <f>+IF(AND(LEN($I222)&gt;5),IF(AND($J222&gt;AG$1,$J222&lt;=$AO$1),1,IF((COUNTIFS(INCAPACIDADES!$C$1:$C$51,$I222,INCAPACIDADES!AD$1:AD$51,AG$1))&gt;0,2,IF(VLOOKUP($C222,BD!$D$1:$F$501,3,0)&gt;AG$1,0,3))),"")</f>
        <v/>
      </c>
      <c r="DB222" s="23" t="str">
        <f>+IF(AND(LEN($I222)&gt;5),IF(AND($J222&gt;AH$1,$J222&lt;=$AO$1),1,IF((COUNTIFS(INCAPACIDADES!$C$1:$C$51,$I222,INCAPACIDADES!AE$1:AE$51,AH$1))&gt;0,2,IF(VLOOKUP($C222,BD!$D$1:$F$501,3,0)&gt;AH$1,0,3))),"")</f>
        <v/>
      </c>
      <c r="DC222" s="23" t="str">
        <f>+IF(AND(LEN($I222)&gt;5),IF(AND($J222&gt;AI$1,$J222&lt;=$AO$1),1,IF((COUNTIFS(INCAPACIDADES!$C$1:$C$51,$I222,INCAPACIDADES!AF$1:AF$51,AI$1))&gt;0,2,IF(VLOOKUP($C222,BD!$D$1:$F$501,3,0)&gt;AI$1,0,3))),"")</f>
        <v/>
      </c>
      <c r="DD222" s="23" t="str">
        <f>+IF(AND(LEN($I222)&gt;5),IF(AND($J222&gt;AJ$1,$J222&lt;=$AO$1),1,IF((COUNTIFS(INCAPACIDADES!$C$1:$C$51,$I222,INCAPACIDADES!AG$1:AG$51,AJ$1))&gt;0,2,IF(VLOOKUP($C222,BD!$D$1:$F$501,3,0)&gt;AJ$1,0,3))),"")</f>
        <v/>
      </c>
      <c r="DE222" s="23" t="str">
        <f>+IF(AND(LEN($I222)&gt;5),IF(AND($J222&gt;AK$1,$J222&lt;=$AO$1),1,IF((COUNTIFS(INCAPACIDADES!$C$1:$C$51,$I222,INCAPACIDADES!AH$1:AH$51,AK$1))&gt;0,2,IF(VLOOKUP($C222,BD!$D$1:$F$501,3,0)&gt;AK$1,0,3))),"")</f>
        <v/>
      </c>
      <c r="DF222" s="23" t="str">
        <f>+IF(AND(LEN($I222)&gt;5),IF(AND($J222&gt;AL$1,$J222&lt;=$AO$1),1,IF((COUNTIFS(INCAPACIDADES!$C$1:$C$51,$I222,INCAPACIDADES!AI$1:AI$51,AL$1))&gt;0,2,IF(VLOOKUP($C222,BD!$D$1:$F$501,3,0)&gt;AL$1,0,3))),"")</f>
        <v/>
      </c>
      <c r="DG222" s="23" t="str">
        <f>+IF(AND(LEN($I222)&gt;5),IF(AND($J222&gt;AM$1,$J222&lt;=$AO$1),1,IF((COUNTIFS(INCAPACIDADES!$C$1:$C$51,$I222,INCAPACIDADES!AJ$1:AJ$51,AM$1))&gt;0,2,IF(VLOOKUP($C222,BD!$D$1:$F$501,3,0)&gt;AM$1,0,3))),"")</f>
        <v/>
      </c>
      <c r="DH222" s="23" t="str">
        <f>+IF(AND(LEN($I222)&gt;5),IF(AND($J222&gt;AN$1,$J222&lt;=$AO$1),1,IF((COUNTIFS(INCAPACIDADES!$C$1:$C$51,$I222,INCAPACIDADES!AK$1:AK$51,AN$1))&gt;0,2,IF(VLOOKUP($C222,BD!$D$1:$F$501,3,0)&gt;AN$1,0,3))),"")</f>
        <v/>
      </c>
      <c r="DI222" s="23" t="str">
        <f>+IF(AND(LEN($I222)&gt;5),IF(AND($J222&gt;AO$1,$J222&lt;=$AO$1),1,IF((COUNTIFS(INCAPACIDADES!$C$1:$C$51,$I222,INCAPACIDADES!AL$1:AL$51,AO$1))&gt;0,2,IF(VLOOKUP($C222,BD!$D$1:$F$501,3,0)&gt;AO$1,0,3))),"")</f>
        <v/>
      </c>
      <c r="DJ222" s="23" t="str">
        <f>+IF(LEN($I222)&gt;5,IF(ISERROR(VLOOKUP(N222,'CODIGO PAGO'!$B$2:$B$20,1,0)),1,IF(OR(AND(CH222=1,N222&lt;&gt;"N"),AND(CH222=3,N222&lt;&gt;"B"),AND(CH222=2,LEFT(TRIM(N222),1)&lt;&gt;"I")),1,IF(OR(AND(CH222=0,N222="N"),AND(CH222=0,N222="B"),AND(CH222=0,LEFT(TRIM(N222),1)="I")),1,0))),"")</f>
        <v/>
      </c>
      <c r="DK222" s="23" t="str">
        <f t="shared" si="139"/>
        <v/>
      </c>
      <c r="DL222" s="23" t="str">
        <f>+IF(LEN($I222)&gt;5,IF(ISERROR(VLOOKUP(P222,'CODIGO PAGO'!$B$2:$B$20,1,0)),1,IF(OR(AND(CJ222=1,P222&lt;&gt;"N"),AND(CJ222=3,P222&lt;&gt;"B"),AND(CJ222=2,LEFT(TRIM(P222),1)&lt;&gt;"I")),1,IF(OR(AND(CJ222=0,P222="N"),AND(CJ222=0,P222="B"),AND(CJ222=0,LEFT(TRIM(P222),1)="I")),1,0))),"")</f>
        <v/>
      </c>
      <c r="DM222" s="23" t="str">
        <f t="shared" si="140"/>
        <v/>
      </c>
      <c r="DN222" s="23" t="str">
        <f>+IF(LEN($I222)&gt;5,IF(ISERROR(VLOOKUP(R222,'CODIGO PAGO'!$B$2:$B$20,1,0)),1,IF(OR(AND(CL222=1,R222&lt;&gt;"N"),AND(CL222=3,R222&lt;&gt;"B"),AND(CL222=2,LEFT(TRIM(R222),1)&lt;&gt;"I")),1,IF(OR(AND(CL222=0,R222="N"),AND(CL222=0,R222="B"),AND(CL222=0,LEFT(TRIM(R222),1)="I")),1,0))),"")</f>
        <v/>
      </c>
      <c r="DO222" s="23" t="str">
        <f t="shared" si="141"/>
        <v/>
      </c>
      <c r="DP222" s="23" t="str">
        <f>+IF(LEN($I222)&gt;5,IF(ISERROR(VLOOKUP(T222,'CODIGO PAGO'!$B$2:$B$20,1,0)),1,IF(OR(AND(CN222=1,T222&lt;&gt;"N"),AND(CN222=3,T222&lt;&gt;"B"),AND(CN222=2,LEFT(TRIM(T222),1)&lt;&gt;"I")),1,IF(OR(AND(CN222=0,T222="N"),AND(CN222=0,T222="B"),AND(CN222=0,LEFT(TRIM(T222),1)="I")),1,0))),"")</f>
        <v/>
      </c>
      <c r="DQ222" s="23" t="str">
        <f t="shared" si="142"/>
        <v/>
      </c>
      <c r="DR222" s="23" t="str">
        <f>+IF(LEN($I222)&gt;5,IF(ISERROR(VLOOKUP(V222,'CODIGO PAGO'!$B$2:$B$20,1,0)),1,IF(OR(AND(CP222=1,V222&lt;&gt;"N"),AND(CP222=3,V222&lt;&gt;"B"),AND(CP222=2,LEFT(TRIM(V222),1)&lt;&gt;"I")),1,IF(OR(AND(CP222=0,V222="N"),AND(CP222=0,V222="B"),AND(CP222=0,LEFT(TRIM(V222),1)="I")),1,0))),"")</f>
        <v/>
      </c>
      <c r="DS222" s="23" t="str">
        <f t="shared" si="143"/>
        <v/>
      </c>
      <c r="DT222" s="23" t="str">
        <f>+IF(LEN($I222)&gt;5,IF(ISERROR(VLOOKUP(X222,'CODIGO PAGO'!$B$2:$B$20,1,0)),1,IF(OR(AND(CR222=1,X222&lt;&gt;"N"),AND(CR222=3,X222&lt;&gt;"B"),AND(CR222=2,LEFT(TRIM(X222),1)&lt;&gt;"I")),1,IF(OR(AND(CR222=0,X222="N"),AND(CR222=0,X222="B"),AND(CR222=0,LEFT(TRIM(X222),1)="I")),1,0))),"")</f>
        <v/>
      </c>
      <c r="DU222" s="23" t="str">
        <f t="shared" si="144"/>
        <v/>
      </c>
      <c r="DV222" s="23" t="str">
        <f>+IF(LEN($I222)&gt;5,IF(ISERROR(VLOOKUP(Z222,'CODIGO PAGO'!$B$2:$B$20,1,0)),1,IF(OR(AND(CT222=1,Z222&lt;&gt;"N"),AND(CT222=3,Z222&lt;&gt;"B"),AND(CT222=2,LEFT(TRIM(Z222),1)&lt;&gt;"I")),1,IF(OR(AND(CT222=0,Z222="N"),AND(CT222=0,Z222="B"),AND(CT222=0,LEFT(TRIM(Z222),1)="I")),1,0))),"")</f>
        <v/>
      </c>
      <c r="DW222" s="23" t="str">
        <f t="shared" si="145"/>
        <v/>
      </c>
      <c r="DX222" s="23" t="str">
        <f>+IF(LEN($I222)&gt;5,IF(ISERROR(VLOOKUP(AB222,'CODIGO PAGO'!$B$2:$B$20,1,0)),1,IF(OR(AND(CV222=1,AB222&lt;&gt;"N"),AND(CV222=3,AB222&lt;&gt;"B"),AND(CV222=2,LEFT(TRIM(AB222),1)&lt;&gt;"I")),1,IF(OR(AND(CV222=0,AB222="N"),AND(CV222=0,AB222="B"),AND(CV222=0,LEFT(TRIM(AB222),1)="I")),1,0))),"")</f>
        <v/>
      </c>
      <c r="DY222" s="23" t="str">
        <f t="shared" si="146"/>
        <v/>
      </c>
      <c r="DZ222" s="23" t="str">
        <f>+IF(LEN($I222)&gt;5,IF(ISERROR(VLOOKUP(AD222,'CODIGO PAGO'!$B$2:$B$20,1,0)),1,IF(OR(AND(CX222=1,AD222&lt;&gt;"N"),AND(CX222=3,AD222&lt;&gt;"B"),AND(CX222=2,LEFT(TRIM(AD222),1)&lt;&gt;"I")),1,IF(OR(AND(CX222=0,AD222="N"),AND(CX222=0,AD222="B"),AND(CX222=0,LEFT(TRIM(AD222),1)="I")),1,0))),"")</f>
        <v/>
      </c>
      <c r="EA222" s="23" t="str">
        <f t="shared" si="147"/>
        <v/>
      </c>
      <c r="EB222" s="23" t="str">
        <f>+IF(LEN($I222)&gt;5,IF(ISERROR(VLOOKUP(AF222,'CODIGO PAGO'!$B$2:$B$20,1,0)),1,IF(OR(AND(CZ222=1,AF222&lt;&gt;"N"),AND(CZ222=3,AF222&lt;&gt;"B"),AND(CZ222=2,LEFT(TRIM(AF222),1)&lt;&gt;"I")),1,IF(OR(AND(CZ222=0,AF222="N"),AND(CZ222=0,AF222="B"),AND(CZ222=0,LEFT(TRIM(AF222),1)="I")),1,0))),"")</f>
        <v/>
      </c>
      <c r="EC222" s="23" t="str">
        <f t="shared" si="148"/>
        <v/>
      </c>
      <c r="ED222" s="23" t="str">
        <f>+IF(LEN($I222)&gt;5,IF(ISERROR(VLOOKUP(AH222,'CODIGO PAGO'!$B$2:$B$20,1,0)),1,IF(OR(AND(DB222=1,AH222&lt;&gt;"N"),AND(DB222=3,AH222&lt;&gt;"B"),AND(DB222=2,LEFT(TRIM(AH222),1)&lt;&gt;"I")),1,IF(OR(AND(DB222=0,AH222="N"),AND(DB222=0,AH222="B"),AND(DB222=0,LEFT(TRIM(AH222),1)="I")),1,0))),"")</f>
        <v/>
      </c>
      <c r="EE222" s="23" t="str">
        <f t="shared" si="149"/>
        <v/>
      </c>
      <c r="EF222" s="23" t="str">
        <f>+IF(LEN($I222)&gt;5,IF(ISERROR(VLOOKUP(AJ222,'CODIGO PAGO'!$B$2:$B$20,1,0)),1,IF(OR(AND(DD222=1,AJ222&lt;&gt;"N"),AND(DD222=3,AJ222&lt;&gt;"B"),AND(DD222=2,LEFT(TRIM(AJ222),1)&lt;&gt;"I")),1,IF(OR(AND(DD222=0,AJ222="N"),AND(DD222=0,AJ222="B"),AND(DD222=0,LEFT(TRIM(AJ222),1)="I")),1,0))),"")</f>
        <v/>
      </c>
      <c r="EG222" s="23" t="str">
        <f t="shared" si="150"/>
        <v/>
      </c>
      <c r="EH222" s="23" t="str">
        <f>+IF(LEN($I222)&gt;5,IF(ISERROR(VLOOKUP(AL222,'CODIGO PAGO'!$B$2:$B$20,1,0)),1,IF(OR(AND(DF222=1,AL222&lt;&gt;"N"),AND(DF222=3,AL222&lt;&gt;"B"),AND(DF222=2,LEFT(TRIM(AL222),1)&lt;&gt;"I")),1,IF(OR(AND(DF222=0,AL222="N"),AND(DF222=0,AL222="B"),AND(DF222=0,LEFT(TRIM(AL222),1)="I")),1,0))),"")</f>
        <v/>
      </c>
      <c r="EI222" s="23" t="str">
        <f t="shared" si="151"/>
        <v/>
      </c>
      <c r="EJ222" s="23" t="str">
        <f>+IF(LEN($I222)&gt;5,IF(ISERROR(VLOOKUP(AN222,'CODIGO PAGO'!$B$2:$B$20,1,0)),1,IF(OR(AND(DH222=1,AN222&lt;&gt;"N"),AND(DH222=3,AN222&lt;&gt;"B"),AND(DH222=2,LEFT(TRIM(AN222),1)&lt;&gt;"I")),1,IF(OR(AND(DH222=0,AN222="N"),AND(DH222=0,AN222="B"),AND(DH222=0,LEFT(TRIM(AN222),1)="I")),1,0))),"")</f>
        <v/>
      </c>
      <c r="EK222" s="23" t="str">
        <f t="shared" si="152"/>
        <v/>
      </c>
      <c r="EL222" s="24" t="str">
        <f t="shared" si="153"/>
        <v/>
      </c>
    </row>
    <row r="223" spans="1:142" s="26" customFormat="1">
      <c r="A223" s="15" t="str">
        <f t="shared" si="119"/>
        <v/>
      </c>
      <c r="B223" s="1" t="str">
        <f>+IF(LEN(I223)&gt;5,'CODIGO PAGO'!$B$28,"")</f>
        <v/>
      </c>
      <c r="C223" s="1" t="str">
        <f>+IF(LEN($I223)&gt;5,BD!D223,"")</f>
        <v/>
      </c>
      <c r="D223" s="168" t="str">
        <f>+IF(LEN($I223)&gt;5,BD!A223,"")</f>
        <v/>
      </c>
      <c r="E223" s="1" t="str">
        <f>+IF(LEN($I223)&gt;5,BD!B223,"")</f>
        <v/>
      </c>
      <c r="F223" s="1" t="str">
        <f>+IF(LEN($I223)&gt;5,BD!C223,"")</f>
        <v/>
      </c>
      <c r="G223" s="141"/>
      <c r="H223" s="141"/>
      <c r="I223" s="1" t="str">
        <f>+IF(LEN(BD!G223)&gt;5,BD!G223,"")</f>
        <v/>
      </c>
      <c r="J223" s="167" t="str">
        <f>+IF(LEN($I223)&gt;5,BD!E223,"")</f>
        <v/>
      </c>
      <c r="K223" s="6" t="str">
        <f t="shared" si="120"/>
        <v/>
      </c>
      <c r="L223" s="87" t="str">
        <f>+IF(LEN($I223)&gt;5,BD!H223,"")</f>
        <v/>
      </c>
      <c r="M223" s="40" t="str">
        <f t="shared" si="121"/>
        <v/>
      </c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4" t="str">
        <f t="shared" si="122"/>
        <v/>
      </c>
      <c r="AQ223" s="5" t="str">
        <f t="shared" si="123"/>
        <v/>
      </c>
      <c r="AR223" s="91" t="str">
        <f t="shared" si="124"/>
        <v/>
      </c>
      <c r="AS223" s="5" t="str">
        <f t="shared" si="125"/>
        <v/>
      </c>
      <c r="AT223" s="91" t="str">
        <f t="shared" si="126"/>
        <v/>
      </c>
      <c r="AU223" s="4" t="str">
        <f t="shared" si="127"/>
        <v/>
      </c>
      <c r="AV223" s="4" t="str">
        <f t="shared" si="128"/>
        <v/>
      </c>
      <c r="AW223" s="4" t="str">
        <f t="shared" si="129"/>
        <v/>
      </c>
      <c r="AX223" s="4" t="str">
        <f t="shared" si="130"/>
        <v/>
      </c>
      <c r="AY223" s="88" t="str">
        <f t="shared" si="131"/>
        <v/>
      </c>
      <c r="AZ223" s="17" t="str">
        <f t="shared" si="132"/>
        <v/>
      </c>
      <c r="BA223" s="18" t="str">
        <f t="shared" si="133"/>
        <v/>
      </c>
      <c r="BB223" s="19" t="str">
        <f>+IF(LEN(I223)&gt;5,IF(INT(RIGHT(B223,1))=9,0.5*L223*AY223,INT(MID(B223,5,LEN(B223)-4))*L223)+IFERROR(VLOOKUP(I223,AJUSTES!$A$1:$I$50,9,0),0),"")</f>
        <v/>
      </c>
      <c r="BC223" s="12"/>
      <c r="BD223" s="19" t="str">
        <f t="shared" si="134"/>
        <v/>
      </c>
      <c r="BE223" s="18" t="str">
        <f t="shared" si="135"/>
        <v/>
      </c>
      <c r="BF223" s="139" t="str">
        <f t="shared" si="136"/>
        <v/>
      </c>
      <c r="BG223" s="114"/>
      <c r="BH223" s="18" t="str">
        <f t="shared" si="137"/>
        <v/>
      </c>
      <c r="BI223" s="13"/>
      <c r="BJ223" s="12"/>
      <c r="BK223" s="12"/>
      <c r="BL223" s="145"/>
      <c r="BM223" s="12"/>
      <c r="BN223" s="12"/>
      <c r="BO223" s="12"/>
      <c r="BP223" s="12"/>
      <c r="BQ223" s="12"/>
      <c r="BR223" s="12"/>
      <c r="BS223" s="146"/>
      <c r="BT223" s="14"/>
      <c r="BU223" s="12"/>
      <c r="BV223" s="12"/>
      <c r="BW223" s="12"/>
      <c r="BX223" s="12"/>
      <c r="BY223" s="12"/>
      <c r="BZ223" s="144"/>
      <c r="CA223" s="107" t="str">
        <f>+IF(LEN($I223)&gt;5,IF(BD!F223="N/A","",BD!F223),"")</f>
        <v/>
      </c>
      <c r="CB223" s="21"/>
      <c r="CC223" s="147"/>
      <c r="CD223" s="148"/>
      <c r="CE223" s="8" t="str">
        <f>+IF(LEN(I223)&gt;5,BD!M223,"")</f>
        <v/>
      </c>
      <c r="CF223" s="16" t="str">
        <f>+IF(LEN(I223)&gt;5,BD!N223,"")</f>
        <v/>
      </c>
      <c r="CG223" s="3" t="str">
        <f t="shared" si="138"/>
        <v/>
      </c>
      <c r="CH223" s="23" t="str">
        <f>+IF(AND(LEN($I223)&gt;5),IF(AND($J223&gt;N$1,$J223&lt;=$AO$1),1,IF((COUNTIFS(INCAPACIDADES!$C$1:$C$51,$I223,INCAPACIDADES!K$1:K$51,N$1))&gt;0,2,IF(VLOOKUP($C223,BD!$D$1:$F$501,3,0)&gt;N$1,0,3))),"")</f>
        <v/>
      </c>
      <c r="CI223" s="23" t="str">
        <f>+IF(AND(LEN($I223)&gt;5),IF(AND($J223&gt;O$1,$J223&lt;=$AO$1),1,IF((COUNTIFS(INCAPACIDADES!$C$1:$C$51,$I223,INCAPACIDADES!L$1:L$51,O$1))&gt;0,2,IF(VLOOKUP($C223,BD!$D$1:$F$501,3,0)&gt;O$1,0,3))),"")</f>
        <v/>
      </c>
      <c r="CJ223" s="23" t="str">
        <f>+IF(AND(LEN($I223)&gt;5),IF(AND($J223&gt;P$1,$J223&lt;=$AO$1),1,IF((COUNTIFS(INCAPACIDADES!$C$1:$C$51,$I223,INCAPACIDADES!M$1:M$51,P$1))&gt;0,2,IF(VLOOKUP($C223,BD!$D$1:$F$501,3,0)&gt;P$1,0,3))),"")</f>
        <v/>
      </c>
      <c r="CK223" s="23" t="str">
        <f>+IF(AND(LEN($I223)&gt;5),IF(AND($J223&gt;Q$1,$J223&lt;=$AO$1),1,IF((COUNTIFS(INCAPACIDADES!$C$1:$C$51,$I223,INCAPACIDADES!N$1:N$51,Q$1))&gt;0,2,IF(VLOOKUP($C223,BD!$D$1:$F$501,3,0)&gt;Q$1,0,3))),"")</f>
        <v/>
      </c>
      <c r="CL223" s="23" t="str">
        <f>+IF(AND(LEN($I223)&gt;5),IF(AND($J223&gt;R$1,$J223&lt;=$AO$1),1,IF((COUNTIFS(INCAPACIDADES!$C$1:$C$51,$I223,INCAPACIDADES!O$1:O$51,R$1))&gt;0,2,IF(VLOOKUP($C223,BD!$D$1:$F$501,3,0)&gt;R$1,0,3))),"")</f>
        <v/>
      </c>
      <c r="CM223" s="23" t="str">
        <f>+IF(AND(LEN($I223)&gt;5),IF(AND($J223&gt;S$1,$J223&lt;=$AO$1),1,IF((COUNTIFS(INCAPACIDADES!$C$1:$C$51,$I223,INCAPACIDADES!P$1:P$51,S$1))&gt;0,2,IF(VLOOKUP($C223,BD!$D$1:$F$501,3,0)&gt;S$1,0,3))),"")</f>
        <v/>
      </c>
      <c r="CN223" s="23" t="str">
        <f>+IF(AND(LEN($I223)&gt;5),IF(AND($J223&gt;T$1,$J223&lt;=$AO$1),1,IF((COUNTIFS(INCAPACIDADES!$C$1:$C$51,$I223,INCAPACIDADES!Q$1:Q$51,T$1))&gt;0,2,IF(VLOOKUP($C223,BD!$D$1:$F$501,3,0)&gt;T$1,0,3))),"")</f>
        <v/>
      </c>
      <c r="CO223" s="23" t="str">
        <f>+IF(AND(LEN($I223)&gt;5),IF(AND($J223&gt;U$1,$J223&lt;=$AO$1),1,IF((COUNTIFS(INCAPACIDADES!$C$1:$C$51,$I223,INCAPACIDADES!R$1:R$51,U$1))&gt;0,2,IF(VLOOKUP($C223,BD!$D$1:$F$501,3,0)&gt;U$1,0,3))),"")</f>
        <v/>
      </c>
      <c r="CP223" s="23" t="str">
        <f>+IF(AND(LEN($I223)&gt;5),IF(AND($J223&gt;V$1,$J223&lt;=$AO$1),1,IF((COUNTIFS(INCAPACIDADES!$C$1:$C$51,$I223,INCAPACIDADES!S$1:S$51,V$1))&gt;0,2,IF(VLOOKUP($C223,BD!$D$1:$F$501,3,0)&gt;V$1,0,3))),"")</f>
        <v/>
      </c>
      <c r="CQ223" s="23" t="str">
        <f>+IF(AND(LEN($I223)&gt;5),IF(AND($J223&gt;W$1,$J223&lt;=$AO$1),1,IF((COUNTIFS(INCAPACIDADES!$C$1:$C$51,$I223,INCAPACIDADES!T$1:T$51,W$1))&gt;0,2,IF(VLOOKUP($C223,BD!$D$1:$F$501,3,0)&gt;W$1,0,3))),"")</f>
        <v/>
      </c>
      <c r="CR223" s="23" t="str">
        <f>+IF(AND(LEN($I223)&gt;5),IF(AND($J223&gt;X$1,$J223&lt;=$AO$1),1,IF((COUNTIFS(INCAPACIDADES!$C$1:$C$51,$I223,INCAPACIDADES!U$1:U$51,X$1))&gt;0,2,IF(VLOOKUP($C223,BD!$D$1:$F$501,3,0)&gt;X$1,0,3))),"")</f>
        <v/>
      </c>
      <c r="CS223" s="23" t="str">
        <f>+IF(AND(LEN($I223)&gt;5),IF(AND($J223&gt;Y$1,$J223&lt;=$AO$1),1,IF((COUNTIFS(INCAPACIDADES!$C$1:$C$51,$I223,INCAPACIDADES!V$1:V$51,Y$1))&gt;0,2,IF(VLOOKUP($C223,BD!$D$1:$F$501,3,0)&gt;Y$1,0,3))),"")</f>
        <v/>
      </c>
      <c r="CT223" s="23" t="str">
        <f>+IF(AND(LEN($I223)&gt;5),IF(AND($J223&gt;Z$1,$J223&lt;=$AO$1),1,IF((COUNTIFS(INCAPACIDADES!$C$1:$C$51,$I223,INCAPACIDADES!W$1:W$51,Z$1))&gt;0,2,IF(VLOOKUP($C223,BD!$D$1:$F$501,3,0)&gt;Z$1,0,3))),"")</f>
        <v/>
      </c>
      <c r="CU223" s="23" t="str">
        <f>+IF(AND(LEN($I223)&gt;5),IF(AND($J223&gt;AA$1,$J223&lt;=$AO$1),1,IF((COUNTIFS(INCAPACIDADES!$C$1:$C$51,$I223,INCAPACIDADES!X$1:X$51,AA$1))&gt;0,2,IF(VLOOKUP($C223,BD!$D$1:$F$501,3,0)&gt;AA$1,0,3))),"")</f>
        <v/>
      </c>
      <c r="CV223" s="23" t="str">
        <f>+IF(AND(LEN($I223)&gt;5),IF(AND($J223&gt;AB$1,$J223&lt;=$AO$1),1,IF((COUNTIFS(INCAPACIDADES!$C$1:$C$51,$I223,INCAPACIDADES!Y$1:Y$51,AB$1))&gt;0,2,IF(VLOOKUP($C223,BD!$D$1:$F$501,3,0)&gt;AB$1,0,3))),"")</f>
        <v/>
      </c>
      <c r="CW223" s="23" t="str">
        <f>+IF(AND(LEN($I223)&gt;5),IF(AND($J223&gt;AC$1,$J223&lt;=$AO$1),1,IF((COUNTIFS(INCAPACIDADES!$C$1:$C$51,$I223,INCAPACIDADES!Z$1:Z$51,AC$1))&gt;0,2,IF(VLOOKUP($C223,BD!$D$1:$F$501,3,0)&gt;AC$1,0,3))),"")</f>
        <v/>
      </c>
      <c r="CX223" s="23" t="str">
        <f>+IF(AND(LEN($I223)&gt;5),IF(AND($J223&gt;AD$1,$J223&lt;=$AO$1),1,IF((COUNTIFS(INCAPACIDADES!$C$1:$C$51,$I223,INCAPACIDADES!AA$1:AA$51,AD$1))&gt;0,2,IF(VLOOKUP($C223,BD!$D$1:$F$501,3,0)&gt;AD$1,0,3))),"")</f>
        <v/>
      </c>
      <c r="CY223" s="23" t="str">
        <f>+IF(AND(LEN($I223)&gt;5),IF(AND($J223&gt;AE$1,$J223&lt;=$AO$1),1,IF((COUNTIFS(INCAPACIDADES!$C$1:$C$51,$I223,INCAPACIDADES!AB$1:AB$51,AE$1))&gt;0,2,IF(VLOOKUP($C223,BD!$D$1:$F$501,3,0)&gt;AE$1,0,3))),"")</f>
        <v/>
      </c>
      <c r="CZ223" s="23" t="str">
        <f>+IF(AND(LEN($I223)&gt;5),IF(AND($J223&gt;AF$1,$J223&lt;=$AO$1),1,IF((COUNTIFS(INCAPACIDADES!$C$1:$C$51,$I223,INCAPACIDADES!AC$1:AC$51,AF$1))&gt;0,2,IF(VLOOKUP($C223,BD!$D$1:$F$501,3,0)&gt;AF$1,0,3))),"")</f>
        <v/>
      </c>
      <c r="DA223" s="23" t="str">
        <f>+IF(AND(LEN($I223)&gt;5),IF(AND($J223&gt;AG$1,$J223&lt;=$AO$1),1,IF((COUNTIFS(INCAPACIDADES!$C$1:$C$51,$I223,INCAPACIDADES!AD$1:AD$51,AG$1))&gt;0,2,IF(VLOOKUP($C223,BD!$D$1:$F$501,3,0)&gt;AG$1,0,3))),"")</f>
        <v/>
      </c>
      <c r="DB223" s="23" t="str">
        <f>+IF(AND(LEN($I223)&gt;5),IF(AND($J223&gt;AH$1,$J223&lt;=$AO$1),1,IF((COUNTIFS(INCAPACIDADES!$C$1:$C$51,$I223,INCAPACIDADES!AE$1:AE$51,AH$1))&gt;0,2,IF(VLOOKUP($C223,BD!$D$1:$F$501,3,0)&gt;AH$1,0,3))),"")</f>
        <v/>
      </c>
      <c r="DC223" s="23" t="str">
        <f>+IF(AND(LEN($I223)&gt;5),IF(AND($J223&gt;AI$1,$J223&lt;=$AO$1),1,IF((COUNTIFS(INCAPACIDADES!$C$1:$C$51,$I223,INCAPACIDADES!AF$1:AF$51,AI$1))&gt;0,2,IF(VLOOKUP($C223,BD!$D$1:$F$501,3,0)&gt;AI$1,0,3))),"")</f>
        <v/>
      </c>
      <c r="DD223" s="23" t="str">
        <f>+IF(AND(LEN($I223)&gt;5),IF(AND($J223&gt;AJ$1,$J223&lt;=$AO$1),1,IF((COUNTIFS(INCAPACIDADES!$C$1:$C$51,$I223,INCAPACIDADES!AG$1:AG$51,AJ$1))&gt;0,2,IF(VLOOKUP($C223,BD!$D$1:$F$501,3,0)&gt;AJ$1,0,3))),"")</f>
        <v/>
      </c>
      <c r="DE223" s="23" t="str">
        <f>+IF(AND(LEN($I223)&gt;5),IF(AND($J223&gt;AK$1,$J223&lt;=$AO$1),1,IF((COUNTIFS(INCAPACIDADES!$C$1:$C$51,$I223,INCAPACIDADES!AH$1:AH$51,AK$1))&gt;0,2,IF(VLOOKUP($C223,BD!$D$1:$F$501,3,0)&gt;AK$1,0,3))),"")</f>
        <v/>
      </c>
      <c r="DF223" s="23" t="str">
        <f>+IF(AND(LEN($I223)&gt;5),IF(AND($J223&gt;AL$1,$J223&lt;=$AO$1),1,IF((COUNTIFS(INCAPACIDADES!$C$1:$C$51,$I223,INCAPACIDADES!AI$1:AI$51,AL$1))&gt;0,2,IF(VLOOKUP($C223,BD!$D$1:$F$501,3,0)&gt;AL$1,0,3))),"")</f>
        <v/>
      </c>
      <c r="DG223" s="23" t="str">
        <f>+IF(AND(LEN($I223)&gt;5),IF(AND($J223&gt;AM$1,$J223&lt;=$AO$1),1,IF((COUNTIFS(INCAPACIDADES!$C$1:$C$51,$I223,INCAPACIDADES!AJ$1:AJ$51,AM$1))&gt;0,2,IF(VLOOKUP($C223,BD!$D$1:$F$501,3,0)&gt;AM$1,0,3))),"")</f>
        <v/>
      </c>
      <c r="DH223" s="23" t="str">
        <f>+IF(AND(LEN($I223)&gt;5),IF(AND($J223&gt;AN$1,$J223&lt;=$AO$1),1,IF((COUNTIFS(INCAPACIDADES!$C$1:$C$51,$I223,INCAPACIDADES!AK$1:AK$51,AN$1))&gt;0,2,IF(VLOOKUP($C223,BD!$D$1:$F$501,3,0)&gt;AN$1,0,3))),"")</f>
        <v/>
      </c>
      <c r="DI223" s="23" t="str">
        <f>+IF(AND(LEN($I223)&gt;5),IF(AND($J223&gt;AO$1,$J223&lt;=$AO$1),1,IF((COUNTIFS(INCAPACIDADES!$C$1:$C$51,$I223,INCAPACIDADES!AL$1:AL$51,AO$1))&gt;0,2,IF(VLOOKUP($C223,BD!$D$1:$F$501,3,0)&gt;AO$1,0,3))),"")</f>
        <v/>
      </c>
      <c r="DJ223" s="23" t="str">
        <f>+IF(LEN($I223)&gt;5,IF(ISERROR(VLOOKUP(N223,'CODIGO PAGO'!$B$2:$B$20,1,0)),1,IF(OR(AND(CH223=1,N223&lt;&gt;"N"),AND(CH223=3,N223&lt;&gt;"B"),AND(CH223=2,LEFT(TRIM(N223),1)&lt;&gt;"I")),1,IF(OR(AND(CH223=0,N223="N"),AND(CH223=0,N223="B"),AND(CH223=0,LEFT(TRIM(N223),1)="I")),1,0))),"")</f>
        <v/>
      </c>
      <c r="DK223" s="23" t="str">
        <f t="shared" si="139"/>
        <v/>
      </c>
      <c r="DL223" s="23" t="str">
        <f>+IF(LEN($I223)&gt;5,IF(ISERROR(VLOOKUP(P223,'CODIGO PAGO'!$B$2:$B$20,1,0)),1,IF(OR(AND(CJ223=1,P223&lt;&gt;"N"),AND(CJ223=3,P223&lt;&gt;"B"),AND(CJ223=2,LEFT(TRIM(P223),1)&lt;&gt;"I")),1,IF(OR(AND(CJ223=0,P223="N"),AND(CJ223=0,P223="B"),AND(CJ223=0,LEFT(TRIM(P223),1)="I")),1,0))),"")</f>
        <v/>
      </c>
      <c r="DM223" s="23" t="str">
        <f t="shared" si="140"/>
        <v/>
      </c>
      <c r="DN223" s="23" t="str">
        <f>+IF(LEN($I223)&gt;5,IF(ISERROR(VLOOKUP(R223,'CODIGO PAGO'!$B$2:$B$20,1,0)),1,IF(OR(AND(CL223=1,R223&lt;&gt;"N"),AND(CL223=3,R223&lt;&gt;"B"),AND(CL223=2,LEFT(TRIM(R223),1)&lt;&gt;"I")),1,IF(OR(AND(CL223=0,R223="N"),AND(CL223=0,R223="B"),AND(CL223=0,LEFT(TRIM(R223),1)="I")),1,0))),"")</f>
        <v/>
      </c>
      <c r="DO223" s="23" t="str">
        <f t="shared" si="141"/>
        <v/>
      </c>
      <c r="DP223" s="23" t="str">
        <f>+IF(LEN($I223)&gt;5,IF(ISERROR(VLOOKUP(T223,'CODIGO PAGO'!$B$2:$B$20,1,0)),1,IF(OR(AND(CN223=1,T223&lt;&gt;"N"),AND(CN223=3,T223&lt;&gt;"B"),AND(CN223=2,LEFT(TRIM(T223),1)&lt;&gt;"I")),1,IF(OR(AND(CN223=0,T223="N"),AND(CN223=0,T223="B"),AND(CN223=0,LEFT(TRIM(T223),1)="I")),1,0))),"")</f>
        <v/>
      </c>
      <c r="DQ223" s="23" t="str">
        <f t="shared" si="142"/>
        <v/>
      </c>
      <c r="DR223" s="23" t="str">
        <f>+IF(LEN($I223)&gt;5,IF(ISERROR(VLOOKUP(V223,'CODIGO PAGO'!$B$2:$B$20,1,0)),1,IF(OR(AND(CP223=1,V223&lt;&gt;"N"),AND(CP223=3,V223&lt;&gt;"B"),AND(CP223=2,LEFT(TRIM(V223),1)&lt;&gt;"I")),1,IF(OR(AND(CP223=0,V223="N"),AND(CP223=0,V223="B"),AND(CP223=0,LEFT(TRIM(V223),1)="I")),1,0))),"")</f>
        <v/>
      </c>
      <c r="DS223" s="23" t="str">
        <f t="shared" si="143"/>
        <v/>
      </c>
      <c r="DT223" s="23" t="str">
        <f>+IF(LEN($I223)&gt;5,IF(ISERROR(VLOOKUP(X223,'CODIGO PAGO'!$B$2:$B$20,1,0)),1,IF(OR(AND(CR223=1,X223&lt;&gt;"N"),AND(CR223=3,X223&lt;&gt;"B"),AND(CR223=2,LEFT(TRIM(X223),1)&lt;&gt;"I")),1,IF(OR(AND(CR223=0,X223="N"),AND(CR223=0,X223="B"),AND(CR223=0,LEFT(TRIM(X223),1)="I")),1,0))),"")</f>
        <v/>
      </c>
      <c r="DU223" s="23" t="str">
        <f t="shared" si="144"/>
        <v/>
      </c>
      <c r="DV223" s="23" t="str">
        <f>+IF(LEN($I223)&gt;5,IF(ISERROR(VLOOKUP(Z223,'CODIGO PAGO'!$B$2:$B$20,1,0)),1,IF(OR(AND(CT223=1,Z223&lt;&gt;"N"),AND(CT223=3,Z223&lt;&gt;"B"),AND(CT223=2,LEFT(TRIM(Z223),1)&lt;&gt;"I")),1,IF(OR(AND(CT223=0,Z223="N"),AND(CT223=0,Z223="B"),AND(CT223=0,LEFT(TRIM(Z223),1)="I")),1,0))),"")</f>
        <v/>
      </c>
      <c r="DW223" s="23" t="str">
        <f t="shared" si="145"/>
        <v/>
      </c>
      <c r="DX223" s="23" t="str">
        <f>+IF(LEN($I223)&gt;5,IF(ISERROR(VLOOKUP(AB223,'CODIGO PAGO'!$B$2:$B$20,1,0)),1,IF(OR(AND(CV223=1,AB223&lt;&gt;"N"),AND(CV223=3,AB223&lt;&gt;"B"),AND(CV223=2,LEFT(TRIM(AB223),1)&lt;&gt;"I")),1,IF(OR(AND(CV223=0,AB223="N"),AND(CV223=0,AB223="B"),AND(CV223=0,LEFT(TRIM(AB223),1)="I")),1,0))),"")</f>
        <v/>
      </c>
      <c r="DY223" s="23" t="str">
        <f t="shared" si="146"/>
        <v/>
      </c>
      <c r="DZ223" s="23" t="str">
        <f>+IF(LEN($I223)&gt;5,IF(ISERROR(VLOOKUP(AD223,'CODIGO PAGO'!$B$2:$B$20,1,0)),1,IF(OR(AND(CX223=1,AD223&lt;&gt;"N"),AND(CX223=3,AD223&lt;&gt;"B"),AND(CX223=2,LEFT(TRIM(AD223),1)&lt;&gt;"I")),1,IF(OR(AND(CX223=0,AD223="N"),AND(CX223=0,AD223="B"),AND(CX223=0,LEFT(TRIM(AD223),1)="I")),1,0))),"")</f>
        <v/>
      </c>
      <c r="EA223" s="23" t="str">
        <f t="shared" si="147"/>
        <v/>
      </c>
      <c r="EB223" s="23" t="str">
        <f>+IF(LEN($I223)&gt;5,IF(ISERROR(VLOOKUP(AF223,'CODIGO PAGO'!$B$2:$B$20,1,0)),1,IF(OR(AND(CZ223=1,AF223&lt;&gt;"N"),AND(CZ223=3,AF223&lt;&gt;"B"),AND(CZ223=2,LEFT(TRIM(AF223),1)&lt;&gt;"I")),1,IF(OR(AND(CZ223=0,AF223="N"),AND(CZ223=0,AF223="B"),AND(CZ223=0,LEFT(TRIM(AF223),1)="I")),1,0))),"")</f>
        <v/>
      </c>
      <c r="EC223" s="23" t="str">
        <f t="shared" si="148"/>
        <v/>
      </c>
      <c r="ED223" s="23" t="str">
        <f>+IF(LEN($I223)&gt;5,IF(ISERROR(VLOOKUP(AH223,'CODIGO PAGO'!$B$2:$B$20,1,0)),1,IF(OR(AND(DB223=1,AH223&lt;&gt;"N"),AND(DB223=3,AH223&lt;&gt;"B"),AND(DB223=2,LEFT(TRIM(AH223),1)&lt;&gt;"I")),1,IF(OR(AND(DB223=0,AH223="N"),AND(DB223=0,AH223="B"),AND(DB223=0,LEFT(TRIM(AH223),1)="I")),1,0))),"")</f>
        <v/>
      </c>
      <c r="EE223" s="23" t="str">
        <f t="shared" si="149"/>
        <v/>
      </c>
      <c r="EF223" s="23" t="str">
        <f>+IF(LEN($I223)&gt;5,IF(ISERROR(VLOOKUP(AJ223,'CODIGO PAGO'!$B$2:$B$20,1,0)),1,IF(OR(AND(DD223=1,AJ223&lt;&gt;"N"),AND(DD223=3,AJ223&lt;&gt;"B"),AND(DD223=2,LEFT(TRIM(AJ223),1)&lt;&gt;"I")),1,IF(OR(AND(DD223=0,AJ223="N"),AND(DD223=0,AJ223="B"),AND(DD223=0,LEFT(TRIM(AJ223),1)="I")),1,0))),"")</f>
        <v/>
      </c>
      <c r="EG223" s="23" t="str">
        <f t="shared" si="150"/>
        <v/>
      </c>
      <c r="EH223" s="23" t="str">
        <f>+IF(LEN($I223)&gt;5,IF(ISERROR(VLOOKUP(AL223,'CODIGO PAGO'!$B$2:$B$20,1,0)),1,IF(OR(AND(DF223=1,AL223&lt;&gt;"N"),AND(DF223=3,AL223&lt;&gt;"B"),AND(DF223=2,LEFT(TRIM(AL223),1)&lt;&gt;"I")),1,IF(OR(AND(DF223=0,AL223="N"),AND(DF223=0,AL223="B"),AND(DF223=0,LEFT(TRIM(AL223),1)="I")),1,0))),"")</f>
        <v/>
      </c>
      <c r="EI223" s="23" t="str">
        <f t="shared" si="151"/>
        <v/>
      </c>
      <c r="EJ223" s="23" t="str">
        <f>+IF(LEN($I223)&gt;5,IF(ISERROR(VLOOKUP(AN223,'CODIGO PAGO'!$B$2:$B$20,1,0)),1,IF(OR(AND(DH223=1,AN223&lt;&gt;"N"),AND(DH223=3,AN223&lt;&gt;"B"),AND(DH223=2,LEFT(TRIM(AN223),1)&lt;&gt;"I")),1,IF(OR(AND(DH223=0,AN223="N"),AND(DH223=0,AN223="B"),AND(DH223=0,LEFT(TRIM(AN223),1)="I")),1,0))),"")</f>
        <v/>
      </c>
      <c r="EK223" s="23" t="str">
        <f t="shared" si="152"/>
        <v/>
      </c>
      <c r="EL223" s="24" t="str">
        <f t="shared" si="153"/>
        <v/>
      </c>
    </row>
    <row r="224" spans="1:142" s="26" customFormat="1">
      <c r="A224" s="15" t="str">
        <f t="shared" si="119"/>
        <v/>
      </c>
      <c r="B224" s="1" t="str">
        <f>+IF(LEN(I224)&gt;5,'CODIGO PAGO'!$B$28,"")</f>
        <v/>
      </c>
      <c r="C224" s="1" t="str">
        <f>+IF(LEN($I224)&gt;5,BD!D224,"")</f>
        <v/>
      </c>
      <c r="D224" s="168" t="str">
        <f>+IF(LEN($I224)&gt;5,BD!A224,"")</f>
        <v/>
      </c>
      <c r="E224" s="1" t="str">
        <f>+IF(LEN($I224)&gt;5,BD!B224,"")</f>
        <v/>
      </c>
      <c r="F224" s="1" t="str">
        <f>+IF(LEN($I224)&gt;5,BD!C224,"")</f>
        <v/>
      </c>
      <c r="G224" s="141"/>
      <c r="H224" s="141"/>
      <c r="I224" s="1" t="str">
        <f>+IF(LEN(BD!G224)&gt;5,BD!G224,"")</f>
        <v/>
      </c>
      <c r="J224" s="167" t="str">
        <f>+IF(LEN($I224)&gt;5,BD!E224,"")</f>
        <v/>
      </c>
      <c r="K224" s="6" t="str">
        <f t="shared" si="120"/>
        <v/>
      </c>
      <c r="L224" s="87" t="str">
        <f>+IF(LEN($I224)&gt;5,BD!H224,"")</f>
        <v/>
      </c>
      <c r="M224" s="40" t="str">
        <f t="shared" si="121"/>
        <v/>
      </c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4" t="str">
        <f t="shared" si="122"/>
        <v/>
      </c>
      <c r="AQ224" s="5" t="str">
        <f t="shared" si="123"/>
        <v/>
      </c>
      <c r="AR224" s="91" t="str">
        <f t="shared" si="124"/>
        <v/>
      </c>
      <c r="AS224" s="5" t="str">
        <f t="shared" si="125"/>
        <v/>
      </c>
      <c r="AT224" s="91" t="str">
        <f t="shared" si="126"/>
        <v/>
      </c>
      <c r="AU224" s="4" t="str">
        <f t="shared" si="127"/>
        <v/>
      </c>
      <c r="AV224" s="4" t="str">
        <f t="shared" si="128"/>
        <v/>
      </c>
      <c r="AW224" s="4" t="str">
        <f t="shared" si="129"/>
        <v/>
      </c>
      <c r="AX224" s="4" t="str">
        <f t="shared" si="130"/>
        <v/>
      </c>
      <c r="AY224" s="88" t="str">
        <f t="shared" si="131"/>
        <v/>
      </c>
      <c r="AZ224" s="17" t="str">
        <f t="shared" si="132"/>
        <v/>
      </c>
      <c r="BA224" s="18" t="str">
        <f t="shared" si="133"/>
        <v/>
      </c>
      <c r="BB224" s="19" t="str">
        <f>+IF(LEN(I224)&gt;5,IF(INT(RIGHT(B224,1))=9,0.5*L224*AY224,INT(MID(B224,5,LEN(B224)-4))*L224)+IFERROR(VLOOKUP(I224,AJUSTES!$A$1:$I$50,9,0),0),"")</f>
        <v/>
      </c>
      <c r="BC224" s="12"/>
      <c r="BD224" s="19" t="str">
        <f t="shared" si="134"/>
        <v/>
      </c>
      <c r="BE224" s="18" t="str">
        <f t="shared" si="135"/>
        <v/>
      </c>
      <c r="BF224" s="139" t="str">
        <f t="shared" si="136"/>
        <v/>
      </c>
      <c r="BG224" s="114"/>
      <c r="BH224" s="18" t="str">
        <f t="shared" si="137"/>
        <v/>
      </c>
      <c r="BI224" s="13"/>
      <c r="BJ224" s="12"/>
      <c r="BK224" s="12"/>
      <c r="BL224" s="145"/>
      <c r="BM224" s="12"/>
      <c r="BN224" s="12"/>
      <c r="BO224" s="12"/>
      <c r="BP224" s="12"/>
      <c r="BQ224" s="12"/>
      <c r="BR224" s="12"/>
      <c r="BS224" s="146"/>
      <c r="BT224" s="14"/>
      <c r="BU224" s="12"/>
      <c r="BV224" s="12"/>
      <c r="BW224" s="12"/>
      <c r="BX224" s="12"/>
      <c r="BY224" s="12"/>
      <c r="BZ224" s="144"/>
      <c r="CA224" s="107" t="str">
        <f>+IF(LEN($I224)&gt;5,IF(BD!F224="N/A","",BD!F224),"")</f>
        <v/>
      </c>
      <c r="CB224" s="21"/>
      <c r="CC224" s="147"/>
      <c r="CD224" s="148"/>
      <c r="CE224" s="8" t="str">
        <f>+IF(LEN(I224)&gt;5,BD!M224,"")</f>
        <v/>
      </c>
      <c r="CF224" s="16" t="str">
        <f>+IF(LEN(I224)&gt;5,BD!N224,"")</f>
        <v/>
      </c>
      <c r="CG224" s="3" t="str">
        <f t="shared" si="138"/>
        <v/>
      </c>
      <c r="CH224" s="23" t="str">
        <f>+IF(AND(LEN($I224)&gt;5),IF(AND($J224&gt;N$1,$J224&lt;=$AO$1),1,IF((COUNTIFS(INCAPACIDADES!$C$1:$C$51,$I224,INCAPACIDADES!K$1:K$51,N$1))&gt;0,2,IF(VLOOKUP($C224,BD!$D$1:$F$501,3,0)&gt;N$1,0,3))),"")</f>
        <v/>
      </c>
      <c r="CI224" s="23" t="str">
        <f>+IF(AND(LEN($I224)&gt;5),IF(AND($J224&gt;O$1,$J224&lt;=$AO$1),1,IF((COUNTIFS(INCAPACIDADES!$C$1:$C$51,$I224,INCAPACIDADES!L$1:L$51,O$1))&gt;0,2,IF(VLOOKUP($C224,BD!$D$1:$F$501,3,0)&gt;O$1,0,3))),"")</f>
        <v/>
      </c>
      <c r="CJ224" s="23" t="str">
        <f>+IF(AND(LEN($I224)&gt;5),IF(AND($J224&gt;P$1,$J224&lt;=$AO$1),1,IF((COUNTIFS(INCAPACIDADES!$C$1:$C$51,$I224,INCAPACIDADES!M$1:M$51,P$1))&gt;0,2,IF(VLOOKUP($C224,BD!$D$1:$F$501,3,0)&gt;P$1,0,3))),"")</f>
        <v/>
      </c>
      <c r="CK224" s="23" t="str">
        <f>+IF(AND(LEN($I224)&gt;5),IF(AND($J224&gt;Q$1,$J224&lt;=$AO$1),1,IF((COUNTIFS(INCAPACIDADES!$C$1:$C$51,$I224,INCAPACIDADES!N$1:N$51,Q$1))&gt;0,2,IF(VLOOKUP($C224,BD!$D$1:$F$501,3,0)&gt;Q$1,0,3))),"")</f>
        <v/>
      </c>
      <c r="CL224" s="23" t="str">
        <f>+IF(AND(LEN($I224)&gt;5),IF(AND($J224&gt;R$1,$J224&lt;=$AO$1),1,IF((COUNTIFS(INCAPACIDADES!$C$1:$C$51,$I224,INCAPACIDADES!O$1:O$51,R$1))&gt;0,2,IF(VLOOKUP($C224,BD!$D$1:$F$501,3,0)&gt;R$1,0,3))),"")</f>
        <v/>
      </c>
      <c r="CM224" s="23" t="str">
        <f>+IF(AND(LEN($I224)&gt;5),IF(AND($J224&gt;S$1,$J224&lt;=$AO$1),1,IF((COUNTIFS(INCAPACIDADES!$C$1:$C$51,$I224,INCAPACIDADES!P$1:P$51,S$1))&gt;0,2,IF(VLOOKUP($C224,BD!$D$1:$F$501,3,0)&gt;S$1,0,3))),"")</f>
        <v/>
      </c>
      <c r="CN224" s="23" t="str">
        <f>+IF(AND(LEN($I224)&gt;5),IF(AND($J224&gt;T$1,$J224&lt;=$AO$1),1,IF((COUNTIFS(INCAPACIDADES!$C$1:$C$51,$I224,INCAPACIDADES!Q$1:Q$51,T$1))&gt;0,2,IF(VLOOKUP($C224,BD!$D$1:$F$501,3,0)&gt;T$1,0,3))),"")</f>
        <v/>
      </c>
      <c r="CO224" s="23" t="str">
        <f>+IF(AND(LEN($I224)&gt;5),IF(AND($J224&gt;U$1,$J224&lt;=$AO$1),1,IF((COUNTIFS(INCAPACIDADES!$C$1:$C$51,$I224,INCAPACIDADES!R$1:R$51,U$1))&gt;0,2,IF(VLOOKUP($C224,BD!$D$1:$F$501,3,0)&gt;U$1,0,3))),"")</f>
        <v/>
      </c>
      <c r="CP224" s="23" t="str">
        <f>+IF(AND(LEN($I224)&gt;5),IF(AND($J224&gt;V$1,$J224&lt;=$AO$1),1,IF((COUNTIFS(INCAPACIDADES!$C$1:$C$51,$I224,INCAPACIDADES!S$1:S$51,V$1))&gt;0,2,IF(VLOOKUP($C224,BD!$D$1:$F$501,3,0)&gt;V$1,0,3))),"")</f>
        <v/>
      </c>
      <c r="CQ224" s="23" t="str">
        <f>+IF(AND(LEN($I224)&gt;5),IF(AND($J224&gt;W$1,$J224&lt;=$AO$1),1,IF((COUNTIFS(INCAPACIDADES!$C$1:$C$51,$I224,INCAPACIDADES!T$1:T$51,W$1))&gt;0,2,IF(VLOOKUP($C224,BD!$D$1:$F$501,3,0)&gt;W$1,0,3))),"")</f>
        <v/>
      </c>
      <c r="CR224" s="23" t="str">
        <f>+IF(AND(LEN($I224)&gt;5),IF(AND($J224&gt;X$1,$J224&lt;=$AO$1),1,IF((COUNTIFS(INCAPACIDADES!$C$1:$C$51,$I224,INCAPACIDADES!U$1:U$51,X$1))&gt;0,2,IF(VLOOKUP($C224,BD!$D$1:$F$501,3,0)&gt;X$1,0,3))),"")</f>
        <v/>
      </c>
      <c r="CS224" s="23" t="str">
        <f>+IF(AND(LEN($I224)&gt;5),IF(AND($J224&gt;Y$1,$J224&lt;=$AO$1),1,IF((COUNTIFS(INCAPACIDADES!$C$1:$C$51,$I224,INCAPACIDADES!V$1:V$51,Y$1))&gt;0,2,IF(VLOOKUP($C224,BD!$D$1:$F$501,3,0)&gt;Y$1,0,3))),"")</f>
        <v/>
      </c>
      <c r="CT224" s="23" t="str">
        <f>+IF(AND(LEN($I224)&gt;5),IF(AND($J224&gt;Z$1,$J224&lt;=$AO$1),1,IF((COUNTIFS(INCAPACIDADES!$C$1:$C$51,$I224,INCAPACIDADES!W$1:W$51,Z$1))&gt;0,2,IF(VLOOKUP($C224,BD!$D$1:$F$501,3,0)&gt;Z$1,0,3))),"")</f>
        <v/>
      </c>
      <c r="CU224" s="23" t="str">
        <f>+IF(AND(LEN($I224)&gt;5),IF(AND($J224&gt;AA$1,$J224&lt;=$AO$1),1,IF((COUNTIFS(INCAPACIDADES!$C$1:$C$51,$I224,INCAPACIDADES!X$1:X$51,AA$1))&gt;0,2,IF(VLOOKUP($C224,BD!$D$1:$F$501,3,0)&gt;AA$1,0,3))),"")</f>
        <v/>
      </c>
      <c r="CV224" s="23" t="str">
        <f>+IF(AND(LEN($I224)&gt;5),IF(AND($J224&gt;AB$1,$J224&lt;=$AO$1),1,IF((COUNTIFS(INCAPACIDADES!$C$1:$C$51,$I224,INCAPACIDADES!Y$1:Y$51,AB$1))&gt;0,2,IF(VLOOKUP($C224,BD!$D$1:$F$501,3,0)&gt;AB$1,0,3))),"")</f>
        <v/>
      </c>
      <c r="CW224" s="23" t="str">
        <f>+IF(AND(LEN($I224)&gt;5),IF(AND($J224&gt;AC$1,$J224&lt;=$AO$1),1,IF((COUNTIFS(INCAPACIDADES!$C$1:$C$51,$I224,INCAPACIDADES!Z$1:Z$51,AC$1))&gt;0,2,IF(VLOOKUP($C224,BD!$D$1:$F$501,3,0)&gt;AC$1,0,3))),"")</f>
        <v/>
      </c>
      <c r="CX224" s="23" t="str">
        <f>+IF(AND(LEN($I224)&gt;5),IF(AND($J224&gt;AD$1,$J224&lt;=$AO$1),1,IF((COUNTIFS(INCAPACIDADES!$C$1:$C$51,$I224,INCAPACIDADES!AA$1:AA$51,AD$1))&gt;0,2,IF(VLOOKUP($C224,BD!$D$1:$F$501,3,0)&gt;AD$1,0,3))),"")</f>
        <v/>
      </c>
      <c r="CY224" s="23" t="str">
        <f>+IF(AND(LEN($I224)&gt;5),IF(AND($J224&gt;AE$1,$J224&lt;=$AO$1),1,IF((COUNTIFS(INCAPACIDADES!$C$1:$C$51,$I224,INCAPACIDADES!AB$1:AB$51,AE$1))&gt;0,2,IF(VLOOKUP($C224,BD!$D$1:$F$501,3,0)&gt;AE$1,0,3))),"")</f>
        <v/>
      </c>
      <c r="CZ224" s="23" t="str">
        <f>+IF(AND(LEN($I224)&gt;5),IF(AND($J224&gt;AF$1,$J224&lt;=$AO$1),1,IF((COUNTIFS(INCAPACIDADES!$C$1:$C$51,$I224,INCAPACIDADES!AC$1:AC$51,AF$1))&gt;0,2,IF(VLOOKUP($C224,BD!$D$1:$F$501,3,0)&gt;AF$1,0,3))),"")</f>
        <v/>
      </c>
      <c r="DA224" s="23" t="str">
        <f>+IF(AND(LEN($I224)&gt;5),IF(AND($J224&gt;AG$1,$J224&lt;=$AO$1),1,IF((COUNTIFS(INCAPACIDADES!$C$1:$C$51,$I224,INCAPACIDADES!AD$1:AD$51,AG$1))&gt;0,2,IF(VLOOKUP($C224,BD!$D$1:$F$501,3,0)&gt;AG$1,0,3))),"")</f>
        <v/>
      </c>
      <c r="DB224" s="23" t="str">
        <f>+IF(AND(LEN($I224)&gt;5),IF(AND($J224&gt;AH$1,$J224&lt;=$AO$1),1,IF((COUNTIFS(INCAPACIDADES!$C$1:$C$51,$I224,INCAPACIDADES!AE$1:AE$51,AH$1))&gt;0,2,IF(VLOOKUP($C224,BD!$D$1:$F$501,3,0)&gt;AH$1,0,3))),"")</f>
        <v/>
      </c>
      <c r="DC224" s="23" t="str">
        <f>+IF(AND(LEN($I224)&gt;5),IF(AND($J224&gt;AI$1,$J224&lt;=$AO$1),1,IF((COUNTIFS(INCAPACIDADES!$C$1:$C$51,$I224,INCAPACIDADES!AF$1:AF$51,AI$1))&gt;0,2,IF(VLOOKUP($C224,BD!$D$1:$F$501,3,0)&gt;AI$1,0,3))),"")</f>
        <v/>
      </c>
      <c r="DD224" s="23" t="str">
        <f>+IF(AND(LEN($I224)&gt;5),IF(AND($J224&gt;AJ$1,$J224&lt;=$AO$1),1,IF((COUNTIFS(INCAPACIDADES!$C$1:$C$51,$I224,INCAPACIDADES!AG$1:AG$51,AJ$1))&gt;0,2,IF(VLOOKUP($C224,BD!$D$1:$F$501,3,0)&gt;AJ$1,0,3))),"")</f>
        <v/>
      </c>
      <c r="DE224" s="23" t="str">
        <f>+IF(AND(LEN($I224)&gt;5),IF(AND($J224&gt;AK$1,$J224&lt;=$AO$1),1,IF((COUNTIFS(INCAPACIDADES!$C$1:$C$51,$I224,INCAPACIDADES!AH$1:AH$51,AK$1))&gt;0,2,IF(VLOOKUP($C224,BD!$D$1:$F$501,3,0)&gt;AK$1,0,3))),"")</f>
        <v/>
      </c>
      <c r="DF224" s="23" t="str">
        <f>+IF(AND(LEN($I224)&gt;5),IF(AND($J224&gt;AL$1,$J224&lt;=$AO$1),1,IF((COUNTIFS(INCAPACIDADES!$C$1:$C$51,$I224,INCAPACIDADES!AI$1:AI$51,AL$1))&gt;0,2,IF(VLOOKUP($C224,BD!$D$1:$F$501,3,0)&gt;AL$1,0,3))),"")</f>
        <v/>
      </c>
      <c r="DG224" s="23" t="str">
        <f>+IF(AND(LEN($I224)&gt;5),IF(AND($J224&gt;AM$1,$J224&lt;=$AO$1),1,IF((COUNTIFS(INCAPACIDADES!$C$1:$C$51,$I224,INCAPACIDADES!AJ$1:AJ$51,AM$1))&gt;0,2,IF(VLOOKUP($C224,BD!$D$1:$F$501,3,0)&gt;AM$1,0,3))),"")</f>
        <v/>
      </c>
      <c r="DH224" s="23" t="str">
        <f>+IF(AND(LEN($I224)&gt;5),IF(AND($J224&gt;AN$1,$J224&lt;=$AO$1),1,IF((COUNTIFS(INCAPACIDADES!$C$1:$C$51,$I224,INCAPACIDADES!AK$1:AK$51,AN$1))&gt;0,2,IF(VLOOKUP($C224,BD!$D$1:$F$501,3,0)&gt;AN$1,0,3))),"")</f>
        <v/>
      </c>
      <c r="DI224" s="23" t="str">
        <f>+IF(AND(LEN($I224)&gt;5),IF(AND($J224&gt;AO$1,$J224&lt;=$AO$1),1,IF((COUNTIFS(INCAPACIDADES!$C$1:$C$51,$I224,INCAPACIDADES!AL$1:AL$51,AO$1))&gt;0,2,IF(VLOOKUP($C224,BD!$D$1:$F$501,3,0)&gt;AO$1,0,3))),"")</f>
        <v/>
      </c>
      <c r="DJ224" s="23" t="str">
        <f>+IF(LEN($I224)&gt;5,IF(ISERROR(VLOOKUP(N224,'CODIGO PAGO'!$B$2:$B$20,1,0)),1,IF(OR(AND(CH224=1,N224&lt;&gt;"N"),AND(CH224=3,N224&lt;&gt;"B"),AND(CH224=2,LEFT(TRIM(N224),1)&lt;&gt;"I")),1,IF(OR(AND(CH224=0,N224="N"),AND(CH224=0,N224="B"),AND(CH224=0,LEFT(TRIM(N224),1)="I")),1,0))),"")</f>
        <v/>
      </c>
      <c r="DK224" s="23" t="str">
        <f t="shared" si="139"/>
        <v/>
      </c>
      <c r="DL224" s="23" t="str">
        <f>+IF(LEN($I224)&gt;5,IF(ISERROR(VLOOKUP(P224,'CODIGO PAGO'!$B$2:$B$20,1,0)),1,IF(OR(AND(CJ224=1,P224&lt;&gt;"N"),AND(CJ224=3,P224&lt;&gt;"B"),AND(CJ224=2,LEFT(TRIM(P224),1)&lt;&gt;"I")),1,IF(OR(AND(CJ224=0,P224="N"),AND(CJ224=0,P224="B"),AND(CJ224=0,LEFT(TRIM(P224),1)="I")),1,0))),"")</f>
        <v/>
      </c>
      <c r="DM224" s="23" t="str">
        <f t="shared" si="140"/>
        <v/>
      </c>
      <c r="DN224" s="23" t="str">
        <f>+IF(LEN($I224)&gt;5,IF(ISERROR(VLOOKUP(R224,'CODIGO PAGO'!$B$2:$B$20,1,0)),1,IF(OR(AND(CL224=1,R224&lt;&gt;"N"),AND(CL224=3,R224&lt;&gt;"B"),AND(CL224=2,LEFT(TRIM(R224),1)&lt;&gt;"I")),1,IF(OR(AND(CL224=0,R224="N"),AND(CL224=0,R224="B"),AND(CL224=0,LEFT(TRIM(R224),1)="I")),1,0))),"")</f>
        <v/>
      </c>
      <c r="DO224" s="23" t="str">
        <f t="shared" si="141"/>
        <v/>
      </c>
      <c r="DP224" s="23" t="str">
        <f>+IF(LEN($I224)&gt;5,IF(ISERROR(VLOOKUP(T224,'CODIGO PAGO'!$B$2:$B$20,1,0)),1,IF(OR(AND(CN224=1,T224&lt;&gt;"N"),AND(CN224=3,T224&lt;&gt;"B"),AND(CN224=2,LEFT(TRIM(T224),1)&lt;&gt;"I")),1,IF(OR(AND(CN224=0,T224="N"),AND(CN224=0,T224="B"),AND(CN224=0,LEFT(TRIM(T224),1)="I")),1,0))),"")</f>
        <v/>
      </c>
      <c r="DQ224" s="23" t="str">
        <f t="shared" si="142"/>
        <v/>
      </c>
      <c r="DR224" s="23" t="str">
        <f>+IF(LEN($I224)&gt;5,IF(ISERROR(VLOOKUP(V224,'CODIGO PAGO'!$B$2:$B$20,1,0)),1,IF(OR(AND(CP224=1,V224&lt;&gt;"N"),AND(CP224=3,V224&lt;&gt;"B"),AND(CP224=2,LEFT(TRIM(V224),1)&lt;&gt;"I")),1,IF(OR(AND(CP224=0,V224="N"),AND(CP224=0,V224="B"),AND(CP224=0,LEFT(TRIM(V224),1)="I")),1,0))),"")</f>
        <v/>
      </c>
      <c r="DS224" s="23" t="str">
        <f t="shared" si="143"/>
        <v/>
      </c>
      <c r="DT224" s="23" t="str">
        <f>+IF(LEN($I224)&gt;5,IF(ISERROR(VLOOKUP(X224,'CODIGO PAGO'!$B$2:$B$20,1,0)),1,IF(OR(AND(CR224=1,X224&lt;&gt;"N"),AND(CR224=3,X224&lt;&gt;"B"),AND(CR224=2,LEFT(TRIM(X224),1)&lt;&gt;"I")),1,IF(OR(AND(CR224=0,X224="N"),AND(CR224=0,X224="B"),AND(CR224=0,LEFT(TRIM(X224),1)="I")),1,0))),"")</f>
        <v/>
      </c>
      <c r="DU224" s="23" t="str">
        <f t="shared" si="144"/>
        <v/>
      </c>
      <c r="DV224" s="23" t="str">
        <f>+IF(LEN($I224)&gt;5,IF(ISERROR(VLOOKUP(Z224,'CODIGO PAGO'!$B$2:$B$20,1,0)),1,IF(OR(AND(CT224=1,Z224&lt;&gt;"N"),AND(CT224=3,Z224&lt;&gt;"B"),AND(CT224=2,LEFT(TRIM(Z224),1)&lt;&gt;"I")),1,IF(OR(AND(CT224=0,Z224="N"),AND(CT224=0,Z224="B"),AND(CT224=0,LEFT(TRIM(Z224),1)="I")),1,0))),"")</f>
        <v/>
      </c>
      <c r="DW224" s="23" t="str">
        <f t="shared" si="145"/>
        <v/>
      </c>
      <c r="DX224" s="23" t="str">
        <f>+IF(LEN($I224)&gt;5,IF(ISERROR(VLOOKUP(AB224,'CODIGO PAGO'!$B$2:$B$20,1,0)),1,IF(OR(AND(CV224=1,AB224&lt;&gt;"N"),AND(CV224=3,AB224&lt;&gt;"B"),AND(CV224=2,LEFT(TRIM(AB224),1)&lt;&gt;"I")),1,IF(OR(AND(CV224=0,AB224="N"),AND(CV224=0,AB224="B"),AND(CV224=0,LEFT(TRIM(AB224),1)="I")),1,0))),"")</f>
        <v/>
      </c>
      <c r="DY224" s="23" t="str">
        <f t="shared" si="146"/>
        <v/>
      </c>
      <c r="DZ224" s="23" t="str">
        <f>+IF(LEN($I224)&gt;5,IF(ISERROR(VLOOKUP(AD224,'CODIGO PAGO'!$B$2:$B$20,1,0)),1,IF(OR(AND(CX224=1,AD224&lt;&gt;"N"),AND(CX224=3,AD224&lt;&gt;"B"),AND(CX224=2,LEFT(TRIM(AD224),1)&lt;&gt;"I")),1,IF(OR(AND(CX224=0,AD224="N"),AND(CX224=0,AD224="B"),AND(CX224=0,LEFT(TRIM(AD224),1)="I")),1,0))),"")</f>
        <v/>
      </c>
      <c r="EA224" s="23" t="str">
        <f t="shared" si="147"/>
        <v/>
      </c>
      <c r="EB224" s="23" t="str">
        <f>+IF(LEN($I224)&gt;5,IF(ISERROR(VLOOKUP(AF224,'CODIGO PAGO'!$B$2:$B$20,1,0)),1,IF(OR(AND(CZ224=1,AF224&lt;&gt;"N"),AND(CZ224=3,AF224&lt;&gt;"B"),AND(CZ224=2,LEFT(TRIM(AF224),1)&lt;&gt;"I")),1,IF(OR(AND(CZ224=0,AF224="N"),AND(CZ224=0,AF224="B"),AND(CZ224=0,LEFT(TRIM(AF224),1)="I")),1,0))),"")</f>
        <v/>
      </c>
      <c r="EC224" s="23" t="str">
        <f t="shared" si="148"/>
        <v/>
      </c>
      <c r="ED224" s="23" t="str">
        <f>+IF(LEN($I224)&gt;5,IF(ISERROR(VLOOKUP(AH224,'CODIGO PAGO'!$B$2:$B$20,1,0)),1,IF(OR(AND(DB224=1,AH224&lt;&gt;"N"),AND(DB224=3,AH224&lt;&gt;"B"),AND(DB224=2,LEFT(TRIM(AH224),1)&lt;&gt;"I")),1,IF(OR(AND(DB224=0,AH224="N"),AND(DB224=0,AH224="B"),AND(DB224=0,LEFT(TRIM(AH224),1)="I")),1,0))),"")</f>
        <v/>
      </c>
      <c r="EE224" s="23" t="str">
        <f t="shared" si="149"/>
        <v/>
      </c>
      <c r="EF224" s="23" t="str">
        <f>+IF(LEN($I224)&gt;5,IF(ISERROR(VLOOKUP(AJ224,'CODIGO PAGO'!$B$2:$B$20,1,0)),1,IF(OR(AND(DD224=1,AJ224&lt;&gt;"N"),AND(DD224=3,AJ224&lt;&gt;"B"),AND(DD224=2,LEFT(TRIM(AJ224),1)&lt;&gt;"I")),1,IF(OR(AND(DD224=0,AJ224="N"),AND(DD224=0,AJ224="B"),AND(DD224=0,LEFT(TRIM(AJ224),1)="I")),1,0))),"")</f>
        <v/>
      </c>
      <c r="EG224" s="23" t="str">
        <f t="shared" si="150"/>
        <v/>
      </c>
      <c r="EH224" s="23" t="str">
        <f>+IF(LEN($I224)&gt;5,IF(ISERROR(VLOOKUP(AL224,'CODIGO PAGO'!$B$2:$B$20,1,0)),1,IF(OR(AND(DF224=1,AL224&lt;&gt;"N"),AND(DF224=3,AL224&lt;&gt;"B"),AND(DF224=2,LEFT(TRIM(AL224),1)&lt;&gt;"I")),1,IF(OR(AND(DF224=0,AL224="N"),AND(DF224=0,AL224="B"),AND(DF224=0,LEFT(TRIM(AL224),1)="I")),1,0))),"")</f>
        <v/>
      </c>
      <c r="EI224" s="23" t="str">
        <f t="shared" si="151"/>
        <v/>
      </c>
      <c r="EJ224" s="23" t="str">
        <f>+IF(LEN($I224)&gt;5,IF(ISERROR(VLOOKUP(AN224,'CODIGO PAGO'!$B$2:$B$20,1,0)),1,IF(OR(AND(DH224=1,AN224&lt;&gt;"N"),AND(DH224=3,AN224&lt;&gt;"B"),AND(DH224=2,LEFT(TRIM(AN224),1)&lt;&gt;"I")),1,IF(OR(AND(DH224=0,AN224="N"),AND(DH224=0,AN224="B"),AND(DH224=0,LEFT(TRIM(AN224),1)="I")),1,0))),"")</f>
        <v/>
      </c>
      <c r="EK224" s="23" t="str">
        <f t="shared" si="152"/>
        <v/>
      </c>
      <c r="EL224" s="24" t="str">
        <f t="shared" si="153"/>
        <v/>
      </c>
    </row>
    <row r="225" spans="1:142" s="26" customFormat="1">
      <c r="A225" s="15" t="str">
        <f t="shared" si="119"/>
        <v/>
      </c>
      <c r="B225" s="1" t="str">
        <f>+IF(LEN(I225)&gt;5,'CODIGO PAGO'!$B$28,"")</f>
        <v/>
      </c>
      <c r="C225" s="1" t="str">
        <f>+IF(LEN($I225)&gt;5,BD!D225,"")</f>
        <v/>
      </c>
      <c r="D225" s="168" t="str">
        <f>+IF(LEN($I225)&gt;5,BD!A225,"")</f>
        <v/>
      </c>
      <c r="E225" s="1" t="str">
        <f>+IF(LEN($I225)&gt;5,BD!B225,"")</f>
        <v/>
      </c>
      <c r="F225" s="1" t="str">
        <f>+IF(LEN($I225)&gt;5,BD!C225,"")</f>
        <v/>
      </c>
      <c r="G225" s="141"/>
      <c r="H225" s="141"/>
      <c r="I225" s="1" t="str">
        <f>+IF(LEN(BD!G225)&gt;5,BD!G225,"")</f>
        <v/>
      </c>
      <c r="J225" s="167" t="str">
        <f>+IF(LEN($I225)&gt;5,BD!E225,"")</f>
        <v/>
      </c>
      <c r="K225" s="6" t="str">
        <f t="shared" si="120"/>
        <v/>
      </c>
      <c r="L225" s="87" t="str">
        <f>+IF(LEN($I225)&gt;5,BD!H225,"")</f>
        <v/>
      </c>
      <c r="M225" s="40" t="str">
        <f t="shared" si="121"/>
        <v/>
      </c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4" t="str">
        <f t="shared" si="122"/>
        <v/>
      </c>
      <c r="AQ225" s="5" t="str">
        <f t="shared" si="123"/>
        <v/>
      </c>
      <c r="AR225" s="91" t="str">
        <f t="shared" si="124"/>
        <v/>
      </c>
      <c r="AS225" s="5" t="str">
        <f t="shared" si="125"/>
        <v/>
      </c>
      <c r="AT225" s="91" t="str">
        <f t="shared" si="126"/>
        <v/>
      </c>
      <c r="AU225" s="4" t="str">
        <f t="shared" si="127"/>
        <v/>
      </c>
      <c r="AV225" s="4" t="str">
        <f t="shared" si="128"/>
        <v/>
      </c>
      <c r="AW225" s="4" t="str">
        <f t="shared" si="129"/>
        <v/>
      </c>
      <c r="AX225" s="4" t="str">
        <f t="shared" si="130"/>
        <v/>
      </c>
      <c r="AY225" s="88" t="str">
        <f t="shared" si="131"/>
        <v/>
      </c>
      <c r="AZ225" s="17" t="str">
        <f t="shared" si="132"/>
        <v/>
      </c>
      <c r="BA225" s="18" t="str">
        <f t="shared" si="133"/>
        <v/>
      </c>
      <c r="BB225" s="19" t="str">
        <f>+IF(LEN(I225)&gt;5,IF(INT(RIGHT(B225,1))=9,0.5*L225*AY225,INT(MID(B225,5,LEN(B225)-4))*L225)+IFERROR(VLOOKUP(I225,AJUSTES!$A$1:$I$50,9,0),0),"")</f>
        <v/>
      </c>
      <c r="BC225" s="12"/>
      <c r="BD225" s="19" t="str">
        <f t="shared" si="134"/>
        <v/>
      </c>
      <c r="BE225" s="18" t="str">
        <f t="shared" si="135"/>
        <v/>
      </c>
      <c r="BF225" s="139" t="str">
        <f t="shared" si="136"/>
        <v/>
      </c>
      <c r="BG225" s="114"/>
      <c r="BH225" s="18" t="str">
        <f t="shared" si="137"/>
        <v/>
      </c>
      <c r="BI225" s="13"/>
      <c r="BJ225" s="12"/>
      <c r="BK225" s="12"/>
      <c r="BL225" s="145"/>
      <c r="BM225" s="12"/>
      <c r="BN225" s="12"/>
      <c r="BO225" s="12"/>
      <c r="BP225" s="12"/>
      <c r="BQ225" s="12"/>
      <c r="BR225" s="12"/>
      <c r="BS225" s="146"/>
      <c r="BT225" s="14"/>
      <c r="BU225" s="12"/>
      <c r="BV225" s="12"/>
      <c r="BW225" s="12"/>
      <c r="BX225" s="12"/>
      <c r="BY225" s="12"/>
      <c r="BZ225" s="144"/>
      <c r="CA225" s="107" t="str">
        <f>+IF(LEN($I225)&gt;5,IF(BD!F225="N/A","",BD!F225),"")</f>
        <v/>
      </c>
      <c r="CB225" s="21"/>
      <c r="CC225" s="147"/>
      <c r="CD225" s="148"/>
      <c r="CE225" s="8" t="str">
        <f>+IF(LEN(I225)&gt;5,BD!M225,"")</f>
        <v/>
      </c>
      <c r="CF225" s="16" t="str">
        <f>+IF(LEN(I225)&gt;5,BD!N225,"")</f>
        <v/>
      </c>
      <c r="CG225" s="3" t="str">
        <f t="shared" si="138"/>
        <v/>
      </c>
      <c r="CH225" s="23" t="str">
        <f>+IF(AND(LEN($I225)&gt;5),IF(AND($J225&gt;N$1,$J225&lt;=$AO$1),1,IF((COUNTIFS(INCAPACIDADES!$C$1:$C$51,$I225,INCAPACIDADES!K$1:K$51,N$1))&gt;0,2,IF(VLOOKUP($C225,BD!$D$1:$F$501,3,0)&gt;N$1,0,3))),"")</f>
        <v/>
      </c>
      <c r="CI225" s="23" t="str">
        <f>+IF(AND(LEN($I225)&gt;5),IF(AND($J225&gt;O$1,$J225&lt;=$AO$1),1,IF((COUNTIFS(INCAPACIDADES!$C$1:$C$51,$I225,INCAPACIDADES!L$1:L$51,O$1))&gt;0,2,IF(VLOOKUP($C225,BD!$D$1:$F$501,3,0)&gt;O$1,0,3))),"")</f>
        <v/>
      </c>
      <c r="CJ225" s="23" t="str">
        <f>+IF(AND(LEN($I225)&gt;5),IF(AND($J225&gt;P$1,$J225&lt;=$AO$1),1,IF((COUNTIFS(INCAPACIDADES!$C$1:$C$51,$I225,INCAPACIDADES!M$1:M$51,P$1))&gt;0,2,IF(VLOOKUP($C225,BD!$D$1:$F$501,3,0)&gt;P$1,0,3))),"")</f>
        <v/>
      </c>
      <c r="CK225" s="23" t="str">
        <f>+IF(AND(LEN($I225)&gt;5),IF(AND($J225&gt;Q$1,$J225&lt;=$AO$1),1,IF((COUNTIFS(INCAPACIDADES!$C$1:$C$51,$I225,INCAPACIDADES!N$1:N$51,Q$1))&gt;0,2,IF(VLOOKUP($C225,BD!$D$1:$F$501,3,0)&gt;Q$1,0,3))),"")</f>
        <v/>
      </c>
      <c r="CL225" s="23" t="str">
        <f>+IF(AND(LEN($I225)&gt;5),IF(AND($J225&gt;R$1,$J225&lt;=$AO$1),1,IF((COUNTIFS(INCAPACIDADES!$C$1:$C$51,$I225,INCAPACIDADES!O$1:O$51,R$1))&gt;0,2,IF(VLOOKUP($C225,BD!$D$1:$F$501,3,0)&gt;R$1,0,3))),"")</f>
        <v/>
      </c>
      <c r="CM225" s="23" t="str">
        <f>+IF(AND(LEN($I225)&gt;5),IF(AND($J225&gt;S$1,$J225&lt;=$AO$1),1,IF((COUNTIFS(INCAPACIDADES!$C$1:$C$51,$I225,INCAPACIDADES!P$1:P$51,S$1))&gt;0,2,IF(VLOOKUP($C225,BD!$D$1:$F$501,3,0)&gt;S$1,0,3))),"")</f>
        <v/>
      </c>
      <c r="CN225" s="23" t="str">
        <f>+IF(AND(LEN($I225)&gt;5),IF(AND($J225&gt;T$1,$J225&lt;=$AO$1),1,IF((COUNTIFS(INCAPACIDADES!$C$1:$C$51,$I225,INCAPACIDADES!Q$1:Q$51,T$1))&gt;0,2,IF(VLOOKUP($C225,BD!$D$1:$F$501,3,0)&gt;T$1,0,3))),"")</f>
        <v/>
      </c>
      <c r="CO225" s="23" t="str">
        <f>+IF(AND(LEN($I225)&gt;5),IF(AND($J225&gt;U$1,$J225&lt;=$AO$1),1,IF((COUNTIFS(INCAPACIDADES!$C$1:$C$51,$I225,INCAPACIDADES!R$1:R$51,U$1))&gt;0,2,IF(VLOOKUP($C225,BD!$D$1:$F$501,3,0)&gt;U$1,0,3))),"")</f>
        <v/>
      </c>
      <c r="CP225" s="23" t="str">
        <f>+IF(AND(LEN($I225)&gt;5),IF(AND($J225&gt;V$1,$J225&lt;=$AO$1),1,IF((COUNTIFS(INCAPACIDADES!$C$1:$C$51,$I225,INCAPACIDADES!S$1:S$51,V$1))&gt;0,2,IF(VLOOKUP($C225,BD!$D$1:$F$501,3,0)&gt;V$1,0,3))),"")</f>
        <v/>
      </c>
      <c r="CQ225" s="23" t="str">
        <f>+IF(AND(LEN($I225)&gt;5),IF(AND($J225&gt;W$1,$J225&lt;=$AO$1),1,IF((COUNTIFS(INCAPACIDADES!$C$1:$C$51,$I225,INCAPACIDADES!T$1:T$51,W$1))&gt;0,2,IF(VLOOKUP($C225,BD!$D$1:$F$501,3,0)&gt;W$1,0,3))),"")</f>
        <v/>
      </c>
      <c r="CR225" s="23" t="str">
        <f>+IF(AND(LEN($I225)&gt;5),IF(AND($J225&gt;X$1,$J225&lt;=$AO$1),1,IF((COUNTIFS(INCAPACIDADES!$C$1:$C$51,$I225,INCAPACIDADES!U$1:U$51,X$1))&gt;0,2,IF(VLOOKUP($C225,BD!$D$1:$F$501,3,0)&gt;X$1,0,3))),"")</f>
        <v/>
      </c>
      <c r="CS225" s="23" t="str">
        <f>+IF(AND(LEN($I225)&gt;5),IF(AND($J225&gt;Y$1,$J225&lt;=$AO$1),1,IF((COUNTIFS(INCAPACIDADES!$C$1:$C$51,$I225,INCAPACIDADES!V$1:V$51,Y$1))&gt;0,2,IF(VLOOKUP($C225,BD!$D$1:$F$501,3,0)&gt;Y$1,0,3))),"")</f>
        <v/>
      </c>
      <c r="CT225" s="23" t="str">
        <f>+IF(AND(LEN($I225)&gt;5),IF(AND($J225&gt;Z$1,$J225&lt;=$AO$1),1,IF((COUNTIFS(INCAPACIDADES!$C$1:$C$51,$I225,INCAPACIDADES!W$1:W$51,Z$1))&gt;0,2,IF(VLOOKUP($C225,BD!$D$1:$F$501,3,0)&gt;Z$1,0,3))),"")</f>
        <v/>
      </c>
      <c r="CU225" s="23" t="str">
        <f>+IF(AND(LEN($I225)&gt;5),IF(AND($J225&gt;AA$1,$J225&lt;=$AO$1),1,IF((COUNTIFS(INCAPACIDADES!$C$1:$C$51,$I225,INCAPACIDADES!X$1:X$51,AA$1))&gt;0,2,IF(VLOOKUP($C225,BD!$D$1:$F$501,3,0)&gt;AA$1,0,3))),"")</f>
        <v/>
      </c>
      <c r="CV225" s="23" t="str">
        <f>+IF(AND(LEN($I225)&gt;5),IF(AND($J225&gt;AB$1,$J225&lt;=$AO$1),1,IF((COUNTIFS(INCAPACIDADES!$C$1:$C$51,$I225,INCAPACIDADES!Y$1:Y$51,AB$1))&gt;0,2,IF(VLOOKUP($C225,BD!$D$1:$F$501,3,0)&gt;AB$1,0,3))),"")</f>
        <v/>
      </c>
      <c r="CW225" s="23" t="str">
        <f>+IF(AND(LEN($I225)&gt;5),IF(AND($J225&gt;AC$1,$J225&lt;=$AO$1),1,IF((COUNTIFS(INCAPACIDADES!$C$1:$C$51,$I225,INCAPACIDADES!Z$1:Z$51,AC$1))&gt;0,2,IF(VLOOKUP($C225,BD!$D$1:$F$501,3,0)&gt;AC$1,0,3))),"")</f>
        <v/>
      </c>
      <c r="CX225" s="23" t="str">
        <f>+IF(AND(LEN($I225)&gt;5),IF(AND($J225&gt;AD$1,$J225&lt;=$AO$1),1,IF((COUNTIFS(INCAPACIDADES!$C$1:$C$51,$I225,INCAPACIDADES!AA$1:AA$51,AD$1))&gt;0,2,IF(VLOOKUP($C225,BD!$D$1:$F$501,3,0)&gt;AD$1,0,3))),"")</f>
        <v/>
      </c>
      <c r="CY225" s="23" t="str">
        <f>+IF(AND(LEN($I225)&gt;5),IF(AND($J225&gt;AE$1,$J225&lt;=$AO$1),1,IF((COUNTIFS(INCAPACIDADES!$C$1:$C$51,$I225,INCAPACIDADES!AB$1:AB$51,AE$1))&gt;0,2,IF(VLOOKUP($C225,BD!$D$1:$F$501,3,0)&gt;AE$1,0,3))),"")</f>
        <v/>
      </c>
      <c r="CZ225" s="23" t="str">
        <f>+IF(AND(LEN($I225)&gt;5),IF(AND($J225&gt;AF$1,$J225&lt;=$AO$1),1,IF((COUNTIFS(INCAPACIDADES!$C$1:$C$51,$I225,INCAPACIDADES!AC$1:AC$51,AF$1))&gt;0,2,IF(VLOOKUP($C225,BD!$D$1:$F$501,3,0)&gt;AF$1,0,3))),"")</f>
        <v/>
      </c>
      <c r="DA225" s="23" t="str">
        <f>+IF(AND(LEN($I225)&gt;5),IF(AND($J225&gt;AG$1,$J225&lt;=$AO$1),1,IF((COUNTIFS(INCAPACIDADES!$C$1:$C$51,$I225,INCAPACIDADES!AD$1:AD$51,AG$1))&gt;0,2,IF(VLOOKUP($C225,BD!$D$1:$F$501,3,0)&gt;AG$1,0,3))),"")</f>
        <v/>
      </c>
      <c r="DB225" s="23" t="str">
        <f>+IF(AND(LEN($I225)&gt;5),IF(AND($J225&gt;AH$1,$J225&lt;=$AO$1),1,IF((COUNTIFS(INCAPACIDADES!$C$1:$C$51,$I225,INCAPACIDADES!AE$1:AE$51,AH$1))&gt;0,2,IF(VLOOKUP($C225,BD!$D$1:$F$501,3,0)&gt;AH$1,0,3))),"")</f>
        <v/>
      </c>
      <c r="DC225" s="23" t="str">
        <f>+IF(AND(LEN($I225)&gt;5),IF(AND($J225&gt;AI$1,$J225&lt;=$AO$1),1,IF((COUNTIFS(INCAPACIDADES!$C$1:$C$51,$I225,INCAPACIDADES!AF$1:AF$51,AI$1))&gt;0,2,IF(VLOOKUP($C225,BD!$D$1:$F$501,3,0)&gt;AI$1,0,3))),"")</f>
        <v/>
      </c>
      <c r="DD225" s="23" t="str">
        <f>+IF(AND(LEN($I225)&gt;5),IF(AND($J225&gt;AJ$1,$J225&lt;=$AO$1),1,IF((COUNTIFS(INCAPACIDADES!$C$1:$C$51,$I225,INCAPACIDADES!AG$1:AG$51,AJ$1))&gt;0,2,IF(VLOOKUP($C225,BD!$D$1:$F$501,3,0)&gt;AJ$1,0,3))),"")</f>
        <v/>
      </c>
      <c r="DE225" s="23" t="str">
        <f>+IF(AND(LEN($I225)&gt;5),IF(AND($J225&gt;AK$1,$J225&lt;=$AO$1),1,IF((COUNTIFS(INCAPACIDADES!$C$1:$C$51,$I225,INCAPACIDADES!AH$1:AH$51,AK$1))&gt;0,2,IF(VLOOKUP($C225,BD!$D$1:$F$501,3,0)&gt;AK$1,0,3))),"")</f>
        <v/>
      </c>
      <c r="DF225" s="23" t="str">
        <f>+IF(AND(LEN($I225)&gt;5),IF(AND($J225&gt;AL$1,$J225&lt;=$AO$1),1,IF((COUNTIFS(INCAPACIDADES!$C$1:$C$51,$I225,INCAPACIDADES!AI$1:AI$51,AL$1))&gt;0,2,IF(VLOOKUP($C225,BD!$D$1:$F$501,3,0)&gt;AL$1,0,3))),"")</f>
        <v/>
      </c>
      <c r="DG225" s="23" t="str">
        <f>+IF(AND(LEN($I225)&gt;5),IF(AND($J225&gt;AM$1,$J225&lt;=$AO$1),1,IF((COUNTIFS(INCAPACIDADES!$C$1:$C$51,$I225,INCAPACIDADES!AJ$1:AJ$51,AM$1))&gt;0,2,IF(VLOOKUP($C225,BD!$D$1:$F$501,3,0)&gt;AM$1,0,3))),"")</f>
        <v/>
      </c>
      <c r="DH225" s="23" t="str">
        <f>+IF(AND(LEN($I225)&gt;5),IF(AND($J225&gt;AN$1,$J225&lt;=$AO$1),1,IF((COUNTIFS(INCAPACIDADES!$C$1:$C$51,$I225,INCAPACIDADES!AK$1:AK$51,AN$1))&gt;0,2,IF(VLOOKUP($C225,BD!$D$1:$F$501,3,0)&gt;AN$1,0,3))),"")</f>
        <v/>
      </c>
      <c r="DI225" s="23" t="str">
        <f>+IF(AND(LEN($I225)&gt;5),IF(AND($J225&gt;AO$1,$J225&lt;=$AO$1),1,IF((COUNTIFS(INCAPACIDADES!$C$1:$C$51,$I225,INCAPACIDADES!AL$1:AL$51,AO$1))&gt;0,2,IF(VLOOKUP($C225,BD!$D$1:$F$501,3,0)&gt;AO$1,0,3))),"")</f>
        <v/>
      </c>
      <c r="DJ225" s="23" t="str">
        <f>+IF(LEN($I225)&gt;5,IF(ISERROR(VLOOKUP(N225,'CODIGO PAGO'!$B$2:$B$20,1,0)),1,IF(OR(AND(CH225=1,N225&lt;&gt;"N"),AND(CH225=3,N225&lt;&gt;"B"),AND(CH225=2,LEFT(TRIM(N225),1)&lt;&gt;"I")),1,IF(OR(AND(CH225=0,N225="N"),AND(CH225=0,N225="B"),AND(CH225=0,LEFT(TRIM(N225),1)="I")),1,0))),"")</f>
        <v/>
      </c>
      <c r="DK225" s="23" t="str">
        <f t="shared" si="139"/>
        <v/>
      </c>
      <c r="DL225" s="23" t="str">
        <f>+IF(LEN($I225)&gt;5,IF(ISERROR(VLOOKUP(P225,'CODIGO PAGO'!$B$2:$B$20,1,0)),1,IF(OR(AND(CJ225=1,P225&lt;&gt;"N"),AND(CJ225=3,P225&lt;&gt;"B"),AND(CJ225=2,LEFT(TRIM(P225),1)&lt;&gt;"I")),1,IF(OR(AND(CJ225=0,P225="N"),AND(CJ225=0,P225="B"),AND(CJ225=0,LEFT(TRIM(P225),1)="I")),1,0))),"")</f>
        <v/>
      </c>
      <c r="DM225" s="23" t="str">
        <f t="shared" si="140"/>
        <v/>
      </c>
      <c r="DN225" s="23" t="str">
        <f>+IF(LEN($I225)&gt;5,IF(ISERROR(VLOOKUP(R225,'CODIGO PAGO'!$B$2:$B$20,1,0)),1,IF(OR(AND(CL225=1,R225&lt;&gt;"N"),AND(CL225=3,R225&lt;&gt;"B"),AND(CL225=2,LEFT(TRIM(R225),1)&lt;&gt;"I")),1,IF(OR(AND(CL225=0,R225="N"),AND(CL225=0,R225="B"),AND(CL225=0,LEFT(TRIM(R225),1)="I")),1,0))),"")</f>
        <v/>
      </c>
      <c r="DO225" s="23" t="str">
        <f t="shared" si="141"/>
        <v/>
      </c>
      <c r="DP225" s="23" t="str">
        <f>+IF(LEN($I225)&gt;5,IF(ISERROR(VLOOKUP(T225,'CODIGO PAGO'!$B$2:$B$20,1,0)),1,IF(OR(AND(CN225=1,T225&lt;&gt;"N"),AND(CN225=3,T225&lt;&gt;"B"),AND(CN225=2,LEFT(TRIM(T225),1)&lt;&gt;"I")),1,IF(OR(AND(CN225=0,T225="N"),AND(CN225=0,T225="B"),AND(CN225=0,LEFT(TRIM(T225),1)="I")),1,0))),"")</f>
        <v/>
      </c>
      <c r="DQ225" s="23" t="str">
        <f t="shared" si="142"/>
        <v/>
      </c>
      <c r="DR225" s="23" t="str">
        <f>+IF(LEN($I225)&gt;5,IF(ISERROR(VLOOKUP(V225,'CODIGO PAGO'!$B$2:$B$20,1,0)),1,IF(OR(AND(CP225=1,V225&lt;&gt;"N"),AND(CP225=3,V225&lt;&gt;"B"),AND(CP225=2,LEFT(TRIM(V225),1)&lt;&gt;"I")),1,IF(OR(AND(CP225=0,V225="N"),AND(CP225=0,V225="B"),AND(CP225=0,LEFT(TRIM(V225),1)="I")),1,0))),"")</f>
        <v/>
      </c>
      <c r="DS225" s="23" t="str">
        <f t="shared" si="143"/>
        <v/>
      </c>
      <c r="DT225" s="23" t="str">
        <f>+IF(LEN($I225)&gt;5,IF(ISERROR(VLOOKUP(X225,'CODIGO PAGO'!$B$2:$B$20,1,0)),1,IF(OR(AND(CR225=1,X225&lt;&gt;"N"),AND(CR225=3,X225&lt;&gt;"B"),AND(CR225=2,LEFT(TRIM(X225),1)&lt;&gt;"I")),1,IF(OR(AND(CR225=0,X225="N"),AND(CR225=0,X225="B"),AND(CR225=0,LEFT(TRIM(X225),1)="I")),1,0))),"")</f>
        <v/>
      </c>
      <c r="DU225" s="23" t="str">
        <f t="shared" si="144"/>
        <v/>
      </c>
      <c r="DV225" s="23" t="str">
        <f>+IF(LEN($I225)&gt;5,IF(ISERROR(VLOOKUP(Z225,'CODIGO PAGO'!$B$2:$B$20,1,0)),1,IF(OR(AND(CT225=1,Z225&lt;&gt;"N"),AND(CT225=3,Z225&lt;&gt;"B"),AND(CT225=2,LEFT(TRIM(Z225),1)&lt;&gt;"I")),1,IF(OR(AND(CT225=0,Z225="N"),AND(CT225=0,Z225="B"),AND(CT225=0,LEFT(TRIM(Z225),1)="I")),1,0))),"")</f>
        <v/>
      </c>
      <c r="DW225" s="23" t="str">
        <f t="shared" si="145"/>
        <v/>
      </c>
      <c r="DX225" s="23" t="str">
        <f>+IF(LEN($I225)&gt;5,IF(ISERROR(VLOOKUP(AB225,'CODIGO PAGO'!$B$2:$B$20,1,0)),1,IF(OR(AND(CV225=1,AB225&lt;&gt;"N"),AND(CV225=3,AB225&lt;&gt;"B"),AND(CV225=2,LEFT(TRIM(AB225),1)&lt;&gt;"I")),1,IF(OR(AND(CV225=0,AB225="N"),AND(CV225=0,AB225="B"),AND(CV225=0,LEFT(TRIM(AB225),1)="I")),1,0))),"")</f>
        <v/>
      </c>
      <c r="DY225" s="23" t="str">
        <f t="shared" si="146"/>
        <v/>
      </c>
      <c r="DZ225" s="23" t="str">
        <f>+IF(LEN($I225)&gt;5,IF(ISERROR(VLOOKUP(AD225,'CODIGO PAGO'!$B$2:$B$20,1,0)),1,IF(OR(AND(CX225=1,AD225&lt;&gt;"N"),AND(CX225=3,AD225&lt;&gt;"B"),AND(CX225=2,LEFT(TRIM(AD225),1)&lt;&gt;"I")),1,IF(OR(AND(CX225=0,AD225="N"),AND(CX225=0,AD225="B"),AND(CX225=0,LEFT(TRIM(AD225),1)="I")),1,0))),"")</f>
        <v/>
      </c>
      <c r="EA225" s="23" t="str">
        <f t="shared" si="147"/>
        <v/>
      </c>
      <c r="EB225" s="23" t="str">
        <f>+IF(LEN($I225)&gt;5,IF(ISERROR(VLOOKUP(AF225,'CODIGO PAGO'!$B$2:$B$20,1,0)),1,IF(OR(AND(CZ225=1,AF225&lt;&gt;"N"),AND(CZ225=3,AF225&lt;&gt;"B"),AND(CZ225=2,LEFT(TRIM(AF225),1)&lt;&gt;"I")),1,IF(OR(AND(CZ225=0,AF225="N"),AND(CZ225=0,AF225="B"),AND(CZ225=0,LEFT(TRIM(AF225),1)="I")),1,0))),"")</f>
        <v/>
      </c>
      <c r="EC225" s="23" t="str">
        <f t="shared" si="148"/>
        <v/>
      </c>
      <c r="ED225" s="23" t="str">
        <f>+IF(LEN($I225)&gt;5,IF(ISERROR(VLOOKUP(AH225,'CODIGO PAGO'!$B$2:$B$20,1,0)),1,IF(OR(AND(DB225=1,AH225&lt;&gt;"N"),AND(DB225=3,AH225&lt;&gt;"B"),AND(DB225=2,LEFT(TRIM(AH225),1)&lt;&gt;"I")),1,IF(OR(AND(DB225=0,AH225="N"),AND(DB225=0,AH225="B"),AND(DB225=0,LEFT(TRIM(AH225),1)="I")),1,0))),"")</f>
        <v/>
      </c>
      <c r="EE225" s="23" t="str">
        <f t="shared" si="149"/>
        <v/>
      </c>
      <c r="EF225" s="23" t="str">
        <f>+IF(LEN($I225)&gt;5,IF(ISERROR(VLOOKUP(AJ225,'CODIGO PAGO'!$B$2:$B$20,1,0)),1,IF(OR(AND(DD225=1,AJ225&lt;&gt;"N"),AND(DD225=3,AJ225&lt;&gt;"B"),AND(DD225=2,LEFT(TRIM(AJ225),1)&lt;&gt;"I")),1,IF(OR(AND(DD225=0,AJ225="N"),AND(DD225=0,AJ225="B"),AND(DD225=0,LEFT(TRIM(AJ225),1)="I")),1,0))),"")</f>
        <v/>
      </c>
      <c r="EG225" s="23" t="str">
        <f t="shared" si="150"/>
        <v/>
      </c>
      <c r="EH225" s="23" t="str">
        <f>+IF(LEN($I225)&gt;5,IF(ISERROR(VLOOKUP(AL225,'CODIGO PAGO'!$B$2:$B$20,1,0)),1,IF(OR(AND(DF225=1,AL225&lt;&gt;"N"),AND(DF225=3,AL225&lt;&gt;"B"),AND(DF225=2,LEFT(TRIM(AL225),1)&lt;&gt;"I")),1,IF(OR(AND(DF225=0,AL225="N"),AND(DF225=0,AL225="B"),AND(DF225=0,LEFT(TRIM(AL225),1)="I")),1,0))),"")</f>
        <v/>
      </c>
      <c r="EI225" s="23" t="str">
        <f t="shared" si="151"/>
        <v/>
      </c>
      <c r="EJ225" s="23" t="str">
        <f>+IF(LEN($I225)&gt;5,IF(ISERROR(VLOOKUP(AN225,'CODIGO PAGO'!$B$2:$B$20,1,0)),1,IF(OR(AND(DH225=1,AN225&lt;&gt;"N"),AND(DH225=3,AN225&lt;&gt;"B"),AND(DH225=2,LEFT(TRIM(AN225),1)&lt;&gt;"I")),1,IF(OR(AND(DH225=0,AN225="N"),AND(DH225=0,AN225="B"),AND(DH225=0,LEFT(TRIM(AN225),1)="I")),1,0))),"")</f>
        <v/>
      </c>
      <c r="EK225" s="23" t="str">
        <f t="shared" si="152"/>
        <v/>
      </c>
      <c r="EL225" s="24" t="str">
        <f t="shared" si="153"/>
        <v/>
      </c>
    </row>
    <row r="226" spans="1:142" s="26" customFormat="1">
      <c r="A226" s="15" t="str">
        <f t="shared" si="119"/>
        <v/>
      </c>
      <c r="B226" s="1" t="str">
        <f>+IF(LEN(I226)&gt;5,'CODIGO PAGO'!$B$28,"")</f>
        <v/>
      </c>
      <c r="C226" s="1" t="str">
        <f>+IF(LEN($I226)&gt;5,BD!D226,"")</f>
        <v/>
      </c>
      <c r="D226" s="168" t="str">
        <f>+IF(LEN($I226)&gt;5,BD!A226,"")</f>
        <v/>
      </c>
      <c r="E226" s="1" t="str">
        <f>+IF(LEN($I226)&gt;5,BD!B226,"")</f>
        <v/>
      </c>
      <c r="F226" s="1" t="str">
        <f>+IF(LEN($I226)&gt;5,BD!C226,"")</f>
        <v/>
      </c>
      <c r="G226" s="141"/>
      <c r="H226" s="141"/>
      <c r="I226" s="1" t="str">
        <f>+IF(LEN(BD!G226)&gt;5,BD!G226,"")</f>
        <v/>
      </c>
      <c r="J226" s="167" t="str">
        <f>+IF(LEN($I226)&gt;5,BD!E226,"")</f>
        <v/>
      </c>
      <c r="K226" s="6" t="str">
        <f t="shared" si="120"/>
        <v/>
      </c>
      <c r="L226" s="87" t="str">
        <f>+IF(LEN($I226)&gt;5,BD!H226,"")</f>
        <v/>
      </c>
      <c r="M226" s="40" t="str">
        <f t="shared" si="121"/>
        <v/>
      </c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4" t="str">
        <f t="shared" si="122"/>
        <v/>
      </c>
      <c r="AQ226" s="5" t="str">
        <f t="shared" si="123"/>
        <v/>
      </c>
      <c r="AR226" s="91" t="str">
        <f t="shared" si="124"/>
        <v/>
      </c>
      <c r="AS226" s="5" t="str">
        <f t="shared" si="125"/>
        <v/>
      </c>
      <c r="AT226" s="91" t="str">
        <f t="shared" si="126"/>
        <v/>
      </c>
      <c r="AU226" s="4" t="str">
        <f t="shared" si="127"/>
        <v/>
      </c>
      <c r="AV226" s="4" t="str">
        <f t="shared" si="128"/>
        <v/>
      </c>
      <c r="AW226" s="4" t="str">
        <f t="shared" si="129"/>
        <v/>
      </c>
      <c r="AX226" s="4" t="str">
        <f t="shared" si="130"/>
        <v/>
      </c>
      <c r="AY226" s="88" t="str">
        <f t="shared" si="131"/>
        <v/>
      </c>
      <c r="AZ226" s="17" t="str">
        <f t="shared" si="132"/>
        <v/>
      </c>
      <c r="BA226" s="18" t="str">
        <f t="shared" si="133"/>
        <v/>
      </c>
      <c r="BB226" s="19" t="str">
        <f>+IF(LEN(I226)&gt;5,IF(INT(RIGHT(B226,1))=9,0.5*L226*AY226,INT(MID(B226,5,LEN(B226)-4))*L226)+IFERROR(VLOOKUP(I226,AJUSTES!$A$1:$I$50,9,0),0),"")</f>
        <v/>
      </c>
      <c r="BC226" s="12"/>
      <c r="BD226" s="19" t="str">
        <f t="shared" si="134"/>
        <v/>
      </c>
      <c r="BE226" s="18" t="str">
        <f t="shared" si="135"/>
        <v/>
      </c>
      <c r="BF226" s="139" t="str">
        <f t="shared" si="136"/>
        <v/>
      </c>
      <c r="BG226" s="114"/>
      <c r="BH226" s="18" t="str">
        <f t="shared" si="137"/>
        <v/>
      </c>
      <c r="BI226" s="13"/>
      <c r="BJ226" s="12"/>
      <c r="BK226" s="12"/>
      <c r="BL226" s="145"/>
      <c r="BM226" s="12"/>
      <c r="BN226" s="12"/>
      <c r="BO226" s="12"/>
      <c r="BP226" s="12"/>
      <c r="BQ226" s="12"/>
      <c r="BR226" s="12"/>
      <c r="BS226" s="146"/>
      <c r="BT226" s="14"/>
      <c r="BU226" s="12"/>
      <c r="BV226" s="12"/>
      <c r="BW226" s="12"/>
      <c r="BX226" s="12"/>
      <c r="BY226" s="12"/>
      <c r="BZ226" s="144"/>
      <c r="CA226" s="107" t="str">
        <f>+IF(LEN($I226)&gt;5,IF(BD!F226="N/A","",BD!F226),"")</f>
        <v/>
      </c>
      <c r="CB226" s="21"/>
      <c r="CC226" s="147"/>
      <c r="CD226" s="148"/>
      <c r="CE226" s="8" t="str">
        <f>+IF(LEN(I226)&gt;5,BD!M226,"")</f>
        <v/>
      </c>
      <c r="CF226" s="16" t="str">
        <f>+IF(LEN(I226)&gt;5,BD!N226,"")</f>
        <v/>
      </c>
      <c r="CG226" s="3" t="str">
        <f t="shared" si="138"/>
        <v/>
      </c>
      <c r="CH226" s="23" t="str">
        <f>+IF(AND(LEN($I226)&gt;5),IF(AND($J226&gt;N$1,$J226&lt;=$AO$1),1,IF((COUNTIFS(INCAPACIDADES!$C$1:$C$51,$I226,INCAPACIDADES!K$1:K$51,N$1))&gt;0,2,IF(VLOOKUP($C226,BD!$D$1:$F$501,3,0)&gt;N$1,0,3))),"")</f>
        <v/>
      </c>
      <c r="CI226" s="23" t="str">
        <f>+IF(AND(LEN($I226)&gt;5),IF(AND($J226&gt;O$1,$J226&lt;=$AO$1),1,IF((COUNTIFS(INCAPACIDADES!$C$1:$C$51,$I226,INCAPACIDADES!L$1:L$51,O$1))&gt;0,2,IF(VLOOKUP($C226,BD!$D$1:$F$501,3,0)&gt;O$1,0,3))),"")</f>
        <v/>
      </c>
      <c r="CJ226" s="23" t="str">
        <f>+IF(AND(LEN($I226)&gt;5),IF(AND($J226&gt;P$1,$J226&lt;=$AO$1),1,IF((COUNTIFS(INCAPACIDADES!$C$1:$C$51,$I226,INCAPACIDADES!M$1:M$51,P$1))&gt;0,2,IF(VLOOKUP($C226,BD!$D$1:$F$501,3,0)&gt;P$1,0,3))),"")</f>
        <v/>
      </c>
      <c r="CK226" s="23" t="str">
        <f>+IF(AND(LEN($I226)&gt;5),IF(AND($J226&gt;Q$1,$J226&lt;=$AO$1),1,IF((COUNTIFS(INCAPACIDADES!$C$1:$C$51,$I226,INCAPACIDADES!N$1:N$51,Q$1))&gt;0,2,IF(VLOOKUP($C226,BD!$D$1:$F$501,3,0)&gt;Q$1,0,3))),"")</f>
        <v/>
      </c>
      <c r="CL226" s="23" t="str">
        <f>+IF(AND(LEN($I226)&gt;5),IF(AND($J226&gt;R$1,$J226&lt;=$AO$1),1,IF((COUNTIFS(INCAPACIDADES!$C$1:$C$51,$I226,INCAPACIDADES!O$1:O$51,R$1))&gt;0,2,IF(VLOOKUP($C226,BD!$D$1:$F$501,3,0)&gt;R$1,0,3))),"")</f>
        <v/>
      </c>
      <c r="CM226" s="23" t="str">
        <f>+IF(AND(LEN($I226)&gt;5),IF(AND($J226&gt;S$1,$J226&lt;=$AO$1),1,IF((COUNTIFS(INCAPACIDADES!$C$1:$C$51,$I226,INCAPACIDADES!P$1:P$51,S$1))&gt;0,2,IF(VLOOKUP($C226,BD!$D$1:$F$501,3,0)&gt;S$1,0,3))),"")</f>
        <v/>
      </c>
      <c r="CN226" s="23" t="str">
        <f>+IF(AND(LEN($I226)&gt;5),IF(AND($J226&gt;T$1,$J226&lt;=$AO$1),1,IF((COUNTIFS(INCAPACIDADES!$C$1:$C$51,$I226,INCAPACIDADES!Q$1:Q$51,T$1))&gt;0,2,IF(VLOOKUP($C226,BD!$D$1:$F$501,3,0)&gt;T$1,0,3))),"")</f>
        <v/>
      </c>
      <c r="CO226" s="23" t="str">
        <f>+IF(AND(LEN($I226)&gt;5),IF(AND($J226&gt;U$1,$J226&lt;=$AO$1),1,IF((COUNTIFS(INCAPACIDADES!$C$1:$C$51,$I226,INCAPACIDADES!R$1:R$51,U$1))&gt;0,2,IF(VLOOKUP($C226,BD!$D$1:$F$501,3,0)&gt;U$1,0,3))),"")</f>
        <v/>
      </c>
      <c r="CP226" s="23" t="str">
        <f>+IF(AND(LEN($I226)&gt;5),IF(AND($J226&gt;V$1,$J226&lt;=$AO$1),1,IF((COUNTIFS(INCAPACIDADES!$C$1:$C$51,$I226,INCAPACIDADES!S$1:S$51,V$1))&gt;0,2,IF(VLOOKUP($C226,BD!$D$1:$F$501,3,0)&gt;V$1,0,3))),"")</f>
        <v/>
      </c>
      <c r="CQ226" s="23" t="str">
        <f>+IF(AND(LEN($I226)&gt;5),IF(AND($J226&gt;W$1,$J226&lt;=$AO$1),1,IF((COUNTIFS(INCAPACIDADES!$C$1:$C$51,$I226,INCAPACIDADES!T$1:T$51,W$1))&gt;0,2,IF(VLOOKUP($C226,BD!$D$1:$F$501,3,0)&gt;W$1,0,3))),"")</f>
        <v/>
      </c>
      <c r="CR226" s="23" t="str">
        <f>+IF(AND(LEN($I226)&gt;5),IF(AND($J226&gt;X$1,$J226&lt;=$AO$1),1,IF((COUNTIFS(INCAPACIDADES!$C$1:$C$51,$I226,INCAPACIDADES!U$1:U$51,X$1))&gt;0,2,IF(VLOOKUP($C226,BD!$D$1:$F$501,3,0)&gt;X$1,0,3))),"")</f>
        <v/>
      </c>
      <c r="CS226" s="23" t="str">
        <f>+IF(AND(LEN($I226)&gt;5),IF(AND($J226&gt;Y$1,$J226&lt;=$AO$1),1,IF((COUNTIFS(INCAPACIDADES!$C$1:$C$51,$I226,INCAPACIDADES!V$1:V$51,Y$1))&gt;0,2,IF(VLOOKUP($C226,BD!$D$1:$F$501,3,0)&gt;Y$1,0,3))),"")</f>
        <v/>
      </c>
      <c r="CT226" s="23" t="str">
        <f>+IF(AND(LEN($I226)&gt;5),IF(AND($J226&gt;Z$1,$J226&lt;=$AO$1),1,IF((COUNTIFS(INCAPACIDADES!$C$1:$C$51,$I226,INCAPACIDADES!W$1:W$51,Z$1))&gt;0,2,IF(VLOOKUP($C226,BD!$D$1:$F$501,3,0)&gt;Z$1,0,3))),"")</f>
        <v/>
      </c>
      <c r="CU226" s="23" t="str">
        <f>+IF(AND(LEN($I226)&gt;5),IF(AND($J226&gt;AA$1,$J226&lt;=$AO$1),1,IF((COUNTIFS(INCAPACIDADES!$C$1:$C$51,$I226,INCAPACIDADES!X$1:X$51,AA$1))&gt;0,2,IF(VLOOKUP($C226,BD!$D$1:$F$501,3,0)&gt;AA$1,0,3))),"")</f>
        <v/>
      </c>
      <c r="CV226" s="23" t="str">
        <f>+IF(AND(LEN($I226)&gt;5),IF(AND($J226&gt;AB$1,$J226&lt;=$AO$1),1,IF((COUNTIFS(INCAPACIDADES!$C$1:$C$51,$I226,INCAPACIDADES!Y$1:Y$51,AB$1))&gt;0,2,IF(VLOOKUP($C226,BD!$D$1:$F$501,3,0)&gt;AB$1,0,3))),"")</f>
        <v/>
      </c>
      <c r="CW226" s="23" t="str">
        <f>+IF(AND(LEN($I226)&gt;5),IF(AND($J226&gt;AC$1,$J226&lt;=$AO$1),1,IF((COUNTIFS(INCAPACIDADES!$C$1:$C$51,$I226,INCAPACIDADES!Z$1:Z$51,AC$1))&gt;0,2,IF(VLOOKUP($C226,BD!$D$1:$F$501,3,0)&gt;AC$1,0,3))),"")</f>
        <v/>
      </c>
      <c r="CX226" s="23" t="str">
        <f>+IF(AND(LEN($I226)&gt;5),IF(AND($J226&gt;AD$1,$J226&lt;=$AO$1),1,IF((COUNTIFS(INCAPACIDADES!$C$1:$C$51,$I226,INCAPACIDADES!AA$1:AA$51,AD$1))&gt;0,2,IF(VLOOKUP($C226,BD!$D$1:$F$501,3,0)&gt;AD$1,0,3))),"")</f>
        <v/>
      </c>
      <c r="CY226" s="23" t="str">
        <f>+IF(AND(LEN($I226)&gt;5),IF(AND($J226&gt;AE$1,$J226&lt;=$AO$1),1,IF((COUNTIFS(INCAPACIDADES!$C$1:$C$51,$I226,INCAPACIDADES!AB$1:AB$51,AE$1))&gt;0,2,IF(VLOOKUP($C226,BD!$D$1:$F$501,3,0)&gt;AE$1,0,3))),"")</f>
        <v/>
      </c>
      <c r="CZ226" s="23" t="str">
        <f>+IF(AND(LEN($I226)&gt;5),IF(AND($J226&gt;AF$1,$J226&lt;=$AO$1),1,IF((COUNTIFS(INCAPACIDADES!$C$1:$C$51,$I226,INCAPACIDADES!AC$1:AC$51,AF$1))&gt;0,2,IF(VLOOKUP($C226,BD!$D$1:$F$501,3,0)&gt;AF$1,0,3))),"")</f>
        <v/>
      </c>
      <c r="DA226" s="23" t="str">
        <f>+IF(AND(LEN($I226)&gt;5),IF(AND($J226&gt;AG$1,$J226&lt;=$AO$1),1,IF((COUNTIFS(INCAPACIDADES!$C$1:$C$51,$I226,INCAPACIDADES!AD$1:AD$51,AG$1))&gt;0,2,IF(VLOOKUP($C226,BD!$D$1:$F$501,3,0)&gt;AG$1,0,3))),"")</f>
        <v/>
      </c>
      <c r="DB226" s="23" t="str">
        <f>+IF(AND(LEN($I226)&gt;5),IF(AND($J226&gt;AH$1,$J226&lt;=$AO$1),1,IF((COUNTIFS(INCAPACIDADES!$C$1:$C$51,$I226,INCAPACIDADES!AE$1:AE$51,AH$1))&gt;0,2,IF(VLOOKUP($C226,BD!$D$1:$F$501,3,0)&gt;AH$1,0,3))),"")</f>
        <v/>
      </c>
      <c r="DC226" s="23" t="str">
        <f>+IF(AND(LEN($I226)&gt;5),IF(AND($J226&gt;AI$1,$J226&lt;=$AO$1),1,IF((COUNTIFS(INCAPACIDADES!$C$1:$C$51,$I226,INCAPACIDADES!AF$1:AF$51,AI$1))&gt;0,2,IF(VLOOKUP($C226,BD!$D$1:$F$501,3,0)&gt;AI$1,0,3))),"")</f>
        <v/>
      </c>
      <c r="DD226" s="23" t="str">
        <f>+IF(AND(LEN($I226)&gt;5),IF(AND($J226&gt;AJ$1,$J226&lt;=$AO$1),1,IF((COUNTIFS(INCAPACIDADES!$C$1:$C$51,$I226,INCAPACIDADES!AG$1:AG$51,AJ$1))&gt;0,2,IF(VLOOKUP($C226,BD!$D$1:$F$501,3,0)&gt;AJ$1,0,3))),"")</f>
        <v/>
      </c>
      <c r="DE226" s="23" t="str">
        <f>+IF(AND(LEN($I226)&gt;5),IF(AND($J226&gt;AK$1,$J226&lt;=$AO$1),1,IF((COUNTIFS(INCAPACIDADES!$C$1:$C$51,$I226,INCAPACIDADES!AH$1:AH$51,AK$1))&gt;0,2,IF(VLOOKUP($C226,BD!$D$1:$F$501,3,0)&gt;AK$1,0,3))),"")</f>
        <v/>
      </c>
      <c r="DF226" s="23" t="str">
        <f>+IF(AND(LEN($I226)&gt;5),IF(AND($J226&gt;AL$1,$J226&lt;=$AO$1),1,IF((COUNTIFS(INCAPACIDADES!$C$1:$C$51,$I226,INCAPACIDADES!AI$1:AI$51,AL$1))&gt;0,2,IF(VLOOKUP($C226,BD!$D$1:$F$501,3,0)&gt;AL$1,0,3))),"")</f>
        <v/>
      </c>
      <c r="DG226" s="23" t="str">
        <f>+IF(AND(LEN($I226)&gt;5),IF(AND($J226&gt;AM$1,$J226&lt;=$AO$1),1,IF((COUNTIFS(INCAPACIDADES!$C$1:$C$51,$I226,INCAPACIDADES!AJ$1:AJ$51,AM$1))&gt;0,2,IF(VLOOKUP($C226,BD!$D$1:$F$501,3,0)&gt;AM$1,0,3))),"")</f>
        <v/>
      </c>
      <c r="DH226" s="23" t="str">
        <f>+IF(AND(LEN($I226)&gt;5),IF(AND($J226&gt;AN$1,$J226&lt;=$AO$1),1,IF((COUNTIFS(INCAPACIDADES!$C$1:$C$51,$I226,INCAPACIDADES!AK$1:AK$51,AN$1))&gt;0,2,IF(VLOOKUP($C226,BD!$D$1:$F$501,3,0)&gt;AN$1,0,3))),"")</f>
        <v/>
      </c>
      <c r="DI226" s="23" t="str">
        <f>+IF(AND(LEN($I226)&gt;5),IF(AND($J226&gt;AO$1,$J226&lt;=$AO$1),1,IF((COUNTIFS(INCAPACIDADES!$C$1:$C$51,$I226,INCAPACIDADES!AL$1:AL$51,AO$1))&gt;0,2,IF(VLOOKUP($C226,BD!$D$1:$F$501,3,0)&gt;AO$1,0,3))),"")</f>
        <v/>
      </c>
      <c r="DJ226" s="23" t="str">
        <f>+IF(LEN($I226)&gt;5,IF(ISERROR(VLOOKUP(N226,'CODIGO PAGO'!$B$2:$B$20,1,0)),1,IF(OR(AND(CH226=1,N226&lt;&gt;"N"),AND(CH226=3,N226&lt;&gt;"B"),AND(CH226=2,LEFT(TRIM(N226),1)&lt;&gt;"I")),1,IF(OR(AND(CH226=0,N226="N"),AND(CH226=0,N226="B"),AND(CH226=0,LEFT(TRIM(N226),1)="I")),1,0))),"")</f>
        <v/>
      </c>
      <c r="DK226" s="23" t="str">
        <f t="shared" si="139"/>
        <v/>
      </c>
      <c r="DL226" s="23" t="str">
        <f>+IF(LEN($I226)&gt;5,IF(ISERROR(VLOOKUP(P226,'CODIGO PAGO'!$B$2:$B$20,1,0)),1,IF(OR(AND(CJ226=1,P226&lt;&gt;"N"),AND(CJ226=3,P226&lt;&gt;"B"),AND(CJ226=2,LEFT(TRIM(P226),1)&lt;&gt;"I")),1,IF(OR(AND(CJ226=0,P226="N"),AND(CJ226=0,P226="B"),AND(CJ226=0,LEFT(TRIM(P226),1)="I")),1,0))),"")</f>
        <v/>
      </c>
      <c r="DM226" s="23" t="str">
        <f t="shared" si="140"/>
        <v/>
      </c>
      <c r="DN226" s="23" t="str">
        <f>+IF(LEN($I226)&gt;5,IF(ISERROR(VLOOKUP(R226,'CODIGO PAGO'!$B$2:$B$20,1,0)),1,IF(OR(AND(CL226=1,R226&lt;&gt;"N"),AND(CL226=3,R226&lt;&gt;"B"),AND(CL226=2,LEFT(TRIM(R226),1)&lt;&gt;"I")),1,IF(OR(AND(CL226=0,R226="N"),AND(CL226=0,R226="B"),AND(CL226=0,LEFT(TRIM(R226),1)="I")),1,0))),"")</f>
        <v/>
      </c>
      <c r="DO226" s="23" t="str">
        <f t="shared" si="141"/>
        <v/>
      </c>
      <c r="DP226" s="23" t="str">
        <f>+IF(LEN($I226)&gt;5,IF(ISERROR(VLOOKUP(T226,'CODIGO PAGO'!$B$2:$B$20,1,0)),1,IF(OR(AND(CN226=1,T226&lt;&gt;"N"),AND(CN226=3,T226&lt;&gt;"B"),AND(CN226=2,LEFT(TRIM(T226),1)&lt;&gt;"I")),1,IF(OR(AND(CN226=0,T226="N"),AND(CN226=0,T226="B"),AND(CN226=0,LEFT(TRIM(T226),1)="I")),1,0))),"")</f>
        <v/>
      </c>
      <c r="DQ226" s="23" t="str">
        <f t="shared" si="142"/>
        <v/>
      </c>
      <c r="DR226" s="23" t="str">
        <f>+IF(LEN($I226)&gt;5,IF(ISERROR(VLOOKUP(V226,'CODIGO PAGO'!$B$2:$B$20,1,0)),1,IF(OR(AND(CP226=1,V226&lt;&gt;"N"),AND(CP226=3,V226&lt;&gt;"B"),AND(CP226=2,LEFT(TRIM(V226),1)&lt;&gt;"I")),1,IF(OR(AND(CP226=0,V226="N"),AND(CP226=0,V226="B"),AND(CP226=0,LEFT(TRIM(V226),1)="I")),1,0))),"")</f>
        <v/>
      </c>
      <c r="DS226" s="23" t="str">
        <f t="shared" si="143"/>
        <v/>
      </c>
      <c r="DT226" s="23" t="str">
        <f>+IF(LEN($I226)&gt;5,IF(ISERROR(VLOOKUP(X226,'CODIGO PAGO'!$B$2:$B$20,1,0)),1,IF(OR(AND(CR226=1,X226&lt;&gt;"N"),AND(CR226=3,X226&lt;&gt;"B"),AND(CR226=2,LEFT(TRIM(X226),1)&lt;&gt;"I")),1,IF(OR(AND(CR226=0,X226="N"),AND(CR226=0,X226="B"),AND(CR226=0,LEFT(TRIM(X226),1)="I")),1,0))),"")</f>
        <v/>
      </c>
      <c r="DU226" s="23" t="str">
        <f t="shared" si="144"/>
        <v/>
      </c>
      <c r="DV226" s="23" t="str">
        <f>+IF(LEN($I226)&gt;5,IF(ISERROR(VLOOKUP(Z226,'CODIGO PAGO'!$B$2:$B$20,1,0)),1,IF(OR(AND(CT226=1,Z226&lt;&gt;"N"),AND(CT226=3,Z226&lt;&gt;"B"),AND(CT226=2,LEFT(TRIM(Z226),1)&lt;&gt;"I")),1,IF(OR(AND(CT226=0,Z226="N"),AND(CT226=0,Z226="B"),AND(CT226=0,LEFT(TRIM(Z226),1)="I")),1,0))),"")</f>
        <v/>
      </c>
      <c r="DW226" s="23" t="str">
        <f t="shared" si="145"/>
        <v/>
      </c>
      <c r="DX226" s="23" t="str">
        <f>+IF(LEN($I226)&gt;5,IF(ISERROR(VLOOKUP(AB226,'CODIGO PAGO'!$B$2:$B$20,1,0)),1,IF(OR(AND(CV226=1,AB226&lt;&gt;"N"),AND(CV226=3,AB226&lt;&gt;"B"),AND(CV226=2,LEFT(TRIM(AB226),1)&lt;&gt;"I")),1,IF(OR(AND(CV226=0,AB226="N"),AND(CV226=0,AB226="B"),AND(CV226=0,LEFT(TRIM(AB226),1)="I")),1,0))),"")</f>
        <v/>
      </c>
      <c r="DY226" s="23" t="str">
        <f t="shared" si="146"/>
        <v/>
      </c>
      <c r="DZ226" s="23" t="str">
        <f>+IF(LEN($I226)&gt;5,IF(ISERROR(VLOOKUP(AD226,'CODIGO PAGO'!$B$2:$B$20,1,0)),1,IF(OR(AND(CX226=1,AD226&lt;&gt;"N"),AND(CX226=3,AD226&lt;&gt;"B"),AND(CX226=2,LEFT(TRIM(AD226),1)&lt;&gt;"I")),1,IF(OR(AND(CX226=0,AD226="N"),AND(CX226=0,AD226="B"),AND(CX226=0,LEFT(TRIM(AD226),1)="I")),1,0))),"")</f>
        <v/>
      </c>
      <c r="EA226" s="23" t="str">
        <f t="shared" si="147"/>
        <v/>
      </c>
      <c r="EB226" s="23" t="str">
        <f>+IF(LEN($I226)&gt;5,IF(ISERROR(VLOOKUP(AF226,'CODIGO PAGO'!$B$2:$B$20,1,0)),1,IF(OR(AND(CZ226=1,AF226&lt;&gt;"N"),AND(CZ226=3,AF226&lt;&gt;"B"),AND(CZ226=2,LEFT(TRIM(AF226),1)&lt;&gt;"I")),1,IF(OR(AND(CZ226=0,AF226="N"),AND(CZ226=0,AF226="B"),AND(CZ226=0,LEFT(TRIM(AF226),1)="I")),1,0))),"")</f>
        <v/>
      </c>
      <c r="EC226" s="23" t="str">
        <f t="shared" si="148"/>
        <v/>
      </c>
      <c r="ED226" s="23" t="str">
        <f>+IF(LEN($I226)&gt;5,IF(ISERROR(VLOOKUP(AH226,'CODIGO PAGO'!$B$2:$B$20,1,0)),1,IF(OR(AND(DB226=1,AH226&lt;&gt;"N"),AND(DB226=3,AH226&lt;&gt;"B"),AND(DB226=2,LEFT(TRIM(AH226),1)&lt;&gt;"I")),1,IF(OR(AND(DB226=0,AH226="N"),AND(DB226=0,AH226="B"),AND(DB226=0,LEFT(TRIM(AH226),1)="I")),1,0))),"")</f>
        <v/>
      </c>
      <c r="EE226" s="23" t="str">
        <f t="shared" si="149"/>
        <v/>
      </c>
      <c r="EF226" s="23" t="str">
        <f>+IF(LEN($I226)&gt;5,IF(ISERROR(VLOOKUP(AJ226,'CODIGO PAGO'!$B$2:$B$20,1,0)),1,IF(OR(AND(DD226=1,AJ226&lt;&gt;"N"),AND(DD226=3,AJ226&lt;&gt;"B"),AND(DD226=2,LEFT(TRIM(AJ226),1)&lt;&gt;"I")),1,IF(OR(AND(DD226=0,AJ226="N"),AND(DD226=0,AJ226="B"),AND(DD226=0,LEFT(TRIM(AJ226),1)="I")),1,0))),"")</f>
        <v/>
      </c>
      <c r="EG226" s="23" t="str">
        <f t="shared" si="150"/>
        <v/>
      </c>
      <c r="EH226" s="23" t="str">
        <f>+IF(LEN($I226)&gt;5,IF(ISERROR(VLOOKUP(AL226,'CODIGO PAGO'!$B$2:$B$20,1,0)),1,IF(OR(AND(DF226=1,AL226&lt;&gt;"N"),AND(DF226=3,AL226&lt;&gt;"B"),AND(DF226=2,LEFT(TRIM(AL226),1)&lt;&gt;"I")),1,IF(OR(AND(DF226=0,AL226="N"),AND(DF226=0,AL226="B"),AND(DF226=0,LEFT(TRIM(AL226),1)="I")),1,0))),"")</f>
        <v/>
      </c>
      <c r="EI226" s="23" t="str">
        <f t="shared" si="151"/>
        <v/>
      </c>
      <c r="EJ226" s="23" t="str">
        <f>+IF(LEN($I226)&gt;5,IF(ISERROR(VLOOKUP(AN226,'CODIGO PAGO'!$B$2:$B$20,1,0)),1,IF(OR(AND(DH226=1,AN226&lt;&gt;"N"),AND(DH226=3,AN226&lt;&gt;"B"),AND(DH226=2,LEFT(TRIM(AN226),1)&lt;&gt;"I")),1,IF(OR(AND(DH226=0,AN226="N"),AND(DH226=0,AN226="B"),AND(DH226=0,LEFT(TRIM(AN226),1)="I")),1,0))),"")</f>
        <v/>
      </c>
      <c r="EK226" s="23" t="str">
        <f t="shared" si="152"/>
        <v/>
      </c>
      <c r="EL226" s="24" t="str">
        <f t="shared" si="153"/>
        <v/>
      </c>
    </row>
    <row r="227" spans="1:142" s="26" customFormat="1">
      <c r="A227" s="15" t="str">
        <f t="shared" si="119"/>
        <v/>
      </c>
      <c r="B227" s="1" t="str">
        <f>+IF(LEN(I227)&gt;5,'CODIGO PAGO'!$B$28,"")</f>
        <v/>
      </c>
      <c r="C227" s="1" t="str">
        <f>+IF(LEN($I227)&gt;5,BD!D227,"")</f>
        <v/>
      </c>
      <c r="D227" s="168" t="str">
        <f>+IF(LEN($I227)&gt;5,BD!A227,"")</f>
        <v/>
      </c>
      <c r="E227" s="1" t="str">
        <f>+IF(LEN($I227)&gt;5,BD!B227,"")</f>
        <v/>
      </c>
      <c r="F227" s="1" t="str">
        <f>+IF(LEN($I227)&gt;5,BD!C227,"")</f>
        <v/>
      </c>
      <c r="G227" s="141"/>
      <c r="H227" s="141"/>
      <c r="I227" s="1" t="str">
        <f>+IF(LEN(BD!G227)&gt;5,BD!G227,"")</f>
        <v/>
      </c>
      <c r="J227" s="167" t="str">
        <f>+IF(LEN($I227)&gt;5,BD!E227,"")</f>
        <v/>
      </c>
      <c r="K227" s="6" t="str">
        <f t="shared" si="120"/>
        <v/>
      </c>
      <c r="L227" s="87" t="str">
        <f>+IF(LEN($I227)&gt;5,BD!H227,"")</f>
        <v/>
      </c>
      <c r="M227" s="40" t="str">
        <f t="shared" si="121"/>
        <v/>
      </c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4" t="str">
        <f t="shared" si="122"/>
        <v/>
      </c>
      <c r="AQ227" s="5" t="str">
        <f t="shared" si="123"/>
        <v/>
      </c>
      <c r="AR227" s="91" t="str">
        <f t="shared" si="124"/>
        <v/>
      </c>
      <c r="AS227" s="5" t="str">
        <f t="shared" si="125"/>
        <v/>
      </c>
      <c r="AT227" s="91" t="str">
        <f t="shared" si="126"/>
        <v/>
      </c>
      <c r="AU227" s="4" t="str">
        <f t="shared" si="127"/>
        <v/>
      </c>
      <c r="AV227" s="4" t="str">
        <f t="shared" si="128"/>
        <v/>
      </c>
      <c r="AW227" s="4" t="str">
        <f t="shared" si="129"/>
        <v/>
      </c>
      <c r="AX227" s="4" t="str">
        <f t="shared" si="130"/>
        <v/>
      </c>
      <c r="AY227" s="88" t="str">
        <f t="shared" si="131"/>
        <v/>
      </c>
      <c r="AZ227" s="17" t="str">
        <f t="shared" si="132"/>
        <v/>
      </c>
      <c r="BA227" s="18" t="str">
        <f t="shared" si="133"/>
        <v/>
      </c>
      <c r="BB227" s="19" t="str">
        <f>+IF(LEN(I227)&gt;5,IF(INT(RIGHT(B227,1))=9,0.5*L227*AY227,INT(MID(B227,5,LEN(B227)-4))*L227)+IFERROR(VLOOKUP(I227,AJUSTES!$A$1:$I$50,9,0),0),"")</f>
        <v/>
      </c>
      <c r="BC227" s="12"/>
      <c r="BD227" s="19" t="str">
        <f t="shared" si="134"/>
        <v/>
      </c>
      <c r="BE227" s="18" t="str">
        <f t="shared" si="135"/>
        <v/>
      </c>
      <c r="BF227" s="139" t="str">
        <f t="shared" si="136"/>
        <v/>
      </c>
      <c r="BG227" s="114"/>
      <c r="BH227" s="18" t="str">
        <f t="shared" si="137"/>
        <v/>
      </c>
      <c r="BI227" s="13"/>
      <c r="BJ227" s="12"/>
      <c r="BK227" s="12"/>
      <c r="BL227" s="145"/>
      <c r="BM227" s="12"/>
      <c r="BN227" s="12"/>
      <c r="BO227" s="12"/>
      <c r="BP227" s="12"/>
      <c r="BQ227" s="12"/>
      <c r="BR227" s="12"/>
      <c r="BS227" s="146"/>
      <c r="BT227" s="14"/>
      <c r="BU227" s="12"/>
      <c r="BV227" s="12"/>
      <c r="BW227" s="12"/>
      <c r="BX227" s="12"/>
      <c r="BY227" s="12"/>
      <c r="BZ227" s="144"/>
      <c r="CA227" s="107" t="str">
        <f>+IF(LEN($I227)&gt;5,IF(BD!F227="N/A","",BD!F227),"")</f>
        <v/>
      </c>
      <c r="CB227" s="21"/>
      <c r="CC227" s="147"/>
      <c r="CD227" s="148"/>
      <c r="CE227" s="8" t="str">
        <f>+IF(LEN(I227)&gt;5,BD!M227,"")</f>
        <v/>
      </c>
      <c r="CF227" s="16" t="str">
        <f>+IF(LEN(I227)&gt;5,BD!N227,"")</f>
        <v/>
      </c>
      <c r="CG227" s="3" t="str">
        <f t="shared" si="138"/>
        <v/>
      </c>
      <c r="CH227" s="23" t="str">
        <f>+IF(AND(LEN($I227)&gt;5),IF(AND($J227&gt;N$1,$J227&lt;=$AO$1),1,IF((COUNTIFS(INCAPACIDADES!$C$1:$C$51,$I227,INCAPACIDADES!K$1:K$51,N$1))&gt;0,2,IF(VLOOKUP($C227,BD!$D$1:$F$501,3,0)&gt;N$1,0,3))),"")</f>
        <v/>
      </c>
      <c r="CI227" s="23" t="str">
        <f>+IF(AND(LEN($I227)&gt;5),IF(AND($J227&gt;O$1,$J227&lt;=$AO$1),1,IF((COUNTIFS(INCAPACIDADES!$C$1:$C$51,$I227,INCAPACIDADES!L$1:L$51,O$1))&gt;0,2,IF(VLOOKUP($C227,BD!$D$1:$F$501,3,0)&gt;O$1,0,3))),"")</f>
        <v/>
      </c>
      <c r="CJ227" s="23" t="str">
        <f>+IF(AND(LEN($I227)&gt;5),IF(AND($J227&gt;P$1,$J227&lt;=$AO$1),1,IF((COUNTIFS(INCAPACIDADES!$C$1:$C$51,$I227,INCAPACIDADES!M$1:M$51,P$1))&gt;0,2,IF(VLOOKUP($C227,BD!$D$1:$F$501,3,0)&gt;P$1,0,3))),"")</f>
        <v/>
      </c>
      <c r="CK227" s="23" t="str">
        <f>+IF(AND(LEN($I227)&gt;5),IF(AND($J227&gt;Q$1,$J227&lt;=$AO$1),1,IF((COUNTIFS(INCAPACIDADES!$C$1:$C$51,$I227,INCAPACIDADES!N$1:N$51,Q$1))&gt;0,2,IF(VLOOKUP($C227,BD!$D$1:$F$501,3,0)&gt;Q$1,0,3))),"")</f>
        <v/>
      </c>
      <c r="CL227" s="23" t="str">
        <f>+IF(AND(LEN($I227)&gt;5),IF(AND($J227&gt;R$1,$J227&lt;=$AO$1),1,IF((COUNTIFS(INCAPACIDADES!$C$1:$C$51,$I227,INCAPACIDADES!O$1:O$51,R$1))&gt;0,2,IF(VLOOKUP($C227,BD!$D$1:$F$501,3,0)&gt;R$1,0,3))),"")</f>
        <v/>
      </c>
      <c r="CM227" s="23" t="str">
        <f>+IF(AND(LEN($I227)&gt;5),IF(AND($J227&gt;S$1,$J227&lt;=$AO$1),1,IF((COUNTIFS(INCAPACIDADES!$C$1:$C$51,$I227,INCAPACIDADES!P$1:P$51,S$1))&gt;0,2,IF(VLOOKUP($C227,BD!$D$1:$F$501,3,0)&gt;S$1,0,3))),"")</f>
        <v/>
      </c>
      <c r="CN227" s="23" t="str">
        <f>+IF(AND(LEN($I227)&gt;5),IF(AND($J227&gt;T$1,$J227&lt;=$AO$1),1,IF((COUNTIFS(INCAPACIDADES!$C$1:$C$51,$I227,INCAPACIDADES!Q$1:Q$51,T$1))&gt;0,2,IF(VLOOKUP($C227,BD!$D$1:$F$501,3,0)&gt;T$1,0,3))),"")</f>
        <v/>
      </c>
      <c r="CO227" s="23" t="str">
        <f>+IF(AND(LEN($I227)&gt;5),IF(AND($J227&gt;U$1,$J227&lt;=$AO$1),1,IF((COUNTIFS(INCAPACIDADES!$C$1:$C$51,$I227,INCAPACIDADES!R$1:R$51,U$1))&gt;0,2,IF(VLOOKUP($C227,BD!$D$1:$F$501,3,0)&gt;U$1,0,3))),"")</f>
        <v/>
      </c>
      <c r="CP227" s="23" t="str">
        <f>+IF(AND(LEN($I227)&gt;5),IF(AND($J227&gt;V$1,$J227&lt;=$AO$1),1,IF((COUNTIFS(INCAPACIDADES!$C$1:$C$51,$I227,INCAPACIDADES!S$1:S$51,V$1))&gt;0,2,IF(VLOOKUP($C227,BD!$D$1:$F$501,3,0)&gt;V$1,0,3))),"")</f>
        <v/>
      </c>
      <c r="CQ227" s="23" t="str">
        <f>+IF(AND(LEN($I227)&gt;5),IF(AND($J227&gt;W$1,$J227&lt;=$AO$1),1,IF((COUNTIFS(INCAPACIDADES!$C$1:$C$51,$I227,INCAPACIDADES!T$1:T$51,W$1))&gt;0,2,IF(VLOOKUP($C227,BD!$D$1:$F$501,3,0)&gt;W$1,0,3))),"")</f>
        <v/>
      </c>
      <c r="CR227" s="23" t="str">
        <f>+IF(AND(LEN($I227)&gt;5),IF(AND($J227&gt;X$1,$J227&lt;=$AO$1),1,IF((COUNTIFS(INCAPACIDADES!$C$1:$C$51,$I227,INCAPACIDADES!U$1:U$51,X$1))&gt;0,2,IF(VLOOKUP($C227,BD!$D$1:$F$501,3,0)&gt;X$1,0,3))),"")</f>
        <v/>
      </c>
      <c r="CS227" s="23" t="str">
        <f>+IF(AND(LEN($I227)&gt;5),IF(AND($J227&gt;Y$1,$J227&lt;=$AO$1),1,IF((COUNTIFS(INCAPACIDADES!$C$1:$C$51,$I227,INCAPACIDADES!V$1:V$51,Y$1))&gt;0,2,IF(VLOOKUP($C227,BD!$D$1:$F$501,3,0)&gt;Y$1,0,3))),"")</f>
        <v/>
      </c>
      <c r="CT227" s="23" t="str">
        <f>+IF(AND(LEN($I227)&gt;5),IF(AND($J227&gt;Z$1,$J227&lt;=$AO$1),1,IF((COUNTIFS(INCAPACIDADES!$C$1:$C$51,$I227,INCAPACIDADES!W$1:W$51,Z$1))&gt;0,2,IF(VLOOKUP($C227,BD!$D$1:$F$501,3,0)&gt;Z$1,0,3))),"")</f>
        <v/>
      </c>
      <c r="CU227" s="23" t="str">
        <f>+IF(AND(LEN($I227)&gt;5),IF(AND($J227&gt;AA$1,$J227&lt;=$AO$1),1,IF((COUNTIFS(INCAPACIDADES!$C$1:$C$51,$I227,INCAPACIDADES!X$1:X$51,AA$1))&gt;0,2,IF(VLOOKUP($C227,BD!$D$1:$F$501,3,0)&gt;AA$1,0,3))),"")</f>
        <v/>
      </c>
      <c r="CV227" s="23" t="str">
        <f>+IF(AND(LEN($I227)&gt;5),IF(AND($J227&gt;AB$1,$J227&lt;=$AO$1),1,IF((COUNTIFS(INCAPACIDADES!$C$1:$C$51,$I227,INCAPACIDADES!Y$1:Y$51,AB$1))&gt;0,2,IF(VLOOKUP($C227,BD!$D$1:$F$501,3,0)&gt;AB$1,0,3))),"")</f>
        <v/>
      </c>
      <c r="CW227" s="23" t="str">
        <f>+IF(AND(LEN($I227)&gt;5),IF(AND($J227&gt;AC$1,$J227&lt;=$AO$1),1,IF((COUNTIFS(INCAPACIDADES!$C$1:$C$51,$I227,INCAPACIDADES!Z$1:Z$51,AC$1))&gt;0,2,IF(VLOOKUP($C227,BD!$D$1:$F$501,3,0)&gt;AC$1,0,3))),"")</f>
        <v/>
      </c>
      <c r="CX227" s="23" t="str">
        <f>+IF(AND(LEN($I227)&gt;5),IF(AND($J227&gt;AD$1,$J227&lt;=$AO$1),1,IF((COUNTIFS(INCAPACIDADES!$C$1:$C$51,$I227,INCAPACIDADES!AA$1:AA$51,AD$1))&gt;0,2,IF(VLOOKUP($C227,BD!$D$1:$F$501,3,0)&gt;AD$1,0,3))),"")</f>
        <v/>
      </c>
      <c r="CY227" s="23" t="str">
        <f>+IF(AND(LEN($I227)&gt;5),IF(AND($J227&gt;AE$1,$J227&lt;=$AO$1),1,IF((COUNTIFS(INCAPACIDADES!$C$1:$C$51,$I227,INCAPACIDADES!AB$1:AB$51,AE$1))&gt;0,2,IF(VLOOKUP($C227,BD!$D$1:$F$501,3,0)&gt;AE$1,0,3))),"")</f>
        <v/>
      </c>
      <c r="CZ227" s="23" t="str">
        <f>+IF(AND(LEN($I227)&gt;5),IF(AND($J227&gt;AF$1,$J227&lt;=$AO$1),1,IF((COUNTIFS(INCAPACIDADES!$C$1:$C$51,$I227,INCAPACIDADES!AC$1:AC$51,AF$1))&gt;0,2,IF(VLOOKUP($C227,BD!$D$1:$F$501,3,0)&gt;AF$1,0,3))),"")</f>
        <v/>
      </c>
      <c r="DA227" s="23" t="str">
        <f>+IF(AND(LEN($I227)&gt;5),IF(AND($J227&gt;AG$1,$J227&lt;=$AO$1),1,IF((COUNTIFS(INCAPACIDADES!$C$1:$C$51,$I227,INCAPACIDADES!AD$1:AD$51,AG$1))&gt;0,2,IF(VLOOKUP($C227,BD!$D$1:$F$501,3,0)&gt;AG$1,0,3))),"")</f>
        <v/>
      </c>
      <c r="DB227" s="23" t="str">
        <f>+IF(AND(LEN($I227)&gt;5),IF(AND($J227&gt;AH$1,$J227&lt;=$AO$1),1,IF((COUNTIFS(INCAPACIDADES!$C$1:$C$51,$I227,INCAPACIDADES!AE$1:AE$51,AH$1))&gt;0,2,IF(VLOOKUP($C227,BD!$D$1:$F$501,3,0)&gt;AH$1,0,3))),"")</f>
        <v/>
      </c>
      <c r="DC227" s="23" t="str">
        <f>+IF(AND(LEN($I227)&gt;5),IF(AND($J227&gt;AI$1,$J227&lt;=$AO$1),1,IF((COUNTIFS(INCAPACIDADES!$C$1:$C$51,$I227,INCAPACIDADES!AF$1:AF$51,AI$1))&gt;0,2,IF(VLOOKUP($C227,BD!$D$1:$F$501,3,0)&gt;AI$1,0,3))),"")</f>
        <v/>
      </c>
      <c r="DD227" s="23" t="str">
        <f>+IF(AND(LEN($I227)&gt;5),IF(AND($J227&gt;AJ$1,$J227&lt;=$AO$1),1,IF((COUNTIFS(INCAPACIDADES!$C$1:$C$51,$I227,INCAPACIDADES!AG$1:AG$51,AJ$1))&gt;0,2,IF(VLOOKUP($C227,BD!$D$1:$F$501,3,0)&gt;AJ$1,0,3))),"")</f>
        <v/>
      </c>
      <c r="DE227" s="23" t="str">
        <f>+IF(AND(LEN($I227)&gt;5),IF(AND($J227&gt;AK$1,$J227&lt;=$AO$1),1,IF((COUNTIFS(INCAPACIDADES!$C$1:$C$51,$I227,INCAPACIDADES!AH$1:AH$51,AK$1))&gt;0,2,IF(VLOOKUP($C227,BD!$D$1:$F$501,3,0)&gt;AK$1,0,3))),"")</f>
        <v/>
      </c>
      <c r="DF227" s="23" t="str">
        <f>+IF(AND(LEN($I227)&gt;5),IF(AND($J227&gt;AL$1,$J227&lt;=$AO$1),1,IF((COUNTIFS(INCAPACIDADES!$C$1:$C$51,$I227,INCAPACIDADES!AI$1:AI$51,AL$1))&gt;0,2,IF(VLOOKUP($C227,BD!$D$1:$F$501,3,0)&gt;AL$1,0,3))),"")</f>
        <v/>
      </c>
      <c r="DG227" s="23" t="str">
        <f>+IF(AND(LEN($I227)&gt;5),IF(AND($J227&gt;AM$1,$J227&lt;=$AO$1),1,IF((COUNTIFS(INCAPACIDADES!$C$1:$C$51,$I227,INCAPACIDADES!AJ$1:AJ$51,AM$1))&gt;0,2,IF(VLOOKUP($C227,BD!$D$1:$F$501,3,0)&gt;AM$1,0,3))),"")</f>
        <v/>
      </c>
      <c r="DH227" s="23" t="str">
        <f>+IF(AND(LEN($I227)&gt;5),IF(AND($J227&gt;AN$1,$J227&lt;=$AO$1),1,IF((COUNTIFS(INCAPACIDADES!$C$1:$C$51,$I227,INCAPACIDADES!AK$1:AK$51,AN$1))&gt;0,2,IF(VLOOKUP($C227,BD!$D$1:$F$501,3,0)&gt;AN$1,0,3))),"")</f>
        <v/>
      </c>
      <c r="DI227" s="23" t="str">
        <f>+IF(AND(LEN($I227)&gt;5),IF(AND($J227&gt;AO$1,$J227&lt;=$AO$1),1,IF((COUNTIFS(INCAPACIDADES!$C$1:$C$51,$I227,INCAPACIDADES!AL$1:AL$51,AO$1))&gt;0,2,IF(VLOOKUP($C227,BD!$D$1:$F$501,3,0)&gt;AO$1,0,3))),"")</f>
        <v/>
      </c>
      <c r="DJ227" s="23" t="str">
        <f>+IF(LEN($I227)&gt;5,IF(ISERROR(VLOOKUP(N227,'CODIGO PAGO'!$B$2:$B$20,1,0)),1,IF(OR(AND(CH227=1,N227&lt;&gt;"N"),AND(CH227=3,N227&lt;&gt;"B"),AND(CH227=2,LEFT(TRIM(N227),1)&lt;&gt;"I")),1,IF(OR(AND(CH227=0,N227="N"),AND(CH227=0,N227="B"),AND(CH227=0,LEFT(TRIM(N227),1)="I")),1,0))),"")</f>
        <v/>
      </c>
      <c r="DK227" s="23" t="str">
        <f t="shared" si="139"/>
        <v/>
      </c>
      <c r="DL227" s="23" t="str">
        <f>+IF(LEN($I227)&gt;5,IF(ISERROR(VLOOKUP(P227,'CODIGO PAGO'!$B$2:$B$20,1,0)),1,IF(OR(AND(CJ227=1,P227&lt;&gt;"N"),AND(CJ227=3,P227&lt;&gt;"B"),AND(CJ227=2,LEFT(TRIM(P227),1)&lt;&gt;"I")),1,IF(OR(AND(CJ227=0,P227="N"),AND(CJ227=0,P227="B"),AND(CJ227=0,LEFT(TRIM(P227),1)="I")),1,0))),"")</f>
        <v/>
      </c>
      <c r="DM227" s="23" t="str">
        <f t="shared" si="140"/>
        <v/>
      </c>
      <c r="DN227" s="23" t="str">
        <f>+IF(LEN($I227)&gt;5,IF(ISERROR(VLOOKUP(R227,'CODIGO PAGO'!$B$2:$B$20,1,0)),1,IF(OR(AND(CL227=1,R227&lt;&gt;"N"),AND(CL227=3,R227&lt;&gt;"B"),AND(CL227=2,LEFT(TRIM(R227),1)&lt;&gt;"I")),1,IF(OR(AND(CL227=0,R227="N"),AND(CL227=0,R227="B"),AND(CL227=0,LEFT(TRIM(R227),1)="I")),1,0))),"")</f>
        <v/>
      </c>
      <c r="DO227" s="23" t="str">
        <f t="shared" si="141"/>
        <v/>
      </c>
      <c r="DP227" s="23" t="str">
        <f>+IF(LEN($I227)&gt;5,IF(ISERROR(VLOOKUP(T227,'CODIGO PAGO'!$B$2:$B$20,1,0)),1,IF(OR(AND(CN227=1,T227&lt;&gt;"N"),AND(CN227=3,T227&lt;&gt;"B"),AND(CN227=2,LEFT(TRIM(T227),1)&lt;&gt;"I")),1,IF(OR(AND(CN227=0,T227="N"),AND(CN227=0,T227="B"),AND(CN227=0,LEFT(TRIM(T227),1)="I")),1,0))),"")</f>
        <v/>
      </c>
      <c r="DQ227" s="23" t="str">
        <f t="shared" si="142"/>
        <v/>
      </c>
      <c r="DR227" s="23" t="str">
        <f>+IF(LEN($I227)&gt;5,IF(ISERROR(VLOOKUP(V227,'CODIGO PAGO'!$B$2:$B$20,1,0)),1,IF(OR(AND(CP227=1,V227&lt;&gt;"N"),AND(CP227=3,V227&lt;&gt;"B"),AND(CP227=2,LEFT(TRIM(V227),1)&lt;&gt;"I")),1,IF(OR(AND(CP227=0,V227="N"),AND(CP227=0,V227="B"),AND(CP227=0,LEFT(TRIM(V227),1)="I")),1,0))),"")</f>
        <v/>
      </c>
      <c r="DS227" s="23" t="str">
        <f t="shared" si="143"/>
        <v/>
      </c>
      <c r="DT227" s="23" t="str">
        <f>+IF(LEN($I227)&gt;5,IF(ISERROR(VLOOKUP(X227,'CODIGO PAGO'!$B$2:$B$20,1,0)),1,IF(OR(AND(CR227=1,X227&lt;&gt;"N"),AND(CR227=3,X227&lt;&gt;"B"),AND(CR227=2,LEFT(TRIM(X227),1)&lt;&gt;"I")),1,IF(OR(AND(CR227=0,X227="N"),AND(CR227=0,X227="B"),AND(CR227=0,LEFT(TRIM(X227),1)="I")),1,0))),"")</f>
        <v/>
      </c>
      <c r="DU227" s="23" t="str">
        <f t="shared" si="144"/>
        <v/>
      </c>
      <c r="DV227" s="23" t="str">
        <f>+IF(LEN($I227)&gt;5,IF(ISERROR(VLOOKUP(Z227,'CODIGO PAGO'!$B$2:$B$20,1,0)),1,IF(OR(AND(CT227=1,Z227&lt;&gt;"N"),AND(CT227=3,Z227&lt;&gt;"B"),AND(CT227=2,LEFT(TRIM(Z227),1)&lt;&gt;"I")),1,IF(OR(AND(CT227=0,Z227="N"),AND(CT227=0,Z227="B"),AND(CT227=0,LEFT(TRIM(Z227),1)="I")),1,0))),"")</f>
        <v/>
      </c>
      <c r="DW227" s="23" t="str">
        <f t="shared" si="145"/>
        <v/>
      </c>
      <c r="DX227" s="23" t="str">
        <f>+IF(LEN($I227)&gt;5,IF(ISERROR(VLOOKUP(AB227,'CODIGO PAGO'!$B$2:$B$20,1,0)),1,IF(OR(AND(CV227=1,AB227&lt;&gt;"N"),AND(CV227=3,AB227&lt;&gt;"B"),AND(CV227=2,LEFT(TRIM(AB227),1)&lt;&gt;"I")),1,IF(OR(AND(CV227=0,AB227="N"),AND(CV227=0,AB227="B"),AND(CV227=0,LEFT(TRIM(AB227),1)="I")),1,0))),"")</f>
        <v/>
      </c>
      <c r="DY227" s="23" t="str">
        <f t="shared" si="146"/>
        <v/>
      </c>
      <c r="DZ227" s="23" t="str">
        <f>+IF(LEN($I227)&gt;5,IF(ISERROR(VLOOKUP(AD227,'CODIGO PAGO'!$B$2:$B$20,1,0)),1,IF(OR(AND(CX227=1,AD227&lt;&gt;"N"),AND(CX227=3,AD227&lt;&gt;"B"),AND(CX227=2,LEFT(TRIM(AD227),1)&lt;&gt;"I")),1,IF(OR(AND(CX227=0,AD227="N"),AND(CX227=0,AD227="B"),AND(CX227=0,LEFT(TRIM(AD227),1)="I")),1,0))),"")</f>
        <v/>
      </c>
      <c r="EA227" s="23" t="str">
        <f t="shared" si="147"/>
        <v/>
      </c>
      <c r="EB227" s="23" t="str">
        <f>+IF(LEN($I227)&gt;5,IF(ISERROR(VLOOKUP(AF227,'CODIGO PAGO'!$B$2:$B$20,1,0)),1,IF(OR(AND(CZ227=1,AF227&lt;&gt;"N"),AND(CZ227=3,AF227&lt;&gt;"B"),AND(CZ227=2,LEFT(TRIM(AF227),1)&lt;&gt;"I")),1,IF(OR(AND(CZ227=0,AF227="N"),AND(CZ227=0,AF227="B"),AND(CZ227=0,LEFT(TRIM(AF227),1)="I")),1,0))),"")</f>
        <v/>
      </c>
      <c r="EC227" s="23" t="str">
        <f t="shared" si="148"/>
        <v/>
      </c>
      <c r="ED227" s="23" t="str">
        <f>+IF(LEN($I227)&gt;5,IF(ISERROR(VLOOKUP(AH227,'CODIGO PAGO'!$B$2:$B$20,1,0)),1,IF(OR(AND(DB227=1,AH227&lt;&gt;"N"),AND(DB227=3,AH227&lt;&gt;"B"),AND(DB227=2,LEFT(TRIM(AH227),1)&lt;&gt;"I")),1,IF(OR(AND(DB227=0,AH227="N"),AND(DB227=0,AH227="B"),AND(DB227=0,LEFT(TRIM(AH227),1)="I")),1,0))),"")</f>
        <v/>
      </c>
      <c r="EE227" s="23" t="str">
        <f t="shared" si="149"/>
        <v/>
      </c>
      <c r="EF227" s="23" t="str">
        <f>+IF(LEN($I227)&gt;5,IF(ISERROR(VLOOKUP(AJ227,'CODIGO PAGO'!$B$2:$B$20,1,0)),1,IF(OR(AND(DD227=1,AJ227&lt;&gt;"N"),AND(DD227=3,AJ227&lt;&gt;"B"),AND(DD227=2,LEFT(TRIM(AJ227),1)&lt;&gt;"I")),1,IF(OR(AND(DD227=0,AJ227="N"),AND(DD227=0,AJ227="B"),AND(DD227=0,LEFT(TRIM(AJ227),1)="I")),1,0))),"")</f>
        <v/>
      </c>
      <c r="EG227" s="23" t="str">
        <f t="shared" si="150"/>
        <v/>
      </c>
      <c r="EH227" s="23" t="str">
        <f>+IF(LEN($I227)&gt;5,IF(ISERROR(VLOOKUP(AL227,'CODIGO PAGO'!$B$2:$B$20,1,0)),1,IF(OR(AND(DF227=1,AL227&lt;&gt;"N"),AND(DF227=3,AL227&lt;&gt;"B"),AND(DF227=2,LEFT(TRIM(AL227),1)&lt;&gt;"I")),1,IF(OR(AND(DF227=0,AL227="N"),AND(DF227=0,AL227="B"),AND(DF227=0,LEFT(TRIM(AL227),1)="I")),1,0))),"")</f>
        <v/>
      </c>
      <c r="EI227" s="23" t="str">
        <f t="shared" si="151"/>
        <v/>
      </c>
      <c r="EJ227" s="23" t="str">
        <f>+IF(LEN($I227)&gt;5,IF(ISERROR(VLOOKUP(AN227,'CODIGO PAGO'!$B$2:$B$20,1,0)),1,IF(OR(AND(DH227=1,AN227&lt;&gt;"N"),AND(DH227=3,AN227&lt;&gt;"B"),AND(DH227=2,LEFT(TRIM(AN227),1)&lt;&gt;"I")),1,IF(OR(AND(DH227=0,AN227="N"),AND(DH227=0,AN227="B"),AND(DH227=0,LEFT(TRIM(AN227),1)="I")),1,0))),"")</f>
        <v/>
      </c>
      <c r="EK227" s="23" t="str">
        <f t="shared" si="152"/>
        <v/>
      </c>
      <c r="EL227" s="24" t="str">
        <f t="shared" si="153"/>
        <v/>
      </c>
    </row>
    <row r="228" spans="1:142" s="26" customFormat="1">
      <c r="A228" s="15" t="str">
        <f t="shared" si="119"/>
        <v/>
      </c>
      <c r="B228" s="1" t="str">
        <f>+IF(LEN(I228)&gt;5,'CODIGO PAGO'!$B$28,"")</f>
        <v/>
      </c>
      <c r="C228" s="1" t="str">
        <f>+IF(LEN($I228)&gt;5,BD!D228,"")</f>
        <v/>
      </c>
      <c r="D228" s="168" t="str">
        <f>+IF(LEN($I228)&gt;5,BD!A228,"")</f>
        <v/>
      </c>
      <c r="E228" s="1" t="str">
        <f>+IF(LEN($I228)&gt;5,BD!B228,"")</f>
        <v/>
      </c>
      <c r="F228" s="1" t="str">
        <f>+IF(LEN($I228)&gt;5,BD!C228,"")</f>
        <v/>
      </c>
      <c r="G228" s="141"/>
      <c r="H228" s="141"/>
      <c r="I228" s="1" t="str">
        <f>+IF(LEN(BD!G228)&gt;5,BD!G228,"")</f>
        <v/>
      </c>
      <c r="J228" s="167" t="str">
        <f>+IF(LEN($I228)&gt;5,BD!E228,"")</f>
        <v/>
      </c>
      <c r="K228" s="6" t="str">
        <f t="shared" si="120"/>
        <v/>
      </c>
      <c r="L228" s="87" t="str">
        <f>+IF(LEN($I228)&gt;5,BD!H228,"")</f>
        <v/>
      </c>
      <c r="M228" s="40" t="str">
        <f t="shared" si="121"/>
        <v/>
      </c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4" t="str">
        <f t="shared" si="122"/>
        <v/>
      </c>
      <c r="AQ228" s="5" t="str">
        <f t="shared" si="123"/>
        <v/>
      </c>
      <c r="AR228" s="91" t="str">
        <f t="shared" si="124"/>
        <v/>
      </c>
      <c r="AS228" s="5" t="str">
        <f t="shared" si="125"/>
        <v/>
      </c>
      <c r="AT228" s="91" t="str">
        <f t="shared" si="126"/>
        <v/>
      </c>
      <c r="AU228" s="4" t="str">
        <f t="shared" si="127"/>
        <v/>
      </c>
      <c r="AV228" s="4" t="str">
        <f t="shared" si="128"/>
        <v/>
      </c>
      <c r="AW228" s="4" t="str">
        <f t="shared" si="129"/>
        <v/>
      </c>
      <c r="AX228" s="4" t="str">
        <f t="shared" si="130"/>
        <v/>
      </c>
      <c r="AY228" s="88" t="str">
        <f t="shared" si="131"/>
        <v/>
      </c>
      <c r="AZ228" s="17" t="str">
        <f t="shared" si="132"/>
        <v/>
      </c>
      <c r="BA228" s="18" t="str">
        <f t="shared" si="133"/>
        <v/>
      </c>
      <c r="BB228" s="19" t="str">
        <f>+IF(LEN(I228)&gt;5,IF(INT(RIGHT(B228,1))=9,0.5*L228*AY228,INT(MID(B228,5,LEN(B228)-4))*L228)+IFERROR(VLOOKUP(I228,AJUSTES!$A$1:$I$50,9,0),0),"")</f>
        <v/>
      </c>
      <c r="BC228" s="12"/>
      <c r="BD228" s="19" t="str">
        <f t="shared" si="134"/>
        <v/>
      </c>
      <c r="BE228" s="18" t="str">
        <f t="shared" si="135"/>
        <v/>
      </c>
      <c r="BF228" s="139" t="str">
        <f t="shared" si="136"/>
        <v/>
      </c>
      <c r="BG228" s="114"/>
      <c r="BH228" s="18" t="str">
        <f t="shared" si="137"/>
        <v/>
      </c>
      <c r="BI228" s="13"/>
      <c r="BJ228" s="12"/>
      <c r="BK228" s="12"/>
      <c r="BL228" s="145"/>
      <c r="BM228" s="12"/>
      <c r="BN228" s="12"/>
      <c r="BO228" s="12"/>
      <c r="BP228" s="12"/>
      <c r="BQ228" s="12"/>
      <c r="BR228" s="12"/>
      <c r="BS228" s="146"/>
      <c r="BT228" s="14"/>
      <c r="BU228" s="12"/>
      <c r="BV228" s="12"/>
      <c r="BW228" s="12"/>
      <c r="BX228" s="12"/>
      <c r="BY228" s="12"/>
      <c r="BZ228" s="144"/>
      <c r="CA228" s="107" t="str">
        <f>+IF(LEN($I228)&gt;5,IF(BD!F228="N/A","",BD!F228),"")</f>
        <v/>
      </c>
      <c r="CB228" s="21"/>
      <c r="CC228" s="147"/>
      <c r="CD228" s="148"/>
      <c r="CE228" s="8" t="str">
        <f>+IF(LEN(I228)&gt;5,BD!M228,"")</f>
        <v/>
      </c>
      <c r="CF228" s="16" t="str">
        <f>+IF(LEN(I228)&gt;5,BD!N228,"")</f>
        <v/>
      </c>
      <c r="CG228" s="3" t="str">
        <f t="shared" si="138"/>
        <v/>
      </c>
      <c r="CH228" s="23" t="str">
        <f>+IF(AND(LEN($I228)&gt;5),IF(AND($J228&gt;N$1,$J228&lt;=$AO$1),1,IF((COUNTIFS(INCAPACIDADES!$C$1:$C$51,$I228,INCAPACIDADES!K$1:K$51,N$1))&gt;0,2,IF(VLOOKUP($C228,BD!$D$1:$F$501,3,0)&gt;N$1,0,3))),"")</f>
        <v/>
      </c>
      <c r="CI228" s="23" t="str">
        <f>+IF(AND(LEN($I228)&gt;5),IF(AND($J228&gt;O$1,$J228&lt;=$AO$1),1,IF((COUNTIFS(INCAPACIDADES!$C$1:$C$51,$I228,INCAPACIDADES!L$1:L$51,O$1))&gt;0,2,IF(VLOOKUP($C228,BD!$D$1:$F$501,3,0)&gt;O$1,0,3))),"")</f>
        <v/>
      </c>
      <c r="CJ228" s="23" t="str">
        <f>+IF(AND(LEN($I228)&gt;5),IF(AND($J228&gt;P$1,$J228&lt;=$AO$1),1,IF((COUNTIFS(INCAPACIDADES!$C$1:$C$51,$I228,INCAPACIDADES!M$1:M$51,P$1))&gt;0,2,IF(VLOOKUP($C228,BD!$D$1:$F$501,3,0)&gt;P$1,0,3))),"")</f>
        <v/>
      </c>
      <c r="CK228" s="23" t="str">
        <f>+IF(AND(LEN($I228)&gt;5),IF(AND($J228&gt;Q$1,$J228&lt;=$AO$1),1,IF((COUNTIFS(INCAPACIDADES!$C$1:$C$51,$I228,INCAPACIDADES!N$1:N$51,Q$1))&gt;0,2,IF(VLOOKUP($C228,BD!$D$1:$F$501,3,0)&gt;Q$1,0,3))),"")</f>
        <v/>
      </c>
      <c r="CL228" s="23" t="str">
        <f>+IF(AND(LEN($I228)&gt;5),IF(AND($J228&gt;R$1,$J228&lt;=$AO$1),1,IF((COUNTIFS(INCAPACIDADES!$C$1:$C$51,$I228,INCAPACIDADES!O$1:O$51,R$1))&gt;0,2,IF(VLOOKUP($C228,BD!$D$1:$F$501,3,0)&gt;R$1,0,3))),"")</f>
        <v/>
      </c>
      <c r="CM228" s="23" t="str">
        <f>+IF(AND(LEN($I228)&gt;5),IF(AND($J228&gt;S$1,$J228&lt;=$AO$1),1,IF((COUNTIFS(INCAPACIDADES!$C$1:$C$51,$I228,INCAPACIDADES!P$1:P$51,S$1))&gt;0,2,IF(VLOOKUP($C228,BD!$D$1:$F$501,3,0)&gt;S$1,0,3))),"")</f>
        <v/>
      </c>
      <c r="CN228" s="23" t="str">
        <f>+IF(AND(LEN($I228)&gt;5),IF(AND($J228&gt;T$1,$J228&lt;=$AO$1),1,IF((COUNTIFS(INCAPACIDADES!$C$1:$C$51,$I228,INCAPACIDADES!Q$1:Q$51,T$1))&gt;0,2,IF(VLOOKUP($C228,BD!$D$1:$F$501,3,0)&gt;T$1,0,3))),"")</f>
        <v/>
      </c>
      <c r="CO228" s="23" t="str">
        <f>+IF(AND(LEN($I228)&gt;5),IF(AND($J228&gt;U$1,$J228&lt;=$AO$1),1,IF((COUNTIFS(INCAPACIDADES!$C$1:$C$51,$I228,INCAPACIDADES!R$1:R$51,U$1))&gt;0,2,IF(VLOOKUP($C228,BD!$D$1:$F$501,3,0)&gt;U$1,0,3))),"")</f>
        <v/>
      </c>
      <c r="CP228" s="23" t="str">
        <f>+IF(AND(LEN($I228)&gt;5),IF(AND($J228&gt;V$1,$J228&lt;=$AO$1),1,IF((COUNTIFS(INCAPACIDADES!$C$1:$C$51,$I228,INCAPACIDADES!S$1:S$51,V$1))&gt;0,2,IF(VLOOKUP($C228,BD!$D$1:$F$501,3,0)&gt;V$1,0,3))),"")</f>
        <v/>
      </c>
      <c r="CQ228" s="23" t="str">
        <f>+IF(AND(LEN($I228)&gt;5),IF(AND($J228&gt;W$1,$J228&lt;=$AO$1),1,IF((COUNTIFS(INCAPACIDADES!$C$1:$C$51,$I228,INCAPACIDADES!T$1:T$51,W$1))&gt;0,2,IF(VLOOKUP($C228,BD!$D$1:$F$501,3,0)&gt;W$1,0,3))),"")</f>
        <v/>
      </c>
      <c r="CR228" s="23" t="str">
        <f>+IF(AND(LEN($I228)&gt;5),IF(AND($J228&gt;X$1,$J228&lt;=$AO$1),1,IF((COUNTIFS(INCAPACIDADES!$C$1:$C$51,$I228,INCAPACIDADES!U$1:U$51,X$1))&gt;0,2,IF(VLOOKUP($C228,BD!$D$1:$F$501,3,0)&gt;X$1,0,3))),"")</f>
        <v/>
      </c>
      <c r="CS228" s="23" t="str">
        <f>+IF(AND(LEN($I228)&gt;5),IF(AND($J228&gt;Y$1,$J228&lt;=$AO$1),1,IF((COUNTIFS(INCAPACIDADES!$C$1:$C$51,$I228,INCAPACIDADES!V$1:V$51,Y$1))&gt;0,2,IF(VLOOKUP($C228,BD!$D$1:$F$501,3,0)&gt;Y$1,0,3))),"")</f>
        <v/>
      </c>
      <c r="CT228" s="23" t="str">
        <f>+IF(AND(LEN($I228)&gt;5),IF(AND($J228&gt;Z$1,$J228&lt;=$AO$1),1,IF((COUNTIFS(INCAPACIDADES!$C$1:$C$51,$I228,INCAPACIDADES!W$1:W$51,Z$1))&gt;0,2,IF(VLOOKUP($C228,BD!$D$1:$F$501,3,0)&gt;Z$1,0,3))),"")</f>
        <v/>
      </c>
      <c r="CU228" s="23" t="str">
        <f>+IF(AND(LEN($I228)&gt;5),IF(AND($J228&gt;AA$1,$J228&lt;=$AO$1),1,IF((COUNTIFS(INCAPACIDADES!$C$1:$C$51,$I228,INCAPACIDADES!X$1:X$51,AA$1))&gt;0,2,IF(VLOOKUP($C228,BD!$D$1:$F$501,3,0)&gt;AA$1,0,3))),"")</f>
        <v/>
      </c>
      <c r="CV228" s="23" t="str">
        <f>+IF(AND(LEN($I228)&gt;5),IF(AND($J228&gt;AB$1,$J228&lt;=$AO$1),1,IF((COUNTIFS(INCAPACIDADES!$C$1:$C$51,$I228,INCAPACIDADES!Y$1:Y$51,AB$1))&gt;0,2,IF(VLOOKUP($C228,BD!$D$1:$F$501,3,0)&gt;AB$1,0,3))),"")</f>
        <v/>
      </c>
      <c r="CW228" s="23" t="str">
        <f>+IF(AND(LEN($I228)&gt;5),IF(AND($J228&gt;AC$1,$J228&lt;=$AO$1),1,IF((COUNTIFS(INCAPACIDADES!$C$1:$C$51,$I228,INCAPACIDADES!Z$1:Z$51,AC$1))&gt;0,2,IF(VLOOKUP($C228,BD!$D$1:$F$501,3,0)&gt;AC$1,0,3))),"")</f>
        <v/>
      </c>
      <c r="CX228" s="23" t="str">
        <f>+IF(AND(LEN($I228)&gt;5),IF(AND($J228&gt;AD$1,$J228&lt;=$AO$1),1,IF((COUNTIFS(INCAPACIDADES!$C$1:$C$51,$I228,INCAPACIDADES!AA$1:AA$51,AD$1))&gt;0,2,IF(VLOOKUP($C228,BD!$D$1:$F$501,3,0)&gt;AD$1,0,3))),"")</f>
        <v/>
      </c>
      <c r="CY228" s="23" t="str">
        <f>+IF(AND(LEN($I228)&gt;5),IF(AND($J228&gt;AE$1,$J228&lt;=$AO$1),1,IF((COUNTIFS(INCAPACIDADES!$C$1:$C$51,$I228,INCAPACIDADES!AB$1:AB$51,AE$1))&gt;0,2,IF(VLOOKUP($C228,BD!$D$1:$F$501,3,0)&gt;AE$1,0,3))),"")</f>
        <v/>
      </c>
      <c r="CZ228" s="23" t="str">
        <f>+IF(AND(LEN($I228)&gt;5),IF(AND($J228&gt;AF$1,$J228&lt;=$AO$1),1,IF((COUNTIFS(INCAPACIDADES!$C$1:$C$51,$I228,INCAPACIDADES!AC$1:AC$51,AF$1))&gt;0,2,IF(VLOOKUP($C228,BD!$D$1:$F$501,3,0)&gt;AF$1,0,3))),"")</f>
        <v/>
      </c>
      <c r="DA228" s="23" t="str">
        <f>+IF(AND(LEN($I228)&gt;5),IF(AND($J228&gt;AG$1,$J228&lt;=$AO$1),1,IF((COUNTIFS(INCAPACIDADES!$C$1:$C$51,$I228,INCAPACIDADES!AD$1:AD$51,AG$1))&gt;0,2,IF(VLOOKUP($C228,BD!$D$1:$F$501,3,0)&gt;AG$1,0,3))),"")</f>
        <v/>
      </c>
      <c r="DB228" s="23" t="str">
        <f>+IF(AND(LEN($I228)&gt;5),IF(AND($J228&gt;AH$1,$J228&lt;=$AO$1),1,IF((COUNTIFS(INCAPACIDADES!$C$1:$C$51,$I228,INCAPACIDADES!AE$1:AE$51,AH$1))&gt;0,2,IF(VLOOKUP($C228,BD!$D$1:$F$501,3,0)&gt;AH$1,0,3))),"")</f>
        <v/>
      </c>
      <c r="DC228" s="23" t="str">
        <f>+IF(AND(LEN($I228)&gt;5),IF(AND($J228&gt;AI$1,$J228&lt;=$AO$1),1,IF((COUNTIFS(INCAPACIDADES!$C$1:$C$51,$I228,INCAPACIDADES!AF$1:AF$51,AI$1))&gt;0,2,IF(VLOOKUP($C228,BD!$D$1:$F$501,3,0)&gt;AI$1,0,3))),"")</f>
        <v/>
      </c>
      <c r="DD228" s="23" t="str">
        <f>+IF(AND(LEN($I228)&gt;5),IF(AND($J228&gt;AJ$1,$J228&lt;=$AO$1),1,IF((COUNTIFS(INCAPACIDADES!$C$1:$C$51,$I228,INCAPACIDADES!AG$1:AG$51,AJ$1))&gt;0,2,IF(VLOOKUP($C228,BD!$D$1:$F$501,3,0)&gt;AJ$1,0,3))),"")</f>
        <v/>
      </c>
      <c r="DE228" s="23" t="str">
        <f>+IF(AND(LEN($I228)&gt;5),IF(AND($J228&gt;AK$1,$J228&lt;=$AO$1),1,IF((COUNTIFS(INCAPACIDADES!$C$1:$C$51,$I228,INCAPACIDADES!AH$1:AH$51,AK$1))&gt;0,2,IF(VLOOKUP($C228,BD!$D$1:$F$501,3,0)&gt;AK$1,0,3))),"")</f>
        <v/>
      </c>
      <c r="DF228" s="23" t="str">
        <f>+IF(AND(LEN($I228)&gt;5),IF(AND($J228&gt;AL$1,$J228&lt;=$AO$1),1,IF((COUNTIFS(INCAPACIDADES!$C$1:$C$51,$I228,INCAPACIDADES!AI$1:AI$51,AL$1))&gt;0,2,IF(VLOOKUP($C228,BD!$D$1:$F$501,3,0)&gt;AL$1,0,3))),"")</f>
        <v/>
      </c>
      <c r="DG228" s="23" t="str">
        <f>+IF(AND(LEN($I228)&gt;5),IF(AND($J228&gt;AM$1,$J228&lt;=$AO$1),1,IF((COUNTIFS(INCAPACIDADES!$C$1:$C$51,$I228,INCAPACIDADES!AJ$1:AJ$51,AM$1))&gt;0,2,IF(VLOOKUP($C228,BD!$D$1:$F$501,3,0)&gt;AM$1,0,3))),"")</f>
        <v/>
      </c>
      <c r="DH228" s="23" t="str">
        <f>+IF(AND(LEN($I228)&gt;5),IF(AND($J228&gt;AN$1,$J228&lt;=$AO$1),1,IF((COUNTIFS(INCAPACIDADES!$C$1:$C$51,$I228,INCAPACIDADES!AK$1:AK$51,AN$1))&gt;0,2,IF(VLOOKUP($C228,BD!$D$1:$F$501,3,0)&gt;AN$1,0,3))),"")</f>
        <v/>
      </c>
      <c r="DI228" s="23" t="str">
        <f>+IF(AND(LEN($I228)&gt;5),IF(AND($J228&gt;AO$1,$J228&lt;=$AO$1),1,IF((COUNTIFS(INCAPACIDADES!$C$1:$C$51,$I228,INCAPACIDADES!AL$1:AL$51,AO$1))&gt;0,2,IF(VLOOKUP($C228,BD!$D$1:$F$501,3,0)&gt;AO$1,0,3))),"")</f>
        <v/>
      </c>
      <c r="DJ228" s="23" t="str">
        <f>+IF(LEN($I228)&gt;5,IF(ISERROR(VLOOKUP(N228,'CODIGO PAGO'!$B$2:$B$20,1,0)),1,IF(OR(AND(CH228=1,N228&lt;&gt;"N"),AND(CH228=3,N228&lt;&gt;"B"),AND(CH228=2,LEFT(TRIM(N228),1)&lt;&gt;"I")),1,IF(OR(AND(CH228=0,N228="N"),AND(CH228=0,N228="B"),AND(CH228=0,LEFT(TRIM(N228),1)="I")),1,0))),"")</f>
        <v/>
      </c>
      <c r="DK228" s="23" t="str">
        <f t="shared" si="139"/>
        <v/>
      </c>
      <c r="DL228" s="23" t="str">
        <f>+IF(LEN($I228)&gt;5,IF(ISERROR(VLOOKUP(P228,'CODIGO PAGO'!$B$2:$B$20,1,0)),1,IF(OR(AND(CJ228=1,P228&lt;&gt;"N"),AND(CJ228=3,P228&lt;&gt;"B"),AND(CJ228=2,LEFT(TRIM(P228),1)&lt;&gt;"I")),1,IF(OR(AND(CJ228=0,P228="N"),AND(CJ228=0,P228="B"),AND(CJ228=0,LEFT(TRIM(P228),1)="I")),1,0))),"")</f>
        <v/>
      </c>
      <c r="DM228" s="23" t="str">
        <f t="shared" si="140"/>
        <v/>
      </c>
      <c r="DN228" s="23" t="str">
        <f>+IF(LEN($I228)&gt;5,IF(ISERROR(VLOOKUP(R228,'CODIGO PAGO'!$B$2:$B$20,1,0)),1,IF(OR(AND(CL228=1,R228&lt;&gt;"N"),AND(CL228=3,R228&lt;&gt;"B"),AND(CL228=2,LEFT(TRIM(R228),1)&lt;&gt;"I")),1,IF(OR(AND(CL228=0,R228="N"),AND(CL228=0,R228="B"),AND(CL228=0,LEFT(TRIM(R228),1)="I")),1,0))),"")</f>
        <v/>
      </c>
      <c r="DO228" s="23" t="str">
        <f t="shared" si="141"/>
        <v/>
      </c>
      <c r="DP228" s="23" t="str">
        <f>+IF(LEN($I228)&gt;5,IF(ISERROR(VLOOKUP(T228,'CODIGO PAGO'!$B$2:$B$20,1,0)),1,IF(OR(AND(CN228=1,T228&lt;&gt;"N"),AND(CN228=3,T228&lt;&gt;"B"),AND(CN228=2,LEFT(TRIM(T228),1)&lt;&gt;"I")),1,IF(OR(AND(CN228=0,T228="N"),AND(CN228=0,T228="B"),AND(CN228=0,LEFT(TRIM(T228),1)="I")),1,0))),"")</f>
        <v/>
      </c>
      <c r="DQ228" s="23" t="str">
        <f t="shared" si="142"/>
        <v/>
      </c>
      <c r="DR228" s="23" t="str">
        <f>+IF(LEN($I228)&gt;5,IF(ISERROR(VLOOKUP(V228,'CODIGO PAGO'!$B$2:$B$20,1,0)),1,IF(OR(AND(CP228=1,V228&lt;&gt;"N"),AND(CP228=3,V228&lt;&gt;"B"),AND(CP228=2,LEFT(TRIM(V228),1)&lt;&gt;"I")),1,IF(OR(AND(CP228=0,V228="N"),AND(CP228=0,V228="B"),AND(CP228=0,LEFT(TRIM(V228),1)="I")),1,0))),"")</f>
        <v/>
      </c>
      <c r="DS228" s="23" t="str">
        <f t="shared" si="143"/>
        <v/>
      </c>
      <c r="DT228" s="23" t="str">
        <f>+IF(LEN($I228)&gt;5,IF(ISERROR(VLOOKUP(X228,'CODIGO PAGO'!$B$2:$B$20,1,0)),1,IF(OR(AND(CR228=1,X228&lt;&gt;"N"),AND(CR228=3,X228&lt;&gt;"B"),AND(CR228=2,LEFT(TRIM(X228),1)&lt;&gt;"I")),1,IF(OR(AND(CR228=0,X228="N"),AND(CR228=0,X228="B"),AND(CR228=0,LEFT(TRIM(X228),1)="I")),1,0))),"")</f>
        <v/>
      </c>
      <c r="DU228" s="23" t="str">
        <f t="shared" si="144"/>
        <v/>
      </c>
      <c r="DV228" s="23" t="str">
        <f>+IF(LEN($I228)&gt;5,IF(ISERROR(VLOOKUP(Z228,'CODIGO PAGO'!$B$2:$B$20,1,0)),1,IF(OR(AND(CT228=1,Z228&lt;&gt;"N"),AND(CT228=3,Z228&lt;&gt;"B"),AND(CT228=2,LEFT(TRIM(Z228),1)&lt;&gt;"I")),1,IF(OR(AND(CT228=0,Z228="N"),AND(CT228=0,Z228="B"),AND(CT228=0,LEFT(TRIM(Z228),1)="I")),1,0))),"")</f>
        <v/>
      </c>
      <c r="DW228" s="23" t="str">
        <f t="shared" si="145"/>
        <v/>
      </c>
      <c r="DX228" s="23" t="str">
        <f>+IF(LEN($I228)&gt;5,IF(ISERROR(VLOOKUP(AB228,'CODIGO PAGO'!$B$2:$B$20,1,0)),1,IF(OR(AND(CV228=1,AB228&lt;&gt;"N"),AND(CV228=3,AB228&lt;&gt;"B"),AND(CV228=2,LEFT(TRIM(AB228),1)&lt;&gt;"I")),1,IF(OR(AND(CV228=0,AB228="N"),AND(CV228=0,AB228="B"),AND(CV228=0,LEFT(TRIM(AB228),1)="I")),1,0))),"")</f>
        <v/>
      </c>
      <c r="DY228" s="23" t="str">
        <f t="shared" si="146"/>
        <v/>
      </c>
      <c r="DZ228" s="23" t="str">
        <f>+IF(LEN($I228)&gt;5,IF(ISERROR(VLOOKUP(AD228,'CODIGO PAGO'!$B$2:$B$20,1,0)),1,IF(OR(AND(CX228=1,AD228&lt;&gt;"N"),AND(CX228=3,AD228&lt;&gt;"B"),AND(CX228=2,LEFT(TRIM(AD228),1)&lt;&gt;"I")),1,IF(OR(AND(CX228=0,AD228="N"),AND(CX228=0,AD228="B"),AND(CX228=0,LEFT(TRIM(AD228),1)="I")),1,0))),"")</f>
        <v/>
      </c>
      <c r="EA228" s="23" t="str">
        <f t="shared" si="147"/>
        <v/>
      </c>
      <c r="EB228" s="23" t="str">
        <f>+IF(LEN($I228)&gt;5,IF(ISERROR(VLOOKUP(AF228,'CODIGO PAGO'!$B$2:$B$20,1,0)),1,IF(OR(AND(CZ228=1,AF228&lt;&gt;"N"),AND(CZ228=3,AF228&lt;&gt;"B"),AND(CZ228=2,LEFT(TRIM(AF228),1)&lt;&gt;"I")),1,IF(OR(AND(CZ228=0,AF228="N"),AND(CZ228=0,AF228="B"),AND(CZ228=0,LEFT(TRIM(AF228),1)="I")),1,0))),"")</f>
        <v/>
      </c>
      <c r="EC228" s="23" t="str">
        <f t="shared" si="148"/>
        <v/>
      </c>
      <c r="ED228" s="23" t="str">
        <f>+IF(LEN($I228)&gt;5,IF(ISERROR(VLOOKUP(AH228,'CODIGO PAGO'!$B$2:$B$20,1,0)),1,IF(OR(AND(DB228=1,AH228&lt;&gt;"N"),AND(DB228=3,AH228&lt;&gt;"B"),AND(DB228=2,LEFT(TRIM(AH228),1)&lt;&gt;"I")),1,IF(OR(AND(DB228=0,AH228="N"),AND(DB228=0,AH228="B"),AND(DB228=0,LEFT(TRIM(AH228),1)="I")),1,0))),"")</f>
        <v/>
      </c>
      <c r="EE228" s="23" t="str">
        <f t="shared" si="149"/>
        <v/>
      </c>
      <c r="EF228" s="23" t="str">
        <f>+IF(LEN($I228)&gt;5,IF(ISERROR(VLOOKUP(AJ228,'CODIGO PAGO'!$B$2:$B$20,1,0)),1,IF(OR(AND(DD228=1,AJ228&lt;&gt;"N"),AND(DD228=3,AJ228&lt;&gt;"B"),AND(DD228=2,LEFT(TRIM(AJ228),1)&lt;&gt;"I")),1,IF(OR(AND(DD228=0,AJ228="N"),AND(DD228=0,AJ228="B"),AND(DD228=0,LEFT(TRIM(AJ228),1)="I")),1,0))),"")</f>
        <v/>
      </c>
      <c r="EG228" s="23" t="str">
        <f t="shared" si="150"/>
        <v/>
      </c>
      <c r="EH228" s="23" t="str">
        <f>+IF(LEN($I228)&gt;5,IF(ISERROR(VLOOKUP(AL228,'CODIGO PAGO'!$B$2:$B$20,1,0)),1,IF(OR(AND(DF228=1,AL228&lt;&gt;"N"),AND(DF228=3,AL228&lt;&gt;"B"),AND(DF228=2,LEFT(TRIM(AL228),1)&lt;&gt;"I")),1,IF(OR(AND(DF228=0,AL228="N"),AND(DF228=0,AL228="B"),AND(DF228=0,LEFT(TRIM(AL228),1)="I")),1,0))),"")</f>
        <v/>
      </c>
      <c r="EI228" s="23" t="str">
        <f t="shared" si="151"/>
        <v/>
      </c>
      <c r="EJ228" s="23" t="str">
        <f>+IF(LEN($I228)&gt;5,IF(ISERROR(VLOOKUP(AN228,'CODIGO PAGO'!$B$2:$B$20,1,0)),1,IF(OR(AND(DH228=1,AN228&lt;&gt;"N"),AND(DH228=3,AN228&lt;&gt;"B"),AND(DH228=2,LEFT(TRIM(AN228),1)&lt;&gt;"I")),1,IF(OR(AND(DH228=0,AN228="N"),AND(DH228=0,AN228="B"),AND(DH228=0,LEFT(TRIM(AN228),1)="I")),1,0))),"")</f>
        <v/>
      </c>
      <c r="EK228" s="23" t="str">
        <f t="shared" si="152"/>
        <v/>
      </c>
      <c r="EL228" s="24" t="str">
        <f t="shared" si="153"/>
        <v/>
      </c>
    </row>
    <row r="229" spans="1:142" s="26" customFormat="1">
      <c r="A229" s="15" t="str">
        <f t="shared" si="119"/>
        <v/>
      </c>
      <c r="B229" s="1" t="str">
        <f>+IF(LEN(I229)&gt;5,'CODIGO PAGO'!$B$28,"")</f>
        <v/>
      </c>
      <c r="C229" s="1" t="str">
        <f>+IF(LEN($I229)&gt;5,BD!D229,"")</f>
        <v/>
      </c>
      <c r="D229" s="168" t="str">
        <f>+IF(LEN($I229)&gt;5,BD!A229,"")</f>
        <v/>
      </c>
      <c r="E229" s="1" t="str">
        <f>+IF(LEN($I229)&gt;5,BD!B229,"")</f>
        <v/>
      </c>
      <c r="F229" s="1" t="str">
        <f>+IF(LEN($I229)&gt;5,BD!C229,"")</f>
        <v/>
      </c>
      <c r="G229" s="141"/>
      <c r="H229" s="141"/>
      <c r="I229" s="1" t="str">
        <f>+IF(LEN(BD!G229)&gt;5,BD!G229,"")</f>
        <v/>
      </c>
      <c r="J229" s="167" t="str">
        <f>+IF(LEN($I229)&gt;5,BD!E229,"")</f>
        <v/>
      </c>
      <c r="K229" s="6" t="str">
        <f t="shared" si="120"/>
        <v/>
      </c>
      <c r="L229" s="87" t="str">
        <f>+IF(LEN($I229)&gt;5,BD!H229,"")</f>
        <v/>
      </c>
      <c r="M229" s="40" t="str">
        <f t="shared" si="121"/>
        <v/>
      </c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4" t="str">
        <f t="shared" si="122"/>
        <v/>
      </c>
      <c r="AQ229" s="5" t="str">
        <f t="shared" si="123"/>
        <v/>
      </c>
      <c r="AR229" s="91" t="str">
        <f t="shared" si="124"/>
        <v/>
      </c>
      <c r="AS229" s="5" t="str">
        <f t="shared" si="125"/>
        <v/>
      </c>
      <c r="AT229" s="91" t="str">
        <f t="shared" si="126"/>
        <v/>
      </c>
      <c r="AU229" s="4" t="str">
        <f t="shared" si="127"/>
        <v/>
      </c>
      <c r="AV229" s="4" t="str">
        <f t="shared" si="128"/>
        <v/>
      </c>
      <c r="AW229" s="4" t="str">
        <f t="shared" si="129"/>
        <v/>
      </c>
      <c r="AX229" s="4" t="str">
        <f t="shared" si="130"/>
        <v/>
      </c>
      <c r="AY229" s="88" t="str">
        <f t="shared" si="131"/>
        <v/>
      </c>
      <c r="AZ229" s="17" t="str">
        <f t="shared" si="132"/>
        <v/>
      </c>
      <c r="BA229" s="18" t="str">
        <f t="shared" si="133"/>
        <v/>
      </c>
      <c r="BB229" s="19" t="str">
        <f>+IF(LEN(I229)&gt;5,IF(INT(RIGHT(B229,1))=9,0.5*L229*AY229,INT(MID(B229,5,LEN(B229)-4))*L229)+IFERROR(VLOOKUP(I229,AJUSTES!$A$1:$I$50,9,0),0),"")</f>
        <v/>
      </c>
      <c r="BC229" s="12"/>
      <c r="BD229" s="19" t="str">
        <f t="shared" si="134"/>
        <v/>
      </c>
      <c r="BE229" s="18" t="str">
        <f t="shared" si="135"/>
        <v/>
      </c>
      <c r="BF229" s="139" t="str">
        <f t="shared" si="136"/>
        <v/>
      </c>
      <c r="BG229" s="114"/>
      <c r="BH229" s="18" t="str">
        <f t="shared" si="137"/>
        <v/>
      </c>
      <c r="BI229" s="13"/>
      <c r="BJ229" s="12"/>
      <c r="BK229" s="12"/>
      <c r="BL229" s="145"/>
      <c r="BM229" s="12"/>
      <c r="BN229" s="12"/>
      <c r="BO229" s="12"/>
      <c r="BP229" s="12"/>
      <c r="BQ229" s="12"/>
      <c r="BR229" s="12"/>
      <c r="BS229" s="146"/>
      <c r="BT229" s="14"/>
      <c r="BU229" s="12"/>
      <c r="BV229" s="12"/>
      <c r="BW229" s="12"/>
      <c r="BX229" s="12"/>
      <c r="BY229" s="12"/>
      <c r="BZ229" s="144"/>
      <c r="CA229" s="107" t="str">
        <f>+IF(LEN($I229)&gt;5,IF(BD!F229="N/A","",BD!F229),"")</f>
        <v/>
      </c>
      <c r="CB229" s="21"/>
      <c r="CC229" s="147"/>
      <c r="CD229" s="148"/>
      <c r="CE229" s="8" t="str">
        <f>+IF(LEN(I229)&gt;5,BD!M229,"")</f>
        <v/>
      </c>
      <c r="CF229" s="16" t="str">
        <f>+IF(LEN(I229)&gt;5,BD!N229,"")</f>
        <v/>
      </c>
      <c r="CG229" s="3" t="str">
        <f t="shared" si="138"/>
        <v/>
      </c>
      <c r="CH229" s="23" t="str">
        <f>+IF(AND(LEN($I229)&gt;5),IF(AND($J229&gt;N$1,$J229&lt;=$AO$1),1,IF((COUNTIFS(INCAPACIDADES!$C$1:$C$51,$I229,INCAPACIDADES!K$1:K$51,N$1))&gt;0,2,IF(VLOOKUP($C229,BD!$D$1:$F$501,3,0)&gt;N$1,0,3))),"")</f>
        <v/>
      </c>
      <c r="CI229" s="23" t="str">
        <f>+IF(AND(LEN($I229)&gt;5),IF(AND($J229&gt;O$1,$J229&lt;=$AO$1),1,IF((COUNTIFS(INCAPACIDADES!$C$1:$C$51,$I229,INCAPACIDADES!L$1:L$51,O$1))&gt;0,2,IF(VLOOKUP($C229,BD!$D$1:$F$501,3,0)&gt;O$1,0,3))),"")</f>
        <v/>
      </c>
      <c r="CJ229" s="23" t="str">
        <f>+IF(AND(LEN($I229)&gt;5),IF(AND($J229&gt;P$1,$J229&lt;=$AO$1),1,IF((COUNTIFS(INCAPACIDADES!$C$1:$C$51,$I229,INCAPACIDADES!M$1:M$51,P$1))&gt;0,2,IF(VLOOKUP($C229,BD!$D$1:$F$501,3,0)&gt;P$1,0,3))),"")</f>
        <v/>
      </c>
      <c r="CK229" s="23" t="str">
        <f>+IF(AND(LEN($I229)&gt;5),IF(AND($J229&gt;Q$1,$J229&lt;=$AO$1),1,IF((COUNTIFS(INCAPACIDADES!$C$1:$C$51,$I229,INCAPACIDADES!N$1:N$51,Q$1))&gt;0,2,IF(VLOOKUP($C229,BD!$D$1:$F$501,3,0)&gt;Q$1,0,3))),"")</f>
        <v/>
      </c>
      <c r="CL229" s="23" t="str">
        <f>+IF(AND(LEN($I229)&gt;5),IF(AND($J229&gt;R$1,$J229&lt;=$AO$1),1,IF((COUNTIFS(INCAPACIDADES!$C$1:$C$51,$I229,INCAPACIDADES!O$1:O$51,R$1))&gt;0,2,IF(VLOOKUP($C229,BD!$D$1:$F$501,3,0)&gt;R$1,0,3))),"")</f>
        <v/>
      </c>
      <c r="CM229" s="23" t="str">
        <f>+IF(AND(LEN($I229)&gt;5),IF(AND($J229&gt;S$1,$J229&lt;=$AO$1),1,IF((COUNTIFS(INCAPACIDADES!$C$1:$C$51,$I229,INCAPACIDADES!P$1:P$51,S$1))&gt;0,2,IF(VLOOKUP($C229,BD!$D$1:$F$501,3,0)&gt;S$1,0,3))),"")</f>
        <v/>
      </c>
      <c r="CN229" s="23" t="str">
        <f>+IF(AND(LEN($I229)&gt;5),IF(AND($J229&gt;T$1,$J229&lt;=$AO$1),1,IF((COUNTIFS(INCAPACIDADES!$C$1:$C$51,$I229,INCAPACIDADES!Q$1:Q$51,T$1))&gt;0,2,IF(VLOOKUP($C229,BD!$D$1:$F$501,3,0)&gt;T$1,0,3))),"")</f>
        <v/>
      </c>
      <c r="CO229" s="23" t="str">
        <f>+IF(AND(LEN($I229)&gt;5),IF(AND($J229&gt;U$1,$J229&lt;=$AO$1),1,IF((COUNTIFS(INCAPACIDADES!$C$1:$C$51,$I229,INCAPACIDADES!R$1:R$51,U$1))&gt;0,2,IF(VLOOKUP($C229,BD!$D$1:$F$501,3,0)&gt;U$1,0,3))),"")</f>
        <v/>
      </c>
      <c r="CP229" s="23" t="str">
        <f>+IF(AND(LEN($I229)&gt;5),IF(AND($J229&gt;V$1,$J229&lt;=$AO$1),1,IF((COUNTIFS(INCAPACIDADES!$C$1:$C$51,$I229,INCAPACIDADES!S$1:S$51,V$1))&gt;0,2,IF(VLOOKUP($C229,BD!$D$1:$F$501,3,0)&gt;V$1,0,3))),"")</f>
        <v/>
      </c>
      <c r="CQ229" s="23" t="str">
        <f>+IF(AND(LEN($I229)&gt;5),IF(AND($J229&gt;W$1,$J229&lt;=$AO$1),1,IF((COUNTIFS(INCAPACIDADES!$C$1:$C$51,$I229,INCAPACIDADES!T$1:T$51,W$1))&gt;0,2,IF(VLOOKUP($C229,BD!$D$1:$F$501,3,0)&gt;W$1,0,3))),"")</f>
        <v/>
      </c>
      <c r="CR229" s="23" t="str">
        <f>+IF(AND(LEN($I229)&gt;5),IF(AND($J229&gt;X$1,$J229&lt;=$AO$1),1,IF((COUNTIFS(INCAPACIDADES!$C$1:$C$51,$I229,INCAPACIDADES!U$1:U$51,X$1))&gt;0,2,IF(VLOOKUP($C229,BD!$D$1:$F$501,3,0)&gt;X$1,0,3))),"")</f>
        <v/>
      </c>
      <c r="CS229" s="23" t="str">
        <f>+IF(AND(LEN($I229)&gt;5),IF(AND($J229&gt;Y$1,$J229&lt;=$AO$1),1,IF((COUNTIFS(INCAPACIDADES!$C$1:$C$51,$I229,INCAPACIDADES!V$1:V$51,Y$1))&gt;0,2,IF(VLOOKUP($C229,BD!$D$1:$F$501,3,0)&gt;Y$1,0,3))),"")</f>
        <v/>
      </c>
      <c r="CT229" s="23" t="str">
        <f>+IF(AND(LEN($I229)&gt;5),IF(AND($J229&gt;Z$1,$J229&lt;=$AO$1),1,IF((COUNTIFS(INCAPACIDADES!$C$1:$C$51,$I229,INCAPACIDADES!W$1:W$51,Z$1))&gt;0,2,IF(VLOOKUP($C229,BD!$D$1:$F$501,3,0)&gt;Z$1,0,3))),"")</f>
        <v/>
      </c>
      <c r="CU229" s="23" t="str">
        <f>+IF(AND(LEN($I229)&gt;5),IF(AND($J229&gt;AA$1,$J229&lt;=$AO$1),1,IF((COUNTIFS(INCAPACIDADES!$C$1:$C$51,$I229,INCAPACIDADES!X$1:X$51,AA$1))&gt;0,2,IF(VLOOKUP($C229,BD!$D$1:$F$501,3,0)&gt;AA$1,0,3))),"")</f>
        <v/>
      </c>
      <c r="CV229" s="23" t="str">
        <f>+IF(AND(LEN($I229)&gt;5),IF(AND($J229&gt;AB$1,$J229&lt;=$AO$1),1,IF((COUNTIFS(INCAPACIDADES!$C$1:$C$51,$I229,INCAPACIDADES!Y$1:Y$51,AB$1))&gt;0,2,IF(VLOOKUP($C229,BD!$D$1:$F$501,3,0)&gt;AB$1,0,3))),"")</f>
        <v/>
      </c>
      <c r="CW229" s="23" t="str">
        <f>+IF(AND(LEN($I229)&gt;5),IF(AND($J229&gt;AC$1,$J229&lt;=$AO$1),1,IF((COUNTIFS(INCAPACIDADES!$C$1:$C$51,$I229,INCAPACIDADES!Z$1:Z$51,AC$1))&gt;0,2,IF(VLOOKUP($C229,BD!$D$1:$F$501,3,0)&gt;AC$1,0,3))),"")</f>
        <v/>
      </c>
      <c r="CX229" s="23" t="str">
        <f>+IF(AND(LEN($I229)&gt;5),IF(AND($J229&gt;AD$1,$J229&lt;=$AO$1),1,IF((COUNTIFS(INCAPACIDADES!$C$1:$C$51,$I229,INCAPACIDADES!AA$1:AA$51,AD$1))&gt;0,2,IF(VLOOKUP($C229,BD!$D$1:$F$501,3,0)&gt;AD$1,0,3))),"")</f>
        <v/>
      </c>
      <c r="CY229" s="23" t="str">
        <f>+IF(AND(LEN($I229)&gt;5),IF(AND($J229&gt;AE$1,$J229&lt;=$AO$1),1,IF((COUNTIFS(INCAPACIDADES!$C$1:$C$51,$I229,INCAPACIDADES!AB$1:AB$51,AE$1))&gt;0,2,IF(VLOOKUP($C229,BD!$D$1:$F$501,3,0)&gt;AE$1,0,3))),"")</f>
        <v/>
      </c>
      <c r="CZ229" s="23" t="str">
        <f>+IF(AND(LEN($I229)&gt;5),IF(AND($J229&gt;AF$1,$J229&lt;=$AO$1),1,IF((COUNTIFS(INCAPACIDADES!$C$1:$C$51,$I229,INCAPACIDADES!AC$1:AC$51,AF$1))&gt;0,2,IF(VLOOKUP($C229,BD!$D$1:$F$501,3,0)&gt;AF$1,0,3))),"")</f>
        <v/>
      </c>
      <c r="DA229" s="23" t="str">
        <f>+IF(AND(LEN($I229)&gt;5),IF(AND($J229&gt;AG$1,$J229&lt;=$AO$1),1,IF((COUNTIFS(INCAPACIDADES!$C$1:$C$51,$I229,INCAPACIDADES!AD$1:AD$51,AG$1))&gt;0,2,IF(VLOOKUP($C229,BD!$D$1:$F$501,3,0)&gt;AG$1,0,3))),"")</f>
        <v/>
      </c>
      <c r="DB229" s="23" t="str">
        <f>+IF(AND(LEN($I229)&gt;5),IF(AND($J229&gt;AH$1,$J229&lt;=$AO$1),1,IF((COUNTIFS(INCAPACIDADES!$C$1:$C$51,$I229,INCAPACIDADES!AE$1:AE$51,AH$1))&gt;0,2,IF(VLOOKUP($C229,BD!$D$1:$F$501,3,0)&gt;AH$1,0,3))),"")</f>
        <v/>
      </c>
      <c r="DC229" s="23" t="str">
        <f>+IF(AND(LEN($I229)&gt;5),IF(AND($J229&gt;AI$1,$J229&lt;=$AO$1),1,IF((COUNTIFS(INCAPACIDADES!$C$1:$C$51,$I229,INCAPACIDADES!AF$1:AF$51,AI$1))&gt;0,2,IF(VLOOKUP($C229,BD!$D$1:$F$501,3,0)&gt;AI$1,0,3))),"")</f>
        <v/>
      </c>
      <c r="DD229" s="23" t="str">
        <f>+IF(AND(LEN($I229)&gt;5),IF(AND($J229&gt;AJ$1,$J229&lt;=$AO$1),1,IF((COUNTIFS(INCAPACIDADES!$C$1:$C$51,$I229,INCAPACIDADES!AG$1:AG$51,AJ$1))&gt;0,2,IF(VLOOKUP($C229,BD!$D$1:$F$501,3,0)&gt;AJ$1,0,3))),"")</f>
        <v/>
      </c>
      <c r="DE229" s="23" t="str">
        <f>+IF(AND(LEN($I229)&gt;5),IF(AND($J229&gt;AK$1,$J229&lt;=$AO$1),1,IF((COUNTIFS(INCAPACIDADES!$C$1:$C$51,$I229,INCAPACIDADES!AH$1:AH$51,AK$1))&gt;0,2,IF(VLOOKUP($C229,BD!$D$1:$F$501,3,0)&gt;AK$1,0,3))),"")</f>
        <v/>
      </c>
      <c r="DF229" s="23" t="str">
        <f>+IF(AND(LEN($I229)&gt;5),IF(AND($J229&gt;AL$1,$J229&lt;=$AO$1),1,IF((COUNTIFS(INCAPACIDADES!$C$1:$C$51,$I229,INCAPACIDADES!AI$1:AI$51,AL$1))&gt;0,2,IF(VLOOKUP($C229,BD!$D$1:$F$501,3,0)&gt;AL$1,0,3))),"")</f>
        <v/>
      </c>
      <c r="DG229" s="23" t="str">
        <f>+IF(AND(LEN($I229)&gt;5),IF(AND($J229&gt;AM$1,$J229&lt;=$AO$1),1,IF((COUNTIFS(INCAPACIDADES!$C$1:$C$51,$I229,INCAPACIDADES!AJ$1:AJ$51,AM$1))&gt;0,2,IF(VLOOKUP($C229,BD!$D$1:$F$501,3,0)&gt;AM$1,0,3))),"")</f>
        <v/>
      </c>
      <c r="DH229" s="23" t="str">
        <f>+IF(AND(LEN($I229)&gt;5),IF(AND($J229&gt;AN$1,$J229&lt;=$AO$1),1,IF((COUNTIFS(INCAPACIDADES!$C$1:$C$51,$I229,INCAPACIDADES!AK$1:AK$51,AN$1))&gt;0,2,IF(VLOOKUP($C229,BD!$D$1:$F$501,3,0)&gt;AN$1,0,3))),"")</f>
        <v/>
      </c>
      <c r="DI229" s="23" t="str">
        <f>+IF(AND(LEN($I229)&gt;5),IF(AND($J229&gt;AO$1,$J229&lt;=$AO$1),1,IF((COUNTIFS(INCAPACIDADES!$C$1:$C$51,$I229,INCAPACIDADES!AL$1:AL$51,AO$1))&gt;0,2,IF(VLOOKUP($C229,BD!$D$1:$F$501,3,0)&gt;AO$1,0,3))),"")</f>
        <v/>
      </c>
      <c r="DJ229" s="23" t="str">
        <f>+IF(LEN($I229)&gt;5,IF(ISERROR(VLOOKUP(N229,'CODIGO PAGO'!$B$2:$B$20,1,0)),1,IF(OR(AND(CH229=1,N229&lt;&gt;"N"),AND(CH229=3,N229&lt;&gt;"B"),AND(CH229=2,LEFT(TRIM(N229),1)&lt;&gt;"I")),1,IF(OR(AND(CH229=0,N229="N"),AND(CH229=0,N229="B"),AND(CH229=0,LEFT(TRIM(N229),1)="I")),1,0))),"")</f>
        <v/>
      </c>
      <c r="DK229" s="23" t="str">
        <f t="shared" si="139"/>
        <v/>
      </c>
      <c r="DL229" s="23" t="str">
        <f>+IF(LEN($I229)&gt;5,IF(ISERROR(VLOOKUP(P229,'CODIGO PAGO'!$B$2:$B$20,1,0)),1,IF(OR(AND(CJ229=1,P229&lt;&gt;"N"),AND(CJ229=3,P229&lt;&gt;"B"),AND(CJ229=2,LEFT(TRIM(P229),1)&lt;&gt;"I")),1,IF(OR(AND(CJ229=0,P229="N"),AND(CJ229=0,P229="B"),AND(CJ229=0,LEFT(TRIM(P229),1)="I")),1,0))),"")</f>
        <v/>
      </c>
      <c r="DM229" s="23" t="str">
        <f t="shared" si="140"/>
        <v/>
      </c>
      <c r="DN229" s="23" t="str">
        <f>+IF(LEN($I229)&gt;5,IF(ISERROR(VLOOKUP(R229,'CODIGO PAGO'!$B$2:$B$20,1,0)),1,IF(OR(AND(CL229=1,R229&lt;&gt;"N"),AND(CL229=3,R229&lt;&gt;"B"),AND(CL229=2,LEFT(TRIM(R229),1)&lt;&gt;"I")),1,IF(OR(AND(CL229=0,R229="N"),AND(CL229=0,R229="B"),AND(CL229=0,LEFT(TRIM(R229),1)="I")),1,0))),"")</f>
        <v/>
      </c>
      <c r="DO229" s="23" t="str">
        <f t="shared" si="141"/>
        <v/>
      </c>
      <c r="DP229" s="23" t="str">
        <f>+IF(LEN($I229)&gt;5,IF(ISERROR(VLOOKUP(T229,'CODIGO PAGO'!$B$2:$B$20,1,0)),1,IF(OR(AND(CN229=1,T229&lt;&gt;"N"),AND(CN229=3,T229&lt;&gt;"B"),AND(CN229=2,LEFT(TRIM(T229),1)&lt;&gt;"I")),1,IF(OR(AND(CN229=0,T229="N"),AND(CN229=0,T229="B"),AND(CN229=0,LEFT(TRIM(T229),1)="I")),1,0))),"")</f>
        <v/>
      </c>
      <c r="DQ229" s="23" t="str">
        <f t="shared" si="142"/>
        <v/>
      </c>
      <c r="DR229" s="23" t="str">
        <f>+IF(LEN($I229)&gt;5,IF(ISERROR(VLOOKUP(V229,'CODIGO PAGO'!$B$2:$B$20,1,0)),1,IF(OR(AND(CP229=1,V229&lt;&gt;"N"),AND(CP229=3,V229&lt;&gt;"B"),AND(CP229=2,LEFT(TRIM(V229),1)&lt;&gt;"I")),1,IF(OR(AND(CP229=0,V229="N"),AND(CP229=0,V229="B"),AND(CP229=0,LEFT(TRIM(V229),1)="I")),1,0))),"")</f>
        <v/>
      </c>
      <c r="DS229" s="23" t="str">
        <f t="shared" si="143"/>
        <v/>
      </c>
      <c r="DT229" s="23" t="str">
        <f>+IF(LEN($I229)&gt;5,IF(ISERROR(VLOOKUP(X229,'CODIGO PAGO'!$B$2:$B$20,1,0)),1,IF(OR(AND(CR229=1,X229&lt;&gt;"N"),AND(CR229=3,X229&lt;&gt;"B"),AND(CR229=2,LEFT(TRIM(X229),1)&lt;&gt;"I")),1,IF(OR(AND(CR229=0,X229="N"),AND(CR229=0,X229="B"),AND(CR229=0,LEFT(TRIM(X229),1)="I")),1,0))),"")</f>
        <v/>
      </c>
      <c r="DU229" s="23" t="str">
        <f t="shared" si="144"/>
        <v/>
      </c>
      <c r="DV229" s="23" t="str">
        <f>+IF(LEN($I229)&gt;5,IF(ISERROR(VLOOKUP(Z229,'CODIGO PAGO'!$B$2:$B$20,1,0)),1,IF(OR(AND(CT229=1,Z229&lt;&gt;"N"),AND(CT229=3,Z229&lt;&gt;"B"),AND(CT229=2,LEFT(TRIM(Z229),1)&lt;&gt;"I")),1,IF(OR(AND(CT229=0,Z229="N"),AND(CT229=0,Z229="B"),AND(CT229=0,LEFT(TRIM(Z229),1)="I")),1,0))),"")</f>
        <v/>
      </c>
      <c r="DW229" s="23" t="str">
        <f t="shared" si="145"/>
        <v/>
      </c>
      <c r="DX229" s="23" t="str">
        <f>+IF(LEN($I229)&gt;5,IF(ISERROR(VLOOKUP(AB229,'CODIGO PAGO'!$B$2:$B$20,1,0)),1,IF(OR(AND(CV229=1,AB229&lt;&gt;"N"),AND(CV229=3,AB229&lt;&gt;"B"),AND(CV229=2,LEFT(TRIM(AB229),1)&lt;&gt;"I")),1,IF(OR(AND(CV229=0,AB229="N"),AND(CV229=0,AB229="B"),AND(CV229=0,LEFT(TRIM(AB229),1)="I")),1,0))),"")</f>
        <v/>
      </c>
      <c r="DY229" s="23" t="str">
        <f t="shared" si="146"/>
        <v/>
      </c>
      <c r="DZ229" s="23" t="str">
        <f>+IF(LEN($I229)&gt;5,IF(ISERROR(VLOOKUP(AD229,'CODIGO PAGO'!$B$2:$B$20,1,0)),1,IF(OR(AND(CX229=1,AD229&lt;&gt;"N"),AND(CX229=3,AD229&lt;&gt;"B"),AND(CX229=2,LEFT(TRIM(AD229),1)&lt;&gt;"I")),1,IF(OR(AND(CX229=0,AD229="N"),AND(CX229=0,AD229="B"),AND(CX229=0,LEFT(TRIM(AD229),1)="I")),1,0))),"")</f>
        <v/>
      </c>
      <c r="EA229" s="23" t="str">
        <f t="shared" si="147"/>
        <v/>
      </c>
      <c r="EB229" s="23" t="str">
        <f>+IF(LEN($I229)&gt;5,IF(ISERROR(VLOOKUP(AF229,'CODIGO PAGO'!$B$2:$B$20,1,0)),1,IF(OR(AND(CZ229=1,AF229&lt;&gt;"N"),AND(CZ229=3,AF229&lt;&gt;"B"),AND(CZ229=2,LEFT(TRIM(AF229),1)&lt;&gt;"I")),1,IF(OR(AND(CZ229=0,AF229="N"),AND(CZ229=0,AF229="B"),AND(CZ229=0,LEFT(TRIM(AF229),1)="I")),1,0))),"")</f>
        <v/>
      </c>
      <c r="EC229" s="23" t="str">
        <f t="shared" si="148"/>
        <v/>
      </c>
      <c r="ED229" s="23" t="str">
        <f>+IF(LEN($I229)&gt;5,IF(ISERROR(VLOOKUP(AH229,'CODIGO PAGO'!$B$2:$B$20,1,0)),1,IF(OR(AND(DB229=1,AH229&lt;&gt;"N"),AND(DB229=3,AH229&lt;&gt;"B"),AND(DB229=2,LEFT(TRIM(AH229),1)&lt;&gt;"I")),1,IF(OR(AND(DB229=0,AH229="N"),AND(DB229=0,AH229="B"),AND(DB229=0,LEFT(TRIM(AH229),1)="I")),1,0))),"")</f>
        <v/>
      </c>
      <c r="EE229" s="23" t="str">
        <f t="shared" si="149"/>
        <v/>
      </c>
      <c r="EF229" s="23" t="str">
        <f>+IF(LEN($I229)&gt;5,IF(ISERROR(VLOOKUP(AJ229,'CODIGO PAGO'!$B$2:$B$20,1,0)),1,IF(OR(AND(DD229=1,AJ229&lt;&gt;"N"),AND(DD229=3,AJ229&lt;&gt;"B"),AND(DD229=2,LEFT(TRIM(AJ229),1)&lt;&gt;"I")),1,IF(OR(AND(DD229=0,AJ229="N"),AND(DD229=0,AJ229="B"),AND(DD229=0,LEFT(TRIM(AJ229),1)="I")),1,0))),"")</f>
        <v/>
      </c>
      <c r="EG229" s="23" t="str">
        <f t="shared" si="150"/>
        <v/>
      </c>
      <c r="EH229" s="23" t="str">
        <f>+IF(LEN($I229)&gt;5,IF(ISERROR(VLOOKUP(AL229,'CODIGO PAGO'!$B$2:$B$20,1,0)),1,IF(OR(AND(DF229=1,AL229&lt;&gt;"N"),AND(DF229=3,AL229&lt;&gt;"B"),AND(DF229=2,LEFT(TRIM(AL229),1)&lt;&gt;"I")),1,IF(OR(AND(DF229=0,AL229="N"),AND(DF229=0,AL229="B"),AND(DF229=0,LEFT(TRIM(AL229),1)="I")),1,0))),"")</f>
        <v/>
      </c>
      <c r="EI229" s="23" t="str">
        <f t="shared" si="151"/>
        <v/>
      </c>
      <c r="EJ229" s="23" t="str">
        <f>+IF(LEN($I229)&gt;5,IF(ISERROR(VLOOKUP(AN229,'CODIGO PAGO'!$B$2:$B$20,1,0)),1,IF(OR(AND(DH229=1,AN229&lt;&gt;"N"),AND(DH229=3,AN229&lt;&gt;"B"),AND(DH229=2,LEFT(TRIM(AN229),1)&lt;&gt;"I")),1,IF(OR(AND(DH229=0,AN229="N"),AND(DH229=0,AN229="B"),AND(DH229=0,LEFT(TRIM(AN229),1)="I")),1,0))),"")</f>
        <v/>
      </c>
      <c r="EK229" s="23" t="str">
        <f t="shared" si="152"/>
        <v/>
      </c>
      <c r="EL229" s="24" t="str">
        <f t="shared" si="153"/>
        <v/>
      </c>
    </row>
    <row r="230" spans="1:142" s="26" customFormat="1">
      <c r="A230" s="15" t="str">
        <f t="shared" si="119"/>
        <v/>
      </c>
      <c r="B230" s="1" t="str">
        <f>+IF(LEN(I230)&gt;5,'CODIGO PAGO'!$B$28,"")</f>
        <v/>
      </c>
      <c r="C230" s="1" t="str">
        <f>+IF(LEN($I230)&gt;5,BD!D230,"")</f>
        <v/>
      </c>
      <c r="D230" s="168" t="str">
        <f>+IF(LEN($I230)&gt;5,BD!A230,"")</f>
        <v/>
      </c>
      <c r="E230" s="1" t="str">
        <f>+IF(LEN($I230)&gt;5,BD!B230,"")</f>
        <v/>
      </c>
      <c r="F230" s="1" t="str">
        <f>+IF(LEN($I230)&gt;5,BD!C230,"")</f>
        <v/>
      </c>
      <c r="G230" s="141"/>
      <c r="H230" s="141"/>
      <c r="I230" s="1" t="str">
        <f>+IF(LEN(BD!G230)&gt;5,BD!G230,"")</f>
        <v/>
      </c>
      <c r="J230" s="167" t="str">
        <f>+IF(LEN($I230)&gt;5,BD!E230,"")</f>
        <v/>
      </c>
      <c r="K230" s="6" t="str">
        <f t="shared" si="120"/>
        <v/>
      </c>
      <c r="L230" s="87" t="str">
        <f>+IF(LEN($I230)&gt;5,BD!H230,"")</f>
        <v/>
      </c>
      <c r="M230" s="40" t="str">
        <f t="shared" si="121"/>
        <v/>
      </c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4" t="str">
        <f t="shared" si="122"/>
        <v/>
      </c>
      <c r="AQ230" s="5" t="str">
        <f t="shared" si="123"/>
        <v/>
      </c>
      <c r="AR230" s="91" t="str">
        <f t="shared" si="124"/>
        <v/>
      </c>
      <c r="AS230" s="5" t="str">
        <f t="shared" si="125"/>
        <v/>
      </c>
      <c r="AT230" s="91" t="str">
        <f t="shared" si="126"/>
        <v/>
      </c>
      <c r="AU230" s="4" t="str">
        <f t="shared" si="127"/>
        <v/>
      </c>
      <c r="AV230" s="4" t="str">
        <f t="shared" si="128"/>
        <v/>
      </c>
      <c r="AW230" s="4" t="str">
        <f t="shared" si="129"/>
        <v/>
      </c>
      <c r="AX230" s="4" t="str">
        <f t="shared" si="130"/>
        <v/>
      </c>
      <c r="AY230" s="88" t="str">
        <f t="shared" si="131"/>
        <v/>
      </c>
      <c r="AZ230" s="17" t="str">
        <f t="shared" si="132"/>
        <v/>
      </c>
      <c r="BA230" s="18" t="str">
        <f t="shared" si="133"/>
        <v/>
      </c>
      <c r="BB230" s="19" t="str">
        <f>+IF(LEN(I230)&gt;5,IF(INT(RIGHT(B230,1))=9,0.5*L230*AY230,INT(MID(B230,5,LEN(B230)-4))*L230)+IFERROR(VLOOKUP(I230,AJUSTES!$A$1:$I$50,9,0),0),"")</f>
        <v/>
      </c>
      <c r="BC230" s="12"/>
      <c r="BD230" s="19" t="str">
        <f t="shared" si="134"/>
        <v/>
      </c>
      <c r="BE230" s="18" t="str">
        <f t="shared" si="135"/>
        <v/>
      </c>
      <c r="BF230" s="139" t="str">
        <f t="shared" si="136"/>
        <v/>
      </c>
      <c r="BG230" s="114"/>
      <c r="BH230" s="18" t="str">
        <f t="shared" si="137"/>
        <v/>
      </c>
      <c r="BI230" s="13"/>
      <c r="BJ230" s="12"/>
      <c r="BK230" s="12"/>
      <c r="BL230" s="145"/>
      <c r="BM230" s="12"/>
      <c r="BN230" s="12"/>
      <c r="BO230" s="12"/>
      <c r="BP230" s="12"/>
      <c r="BQ230" s="12"/>
      <c r="BR230" s="12"/>
      <c r="BS230" s="146"/>
      <c r="BT230" s="14"/>
      <c r="BU230" s="12"/>
      <c r="BV230" s="12"/>
      <c r="BW230" s="12"/>
      <c r="BX230" s="12"/>
      <c r="BY230" s="12"/>
      <c r="BZ230" s="144"/>
      <c r="CA230" s="107" t="str">
        <f>+IF(LEN($I230)&gt;5,IF(BD!F230="N/A","",BD!F230),"")</f>
        <v/>
      </c>
      <c r="CB230" s="21"/>
      <c r="CC230" s="147"/>
      <c r="CD230" s="148"/>
      <c r="CE230" s="8" t="str">
        <f>+IF(LEN(I230)&gt;5,BD!M230,"")</f>
        <v/>
      </c>
      <c r="CF230" s="16" t="str">
        <f>+IF(LEN(I230)&gt;5,BD!N230,"")</f>
        <v/>
      </c>
      <c r="CG230" s="3" t="str">
        <f t="shared" si="138"/>
        <v/>
      </c>
      <c r="CH230" s="23" t="str">
        <f>+IF(AND(LEN($I230)&gt;5),IF(AND($J230&gt;N$1,$J230&lt;=$AO$1),1,IF((COUNTIFS(INCAPACIDADES!$C$1:$C$51,$I230,INCAPACIDADES!K$1:K$51,N$1))&gt;0,2,IF(VLOOKUP($C230,BD!$D$1:$F$501,3,0)&gt;N$1,0,3))),"")</f>
        <v/>
      </c>
      <c r="CI230" s="23" t="str">
        <f>+IF(AND(LEN($I230)&gt;5),IF(AND($J230&gt;O$1,$J230&lt;=$AO$1),1,IF((COUNTIFS(INCAPACIDADES!$C$1:$C$51,$I230,INCAPACIDADES!L$1:L$51,O$1))&gt;0,2,IF(VLOOKUP($C230,BD!$D$1:$F$501,3,0)&gt;O$1,0,3))),"")</f>
        <v/>
      </c>
      <c r="CJ230" s="23" t="str">
        <f>+IF(AND(LEN($I230)&gt;5),IF(AND($J230&gt;P$1,$J230&lt;=$AO$1),1,IF((COUNTIFS(INCAPACIDADES!$C$1:$C$51,$I230,INCAPACIDADES!M$1:M$51,P$1))&gt;0,2,IF(VLOOKUP($C230,BD!$D$1:$F$501,3,0)&gt;P$1,0,3))),"")</f>
        <v/>
      </c>
      <c r="CK230" s="23" t="str">
        <f>+IF(AND(LEN($I230)&gt;5),IF(AND($J230&gt;Q$1,$J230&lt;=$AO$1),1,IF((COUNTIFS(INCAPACIDADES!$C$1:$C$51,$I230,INCAPACIDADES!N$1:N$51,Q$1))&gt;0,2,IF(VLOOKUP($C230,BD!$D$1:$F$501,3,0)&gt;Q$1,0,3))),"")</f>
        <v/>
      </c>
      <c r="CL230" s="23" t="str">
        <f>+IF(AND(LEN($I230)&gt;5),IF(AND($J230&gt;R$1,$J230&lt;=$AO$1),1,IF((COUNTIFS(INCAPACIDADES!$C$1:$C$51,$I230,INCAPACIDADES!O$1:O$51,R$1))&gt;0,2,IF(VLOOKUP($C230,BD!$D$1:$F$501,3,0)&gt;R$1,0,3))),"")</f>
        <v/>
      </c>
      <c r="CM230" s="23" t="str">
        <f>+IF(AND(LEN($I230)&gt;5),IF(AND($J230&gt;S$1,$J230&lt;=$AO$1),1,IF((COUNTIFS(INCAPACIDADES!$C$1:$C$51,$I230,INCAPACIDADES!P$1:P$51,S$1))&gt;0,2,IF(VLOOKUP($C230,BD!$D$1:$F$501,3,0)&gt;S$1,0,3))),"")</f>
        <v/>
      </c>
      <c r="CN230" s="23" t="str">
        <f>+IF(AND(LEN($I230)&gt;5),IF(AND($J230&gt;T$1,$J230&lt;=$AO$1),1,IF((COUNTIFS(INCAPACIDADES!$C$1:$C$51,$I230,INCAPACIDADES!Q$1:Q$51,T$1))&gt;0,2,IF(VLOOKUP($C230,BD!$D$1:$F$501,3,0)&gt;T$1,0,3))),"")</f>
        <v/>
      </c>
      <c r="CO230" s="23" t="str">
        <f>+IF(AND(LEN($I230)&gt;5),IF(AND($J230&gt;U$1,$J230&lt;=$AO$1),1,IF((COUNTIFS(INCAPACIDADES!$C$1:$C$51,$I230,INCAPACIDADES!R$1:R$51,U$1))&gt;0,2,IF(VLOOKUP($C230,BD!$D$1:$F$501,3,0)&gt;U$1,0,3))),"")</f>
        <v/>
      </c>
      <c r="CP230" s="23" t="str">
        <f>+IF(AND(LEN($I230)&gt;5),IF(AND($J230&gt;V$1,$J230&lt;=$AO$1),1,IF((COUNTIFS(INCAPACIDADES!$C$1:$C$51,$I230,INCAPACIDADES!S$1:S$51,V$1))&gt;0,2,IF(VLOOKUP($C230,BD!$D$1:$F$501,3,0)&gt;V$1,0,3))),"")</f>
        <v/>
      </c>
      <c r="CQ230" s="23" t="str">
        <f>+IF(AND(LEN($I230)&gt;5),IF(AND($J230&gt;W$1,$J230&lt;=$AO$1),1,IF((COUNTIFS(INCAPACIDADES!$C$1:$C$51,$I230,INCAPACIDADES!T$1:T$51,W$1))&gt;0,2,IF(VLOOKUP($C230,BD!$D$1:$F$501,3,0)&gt;W$1,0,3))),"")</f>
        <v/>
      </c>
      <c r="CR230" s="23" t="str">
        <f>+IF(AND(LEN($I230)&gt;5),IF(AND($J230&gt;X$1,$J230&lt;=$AO$1),1,IF((COUNTIFS(INCAPACIDADES!$C$1:$C$51,$I230,INCAPACIDADES!U$1:U$51,X$1))&gt;0,2,IF(VLOOKUP($C230,BD!$D$1:$F$501,3,0)&gt;X$1,0,3))),"")</f>
        <v/>
      </c>
      <c r="CS230" s="23" t="str">
        <f>+IF(AND(LEN($I230)&gt;5),IF(AND($J230&gt;Y$1,$J230&lt;=$AO$1),1,IF((COUNTIFS(INCAPACIDADES!$C$1:$C$51,$I230,INCAPACIDADES!V$1:V$51,Y$1))&gt;0,2,IF(VLOOKUP($C230,BD!$D$1:$F$501,3,0)&gt;Y$1,0,3))),"")</f>
        <v/>
      </c>
      <c r="CT230" s="23" t="str">
        <f>+IF(AND(LEN($I230)&gt;5),IF(AND($J230&gt;Z$1,$J230&lt;=$AO$1),1,IF((COUNTIFS(INCAPACIDADES!$C$1:$C$51,$I230,INCAPACIDADES!W$1:W$51,Z$1))&gt;0,2,IF(VLOOKUP($C230,BD!$D$1:$F$501,3,0)&gt;Z$1,0,3))),"")</f>
        <v/>
      </c>
      <c r="CU230" s="23" t="str">
        <f>+IF(AND(LEN($I230)&gt;5),IF(AND($J230&gt;AA$1,$J230&lt;=$AO$1),1,IF((COUNTIFS(INCAPACIDADES!$C$1:$C$51,$I230,INCAPACIDADES!X$1:X$51,AA$1))&gt;0,2,IF(VLOOKUP($C230,BD!$D$1:$F$501,3,0)&gt;AA$1,0,3))),"")</f>
        <v/>
      </c>
      <c r="CV230" s="23" t="str">
        <f>+IF(AND(LEN($I230)&gt;5),IF(AND($J230&gt;AB$1,$J230&lt;=$AO$1),1,IF((COUNTIFS(INCAPACIDADES!$C$1:$C$51,$I230,INCAPACIDADES!Y$1:Y$51,AB$1))&gt;0,2,IF(VLOOKUP($C230,BD!$D$1:$F$501,3,0)&gt;AB$1,0,3))),"")</f>
        <v/>
      </c>
      <c r="CW230" s="23" t="str">
        <f>+IF(AND(LEN($I230)&gt;5),IF(AND($J230&gt;AC$1,$J230&lt;=$AO$1),1,IF((COUNTIFS(INCAPACIDADES!$C$1:$C$51,$I230,INCAPACIDADES!Z$1:Z$51,AC$1))&gt;0,2,IF(VLOOKUP($C230,BD!$D$1:$F$501,3,0)&gt;AC$1,0,3))),"")</f>
        <v/>
      </c>
      <c r="CX230" s="23" t="str">
        <f>+IF(AND(LEN($I230)&gt;5),IF(AND($J230&gt;AD$1,$J230&lt;=$AO$1),1,IF((COUNTIFS(INCAPACIDADES!$C$1:$C$51,$I230,INCAPACIDADES!AA$1:AA$51,AD$1))&gt;0,2,IF(VLOOKUP($C230,BD!$D$1:$F$501,3,0)&gt;AD$1,0,3))),"")</f>
        <v/>
      </c>
      <c r="CY230" s="23" t="str">
        <f>+IF(AND(LEN($I230)&gt;5),IF(AND($J230&gt;AE$1,$J230&lt;=$AO$1),1,IF((COUNTIFS(INCAPACIDADES!$C$1:$C$51,$I230,INCAPACIDADES!AB$1:AB$51,AE$1))&gt;0,2,IF(VLOOKUP($C230,BD!$D$1:$F$501,3,0)&gt;AE$1,0,3))),"")</f>
        <v/>
      </c>
      <c r="CZ230" s="23" t="str">
        <f>+IF(AND(LEN($I230)&gt;5),IF(AND($J230&gt;AF$1,$J230&lt;=$AO$1),1,IF((COUNTIFS(INCAPACIDADES!$C$1:$C$51,$I230,INCAPACIDADES!AC$1:AC$51,AF$1))&gt;0,2,IF(VLOOKUP($C230,BD!$D$1:$F$501,3,0)&gt;AF$1,0,3))),"")</f>
        <v/>
      </c>
      <c r="DA230" s="23" t="str">
        <f>+IF(AND(LEN($I230)&gt;5),IF(AND($J230&gt;AG$1,$J230&lt;=$AO$1),1,IF((COUNTIFS(INCAPACIDADES!$C$1:$C$51,$I230,INCAPACIDADES!AD$1:AD$51,AG$1))&gt;0,2,IF(VLOOKUP($C230,BD!$D$1:$F$501,3,0)&gt;AG$1,0,3))),"")</f>
        <v/>
      </c>
      <c r="DB230" s="23" t="str">
        <f>+IF(AND(LEN($I230)&gt;5),IF(AND($J230&gt;AH$1,$J230&lt;=$AO$1),1,IF((COUNTIFS(INCAPACIDADES!$C$1:$C$51,$I230,INCAPACIDADES!AE$1:AE$51,AH$1))&gt;0,2,IF(VLOOKUP($C230,BD!$D$1:$F$501,3,0)&gt;AH$1,0,3))),"")</f>
        <v/>
      </c>
      <c r="DC230" s="23" t="str">
        <f>+IF(AND(LEN($I230)&gt;5),IF(AND($J230&gt;AI$1,$J230&lt;=$AO$1),1,IF((COUNTIFS(INCAPACIDADES!$C$1:$C$51,$I230,INCAPACIDADES!AF$1:AF$51,AI$1))&gt;0,2,IF(VLOOKUP($C230,BD!$D$1:$F$501,3,0)&gt;AI$1,0,3))),"")</f>
        <v/>
      </c>
      <c r="DD230" s="23" t="str">
        <f>+IF(AND(LEN($I230)&gt;5),IF(AND($J230&gt;AJ$1,$J230&lt;=$AO$1),1,IF((COUNTIFS(INCAPACIDADES!$C$1:$C$51,$I230,INCAPACIDADES!AG$1:AG$51,AJ$1))&gt;0,2,IF(VLOOKUP($C230,BD!$D$1:$F$501,3,0)&gt;AJ$1,0,3))),"")</f>
        <v/>
      </c>
      <c r="DE230" s="23" t="str">
        <f>+IF(AND(LEN($I230)&gt;5),IF(AND($J230&gt;AK$1,$J230&lt;=$AO$1),1,IF((COUNTIFS(INCAPACIDADES!$C$1:$C$51,$I230,INCAPACIDADES!AH$1:AH$51,AK$1))&gt;0,2,IF(VLOOKUP($C230,BD!$D$1:$F$501,3,0)&gt;AK$1,0,3))),"")</f>
        <v/>
      </c>
      <c r="DF230" s="23" t="str">
        <f>+IF(AND(LEN($I230)&gt;5),IF(AND($J230&gt;AL$1,$J230&lt;=$AO$1),1,IF((COUNTIFS(INCAPACIDADES!$C$1:$C$51,$I230,INCAPACIDADES!AI$1:AI$51,AL$1))&gt;0,2,IF(VLOOKUP($C230,BD!$D$1:$F$501,3,0)&gt;AL$1,0,3))),"")</f>
        <v/>
      </c>
      <c r="DG230" s="23" t="str">
        <f>+IF(AND(LEN($I230)&gt;5),IF(AND($J230&gt;AM$1,$J230&lt;=$AO$1),1,IF((COUNTIFS(INCAPACIDADES!$C$1:$C$51,$I230,INCAPACIDADES!AJ$1:AJ$51,AM$1))&gt;0,2,IF(VLOOKUP($C230,BD!$D$1:$F$501,3,0)&gt;AM$1,0,3))),"")</f>
        <v/>
      </c>
      <c r="DH230" s="23" t="str">
        <f>+IF(AND(LEN($I230)&gt;5),IF(AND($J230&gt;AN$1,$J230&lt;=$AO$1),1,IF((COUNTIFS(INCAPACIDADES!$C$1:$C$51,$I230,INCAPACIDADES!AK$1:AK$51,AN$1))&gt;0,2,IF(VLOOKUP($C230,BD!$D$1:$F$501,3,0)&gt;AN$1,0,3))),"")</f>
        <v/>
      </c>
      <c r="DI230" s="23" t="str">
        <f>+IF(AND(LEN($I230)&gt;5),IF(AND($J230&gt;AO$1,$J230&lt;=$AO$1),1,IF((COUNTIFS(INCAPACIDADES!$C$1:$C$51,$I230,INCAPACIDADES!AL$1:AL$51,AO$1))&gt;0,2,IF(VLOOKUP($C230,BD!$D$1:$F$501,3,0)&gt;AO$1,0,3))),"")</f>
        <v/>
      </c>
      <c r="DJ230" s="23" t="str">
        <f>+IF(LEN($I230)&gt;5,IF(ISERROR(VLOOKUP(N230,'CODIGO PAGO'!$B$2:$B$20,1,0)),1,IF(OR(AND(CH230=1,N230&lt;&gt;"N"),AND(CH230=3,N230&lt;&gt;"B"),AND(CH230=2,LEFT(TRIM(N230),1)&lt;&gt;"I")),1,IF(OR(AND(CH230=0,N230="N"),AND(CH230=0,N230="B"),AND(CH230=0,LEFT(TRIM(N230),1)="I")),1,0))),"")</f>
        <v/>
      </c>
      <c r="DK230" s="23" t="str">
        <f t="shared" si="139"/>
        <v/>
      </c>
      <c r="DL230" s="23" t="str">
        <f>+IF(LEN($I230)&gt;5,IF(ISERROR(VLOOKUP(P230,'CODIGO PAGO'!$B$2:$B$20,1,0)),1,IF(OR(AND(CJ230=1,P230&lt;&gt;"N"),AND(CJ230=3,P230&lt;&gt;"B"),AND(CJ230=2,LEFT(TRIM(P230),1)&lt;&gt;"I")),1,IF(OR(AND(CJ230=0,P230="N"),AND(CJ230=0,P230="B"),AND(CJ230=0,LEFT(TRIM(P230),1)="I")),1,0))),"")</f>
        <v/>
      </c>
      <c r="DM230" s="23" t="str">
        <f t="shared" si="140"/>
        <v/>
      </c>
      <c r="DN230" s="23" t="str">
        <f>+IF(LEN($I230)&gt;5,IF(ISERROR(VLOOKUP(R230,'CODIGO PAGO'!$B$2:$B$20,1,0)),1,IF(OR(AND(CL230=1,R230&lt;&gt;"N"),AND(CL230=3,R230&lt;&gt;"B"),AND(CL230=2,LEFT(TRIM(R230),1)&lt;&gt;"I")),1,IF(OR(AND(CL230=0,R230="N"),AND(CL230=0,R230="B"),AND(CL230=0,LEFT(TRIM(R230),1)="I")),1,0))),"")</f>
        <v/>
      </c>
      <c r="DO230" s="23" t="str">
        <f t="shared" si="141"/>
        <v/>
      </c>
      <c r="DP230" s="23" t="str">
        <f>+IF(LEN($I230)&gt;5,IF(ISERROR(VLOOKUP(T230,'CODIGO PAGO'!$B$2:$B$20,1,0)),1,IF(OR(AND(CN230=1,T230&lt;&gt;"N"),AND(CN230=3,T230&lt;&gt;"B"),AND(CN230=2,LEFT(TRIM(T230),1)&lt;&gt;"I")),1,IF(OR(AND(CN230=0,T230="N"),AND(CN230=0,T230="B"),AND(CN230=0,LEFT(TRIM(T230),1)="I")),1,0))),"")</f>
        <v/>
      </c>
      <c r="DQ230" s="23" t="str">
        <f t="shared" si="142"/>
        <v/>
      </c>
      <c r="DR230" s="23" t="str">
        <f>+IF(LEN($I230)&gt;5,IF(ISERROR(VLOOKUP(V230,'CODIGO PAGO'!$B$2:$B$20,1,0)),1,IF(OR(AND(CP230=1,V230&lt;&gt;"N"),AND(CP230=3,V230&lt;&gt;"B"),AND(CP230=2,LEFT(TRIM(V230),1)&lt;&gt;"I")),1,IF(OR(AND(CP230=0,V230="N"),AND(CP230=0,V230="B"),AND(CP230=0,LEFT(TRIM(V230),1)="I")),1,0))),"")</f>
        <v/>
      </c>
      <c r="DS230" s="23" t="str">
        <f t="shared" si="143"/>
        <v/>
      </c>
      <c r="DT230" s="23" t="str">
        <f>+IF(LEN($I230)&gt;5,IF(ISERROR(VLOOKUP(X230,'CODIGO PAGO'!$B$2:$B$20,1,0)),1,IF(OR(AND(CR230=1,X230&lt;&gt;"N"),AND(CR230=3,X230&lt;&gt;"B"),AND(CR230=2,LEFT(TRIM(X230),1)&lt;&gt;"I")),1,IF(OR(AND(CR230=0,X230="N"),AND(CR230=0,X230="B"),AND(CR230=0,LEFT(TRIM(X230),1)="I")),1,0))),"")</f>
        <v/>
      </c>
      <c r="DU230" s="23" t="str">
        <f t="shared" si="144"/>
        <v/>
      </c>
      <c r="DV230" s="23" t="str">
        <f>+IF(LEN($I230)&gt;5,IF(ISERROR(VLOOKUP(Z230,'CODIGO PAGO'!$B$2:$B$20,1,0)),1,IF(OR(AND(CT230=1,Z230&lt;&gt;"N"),AND(CT230=3,Z230&lt;&gt;"B"),AND(CT230=2,LEFT(TRIM(Z230),1)&lt;&gt;"I")),1,IF(OR(AND(CT230=0,Z230="N"),AND(CT230=0,Z230="B"),AND(CT230=0,LEFT(TRIM(Z230),1)="I")),1,0))),"")</f>
        <v/>
      </c>
      <c r="DW230" s="23" t="str">
        <f t="shared" si="145"/>
        <v/>
      </c>
      <c r="DX230" s="23" t="str">
        <f>+IF(LEN($I230)&gt;5,IF(ISERROR(VLOOKUP(AB230,'CODIGO PAGO'!$B$2:$B$20,1,0)),1,IF(OR(AND(CV230=1,AB230&lt;&gt;"N"),AND(CV230=3,AB230&lt;&gt;"B"),AND(CV230=2,LEFT(TRIM(AB230),1)&lt;&gt;"I")),1,IF(OR(AND(CV230=0,AB230="N"),AND(CV230=0,AB230="B"),AND(CV230=0,LEFT(TRIM(AB230),1)="I")),1,0))),"")</f>
        <v/>
      </c>
      <c r="DY230" s="23" t="str">
        <f t="shared" si="146"/>
        <v/>
      </c>
      <c r="DZ230" s="23" t="str">
        <f>+IF(LEN($I230)&gt;5,IF(ISERROR(VLOOKUP(AD230,'CODIGO PAGO'!$B$2:$B$20,1,0)),1,IF(OR(AND(CX230=1,AD230&lt;&gt;"N"),AND(CX230=3,AD230&lt;&gt;"B"),AND(CX230=2,LEFT(TRIM(AD230),1)&lt;&gt;"I")),1,IF(OR(AND(CX230=0,AD230="N"),AND(CX230=0,AD230="B"),AND(CX230=0,LEFT(TRIM(AD230),1)="I")),1,0))),"")</f>
        <v/>
      </c>
      <c r="EA230" s="23" t="str">
        <f t="shared" si="147"/>
        <v/>
      </c>
      <c r="EB230" s="23" t="str">
        <f>+IF(LEN($I230)&gt;5,IF(ISERROR(VLOOKUP(AF230,'CODIGO PAGO'!$B$2:$B$20,1,0)),1,IF(OR(AND(CZ230=1,AF230&lt;&gt;"N"),AND(CZ230=3,AF230&lt;&gt;"B"),AND(CZ230=2,LEFT(TRIM(AF230),1)&lt;&gt;"I")),1,IF(OR(AND(CZ230=0,AF230="N"),AND(CZ230=0,AF230="B"),AND(CZ230=0,LEFT(TRIM(AF230),1)="I")),1,0))),"")</f>
        <v/>
      </c>
      <c r="EC230" s="23" t="str">
        <f t="shared" si="148"/>
        <v/>
      </c>
      <c r="ED230" s="23" t="str">
        <f>+IF(LEN($I230)&gt;5,IF(ISERROR(VLOOKUP(AH230,'CODIGO PAGO'!$B$2:$B$20,1,0)),1,IF(OR(AND(DB230=1,AH230&lt;&gt;"N"),AND(DB230=3,AH230&lt;&gt;"B"),AND(DB230=2,LEFT(TRIM(AH230),1)&lt;&gt;"I")),1,IF(OR(AND(DB230=0,AH230="N"),AND(DB230=0,AH230="B"),AND(DB230=0,LEFT(TRIM(AH230),1)="I")),1,0))),"")</f>
        <v/>
      </c>
      <c r="EE230" s="23" t="str">
        <f t="shared" si="149"/>
        <v/>
      </c>
      <c r="EF230" s="23" t="str">
        <f>+IF(LEN($I230)&gt;5,IF(ISERROR(VLOOKUP(AJ230,'CODIGO PAGO'!$B$2:$B$20,1,0)),1,IF(OR(AND(DD230=1,AJ230&lt;&gt;"N"),AND(DD230=3,AJ230&lt;&gt;"B"),AND(DD230=2,LEFT(TRIM(AJ230),1)&lt;&gt;"I")),1,IF(OR(AND(DD230=0,AJ230="N"),AND(DD230=0,AJ230="B"),AND(DD230=0,LEFT(TRIM(AJ230),1)="I")),1,0))),"")</f>
        <v/>
      </c>
      <c r="EG230" s="23" t="str">
        <f t="shared" si="150"/>
        <v/>
      </c>
      <c r="EH230" s="23" t="str">
        <f>+IF(LEN($I230)&gt;5,IF(ISERROR(VLOOKUP(AL230,'CODIGO PAGO'!$B$2:$B$20,1,0)),1,IF(OR(AND(DF230=1,AL230&lt;&gt;"N"),AND(DF230=3,AL230&lt;&gt;"B"),AND(DF230=2,LEFT(TRIM(AL230),1)&lt;&gt;"I")),1,IF(OR(AND(DF230=0,AL230="N"),AND(DF230=0,AL230="B"),AND(DF230=0,LEFT(TRIM(AL230),1)="I")),1,0))),"")</f>
        <v/>
      </c>
      <c r="EI230" s="23" t="str">
        <f t="shared" si="151"/>
        <v/>
      </c>
      <c r="EJ230" s="23" t="str">
        <f>+IF(LEN($I230)&gt;5,IF(ISERROR(VLOOKUP(AN230,'CODIGO PAGO'!$B$2:$B$20,1,0)),1,IF(OR(AND(DH230=1,AN230&lt;&gt;"N"),AND(DH230=3,AN230&lt;&gt;"B"),AND(DH230=2,LEFT(TRIM(AN230),1)&lt;&gt;"I")),1,IF(OR(AND(DH230=0,AN230="N"),AND(DH230=0,AN230="B"),AND(DH230=0,LEFT(TRIM(AN230),1)="I")),1,0))),"")</f>
        <v/>
      </c>
      <c r="EK230" s="23" t="str">
        <f t="shared" si="152"/>
        <v/>
      </c>
      <c r="EL230" s="24" t="str">
        <f t="shared" si="153"/>
        <v/>
      </c>
    </row>
    <row r="231" spans="1:142" s="26" customFormat="1">
      <c r="A231" s="15" t="str">
        <f t="shared" si="119"/>
        <v/>
      </c>
      <c r="B231" s="1" t="str">
        <f>+IF(LEN(I231)&gt;5,'CODIGO PAGO'!$B$28,"")</f>
        <v/>
      </c>
      <c r="C231" s="1" t="str">
        <f>+IF(LEN($I231)&gt;5,BD!D231,"")</f>
        <v/>
      </c>
      <c r="D231" s="168" t="str">
        <f>+IF(LEN($I231)&gt;5,BD!A231,"")</f>
        <v/>
      </c>
      <c r="E231" s="1" t="str">
        <f>+IF(LEN($I231)&gt;5,BD!B231,"")</f>
        <v/>
      </c>
      <c r="F231" s="1" t="str">
        <f>+IF(LEN($I231)&gt;5,BD!C231,"")</f>
        <v/>
      </c>
      <c r="G231" s="141"/>
      <c r="H231" s="141"/>
      <c r="I231" s="1" t="str">
        <f>+IF(LEN(BD!G231)&gt;5,BD!G231,"")</f>
        <v/>
      </c>
      <c r="J231" s="167" t="str">
        <f>+IF(LEN($I231)&gt;5,BD!E231,"")</f>
        <v/>
      </c>
      <c r="K231" s="6" t="str">
        <f t="shared" si="120"/>
        <v/>
      </c>
      <c r="L231" s="87" t="str">
        <f>+IF(LEN($I231)&gt;5,BD!H231,"")</f>
        <v/>
      </c>
      <c r="M231" s="40" t="str">
        <f t="shared" si="121"/>
        <v/>
      </c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4" t="str">
        <f t="shared" si="122"/>
        <v/>
      </c>
      <c r="AQ231" s="5" t="str">
        <f t="shared" si="123"/>
        <v/>
      </c>
      <c r="AR231" s="91" t="str">
        <f t="shared" si="124"/>
        <v/>
      </c>
      <c r="AS231" s="5" t="str">
        <f t="shared" si="125"/>
        <v/>
      </c>
      <c r="AT231" s="91" t="str">
        <f t="shared" si="126"/>
        <v/>
      </c>
      <c r="AU231" s="4" t="str">
        <f t="shared" si="127"/>
        <v/>
      </c>
      <c r="AV231" s="4" t="str">
        <f t="shared" si="128"/>
        <v/>
      </c>
      <c r="AW231" s="4" t="str">
        <f t="shared" si="129"/>
        <v/>
      </c>
      <c r="AX231" s="4" t="str">
        <f t="shared" si="130"/>
        <v/>
      </c>
      <c r="AY231" s="88" t="str">
        <f t="shared" si="131"/>
        <v/>
      </c>
      <c r="AZ231" s="17" t="str">
        <f t="shared" si="132"/>
        <v/>
      </c>
      <c r="BA231" s="18" t="str">
        <f t="shared" si="133"/>
        <v/>
      </c>
      <c r="BB231" s="19" t="str">
        <f>+IF(LEN(I231)&gt;5,IF(INT(RIGHT(B231,1))=9,0.5*L231*AY231,INT(MID(B231,5,LEN(B231)-4))*L231)+IFERROR(VLOOKUP(I231,AJUSTES!$A$1:$I$50,9,0),0),"")</f>
        <v/>
      </c>
      <c r="BC231" s="12"/>
      <c r="BD231" s="19" t="str">
        <f t="shared" si="134"/>
        <v/>
      </c>
      <c r="BE231" s="18" t="str">
        <f t="shared" si="135"/>
        <v/>
      </c>
      <c r="BF231" s="139" t="str">
        <f t="shared" si="136"/>
        <v/>
      </c>
      <c r="BG231" s="114"/>
      <c r="BH231" s="18" t="str">
        <f t="shared" si="137"/>
        <v/>
      </c>
      <c r="BI231" s="13"/>
      <c r="BJ231" s="12"/>
      <c r="BK231" s="12"/>
      <c r="BL231" s="145"/>
      <c r="BM231" s="12"/>
      <c r="BN231" s="12"/>
      <c r="BO231" s="12"/>
      <c r="BP231" s="12"/>
      <c r="BQ231" s="12"/>
      <c r="BR231" s="12"/>
      <c r="BS231" s="146"/>
      <c r="BT231" s="14"/>
      <c r="BU231" s="12"/>
      <c r="BV231" s="12"/>
      <c r="BW231" s="12"/>
      <c r="BX231" s="12"/>
      <c r="BY231" s="12"/>
      <c r="BZ231" s="144"/>
      <c r="CA231" s="107" t="str">
        <f>+IF(LEN($I231)&gt;5,IF(BD!F231="N/A","",BD!F231),"")</f>
        <v/>
      </c>
      <c r="CB231" s="21"/>
      <c r="CC231" s="147"/>
      <c r="CD231" s="148"/>
      <c r="CE231" s="8" t="str">
        <f>+IF(LEN(I231)&gt;5,BD!M231,"")</f>
        <v/>
      </c>
      <c r="CF231" s="16" t="str">
        <f>+IF(LEN(I231)&gt;5,BD!N231,"")</f>
        <v/>
      </c>
      <c r="CG231" s="3" t="str">
        <f t="shared" si="138"/>
        <v/>
      </c>
      <c r="CH231" s="23" t="str">
        <f>+IF(AND(LEN($I231)&gt;5),IF(AND($J231&gt;N$1,$J231&lt;=$AO$1),1,IF((COUNTIFS(INCAPACIDADES!$C$1:$C$51,$I231,INCAPACIDADES!K$1:K$51,N$1))&gt;0,2,IF(VLOOKUP($C231,BD!$D$1:$F$501,3,0)&gt;N$1,0,3))),"")</f>
        <v/>
      </c>
      <c r="CI231" s="23" t="str">
        <f>+IF(AND(LEN($I231)&gt;5),IF(AND($J231&gt;O$1,$J231&lt;=$AO$1),1,IF((COUNTIFS(INCAPACIDADES!$C$1:$C$51,$I231,INCAPACIDADES!L$1:L$51,O$1))&gt;0,2,IF(VLOOKUP($C231,BD!$D$1:$F$501,3,0)&gt;O$1,0,3))),"")</f>
        <v/>
      </c>
      <c r="CJ231" s="23" t="str">
        <f>+IF(AND(LEN($I231)&gt;5),IF(AND($J231&gt;P$1,$J231&lt;=$AO$1),1,IF((COUNTIFS(INCAPACIDADES!$C$1:$C$51,$I231,INCAPACIDADES!M$1:M$51,P$1))&gt;0,2,IF(VLOOKUP($C231,BD!$D$1:$F$501,3,0)&gt;P$1,0,3))),"")</f>
        <v/>
      </c>
      <c r="CK231" s="23" t="str">
        <f>+IF(AND(LEN($I231)&gt;5),IF(AND($J231&gt;Q$1,$J231&lt;=$AO$1),1,IF((COUNTIFS(INCAPACIDADES!$C$1:$C$51,$I231,INCAPACIDADES!N$1:N$51,Q$1))&gt;0,2,IF(VLOOKUP($C231,BD!$D$1:$F$501,3,0)&gt;Q$1,0,3))),"")</f>
        <v/>
      </c>
      <c r="CL231" s="23" t="str">
        <f>+IF(AND(LEN($I231)&gt;5),IF(AND($J231&gt;R$1,$J231&lt;=$AO$1),1,IF((COUNTIFS(INCAPACIDADES!$C$1:$C$51,$I231,INCAPACIDADES!O$1:O$51,R$1))&gt;0,2,IF(VLOOKUP($C231,BD!$D$1:$F$501,3,0)&gt;R$1,0,3))),"")</f>
        <v/>
      </c>
      <c r="CM231" s="23" t="str">
        <f>+IF(AND(LEN($I231)&gt;5),IF(AND($J231&gt;S$1,$J231&lt;=$AO$1),1,IF((COUNTIFS(INCAPACIDADES!$C$1:$C$51,$I231,INCAPACIDADES!P$1:P$51,S$1))&gt;0,2,IF(VLOOKUP($C231,BD!$D$1:$F$501,3,0)&gt;S$1,0,3))),"")</f>
        <v/>
      </c>
      <c r="CN231" s="23" t="str">
        <f>+IF(AND(LEN($I231)&gt;5),IF(AND($J231&gt;T$1,$J231&lt;=$AO$1),1,IF((COUNTIFS(INCAPACIDADES!$C$1:$C$51,$I231,INCAPACIDADES!Q$1:Q$51,T$1))&gt;0,2,IF(VLOOKUP($C231,BD!$D$1:$F$501,3,0)&gt;T$1,0,3))),"")</f>
        <v/>
      </c>
      <c r="CO231" s="23" t="str">
        <f>+IF(AND(LEN($I231)&gt;5),IF(AND($J231&gt;U$1,$J231&lt;=$AO$1),1,IF((COUNTIFS(INCAPACIDADES!$C$1:$C$51,$I231,INCAPACIDADES!R$1:R$51,U$1))&gt;0,2,IF(VLOOKUP($C231,BD!$D$1:$F$501,3,0)&gt;U$1,0,3))),"")</f>
        <v/>
      </c>
      <c r="CP231" s="23" t="str">
        <f>+IF(AND(LEN($I231)&gt;5),IF(AND($J231&gt;V$1,$J231&lt;=$AO$1),1,IF((COUNTIFS(INCAPACIDADES!$C$1:$C$51,$I231,INCAPACIDADES!S$1:S$51,V$1))&gt;0,2,IF(VLOOKUP($C231,BD!$D$1:$F$501,3,0)&gt;V$1,0,3))),"")</f>
        <v/>
      </c>
      <c r="CQ231" s="23" t="str">
        <f>+IF(AND(LEN($I231)&gt;5),IF(AND($J231&gt;W$1,$J231&lt;=$AO$1),1,IF((COUNTIFS(INCAPACIDADES!$C$1:$C$51,$I231,INCAPACIDADES!T$1:T$51,W$1))&gt;0,2,IF(VLOOKUP($C231,BD!$D$1:$F$501,3,0)&gt;W$1,0,3))),"")</f>
        <v/>
      </c>
      <c r="CR231" s="23" t="str">
        <f>+IF(AND(LEN($I231)&gt;5),IF(AND($J231&gt;X$1,$J231&lt;=$AO$1),1,IF((COUNTIFS(INCAPACIDADES!$C$1:$C$51,$I231,INCAPACIDADES!U$1:U$51,X$1))&gt;0,2,IF(VLOOKUP($C231,BD!$D$1:$F$501,3,0)&gt;X$1,0,3))),"")</f>
        <v/>
      </c>
      <c r="CS231" s="23" t="str">
        <f>+IF(AND(LEN($I231)&gt;5),IF(AND($J231&gt;Y$1,$J231&lt;=$AO$1),1,IF((COUNTIFS(INCAPACIDADES!$C$1:$C$51,$I231,INCAPACIDADES!V$1:V$51,Y$1))&gt;0,2,IF(VLOOKUP($C231,BD!$D$1:$F$501,3,0)&gt;Y$1,0,3))),"")</f>
        <v/>
      </c>
      <c r="CT231" s="23" t="str">
        <f>+IF(AND(LEN($I231)&gt;5),IF(AND($J231&gt;Z$1,$J231&lt;=$AO$1),1,IF((COUNTIFS(INCAPACIDADES!$C$1:$C$51,$I231,INCAPACIDADES!W$1:W$51,Z$1))&gt;0,2,IF(VLOOKUP($C231,BD!$D$1:$F$501,3,0)&gt;Z$1,0,3))),"")</f>
        <v/>
      </c>
      <c r="CU231" s="23" t="str">
        <f>+IF(AND(LEN($I231)&gt;5),IF(AND($J231&gt;AA$1,$J231&lt;=$AO$1),1,IF((COUNTIFS(INCAPACIDADES!$C$1:$C$51,$I231,INCAPACIDADES!X$1:X$51,AA$1))&gt;0,2,IF(VLOOKUP($C231,BD!$D$1:$F$501,3,0)&gt;AA$1,0,3))),"")</f>
        <v/>
      </c>
      <c r="CV231" s="23" t="str">
        <f>+IF(AND(LEN($I231)&gt;5),IF(AND($J231&gt;AB$1,$J231&lt;=$AO$1),1,IF((COUNTIFS(INCAPACIDADES!$C$1:$C$51,$I231,INCAPACIDADES!Y$1:Y$51,AB$1))&gt;0,2,IF(VLOOKUP($C231,BD!$D$1:$F$501,3,0)&gt;AB$1,0,3))),"")</f>
        <v/>
      </c>
      <c r="CW231" s="23" t="str">
        <f>+IF(AND(LEN($I231)&gt;5),IF(AND($J231&gt;AC$1,$J231&lt;=$AO$1),1,IF((COUNTIFS(INCAPACIDADES!$C$1:$C$51,$I231,INCAPACIDADES!Z$1:Z$51,AC$1))&gt;0,2,IF(VLOOKUP($C231,BD!$D$1:$F$501,3,0)&gt;AC$1,0,3))),"")</f>
        <v/>
      </c>
      <c r="CX231" s="23" t="str">
        <f>+IF(AND(LEN($I231)&gt;5),IF(AND($J231&gt;AD$1,$J231&lt;=$AO$1),1,IF((COUNTIFS(INCAPACIDADES!$C$1:$C$51,$I231,INCAPACIDADES!AA$1:AA$51,AD$1))&gt;0,2,IF(VLOOKUP($C231,BD!$D$1:$F$501,3,0)&gt;AD$1,0,3))),"")</f>
        <v/>
      </c>
      <c r="CY231" s="23" t="str">
        <f>+IF(AND(LEN($I231)&gt;5),IF(AND($J231&gt;AE$1,$J231&lt;=$AO$1),1,IF((COUNTIFS(INCAPACIDADES!$C$1:$C$51,$I231,INCAPACIDADES!AB$1:AB$51,AE$1))&gt;0,2,IF(VLOOKUP($C231,BD!$D$1:$F$501,3,0)&gt;AE$1,0,3))),"")</f>
        <v/>
      </c>
      <c r="CZ231" s="23" t="str">
        <f>+IF(AND(LEN($I231)&gt;5),IF(AND($J231&gt;AF$1,$J231&lt;=$AO$1),1,IF((COUNTIFS(INCAPACIDADES!$C$1:$C$51,$I231,INCAPACIDADES!AC$1:AC$51,AF$1))&gt;0,2,IF(VLOOKUP($C231,BD!$D$1:$F$501,3,0)&gt;AF$1,0,3))),"")</f>
        <v/>
      </c>
      <c r="DA231" s="23" t="str">
        <f>+IF(AND(LEN($I231)&gt;5),IF(AND($J231&gt;AG$1,$J231&lt;=$AO$1),1,IF((COUNTIFS(INCAPACIDADES!$C$1:$C$51,$I231,INCAPACIDADES!AD$1:AD$51,AG$1))&gt;0,2,IF(VLOOKUP($C231,BD!$D$1:$F$501,3,0)&gt;AG$1,0,3))),"")</f>
        <v/>
      </c>
      <c r="DB231" s="23" t="str">
        <f>+IF(AND(LEN($I231)&gt;5),IF(AND($J231&gt;AH$1,$J231&lt;=$AO$1),1,IF((COUNTIFS(INCAPACIDADES!$C$1:$C$51,$I231,INCAPACIDADES!AE$1:AE$51,AH$1))&gt;0,2,IF(VLOOKUP($C231,BD!$D$1:$F$501,3,0)&gt;AH$1,0,3))),"")</f>
        <v/>
      </c>
      <c r="DC231" s="23" t="str">
        <f>+IF(AND(LEN($I231)&gt;5),IF(AND($J231&gt;AI$1,$J231&lt;=$AO$1),1,IF((COUNTIFS(INCAPACIDADES!$C$1:$C$51,$I231,INCAPACIDADES!AF$1:AF$51,AI$1))&gt;0,2,IF(VLOOKUP($C231,BD!$D$1:$F$501,3,0)&gt;AI$1,0,3))),"")</f>
        <v/>
      </c>
      <c r="DD231" s="23" t="str">
        <f>+IF(AND(LEN($I231)&gt;5),IF(AND($J231&gt;AJ$1,$J231&lt;=$AO$1),1,IF((COUNTIFS(INCAPACIDADES!$C$1:$C$51,$I231,INCAPACIDADES!AG$1:AG$51,AJ$1))&gt;0,2,IF(VLOOKUP($C231,BD!$D$1:$F$501,3,0)&gt;AJ$1,0,3))),"")</f>
        <v/>
      </c>
      <c r="DE231" s="23" t="str">
        <f>+IF(AND(LEN($I231)&gt;5),IF(AND($J231&gt;AK$1,$J231&lt;=$AO$1),1,IF((COUNTIFS(INCAPACIDADES!$C$1:$C$51,$I231,INCAPACIDADES!AH$1:AH$51,AK$1))&gt;0,2,IF(VLOOKUP($C231,BD!$D$1:$F$501,3,0)&gt;AK$1,0,3))),"")</f>
        <v/>
      </c>
      <c r="DF231" s="23" t="str">
        <f>+IF(AND(LEN($I231)&gt;5),IF(AND($J231&gt;AL$1,$J231&lt;=$AO$1),1,IF((COUNTIFS(INCAPACIDADES!$C$1:$C$51,$I231,INCAPACIDADES!AI$1:AI$51,AL$1))&gt;0,2,IF(VLOOKUP($C231,BD!$D$1:$F$501,3,0)&gt;AL$1,0,3))),"")</f>
        <v/>
      </c>
      <c r="DG231" s="23" t="str">
        <f>+IF(AND(LEN($I231)&gt;5),IF(AND($J231&gt;AM$1,$J231&lt;=$AO$1),1,IF((COUNTIFS(INCAPACIDADES!$C$1:$C$51,$I231,INCAPACIDADES!AJ$1:AJ$51,AM$1))&gt;0,2,IF(VLOOKUP($C231,BD!$D$1:$F$501,3,0)&gt;AM$1,0,3))),"")</f>
        <v/>
      </c>
      <c r="DH231" s="23" t="str">
        <f>+IF(AND(LEN($I231)&gt;5),IF(AND($J231&gt;AN$1,$J231&lt;=$AO$1),1,IF((COUNTIFS(INCAPACIDADES!$C$1:$C$51,$I231,INCAPACIDADES!AK$1:AK$51,AN$1))&gt;0,2,IF(VLOOKUP($C231,BD!$D$1:$F$501,3,0)&gt;AN$1,0,3))),"")</f>
        <v/>
      </c>
      <c r="DI231" s="23" t="str">
        <f>+IF(AND(LEN($I231)&gt;5),IF(AND($J231&gt;AO$1,$J231&lt;=$AO$1),1,IF((COUNTIFS(INCAPACIDADES!$C$1:$C$51,$I231,INCAPACIDADES!AL$1:AL$51,AO$1))&gt;0,2,IF(VLOOKUP($C231,BD!$D$1:$F$501,3,0)&gt;AO$1,0,3))),"")</f>
        <v/>
      </c>
      <c r="DJ231" s="23" t="str">
        <f>+IF(LEN($I231)&gt;5,IF(ISERROR(VLOOKUP(N231,'CODIGO PAGO'!$B$2:$B$20,1,0)),1,IF(OR(AND(CH231=1,N231&lt;&gt;"N"),AND(CH231=3,N231&lt;&gt;"B"),AND(CH231=2,LEFT(TRIM(N231),1)&lt;&gt;"I")),1,IF(OR(AND(CH231=0,N231="N"),AND(CH231=0,N231="B"),AND(CH231=0,LEFT(TRIM(N231),1)="I")),1,0))),"")</f>
        <v/>
      </c>
      <c r="DK231" s="23" t="str">
        <f t="shared" si="139"/>
        <v/>
      </c>
      <c r="DL231" s="23" t="str">
        <f>+IF(LEN($I231)&gt;5,IF(ISERROR(VLOOKUP(P231,'CODIGO PAGO'!$B$2:$B$20,1,0)),1,IF(OR(AND(CJ231=1,P231&lt;&gt;"N"),AND(CJ231=3,P231&lt;&gt;"B"),AND(CJ231=2,LEFT(TRIM(P231),1)&lt;&gt;"I")),1,IF(OR(AND(CJ231=0,P231="N"),AND(CJ231=0,P231="B"),AND(CJ231=0,LEFT(TRIM(P231),1)="I")),1,0))),"")</f>
        <v/>
      </c>
      <c r="DM231" s="23" t="str">
        <f t="shared" si="140"/>
        <v/>
      </c>
      <c r="DN231" s="23" t="str">
        <f>+IF(LEN($I231)&gt;5,IF(ISERROR(VLOOKUP(R231,'CODIGO PAGO'!$B$2:$B$20,1,0)),1,IF(OR(AND(CL231=1,R231&lt;&gt;"N"),AND(CL231=3,R231&lt;&gt;"B"),AND(CL231=2,LEFT(TRIM(R231),1)&lt;&gt;"I")),1,IF(OR(AND(CL231=0,R231="N"),AND(CL231=0,R231="B"),AND(CL231=0,LEFT(TRIM(R231),1)="I")),1,0))),"")</f>
        <v/>
      </c>
      <c r="DO231" s="23" t="str">
        <f t="shared" si="141"/>
        <v/>
      </c>
      <c r="DP231" s="23" t="str">
        <f>+IF(LEN($I231)&gt;5,IF(ISERROR(VLOOKUP(T231,'CODIGO PAGO'!$B$2:$B$20,1,0)),1,IF(OR(AND(CN231=1,T231&lt;&gt;"N"),AND(CN231=3,T231&lt;&gt;"B"),AND(CN231=2,LEFT(TRIM(T231),1)&lt;&gt;"I")),1,IF(OR(AND(CN231=0,T231="N"),AND(CN231=0,T231="B"),AND(CN231=0,LEFT(TRIM(T231),1)="I")),1,0))),"")</f>
        <v/>
      </c>
      <c r="DQ231" s="23" t="str">
        <f t="shared" si="142"/>
        <v/>
      </c>
      <c r="DR231" s="23" t="str">
        <f>+IF(LEN($I231)&gt;5,IF(ISERROR(VLOOKUP(V231,'CODIGO PAGO'!$B$2:$B$20,1,0)),1,IF(OR(AND(CP231=1,V231&lt;&gt;"N"),AND(CP231=3,V231&lt;&gt;"B"),AND(CP231=2,LEFT(TRIM(V231),1)&lt;&gt;"I")),1,IF(OR(AND(CP231=0,V231="N"),AND(CP231=0,V231="B"),AND(CP231=0,LEFT(TRIM(V231),1)="I")),1,0))),"")</f>
        <v/>
      </c>
      <c r="DS231" s="23" t="str">
        <f t="shared" si="143"/>
        <v/>
      </c>
      <c r="DT231" s="23" t="str">
        <f>+IF(LEN($I231)&gt;5,IF(ISERROR(VLOOKUP(X231,'CODIGO PAGO'!$B$2:$B$20,1,0)),1,IF(OR(AND(CR231=1,X231&lt;&gt;"N"),AND(CR231=3,X231&lt;&gt;"B"),AND(CR231=2,LEFT(TRIM(X231),1)&lt;&gt;"I")),1,IF(OR(AND(CR231=0,X231="N"),AND(CR231=0,X231="B"),AND(CR231=0,LEFT(TRIM(X231),1)="I")),1,0))),"")</f>
        <v/>
      </c>
      <c r="DU231" s="23" t="str">
        <f t="shared" si="144"/>
        <v/>
      </c>
      <c r="DV231" s="23" t="str">
        <f>+IF(LEN($I231)&gt;5,IF(ISERROR(VLOOKUP(Z231,'CODIGO PAGO'!$B$2:$B$20,1,0)),1,IF(OR(AND(CT231=1,Z231&lt;&gt;"N"),AND(CT231=3,Z231&lt;&gt;"B"),AND(CT231=2,LEFT(TRIM(Z231),1)&lt;&gt;"I")),1,IF(OR(AND(CT231=0,Z231="N"),AND(CT231=0,Z231="B"),AND(CT231=0,LEFT(TRIM(Z231),1)="I")),1,0))),"")</f>
        <v/>
      </c>
      <c r="DW231" s="23" t="str">
        <f t="shared" si="145"/>
        <v/>
      </c>
      <c r="DX231" s="23" t="str">
        <f>+IF(LEN($I231)&gt;5,IF(ISERROR(VLOOKUP(AB231,'CODIGO PAGO'!$B$2:$B$20,1,0)),1,IF(OR(AND(CV231=1,AB231&lt;&gt;"N"),AND(CV231=3,AB231&lt;&gt;"B"),AND(CV231=2,LEFT(TRIM(AB231),1)&lt;&gt;"I")),1,IF(OR(AND(CV231=0,AB231="N"),AND(CV231=0,AB231="B"),AND(CV231=0,LEFT(TRIM(AB231),1)="I")),1,0))),"")</f>
        <v/>
      </c>
      <c r="DY231" s="23" t="str">
        <f t="shared" si="146"/>
        <v/>
      </c>
      <c r="DZ231" s="23" t="str">
        <f>+IF(LEN($I231)&gt;5,IF(ISERROR(VLOOKUP(AD231,'CODIGO PAGO'!$B$2:$B$20,1,0)),1,IF(OR(AND(CX231=1,AD231&lt;&gt;"N"),AND(CX231=3,AD231&lt;&gt;"B"),AND(CX231=2,LEFT(TRIM(AD231),1)&lt;&gt;"I")),1,IF(OR(AND(CX231=0,AD231="N"),AND(CX231=0,AD231="B"),AND(CX231=0,LEFT(TRIM(AD231),1)="I")),1,0))),"")</f>
        <v/>
      </c>
      <c r="EA231" s="23" t="str">
        <f t="shared" si="147"/>
        <v/>
      </c>
      <c r="EB231" s="23" t="str">
        <f>+IF(LEN($I231)&gt;5,IF(ISERROR(VLOOKUP(AF231,'CODIGO PAGO'!$B$2:$B$20,1,0)),1,IF(OR(AND(CZ231=1,AF231&lt;&gt;"N"),AND(CZ231=3,AF231&lt;&gt;"B"),AND(CZ231=2,LEFT(TRIM(AF231),1)&lt;&gt;"I")),1,IF(OR(AND(CZ231=0,AF231="N"),AND(CZ231=0,AF231="B"),AND(CZ231=0,LEFT(TRIM(AF231),1)="I")),1,0))),"")</f>
        <v/>
      </c>
      <c r="EC231" s="23" t="str">
        <f t="shared" si="148"/>
        <v/>
      </c>
      <c r="ED231" s="23" t="str">
        <f>+IF(LEN($I231)&gt;5,IF(ISERROR(VLOOKUP(AH231,'CODIGO PAGO'!$B$2:$B$20,1,0)),1,IF(OR(AND(DB231=1,AH231&lt;&gt;"N"),AND(DB231=3,AH231&lt;&gt;"B"),AND(DB231=2,LEFT(TRIM(AH231),1)&lt;&gt;"I")),1,IF(OR(AND(DB231=0,AH231="N"),AND(DB231=0,AH231="B"),AND(DB231=0,LEFT(TRIM(AH231),1)="I")),1,0))),"")</f>
        <v/>
      </c>
      <c r="EE231" s="23" t="str">
        <f t="shared" si="149"/>
        <v/>
      </c>
      <c r="EF231" s="23" t="str">
        <f>+IF(LEN($I231)&gt;5,IF(ISERROR(VLOOKUP(AJ231,'CODIGO PAGO'!$B$2:$B$20,1,0)),1,IF(OR(AND(DD231=1,AJ231&lt;&gt;"N"),AND(DD231=3,AJ231&lt;&gt;"B"),AND(DD231=2,LEFT(TRIM(AJ231),1)&lt;&gt;"I")),1,IF(OR(AND(DD231=0,AJ231="N"),AND(DD231=0,AJ231="B"),AND(DD231=0,LEFT(TRIM(AJ231),1)="I")),1,0))),"")</f>
        <v/>
      </c>
      <c r="EG231" s="23" t="str">
        <f t="shared" si="150"/>
        <v/>
      </c>
      <c r="EH231" s="23" t="str">
        <f>+IF(LEN($I231)&gt;5,IF(ISERROR(VLOOKUP(AL231,'CODIGO PAGO'!$B$2:$B$20,1,0)),1,IF(OR(AND(DF231=1,AL231&lt;&gt;"N"),AND(DF231=3,AL231&lt;&gt;"B"),AND(DF231=2,LEFT(TRIM(AL231),1)&lt;&gt;"I")),1,IF(OR(AND(DF231=0,AL231="N"),AND(DF231=0,AL231="B"),AND(DF231=0,LEFT(TRIM(AL231),1)="I")),1,0))),"")</f>
        <v/>
      </c>
      <c r="EI231" s="23" t="str">
        <f t="shared" si="151"/>
        <v/>
      </c>
      <c r="EJ231" s="23" t="str">
        <f>+IF(LEN($I231)&gt;5,IF(ISERROR(VLOOKUP(AN231,'CODIGO PAGO'!$B$2:$B$20,1,0)),1,IF(OR(AND(DH231=1,AN231&lt;&gt;"N"),AND(DH231=3,AN231&lt;&gt;"B"),AND(DH231=2,LEFT(TRIM(AN231),1)&lt;&gt;"I")),1,IF(OR(AND(DH231=0,AN231="N"),AND(DH231=0,AN231="B"),AND(DH231=0,LEFT(TRIM(AN231),1)="I")),1,0))),"")</f>
        <v/>
      </c>
      <c r="EK231" s="23" t="str">
        <f t="shared" si="152"/>
        <v/>
      </c>
      <c r="EL231" s="24" t="str">
        <f t="shared" si="153"/>
        <v/>
      </c>
    </row>
    <row r="232" spans="1:142" s="26" customFormat="1">
      <c r="A232" s="15" t="str">
        <f t="shared" si="119"/>
        <v/>
      </c>
      <c r="B232" s="1" t="str">
        <f>+IF(LEN(I232)&gt;5,'CODIGO PAGO'!$B$28,"")</f>
        <v/>
      </c>
      <c r="C232" s="1" t="str">
        <f>+IF(LEN($I232)&gt;5,BD!D232,"")</f>
        <v/>
      </c>
      <c r="D232" s="168" t="str">
        <f>+IF(LEN($I232)&gt;5,BD!A232,"")</f>
        <v/>
      </c>
      <c r="E232" s="1" t="str">
        <f>+IF(LEN($I232)&gt;5,BD!B232,"")</f>
        <v/>
      </c>
      <c r="F232" s="1" t="str">
        <f>+IF(LEN($I232)&gt;5,BD!C232,"")</f>
        <v/>
      </c>
      <c r="G232" s="141"/>
      <c r="H232" s="141"/>
      <c r="I232" s="1" t="str">
        <f>+IF(LEN(BD!G232)&gt;5,BD!G232,"")</f>
        <v/>
      </c>
      <c r="J232" s="167" t="str">
        <f>+IF(LEN($I232)&gt;5,BD!E232,"")</f>
        <v/>
      </c>
      <c r="K232" s="6" t="str">
        <f t="shared" si="120"/>
        <v/>
      </c>
      <c r="L232" s="87" t="str">
        <f>+IF(LEN($I232)&gt;5,BD!H232,"")</f>
        <v/>
      </c>
      <c r="M232" s="40" t="str">
        <f t="shared" si="121"/>
        <v/>
      </c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4" t="str">
        <f t="shared" si="122"/>
        <v/>
      </c>
      <c r="AQ232" s="5" t="str">
        <f t="shared" si="123"/>
        <v/>
      </c>
      <c r="AR232" s="91" t="str">
        <f t="shared" si="124"/>
        <v/>
      </c>
      <c r="AS232" s="5" t="str">
        <f t="shared" si="125"/>
        <v/>
      </c>
      <c r="AT232" s="91" t="str">
        <f t="shared" si="126"/>
        <v/>
      </c>
      <c r="AU232" s="4" t="str">
        <f t="shared" si="127"/>
        <v/>
      </c>
      <c r="AV232" s="4" t="str">
        <f t="shared" si="128"/>
        <v/>
      </c>
      <c r="AW232" s="4" t="str">
        <f t="shared" si="129"/>
        <v/>
      </c>
      <c r="AX232" s="4" t="str">
        <f t="shared" si="130"/>
        <v/>
      </c>
      <c r="AY232" s="88" t="str">
        <f t="shared" si="131"/>
        <v/>
      </c>
      <c r="AZ232" s="17" t="str">
        <f t="shared" si="132"/>
        <v/>
      </c>
      <c r="BA232" s="18" t="str">
        <f t="shared" si="133"/>
        <v/>
      </c>
      <c r="BB232" s="19" t="str">
        <f>+IF(LEN(I232)&gt;5,IF(INT(RIGHT(B232,1))=9,0.5*L232*AY232,INT(MID(B232,5,LEN(B232)-4))*L232)+IFERROR(VLOOKUP(I232,AJUSTES!$A$1:$I$50,9,0),0),"")</f>
        <v/>
      </c>
      <c r="BC232" s="12"/>
      <c r="BD232" s="19" t="str">
        <f t="shared" si="134"/>
        <v/>
      </c>
      <c r="BE232" s="18" t="str">
        <f t="shared" si="135"/>
        <v/>
      </c>
      <c r="BF232" s="139" t="str">
        <f t="shared" si="136"/>
        <v/>
      </c>
      <c r="BG232" s="114"/>
      <c r="BH232" s="18" t="str">
        <f t="shared" si="137"/>
        <v/>
      </c>
      <c r="BI232" s="13"/>
      <c r="BJ232" s="12"/>
      <c r="BK232" s="12"/>
      <c r="BL232" s="145"/>
      <c r="BM232" s="12"/>
      <c r="BN232" s="12"/>
      <c r="BO232" s="12"/>
      <c r="BP232" s="12"/>
      <c r="BQ232" s="12"/>
      <c r="BR232" s="12"/>
      <c r="BS232" s="146"/>
      <c r="BT232" s="14"/>
      <c r="BU232" s="12"/>
      <c r="BV232" s="12"/>
      <c r="BW232" s="12"/>
      <c r="BX232" s="12"/>
      <c r="BY232" s="12"/>
      <c r="BZ232" s="144"/>
      <c r="CA232" s="107" t="str">
        <f>+IF(LEN($I232)&gt;5,IF(BD!F232="N/A","",BD!F232),"")</f>
        <v/>
      </c>
      <c r="CB232" s="21"/>
      <c r="CC232" s="147"/>
      <c r="CD232" s="148"/>
      <c r="CE232" s="8" t="str">
        <f>+IF(LEN(I232)&gt;5,BD!M232,"")</f>
        <v/>
      </c>
      <c r="CF232" s="16" t="str">
        <f>+IF(LEN(I232)&gt;5,BD!N232,"")</f>
        <v/>
      </c>
      <c r="CG232" s="3" t="str">
        <f t="shared" si="138"/>
        <v/>
      </c>
      <c r="CH232" s="23" t="str">
        <f>+IF(AND(LEN($I232)&gt;5),IF(AND($J232&gt;N$1,$J232&lt;=$AO$1),1,IF((COUNTIFS(INCAPACIDADES!$C$1:$C$51,$I232,INCAPACIDADES!K$1:K$51,N$1))&gt;0,2,IF(VLOOKUP($C232,BD!$D$1:$F$501,3,0)&gt;N$1,0,3))),"")</f>
        <v/>
      </c>
      <c r="CI232" s="23" t="str">
        <f>+IF(AND(LEN($I232)&gt;5),IF(AND($J232&gt;O$1,$J232&lt;=$AO$1),1,IF((COUNTIFS(INCAPACIDADES!$C$1:$C$51,$I232,INCAPACIDADES!L$1:L$51,O$1))&gt;0,2,IF(VLOOKUP($C232,BD!$D$1:$F$501,3,0)&gt;O$1,0,3))),"")</f>
        <v/>
      </c>
      <c r="CJ232" s="23" t="str">
        <f>+IF(AND(LEN($I232)&gt;5),IF(AND($J232&gt;P$1,$J232&lt;=$AO$1),1,IF((COUNTIFS(INCAPACIDADES!$C$1:$C$51,$I232,INCAPACIDADES!M$1:M$51,P$1))&gt;0,2,IF(VLOOKUP($C232,BD!$D$1:$F$501,3,0)&gt;P$1,0,3))),"")</f>
        <v/>
      </c>
      <c r="CK232" s="23" t="str">
        <f>+IF(AND(LEN($I232)&gt;5),IF(AND($J232&gt;Q$1,$J232&lt;=$AO$1),1,IF((COUNTIFS(INCAPACIDADES!$C$1:$C$51,$I232,INCAPACIDADES!N$1:N$51,Q$1))&gt;0,2,IF(VLOOKUP($C232,BD!$D$1:$F$501,3,0)&gt;Q$1,0,3))),"")</f>
        <v/>
      </c>
      <c r="CL232" s="23" t="str">
        <f>+IF(AND(LEN($I232)&gt;5),IF(AND($J232&gt;R$1,$J232&lt;=$AO$1),1,IF((COUNTIFS(INCAPACIDADES!$C$1:$C$51,$I232,INCAPACIDADES!O$1:O$51,R$1))&gt;0,2,IF(VLOOKUP($C232,BD!$D$1:$F$501,3,0)&gt;R$1,0,3))),"")</f>
        <v/>
      </c>
      <c r="CM232" s="23" t="str">
        <f>+IF(AND(LEN($I232)&gt;5),IF(AND($J232&gt;S$1,$J232&lt;=$AO$1),1,IF((COUNTIFS(INCAPACIDADES!$C$1:$C$51,$I232,INCAPACIDADES!P$1:P$51,S$1))&gt;0,2,IF(VLOOKUP($C232,BD!$D$1:$F$501,3,0)&gt;S$1,0,3))),"")</f>
        <v/>
      </c>
      <c r="CN232" s="23" t="str">
        <f>+IF(AND(LEN($I232)&gt;5),IF(AND($J232&gt;T$1,$J232&lt;=$AO$1),1,IF((COUNTIFS(INCAPACIDADES!$C$1:$C$51,$I232,INCAPACIDADES!Q$1:Q$51,T$1))&gt;0,2,IF(VLOOKUP($C232,BD!$D$1:$F$501,3,0)&gt;T$1,0,3))),"")</f>
        <v/>
      </c>
      <c r="CO232" s="23" t="str">
        <f>+IF(AND(LEN($I232)&gt;5),IF(AND($J232&gt;U$1,$J232&lt;=$AO$1),1,IF((COUNTIFS(INCAPACIDADES!$C$1:$C$51,$I232,INCAPACIDADES!R$1:R$51,U$1))&gt;0,2,IF(VLOOKUP($C232,BD!$D$1:$F$501,3,0)&gt;U$1,0,3))),"")</f>
        <v/>
      </c>
      <c r="CP232" s="23" t="str">
        <f>+IF(AND(LEN($I232)&gt;5),IF(AND($J232&gt;V$1,$J232&lt;=$AO$1),1,IF((COUNTIFS(INCAPACIDADES!$C$1:$C$51,$I232,INCAPACIDADES!S$1:S$51,V$1))&gt;0,2,IF(VLOOKUP($C232,BD!$D$1:$F$501,3,0)&gt;V$1,0,3))),"")</f>
        <v/>
      </c>
      <c r="CQ232" s="23" t="str">
        <f>+IF(AND(LEN($I232)&gt;5),IF(AND($J232&gt;W$1,$J232&lt;=$AO$1),1,IF((COUNTIFS(INCAPACIDADES!$C$1:$C$51,$I232,INCAPACIDADES!T$1:T$51,W$1))&gt;0,2,IF(VLOOKUP($C232,BD!$D$1:$F$501,3,0)&gt;W$1,0,3))),"")</f>
        <v/>
      </c>
      <c r="CR232" s="23" t="str">
        <f>+IF(AND(LEN($I232)&gt;5),IF(AND($J232&gt;X$1,$J232&lt;=$AO$1),1,IF((COUNTIFS(INCAPACIDADES!$C$1:$C$51,$I232,INCAPACIDADES!U$1:U$51,X$1))&gt;0,2,IF(VLOOKUP($C232,BD!$D$1:$F$501,3,0)&gt;X$1,0,3))),"")</f>
        <v/>
      </c>
      <c r="CS232" s="23" t="str">
        <f>+IF(AND(LEN($I232)&gt;5),IF(AND($J232&gt;Y$1,$J232&lt;=$AO$1),1,IF((COUNTIFS(INCAPACIDADES!$C$1:$C$51,$I232,INCAPACIDADES!V$1:V$51,Y$1))&gt;0,2,IF(VLOOKUP($C232,BD!$D$1:$F$501,3,0)&gt;Y$1,0,3))),"")</f>
        <v/>
      </c>
      <c r="CT232" s="23" t="str">
        <f>+IF(AND(LEN($I232)&gt;5),IF(AND($J232&gt;Z$1,$J232&lt;=$AO$1),1,IF((COUNTIFS(INCAPACIDADES!$C$1:$C$51,$I232,INCAPACIDADES!W$1:W$51,Z$1))&gt;0,2,IF(VLOOKUP($C232,BD!$D$1:$F$501,3,0)&gt;Z$1,0,3))),"")</f>
        <v/>
      </c>
      <c r="CU232" s="23" t="str">
        <f>+IF(AND(LEN($I232)&gt;5),IF(AND($J232&gt;AA$1,$J232&lt;=$AO$1),1,IF((COUNTIFS(INCAPACIDADES!$C$1:$C$51,$I232,INCAPACIDADES!X$1:X$51,AA$1))&gt;0,2,IF(VLOOKUP($C232,BD!$D$1:$F$501,3,0)&gt;AA$1,0,3))),"")</f>
        <v/>
      </c>
      <c r="CV232" s="23" t="str">
        <f>+IF(AND(LEN($I232)&gt;5),IF(AND($J232&gt;AB$1,$J232&lt;=$AO$1),1,IF((COUNTIFS(INCAPACIDADES!$C$1:$C$51,$I232,INCAPACIDADES!Y$1:Y$51,AB$1))&gt;0,2,IF(VLOOKUP($C232,BD!$D$1:$F$501,3,0)&gt;AB$1,0,3))),"")</f>
        <v/>
      </c>
      <c r="CW232" s="23" t="str">
        <f>+IF(AND(LEN($I232)&gt;5),IF(AND($J232&gt;AC$1,$J232&lt;=$AO$1),1,IF((COUNTIFS(INCAPACIDADES!$C$1:$C$51,$I232,INCAPACIDADES!Z$1:Z$51,AC$1))&gt;0,2,IF(VLOOKUP($C232,BD!$D$1:$F$501,3,0)&gt;AC$1,0,3))),"")</f>
        <v/>
      </c>
      <c r="CX232" s="23" t="str">
        <f>+IF(AND(LEN($I232)&gt;5),IF(AND($J232&gt;AD$1,$J232&lt;=$AO$1),1,IF((COUNTIFS(INCAPACIDADES!$C$1:$C$51,$I232,INCAPACIDADES!AA$1:AA$51,AD$1))&gt;0,2,IF(VLOOKUP($C232,BD!$D$1:$F$501,3,0)&gt;AD$1,0,3))),"")</f>
        <v/>
      </c>
      <c r="CY232" s="23" t="str">
        <f>+IF(AND(LEN($I232)&gt;5),IF(AND($J232&gt;AE$1,$J232&lt;=$AO$1),1,IF((COUNTIFS(INCAPACIDADES!$C$1:$C$51,$I232,INCAPACIDADES!AB$1:AB$51,AE$1))&gt;0,2,IF(VLOOKUP($C232,BD!$D$1:$F$501,3,0)&gt;AE$1,0,3))),"")</f>
        <v/>
      </c>
      <c r="CZ232" s="23" t="str">
        <f>+IF(AND(LEN($I232)&gt;5),IF(AND($J232&gt;AF$1,$J232&lt;=$AO$1),1,IF((COUNTIFS(INCAPACIDADES!$C$1:$C$51,$I232,INCAPACIDADES!AC$1:AC$51,AF$1))&gt;0,2,IF(VLOOKUP($C232,BD!$D$1:$F$501,3,0)&gt;AF$1,0,3))),"")</f>
        <v/>
      </c>
      <c r="DA232" s="23" t="str">
        <f>+IF(AND(LEN($I232)&gt;5),IF(AND($J232&gt;AG$1,$J232&lt;=$AO$1),1,IF((COUNTIFS(INCAPACIDADES!$C$1:$C$51,$I232,INCAPACIDADES!AD$1:AD$51,AG$1))&gt;0,2,IF(VLOOKUP($C232,BD!$D$1:$F$501,3,0)&gt;AG$1,0,3))),"")</f>
        <v/>
      </c>
      <c r="DB232" s="23" t="str">
        <f>+IF(AND(LEN($I232)&gt;5),IF(AND($J232&gt;AH$1,$J232&lt;=$AO$1),1,IF((COUNTIFS(INCAPACIDADES!$C$1:$C$51,$I232,INCAPACIDADES!AE$1:AE$51,AH$1))&gt;0,2,IF(VLOOKUP($C232,BD!$D$1:$F$501,3,0)&gt;AH$1,0,3))),"")</f>
        <v/>
      </c>
      <c r="DC232" s="23" t="str">
        <f>+IF(AND(LEN($I232)&gt;5),IF(AND($J232&gt;AI$1,$J232&lt;=$AO$1),1,IF((COUNTIFS(INCAPACIDADES!$C$1:$C$51,$I232,INCAPACIDADES!AF$1:AF$51,AI$1))&gt;0,2,IF(VLOOKUP($C232,BD!$D$1:$F$501,3,0)&gt;AI$1,0,3))),"")</f>
        <v/>
      </c>
      <c r="DD232" s="23" t="str">
        <f>+IF(AND(LEN($I232)&gt;5),IF(AND($J232&gt;AJ$1,$J232&lt;=$AO$1),1,IF((COUNTIFS(INCAPACIDADES!$C$1:$C$51,$I232,INCAPACIDADES!AG$1:AG$51,AJ$1))&gt;0,2,IF(VLOOKUP($C232,BD!$D$1:$F$501,3,0)&gt;AJ$1,0,3))),"")</f>
        <v/>
      </c>
      <c r="DE232" s="23" t="str">
        <f>+IF(AND(LEN($I232)&gt;5),IF(AND($J232&gt;AK$1,$J232&lt;=$AO$1),1,IF((COUNTIFS(INCAPACIDADES!$C$1:$C$51,$I232,INCAPACIDADES!AH$1:AH$51,AK$1))&gt;0,2,IF(VLOOKUP($C232,BD!$D$1:$F$501,3,0)&gt;AK$1,0,3))),"")</f>
        <v/>
      </c>
      <c r="DF232" s="23" t="str">
        <f>+IF(AND(LEN($I232)&gt;5),IF(AND($J232&gt;AL$1,$J232&lt;=$AO$1),1,IF((COUNTIFS(INCAPACIDADES!$C$1:$C$51,$I232,INCAPACIDADES!AI$1:AI$51,AL$1))&gt;0,2,IF(VLOOKUP($C232,BD!$D$1:$F$501,3,0)&gt;AL$1,0,3))),"")</f>
        <v/>
      </c>
      <c r="DG232" s="23" t="str">
        <f>+IF(AND(LEN($I232)&gt;5),IF(AND($J232&gt;AM$1,$J232&lt;=$AO$1),1,IF((COUNTIFS(INCAPACIDADES!$C$1:$C$51,$I232,INCAPACIDADES!AJ$1:AJ$51,AM$1))&gt;0,2,IF(VLOOKUP($C232,BD!$D$1:$F$501,3,0)&gt;AM$1,0,3))),"")</f>
        <v/>
      </c>
      <c r="DH232" s="23" t="str">
        <f>+IF(AND(LEN($I232)&gt;5),IF(AND($J232&gt;AN$1,$J232&lt;=$AO$1),1,IF((COUNTIFS(INCAPACIDADES!$C$1:$C$51,$I232,INCAPACIDADES!AK$1:AK$51,AN$1))&gt;0,2,IF(VLOOKUP($C232,BD!$D$1:$F$501,3,0)&gt;AN$1,0,3))),"")</f>
        <v/>
      </c>
      <c r="DI232" s="23" t="str">
        <f>+IF(AND(LEN($I232)&gt;5),IF(AND($J232&gt;AO$1,$J232&lt;=$AO$1),1,IF((COUNTIFS(INCAPACIDADES!$C$1:$C$51,$I232,INCAPACIDADES!AL$1:AL$51,AO$1))&gt;0,2,IF(VLOOKUP($C232,BD!$D$1:$F$501,3,0)&gt;AO$1,0,3))),"")</f>
        <v/>
      </c>
      <c r="DJ232" s="23" t="str">
        <f>+IF(LEN($I232)&gt;5,IF(ISERROR(VLOOKUP(N232,'CODIGO PAGO'!$B$2:$B$20,1,0)),1,IF(OR(AND(CH232=1,N232&lt;&gt;"N"),AND(CH232=3,N232&lt;&gt;"B"),AND(CH232=2,LEFT(TRIM(N232),1)&lt;&gt;"I")),1,IF(OR(AND(CH232=0,N232="N"),AND(CH232=0,N232="B"),AND(CH232=0,LEFT(TRIM(N232),1)="I")),1,0))),"")</f>
        <v/>
      </c>
      <c r="DK232" s="23" t="str">
        <f t="shared" si="139"/>
        <v/>
      </c>
      <c r="DL232" s="23" t="str">
        <f>+IF(LEN($I232)&gt;5,IF(ISERROR(VLOOKUP(P232,'CODIGO PAGO'!$B$2:$B$20,1,0)),1,IF(OR(AND(CJ232=1,P232&lt;&gt;"N"),AND(CJ232=3,P232&lt;&gt;"B"),AND(CJ232=2,LEFT(TRIM(P232),1)&lt;&gt;"I")),1,IF(OR(AND(CJ232=0,P232="N"),AND(CJ232=0,P232="B"),AND(CJ232=0,LEFT(TRIM(P232),1)="I")),1,0))),"")</f>
        <v/>
      </c>
      <c r="DM232" s="23" t="str">
        <f t="shared" si="140"/>
        <v/>
      </c>
      <c r="DN232" s="23" t="str">
        <f>+IF(LEN($I232)&gt;5,IF(ISERROR(VLOOKUP(R232,'CODIGO PAGO'!$B$2:$B$20,1,0)),1,IF(OR(AND(CL232=1,R232&lt;&gt;"N"),AND(CL232=3,R232&lt;&gt;"B"),AND(CL232=2,LEFT(TRIM(R232),1)&lt;&gt;"I")),1,IF(OR(AND(CL232=0,R232="N"),AND(CL232=0,R232="B"),AND(CL232=0,LEFT(TRIM(R232),1)="I")),1,0))),"")</f>
        <v/>
      </c>
      <c r="DO232" s="23" t="str">
        <f t="shared" si="141"/>
        <v/>
      </c>
      <c r="DP232" s="23" t="str">
        <f>+IF(LEN($I232)&gt;5,IF(ISERROR(VLOOKUP(T232,'CODIGO PAGO'!$B$2:$B$20,1,0)),1,IF(OR(AND(CN232=1,T232&lt;&gt;"N"),AND(CN232=3,T232&lt;&gt;"B"),AND(CN232=2,LEFT(TRIM(T232),1)&lt;&gt;"I")),1,IF(OR(AND(CN232=0,T232="N"),AND(CN232=0,T232="B"),AND(CN232=0,LEFT(TRIM(T232),1)="I")),1,0))),"")</f>
        <v/>
      </c>
      <c r="DQ232" s="23" t="str">
        <f t="shared" si="142"/>
        <v/>
      </c>
      <c r="DR232" s="23" t="str">
        <f>+IF(LEN($I232)&gt;5,IF(ISERROR(VLOOKUP(V232,'CODIGO PAGO'!$B$2:$B$20,1,0)),1,IF(OR(AND(CP232=1,V232&lt;&gt;"N"),AND(CP232=3,V232&lt;&gt;"B"),AND(CP232=2,LEFT(TRIM(V232),1)&lt;&gt;"I")),1,IF(OR(AND(CP232=0,V232="N"),AND(CP232=0,V232="B"),AND(CP232=0,LEFT(TRIM(V232),1)="I")),1,0))),"")</f>
        <v/>
      </c>
      <c r="DS232" s="23" t="str">
        <f t="shared" si="143"/>
        <v/>
      </c>
      <c r="DT232" s="23" t="str">
        <f>+IF(LEN($I232)&gt;5,IF(ISERROR(VLOOKUP(X232,'CODIGO PAGO'!$B$2:$B$20,1,0)),1,IF(OR(AND(CR232=1,X232&lt;&gt;"N"),AND(CR232=3,X232&lt;&gt;"B"),AND(CR232=2,LEFT(TRIM(X232),1)&lt;&gt;"I")),1,IF(OR(AND(CR232=0,X232="N"),AND(CR232=0,X232="B"),AND(CR232=0,LEFT(TRIM(X232),1)="I")),1,0))),"")</f>
        <v/>
      </c>
      <c r="DU232" s="23" t="str">
        <f t="shared" si="144"/>
        <v/>
      </c>
      <c r="DV232" s="23" t="str">
        <f>+IF(LEN($I232)&gt;5,IF(ISERROR(VLOOKUP(Z232,'CODIGO PAGO'!$B$2:$B$20,1,0)),1,IF(OR(AND(CT232=1,Z232&lt;&gt;"N"),AND(CT232=3,Z232&lt;&gt;"B"),AND(CT232=2,LEFT(TRIM(Z232),1)&lt;&gt;"I")),1,IF(OR(AND(CT232=0,Z232="N"),AND(CT232=0,Z232="B"),AND(CT232=0,LEFT(TRIM(Z232),1)="I")),1,0))),"")</f>
        <v/>
      </c>
      <c r="DW232" s="23" t="str">
        <f t="shared" si="145"/>
        <v/>
      </c>
      <c r="DX232" s="23" t="str">
        <f>+IF(LEN($I232)&gt;5,IF(ISERROR(VLOOKUP(AB232,'CODIGO PAGO'!$B$2:$B$20,1,0)),1,IF(OR(AND(CV232=1,AB232&lt;&gt;"N"),AND(CV232=3,AB232&lt;&gt;"B"),AND(CV232=2,LEFT(TRIM(AB232),1)&lt;&gt;"I")),1,IF(OR(AND(CV232=0,AB232="N"),AND(CV232=0,AB232="B"),AND(CV232=0,LEFT(TRIM(AB232),1)="I")),1,0))),"")</f>
        <v/>
      </c>
      <c r="DY232" s="23" t="str">
        <f t="shared" si="146"/>
        <v/>
      </c>
      <c r="DZ232" s="23" t="str">
        <f>+IF(LEN($I232)&gt;5,IF(ISERROR(VLOOKUP(AD232,'CODIGO PAGO'!$B$2:$B$20,1,0)),1,IF(OR(AND(CX232=1,AD232&lt;&gt;"N"),AND(CX232=3,AD232&lt;&gt;"B"),AND(CX232=2,LEFT(TRIM(AD232),1)&lt;&gt;"I")),1,IF(OR(AND(CX232=0,AD232="N"),AND(CX232=0,AD232="B"),AND(CX232=0,LEFT(TRIM(AD232),1)="I")),1,0))),"")</f>
        <v/>
      </c>
      <c r="EA232" s="23" t="str">
        <f t="shared" si="147"/>
        <v/>
      </c>
      <c r="EB232" s="23" t="str">
        <f>+IF(LEN($I232)&gt;5,IF(ISERROR(VLOOKUP(AF232,'CODIGO PAGO'!$B$2:$B$20,1,0)),1,IF(OR(AND(CZ232=1,AF232&lt;&gt;"N"),AND(CZ232=3,AF232&lt;&gt;"B"),AND(CZ232=2,LEFT(TRIM(AF232),1)&lt;&gt;"I")),1,IF(OR(AND(CZ232=0,AF232="N"),AND(CZ232=0,AF232="B"),AND(CZ232=0,LEFT(TRIM(AF232),1)="I")),1,0))),"")</f>
        <v/>
      </c>
      <c r="EC232" s="23" t="str">
        <f t="shared" si="148"/>
        <v/>
      </c>
      <c r="ED232" s="23" t="str">
        <f>+IF(LEN($I232)&gt;5,IF(ISERROR(VLOOKUP(AH232,'CODIGO PAGO'!$B$2:$B$20,1,0)),1,IF(OR(AND(DB232=1,AH232&lt;&gt;"N"),AND(DB232=3,AH232&lt;&gt;"B"),AND(DB232=2,LEFT(TRIM(AH232),1)&lt;&gt;"I")),1,IF(OR(AND(DB232=0,AH232="N"),AND(DB232=0,AH232="B"),AND(DB232=0,LEFT(TRIM(AH232),1)="I")),1,0))),"")</f>
        <v/>
      </c>
      <c r="EE232" s="23" t="str">
        <f t="shared" si="149"/>
        <v/>
      </c>
      <c r="EF232" s="23" t="str">
        <f>+IF(LEN($I232)&gt;5,IF(ISERROR(VLOOKUP(AJ232,'CODIGO PAGO'!$B$2:$B$20,1,0)),1,IF(OR(AND(DD232=1,AJ232&lt;&gt;"N"),AND(DD232=3,AJ232&lt;&gt;"B"),AND(DD232=2,LEFT(TRIM(AJ232),1)&lt;&gt;"I")),1,IF(OR(AND(DD232=0,AJ232="N"),AND(DD232=0,AJ232="B"),AND(DD232=0,LEFT(TRIM(AJ232),1)="I")),1,0))),"")</f>
        <v/>
      </c>
      <c r="EG232" s="23" t="str">
        <f t="shared" si="150"/>
        <v/>
      </c>
      <c r="EH232" s="23" t="str">
        <f>+IF(LEN($I232)&gt;5,IF(ISERROR(VLOOKUP(AL232,'CODIGO PAGO'!$B$2:$B$20,1,0)),1,IF(OR(AND(DF232=1,AL232&lt;&gt;"N"),AND(DF232=3,AL232&lt;&gt;"B"),AND(DF232=2,LEFT(TRIM(AL232),1)&lt;&gt;"I")),1,IF(OR(AND(DF232=0,AL232="N"),AND(DF232=0,AL232="B"),AND(DF232=0,LEFT(TRIM(AL232),1)="I")),1,0))),"")</f>
        <v/>
      </c>
      <c r="EI232" s="23" t="str">
        <f t="shared" si="151"/>
        <v/>
      </c>
      <c r="EJ232" s="23" t="str">
        <f>+IF(LEN($I232)&gt;5,IF(ISERROR(VLOOKUP(AN232,'CODIGO PAGO'!$B$2:$B$20,1,0)),1,IF(OR(AND(DH232=1,AN232&lt;&gt;"N"),AND(DH232=3,AN232&lt;&gt;"B"),AND(DH232=2,LEFT(TRIM(AN232),1)&lt;&gt;"I")),1,IF(OR(AND(DH232=0,AN232="N"),AND(DH232=0,AN232="B"),AND(DH232=0,LEFT(TRIM(AN232),1)="I")),1,0))),"")</f>
        <v/>
      </c>
      <c r="EK232" s="23" t="str">
        <f t="shared" si="152"/>
        <v/>
      </c>
      <c r="EL232" s="24" t="str">
        <f t="shared" si="153"/>
        <v/>
      </c>
    </row>
    <row r="233" spans="1:142" s="26" customFormat="1">
      <c r="A233" s="15" t="str">
        <f t="shared" si="119"/>
        <v/>
      </c>
      <c r="B233" s="1" t="str">
        <f>+IF(LEN(I233)&gt;5,'CODIGO PAGO'!$B$28,"")</f>
        <v/>
      </c>
      <c r="C233" s="1" t="str">
        <f>+IF(LEN($I233)&gt;5,BD!D233,"")</f>
        <v/>
      </c>
      <c r="D233" s="168" t="str">
        <f>+IF(LEN($I233)&gt;5,BD!A233,"")</f>
        <v/>
      </c>
      <c r="E233" s="1" t="str">
        <f>+IF(LEN($I233)&gt;5,BD!B233,"")</f>
        <v/>
      </c>
      <c r="F233" s="1" t="str">
        <f>+IF(LEN($I233)&gt;5,BD!C233,"")</f>
        <v/>
      </c>
      <c r="G233" s="141"/>
      <c r="H233" s="141"/>
      <c r="I233" s="1" t="str">
        <f>+IF(LEN(BD!G233)&gt;5,BD!G233,"")</f>
        <v/>
      </c>
      <c r="J233" s="167" t="str">
        <f>+IF(LEN($I233)&gt;5,BD!E233,"")</f>
        <v/>
      </c>
      <c r="K233" s="6" t="str">
        <f t="shared" si="120"/>
        <v/>
      </c>
      <c r="L233" s="87" t="str">
        <f>+IF(LEN($I233)&gt;5,BD!H233,"")</f>
        <v/>
      </c>
      <c r="M233" s="40" t="str">
        <f t="shared" si="121"/>
        <v/>
      </c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4" t="str">
        <f t="shared" si="122"/>
        <v/>
      </c>
      <c r="AQ233" s="5" t="str">
        <f t="shared" si="123"/>
        <v/>
      </c>
      <c r="AR233" s="91" t="str">
        <f t="shared" si="124"/>
        <v/>
      </c>
      <c r="AS233" s="5" t="str">
        <f t="shared" si="125"/>
        <v/>
      </c>
      <c r="AT233" s="91" t="str">
        <f t="shared" si="126"/>
        <v/>
      </c>
      <c r="AU233" s="4" t="str">
        <f t="shared" si="127"/>
        <v/>
      </c>
      <c r="AV233" s="4" t="str">
        <f t="shared" si="128"/>
        <v/>
      </c>
      <c r="AW233" s="4" t="str">
        <f t="shared" si="129"/>
        <v/>
      </c>
      <c r="AX233" s="4" t="str">
        <f t="shared" si="130"/>
        <v/>
      </c>
      <c r="AY233" s="88" t="str">
        <f t="shared" si="131"/>
        <v/>
      </c>
      <c r="AZ233" s="17" t="str">
        <f t="shared" si="132"/>
        <v/>
      </c>
      <c r="BA233" s="18" t="str">
        <f t="shared" si="133"/>
        <v/>
      </c>
      <c r="BB233" s="19" t="str">
        <f>+IF(LEN(I233)&gt;5,IF(INT(RIGHT(B233,1))=9,0.5*L233*AY233,INT(MID(B233,5,LEN(B233)-4))*L233)+IFERROR(VLOOKUP(I233,AJUSTES!$A$1:$I$50,9,0),0),"")</f>
        <v/>
      </c>
      <c r="BC233" s="12"/>
      <c r="BD233" s="19" t="str">
        <f t="shared" si="134"/>
        <v/>
      </c>
      <c r="BE233" s="18" t="str">
        <f t="shared" si="135"/>
        <v/>
      </c>
      <c r="BF233" s="139" t="str">
        <f t="shared" si="136"/>
        <v/>
      </c>
      <c r="BG233" s="114"/>
      <c r="BH233" s="18" t="str">
        <f t="shared" si="137"/>
        <v/>
      </c>
      <c r="BI233" s="13"/>
      <c r="BJ233" s="12"/>
      <c r="BK233" s="12"/>
      <c r="BL233" s="145"/>
      <c r="BM233" s="12"/>
      <c r="BN233" s="12"/>
      <c r="BO233" s="12"/>
      <c r="BP233" s="12"/>
      <c r="BQ233" s="12"/>
      <c r="BR233" s="12"/>
      <c r="BS233" s="146"/>
      <c r="BT233" s="14"/>
      <c r="BU233" s="12"/>
      <c r="BV233" s="12"/>
      <c r="BW233" s="12"/>
      <c r="BX233" s="12"/>
      <c r="BY233" s="12"/>
      <c r="BZ233" s="144"/>
      <c r="CA233" s="107" t="str">
        <f>+IF(LEN($I233)&gt;5,IF(BD!F233="N/A","",BD!F233),"")</f>
        <v/>
      </c>
      <c r="CB233" s="21"/>
      <c r="CC233" s="147"/>
      <c r="CD233" s="148"/>
      <c r="CE233" s="8" t="str">
        <f>+IF(LEN(I233)&gt;5,BD!M233,"")</f>
        <v/>
      </c>
      <c r="CF233" s="16" t="str">
        <f>+IF(LEN(I233)&gt;5,BD!N233,"")</f>
        <v/>
      </c>
      <c r="CG233" s="3" t="str">
        <f t="shared" si="138"/>
        <v/>
      </c>
      <c r="CH233" s="23" t="str">
        <f>+IF(AND(LEN($I233)&gt;5),IF(AND($J233&gt;N$1,$J233&lt;=$AO$1),1,IF((COUNTIFS(INCAPACIDADES!$C$1:$C$51,$I233,INCAPACIDADES!K$1:K$51,N$1))&gt;0,2,IF(VLOOKUP($C233,BD!$D$1:$F$501,3,0)&gt;N$1,0,3))),"")</f>
        <v/>
      </c>
      <c r="CI233" s="23" t="str">
        <f>+IF(AND(LEN($I233)&gt;5),IF(AND($J233&gt;O$1,$J233&lt;=$AO$1),1,IF((COUNTIFS(INCAPACIDADES!$C$1:$C$51,$I233,INCAPACIDADES!L$1:L$51,O$1))&gt;0,2,IF(VLOOKUP($C233,BD!$D$1:$F$501,3,0)&gt;O$1,0,3))),"")</f>
        <v/>
      </c>
      <c r="CJ233" s="23" t="str">
        <f>+IF(AND(LEN($I233)&gt;5),IF(AND($J233&gt;P$1,$J233&lt;=$AO$1),1,IF((COUNTIFS(INCAPACIDADES!$C$1:$C$51,$I233,INCAPACIDADES!M$1:M$51,P$1))&gt;0,2,IF(VLOOKUP($C233,BD!$D$1:$F$501,3,0)&gt;P$1,0,3))),"")</f>
        <v/>
      </c>
      <c r="CK233" s="23" t="str">
        <f>+IF(AND(LEN($I233)&gt;5),IF(AND($J233&gt;Q$1,$J233&lt;=$AO$1),1,IF((COUNTIFS(INCAPACIDADES!$C$1:$C$51,$I233,INCAPACIDADES!N$1:N$51,Q$1))&gt;0,2,IF(VLOOKUP($C233,BD!$D$1:$F$501,3,0)&gt;Q$1,0,3))),"")</f>
        <v/>
      </c>
      <c r="CL233" s="23" t="str">
        <f>+IF(AND(LEN($I233)&gt;5),IF(AND($J233&gt;R$1,$J233&lt;=$AO$1),1,IF((COUNTIFS(INCAPACIDADES!$C$1:$C$51,$I233,INCAPACIDADES!O$1:O$51,R$1))&gt;0,2,IF(VLOOKUP($C233,BD!$D$1:$F$501,3,0)&gt;R$1,0,3))),"")</f>
        <v/>
      </c>
      <c r="CM233" s="23" t="str">
        <f>+IF(AND(LEN($I233)&gt;5),IF(AND($J233&gt;S$1,$J233&lt;=$AO$1),1,IF((COUNTIFS(INCAPACIDADES!$C$1:$C$51,$I233,INCAPACIDADES!P$1:P$51,S$1))&gt;0,2,IF(VLOOKUP($C233,BD!$D$1:$F$501,3,0)&gt;S$1,0,3))),"")</f>
        <v/>
      </c>
      <c r="CN233" s="23" t="str">
        <f>+IF(AND(LEN($I233)&gt;5),IF(AND($J233&gt;T$1,$J233&lt;=$AO$1),1,IF((COUNTIFS(INCAPACIDADES!$C$1:$C$51,$I233,INCAPACIDADES!Q$1:Q$51,T$1))&gt;0,2,IF(VLOOKUP($C233,BD!$D$1:$F$501,3,0)&gt;T$1,0,3))),"")</f>
        <v/>
      </c>
      <c r="CO233" s="23" t="str">
        <f>+IF(AND(LEN($I233)&gt;5),IF(AND($J233&gt;U$1,$J233&lt;=$AO$1),1,IF((COUNTIFS(INCAPACIDADES!$C$1:$C$51,$I233,INCAPACIDADES!R$1:R$51,U$1))&gt;0,2,IF(VLOOKUP($C233,BD!$D$1:$F$501,3,0)&gt;U$1,0,3))),"")</f>
        <v/>
      </c>
      <c r="CP233" s="23" t="str">
        <f>+IF(AND(LEN($I233)&gt;5),IF(AND($J233&gt;V$1,$J233&lt;=$AO$1),1,IF((COUNTIFS(INCAPACIDADES!$C$1:$C$51,$I233,INCAPACIDADES!S$1:S$51,V$1))&gt;0,2,IF(VLOOKUP($C233,BD!$D$1:$F$501,3,0)&gt;V$1,0,3))),"")</f>
        <v/>
      </c>
      <c r="CQ233" s="23" t="str">
        <f>+IF(AND(LEN($I233)&gt;5),IF(AND($J233&gt;W$1,$J233&lt;=$AO$1),1,IF((COUNTIFS(INCAPACIDADES!$C$1:$C$51,$I233,INCAPACIDADES!T$1:T$51,W$1))&gt;0,2,IF(VLOOKUP($C233,BD!$D$1:$F$501,3,0)&gt;W$1,0,3))),"")</f>
        <v/>
      </c>
      <c r="CR233" s="23" t="str">
        <f>+IF(AND(LEN($I233)&gt;5),IF(AND($J233&gt;X$1,$J233&lt;=$AO$1),1,IF((COUNTIFS(INCAPACIDADES!$C$1:$C$51,$I233,INCAPACIDADES!U$1:U$51,X$1))&gt;0,2,IF(VLOOKUP($C233,BD!$D$1:$F$501,3,0)&gt;X$1,0,3))),"")</f>
        <v/>
      </c>
      <c r="CS233" s="23" t="str">
        <f>+IF(AND(LEN($I233)&gt;5),IF(AND($J233&gt;Y$1,$J233&lt;=$AO$1),1,IF((COUNTIFS(INCAPACIDADES!$C$1:$C$51,$I233,INCAPACIDADES!V$1:V$51,Y$1))&gt;0,2,IF(VLOOKUP($C233,BD!$D$1:$F$501,3,0)&gt;Y$1,0,3))),"")</f>
        <v/>
      </c>
      <c r="CT233" s="23" t="str">
        <f>+IF(AND(LEN($I233)&gt;5),IF(AND($J233&gt;Z$1,$J233&lt;=$AO$1),1,IF((COUNTIFS(INCAPACIDADES!$C$1:$C$51,$I233,INCAPACIDADES!W$1:W$51,Z$1))&gt;0,2,IF(VLOOKUP($C233,BD!$D$1:$F$501,3,0)&gt;Z$1,0,3))),"")</f>
        <v/>
      </c>
      <c r="CU233" s="23" t="str">
        <f>+IF(AND(LEN($I233)&gt;5),IF(AND($J233&gt;AA$1,$J233&lt;=$AO$1),1,IF((COUNTIFS(INCAPACIDADES!$C$1:$C$51,$I233,INCAPACIDADES!X$1:X$51,AA$1))&gt;0,2,IF(VLOOKUP($C233,BD!$D$1:$F$501,3,0)&gt;AA$1,0,3))),"")</f>
        <v/>
      </c>
      <c r="CV233" s="23" t="str">
        <f>+IF(AND(LEN($I233)&gt;5),IF(AND($J233&gt;AB$1,$J233&lt;=$AO$1),1,IF((COUNTIFS(INCAPACIDADES!$C$1:$C$51,$I233,INCAPACIDADES!Y$1:Y$51,AB$1))&gt;0,2,IF(VLOOKUP($C233,BD!$D$1:$F$501,3,0)&gt;AB$1,0,3))),"")</f>
        <v/>
      </c>
      <c r="CW233" s="23" t="str">
        <f>+IF(AND(LEN($I233)&gt;5),IF(AND($J233&gt;AC$1,$J233&lt;=$AO$1),1,IF((COUNTIFS(INCAPACIDADES!$C$1:$C$51,$I233,INCAPACIDADES!Z$1:Z$51,AC$1))&gt;0,2,IF(VLOOKUP($C233,BD!$D$1:$F$501,3,0)&gt;AC$1,0,3))),"")</f>
        <v/>
      </c>
      <c r="CX233" s="23" t="str">
        <f>+IF(AND(LEN($I233)&gt;5),IF(AND($J233&gt;AD$1,$J233&lt;=$AO$1),1,IF((COUNTIFS(INCAPACIDADES!$C$1:$C$51,$I233,INCAPACIDADES!AA$1:AA$51,AD$1))&gt;0,2,IF(VLOOKUP($C233,BD!$D$1:$F$501,3,0)&gt;AD$1,0,3))),"")</f>
        <v/>
      </c>
      <c r="CY233" s="23" t="str">
        <f>+IF(AND(LEN($I233)&gt;5),IF(AND($J233&gt;AE$1,$J233&lt;=$AO$1),1,IF((COUNTIFS(INCAPACIDADES!$C$1:$C$51,$I233,INCAPACIDADES!AB$1:AB$51,AE$1))&gt;0,2,IF(VLOOKUP($C233,BD!$D$1:$F$501,3,0)&gt;AE$1,0,3))),"")</f>
        <v/>
      </c>
      <c r="CZ233" s="23" t="str">
        <f>+IF(AND(LEN($I233)&gt;5),IF(AND($J233&gt;AF$1,$J233&lt;=$AO$1),1,IF((COUNTIFS(INCAPACIDADES!$C$1:$C$51,$I233,INCAPACIDADES!AC$1:AC$51,AF$1))&gt;0,2,IF(VLOOKUP($C233,BD!$D$1:$F$501,3,0)&gt;AF$1,0,3))),"")</f>
        <v/>
      </c>
      <c r="DA233" s="23" t="str">
        <f>+IF(AND(LEN($I233)&gt;5),IF(AND($J233&gt;AG$1,$J233&lt;=$AO$1),1,IF((COUNTIFS(INCAPACIDADES!$C$1:$C$51,$I233,INCAPACIDADES!AD$1:AD$51,AG$1))&gt;0,2,IF(VLOOKUP($C233,BD!$D$1:$F$501,3,0)&gt;AG$1,0,3))),"")</f>
        <v/>
      </c>
      <c r="DB233" s="23" t="str">
        <f>+IF(AND(LEN($I233)&gt;5),IF(AND($J233&gt;AH$1,$J233&lt;=$AO$1),1,IF((COUNTIFS(INCAPACIDADES!$C$1:$C$51,$I233,INCAPACIDADES!AE$1:AE$51,AH$1))&gt;0,2,IF(VLOOKUP($C233,BD!$D$1:$F$501,3,0)&gt;AH$1,0,3))),"")</f>
        <v/>
      </c>
      <c r="DC233" s="23" t="str">
        <f>+IF(AND(LEN($I233)&gt;5),IF(AND($J233&gt;AI$1,$J233&lt;=$AO$1),1,IF((COUNTIFS(INCAPACIDADES!$C$1:$C$51,$I233,INCAPACIDADES!AF$1:AF$51,AI$1))&gt;0,2,IF(VLOOKUP($C233,BD!$D$1:$F$501,3,0)&gt;AI$1,0,3))),"")</f>
        <v/>
      </c>
      <c r="DD233" s="23" t="str">
        <f>+IF(AND(LEN($I233)&gt;5),IF(AND($J233&gt;AJ$1,$J233&lt;=$AO$1),1,IF((COUNTIFS(INCAPACIDADES!$C$1:$C$51,$I233,INCAPACIDADES!AG$1:AG$51,AJ$1))&gt;0,2,IF(VLOOKUP($C233,BD!$D$1:$F$501,3,0)&gt;AJ$1,0,3))),"")</f>
        <v/>
      </c>
      <c r="DE233" s="23" t="str">
        <f>+IF(AND(LEN($I233)&gt;5),IF(AND($J233&gt;AK$1,$J233&lt;=$AO$1),1,IF((COUNTIFS(INCAPACIDADES!$C$1:$C$51,$I233,INCAPACIDADES!AH$1:AH$51,AK$1))&gt;0,2,IF(VLOOKUP($C233,BD!$D$1:$F$501,3,0)&gt;AK$1,0,3))),"")</f>
        <v/>
      </c>
      <c r="DF233" s="23" t="str">
        <f>+IF(AND(LEN($I233)&gt;5),IF(AND($J233&gt;AL$1,$J233&lt;=$AO$1),1,IF((COUNTIFS(INCAPACIDADES!$C$1:$C$51,$I233,INCAPACIDADES!AI$1:AI$51,AL$1))&gt;0,2,IF(VLOOKUP($C233,BD!$D$1:$F$501,3,0)&gt;AL$1,0,3))),"")</f>
        <v/>
      </c>
      <c r="DG233" s="23" t="str">
        <f>+IF(AND(LEN($I233)&gt;5),IF(AND($J233&gt;AM$1,$J233&lt;=$AO$1),1,IF((COUNTIFS(INCAPACIDADES!$C$1:$C$51,$I233,INCAPACIDADES!AJ$1:AJ$51,AM$1))&gt;0,2,IF(VLOOKUP($C233,BD!$D$1:$F$501,3,0)&gt;AM$1,0,3))),"")</f>
        <v/>
      </c>
      <c r="DH233" s="23" t="str">
        <f>+IF(AND(LEN($I233)&gt;5),IF(AND($J233&gt;AN$1,$J233&lt;=$AO$1),1,IF((COUNTIFS(INCAPACIDADES!$C$1:$C$51,$I233,INCAPACIDADES!AK$1:AK$51,AN$1))&gt;0,2,IF(VLOOKUP($C233,BD!$D$1:$F$501,3,0)&gt;AN$1,0,3))),"")</f>
        <v/>
      </c>
      <c r="DI233" s="23" t="str">
        <f>+IF(AND(LEN($I233)&gt;5),IF(AND($J233&gt;AO$1,$J233&lt;=$AO$1),1,IF((COUNTIFS(INCAPACIDADES!$C$1:$C$51,$I233,INCAPACIDADES!AL$1:AL$51,AO$1))&gt;0,2,IF(VLOOKUP($C233,BD!$D$1:$F$501,3,0)&gt;AO$1,0,3))),"")</f>
        <v/>
      </c>
      <c r="DJ233" s="23" t="str">
        <f>+IF(LEN($I233)&gt;5,IF(ISERROR(VLOOKUP(N233,'CODIGO PAGO'!$B$2:$B$20,1,0)),1,IF(OR(AND(CH233=1,N233&lt;&gt;"N"),AND(CH233=3,N233&lt;&gt;"B"),AND(CH233=2,LEFT(TRIM(N233),1)&lt;&gt;"I")),1,IF(OR(AND(CH233=0,N233="N"),AND(CH233=0,N233="B"),AND(CH233=0,LEFT(TRIM(N233),1)="I")),1,0))),"")</f>
        <v/>
      </c>
      <c r="DK233" s="23" t="str">
        <f t="shared" si="139"/>
        <v/>
      </c>
      <c r="DL233" s="23" t="str">
        <f>+IF(LEN($I233)&gt;5,IF(ISERROR(VLOOKUP(P233,'CODIGO PAGO'!$B$2:$B$20,1,0)),1,IF(OR(AND(CJ233=1,P233&lt;&gt;"N"),AND(CJ233=3,P233&lt;&gt;"B"),AND(CJ233=2,LEFT(TRIM(P233),1)&lt;&gt;"I")),1,IF(OR(AND(CJ233=0,P233="N"),AND(CJ233=0,P233="B"),AND(CJ233=0,LEFT(TRIM(P233),1)="I")),1,0))),"")</f>
        <v/>
      </c>
      <c r="DM233" s="23" t="str">
        <f t="shared" si="140"/>
        <v/>
      </c>
      <c r="DN233" s="23" t="str">
        <f>+IF(LEN($I233)&gt;5,IF(ISERROR(VLOOKUP(R233,'CODIGO PAGO'!$B$2:$B$20,1,0)),1,IF(OR(AND(CL233=1,R233&lt;&gt;"N"),AND(CL233=3,R233&lt;&gt;"B"),AND(CL233=2,LEFT(TRIM(R233),1)&lt;&gt;"I")),1,IF(OR(AND(CL233=0,R233="N"),AND(CL233=0,R233="B"),AND(CL233=0,LEFT(TRIM(R233),1)="I")),1,0))),"")</f>
        <v/>
      </c>
      <c r="DO233" s="23" t="str">
        <f t="shared" si="141"/>
        <v/>
      </c>
      <c r="DP233" s="23" t="str">
        <f>+IF(LEN($I233)&gt;5,IF(ISERROR(VLOOKUP(T233,'CODIGO PAGO'!$B$2:$B$20,1,0)),1,IF(OR(AND(CN233=1,T233&lt;&gt;"N"),AND(CN233=3,T233&lt;&gt;"B"),AND(CN233=2,LEFT(TRIM(T233),1)&lt;&gt;"I")),1,IF(OR(AND(CN233=0,T233="N"),AND(CN233=0,T233="B"),AND(CN233=0,LEFT(TRIM(T233),1)="I")),1,0))),"")</f>
        <v/>
      </c>
      <c r="DQ233" s="23" t="str">
        <f t="shared" si="142"/>
        <v/>
      </c>
      <c r="DR233" s="23" t="str">
        <f>+IF(LEN($I233)&gt;5,IF(ISERROR(VLOOKUP(V233,'CODIGO PAGO'!$B$2:$B$20,1,0)),1,IF(OR(AND(CP233=1,V233&lt;&gt;"N"),AND(CP233=3,V233&lt;&gt;"B"),AND(CP233=2,LEFT(TRIM(V233),1)&lt;&gt;"I")),1,IF(OR(AND(CP233=0,V233="N"),AND(CP233=0,V233="B"),AND(CP233=0,LEFT(TRIM(V233),1)="I")),1,0))),"")</f>
        <v/>
      </c>
      <c r="DS233" s="23" t="str">
        <f t="shared" si="143"/>
        <v/>
      </c>
      <c r="DT233" s="23" t="str">
        <f>+IF(LEN($I233)&gt;5,IF(ISERROR(VLOOKUP(X233,'CODIGO PAGO'!$B$2:$B$20,1,0)),1,IF(OR(AND(CR233=1,X233&lt;&gt;"N"),AND(CR233=3,X233&lt;&gt;"B"),AND(CR233=2,LEFT(TRIM(X233),1)&lt;&gt;"I")),1,IF(OR(AND(CR233=0,X233="N"),AND(CR233=0,X233="B"),AND(CR233=0,LEFT(TRIM(X233),1)="I")),1,0))),"")</f>
        <v/>
      </c>
      <c r="DU233" s="23" t="str">
        <f t="shared" si="144"/>
        <v/>
      </c>
      <c r="DV233" s="23" t="str">
        <f>+IF(LEN($I233)&gt;5,IF(ISERROR(VLOOKUP(Z233,'CODIGO PAGO'!$B$2:$B$20,1,0)),1,IF(OR(AND(CT233=1,Z233&lt;&gt;"N"),AND(CT233=3,Z233&lt;&gt;"B"),AND(CT233=2,LEFT(TRIM(Z233),1)&lt;&gt;"I")),1,IF(OR(AND(CT233=0,Z233="N"),AND(CT233=0,Z233="B"),AND(CT233=0,LEFT(TRIM(Z233),1)="I")),1,0))),"")</f>
        <v/>
      </c>
      <c r="DW233" s="23" t="str">
        <f t="shared" si="145"/>
        <v/>
      </c>
      <c r="DX233" s="23" t="str">
        <f>+IF(LEN($I233)&gt;5,IF(ISERROR(VLOOKUP(AB233,'CODIGO PAGO'!$B$2:$B$20,1,0)),1,IF(OR(AND(CV233=1,AB233&lt;&gt;"N"),AND(CV233=3,AB233&lt;&gt;"B"),AND(CV233=2,LEFT(TRIM(AB233),1)&lt;&gt;"I")),1,IF(OR(AND(CV233=0,AB233="N"),AND(CV233=0,AB233="B"),AND(CV233=0,LEFT(TRIM(AB233),1)="I")),1,0))),"")</f>
        <v/>
      </c>
      <c r="DY233" s="23" t="str">
        <f t="shared" si="146"/>
        <v/>
      </c>
      <c r="DZ233" s="23" t="str">
        <f>+IF(LEN($I233)&gt;5,IF(ISERROR(VLOOKUP(AD233,'CODIGO PAGO'!$B$2:$B$20,1,0)),1,IF(OR(AND(CX233=1,AD233&lt;&gt;"N"),AND(CX233=3,AD233&lt;&gt;"B"),AND(CX233=2,LEFT(TRIM(AD233),1)&lt;&gt;"I")),1,IF(OR(AND(CX233=0,AD233="N"),AND(CX233=0,AD233="B"),AND(CX233=0,LEFT(TRIM(AD233),1)="I")),1,0))),"")</f>
        <v/>
      </c>
      <c r="EA233" s="23" t="str">
        <f t="shared" si="147"/>
        <v/>
      </c>
      <c r="EB233" s="23" t="str">
        <f>+IF(LEN($I233)&gt;5,IF(ISERROR(VLOOKUP(AF233,'CODIGO PAGO'!$B$2:$B$20,1,0)),1,IF(OR(AND(CZ233=1,AF233&lt;&gt;"N"),AND(CZ233=3,AF233&lt;&gt;"B"),AND(CZ233=2,LEFT(TRIM(AF233),1)&lt;&gt;"I")),1,IF(OR(AND(CZ233=0,AF233="N"),AND(CZ233=0,AF233="B"),AND(CZ233=0,LEFT(TRIM(AF233),1)="I")),1,0))),"")</f>
        <v/>
      </c>
      <c r="EC233" s="23" t="str">
        <f t="shared" si="148"/>
        <v/>
      </c>
      <c r="ED233" s="23" t="str">
        <f>+IF(LEN($I233)&gt;5,IF(ISERROR(VLOOKUP(AH233,'CODIGO PAGO'!$B$2:$B$20,1,0)),1,IF(OR(AND(DB233=1,AH233&lt;&gt;"N"),AND(DB233=3,AH233&lt;&gt;"B"),AND(DB233=2,LEFT(TRIM(AH233),1)&lt;&gt;"I")),1,IF(OR(AND(DB233=0,AH233="N"),AND(DB233=0,AH233="B"),AND(DB233=0,LEFT(TRIM(AH233),1)="I")),1,0))),"")</f>
        <v/>
      </c>
      <c r="EE233" s="23" t="str">
        <f t="shared" si="149"/>
        <v/>
      </c>
      <c r="EF233" s="23" t="str">
        <f>+IF(LEN($I233)&gt;5,IF(ISERROR(VLOOKUP(AJ233,'CODIGO PAGO'!$B$2:$B$20,1,0)),1,IF(OR(AND(DD233=1,AJ233&lt;&gt;"N"),AND(DD233=3,AJ233&lt;&gt;"B"),AND(DD233=2,LEFT(TRIM(AJ233),1)&lt;&gt;"I")),1,IF(OR(AND(DD233=0,AJ233="N"),AND(DD233=0,AJ233="B"),AND(DD233=0,LEFT(TRIM(AJ233),1)="I")),1,0))),"")</f>
        <v/>
      </c>
      <c r="EG233" s="23" t="str">
        <f t="shared" si="150"/>
        <v/>
      </c>
      <c r="EH233" s="23" t="str">
        <f>+IF(LEN($I233)&gt;5,IF(ISERROR(VLOOKUP(AL233,'CODIGO PAGO'!$B$2:$B$20,1,0)),1,IF(OR(AND(DF233=1,AL233&lt;&gt;"N"),AND(DF233=3,AL233&lt;&gt;"B"),AND(DF233=2,LEFT(TRIM(AL233),1)&lt;&gt;"I")),1,IF(OR(AND(DF233=0,AL233="N"),AND(DF233=0,AL233="B"),AND(DF233=0,LEFT(TRIM(AL233),1)="I")),1,0))),"")</f>
        <v/>
      </c>
      <c r="EI233" s="23" t="str">
        <f t="shared" si="151"/>
        <v/>
      </c>
      <c r="EJ233" s="23" t="str">
        <f>+IF(LEN($I233)&gt;5,IF(ISERROR(VLOOKUP(AN233,'CODIGO PAGO'!$B$2:$B$20,1,0)),1,IF(OR(AND(DH233=1,AN233&lt;&gt;"N"),AND(DH233=3,AN233&lt;&gt;"B"),AND(DH233=2,LEFT(TRIM(AN233),1)&lt;&gt;"I")),1,IF(OR(AND(DH233=0,AN233="N"),AND(DH233=0,AN233="B"),AND(DH233=0,LEFT(TRIM(AN233),1)="I")),1,0))),"")</f>
        <v/>
      </c>
      <c r="EK233" s="23" t="str">
        <f t="shared" si="152"/>
        <v/>
      </c>
      <c r="EL233" s="24" t="str">
        <f t="shared" si="153"/>
        <v/>
      </c>
    </row>
    <row r="234" spans="1:142" s="26" customFormat="1">
      <c r="A234" s="15" t="str">
        <f t="shared" si="119"/>
        <v/>
      </c>
      <c r="B234" s="1" t="str">
        <f>+IF(LEN(I234)&gt;5,'CODIGO PAGO'!$B$28,"")</f>
        <v/>
      </c>
      <c r="C234" s="1" t="str">
        <f>+IF(LEN($I234)&gt;5,BD!D234,"")</f>
        <v/>
      </c>
      <c r="D234" s="168" t="str">
        <f>+IF(LEN($I234)&gt;5,BD!A234,"")</f>
        <v/>
      </c>
      <c r="E234" s="1" t="str">
        <f>+IF(LEN($I234)&gt;5,BD!B234,"")</f>
        <v/>
      </c>
      <c r="F234" s="1" t="str">
        <f>+IF(LEN($I234)&gt;5,BD!C234,"")</f>
        <v/>
      </c>
      <c r="G234" s="141"/>
      <c r="H234" s="141"/>
      <c r="I234" s="1" t="str">
        <f>+IF(LEN(BD!G234)&gt;5,BD!G234,"")</f>
        <v/>
      </c>
      <c r="J234" s="167" t="str">
        <f>+IF(LEN($I234)&gt;5,BD!E234,"")</f>
        <v/>
      </c>
      <c r="K234" s="6" t="str">
        <f t="shared" si="120"/>
        <v/>
      </c>
      <c r="L234" s="87" t="str">
        <f>+IF(LEN($I234)&gt;5,BD!H234,"")</f>
        <v/>
      </c>
      <c r="M234" s="40" t="str">
        <f t="shared" si="121"/>
        <v/>
      </c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4" t="str">
        <f t="shared" si="122"/>
        <v/>
      </c>
      <c r="AQ234" s="5" t="str">
        <f t="shared" si="123"/>
        <v/>
      </c>
      <c r="AR234" s="91" t="str">
        <f t="shared" si="124"/>
        <v/>
      </c>
      <c r="AS234" s="5" t="str">
        <f t="shared" si="125"/>
        <v/>
      </c>
      <c r="AT234" s="91" t="str">
        <f t="shared" si="126"/>
        <v/>
      </c>
      <c r="AU234" s="4" t="str">
        <f t="shared" si="127"/>
        <v/>
      </c>
      <c r="AV234" s="4" t="str">
        <f t="shared" si="128"/>
        <v/>
      </c>
      <c r="AW234" s="4" t="str">
        <f t="shared" si="129"/>
        <v/>
      </c>
      <c r="AX234" s="4" t="str">
        <f t="shared" si="130"/>
        <v/>
      </c>
      <c r="AY234" s="88" t="str">
        <f t="shared" si="131"/>
        <v/>
      </c>
      <c r="AZ234" s="17" t="str">
        <f t="shared" si="132"/>
        <v/>
      </c>
      <c r="BA234" s="18" t="str">
        <f t="shared" si="133"/>
        <v/>
      </c>
      <c r="BB234" s="19" t="str">
        <f>+IF(LEN(I234)&gt;5,IF(INT(RIGHT(B234,1))=9,0.5*L234*AY234,INT(MID(B234,5,LEN(B234)-4))*L234)+IFERROR(VLOOKUP(I234,AJUSTES!$A$1:$I$50,9,0),0),"")</f>
        <v/>
      </c>
      <c r="BC234" s="12"/>
      <c r="BD234" s="19" t="str">
        <f t="shared" si="134"/>
        <v/>
      </c>
      <c r="BE234" s="18" t="str">
        <f t="shared" si="135"/>
        <v/>
      </c>
      <c r="BF234" s="139" t="str">
        <f t="shared" si="136"/>
        <v/>
      </c>
      <c r="BG234" s="114"/>
      <c r="BH234" s="18" t="str">
        <f t="shared" si="137"/>
        <v/>
      </c>
      <c r="BI234" s="13"/>
      <c r="BJ234" s="12"/>
      <c r="BK234" s="12"/>
      <c r="BL234" s="145"/>
      <c r="BM234" s="12"/>
      <c r="BN234" s="12"/>
      <c r="BO234" s="12"/>
      <c r="BP234" s="12"/>
      <c r="BQ234" s="12"/>
      <c r="BR234" s="12"/>
      <c r="BS234" s="146"/>
      <c r="BT234" s="14"/>
      <c r="BU234" s="12"/>
      <c r="BV234" s="12"/>
      <c r="BW234" s="12"/>
      <c r="BX234" s="12"/>
      <c r="BY234" s="12"/>
      <c r="BZ234" s="144"/>
      <c r="CA234" s="107" t="str">
        <f>+IF(LEN($I234)&gt;5,IF(BD!F234="N/A","",BD!F234),"")</f>
        <v/>
      </c>
      <c r="CB234" s="21"/>
      <c r="CC234" s="147"/>
      <c r="CD234" s="148"/>
      <c r="CE234" s="8" t="str">
        <f>+IF(LEN(I234)&gt;5,BD!M234,"")</f>
        <v/>
      </c>
      <c r="CF234" s="16" t="str">
        <f>+IF(LEN(I234)&gt;5,BD!N234,"")</f>
        <v/>
      </c>
      <c r="CG234" s="3" t="str">
        <f t="shared" si="138"/>
        <v/>
      </c>
      <c r="CH234" s="23" t="str">
        <f>+IF(AND(LEN($I234)&gt;5),IF(AND($J234&gt;N$1,$J234&lt;=$AO$1),1,IF((COUNTIFS(INCAPACIDADES!$C$1:$C$51,$I234,INCAPACIDADES!K$1:K$51,N$1))&gt;0,2,IF(VLOOKUP($C234,BD!$D$1:$F$501,3,0)&gt;N$1,0,3))),"")</f>
        <v/>
      </c>
      <c r="CI234" s="23" t="str">
        <f>+IF(AND(LEN($I234)&gt;5),IF(AND($J234&gt;O$1,$J234&lt;=$AO$1),1,IF((COUNTIFS(INCAPACIDADES!$C$1:$C$51,$I234,INCAPACIDADES!L$1:L$51,O$1))&gt;0,2,IF(VLOOKUP($C234,BD!$D$1:$F$501,3,0)&gt;O$1,0,3))),"")</f>
        <v/>
      </c>
      <c r="CJ234" s="23" t="str">
        <f>+IF(AND(LEN($I234)&gt;5),IF(AND($J234&gt;P$1,$J234&lt;=$AO$1),1,IF((COUNTIFS(INCAPACIDADES!$C$1:$C$51,$I234,INCAPACIDADES!M$1:M$51,P$1))&gt;0,2,IF(VLOOKUP($C234,BD!$D$1:$F$501,3,0)&gt;P$1,0,3))),"")</f>
        <v/>
      </c>
      <c r="CK234" s="23" t="str">
        <f>+IF(AND(LEN($I234)&gt;5),IF(AND($J234&gt;Q$1,$J234&lt;=$AO$1),1,IF((COUNTIFS(INCAPACIDADES!$C$1:$C$51,$I234,INCAPACIDADES!N$1:N$51,Q$1))&gt;0,2,IF(VLOOKUP($C234,BD!$D$1:$F$501,3,0)&gt;Q$1,0,3))),"")</f>
        <v/>
      </c>
      <c r="CL234" s="23" t="str">
        <f>+IF(AND(LEN($I234)&gt;5),IF(AND($J234&gt;R$1,$J234&lt;=$AO$1),1,IF((COUNTIFS(INCAPACIDADES!$C$1:$C$51,$I234,INCAPACIDADES!O$1:O$51,R$1))&gt;0,2,IF(VLOOKUP($C234,BD!$D$1:$F$501,3,0)&gt;R$1,0,3))),"")</f>
        <v/>
      </c>
      <c r="CM234" s="23" t="str">
        <f>+IF(AND(LEN($I234)&gt;5),IF(AND($J234&gt;S$1,$J234&lt;=$AO$1),1,IF((COUNTIFS(INCAPACIDADES!$C$1:$C$51,$I234,INCAPACIDADES!P$1:P$51,S$1))&gt;0,2,IF(VLOOKUP($C234,BD!$D$1:$F$501,3,0)&gt;S$1,0,3))),"")</f>
        <v/>
      </c>
      <c r="CN234" s="23" t="str">
        <f>+IF(AND(LEN($I234)&gt;5),IF(AND($J234&gt;T$1,$J234&lt;=$AO$1),1,IF((COUNTIFS(INCAPACIDADES!$C$1:$C$51,$I234,INCAPACIDADES!Q$1:Q$51,T$1))&gt;0,2,IF(VLOOKUP($C234,BD!$D$1:$F$501,3,0)&gt;T$1,0,3))),"")</f>
        <v/>
      </c>
      <c r="CO234" s="23" t="str">
        <f>+IF(AND(LEN($I234)&gt;5),IF(AND($J234&gt;U$1,$J234&lt;=$AO$1),1,IF((COUNTIFS(INCAPACIDADES!$C$1:$C$51,$I234,INCAPACIDADES!R$1:R$51,U$1))&gt;0,2,IF(VLOOKUP($C234,BD!$D$1:$F$501,3,0)&gt;U$1,0,3))),"")</f>
        <v/>
      </c>
      <c r="CP234" s="23" t="str">
        <f>+IF(AND(LEN($I234)&gt;5),IF(AND($J234&gt;V$1,$J234&lt;=$AO$1),1,IF((COUNTIFS(INCAPACIDADES!$C$1:$C$51,$I234,INCAPACIDADES!S$1:S$51,V$1))&gt;0,2,IF(VLOOKUP($C234,BD!$D$1:$F$501,3,0)&gt;V$1,0,3))),"")</f>
        <v/>
      </c>
      <c r="CQ234" s="23" t="str">
        <f>+IF(AND(LEN($I234)&gt;5),IF(AND($J234&gt;W$1,$J234&lt;=$AO$1),1,IF((COUNTIFS(INCAPACIDADES!$C$1:$C$51,$I234,INCAPACIDADES!T$1:T$51,W$1))&gt;0,2,IF(VLOOKUP($C234,BD!$D$1:$F$501,3,0)&gt;W$1,0,3))),"")</f>
        <v/>
      </c>
      <c r="CR234" s="23" t="str">
        <f>+IF(AND(LEN($I234)&gt;5),IF(AND($J234&gt;X$1,$J234&lt;=$AO$1),1,IF((COUNTIFS(INCAPACIDADES!$C$1:$C$51,$I234,INCAPACIDADES!U$1:U$51,X$1))&gt;0,2,IF(VLOOKUP($C234,BD!$D$1:$F$501,3,0)&gt;X$1,0,3))),"")</f>
        <v/>
      </c>
      <c r="CS234" s="23" t="str">
        <f>+IF(AND(LEN($I234)&gt;5),IF(AND($J234&gt;Y$1,$J234&lt;=$AO$1),1,IF((COUNTIFS(INCAPACIDADES!$C$1:$C$51,$I234,INCAPACIDADES!V$1:V$51,Y$1))&gt;0,2,IF(VLOOKUP($C234,BD!$D$1:$F$501,3,0)&gt;Y$1,0,3))),"")</f>
        <v/>
      </c>
      <c r="CT234" s="23" t="str">
        <f>+IF(AND(LEN($I234)&gt;5),IF(AND($J234&gt;Z$1,$J234&lt;=$AO$1),1,IF((COUNTIFS(INCAPACIDADES!$C$1:$C$51,$I234,INCAPACIDADES!W$1:W$51,Z$1))&gt;0,2,IF(VLOOKUP($C234,BD!$D$1:$F$501,3,0)&gt;Z$1,0,3))),"")</f>
        <v/>
      </c>
      <c r="CU234" s="23" t="str">
        <f>+IF(AND(LEN($I234)&gt;5),IF(AND($J234&gt;AA$1,$J234&lt;=$AO$1),1,IF((COUNTIFS(INCAPACIDADES!$C$1:$C$51,$I234,INCAPACIDADES!X$1:X$51,AA$1))&gt;0,2,IF(VLOOKUP($C234,BD!$D$1:$F$501,3,0)&gt;AA$1,0,3))),"")</f>
        <v/>
      </c>
      <c r="CV234" s="23" t="str">
        <f>+IF(AND(LEN($I234)&gt;5),IF(AND($J234&gt;AB$1,$J234&lt;=$AO$1),1,IF((COUNTIFS(INCAPACIDADES!$C$1:$C$51,$I234,INCAPACIDADES!Y$1:Y$51,AB$1))&gt;0,2,IF(VLOOKUP($C234,BD!$D$1:$F$501,3,0)&gt;AB$1,0,3))),"")</f>
        <v/>
      </c>
      <c r="CW234" s="23" t="str">
        <f>+IF(AND(LEN($I234)&gt;5),IF(AND($J234&gt;AC$1,$J234&lt;=$AO$1),1,IF((COUNTIFS(INCAPACIDADES!$C$1:$C$51,$I234,INCAPACIDADES!Z$1:Z$51,AC$1))&gt;0,2,IF(VLOOKUP($C234,BD!$D$1:$F$501,3,0)&gt;AC$1,0,3))),"")</f>
        <v/>
      </c>
      <c r="CX234" s="23" t="str">
        <f>+IF(AND(LEN($I234)&gt;5),IF(AND($J234&gt;AD$1,$J234&lt;=$AO$1),1,IF((COUNTIFS(INCAPACIDADES!$C$1:$C$51,$I234,INCAPACIDADES!AA$1:AA$51,AD$1))&gt;0,2,IF(VLOOKUP($C234,BD!$D$1:$F$501,3,0)&gt;AD$1,0,3))),"")</f>
        <v/>
      </c>
      <c r="CY234" s="23" t="str">
        <f>+IF(AND(LEN($I234)&gt;5),IF(AND($J234&gt;AE$1,$J234&lt;=$AO$1),1,IF((COUNTIFS(INCAPACIDADES!$C$1:$C$51,$I234,INCAPACIDADES!AB$1:AB$51,AE$1))&gt;0,2,IF(VLOOKUP($C234,BD!$D$1:$F$501,3,0)&gt;AE$1,0,3))),"")</f>
        <v/>
      </c>
      <c r="CZ234" s="23" t="str">
        <f>+IF(AND(LEN($I234)&gt;5),IF(AND($J234&gt;AF$1,$J234&lt;=$AO$1),1,IF((COUNTIFS(INCAPACIDADES!$C$1:$C$51,$I234,INCAPACIDADES!AC$1:AC$51,AF$1))&gt;0,2,IF(VLOOKUP($C234,BD!$D$1:$F$501,3,0)&gt;AF$1,0,3))),"")</f>
        <v/>
      </c>
      <c r="DA234" s="23" t="str">
        <f>+IF(AND(LEN($I234)&gt;5),IF(AND($J234&gt;AG$1,$J234&lt;=$AO$1),1,IF((COUNTIFS(INCAPACIDADES!$C$1:$C$51,$I234,INCAPACIDADES!AD$1:AD$51,AG$1))&gt;0,2,IF(VLOOKUP($C234,BD!$D$1:$F$501,3,0)&gt;AG$1,0,3))),"")</f>
        <v/>
      </c>
      <c r="DB234" s="23" t="str">
        <f>+IF(AND(LEN($I234)&gt;5),IF(AND($J234&gt;AH$1,$J234&lt;=$AO$1),1,IF((COUNTIFS(INCAPACIDADES!$C$1:$C$51,$I234,INCAPACIDADES!AE$1:AE$51,AH$1))&gt;0,2,IF(VLOOKUP($C234,BD!$D$1:$F$501,3,0)&gt;AH$1,0,3))),"")</f>
        <v/>
      </c>
      <c r="DC234" s="23" t="str">
        <f>+IF(AND(LEN($I234)&gt;5),IF(AND($J234&gt;AI$1,$J234&lt;=$AO$1),1,IF((COUNTIFS(INCAPACIDADES!$C$1:$C$51,$I234,INCAPACIDADES!AF$1:AF$51,AI$1))&gt;0,2,IF(VLOOKUP($C234,BD!$D$1:$F$501,3,0)&gt;AI$1,0,3))),"")</f>
        <v/>
      </c>
      <c r="DD234" s="23" t="str">
        <f>+IF(AND(LEN($I234)&gt;5),IF(AND($J234&gt;AJ$1,$J234&lt;=$AO$1),1,IF((COUNTIFS(INCAPACIDADES!$C$1:$C$51,$I234,INCAPACIDADES!AG$1:AG$51,AJ$1))&gt;0,2,IF(VLOOKUP($C234,BD!$D$1:$F$501,3,0)&gt;AJ$1,0,3))),"")</f>
        <v/>
      </c>
      <c r="DE234" s="23" t="str">
        <f>+IF(AND(LEN($I234)&gt;5),IF(AND($J234&gt;AK$1,$J234&lt;=$AO$1),1,IF((COUNTIFS(INCAPACIDADES!$C$1:$C$51,$I234,INCAPACIDADES!AH$1:AH$51,AK$1))&gt;0,2,IF(VLOOKUP($C234,BD!$D$1:$F$501,3,0)&gt;AK$1,0,3))),"")</f>
        <v/>
      </c>
      <c r="DF234" s="23" t="str">
        <f>+IF(AND(LEN($I234)&gt;5),IF(AND($J234&gt;AL$1,$J234&lt;=$AO$1),1,IF((COUNTIFS(INCAPACIDADES!$C$1:$C$51,$I234,INCAPACIDADES!AI$1:AI$51,AL$1))&gt;0,2,IF(VLOOKUP($C234,BD!$D$1:$F$501,3,0)&gt;AL$1,0,3))),"")</f>
        <v/>
      </c>
      <c r="DG234" s="23" t="str">
        <f>+IF(AND(LEN($I234)&gt;5),IF(AND($J234&gt;AM$1,$J234&lt;=$AO$1),1,IF((COUNTIFS(INCAPACIDADES!$C$1:$C$51,$I234,INCAPACIDADES!AJ$1:AJ$51,AM$1))&gt;0,2,IF(VLOOKUP($C234,BD!$D$1:$F$501,3,0)&gt;AM$1,0,3))),"")</f>
        <v/>
      </c>
      <c r="DH234" s="23" t="str">
        <f>+IF(AND(LEN($I234)&gt;5),IF(AND($J234&gt;AN$1,$J234&lt;=$AO$1),1,IF((COUNTIFS(INCAPACIDADES!$C$1:$C$51,$I234,INCAPACIDADES!AK$1:AK$51,AN$1))&gt;0,2,IF(VLOOKUP($C234,BD!$D$1:$F$501,3,0)&gt;AN$1,0,3))),"")</f>
        <v/>
      </c>
      <c r="DI234" s="23" t="str">
        <f>+IF(AND(LEN($I234)&gt;5),IF(AND($J234&gt;AO$1,$J234&lt;=$AO$1),1,IF((COUNTIFS(INCAPACIDADES!$C$1:$C$51,$I234,INCAPACIDADES!AL$1:AL$51,AO$1))&gt;0,2,IF(VLOOKUP($C234,BD!$D$1:$F$501,3,0)&gt;AO$1,0,3))),"")</f>
        <v/>
      </c>
      <c r="DJ234" s="23" t="str">
        <f>+IF(LEN($I234)&gt;5,IF(ISERROR(VLOOKUP(N234,'CODIGO PAGO'!$B$2:$B$20,1,0)),1,IF(OR(AND(CH234=1,N234&lt;&gt;"N"),AND(CH234=3,N234&lt;&gt;"B"),AND(CH234=2,LEFT(TRIM(N234),1)&lt;&gt;"I")),1,IF(OR(AND(CH234=0,N234="N"),AND(CH234=0,N234="B"),AND(CH234=0,LEFT(TRIM(N234),1)="I")),1,0))),"")</f>
        <v/>
      </c>
      <c r="DK234" s="23" t="str">
        <f t="shared" si="139"/>
        <v/>
      </c>
      <c r="DL234" s="23" t="str">
        <f>+IF(LEN($I234)&gt;5,IF(ISERROR(VLOOKUP(P234,'CODIGO PAGO'!$B$2:$B$20,1,0)),1,IF(OR(AND(CJ234=1,P234&lt;&gt;"N"),AND(CJ234=3,P234&lt;&gt;"B"),AND(CJ234=2,LEFT(TRIM(P234),1)&lt;&gt;"I")),1,IF(OR(AND(CJ234=0,P234="N"),AND(CJ234=0,P234="B"),AND(CJ234=0,LEFT(TRIM(P234),1)="I")),1,0))),"")</f>
        <v/>
      </c>
      <c r="DM234" s="23" t="str">
        <f t="shared" si="140"/>
        <v/>
      </c>
      <c r="DN234" s="23" t="str">
        <f>+IF(LEN($I234)&gt;5,IF(ISERROR(VLOOKUP(R234,'CODIGO PAGO'!$B$2:$B$20,1,0)),1,IF(OR(AND(CL234=1,R234&lt;&gt;"N"),AND(CL234=3,R234&lt;&gt;"B"),AND(CL234=2,LEFT(TRIM(R234),1)&lt;&gt;"I")),1,IF(OR(AND(CL234=0,R234="N"),AND(CL234=0,R234="B"),AND(CL234=0,LEFT(TRIM(R234),1)="I")),1,0))),"")</f>
        <v/>
      </c>
      <c r="DO234" s="23" t="str">
        <f t="shared" si="141"/>
        <v/>
      </c>
      <c r="DP234" s="23" t="str">
        <f>+IF(LEN($I234)&gt;5,IF(ISERROR(VLOOKUP(T234,'CODIGO PAGO'!$B$2:$B$20,1,0)),1,IF(OR(AND(CN234=1,T234&lt;&gt;"N"),AND(CN234=3,T234&lt;&gt;"B"),AND(CN234=2,LEFT(TRIM(T234),1)&lt;&gt;"I")),1,IF(OR(AND(CN234=0,T234="N"),AND(CN234=0,T234="B"),AND(CN234=0,LEFT(TRIM(T234),1)="I")),1,0))),"")</f>
        <v/>
      </c>
      <c r="DQ234" s="23" t="str">
        <f t="shared" si="142"/>
        <v/>
      </c>
      <c r="DR234" s="23" t="str">
        <f>+IF(LEN($I234)&gt;5,IF(ISERROR(VLOOKUP(V234,'CODIGO PAGO'!$B$2:$B$20,1,0)),1,IF(OR(AND(CP234=1,V234&lt;&gt;"N"),AND(CP234=3,V234&lt;&gt;"B"),AND(CP234=2,LEFT(TRIM(V234),1)&lt;&gt;"I")),1,IF(OR(AND(CP234=0,V234="N"),AND(CP234=0,V234="B"),AND(CP234=0,LEFT(TRIM(V234),1)="I")),1,0))),"")</f>
        <v/>
      </c>
      <c r="DS234" s="23" t="str">
        <f t="shared" si="143"/>
        <v/>
      </c>
      <c r="DT234" s="23" t="str">
        <f>+IF(LEN($I234)&gt;5,IF(ISERROR(VLOOKUP(X234,'CODIGO PAGO'!$B$2:$B$20,1,0)),1,IF(OR(AND(CR234=1,X234&lt;&gt;"N"),AND(CR234=3,X234&lt;&gt;"B"),AND(CR234=2,LEFT(TRIM(X234),1)&lt;&gt;"I")),1,IF(OR(AND(CR234=0,X234="N"),AND(CR234=0,X234="B"),AND(CR234=0,LEFT(TRIM(X234),1)="I")),1,0))),"")</f>
        <v/>
      </c>
      <c r="DU234" s="23" t="str">
        <f t="shared" si="144"/>
        <v/>
      </c>
      <c r="DV234" s="23" t="str">
        <f>+IF(LEN($I234)&gt;5,IF(ISERROR(VLOOKUP(Z234,'CODIGO PAGO'!$B$2:$B$20,1,0)),1,IF(OR(AND(CT234=1,Z234&lt;&gt;"N"),AND(CT234=3,Z234&lt;&gt;"B"),AND(CT234=2,LEFT(TRIM(Z234),1)&lt;&gt;"I")),1,IF(OR(AND(CT234=0,Z234="N"),AND(CT234=0,Z234="B"),AND(CT234=0,LEFT(TRIM(Z234),1)="I")),1,0))),"")</f>
        <v/>
      </c>
      <c r="DW234" s="23" t="str">
        <f t="shared" si="145"/>
        <v/>
      </c>
      <c r="DX234" s="23" t="str">
        <f>+IF(LEN($I234)&gt;5,IF(ISERROR(VLOOKUP(AB234,'CODIGO PAGO'!$B$2:$B$20,1,0)),1,IF(OR(AND(CV234=1,AB234&lt;&gt;"N"),AND(CV234=3,AB234&lt;&gt;"B"),AND(CV234=2,LEFT(TRIM(AB234),1)&lt;&gt;"I")),1,IF(OR(AND(CV234=0,AB234="N"),AND(CV234=0,AB234="B"),AND(CV234=0,LEFT(TRIM(AB234),1)="I")),1,0))),"")</f>
        <v/>
      </c>
      <c r="DY234" s="23" t="str">
        <f t="shared" si="146"/>
        <v/>
      </c>
      <c r="DZ234" s="23" t="str">
        <f>+IF(LEN($I234)&gt;5,IF(ISERROR(VLOOKUP(AD234,'CODIGO PAGO'!$B$2:$B$20,1,0)),1,IF(OR(AND(CX234=1,AD234&lt;&gt;"N"),AND(CX234=3,AD234&lt;&gt;"B"),AND(CX234=2,LEFT(TRIM(AD234),1)&lt;&gt;"I")),1,IF(OR(AND(CX234=0,AD234="N"),AND(CX234=0,AD234="B"),AND(CX234=0,LEFT(TRIM(AD234),1)="I")),1,0))),"")</f>
        <v/>
      </c>
      <c r="EA234" s="23" t="str">
        <f t="shared" si="147"/>
        <v/>
      </c>
      <c r="EB234" s="23" t="str">
        <f>+IF(LEN($I234)&gt;5,IF(ISERROR(VLOOKUP(AF234,'CODIGO PAGO'!$B$2:$B$20,1,0)),1,IF(OR(AND(CZ234=1,AF234&lt;&gt;"N"),AND(CZ234=3,AF234&lt;&gt;"B"),AND(CZ234=2,LEFT(TRIM(AF234),1)&lt;&gt;"I")),1,IF(OR(AND(CZ234=0,AF234="N"),AND(CZ234=0,AF234="B"),AND(CZ234=0,LEFT(TRIM(AF234),1)="I")),1,0))),"")</f>
        <v/>
      </c>
      <c r="EC234" s="23" t="str">
        <f t="shared" si="148"/>
        <v/>
      </c>
      <c r="ED234" s="23" t="str">
        <f>+IF(LEN($I234)&gt;5,IF(ISERROR(VLOOKUP(AH234,'CODIGO PAGO'!$B$2:$B$20,1,0)),1,IF(OR(AND(DB234=1,AH234&lt;&gt;"N"),AND(DB234=3,AH234&lt;&gt;"B"),AND(DB234=2,LEFT(TRIM(AH234),1)&lt;&gt;"I")),1,IF(OR(AND(DB234=0,AH234="N"),AND(DB234=0,AH234="B"),AND(DB234=0,LEFT(TRIM(AH234),1)="I")),1,0))),"")</f>
        <v/>
      </c>
      <c r="EE234" s="23" t="str">
        <f t="shared" si="149"/>
        <v/>
      </c>
      <c r="EF234" s="23" t="str">
        <f>+IF(LEN($I234)&gt;5,IF(ISERROR(VLOOKUP(AJ234,'CODIGO PAGO'!$B$2:$B$20,1,0)),1,IF(OR(AND(DD234=1,AJ234&lt;&gt;"N"),AND(DD234=3,AJ234&lt;&gt;"B"),AND(DD234=2,LEFT(TRIM(AJ234),1)&lt;&gt;"I")),1,IF(OR(AND(DD234=0,AJ234="N"),AND(DD234=0,AJ234="B"),AND(DD234=0,LEFT(TRIM(AJ234),1)="I")),1,0))),"")</f>
        <v/>
      </c>
      <c r="EG234" s="23" t="str">
        <f t="shared" si="150"/>
        <v/>
      </c>
      <c r="EH234" s="23" t="str">
        <f>+IF(LEN($I234)&gt;5,IF(ISERROR(VLOOKUP(AL234,'CODIGO PAGO'!$B$2:$B$20,1,0)),1,IF(OR(AND(DF234=1,AL234&lt;&gt;"N"),AND(DF234=3,AL234&lt;&gt;"B"),AND(DF234=2,LEFT(TRIM(AL234),1)&lt;&gt;"I")),1,IF(OR(AND(DF234=0,AL234="N"),AND(DF234=0,AL234="B"),AND(DF234=0,LEFT(TRIM(AL234),1)="I")),1,0))),"")</f>
        <v/>
      </c>
      <c r="EI234" s="23" t="str">
        <f t="shared" si="151"/>
        <v/>
      </c>
      <c r="EJ234" s="23" t="str">
        <f>+IF(LEN($I234)&gt;5,IF(ISERROR(VLOOKUP(AN234,'CODIGO PAGO'!$B$2:$B$20,1,0)),1,IF(OR(AND(DH234=1,AN234&lt;&gt;"N"),AND(DH234=3,AN234&lt;&gt;"B"),AND(DH234=2,LEFT(TRIM(AN234),1)&lt;&gt;"I")),1,IF(OR(AND(DH234=0,AN234="N"),AND(DH234=0,AN234="B"),AND(DH234=0,LEFT(TRIM(AN234),1)="I")),1,0))),"")</f>
        <v/>
      </c>
      <c r="EK234" s="23" t="str">
        <f t="shared" si="152"/>
        <v/>
      </c>
      <c r="EL234" s="24" t="str">
        <f t="shared" si="153"/>
        <v/>
      </c>
    </row>
    <row r="235" spans="1:142" s="26" customFormat="1">
      <c r="A235" s="15" t="str">
        <f t="shared" si="119"/>
        <v/>
      </c>
      <c r="B235" s="1" t="str">
        <f>+IF(LEN(I235)&gt;5,'CODIGO PAGO'!$B$28,"")</f>
        <v/>
      </c>
      <c r="C235" s="1" t="str">
        <f>+IF(LEN($I235)&gt;5,BD!D235,"")</f>
        <v/>
      </c>
      <c r="D235" s="168" t="str">
        <f>+IF(LEN($I235)&gt;5,BD!A235,"")</f>
        <v/>
      </c>
      <c r="E235" s="1" t="str">
        <f>+IF(LEN($I235)&gt;5,BD!B235,"")</f>
        <v/>
      </c>
      <c r="F235" s="1" t="str">
        <f>+IF(LEN($I235)&gt;5,BD!C235,"")</f>
        <v/>
      </c>
      <c r="G235" s="141"/>
      <c r="H235" s="141"/>
      <c r="I235" s="1" t="str">
        <f>+IF(LEN(BD!G235)&gt;5,BD!G235,"")</f>
        <v/>
      </c>
      <c r="J235" s="167" t="str">
        <f>+IF(LEN($I235)&gt;5,BD!E235,"")</f>
        <v/>
      </c>
      <c r="K235" s="6" t="str">
        <f t="shared" si="120"/>
        <v/>
      </c>
      <c r="L235" s="87" t="str">
        <f>+IF(LEN($I235)&gt;5,BD!H235,"")</f>
        <v/>
      </c>
      <c r="M235" s="40" t="str">
        <f t="shared" si="121"/>
        <v/>
      </c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4" t="str">
        <f t="shared" si="122"/>
        <v/>
      </c>
      <c r="AQ235" s="5" t="str">
        <f t="shared" si="123"/>
        <v/>
      </c>
      <c r="AR235" s="91" t="str">
        <f t="shared" si="124"/>
        <v/>
      </c>
      <c r="AS235" s="5" t="str">
        <f t="shared" si="125"/>
        <v/>
      </c>
      <c r="AT235" s="91" t="str">
        <f t="shared" si="126"/>
        <v/>
      </c>
      <c r="AU235" s="4" t="str">
        <f t="shared" si="127"/>
        <v/>
      </c>
      <c r="AV235" s="4" t="str">
        <f t="shared" si="128"/>
        <v/>
      </c>
      <c r="AW235" s="4" t="str">
        <f t="shared" si="129"/>
        <v/>
      </c>
      <c r="AX235" s="4" t="str">
        <f t="shared" si="130"/>
        <v/>
      </c>
      <c r="AY235" s="88" t="str">
        <f t="shared" si="131"/>
        <v/>
      </c>
      <c r="AZ235" s="17" t="str">
        <f t="shared" si="132"/>
        <v/>
      </c>
      <c r="BA235" s="18" t="str">
        <f t="shared" si="133"/>
        <v/>
      </c>
      <c r="BB235" s="19" t="str">
        <f>+IF(LEN(I235)&gt;5,IF(INT(RIGHT(B235,1))=9,0.5*L235*AY235,INT(MID(B235,5,LEN(B235)-4))*L235)+IFERROR(VLOOKUP(I235,AJUSTES!$A$1:$I$50,9,0),0),"")</f>
        <v/>
      </c>
      <c r="BC235" s="12"/>
      <c r="BD235" s="19" t="str">
        <f t="shared" si="134"/>
        <v/>
      </c>
      <c r="BE235" s="18" t="str">
        <f t="shared" si="135"/>
        <v/>
      </c>
      <c r="BF235" s="139" t="str">
        <f t="shared" si="136"/>
        <v/>
      </c>
      <c r="BG235" s="114"/>
      <c r="BH235" s="18" t="str">
        <f t="shared" si="137"/>
        <v/>
      </c>
      <c r="BI235" s="13"/>
      <c r="BJ235" s="12"/>
      <c r="BK235" s="12"/>
      <c r="BL235" s="145"/>
      <c r="BM235" s="12"/>
      <c r="BN235" s="12"/>
      <c r="BO235" s="12"/>
      <c r="BP235" s="12"/>
      <c r="BQ235" s="12"/>
      <c r="BR235" s="12"/>
      <c r="BS235" s="146"/>
      <c r="BT235" s="14"/>
      <c r="BU235" s="12"/>
      <c r="BV235" s="12"/>
      <c r="BW235" s="12"/>
      <c r="BX235" s="12"/>
      <c r="BY235" s="12"/>
      <c r="BZ235" s="144"/>
      <c r="CA235" s="107" t="str">
        <f>+IF(LEN($I235)&gt;5,IF(BD!F235="N/A","",BD!F235),"")</f>
        <v/>
      </c>
      <c r="CB235" s="21"/>
      <c r="CC235" s="147"/>
      <c r="CD235" s="148"/>
      <c r="CE235" s="8" t="str">
        <f>+IF(LEN(I235)&gt;5,BD!M235,"")</f>
        <v/>
      </c>
      <c r="CF235" s="16" t="str">
        <f>+IF(LEN(I235)&gt;5,BD!N235,"")</f>
        <v/>
      </c>
      <c r="CG235" s="3" t="str">
        <f t="shared" si="138"/>
        <v/>
      </c>
      <c r="CH235" s="23" t="str">
        <f>+IF(AND(LEN($I235)&gt;5),IF(AND($J235&gt;N$1,$J235&lt;=$AO$1),1,IF((COUNTIFS(INCAPACIDADES!$C$1:$C$51,$I235,INCAPACIDADES!K$1:K$51,N$1))&gt;0,2,IF(VLOOKUP($C235,BD!$D$1:$F$501,3,0)&gt;N$1,0,3))),"")</f>
        <v/>
      </c>
      <c r="CI235" s="23" t="str">
        <f>+IF(AND(LEN($I235)&gt;5),IF(AND($J235&gt;O$1,$J235&lt;=$AO$1),1,IF((COUNTIFS(INCAPACIDADES!$C$1:$C$51,$I235,INCAPACIDADES!L$1:L$51,O$1))&gt;0,2,IF(VLOOKUP($C235,BD!$D$1:$F$501,3,0)&gt;O$1,0,3))),"")</f>
        <v/>
      </c>
      <c r="CJ235" s="23" t="str">
        <f>+IF(AND(LEN($I235)&gt;5),IF(AND($J235&gt;P$1,$J235&lt;=$AO$1),1,IF((COUNTIFS(INCAPACIDADES!$C$1:$C$51,$I235,INCAPACIDADES!M$1:M$51,P$1))&gt;0,2,IF(VLOOKUP($C235,BD!$D$1:$F$501,3,0)&gt;P$1,0,3))),"")</f>
        <v/>
      </c>
      <c r="CK235" s="23" t="str">
        <f>+IF(AND(LEN($I235)&gt;5),IF(AND($J235&gt;Q$1,$J235&lt;=$AO$1),1,IF((COUNTIFS(INCAPACIDADES!$C$1:$C$51,$I235,INCAPACIDADES!N$1:N$51,Q$1))&gt;0,2,IF(VLOOKUP($C235,BD!$D$1:$F$501,3,0)&gt;Q$1,0,3))),"")</f>
        <v/>
      </c>
      <c r="CL235" s="23" t="str">
        <f>+IF(AND(LEN($I235)&gt;5),IF(AND($J235&gt;R$1,$J235&lt;=$AO$1),1,IF((COUNTIFS(INCAPACIDADES!$C$1:$C$51,$I235,INCAPACIDADES!O$1:O$51,R$1))&gt;0,2,IF(VLOOKUP($C235,BD!$D$1:$F$501,3,0)&gt;R$1,0,3))),"")</f>
        <v/>
      </c>
      <c r="CM235" s="23" t="str">
        <f>+IF(AND(LEN($I235)&gt;5),IF(AND($J235&gt;S$1,$J235&lt;=$AO$1),1,IF((COUNTIFS(INCAPACIDADES!$C$1:$C$51,$I235,INCAPACIDADES!P$1:P$51,S$1))&gt;0,2,IF(VLOOKUP($C235,BD!$D$1:$F$501,3,0)&gt;S$1,0,3))),"")</f>
        <v/>
      </c>
      <c r="CN235" s="23" t="str">
        <f>+IF(AND(LEN($I235)&gt;5),IF(AND($J235&gt;T$1,$J235&lt;=$AO$1),1,IF((COUNTIFS(INCAPACIDADES!$C$1:$C$51,$I235,INCAPACIDADES!Q$1:Q$51,T$1))&gt;0,2,IF(VLOOKUP($C235,BD!$D$1:$F$501,3,0)&gt;T$1,0,3))),"")</f>
        <v/>
      </c>
      <c r="CO235" s="23" t="str">
        <f>+IF(AND(LEN($I235)&gt;5),IF(AND($J235&gt;U$1,$J235&lt;=$AO$1),1,IF((COUNTIFS(INCAPACIDADES!$C$1:$C$51,$I235,INCAPACIDADES!R$1:R$51,U$1))&gt;0,2,IF(VLOOKUP($C235,BD!$D$1:$F$501,3,0)&gt;U$1,0,3))),"")</f>
        <v/>
      </c>
      <c r="CP235" s="23" t="str">
        <f>+IF(AND(LEN($I235)&gt;5),IF(AND($J235&gt;V$1,$J235&lt;=$AO$1),1,IF((COUNTIFS(INCAPACIDADES!$C$1:$C$51,$I235,INCAPACIDADES!S$1:S$51,V$1))&gt;0,2,IF(VLOOKUP($C235,BD!$D$1:$F$501,3,0)&gt;V$1,0,3))),"")</f>
        <v/>
      </c>
      <c r="CQ235" s="23" t="str">
        <f>+IF(AND(LEN($I235)&gt;5),IF(AND($J235&gt;W$1,$J235&lt;=$AO$1),1,IF((COUNTIFS(INCAPACIDADES!$C$1:$C$51,$I235,INCAPACIDADES!T$1:T$51,W$1))&gt;0,2,IF(VLOOKUP($C235,BD!$D$1:$F$501,3,0)&gt;W$1,0,3))),"")</f>
        <v/>
      </c>
      <c r="CR235" s="23" t="str">
        <f>+IF(AND(LEN($I235)&gt;5),IF(AND($J235&gt;X$1,$J235&lt;=$AO$1),1,IF((COUNTIFS(INCAPACIDADES!$C$1:$C$51,$I235,INCAPACIDADES!U$1:U$51,X$1))&gt;0,2,IF(VLOOKUP($C235,BD!$D$1:$F$501,3,0)&gt;X$1,0,3))),"")</f>
        <v/>
      </c>
      <c r="CS235" s="23" t="str">
        <f>+IF(AND(LEN($I235)&gt;5),IF(AND($J235&gt;Y$1,$J235&lt;=$AO$1),1,IF((COUNTIFS(INCAPACIDADES!$C$1:$C$51,$I235,INCAPACIDADES!V$1:V$51,Y$1))&gt;0,2,IF(VLOOKUP($C235,BD!$D$1:$F$501,3,0)&gt;Y$1,0,3))),"")</f>
        <v/>
      </c>
      <c r="CT235" s="23" t="str">
        <f>+IF(AND(LEN($I235)&gt;5),IF(AND($J235&gt;Z$1,$J235&lt;=$AO$1),1,IF((COUNTIFS(INCAPACIDADES!$C$1:$C$51,$I235,INCAPACIDADES!W$1:W$51,Z$1))&gt;0,2,IF(VLOOKUP($C235,BD!$D$1:$F$501,3,0)&gt;Z$1,0,3))),"")</f>
        <v/>
      </c>
      <c r="CU235" s="23" t="str">
        <f>+IF(AND(LEN($I235)&gt;5),IF(AND($J235&gt;AA$1,$J235&lt;=$AO$1),1,IF((COUNTIFS(INCAPACIDADES!$C$1:$C$51,$I235,INCAPACIDADES!X$1:X$51,AA$1))&gt;0,2,IF(VLOOKUP($C235,BD!$D$1:$F$501,3,0)&gt;AA$1,0,3))),"")</f>
        <v/>
      </c>
      <c r="CV235" s="23" t="str">
        <f>+IF(AND(LEN($I235)&gt;5),IF(AND($J235&gt;AB$1,$J235&lt;=$AO$1),1,IF((COUNTIFS(INCAPACIDADES!$C$1:$C$51,$I235,INCAPACIDADES!Y$1:Y$51,AB$1))&gt;0,2,IF(VLOOKUP($C235,BD!$D$1:$F$501,3,0)&gt;AB$1,0,3))),"")</f>
        <v/>
      </c>
      <c r="CW235" s="23" t="str">
        <f>+IF(AND(LEN($I235)&gt;5),IF(AND($J235&gt;AC$1,$J235&lt;=$AO$1),1,IF((COUNTIFS(INCAPACIDADES!$C$1:$C$51,$I235,INCAPACIDADES!Z$1:Z$51,AC$1))&gt;0,2,IF(VLOOKUP($C235,BD!$D$1:$F$501,3,0)&gt;AC$1,0,3))),"")</f>
        <v/>
      </c>
      <c r="CX235" s="23" t="str">
        <f>+IF(AND(LEN($I235)&gt;5),IF(AND($J235&gt;AD$1,$J235&lt;=$AO$1),1,IF((COUNTIFS(INCAPACIDADES!$C$1:$C$51,$I235,INCAPACIDADES!AA$1:AA$51,AD$1))&gt;0,2,IF(VLOOKUP($C235,BD!$D$1:$F$501,3,0)&gt;AD$1,0,3))),"")</f>
        <v/>
      </c>
      <c r="CY235" s="23" t="str">
        <f>+IF(AND(LEN($I235)&gt;5),IF(AND($J235&gt;AE$1,$J235&lt;=$AO$1),1,IF((COUNTIFS(INCAPACIDADES!$C$1:$C$51,$I235,INCAPACIDADES!AB$1:AB$51,AE$1))&gt;0,2,IF(VLOOKUP($C235,BD!$D$1:$F$501,3,0)&gt;AE$1,0,3))),"")</f>
        <v/>
      </c>
      <c r="CZ235" s="23" t="str">
        <f>+IF(AND(LEN($I235)&gt;5),IF(AND($J235&gt;AF$1,$J235&lt;=$AO$1),1,IF((COUNTIFS(INCAPACIDADES!$C$1:$C$51,$I235,INCAPACIDADES!AC$1:AC$51,AF$1))&gt;0,2,IF(VLOOKUP($C235,BD!$D$1:$F$501,3,0)&gt;AF$1,0,3))),"")</f>
        <v/>
      </c>
      <c r="DA235" s="23" t="str">
        <f>+IF(AND(LEN($I235)&gt;5),IF(AND($J235&gt;AG$1,$J235&lt;=$AO$1),1,IF((COUNTIFS(INCAPACIDADES!$C$1:$C$51,$I235,INCAPACIDADES!AD$1:AD$51,AG$1))&gt;0,2,IF(VLOOKUP($C235,BD!$D$1:$F$501,3,0)&gt;AG$1,0,3))),"")</f>
        <v/>
      </c>
      <c r="DB235" s="23" t="str">
        <f>+IF(AND(LEN($I235)&gt;5),IF(AND($J235&gt;AH$1,$J235&lt;=$AO$1),1,IF((COUNTIFS(INCAPACIDADES!$C$1:$C$51,$I235,INCAPACIDADES!AE$1:AE$51,AH$1))&gt;0,2,IF(VLOOKUP($C235,BD!$D$1:$F$501,3,0)&gt;AH$1,0,3))),"")</f>
        <v/>
      </c>
      <c r="DC235" s="23" t="str">
        <f>+IF(AND(LEN($I235)&gt;5),IF(AND($J235&gt;AI$1,$J235&lt;=$AO$1),1,IF((COUNTIFS(INCAPACIDADES!$C$1:$C$51,$I235,INCAPACIDADES!AF$1:AF$51,AI$1))&gt;0,2,IF(VLOOKUP($C235,BD!$D$1:$F$501,3,0)&gt;AI$1,0,3))),"")</f>
        <v/>
      </c>
      <c r="DD235" s="23" t="str">
        <f>+IF(AND(LEN($I235)&gt;5),IF(AND($J235&gt;AJ$1,$J235&lt;=$AO$1),1,IF((COUNTIFS(INCAPACIDADES!$C$1:$C$51,$I235,INCAPACIDADES!AG$1:AG$51,AJ$1))&gt;0,2,IF(VLOOKUP($C235,BD!$D$1:$F$501,3,0)&gt;AJ$1,0,3))),"")</f>
        <v/>
      </c>
      <c r="DE235" s="23" t="str">
        <f>+IF(AND(LEN($I235)&gt;5),IF(AND($J235&gt;AK$1,$J235&lt;=$AO$1),1,IF((COUNTIFS(INCAPACIDADES!$C$1:$C$51,$I235,INCAPACIDADES!AH$1:AH$51,AK$1))&gt;0,2,IF(VLOOKUP($C235,BD!$D$1:$F$501,3,0)&gt;AK$1,0,3))),"")</f>
        <v/>
      </c>
      <c r="DF235" s="23" t="str">
        <f>+IF(AND(LEN($I235)&gt;5),IF(AND($J235&gt;AL$1,$J235&lt;=$AO$1),1,IF((COUNTIFS(INCAPACIDADES!$C$1:$C$51,$I235,INCAPACIDADES!AI$1:AI$51,AL$1))&gt;0,2,IF(VLOOKUP($C235,BD!$D$1:$F$501,3,0)&gt;AL$1,0,3))),"")</f>
        <v/>
      </c>
      <c r="DG235" s="23" t="str">
        <f>+IF(AND(LEN($I235)&gt;5),IF(AND($J235&gt;AM$1,$J235&lt;=$AO$1),1,IF((COUNTIFS(INCAPACIDADES!$C$1:$C$51,$I235,INCAPACIDADES!AJ$1:AJ$51,AM$1))&gt;0,2,IF(VLOOKUP($C235,BD!$D$1:$F$501,3,0)&gt;AM$1,0,3))),"")</f>
        <v/>
      </c>
      <c r="DH235" s="23" t="str">
        <f>+IF(AND(LEN($I235)&gt;5),IF(AND($J235&gt;AN$1,$J235&lt;=$AO$1),1,IF((COUNTIFS(INCAPACIDADES!$C$1:$C$51,$I235,INCAPACIDADES!AK$1:AK$51,AN$1))&gt;0,2,IF(VLOOKUP($C235,BD!$D$1:$F$501,3,0)&gt;AN$1,0,3))),"")</f>
        <v/>
      </c>
      <c r="DI235" s="23" t="str">
        <f>+IF(AND(LEN($I235)&gt;5),IF(AND($J235&gt;AO$1,$J235&lt;=$AO$1),1,IF((COUNTIFS(INCAPACIDADES!$C$1:$C$51,$I235,INCAPACIDADES!AL$1:AL$51,AO$1))&gt;0,2,IF(VLOOKUP($C235,BD!$D$1:$F$501,3,0)&gt;AO$1,0,3))),"")</f>
        <v/>
      </c>
      <c r="DJ235" s="23" t="str">
        <f>+IF(LEN($I235)&gt;5,IF(ISERROR(VLOOKUP(N235,'CODIGO PAGO'!$B$2:$B$20,1,0)),1,IF(OR(AND(CH235=1,N235&lt;&gt;"N"),AND(CH235=3,N235&lt;&gt;"B"),AND(CH235=2,LEFT(TRIM(N235),1)&lt;&gt;"I")),1,IF(OR(AND(CH235=0,N235="N"),AND(CH235=0,N235="B"),AND(CH235=0,LEFT(TRIM(N235),1)="I")),1,0))),"")</f>
        <v/>
      </c>
      <c r="DK235" s="23" t="str">
        <f t="shared" si="139"/>
        <v/>
      </c>
      <c r="DL235" s="23" t="str">
        <f>+IF(LEN($I235)&gt;5,IF(ISERROR(VLOOKUP(P235,'CODIGO PAGO'!$B$2:$B$20,1,0)),1,IF(OR(AND(CJ235=1,P235&lt;&gt;"N"),AND(CJ235=3,P235&lt;&gt;"B"),AND(CJ235=2,LEFT(TRIM(P235),1)&lt;&gt;"I")),1,IF(OR(AND(CJ235=0,P235="N"),AND(CJ235=0,P235="B"),AND(CJ235=0,LEFT(TRIM(P235),1)="I")),1,0))),"")</f>
        <v/>
      </c>
      <c r="DM235" s="23" t="str">
        <f t="shared" si="140"/>
        <v/>
      </c>
      <c r="DN235" s="23" t="str">
        <f>+IF(LEN($I235)&gt;5,IF(ISERROR(VLOOKUP(R235,'CODIGO PAGO'!$B$2:$B$20,1,0)),1,IF(OR(AND(CL235=1,R235&lt;&gt;"N"),AND(CL235=3,R235&lt;&gt;"B"),AND(CL235=2,LEFT(TRIM(R235),1)&lt;&gt;"I")),1,IF(OR(AND(CL235=0,R235="N"),AND(CL235=0,R235="B"),AND(CL235=0,LEFT(TRIM(R235),1)="I")),1,0))),"")</f>
        <v/>
      </c>
      <c r="DO235" s="23" t="str">
        <f t="shared" si="141"/>
        <v/>
      </c>
      <c r="DP235" s="23" t="str">
        <f>+IF(LEN($I235)&gt;5,IF(ISERROR(VLOOKUP(T235,'CODIGO PAGO'!$B$2:$B$20,1,0)),1,IF(OR(AND(CN235=1,T235&lt;&gt;"N"),AND(CN235=3,T235&lt;&gt;"B"),AND(CN235=2,LEFT(TRIM(T235),1)&lt;&gt;"I")),1,IF(OR(AND(CN235=0,T235="N"),AND(CN235=0,T235="B"),AND(CN235=0,LEFT(TRIM(T235),1)="I")),1,0))),"")</f>
        <v/>
      </c>
      <c r="DQ235" s="23" t="str">
        <f t="shared" si="142"/>
        <v/>
      </c>
      <c r="DR235" s="23" t="str">
        <f>+IF(LEN($I235)&gt;5,IF(ISERROR(VLOOKUP(V235,'CODIGO PAGO'!$B$2:$B$20,1,0)),1,IF(OR(AND(CP235=1,V235&lt;&gt;"N"),AND(CP235=3,V235&lt;&gt;"B"),AND(CP235=2,LEFT(TRIM(V235),1)&lt;&gt;"I")),1,IF(OR(AND(CP235=0,V235="N"),AND(CP235=0,V235="B"),AND(CP235=0,LEFT(TRIM(V235),1)="I")),1,0))),"")</f>
        <v/>
      </c>
      <c r="DS235" s="23" t="str">
        <f t="shared" si="143"/>
        <v/>
      </c>
      <c r="DT235" s="23" t="str">
        <f>+IF(LEN($I235)&gt;5,IF(ISERROR(VLOOKUP(X235,'CODIGO PAGO'!$B$2:$B$20,1,0)),1,IF(OR(AND(CR235=1,X235&lt;&gt;"N"),AND(CR235=3,X235&lt;&gt;"B"),AND(CR235=2,LEFT(TRIM(X235),1)&lt;&gt;"I")),1,IF(OR(AND(CR235=0,X235="N"),AND(CR235=0,X235="B"),AND(CR235=0,LEFT(TRIM(X235),1)="I")),1,0))),"")</f>
        <v/>
      </c>
      <c r="DU235" s="23" t="str">
        <f t="shared" si="144"/>
        <v/>
      </c>
      <c r="DV235" s="23" t="str">
        <f>+IF(LEN($I235)&gt;5,IF(ISERROR(VLOOKUP(Z235,'CODIGO PAGO'!$B$2:$B$20,1,0)),1,IF(OR(AND(CT235=1,Z235&lt;&gt;"N"),AND(CT235=3,Z235&lt;&gt;"B"),AND(CT235=2,LEFT(TRIM(Z235),1)&lt;&gt;"I")),1,IF(OR(AND(CT235=0,Z235="N"),AND(CT235=0,Z235="B"),AND(CT235=0,LEFT(TRIM(Z235),1)="I")),1,0))),"")</f>
        <v/>
      </c>
      <c r="DW235" s="23" t="str">
        <f t="shared" si="145"/>
        <v/>
      </c>
      <c r="DX235" s="23" t="str">
        <f>+IF(LEN($I235)&gt;5,IF(ISERROR(VLOOKUP(AB235,'CODIGO PAGO'!$B$2:$B$20,1,0)),1,IF(OR(AND(CV235=1,AB235&lt;&gt;"N"),AND(CV235=3,AB235&lt;&gt;"B"),AND(CV235=2,LEFT(TRIM(AB235),1)&lt;&gt;"I")),1,IF(OR(AND(CV235=0,AB235="N"),AND(CV235=0,AB235="B"),AND(CV235=0,LEFT(TRIM(AB235),1)="I")),1,0))),"")</f>
        <v/>
      </c>
      <c r="DY235" s="23" t="str">
        <f t="shared" si="146"/>
        <v/>
      </c>
      <c r="DZ235" s="23" t="str">
        <f>+IF(LEN($I235)&gt;5,IF(ISERROR(VLOOKUP(AD235,'CODIGO PAGO'!$B$2:$B$20,1,0)),1,IF(OR(AND(CX235=1,AD235&lt;&gt;"N"),AND(CX235=3,AD235&lt;&gt;"B"),AND(CX235=2,LEFT(TRIM(AD235),1)&lt;&gt;"I")),1,IF(OR(AND(CX235=0,AD235="N"),AND(CX235=0,AD235="B"),AND(CX235=0,LEFT(TRIM(AD235),1)="I")),1,0))),"")</f>
        <v/>
      </c>
      <c r="EA235" s="23" t="str">
        <f t="shared" si="147"/>
        <v/>
      </c>
      <c r="EB235" s="23" t="str">
        <f>+IF(LEN($I235)&gt;5,IF(ISERROR(VLOOKUP(AF235,'CODIGO PAGO'!$B$2:$B$20,1,0)),1,IF(OR(AND(CZ235=1,AF235&lt;&gt;"N"),AND(CZ235=3,AF235&lt;&gt;"B"),AND(CZ235=2,LEFT(TRIM(AF235),1)&lt;&gt;"I")),1,IF(OR(AND(CZ235=0,AF235="N"),AND(CZ235=0,AF235="B"),AND(CZ235=0,LEFT(TRIM(AF235),1)="I")),1,0))),"")</f>
        <v/>
      </c>
      <c r="EC235" s="23" t="str">
        <f t="shared" si="148"/>
        <v/>
      </c>
      <c r="ED235" s="23" t="str">
        <f>+IF(LEN($I235)&gt;5,IF(ISERROR(VLOOKUP(AH235,'CODIGO PAGO'!$B$2:$B$20,1,0)),1,IF(OR(AND(DB235=1,AH235&lt;&gt;"N"),AND(DB235=3,AH235&lt;&gt;"B"),AND(DB235=2,LEFT(TRIM(AH235),1)&lt;&gt;"I")),1,IF(OR(AND(DB235=0,AH235="N"),AND(DB235=0,AH235="B"),AND(DB235=0,LEFT(TRIM(AH235),1)="I")),1,0))),"")</f>
        <v/>
      </c>
      <c r="EE235" s="23" t="str">
        <f t="shared" si="149"/>
        <v/>
      </c>
      <c r="EF235" s="23" t="str">
        <f>+IF(LEN($I235)&gt;5,IF(ISERROR(VLOOKUP(AJ235,'CODIGO PAGO'!$B$2:$B$20,1,0)),1,IF(OR(AND(DD235=1,AJ235&lt;&gt;"N"),AND(DD235=3,AJ235&lt;&gt;"B"),AND(DD235=2,LEFT(TRIM(AJ235),1)&lt;&gt;"I")),1,IF(OR(AND(DD235=0,AJ235="N"),AND(DD235=0,AJ235="B"),AND(DD235=0,LEFT(TRIM(AJ235),1)="I")),1,0))),"")</f>
        <v/>
      </c>
      <c r="EG235" s="23" t="str">
        <f t="shared" si="150"/>
        <v/>
      </c>
      <c r="EH235" s="23" t="str">
        <f>+IF(LEN($I235)&gt;5,IF(ISERROR(VLOOKUP(AL235,'CODIGO PAGO'!$B$2:$B$20,1,0)),1,IF(OR(AND(DF235=1,AL235&lt;&gt;"N"),AND(DF235=3,AL235&lt;&gt;"B"),AND(DF235=2,LEFT(TRIM(AL235),1)&lt;&gt;"I")),1,IF(OR(AND(DF235=0,AL235="N"),AND(DF235=0,AL235="B"),AND(DF235=0,LEFT(TRIM(AL235),1)="I")),1,0))),"")</f>
        <v/>
      </c>
      <c r="EI235" s="23" t="str">
        <f t="shared" si="151"/>
        <v/>
      </c>
      <c r="EJ235" s="23" t="str">
        <f>+IF(LEN($I235)&gt;5,IF(ISERROR(VLOOKUP(AN235,'CODIGO PAGO'!$B$2:$B$20,1,0)),1,IF(OR(AND(DH235=1,AN235&lt;&gt;"N"),AND(DH235=3,AN235&lt;&gt;"B"),AND(DH235=2,LEFT(TRIM(AN235),1)&lt;&gt;"I")),1,IF(OR(AND(DH235=0,AN235="N"),AND(DH235=0,AN235="B"),AND(DH235=0,LEFT(TRIM(AN235),1)="I")),1,0))),"")</f>
        <v/>
      </c>
      <c r="EK235" s="23" t="str">
        <f t="shared" si="152"/>
        <v/>
      </c>
      <c r="EL235" s="24" t="str">
        <f t="shared" si="153"/>
        <v/>
      </c>
    </row>
    <row r="236" spans="1:142" s="26" customFormat="1">
      <c r="A236" s="15" t="str">
        <f t="shared" si="119"/>
        <v/>
      </c>
      <c r="B236" s="1" t="str">
        <f>+IF(LEN(I236)&gt;5,'CODIGO PAGO'!$B$28,"")</f>
        <v/>
      </c>
      <c r="C236" s="1" t="str">
        <f>+IF(LEN($I236)&gt;5,BD!D236,"")</f>
        <v/>
      </c>
      <c r="D236" s="168" t="str">
        <f>+IF(LEN($I236)&gt;5,BD!A236,"")</f>
        <v/>
      </c>
      <c r="E236" s="1" t="str">
        <f>+IF(LEN($I236)&gt;5,BD!B236,"")</f>
        <v/>
      </c>
      <c r="F236" s="1" t="str">
        <f>+IF(LEN($I236)&gt;5,BD!C236,"")</f>
        <v/>
      </c>
      <c r="G236" s="141"/>
      <c r="H236" s="141"/>
      <c r="I236" s="1" t="str">
        <f>+IF(LEN(BD!G236)&gt;5,BD!G236,"")</f>
        <v/>
      </c>
      <c r="J236" s="167" t="str">
        <f>+IF(LEN($I236)&gt;5,BD!E236,"")</f>
        <v/>
      </c>
      <c r="K236" s="6" t="str">
        <f t="shared" si="120"/>
        <v/>
      </c>
      <c r="L236" s="87" t="str">
        <f>+IF(LEN($I236)&gt;5,BD!H236,"")</f>
        <v/>
      </c>
      <c r="M236" s="40" t="str">
        <f t="shared" si="121"/>
        <v/>
      </c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4" t="str">
        <f t="shared" si="122"/>
        <v/>
      </c>
      <c r="AQ236" s="5" t="str">
        <f t="shared" si="123"/>
        <v/>
      </c>
      <c r="AR236" s="91" t="str">
        <f t="shared" si="124"/>
        <v/>
      </c>
      <c r="AS236" s="5" t="str">
        <f t="shared" si="125"/>
        <v/>
      </c>
      <c r="AT236" s="91" t="str">
        <f t="shared" si="126"/>
        <v/>
      </c>
      <c r="AU236" s="4" t="str">
        <f t="shared" si="127"/>
        <v/>
      </c>
      <c r="AV236" s="4" t="str">
        <f t="shared" si="128"/>
        <v/>
      </c>
      <c r="AW236" s="4" t="str">
        <f t="shared" si="129"/>
        <v/>
      </c>
      <c r="AX236" s="4" t="str">
        <f t="shared" si="130"/>
        <v/>
      </c>
      <c r="AY236" s="88" t="str">
        <f t="shared" si="131"/>
        <v/>
      </c>
      <c r="AZ236" s="17" t="str">
        <f t="shared" si="132"/>
        <v/>
      </c>
      <c r="BA236" s="18" t="str">
        <f t="shared" si="133"/>
        <v/>
      </c>
      <c r="BB236" s="19" t="str">
        <f>+IF(LEN(I236)&gt;5,IF(INT(RIGHT(B236,1))=9,0.5*L236*AY236,INT(MID(B236,5,LEN(B236)-4))*L236)+IFERROR(VLOOKUP(I236,AJUSTES!$A$1:$I$50,9,0),0),"")</f>
        <v/>
      </c>
      <c r="BC236" s="12"/>
      <c r="BD236" s="19" t="str">
        <f t="shared" si="134"/>
        <v/>
      </c>
      <c r="BE236" s="18" t="str">
        <f t="shared" si="135"/>
        <v/>
      </c>
      <c r="BF236" s="139" t="str">
        <f t="shared" si="136"/>
        <v/>
      </c>
      <c r="BG236" s="114"/>
      <c r="BH236" s="18" t="str">
        <f t="shared" si="137"/>
        <v/>
      </c>
      <c r="BI236" s="13"/>
      <c r="BJ236" s="12"/>
      <c r="BK236" s="12"/>
      <c r="BL236" s="145"/>
      <c r="BM236" s="12"/>
      <c r="BN236" s="12"/>
      <c r="BO236" s="12"/>
      <c r="BP236" s="12"/>
      <c r="BQ236" s="12"/>
      <c r="BR236" s="12"/>
      <c r="BS236" s="146"/>
      <c r="BT236" s="14"/>
      <c r="BU236" s="12"/>
      <c r="BV236" s="12"/>
      <c r="BW236" s="12"/>
      <c r="BX236" s="12"/>
      <c r="BY236" s="12"/>
      <c r="BZ236" s="144"/>
      <c r="CA236" s="107" t="str">
        <f>+IF(LEN($I236)&gt;5,IF(BD!F236="N/A","",BD!F236),"")</f>
        <v/>
      </c>
      <c r="CB236" s="21"/>
      <c r="CC236" s="147"/>
      <c r="CD236" s="148"/>
      <c r="CE236" s="8" t="str">
        <f>+IF(LEN(I236)&gt;5,BD!M236,"")</f>
        <v/>
      </c>
      <c r="CF236" s="16" t="str">
        <f>+IF(LEN(I236)&gt;5,BD!N236,"")</f>
        <v/>
      </c>
      <c r="CG236" s="3" t="str">
        <f t="shared" si="138"/>
        <v/>
      </c>
      <c r="CH236" s="23" t="str">
        <f>+IF(AND(LEN($I236)&gt;5),IF(AND($J236&gt;N$1,$J236&lt;=$AO$1),1,IF((COUNTIFS(INCAPACIDADES!$C$1:$C$51,$I236,INCAPACIDADES!K$1:K$51,N$1))&gt;0,2,IF(VLOOKUP($C236,BD!$D$1:$F$501,3,0)&gt;N$1,0,3))),"")</f>
        <v/>
      </c>
      <c r="CI236" s="23" t="str">
        <f>+IF(AND(LEN($I236)&gt;5),IF(AND($J236&gt;O$1,$J236&lt;=$AO$1),1,IF((COUNTIFS(INCAPACIDADES!$C$1:$C$51,$I236,INCAPACIDADES!L$1:L$51,O$1))&gt;0,2,IF(VLOOKUP($C236,BD!$D$1:$F$501,3,0)&gt;O$1,0,3))),"")</f>
        <v/>
      </c>
      <c r="CJ236" s="23" t="str">
        <f>+IF(AND(LEN($I236)&gt;5),IF(AND($J236&gt;P$1,$J236&lt;=$AO$1),1,IF((COUNTIFS(INCAPACIDADES!$C$1:$C$51,$I236,INCAPACIDADES!M$1:M$51,P$1))&gt;0,2,IF(VLOOKUP($C236,BD!$D$1:$F$501,3,0)&gt;P$1,0,3))),"")</f>
        <v/>
      </c>
      <c r="CK236" s="23" t="str">
        <f>+IF(AND(LEN($I236)&gt;5),IF(AND($J236&gt;Q$1,$J236&lt;=$AO$1),1,IF((COUNTIFS(INCAPACIDADES!$C$1:$C$51,$I236,INCAPACIDADES!N$1:N$51,Q$1))&gt;0,2,IF(VLOOKUP($C236,BD!$D$1:$F$501,3,0)&gt;Q$1,0,3))),"")</f>
        <v/>
      </c>
      <c r="CL236" s="23" t="str">
        <f>+IF(AND(LEN($I236)&gt;5),IF(AND($J236&gt;R$1,$J236&lt;=$AO$1),1,IF((COUNTIFS(INCAPACIDADES!$C$1:$C$51,$I236,INCAPACIDADES!O$1:O$51,R$1))&gt;0,2,IF(VLOOKUP($C236,BD!$D$1:$F$501,3,0)&gt;R$1,0,3))),"")</f>
        <v/>
      </c>
      <c r="CM236" s="23" t="str">
        <f>+IF(AND(LEN($I236)&gt;5),IF(AND($J236&gt;S$1,$J236&lt;=$AO$1),1,IF((COUNTIFS(INCAPACIDADES!$C$1:$C$51,$I236,INCAPACIDADES!P$1:P$51,S$1))&gt;0,2,IF(VLOOKUP($C236,BD!$D$1:$F$501,3,0)&gt;S$1,0,3))),"")</f>
        <v/>
      </c>
      <c r="CN236" s="23" t="str">
        <f>+IF(AND(LEN($I236)&gt;5),IF(AND($J236&gt;T$1,$J236&lt;=$AO$1),1,IF((COUNTIFS(INCAPACIDADES!$C$1:$C$51,$I236,INCAPACIDADES!Q$1:Q$51,T$1))&gt;0,2,IF(VLOOKUP($C236,BD!$D$1:$F$501,3,0)&gt;T$1,0,3))),"")</f>
        <v/>
      </c>
      <c r="CO236" s="23" t="str">
        <f>+IF(AND(LEN($I236)&gt;5),IF(AND($J236&gt;U$1,$J236&lt;=$AO$1),1,IF((COUNTIFS(INCAPACIDADES!$C$1:$C$51,$I236,INCAPACIDADES!R$1:R$51,U$1))&gt;0,2,IF(VLOOKUP($C236,BD!$D$1:$F$501,3,0)&gt;U$1,0,3))),"")</f>
        <v/>
      </c>
      <c r="CP236" s="23" t="str">
        <f>+IF(AND(LEN($I236)&gt;5),IF(AND($J236&gt;V$1,$J236&lt;=$AO$1),1,IF((COUNTIFS(INCAPACIDADES!$C$1:$C$51,$I236,INCAPACIDADES!S$1:S$51,V$1))&gt;0,2,IF(VLOOKUP($C236,BD!$D$1:$F$501,3,0)&gt;V$1,0,3))),"")</f>
        <v/>
      </c>
      <c r="CQ236" s="23" t="str">
        <f>+IF(AND(LEN($I236)&gt;5),IF(AND($J236&gt;W$1,$J236&lt;=$AO$1),1,IF((COUNTIFS(INCAPACIDADES!$C$1:$C$51,$I236,INCAPACIDADES!T$1:T$51,W$1))&gt;0,2,IF(VLOOKUP($C236,BD!$D$1:$F$501,3,0)&gt;W$1,0,3))),"")</f>
        <v/>
      </c>
      <c r="CR236" s="23" t="str">
        <f>+IF(AND(LEN($I236)&gt;5),IF(AND($J236&gt;X$1,$J236&lt;=$AO$1),1,IF((COUNTIFS(INCAPACIDADES!$C$1:$C$51,$I236,INCAPACIDADES!U$1:U$51,X$1))&gt;0,2,IF(VLOOKUP($C236,BD!$D$1:$F$501,3,0)&gt;X$1,0,3))),"")</f>
        <v/>
      </c>
      <c r="CS236" s="23" t="str">
        <f>+IF(AND(LEN($I236)&gt;5),IF(AND($J236&gt;Y$1,$J236&lt;=$AO$1),1,IF((COUNTIFS(INCAPACIDADES!$C$1:$C$51,$I236,INCAPACIDADES!V$1:V$51,Y$1))&gt;0,2,IF(VLOOKUP($C236,BD!$D$1:$F$501,3,0)&gt;Y$1,0,3))),"")</f>
        <v/>
      </c>
      <c r="CT236" s="23" t="str">
        <f>+IF(AND(LEN($I236)&gt;5),IF(AND($J236&gt;Z$1,$J236&lt;=$AO$1),1,IF((COUNTIFS(INCAPACIDADES!$C$1:$C$51,$I236,INCAPACIDADES!W$1:W$51,Z$1))&gt;0,2,IF(VLOOKUP($C236,BD!$D$1:$F$501,3,0)&gt;Z$1,0,3))),"")</f>
        <v/>
      </c>
      <c r="CU236" s="23" t="str">
        <f>+IF(AND(LEN($I236)&gt;5),IF(AND($J236&gt;AA$1,$J236&lt;=$AO$1),1,IF((COUNTIFS(INCAPACIDADES!$C$1:$C$51,$I236,INCAPACIDADES!X$1:X$51,AA$1))&gt;0,2,IF(VLOOKUP($C236,BD!$D$1:$F$501,3,0)&gt;AA$1,0,3))),"")</f>
        <v/>
      </c>
      <c r="CV236" s="23" t="str">
        <f>+IF(AND(LEN($I236)&gt;5),IF(AND($J236&gt;AB$1,$J236&lt;=$AO$1),1,IF((COUNTIFS(INCAPACIDADES!$C$1:$C$51,$I236,INCAPACIDADES!Y$1:Y$51,AB$1))&gt;0,2,IF(VLOOKUP($C236,BD!$D$1:$F$501,3,0)&gt;AB$1,0,3))),"")</f>
        <v/>
      </c>
      <c r="CW236" s="23" t="str">
        <f>+IF(AND(LEN($I236)&gt;5),IF(AND($J236&gt;AC$1,$J236&lt;=$AO$1),1,IF((COUNTIFS(INCAPACIDADES!$C$1:$C$51,$I236,INCAPACIDADES!Z$1:Z$51,AC$1))&gt;0,2,IF(VLOOKUP($C236,BD!$D$1:$F$501,3,0)&gt;AC$1,0,3))),"")</f>
        <v/>
      </c>
      <c r="CX236" s="23" t="str">
        <f>+IF(AND(LEN($I236)&gt;5),IF(AND($J236&gt;AD$1,$J236&lt;=$AO$1),1,IF((COUNTIFS(INCAPACIDADES!$C$1:$C$51,$I236,INCAPACIDADES!AA$1:AA$51,AD$1))&gt;0,2,IF(VLOOKUP($C236,BD!$D$1:$F$501,3,0)&gt;AD$1,0,3))),"")</f>
        <v/>
      </c>
      <c r="CY236" s="23" t="str">
        <f>+IF(AND(LEN($I236)&gt;5),IF(AND($J236&gt;AE$1,$J236&lt;=$AO$1),1,IF((COUNTIFS(INCAPACIDADES!$C$1:$C$51,$I236,INCAPACIDADES!AB$1:AB$51,AE$1))&gt;0,2,IF(VLOOKUP($C236,BD!$D$1:$F$501,3,0)&gt;AE$1,0,3))),"")</f>
        <v/>
      </c>
      <c r="CZ236" s="23" t="str">
        <f>+IF(AND(LEN($I236)&gt;5),IF(AND($J236&gt;AF$1,$J236&lt;=$AO$1),1,IF((COUNTIFS(INCAPACIDADES!$C$1:$C$51,$I236,INCAPACIDADES!AC$1:AC$51,AF$1))&gt;0,2,IF(VLOOKUP($C236,BD!$D$1:$F$501,3,0)&gt;AF$1,0,3))),"")</f>
        <v/>
      </c>
      <c r="DA236" s="23" t="str">
        <f>+IF(AND(LEN($I236)&gt;5),IF(AND($J236&gt;AG$1,$J236&lt;=$AO$1),1,IF((COUNTIFS(INCAPACIDADES!$C$1:$C$51,$I236,INCAPACIDADES!AD$1:AD$51,AG$1))&gt;0,2,IF(VLOOKUP($C236,BD!$D$1:$F$501,3,0)&gt;AG$1,0,3))),"")</f>
        <v/>
      </c>
      <c r="DB236" s="23" t="str">
        <f>+IF(AND(LEN($I236)&gt;5),IF(AND($J236&gt;AH$1,$J236&lt;=$AO$1),1,IF((COUNTIFS(INCAPACIDADES!$C$1:$C$51,$I236,INCAPACIDADES!AE$1:AE$51,AH$1))&gt;0,2,IF(VLOOKUP($C236,BD!$D$1:$F$501,3,0)&gt;AH$1,0,3))),"")</f>
        <v/>
      </c>
      <c r="DC236" s="23" t="str">
        <f>+IF(AND(LEN($I236)&gt;5),IF(AND($J236&gt;AI$1,$J236&lt;=$AO$1),1,IF((COUNTIFS(INCAPACIDADES!$C$1:$C$51,$I236,INCAPACIDADES!AF$1:AF$51,AI$1))&gt;0,2,IF(VLOOKUP($C236,BD!$D$1:$F$501,3,0)&gt;AI$1,0,3))),"")</f>
        <v/>
      </c>
      <c r="DD236" s="23" t="str">
        <f>+IF(AND(LEN($I236)&gt;5),IF(AND($J236&gt;AJ$1,$J236&lt;=$AO$1),1,IF((COUNTIFS(INCAPACIDADES!$C$1:$C$51,$I236,INCAPACIDADES!AG$1:AG$51,AJ$1))&gt;0,2,IF(VLOOKUP($C236,BD!$D$1:$F$501,3,0)&gt;AJ$1,0,3))),"")</f>
        <v/>
      </c>
      <c r="DE236" s="23" t="str">
        <f>+IF(AND(LEN($I236)&gt;5),IF(AND($J236&gt;AK$1,$J236&lt;=$AO$1),1,IF((COUNTIFS(INCAPACIDADES!$C$1:$C$51,$I236,INCAPACIDADES!AH$1:AH$51,AK$1))&gt;0,2,IF(VLOOKUP($C236,BD!$D$1:$F$501,3,0)&gt;AK$1,0,3))),"")</f>
        <v/>
      </c>
      <c r="DF236" s="23" t="str">
        <f>+IF(AND(LEN($I236)&gt;5),IF(AND($J236&gt;AL$1,$J236&lt;=$AO$1),1,IF((COUNTIFS(INCAPACIDADES!$C$1:$C$51,$I236,INCAPACIDADES!AI$1:AI$51,AL$1))&gt;0,2,IF(VLOOKUP($C236,BD!$D$1:$F$501,3,0)&gt;AL$1,0,3))),"")</f>
        <v/>
      </c>
      <c r="DG236" s="23" t="str">
        <f>+IF(AND(LEN($I236)&gt;5),IF(AND($J236&gt;AM$1,$J236&lt;=$AO$1),1,IF((COUNTIFS(INCAPACIDADES!$C$1:$C$51,$I236,INCAPACIDADES!AJ$1:AJ$51,AM$1))&gt;0,2,IF(VLOOKUP($C236,BD!$D$1:$F$501,3,0)&gt;AM$1,0,3))),"")</f>
        <v/>
      </c>
      <c r="DH236" s="23" t="str">
        <f>+IF(AND(LEN($I236)&gt;5),IF(AND($J236&gt;AN$1,$J236&lt;=$AO$1),1,IF((COUNTIFS(INCAPACIDADES!$C$1:$C$51,$I236,INCAPACIDADES!AK$1:AK$51,AN$1))&gt;0,2,IF(VLOOKUP($C236,BD!$D$1:$F$501,3,0)&gt;AN$1,0,3))),"")</f>
        <v/>
      </c>
      <c r="DI236" s="23" t="str">
        <f>+IF(AND(LEN($I236)&gt;5),IF(AND($J236&gt;AO$1,$J236&lt;=$AO$1),1,IF((COUNTIFS(INCAPACIDADES!$C$1:$C$51,$I236,INCAPACIDADES!AL$1:AL$51,AO$1))&gt;0,2,IF(VLOOKUP($C236,BD!$D$1:$F$501,3,0)&gt;AO$1,0,3))),"")</f>
        <v/>
      </c>
      <c r="DJ236" s="23" t="str">
        <f>+IF(LEN($I236)&gt;5,IF(ISERROR(VLOOKUP(N236,'CODIGO PAGO'!$B$2:$B$20,1,0)),1,IF(OR(AND(CH236=1,N236&lt;&gt;"N"),AND(CH236=3,N236&lt;&gt;"B"),AND(CH236=2,LEFT(TRIM(N236),1)&lt;&gt;"I")),1,IF(OR(AND(CH236=0,N236="N"),AND(CH236=0,N236="B"),AND(CH236=0,LEFT(TRIM(N236),1)="I")),1,0))),"")</f>
        <v/>
      </c>
      <c r="DK236" s="23" t="str">
        <f t="shared" si="139"/>
        <v/>
      </c>
      <c r="DL236" s="23" t="str">
        <f>+IF(LEN($I236)&gt;5,IF(ISERROR(VLOOKUP(P236,'CODIGO PAGO'!$B$2:$B$20,1,0)),1,IF(OR(AND(CJ236=1,P236&lt;&gt;"N"),AND(CJ236=3,P236&lt;&gt;"B"),AND(CJ236=2,LEFT(TRIM(P236),1)&lt;&gt;"I")),1,IF(OR(AND(CJ236=0,P236="N"),AND(CJ236=0,P236="B"),AND(CJ236=0,LEFT(TRIM(P236),1)="I")),1,0))),"")</f>
        <v/>
      </c>
      <c r="DM236" s="23" t="str">
        <f t="shared" si="140"/>
        <v/>
      </c>
      <c r="DN236" s="23" t="str">
        <f>+IF(LEN($I236)&gt;5,IF(ISERROR(VLOOKUP(R236,'CODIGO PAGO'!$B$2:$B$20,1,0)),1,IF(OR(AND(CL236=1,R236&lt;&gt;"N"),AND(CL236=3,R236&lt;&gt;"B"),AND(CL236=2,LEFT(TRIM(R236),1)&lt;&gt;"I")),1,IF(OR(AND(CL236=0,R236="N"),AND(CL236=0,R236="B"),AND(CL236=0,LEFT(TRIM(R236),1)="I")),1,0))),"")</f>
        <v/>
      </c>
      <c r="DO236" s="23" t="str">
        <f t="shared" si="141"/>
        <v/>
      </c>
      <c r="DP236" s="23" t="str">
        <f>+IF(LEN($I236)&gt;5,IF(ISERROR(VLOOKUP(T236,'CODIGO PAGO'!$B$2:$B$20,1,0)),1,IF(OR(AND(CN236=1,T236&lt;&gt;"N"),AND(CN236=3,T236&lt;&gt;"B"),AND(CN236=2,LEFT(TRIM(T236),1)&lt;&gt;"I")),1,IF(OR(AND(CN236=0,T236="N"),AND(CN236=0,T236="B"),AND(CN236=0,LEFT(TRIM(T236),1)="I")),1,0))),"")</f>
        <v/>
      </c>
      <c r="DQ236" s="23" t="str">
        <f t="shared" si="142"/>
        <v/>
      </c>
      <c r="DR236" s="23" t="str">
        <f>+IF(LEN($I236)&gt;5,IF(ISERROR(VLOOKUP(V236,'CODIGO PAGO'!$B$2:$B$20,1,0)),1,IF(OR(AND(CP236=1,V236&lt;&gt;"N"),AND(CP236=3,V236&lt;&gt;"B"),AND(CP236=2,LEFT(TRIM(V236),1)&lt;&gt;"I")),1,IF(OR(AND(CP236=0,V236="N"),AND(CP236=0,V236="B"),AND(CP236=0,LEFT(TRIM(V236),1)="I")),1,0))),"")</f>
        <v/>
      </c>
      <c r="DS236" s="23" t="str">
        <f t="shared" si="143"/>
        <v/>
      </c>
      <c r="DT236" s="23" t="str">
        <f>+IF(LEN($I236)&gt;5,IF(ISERROR(VLOOKUP(X236,'CODIGO PAGO'!$B$2:$B$20,1,0)),1,IF(OR(AND(CR236=1,X236&lt;&gt;"N"),AND(CR236=3,X236&lt;&gt;"B"),AND(CR236=2,LEFT(TRIM(X236),1)&lt;&gt;"I")),1,IF(OR(AND(CR236=0,X236="N"),AND(CR236=0,X236="B"),AND(CR236=0,LEFT(TRIM(X236),1)="I")),1,0))),"")</f>
        <v/>
      </c>
      <c r="DU236" s="23" t="str">
        <f t="shared" si="144"/>
        <v/>
      </c>
      <c r="DV236" s="23" t="str">
        <f>+IF(LEN($I236)&gt;5,IF(ISERROR(VLOOKUP(Z236,'CODIGO PAGO'!$B$2:$B$20,1,0)),1,IF(OR(AND(CT236=1,Z236&lt;&gt;"N"),AND(CT236=3,Z236&lt;&gt;"B"),AND(CT236=2,LEFT(TRIM(Z236),1)&lt;&gt;"I")),1,IF(OR(AND(CT236=0,Z236="N"),AND(CT236=0,Z236="B"),AND(CT236=0,LEFT(TRIM(Z236),1)="I")),1,0))),"")</f>
        <v/>
      </c>
      <c r="DW236" s="23" t="str">
        <f t="shared" si="145"/>
        <v/>
      </c>
      <c r="DX236" s="23" t="str">
        <f>+IF(LEN($I236)&gt;5,IF(ISERROR(VLOOKUP(AB236,'CODIGO PAGO'!$B$2:$B$20,1,0)),1,IF(OR(AND(CV236=1,AB236&lt;&gt;"N"),AND(CV236=3,AB236&lt;&gt;"B"),AND(CV236=2,LEFT(TRIM(AB236),1)&lt;&gt;"I")),1,IF(OR(AND(CV236=0,AB236="N"),AND(CV236=0,AB236="B"),AND(CV236=0,LEFT(TRIM(AB236),1)="I")),1,0))),"")</f>
        <v/>
      </c>
      <c r="DY236" s="23" t="str">
        <f t="shared" si="146"/>
        <v/>
      </c>
      <c r="DZ236" s="23" t="str">
        <f>+IF(LEN($I236)&gt;5,IF(ISERROR(VLOOKUP(AD236,'CODIGO PAGO'!$B$2:$B$20,1,0)),1,IF(OR(AND(CX236=1,AD236&lt;&gt;"N"),AND(CX236=3,AD236&lt;&gt;"B"),AND(CX236=2,LEFT(TRIM(AD236),1)&lt;&gt;"I")),1,IF(OR(AND(CX236=0,AD236="N"),AND(CX236=0,AD236="B"),AND(CX236=0,LEFT(TRIM(AD236),1)="I")),1,0))),"")</f>
        <v/>
      </c>
      <c r="EA236" s="23" t="str">
        <f t="shared" si="147"/>
        <v/>
      </c>
      <c r="EB236" s="23" t="str">
        <f>+IF(LEN($I236)&gt;5,IF(ISERROR(VLOOKUP(AF236,'CODIGO PAGO'!$B$2:$B$20,1,0)),1,IF(OR(AND(CZ236=1,AF236&lt;&gt;"N"),AND(CZ236=3,AF236&lt;&gt;"B"),AND(CZ236=2,LEFT(TRIM(AF236),1)&lt;&gt;"I")),1,IF(OR(AND(CZ236=0,AF236="N"),AND(CZ236=0,AF236="B"),AND(CZ236=0,LEFT(TRIM(AF236),1)="I")),1,0))),"")</f>
        <v/>
      </c>
      <c r="EC236" s="23" t="str">
        <f t="shared" si="148"/>
        <v/>
      </c>
      <c r="ED236" s="23" t="str">
        <f>+IF(LEN($I236)&gt;5,IF(ISERROR(VLOOKUP(AH236,'CODIGO PAGO'!$B$2:$B$20,1,0)),1,IF(OR(AND(DB236=1,AH236&lt;&gt;"N"),AND(DB236=3,AH236&lt;&gt;"B"),AND(DB236=2,LEFT(TRIM(AH236),1)&lt;&gt;"I")),1,IF(OR(AND(DB236=0,AH236="N"),AND(DB236=0,AH236="B"),AND(DB236=0,LEFT(TRIM(AH236),1)="I")),1,0))),"")</f>
        <v/>
      </c>
      <c r="EE236" s="23" t="str">
        <f t="shared" si="149"/>
        <v/>
      </c>
      <c r="EF236" s="23" t="str">
        <f>+IF(LEN($I236)&gt;5,IF(ISERROR(VLOOKUP(AJ236,'CODIGO PAGO'!$B$2:$B$20,1,0)),1,IF(OR(AND(DD236=1,AJ236&lt;&gt;"N"),AND(DD236=3,AJ236&lt;&gt;"B"),AND(DD236=2,LEFT(TRIM(AJ236),1)&lt;&gt;"I")),1,IF(OR(AND(DD236=0,AJ236="N"),AND(DD236=0,AJ236="B"),AND(DD236=0,LEFT(TRIM(AJ236),1)="I")),1,0))),"")</f>
        <v/>
      </c>
      <c r="EG236" s="23" t="str">
        <f t="shared" si="150"/>
        <v/>
      </c>
      <c r="EH236" s="23" t="str">
        <f>+IF(LEN($I236)&gt;5,IF(ISERROR(VLOOKUP(AL236,'CODIGO PAGO'!$B$2:$B$20,1,0)),1,IF(OR(AND(DF236=1,AL236&lt;&gt;"N"),AND(DF236=3,AL236&lt;&gt;"B"),AND(DF236=2,LEFT(TRIM(AL236),1)&lt;&gt;"I")),1,IF(OR(AND(DF236=0,AL236="N"),AND(DF236=0,AL236="B"),AND(DF236=0,LEFT(TRIM(AL236),1)="I")),1,0))),"")</f>
        <v/>
      </c>
      <c r="EI236" s="23" t="str">
        <f t="shared" si="151"/>
        <v/>
      </c>
      <c r="EJ236" s="23" t="str">
        <f>+IF(LEN($I236)&gt;5,IF(ISERROR(VLOOKUP(AN236,'CODIGO PAGO'!$B$2:$B$20,1,0)),1,IF(OR(AND(DH236=1,AN236&lt;&gt;"N"),AND(DH236=3,AN236&lt;&gt;"B"),AND(DH236=2,LEFT(TRIM(AN236),1)&lt;&gt;"I")),1,IF(OR(AND(DH236=0,AN236="N"),AND(DH236=0,AN236="B"),AND(DH236=0,LEFT(TRIM(AN236),1)="I")),1,0))),"")</f>
        <v/>
      </c>
      <c r="EK236" s="23" t="str">
        <f t="shared" si="152"/>
        <v/>
      </c>
      <c r="EL236" s="24" t="str">
        <f t="shared" si="153"/>
        <v/>
      </c>
    </row>
    <row r="237" spans="1:142" s="26" customFormat="1">
      <c r="A237" s="15" t="str">
        <f t="shared" si="119"/>
        <v/>
      </c>
      <c r="B237" s="1" t="str">
        <f>+IF(LEN(I237)&gt;5,'CODIGO PAGO'!$B$28,"")</f>
        <v/>
      </c>
      <c r="C237" s="1" t="str">
        <f>+IF(LEN($I237)&gt;5,BD!D237,"")</f>
        <v/>
      </c>
      <c r="D237" s="168" t="str">
        <f>+IF(LEN($I237)&gt;5,BD!A237,"")</f>
        <v/>
      </c>
      <c r="E237" s="1" t="str">
        <f>+IF(LEN($I237)&gt;5,BD!B237,"")</f>
        <v/>
      </c>
      <c r="F237" s="1" t="str">
        <f>+IF(LEN($I237)&gt;5,BD!C237,"")</f>
        <v/>
      </c>
      <c r="G237" s="141"/>
      <c r="H237" s="141"/>
      <c r="I237" s="1" t="str">
        <f>+IF(LEN(BD!G237)&gt;5,BD!G237,"")</f>
        <v/>
      </c>
      <c r="J237" s="167" t="str">
        <f>+IF(LEN($I237)&gt;5,BD!E237,"")</f>
        <v/>
      </c>
      <c r="K237" s="6" t="str">
        <f t="shared" si="120"/>
        <v/>
      </c>
      <c r="L237" s="87" t="str">
        <f>+IF(LEN($I237)&gt;5,BD!H237,"")</f>
        <v/>
      </c>
      <c r="M237" s="40" t="str">
        <f t="shared" si="121"/>
        <v/>
      </c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4" t="str">
        <f t="shared" si="122"/>
        <v/>
      </c>
      <c r="AQ237" s="5" t="str">
        <f t="shared" si="123"/>
        <v/>
      </c>
      <c r="AR237" s="91" t="str">
        <f t="shared" si="124"/>
        <v/>
      </c>
      <c r="AS237" s="5" t="str">
        <f t="shared" si="125"/>
        <v/>
      </c>
      <c r="AT237" s="91" t="str">
        <f t="shared" si="126"/>
        <v/>
      </c>
      <c r="AU237" s="4" t="str">
        <f t="shared" si="127"/>
        <v/>
      </c>
      <c r="AV237" s="4" t="str">
        <f t="shared" si="128"/>
        <v/>
      </c>
      <c r="AW237" s="4" t="str">
        <f t="shared" si="129"/>
        <v/>
      </c>
      <c r="AX237" s="4" t="str">
        <f t="shared" si="130"/>
        <v/>
      </c>
      <c r="AY237" s="88" t="str">
        <f t="shared" si="131"/>
        <v/>
      </c>
      <c r="AZ237" s="17" t="str">
        <f t="shared" si="132"/>
        <v/>
      </c>
      <c r="BA237" s="18" t="str">
        <f t="shared" si="133"/>
        <v/>
      </c>
      <c r="BB237" s="19" t="str">
        <f>+IF(LEN(I237)&gt;5,IF(INT(RIGHT(B237,1))=9,0.5*L237*AY237,INT(MID(B237,5,LEN(B237)-4))*L237)+IFERROR(VLOOKUP(I237,AJUSTES!$A$1:$I$50,9,0),0),"")</f>
        <v/>
      </c>
      <c r="BC237" s="12"/>
      <c r="BD237" s="19" t="str">
        <f t="shared" si="134"/>
        <v/>
      </c>
      <c r="BE237" s="18" t="str">
        <f t="shared" si="135"/>
        <v/>
      </c>
      <c r="BF237" s="139" t="str">
        <f t="shared" si="136"/>
        <v/>
      </c>
      <c r="BG237" s="114"/>
      <c r="BH237" s="18" t="str">
        <f t="shared" si="137"/>
        <v/>
      </c>
      <c r="BI237" s="13"/>
      <c r="BJ237" s="12"/>
      <c r="BK237" s="12"/>
      <c r="BL237" s="145"/>
      <c r="BM237" s="12"/>
      <c r="BN237" s="12"/>
      <c r="BO237" s="12"/>
      <c r="BP237" s="12"/>
      <c r="BQ237" s="12"/>
      <c r="BR237" s="12"/>
      <c r="BS237" s="146"/>
      <c r="BT237" s="14"/>
      <c r="BU237" s="12"/>
      <c r="BV237" s="12"/>
      <c r="BW237" s="12"/>
      <c r="BX237" s="12"/>
      <c r="BY237" s="12"/>
      <c r="BZ237" s="144"/>
      <c r="CA237" s="107" t="str">
        <f>+IF(LEN($I237)&gt;5,IF(BD!F237="N/A","",BD!F237),"")</f>
        <v/>
      </c>
      <c r="CB237" s="21"/>
      <c r="CC237" s="147"/>
      <c r="CD237" s="148"/>
      <c r="CE237" s="8" t="str">
        <f>+IF(LEN(I237)&gt;5,BD!M237,"")</f>
        <v/>
      </c>
      <c r="CF237" s="16" t="str">
        <f>+IF(LEN(I237)&gt;5,BD!N237,"")</f>
        <v/>
      </c>
      <c r="CG237" s="3" t="str">
        <f t="shared" si="138"/>
        <v/>
      </c>
      <c r="CH237" s="23" t="str">
        <f>+IF(AND(LEN($I237)&gt;5),IF(AND($J237&gt;N$1,$J237&lt;=$AO$1),1,IF((COUNTIFS(INCAPACIDADES!$C$1:$C$51,$I237,INCAPACIDADES!K$1:K$51,N$1))&gt;0,2,IF(VLOOKUP($C237,BD!$D$1:$F$501,3,0)&gt;N$1,0,3))),"")</f>
        <v/>
      </c>
      <c r="CI237" s="23" t="str">
        <f>+IF(AND(LEN($I237)&gt;5),IF(AND($J237&gt;O$1,$J237&lt;=$AO$1),1,IF((COUNTIFS(INCAPACIDADES!$C$1:$C$51,$I237,INCAPACIDADES!L$1:L$51,O$1))&gt;0,2,IF(VLOOKUP($C237,BD!$D$1:$F$501,3,0)&gt;O$1,0,3))),"")</f>
        <v/>
      </c>
      <c r="CJ237" s="23" t="str">
        <f>+IF(AND(LEN($I237)&gt;5),IF(AND($J237&gt;P$1,$J237&lt;=$AO$1),1,IF((COUNTIFS(INCAPACIDADES!$C$1:$C$51,$I237,INCAPACIDADES!M$1:M$51,P$1))&gt;0,2,IF(VLOOKUP($C237,BD!$D$1:$F$501,3,0)&gt;P$1,0,3))),"")</f>
        <v/>
      </c>
      <c r="CK237" s="23" t="str">
        <f>+IF(AND(LEN($I237)&gt;5),IF(AND($J237&gt;Q$1,$J237&lt;=$AO$1),1,IF((COUNTIFS(INCAPACIDADES!$C$1:$C$51,$I237,INCAPACIDADES!N$1:N$51,Q$1))&gt;0,2,IF(VLOOKUP($C237,BD!$D$1:$F$501,3,0)&gt;Q$1,0,3))),"")</f>
        <v/>
      </c>
      <c r="CL237" s="23" t="str">
        <f>+IF(AND(LEN($I237)&gt;5),IF(AND($J237&gt;R$1,$J237&lt;=$AO$1),1,IF((COUNTIFS(INCAPACIDADES!$C$1:$C$51,$I237,INCAPACIDADES!O$1:O$51,R$1))&gt;0,2,IF(VLOOKUP($C237,BD!$D$1:$F$501,3,0)&gt;R$1,0,3))),"")</f>
        <v/>
      </c>
      <c r="CM237" s="23" t="str">
        <f>+IF(AND(LEN($I237)&gt;5),IF(AND($J237&gt;S$1,$J237&lt;=$AO$1),1,IF((COUNTIFS(INCAPACIDADES!$C$1:$C$51,$I237,INCAPACIDADES!P$1:P$51,S$1))&gt;0,2,IF(VLOOKUP($C237,BD!$D$1:$F$501,3,0)&gt;S$1,0,3))),"")</f>
        <v/>
      </c>
      <c r="CN237" s="23" t="str">
        <f>+IF(AND(LEN($I237)&gt;5),IF(AND($J237&gt;T$1,$J237&lt;=$AO$1),1,IF((COUNTIFS(INCAPACIDADES!$C$1:$C$51,$I237,INCAPACIDADES!Q$1:Q$51,T$1))&gt;0,2,IF(VLOOKUP($C237,BD!$D$1:$F$501,3,0)&gt;T$1,0,3))),"")</f>
        <v/>
      </c>
      <c r="CO237" s="23" t="str">
        <f>+IF(AND(LEN($I237)&gt;5),IF(AND($J237&gt;U$1,$J237&lt;=$AO$1),1,IF((COUNTIFS(INCAPACIDADES!$C$1:$C$51,$I237,INCAPACIDADES!R$1:R$51,U$1))&gt;0,2,IF(VLOOKUP($C237,BD!$D$1:$F$501,3,0)&gt;U$1,0,3))),"")</f>
        <v/>
      </c>
      <c r="CP237" s="23" t="str">
        <f>+IF(AND(LEN($I237)&gt;5),IF(AND($J237&gt;V$1,$J237&lt;=$AO$1),1,IF((COUNTIFS(INCAPACIDADES!$C$1:$C$51,$I237,INCAPACIDADES!S$1:S$51,V$1))&gt;0,2,IF(VLOOKUP($C237,BD!$D$1:$F$501,3,0)&gt;V$1,0,3))),"")</f>
        <v/>
      </c>
      <c r="CQ237" s="23" t="str">
        <f>+IF(AND(LEN($I237)&gt;5),IF(AND($J237&gt;W$1,$J237&lt;=$AO$1),1,IF((COUNTIFS(INCAPACIDADES!$C$1:$C$51,$I237,INCAPACIDADES!T$1:T$51,W$1))&gt;0,2,IF(VLOOKUP($C237,BD!$D$1:$F$501,3,0)&gt;W$1,0,3))),"")</f>
        <v/>
      </c>
      <c r="CR237" s="23" t="str">
        <f>+IF(AND(LEN($I237)&gt;5),IF(AND($J237&gt;X$1,$J237&lt;=$AO$1),1,IF((COUNTIFS(INCAPACIDADES!$C$1:$C$51,$I237,INCAPACIDADES!U$1:U$51,X$1))&gt;0,2,IF(VLOOKUP($C237,BD!$D$1:$F$501,3,0)&gt;X$1,0,3))),"")</f>
        <v/>
      </c>
      <c r="CS237" s="23" t="str">
        <f>+IF(AND(LEN($I237)&gt;5),IF(AND($J237&gt;Y$1,$J237&lt;=$AO$1),1,IF((COUNTIFS(INCAPACIDADES!$C$1:$C$51,$I237,INCAPACIDADES!V$1:V$51,Y$1))&gt;0,2,IF(VLOOKUP($C237,BD!$D$1:$F$501,3,0)&gt;Y$1,0,3))),"")</f>
        <v/>
      </c>
      <c r="CT237" s="23" t="str">
        <f>+IF(AND(LEN($I237)&gt;5),IF(AND($J237&gt;Z$1,$J237&lt;=$AO$1),1,IF((COUNTIFS(INCAPACIDADES!$C$1:$C$51,$I237,INCAPACIDADES!W$1:W$51,Z$1))&gt;0,2,IF(VLOOKUP($C237,BD!$D$1:$F$501,3,0)&gt;Z$1,0,3))),"")</f>
        <v/>
      </c>
      <c r="CU237" s="23" t="str">
        <f>+IF(AND(LEN($I237)&gt;5),IF(AND($J237&gt;AA$1,$J237&lt;=$AO$1),1,IF((COUNTIFS(INCAPACIDADES!$C$1:$C$51,$I237,INCAPACIDADES!X$1:X$51,AA$1))&gt;0,2,IF(VLOOKUP($C237,BD!$D$1:$F$501,3,0)&gt;AA$1,0,3))),"")</f>
        <v/>
      </c>
      <c r="CV237" s="23" t="str">
        <f>+IF(AND(LEN($I237)&gt;5),IF(AND($J237&gt;AB$1,$J237&lt;=$AO$1),1,IF((COUNTIFS(INCAPACIDADES!$C$1:$C$51,$I237,INCAPACIDADES!Y$1:Y$51,AB$1))&gt;0,2,IF(VLOOKUP($C237,BD!$D$1:$F$501,3,0)&gt;AB$1,0,3))),"")</f>
        <v/>
      </c>
      <c r="CW237" s="23" t="str">
        <f>+IF(AND(LEN($I237)&gt;5),IF(AND($J237&gt;AC$1,$J237&lt;=$AO$1),1,IF((COUNTIFS(INCAPACIDADES!$C$1:$C$51,$I237,INCAPACIDADES!Z$1:Z$51,AC$1))&gt;0,2,IF(VLOOKUP($C237,BD!$D$1:$F$501,3,0)&gt;AC$1,0,3))),"")</f>
        <v/>
      </c>
      <c r="CX237" s="23" t="str">
        <f>+IF(AND(LEN($I237)&gt;5),IF(AND($J237&gt;AD$1,$J237&lt;=$AO$1),1,IF((COUNTIFS(INCAPACIDADES!$C$1:$C$51,$I237,INCAPACIDADES!AA$1:AA$51,AD$1))&gt;0,2,IF(VLOOKUP($C237,BD!$D$1:$F$501,3,0)&gt;AD$1,0,3))),"")</f>
        <v/>
      </c>
      <c r="CY237" s="23" t="str">
        <f>+IF(AND(LEN($I237)&gt;5),IF(AND($J237&gt;AE$1,$J237&lt;=$AO$1),1,IF((COUNTIFS(INCAPACIDADES!$C$1:$C$51,$I237,INCAPACIDADES!AB$1:AB$51,AE$1))&gt;0,2,IF(VLOOKUP($C237,BD!$D$1:$F$501,3,0)&gt;AE$1,0,3))),"")</f>
        <v/>
      </c>
      <c r="CZ237" s="23" t="str">
        <f>+IF(AND(LEN($I237)&gt;5),IF(AND($J237&gt;AF$1,$J237&lt;=$AO$1),1,IF((COUNTIFS(INCAPACIDADES!$C$1:$C$51,$I237,INCAPACIDADES!AC$1:AC$51,AF$1))&gt;0,2,IF(VLOOKUP($C237,BD!$D$1:$F$501,3,0)&gt;AF$1,0,3))),"")</f>
        <v/>
      </c>
      <c r="DA237" s="23" t="str">
        <f>+IF(AND(LEN($I237)&gt;5),IF(AND($J237&gt;AG$1,$J237&lt;=$AO$1),1,IF((COUNTIFS(INCAPACIDADES!$C$1:$C$51,$I237,INCAPACIDADES!AD$1:AD$51,AG$1))&gt;0,2,IF(VLOOKUP($C237,BD!$D$1:$F$501,3,0)&gt;AG$1,0,3))),"")</f>
        <v/>
      </c>
      <c r="DB237" s="23" t="str">
        <f>+IF(AND(LEN($I237)&gt;5),IF(AND($J237&gt;AH$1,$J237&lt;=$AO$1),1,IF((COUNTIFS(INCAPACIDADES!$C$1:$C$51,$I237,INCAPACIDADES!AE$1:AE$51,AH$1))&gt;0,2,IF(VLOOKUP($C237,BD!$D$1:$F$501,3,0)&gt;AH$1,0,3))),"")</f>
        <v/>
      </c>
      <c r="DC237" s="23" t="str">
        <f>+IF(AND(LEN($I237)&gt;5),IF(AND($J237&gt;AI$1,$J237&lt;=$AO$1),1,IF((COUNTIFS(INCAPACIDADES!$C$1:$C$51,$I237,INCAPACIDADES!AF$1:AF$51,AI$1))&gt;0,2,IF(VLOOKUP($C237,BD!$D$1:$F$501,3,0)&gt;AI$1,0,3))),"")</f>
        <v/>
      </c>
      <c r="DD237" s="23" t="str">
        <f>+IF(AND(LEN($I237)&gt;5),IF(AND($J237&gt;AJ$1,$J237&lt;=$AO$1),1,IF((COUNTIFS(INCAPACIDADES!$C$1:$C$51,$I237,INCAPACIDADES!AG$1:AG$51,AJ$1))&gt;0,2,IF(VLOOKUP($C237,BD!$D$1:$F$501,3,0)&gt;AJ$1,0,3))),"")</f>
        <v/>
      </c>
      <c r="DE237" s="23" t="str">
        <f>+IF(AND(LEN($I237)&gt;5),IF(AND($J237&gt;AK$1,$J237&lt;=$AO$1),1,IF((COUNTIFS(INCAPACIDADES!$C$1:$C$51,$I237,INCAPACIDADES!AH$1:AH$51,AK$1))&gt;0,2,IF(VLOOKUP($C237,BD!$D$1:$F$501,3,0)&gt;AK$1,0,3))),"")</f>
        <v/>
      </c>
      <c r="DF237" s="23" t="str">
        <f>+IF(AND(LEN($I237)&gt;5),IF(AND($J237&gt;AL$1,$J237&lt;=$AO$1),1,IF((COUNTIFS(INCAPACIDADES!$C$1:$C$51,$I237,INCAPACIDADES!AI$1:AI$51,AL$1))&gt;0,2,IF(VLOOKUP($C237,BD!$D$1:$F$501,3,0)&gt;AL$1,0,3))),"")</f>
        <v/>
      </c>
      <c r="DG237" s="23" t="str">
        <f>+IF(AND(LEN($I237)&gt;5),IF(AND($J237&gt;AM$1,$J237&lt;=$AO$1),1,IF((COUNTIFS(INCAPACIDADES!$C$1:$C$51,$I237,INCAPACIDADES!AJ$1:AJ$51,AM$1))&gt;0,2,IF(VLOOKUP($C237,BD!$D$1:$F$501,3,0)&gt;AM$1,0,3))),"")</f>
        <v/>
      </c>
      <c r="DH237" s="23" t="str">
        <f>+IF(AND(LEN($I237)&gt;5),IF(AND($J237&gt;AN$1,$J237&lt;=$AO$1),1,IF((COUNTIFS(INCAPACIDADES!$C$1:$C$51,$I237,INCAPACIDADES!AK$1:AK$51,AN$1))&gt;0,2,IF(VLOOKUP($C237,BD!$D$1:$F$501,3,0)&gt;AN$1,0,3))),"")</f>
        <v/>
      </c>
      <c r="DI237" s="23" t="str">
        <f>+IF(AND(LEN($I237)&gt;5),IF(AND($J237&gt;AO$1,$J237&lt;=$AO$1),1,IF((COUNTIFS(INCAPACIDADES!$C$1:$C$51,$I237,INCAPACIDADES!AL$1:AL$51,AO$1))&gt;0,2,IF(VLOOKUP($C237,BD!$D$1:$F$501,3,0)&gt;AO$1,0,3))),"")</f>
        <v/>
      </c>
      <c r="DJ237" s="23" t="str">
        <f>+IF(LEN($I237)&gt;5,IF(ISERROR(VLOOKUP(N237,'CODIGO PAGO'!$B$2:$B$20,1,0)),1,IF(OR(AND(CH237=1,N237&lt;&gt;"N"),AND(CH237=3,N237&lt;&gt;"B"),AND(CH237=2,LEFT(TRIM(N237),1)&lt;&gt;"I")),1,IF(OR(AND(CH237=0,N237="N"),AND(CH237=0,N237="B"),AND(CH237=0,LEFT(TRIM(N237),1)="I")),1,0))),"")</f>
        <v/>
      </c>
      <c r="DK237" s="23" t="str">
        <f t="shared" si="139"/>
        <v/>
      </c>
      <c r="DL237" s="23" t="str">
        <f>+IF(LEN($I237)&gt;5,IF(ISERROR(VLOOKUP(P237,'CODIGO PAGO'!$B$2:$B$20,1,0)),1,IF(OR(AND(CJ237=1,P237&lt;&gt;"N"),AND(CJ237=3,P237&lt;&gt;"B"),AND(CJ237=2,LEFT(TRIM(P237),1)&lt;&gt;"I")),1,IF(OR(AND(CJ237=0,P237="N"),AND(CJ237=0,P237="B"),AND(CJ237=0,LEFT(TRIM(P237),1)="I")),1,0))),"")</f>
        <v/>
      </c>
      <c r="DM237" s="23" t="str">
        <f t="shared" si="140"/>
        <v/>
      </c>
      <c r="DN237" s="23" t="str">
        <f>+IF(LEN($I237)&gt;5,IF(ISERROR(VLOOKUP(R237,'CODIGO PAGO'!$B$2:$B$20,1,0)),1,IF(OR(AND(CL237=1,R237&lt;&gt;"N"),AND(CL237=3,R237&lt;&gt;"B"),AND(CL237=2,LEFT(TRIM(R237),1)&lt;&gt;"I")),1,IF(OR(AND(CL237=0,R237="N"),AND(CL237=0,R237="B"),AND(CL237=0,LEFT(TRIM(R237),1)="I")),1,0))),"")</f>
        <v/>
      </c>
      <c r="DO237" s="23" t="str">
        <f t="shared" si="141"/>
        <v/>
      </c>
      <c r="DP237" s="23" t="str">
        <f>+IF(LEN($I237)&gt;5,IF(ISERROR(VLOOKUP(T237,'CODIGO PAGO'!$B$2:$B$20,1,0)),1,IF(OR(AND(CN237=1,T237&lt;&gt;"N"),AND(CN237=3,T237&lt;&gt;"B"),AND(CN237=2,LEFT(TRIM(T237),1)&lt;&gt;"I")),1,IF(OR(AND(CN237=0,T237="N"),AND(CN237=0,T237="B"),AND(CN237=0,LEFT(TRIM(T237),1)="I")),1,0))),"")</f>
        <v/>
      </c>
      <c r="DQ237" s="23" t="str">
        <f t="shared" si="142"/>
        <v/>
      </c>
      <c r="DR237" s="23" t="str">
        <f>+IF(LEN($I237)&gt;5,IF(ISERROR(VLOOKUP(V237,'CODIGO PAGO'!$B$2:$B$20,1,0)),1,IF(OR(AND(CP237=1,V237&lt;&gt;"N"),AND(CP237=3,V237&lt;&gt;"B"),AND(CP237=2,LEFT(TRIM(V237),1)&lt;&gt;"I")),1,IF(OR(AND(CP237=0,V237="N"),AND(CP237=0,V237="B"),AND(CP237=0,LEFT(TRIM(V237),1)="I")),1,0))),"")</f>
        <v/>
      </c>
      <c r="DS237" s="23" t="str">
        <f t="shared" si="143"/>
        <v/>
      </c>
      <c r="DT237" s="23" t="str">
        <f>+IF(LEN($I237)&gt;5,IF(ISERROR(VLOOKUP(X237,'CODIGO PAGO'!$B$2:$B$20,1,0)),1,IF(OR(AND(CR237=1,X237&lt;&gt;"N"),AND(CR237=3,X237&lt;&gt;"B"),AND(CR237=2,LEFT(TRIM(X237),1)&lt;&gt;"I")),1,IF(OR(AND(CR237=0,X237="N"),AND(CR237=0,X237="B"),AND(CR237=0,LEFT(TRIM(X237),1)="I")),1,0))),"")</f>
        <v/>
      </c>
      <c r="DU237" s="23" t="str">
        <f t="shared" si="144"/>
        <v/>
      </c>
      <c r="DV237" s="23" t="str">
        <f>+IF(LEN($I237)&gt;5,IF(ISERROR(VLOOKUP(Z237,'CODIGO PAGO'!$B$2:$B$20,1,0)),1,IF(OR(AND(CT237=1,Z237&lt;&gt;"N"),AND(CT237=3,Z237&lt;&gt;"B"),AND(CT237=2,LEFT(TRIM(Z237),1)&lt;&gt;"I")),1,IF(OR(AND(CT237=0,Z237="N"),AND(CT237=0,Z237="B"),AND(CT237=0,LEFT(TRIM(Z237),1)="I")),1,0))),"")</f>
        <v/>
      </c>
      <c r="DW237" s="23" t="str">
        <f t="shared" si="145"/>
        <v/>
      </c>
      <c r="DX237" s="23" t="str">
        <f>+IF(LEN($I237)&gt;5,IF(ISERROR(VLOOKUP(AB237,'CODIGO PAGO'!$B$2:$B$20,1,0)),1,IF(OR(AND(CV237=1,AB237&lt;&gt;"N"),AND(CV237=3,AB237&lt;&gt;"B"),AND(CV237=2,LEFT(TRIM(AB237),1)&lt;&gt;"I")),1,IF(OR(AND(CV237=0,AB237="N"),AND(CV237=0,AB237="B"),AND(CV237=0,LEFT(TRIM(AB237),1)="I")),1,0))),"")</f>
        <v/>
      </c>
      <c r="DY237" s="23" t="str">
        <f t="shared" si="146"/>
        <v/>
      </c>
      <c r="DZ237" s="23" t="str">
        <f>+IF(LEN($I237)&gt;5,IF(ISERROR(VLOOKUP(AD237,'CODIGO PAGO'!$B$2:$B$20,1,0)),1,IF(OR(AND(CX237=1,AD237&lt;&gt;"N"),AND(CX237=3,AD237&lt;&gt;"B"),AND(CX237=2,LEFT(TRIM(AD237),1)&lt;&gt;"I")),1,IF(OR(AND(CX237=0,AD237="N"),AND(CX237=0,AD237="B"),AND(CX237=0,LEFT(TRIM(AD237),1)="I")),1,0))),"")</f>
        <v/>
      </c>
      <c r="EA237" s="23" t="str">
        <f t="shared" si="147"/>
        <v/>
      </c>
      <c r="EB237" s="23" t="str">
        <f>+IF(LEN($I237)&gt;5,IF(ISERROR(VLOOKUP(AF237,'CODIGO PAGO'!$B$2:$B$20,1,0)),1,IF(OR(AND(CZ237=1,AF237&lt;&gt;"N"),AND(CZ237=3,AF237&lt;&gt;"B"),AND(CZ237=2,LEFT(TRIM(AF237),1)&lt;&gt;"I")),1,IF(OR(AND(CZ237=0,AF237="N"),AND(CZ237=0,AF237="B"),AND(CZ237=0,LEFT(TRIM(AF237),1)="I")),1,0))),"")</f>
        <v/>
      </c>
      <c r="EC237" s="23" t="str">
        <f t="shared" si="148"/>
        <v/>
      </c>
      <c r="ED237" s="23" t="str">
        <f>+IF(LEN($I237)&gt;5,IF(ISERROR(VLOOKUP(AH237,'CODIGO PAGO'!$B$2:$B$20,1,0)),1,IF(OR(AND(DB237=1,AH237&lt;&gt;"N"),AND(DB237=3,AH237&lt;&gt;"B"),AND(DB237=2,LEFT(TRIM(AH237),1)&lt;&gt;"I")),1,IF(OR(AND(DB237=0,AH237="N"),AND(DB237=0,AH237="B"),AND(DB237=0,LEFT(TRIM(AH237),1)="I")),1,0))),"")</f>
        <v/>
      </c>
      <c r="EE237" s="23" t="str">
        <f t="shared" si="149"/>
        <v/>
      </c>
      <c r="EF237" s="23" t="str">
        <f>+IF(LEN($I237)&gt;5,IF(ISERROR(VLOOKUP(AJ237,'CODIGO PAGO'!$B$2:$B$20,1,0)),1,IF(OR(AND(DD237=1,AJ237&lt;&gt;"N"),AND(DD237=3,AJ237&lt;&gt;"B"),AND(DD237=2,LEFT(TRIM(AJ237),1)&lt;&gt;"I")),1,IF(OR(AND(DD237=0,AJ237="N"),AND(DD237=0,AJ237="B"),AND(DD237=0,LEFT(TRIM(AJ237),1)="I")),1,0))),"")</f>
        <v/>
      </c>
      <c r="EG237" s="23" t="str">
        <f t="shared" si="150"/>
        <v/>
      </c>
      <c r="EH237" s="23" t="str">
        <f>+IF(LEN($I237)&gt;5,IF(ISERROR(VLOOKUP(AL237,'CODIGO PAGO'!$B$2:$B$20,1,0)),1,IF(OR(AND(DF237=1,AL237&lt;&gt;"N"),AND(DF237=3,AL237&lt;&gt;"B"),AND(DF237=2,LEFT(TRIM(AL237),1)&lt;&gt;"I")),1,IF(OR(AND(DF237=0,AL237="N"),AND(DF237=0,AL237="B"),AND(DF237=0,LEFT(TRIM(AL237),1)="I")),1,0))),"")</f>
        <v/>
      </c>
      <c r="EI237" s="23" t="str">
        <f t="shared" si="151"/>
        <v/>
      </c>
      <c r="EJ237" s="23" t="str">
        <f>+IF(LEN($I237)&gt;5,IF(ISERROR(VLOOKUP(AN237,'CODIGO PAGO'!$B$2:$B$20,1,0)),1,IF(OR(AND(DH237=1,AN237&lt;&gt;"N"),AND(DH237=3,AN237&lt;&gt;"B"),AND(DH237=2,LEFT(TRIM(AN237),1)&lt;&gt;"I")),1,IF(OR(AND(DH237=0,AN237="N"),AND(DH237=0,AN237="B"),AND(DH237=0,LEFT(TRIM(AN237),1)="I")),1,0))),"")</f>
        <v/>
      </c>
      <c r="EK237" s="23" t="str">
        <f t="shared" si="152"/>
        <v/>
      </c>
      <c r="EL237" s="24" t="str">
        <f t="shared" si="153"/>
        <v/>
      </c>
    </row>
    <row r="238" spans="1:142" s="26" customFormat="1">
      <c r="A238" s="15" t="str">
        <f t="shared" si="119"/>
        <v/>
      </c>
      <c r="B238" s="1" t="str">
        <f>+IF(LEN(I238)&gt;5,'CODIGO PAGO'!$B$28,"")</f>
        <v/>
      </c>
      <c r="C238" s="1" t="str">
        <f>+IF(LEN($I238)&gt;5,BD!D238,"")</f>
        <v/>
      </c>
      <c r="D238" s="168" t="str">
        <f>+IF(LEN($I238)&gt;5,BD!A238,"")</f>
        <v/>
      </c>
      <c r="E238" s="1" t="str">
        <f>+IF(LEN($I238)&gt;5,BD!B238,"")</f>
        <v/>
      </c>
      <c r="F238" s="1" t="str">
        <f>+IF(LEN($I238)&gt;5,BD!C238,"")</f>
        <v/>
      </c>
      <c r="G238" s="141"/>
      <c r="H238" s="141"/>
      <c r="I238" s="1" t="str">
        <f>+IF(LEN(BD!G238)&gt;5,BD!G238,"")</f>
        <v/>
      </c>
      <c r="J238" s="167" t="str">
        <f>+IF(LEN($I238)&gt;5,BD!E238,"")</f>
        <v/>
      </c>
      <c r="K238" s="6" t="str">
        <f t="shared" si="120"/>
        <v/>
      </c>
      <c r="L238" s="87" t="str">
        <f>+IF(LEN($I238)&gt;5,BD!H238,"")</f>
        <v/>
      </c>
      <c r="M238" s="40" t="str">
        <f t="shared" si="121"/>
        <v/>
      </c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4" t="str">
        <f t="shared" si="122"/>
        <v/>
      </c>
      <c r="AQ238" s="5" t="str">
        <f t="shared" si="123"/>
        <v/>
      </c>
      <c r="AR238" s="91" t="str">
        <f t="shared" si="124"/>
        <v/>
      </c>
      <c r="AS238" s="5" t="str">
        <f t="shared" si="125"/>
        <v/>
      </c>
      <c r="AT238" s="91" t="str">
        <f t="shared" si="126"/>
        <v/>
      </c>
      <c r="AU238" s="4" t="str">
        <f t="shared" si="127"/>
        <v/>
      </c>
      <c r="AV238" s="4" t="str">
        <f t="shared" si="128"/>
        <v/>
      </c>
      <c r="AW238" s="4" t="str">
        <f t="shared" si="129"/>
        <v/>
      </c>
      <c r="AX238" s="4" t="str">
        <f t="shared" si="130"/>
        <v/>
      </c>
      <c r="AY238" s="88" t="str">
        <f t="shared" si="131"/>
        <v/>
      </c>
      <c r="AZ238" s="17" t="str">
        <f t="shared" si="132"/>
        <v/>
      </c>
      <c r="BA238" s="18" t="str">
        <f t="shared" si="133"/>
        <v/>
      </c>
      <c r="BB238" s="19" t="str">
        <f>+IF(LEN(I238)&gt;5,IF(INT(RIGHT(B238,1))=9,0.5*L238*AY238,INT(MID(B238,5,LEN(B238)-4))*L238)+IFERROR(VLOOKUP(I238,AJUSTES!$A$1:$I$50,9,0),0),"")</f>
        <v/>
      </c>
      <c r="BC238" s="12"/>
      <c r="BD238" s="19" t="str">
        <f t="shared" si="134"/>
        <v/>
      </c>
      <c r="BE238" s="18" t="str">
        <f t="shared" si="135"/>
        <v/>
      </c>
      <c r="BF238" s="139" t="str">
        <f t="shared" si="136"/>
        <v/>
      </c>
      <c r="BG238" s="114"/>
      <c r="BH238" s="18" t="str">
        <f t="shared" si="137"/>
        <v/>
      </c>
      <c r="BI238" s="13"/>
      <c r="BJ238" s="12"/>
      <c r="BK238" s="12"/>
      <c r="BL238" s="145"/>
      <c r="BM238" s="12"/>
      <c r="BN238" s="12"/>
      <c r="BO238" s="12"/>
      <c r="BP238" s="12"/>
      <c r="BQ238" s="12"/>
      <c r="BR238" s="12"/>
      <c r="BS238" s="146"/>
      <c r="BT238" s="14"/>
      <c r="BU238" s="12"/>
      <c r="BV238" s="12"/>
      <c r="BW238" s="12"/>
      <c r="BX238" s="12"/>
      <c r="BY238" s="12"/>
      <c r="BZ238" s="144"/>
      <c r="CA238" s="107" t="str">
        <f>+IF(LEN($I238)&gt;5,IF(BD!F238="N/A","",BD!F238),"")</f>
        <v/>
      </c>
      <c r="CB238" s="21"/>
      <c r="CC238" s="147"/>
      <c r="CD238" s="148"/>
      <c r="CE238" s="8" t="str">
        <f>+IF(LEN(I238)&gt;5,BD!M238,"")</f>
        <v/>
      </c>
      <c r="CF238" s="16" t="str">
        <f>+IF(LEN(I238)&gt;5,BD!N238,"")</f>
        <v/>
      </c>
      <c r="CG238" s="3" t="str">
        <f t="shared" si="138"/>
        <v/>
      </c>
      <c r="CH238" s="23" t="str">
        <f>+IF(AND(LEN($I238)&gt;5),IF(AND($J238&gt;N$1,$J238&lt;=$AO$1),1,IF((COUNTIFS(INCAPACIDADES!$C$1:$C$51,$I238,INCAPACIDADES!K$1:K$51,N$1))&gt;0,2,IF(VLOOKUP($C238,BD!$D$1:$F$501,3,0)&gt;N$1,0,3))),"")</f>
        <v/>
      </c>
      <c r="CI238" s="23" t="str">
        <f>+IF(AND(LEN($I238)&gt;5),IF(AND($J238&gt;O$1,$J238&lt;=$AO$1),1,IF((COUNTIFS(INCAPACIDADES!$C$1:$C$51,$I238,INCAPACIDADES!L$1:L$51,O$1))&gt;0,2,IF(VLOOKUP($C238,BD!$D$1:$F$501,3,0)&gt;O$1,0,3))),"")</f>
        <v/>
      </c>
      <c r="CJ238" s="23" t="str">
        <f>+IF(AND(LEN($I238)&gt;5),IF(AND($J238&gt;P$1,$J238&lt;=$AO$1),1,IF((COUNTIFS(INCAPACIDADES!$C$1:$C$51,$I238,INCAPACIDADES!M$1:M$51,P$1))&gt;0,2,IF(VLOOKUP($C238,BD!$D$1:$F$501,3,0)&gt;P$1,0,3))),"")</f>
        <v/>
      </c>
      <c r="CK238" s="23" t="str">
        <f>+IF(AND(LEN($I238)&gt;5),IF(AND($J238&gt;Q$1,$J238&lt;=$AO$1),1,IF((COUNTIFS(INCAPACIDADES!$C$1:$C$51,$I238,INCAPACIDADES!N$1:N$51,Q$1))&gt;0,2,IF(VLOOKUP($C238,BD!$D$1:$F$501,3,0)&gt;Q$1,0,3))),"")</f>
        <v/>
      </c>
      <c r="CL238" s="23" t="str">
        <f>+IF(AND(LEN($I238)&gt;5),IF(AND($J238&gt;R$1,$J238&lt;=$AO$1),1,IF((COUNTIFS(INCAPACIDADES!$C$1:$C$51,$I238,INCAPACIDADES!O$1:O$51,R$1))&gt;0,2,IF(VLOOKUP($C238,BD!$D$1:$F$501,3,0)&gt;R$1,0,3))),"")</f>
        <v/>
      </c>
      <c r="CM238" s="23" t="str">
        <f>+IF(AND(LEN($I238)&gt;5),IF(AND($J238&gt;S$1,$J238&lt;=$AO$1),1,IF((COUNTIFS(INCAPACIDADES!$C$1:$C$51,$I238,INCAPACIDADES!P$1:P$51,S$1))&gt;0,2,IF(VLOOKUP($C238,BD!$D$1:$F$501,3,0)&gt;S$1,0,3))),"")</f>
        <v/>
      </c>
      <c r="CN238" s="23" t="str">
        <f>+IF(AND(LEN($I238)&gt;5),IF(AND($J238&gt;T$1,$J238&lt;=$AO$1),1,IF((COUNTIFS(INCAPACIDADES!$C$1:$C$51,$I238,INCAPACIDADES!Q$1:Q$51,T$1))&gt;0,2,IF(VLOOKUP($C238,BD!$D$1:$F$501,3,0)&gt;T$1,0,3))),"")</f>
        <v/>
      </c>
      <c r="CO238" s="23" t="str">
        <f>+IF(AND(LEN($I238)&gt;5),IF(AND($J238&gt;U$1,$J238&lt;=$AO$1),1,IF((COUNTIFS(INCAPACIDADES!$C$1:$C$51,$I238,INCAPACIDADES!R$1:R$51,U$1))&gt;0,2,IF(VLOOKUP($C238,BD!$D$1:$F$501,3,0)&gt;U$1,0,3))),"")</f>
        <v/>
      </c>
      <c r="CP238" s="23" t="str">
        <f>+IF(AND(LEN($I238)&gt;5),IF(AND($J238&gt;V$1,$J238&lt;=$AO$1),1,IF((COUNTIFS(INCAPACIDADES!$C$1:$C$51,$I238,INCAPACIDADES!S$1:S$51,V$1))&gt;0,2,IF(VLOOKUP($C238,BD!$D$1:$F$501,3,0)&gt;V$1,0,3))),"")</f>
        <v/>
      </c>
      <c r="CQ238" s="23" t="str">
        <f>+IF(AND(LEN($I238)&gt;5),IF(AND($J238&gt;W$1,$J238&lt;=$AO$1),1,IF((COUNTIFS(INCAPACIDADES!$C$1:$C$51,$I238,INCAPACIDADES!T$1:T$51,W$1))&gt;0,2,IF(VLOOKUP($C238,BD!$D$1:$F$501,3,0)&gt;W$1,0,3))),"")</f>
        <v/>
      </c>
      <c r="CR238" s="23" t="str">
        <f>+IF(AND(LEN($I238)&gt;5),IF(AND($J238&gt;X$1,$J238&lt;=$AO$1),1,IF((COUNTIFS(INCAPACIDADES!$C$1:$C$51,$I238,INCAPACIDADES!U$1:U$51,X$1))&gt;0,2,IF(VLOOKUP($C238,BD!$D$1:$F$501,3,0)&gt;X$1,0,3))),"")</f>
        <v/>
      </c>
      <c r="CS238" s="23" t="str">
        <f>+IF(AND(LEN($I238)&gt;5),IF(AND($J238&gt;Y$1,$J238&lt;=$AO$1),1,IF((COUNTIFS(INCAPACIDADES!$C$1:$C$51,$I238,INCAPACIDADES!V$1:V$51,Y$1))&gt;0,2,IF(VLOOKUP($C238,BD!$D$1:$F$501,3,0)&gt;Y$1,0,3))),"")</f>
        <v/>
      </c>
      <c r="CT238" s="23" t="str">
        <f>+IF(AND(LEN($I238)&gt;5),IF(AND($J238&gt;Z$1,$J238&lt;=$AO$1),1,IF((COUNTIFS(INCAPACIDADES!$C$1:$C$51,$I238,INCAPACIDADES!W$1:W$51,Z$1))&gt;0,2,IF(VLOOKUP($C238,BD!$D$1:$F$501,3,0)&gt;Z$1,0,3))),"")</f>
        <v/>
      </c>
      <c r="CU238" s="23" t="str">
        <f>+IF(AND(LEN($I238)&gt;5),IF(AND($J238&gt;AA$1,$J238&lt;=$AO$1),1,IF((COUNTIFS(INCAPACIDADES!$C$1:$C$51,$I238,INCAPACIDADES!X$1:X$51,AA$1))&gt;0,2,IF(VLOOKUP($C238,BD!$D$1:$F$501,3,0)&gt;AA$1,0,3))),"")</f>
        <v/>
      </c>
      <c r="CV238" s="23" t="str">
        <f>+IF(AND(LEN($I238)&gt;5),IF(AND($J238&gt;AB$1,$J238&lt;=$AO$1),1,IF((COUNTIFS(INCAPACIDADES!$C$1:$C$51,$I238,INCAPACIDADES!Y$1:Y$51,AB$1))&gt;0,2,IF(VLOOKUP($C238,BD!$D$1:$F$501,3,0)&gt;AB$1,0,3))),"")</f>
        <v/>
      </c>
      <c r="CW238" s="23" t="str">
        <f>+IF(AND(LEN($I238)&gt;5),IF(AND($J238&gt;AC$1,$J238&lt;=$AO$1),1,IF((COUNTIFS(INCAPACIDADES!$C$1:$C$51,$I238,INCAPACIDADES!Z$1:Z$51,AC$1))&gt;0,2,IF(VLOOKUP($C238,BD!$D$1:$F$501,3,0)&gt;AC$1,0,3))),"")</f>
        <v/>
      </c>
      <c r="CX238" s="23" t="str">
        <f>+IF(AND(LEN($I238)&gt;5),IF(AND($J238&gt;AD$1,$J238&lt;=$AO$1),1,IF((COUNTIFS(INCAPACIDADES!$C$1:$C$51,$I238,INCAPACIDADES!AA$1:AA$51,AD$1))&gt;0,2,IF(VLOOKUP($C238,BD!$D$1:$F$501,3,0)&gt;AD$1,0,3))),"")</f>
        <v/>
      </c>
      <c r="CY238" s="23" t="str">
        <f>+IF(AND(LEN($I238)&gt;5),IF(AND($J238&gt;AE$1,$J238&lt;=$AO$1),1,IF((COUNTIFS(INCAPACIDADES!$C$1:$C$51,$I238,INCAPACIDADES!AB$1:AB$51,AE$1))&gt;0,2,IF(VLOOKUP($C238,BD!$D$1:$F$501,3,0)&gt;AE$1,0,3))),"")</f>
        <v/>
      </c>
      <c r="CZ238" s="23" t="str">
        <f>+IF(AND(LEN($I238)&gt;5),IF(AND($J238&gt;AF$1,$J238&lt;=$AO$1),1,IF((COUNTIFS(INCAPACIDADES!$C$1:$C$51,$I238,INCAPACIDADES!AC$1:AC$51,AF$1))&gt;0,2,IF(VLOOKUP($C238,BD!$D$1:$F$501,3,0)&gt;AF$1,0,3))),"")</f>
        <v/>
      </c>
      <c r="DA238" s="23" t="str">
        <f>+IF(AND(LEN($I238)&gt;5),IF(AND($J238&gt;AG$1,$J238&lt;=$AO$1),1,IF((COUNTIFS(INCAPACIDADES!$C$1:$C$51,$I238,INCAPACIDADES!AD$1:AD$51,AG$1))&gt;0,2,IF(VLOOKUP($C238,BD!$D$1:$F$501,3,0)&gt;AG$1,0,3))),"")</f>
        <v/>
      </c>
      <c r="DB238" s="23" t="str">
        <f>+IF(AND(LEN($I238)&gt;5),IF(AND($J238&gt;AH$1,$J238&lt;=$AO$1),1,IF((COUNTIFS(INCAPACIDADES!$C$1:$C$51,$I238,INCAPACIDADES!AE$1:AE$51,AH$1))&gt;0,2,IF(VLOOKUP($C238,BD!$D$1:$F$501,3,0)&gt;AH$1,0,3))),"")</f>
        <v/>
      </c>
      <c r="DC238" s="23" t="str">
        <f>+IF(AND(LEN($I238)&gt;5),IF(AND($J238&gt;AI$1,$J238&lt;=$AO$1),1,IF((COUNTIFS(INCAPACIDADES!$C$1:$C$51,$I238,INCAPACIDADES!AF$1:AF$51,AI$1))&gt;0,2,IF(VLOOKUP($C238,BD!$D$1:$F$501,3,0)&gt;AI$1,0,3))),"")</f>
        <v/>
      </c>
      <c r="DD238" s="23" t="str">
        <f>+IF(AND(LEN($I238)&gt;5),IF(AND($J238&gt;AJ$1,$J238&lt;=$AO$1),1,IF((COUNTIFS(INCAPACIDADES!$C$1:$C$51,$I238,INCAPACIDADES!AG$1:AG$51,AJ$1))&gt;0,2,IF(VLOOKUP($C238,BD!$D$1:$F$501,3,0)&gt;AJ$1,0,3))),"")</f>
        <v/>
      </c>
      <c r="DE238" s="23" t="str">
        <f>+IF(AND(LEN($I238)&gt;5),IF(AND($J238&gt;AK$1,$J238&lt;=$AO$1),1,IF((COUNTIFS(INCAPACIDADES!$C$1:$C$51,$I238,INCAPACIDADES!AH$1:AH$51,AK$1))&gt;0,2,IF(VLOOKUP($C238,BD!$D$1:$F$501,3,0)&gt;AK$1,0,3))),"")</f>
        <v/>
      </c>
      <c r="DF238" s="23" t="str">
        <f>+IF(AND(LEN($I238)&gt;5),IF(AND($J238&gt;AL$1,$J238&lt;=$AO$1),1,IF((COUNTIFS(INCAPACIDADES!$C$1:$C$51,$I238,INCAPACIDADES!AI$1:AI$51,AL$1))&gt;0,2,IF(VLOOKUP($C238,BD!$D$1:$F$501,3,0)&gt;AL$1,0,3))),"")</f>
        <v/>
      </c>
      <c r="DG238" s="23" t="str">
        <f>+IF(AND(LEN($I238)&gt;5),IF(AND($J238&gt;AM$1,$J238&lt;=$AO$1),1,IF((COUNTIFS(INCAPACIDADES!$C$1:$C$51,$I238,INCAPACIDADES!AJ$1:AJ$51,AM$1))&gt;0,2,IF(VLOOKUP($C238,BD!$D$1:$F$501,3,0)&gt;AM$1,0,3))),"")</f>
        <v/>
      </c>
      <c r="DH238" s="23" t="str">
        <f>+IF(AND(LEN($I238)&gt;5),IF(AND($J238&gt;AN$1,$J238&lt;=$AO$1),1,IF((COUNTIFS(INCAPACIDADES!$C$1:$C$51,$I238,INCAPACIDADES!AK$1:AK$51,AN$1))&gt;0,2,IF(VLOOKUP($C238,BD!$D$1:$F$501,3,0)&gt;AN$1,0,3))),"")</f>
        <v/>
      </c>
      <c r="DI238" s="23" t="str">
        <f>+IF(AND(LEN($I238)&gt;5),IF(AND($J238&gt;AO$1,$J238&lt;=$AO$1),1,IF((COUNTIFS(INCAPACIDADES!$C$1:$C$51,$I238,INCAPACIDADES!AL$1:AL$51,AO$1))&gt;0,2,IF(VLOOKUP($C238,BD!$D$1:$F$501,3,0)&gt;AO$1,0,3))),"")</f>
        <v/>
      </c>
      <c r="DJ238" s="23" t="str">
        <f>+IF(LEN($I238)&gt;5,IF(ISERROR(VLOOKUP(N238,'CODIGO PAGO'!$B$2:$B$20,1,0)),1,IF(OR(AND(CH238=1,N238&lt;&gt;"N"),AND(CH238=3,N238&lt;&gt;"B"),AND(CH238=2,LEFT(TRIM(N238),1)&lt;&gt;"I")),1,IF(OR(AND(CH238=0,N238="N"),AND(CH238=0,N238="B"),AND(CH238=0,LEFT(TRIM(N238),1)="I")),1,0))),"")</f>
        <v/>
      </c>
      <c r="DK238" s="23" t="str">
        <f t="shared" si="139"/>
        <v/>
      </c>
      <c r="DL238" s="23" t="str">
        <f>+IF(LEN($I238)&gt;5,IF(ISERROR(VLOOKUP(P238,'CODIGO PAGO'!$B$2:$B$20,1,0)),1,IF(OR(AND(CJ238=1,P238&lt;&gt;"N"),AND(CJ238=3,P238&lt;&gt;"B"),AND(CJ238=2,LEFT(TRIM(P238),1)&lt;&gt;"I")),1,IF(OR(AND(CJ238=0,P238="N"),AND(CJ238=0,P238="B"),AND(CJ238=0,LEFT(TRIM(P238),1)="I")),1,0))),"")</f>
        <v/>
      </c>
      <c r="DM238" s="23" t="str">
        <f t="shared" si="140"/>
        <v/>
      </c>
      <c r="DN238" s="23" t="str">
        <f>+IF(LEN($I238)&gt;5,IF(ISERROR(VLOOKUP(R238,'CODIGO PAGO'!$B$2:$B$20,1,0)),1,IF(OR(AND(CL238=1,R238&lt;&gt;"N"),AND(CL238=3,R238&lt;&gt;"B"),AND(CL238=2,LEFT(TRIM(R238),1)&lt;&gt;"I")),1,IF(OR(AND(CL238=0,R238="N"),AND(CL238=0,R238="B"),AND(CL238=0,LEFT(TRIM(R238),1)="I")),1,0))),"")</f>
        <v/>
      </c>
      <c r="DO238" s="23" t="str">
        <f t="shared" si="141"/>
        <v/>
      </c>
      <c r="DP238" s="23" t="str">
        <f>+IF(LEN($I238)&gt;5,IF(ISERROR(VLOOKUP(T238,'CODIGO PAGO'!$B$2:$B$20,1,0)),1,IF(OR(AND(CN238=1,T238&lt;&gt;"N"),AND(CN238=3,T238&lt;&gt;"B"),AND(CN238=2,LEFT(TRIM(T238),1)&lt;&gt;"I")),1,IF(OR(AND(CN238=0,T238="N"),AND(CN238=0,T238="B"),AND(CN238=0,LEFT(TRIM(T238),1)="I")),1,0))),"")</f>
        <v/>
      </c>
      <c r="DQ238" s="23" t="str">
        <f t="shared" si="142"/>
        <v/>
      </c>
      <c r="DR238" s="23" t="str">
        <f>+IF(LEN($I238)&gt;5,IF(ISERROR(VLOOKUP(V238,'CODIGO PAGO'!$B$2:$B$20,1,0)),1,IF(OR(AND(CP238=1,V238&lt;&gt;"N"),AND(CP238=3,V238&lt;&gt;"B"),AND(CP238=2,LEFT(TRIM(V238),1)&lt;&gt;"I")),1,IF(OR(AND(CP238=0,V238="N"),AND(CP238=0,V238="B"),AND(CP238=0,LEFT(TRIM(V238),1)="I")),1,0))),"")</f>
        <v/>
      </c>
      <c r="DS238" s="23" t="str">
        <f t="shared" si="143"/>
        <v/>
      </c>
      <c r="DT238" s="23" t="str">
        <f>+IF(LEN($I238)&gt;5,IF(ISERROR(VLOOKUP(X238,'CODIGO PAGO'!$B$2:$B$20,1,0)),1,IF(OR(AND(CR238=1,X238&lt;&gt;"N"),AND(CR238=3,X238&lt;&gt;"B"),AND(CR238=2,LEFT(TRIM(X238),1)&lt;&gt;"I")),1,IF(OR(AND(CR238=0,X238="N"),AND(CR238=0,X238="B"),AND(CR238=0,LEFT(TRIM(X238),1)="I")),1,0))),"")</f>
        <v/>
      </c>
      <c r="DU238" s="23" t="str">
        <f t="shared" si="144"/>
        <v/>
      </c>
      <c r="DV238" s="23" t="str">
        <f>+IF(LEN($I238)&gt;5,IF(ISERROR(VLOOKUP(Z238,'CODIGO PAGO'!$B$2:$B$20,1,0)),1,IF(OR(AND(CT238=1,Z238&lt;&gt;"N"),AND(CT238=3,Z238&lt;&gt;"B"),AND(CT238=2,LEFT(TRIM(Z238),1)&lt;&gt;"I")),1,IF(OR(AND(CT238=0,Z238="N"),AND(CT238=0,Z238="B"),AND(CT238=0,LEFT(TRIM(Z238),1)="I")),1,0))),"")</f>
        <v/>
      </c>
      <c r="DW238" s="23" t="str">
        <f t="shared" si="145"/>
        <v/>
      </c>
      <c r="DX238" s="23" t="str">
        <f>+IF(LEN($I238)&gt;5,IF(ISERROR(VLOOKUP(AB238,'CODIGO PAGO'!$B$2:$B$20,1,0)),1,IF(OR(AND(CV238=1,AB238&lt;&gt;"N"),AND(CV238=3,AB238&lt;&gt;"B"),AND(CV238=2,LEFT(TRIM(AB238),1)&lt;&gt;"I")),1,IF(OR(AND(CV238=0,AB238="N"),AND(CV238=0,AB238="B"),AND(CV238=0,LEFT(TRIM(AB238),1)="I")),1,0))),"")</f>
        <v/>
      </c>
      <c r="DY238" s="23" t="str">
        <f t="shared" si="146"/>
        <v/>
      </c>
      <c r="DZ238" s="23" t="str">
        <f>+IF(LEN($I238)&gt;5,IF(ISERROR(VLOOKUP(AD238,'CODIGO PAGO'!$B$2:$B$20,1,0)),1,IF(OR(AND(CX238=1,AD238&lt;&gt;"N"),AND(CX238=3,AD238&lt;&gt;"B"),AND(CX238=2,LEFT(TRIM(AD238),1)&lt;&gt;"I")),1,IF(OR(AND(CX238=0,AD238="N"),AND(CX238=0,AD238="B"),AND(CX238=0,LEFT(TRIM(AD238),1)="I")),1,0))),"")</f>
        <v/>
      </c>
      <c r="EA238" s="23" t="str">
        <f t="shared" si="147"/>
        <v/>
      </c>
      <c r="EB238" s="23" t="str">
        <f>+IF(LEN($I238)&gt;5,IF(ISERROR(VLOOKUP(AF238,'CODIGO PAGO'!$B$2:$B$20,1,0)),1,IF(OR(AND(CZ238=1,AF238&lt;&gt;"N"),AND(CZ238=3,AF238&lt;&gt;"B"),AND(CZ238=2,LEFT(TRIM(AF238),1)&lt;&gt;"I")),1,IF(OR(AND(CZ238=0,AF238="N"),AND(CZ238=0,AF238="B"),AND(CZ238=0,LEFT(TRIM(AF238),1)="I")),1,0))),"")</f>
        <v/>
      </c>
      <c r="EC238" s="23" t="str">
        <f t="shared" si="148"/>
        <v/>
      </c>
      <c r="ED238" s="23" t="str">
        <f>+IF(LEN($I238)&gt;5,IF(ISERROR(VLOOKUP(AH238,'CODIGO PAGO'!$B$2:$B$20,1,0)),1,IF(OR(AND(DB238=1,AH238&lt;&gt;"N"),AND(DB238=3,AH238&lt;&gt;"B"),AND(DB238=2,LEFT(TRIM(AH238),1)&lt;&gt;"I")),1,IF(OR(AND(DB238=0,AH238="N"),AND(DB238=0,AH238="B"),AND(DB238=0,LEFT(TRIM(AH238),1)="I")),1,0))),"")</f>
        <v/>
      </c>
      <c r="EE238" s="23" t="str">
        <f t="shared" si="149"/>
        <v/>
      </c>
      <c r="EF238" s="23" t="str">
        <f>+IF(LEN($I238)&gt;5,IF(ISERROR(VLOOKUP(AJ238,'CODIGO PAGO'!$B$2:$B$20,1,0)),1,IF(OR(AND(DD238=1,AJ238&lt;&gt;"N"),AND(DD238=3,AJ238&lt;&gt;"B"),AND(DD238=2,LEFT(TRIM(AJ238),1)&lt;&gt;"I")),1,IF(OR(AND(DD238=0,AJ238="N"),AND(DD238=0,AJ238="B"),AND(DD238=0,LEFT(TRIM(AJ238),1)="I")),1,0))),"")</f>
        <v/>
      </c>
      <c r="EG238" s="23" t="str">
        <f t="shared" si="150"/>
        <v/>
      </c>
      <c r="EH238" s="23" t="str">
        <f>+IF(LEN($I238)&gt;5,IF(ISERROR(VLOOKUP(AL238,'CODIGO PAGO'!$B$2:$B$20,1,0)),1,IF(OR(AND(DF238=1,AL238&lt;&gt;"N"),AND(DF238=3,AL238&lt;&gt;"B"),AND(DF238=2,LEFT(TRIM(AL238),1)&lt;&gt;"I")),1,IF(OR(AND(DF238=0,AL238="N"),AND(DF238=0,AL238="B"),AND(DF238=0,LEFT(TRIM(AL238),1)="I")),1,0))),"")</f>
        <v/>
      </c>
      <c r="EI238" s="23" t="str">
        <f t="shared" si="151"/>
        <v/>
      </c>
      <c r="EJ238" s="23" t="str">
        <f>+IF(LEN($I238)&gt;5,IF(ISERROR(VLOOKUP(AN238,'CODIGO PAGO'!$B$2:$B$20,1,0)),1,IF(OR(AND(DH238=1,AN238&lt;&gt;"N"),AND(DH238=3,AN238&lt;&gt;"B"),AND(DH238=2,LEFT(TRIM(AN238),1)&lt;&gt;"I")),1,IF(OR(AND(DH238=0,AN238="N"),AND(DH238=0,AN238="B"),AND(DH238=0,LEFT(TRIM(AN238),1)="I")),1,0))),"")</f>
        <v/>
      </c>
      <c r="EK238" s="23" t="str">
        <f t="shared" si="152"/>
        <v/>
      </c>
      <c r="EL238" s="24" t="str">
        <f t="shared" si="153"/>
        <v/>
      </c>
    </row>
    <row r="239" spans="1:142" s="26" customFormat="1">
      <c r="A239" s="15" t="str">
        <f t="shared" si="119"/>
        <v/>
      </c>
      <c r="B239" s="1" t="str">
        <f>+IF(LEN(I239)&gt;5,'CODIGO PAGO'!$B$28,"")</f>
        <v/>
      </c>
      <c r="C239" s="1" t="str">
        <f>+IF(LEN($I239)&gt;5,BD!D239,"")</f>
        <v/>
      </c>
      <c r="D239" s="168" t="str">
        <f>+IF(LEN($I239)&gt;5,BD!A239,"")</f>
        <v/>
      </c>
      <c r="E239" s="1" t="str">
        <f>+IF(LEN($I239)&gt;5,BD!B239,"")</f>
        <v/>
      </c>
      <c r="F239" s="1" t="str">
        <f>+IF(LEN($I239)&gt;5,BD!C239,"")</f>
        <v/>
      </c>
      <c r="G239" s="141"/>
      <c r="H239" s="141"/>
      <c r="I239" s="1" t="str">
        <f>+IF(LEN(BD!G239)&gt;5,BD!G239,"")</f>
        <v/>
      </c>
      <c r="J239" s="167" t="str">
        <f>+IF(LEN($I239)&gt;5,BD!E239,"")</f>
        <v/>
      </c>
      <c r="K239" s="6" t="str">
        <f t="shared" si="120"/>
        <v/>
      </c>
      <c r="L239" s="87" t="str">
        <f>+IF(LEN($I239)&gt;5,BD!H239,"")</f>
        <v/>
      </c>
      <c r="M239" s="40" t="str">
        <f t="shared" si="121"/>
        <v/>
      </c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4" t="str">
        <f t="shared" si="122"/>
        <v/>
      </c>
      <c r="AQ239" s="5" t="str">
        <f t="shared" si="123"/>
        <v/>
      </c>
      <c r="AR239" s="91" t="str">
        <f t="shared" si="124"/>
        <v/>
      </c>
      <c r="AS239" s="5" t="str">
        <f t="shared" si="125"/>
        <v/>
      </c>
      <c r="AT239" s="91" t="str">
        <f t="shared" si="126"/>
        <v/>
      </c>
      <c r="AU239" s="4" t="str">
        <f t="shared" si="127"/>
        <v/>
      </c>
      <c r="AV239" s="4" t="str">
        <f t="shared" si="128"/>
        <v/>
      </c>
      <c r="AW239" s="4" t="str">
        <f t="shared" si="129"/>
        <v/>
      </c>
      <c r="AX239" s="4" t="str">
        <f t="shared" si="130"/>
        <v/>
      </c>
      <c r="AY239" s="88" t="str">
        <f t="shared" si="131"/>
        <v/>
      </c>
      <c r="AZ239" s="17" t="str">
        <f t="shared" si="132"/>
        <v/>
      </c>
      <c r="BA239" s="18" t="str">
        <f t="shared" si="133"/>
        <v/>
      </c>
      <c r="BB239" s="19" t="str">
        <f>+IF(LEN(I239)&gt;5,IF(INT(RIGHT(B239,1))=9,0.5*L239*AY239,INT(MID(B239,5,LEN(B239)-4))*L239)+IFERROR(VLOOKUP(I239,AJUSTES!$A$1:$I$50,9,0),0),"")</f>
        <v/>
      </c>
      <c r="BC239" s="12"/>
      <c r="BD239" s="19" t="str">
        <f t="shared" si="134"/>
        <v/>
      </c>
      <c r="BE239" s="18" t="str">
        <f t="shared" si="135"/>
        <v/>
      </c>
      <c r="BF239" s="139" t="str">
        <f t="shared" si="136"/>
        <v/>
      </c>
      <c r="BG239" s="114"/>
      <c r="BH239" s="18" t="str">
        <f t="shared" si="137"/>
        <v/>
      </c>
      <c r="BI239" s="13"/>
      <c r="BJ239" s="12"/>
      <c r="BK239" s="12"/>
      <c r="BL239" s="145"/>
      <c r="BM239" s="12"/>
      <c r="BN239" s="12"/>
      <c r="BO239" s="12"/>
      <c r="BP239" s="12"/>
      <c r="BQ239" s="12"/>
      <c r="BR239" s="12"/>
      <c r="BS239" s="146"/>
      <c r="BT239" s="14"/>
      <c r="BU239" s="12"/>
      <c r="BV239" s="12"/>
      <c r="BW239" s="12"/>
      <c r="BX239" s="12"/>
      <c r="BY239" s="12"/>
      <c r="BZ239" s="144"/>
      <c r="CA239" s="107" t="str">
        <f>+IF(LEN($I239)&gt;5,IF(BD!F239="N/A","",BD!F239),"")</f>
        <v/>
      </c>
      <c r="CB239" s="21"/>
      <c r="CC239" s="147"/>
      <c r="CD239" s="148"/>
      <c r="CE239" s="8" t="str">
        <f>+IF(LEN(I239)&gt;5,BD!M239,"")</f>
        <v/>
      </c>
      <c r="CF239" s="16" t="str">
        <f>+IF(LEN(I239)&gt;5,BD!N239,"")</f>
        <v/>
      </c>
      <c r="CG239" s="3" t="str">
        <f t="shared" si="138"/>
        <v/>
      </c>
      <c r="CH239" s="23" t="str">
        <f>+IF(AND(LEN($I239)&gt;5),IF(AND($J239&gt;N$1,$J239&lt;=$AO$1),1,IF((COUNTIFS(INCAPACIDADES!$C$1:$C$51,$I239,INCAPACIDADES!K$1:K$51,N$1))&gt;0,2,IF(VLOOKUP($C239,BD!$D$1:$F$501,3,0)&gt;N$1,0,3))),"")</f>
        <v/>
      </c>
      <c r="CI239" s="23" t="str">
        <f>+IF(AND(LEN($I239)&gt;5),IF(AND($J239&gt;O$1,$J239&lt;=$AO$1),1,IF((COUNTIFS(INCAPACIDADES!$C$1:$C$51,$I239,INCAPACIDADES!L$1:L$51,O$1))&gt;0,2,IF(VLOOKUP($C239,BD!$D$1:$F$501,3,0)&gt;O$1,0,3))),"")</f>
        <v/>
      </c>
      <c r="CJ239" s="23" t="str">
        <f>+IF(AND(LEN($I239)&gt;5),IF(AND($J239&gt;P$1,$J239&lt;=$AO$1),1,IF((COUNTIFS(INCAPACIDADES!$C$1:$C$51,$I239,INCAPACIDADES!M$1:M$51,P$1))&gt;0,2,IF(VLOOKUP($C239,BD!$D$1:$F$501,3,0)&gt;P$1,0,3))),"")</f>
        <v/>
      </c>
      <c r="CK239" s="23" t="str">
        <f>+IF(AND(LEN($I239)&gt;5),IF(AND($J239&gt;Q$1,$J239&lt;=$AO$1),1,IF((COUNTIFS(INCAPACIDADES!$C$1:$C$51,$I239,INCAPACIDADES!N$1:N$51,Q$1))&gt;0,2,IF(VLOOKUP($C239,BD!$D$1:$F$501,3,0)&gt;Q$1,0,3))),"")</f>
        <v/>
      </c>
      <c r="CL239" s="23" t="str">
        <f>+IF(AND(LEN($I239)&gt;5),IF(AND($J239&gt;R$1,$J239&lt;=$AO$1),1,IF((COUNTIFS(INCAPACIDADES!$C$1:$C$51,$I239,INCAPACIDADES!O$1:O$51,R$1))&gt;0,2,IF(VLOOKUP($C239,BD!$D$1:$F$501,3,0)&gt;R$1,0,3))),"")</f>
        <v/>
      </c>
      <c r="CM239" s="23" t="str">
        <f>+IF(AND(LEN($I239)&gt;5),IF(AND($J239&gt;S$1,$J239&lt;=$AO$1),1,IF((COUNTIFS(INCAPACIDADES!$C$1:$C$51,$I239,INCAPACIDADES!P$1:P$51,S$1))&gt;0,2,IF(VLOOKUP($C239,BD!$D$1:$F$501,3,0)&gt;S$1,0,3))),"")</f>
        <v/>
      </c>
      <c r="CN239" s="23" t="str">
        <f>+IF(AND(LEN($I239)&gt;5),IF(AND($J239&gt;T$1,$J239&lt;=$AO$1),1,IF((COUNTIFS(INCAPACIDADES!$C$1:$C$51,$I239,INCAPACIDADES!Q$1:Q$51,T$1))&gt;0,2,IF(VLOOKUP($C239,BD!$D$1:$F$501,3,0)&gt;T$1,0,3))),"")</f>
        <v/>
      </c>
      <c r="CO239" s="23" t="str">
        <f>+IF(AND(LEN($I239)&gt;5),IF(AND($J239&gt;U$1,$J239&lt;=$AO$1),1,IF((COUNTIFS(INCAPACIDADES!$C$1:$C$51,$I239,INCAPACIDADES!R$1:R$51,U$1))&gt;0,2,IF(VLOOKUP($C239,BD!$D$1:$F$501,3,0)&gt;U$1,0,3))),"")</f>
        <v/>
      </c>
      <c r="CP239" s="23" t="str">
        <f>+IF(AND(LEN($I239)&gt;5),IF(AND($J239&gt;V$1,$J239&lt;=$AO$1),1,IF((COUNTIFS(INCAPACIDADES!$C$1:$C$51,$I239,INCAPACIDADES!S$1:S$51,V$1))&gt;0,2,IF(VLOOKUP($C239,BD!$D$1:$F$501,3,0)&gt;V$1,0,3))),"")</f>
        <v/>
      </c>
      <c r="CQ239" s="23" t="str">
        <f>+IF(AND(LEN($I239)&gt;5),IF(AND($J239&gt;W$1,$J239&lt;=$AO$1),1,IF((COUNTIFS(INCAPACIDADES!$C$1:$C$51,$I239,INCAPACIDADES!T$1:T$51,W$1))&gt;0,2,IF(VLOOKUP($C239,BD!$D$1:$F$501,3,0)&gt;W$1,0,3))),"")</f>
        <v/>
      </c>
      <c r="CR239" s="23" t="str">
        <f>+IF(AND(LEN($I239)&gt;5),IF(AND($J239&gt;X$1,$J239&lt;=$AO$1),1,IF((COUNTIFS(INCAPACIDADES!$C$1:$C$51,$I239,INCAPACIDADES!U$1:U$51,X$1))&gt;0,2,IF(VLOOKUP($C239,BD!$D$1:$F$501,3,0)&gt;X$1,0,3))),"")</f>
        <v/>
      </c>
      <c r="CS239" s="23" t="str">
        <f>+IF(AND(LEN($I239)&gt;5),IF(AND($J239&gt;Y$1,$J239&lt;=$AO$1),1,IF((COUNTIFS(INCAPACIDADES!$C$1:$C$51,$I239,INCAPACIDADES!V$1:V$51,Y$1))&gt;0,2,IF(VLOOKUP($C239,BD!$D$1:$F$501,3,0)&gt;Y$1,0,3))),"")</f>
        <v/>
      </c>
      <c r="CT239" s="23" t="str">
        <f>+IF(AND(LEN($I239)&gt;5),IF(AND($J239&gt;Z$1,$J239&lt;=$AO$1),1,IF((COUNTIFS(INCAPACIDADES!$C$1:$C$51,$I239,INCAPACIDADES!W$1:W$51,Z$1))&gt;0,2,IF(VLOOKUP($C239,BD!$D$1:$F$501,3,0)&gt;Z$1,0,3))),"")</f>
        <v/>
      </c>
      <c r="CU239" s="23" t="str">
        <f>+IF(AND(LEN($I239)&gt;5),IF(AND($J239&gt;AA$1,$J239&lt;=$AO$1),1,IF((COUNTIFS(INCAPACIDADES!$C$1:$C$51,$I239,INCAPACIDADES!X$1:X$51,AA$1))&gt;0,2,IF(VLOOKUP($C239,BD!$D$1:$F$501,3,0)&gt;AA$1,0,3))),"")</f>
        <v/>
      </c>
      <c r="CV239" s="23" t="str">
        <f>+IF(AND(LEN($I239)&gt;5),IF(AND($J239&gt;AB$1,$J239&lt;=$AO$1),1,IF((COUNTIFS(INCAPACIDADES!$C$1:$C$51,$I239,INCAPACIDADES!Y$1:Y$51,AB$1))&gt;0,2,IF(VLOOKUP($C239,BD!$D$1:$F$501,3,0)&gt;AB$1,0,3))),"")</f>
        <v/>
      </c>
      <c r="CW239" s="23" t="str">
        <f>+IF(AND(LEN($I239)&gt;5),IF(AND($J239&gt;AC$1,$J239&lt;=$AO$1),1,IF((COUNTIFS(INCAPACIDADES!$C$1:$C$51,$I239,INCAPACIDADES!Z$1:Z$51,AC$1))&gt;0,2,IF(VLOOKUP($C239,BD!$D$1:$F$501,3,0)&gt;AC$1,0,3))),"")</f>
        <v/>
      </c>
      <c r="CX239" s="23" t="str">
        <f>+IF(AND(LEN($I239)&gt;5),IF(AND($J239&gt;AD$1,$J239&lt;=$AO$1),1,IF((COUNTIFS(INCAPACIDADES!$C$1:$C$51,$I239,INCAPACIDADES!AA$1:AA$51,AD$1))&gt;0,2,IF(VLOOKUP($C239,BD!$D$1:$F$501,3,0)&gt;AD$1,0,3))),"")</f>
        <v/>
      </c>
      <c r="CY239" s="23" t="str">
        <f>+IF(AND(LEN($I239)&gt;5),IF(AND($J239&gt;AE$1,$J239&lt;=$AO$1),1,IF((COUNTIFS(INCAPACIDADES!$C$1:$C$51,$I239,INCAPACIDADES!AB$1:AB$51,AE$1))&gt;0,2,IF(VLOOKUP($C239,BD!$D$1:$F$501,3,0)&gt;AE$1,0,3))),"")</f>
        <v/>
      </c>
      <c r="CZ239" s="23" t="str">
        <f>+IF(AND(LEN($I239)&gt;5),IF(AND($J239&gt;AF$1,$J239&lt;=$AO$1),1,IF((COUNTIFS(INCAPACIDADES!$C$1:$C$51,$I239,INCAPACIDADES!AC$1:AC$51,AF$1))&gt;0,2,IF(VLOOKUP($C239,BD!$D$1:$F$501,3,0)&gt;AF$1,0,3))),"")</f>
        <v/>
      </c>
      <c r="DA239" s="23" t="str">
        <f>+IF(AND(LEN($I239)&gt;5),IF(AND($J239&gt;AG$1,$J239&lt;=$AO$1),1,IF((COUNTIFS(INCAPACIDADES!$C$1:$C$51,$I239,INCAPACIDADES!AD$1:AD$51,AG$1))&gt;0,2,IF(VLOOKUP($C239,BD!$D$1:$F$501,3,0)&gt;AG$1,0,3))),"")</f>
        <v/>
      </c>
      <c r="DB239" s="23" t="str">
        <f>+IF(AND(LEN($I239)&gt;5),IF(AND($J239&gt;AH$1,$J239&lt;=$AO$1),1,IF((COUNTIFS(INCAPACIDADES!$C$1:$C$51,$I239,INCAPACIDADES!AE$1:AE$51,AH$1))&gt;0,2,IF(VLOOKUP($C239,BD!$D$1:$F$501,3,0)&gt;AH$1,0,3))),"")</f>
        <v/>
      </c>
      <c r="DC239" s="23" t="str">
        <f>+IF(AND(LEN($I239)&gt;5),IF(AND($J239&gt;AI$1,$J239&lt;=$AO$1),1,IF((COUNTIFS(INCAPACIDADES!$C$1:$C$51,$I239,INCAPACIDADES!AF$1:AF$51,AI$1))&gt;0,2,IF(VLOOKUP($C239,BD!$D$1:$F$501,3,0)&gt;AI$1,0,3))),"")</f>
        <v/>
      </c>
      <c r="DD239" s="23" t="str">
        <f>+IF(AND(LEN($I239)&gt;5),IF(AND($J239&gt;AJ$1,$J239&lt;=$AO$1),1,IF((COUNTIFS(INCAPACIDADES!$C$1:$C$51,$I239,INCAPACIDADES!AG$1:AG$51,AJ$1))&gt;0,2,IF(VLOOKUP($C239,BD!$D$1:$F$501,3,0)&gt;AJ$1,0,3))),"")</f>
        <v/>
      </c>
      <c r="DE239" s="23" t="str">
        <f>+IF(AND(LEN($I239)&gt;5),IF(AND($J239&gt;AK$1,$J239&lt;=$AO$1),1,IF((COUNTIFS(INCAPACIDADES!$C$1:$C$51,$I239,INCAPACIDADES!AH$1:AH$51,AK$1))&gt;0,2,IF(VLOOKUP($C239,BD!$D$1:$F$501,3,0)&gt;AK$1,0,3))),"")</f>
        <v/>
      </c>
      <c r="DF239" s="23" t="str">
        <f>+IF(AND(LEN($I239)&gt;5),IF(AND($J239&gt;AL$1,$J239&lt;=$AO$1),1,IF((COUNTIFS(INCAPACIDADES!$C$1:$C$51,$I239,INCAPACIDADES!AI$1:AI$51,AL$1))&gt;0,2,IF(VLOOKUP($C239,BD!$D$1:$F$501,3,0)&gt;AL$1,0,3))),"")</f>
        <v/>
      </c>
      <c r="DG239" s="23" t="str">
        <f>+IF(AND(LEN($I239)&gt;5),IF(AND($J239&gt;AM$1,$J239&lt;=$AO$1),1,IF((COUNTIFS(INCAPACIDADES!$C$1:$C$51,$I239,INCAPACIDADES!AJ$1:AJ$51,AM$1))&gt;0,2,IF(VLOOKUP($C239,BD!$D$1:$F$501,3,0)&gt;AM$1,0,3))),"")</f>
        <v/>
      </c>
      <c r="DH239" s="23" t="str">
        <f>+IF(AND(LEN($I239)&gt;5),IF(AND($J239&gt;AN$1,$J239&lt;=$AO$1),1,IF((COUNTIFS(INCAPACIDADES!$C$1:$C$51,$I239,INCAPACIDADES!AK$1:AK$51,AN$1))&gt;0,2,IF(VLOOKUP($C239,BD!$D$1:$F$501,3,0)&gt;AN$1,0,3))),"")</f>
        <v/>
      </c>
      <c r="DI239" s="23" t="str">
        <f>+IF(AND(LEN($I239)&gt;5),IF(AND($J239&gt;AO$1,$J239&lt;=$AO$1),1,IF((COUNTIFS(INCAPACIDADES!$C$1:$C$51,$I239,INCAPACIDADES!AL$1:AL$51,AO$1))&gt;0,2,IF(VLOOKUP($C239,BD!$D$1:$F$501,3,0)&gt;AO$1,0,3))),"")</f>
        <v/>
      </c>
      <c r="DJ239" s="23" t="str">
        <f>+IF(LEN($I239)&gt;5,IF(ISERROR(VLOOKUP(N239,'CODIGO PAGO'!$B$2:$B$20,1,0)),1,IF(OR(AND(CH239=1,N239&lt;&gt;"N"),AND(CH239=3,N239&lt;&gt;"B"),AND(CH239=2,LEFT(TRIM(N239),1)&lt;&gt;"I")),1,IF(OR(AND(CH239=0,N239="N"),AND(CH239=0,N239="B"),AND(CH239=0,LEFT(TRIM(N239),1)="I")),1,0))),"")</f>
        <v/>
      </c>
      <c r="DK239" s="23" t="str">
        <f t="shared" si="139"/>
        <v/>
      </c>
      <c r="DL239" s="23" t="str">
        <f>+IF(LEN($I239)&gt;5,IF(ISERROR(VLOOKUP(P239,'CODIGO PAGO'!$B$2:$B$20,1,0)),1,IF(OR(AND(CJ239=1,P239&lt;&gt;"N"),AND(CJ239=3,P239&lt;&gt;"B"),AND(CJ239=2,LEFT(TRIM(P239),1)&lt;&gt;"I")),1,IF(OR(AND(CJ239=0,P239="N"),AND(CJ239=0,P239="B"),AND(CJ239=0,LEFT(TRIM(P239),1)="I")),1,0))),"")</f>
        <v/>
      </c>
      <c r="DM239" s="23" t="str">
        <f t="shared" si="140"/>
        <v/>
      </c>
      <c r="DN239" s="23" t="str">
        <f>+IF(LEN($I239)&gt;5,IF(ISERROR(VLOOKUP(R239,'CODIGO PAGO'!$B$2:$B$20,1,0)),1,IF(OR(AND(CL239=1,R239&lt;&gt;"N"),AND(CL239=3,R239&lt;&gt;"B"),AND(CL239=2,LEFT(TRIM(R239),1)&lt;&gt;"I")),1,IF(OR(AND(CL239=0,R239="N"),AND(CL239=0,R239="B"),AND(CL239=0,LEFT(TRIM(R239),1)="I")),1,0))),"")</f>
        <v/>
      </c>
      <c r="DO239" s="23" t="str">
        <f t="shared" si="141"/>
        <v/>
      </c>
      <c r="DP239" s="23" t="str">
        <f>+IF(LEN($I239)&gt;5,IF(ISERROR(VLOOKUP(T239,'CODIGO PAGO'!$B$2:$B$20,1,0)),1,IF(OR(AND(CN239=1,T239&lt;&gt;"N"),AND(CN239=3,T239&lt;&gt;"B"),AND(CN239=2,LEFT(TRIM(T239),1)&lt;&gt;"I")),1,IF(OR(AND(CN239=0,T239="N"),AND(CN239=0,T239="B"),AND(CN239=0,LEFT(TRIM(T239),1)="I")),1,0))),"")</f>
        <v/>
      </c>
      <c r="DQ239" s="23" t="str">
        <f t="shared" si="142"/>
        <v/>
      </c>
      <c r="DR239" s="23" t="str">
        <f>+IF(LEN($I239)&gt;5,IF(ISERROR(VLOOKUP(V239,'CODIGO PAGO'!$B$2:$B$20,1,0)),1,IF(OR(AND(CP239=1,V239&lt;&gt;"N"),AND(CP239=3,V239&lt;&gt;"B"),AND(CP239=2,LEFT(TRIM(V239),1)&lt;&gt;"I")),1,IF(OR(AND(CP239=0,V239="N"),AND(CP239=0,V239="B"),AND(CP239=0,LEFT(TRIM(V239),1)="I")),1,0))),"")</f>
        <v/>
      </c>
      <c r="DS239" s="23" t="str">
        <f t="shared" si="143"/>
        <v/>
      </c>
      <c r="DT239" s="23" t="str">
        <f>+IF(LEN($I239)&gt;5,IF(ISERROR(VLOOKUP(X239,'CODIGO PAGO'!$B$2:$B$20,1,0)),1,IF(OR(AND(CR239=1,X239&lt;&gt;"N"),AND(CR239=3,X239&lt;&gt;"B"),AND(CR239=2,LEFT(TRIM(X239),1)&lt;&gt;"I")),1,IF(OR(AND(CR239=0,X239="N"),AND(CR239=0,X239="B"),AND(CR239=0,LEFT(TRIM(X239),1)="I")),1,0))),"")</f>
        <v/>
      </c>
      <c r="DU239" s="23" t="str">
        <f t="shared" si="144"/>
        <v/>
      </c>
      <c r="DV239" s="23" t="str">
        <f>+IF(LEN($I239)&gt;5,IF(ISERROR(VLOOKUP(Z239,'CODIGO PAGO'!$B$2:$B$20,1,0)),1,IF(OR(AND(CT239=1,Z239&lt;&gt;"N"),AND(CT239=3,Z239&lt;&gt;"B"),AND(CT239=2,LEFT(TRIM(Z239),1)&lt;&gt;"I")),1,IF(OR(AND(CT239=0,Z239="N"),AND(CT239=0,Z239="B"),AND(CT239=0,LEFT(TRIM(Z239),1)="I")),1,0))),"")</f>
        <v/>
      </c>
      <c r="DW239" s="23" t="str">
        <f t="shared" si="145"/>
        <v/>
      </c>
      <c r="DX239" s="23" t="str">
        <f>+IF(LEN($I239)&gt;5,IF(ISERROR(VLOOKUP(AB239,'CODIGO PAGO'!$B$2:$B$20,1,0)),1,IF(OR(AND(CV239=1,AB239&lt;&gt;"N"),AND(CV239=3,AB239&lt;&gt;"B"),AND(CV239=2,LEFT(TRIM(AB239),1)&lt;&gt;"I")),1,IF(OR(AND(CV239=0,AB239="N"),AND(CV239=0,AB239="B"),AND(CV239=0,LEFT(TRIM(AB239),1)="I")),1,0))),"")</f>
        <v/>
      </c>
      <c r="DY239" s="23" t="str">
        <f t="shared" si="146"/>
        <v/>
      </c>
      <c r="DZ239" s="23" t="str">
        <f>+IF(LEN($I239)&gt;5,IF(ISERROR(VLOOKUP(AD239,'CODIGO PAGO'!$B$2:$B$20,1,0)),1,IF(OR(AND(CX239=1,AD239&lt;&gt;"N"),AND(CX239=3,AD239&lt;&gt;"B"),AND(CX239=2,LEFT(TRIM(AD239),1)&lt;&gt;"I")),1,IF(OR(AND(CX239=0,AD239="N"),AND(CX239=0,AD239="B"),AND(CX239=0,LEFT(TRIM(AD239),1)="I")),1,0))),"")</f>
        <v/>
      </c>
      <c r="EA239" s="23" t="str">
        <f t="shared" si="147"/>
        <v/>
      </c>
      <c r="EB239" s="23" t="str">
        <f>+IF(LEN($I239)&gt;5,IF(ISERROR(VLOOKUP(AF239,'CODIGO PAGO'!$B$2:$B$20,1,0)),1,IF(OR(AND(CZ239=1,AF239&lt;&gt;"N"),AND(CZ239=3,AF239&lt;&gt;"B"),AND(CZ239=2,LEFT(TRIM(AF239),1)&lt;&gt;"I")),1,IF(OR(AND(CZ239=0,AF239="N"),AND(CZ239=0,AF239="B"),AND(CZ239=0,LEFT(TRIM(AF239),1)="I")),1,0))),"")</f>
        <v/>
      </c>
      <c r="EC239" s="23" t="str">
        <f t="shared" si="148"/>
        <v/>
      </c>
      <c r="ED239" s="23" t="str">
        <f>+IF(LEN($I239)&gt;5,IF(ISERROR(VLOOKUP(AH239,'CODIGO PAGO'!$B$2:$B$20,1,0)),1,IF(OR(AND(DB239=1,AH239&lt;&gt;"N"),AND(DB239=3,AH239&lt;&gt;"B"),AND(DB239=2,LEFT(TRIM(AH239),1)&lt;&gt;"I")),1,IF(OR(AND(DB239=0,AH239="N"),AND(DB239=0,AH239="B"),AND(DB239=0,LEFT(TRIM(AH239),1)="I")),1,0))),"")</f>
        <v/>
      </c>
      <c r="EE239" s="23" t="str">
        <f t="shared" si="149"/>
        <v/>
      </c>
      <c r="EF239" s="23" t="str">
        <f>+IF(LEN($I239)&gt;5,IF(ISERROR(VLOOKUP(AJ239,'CODIGO PAGO'!$B$2:$B$20,1,0)),1,IF(OR(AND(DD239=1,AJ239&lt;&gt;"N"),AND(DD239=3,AJ239&lt;&gt;"B"),AND(DD239=2,LEFT(TRIM(AJ239),1)&lt;&gt;"I")),1,IF(OR(AND(DD239=0,AJ239="N"),AND(DD239=0,AJ239="B"),AND(DD239=0,LEFT(TRIM(AJ239),1)="I")),1,0))),"")</f>
        <v/>
      </c>
      <c r="EG239" s="23" t="str">
        <f t="shared" si="150"/>
        <v/>
      </c>
      <c r="EH239" s="23" t="str">
        <f>+IF(LEN($I239)&gt;5,IF(ISERROR(VLOOKUP(AL239,'CODIGO PAGO'!$B$2:$B$20,1,0)),1,IF(OR(AND(DF239=1,AL239&lt;&gt;"N"),AND(DF239=3,AL239&lt;&gt;"B"),AND(DF239=2,LEFT(TRIM(AL239),1)&lt;&gt;"I")),1,IF(OR(AND(DF239=0,AL239="N"),AND(DF239=0,AL239="B"),AND(DF239=0,LEFT(TRIM(AL239),1)="I")),1,0))),"")</f>
        <v/>
      </c>
      <c r="EI239" s="23" t="str">
        <f t="shared" si="151"/>
        <v/>
      </c>
      <c r="EJ239" s="23" t="str">
        <f>+IF(LEN($I239)&gt;5,IF(ISERROR(VLOOKUP(AN239,'CODIGO PAGO'!$B$2:$B$20,1,0)),1,IF(OR(AND(DH239=1,AN239&lt;&gt;"N"),AND(DH239=3,AN239&lt;&gt;"B"),AND(DH239=2,LEFT(TRIM(AN239),1)&lt;&gt;"I")),1,IF(OR(AND(DH239=0,AN239="N"),AND(DH239=0,AN239="B"),AND(DH239=0,LEFT(TRIM(AN239),1)="I")),1,0))),"")</f>
        <v/>
      </c>
      <c r="EK239" s="23" t="str">
        <f t="shared" si="152"/>
        <v/>
      </c>
      <c r="EL239" s="24" t="str">
        <f t="shared" si="153"/>
        <v/>
      </c>
    </row>
    <row r="240" spans="1:142" s="26" customFormat="1">
      <c r="A240" s="15" t="str">
        <f t="shared" si="119"/>
        <v/>
      </c>
      <c r="B240" s="1" t="str">
        <f>+IF(LEN(I240)&gt;5,'CODIGO PAGO'!$B$28,"")</f>
        <v/>
      </c>
      <c r="C240" s="1" t="str">
        <f>+IF(LEN($I240)&gt;5,BD!D240,"")</f>
        <v/>
      </c>
      <c r="D240" s="168" t="str">
        <f>+IF(LEN($I240)&gt;5,BD!A240,"")</f>
        <v/>
      </c>
      <c r="E240" s="1" t="str">
        <f>+IF(LEN($I240)&gt;5,BD!B240,"")</f>
        <v/>
      </c>
      <c r="F240" s="1" t="str">
        <f>+IF(LEN($I240)&gt;5,BD!C240,"")</f>
        <v/>
      </c>
      <c r="G240" s="141"/>
      <c r="H240" s="141"/>
      <c r="I240" s="1" t="str">
        <f>+IF(LEN(BD!G240)&gt;5,BD!G240,"")</f>
        <v/>
      </c>
      <c r="J240" s="167" t="str">
        <f>+IF(LEN($I240)&gt;5,BD!E240,"")</f>
        <v/>
      </c>
      <c r="K240" s="6" t="str">
        <f t="shared" si="120"/>
        <v/>
      </c>
      <c r="L240" s="87" t="str">
        <f>+IF(LEN($I240)&gt;5,BD!H240,"")</f>
        <v/>
      </c>
      <c r="M240" s="40" t="str">
        <f t="shared" si="121"/>
        <v/>
      </c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4" t="str">
        <f t="shared" si="122"/>
        <v/>
      </c>
      <c r="AQ240" s="5" t="str">
        <f t="shared" si="123"/>
        <v/>
      </c>
      <c r="AR240" s="91" t="str">
        <f t="shared" si="124"/>
        <v/>
      </c>
      <c r="AS240" s="5" t="str">
        <f t="shared" si="125"/>
        <v/>
      </c>
      <c r="AT240" s="91" t="str">
        <f t="shared" si="126"/>
        <v/>
      </c>
      <c r="AU240" s="4" t="str">
        <f t="shared" si="127"/>
        <v/>
      </c>
      <c r="AV240" s="4" t="str">
        <f t="shared" si="128"/>
        <v/>
      </c>
      <c r="AW240" s="4" t="str">
        <f t="shared" si="129"/>
        <v/>
      </c>
      <c r="AX240" s="4" t="str">
        <f t="shared" si="130"/>
        <v/>
      </c>
      <c r="AY240" s="88" t="str">
        <f t="shared" si="131"/>
        <v/>
      </c>
      <c r="AZ240" s="17" t="str">
        <f t="shared" si="132"/>
        <v/>
      </c>
      <c r="BA240" s="18" t="str">
        <f t="shared" si="133"/>
        <v/>
      </c>
      <c r="BB240" s="19" t="str">
        <f>+IF(LEN(I240)&gt;5,IF(INT(RIGHT(B240,1))=9,0.5*L240*AY240,INT(MID(B240,5,LEN(B240)-4))*L240)+IFERROR(VLOOKUP(I240,AJUSTES!$A$1:$I$50,9,0),0),"")</f>
        <v/>
      </c>
      <c r="BC240" s="12"/>
      <c r="BD240" s="19" t="str">
        <f t="shared" si="134"/>
        <v/>
      </c>
      <c r="BE240" s="18" t="str">
        <f t="shared" si="135"/>
        <v/>
      </c>
      <c r="BF240" s="139" t="str">
        <f t="shared" si="136"/>
        <v/>
      </c>
      <c r="BG240" s="114"/>
      <c r="BH240" s="18" t="str">
        <f t="shared" si="137"/>
        <v/>
      </c>
      <c r="BI240" s="13"/>
      <c r="BJ240" s="12"/>
      <c r="BK240" s="12"/>
      <c r="BL240" s="145"/>
      <c r="BM240" s="12"/>
      <c r="BN240" s="12"/>
      <c r="BO240" s="12"/>
      <c r="BP240" s="12"/>
      <c r="BQ240" s="12"/>
      <c r="BR240" s="12"/>
      <c r="BS240" s="146"/>
      <c r="BT240" s="14"/>
      <c r="BU240" s="12"/>
      <c r="BV240" s="12"/>
      <c r="BW240" s="12"/>
      <c r="BX240" s="12"/>
      <c r="BY240" s="12"/>
      <c r="BZ240" s="144"/>
      <c r="CA240" s="107" t="str">
        <f>+IF(LEN($I240)&gt;5,IF(BD!F240="N/A","",BD!F240),"")</f>
        <v/>
      </c>
      <c r="CB240" s="21"/>
      <c r="CC240" s="147"/>
      <c r="CD240" s="148"/>
      <c r="CE240" s="8" t="str">
        <f>+IF(LEN(I240)&gt;5,BD!M240,"")</f>
        <v/>
      </c>
      <c r="CF240" s="16" t="str">
        <f>+IF(LEN(I240)&gt;5,BD!N240,"")</f>
        <v/>
      </c>
      <c r="CG240" s="3" t="str">
        <f t="shared" si="138"/>
        <v/>
      </c>
      <c r="CH240" s="23" t="str">
        <f>+IF(AND(LEN($I240)&gt;5),IF(AND($J240&gt;N$1,$J240&lt;=$AO$1),1,IF((COUNTIFS(INCAPACIDADES!$C$1:$C$51,$I240,INCAPACIDADES!K$1:K$51,N$1))&gt;0,2,IF(VLOOKUP($C240,BD!$D$1:$F$501,3,0)&gt;N$1,0,3))),"")</f>
        <v/>
      </c>
      <c r="CI240" s="23" t="str">
        <f>+IF(AND(LEN($I240)&gt;5),IF(AND($J240&gt;O$1,$J240&lt;=$AO$1),1,IF((COUNTIFS(INCAPACIDADES!$C$1:$C$51,$I240,INCAPACIDADES!L$1:L$51,O$1))&gt;0,2,IF(VLOOKUP($C240,BD!$D$1:$F$501,3,0)&gt;O$1,0,3))),"")</f>
        <v/>
      </c>
      <c r="CJ240" s="23" t="str">
        <f>+IF(AND(LEN($I240)&gt;5),IF(AND($J240&gt;P$1,$J240&lt;=$AO$1),1,IF((COUNTIFS(INCAPACIDADES!$C$1:$C$51,$I240,INCAPACIDADES!M$1:M$51,P$1))&gt;0,2,IF(VLOOKUP($C240,BD!$D$1:$F$501,3,0)&gt;P$1,0,3))),"")</f>
        <v/>
      </c>
      <c r="CK240" s="23" t="str">
        <f>+IF(AND(LEN($I240)&gt;5),IF(AND($J240&gt;Q$1,$J240&lt;=$AO$1),1,IF((COUNTIFS(INCAPACIDADES!$C$1:$C$51,$I240,INCAPACIDADES!N$1:N$51,Q$1))&gt;0,2,IF(VLOOKUP($C240,BD!$D$1:$F$501,3,0)&gt;Q$1,0,3))),"")</f>
        <v/>
      </c>
      <c r="CL240" s="23" t="str">
        <f>+IF(AND(LEN($I240)&gt;5),IF(AND($J240&gt;R$1,$J240&lt;=$AO$1),1,IF((COUNTIFS(INCAPACIDADES!$C$1:$C$51,$I240,INCAPACIDADES!O$1:O$51,R$1))&gt;0,2,IF(VLOOKUP($C240,BD!$D$1:$F$501,3,0)&gt;R$1,0,3))),"")</f>
        <v/>
      </c>
      <c r="CM240" s="23" t="str">
        <f>+IF(AND(LEN($I240)&gt;5),IF(AND($J240&gt;S$1,$J240&lt;=$AO$1),1,IF((COUNTIFS(INCAPACIDADES!$C$1:$C$51,$I240,INCAPACIDADES!P$1:P$51,S$1))&gt;0,2,IF(VLOOKUP($C240,BD!$D$1:$F$501,3,0)&gt;S$1,0,3))),"")</f>
        <v/>
      </c>
      <c r="CN240" s="23" t="str">
        <f>+IF(AND(LEN($I240)&gt;5),IF(AND($J240&gt;T$1,$J240&lt;=$AO$1),1,IF((COUNTIFS(INCAPACIDADES!$C$1:$C$51,$I240,INCAPACIDADES!Q$1:Q$51,T$1))&gt;0,2,IF(VLOOKUP($C240,BD!$D$1:$F$501,3,0)&gt;T$1,0,3))),"")</f>
        <v/>
      </c>
      <c r="CO240" s="23" t="str">
        <f>+IF(AND(LEN($I240)&gt;5),IF(AND($J240&gt;U$1,$J240&lt;=$AO$1),1,IF((COUNTIFS(INCAPACIDADES!$C$1:$C$51,$I240,INCAPACIDADES!R$1:R$51,U$1))&gt;0,2,IF(VLOOKUP($C240,BD!$D$1:$F$501,3,0)&gt;U$1,0,3))),"")</f>
        <v/>
      </c>
      <c r="CP240" s="23" t="str">
        <f>+IF(AND(LEN($I240)&gt;5),IF(AND($J240&gt;V$1,$J240&lt;=$AO$1),1,IF((COUNTIFS(INCAPACIDADES!$C$1:$C$51,$I240,INCAPACIDADES!S$1:S$51,V$1))&gt;0,2,IF(VLOOKUP($C240,BD!$D$1:$F$501,3,0)&gt;V$1,0,3))),"")</f>
        <v/>
      </c>
      <c r="CQ240" s="23" t="str">
        <f>+IF(AND(LEN($I240)&gt;5),IF(AND($J240&gt;W$1,$J240&lt;=$AO$1),1,IF((COUNTIFS(INCAPACIDADES!$C$1:$C$51,$I240,INCAPACIDADES!T$1:T$51,W$1))&gt;0,2,IF(VLOOKUP($C240,BD!$D$1:$F$501,3,0)&gt;W$1,0,3))),"")</f>
        <v/>
      </c>
      <c r="CR240" s="23" t="str">
        <f>+IF(AND(LEN($I240)&gt;5),IF(AND($J240&gt;X$1,$J240&lt;=$AO$1),1,IF((COUNTIFS(INCAPACIDADES!$C$1:$C$51,$I240,INCAPACIDADES!U$1:U$51,X$1))&gt;0,2,IF(VLOOKUP($C240,BD!$D$1:$F$501,3,0)&gt;X$1,0,3))),"")</f>
        <v/>
      </c>
      <c r="CS240" s="23" t="str">
        <f>+IF(AND(LEN($I240)&gt;5),IF(AND($J240&gt;Y$1,$J240&lt;=$AO$1),1,IF((COUNTIFS(INCAPACIDADES!$C$1:$C$51,$I240,INCAPACIDADES!V$1:V$51,Y$1))&gt;0,2,IF(VLOOKUP($C240,BD!$D$1:$F$501,3,0)&gt;Y$1,0,3))),"")</f>
        <v/>
      </c>
      <c r="CT240" s="23" t="str">
        <f>+IF(AND(LEN($I240)&gt;5),IF(AND($J240&gt;Z$1,$J240&lt;=$AO$1),1,IF((COUNTIFS(INCAPACIDADES!$C$1:$C$51,$I240,INCAPACIDADES!W$1:W$51,Z$1))&gt;0,2,IF(VLOOKUP($C240,BD!$D$1:$F$501,3,0)&gt;Z$1,0,3))),"")</f>
        <v/>
      </c>
      <c r="CU240" s="23" t="str">
        <f>+IF(AND(LEN($I240)&gt;5),IF(AND($J240&gt;AA$1,$J240&lt;=$AO$1),1,IF((COUNTIFS(INCAPACIDADES!$C$1:$C$51,$I240,INCAPACIDADES!X$1:X$51,AA$1))&gt;0,2,IF(VLOOKUP($C240,BD!$D$1:$F$501,3,0)&gt;AA$1,0,3))),"")</f>
        <v/>
      </c>
      <c r="CV240" s="23" t="str">
        <f>+IF(AND(LEN($I240)&gt;5),IF(AND($J240&gt;AB$1,$J240&lt;=$AO$1),1,IF((COUNTIFS(INCAPACIDADES!$C$1:$C$51,$I240,INCAPACIDADES!Y$1:Y$51,AB$1))&gt;0,2,IF(VLOOKUP($C240,BD!$D$1:$F$501,3,0)&gt;AB$1,0,3))),"")</f>
        <v/>
      </c>
      <c r="CW240" s="23" t="str">
        <f>+IF(AND(LEN($I240)&gt;5),IF(AND($J240&gt;AC$1,$J240&lt;=$AO$1),1,IF((COUNTIFS(INCAPACIDADES!$C$1:$C$51,$I240,INCAPACIDADES!Z$1:Z$51,AC$1))&gt;0,2,IF(VLOOKUP($C240,BD!$D$1:$F$501,3,0)&gt;AC$1,0,3))),"")</f>
        <v/>
      </c>
      <c r="CX240" s="23" t="str">
        <f>+IF(AND(LEN($I240)&gt;5),IF(AND($J240&gt;AD$1,$J240&lt;=$AO$1),1,IF((COUNTIFS(INCAPACIDADES!$C$1:$C$51,$I240,INCAPACIDADES!AA$1:AA$51,AD$1))&gt;0,2,IF(VLOOKUP($C240,BD!$D$1:$F$501,3,0)&gt;AD$1,0,3))),"")</f>
        <v/>
      </c>
      <c r="CY240" s="23" t="str">
        <f>+IF(AND(LEN($I240)&gt;5),IF(AND($J240&gt;AE$1,$J240&lt;=$AO$1),1,IF((COUNTIFS(INCAPACIDADES!$C$1:$C$51,$I240,INCAPACIDADES!AB$1:AB$51,AE$1))&gt;0,2,IF(VLOOKUP($C240,BD!$D$1:$F$501,3,0)&gt;AE$1,0,3))),"")</f>
        <v/>
      </c>
      <c r="CZ240" s="23" t="str">
        <f>+IF(AND(LEN($I240)&gt;5),IF(AND($J240&gt;AF$1,$J240&lt;=$AO$1),1,IF((COUNTIFS(INCAPACIDADES!$C$1:$C$51,$I240,INCAPACIDADES!AC$1:AC$51,AF$1))&gt;0,2,IF(VLOOKUP($C240,BD!$D$1:$F$501,3,0)&gt;AF$1,0,3))),"")</f>
        <v/>
      </c>
      <c r="DA240" s="23" t="str">
        <f>+IF(AND(LEN($I240)&gt;5),IF(AND($J240&gt;AG$1,$J240&lt;=$AO$1),1,IF((COUNTIFS(INCAPACIDADES!$C$1:$C$51,$I240,INCAPACIDADES!AD$1:AD$51,AG$1))&gt;0,2,IF(VLOOKUP($C240,BD!$D$1:$F$501,3,0)&gt;AG$1,0,3))),"")</f>
        <v/>
      </c>
      <c r="DB240" s="23" t="str">
        <f>+IF(AND(LEN($I240)&gt;5),IF(AND($J240&gt;AH$1,$J240&lt;=$AO$1),1,IF((COUNTIFS(INCAPACIDADES!$C$1:$C$51,$I240,INCAPACIDADES!AE$1:AE$51,AH$1))&gt;0,2,IF(VLOOKUP($C240,BD!$D$1:$F$501,3,0)&gt;AH$1,0,3))),"")</f>
        <v/>
      </c>
      <c r="DC240" s="23" t="str">
        <f>+IF(AND(LEN($I240)&gt;5),IF(AND($J240&gt;AI$1,$J240&lt;=$AO$1),1,IF((COUNTIFS(INCAPACIDADES!$C$1:$C$51,$I240,INCAPACIDADES!AF$1:AF$51,AI$1))&gt;0,2,IF(VLOOKUP($C240,BD!$D$1:$F$501,3,0)&gt;AI$1,0,3))),"")</f>
        <v/>
      </c>
      <c r="DD240" s="23" t="str">
        <f>+IF(AND(LEN($I240)&gt;5),IF(AND($J240&gt;AJ$1,$J240&lt;=$AO$1),1,IF((COUNTIFS(INCAPACIDADES!$C$1:$C$51,$I240,INCAPACIDADES!AG$1:AG$51,AJ$1))&gt;0,2,IF(VLOOKUP($C240,BD!$D$1:$F$501,3,0)&gt;AJ$1,0,3))),"")</f>
        <v/>
      </c>
      <c r="DE240" s="23" t="str">
        <f>+IF(AND(LEN($I240)&gt;5),IF(AND($J240&gt;AK$1,$J240&lt;=$AO$1),1,IF((COUNTIFS(INCAPACIDADES!$C$1:$C$51,$I240,INCAPACIDADES!AH$1:AH$51,AK$1))&gt;0,2,IF(VLOOKUP($C240,BD!$D$1:$F$501,3,0)&gt;AK$1,0,3))),"")</f>
        <v/>
      </c>
      <c r="DF240" s="23" t="str">
        <f>+IF(AND(LEN($I240)&gt;5),IF(AND($J240&gt;AL$1,$J240&lt;=$AO$1),1,IF((COUNTIFS(INCAPACIDADES!$C$1:$C$51,$I240,INCAPACIDADES!AI$1:AI$51,AL$1))&gt;0,2,IF(VLOOKUP($C240,BD!$D$1:$F$501,3,0)&gt;AL$1,0,3))),"")</f>
        <v/>
      </c>
      <c r="DG240" s="23" t="str">
        <f>+IF(AND(LEN($I240)&gt;5),IF(AND($J240&gt;AM$1,$J240&lt;=$AO$1),1,IF((COUNTIFS(INCAPACIDADES!$C$1:$C$51,$I240,INCAPACIDADES!AJ$1:AJ$51,AM$1))&gt;0,2,IF(VLOOKUP($C240,BD!$D$1:$F$501,3,0)&gt;AM$1,0,3))),"")</f>
        <v/>
      </c>
      <c r="DH240" s="23" t="str">
        <f>+IF(AND(LEN($I240)&gt;5),IF(AND($J240&gt;AN$1,$J240&lt;=$AO$1),1,IF((COUNTIFS(INCAPACIDADES!$C$1:$C$51,$I240,INCAPACIDADES!AK$1:AK$51,AN$1))&gt;0,2,IF(VLOOKUP($C240,BD!$D$1:$F$501,3,0)&gt;AN$1,0,3))),"")</f>
        <v/>
      </c>
      <c r="DI240" s="23" t="str">
        <f>+IF(AND(LEN($I240)&gt;5),IF(AND($J240&gt;AO$1,$J240&lt;=$AO$1),1,IF((COUNTIFS(INCAPACIDADES!$C$1:$C$51,$I240,INCAPACIDADES!AL$1:AL$51,AO$1))&gt;0,2,IF(VLOOKUP($C240,BD!$D$1:$F$501,3,0)&gt;AO$1,0,3))),"")</f>
        <v/>
      </c>
      <c r="DJ240" s="23" t="str">
        <f>+IF(LEN($I240)&gt;5,IF(ISERROR(VLOOKUP(N240,'CODIGO PAGO'!$B$2:$B$20,1,0)),1,IF(OR(AND(CH240=1,N240&lt;&gt;"N"),AND(CH240=3,N240&lt;&gt;"B"),AND(CH240=2,LEFT(TRIM(N240),1)&lt;&gt;"I")),1,IF(OR(AND(CH240=0,N240="N"),AND(CH240=0,N240="B"),AND(CH240=0,LEFT(TRIM(N240),1)="I")),1,0))),"")</f>
        <v/>
      </c>
      <c r="DK240" s="23" t="str">
        <f t="shared" si="139"/>
        <v/>
      </c>
      <c r="DL240" s="23" t="str">
        <f>+IF(LEN($I240)&gt;5,IF(ISERROR(VLOOKUP(P240,'CODIGO PAGO'!$B$2:$B$20,1,0)),1,IF(OR(AND(CJ240=1,P240&lt;&gt;"N"),AND(CJ240=3,P240&lt;&gt;"B"),AND(CJ240=2,LEFT(TRIM(P240),1)&lt;&gt;"I")),1,IF(OR(AND(CJ240=0,P240="N"),AND(CJ240=0,P240="B"),AND(CJ240=0,LEFT(TRIM(P240),1)="I")),1,0))),"")</f>
        <v/>
      </c>
      <c r="DM240" s="23" t="str">
        <f t="shared" si="140"/>
        <v/>
      </c>
      <c r="DN240" s="23" t="str">
        <f>+IF(LEN($I240)&gt;5,IF(ISERROR(VLOOKUP(R240,'CODIGO PAGO'!$B$2:$B$20,1,0)),1,IF(OR(AND(CL240=1,R240&lt;&gt;"N"),AND(CL240=3,R240&lt;&gt;"B"),AND(CL240=2,LEFT(TRIM(R240),1)&lt;&gt;"I")),1,IF(OR(AND(CL240=0,R240="N"),AND(CL240=0,R240="B"),AND(CL240=0,LEFT(TRIM(R240),1)="I")),1,0))),"")</f>
        <v/>
      </c>
      <c r="DO240" s="23" t="str">
        <f t="shared" si="141"/>
        <v/>
      </c>
      <c r="DP240" s="23" t="str">
        <f>+IF(LEN($I240)&gt;5,IF(ISERROR(VLOOKUP(T240,'CODIGO PAGO'!$B$2:$B$20,1,0)),1,IF(OR(AND(CN240=1,T240&lt;&gt;"N"),AND(CN240=3,T240&lt;&gt;"B"),AND(CN240=2,LEFT(TRIM(T240),1)&lt;&gt;"I")),1,IF(OR(AND(CN240=0,T240="N"),AND(CN240=0,T240="B"),AND(CN240=0,LEFT(TRIM(T240),1)="I")),1,0))),"")</f>
        <v/>
      </c>
      <c r="DQ240" s="23" t="str">
        <f t="shared" si="142"/>
        <v/>
      </c>
      <c r="DR240" s="23" t="str">
        <f>+IF(LEN($I240)&gt;5,IF(ISERROR(VLOOKUP(V240,'CODIGO PAGO'!$B$2:$B$20,1,0)),1,IF(OR(AND(CP240=1,V240&lt;&gt;"N"),AND(CP240=3,V240&lt;&gt;"B"),AND(CP240=2,LEFT(TRIM(V240),1)&lt;&gt;"I")),1,IF(OR(AND(CP240=0,V240="N"),AND(CP240=0,V240="B"),AND(CP240=0,LEFT(TRIM(V240),1)="I")),1,0))),"")</f>
        <v/>
      </c>
      <c r="DS240" s="23" t="str">
        <f t="shared" si="143"/>
        <v/>
      </c>
      <c r="DT240" s="23" t="str">
        <f>+IF(LEN($I240)&gt;5,IF(ISERROR(VLOOKUP(X240,'CODIGO PAGO'!$B$2:$B$20,1,0)),1,IF(OR(AND(CR240=1,X240&lt;&gt;"N"),AND(CR240=3,X240&lt;&gt;"B"),AND(CR240=2,LEFT(TRIM(X240),1)&lt;&gt;"I")),1,IF(OR(AND(CR240=0,X240="N"),AND(CR240=0,X240="B"),AND(CR240=0,LEFT(TRIM(X240),1)="I")),1,0))),"")</f>
        <v/>
      </c>
      <c r="DU240" s="23" t="str">
        <f t="shared" si="144"/>
        <v/>
      </c>
      <c r="DV240" s="23" t="str">
        <f>+IF(LEN($I240)&gt;5,IF(ISERROR(VLOOKUP(Z240,'CODIGO PAGO'!$B$2:$B$20,1,0)),1,IF(OR(AND(CT240=1,Z240&lt;&gt;"N"),AND(CT240=3,Z240&lt;&gt;"B"),AND(CT240=2,LEFT(TRIM(Z240),1)&lt;&gt;"I")),1,IF(OR(AND(CT240=0,Z240="N"),AND(CT240=0,Z240="B"),AND(CT240=0,LEFT(TRIM(Z240),1)="I")),1,0))),"")</f>
        <v/>
      </c>
      <c r="DW240" s="23" t="str">
        <f t="shared" si="145"/>
        <v/>
      </c>
      <c r="DX240" s="23" t="str">
        <f>+IF(LEN($I240)&gt;5,IF(ISERROR(VLOOKUP(AB240,'CODIGO PAGO'!$B$2:$B$20,1,0)),1,IF(OR(AND(CV240=1,AB240&lt;&gt;"N"),AND(CV240=3,AB240&lt;&gt;"B"),AND(CV240=2,LEFT(TRIM(AB240),1)&lt;&gt;"I")),1,IF(OR(AND(CV240=0,AB240="N"),AND(CV240=0,AB240="B"),AND(CV240=0,LEFT(TRIM(AB240),1)="I")),1,0))),"")</f>
        <v/>
      </c>
      <c r="DY240" s="23" t="str">
        <f t="shared" si="146"/>
        <v/>
      </c>
      <c r="DZ240" s="23" t="str">
        <f>+IF(LEN($I240)&gt;5,IF(ISERROR(VLOOKUP(AD240,'CODIGO PAGO'!$B$2:$B$20,1,0)),1,IF(OR(AND(CX240=1,AD240&lt;&gt;"N"),AND(CX240=3,AD240&lt;&gt;"B"),AND(CX240=2,LEFT(TRIM(AD240),1)&lt;&gt;"I")),1,IF(OR(AND(CX240=0,AD240="N"),AND(CX240=0,AD240="B"),AND(CX240=0,LEFT(TRIM(AD240),1)="I")),1,0))),"")</f>
        <v/>
      </c>
      <c r="EA240" s="23" t="str">
        <f t="shared" si="147"/>
        <v/>
      </c>
      <c r="EB240" s="23" t="str">
        <f>+IF(LEN($I240)&gt;5,IF(ISERROR(VLOOKUP(AF240,'CODIGO PAGO'!$B$2:$B$20,1,0)),1,IF(OR(AND(CZ240=1,AF240&lt;&gt;"N"),AND(CZ240=3,AF240&lt;&gt;"B"),AND(CZ240=2,LEFT(TRIM(AF240),1)&lt;&gt;"I")),1,IF(OR(AND(CZ240=0,AF240="N"),AND(CZ240=0,AF240="B"),AND(CZ240=0,LEFT(TRIM(AF240),1)="I")),1,0))),"")</f>
        <v/>
      </c>
      <c r="EC240" s="23" t="str">
        <f t="shared" si="148"/>
        <v/>
      </c>
      <c r="ED240" s="23" t="str">
        <f>+IF(LEN($I240)&gt;5,IF(ISERROR(VLOOKUP(AH240,'CODIGO PAGO'!$B$2:$B$20,1,0)),1,IF(OR(AND(DB240=1,AH240&lt;&gt;"N"),AND(DB240=3,AH240&lt;&gt;"B"),AND(DB240=2,LEFT(TRIM(AH240),1)&lt;&gt;"I")),1,IF(OR(AND(DB240=0,AH240="N"),AND(DB240=0,AH240="B"),AND(DB240=0,LEFT(TRIM(AH240),1)="I")),1,0))),"")</f>
        <v/>
      </c>
      <c r="EE240" s="23" t="str">
        <f t="shared" si="149"/>
        <v/>
      </c>
      <c r="EF240" s="23" t="str">
        <f>+IF(LEN($I240)&gt;5,IF(ISERROR(VLOOKUP(AJ240,'CODIGO PAGO'!$B$2:$B$20,1,0)),1,IF(OR(AND(DD240=1,AJ240&lt;&gt;"N"),AND(DD240=3,AJ240&lt;&gt;"B"),AND(DD240=2,LEFT(TRIM(AJ240),1)&lt;&gt;"I")),1,IF(OR(AND(DD240=0,AJ240="N"),AND(DD240=0,AJ240="B"),AND(DD240=0,LEFT(TRIM(AJ240),1)="I")),1,0))),"")</f>
        <v/>
      </c>
      <c r="EG240" s="23" t="str">
        <f t="shared" si="150"/>
        <v/>
      </c>
      <c r="EH240" s="23" t="str">
        <f>+IF(LEN($I240)&gt;5,IF(ISERROR(VLOOKUP(AL240,'CODIGO PAGO'!$B$2:$B$20,1,0)),1,IF(OR(AND(DF240=1,AL240&lt;&gt;"N"),AND(DF240=3,AL240&lt;&gt;"B"),AND(DF240=2,LEFT(TRIM(AL240),1)&lt;&gt;"I")),1,IF(OR(AND(DF240=0,AL240="N"),AND(DF240=0,AL240="B"),AND(DF240=0,LEFT(TRIM(AL240),1)="I")),1,0))),"")</f>
        <v/>
      </c>
      <c r="EI240" s="23" t="str">
        <f t="shared" si="151"/>
        <v/>
      </c>
      <c r="EJ240" s="23" t="str">
        <f>+IF(LEN($I240)&gt;5,IF(ISERROR(VLOOKUP(AN240,'CODIGO PAGO'!$B$2:$B$20,1,0)),1,IF(OR(AND(DH240=1,AN240&lt;&gt;"N"),AND(DH240=3,AN240&lt;&gt;"B"),AND(DH240=2,LEFT(TRIM(AN240),1)&lt;&gt;"I")),1,IF(OR(AND(DH240=0,AN240="N"),AND(DH240=0,AN240="B"),AND(DH240=0,LEFT(TRIM(AN240),1)="I")),1,0))),"")</f>
        <v/>
      </c>
      <c r="EK240" s="23" t="str">
        <f t="shared" si="152"/>
        <v/>
      </c>
      <c r="EL240" s="24" t="str">
        <f t="shared" si="153"/>
        <v/>
      </c>
    </row>
    <row r="241" spans="1:142" s="26" customFormat="1">
      <c r="A241" s="15" t="str">
        <f t="shared" si="119"/>
        <v/>
      </c>
      <c r="B241" s="1" t="str">
        <f>+IF(LEN(I241)&gt;5,'CODIGO PAGO'!$B$28,"")</f>
        <v/>
      </c>
      <c r="C241" s="1" t="str">
        <f>+IF(LEN($I241)&gt;5,BD!D241,"")</f>
        <v/>
      </c>
      <c r="D241" s="168" t="str">
        <f>+IF(LEN($I241)&gt;5,BD!A241,"")</f>
        <v/>
      </c>
      <c r="E241" s="1" t="str">
        <f>+IF(LEN($I241)&gt;5,BD!B241,"")</f>
        <v/>
      </c>
      <c r="F241" s="1" t="str">
        <f>+IF(LEN($I241)&gt;5,BD!C241,"")</f>
        <v/>
      </c>
      <c r="G241" s="141"/>
      <c r="H241" s="141"/>
      <c r="I241" s="1" t="str">
        <f>+IF(LEN(BD!G241)&gt;5,BD!G241,"")</f>
        <v/>
      </c>
      <c r="J241" s="167" t="str">
        <f>+IF(LEN($I241)&gt;5,BD!E241,"")</f>
        <v/>
      </c>
      <c r="K241" s="6" t="str">
        <f t="shared" si="120"/>
        <v/>
      </c>
      <c r="L241" s="87" t="str">
        <f>+IF(LEN($I241)&gt;5,BD!H241,"")</f>
        <v/>
      </c>
      <c r="M241" s="40" t="str">
        <f t="shared" si="121"/>
        <v/>
      </c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4" t="str">
        <f t="shared" si="122"/>
        <v/>
      </c>
      <c r="AQ241" s="5" t="str">
        <f t="shared" si="123"/>
        <v/>
      </c>
      <c r="AR241" s="91" t="str">
        <f t="shared" si="124"/>
        <v/>
      </c>
      <c r="AS241" s="5" t="str">
        <f t="shared" si="125"/>
        <v/>
      </c>
      <c r="AT241" s="91" t="str">
        <f t="shared" si="126"/>
        <v/>
      </c>
      <c r="AU241" s="4" t="str">
        <f t="shared" si="127"/>
        <v/>
      </c>
      <c r="AV241" s="4" t="str">
        <f t="shared" si="128"/>
        <v/>
      </c>
      <c r="AW241" s="4" t="str">
        <f t="shared" si="129"/>
        <v/>
      </c>
      <c r="AX241" s="4" t="str">
        <f t="shared" si="130"/>
        <v/>
      </c>
      <c r="AY241" s="88" t="str">
        <f t="shared" si="131"/>
        <v/>
      </c>
      <c r="AZ241" s="17" t="str">
        <f t="shared" si="132"/>
        <v/>
      </c>
      <c r="BA241" s="18" t="str">
        <f t="shared" si="133"/>
        <v/>
      </c>
      <c r="BB241" s="19" t="str">
        <f>+IF(LEN(I241)&gt;5,IF(INT(RIGHT(B241,1))=9,0.5*L241*AY241,INT(MID(B241,5,LEN(B241)-4))*L241)+IFERROR(VLOOKUP(I241,AJUSTES!$A$1:$I$50,9,0),0),"")</f>
        <v/>
      </c>
      <c r="BC241" s="12"/>
      <c r="BD241" s="19" t="str">
        <f t="shared" si="134"/>
        <v/>
      </c>
      <c r="BE241" s="18" t="str">
        <f t="shared" si="135"/>
        <v/>
      </c>
      <c r="BF241" s="139" t="str">
        <f t="shared" si="136"/>
        <v/>
      </c>
      <c r="BG241" s="114"/>
      <c r="BH241" s="18" t="str">
        <f t="shared" si="137"/>
        <v/>
      </c>
      <c r="BI241" s="13"/>
      <c r="BJ241" s="12"/>
      <c r="BK241" s="12"/>
      <c r="BL241" s="145"/>
      <c r="BM241" s="12"/>
      <c r="BN241" s="12"/>
      <c r="BO241" s="12"/>
      <c r="BP241" s="12"/>
      <c r="BQ241" s="12"/>
      <c r="BR241" s="12"/>
      <c r="BS241" s="146"/>
      <c r="BT241" s="14"/>
      <c r="BU241" s="12"/>
      <c r="BV241" s="12"/>
      <c r="BW241" s="12"/>
      <c r="BX241" s="12"/>
      <c r="BY241" s="12"/>
      <c r="BZ241" s="144"/>
      <c r="CA241" s="107" t="str">
        <f>+IF(LEN($I241)&gt;5,IF(BD!F241="N/A","",BD!F241),"")</f>
        <v/>
      </c>
      <c r="CB241" s="21"/>
      <c r="CC241" s="147"/>
      <c r="CD241" s="148"/>
      <c r="CE241" s="8" t="str">
        <f>+IF(LEN(I241)&gt;5,BD!M241,"")</f>
        <v/>
      </c>
      <c r="CF241" s="16" t="str">
        <f>+IF(LEN(I241)&gt;5,BD!N241,"")</f>
        <v/>
      </c>
      <c r="CG241" s="3" t="str">
        <f t="shared" si="138"/>
        <v/>
      </c>
      <c r="CH241" s="23" t="str">
        <f>+IF(AND(LEN($I241)&gt;5),IF(AND($J241&gt;N$1,$J241&lt;=$AO$1),1,IF((COUNTIFS(INCAPACIDADES!$C$1:$C$51,$I241,INCAPACIDADES!K$1:K$51,N$1))&gt;0,2,IF(VLOOKUP($C241,BD!$D$1:$F$501,3,0)&gt;N$1,0,3))),"")</f>
        <v/>
      </c>
      <c r="CI241" s="23" t="str">
        <f>+IF(AND(LEN($I241)&gt;5),IF(AND($J241&gt;O$1,$J241&lt;=$AO$1),1,IF((COUNTIFS(INCAPACIDADES!$C$1:$C$51,$I241,INCAPACIDADES!L$1:L$51,O$1))&gt;0,2,IF(VLOOKUP($C241,BD!$D$1:$F$501,3,0)&gt;O$1,0,3))),"")</f>
        <v/>
      </c>
      <c r="CJ241" s="23" t="str">
        <f>+IF(AND(LEN($I241)&gt;5),IF(AND($J241&gt;P$1,$J241&lt;=$AO$1),1,IF((COUNTIFS(INCAPACIDADES!$C$1:$C$51,$I241,INCAPACIDADES!M$1:M$51,P$1))&gt;0,2,IF(VLOOKUP($C241,BD!$D$1:$F$501,3,0)&gt;P$1,0,3))),"")</f>
        <v/>
      </c>
      <c r="CK241" s="23" t="str">
        <f>+IF(AND(LEN($I241)&gt;5),IF(AND($J241&gt;Q$1,$J241&lt;=$AO$1),1,IF((COUNTIFS(INCAPACIDADES!$C$1:$C$51,$I241,INCAPACIDADES!N$1:N$51,Q$1))&gt;0,2,IF(VLOOKUP($C241,BD!$D$1:$F$501,3,0)&gt;Q$1,0,3))),"")</f>
        <v/>
      </c>
      <c r="CL241" s="23" t="str">
        <f>+IF(AND(LEN($I241)&gt;5),IF(AND($J241&gt;R$1,$J241&lt;=$AO$1),1,IF((COUNTIFS(INCAPACIDADES!$C$1:$C$51,$I241,INCAPACIDADES!O$1:O$51,R$1))&gt;0,2,IF(VLOOKUP($C241,BD!$D$1:$F$501,3,0)&gt;R$1,0,3))),"")</f>
        <v/>
      </c>
      <c r="CM241" s="23" t="str">
        <f>+IF(AND(LEN($I241)&gt;5),IF(AND($J241&gt;S$1,$J241&lt;=$AO$1),1,IF((COUNTIFS(INCAPACIDADES!$C$1:$C$51,$I241,INCAPACIDADES!P$1:P$51,S$1))&gt;0,2,IF(VLOOKUP($C241,BD!$D$1:$F$501,3,0)&gt;S$1,0,3))),"")</f>
        <v/>
      </c>
      <c r="CN241" s="23" t="str">
        <f>+IF(AND(LEN($I241)&gt;5),IF(AND($J241&gt;T$1,$J241&lt;=$AO$1),1,IF((COUNTIFS(INCAPACIDADES!$C$1:$C$51,$I241,INCAPACIDADES!Q$1:Q$51,T$1))&gt;0,2,IF(VLOOKUP($C241,BD!$D$1:$F$501,3,0)&gt;T$1,0,3))),"")</f>
        <v/>
      </c>
      <c r="CO241" s="23" t="str">
        <f>+IF(AND(LEN($I241)&gt;5),IF(AND($J241&gt;U$1,$J241&lt;=$AO$1),1,IF((COUNTIFS(INCAPACIDADES!$C$1:$C$51,$I241,INCAPACIDADES!R$1:R$51,U$1))&gt;0,2,IF(VLOOKUP($C241,BD!$D$1:$F$501,3,0)&gt;U$1,0,3))),"")</f>
        <v/>
      </c>
      <c r="CP241" s="23" t="str">
        <f>+IF(AND(LEN($I241)&gt;5),IF(AND($J241&gt;V$1,$J241&lt;=$AO$1),1,IF((COUNTIFS(INCAPACIDADES!$C$1:$C$51,$I241,INCAPACIDADES!S$1:S$51,V$1))&gt;0,2,IF(VLOOKUP($C241,BD!$D$1:$F$501,3,0)&gt;V$1,0,3))),"")</f>
        <v/>
      </c>
      <c r="CQ241" s="23" t="str">
        <f>+IF(AND(LEN($I241)&gt;5),IF(AND($J241&gt;W$1,$J241&lt;=$AO$1),1,IF((COUNTIFS(INCAPACIDADES!$C$1:$C$51,$I241,INCAPACIDADES!T$1:T$51,W$1))&gt;0,2,IF(VLOOKUP($C241,BD!$D$1:$F$501,3,0)&gt;W$1,0,3))),"")</f>
        <v/>
      </c>
      <c r="CR241" s="23" t="str">
        <f>+IF(AND(LEN($I241)&gt;5),IF(AND($J241&gt;X$1,$J241&lt;=$AO$1),1,IF((COUNTIFS(INCAPACIDADES!$C$1:$C$51,$I241,INCAPACIDADES!U$1:U$51,X$1))&gt;0,2,IF(VLOOKUP($C241,BD!$D$1:$F$501,3,0)&gt;X$1,0,3))),"")</f>
        <v/>
      </c>
      <c r="CS241" s="23" t="str">
        <f>+IF(AND(LEN($I241)&gt;5),IF(AND($J241&gt;Y$1,$J241&lt;=$AO$1),1,IF((COUNTIFS(INCAPACIDADES!$C$1:$C$51,$I241,INCAPACIDADES!V$1:V$51,Y$1))&gt;0,2,IF(VLOOKUP($C241,BD!$D$1:$F$501,3,0)&gt;Y$1,0,3))),"")</f>
        <v/>
      </c>
      <c r="CT241" s="23" t="str">
        <f>+IF(AND(LEN($I241)&gt;5),IF(AND($J241&gt;Z$1,$J241&lt;=$AO$1),1,IF((COUNTIFS(INCAPACIDADES!$C$1:$C$51,$I241,INCAPACIDADES!W$1:W$51,Z$1))&gt;0,2,IF(VLOOKUP($C241,BD!$D$1:$F$501,3,0)&gt;Z$1,0,3))),"")</f>
        <v/>
      </c>
      <c r="CU241" s="23" t="str">
        <f>+IF(AND(LEN($I241)&gt;5),IF(AND($J241&gt;AA$1,$J241&lt;=$AO$1),1,IF((COUNTIFS(INCAPACIDADES!$C$1:$C$51,$I241,INCAPACIDADES!X$1:X$51,AA$1))&gt;0,2,IF(VLOOKUP($C241,BD!$D$1:$F$501,3,0)&gt;AA$1,0,3))),"")</f>
        <v/>
      </c>
      <c r="CV241" s="23" t="str">
        <f>+IF(AND(LEN($I241)&gt;5),IF(AND($J241&gt;AB$1,$J241&lt;=$AO$1),1,IF((COUNTIFS(INCAPACIDADES!$C$1:$C$51,$I241,INCAPACIDADES!Y$1:Y$51,AB$1))&gt;0,2,IF(VLOOKUP($C241,BD!$D$1:$F$501,3,0)&gt;AB$1,0,3))),"")</f>
        <v/>
      </c>
      <c r="CW241" s="23" t="str">
        <f>+IF(AND(LEN($I241)&gt;5),IF(AND($J241&gt;AC$1,$J241&lt;=$AO$1),1,IF((COUNTIFS(INCAPACIDADES!$C$1:$C$51,$I241,INCAPACIDADES!Z$1:Z$51,AC$1))&gt;0,2,IF(VLOOKUP($C241,BD!$D$1:$F$501,3,0)&gt;AC$1,0,3))),"")</f>
        <v/>
      </c>
      <c r="CX241" s="23" t="str">
        <f>+IF(AND(LEN($I241)&gt;5),IF(AND($J241&gt;AD$1,$J241&lt;=$AO$1),1,IF((COUNTIFS(INCAPACIDADES!$C$1:$C$51,$I241,INCAPACIDADES!AA$1:AA$51,AD$1))&gt;0,2,IF(VLOOKUP($C241,BD!$D$1:$F$501,3,0)&gt;AD$1,0,3))),"")</f>
        <v/>
      </c>
      <c r="CY241" s="23" t="str">
        <f>+IF(AND(LEN($I241)&gt;5),IF(AND($J241&gt;AE$1,$J241&lt;=$AO$1),1,IF((COUNTIFS(INCAPACIDADES!$C$1:$C$51,$I241,INCAPACIDADES!AB$1:AB$51,AE$1))&gt;0,2,IF(VLOOKUP($C241,BD!$D$1:$F$501,3,0)&gt;AE$1,0,3))),"")</f>
        <v/>
      </c>
      <c r="CZ241" s="23" t="str">
        <f>+IF(AND(LEN($I241)&gt;5),IF(AND($J241&gt;AF$1,$J241&lt;=$AO$1),1,IF((COUNTIFS(INCAPACIDADES!$C$1:$C$51,$I241,INCAPACIDADES!AC$1:AC$51,AF$1))&gt;0,2,IF(VLOOKUP($C241,BD!$D$1:$F$501,3,0)&gt;AF$1,0,3))),"")</f>
        <v/>
      </c>
      <c r="DA241" s="23" t="str">
        <f>+IF(AND(LEN($I241)&gt;5),IF(AND($J241&gt;AG$1,$J241&lt;=$AO$1),1,IF((COUNTIFS(INCAPACIDADES!$C$1:$C$51,$I241,INCAPACIDADES!AD$1:AD$51,AG$1))&gt;0,2,IF(VLOOKUP($C241,BD!$D$1:$F$501,3,0)&gt;AG$1,0,3))),"")</f>
        <v/>
      </c>
      <c r="DB241" s="23" t="str">
        <f>+IF(AND(LEN($I241)&gt;5),IF(AND($J241&gt;AH$1,$J241&lt;=$AO$1),1,IF((COUNTIFS(INCAPACIDADES!$C$1:$C$51,$I241,INCAPACIDADES!AE$1:AE$51,AH$1))&gt;0,2,IF(VLOOKUP($C241,BD!$D$1:$F$501,3,0)&gt;AH$1,0,3))),"")</f>
        <v/>
      </c>
      <c r="DC241" s="23" t="str">
        <f>+IF(AND(LEN($I241)&gt;5),IF(AND($J241&gt;AI$1,$J241&lt;=$AO$1),1,IF((COUNTIFS(INCAPACIDADES!$C$1:$C$51,$I241,INCAPACIDADES!AF$1:AF$51,AI$1))&gt;0,2,IF(VLOOKUP($C241,BD!$D$1:$F$501,3,0)&gt;AI$1,0,3))),"")</f>
        <v/>
      </c>
      <c r="DD241" s="23" t="str">
        <f>+IF(AND(LEN($I241)&gt;5),IF(AND($J241&gt;AJ$1,$J241&lt;=$AO$1),1,IF((COUNTIFS(INCAPACIDADES!$C$1:$C$51,$I241,INCAPACIDADES!AG$1:AG$51,AJ$1))&gt;0,2,IF(VLOOKUP($C241,BD!$D$1:$F$501,3,0)&gt;AJ$1,0,3))),"")</f>
        <v/>
      </c>
      <c r="DE241" s="23" t="str">
        <f>+IF(AND(LEN($I241)&gt;5),IF(AND($J241&gt;AK$1,$J241&lt;=$AO$1),1,IF((COUNTIFS(INCAPACIDADES!$C$1:$C$51,$I241,INCAPACIDADES!AH$1:AH$51,AK$1))&gt;0,2,IF(VLOOKUP($C241,BD!$D$1:$F$501,3,0)&gt;AK$1,0,3))),"")</f>
        <v/>
      </c>
      <c r="DF241" s="23" t="str">
        <f>+IF(AND(LEN($I241)&gt;5),IF(AND($J241&gt;AL$1,$J241&lt;=$AO$1),1,IF((COUNTIFS(INCAPACIDADES!$C$1:$C$51,$I241,INCAPACIDADES!AI$1:AI$51,AL$1))&gt;0,2,IF(VLOOKUP($C241,BD!$D$1:$F$501,3,0)&gt;AL$1,0,3))),"")</f>
        <v/>
      </c>
      <c r="DG241" s="23" t="str">
        <f>+IF(AND(LEN($I241)&gt;5),IF(AND($J241&gt;AM$1,$J241&lt;=$AO$1),1,IF((COUNTIFS(INCAPACIDADES!$C$1:$C$51,$I241,INCAPACIDADES!AJ$1:AJ$51,AM$1))&gt;0,2,IF(VLOOKUP($C241,BD!$D$1:$F$501,3,0)&gt;AM$1,0,3))),"")</f>
        <v/>
      </c>
      <c r="DH241" s="23" t="str">
        <f>+IF(AND(LEN($I241)&gt;5),IF(AND($J241&gt;AN$1,$J241&lt;=$AO$1),1,IF((COUNTIFS(INCAPACIDADES!$C$1:$C$51,$I241,INCAPACIDADES!AK$1:AK$51,AN$1))&gt;0,2,IF(VLOOKUP($C241,BD!$D$1:$F$501,3,0)&gt;AN$1,0,3))),"")</f>
        <v/>
      </c>
      <c r="DI241" s="23" t="str">
        <f>+IF(AND(LEN($I241)&gt;5),IF(AND($J241&gt;AO$1,$J241&lt;=$AO$1),1,IF((COUNTIFS(INCAPACIDADES!$C$1:$C$51,$I241,INCAPACIDADES!AL$1:AL$51,AO$1))&gt;0,2,IF(VLOOKUP($C241,BD!$D$1:$F$501,3,0)&gt;AO$1,0,3))),"")</f>
        <v/>
      </c>
      <c r="DJ241" s="23" t="str">
        <f>+IF(LEN($I241)&gt;5,IF(ISERROR(VLOOKUP(N241,'CODIGO PAGO'!$B$2:$B$20,1,0)),1,IF(OR(AND(CH241=1,N241&lt;&gt;"N"),AND(CH241=3,N241&lt;&gt;"B"),AND(CH241=2,LEFT(TRIM(N241),1)&lt;&gt;"I")),1,IF(OR(AND(CH241=0,N241="N"),AND(CH241=0,N241="B"),AND(CH241=0,LEFT(TRIM(N241),1)="I")),1,0))),"")</f>
        <v/>
      </c>
      <c r="DK241" s="23" t="str">
        <f t="shared" si="139"/>
        <v/>
      </c>
      <c r="DL241" s="23" t="str">
        <f>+IF(LEN($I241)&gt;5,IF(ISERROR(VLOOKUP(P241,'CODIGO PAGO'!$B$2:$B$20,1,0)),1,IF(OR(AND(CJ241=1,P241&lt;&gt;"N"),AND(CJ241=3,P241&lt;&gt;"B"),AND(CJ241=2,LEFT(TRIM(P241),1)&lt;&gt;"I")),1,IF(OR(AND(CJ241=0,P241="N"),AND(CJ241=0,P241="B"),AND(CJ241=0,LEFT(TRIM(P241),1)="I")),1,0))),"")</f>
        <v/>
      </c>
      <c r="DM241" s="23" t="str">
        <f t="shared" si="140"/>
        <v/>
      </c>
      <c r="DN241" s="23" t="str">
        <f>+IF(LEN($I241)&gt;5,IF(ISERROR(VLOOKUP(R241,'CODIGO PAGO'!$B$2:$B$20,1,0)),1,IF(OR(AND(CL241=1,R241&lt;&gt;"N"),AND(CL241=3,R241&lt;&gt;"B"),AND(CL241=2,LEFT(TRIM(R241),1)&lt;&gt;"I")),1,IF(OR(AND(CL241=0,R241="N"),AND(CL241=0,R241="B"),AND(CL241=0,LEFT(TRIM(R241),1)="I")),1,0))),"")</f>
        <v/>
      </c>
      <c r="DO241" s="23" t="str">
        <f t="shared" si="141"/>
        <v/>
      </c>
      <c r="DP241" s="23" t="str">
        <f>+IF(LEN($I241)&gt;5,IF(ISERROR(VLOOKUP(T241,'CODIGO PAGO'!$B$2:$B$20,1,0)),1,IF(OR(AND(CN241=1,T241&lt;&gt;"N"),AND(CN241=3,T241&lt;&gt;"B"),AND(CN241=2,LEFT(TRIM(T241),1)&lt;&gt;"I")),1,IF(OR(AND(CN241=0,T241="N"),AND(CN241=0,T241="B"),AND(CN241=0,LEFT(TRIM(T241),1)="I")),1,0))),"")</f>
        <v/>
      </c>
      <c r="DQ241" s="23" t="str">
        <f t="shared" si="142"/>
        <v/>
      </c>
      <c r="DR241" s="23" t="str">
        <f>+IF(LEN($I241)&gt;5,IF(ISERROR(VLOOKUP(V241,'CODIGO PAGO'!$B$2:$B$20,1,0)),1,IF(OR(AND(CP241=1,V241&lt;&gt;"N"),AND(CP241=3,V241&lt;&gt;"B"),AND(CP241=2,LEFT(TRIM(V241),1)&lt;&gt;"I")),1,IF(OR(AND(CP241=0,V241="N"),AND(CP241=0,V241="B"),AND(CP241=0,LEFT(TRIM(V241),1)="I")),1,0))),"")</f>
        <v/>
      </c>
      <c r="DS241" s="23" t="str">
        <f t="shared" si="143"/>
        <v/>
      </c>
      <c r="DT241" s="23" t="str">
        <f>+IF(LEN($I241)&gt;5,IF(ISERROR(VLOOKUP(X241,'CODIGO PAGO'!$B$2:$B$20,1,0)),1,IF(OR(AND(CR241=1,X241&lt;&gt;"N"),AND(CR241=3,X241&lt;&gt;"B"),AND(CR241=2,LEFT(TRIM(X241),1)&lt;&gt;"I")),1,IF(OR(AND(CR241=0,X241="N"),AND(CR241=0,X241="B"),AND(CR241=0,LEFT(TRIM(X241),1)="I")),1,0))),"")</f>
        <v/>
      </c>
      <c r="DU241" s="23" t="str">
        <f t="shared" si="144"/>
        <v/>
      </c>
      <c r="DV241" s="23" t="str">
        <f>+IF(LEN($I241)&gt;5,IF(ISERROR(VLOOKUP(Z241,'CODIGO PAGO'!$B$2:$B$20,1,0)),1,IF(OR(AND(CT241=1,Z241&lt;&gt;"N"),AND(CT241=3,Z241&lt;&gt;"B"),AND(CT241=2,LEFT(TRIM(Z241),1)&lt;&gt;"I")),1,IF(OR(AND(CT241=0,Z241="N"),AND(CT241=0,Z241="B"),AND(CT241=0,LEFT(TRIM(Z241),1)="I")),1,0))),"")</f>
        <v/>
      </c>
      <c r="DW241" s="23" t="str">
        <f t="shared" si="145"/>
        <v/>
      </c>
      <c r="DX241" s="23" t="str">
        <f>+IF(LEN($I241)&gt;5,IF(ISERROR(VLOOKUP(AB241,'CODIGO PAGO'!$B$2:$B$20,1,0)),1,IF(OR(AND(CV241=1,AB241&lt;&gt;"N"),AND(CV241=3,AB241&lt;&gt;"B"),AND(CV241=2,LEFT(TRIM(AB241),1)&lt;&gt;"I")),1,IF(OR(AND(CV241=0,AB241="N"),AND(CV241=0,AB241="B"),AND(CV241=0,LEFT(TRIM(AB241),1)="I")),1,0))),"")</f>
        <v/>
      </c>
      <c r="DY241" s="23" t="str">
        <f t="shared" si="146"/>
        <v/>
      </c>
      <c r="DZ241" s="23" t="str">
        <f>+IF(LEN($I241)&gt;5,IF(ISERROR(VLOOKUP(AD241,'CODIGO PAGO'!$B$2:$B$20,1,0)),1,IF(OR(AND(CX241=1,AD241&lt;&gt;"N"),AND(CX241=3,AD241&lt;&gt;"B"),AND(CX241=2,LEFT(TRIM(AD241),1)&lt;&gt;"I")),1,IF(OR(AND(CX241=0,AD241="N"),AND(CX241=0,AD241="B"),AND(CX241=0,LEFT(TRIM(AD241),1)="I")),1,0))),"")</f>
        <v/>
      </c>
      <c r="EA241" s="23" t="str">
        <f t="shared" si="147"/>
        <v/>
      </c>
      <c r="EB241" s="23" t="str">
        <f>+IF(LEN($I241)&gt;5,IF(ISERROR(VLOOKUP(AF241,'CODIGO PAGO'!$B$2:$B$20,1,0)),1,IF(OR(AND(CZ241=1,AF241&lt;&gt;"N"),AND(CZ241=3,AF241&lt;&gt;"B"),AND(CZ241=2,LEFT(TRIM(AF241),1)&lt;&gt;"I")),1,IF(OR(AND(CZ241=0,AF241="N"),AND(CZ241=0,AF241="B"),AND(CZ241=0,LEFT(TRIM(AF241),1)="I")),1,0))),"")</f>
        <v/>
      </c>
      <c r="EC241" s="23" t="str">
        <f t="shared" si="148"/>
        <v/>
      </c>
      <c r="ED241" s="23" t="str">
        <f>+IF(LEN($I241)&gt;5,IF(ISERROR(VLOOKUP(AH241,'CODIGO PAGO'!$B$2:$B$20,1,0)),1,IF(OR(AND(DB241=1,AH241&lt;&gt;"N"),AND(DB241=3,AH241&lt;&gt;"B"),AND(DB241=2,LEFT(TRIM(AH241),1)&lt;&gt;"I")),1,IF(OR(AND(DB241=0,AH241="N"),AND(DB241=0,AH241="B"),AND(DB241=0,LEFT(TRIM(AH241),1)="I")),1,0))),"")</f>
        <v/>
      </c>
      <c r="EE241" s="23" t="str">
        <f t="shared" si="149"/>
        <v/>
      </c>
      <c r="EF241" s="23" t="str">
        <f>+IF(LEN($I241)&gt;5,IF(ISERROR(VLOOKUP(AJ241,'CODIGO PAGO'!$B$2:$B$20,1,0)),1,IF(OR(AND(DD241=1,AJ241&lt;&gt;"N"),AND(DD241=3,AJ241&lt;&gt;"B"),AND(DD241=2,LEFT(TRIM(AJ241),1)&lt;&gt;"I")),1,IF(OR(AND(DD241=0,AJ241="N"),AND(DD241=0,AJ241="B"),AND(DD241=0,LEFT(TRIM(AJ241),1)="I")),1,0))),"")</f>
        <v/>
      </c>
      <c r="EG241" s="23" t="str">
        <f t="shared" si="150"/>
        <v/>
      </c>
      <c r="EH241" s="23" t="str">
        <f>+IF(LEN($I241)&gt;5,IF(ISERROR(VLOOKUP(AL241,'CODIGO PAGO'!$B$2:$B$20,1,0)),1,IF(OR(AND(DF241=1,AL241&lt;&gt;"N"),AND(DF241=3,AL241&lt;&gt;"B"),AND(DF241=2,LEFT(TRIM(AL241),1)&lt;&gt;"I")),1,IF(OR(AND(DF241=0,AL241="N"),AND(DF241=0,AL241="B"),AND(DF241=0,LEFT(TRIM(AL241),1)="I")),1,0))),"")</f>
        <v/>
      </c>
      <c r="EI241" s="23" t="str">
        <f t="shared" si="151"/>
        <v/>
      </c>
      <c r="EJ241" s="23" t="str">
        <f>+IF(LEN($I241)&gt;5,IF(ISERROR(VLOOKUP(AN241,'CODIGO PAGO'!$B$2:$B$20,1,0)),1,IF(OR(AND(DH241=1,AN241&lt;&gt;"N"),AND(DH241=3,AN241&lt;&gt;"B"),AND(DH241=2,LEFT(TRIM(AN241),1)&lt;&gt;"I")),1,IF(OR(AND(DH241=0,AN241="N"),AND(DH241=0,AN241="B"),AND(DH241=0,LEFT(TRIM(AN241),1)="I")),1,0))),"")</f>
        <v/>
      </c>
      <c r="EK241" s="23" t="str">
        <f t="shared" si="152"/>
        <v/>
      </c>
      <c r="EL241" s="24" t="str">
        <f t="shared" si="153"/>
        <v/>
      </c>
    </row>
    <row r="242" spans="1:142" s="26" customFormat="1">
      <c r="A242" s="15" t="str">
        <f t="shared" si="119"/>
        <v/>
      </c>
      <c r="B242" s="1" t="str">
        <f>+IF(LEN(I242)&gt;5,'CODIGO PAGO'!$B$28,"")</f>
        <v/>
      </c>
      <c r="C242" s="1" t="str">
        <f>+IF(LEN($I242)&gt;5,BD!D242,"")</f>
        <v/>
      </c>
      <c r="D242" s="168" t="str">
        <f>+IF(LEN($I242)&gt;5,BD!A242,"")</f>
        <v/>
      </c>
      <c r="E242" s="1" t="str">
        <f>+IF(LEN($I242)&gt;5,BD!B242,"")</f>
        <v/>
      </c>
      <c r="F242" s="1" t="str">
        <f>+IF(LEN($I242)&gt;5,BD!C242,"")</f>
        <v/>
      </c>
      <c r="G242" s="141"/>
      <c r="H242" s="141"/>
      <c r="I242" s="1" t="str">
        <f>+IF(LEN(BD!G242)&gt;5,BD!G242,"")</f>
        <v/>
      </c>
      <c r="J242" s="167" t="str">
        <f>+IF(LEN($I242)&gt;5,BD!E242,"")</f>
        <v/>
      </c>
      <c r="K242" s="6" t="str">
        <f t="shared" si="120"/>
        <v/>
      </c>
      <c r="L242" s="87" t="str">
        <f>+IF(LEN($I242)&gt;5,BD!H242,"")</f>
        <v/>
      </c>
      <c r="M242" s="40" t="str">
        <f t="shared" si="121"/>
        <v/>
      </c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4" t="str">
        <f t="shared" si="122"/>
        <v/>
      </c>
      <c r="AQ242" s="5" t="str">
        <f t="shared" si="123"/>
        <v/>
      </c>
      <c r="AR242" s="91" t="str">
        <f t="shared" si="124"/>
        <v/>
      </c>
      <c r="AS242" s="5" t="str">
        <f t="shared" si="125"/>
        <v/>
      </c>
      <c r="AT242" s="91" t="str">
        <f t="shared" si="126"/>
        <v/>
      </c>
      <c r="AU242" s="4" t="str">
        <f t="shared" si="127"/>
        <v/>
      </c>
      <c r="AV242" s="4" t="str">
        <f t="shared" si="128"/>
        <v/>
      </c>
      <c r="AW242" s="4" t="str">
        <f t="shared" si="129"/>
        <v/>
      </c>
      <c r="AX242" s="4" t="str">
        <f t="shared" si="130"/>
        <v/>
      </c>
      <c r="AY242" s="88" t="str">
        <f t="shared" si="131"/>
        <v/>
      </c>
      <c r="AZ242" s="17" t="str">
        <f t="shared" si="132"/>
        <v/>
      </c>
      <c r="BA242" s="18" t="str">
        <f t="shared" si="133"/>
        <v/>
      </c>
      <c r="BB242" s="19" t="str">
        <f>+IF(LEN(I242)&gt;5,IF(INT(RIGHT(B242,1))=9,0.5*L242*AY242,INT(MID(B242,5,LEN(B242)-4))*L242)+IFERROR(VLOOKUP(I242,AJUSTES!$A$1:$I$50,9,0),0),"")</f>
        <v/>
      </c>
      <c r="BC242" s="12"/>
      <c r="BD242" s="19" t="str">
        <f t="shared" si="134"/>
        <v/>
      </c>
      <c r="BE242" s="18" t="str">
        <f t="shared" si="135"/>
        <v/>
      </c>
      <c r="BF242" s="139" t="str">
        <f t="shared" si="136"/>
        <v/>
      </c>
      <c r="BG242" s="114"/>
      <c r="BH242" s="18" t="str">
        <f t="shared" si="137"/>
        <v/>
      </c>
      <c r="BI242" s="13"/>
      <c r="BJ242" s="12"/>
      <c r="BK242" s="12"/>
      <c r="BL242" s="145"/>
      <c r="BM242" s="12"/>
      <c r="BN242" s="12"/>
      <c r="BO242" s="12"/>
      <c r="BP242" s="12"/>
      <c r="BQ242" s="12"/>
      <c r="BR242" s="12"/>
      <c r="BS242" s="146"/>
      <c r="BT242" s="14"/>
      <c r="BU242" s="12"/>
      <c r="BV242" s="12"/>
      <c r="BW242" s="12"/>
      <c r="BX242" s="12"/>
      <c r="BY242" s="12"/>
      <c r="BZ242" s="144"/>
      <c r="CA242" s="107" t="str">
        <f>+IF(LEN($I242)&gt;5,IF(BD!F242="N/A","",BD!F242),"")</f>
        <v/>
      </c>
      <c r="CB242" s="21"/>
      <c r="CC242" s="147"/>
      <c r="CD242" s="148"/>
      <c r="CE242" s="8" t="str">
        <f>+IF(LEN(I242)&gt;5,BD!M242,"")</f>
        <v/>
      </c>
      <c r="CF242" s="16" t="str">
        <f>+IF(LEN(I242)&gt;5,BD!N242,"")</f>
        <v/>
      </c>
      <c r="CG242" s="3" t="str">
        <f t="shared" si="138"/>
        <v/>
      </c>
      <c r="CH242" s="23" t="str">
        <f>+IF(AND(LEN($I242)&gt;5),IF(AND($J242&gt;N$1,$J242&lt;=$AO$1),1,IF((COUNTIFS(INCAPACIDADES!$C$1:$C$51,$I242,INCAPACIDADES!K$1:K$51,N$1))&gt;0,2,IF(VLOOKUP($C242,BD!$D$1:$F$501,3,0)&gt;N$1,0,3))),"")</f>
        <v/>
      </c>
      <c r="CI242" s="23" t="str">
        <f>+IF(AND(LEN($I242)&gt;5),IF(AND($J242&gt;O$1,$J242&lt;=$AO$1),1,IF((COUNTIFS(INCAPACIDADES!$C$1:$C$51,$I242,INCAPACIDADES!L$1:L$51,O$1))&gt;0,2,IF(VLOOKUP($C242,BD!$D$1:$F$501,3,0)&gt;O$1,0,3))),"")</f>
        <v/>
      </c>
      <c r="CJ242" s="23" t="str">
        <f>+IF(AND(LEN($I242)&gt;5),IF(AND($J242&gt;P$1,$J242&lt;=$AO$1),1,IF((COUNTIFS(INCAPACIDADES!$C$1:$C$51,$I242,INCAPACIDADES!M$1:M$51,P$1))&gt;0,2,IF(VLOOKUP($C242,BD!$D$1:$F$501,3,0)&gt;P$1,0,3))),"")</f>
        <v/>
      </c>
      <c r="CK242" s="23" t="str">
        <f>+IF(AND(LEN($I242)&gt;5),IF(AND($J242&gt;Q$1,$J242&lt;=$AO$1),1,IF((COUNTIFS(INCAPACIDADES!$C$1:$C$51,$I242,INCAPACIDADES!N$1:N$51,Q$1))&gt;0,2,IF(VLOOKUP($C242,BD!$D$1:$F$501,3,0)&gt;Q$1,0,3))),"")</f>
        <v/>
      </c>
      <c r="CL242" s="23" t="str">
        <f>+IF(AND(LEN($I242)&gt;5),IF(AND($J242&gt;R$1,$J242&lt;=$AO$1),1,IF((COUNTIFS(INCAPACIDADES!$C$1:$C$51,$I242,INCAPACIDADES!O$1:O$51,R$1))&gt;0,2,IF(VLOOKUP($C242,BD!$D$1:$F$501,3,0)&gt;R$1,0,3))),"")</f>
        <v/>
      </c>
      <c r="CM242" s="23" t="str">
        <f>+IF(AND(LEN($I242)&gt;5),IF(AND($J242&gt;S$1,$J242&lt;=$AO$1),1,IF((COUNTIFS(INCAPACIDADES!$C$1:$C$51,$I242,INCAPACIDADES!P$1:P$51,S$1))&gt;0,2,IF(VLOOKUP($C242,BD!$D$1:$F$501,3,0)&gt;S$1,0,3))),"")</f>
        <v/>
      </c>
      <c r="CN242" s="23" t="str">
        <f>+IF(AND(LEN($I242)&gt;5),IF(AND($J242&gt;T$1,$J242&lt;=$AO$1),1,IF((COUNTIFS(INCAPACIDADES!$C$1:$C$51,$I242,INCAPACIDADES!Q$1:Q$51,T$1))&gt;0,2,IF(VLOOKUP($C242,BD!$D$1:$F$501,3,0)&gt;T$1,0,3))),"")</f>
        <v/>
      </c>
      <c r="CO242" s="23" t="str">
        <f>+IF(AND(LEN($I242)&gt;5),IF(AND($J242&gt;U$1,$J242&lt;=$AO$1),1,IF((COUNTIFS(INCAPACIDADES!$C$1:$C$51,$I242,INCAPACIDADES!R$1:R$51,U$1))&gt;0,2,IF(VLOOKUP($C242,BD!$D$1:$F$501,3,0)&gt;U$1,0,3))),"")</f>
        <v/>
      </c>
      <c r="CP242" s="23" t="str">
        <f>+IF(AND(LEN($I242)&gt;5),IF(AND($J242&gt;V$1,$J242&lt;=$AO$1),1,IF((COUNTIFS(INCAPACIDADES!$C$1:$C$51,$I242,INCAPACIDADES!S$1:S$51,V$1))&gt;0,2,IF(VLOOKUP($C242,BD!$D$1:$F$501,3,0)&gt;V$1,0,3))),"")</f>
        <v/>
      </c>
      <c r="CQ242" s="23" t="str">
        <f>+IF(AND(LEN($I242)&gt;5),IF(AND($J242&gt;W$1,$J242&lt;=$AO$1),1,IF((COUNTIFS(INCAPACIDADES!$C$1:$C$51,$I242,INCAPACIDADES!T$1:T$51,W$1))&gt;0,2,IF(VLOOKUP($C242,BD!$D$1:$F$501,3,0)&gt;W$1,0,3))),"")</f>
        <v/>
      </c>
      <c r="CR242" s="23" t="str">
        <f>+IF(AND(LEN($I242)&gt;5),IF(AND($J242&gt;X$1,$J242&lt;=$AO$1),1,IF((COUNTIFS(INCAPACIDADES!$C$1:$C$51,$I242,INCAPACIDADES!U$1:U$51,X$1))&gt;0,2,IF(VLOOKUP($C242,BD!$D$1:$F$501,3,0)&gt;X$1,0,3))),"")</f>
        <v/>
      </c>
      <c r="CS242" s="23" t="str">
        <f>+IF(AND(LEN($I242)&gt;5),IF(AND($J242&gt;Y$1,$J242&lt;=$AO$1),1,IF((COUNTIFS(INCAPACIDADES!$C$1:$C$51,$I242,INCAPACIDADES!V$1:V$51,Y$1))&gt;0,2,IF(VLOOKUP($C242,BD!$D$1:$F$501,3,0)&gt;Y$1,0,3))),"")</f>
        <v/>
      </c>
      <c r="CT242" s="23" t="str">
        <f>+IF(AND(LEN($I242)&gt;5),IF(AND($J242&gt;Z$1,$J242&lt;=$AO$1),1,IF((COUNTIFS(INCAPACIDADES!$C$1:$C$51,$I242,INCAPACIDADES!W$1:W$51,Z$1))&gt;0,2,IF(VLOOKUP($C242,BD!$D$1:$F$501,3,0)&gt;Z$1,0,3))),"")</f>
        <v/>
      </c>
      <c r="CU242" s="23" t="str">
        <f>+IF(AND(LEN($I242)&gt;5),IF(AND($J242&gt;AA$1,$J242&lt;=$AO$1),1,IF((COUNTIFS(INCAPACIDADES!$C$1:$C$51,$I242,INCAPACIDADES!X$1:X$51,AA$1))&gt;0,2,IF(VLOOKUP($C242,BD!$D$1:$F$501,3,0)&gt;AA$1,0,3))),"")</f>
        <v/>
      </c>
      <c r="CV242" s="23" t="str">
        <f>+IF(AND(LEN($I242)&gt;5),IF(AND($J242&gt;AB$1,$J242&lt;=$AO$1),1,IF((COUNTIFS(INCAPACIDADES!$C$1:$C$51,$I242,INCAPACIDADES!Y$1:Y$51,AB$1))&gt;0,2,IF(VLOOKUP($C242,BD!$D$1:$F$501,3,0)&gt;AB$1,0,3))),"")</f>
        <v/>
      </c>
      <c r="CW242" s="23" t="str">
        <f>+IF(AND(LEN($I242)&gt;5),IF(AND($J242&gt;AC$1,$J242&lt;=$AO$1),1,IF((COUNTIFS(INCAPACIDADES!$C$1:$C$51,$I242,INCAPACIDADES!Z$1:Z$51,AC$1))&gt;0,2,IF(VLOOKUP($C242,BD!$D$1:$F$501,3,0)&gt;AC$1,0,3))),"")</f>
        <v/>
      </c>
      <c r="CX242" s="23" t="str">
        <f>+IF(AND(LEN($I242)&gt;5),IF(AND($J242&gt;AD$1,$J242&lt;=$AO$1),1,IF((COUNTIFS(INCAPACIDADES!$C$1:$C$51,$I242,INCAPACIDADES!AA$1:AA$51,AD$1))&gt;0,2,IF(VLOOKUP($C242,BD!$D$1:$F$501,3,0)&gt;AD$1,0,3))),"")</f>
        <v/>
      </c>
      <c r="CY242" s="23" t="str">
        <f>+IF(AND(LEN($I242)&gt;5),IF(AND($J242&gt;AE$1,$J242&lt;=$AO$1),1,IF((COUNTIFS(INCAPACIDADES!$C$1:$C$51,$I242,INCAPACIDADES!AB$1:AB$51,AE$1))&gt;0,2,IF(VLOOKUP($C242,BD!$D$1:$F$501,3,0)&gt;AE$1,0,3))),"")</f>
        <v/>
      </c>
      <c r="CZ242" s="23" t="str">
        <f>+IF(AND(LEN($I242)&gt;5),IF(AND($J242&gt;AF$1,$J242&lt;=$AO$1),1,IF((COUNTIFS(INCAPACIDADES!$C$1:$C$51,$I242,INCAPACIDADES!AC$1:AC$51,AF$1))&gt;0,2,IF(VLOOKUP($C242,BD!$D$1:$F$501,3,0)&gt;AF$1,0,3))),"")</f>
        <v/>
      </c>
      <c r="DA242" s="23" t="str">
        <f>+IF(AND(LEN($I242)&gt;5),IF(AND($J242&gt;AG$1,$J242&lt;=$AO$1),1,IF((COUNTIFS(INCAPACIDADES!$C$1:$C$51,$I242,INCAPACIDADES!AD$1:AD$51,AG$1))&gt;0,2,IF(VLOOKUP($C242,BD!$D$1:$F$501,3,0)&gt;AG$1,0,3))),"")</f>
        <v/>
      </c>
      <c r="DB242" s="23" t="str">
        <f>+IF(AND(LEN($I242)&gt;5),IF(AND($J242&gt;AH$1,$J242&lt;=$AO$1),1,IF((COUNTIFS(INCAPACIDADES!$C$1:$C$51,$I242,INCAPACIDADES!AE$1:AE$51,AH$1))&gt;0,2,IF(VLOOKUP($C242,BD!$D$1:$F$501,3,0)&gt;AH$1,0,3))),"")</f>
        <v/>
      </c>
      <c r="DC242" s="23" t="str">
        <f>+IF(AND(LEN($I242)&gt;5),IF(AND($J242&gt;AI$1,$J242&lt;=$AO$1),1,IF((COUNTIFS(INCAPACIDADES!$C$1:$C$51,$I242,INCAPACIDADES!AF$1:AF$51,AI$1))&gt;0,2,IF(VLOOKUP($C242,BD!$D$1:$F$501,3,0)&gt;AI$1,0,3))),"")</f>
        <v/>
      </c>
      <c r="DD242" s="23" t="str">
        <f>+IF(AND(LEN($I242)&gt;5),IF(AND($J242&gt;AJ$1,$J242&lt;=$AO$1),1,IF((COUNTIFS(INCAPACIDADES!$C$1:$C$51,$I242,INCAPACIDADES!AG$1:AG$51,AJ$1))&gt;0,2,IF(VLOOKUP($C242,BD!$D$1:$F$501,3,0)&gt;AJ$1,0,3))),"")</f>
        <v/>
      </c>
      <c r="DE242" s="23" t="str">
        <f>+IF(AND(LEN($I242)&gt;5),IF(AND($J242&gt;AK$1,$J242&lt;=$AO$1),1,IF((COUNTIFS(INCAPACIDADES!$C$1:$C$51,$I242,INCAPACIDADES!AH$1:AH$51,AK$1))&gt;0,2,IF(VLOOKUP($C242,BD!$D$1:$F$501,3,0)&gt;AK$1,0,3))),"")</f>
        <v/>
      </c>
      <c r="DF242" s="23" t="str">
        <f>+IF(AND(LEN($I242)&gt;5),IF(AND($J242&gt;AL$1,$J242&lt;=$AO$1),1,IF((COUNTIFS(INCAPACIDADES!$C$1:$C$51,$I242,INCAPACIDADES!AI$1:AI$51,AL$1))&gt;0,2,IF(VLOOKUP($C242,BD!$D$1:$F$501,3,0)&gt;AL$1,0,3))),"")</f>
        <v/>
      </c>
      <c r="DG242" s="23" t="str">
        <f>+IF(AND(LEN($I242)&gt;5),IF(AND($J242&gt;AM$1,$J242&lt;=$AO$1),1,IF((COUNTIFS(INCAPACIDADES!$C$1:$C$51,$I242,INCAPACIDADES!AJ$1:AJ$51,AM$1))&gt;0,2,IF(VLOOKUP($C242,BD!$D$1:$F$501,3,0)&gt;AM$1,0,3))),"")</f>
        <v/>
      </c>
      <c r="DH242" s="23" t="str">
        <f>+IF(AND(LEN($I242)&gt;5),IF(AND($J242&gt;AN$1,$J242&lt;=$AO$1),1,IF((COUNTIFS(INCAPACIDADES!$C$1:$C$51,$I242,INCAPACIDADES!AK$1:AK$51,AN$1))&gt;0,2,IF(VLOOKUP($C242,BD!$D$1:$F$501,3,0)&gt;AN$1,0,3))),"")</f>
        <v/>
      </c>
      <c r="DI242" s="23" t="str">
        <f>+IF(AND(LEN($I242)&gt;5),IF(AND($J242&gt;AO$1,$J242&lt;=$AO$1),1,IF((COUNTIFS(INCAPACIDADES!$C$1:$C$51,$I242,INCAPACIDADES!AL$1:AL$51,AO$1))&gt;0,2,IF(VLOOKUP($C242,BD!$D$1:$F$501,3,0)&gt;AO$1,0,3))),"")</f>
        <v/>
      </c>
      <c r="DJ242" s="23" t="str">
        <f>+IF(LEN($I242)&gt;5,IF(ISERROR(VLOOKUP(N242,'CODIGO PAGO'!$B$2:$B$20,1,0)),1,IF(OR(AND(CH242=1,N242&lt;&gt;"N"),AND(CH242=3,N242&lt;&gt;"B"),AND(CH242=2,LEFT(TRIM(N242),1)&lt;&gt;"I")),1,IF(OR(AND(CH242=0,N242="N"),AND(CH242=0,N242="B"),AND(CH242=0,LEFT(TRIM(N242),1)="I")),1,0))),"")</f>
        <v/>
      </c>
      <c r="DK242" s="23" t="str">
        <f t="shared" si="139"/>
        <v/>
      </c>
      <c r="DL242" s="23" t="str">
        <f>+IF(LEN($I242)&gt;5,IF(ISERROR(VLOOKUP(P242,'CODIGO PAGO'!$B$2:$B$20,1,0)),1,IF(OR(AND(CJ242=1,P242&lt;&gt;"N"),AND(CJ242=3,P242&lt;&gt;"B"),AND(CJ242=2,LEFT(TRIM(P242),1)&lt;&gt;"I")),1,IF(OR(AND(CJ242=0,P242="N"),AND(CJ242=0,P242="B"),AND(CJ242=0,LEFT(TRIM(P242),1)="I")),1,0))),"")</f>
        <v/>
      </c>
      <c r="DM242" s="23" t="str">
        <f t="shared" si="140"/>
        <v/>
      </c>
      <c r="DN242" s="23" t="str">
        <f>+IF(LEN($I242)&gt;5,IF(ISERROR(VLOOKUP(R242,'CODIGO PAGO'!$B$2:$B$20,1,0)),1,IF(OR(AND(CL242=1,R242&lt;&gt;"N"),AND(CL242=3,R242&lt;&gt;"B"),AND(CL242=2,LEFT(TRIM(R242),1)&lt;&gt;"I")),1,IF(OR(AND(CL242=0,R242="N"),AND(CL242=0,R242="B"),AND(CL242=0,LEFT(TRIM(R242),1)="I")),1,0))),"")</f>
        <v/>
      </c>
      <c r="DO242" s="23" t="str">
        <f t="shared" si="141"/>
        <v/>
      </c>
      <c r="DP242" s="23" t="str">
        <f>+IF(LEN($I242)&gt;5,IF(ISERROR(VLOOKUP(T242,'CODIGO PAGO'!$B$2:$B$20,1,0)),1,IF(OR(AND(CN242=1,T242&lt;&gt;"N"),AND(CN242=3,T242&lt;&gt;"B"),AND(CN242=2,LEFT(TRIM(T242),1)&lt;&gt;"I")),1,IF(OR(AND(CN242=0,T242="N"),AND(CN242=0,T242="B"),AND(CN242=0,LEFT(TRIM(T242),1)="I")),1,0))),"")</f>
        <v/>
      </c>
      <c r="DQ242" s="23" t="str">
        <f t="shared" si="142"/>
        <v/>
      </c>
      <c r="DR242" s="23" t="str">
        <f>+IF(LEN($I242)&gt;5,IF(ISERROR(VLOOKUP(V242,'CODIGO PAGO'!$B$2:$B$20,1,0)),1,IF(OR(AND(CP242=1,V242&lt;&gt;"N"),AND(CP242=3,V242&lt;&gt;"B"),AND(CP242=2,LEFT(TRIM(V242),1)&lt;&gt;"I")),1,IF(OR(AND(CP242=0,V242="N"),AND(CP242=0,V242="B"),AND(CP242=0,LEFT(TRIM(V242),1)="I")),1,0))),"")</f>
        <v/>
      </c>
      <c r="DS242" s="23" t="str">
        <f t="shared" si="143"/>
        <v/>
      </c>
      <c r="DT242" s="23" t="str">
        <f>+IF(LEN($I242)&gt;5,IF(ISERROR(VLOOKUP(X242,'CODIGO PAGO'!$B$2:$B$20,1,0)),1,IF(OR(AND(CR242=1,X242&lt;&gt;"N"),AND(CR242=3,X242&lt;&gt;"B"),AND(CR242=2,LEFT(TRIM(X242),1)&lt;&gt;"I")),1,IF(OR(AND(CR242=0,X242="N"),AND(CR242=0,X242="B"),AND(CR242=0,LEFT(TRIM(X242),1)="I")),1,0))),"")</f>
        <v/>
      </c>
      <c r="DU242" s="23" t="str">
        <f t="shared" si="144"/>
        <v/>
      </c>
      <c r="DV242" s="23" t="str">
        <f>+IF(LEN($I242)&gt;5,IF(ISERROR(VLOOKUP(Z242,'CODIGO PAGO'!$B$2:$B$20,1,0)),1,IF(OR(AND(CT242=1,Z242&lt;&gt;"N"),AND(CT242=3,Z242&lt;&gt;"B"),AND(CT242=2,LEFT(TRIM(Z242),1)&lt;&gt;"I")),1,IF(OR(AND(CT242=0,Z242="N"),AND(CT242=0,Z242="B"),AND(CT242=0,LEFT(TRIM(Z242),1)="I")),1,0))),"")</f>
        <v/>
      </c>
      <c r="DW242" s="23" t="str">
        <f t="shared" si="145"/>
        <v/>
      </c>
      <c r="DX242" s="23" t="str">
        <f>+IF(LEN($I242)&gt;5,IF(ISERROR(VLOOKUP(AB242,'CODIGO PAGO'!$B$2:$B$20,1,0)),1,IF(OR(AND(CV242=1,AB242&lt;&gt;"N"),AND(CV242=3,AB242&lt;&gt;"B"),AND(CV242=2,LEFT(TRIM(AB242),1)&lt;&gt;"I")),1,IF(OR(AND(CV242=0,AB242="N"),AND(CV242=0,AB242="B"),AND(CV242=0,LEFT(TRIM(AB242),1)="I")),1,0))),"")</f>
        <v/>
      </c>
      <c r="DY242" s="23" t="str">
        <f t="shared" si="146"/>
        <v/>
      </c>
      <c r="DZ242" s="23" t="str">
        <f>+IF(LEN($I242)&gt;5,IF(ISERROR(VLOOKUP(AD242,'CODIGO PAGO'!$B$2:$B$20,1,0)),1,IF(OR(AND(CX242=1,AD242&lt;&gt;"N"),AND(CX242=3,AD242&lt;&gt;"B"),AND(CX242=2,LEFT(TRIM(AD242),1)&lt;&gt;"I")),1,IF(OR(AND(CX242=0,AD242="N"),AND(CX242=0,AD242="B"),AND(CX242=0,LEFT(TRIM(AD242),1)="I")),1,0))),"")</f>
        <v/>
      </c>
      <c r="EA242" s="23" t="str">
        <f t="shared" si="147"/>
        <v/>
      </c>
      <c r="EB242" s="23" t="str">
        <f>+IF(LEN($I242)&gt;5,IF(ISERROR(VLOOKUP(AF242,'CODIGO PAGO'!$B$2:$B$20,1,0)),1,IF(OR(AND(CZ242=1,AF242&lt;&gt;"N"),AND(CZ242=3,AF242&lt;&gt;"B"),AND(CZ242=2,LEFT(TRIM(AF242),1)&lt;&gt;"I")),1,IF(OR(AND(CZ242=0,AF242="N"),AND(CZ242=0,AF242="B"),AND(CZ242=0,LEFT(TRIM(AF242),1)="I")),1,0))),"")</f>
        <v/>
      </c>
      <c r="EC242" s="23" t="str">
        <f t="shared" si="148"/>
        <v/>
      </c>
      <c r="ED242" s="23" t="str">
        <f>+IF(LEN($I242)&gt;5,IF(ISERROR(VLOOKUP(AH242,'CODIGO PAGO'!$B$2:$B$20,1,0)),1,IF(OR(AND(DB242=1,AH242&lt;&gt;"N"),AND(DB242=3,AH242&lt;&gt;"B"),AND(DB242=2,LEFT(TRIM(AH242),1)&lt;&gt;"I")),1,IF(OR(AND(DB242=0,AH242="N"),AND(DB242=0,AH242="B"),AND(DB242=0,LEFT(TRIM(AH242),1)="I")),1,0))),"")</f>
        <v/>
      </c>
      <c r="EE242" s="23" t="str">
        <f t="shared" si="149"/>
        <v/>
      </c>
      <c r="EF242" s="23" t="str">
        <f>+IF(LEN($I242)&gt;5,IF(ISERROR(VLOOKUP(AJ242,'CODIGO PAGO'!$B$2:$B$20,1,0)),1,IF(OR(AND(DD242=1,AJ242&lt;&gt;"N"),AND(DD242=3,AJ242&lt;&gt;"B"),AND(DD242=2,LEFT(TRIM(AJ242),1)&lt;&gt;"I")),1,IF(OR(AND(DD242=0,AJ242="N"),AND(DD242=0,AJ242="B"),AND(DD242=0,LEFT(TRIM(AJ242),1)="I")),1,0))),"")</f>
        <v/>
      </c>
      <c r="EG242" s="23" t="str">
        <f t="shared" si="150"/>
        <v/>
      </c>
      <c r="EH242" s="23" t="str">
        <f>+IF(LEN($I242)&gt;5,IF(ISERROR(VLOOKUP(AL242,'CODIGO PAGO'!$B$2:$B$20,1,0)),1,IF(OR(AND(DF242=1,AL242&lt;&gt;"N"),AND(DF242=3,AL242&lt;&gt;"B"),AND(DF242=2,LEFT(TRIM(AL242),1)&lt;&gt;"I")),1,IF(OR(AND(DF242=0,AL242="N"),AND(DF242=0,AL242="B"),AND(DF242=0,LEFT(TRIM(AL242),1)="I")),1,0))),"")</f>
        <v/>
      </c>
      <c r="EI242" s="23" t="str">
        <f t="shared" si="151"/>
        <v/>
      </c>
      <c r="EJ242" s="23" t="str">
        <f>+IF(LEN($I242)&gt;5,IF(ISERROR(VLOOKUP(AN242,'CODIGO PAGO'!$B$2:$B$20,1,0)),1,IF(OR(AND(DH242=1,AN242&lt;&gt;"N"),AND(DH242=3,AN242&lt;&gt;"B"),AND(DH242=2,LEFT(TRIM(AN242),1)&lt;&gt;"I")),1,IF(OR(AND(DH242=0,AN242="N"),AND(DH242=0,AN242="B"),AND(DH242=0,LEFT(TRIM(AN242),1)="I")),1,0))),"")</f>
        <v/>
      </c>
      <c r="EK242" s="23" t="str">
        <f t="shared" si="152"/>
        <v/>
      </c>
      <c r="EL242" s="24" t="str">
        <f t="shared" si="153"/>
        <v/>
      </c>
    </row>
    <row r="243" spans="1:142" s="26" customFormat="1">
      <c r="A243" s="15" t="str">
        <f t="shared" si="119"/>
        <v/>
      </c>
      <c r="B243" s="1" t="str">
        <f>+IF(LEN(I243)&gt;5,'CODIGO PAGO'!$B$28,"")</f>
        <v/>
      </c>
      <c r="C243" s="1" t="str">
        <f>+IF(LEN($I243)&gt;5,BD!D243,"")</f>
        <v/>
      </c>
      <c r="D243" s="168" t="str">
        <f>+IF(LEN($I243)&gt;5,BD!A243,"")</f>
        <v/>
      </c>
      <c r="E243" s="1" t="str">
        <f>+IF(LEN($I243)&gt;5,BD!B243,"")</f>
        <v/>
      </c>
      <c r="F243" s="1" t="str">
        <f>+IF(LEN($I243)&gt;5,BD!C243,"")</f>
        <v/>
      </c>
      <c r="G243" s="141"/>
      <c r="H243" s="141"/>
      <c r="I243" s="1" t="str">
        <f>+IF(LEN(BD!G243)&gt;5,BD!G243,"")</f>
        <v/>
      </c>
      <c r="J243" s="167" t="str">
        <f>+IF(LEN($I243)&gt;5,BD!E243,"")</f>
        <v/>
      </c>
      <c r="K243" s="6" t="str">
        <f t="shared" si="120"/>
        <v/>
      </c>
      <c r="L243" s="87" t="str">
        <f>+IF(LEN($I243)&gt;5,BD!H243,"")</f>
        <v/>
      </c>
      <c r="M243" s="40" t="str">
        <f t="shared" si="121"/>
        <v/>
      </c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4" t="str">
        <f t="shared" si="122"/>
        <v/>
      </c>
      <c r="AQ243" s="5" t="str">
        <f t="shared" si="123"/>
        <v/>
      </c>
      <c r="AR243" s="91" t="str">
        <f t="shared" si="124"/>
        <v/>
      </c>
      <c r="AS243" s="5" t="str">
        <f t="shared" si="125"/>
        <v/>
      </c>
      <c r="AT243" s="91" t="str">
        <f t="shared" si="126"/>
        <v/>
      </c>
      <c r="AU243" s="4" t="str">
        <f t="shared" si="127"/>
        <v/>
      </c>
      <c r="AV243" s="4" t="str">
        <f t="shared" si="128"/>
        <v/>
      </c>
      <c r="AW243" s="4" t="str">
        <f t="shared" si="129"/>
        <v/>
      </c>
      <c r="AX243" s="4" t="str">
        <f t="shared" si="130"/>
        <v/>
      </c>
      <c r="AY243" s="88" t="str">
        <f t="shared" si="131"/>
        <v/>
      </c>
      <c r="AZ243" s="17" t="str">
        <f t="shared" si="132"/>
        <v/>
      </c>
      <c r="BA243" s="18" t="str">
        <f t="shared" si="133"/>
        <v/>
      </c>
      <c r="BB243" s="19" t="str">
        <f>+IF(LEN(I243)&gt;5,IF(INT(RIGHT(B243,1))=9,0.5*L243*AY243,INT(MID(B243,5,LEN(B243)-4))*L243)+IFERROR(VLOOKUP(I243,AJUSTES!$A$1:$I$50,9,0),0),"")</f>
        <v/>
      </c>
      <c r="BC243" s="12"/>
      <c r="BD243" s="19" t="str">
        <f t="shared" si="134"/>
        <v/>
      </c>
      <c r="BE243" s="18" t="str">
        <f t="shared" si="135"/>
        <v/>
      </c>
      <c r="BF243" s="139" t="str">
        <f t="shared" si="136"/>
        <v/>
      </c>
      <c r="BG243" s="114"/>
      <c r="BH243" s="18" t="str">
        <f t="shared" si="137"/>
        <v/>
      </c>
      <c r="BI243" s="13"/>
      <c r="BJ243" s="12"/>
      <c r="BK243" s="12"/>
      <c r="BL243" s="145"/>
      <c r="BM243" s="12"/>
      <c r="BN243" s="12"/>
      <c r="BO243" s="12"/>
      <c r="BP243" s="12"/>
      <c r="BQ243" s="12"/>
      <c r="BR243" s="12"/>
      <c r="BS243" s="146"/>
      <c r="BT243" s="14"/>
      <c r="BU243" s="12"/>
      <c r="BV243" s="12"/>
      <c r="BW243" s="12"/>
      <c r="BX243" s="12"/>
      <c r="BY243" s="12"/>
      <c r="BZ243" s="144"/>
      <c r="CA243" s="107" t="str">
        <f>+IF(LEN($I243)&gt;5,IF(BD!F243="N/A","",BD!F243),"")</f>
        <v/>
      </c>
      <c r="CB243" s="21"/>
      <c r="CC243" s="147"/>
      <c r="CD243" s="148"/>
      <c r="CE243" s="8" t="str">
        <f>+IF(LEN(I243)&gt;5,BD!M243,"")</f>
        <v/>
      </c>
      <c r="CF243" s="16" t="str">
        <f>+IF(LEN(I243)&gt;5,BD!N243,"")</f>
        <v/>
      </c>
      <c r="CG243" s="3" t="str">
        <f t="shared" si="138"/>
        <v/>
      </c>
      <c r="CH243" s="23" t="str">
        <f>+IF(AND(LEN($I243)&gt;5),IF(AND($J243&gt;N$1,$J243&lt;=$AO$1),1,IF((COUNTIFS(INCAPACIDADES!$C$1:$C$51,$I243,INCAPACIDADES!K$1:K$51,N$1))&gt;0,2,IF(VLOOKUP($C243,BD!$D$1:$F$501,3,0)&gt;N$1,0,3))),"")</f>
        <v/>
      </c>
      <c r="CI243" s="23" t="str">
        <f>+IF(AND(LEN($I243)&gt;5),IF(AND($J243&gt;O$1,$J243&lt;=$AO$1),1,IF((COUNTIFS(INCAPACIDADES!$C$1:$C$51,$I243,INCAPACIDADES!L$1:L$51,O$1))&gt;0,2,IF(VLOOKUP($C243,BD!$D$1:$F$501,3,0)&gt;O$1,0,3))),"")</f>
        <v/>
      </c>
      <c r="CJ243" s="23" t="str">
        <f>+IF(AND(LEN($I243)&gt;5),IF(AND($J243&gt;P$1,$J243&lt;=$AO$1),1,IF((COUNTIFS(INCAPACIDADES!$C$1:$C$51,$I243,INCAPACIDADES!M$1:M$51,P$1))&gt;0,2,IF(VLOOKUP($C243,BD!$D$1:$F$501,3,0)&gt;P$1,0,3))),"")</f>
        <v/>
      </c>
      <c r="CK243" s="23" t="str">
        <f>+IF(AND(LEN($I243)&gt;5),IF(AND($J243&gt;Q$1,$J243&lt;=$AO$1),1,IF((COUNTIFS(INCAPACIDADES!$C$1:$C$51,$I243,INCAPACIDADES!N$1:N$51,Q$1))&gt;0,2,IF(VLOOKUP($C243,BD!$D$1:$F$501,3,0)&gt;Q$1,0,3))),"")</f>
        <v/>
      </c>
      <c r="CL243" s="23" t="str">
        <f>+IF(AND(LEN($I243)&gt;5),IF(AND($J243&gt;R$1,$J243&lt;=$AO$1),1,IF((COUNTIFS(INCAPACIDADES!$C$1:$C$51,$I243,INCAPACIDADES!O$1:O$51,R$1))&gt;0,2,IF(VLOOKUP($C243,BD!$D$1:$F$501,3,0)&gt;R$1,0,3))),"")</f>
        <v/>
      </c>
      <c r="CM243" s="23" t="str">
        <f>+IF(AND(LEN($I243)&gt;5),IF(AND($J243&gt;S$1,$J243&lt;=$AO$1),1,IF((COUNTIFS(INCAPACIDADES!$C$1:$C$51,$I243,INCAPACIDADES!P$1:P$51,S$1))&gt;0,2,IF(VLOOKUP($C243,BD!$D$1:$F$501,3,0)&gt;S$1,0,3))),"")</f>
        <v/>
      </c>
      <c r="CN243" s="23" t="str">
        <f>+IF(AND(LEN($I243)&gt;5),IF(AND($J243&gt;T$1,$J243&lt;=$AO$1),1,IF((COUNTIFS(INCAPACIDADES!$C$1:$C$51,$I243,INCAPACIDADES!Q$1:Q$51,T$1))&gt;0,2,IF(VLOOKUP($C243,BD!$D$1:$F$501,3,0)&gt;T$1,0,3))),"")</f>
        <v/>
      </c>
      <c r="CO243" s="23" t="str">
        <f>+IF(AND(LEN($I243)&gt;5),IF(AND($J243&gt;U$1,$J243&lt;=$AO$1),1,IF((COUNTIFS(INCAPACIDADES!$C$1:$C$51,$I243,INCAPACIDADES!R$1:R$51,U$1))&gt;0,2,IF(VLOOKUP($C243,BD!$D$1:$F$501,3,0)&gt;U$1,0,3))),"")</f>
        <v/>
      </c>
      <c r="CP243" s="23" t="str">
        <f>+IF(AND(LEN($I243)&gt;5),IF(AND($J243&gt;V$1,$J243&lt;=$AO$1),1,IF((COUNTIFS(INCAPACIDADES!$C$1:$C$51,$I243,INCAPACIDADES!S$1:S$51,V$1))&gt;0,2,IF(VLOOKUP($C243,BD!$D$1:$F$501,3,0)&gt;V$1,0,3))),"")</f>
        <v/>
      </c>
      <c r="CQ243" s="23" t="str">
        <f>+IF(AND(LEN($I243)&gt;5),IF(AND($J243&gt;W$1,$J243&lt;=$AO$1),1,IF((COUNTIFS(INCAPACIDADES!$C$1:$C$51,$I243,INCAPACIDADES!T$1:T$51,W$1))&gt;0,2,IF(VLOOKUP($C243,BD!$D$1:$F$501,3,0)&gt;W$1,0,3))),"")</f>
        <v/>
      </c>
      <c r="CR243" s="23" t="str">
        <f>+IF(AND(LEN($I243)&gt;5),IF(AND($J243&gt;X$1,$J243&lt;=$AO$1),1,IF((COUNTIFS(INCAPACIDADES!$C$1:$C$51,$I243,INCAPACIDADES!U$1:U$51,X$1))&gt;0,2,IF(VLOOKUP($C243,BD!$D$1:$F$501,3,0)&gt;X$1,0,3))),"")</f>
        <v/>
      </c>
      <c r="CS243" s="23" t="str">
        <f>+IF(AND(LEN($I243)&gt;5),IF(AND($J243&gt;Y$1,$J243&lt;=$AO$1),1,IF((COUNTIFS(INCAPACIDADES!$C$1:$C$51,$I243,INCAPACIDADES!V$1:V$51,Y$1))&gt;0,2,IF(VLOOKUP($C243,BD!$D$1:$F$501,3,0)&gt;Y$1,0,3))),"")</f>
        <v/>
      </c>
      <c r="CT243" s="23" t="str">
        <f>+IF(AND(LEN($I243)&gt;5),IF(AND($J243&gt;Z$1,$J243&lt;=$AO$1),1,IF((COUNTIFS(INCAPACIDADES!$C$1:$C$51,$I243,INCAPACIDADES!W$1:W$51,Z$1))&gt;0,2,IF(VLOOKUP($C243,BD!$D$1:$F$501,3,0)&gt;Z$1,0,3))),"")</f>
        <v/>
      </c>
      <c r="CU243" s="23" t="str">
        <f>+IF(AND(LEN($I243)&gt;5),IF(AND($J243&gt;AA$1,$J243&lt;=$AO$1),1,IF((COUNTIFS(INCAPACIDADES!$C$1:$C$51,$I243,INCAPACIDADES!X$1:X$51,AA$1))&gt;0,2,IF(VLOOKUP($C243,BD!$D$1:$F$501,3,0)&gt;AA$1,0,3))),"")</f>
        <v/>
      </c>
      <c r="CV243" s="23" t="str">
        <f>+IF(AND(LEN($I243)&gt;5),IF(AND($J243&gt;AB$1,$J243&lt;=$AO$1),1,IF((COUNTIFS(INCAPACIDADES!$C$1:$C$51,$I243,INCAPACIDADES!Y$1:Y$51,AB$1))&gt;0,2,IF(VLOOKUP($C243,BD!$D$1:$F$501,3,0)&gt;AB$1,0,3))),"")</f>
        <v/>
      </c>
      <c r="CW243" s="23" t="str">
        <f>+IF(AND(LEN($I243)&gt;5),IF(AND($J243&gt;AC$1,$J243&lt;=$AO$1),1,IF((COUNTIFS(INCAPACIDADES!$C$1:$C$51,$I243,INCAPACIDADES!Z$1:Z$51,AC$1))&gt;0,2,IF(VLOOKUP($C243,BD!$D$1:$F$501,3,0)&gt;AC$1,0,3))),"")</f>
        <v/>
      </c>
      <c r="CX243" s="23" t="str">
        <f>+IF(AND(LEN($I243)&gt;5),IF(AND($J243&gt;AD$1,$J243&lt;=$AO$1),1,IF((COUNTIFS(INCAPACIDADES!$C$1:$C$51,$I243,INCAPACIDADES!AA$1:AA$51,AD$1))&gt;0,2,IF(VLOOKUP($C243,BD!$D$1:$F$501,3,0)&gt;AD$1,0,3))),"")</f>
        <v/>
      </c>
      <c r="CY243" s="23" t="str">
        <f>+IF(AND(LEN($I243)&gt;5),IF(AND($J243&gt;AE$1,$J243&lt;=$AO$1),1,IF((COUNTIFS(INCAPACIDADES!$C$1:$C$51,$I243,INCAPACIDADES!AB$1:AB$51,AE$1))&gt;0,2,IF(VLOOKUP($C243,BD!$D$1:$F$501,3,0)&gt;AE$1,0,3))),"")</f>
        <v/>
      </c>
      <c r="CZ243" s="23" t="str">
        <f>+IF(AND(LEN($I243)&gt;5),IF(AND($J243&gt;AF$1,$J243&lt;=$AO$1),1,IF((COUNTIFS(INCAPACIDADES!$C$1:$C$51,$I243,INCAPACIDADES!AC$1:AC$51,AF$1))&gt;0,2,IF(VLOOKUP($C243,BD!$D$1:$F$501,3,0)&gt;AF$1,0,3))),"")</f>
        <v/>
      </c>
      <c r="DA243" s="23" t="str">
        <f>+IF(AND(LEN($I243)&gt;5),IF(AND($J243&gt;AG$1,$J243&lt;=$AO$1),1,IF((COUNTIFS(INCAPACIDADES!$C$1:$C$51,$I243,INCAPACIDADES!AD$1:AD$51,AG$1))&gt;0,2,IF(VLOOKUP($C243,BD!$D$1:$F$501,3,0)&gt;AG$1,0,3))),"")</f>
        <v/>
      </c>
      <c r="DB243" s="23" t="str">
        <f>+IF(AND(LEN($I243)&gt;5),IF(AND($J243&gt;AH$1,$J243&lt;=$AO$1),1,IF((COUNTIFS(INCAPACIDADES!$C$1:$C$51,$I243,INCAPACIDADES!AE$1:AE$51,AH$1))&gt;0,2,IF(VLOOKUP($C243,BD!$D$1:$F$501,3,0)&gt;AH$1,0,3))),"")</f>
        <v/>
      </c>
      <c r="DC243" s="23" t="str">
        <f>+IF(AND(LEN($I243)&gt;5),IF(AND($J243&gt;AI$1,$J243&lt;=$AO$1),1,IF((COUNTIFS(INCAPACIDADES!$C$1:$C$51,$I243,INCAPACIDADES!AF$1:AF$51,AI$1))&gt;0,2,IF(VLOOKUP($C243,BD!$D$1:$F$501,3,0)&gt;AI$1,0,3))),"")</f>
        <v/>
      </c>
      <c r="DD243" s="23" t="str">
        <f>+IF(AND(LEN($I243)&gt;5),IF(AND($J243&gt;AJ$1,$J243&lt;=$AO$1),1,IF((COUNTIFS(INCAPACIDADES!$C$1:$C$51,$I243,INCAPACIDADES!AG$1:AG$51,AJ$1))&gt;0,2,IF(VLOOKUP($C243,BD!$D$1:$F$501,3,0)&gt;AJ$1,0,3))),"")</f>
        <v/>
      </c>
      <c r="DE243" s="23" t="str">
        <f>+IF(AND(LEN($I243)&gt;5),IF(AND($J243&gt;AK$1,$J243&lt;=$AO$1),1,IF((COUNTIFS(INCAPACIDADES!$C$1:$C$51,$I243,INCAPACIDADES!AH$1:AH$51,AK$1))&gt;0,2,IF(VLOOKUP($C243,BD!$D$1:$F$501,3,0)&gt;AK$1,0,3))),"")</f>
        <v/>
      </c>
      <c r="DF243" s="23" t="str">
        <f>+IF(AND(LEN($I243)&gt;5),IF(AND($J243&gt;AL$1,$J243&lt;=$AO$1),1,IF((COUNTIFS(INCAPACIDADES!$C$1:$C$51,$I243,INCAPACIDADES!AI$1:AI$51,AL$1))&gt;0,2,IF(VLOOKUP($C243,BD!$D$1:$F$501,3,0)&gt;AL$1,0,3))),"")</f>
        <v/>
      </c>
      <c r="DG243" s="23" t="str">
        <f>+IF(AND(LEN($I243)&gt;5),IF(AND($J243&gt;AM$1,$J243&lt;=$AO$1),1,IF((COUNTIFS(INCAPACIDADES!$C$1:$C$51,$I243,INCAPACIDADES!AJ$1:AJ$51,AM$1))&gt;0,2,IF(VLOOKUP($C243,BD!$D$1:$F$501,3,0)&gt;AM$1,0,3))),"")</f>
        <v/>
      </c>
      <c r="DH243" s="23" t="str">
        <f>+IF(AND(LEN($I243)&gt;5),IF(AND($J243&gt;AN$1,$J243&lt;=$AO$1),1,IF((COUNTIFS(INCAPACIDADES!$C$1:$C$51,$I243,INCAPACIDADES!AK$1:AK$51,AN$1))&gt;0,2,IF(VLOOKUP($C243,BD!$D$1:$F$501,3,0)&gt;AN$1,0,3))),"")</f>
        <v/>
      </c>
      <c r="DI243" s="23" t="str">
        <f>+IF(AND(LEN($I243)&gt;5),IF(AND($J243&gt;AO$1,$J243&lt;=$AO$1),1,IF((COUNTIFS(INCAPACIDADES!$C$1:$C$51,$I243,INCAPACIDADES!AL$1:AL$51,AO$1))&gt;0,2,IF(VLOOKUP($C243,BD!$D$1:$F$501,3,0)&gt;AO$1,0,3))),"")</f>
        <v/>
      </c>
      <c r="DJ243" s="23" t="str">
        <f>+IF(LEN($I243)&gt;5,IF(ISERROR(VLOOKUP(N243,'CODIGO PAGO'!$B$2:$B$20,1,0)),1,IF(OR(AND(CH243=1,N243&lt;&gt;"N"),AND(CH243=3,N243&lt;&gt;"B"),AND(CH243=2,LEFT(TRIM(N243),1)&lt;&gt;"I")),1,IF(OR(AND(CH243=0,N243="N"),AND(CH243=0,N243="B"),AND(CH243=0,LEFT(TRIM(N243),1)="I")),1,0))),"")</f>
        <v/>
      </c>
      <c r="DK243" s="23" t="str">
        <f t="shared" si="139"/>
        <v/>
      </c>
      <c r="DL243" s="23" t="str">
        <f>+IF(LEN($I243)&gt;5,IF(ISERROR(VLOOKUP(P243,'CODIGO PAGO'!$B$2:$B$20,1,0)),1,IF(OR(AND(CJ243=1,P243&lt;&gt;"N"),AND(CJ243=3,P243&lt;&gt;"B"),AND(CJ243=2,LEFT(TRIM(P243),1)&lt;&gt;"I")),1,IF(OR(AND(CJ243=0,P243="N"),AND(CJ243=0,P243="B"),AND(CJ243=0,LEFT(TRIM(P243),1)="I")),1,0))),"")</f>
        <v/>
      </c>
      <c r="DM243" s="23" t="str">
        <f t="shared" si="140"/>
        <v/>
      </c>
      <c r="DN243" s="23" t="str">
        <f>+IF(LEN($I243)&gt;5,IF(ISERROR(VLOOKUP(R243,'CODIGO PAGO'!$B$2:$B$20,1,0)),1,IF(OR(AND(CL243=1,R243&lt;&gt;"N"),AND(CL243=3,R243&lt;&gt;"B"),AND(CL243=2,LEFT(TRIM(R243),1)&lt;&gt;"I")),1,IF(OR(AND(CL243=0,R243="N"),AND(CL243=0,R243="B"),AND(CL243=0,LEFT(TRIM(R243),1)="I")),1,0))),"")</f>
        <v/>
      </c>
      <c r="DO243" s="23" t="str">
        <f t="shared" si="141"/>
        <v/>
      </c>
      <c r="DP243" s="23" t="str">
        <f>+IF(LEN($I243)&gt;5,IF(ISERROR(VLOOKUP(T243,'CODIGO PAGO'!$B$2:$B$20,1,0)),1,IF(OR(AND(CN243=1,T243&lt;&gt;"N"),AND(CN243=3,T243&lt;&gt;"B"),AND(CN243=2,LEFT(TRIM(T243),1)&lt;&gt;"I")),1,IF(OR(AND(CN243=0,T243="N"),AND(CN243=0,T243="B"),AND(CN243=0,LEFT(TRIM(T243),1)="I")),1,0))),"")</f>
        <v/>
      </c>
      <c r="DQ243" s="23" t="str">
        <f t="shared" si="142"/>
        <v/>
      </c>
      <c r="DR243" s="23" t="str">
        <f>+IF(LEN($I243)&gt;5,IF(ISERROR(VLOOKUP(V243,'CODIGO PAGO'!$B$2:$B$20,1,0)),1,IF(OR(AND(CP243=1,V243&lt;&gt;"N"),AND(CP243=3,V243&lt;&gt;"B"),AND(CP243=2,LEFT(TRIM(V243),1)&lt;&gt;"I")),1,IF(OR(AND(CP243=0,V243="N"),AND(CP243=0,V243="B"),AND(CP243=0,LEFT(TRIM(V243),1)="I")),1,0))),"")</f>
        <v/>
      </c>
      <c r="DS243" s="23" t="str">
        <f t="shared" si="143"/>
        <v/>
      </c>
      <c r="DT243" s="23" t="str">
        <f>+IF(LEN($I243)&gt;5,IF(ISERROR(VLOOKUP(X243,'CODIGO PAGO'!$B$2:$B$20,1,0)),1,IF(OR(AND(CR243=1,X243&lt;&gt;"N"),AND(CR243=3,X243&lt;&gt;"B"),AND(CR243=2,LEFT(TRIM(X243),1)&lt;&gt;"I")),1,IF(OR(AND(CR243=0,X243="N"),AND(CR243=0,X243="B"),AND(CR243=0,LEFT(TRIM(X243),1)="I")),1,0))),"")</f>
        <v/>
      </c>
      <c r="DU243" s="23" t="str">
        <f t="shared" si="144"/>
        <v/>
      </c>
      <c r="DV243" s="23" t="str">
        <f>+IF(LEN($I243)&gt;5,IF(ISERROR(VLOOKUP(Z243,'CODIGO PAGO'!$B$2:$B$20,1,0)),1,IF(OR(AND(CT243=1,Z243&lt;&gt;"N"),AND(CT243=3,Z243&lt;&gt;"B"),AND(CT243=2,LEFT(TRIM(Z243),1)&lt;&gt;"I")),1,IF(OR(AND(CT243=0,Z243="N"),AND(CT243=0,Z243="B"),AND(CT243=0,LEFT(TRIM(Z243),1)="I")),1,0))),"")</f>
        <v/>
      </c>
      <c r="DW243" s="23" t="str">
        <f t="shared" si="145"/>
        <v/>
      </c>
      <c r="DX243" s="23" t="str">
        <f>+IF(LEN($I243)&gt;5,IF(ISERROR(VLOOKUP(AB243,'CODIGO PAGO'!$B$2:$B$20,1,0)),1,IF(OR(AND(CV243=1,AB243&lt;&gt;"N"),AND(CV243=3,AB243&lt;&gt;"B"),AND(CV243=2,LEFT(TRIM(AB243),1)&lt;&gt;"I")),1,IF(OR(AND(CV243=0,AB243="N"),AND(CV243=0,AB243="B"),AND(CV243=0,LEFT(TRIM(AB243),1)="I")),1,0))),"")</f>
        <v/>
      </c>
      <c r="DY243" s="23" t="str">
        <f t="shared" si="146"/>
        <v/>
      </c>
      <c r="DZ243" s="23" t="str">
        <f>+IF(LEN($I243)&gt;5,IF(ISERROR(VLOOKUP(AD243,'CODIGO PAGO'!$B$2:$B$20,1,0)),1,IF(OR(AND(CX243=1,AD243&lt;&gt;"N"),AND(CX243=3,AD243&lt;&gt;"B"),AND(CX243=2,LEFT(TRIM(AD243),1)&lt;&gt;"I")),1,IF(OR(AND(CX243=0,AD243="N"),AND(CX243=0,AD243="B"),AND(CX243=0,LEFT(TRIM(AD243),1)="I")),1,0))),"")</f>
        <v/>
      </c>
      <c r="EA243" s="23" t="str">
        <f t="shared" si="147"/>
        <v/>
      </c>
      <c r="EB243" s="23" t="str">
        <f>+IF(LEN($I243)&gt;5,IF(ISERROR(VLOOKUP(AF243,'CODIGO PAGO'!$B$2:$B$20,1,0)),1,IF(OR(AND(CZ243=1,AF243&lt;&gt;"N"),AND(CZ243=3,AF243&lt;&gt;"B"),AND(CZ243=2,LEFT(TRIM(AF243),1)&lt;&gt;"I")),1,IF(OR(AND(CZ243=0,AF243="N"),AND(CZ243=0,AF243="B"),AND(CZ243=0,LEFT(TRIM(AF243),1)="I")),1,0))),"")</f>
        <v/>
      </c>
      <c r="EC243" s="23" t="str">
        <f t="shared" si="148"/>
        <v/>
      </c>
      <c r="ED243" s="23" t="str">
        <f>+IF(LEN($I243)&gt;5,IF(ISERROR(VLOOKUP(AH243,'CODIGO PAGO'!$B$2:$B$20,1,0)),1,IF(OR(AND(DB243=1,AH243&lt;&gt;"N"),AND(DB243=3,AH243&lt;&gt;"B"),AND(DB243=2,LEFT(TRIM(AH243),1)&lt;&gt;"I")),1,IF(OR(AND(DB243=0,AH243="N"),AND(DB243=0,AH243="B"),AND(DB243=0,LEFT(TRIM(AH243),1)="I")),1,0))),"")</f>
        <v/>
      </c>
      <c r="EE243" s="23" t="str">
        <f t="shared" si="149"/>
        <v/>
      </c>
      <c r="EF243" s="23" t="str">
        <f>+IF(LEN($I243)&gt;5,IF(ISERROR(VLOOKUP(AJ243,'CODIGO PAGO'!$B$2:$B$20,1,0)),1,IF(OR(AND(DD243=1,AJ243&lt;&gt;"N"),AND(DD243=3,AJ243&lt;&gt;"B"),AND(DD243=2,LEFT(TRIM(AJ243),1)&lt;&gt;"I")),1,IF(OR(AND(DD243=0,AJ243="N"),AND(DD243=0,AJ243="B"),AND(DD243=0,LEFT(TRIM(AJ243),1)="I")),1,0))),"")</f>
        <v/>
      </c>
      <c r="EG243" s="23" t="str">
        <f t="shared" si="150"/>
        <v/>
      </c>
      <c r="EH243" s="23" t="str">
        <f>+IF(LEN($I243)&gt;5,IF(ISERROR(VLOOKUP(AL243,'CODIGO PAGO'!$B$2:$B$20,1,0)),1,IF(OR(AND(DF243=1,AL243&lt;&gt;"N"),AND(DF243=3,AL243&lt;&gt;"B"),AND(DF243=2,LEFT(TRIM(AL243),1)&lt;&gt;"I")),1,IF(OR(AND(DF243=0,AL243="N"),AND(DF243=0,AL243="B"),AND(DF243=0,LEFT(TRIM(AL243),1)="I")),1,0))),"")</f>
        <v/>
      </c>
      <c r="EI243" s="23" t="str">
        <f t="shared" si="151"/>
        <v/>
      </c>
      <c r="EJ243" s="23" t="str">
        <f>+IF(LEN($I243)&gt;5,IF(ISERROR(VLOOKUP(AN243,'CODIGO PAGO'!$B$2:$B$20,1,0)),1,IF(OR(AND(DH243=1,AN243&lt;&gt;"N"),AND(DH243=3,AN243&lt;&gt;"B"),AND(DH243=2,LEFT(TRIM(AN243),1)&lt;&gt;"I")),1,IF(OR(AND(DH243=0,AN243="N"),AND(DH243=0,AN243="B"),AND(DH243=0,LEFT(TRIM(AN243),1)="I")),1,0))),"")</f>
        <v/>
      </c>
      <c r="EK243" s="23" t="str">
        <f t="shared" si="152"/>
        <v/>
      </c>
      <c r="EL243" s="24" t="str">
        <f t="shared" si="153"/>
        <v/>
      </c>
    </row>
    <row r="244" spans="1:142" s="26" customFormat="1">
      <c r="A244" s="15" t="str">
        <f t="shared" si="119"/>
        <v/>
      </c>
      <c r="B244" s="1" t="str">
        <f>+IF(LEN(I244)&gt;5,'CODIGO PAGO'!$B$28,"")</f>
        <v/>
      </c>
      <c r="C244" s="1" t="str">
        <f>+IF(LEN($I244)&gt;5,BD!D244,"")</f>
        <v/>
      </c>
      <c r="D244" s="168" t="str">
        <f>+IF(LEN($I244)&gt;5,BD!A244,"")</f>
        <v/>
      </c>
      <c r="E244" s="1" t="str">
        <f>+IF(LEN($I244)&gt;5,BD!B244,"")</f>
        <v/>
      </c>
      <c r="F244" s="1" t="str">
        <f>+IF(LEN($I244)&gt;5,BD!C244,"")</f>
        <v/>
      </c>
      <c r="G244" s="141"/>
      <c r="H244" s="141"/>
      <c r="I244" s="1" t="str">
        <f>+IF(LEN(BD!G244)&gt;5,BD!G244,"")</f>
        <v/>
      </c>
      <c r="J244" s="167" t="str">
        <f>+IF(LEN($I244)&gt;5,BD!E244,"")</f>
        <v/>
      </c>
      <c r="K244" s="6" t="str">
        <f t="shared" si="120"/>
        <v/>
      </c>
      <c r="L244" s="87" t="str">
        <f>+IF(LEN($I244)&gt;5,BD!H244,"")</f>
        <v/>
      </c>
      <c r="M244" s="40" t="str">
        <f t="shared" si="121"/>
        <v/>
      </c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4" t="str">
        <f t="shared" si="122"/>
        <v/>
      </c>
      <c r="AQ244" s="5" t="str">
        <f t="shared" si="123"/>
        <v/>
      </c>
      <c r="AR244" s="91" t="str">
        <f t="shared" si="124"/>
        <v/>
      </c>
      <c r="AS244" s="5" t="str">
        <f t="shared" si="125"/>
        <v/>
      </c>
      <c r="AT244" s="91" t="str">
        <f t="shared" si="126"/>
        <v/>
      </c>
      <c r="AU244" s="4" t="str">
        <f t="shared" si="127"/>
        <v/>
      </c>
      <c r="AV244" s="4" t="str">
        <f t="shared" si="128"/>
        <v/>
      </c>
      <c r="AW244" s="4" t="str">
        <f t="shared" si="129"/>
        <v/>
      </c>
      <c r="AX244" s="4" t="str">
        <f t="shared" si="130"/>
        <v/>
      </c>
      <c r="AY244" s="88" t="str">
        <f t="shared" si="131"/>
        <v/>
      </c>
      <c r="AZ244" s="17" t="str">
        <f t="shared" si="132"/>
        <v/>
      </c>
      <c r="BA244" s="18" t="str">
        <f t="shared" si="133"/>
        <v/>
      </c>
      <c r="BB244" s="19" t="str">
        <f>+IF(LEN(I244)&gt;5,IF(INT(RIGHT(B244,1))=9,0.5*L244*AY244,INT(MID(B244,5,LEN(B244)-4))*L244)+IFERROR(VLOOKUP(I244,AJUSTES!$A$1:$I$50,9,0),0),"")</f>
        <v/>
      </c>
      <c r="BC244" s="12"/>
      <c r="BD244" s="19" t="str">
        <f t="shared" si="134"/>
        <v/>
      </c>
      <c r="BE244" s="18" t="str">
        <f t="shared" si="135"/>
        <v/>
      </c>
      <c r="BF244" s="139" t="str">
        <f t="shared" si="136"/>
        <v/>
      </c>
      <c r="BG244" s="114"/>
      <c r="BH244" s="18" t="str">
        <f t="shared" si="137"/>
        <v/>
      </c>
      <c r="BI244" s="13"/>
      <c r="BJ244" s="12"/>
      <c r="BK244" s="12"/>
      <c r="BL244" s="145"/>
      <c r="BM244" s="12"/>
      <c r="BN244" s="12"/>
      <c r="BO244" s="12"/>
      <c r="BP244" s="12"/>
      <c r="BQ244" s="12"/>
      <c r="BR244" s="12"/>
      <c r="BS244" s="146"/>
      <c r="BT244" s="14"/>
      <c r="BU244" s="12"/>
      <c r="BV244" s="12"/>
      <c r="BW244" s="12"/>
      <c r="BX244" s="12"/>
      <c r="BY244" s="12"/>
      <c r="BZ244" s="144"/>
      <c r="CA244" s="107" t="str">
        <f>+IF(LEN($I244)&gt;5,IF(BD!F244="N/A","",BD!F244),"")</f>
        <v/>
      </c>
      <c r="CB244" s="21"/>
      <c r="CC244" s="147"/>
      <c r="CD244" s="148"/>
      <c r="CE244" s="8" t="str">
        <f>+IF(LEN(I244)&gt;5,BD!M244,"")</f>
        <v/>
      </c>
      <c r="CF244" s="16" t="str">
        <f>+IF(LEN(I244)&gt;5,BD!N244,"")</f>
        <v/>
      </c>
      <c r="CG244" s="3" t="str">
        <f t="shared" si="138"/>
        <v/>
      </c>
      <c r="CH244" s="23" t="str">
        <f>+IF(AND(LEN($I244)&gt;5),IF(AND($J244&gt;N$1,$J244&lt;=$AO$1),1,IF((COUNTIFS(INCAPACIDADES!$C$1:$C$51,$I244,INCAPACIDADES!K$1:K$51,N$1))&gt;0,2,IF(VLOOKUP($C244,BD!$D$1:$F$501,3,0)&gt;N$1,0,3))),"")</f>
        <v/>
      </c>
      <c r="CI244" s="23" t="str">
        <f>+IF(AND(LEN($I244)&gt;5),IF(AND($J244&gt;O$1,$J244&lt;=$AO$1),1,IF((COUNTIFS(INCAPACIDADES!$C$1:$C$51,$I244,INCAPACIDADES!L$1:L$51,O$1))&gt;0,2,IF(VLOOKUP($C244,BD!$D$1:$F$501,3,0)&gt;O$1,0,3))),"")</f>
        <v/>
      </c>
      <c r="CJ244" s="23" t="str">
        <f>+IF(AND(LEN($I244)&gt;5),IF(AND($J244&gt;P$1,$J244&lt;=$AO$1),1,IF((COUNTIFS(INCAPACIDADES!$C$1:$C$51,$I244,INCAPACIDADES!M$1:M$51,P$1))&gt;0,2,IF(VLOOKUP($C244,BD!$D$1:$F$501,3,0)&gt;P$1,0,3))),"")</f>
        <v/>
      </c>
      <c r="CK244" s="23" t="str">
        <f>+IF(AND(LEN($I244)&gt;5),IF(AND($J244&gt;Q$1,$J244&lt;=$AO$1),1,IF((COUNTIFS(INCAPACIDADES!$C$1:$C$51,$I244,INCAPACIDADES!N$1:N$51,Q$1))&gt;0,2,IF(VLOOKUP($C244,BD!$D$1:$F$501,3,0)&gt;Q$1,0,3))),"")</f>
        <v/>
      </c>
      <c r="CL244" s="23" t="str">
        <f>+IF(AND(LEN($I244)&gt;5),IF(AND($J244&gt;R$1,$J244&lt;=$AO$1),1,IF((COUNTIFS(INCAPACIDADES!$C$1:$C$51,$I244,INCAPACIDADES!O$1:O$51,R$1))&gt;0,2,IF(VLOOKUP($C244,BD!$D$1:$F$501,3,0)&gt;R$1,0,3))),"")</f>
        <v/>
      </c>
      <c r="CM244" s="23" t="str">
        <f>+IF(AND(LEN($I244)&gt;5),IF(AND($J244&gt;S$1,$J244&lt;=$AO$1),1,IF((COUNTIFS(INCAPACIDADES!$C$1:$C$51,$I244,INCAPACIDADES!P$1:P$51,S$1))&gt;0,2,IF(VLOOKUP($C244,BD!$D$1:$F$501,3,0)&gt;S$1,0,3))),"")</f>
        <v/>
      </c>
      <c r="CN244" s="23" t="str">
        <f>+IF(AND(LEN($I244)&gt;5),IF(AND($J244&gt;T$1,$J244&lt;=$AO$1),1,IF((COUNTIFS(INCAPACIDADES!$C$1:$C$51,$I244,INCAPACIDADES!Q$1:Q$51,T$1))&gt;0,2,IF(VLOOKUP($C244,BD!$D$1:$F$501,3,0)&gt;T$1,0,3))),"")</f>
        <v/>
      </c>
      <c r="CO244" s="23" t="str">
        <f>+IF(AND(LEN($I244)&gt;5),IF(AND($J244&gt;U$1,$J244&lt;=$AO$1),1,IF((COUNTIFS(INCAPACIDADES!$C$1:$C$51,$I244,INCAPACIDADES!R$1:R$51,U$1))&gt;0,2,IF(VLOOKUP($C244,BD!$D$1:$F$501,3,0)&gt;U$1,0,3))),"")</f>
        <v/>
      </c>
      <c r="CP244" s="23" t="str">
        <f>+IF(AND(LEN($I244)&gt;5),IF(AND($J244&gt;V$1,$J244&lt;=$AO$1),1,IF((COUNTIFS(INCAPACIDADES!$C$1:$C$51,$I244,INCAPACIDADES!S$1:S$51,V$1))&gt;0,2,IF(VLOOKUP($C244,BD!$D$1:$F$501,3,0)&gt;V$1,0,3))),"")</f>
        <v/>
      </c>
      <c r="CQ244" s="23" t="str">
        <f>+IF(AND(LEN($I244)&gt;5),IF(AND($J244&gt;W$1,$J244&lt;=$AO$1),1,IF((COUNTIFS(INCAPACIDADES!$C$1:$C$51,$I244,INCAPACIDADES!T$1:T$51,W$1))&gt;0,2,IF(VLOOKUP($C244,BD!$D$1:$F$501,3,0)&gt;W$1,0,3))),"")</f>
        <v/>
      </c>
      <c r="CR244" s="23" t="str">
        <f>+IF(AND(LEN($I244)&gt;5),IF(AND($J244&gt;X$1,$J244&lt;=$AO$1),1,IF((COUNTIFS(INCAPACIDADES!$C$1:$C$51,$I244,INCAPACIDADES!U$1:U$51,X$1))&gt;0,2,IF(VLOOKUP($C244,BD!$D$1:$F$501,3,0)&gt;X$1,0,3))),"")</f>
        <v/>
      </c>
      <c r="CS244" s="23" t="str">
        <f>+IF(AND(LEN($I244)&gt;5),IF(AND($J244&gt;Y$1,$J244&lt;=$AO$1),1,IF((COUNTIFS(INCAPACIDADES!$C$1:$C$51,$I244,INCAPACIDADES!V$1:V$51,Y$1))&gt;0,2,IF(VLOOKUP($C244,BD!$D$1:$F$501,3,0)&gt;Y$1,0,3))),"")</f>
        <v/>
      </c>
      <c r="CT244" s="23" t="str">
        <f>+IF(AND(LEN($I244)&gt;5),IF(AND($J244&gt;Z$1,$J244&lt;=$AO$1),1,IF((COUNTIFS(INCAPACIDADES!$C$1:$C$51,$I244,INCAPACIDADES!W$1:W$51,Z$1))&gt;0,2,IF(VLOOKUP($C244,BD!$D$1:$F$501,3,0)&gt;Z$1,0,3))),"")</f>
        <v/>
      </c>
      <c r="CU244" s="23" t="str">
        <f>+IF(AND(LEN($I244)&gt;5),IF(AND($J244&gt;AA$1,$J244&lt;=$AO$1),1,IF((COUNTIFS(INCAPACIDADES!$C$1:$C$51,$I244,INCAPACIDADES!X$1:X$51,AA$1))&gt;0,2,IF(VLOOKUP($C244,BD!$D$1:$F$501,3,0)&gt;AA$1,0,3))),"")</f>
        <v/>
      </c>
      <c r="CV244" s="23" t="str">
        <f>+IF(AND(LEN($I244)&gt;5),IF(AND($J244&gt;AB$1,$J244&lt;=$AO$1),1,IF((COUNTIFS(INCAPACIDADES!$C$1:$C$51,$I244,INCAPACIDADES!Y$1:Y$51,AB$1))&gt;0,2,IF(VLOOKUP($C244,BD!$D$1:$F$501,3,0)&gt;AB$1,0,3))),"")</f>
        <v/>
      </c>
      <c r="CW244" s="23" t="str">
        <f>+IF(AND(LEN($I244)&gt;5),IF(AND($J244&gt;AC$1,$J244&lt;=$AO$1),1,IF((COUNTIFS(INCAPACIDADES!$C$1:$C$51,$I244,INCAPACIDADES!Z$1:Z$51,AC$1))&gt;0,2,IF(VLOOKUP($C244,BD!$D$1:$F$501,3,0)&gt;AC$1,0,3))),"")</f>
        <v/>
      </c>
      <c r="CX244" s="23" t="str">
        <f>+IF(AND(LEN($I244)&gt;5),IF(AND($J244&gt;AD$1,$J244&lt;=$AO$1),1,IF((COUNTIFS(INCAPACIDADES!$C$1:$C$51,$I244,INCAPACIDADES!AA$1:AA$51,AD$1))&gt;0,2,IF(VLOOKUP($C244,BD!$D$1:$F$501,3,0)&gt;AD$1,0,3))),"")</f>
        <v/>
      </c>
      <c r="CY244" s="23" t="str">
        <f>+IF(AND(LEN($I244)&gt;5),IF(AND($J244&gt;AE$1,$J244&lt;=$AO$1),1,IF((COUNTIFS(INCAPACIDADES!$C$1:$C$51,$I244,INCAPACIDADES!AB$1:AB$51,AE$1))&gt;0,2,IF(VLOOKUP($C244,BD!$D$1:$F$501,3,0)&gt;AE$1,0,3))),"")</f>
        <v/>
      </c>
      <c r="CZ244" s="23" t="str">
        <f>+IF(AND(LEN($I244)&gt;5),IF(AND($J244&gt;AF$1,$J244&lt;=$AO$1),1,IF((COUNTIFS(INCAPACIDADES!$C$1:$C$51,$I244,INCAPACIDADES!AC$1:AC$51,AF$1))&gt;0,2,IF(VLOOKUP($C244,BD!$D$1:$F$501,3,0)&gt;AF$1,0,3))),"")</f>
        <v/>
      </c>
      <c r="DA244" s="23" t="str">
        <f>+IF(AND(LEN($I244)&gt;5),IF(AND($J244&gt;AG$1,$J244&lt;=$AO$1),1,IF((COUNTIFS(INCAPACIDADES!$C$1:$C$51,$I244,INCAPACIDADES!AD$1:AD$51,AG$1))&gt;0,2,IF(VLOOKUP($C244,BD!$D$1:$F$501,3,0)&gt;AG$1,0,3))),"")</f>
        <v/>
      </c>
      <c r="DB244" s="23" t="str">
        <f>+IF(AND(LEN($I244)&gt;5),IF(AND($J244&gt;AH$1,$J244&lt;=$AO$1),1,IF((COUNTIFS(INCAPACIDADES!$C$1:$C$51,$I244,INCAPACIDADES!AE$1:AE$51,AH$1))&gt;0,2,IF(VLOOKUP($C244,BD!$D$1:$F$501,3,0)&gt;AH$1,0,3))),"")</f>
        <v/>
      </c>
      <c r="DC244" s="23" t="str">
        <f>+IF(AND(LEN($I244)&gt;5),IF(AND($J244&gt;AI$1,$J244&lt;=$AO$1),1,IF((COUNTIFS(INCAPACIDADES!$C$1:$C$51,$I244,INCAPACIDADES!AF$1:AF$51,AI$1))&gt;0,2,IF(VLOOKUP($C244,BD!$D$1:$F$501,3,0)&gt;AI$1,0,3))),"")</f>
        <v/>
      </c>
      <c r="DD244" s="23" t="str">
        <f>+IF(AND(LEN($I244)&gt;5),IF(AND($J244&gt;AJ$1,$J244&lt;=$AO$1),1,IF((COUNTIFS(INCAPACIDADES!$C$1:$C$51,$I244,INCAPACIDADES!AG$1:AG$51,AJ$1))&gt;0,2,IF(VLOOKUP($C244,BD!$D$1:$F$501,3,0)&gt;AJ$1,0,3))),"")</f>
        <v/>
      </c>
      <c r="DE244" s="23" t="str">
        <f>+IF(AND(LEN($I244)&gt;5),IF(AND($J244&gt;AK$1,$J244&lt;=$AO$1),1,IF((COUNTIFS(INCAPACIDADES!$C$1:$C$51,$I244,INCAPACIDADES!AH$1:AH$51,AK$1))&gt;0,2,IF(VLOOKUP($C244,BD!$D$1:$F$501,3,0)&gt;AK$1,0,3))),"")</f>
        <v/>
      </c>
      <c r="DF244" s="23" t="str">
        <f>+IF(AND(LEN($I244)&gt;5),IF(AND($J244&gt;AL$1,$J244&lt;=$AO$1),1,IF((COUNTIFS(INCAPACIDADES!$C$1:$C$51,$I244,INCAPACIDADES!AI$1:AI$51,AL$1))&gt;0,2,IF(VLOOKUP($C244,BD!$D$1:$F$501,3,0)&gt;AL$1,0,3))),"")</f>
        <v/>
      </c>
      <c r="DG244" s="23" t="str">
        <f>+IF(AND(LEN($I244)&gt;5),IF(AND($J244&gt;AM$1,$J244&lt;=$AO$1),1,IF((COUNTIFS(INCAPACIDADES!$C$1:$C$51,$I244,INCAPACIDADES!AJ$1:AJ$51,AM$1))&gt;0,2,IF(VLOOKUP($C244,BD!$D$1:$F$501,3,0)&gt;AM$1,0,3))),"")</f>
        <v/>
      </c>
      <c r="DH244" s="23" t="str">
        <f>+IF(AND(LEN($I244)&gt;5),IF(AND($J244&gt;AN$1,$J244&lt;=$AO$1),1,IF((COUNTIFS(INCAPACIDADES!$C$1:$C$51,$I244,INCAPACIDADES!AK$1:AK$51,AN$1))&gt;0,2,IF(VLOOKUP($C244,BD!$D$1:$F$501,3,0)&gt;AN$1,0,3))),"")</f>
        <v/>
      </c>
      <c r="DI244" s="23" t="str">
        <f>+IF(AND(LEN($I244)&gt;5),IF(AND($J244&gt;AO$1,$J244&lt;=$AO$1),1,IF((COUNTIFS(INCAPACIDADES!$C$1:$C$51,$I244,INCAPACIDADES!AL$1:AL$51,AO$1))&gt;0,2,IF(VLOOKUP($C244,BD!$D$1:$F$501,3,0)&gt;AO$1,0,3))),"")</f>
        <v/>
      </c>
      <c r="DJ244" s="23" t="str">
        <f>+IF(LEN($I244)&gt;5,IF(ISERROR(VLOOKUP(N244,'CODIGO PAGO'!$B$2:$B$20,1,0)),1,IF(OR(AND(CH244=1,N244&lt;&gt;"N"),AND(CH244=3,N244&lt;&gt;"B"),AND(CH244=2,LEFT(TRIM(N244),1)&lt;&gt;"I")),1,IF(OR(AND(CH244=0,N244="N"),AND(CH244=0,N244="B"),AND(CH244=0,LEFT(TRIM(N244),1)="I")),1,0))),"")</f>
        <v/>
      </c>
      <c r="DK244" s="23" t="str">
        <f t="shared" si="139"/>
        <v/>
      </c>
      <c r="DL244" s="23" t="str">
        <f>+IF(LEN($I244)&gt;5,IF(ISERROR(VLOOKUP(P244,'CODIGO PAGO'!$B$2:$B$20,1,0)),1,IF(OR(AND(CJ244=1,P244&lt;&gt;"N"),AND(CJ244=3,P244&lt;&gt;"B"),AND(CJ244=2,LEFT(TRIM(P244),1)&lt;&gt;"I")),1,IF(OR(AND(CJ244=0,P244="N"),AND(CJ244=0,P244="B"),AND(CJ244=0,LEFT(TRIM(P244),1)="I")),1,0))),"")</f>
        <v/>
      </c>
      <c r="DM244" s="23" t="str">
        <f t="shared" si="140"/>
        <v/>
      </c>
      <c r="DN244" s="23" t="str">
        <f>+IF(LEN($I244)&gt;5,IF(ISERROR(VLOOKUP(R244,'CODIGO PAGO'!$B$2:$B$20,1,0)),1,IF(OR(AND(CL244=1,R244&lt;&gt;"N"),AND(CL244=3,R244&lt;&gt;"B"),AND(CL244=2,LEFT(TRIM(R244),1)&lt;&gt;"I")),1,IF(OR(AND(CL244=0,R244="N"),AND(CL244=0,R244="B"),AND(CL244=0,LEFT(TRIM(R244),1)="I")),1,0))),"")</f>
        <v/>
      </c>
      <c r="DO244" s="23" t="str">
        <f t="shared" si="141"/>
        <v/>
      </c>
      <c r="DP244" s="23" t="str">
        <f>+IF(LEN($I244)&gt;5,IF(ISERROR(VLOOKUP(T244,'CODIGO PAGO'!$B$2:$B$20,1,0)),1,IF(OR(AND(CN244=1,T244&lt;&gt;"N"),AND(CN244=3,T244&lt;&gt;"B"),AND(CN244=2,LEFT(TRIM(T244),1)&lt;&gt;"I")),1,IF(OR(AND(CN244=0,T244="N"),AND(CN244=0,T244="B"),AND(CN244=0,LEFT(TRIM(T244),1)="I")),1,0))),"")</f>
        <v/>
      </c>
      <c r="DQ244" s="23" t="str">
        <f t="shared" si="142"/>
        <v/>
      </c>
      <c r="DR244" s="23" t="str">
        <f>+IF(LEN($I244)&gt;5,IF(ISERROR(VLOOKUP(V244,'CODIGO PAGO'!$B$2:$B$20,1,0)),1,IF(OR(AND(CP244=1,V244&lt;&gt;"N"),AND(CP244=3,V244&lt;&gt;"B"),AND(CP244=2,LEFT(TRIM(V244),1)&lt;&gt;"I")),1,IF(OR(AND(CP244=0,V244="N"),AND(CP244=0,V244="B"),AND(CP244=0,LEFT(TRIM(V244),1)="I")),1,0))),"")</f>
        <v/>
      </c>
      <c r="DS244" s="23" t="str">
        <f t="shared" si="143"/>
        <v/>
      </c>
      <c r="DT244" s="23" t="str">
        <f>+IF(LEN($I244)&gt;5,IF(ISERROR(VLOOKUP(X244,'CODIGO PAGO'!$B$2:$B$20,1,0)),1,IF(OR(AND(CR244=1,X244&lt;&gt;"N"),AND(CR244=3,X244&lt;&gt;"B"),AND(CR244=2,LEFT(TRIM(X244),1)&lt;&gt;"I")),1,IF(OR(AND(CR244=0,X244="N"),AND(CR244=0,X244="B"),AND(CR244=0,LEFT(TRIM(X244),1)="I")),1,0))),"")</f>
        <v/>
      </c>
      <c r="DU244" s="23" t="str">
        <f t="shared" si="144"/>
        <v/>
      </c>
      <c r="DV244" s="23" t="str">
        <f>+IF(LEN($I244)&gt;5,IF(ISERROR(VLOOKUP(Z244,'CODIGO PAGO'!$B$2:$B$20,1,0)),1,IF(OR(AND(CT244=1,Z244&lt;&gt;"N"),AND(CT244=3,Z244&lt;&gt;"B"),AND(CT244=2,LEFT(TRIM(Z244),1)&lt;&gt;"I")),1,IF(OR(AND(CT244=0,Z244="N"),AND(CT244=0,Z244="B"),AND(CT244=0,LEFT(TRIM(Z244),1)="I")),1,0))),"")</f>
        <v/>
      </c>
      <c r="DW244" s="23" t="str">
        <f t="shared" si="145"/>
        <v/>
      </c>
      <c r="DX244" s="23" t="str">
        <f>+IF(LEN($I244)&gt;5,IF(ISERROR(VLOOKUP(AB244,'CODIGO PAGO'!$B$2:$B$20,1,0)),1,IF(OR(AND(CV244=1,AB244&lt;&gt;"N"),AND(CV244=3,AB244&lt;&gt;"B"),AND(CV244=2,LEFT(TRIM(AB244),1)&lt;&gt;"I")),1,IF(OR(AND(CV244=0,AB244="N"),AND(CV244=0,AB244="B"),AND(CV244=0,LEFT(TRIM(AB244),1)="I")),1,0))),"")</f>
        <v/>
      </c>
      <c r="DY244" s="23" t="str">
        <f t="shared" si="146"/>
        <v/>
      </c>
      <c r="DZ244" s="23" t="str">
        <f>+IF(LEN($I244)&gt;5,IF(ISERROR(VLOOKUP(AD244,'CODIGO PAGO'!$B$2:$B$20,1,0)),1,IF(OR(AND(CX244=1,AD244&lt;&gt;"N"),AND(CX244=3,AD244&lt;&gt;"B"),AND(CX244=2,LEFT(TRIM(AD244),1)&lt;&gt;"I")),1,IF(OR(AND(CX244=0,AD244="N"),AND(CX244=0,AD244="B"),AND(CX244=0,LEFT(TRIM(AD244),1)="I")),1,0))),"")</f>
        <v/>
      </c>
      <c r="EA244" s="23" t="str">
        <f t="shared" si="147"/>
        <v/>
      </c>
      <c r="EB244" s="23" t="str">
        <f>+IF(LEN($I244)&gt;5,IF(ISERROR(VLOOKUP(AF244,'CODIGO PAGO'!$B$2:$B$20,1,0)),1,IF(OR(AND(CZ244=1,AF244&lt;&gt;"N"),AND(CZ244=3,AF244&lt;&gt;"B"),AND(CZ244=2,LEFT(TRIM(AF244),1)&lt;&gt;"I")),1,IF(OR(AND(CZ244=0,AF244="N"),AND(CZ244=0,AF244="B"),AND(CZ244=0,LEFT(TRIM(AF244),1)="I")),1,0))),"")</f>
        <v/>
      </c>
      <c r="EC244" s="23" t="str">
        <f t="shared" si="148"/>
        <v/>
      </c>
      <c r="ED244" s="23" t="str">
        <f>+IF(LEN($I244)&gt;5,IF(ISERROR(VLOOKUP(AH244,'CODIGO PAGO'!$B$2:$B$20,1,0)),1,IF(OR(AND(DB244=1,AH244&lt;&gt;"N"),AND(DB244=3,AH244&lt;&gt;"B"),AND(DB244=2,LEFT(TRIM(AH244),1)&lt;&gt;"I")),1,IF(OR(AND(DB244=0,AH244="N"),AND(DB244=0,AH244="B"),AND(DB244=0,LEFT(TRIM(AH244),1)="I")),1,0))),"")</f>
        <v/>
      </c>
      <c r="EE244" s="23" t="str">
        <f t="shared" si="149"/>
        <v/>
      </c>
      <c r="EF244" s="23" t="str">
        <f>+IF(LEN($I244)&gt;5,IF(ISERROR(VLOOKUP(AJ244,'CODIGO PAGO'!$B$2:$B$20,1,0)),1,IF(OR(AND(DD244=1,AJ244&lt;&gt;"N"),AND(DD244=3,AJ244&lt;&gt;"B"),AND(DD244=2,LEFT(TRIM(AJ244),1)&lt;&gt;"I")),1,IF(OR(AND(DD244=0,AJ244="N"),AND(DD244=0,AJ244="B"),AND(DD244=0,LEFT(TRIM(AJ244),1)="I")),1,0))),"")</f>
        <v/>
      </c>
      <c r="EG244" s="23" t="str">
        <f t="shared" si="150"/>
        <v/>
      </c>
      <c r="EH244" s="23" t="str">
        <f>+IF(LEN($I244)&gt;5,IF(ISERROR(VLOOKUP(AL244,'CODIGO PAGO'!$B$2:$B$20,1,0)),1,IF(OR(AND(DF244=1,AL244&lt;&gt;"N"),AND(DF244=3,AL244&lt;&gt;"B"),AND(DF244=2,LEFT(TRIM(AL244),1)&lt;&gt;"I")),1,IF(OR(AND(DF244=0,AL244="N"),AND(DF244=0,AL244="B"),AND(DF244=0,LEFT(TRIM(AL244),1)="I")),1,0))),"")</f>
        <v/>
      </c>
      <c r="EI244" s="23" t="str">
        <f t="shared" si="151"/>
        <v/>
      </c>
      <c r="EJ244" s="23" t="str">
        <f>+IF(LEN($I244)&gt;5,IF(ISERROR(VLOOKUP(AN244,'CODIGO PAGO'!$B$2:$B$20,1,0)),1,IF(OR(AND(DH244=1,AN244&lt;&gt;"N"),AND(DH244=3,AN244&lt;&gt;"B"),AND(DH244=2,LEFT(TRIM(AN244),1)&lt;&gt;"I")),1,IF(OR(AND(DH244=0,AN244="N"),AND(DH244=0,AN244="B"),AND(DH244=0,LEFT(TRIM(AN244),1)="I")),1,0))),"")</f>
        <v/>
      </c>
      <c r="EK244" s="23" t="str">
        <f t="shared" si="152"/>
        <v/>
      </c>
      <c r="EL244" s="24" t="str">
        <f t="shared" si="153"/>
        <v/>
      </c>
    </row>
    <row r="245" spans="1:142" s="26" customFormat="1">
      <c r="A245" s="15" t="str">
        <f t="shared" si="119"/>
        <v/>
      </c>
      <c r="B245" s="1" t="str">
        <f>+IF(LEN(I245)&gt;5,'CODIGO PAGO'!$B$28,"")</f>
        <v/>
      </c>
      <c r="C245" s="1" t="str">
        <f>+IF(LEN($I245)&gt;5,BD!D245,"")</f>
        <v/>
      </c>
      <c r="D245" s="168" t="str">
        <f>+IF(LEN($I245)&gt;5,BD!A245,"")</f>
        <v/>
      </c>
      <c r="E245" s="1" t="str">
        <f>+IF(LEN($I245)&gt;5,BD!B245,"")</f>
        <v/>
      </c>
      <c r="F245" s="1" t="str">
        <f>+IF(LEN($I245)&gt;5,BD!C245,"")</f>
        <v/>
      </c>
      <c r="G245" s="141"/>
      <c r="H245" s="141"/>
      <c r="I245" s="1" t="str">
        <f>+IF(LEN(BD!G245)&gt;5,BD!G245,"")</f>
        <v/>
      </c>
      <c r="J245" s="167" t="str">
        <f>+IF(LEN($I245)&gt;5,BD!E245,"")</f>
        <v/>
      </c>
      <c r="K245" s="6" t="str">
        <f t="shared" si="120"/>
        <v/>
      </c>
      <c r="L245" s="87" t="str">
        <f>+IF(LEN($I245)&gt;5,BD!H245,"")</f>
        <v/>
      </c>
      <c r="M245" s="40" t="str">
        <f t="shared" si="121"/>
        <v/>
      </c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4" t="str">
        <f t="shared" si="122"/>
        <v/>
      </c>
      <c r="AQ245" s="5" t="str">
        <f t="shared" si="123"/>
        <v/>
      </c>
      <c r="AR245" s="91" t="str">
        <f t="shared" si="124"/>
        <v/>
      </c>
      <c r="AS245" s="5" t="str">
        <f t="shared" si="125"/>
        <v/>
      </c>
      <c r="AT245" s="91" t="str">
        <f t="shared" si="126"/>
        <v/>
      </c>
      <c r="AU245" s="4" t="str">
        <f t="shared" si="127"/>
        <v/>
      </c>
      <c r="AV245" s="4" t="str">
        <f t="shared" si="128"/>
        <v/>
      </c>
      <c r="AW245" s="4" t="str">
        <f t="shared" si="129"/>
        <v/>
      </c>
      <c r="AX245" s="4" t="str">
        <f t="shared" si="130"/>
        <v/>
      </c>
      <c r="AY245" s="88" t="str">
        <f t="shared" si="131"/>
        <v/>
      </c>
      <c r="AZ245" s="17" t="str">
        <f t="shared" si="132"/>
        <v/>
      </c>
      <c r="BA245" s="18" t="str">
        <f t="shared" si="133"/>
        <v/>
      </c>
      <c r="BB245" s="19" t="str">
        <f>+IF(LEN(I245)&gt;5,IF(INT(RIGHT(B245,1))=9,0.5*L245*AY245,INT(MID(B245,5,LEN(B245)-4))*L245)+IFERROR(VLOOKUP(I245,AJUSTES!$A$1:$I$50,9,0),0),"")</f>
        <v/>
      </c>
      <c r="BC245" s="12"/>
      <c r="BD245" s="19" t="str">
        <f t="shared" si="134"/>
        <v/>
      </c>
      <c r="BE245" s="18" t="str">
        <f t="shared" si="135"/>
        <v/>
      </c>
      <c r="BF245" s="139" t="str">
        <f t="shared" si="136"/>
        <v/>
      </c>
      <c r="BG245" s="114"/>
      <c r="BH245" s="18" t="str">
        <f t="shared" si="137"/>
        <v/>
      </c>
      <c r="BI245" s="13"/>
      <c r="BJ245" s="12"/>
      <c r="BK245" s="12"/>
      <c r="BL245" s="145"/>
      <c r="BM245" s="12"/>
      <c r="BN245" s="12"/>
      <c r="BO245" s="12"/>
      <c r="BP245" s="12"/>
      <c r="BQ245" s="12"/>
      <c r="BR245" s="12"/>
      <c r="BS245" s="146"/>
      <c r="BT245" s="14"/>
      <c r="BU245" s="12"/>
      <c r="BV245" s="12"/>
      <c r="BW245" s="12"/>
      <c r="BX245" s="12"/>
      <c r="BY245" s="12"/>
      <c r="BZ245" s="144"/>
      <c r="CA245" s="107" t="str">
        <f>+IF(LEN($I245)&gt;5,IF(BD!F245="N/A","",BD!F245),"")</f>
        <v/>
      </c>
      <c r="CB245" s="21"/>
      <c r="CC245" s="147"/>
      <c r="CD245" s="148"/>
      <c r="CE245" s="8" t="str">
        <f>+IF(LEN(I245)&gt;5,BD!M245,"")</f>
        <v/>
      </c>
      <c r="CF245" s="16" t="str">
        <f>+IF(LEN(I245)&gt;5,BD!N245,"")</f>
        <v/>
      </c>
      <c r="CG245" s="3" t="str">
        <f t="shared" si="138"/>
        <v/>
      </c>
      <c r="CH245" s="23" t="str">
        <f>+IF(AND(LEN($I245)&gt;5),IF(AND($J245&gt;N$1,$J245&lt;=$AO$1),1,IF((COUNTIFS(INCAPACIDADES!$C$1:$C$51,$I245,INCAPACIDADES!K$1:K$51,N$1))&gt;0,2,IF(VLOOKUP($C245,BD!$D$1:$F$501,3,0)&gt;N$1,0,3))),"")</f>
        <v/>
      </c>
      <c r="CI245" s="23" t="str">
        <f>+IF(AND(LEN($I245)&gt;5),IF(AND($J245&gt;O$1,$J245&lt;=$AO$1),1,IF((COUNTIFS(INCAPACIDADES!$C$1:$C$51,$I245,INCAPACIDADES!L$1:L$51,O$1))&gt;0,2,IF(VLOOKUP($C245,BD!$D$1:$F$501,3,0)&gt;O$1,0,3))),"")</f>
        <v/>
      </c>
      <c r="CJ245" s="23" t="str">
        <f>+IF(AND(LEN($I245)&gt;5),IF(AND($J245&gt;P$1,$J245&lt;=$AO$1),1,IF((COUNTIFS(INCAPACIDADES!$C$1:$C$51,$I245,INCAPACIDADES!M$1:M$51,P$1))&gt;0,2,IF(VLOOKUP($C245,BD!$D$1:$F$501,3,0)&gt;P$1,0,3))),"")</f>
        <v/>
      </c>
      <c r="CK245" s="23" t="str">
        <f>+IF(AND(LEN($I245)&gt;5),IF(AND($J245&gt;Q$1,$J245&lt;=$AO$1),1,IF((COUNTIFS(INCAPACIDADES!$C$1:$C$51,$I245,INCAPACIDADES!N$1:N$51,Q$1))&gt;0,2,IF(VLOOKUP($C245,BD!$D$1:$F$501,3,0)&gt;Q$1,0,3))),"")</f>
        <v/>
      </c>
      <c r="CL245" s="23" t="str">
        <f>+IF(AND(LEN($I245)&gt;5),IF(AND($J245&gt;R$1,$J245&lt;=$AO$1),1,IF((COUNTIFS(INCAPACIDADES!$C$1:$C$51,$I245,INCAPACIDADES!O$1:O$51,R$1))&gt;0,2,IF(VLOOKUP($C245,BD!$D$1:$F$501,3,0)&gt;R$1,0,3))),"")</f>
        <v/>
      </c>
      <c r="CM245" s="23" t="str">
        <f>+IF(AND(LEN($I245)&gt;5),IF(AND($J245&gt;S$1,$J245&lt;=$AO$1),1,IF((COUNTIFS(INCAPACIDADES!$C$1:$C$51,$I245,INCAPACIDADES!P$1:P$51,S$1))&gt;0,2,IF(VLOOKUP($C245,BD!$D$1:$F$501,3,0)&gt;S$1,0,3))),"")</f>
        <v/>
      </c>
      <c r="CN245" s="23" t="str">
        <f>+IF(AND(LEN($I245)&gt;5),IF(AND($J245&gt;T$1,$J245&lt;=$AO$1),1,IF((COUNTIFS(INCAPACIDADES!$C$1:$C$51,$I245,INCAPACIDADES!Q$1:Q$51,T$1))&gt;0,2,IF(VLOOKUP($C245,BD!$D$1:$F$501,3,0)&gt;T$1,0,3))),"")</f>
        <v/>
      </c>
      <c r="CO245" s="23" t="str">
        <f>+IF(AND(LEN($I245)&gt;5),IF(AND($J245&gt;U$1,$J245&lt;=$AO$1),1,IF((COUNTIFS(INCAPACIDADES!$C$1:$C$51,$I245,INCAPACIDADES!R$1:R$51,U$1))&gt;0,2,IF(VLOOKUP($C245,BD!$D$1:$F$501,3,0)&gt;U$1,0,3))),"")</f>
        <v/>
      </c>
      <c r="CP245" s="23" t="str">
        <f>+IF(AND(LEN($I245)&gt;5),IF(AND($J245&gt;V$1,$J245&lt;=$AO$1),1,IF((COUNTIFS(INCAPACIDADES!$C$1:$C$51,$I245,INCAPACIDADES!S$1:S$51,V$1))&gt;0,2,IF(VLOOKUP($C245,BD!$D$1:$F$501,3,0)&gt;V$1,0,3))),"")</f>
        <v/>
      </c>
      <c r="CQ245" s="23" t="str">
        <f>+IF(AND(LEN($I245)&gt;5),IF(AND($J245&gt;W$1,$J245&lt;=$AO$1),1,IF((COUNTIFS(INCAPACIDADES!$C$1:$C$51,$I245,INCAPACIDADES!T$1:T$51,W$1))&gt;0,2,IF(VLOOKUP($C245,BD!$D$1:$F$501,3,0)&gt;W$1,0,3))),"")</f>
        <v/>
      </c>
      <c r="CR245" s="23" t="str">
        <f>+IF(AND(LEN($I245)&gt;5),IF(AND($J245&gt;X$1,$J245&lt;=$AO$1),1,IF((COUNTIFS(INCAPACIDADES!$C$1:$C$51,$I245,INCAPACIDADES!U$1:U$51,X$1))&gt;0,2,IF(VLOOKUP($C245,BD!$D$1:$F$501,3,0)&gt;X$1,0,3))),"")</f>
        <v/>
      </c>
      <c r="CS245" s="23" t="str">
        <f>+IF(AND(LEN($I245)&gt;5),IF(AND($J245&gt;Y$1,$J245&lt;=$AO$1),1,IF((COUNTIFS(INCAPACIDADES!$C$1:$C$51,$I245,INCAPACIDADES!V$1:V$51,Y$1))&gt;0,2,IF(VLOOKUP($C245,BD!$D$1:$F$501,3,0)&gt;Y$1,0,3))),"")</f>
        <v/>
      </c>
      <c r="CT245" s="23" t="str">
        <f>+IF(AND(LEN($I245)&gt;5),IF(AND($J245&gt;Z$1,$J245&lt;=$AO$1),1,IF((COUNTIFS(INCAPACIDADES!$C$1:$C$51,$I245,INCAPACIDADES!W$1:W$51,Z$1))&gt;0,2,IF(VLOOKUP($C245,BD!$D$1:$F$501,3,0)&gt;Z$1,0,3))),"")</f>
        <v/>
      </c>
      <c r="CU245" s="23" t="str">
        <f>+IF(AND(LEN($I245)&gt;5),IF(AND($J245&gt;AA$1,$J245&lt;=$AO$1),1,IF((COUNTIFS(INCAPACIDADES!$C$1:$C$51,$I245,INCAPACIDADES!X$1:X$51,AA$1))&gt;0,2,IF(VLOOKUP($C245,BD!$D$1:$F$501,3,0)&gt;AA$1,0,3))),"")</f>
        <v/>
      </c>
      <c r="CV245" s="23" t="str">
        <f>+IF(AND(LEN($I245)&gt;5),IF(AND($J245&gt;AB$1,$J245&lt;=$AO$1),1,IF((COUNTIFS(INCAPACIDADES!$C$1:$C$51,$I245,INCAPACIDADES!Y$1:Y$51,AB$1))&gt;0,2,IF(VLOOKUP($C245,BD!$D$1:$F$501,3,0)&gt;AB$1,0,3))),"")</f>
        <v/>
      </c>
      <c r="CW245" s="23" t="str">
        <f>+IF(AND(LEN($I245)&gt;5),IF(AND($J245&gt;AC$1,$J245&lt;=$AO$1),1,IF((COUNTIFS(INCAPACIDADES!$C$1:$C$51,$I245,INCAPACIDADES!Z$1:Z$51,AC$1))&gt;0,2,IF(VLOOKUP($C245,BD!$D$1:$F$501,3,0)&gt;AC$1,0,3))),"")</f>
        <v/>
      </c>
      <c r="CX245" s="23" t="str">
        <f>+IF(AND(LEN($I245)&gt;5),IF(AND($J245&gt;AD$1,$J245&lt;=$AO$1),1,IF((COUNTIFS(INCAPACIDADES!$C$1:$C$51,$I245,INCAPACIDADES!AA$1:AA$51,AD$1))&gt;0,2,IF(VLOOKUP($C245,BD!$D$1:$F$501,3,0)&gt;AD$1,0,3))),"")</f>
        <v/>
      </c>
      <c r="CY245" s="23" t="str">
        <f>+IF(AND(LEN($I245)&gt;5),IF(AND($J245&gt;AE$1,$J245&lt;=$AO$1),1,IF((COUNTIFS(INCAPACIDADES!$C$1:$C$51,$I245,INCAPACIDADES!AB$1:AB$51,AE$1))&gt;0,2,IF(VLOOKUP($C245,BD!$D$1:$F$501,3,0)&gt;AE$1,0,3))),"")</f>
        <v/>
      </c>
      <c r="CZ245" s="23" t="str">
        <f>+IF(AND(LEN($I245)&gt;5),IF(AND($J245&gt;AF$1,$J245&lt;=$AO$1),1,IF((COUNTIFS(INCAPACIDADES!$C$1:$C$51,$I245,INCAPACIDADES!AC$1:AC$51,AF$1))&gt;0,2,IF(VLOOKUP($C245,BD!$D$1:$F$501,3,0)&gt;AF$1,0,3))),"")</f>
        <v/>
      </c>
      <c r="DA245" s="23" t="str">
        <f>+IF(AND(LEN($I245)&gt;5),IF(AND($J245&gt;AG$1,$J245&lt;=$AO$1),1,IF((COUNTIFS(INCAPACIDADES!$C$1:$C$51,$I245,INCAPACIDADES!AD$1:AD$51,AG$1))&gt;0,2,IF(VLOOKUP($C245,BD!$D$1:$F$501,3,0)&gt;AG$1,0,3))),"")</f>
        <v/>
      </c>
      <c r="DB245" s="23" t="str">
        <f>+IF(AND(LEN($I245)&gt;5),IF(AND($J245&gt;AH$1,$J245&lt;=$AO$1),1,IF((COUNTIFS(INCAPACIDADES!$C$1:$C$51,$I245,INCAPACIDADES!AE$1:AE$51,AH$1))&gt;0,2,IF(VLOOKUP($C245,BD!$D$1:$F$501,3,0)&gt;AH$1,0,3))),"")</f>
        <v/>
      </c>
      <c r="DC245" s="23" t="str">
        <f>+IF(AND(LEN($I245)&gt;5),IF(AND($J245&gt;AI$1,$J245&lt;=$AO$1),1,IF((COUNTIFS(INCAPACIDADES!$C$1:$C$51,$I245,INCAPACIDADES!AF$1:AF$51,AI$1))&gt;0,2,IF(VLOOKUP($C245,BD!$D$1:$F$501,3,0)&gt;AI$1,0,3))),"")</f>
        <v/>
      </c>
      <c r="DD245" s="23" t="str">
        <f>+IF(AND(LEN($I245)&gt;5),IF(AND($J245&gt;AJ$1,$J245&lt;=$AO$1),1,IF((COUNTIFS(INCAPACIDADES!$C$1:$C$51,$I245,INCAPACIDADES!AG$1:AG$51,AJ$1))&gt;0,2,IF(VLOOKUP($C245,BD!$D$1:$F$501,3,0)&gt;AJ$1,0,3))),"")</f>
        <v/>
      </c>
      <c r="DE245" s="23" t="str">
        <f>+IF(AND(LEN($I245)&gt;5),IF(AND($J245&gt;AK$1,$J245&lt;=$AO$1),1,IF((COUNTIFS(INCAPACIDADES!$C$1:$C$51,$I245,INCAPACIDADES!AH$1:AH$51,AK$1))&gt;0,2,IF(VLOOKUP($C245,BD!$D$1:$F$501,3,0)&gt;AK$1,0,3))),"")</f>
        <v/>
      </c>
      <c r="DF245" s="23" t="str">
        <f>+IF(AND(LEN($I245)&gt;5),IF(AND($J245&gt;AL$1,$J245&lt;=$AO$1),1,IF((COUNTIFS(INCAPACIDADES!$C$1:$C$51,$I245,INCAPACIDADES!AI$1:AI$51,AL$1))&gt;0,2,IF(VLOOKUP($C245,BD!$D$1:$F$501,3,0)&gt;AL$1,0,3))),"")</f>
        <v/>
      </c>
      <c r="DG245" s="23" t="str">
        <f>+IF(AND(LEN($I245)&gt;5),IF(AND($J245&gt;AM$1,$J245&lt;=$AO$1),1,IF((COUNTIFS(INCAPACIDADES!$C$1:$C$51,$I245,INCAPACIDADES!AJ$1:AJ$51,AM$1))&gt;0,2,IF(VLOOKUP($C245,BD!$D$1:$F$501,3,0)&gt;AM$1,0,3))),"")</f>
        <v/>
      </c>
      <c r="DH245" s="23" t="str">
        <f>+IF(AND(LEN($I245)&gt;5),IF(AND($J245&gt;AN$1,$J245&lt;=$AO$1),1,IF((COUNTIFS(INCAPACIDADES!$C$1:$C$51,$I245,INCAPACIDADES!AK$1:AK$51,AN$1))&gt;0,2,IF(VLOOKUP($C245,BD!$D$1:$F$501,3,0)&gt;AN$1,0,3))),"")</f>
        <v/>
      </c>
      <c r="DI245" s="23" t="str">
        <f>+IF(AND(LEN($I245)&gt;5),IF(AND($J245&gt;AO$1,$J245&lt;=$AO$1),1,IF((COUNTIFS(INCAPACIDADES!$C$1:$C$51,$I245,INCAPACIDADES!AL$1:AL$51,AO$1))&gt;0,2,IF(VLOOKUP($C245,BD!$D$1:$F$501,3,0)&gt;AO$1,0,3))),"")</f>
        <v/>
      </c>
      <c r="DJ245" s="23" t="str">
        <f>+IF(LEN($I245)&gt;5,IF(ISERROR(VLOOKUP(N245,'CODIGO PAGO'!$B$2:$B$20,1,0)),1,IF(OR(AND(CH245=1,N245&lt;&gt;"N"),AND(CH245=3,N245&lt;&gt;"B"),AND(CH245=2,LEFT(TRIM(N245),1)&lt;&gt;"I")),1,IF(OR(AND(CH245=0,N245="N"),AND(CH245=0,N245="B"),AND(CH245=0,LEFT(TRIM(N245),1)="I")),1,0))),"")</f>
        <v/>
      </c>
      <c r="DK245" s="23" t="str">
        <f t="shared" si="139"/>
        <v/>
      </c>
      <c r="DL245" s="23" t="str">
        <f>+IF(LEN($I245)&gt;5,IF(ISERROR(VLOOKUP(P245,'CODIGO PAGO'!$B$2:$B$20,1,0)),1,IF(OR(AND(CJ245=1,P245&lt;&gt;"N"),AND(CJ245=3,P245&lt;&gt;"B"),AND(CJ245=2,LEFT(TRIM(P245),1)&lt;&gt;"I")),1,IF(OR(AND(CJ245=0,P245="N"),AND(CJ245=0,P245="B"),AND(CJ245=0,LEFT(TRIM(P245),1)="I")),1,0))),"")</f>
        <v/>
      </c>
      <c r="DM245" s="23" t="str">
        <f t="shared" si="140"/>
        <v/>
      </c>
      <c r="DN245" s="23" t="str">
        <f>+IF(LEN($I245)&gt;5,IF(ISERROR(VLOOKUP(R245,'CODIGO PAGO'!$B$2:$B$20,1,0)),1,IF(OR(AND(CL245=1,R245&lt;&gt;"N"),AND(CL245=3,R245&lt;&gt;"B"),AND(CL245=2,LEFT(TRIM(R245),1)&lt;&gt;"I")),1,IF(OR(AND(CL245=0,R245="N"),AND(CL245=0,R245="B"),AND(CL245=0,LEFT(TRIM(R245),1)="I")),1,0))),"")</f>
        <v/>
      </c>
      <c r="DO245" s="23" t="str">
        <f t="shared" si="141"/>
        <v/>
      </c>
      <c r="DP245" s="23" t="str">
        <f>+IF(LEN($I245)&gt;5,IF(ISERROR(VLOOKUP(T245,'CODIGO PAGO'!$B$2:$B$20,1,0)),1,IF(OR(AND(CN245=1,T245&lt;&gt;"N"),AND(CN245=3,T245&lt;&gt;"B"),AND(CN245=2,LEFT(TRIM(T245),1)&lt;&gt;"I")),1,IF(OR(AND(CN245=0,T245="N"),AND(CN245=0,T245="B"),AND(CN245=0,LEFT(TRIM(T245),1)="I")),1,0))),"")</f>
        <v/>
      </c>
      <c r="DQ245" s="23" t="str">
        <f t="shared" si="142"/>
        <v/>
      </c>
      <c r="DR245" s="23" t="str">
        <f>+IF(LEN($I245)&gt;5,IF(ISERROR(VLOOKUP(V245,'CODIGO PAGO'!$B$2:$B$20,1,0)),1,IF(OR(AND(CP245=1,V245&lt;&gt;"N"),AND(CP245=3,V245&lt;&gt;"B"),AND(CP245=2,LEFT(TRIM(V245),1)&lt;&gt;"I")),1,IF(OR(AND(CP245=0,V245="N"),AND(CP245=0,V245="B"),AND(CP245=0,LEFT(TRIM(V245),1)="I")),1,0))),"")</f>
        <v/>
      </c>
      <c r="DS245" s="23" t="str">
        <f t="shared" si="143"/>
        <v/>
      </c>
      <c r="DT245" s="23" t="str">
        <f>+IF(LEN($I245)&gt;5,IF(ISERROR(VLOOKUP(X245,'CODIGO PAGO'!$B$2:$B$20,1,0)),1,IF(OR(AND(CR245=1,X245&lt;&gt;"N"),AND(CR245=3,X245&lt;&gt;"B"),AND(CR245=2,LEFT(TRIM(X245),1)&lt;&gt;"I")),1,IF(OR(AND(CR245=0,X245="N"),AND(CR245=0,X245="B"),AND(CR245=0,LEFT(TRIM(X245),1)="I")),1,0))),"")</f>
        <v/>
      </c>
      <c r="DU245" s="23" t="str">
        <f t="shared" si="144"/>
        <v/>
      </c>
      <c r="DV245" s="23" t="str">
        <f>+IF(LEN($I245)&gt;5,IF(ISERROR(VLOOKUP(Z245,'CODIGO PAGO'!$B$2:$B$20,1,0)),1,IF(OR(AND(CT245=1,Z245&lt;&gt;"N"),AND(CT245=3,Z245&lt;&gt;"B"),AND(CT245=2,LEFT(TRIM(Z245),1)&lt;&gt;"I")),1,IF(OR(AND(CT245=0,Z245="N"),AND(CT245=0,Z245="B"),AND(CT245=0,LEFT(TRIM(Z245),1)="I")),1,0))),"")</f>
        <v/>
      </c>
      <c r="DW245" s="23" t="str">
        <f t="shared" si="145"/>
        <v/>
      </c>
      <c r="DX245" s="23" t="str">
        <f>+IF(LEN($I245)&gt;5,IF(ISERROR(VLOOKUP(AB245,'CODIGO PAGO'!$B$2:$B$20,1,0)),1,IF(OR(AND(CV245=1,AB245&lt;&gt;"N"),AND(CV245=3,AB245&lt;&gt;"B"),AND(CV245=2,LEFT(TRIM(AB245),1)&lt;&gt;"I")),1,IF(OR(AND(CV245=0,AB245="N"),AND(CV245=0,AB245="B"),AND(CV245=0,LEFT(TRIM(AB245),1)="I")),1,0))),"")</f>
        <v/>
      </c>
      <c r="DY245" s="23" t="str">
        <f t="shared" si="146"/>
        <v/>
      </c>
      <c r="DZ245" s="23" t="str">
        <f>+IF(LEN($I245)&gt;5,IF(ISERROR(VLOOKUP(AD245,'CODIGO PAGO'!$B$2:$B$20,1,0)),1,IF(OR(AND(CX245=1,AD245&lt;&gt;"N"),AND(CX245=3,AD245&lt;&gt;"B"),AND(CX245=2,LEFT(TRIM(AD245),1)&lt;&gt;"I")),1,IF(OR(AND(CX245=0,AD245="N"),AND(CX245=0,AD245="B"),AND(CX245=0,LEFT(TRIM(AD245),1)="I")),1,0))),"")</f>
        <v/>
      </c>
      <c r="EA245" s="23" t="str">
        <f t="shared" si="147"/>
        <v/>
      </c>
      <c r="EB245" s="23" t="str">
        <f>+IF(LEN($I245)&gt;5,IF(ISERROR(VLOOKUP(AF245,'CODIGO PAGO'!$B$2:$B$20,1,0)),1,IF(OR(AND(CZ245=1,AF245&lt;&gt;"N"),AND(CZ245=3,AF245&lt;&gt;"B"),AND(CZ245=2,LEFT(TRIM(AF245),1)&lt;&gt;"I")),1,IF(OR(AND(CZ245=0,AF245="N"),AND(CZ245=0,AF245="B"),AND(CZ245=0,LEFT(TRIM(AF245),1)="I")),1,0))),"")</f>
        <v/>
      </c>
      <c r="EC245" s="23" t="str">
        <f t="shared" si="148"/>
        <v/>
      </c>
      <c r="ED245" s="23" t="str">
        <f>+IF(LEN($I245)&gt;5,IF(ISERROR(VLOOKUP(AH245,'CODIGO PAGO'!$B$2:$B$20,1,0)),1,IF(OR(AND(DB245=1,AH245&lt;&gt;"N"),AND(DB245=3,AH245&lt;&gt;"B"),AND(DB245=2,LEFT(TRIM(AH245),1)&lt;&gt;"I")),1,IF(OR(AND(DB245=0,AH245="N"),AND(DB245=0,AH245="B"),AND(DB245=0,LEFT(TRIM(AH245),1)="I")),1,0))),"")</f>
        <v/>
      </c>
      <c r="EE245" s="23" t="str">
        <f t="shared" si="149"/>
        <v/>
      </c>
      <c r="EF245" s="23" t="str">
        <f>+IF(LEN($I245)&gt;5,IF(ISERROR(VLOOKUP(AJ245,'CODIGO PAGO'!$B$2:$B$20,1,0)),1,IF(OR(AND(DD245=1,AJ245&lt;&gt;"N"),AND(DD245=3,AJ245&lt;&gt;"B"),AND(DD245=2,LEFT(TRIM(AJ245),1)&lt;&gt;"I")),1,IF(OR(AND(DD245=0,AJ245="N"),AND(DD245=0,AJ245="B"),AND(DD245=0,LEFT(TRIM(AJ245),1)="I")),1,0))),"")</f>
        <v/>
      </c>
      <c r="EG245" s="23" t="str">
        <f t="shared" si="150"/>
        <v/>
      </c>
      <c r="EH245" s="23" t="str">
        <f>+IF(LEN($I245)&gt;5,IF(ISERROR(VLOOKUP(AL245,'CODIGO PAGO'!$B$2:$B$20,1,0)),1,IF(OR(AND(DF245=1,AL245&lt;&gt;"N"),AND(DF245=3,AL245&lt;&gt;"B"),AND(DF245=2,LEFT(TRIM(AL245),1)&lt;&gt;"I")),1,IF(OR(AND(DF245=0,AL245="N"),AND(DF245=0,AL245="B"),AND(DF245=0,LEFT(TRIM(AL245),1)="I")),1,0))),"")</f>
        <v/>
      </c>
      <c r="EI245" s="23" t="str">
        <f t="shared" si="151"/>
        <v/>
      </c>
      <c r="EJ245" s="23" t="str">
        <f>+IF(LEN($I245)&gt;5,IF(ISERROR(VLOOKUP(AN245,'CODIGO PAGO'!$B$2:$B$20,1,0)),1,IF(OR(AND(DH245=1,AN245&lt;&gt;"N"),AND(DH245=3,AN245&lt;&gt;"B"),AND(DH245=2,LEFT(TRIM(AN245),1)&lt;&gt;"I")),1,IF(OR(AND(DH245=0,AN245="N"),AND(DH245=0,AN245="B"),AND(DH245=0,LEFT(TRIM(AN245),1)="I")),1,0))),"")</f>
        <v/>
      </c>
      <c r="EK245" s="23" t="str">
        <f t="shared" si="152"/>
        <v/>
      </c>
      <c r="EL245" s="24" t="str">
        <f t="shared" si="153"/>
        <v/>
      </c>
    </row>
    <row r="246" spans="1:142" s="26" customFormat="1">
      <c r="A246" s="15" t="str">
        <f t="shared" si="119"/>
        <v/>
      </c>
      <c r="B246" s="1" t="str">
        <f>+IF(LEN(I246)&gt;5,'CODIGO PAGO'!$B$28,"")</f>
        <v/>
      </c>
      <c r="C246" s="1" t="str">
        <f>+IF(LEN($I246)&gt;5,BD!D246,"")</f>
        <v/>
      </c>
      <c r="D246" s="168" t="str">
        <f>+IF(LEN($I246)&gt;5,BD!A246,"")</f>
        <v/>
      </c>
      <c r="E246" s="1" t="str">
        <f>+IF(LEN($I246)&gt;5,BD!B246,"")</f>
        <v/>
      </c>
      <c r="F246" s="1" t="str">
        <f>+IF(LEN($I246)&gt;5,BD!C246,"")</f>
        <v/>
      </c>
      <c r="G246" s="141"/>
      <c r="H246" s="141"/>
      <c r="I246" s="1" t="str">
        <f>+IF(LEN(BD!G246)&gt;5,BD!G246,"")</f>
        <v/>
      </c>
      <c r="J246" s="167" t="str">
        <f>+IF(LEN($I246)&gt;5,BD!E246,"")</f>
        <v/>
      </c>
      <c r="K246" s="6" t="str">
        <f t="shared" si="120"/>
        <v/>
      </c>
      <c r="L246" s="87" t="str">
        <f>+IF(LEN($I246)&gt;5,BD!H246,"")</f>
        <v/>
      </c>
      <c r="M246" s="40" t="str">
        <f t="shared" si="121"/>
        <v/>
      </c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4" t="str">
        <f t="shared" si="122"/>
        <v/>
      </c>
      <c r="AQ246" s="5" t="str">
        <f t="shared" si="123"/>
        <v/>
      </c>
      <c r="AR246" s="91" t="str">
        <f t="shared" si="124"/>
        <v/>
      </c>
      <c r="AS246" s="5" t="str">
        <f t="shared" si="125"/>
        <v/>
      </c>
      <c r="AT246" s="91" t="str">
        <f t="shared" si="126"/>
        <v/>
      </c>
      <c r="AU246" s="4" t="str">
        <f t="shared" si="127"/>
        <v/>
      </c>
      <c r="AV246" s="4" t="str">
        <f t="shared" si="128"/>
        <v/>
      </c>
      <c r="AW246" s="4" t="str">
        <f t="shared" si="129"/>
        <v/>
      </c>
      <c r="AX246" s="4" t="str">
        <f t="shared" si="130"/>
        <v/>
      </c>
      <c r="AY246" s="88" t="str">
        <f t="shared" si="131"/>
        <v/>
      </c>
      <c r="AZ246" s="17" t="str">
        <f t="shared" si="132"/>
        <v/>
      </c>
      <c r="BA246" s="18" t="str">
        <f t="shared" si="133"/>
        <v/>
      </c>
      <c r="BB246" s="19" t="str">
        <f>+IF(LEN(I246)&gt;5,IF(INT(RIGHT(B246,1))=9,0.5*L246*AY246,INT(MID(B246,5,LEN(B246)-4))*L246)+IFERROR(VLOOKUP(I246,AJUSTES!$A$1:$I$50,9,0),0),"")</f>
        <v/>
      </c>
      <c r="BC246" s="12"/>
      <c r="BD246" s="19" t="str">
        <f t="shared" si="134"/>
        <v/>
      </c>
      <c r="BE246" s="18" t="str">
        <f t="shared" si="135"/>
        <v/>
      </c>
      <c r="BF246" s="139" t="str">
        <f t="shared" si="136"/>
        <v/>
      </c>
      <c r="BG246" s="114"/>
      <c r="BH246" s="18" t="str">
        <f t="shared" si="137"/>
        <v/>
      </c>
      <c r="BI246" s="13"/>
      <c r="BJ246" s="12"/>
      <c r="BK246" s="12"/>
      <c r="BL246" s="145"/>
      <c r="BM246" s="12"/>
      <c r="BN246" s="12"/>
      <c r="BO246" s="12"/>
      <c r="BP246" s="12"/>
      <c r="BQ246" s="12"/>
      <c r="BR246" s="12"/>
      <c r="BS246" s="146"/>
      <c r="BT246" s="14"/>
      <c r="BU246" s="12"/>
      <c r="BV246" s="12"/>
      <c r="BW246" s="12"/>
      <c r="BX246" s="12"/>
      <c r="BY246" s="12"/>
      <c r="BZ246" s="144"/>
      <c r="CA246" s="107" t="str">
        <f>+IF(LEN($I246)&gt;5,IF(BD!F246="N/A","",BD!F246),"")</f>
        <v/>
      </c>
      <c r="CB246" s="21"/>
      <c r="CC246" s="147"/>
      <c r="CD246" s="148"/>
      <c r="CE246" s="8" t="str">
        <f>+IF(LEN(I246)&gt;5,BD!M246,"")</f>
        <v/>
      </c>
      <c r="CF246" s="16" t="str">
        <f>+IF(LEN(I246)&gt;5,BD!N246,"")</f>
        <v/>
      </c>
      <c r="CG246" s="3" t="str">
        <f t="shared" si="138"/>
        <v/>
      </c>
      <c r="CH246" s="23" t="str">
        <f>+IF(AND(LEN($I246)&gt;5),IF(AND($J246&gt;N$1,$J246&lt;=$AO$1),1,IF((COUNTIFS(INCAPACIDADES!$C$1:$C$51,$I246,INCAPACIDADES!K$1:K$51,N$1))&gt;0,2,IF(VLOOKUP($C246,BD!$D$1:$F$501,3,0)&gt;N$1,0,3))),"")</f>
        <v/>
      </c>
      <c r="CI246" s="23" t="str">
        <f>+IF(AND(LEN($I246)&gt;5),IF(AND($J246&gt;O$1,$J246&lt;=$AO$1),1,IF((COUNTIFS(INCAPACIDADES!$C$1:$C$51,$I246,INCAPACIDADES!L$1:L$51,O$1))&gt;0,2,IF(VLOOKUP($C246,BD!$D$1:$F$501,3,0)&gt;O$1,0,3))),"")</f>
        <v/>
      </c>
      <c r="CJ246" s="23" t="str">
        <f>+IF(AND(LEN($I246)&gt;5),IF(AND($J246&gt;P$1,$J246&lt;=$AO$1),1,IF((COUNTIFS(INCAPACIDADES!$C$1:$C$51,$I246,INCAPACIDADES!M$1:M$51,P$1))&gt;0,2,IF(VLOOKUP($C246,BD!$D$1:$F$501,3,0)&gt;P$1,0,3))),"")</f>
        <v/>
      </c>
      <c r="CK246" s="23" t="str">
        <f>+IF(AND(LEN($I246)&gt;5),IF(AND($J246&gt;Q$1,$J246&lt;=$AO$1),1,IF((COUNTIFS(INCAPACIDADES!$C$1:$C$51,$I246,INCAPACIDADES!N$1:N$51,Q$1))&gt;0,2,IF(VLOOKUP($C246,BD!$D$1:$F$501,3,0)&gt;Q$1,0,3))),"")</f>
        <v/>
      </c>
      <c r="CL246" s="23" t="str">
        <f>+IF(AND(LEN($I246)&gt;5),IF(AND($J246&gt;R$1,$J246&lt;=$AO$1),1,IF((COUNTIFS(INCAPACIDADES!$C$1:$C$51,$I246,INCAPACIDADES!O$1:O$51,R$1))&gt;0,2,IF(VLOOKUP($C246,BD!$D$1:$F$501,3,0)&gt;R$1,0,3))),"")</f>
        <v/>
      </c>
      <c r="CM246" s="23" t="str">
        <f>+IF(AND(LEN($I246)&gt;5),IF(AND($J246&gt;S$1,$J246&lt;=$AO$1),1,IF((COUNTIFS(INCAPACIDADES!$C$1:$C$51,$I246,INCAPACIDADES!P$1:P$51,S$1))&gt;0,2,IF(VLOOKUP($C246,BD!$D$1:$F$501,3,0)&gt;S$1,0,3))),"")</f>
        <v/>
      </c>
      <c r="CN246" s="23" t="str">
        <f>+IF(AND(LEN($I246)&gt;5),IF(AND($J246&gt;T$1,$J246&lt;=$AO$1),1,IF((COUNTIFS(INCAPACIDADES!$C$1:$C$51,$I246,INCAPACIDADES!Q$1:Q$51,T$1))&gt;0,2,IF(VLOOKUP($C246,BD!$D$1:$F$501,3,0)&gt;T$1,0,3))),"")</f>
        <v/>
      </c>
      <c r="CO246" s="23" t="str">
        <f>+IF(AND(LEN($I246)&gt;5),IF(AND($J246&gt;U$1,$J246&lt;=$AO$1),1,IF((COUNTIFS(INCAPACIDADES!$C$1:$C$51,$I246,INCAPACIDADES!R$1:R$51,U$1))&gt;0,2,IF(VLOOKUP($C246,BD!$D$1:$F$501,3,0)&gt;U$1,0,3))),"")</f>
        <v/>
      </c>
      <c r="CP246" s="23" t="str">
        <f>+IF(AND(LEN($I246)&gt;5),IF(AND($J246&gt;V$1,$J246&lt;=$AO$1),1,IF((COUNTIFS(INCAPACIDADES!$C$1:$C$51,$I246,INCAPACIDADES!S$1:S$51,V$1))&gt;0,2,IF(VLOOKUP($C246,BD!$D$1:$F$501,3,0)&gt;V$1,0,3))),"")</f>
        <v/>
      </c>
      <c r="CQ246" s="23" t="str">
        <f>+IF(AND(LEN($I246)&gt;5),IF(AND($J246&gt;W$1,$J246&lt;=$AO$1),1,IF((COUNTIFS(INCAPACIDADES!$C$1:$C$51,$I246,INCAPACIDADES!T$1:T$51,W$1))&gt;0,2,IF(VLOOKUP($C246,BD!$D$1:$F$501,3,0)&gt;W$1,0,3))),"")</f>
        <v/>
      </c>
      <c r="CR246" s="23" t="str">
        <f>+IF(AND(LEN($I246)&gt;5),IF(AND($J246&gt;X$1,$J246&lt;=$AO$1),1,IF((COUNTIFS(INCAPACIDADES!$C$1:$C$51,$I246,INCAPACIDADES!U$1:U$51,X$1))&gt;0,2,IF(VLOOKUP($C246,BD!$D$1:$F$501,3,0)&gt;X$1,0,3))),"")</f>
        <v/>
      </c>
      <c r="CS246" s="23" t="str">
        <f>+IF(AND(LEN($I246)&gt;5),IF(AND($J246&gt;Y$1,$J246&lt;=$AO$1),1,IF((COUNTIFS(INCAPACIDADES!$C$1:$C$51,$I246,INCAPACIDADES!V$1:V$51,Y$1))&gt;0,2,IF(VLOOKUP($C246,BD!$D$1:$F$501,3,0)&gt;Y$1,0,3))),"")</f>
        <v/>
      </c>
      <c r="CT246" s="23" t="str">
        <f>+IF(AND(LEN($I246)&gt;5),IF(AND($J246&gt;Z$1,$J246&lt;=$AO$1),1,IF((COUNTIFS(INCAPACIDADES!$C$1:$C$51,$I246,INCAPACIDADES!W$1:W$51,Z$1))&gt;0,2,IF(VLOOKUP($C246,BD!$D$1:$F$501,3,0)&gt;Z$1,0,3))),"")</f>
        <v/>
      </c>
      <c r="CU246" s="23" t="str">
        <f>+IF(AND(LEN($I246)&gt;5),IF(AND($J246&gt;AA$1,$J246&lt;=$AO$1),1,IF((COUNTIFS(INCAPACIDADES!$C$1:$C$51,$I246,INCAPACIDADES!X$1:X$51,AA$1))&gt;0,2,IF(VLOOKUP($C246,BD!$D$1:$F$501,3,0)&gt;AA$1,0,3))),"")</f>
        <v/>
      </c>
      <c r="CV246" s="23" t="str">
        <f>+IF(AND(LEN($I246)&gt;5),IF(AND($J246&gt;AB$1,$J246&lt;=$AO$1),1,IF((COUNTIFS(INCAPACIDADES!$C$1:$C$51,$I246,INCAPACIDADES!Y$1:Y$51,AB$1))&gt;0,2,IF(VLOOKUP($C246,BD!$D$1:$F$501,3,0)&gt;AB$1,0,3))),"")</f>
        <v/>
      </c>
      <c r="CW246" s="23" t="str">
        <f>+IF(AND(LEN($I246)&gt;5),IF(AND($J246&gt;AC$1,$J246&lt;=$AO$1),1,IF((COUNTIFS(INCAPACIDADES!$C$1:$C$51,$I246,INCAPACIDADES!Z$1:Z$51,AC$1))&gt;0,2,IF(VLOOKUP($C246,BD!$D$1:$F$501,3,0)&gt;AC$1,0,3))),"")</f>
        <v/>
      </c>
      <c r="CX246" s="23" t="str">
        <f>+IF(AND(LEN($I246)&gt;5),IF(AND($J246&gt;AD$1,$J246&lt;=$AO$1),1,IF((COUNTIFS(INCAPACIDADES!$C$1:$C$51,$I246,INCAPACIDADES!AA$1:AA$51,AD$1))&gt;0,2,IF(VLOOKUP($C246,BD!$D$1:$F$501,3,0)&gt;AD$1,0,3))),"")</f>
        <v/>
      </c>
      <c r="CY246" s="23" t="str">
        <f>+IF(AND(LEN($I246)&gt;5),IF(AND($J246&gt;AE$1,$J246&lt;=$AO$1),1,IF((COUNTIFS(INCAPACIDADES!$C$1:$C$51,$I246,INCAPACIDADES!AB$1:AB$51,AE$1))&gt;0,2,IF(VLOOKUP($C246,BD!$D$1:$F$501,3,0)&gt;AE$1,0,3))),"")</f>
        <v/>
      </c>
      <c r="CZ246" s="23" t="str">
        <f>+IF(AND(LEN($I246)&gt;5),IF(AND($J246&gt;AF$1,$J246&lt;=$AO$1),1,IF((COUNTIFS(INCAPACIDADES!$C$1:$C$51,$I246,INCAPACIDADES!AC$1:AC$51,AF$1))&gt;0,2,IF(VLOOKUP($C246,BD!$D$1:$F$501,3,0)&gt;AF$1,0,3))),"")</f>
        <v/>
      </c>
      <c r="DA246" s="23" t="str">
        <f>+IF(AND(LEN($I246)&gt;5),IF(AND($J246&gt;AG$1,$J246&lt;=$AO$1),1,IF((COUNTIFS(INCAPACIDADES!$C$1:$C$51,$I246,INCAPACIDADES!AD$1:AD$51,AG$1))&gt;0,2,IF(VLOOKUP($C246,BD!$D$1:$F$501,3,0)&gt;AG$1,0,3))),"")</f>
        <v/>
      </c>
      <c r="DB246" s="23" t="str">
        <f>+IF(AND(LEN($I246)&gt;5),IF(AND($J246&gt;AH$1,$J246&lt;=$AO$1),1,IF((COUNTIFS(INCAPACIDADES!$C$1:$C$51,$I246,INCAPACIDADES!AE$1:AE$51,AH$1))&gt;0,2,IF(VLOOKUP($C246,BD!$D$1:$F$501,3,0)&gt;AH$1,0,3))),"")</f>
        <v/>
      </c>
      <c r="DC246" s="23" t="str">
        <f>+IF(AND(LEN($I246)&gt;5),IF(AND($J246&gt;AI$1,$J246&lt;=$AO$1),1,IF((COUNTIFS(INCAPACIDADES!$C$1:$C$51,$I246,INCAPACIDADES!AF$1:AF$51,AI$1))&gt;0,2,IF(VLOOKUP($C246,BD!$D$1:$F$501,3,0)&gt;AI$1,0,3))),"")</f>
        <v/>
      </c>
      <c r="DD246" s="23" t="str">
        <f>+IF(AND(LEN($I246)&gt;5),IF(AND($J246&gt;AJ$1,$J246&lt;=$AO$1),1,IF((COUNTIFS(INCAPACIDADES!$C$1:$C$51,$I246,INCAPACIDADES!AG$1:AG$51,AJ$1))&gt;0,2,IF(VLOOKUP($C246,BD!$D$1:$F$501,3,0)&gt;AJ$1,0,3))),"")</f>
        <v/>
      </c>
      <c r="DE246" s="23" t="str">
        <f>+IF(AND(LEN($I246)&gt;5),IF(AND($J246&gt;AK$1,$J246&lt;=$AO$1),1,IF((COUNTIFS(INCAPACIDADES!$C$1:$C$51,$I246,INCAPACIDADES!AH$1:AH$51,AK$1))&gt;0,2,IF(VLOOKUP($C246,BD!$D$1:$F$501,3,0)&gt;AK$1,0,3))),"")</f>
        <v/>
      </c>
      <c r="DF246" s="23" t="str">
        <f>+IF(AND(LEN($I246)&gt;5),IF(AND($J246&gt;AL$1,$J246&lt;=$AO$1),1,IF((COUNTIFS(INCAPACIDADES!$C$1:$C$51,$I246,INCAPACIDADES!AI$1:AI$51,AL$1))&gt;0,2,IF(VLOOKUP($C246,BD!$D$1:$F$501,3,0)&gt;AL$1,0,3))),"")</f>
        <v/>
      </c>
      <c r="DG246" s="23" t="str">
        <f>+IF(AND(LEN($I246)&gt;5),IF(AND($J246&gt;AM$1,$J246&lt;=$AO$1),1,IF((COUNTIFS(INCAPACIDADES!$C$1:$C$51,$I246,INCAPACIDADES!AJ$1:AJ$51,AM$1))&gt;0,2,IF(VLOOKUP($C246,BD!$D$1:$F$501,3,0)&gt;AM$1,0,3))),"")</f>
        <v/>
      </c>
      <c r="DH246" s="23" t="str">
        <f>+IF(AND(LEN($I246)&gt;5),IF(AND($J246&gt;AN$1,$J246&lt;=$AO$1),1,IF((COUNTIFS(INCAPACIDADES!$C$1:$C$51,$I246,INCAPACIDADES!AK$1:AK$51,AN$1))&gt;0,2,IF(VLOOKUP($C246,BD!$D$1:$F$501,3,0)&gt;AN$1,0,3))),"")</f>
        <v/>
      </c>
      <c r="DI246" s="23" t="str">
        <f>+IF(AND(LEN($I246)&gt;5),IF(AND($J246&gt;AO$1,$J246&lt;=$AO$1),1,IF((COUNTIFS(INCAPACIDADES!$C$1:$C$51,$I246,INCAPACIDADES!AL$1:AL$51,AO$1))&gt;0,2,IF(VLOOKUP($C246,BD!$D$1:$F$501,3,0)&gt;AO$1,0,3))),"")</f>
        <v/>
      </c>
      <c r="DJ246" s="23" t="str">
        <f>+IF(LEN($I246)&gt;5,IF(ISERROR(VLOOKUP(N246,'CODIGO PAGO'!$B$2:$B$20,1,0)),1,IF(OR(AND(CH246=1,N246&lt;&gt;"N"),AND(CH246=3,N246&lt;&gt;"B"),AND(CH246=2,LEFT(TRIM(N246),1)&lt;&gt;"I")),1,IF(OR(AND(CH246=0,N246="N"),AND(CH246=0,N246="B"),AND(CH246=0,LEFT(TRIM(N246),1)="I")),1,0))),"")</f>
        <v/>
      </c>
      <c r="DK246" s="23" t="str">
        <f t="shared" si="139"/>
        <v/>
      </c>
      <c r="DL246" s="23" t="str">
        <f>+IF(LEN($I246)&gt;5,IF(ISERROR(VLOOKUP(P246,'CODIGO PAGO'!$B$2:$B$20,1,0)),1,IF(OR(AND(CJ246=1,P246&lt;&gt;"N"),AND(CJ246=3,P246&lt;&gt;"B"),AND(CJ246=2,LEFT(TRIM(P246),1)&lt;&gt;"I")),1,IF(OR(AND(CJ246=0,P246="N"),AND(CJ246=0,P246="B"),AND(CJ246=0,LEFT(TRIM(P246),1)="I")),1,0))),"")</f>
        <v/>
      </c>
      <c r="DM246" s="23" t="str">
        <f t="shared" si="140"/>
        <v/>
      </c>
      <c r="DN246" s="23" t="str">
        <f>+IF(LEN($I246)&gt;5,IF(ISERROR(VLOOKUP(R246,'CODIGO PAGO'!$B$2:$B$20,1,0)),1,IF(OR(AND(CL246=1,R246&lt;&gt;"N"),AND(CL246=3,R246&lt;&gt;"B"),AND(CL246=2,LEFT(TRIM(R246),1)&lt;&gt;"I")),1,IF(OR(AND(CL246=0,R246="N"),AND(CL246=0,R246="B"),AND(CL246=0,LEFT(TRIM(R246),1)="I")),1,0))),"")</f>
        <v/>
      </c>
      <c r="DO246" s="23" t="str">
        <f t="shared" si="141"/>
        <v/>
      </c>
      <c r="DP246" s="23" t="str">
        <f>+IF(LEN($I246)&gt;5,IF(ISERROR(VLOOKUP(T246,'CODIGO PAGO'!$B$2:$B$20,1,0)),1,IF(OR(AND(CN246=1,T246&lt;&gt;"N"),AND(CN246=3,T246&lt;&gt;"B"),AND(CN246=2,LEFT(TRIM(T246),1)&lt;&gt;"I")),1,IF(OR(AND(CN246=0,T246="N"),AND(CN246=0,T246="B"),AND(CN246=0,LEFT(TRIM(T246),1)="I")),1,0))),"")</f>
        <v/>
      </c>
      <c r="DQ246" s="23" t="str">
        <f t="shared" si="142"/>
        <v/>
      </c>
      <c r="DR246" s="23" t="str">
        <f>+IF(LEN($I246)&gt;5,IF(ISERROR(VLOOKUP(V246,'CODIGO PAGO'!$B$2:$B$20,1,0)),1,IF(OR(AND(CP246=1,V246&lt;&gt;"N"),AND(CP246=3,V246&lt;&gt;"B"),AND(CP246=2,LEFT(TRIM(V246),1)&lt;&gt;"I")),1,IF(OR(AND(CP246=0,V246="N"),AND(CP246=0,V246="B"),AND(CP246=0,LEFT(TRIM(V246),1)="I")),1,0))),"")</f>
        <v/>
      </c>
      <c r="DS246" s="23" t="str">
        <f t="shared" si="143"/>
        <v/>
      </c>
      <c r="DT246" s="23" t="str">
        <f>+IF(LEN($I246)&gt;5,IF(ISERROR(VLOOKUP(X246,'CODIGO PAGO'!$B$2:$B$20,1,0)),1,IF(OR(AND(CR246=1,X246&lt;&gt;"N"),AND(CR246=3,X246&lt;&gt;"B"),AND(CR246=2,LEFT(TRIM(X246),1)&lt;&gt;"I")),1,IF(OR(AND(CR246=0,X246="N"),AND(CR246=0,X246="B"),AND(CR246=0,LEFT(TRIM(X246),1)="I")),1,0))),"")</f>
        <v/>
      </c>
      <c r="DU246" s="23" t="str">
        <f t="shared" si="144"/>
        <v/>
      </c>
      <c r="DV246" s="23" t="str">
        <f>+IF(LEN($I246)&gt;5,IF(ISERROR(VLOOKUP(Z246,'CODIGO PAGO'!$B$2:$B$20,1,0)),1,IF(OR(AND(CT246=1,Z246&lt;&gt;"N"),AND(CT246=3,Z246&lt;&gt;"B"),AND(CT246=2,LEFT(TRIM(Z246),1)&lt;&gt;"I")),1,IF(OR(AND(CT246=0,Z246="N"),AND(CT246=0,Z246="B"),AND(CT246=0,LEFT(TRIM(Z246),1)="I")),1,0))),"")</f>
        <v/>
      </c>
      <c r="DW246" s="23" t="str">
        <f t="shared" si="145"/>
        <v/>
      </c>
      <c r="DX246" s="23" t="str">
        <f>+IF(LEN($I246)&gt;5,IF(ISERROR(VLOOKUP(AB246,'CODIGO PAGO'!$B$2:$B$20,1,0)),1,IF(OR(AND(CV246=1,AB246&lt;&gt;"N"),AND(CV246=3,AB246&lt;&gt;"B"),AND(CV246=2,LEFT(TRIM(AB246),1)&lt;&gt;"I")),1,IF(OR(AND(CV246=0,AB246="N"),AND(CV246=0,AB246="B"),AND(CV246=0,LEFT(TRIM(AB246),1)="I")),1,0))),"")</f>
        <v/>
      </c>
      <c r="DY246" s="23" t="str">
        <f t="shared" si="146"/>
        <v/>
      </c>
      <c r="DZ246" s="23" t="str">
        <f>+IF(LEN($I246)&gt;5,IF(ISERROR(VLOOKUP(AD246,'CODIGO PAGO'!$B$2:$B$20,1,0)),1,IF(OR(AND(CX246=1,AD246&lt;&gt;"N"),AND(CX246=3,AD246&lt;&gt;"B"),AND(CX246=2,LEFT(TRIM(AD246),1)&lt;&gt;"I")),1,IF(OR(AND(CX246=0,AD246="N"),AND(CX246=0,AD246="B"),AND(CX246=0,LEFT(TRIM(AD246),1)="I")),1,0))),"")</f>
        <v/>
      </c>
      <c r="EA246" s="23" t="str">
        <f t="shared" si="147"/>
        <v/>
      </c>
      <c r="EB246" s="23" t="str">
        <f>+IF(LEN($I246)&gt;5,IF(ISERROR(VLOOKUP(AF246,'CODIGO PAGO'!$B$2:$B$20,1,0)),1,IF(OR(AND(CZ246=1,AF246&lt;&gt;"N"),AND(CZ246=3,AF246&lt;&gt;"B"),AND(CZ246=2,LEFT(TRIM(AF246),1)&lt;&gt;"I")),1,IF(OR(AND(CZ246=0,AF246="N"),AND(CZ246=0,AF246="B"),AND(CZ246=0,LEFT(TRIM(AF246),1)="I")),1,0))),"")</f>
        <v/>
      </c>
      <c r="EC246" s="23" t="str">
        <f t="shared" si="148"/>
        <v/>
      </c>
      <c r="ED246" s="23" t="str">
        <f>+IF(LEN($I246)&gt;5,IF(ISERROR(VLOOKUP(AH246,'CODIGO PAGO'!$B$2:$B$20,1,0)),1,IF(OR(AND(DB246=1,AH246&lt;&gt;"N"),AND(DB246=3,AH246&lt;&gt;"B"),AND(DB246=2,LEFT(TRIM(AH246),1)&lt;&gt;"I")),1,IF(OR(AND(DB246=0,AH246="N"),AND(DB246=0,AH246="B"),AND(DB246=0,LEFT(TRIM(AH246),1)="I")),1,0))),"")</f>
        <v/>
      </c>
      <c r="EE246" s="23" t="str">
        <f t="shared" si="149"/>
        <v/>
      </c>
      <c r="EF246" s="23" t="str">
        <f>+IF(LEN($I246)&gt;5,IF(ISERROR(VLOOKUP(AJ246,'CODIGO PAGO'!$B$2:$B$20,1,0)),1,IF(OR(AND(DD246=1,AJ246&lt;&gt;"N"),AND(DD246=3,AJ246&lt;&gt;"B"),AND(DD246=2,LEFT(TRIM(AJ246),1)&lt;&gt;"I")),1,IF(OR(AND(DD246=0,AJ246="N"),AND(DD246=0,AJ246="B"),AND(DD246=0,LEFT(TRIM(AJ246),1)="I")),1,0))),"")</f>
        <v/>
      </c>
      <c r="EG246" s="23" t="str">
        <f t="shared" si="150"/>
        <v/>
      </c>
      <c r="EH246" s="23" t="str">
        <f>+IF(LEN($I246)&gt;5,IF(ISERROR(VLOOKUP(AL246,'CODIGO PAGO'!$B$2:$B$20,1,0)),1,IF(OR(AND(DF246=1,AL246&lt;&gt;"N"),AND(DF246=3,AL246&lt;&gt;"B"),AND(DF246=2,LEFT(TRIM(AL246),1)&lt;&gt;"I")),1,IF(OR(AND(DF246=0,AL246="N"),AND(DF246=0,AL246="B"),AND(DF246=0,LEFT(TRIM(AL246),1)="I")),1,0))),"")</f>
        <v/>
      </c>
      <c r="EI246" s="23" t="str">
        <f t="shared" si="151"/>
        <v/>
      </c>
      <c r="EJ246" s="23" t="str">
        <f>+IF(LEN($I246)&gt;5,IF(ISERROR(VLOOKUP(AN246,'CODIGO PAGO'!$B$2:$B$20,1,0)),1,IF(OR(AND(DH246=1,AN246&lt;&gt;"N"),AND(DH246=3,AN246&lt;&gt;"B"),AND(DH246=2,LEFT(TRIM(AN246),1)&lt;&gt;"I")),1,IF(OR(AND(DH246=0,AN246="N"),AND(DH246=0,AN246="B"),AND(DH246=0,LEFT(TRIM(AN246),1)="I")),1,0))),"")</f>
        <v/>
      </c>
      <c r="EK246" s="23" t="str">
        <f t="shared" si="152"/>
        <v/>
      </c>
      <c r="EL246" s="24" t="str">
        <f t="shared" si="153"/>
        <v/>
      </c>
    </row>
    <row r="247" spans="1:142" s="26" customFormat="1">
      <c r="A247" s="15" t="str">
        <f t="shared" si="119"/>
        <v/>
      </c>
      <c r="B247" s="1" t="str">
        <f>+IF(LEN(I247)&gt;5,'CODIGO PAGO'!$B$28,"")</f>
        <v/>
      </c>
      <c r="C247" s="1" t="str">
        <f>+IF(LEN($I247)&gt;5,BD!D247,"")</f>
        <v/>
      </c>
      <c r="D247" s="168" t="str">
        <f>+IF(LEN($I247)&gt;5,BD!A247,"")</f>
        <v/>
      </c>
      <c r="E247" s="1" t="str">
        <f>+IF(LEN($I247)&gt;5,BD!B247,"")</f>
        <v/>
      </c>
      <c r="F247" s="1" t="str">
        <f>+IF(LEN($I247)&gt;5,BD!C247,"")</f>
        <v/>
      </c>
      <c r="G247" s="141"/>
      <c r="H247" s="141"/>
      <c r="I247" s="1" t="str">
        <f>+IF(LEN(BD!G247)&gt;5,BD!G247,"")</f>
        <v/>
      </c>
      <c r="J247" s="167" t="str">
        <f>+IF(LEN($I247)&gt;5,BD!E247,"")</f>
        <v/>
      </c>
      <c r="K247" s="6" t="str">
        <f t="shared" si="120"/>
        <v/>
      </c>
      <c r="L247" s="87" t="str">
        <f>+IF(LEN($I247)&gt;5,BD!H247,"")</f>
        <v/>
      </c>
      <c r="M247" s="40" t="str">
        <f t="shared" si="121"/>
        <v/>
      </c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4" t="str">
        <f t="shared" si="122"/>
        <v/>
      </c>
      <c r="AQ247" s="5" t="str">
        <f t="shared" si="123"/>
        <v/>
      </c>
      <c r="AR247" s="91" t="str">
        <f t="shared" si="124"/>
        <v/>
      </c>
      <c r="AS247" s="5" t="str">
        <f t="shared" si="125"/>
        <v/>
      </c>
      <c r="AT247" s="91" t="str">
        <f t="shared" si="126"/>
        <v/>
      </c>
      <c r="AU247" s="4" t="str">
        <f t="shared" si="127"/>
        <v/>
      </c>
      <c r="AV247" s="4" t="str">
        <f t="shared" si="128"/>
        <v/>
      </c>
      <c r="AW247" s="4" t="str">
        <f t="shared" si="129"/>
        <v/>
      </c>
      <c r="AX247" s="4" t="str">
        <f t="shared" si="130"/>
        <v/>
      </c>
      <c r="AY247" s="88" t="str">
        <f t="shared" si="131"/>
        <v/>
      </c>
      <c r="AZ247" s="17" t="str">
        <f t="shared" si="132"/>
        <v/>
      </c>
      <c r="BA247" s="18" t="str">
        <f t="shared" si="133"/>
        <v/>
      </c>
      <c r="BB247" s="19" t="str">
        <f>+IF(LEN(I247)&gt;5,IF(INT(RIGHT(B247,1))=9,0.5*L247*AY247,INT(MID(B247,5,LEN(B247)-4))*L247)+IFERROR(VLOOKUP(I247,AJUSTES!$A$1:$I$50,9,0),0),"")</f>
        <v/>
      </c>
      <c r="BC247" s="12"/>
      <c r="BD247" s="19" t="str">
        <f t="shared" si="134"/>
        <v/>
      </c>
      <c r="BE247" s="18" t="str">
        <f t="shared" si="135"/>
        <v/>
      </c>
      <c r="BF247" s="139" t="str">
        <f t="shared" si="136"/>
        <v/>
      </c>
      <c r="BG247" s="114"/>
      <c r="BH247" s="18" t="str">
        <f t="shared" si="137"/>
        <v/>
      </c>
      <c r="BI247" s="13"/>
      <c r="BJ247" s="12"/>
      <c r="BK247" s="12"/>
      <c r="BL247" s="145"/>
      <c r="BM247" s="12"/>
      <c r="BN247" s="12"/>
      <c r="BO247" s="12"/>
      <c r="BP247" s="12"/>
      <c r="BQ247" s="12"/>
      <c r="BR247" s="12"/>
      <c r="BS247" s="146"/>
      <c r="BT247" s="14"/>
      <c r="BU247" s="12"/>
      <c r="BV247" s="12"/>
      <c r="BW247" s="12"/>
      <c r="BX247" s="12"/>
      <c r="BY247" s="12"/>
      <c r="BZ247" s="144"/>
      <c r="CA247" s="107" t="str">
        <f>+IF(LEN($I247)&gt;5,IF(BD!F247="N/A","",BD!F247),"")</f>
        <v/>
      </c>
      <c r="CB247" s="21"/>
      <c r="CC247" s="147"/>
      <c r="CD247" s="148"/>
      <c r="CE247" s="8" t="str">
        <f>+IF(LEN(I247)&gt;5,BD!M247,"")</f>
        <v/>
      </c>
      <c r="CF247" s="16" t="str">
        <f>+IF(LEN(I247)&gt;5,BD!N247,"")</f>
        <v/>
      </c>
      <c r="CG247" s="3" t="str">
        <f t="shared" si="138"/>
        <v/>
      </c>
      <c r="CH247" s="23" t="str">
        <f>+IF(AND(LEN($I247)&gt;5),IF(AND($J247&gt;N$1,$J247&lt;=$AO$1),1,IF((COUNTIFS(INCAPACIDADES!$C$1:$C$51,$I247,INCAPACIDADES!K$1:K$51,N$1))&gt;0,2,IF(VLOOKUP($C247,BD!$D$1:$F$501,3,0)&gt;N$1,0,3))),"")</f>
        <v/>
      </c>
      <c r="CI247" s="23" t="str">
        <f>+IF(AND(LEN($I247)&gt;5),IF(AND($J247&gt;O$1,$J247&lt;=$AO$1),1,IF((COUNTIFS(INCAPACIDADES!$C$1:$C$51,$I247,INCAPACIDADES!L$1:L$51,O$1))&gt;0,2,IF(VLOOKUP($C247,BD!$D$1:$F$501,3,0)&gt;O$1,0,3))),"")</f>
        <v/>
      </c>
      <c r="CJ247" s="23" t="str">
        <f>+IF(AND(LEN($I247)&gt;5),IF(AND($J247&gt;P$1,$J247&lt;=$AO$1),1,IF((COUNTIFS(INCAPACIDADES!$C$1:$C$51,$I247,INCAPACIDADES!M$1:M$51,P$1))&gt;0,2,IF(VLOOKUP($C247,BD!$D$1:$F$501,3,0)&gt;P$1,0,3))),"")</f>
        <v/>
      </c>
      <c r="CK247" s="23" t="str">
        <f>+IF(AND(LEN($I247)&gt;5),IF(AND($J247&gt;Q$1,$J247&lt;=$AO$1),1,IF((COUNTIFS(INCAPACIDADES!$C$1:$C$51,$I247,INCAPACIDADES!N$1:N$51,Q$1))&gt;0,2,IF(VLOOKUP($C247,BD!$D$1:$F$501,3,0)&gt;Q$1,0,3))),"")</f>
        <v/>
      </c>
      <c r="CL247" s="23" t="str">
        <f>+IF(AND(LEN($I247)&gt;5),IF(AND($J247&gt;R$1,$J247&lt;=$AO$1),1,IF((COUNTIFS(INCAPACIDADES!$C$1:$C$51,$I247,INCAPACIDADES!O$1:O$51,R$1))&gt;0,2,IF(VLOOKUP($C247,BD!$D$1:$F$501,3,0)&gt;R$1,0,3))),"")</f>
        <v/>
      </c>
      <c r="CM247" s="23" t="str">
        <f>+IF(AND(LEN($I247)&gt;5),IF(AND($J247&gt;S$1,$J247&lt;=$AO$1),1,IF((COUNTIFS(INCAPACIDADES!$C$1:$C$51,$I247,INCAPACIDADES!P$1:P$51,S$1))&gt;0,2,IF(VLOOKUP($C247,BD!$D$1:$F$501,3,0)&gt;S$1,0,3))),"")</f>
        <v/>
      </c>
      <c r="CN247" s="23" t="str">
        <f>+IF(AND(LEN($I247)&gt;5),IF(AND($J247&gt;T$1,$J247&lt;=$AO$1),1,IF((COUNTIFS(INCAPACIDADES!$C$1:$C$51,$I247,INCAPACIDADES!Q$1:Q$51,T$1))&gt;0,2,IF(VLOOKUP($C247,BD!$D$1:$F$501,3,0)&gt;T$1,0,3))),"")</f>
        <v/>
      </c>
      <c r="CO247" s="23" t="str">
        <f>+IF(AND(LEN($I247)&gt;5),IF(AND($J247&gt;U$1,$J247&lt;=$AO$1),1,IF((COUNTIFS(INCAPACIDADES!$C$1:$C$51,$I247,INCAPACIDADES!R$1:R$51,U$1))&gt;0,2,IF(VLOOKUP($C247,BD!$D$1:$F$501,3,0)&gt;U$1,0,3))),"")</f>
        <v/>
      </c>
      <c r="CP247" s="23" t="str">
        <f>+IF(AND(LEN($I247)&gt;5),IF(AND($J247&gt;V$1,$J247&lt;=$AO$1),1,IF((COUNTIFS(INCAPACIDADES!$C$1:$C$51,$I247,INCAPACIDADES!S$1:S$51,V$1))&gt;0,2,IF(VLOOKUP($C247,BD!$D$1:$F$501,3,0)&gt;V$1,0,3))),"")</f>
        <v/>
      </c>
      <c r="CQ247" s="23" t="str">
        <f>+IF(AND(LEN($I247)&gt;5),IF(AND($J247&gt;W$1,$J247&lt;=$AO$1),1,IF((COUNTIFS(INCAPACIDADES!$C$1:$C$51,$I247,INCAPACIDADES!T$1:T$51,W$1))&gt;0,2,IF(VLOOKUP($C247,BD!$D$1:$F$501,3,0)&gt;W$1,0,3))),"")</f>
        <v/>
      </c>
      <c r="CR247" s="23" t="str">
        <f>+IF(AND(LEN($I247)&gt;5),IF(AND($J247&gt;X$1,$J247&lt;=$AO$1),1,IF((COUNTIFS(INCAPACIDADES!$C$1:$C$51,$I247,INCAPACIDADES!U$1:U$51,X$1))&gt;0,2,IF(VLOOKUP($C247,BD!$D$1:$F$501,3,0)&gt;X$1,0,3))),"")</f>
        <v/>
      </c>
      <c r="CS247" s="23" t="str">
        <f>+IF(AND(LEN($I247)&gt;5),IF(AND($J247&gt;Y$1,$J247&lt;=$AO$1),1,IF((COUNTIFS(INCAPACIDADES!$C$1:$C$51,$I247,INCAPACIDADES!V$1:V$51,Y$1))&gt;0,2,IF(VLOOKUP($C247,BD!$D$1:$F$501,3,0)&gt;Y$1,0,3))),"")</f>
        <v/>
      </c>
      <c r="CT247" s="23" t="str">
        <f>+IF(AND(LEN($I247)&gt;5),IF(AND($J247&gt;Z$1,$J247&lt;=$AO$1),1,IF((COUNTIFS(INCAPACIDADES!$C$1:$C$51,$I247,INCAPACIDADES!W$1:W$51,Z$1))&gt;0,2,IF(VLOOKUP($C247,BD!$D$1:$F$501,3,0)&gt;Z$1,0,3))),"")</f>
        <v/>
      </c>
      <c r="CU247" s="23" t="str">
        <f>+IF(AND(LEN($I247)&gt;5),IF(AND($J247&gt;AA$1,$J247&lt;=$AO$1),1,IF((COUNTIFS(INCAPACIDADES!$C$1:$C$51,$I247,INCAPACIDADES!X$1:X$51,AA$1))&gt;0,2,IF(VLOOKUP($C247,BD!$D$1:$F$501,3,0)&gt;AA$1,0,3))),"")</f>
        <v/>
      </c>
      <c r="CV247" s="23" t="str">
        <f>+IF(AND(LEN($I247)&gt;5),IF(AND($J247&gt;AB$1,$J247&lt;=$AO$1),1,IF((COUNTIFS(INCAPACIDADES!$C$1:$C$51,$I247,INCAPACIDADES!Y$1:Y$51,AB$1))&gt;0,2,IF(VLOOKUP($C247,BD!$D$1:$F$501,3,0)&gt;AB$1,0,3))),"")</f>
        <v/>
      </c>
      <c r="CW247" s="23" t="str">
        <f>+IF(AND(LEN($I247)&gt;5),IF(AND($J247&gt;AC$1,$J247&lt;=$AO$1),1,IF((COUNTIFS(INCAPACIDADES!$C$1:$C$51,$I247,INCAPACIDADES!Z$1:Z$51,AC$1))&gt;0,2,IF(VLOOKUP($C247,BD!$D$1:$F$501,3,0)&gt;AC$1,0,3))),"")</f>
        <v/>
      </c>
      <c r="CX247" s="23" t="str">
        <f>+IF(AND(LEN($I247)&gt;5),IF(AND($J247&gt;AD$1,$J247&lt;=$AO$1),1,IF((COUNTIFS(INCAPACIDADES!$C$1:$C$51,$I247,INCAPACIDADES!AA$1:AA$51,AD$1))&gt;0,2,IF(VLOOKUP($C247,BD!$D$1:$F$501,3,0)&gt;AD$1,0,3))),"")</f>
        <v/>
      </c>
      <c r="CY247" s="23" t="str">
        <f>+IF(AND(LEN($I247)&gt;5),IF(AND($J247&gt;AE$1,$J247&lt;=$AO$1),1,IF((COUNTIFS(INCAPACIDADES!$C$1:$C$51,$I247,INCAPACIDADES!AB$1:AB$51,AE$1))&gt;0,2,IF(VLOOKUP($C247,BD!$D$1:$F$501,3,0)&gt;AE$1,0,3))),"")</f>
        <v/>
      </c>
      <c r="CZ247" s="23" t="str">
        <f>+IF(AND(LEN($I247)&gt;5),IF(AND($J247&gt;AF$1,$J247&lt;=$AO$1),1,IF((COUNTIFS(INCAPACIDADES!$C$1:$C$51,$I247,INCAPACIDADES!AC$1:AC$51,AF$1))&gt;0,2,IF(VLOOKUP($C247,BD!$D$1:$F$501,3,0)&gt;AF$1,0,3))),"")</f>
        <v/>
      </c>
      <c r="DA247" s="23" t="str">
        <f>+IF(AND(LEN($I247)&gt;5),IF(AND($J247&gt;AG$1,$J247&lt;=$AO$1),1,IF((COUNTIFS(INCAPACIDADES!$C$1:$C$51,$I247,INCAPACIDADES!AD$1:AD$51,AG$1))&gt;0,2,IF(VLOOKUP($C247,BD!$D$1:$F$501,3,0)&gt;AG$1,0,3))),"")</f>
        <v/>
      </c>
      <c r="DB247" s="23" t="str">
        <f>+IF(AND(LEN($I247)&gt;5),IF(AND($J247&gt;AH$1,$J247&lt;=$AO$1),1,IF((COUNTIFS(INCAPACIDADES!$C$1:$C$51,$I247,INCAPACIDADES!AE$1:AE$51,AH$1))&gt;0,2,IF(VLOOKUP($C247,BD!$D$1:$F$501,3,0)&gt;AH$1,0,3))),"")</f>
        <v/>
      </c>
      <c r="DC247" s="23" t="str">
        <f>+IF(AND(LEN($I247)&gt;5),IF(AND($J247&gt;AI$1,$J247&lt;=$AO$1),1,IF((COUNTIFS(INCAPACIDADES!$C$1:$C$51,$I247,INCAPACIDADES!AF$1:AF$51,AI$1))&gt;0,2,IF(VLOOKUP($C247,BD!$D$1:$F$501,3,0)&gt;AI$1,0,3))),"")</f>
        <v/>
      </c>
      <c r="DD247" s="23" t="str">
        <f>+IF(AND(LEN($I247)&gt;5),IF(AND($J247&gt;AJ$1,$J247&lt;=$AO$1),1,IF((COUNTIFS(INCAPACIDADES!$C$1:$C$51,$I247,INCAPACIDADES!AG$1:AG$51,AJ$1))&gt;0,2,IF(VLOOKUP($C247,BD!$D$1:$F$501,3,0)&gt;AJ$1,0,3))),"")</f>
        <v/>
      </c>
      <c r="DE247" s="23" t="str">
        <f>+IF(AND(LEN($I247)&gt;5),IF(AND($J247&gt;AK$1,$J247&lt;=$AO$1),1,IF((COUNTIFS(INCAPACIDADES!$C$1:$C$51,$I247,INCAPACIDADES!AH$1:AH$51,AK$1))&gt;0,2,IF(VLOOKUP($C247,BD!$D$1:$F$501,3,0)&gt;AK$1,0,3))),"")</f>
        <v/>
      </c>
      <c r="DF247" s="23" t="str">
        <f>+IF(AND(LEN($I247)&gt;5),IF(AND($J247&gt;AL$1,$J247&lt;=$AO$1),1,IF((COUNTIFS(INCAPACIDADES!$C$1:$C$51,$I247,INCAPACIDADES!AI$1:AI$51,AL$1))&gt;0,2,IF(VLOOKUP($C247,BD!$D$1:$F$501,3,0)&gt;AL$1,0,3))),"")</f>
        <v/>
      </c>
      <c r="DG247" s="23" t="str">
        <f>+IF(AND(LEN($I247)&gt;5),IF(AND($J247&gt;AM$1,$J247&lt;=$AO$1),1,IF((COUNTIFS(INCAPACIDADES!$C$1:$C$51,$I247,INCAPACIDADES!AJ$1:AJ$51,AM$1))&gt;0,2,IF(VLOOKUP($C247,BD!$D$1:$F$501,3,0)&gt;AM$1,0,3))),"")</f>
        <v/>
      </c>
      <c r="DH247" s="23" t="str">
        <f>+IF(AND(LEN($I247)&gt;5),IF(AND($J247&gt;AN$1,$J247&lt;=$AO$1),1,IF((COUNTIFS(INCAPACIDADES!$C$1:$C$51,$I247,INCAPACIDADES!AK$1:AK$51,AN$1))&gt;0,2,IF(VLOOKUP($C247,BD!$D$1:$F$501,3,0)&gt;AN$1,0,3))),"")</f>
        <v/>
      </c>
      <c r="DI247" s="23" t="str">
        <f>+IF(AND(LEN($I247)&gt;5),IF(AND($J247&gt;AO$1,$J247&lt;=$AO$1),1,IF((COUNTIFS(INCAPACIDADES!$C$1:$C$51,$I247,INCAPACIDADES!AL$1:AL$51,AO$1))&gt;0,2,IF(VLOOKUP($C247,BD!$D$1:$F$501,3,0)&gt;AO$1,0,3))),"")</f>
        <v/>
      </c>
      <c r="DJ247" s="23" t="str">
        <f>+IF(LEN($I247)&gt;5,IF(ISERROR(VLOOKUP(N247,'CODIGO PAGO'!$B$2:$B$20,1,0)),1,IF(OR(AND(CH247=1,N247&lt;&gt;"N"),AND(CH247=3,N247&lt;&gt;"B"),AND(CH247=2,LEFT(TRIM(N247),1)&lt;&gt;"I")),1,IF(OR(AND(CH247=0,N247="N"),AND(CH247=0,N247="B"),AND(CH247=0,LEFT(TRIM(N247),1)="I")),1,0))),"")</f>
        <v/>
      </c>
      <c r="DK247" s="23" t="str">
        <f t="shared" si="139"/>
        <v/>
      </c>
      <c r="DL247" s="23" t="str">
        <f>+IF(LEN($I247)&gt;5,IF(ISERROR(VLOOKUP(P247,'CODIGO PAGO'!$B$2:$B$20,1,0)),1,IF(OR(AND(CJ247=1,P247&lt;&gt;"N"),AND(CJ247=3,P247&lt;&gt;"B"),AND(CJ247=2,LEFT(TRIM(P247),1)&lt;&gt;"I")),1,IF(OR(AND(CJ247=0,P247="N"),AND(CJ247=0,P247="B"),AND(CJ247=0,LEFT(TRIM(P247),1)="I")),1,0))),"")</f>
        <v/>
      </c>
      <c r="DM247" s="23" t="str">
        <f t="shared" si="140"/>
        <v/>
      </c>
      <c r="DN247" s="23" t="str">
        <f>+IF(LEN($I247)&gt;5,IF(ISERROR(VLOOKUP(R247,'CODIGO PAGO'!$B$2:$B$20,1,0)),1,IF(OR(AND(CL247=1,R247&lt;&gt;"N"),AND(CL247=3,R247&lt;&gt;"B"),AND(CL247=2,LEFT(TRIM(R247),1)&lt;&gt;"I")),1,IF(OR(AND(CL247=0,R247="N"),AND(CL247=0,R247="B"),AND(CL247=0,LEFT(TRIM(R247),1)="I")),1,0))),"")</f>
        <v/>
      </c>
      <c r="DO247" s="23" t="str">
        <f t="shared" si="141"/>
        <v/>
      </c>
      <c r="DP247" s="23" t="str">
        <f>+IF(LEN($I247)&gt;5,IF(ISERROR(VLOOKUP(T247,'CODIGO PAGO'!$B$2:$B$20,1,0)),1,IF(OR(AND(CN247=1,T247&lt;&gt;"N"),AND(CN247=3,T247&lt;&gt;"B"),AND(CN247=2,LEFT(TRIM(T247),1)&lt;&gt;"I")),1,IF(OR(AND(CN247=0,T247="N"),AND(CN247=0,T247="B"),AND(CN247=0,LEFT(TRIM(T247),1)="I")),1,0))),"")</f>
        <v/>
      </c>
      <c r="DQ247" s="23" t="str">
        <f t="shared" si="142"/>
        <v/>
      </c>
      <c r="DR247" s="23" t="str">
        <f>+IF(LEN($I247)&gt;5,IF(ISERROR(VLOOKUP(V247,'CODIGO PAGO'!$B$2:$B$20,1,0)),1,IF(OR(AND(CP247=1,V247&lt;&gt;"N"),AND(CP247=3,V247&lt;&gt;"B"),AND(CP247=2,LEFT(TRIM(V247),1)&lt;&gt;"I")),1,IF(OR(AND(CP247=0,V247="N"),AND(CP247=0,V247="B"),AND(CP247=0,LEFT(TRIM(V247),1)="I")),1,0))),"")</f>
        <v/>
      </c>
      <c r="DS247" s="23" t="str">
        <f t="shared" si="143"/>
        <v/>
      </c>
      <c r="DT247" s="23" t="str">
        <f>+IF(LEN($I247)&gt;5,IF(ISERROR(VLOOKUP(X247,'CODIGO PAGO'!$B$2:$B$20,1,0)),1,IF(OR(AND(CR247=1,X247&lt;&gt;"N"),AND(CR247=3,X247&lt;&gt;"B"),AND(CR247=2,LEFT(TRIM(X247),1)&lt;&gt;"I")),1,IF(OR(AND(CR247=0,X247="N"),AND(CR247=0,X247="B"),AND(CR247=0,LEFT(TRIM(X247),1)="I")),1,0))),"")</f>
        <v/>
      </c>
      <c r="DU247" s="23" t="str">
        <f t="shared" si="144"/>
        <v/>
      </c>
      <c r="DV247" s="23" t="str">
        <f>+IF(LEN($I247)&gt;5,IF(ISERROR(VLOOKUP(Z247,'CODIGO PAGO'!$B$2:$B$20,1,0)),1,IF(OR(AND(CT247=1,Z247&lt;&gt;"N"),AND(CT247=3,Z247&lt;&gt;"B"),AND(CT247=2,LEFT(TRIM(Z247),1)&lt;&gt;"I")),1,IF(OR(AND(CT247=0,Z247="N"),AND(CT247=0,Z247="B"),AND(CT247=0,LEFT(TRIM(Z247),1)="I")),1,0))),"")</f>
        <v/>
      </c>
      <c r="DW247" s="23" t="str">
        <f t="shared" si="145"/>
        <v/>
      </c>
      <c r="DX247" s="23" t="str">
        <f>+IF(LEN($I247)&gt;5,IF(ISERROR(VLOOKUP(AB247,'CODIGO PAGO'!$B$2:$B$20,1,0)),1,IF(OR(AND(CV247=1,AB247&lt;&gt;"N"),AND(CV247=3,AB247&lt;&gt;"B"),AND(CV247=2,LEFT(TRIM(AB247),1)&lt;&gt;"I")),1,IF(OR(AND(CV247=0,AB247="N"),AND(CV247=0,AB247="B"),AND(CV247=0,LEFT(TRIM(AB247),1)="I")),1,0))),"")</f>
        <v/>
      </c>
      <c r="DY247" s="23" t="str">
        <f t="shared" si="146"/>
        <v/>
      </c>
      <c r="DZ247" s="23" t="str">
        <f>+IF(LEN($I247)&gt;5,IF(ISERROR(VLOOKUP(AD247,'CODIGO PAGO'!$B$2:$B$20,1,0)),1,IF(OR(AND(CX247=1,AD247&lt;&gt;"N"),AND(CX247=3,AD247&lt;&gt;"B"),AND(CX247=2,LEFT(TRIM(AD247),1)&lt;&gt;"I")),1,IF(OR(AND(CX247=0,AD247="N"),AND(CX247=0,AD247="B"),AND(CX247=0,LEFT(TRIM(AD247),1)="I")),1,0))),"")</f>
        <v/>
      </c>
      <c r="EA247" s="23" t="str">
        <f t="shared" si="147"/>
        <v/>
      </c>
      <c r="EB247" s="23" t="str">
        <f>+IF(LEN($I247)&gt;5,IF(ISERROR(VLOOKUP(AF247,'CODIGO PAGO'!$B$2:$B$20,1,0)),1,IF(OR(AND(CZ247=1,AF247&lt;&gt;"N"),AND(CZ247=3,AF247&lt;&gt;"B"),AND(CZ247=2,LEFT(TRIM(AF247),1)&lt;&gt;"I")),1,IF(OR(AND(CZ247=0,AF247="N"),AND(CZ247=0,AF247="B"),AND(CZ247=0,LEFT(TRIM(AF247),1)="I")),1,0))),"")</f>
        <v/>
      </c>
      <c r="EC247" s="23" t="str">
        <f t="shared" si="148"/>
        <v/>
      </c>
      <c r="ED247" s="23" t="str">
        <f>+IF(LEN($I247)&gt;5,IF(ISERROR(VLOOKUP(AH247,'CODIGO PAGO'!$B$2:$B$20,1,0)),1,IF(OR(AND(DB247=1,AH247&lt;&gt;"N"),AND(DB247=3,AH247&lt;&gt;"B"),AND(DB247=2,LEFT(TRIM(AH247),1)&lt;&gt;"I")),1,IF(OR(AND(DB247=0,AH247="N"),AND(DB247=0,AH247="B"),AND(DB247=0,LEFT(TRIM(AH247),1)="I")),1,0))),"")</f>
        <v/>
      </c>
      <c r="EE247" s="23" t="str">
        <f t="shared" si="149"/>
        <v/>
      </c>
      <c r="EF247" s="23" t="str">
        <f>+IF(LEN($I247)&gt;5,IF(ISERROR(VLOOKUP(AJ247,'CODIGO PAGO'!$B$2:$B$20,1,0)),1,IF(OR(AND(DD247=1,AJ247&lt;&gt;"N"),AND(DD247=3,AJ247&lt;&gt;"B"),AND(DD247=2,LEFT(TRIM(AJ247),1)&lt;&gt;"I")),1,IF(OR(AND(DD247=0,AJ247="N"),AND(DD247=0,AJ247="B"),AND(DD247=0,LEFT(TRIM(AJ247),1)="I")),1,0))),"")</f>
        <v/>
      </c>
      <c r="EG247" s="23" t="str">
        <f t="shared" si="150"/>
        <v/>
      </c>
      <c r="EH247" s="23" t="str">
        <f>+IF(LEN($I247)&gt;5,IF(ISERROR(VLOOKUP(AL247,'CODIGO PAGO'!$B$2:$B$20,1,0)),1,IF(OR(AND(DF247=1,AL247&lt;&gt;"N"),AND(DF247=3,AL247&lt;&gt;"B"),AND(DF247=2,LEFT(TRIM(AL247),1)&lt;&gt;"I")),1,IF(OR(AND(DF247=0,AL247="N"),AND(DF247=0,AL247="B"),AND(DF247=0,LEFT(TRIM(AL247),1)="I")),1,0))),"")</f>
        <v/>
      </c>
      <c r="EI247" s="23" t="str">
        <f t="shared" si="151"/>
        <v/>
      </c>
      <c r="EJ247" s="23" t="str">
        <f>+IF(LEN($I247)&gt;5,IF(ISERROR(VLOOKUP(AN247,'CODIGO PAGO'!$B$2:$B$20,1,0)),1,IF(OR(AND(DH247=1,AN247&lt;&gt;"N"),AND(DH247=3,AN247&lt;&gt;"B"),AND(DH247=2,LEFT(TRIM(AN247),1)&lt;&gt;"I")),1,IF(OR(AND(DH247=0,AN247="N"),AND(DH247=0,AN247="B"),AND(DH247=0,LEFT(TRIM(AN247),1)="I")),1,0))),"")</f>
        <v/>
      </c>
      <c r="EK247" s="23" t="str">
        <f t="shared" si="152"/>
        <v/>
      </c>
      <c r="EL247" s="24" t="str">
        <f t="shared" si="153"/>
        <v/>
      </c>
    </row>
    <row r="248" spans="1:142" s="26" customFormat="1">
      <c r="A248" s="15" t="str">
        <f t="shared" si="119"/>
        <v/>
      </c>
      <c r="B248" s="1" t="str">
        <f>+IF(LEN(I248)&gt;5,'CODIGO PAGO'!$B$28,"")</f>
        <v/>
      </c>
      <c r="C248" s="1" t="str">
        <f>+IF(LEN($I248)&gt;5,BD!D248,"")</f>
        <v/>
      </c>
      <c r="D248" s="168" t="str">
        <f>+IF(LEN($I248)&gt;5,BD!A248,"")</f>
        <v/>
      </c>
      <c r="E248" s="1" t="str">
        <f>+IF(LEN($I248)&gt;5,BD!B248,"")</f>
        <v/>
      </c>
      <c r="F248" s="1" t="str">
        <f>+IF(LEN($I248)&gt;5,BD!C248,"")</f>
        <v/>
      </c>
      <c r="G248" s="141"/>
      <c r="H248" s="141"/>
      <c r="I248" s="1" t="str">
        <f>+IF(LEN(BD!G248)&gt;5,BD!G248,"")</f>
        <v/>
      </c>
      <c r="J248" s="167" t="str">
        <f>+IF(LEN($I248)&gt;5,BD!E248,"")</f>
        <v/>
      </c>
      <c r="K248" s="6" t="str">
        <f t="shared" si="120"/>
        <v/>
      </c>
      <c r="L248" s="87" t="str">
        <f>+IF(LEN($I248)&gt;5,BD!H248,"")</f>
        <v/>
      </c>
      <c r="M248" s="40" t="str">
        <f t="shared" si="121"/>
        <v/>
      </c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4" t="str">
        <f t="shared" si="122"/>
        <v/>
      </c>
      <c r="AQ248" s="5" t="str">
        <f t="shared" si="123"/>
        <v/>
      </c>
      <c r="AR248" s="91" t="str">
        <f t="shared" si="124"/>
        <v/>
      </c>
      <c r="AS248" s="5" t="str">
        <f t="shared" si="125"/>
        <v/>
      </c>
      <c r="AT248" s="91" t="str">
        <f t="shared" si="126"/>
        <v/>
      </c>
      <c r="AU248" s="4" t="str">
        <f t="shared" si="127"/>
        <v/>
      </c>
      <c r="AV248" s="4" t="str">
        <f t="shared" si="128"/>
        <v/>
      </c>
      <c r="AW248" s="4" t="str">
        <f t="shared" si="129"/>
        <v/>
      </c>
      <c r="AX248" s="4" t="str">
        <f t="shared" si="130"/>
        <v/>
      </c>
      <c r="AY248" s="88" t="str">
        <f t="shared" si="131"/>
        <v/>
      </c>
      <c r="AZ248" s="17" t="str">
        <f t="shared" si="132"/>
        <v/>
      </c>
      <c r="BA248" s="18" t="str">
        <f t="shared" si="133"/>
        <v/>
      </c>
      <c r="BB248" s="19" t="str">
        <f>+IF(LEN(I248)&gt;5,IF(INT(RIGHT(B248,1))=9,0.5*L248*AY248,INT(MID(B248,5,LEN(B248)-4))*L248)+IFERROR(VLOOKUP(I248,AJUSTES!$A$1:$I$50,9,0),0),"")</f>
        <v/>
      </c>
      <c r="BC248" s="12"/>
      <c r="BD248" s="19" t="str">
        <f t="shared" si="134"/>
        <v/>
      </c>
      <c r="BE248" s="18" t="str">
        <f t="shared" si="135"/>
        <v/>
      </c>
      <c r="BF248" s="139" t="str">
        <f t="shared" si="136"/>
        <v/>
      </c>
      <c r="BG248" s="114"/>
      <c r="BH248" s="18" t="str">
        <f t="shared" si="137"/>
        <v/>
      </c>
      <c r="BI248" s="13"/>
      <c r="BJ248" s="12"/>
      <c r="BK248" s="12"/>
      <c r="BL248" s="145"/>
      <c r="BM248" s="12"/>
      <c r="BN248" s="12"/>
      <c r="BO248" s="12"/>
      <c r="BP248" s="12"/>
      <c r="BQ248" s="12"/>
      <c r="BR248" s="12"/>
      <c r="BS248" s="146"/>
      <c r="BT248" s="14"/>
      <c r="BU248" s="12"/>
      <c r="BV248" s="12"/>
      <c r="BW248" s="12"/>
      <c r="BX248" s="12"/>
      <c r="BY248" s="12"/>
      <c r="BZ248" s="144"/>
      <c r="CA248" s="107" t="str">
        <f>+IF(LEN($I248)&gt;5,IF(BD!F248="N/A","",BD!F248),"")</f>
        <v/>
      </c>
      <c r="CB248" s="21"/>
      <c r="CC248" s="147"/>
      <c r="CD248" s="148"/>
      <c r="CE248" s="8" t="str">
        <f>+IF(LEN(I248)&gt;5,BD!M248,"")</f>
        <v/>
      </c>
      <c r="CF248" s="16" t="str">
        <f>+IF(LEN(I248)&gt;5,BD!N248,"")</f>
        <v/>
      </c>
      <c r="CG248" s="3" t="str">
        <f t="shared" si="138"/>
        <v/>
      </c>
      <c r="CH248" s="23" t="str">
        <f>+IF(AND(LEN($I248)&gt;5),IF(AND($J248&gt;N$1,$J248&lt;=$AO$1),1,IF((COUNTIFS(INCAPACIDADES!$C$1:$C$51,$I248,INCAPACIDADES!K$1:K$51,N$1))&gt;0,2,IF(VLOOKUP($C248,BD!$D$1:$F$501,3,0)&gt;N$1,0,3))),"")</f>
        <v/>
      </c>
      <c r="CI248" s="23" t="str">
        <f>+IF(AND(LEN($I248)&gt;5),IF(AND($J248&gt;O$1,$J248&lt;=$AO$1),1,IF((COUNTIFS(INCAPACIDADES!$C$1:$C$51,$I248,INCAPACIDADES!L$1:L$51,O$1))&gt;0,2,IF(VLOOKUP($C248,BD!$D$1:$F$501,3,0)&gt;O$1,0,3))),"")</f>
        <v/>
      </c>
      <c r="CJ248" s="23" t="str">
        <f>+IF(AND(LEN($I248)&gt;5),IF(AND($J248&gt;P$1,$J248&lt;=$AO$1),1,IF((COUNTIFS(INCAPACIDADES!$C$1:$C$51,$I248,INCAPACIDADES!M$1:M$51,P$1))&gt;0,2,IF(VLOOKUP($C248,BD!$D$1:$F$501,3,0)&gt;P$1,0,3))),"")</f>
        <v/>
      </c>
      <c r="CK248" s="23" t="str">
        <f>+IF(AND(LEN($I248)&gt;5),IF(AND($J248&gt;Q$1,$J248&lt;=$AO$1),1,IF((COUNTIFS(INCAPACIDADES!$C$1:$C$51,$I248,INCAPACIDADES!N$1:N$51,Q$1))&gt;0,2,IF(VLOOKUP($C248,BD!$D$1:$F$501,3,0)&gt;Q$1,0,3))),"")</f>
        <v/>
      </c>
      <c r="CL248" s="23" t="str">
        <f>+IF(AND(LEN($I248)&gt;5),IF(AND($J248&gt;R$1,$J248&lt;=$AO$1),1,IF((COUNTIFS(INCAPACIDADES!$C$1:$C$51,$I248,INCAPACIDADES!O$1:O$51,R$1))&gt;0,2,IF(VLOOKUP($C248,BD!$D$1:$F$501,3,0)&gt;R$1,0,3))),"")</f>
        <v/>
      </c>
      <c r="CM248" s="23" t="str">
        <f>+IF(AND(LEN($I248)&gt;5),IF(AND($J248&gt;S$1,$J248&lt;=$AO$1),1,IF((COUNTIFS(INCAPACIDADES!$C$1:$C$51,$I248,INCAPACIDADES!P$1:P$51,S$1))&gt;0,2,IF(VLOOKUP($C248,BD!$D$1:$F$501,3,0)&gt;S$1,0,3))),"")</f>
        <v/>
      </c>
      <c r="CN248" s="23" t="str">
        <f>+IF(AND(LEN($I248)&gt;5),IF(AND($J248&gt;T$1,$J248&lt;=$AO$1),1,IF((COUNTIFS(INCAPACIDADES!$C$1:$C$51,$I248,INCAPACIDADES!Q$1:Q$51,T$1))&gt;0,2,IF(VLOOKUP($C248,BD!$D$1:$F$501,3,0)&gt;T$1,0,3))),"")</f>
        <v/>
      </c>
      <c r="CO248" s="23" t="str">
        <f>+IF(AND(LEN($I248)&gt;5),IF(AND($J248&gt;U$1,$J248&lt;=$AO$1),1,IF((COUNTIFS(INCAPACIDADES!$C$1:$C$51,$I248,INCAPACIDADES!R$1:R$51,U$1))&gt;0,2,IF(VLOOKUP($C248,BD!$D$1:$F$501,3,0)&gt;U$1,0,3))),"")</f>
        <v/>
      </c>
      <c r="CP248" s="23" t="str">
        <f>+IF(AND(LEN($I248)&gt;5),IF(AND($J248&gt;V$1,$J248&lt;=$AO$1),1,IF((COUNTIFS(INCAPACIDADES!$C$1:$C$51,$I248,INCAPACIDADES!S$1:S$51,V$1))&gt;0,2,IF(VLOOKUP($C248,BD!$D$1:$F$501,3,0)&gt;V$1,0,3))),"")</f>
        <v/>
      </c>
      <c r="CQ248" s="23" t="str">
        <f>+IF(AND(LEN($I248)&gt;5),IF(AND($J248&gt;W$1,$J248&lt;=$AO$1),1,IF((COUNTIFS(INCAPACIDADES!$C$1:$C$51,$I248,INCAPACIDADES!T$1:T$51,W$1))&gt;0,2,IF(VLOOKUP($C248,BD!$D$1:$F$501,3,0)&gt;W$1,0,3))),"")</f>
        <v/>
      </c>
      <c r="CR248" s="23" t="str">
        <f>+IF(AND(LEN($I248)&gt;5),IF(AND($J248&gt;X$1,$J248&lt;=$AO$1),1,IF((COUNTIFS(INCAPACIDADES!$C$1:$C$51,$I248,INCAPACIDADES!U$1:U$51,X$1))&gt;0,2,IF(VLOOKUP($C248,BD!$D$1:$F$501,3,0)&gt;X$1,0,3))),"")</f>
        <v/>
      </c>
      <c r="CS248" s="23" t="str">
        <f>+IF(AND(LEN($I248)&gt;5),IF(AND($J248&gt;Y$1,$J248&lt;=$AO$1),1,IF((COUNTIFS(INCAPACIDADES!$C$1:$C$51,$I248,INCAPACIDADES!V$1:V$51,Y$1))&gt;0,2,IF(VLOOKUP($C248,BD!$D$1:$F$501,3,0)&gt;Y$1,0,3))),"")</f>
        <v/>
      </c>
      <c r="CT248" s="23" t="str">
        <f>+IF(AND(LEN($I248)&gt;5),IF(AND($J248&gt;Z$1,$J248&lt;=$AO$1),1,IF((COUNTIFS(INCAPACIDADES!$C$1:$C$51,$I248,INCAPACIDADES!W$1:W$51,Z$1))&gt;0,2,IF(VLOOKUP($C248,BD!$D$1:$F$501,3,0)&gt;Z$1,0,3))),"")</f>
        <v/>
      </c>
      <c r="CU248" s="23" t="str">
        <f>+IF(AND(LEN($I248)&gt;5),IF(AND($J248&gt;AA$1,$J248&lt;=$AO$1),1,IF((COUNTIFS(INCAPACIDADES!$C$1:$C$51,$I248,INCAPACIDADES!X$1:X$51,AA$1))&gt;0,2,IF(VLOOKUP($C248,BD!$D$1:$F$501,3,0)&gt;AA$1,0,3))),"")</f>
        <v/>
      </c>
      <c r="CV248" s="23" t="str">
        <f>+IF(AND(LEN($I248)&gt;5),IF(AND($J248&gt;AB$1,$J248&lt;=$AO$1),1,IF((COUNTIFS(INCAPACIDADES!$C$1:$C$51,$I248,INCAPACIDADES!Y$1:Y$51,AB$1))&gt;0,2,IF(VLOOKUP($C248,BD!$D$1:$F$501,3,0)&gt;AB$1,0,3))),"")</f>
        <v/>
      </c>
      <c r="CW248" s="23" t="str">
        <f>+IF(AND(LEN($I248)&gt;5),IF(AND($J248&gt;AC$1,$J248&lt;=$AO$1),1,IF((COUNTIFS(INCAPACIDADES!$C$1:$C$51,$I248,INCAPACIDADES!Z$1:Z$51,AC$1))&gt;0,2,IF(VLOOKUP($C248,BD!$D$1:$F$501,3,0)&gt;AC$1,0,3))),"")</f>
        <v/>
      </c>
      <c r="CX248" s="23" t="str">
        <f>+IF(AND(LEN($I248)&gt;5),IF(AND($J248&gt;AD$1,$J248&lt;=$AO$1),1,IF((COUNTIFS(INCAPACIDADES!$C$1:$C$51,$I248,INCAPACIDADES!AA$1:AA$51,AD$1))&gt;0,2,IF(VLOOKUP($C248,BD!$D$1:$F$501,3,0)&gt;AD$1,0,3))),"")</f>
        <v/>
      </c>
      <c r="CY248" s="23" t="str">
        <f>+IF(AND(LEN($I248)&gt;5),IF(AND($J248&gt;AE$1,$J248&lt;=$AO$1),1,IF((COUNTIFS(INCAPACIDADES!$C$1:$C$51,$I248,INCAPACIDADES!AB$1:AB$51,AE$1))&gt;0,2,IF(VLOOKUP($C248,BD!$D$1:$F$501,3,0)&gt;AE$1,0,3))),"")</f>
        <v/>
      </c>
      <c r="CZ248" s="23" t="str">
        <f>+IF(AND(LEN($I248)&gt;5),IF(AND($J248&gt;AF$1,$J248&lt;=$AO$1),1,IF((COUNTIFS(INCAPACIDADES!$C$1:$C$51,$I248,INCAPACIDADES!AC$1:AC$51,AF$1))&gt;0,2,IF(VLOOKUP($C248,BD!$D$1:$F$501,3,0)&gt;AF$1,0,3))),"")</f>
        <v/>
      </c>
      <c r="DA248" s="23" t="str">
        <f>+IF(AND(LEN($I248)&gt;5),IF(AND($J248&gt;AG$1,$J248&lt;=$AO$1),1,IF((COUNTIFS(INCAPACIDADES!$C$1:$C$51,$I248,INCAPACIDADES!AD$1:AD$51,AG$1))&gt;0,2,IF(VLOOKUP($C248,BD!$D$1:$F$501,3,0)&gt;AG$1,0,3))),"")</f>
        <v/>
      </c>
      <c r="DB248" s="23" t="str">
        <f>+IF(AND(LEN($I248)&gt;5),IF(AND($J248&gt;AH$1,$J248&lt;=$AO$1),1,IF((COUNTIFS(INCAPACIDADES!$C$1:$C$51,$I248,INCAPACIDADES!AE$1:AE$51,AH$1))&gt;0,2,IF(VLOOKUP($C248,BD!$D$1:$F$501,3,0)&gt;AH$1,0,3))),"")</f>
        <v/>
      </c>
      <c r="DC248" s="23" t="str">
        <f>+IF(AND(LEN($I248)&gt;5),IF(AND($J248&gt;AI$1,$J248&lt;=$AO$1),1,IF((COUNTIFS(INCAPACIDADES!$C$1:$C$51,$I248,INCAPACIDADES!AF$1:AF$51,AI$1))&gt;0,2,IF(VLOOKUP($C248,BD!$D$1:$F$501,3,0)&gt;AI$1,0,3))),"")</f>
        <v/>
      </c>
      <c r="DD248" s="23" t="str">
        <f>+IF(AND(LEN($I248)&gt;5),IF(AND($J248&gt;AJ$1,$J248&lt;=$AO$1),1,IF((COUNTIFS(INCAPACIDADES!$C$1:$C$51,$I248,INCAPACIDADES!AG$1:AG$51,AJ$1))&gt;0,2,IF(VLOOKUP($C248,BD!$D$1:$F$501,3,0)&gt;AJ$1,0,3))),"")</f>
        <v/>
      </c>
      <c r="DE248" s="23" t="str">
        <f>+IF(AND(LEN($I248)&gt;5),IF(AND($J248&gt;AK$1,$J248&lt;=$AO$1),1,IF((COUNTIFS(INCAPACIDADES!$C$1:$C$51,$I248,INCAPACIDADES!AH$1:AH$51,AK$1))&gt;0,2,IF(VLOOKUP($C248,BD!$D$1:$F$501,3,0)&gt;AK$1,0,3))),"")</f>
        <v/>
      </c>
      <c r="DF248" s="23" t="str">
        <f>+IF(AND(LEN($I248)&gt;5),IF(AND($J248&gt;AL$1,$J248&lt;=$AO$1),1,IF((COUNTIFS(INCAPACIDADES!$C$1:$C$51,$I248,INCAPACIDADES!AI$1:AI$51,AL$1))&gt;0,2,IF(VLOOKUP($C248,BD!$D$1:$F$501,3,0)&gt;AL$1,0,3))),"")</f>
        <v/>
      </c>
      <c r="DG248" s="23" t="str">
        <f>+IF(AND(LEN($I248)&gt;5),IF(AND($J248&gt;AM$1,$J248&lt;=$AO$1),1,IF((COUNTIFS(INCAPACIDADES!$C$1:$C$51,$I248,INCAPACIDADES!AJ$1:AJ$51,AM$1))&gt;0,2,IF(VLOOKUP($C248,BD!$D$1:$F$501,3,0)&gt;AM$1,0,3))),"")</f>
        <v/>
      </c>
      <c r="DH248" s="23" t="str">
        <f>+IF(AND(LEN($I248)&gt;5),IF(AND($J248&gt;AN$1,$J248&lt;=$AO$1),1,IF((COUNTIFS(INCAPACIDADES!$C$1:$C$51,$I248,INCAPACIDADES!AK$1:AK$51,AN$1))&gt;0,2,IF(VLOOKUP($C248,BD!$D$1:$F$501,3,0)&gt;AN$1,0,3))),"")</f>
        <v/>
      </c>
      <c r="DI248" s="23" t="str">
        <f>+IF(AND(LEN($I248)&gt;5),IF(AND($J248&gt;AO$1,$J248&lt;=$AO$1),1,IF((COUNTIFS(INCAPACIDADES!$C$1:$C$51,$I248,INCAPACIDADES!AL$1:AL$51,AO$1))&gt;0,2,IF(VLOOKUP($C248,BD!$D$1:$F$501,3,0)&gt;AO$1,0,3))),"")</f>
        <v/>
      </c>
      <c r="DJ248" s="23" t="str">
        <f>+IF(LEN($I248)&gt;5,IF(ISERROR(VLOOKUP(N248,'CODIGO PAGO'!$B$2:$B$20,1,0)),1,IF(OR(AND(CH248=1,N248&lt;&gt;"N"),AND(CH248=3,N248&lt;&gt;"B"),AND(CH248=2,LEFT(TRIM(N248),1)&lt;&gt;"I")),1,IF(OR(AND(CH248=0,N248="N"),AND(CH248=0,N248="B"),AND(CH248=0,LEFT(TRIM(N248),1)="I")),1,0))),"")</f>
        <v/>
      </c>
      <c r="DK248" s="23" t="str">
        <f t="shared" si="139"/>
        <v/>
      </c>
      <c r="DL248" s="23" t="str">
        <f>+IF(LEN($I248)&gt;5,IF(ISERROR(VLOOKUP(P248,'CODIGO PAGO'!$B$2:$B$20,1,0)),1,IF(OR(AND(CJ248=1,P248&lt;&gt;"N"),AND(CJ248=3,P248&lt;&gt;"B"),AND(CJ248=2,LEFT(TRIM(P248),1)&lt;&gt;"I")),1,IF(OR(AND(CJ248=0,P248="N"),AND(CJ248=0,P248="B"),AND(CJ248=0,LEFT(TRIM(P248),1)="I")),1,0))),"")</f>
        <v/>
      </c>
      <c r="DM248" s="23" t="str">
        <f t="shared" si="140"/>
        <v/>
      </c>
      <c r="DN248" s="23" t="str">
        <f>+IF(LEN($I248)&gt;5,IF(ISERROR(VLOOKUP(R248,'CODIGO PAGO'!$B$2:$B$20,1,0)),1,IF(OR(AND(CL248=1,R248&lt;&gt;"N"),AND(CL248=3,R248&lt;&gt;"B"),AND(CL248=2,LEFT(TRIM(R248),1)&lt;&gt;"I")),1,IF(OR(AND(CL248=0,R248="N"),AND(CL248=0,R248="B"),AND(CL248=0,LEFT(TRIM(R248),1)="I")),1,0))),"")</f>
        <v/>
      </c>
      <c r="DO248" s="23" t="str">
        <f t="shared" si="141"/>
        <v/>
      </c>
      <c r="DP248" s="23" t="str">
        <f>+IF(LEN($I248)&gt;5,IF(ISERROR(VLOOKUP(T248,'CODIGO PAGO'!$B$2:$B$20,1,0)),1,IF(OR(AND(CN248=1,T248&lt;&gt;"N"),AND(CN248=3,T248&lt;&gt;"B"),AND(CN248=2,LEFT(TRIM(T248),1)&lt;&gt;"I")),1,IF(OR(AND(CN248=0,T248="N"),AND(CN248=0,T248="B"),AND(CN248=0,LEFT(TRIM(T248),1)="I")),1,0))),"")</f>
        <v/>
      </c>
      <c r="DQ248" s="23" t="str">
        <f t="shared" si="142"/>
        <v/>
      </c>
      <c r="DR248" s="23" t="str">
        <f>+IF(LEN($I248)&gt;5,IF(ISERROR(VLOOKUP(V248,'CODIGO PAGO'!$B$2:$B$20,1,0)),1,IF(OR(AND(CP248=1,V248&lt;&gt;"N"),AND(CP248=3,V248&lt;&gt;"B"),AND(CP248=2,LEFT(TRIM(V248),1)&lt;&gt;"I")),1,IF(OR(AND(CP248=0,V248="N"),AND(CP248=0,V248="B"),AND(CP248=0,LEFT(TRIM(V248),1)="I")),1,0))),"")</f>
        <v/>
      </c>
      <c r="DS248" s="23" t="str">
        <f t="shared" si="143"/>
        <v/>
      </c>
      <c r="DT248" s="23" t="str">
        <f>+IF(LEN($I248)&gt;5,IF(ISERROR(VLOOKUP(X248,'CODIGO PAGO'!$B$2:$B$20,1,0)),1,IF(OR(AND(CR248=1,X248&lt;&gt;"N"),AND(CR248=3,X248&lt;&gt;"B"),AND(CR248=2,LEFT(TRIM(X248),1)&lt;&gt;"I")),1,IF(OR(AND(CR248=0,X248="N"),AND(CR248=0,X248="B"),AND(CR248=0,LEFT(TRIM(X248),1)="I")),1,0))),"")</f>
        <v/>
      </c>
      <c r="DU248" s="23" t="str">
        <f t="shared" si="144"/>
        <v/>
      </c>
      <c r="DV248" s="23" t="str">
        <f>+IF(LEN($I248)&gt;5,IF(ISERROR(VLOOKUP(Z248,'CODIGO PAGO'!$B$2:$B$20,1,0)),1,IF(OR(AND(CT248=1,Z248&lt;&gt;"N"),AND(CT248=3,Z248&lt;&gt;"B"),AND(CT248=2,LEFT(TRIM(Z248),1)&lt;&gt;"I")),1,IF(OR(AND(CT248=0,Z248="N"),AND(CT248=0,Z248="B"),AND(CT248=0,LEFT(TRIM(Z248),1)="I")),1,0))),"")</f>
        <v/>
      </c>
      <c r="DW248" s="23" t="str">
        <f t="shared" si="145"/>
        <v/>
      </c>
      <c r="DX248" s="23" t="str">
        <f>+IF(LEN($I248)&gt;5,IF(ISERROR(VLOOKUP(AB248,'CODIGO PAGO'!$B$2:$B$20,1,0)),1,IF(OR(AND(CV248=1,AB248&lt;&gt;"N"),AND(CV248=3,AB248&lt;&gt;"B"),AND(CV248=2,LEFT(TRIM(AB248),1)&lt;&gt;"I")),1,IF(OR(AND(CV248=0,AB248="N"),AND(CV248=0,AB248="B"),AND(CV248=0,LEFT(TRIM(AB248),1)="I")),1,0))),"")</f>
        <v/>
      </c>
      <c r="DY248" s="23" t="str">
        <f t="shared" si="146"/>
        <v/>
      </c>
      <c r="DZ248" s="23" t="str">
        <f>+IF(LEN($I248)&gt;5,IF(ISERROR(VLOOKUP(AD248,'CODIGO PAGO'!$B$2:$B$20,1,0)),1,IF(OR(AND(CX248=1,AD248&lt;&gt;"N"),AND(CX248=3,AD248&lt;&gt;"B"),AND(CX248=2,LEFT(TRIM(AD248),1)&lt;&gt;"I")),1,IF(OR(AND(CX248=0,AD248="N"),AND(CX248=0,AD248="B"),AND(CX248=0,LEFT(TRIM(AD248),1)="I")),1,0))),"")</f>
        <v/>
      </c>
      <c r="EA248" s="23" t="str">
        <f t="shared" si="147"/>
        <v/>
      </c>
      <c r="EB248" s="23" t="str">
        <f>+IF(LEN($I248)&gt;5,IF(ISERROR(VLOOKUP(AF248,'CODIGO PAGO'!$B$2:$B$20,1,0)),1,IF(OR(AND(CZ248=1,AF248&lt;&gt;"N"),AND(CZ248=3,AF248&lt;&gt;"B"),AND(CZ248=2,LEFT(TRIM(AF248),1)&lt;&gt;"I")),1,IF(OR(AND(CZ248=0,AF248="N"),AND(CZ248=0,AF248="B"),AND(CZ248=0,LEFT(TRIM(AF248),1)="I")),1,0))),"")</f>
        <v/>
      </c>
      <c r="EC248" s="23" t="str">
        <f t="shared" si="148"/>
        <v/>
      </c>
      <c r="ED248" s="23" t="str">
        <f>+IF(LEN($I248)&gt;5,IF(ISERROR(VLOOKUP(AH248,'CODIGO PAGO'!$B$2:$B$20,1,0)),1,IF(OR(AND(DB248=1,AH248&lt;&gt;"N"),AND(DB248=3,AH248&lt;&gt;"B"),AND(DB248=2,LEFT(TRIM(AH248),1)&lt;&gt;"I")),1,IF(OR(AND(DB248=0,AH248="N"),AND(DB248=0,AH248="B"),AND(DB248=0,LEFT(TRIM(AH248),1)="I")),1,0))),"")</f>
        <v/>
      </c>
      <c r="EE248" s="23" t="str">
        <f t="shared" si="149"/>
        <v/>
      </c>
      <c r="EF248" s="23" t="str">
        <f>+IF(LEN($I248)&gt;5,IF(ISERROR(VLOOKUP(AJ248,'CODIGO PAGO'!$B$2:$B$20,1,0)),1,IF(OR(AND(DD248=1,AJ248&lt;&gt;"N"),AND(DD248=3,AJ248&lt;&gt;"B"),AND(DD248=2,LEFT(TRIM(AJ248),1)&lt;&gt;"I")),1,IF(OR(AND(DD248=0,AJ248="N"),AND(DD248=0,AJ248="B"),AND(DD248=0,LEFT(TRIM(AJ248),1)="I")),1,0))),"")</f>
        <v/>
      </c>
      <c r="EG248" s="23" t="str">
        <f t="shared" si="150"/>
        <v/>
      </c>
      <c r="EH248" s="23" t="str">
        <f>+IF(LEN($I248)&gt;5,IF(ISERROR(VLOOKUP(AL248,'CODIGO PAGO'!$B$2:$B$20,1,0)),1,IF(OR(AND(DF248=1,AL248&lt;&gt;"N"),AND(DF248=3,AL248&lt;&gt;"B"),AND(DF248=2,LEFT(TRIM(AL248),1)&lt;&gt;"I")),1,IF(OR(AND(DF248=0,AL248="N"),AND(DF248=0,AL248="B"),AND(DF248=0,LEFT(TRIM(AL248),1)="I")),1,0))),"")</f>
        <v/>
      </c>
      <c r="EI248" s="23" t="str">
        <f t="shared" si="151"/>
        <v/>
      </c>
      <c r="EJ248" s="23" t="str">
        <f>+IF(LEN($I248)&gt;5,IF(ISERROR(VLOOKUP(AN248,'CODIGO PAGO'!$B$2:$B$20,1,0)),1,IF(OR(AND(DH248=1,AN248&lt;&gt;"N"),AND(DH248=3,AN248&lt;&gt;"B"),AND(DH248=2,LEFT(TRIM(AN248),1)&lt;&gt;"I")),1,IF(OR(AND(DH248=0,AN248="N"),AND(DH248=0,AN248="B"),AND(DH248=0,LEFT(TRIM(AN248),1)="I")),1,0))),"")</f>
        <v/>
      </c>
      <c r="EK248" s="23" t="str">
        <f t="shared" si="152"/>
        <v/>
      </c>
      <c r="EL248" s="24" t="str">
        <f t="shared" si="153"/>
        <v/>
      </c>
    </row>
    <row r="249" spans="1:142" s="26" customFormat="1">
      <c r="A249" s="15" t="str">
        <f t="shared" si="119"/>
        <v/>
      </c>
      <c r="B249" s="1" t="str">
        <f>+IF(LEN(I249)&gt;5,'CODIGO PAGO'!$B$28,"")</f>
        <v/>
      </c>
      <c r="C249" s="1" t="str">
        <f>+IF(LEN($I249)&gt;5,BD!D249,"")</f>
        <v/>
      </c>
      <c r="D249" s="168" t="str">
        <f>+IF(LEN($I249)&gt;5,BD!A249,"")</f>
        <v/>
      </c>
      <c r="E249" s="1" t="str">
        <f>+IF(LEN($I249)&gt;5,BD!B249,"")</f>
        <v/>
      </c>
      <c r="F249" s="1" t="str">
        <f>+IF(LEN($I249)&gt;5,BD!C249,"")</f>
        <v/>
      </c>
      <c r="G249" s="141"/>
      <c r="H249" s="141"/>
      <c r="I249" s="1" t="str">
        <f>+IF(LEN(BD!G249)&gt;5,BD!G249,"")</f>
        <v/>
      </c>
      <c r="J249" s="167" t="str">
        <f>+IF(LEN($I249)&gt;5,BD!E249,"")</f>
        <v/>
      </c>
      <c r="K249" s="6" t="str">
        <f t="shared" si="120"/>
        <v/>
      </c>
      <c r="L249" s="87" t="str">
        <f>+IF(LEN($I249)&gt;5,BD!H249,"")</f>
        <v/>
      </c>
      <c r="M249" s="40" t="str">
        <f t="shared" si="121"/>
        <v/>
      </c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4" t="str">
        <f t="shared" si="122"/>
        <v/>
      </c>
      <c r="AQ249" s="5" t="str">
        <f t="shared" si="123"/>
        <v/>
      </c>
      <c r="AR249" s="91" t="str">
        <f t="shared" si="124"/>
        <v/>
      </c>
      <c r="AS249" s="5" t="str">
        <f t="shared" si="125"/>
        <v/>
      </c>
      <c r="AT249" s="91" t="str">
        <f t="shared" si="126"/>
        <v/>
      </c>
      <c r="AU249" s="4" t="str">
        <f t="shared" si="127"/>
        <v/>
      </c>
      <c r="AV249" s="4" t="str">
        <f t="shared" si="128"/>
        <v/>
      </c>
      <c r="AW249" s="4" t="str">
        <f t="shared" si="129"/>
        <v/>
      </c>
      <c r="AX249" s="4" t="str">
        <f t="shared" si="130"/>
        <v/>
      </c>
      <c r="AY249" s="88" t="str">
        <f t="shared" si="131"/>
        <v/>
      </c>
      <c r="AZ249" s="17" t="str">
        <f t="shared" si="132"/>
        <v/>
      </c>
      <c r="BA249" s="18" t="str">
        <f t="shared" si="133"/>
        <v/>
      </c>
      <c r="BB249" s="19" t="str">
        <f>+IF(LEN(I249)&gt;5,IF(INT(RIGHT(B249,1))=9,0.5*L249*AY249,INT(MID(B249,5,LEN(B249)-4))*L249)+IFERROR(VLOOKUP(I249,AJUSTES!$A$1:$I$50,9,0),0),"")</f>
        <v/>
      </c>
      <c r="BC249" s="12"/>
      <c r="BD249" s="19" t="str">
        <f t="shared" si="134"/>
        <v/>
      </c>
      <c r="BE249" s="18" t="str">
        <f t="shared" si="135"/>
        <v/>
      </c>
      <c r="BF249" s="139" t="str">
        <f t="shared" si="136"/>
        <v/>
      </c>
      <c r="BG249" s="114"/>
      <c r="BH249" s="18" t="str">
        <f t="shared" si="137"/>
        <v/>
      </c>
      <c r="BI249" s="13"/>
      <c r="BJ249" s="12"/>
      <c r="BK249" s="12"/>
      <c r="BL249" s="145"/>
      <c r="BM249" s="12"/>
      <c r="BN249" s="12"/>
      <c r="BO249" s="12"/>
      <c r="BP249" s="12"/>
      <c r="BQ249" s="12"/>
      <c r="BR249" s="12"/>
      <c r="BS249" s="146"/>
      <c r="BT249" s="14"/>
      <c r="BU249" s="12"/>
      <c r="BV249" s="12"/>
      <c r="BW249" s="12"/>
      <c r="BX249" s="12"/>
      <c r="BY249" s="12"/>
      <c r="BZ249" s="144"/>
      <c r="CA249" s="107" t="str">
        <f>+IF(LEN($I249)&gt;5,IF(BD!F249="N/A","",BD!F249),"")</f>
        <v/>
      </c>
      <c r="CB249" s="21"/>
      <c r="CC249" s="147"/>
      <c r="CD249" s="148"/>
      <c r="CE249" s="8" t="str">
        <f>+IF(LEN(I249)&gt;5,BD!M249,"")</f>
        <v/>
      </c>
      <c r="CF249" s="16" t="str">
        <f>+IF(LEN(I249)&gt;5,BD!N249,"")</f>
        <v/>
      </c>
      <c r="CG249" s="3" t="str">
        <f t="shared" si="138"/>
        <v/>
      </c>
      <c r="CH249" s="23" t="str">
        <f>+IF(AND(LEN($I249)&gt;5),IF(AND($J249&gt;N$1,$J249&lt;=$AO$1),1,IF((COUNTIFS(INCAPACIDADES!$C$1:$C$51,$I249,INCAPACIDADES!K$1:K$51,N$1))&gt;0,2,IF(VLOOKUP($C249,BD!$D$1:$F$501,3,0)&gt;N$1,0,3))),"")</f>
        <v/>
      </c>
      <c r="CI249" s="23" t="str">
        <f>+IF(AND(LEN($I249)&gt;5),IF(AND($J249&gt;O$1,$J249&lt;=$AO$1),1,IF((COUNTIFS(INCAPACIDADES!$C$1:$C$51,$I249,INCAPACIDADES!L$1:L$51,O$1))&gt;0,2,IF(VLOOKUP($C249,BD!$D$1:$F$501,3,0)&gt;O$1,0,3))),"")</f>
        <v/>
      </c>
      <c r="CJ249" s="23" t="str">
        <f>+IF(AND(LEN($I249)&gt;5),IF(AND($J249&gt;P$1,$J249&lt;=$AO$1),1,IF((COUNTIFS(INCAPACIDADES!$C$1:$C$51,$I249,INCAPACIDADES!M$1:M$51,P$1))&gt;0,2,IF(VLOOKUP($C249,BD!$D$1:$F$501,3,0)&gt;P$1,0,3))),"")</f>
        <v/>
      </c>
      <c r="CK249" s="23" t="str">
        <f>+IF(AND(LEN($I249)&gt;5),IF(AND($J249&gt;Q$1,$J249&lt;=$AO$1),1,IF((COUNTIFS(INCAPACIDADES!$C$1:$C$51,$I249,INCAPACIDADES!N$1:N$51,Q$1))&gt;0,2,IF(VLOOKUP($C249,BD!$D$1:$F$501,3,0)&gt;Q$1,0,3))),"")</f>
        <v/>
      </c>
      <c r="CL249" s="23" t="str">
        <f>+IF(AND(LEN($I249)&gt;5),IF(AND($J249&gt;R$1,$J249&lt;=$AO$1),1,IF((COUNTIFS(INCAPACIDADES!$C$1:$C$51,$I249,INCAPACIDADES!O$1:O$51,R$1))&gt;0,2,IF(VLOOKUP($C249,BD!$D$1:$F$501,3,0)&gt;R$1,0,3))),"")</f>
        <v/>
      </c>
      <c r="CM249" s="23" t="str">
        <f>+IF(AND(LEN($I249)&gt;5),IF(AND($J249&gt;S$1,$J249&lt;=$AO$1),1,IF((COUNTIFS(INCAPACIDADES!$C$1:$C$51,$I249,INCAPACIDADES!P$1:P$51,S$1))&gt;0,2,IF(VLOOKUP($C249,BD!$D$1:$F$501,3,0)&gt;S$1,0,3))),"")</f>
        <v/>
      </c>
      <c r="CN249" s="23" t="str">
        <f>+IF(AND(LEN($I249)&gt;5),IF(AND($J249&gt;T$1,$J249&lt;=$AO$1),1,IF((COUNTIFS(INCAPACIDADES!$C$1:$C$51,$I249,INCAPACIDADES!Q$1:Q$51,T$1))&gt;0,2,IF(VLOOKUP($C249,BD!$D$1:$F$501,3,0)&gt;T$1,0,3))),"")</f>
        <v/>
      </c>
      <c r="CO249" s="23" t="str">
        <f>+IF(AND(LEN($I249)&gt;5),IF(AND($J249&gt;U$1,$J249&lt;=$AO$1),1,IF((COUNTIFS(INCAPACIDADES!$C$1:$C$51,$I249,INCAPACIDADES!R$1:R$51,U$1))&gt;0,2,IF(VLOOKUP($C249,BD!$D$1:$F$501,3,0)&gt;U$1,0,3))),"")</f>
        <v/>
      </c>
      <c r="CP249" s="23" t="str">
        <f>+IF(AND(LEN($I249)&gt;5),IF(AND($J249&gt;V$1,$J249&lt;=$AO$1),1,IF((COUNTIFS(INCAPACIDADES!$C$1:$C$51,$I249,INCAPACIDADES!S$1:S$51,V$1))&gt;0,2,IF(VLOOKUP($C249,BD!$D$1:$F$501,3,0)&gt;V$1,0,3))),"")</f>
        <v/>
      </c>
      <c r="CQ249" s="23" t="str">
        <f>+IF(AND(LEN($I249)&gt;5),IF(AND($J249&gt;W$1,$J249&lt;=$AO$1),1,IF((COUNTIFS(INCAPACIDADES!$C$1:$C$51,$I249,INCAPACIDADES!T$1:T$51,W$1))&gt;0,2,IF(VLOOKUP($C249,BD!$D$1:$F$501,3,0)&gt;W$1,0,3))),"")</f>
        <v/>
      </c>
      <c r="CR249" s="23" t="str">
        <f>+IF(AND(LEN($I249)&gt;5),IF(AND($J249&gt;X$1,$J249&lt;=$AO$1),1,IF((COUNTIFS(INCAPACIDADES!$C$1:$C$51,$I249,INCAPACIDADES!U$1:U$51,X$1))&gt;0,2,IF(VLOOKUP($C249,BD!$D$1:$F$501,3,0)&gt;X$1,0,3))),"")</f>
        <v/>
      </c>
      <c r="CS249" s="23" t="str">
        <f>+IF(AND(LEN($I249)&gt;5),IF(AND($J249&gt;Y$1,$J249&lt;=$AO$1),1,IF((COUNTIFS(INCAPACIDADES!$C$1:$C$51,$I249,INCAPACIDADES!V$1:V$51,Y$1))&gt;0,2,IF(VLOOKUP($C249,BD!$D$1:$F$501,3,0)&gt;Y$1,0,3))),"")</f>
        <v/>
      </c>
      <c r="CT249" s="23" t="str">
        <f>+IF(AND(LEN($I249)&gt;5),IF(AND($J249&gt;Z$1,$J249&lt;=$AO$1),1,IF((COUNTIFS(INCAPACIDADES!$C$1:$C$51,$I249,INCAPACIDADES!W$1:W$51,Z$1))&gt;0,2,IF(VLOOKUP($C249,BD!$D$1:$F$501,3,0)&gt;Z$1,0,3))),"")</f>
        <v/>
      </c>
      <c r="CU249" s="23" t="str">
        <f>+IF(AND(LEN($I249)&gt;5),IF(AND($J249&gt;AA$1,$J249&lt;=$AO$1),1,IF((COUNTIFS(INCAPACIDADES!$C$1:$C$51,$I249,INCAPACIDADES!X$1:X$51,AA$1))&gt;0,2,IF(VLOOKUP($C249,BD!$D$1:$F$501,3,0)&gt;AA$1,0,3))),"")</f>
        <v/>
      </c>
      <c r="CV249" s="23" t="str">
        <f>+IF(AND(LEN($I249)&gt;5),IF(AND($J249&gt;AB$1,$J249&lt;=$AO$1),1,IF((COUNTIFS(INCAPACIDADES!$C$1:$C$51,$I249,INCAPACIDADES!Y$1:Y$51,AB$1))&gt;0,2,IF(VLOOKUP($C249,BD!$D$1:$F$501,3,0)&gt;AB$1,0,3))),"")</f>
        <v/>
      </c>
      <c r="CW249" s="23" t="str">
        <f>+IF(AND(LEN($I249)&gt;5),IF(AND($J249&gt;AC$1,$J249&lt;=$AO$1),1,IF((COUNTIFS(INCAPACIDADES!$C$1:$C$51,$I249,INCAPACIDADES!Z$1:Z$51,AC$1))&gt;0,2,IF(VLOOKUP($C249,BD!$D$1:$F$501,3,0)&gt;AC$1,0,3))),"")</f>
        <v/>
      </c>
      <c r="CX249" s="23" t="str">
        <f>+IF(AND(LEN($I249)&gt;5),IF(AND($J249&gt;AD$1,$J249&lt;=$AO$1),1,IF((COUNTIFS(INCAPACIDADES!$C$1:$C$51,$I249,INCAPACIDADES!AA$1:AA$51,AD$1))&gt;0,2,IF(VLOOKUP($C249,BD!$D$1:$F$501,3,0)&gt;AD$1,0,3))),"")</f>
        <v/>
      </c>
      <c r="CY249" s="23" t="str">
        <f>+IF(AND(LEN($I249)&gt;5),IF(AND($J249&gt;AE$1,$J249&lt;=$AO$1),1,IF((COUNTIFS(INCAPACIDADES!$C$1:$C$51,$I249,INCAPACIDADES!AB$1:AB$51,AE$1))&gt;0,2,IF(VLOOKUP($C249,BD!$D$1:$F$501,3,0)&gt;AE$1,0,3))),"")</f>
        <v/>
      </c>
      <c r="CZ249" s="23" t="str">
        <f>+IF(AND(LEN($I249)&gt;5),IF(AND($J249&gt;AF$1,$J249&lt;=$AO$1),1,IF((COUNTIFS(INCAPACIDADES!$C$1:$C$51,$I249,INCAPACIDADES!AC$1:AC$51,AF$1))&gt;0,2,IF(VLOOKUP($C249,BD!$D$1:$F$501,3,0)&gt;AF$1,0,3))),"")</f>
        <v/>
      </c>
      <c r="DA249" s="23" t="str">
        <f>+IF(AND(LEN($I249)&gt;5),IF(AND($J249&gt;AG$1,$J249&lt;=$AO$1),1,IF((COUNTIFS(INCAPACIDADES!$C$1:$C$51,$I249,INCAPACIDADES!AD$1:AD$51,AG$1))&gt;0,2,IF(VLOOKUP($C249,BD!$D$1:$F$501,3,0)&gt;AG$1,0,3))),"")</f>
        <v/>
      </c>
      <c r="DB249" s="23" t="str">
        <f>+IF(AND(LEN($I249)&gt;5),IF(AND($J249&gt;AH$1,$J249&lt;=$AO$1),1,IF((COUNTIFS(INCAPACIDADES!$C$1:$C$51,$I249,INCAPACIDADES!AE$1:AE$51,AH$1))&gt;0,2,IF(VLOOKUP($C249,BD!$D$1:$F$501,3,0)&gt;AH$1,0,3))),"")</f>
        <v/>
      </c>
      <c r="DC249" s="23" t="str">
        <f>+IF(AND(LEN($I249)&gt;5),IF(AND($J249&gt;AI$1,$J249&lt;=$AO$1),1,IF((COUNTIFS(INCAPACIDADES!$C$1:$C$51,$I249,INCAPACIDADES!AF$1:AF$51,AI$1))&gt;0,2,IF(VLOOKUP($C249,BD!$D$1:$F$501,3,0)&gt;AI$1,0,3))),"")</f>
        <v/>
      </c>
      <c r="DD249" s="23" t="str">
        <f>+IF(AND(LEN($I249)&gt;5),IF(AND($J249&gt;AJ$1,$J249&lt;=$AO$1),1,IF((COUNTIFS(INCAPACIDADES!$C$1:$C$51,$I249,INCAPACIDADES!AG$1:AG$51,AJ$1))&gt;0,2,IF(VLOOKUP($C249,BD!$D$1:$F$501,3,0)&gt;AJ$1,0,3))),"")</f>
        <v/>
      </c>
      <c r="DE249" s="23" t="str">
        <f>+IF(AND(LEN($I249)&gt;5),IF(AND($J249&gt;AK$1,$J249&lt;=$AO$1),1,IF((COUNTIFS(INCAPACIDADES!$C$1:$C$51,$I249,INCAPACIDADES!AH$1:AH$51,AK$1))&gt;0,2,IF(VLOOKUP($C249,BD!$D$1:$F$501,3,0)&gt;AK$1,0,3))),"")</f>
        <v/>
      </c>
      <c r="DF249" s="23" t="str">
        <f>+IF(AND(LEN($I249)&gt;5),IF(AND($J249&gt;AL$1,$J249&lt;=$AO$1),1,IF((COUNTIFS(INCAPACIDADES!$C$1:$C$51,$I249,INCAPACIDADES!AI$1:AI$51,AL$1))&gt;0,2,IF(VLOOKUP($C249,BD!$D$1:$F$501,3,0)&gt;AL$1,0,3))),"")</f>
        <v/>
      </c>
      <c r="DG249" s="23" t="str">
        <f>+IF(AND(LEN($I249)&gt;5),IF(AND($J249&gt;AM$1,$J249&lt;=$AO$1),1,IF((COUNTIFS(INCAPACIDADES!$C$1:$C$51,$I249,INCAPACIDADES!AJ$1:AJ$51,AM$1))&gt;0,2,IF(VLOOKUP($C249,BD!$D$1:$F$501,3,0)&gt;AM$1,0,3))),"")</f>
        <v/>
      </c>
      <c r="DH249" s="23" t="str">
        <f>+IF(AND(LEN($I249)&gt;5),IF(AND($J249&gt;AN$1,$J249&lt;=$AO$1),1,IF((COUNTIFS(INCAPACIDADES!$C$1:$C$51,$I249,INCAPACIDADES!AK$1:AK$51,AN$1))&gt;0,2,IF(VLOOKUP($C249,BD!$D$1:$F$501,3,0)&gt;AN$1,0,3))),"")</f>
        <v/>
      </c>
      <c r="DI249" s="23" t="str">
        <f>+IF(AND(LEN($I249)&gt;5),IF(AND($J249&gt;AO$1,$J249&lt;=$AO$1),1,IF((COUNTIFS(INCAPACIDADES!$C$1:$C$51,$I249,INCAPACIDADES!AL$1:AL$51,AO$1))&gt;0,2,IF(VLOOKUP($C249,BD!$D$1:$F$501,3,0)&gt;AO$1,0,3))),"")</f>
        <v/>
      </c>
      <c r="DJ249" s="23" t="str">
        <f>+IF(LEN($I249)&gt;5,IF(ISERROR(VLOOKUP(N249,'CODIGO PAGO'!$B$2:$B$20,1,0)),1,IF(OR(AND(CH249=1,N249&lt;&gt;"N"),AND(CH249=3,N249&lt;&gt;"B"),AND(CH249=2,LEFT(TRIM(N249),1)&lt;&gt;"I")),1,IF(OR(AND(CH249=0,N249="N"),AND(CH249=0,N249="B"),AND(CH249=0,LEFT(TRIM(N249),1)="I")),1,0))),"")</f>
        <v/>
      </c>
      <c r="DK249" s="23" t="str">
        <f t="shared" si="139"/>
        <v/>
      </c>
      <c r="DL249" s="23" t="str">
        <f>+IF(LEN($I249)&gt;5,IF(ISERROR(VLOOKUP(P249,'CODIGO PAGO'!$B$2:$B$20,1,0)),1,IF(OR(AND(CJ249=1,P249&lt;&gt;"N"),AND(CJ249=3,P249&lt;&gt;"B"),AND(CJ249=2,LEFT(TRIM(P249),1)&lt;&gt;"I")),1,IF(OR(AND(CJ249=0,P249="N"),AND(CJ249=0,P249="B"),AND(CJ249=0,LEFT(TRIM(P249),1)="I")),1,0))),"")</f>
        <v/>
      </c>
      <c r="DM249" s="23" t="str">
        <f t="shared" si="140"/>
        <v/>
      </c>
      <c r="DN249" s="23" t="str">
        <f>+IF(LEN($I249)&gt;5,IF(ISERROR(VLOOKUP(R249,'CODIGO PAGO'!$B$2:$B$20,1,0)),1,IF(OR(AND(CL249=1,R249&lt;&gt;"N"),AND(CL249=3,R249&lt;&gt;"B"),AND(CL249=2,LEFT(TRIM(R249),1)&lt;&gt;"I")),1,IF(OR(AND(CL249=0,R249="N"),AND(CL249=0,R249="B"),AND(CL249=0,LEFT(TRIM(R249),1)="I")),1,0))),"")</f>
        <v/>
      </c>
      <c r="DO249" s="23" t="str">
        <f t="shared" si="141"/>
        <v/>
      </c>
      <c r="DP249" s="23" t="str">
        <f>+IF(LEN($I249)&gt;5,IF(ISERROR(VLOOKUP(T249,'CODIGO PAGO'!$B$2:$B$20,1,0)),1,IF(OR(AND(CN249=1,T249&lt;&gt;"N"),AND(CN249=3,T249&lt;&gt;"B"),AND(CN249=2,LEFT(TRIM(T249),1)&lt;&gt;"I")),1,IF(OR(AND(CN249=0,T249="N"),AND(CN249=0,T249="B"),AND(CN249=0,LEFT(TRIM(T249),1)="I")),1,0))),"")</f>
        <v/>
      </c>
      <c r="DQ249" s="23" t="str">
        <f t="shared" si="142"/>
        <v/>
      </c>
      <c r="DR249" s="23" t="str">
        <f>+IF(LEN($I249)&gt;5,IF(ISERROR(VLOOKUP(V249,'CODIGO PAGO'!$B$2:$B$20,1,0)),1,IF(OR(AND(CP249=1,V249&lt;&gt;"N"),AND(CP249=3,V249&lt;&gt;"B"),AND(CP249=2,LEFT(TRIM(V249),1)&lt;&gt;"I")),1,IF(OR(AND(CP249=0,V249="N"),AND(CP249=0,V249="B"),AND(CP249=0,LEFT(TRIM(V249),1)="I")),1,0))),"")</f>
        <v/>
      </c>
      <c r="DS249" s="23" t="str">
        <f t="shared" si="143"/>
        <v/>
      </c>
      <c r="DT249" s="23" t="str">
        <f>+IF(LEN($I249)&gt;5,IF(ISERROR(VLOOKUP(X249,'CODIGO PAGO'!$B$2:$B$20,1,0)),1,IF(OR(AND(CR249=1,X249&lt;&gt;"N"),AND(CR249=3,X249&lt;&gt;"B"),AND(CR249=2,LEFT(TRIM(X249),1)&lt;&gt;"I")),1,IF(OR(AND(CR249=0,X249="N"),AND(CR249=0,X249="B"),AND(CR249=0,LEFT(TRIM(X249),1)="I")),1,0))),"")</f>
        <v/>
      </c>
      <c r="DU249" s="23" t="str">
        <f t="shared" si="144"/>
        <v/>
      </c>
      <c r="DV249" s="23" t="str">
        <f>+IF(LEN($I249)&gt;5,IF(ISERROR(VLOOKUP(Z249,'CODIGO PAGO'!$B$2:$B$20,1,0)),1,IF(OR(AND(CT249=1,Z249&lt;&gt;"N"),AND(CT249=3,Z249&lt;&gt;"B"),AND(CT249=2,LEFT(TRIM(Z249),1)&lt;&gt;"I")),1,IF(OR(AND(CT249=0,Z249="N"),AND(CT249=0,Z249="B"),AND(CT249=0,LEFT(TRIM(Z249),1)="I")),1,0))),"")</f>
        <v/>
      </c>
      <c r="DW249" s="23" t="str">
        <f t="shared" si="145"/>
        <v/>
      </c>
      <c r="DX249" s="23" t="str">
        <f>+IF(LEN($I249)&gt;5,IF(ISERROR(VLOOKUP(AB249,'CODIGO PAGO'!$B$2:$B$20,1,0)),1,IF(OR(AND(CV249=1,AB249&lt;&gt;"N"),AND(CV249=3,AB249&lt;&gt;"B"),AND(CV249=2,LEFT(TRIM(AB249),1)&lt;&gt;"I")),1,IF(OR(AND(CV249=0,AB249="N"),AND(CV249=0,AB249="B"),AND(CV249=0,LEFT(TRIM(AB249),1)="I")),1,0))),"")</f>
        <v/>
      </c>
      <c r="DY249" s="23" t="str">
        <f t="shared" si="146"/>
        <v/>
      </c>
      <c r="DZ249" s="23" t="str">
        <f>+IF(LEN($I249)&gt;5,IF(ISERROR(VLOOKUP(AD249,'CODIGO PAGO'!$B$2:$B$20,1,0)),1,IF(OR(AND(CX249=1,AD249&lt;&gt;"N"),AND(CX249=3,AD249&lt;&gt;"B"),AND(CX249=2,LEFT(TRIM(AD249),1)&lt;&gt;"I")),1,IF(OR(AND(CX249=0,AD249="N"),AND(CX249=0,AD249="B"),AND(CX249=0,LEFT(TRIM(AD249),1)="I")),1,0))),"")</f>
        <v/>
      </c>
      <c r="EA249" s="23" t="str">
        <f t="shared" si="147"/>
        <v/>
      </c>
      <c r="EB249" s="23" t="str">
        <f>+IF(LEN($I249)&gt;5,IF(ISERROR(VLOOKUP(AF249,'CODIGO PAGO'!$B$2:$B$20,1,0)),1,IF(OR(AND(CZ249=1,AF249&lt;&gt;"N"),AND(CZ249=3,AF249&lt;&gt;"B"),AND(CZ249=2,LEFT(TRIM(AF249),1)&lt;&gt;"I")),1,IF(OR(AND(CZ249=0,AF249="N"),AND(CZ249=0,AF249="B"),AND(CZ249=0,LEFT(TRIM(AF249),1)="I")),1,0))),"")</f>
        <v/>
      </c>
      <c r="EC249" s="23" t="str">
        <f t="shared" si="148"/>
        <v/>
      </c>
      <c r="ED249" s="23" t="str">
        <f>+IF(LEN($I249)&gt;5,IF(ISERROR(VLOOKUP(AH249,'CODIGO PAGO'!$B$2:$B$20,1,0)),1,IF(OR(AND(DB249=1,AH249&lt;&gt;"N"),AND(DB249=3,AH249&lt;&gt;"B"),AND(DB249=2,LEFT(TRIM(AH249),1)&lt;&gt;"I")),1,IF(OR(AND(DB249=0,AH249="N"),AND(DB249=0,AH249="B"),AND(DB249=0,LEFT(TRIM(AH249),1)="I")),1,0))),"")</f>
        <v/>
      </c>
      <c r="EE249" s="23" t="str">
        <f t="shared" si="149"/>
        <v/>
      </c>
      <c r="EF249" s="23" t="str">
        <f>+IF(LEN($I249)&gt;5,IF(ISERROR(VLOOKUP(AJ249,'CODIGO PAGO'!$B$2:$B$20,1,0)),1,IF(OR(AND(DD249=1,AJ249&lt;&gt;"N"),AND(DD249=3,AJ249&lt;&gt;"B"),AND(DD249=2,LEFT(TRIM(AJ249),1)&lt;&gt;"I")),1,IF(OR(AND(DD249=0,AJ249="N"),AND(DD249=0,AJ249="B"),AND(DD249=0,LEFT(TRIM(AJ249),1)="I")),1,0))),"")</f>
        <v/>
      </c>
      <c r="EG249" s="23" t="str">
        <f t="shared" si="150"/>
        <v/>
      </c>
      <c r="EH249" s="23" t="str">
        <f>+IF(LEN($I249)&gt;5,IF(ISERROR(VLOOKUP(AL249,'CODIGO PAGO'!$B$2:$B$20,1,0)),1,IF(OR(AND(DF249=1,AL249&lt;&gt;"N"),AND(DF249=3,AL249&lt;&gt;"B"),AND(DF249=2,LEFT(TRIM(AL249),1)&lt;&gt;"I")),1,IF(OR(AND(DF249=0,AL249="N"),AND(DF249=0,AL249="B"),AND(DF249=0,LEFT(TRIM(AL249),1)="I")),1,0))),"")</f>
        <v/>
      </c>
      <c r="EI249" s="23" t="str">
        <f t="shared" si="151"/>
        <v/>
      </c>
      <c r="EJ249" s="23" t="str">
        <f>+IF(LEN($I249)&gt;5,IF(ISERROR(VLOOKUP(AN249,'CODIGO PAGO'!$B$2:$B$20,1,0)),1,IF(OR(AND(DH249=1,AN249&lt;&gt;"N"),AND(DH249=3,AN249&lt;&gt;"B"),AND(DH249=2,LEFT(TRIM(AN249),1)&lt;&gt;"I")),1,IF(OR(AND(DH249=0,AN249="N"),AND(DH249=0,AN249="B"),AND(DH249=0,LEFT(TRIM(AN249),1)="I")),1,0))),"")</f>
        <v/>
      </c>
      <c r="EK249" s="23" t="str">
        <f t="shared" si="152"/>
        <v/>
      </c>
      <c r="EL249" s="24" t="str">
        <f t="shared" si="153"/>
        <v/>
      </c>
    </row>
    <row r="250" spans="1:142" s="26" customFormat="1">
      <c r="A250" s="15" t="str">
        <f t="shared" si="119"/>
        <v/>
      </c>
      <c r="B250" s="1" t="str">
        <f>+IF(LEN(I250)&gt;5,'CODIGO PAGO'!$B$28,"")</f>
        <v/>
      </c>
      <c r="C250" s="1" t="str">
        <f>+IF(LEN($I250)&gt;5,BD!D250,"")</f>
        <v/>
      </c>
      <c r="D250" s="168" t="str">
        <f>+IF(LEN($I250)&gt;5,BD!A250,"")</f>
        <v/>
      </c>
      <c r="E250" s="1" t="str">
        <f>+IF(LEN($I250)&gt;5,BD!B250,"")</f>
        <v/>
      </c>
      <c r="F250" s="1" t="str">
        <f>+IF(LEN($I250)&gt;5,BD!C250,"")</f>
        <v/>
      </c>
      <c r="G250" s="141"/>
      <c r="H250" s="141"/>
      <c r="I250" s="1" t="str">
        <f>+IF(LEN(BD!G250)&gt;5,BD!G250,"")</f>
        <v/>
      </c>
      <c r="J250" s="167" t="str">
        <f>+IF(LEN($I250)&gt;5,BD!E250,"")</f>
        <v/>
      </c>
      <c r="K250" s="6" t="str">
        <f t="shared" si="120"/>
        <v/>
      </c>
      <c r="L250" s="87" t="str">
        <f>+IF(LEN($I250)&gt;5,BD!H250,"")</f>
        <v/>
      </c>
      <c r="M250" s="40" t="str">
        <f t="shared" si="121"/>
        <v/>
      </c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4" t="str">
        <f t="shared" si="122"/>
        <v/>
      </c>
      <c r="AQ250" s="5" t="str">
        <f t="shared" si="123"/>
        <v/>
      </c>
      <c r="AR250" s="91" t="str">
        <f t="shared" si="124"/>
        <v/>
      </c>
      <c r="AS250" s="5" t="str">
        <f t="shared" si="125"/>
        <v/>
      </c>
      <c r="AT250" s="91" t="str">
        <f t="shared" si="126"/>
        <v/>
      </c>
      <c r="AU250" s="4" t="str">
        <f t="shared" si="127"/>
        <v/>
      </c>
      <c r="AV250" s="4" t="str">
        <f t="shared" si="128"/>
        <v/>
      </c>
      <c r="AW250" s="4" t="str">
        <f t="shared" si="129"/>
        <v/>
      </c>
      <c r="AX250" s="4" t="str">
        <f t="shared" si="130"/>
        <v/>
      </c>
      <c r="AY250" s="88" t="str">
        <f t="shared" si="131"/>
        <v/>
      </c>
      <c r="AZ250" s="17" t="str">
        <f t="shared" si="132"/>
        <v/>
      </c>
      <c r="BA250" s="18" t="str">
        <f t="shared" si="133"/>
        <v/>
      </c>
      <c r="BB250" s="19" t="str">
        <f>+IF(LEN(I250)&gt;5,IF(INT(RIGHT(B250,1))=9,0.5*L250*AY250,INT(MID(B250,5,LEN(B250)-4))*L250)+IFERROR(VLOOKUP(I250,AJUSTES!$A$1:$I$50,9,0),0),"")</f>
        <v/>
      </c>
      <c r="BC250" s="12"/>
      <c r="BD250" s="19" t="str">
        <f t="shared" si="134"/>
        <v/>
      </c>
      <c r="BE250" s="18" t="str">
        <f t="shared" si="135"/>
        <v/>
      </c>
      <c r="BF250" s="139" t="str">
        <f t="shared" si="136"/>
        <v/>
      </c>
      <c r="BG250" s="114"/>
      <c r="BH250" s="18" t="str">
        <f t="shared" si="137"/>
        <v/>
      </c>
      <c r="BI250" s="13"/>
      <c r="BJ250" s="12"/>
      <c r="BK250" s="12"/>
      <c r="BL250" s="145"/>
      <c r="BM250" s="12"/>
      <c r="BN250" s="12"/>
      <c r="BO250" s="12"/>
      <c r="BP250" s="12"/>
      <c r="BQ250" s="12"/>
      <c r="BR250" s="12"/>
      <c r="BS250" s="146"/>
      <c r="BT250" s="14"/>
      <c r="BU250" s="12"/>
      <c r="BV250" s="12"/>
      <c r="BW250" s="12"/>
      <c r="BX250" s="12"/>
      <c r="BY250" s="12"/>
      <c r="BZ250" s="144"/>
      <c r="CA250" s="107" t="str">
        <f>+IF(LEN($I250)&gt;5,IF(BD!F250="N/A","",BD!F250),"")</f>
        <v/>
      </c>
      <c r="CB250" s="21"/>
      <c r="CC250" s="147"/>
      <c r="CD250" s="148"/>
      <c r="CE250" s="8" t="str">
        <f>+IF(LEN(I250)&gt;5,BD!M250,"")</f>
        <v/>
      </c>
      <c r="CF250" s="16" t="str">
        <f>+IF(LEN(I250)&gt;5,BD!N250,"")</f>
        <v/>
      </c>
      <c r="CG250" s="3" t="str">
        <f t="shared" si="138"/>
        <v/>
      </c>
      <c r="CH250" s="23" t="str">
        <f>+IF(AND(LEN($I250)&gt;5),IF(AND($J250&gt;N$1,$J250&lt;=$AO$1),1,IF((COUNTIFS(INCAPACIDADES!$C$1:$C$51,$I250,INCAPACIDADES!K$1:K$51,N$1))&gt;0,2,IF(VLOOKUP($C250,BD!$D$1:$F$501,3,0)&gt;N$1,0,3))),"")</f>
        <v/>
      </c>
      <c r="CI250" s="23" t="str">
        <f>+IF(AND(LEN($I250)&gt;5),IF(AND($J250&gt;O$1,$J250&lt;=$AO$1),1,IF((COUNTIFS(INCAPACIDADES!$C$1:$C$51,$I250,INCAPACIDADES!L$1:L$51,O$1))&gt;0,2,IF(VLOOKUP($C250,BD!$D$1:$F$501,3,0)&gt;O$1,0,3))),"")</f>
        <v/>
      </c>
      <c r="CJ250" s="23" t="str">
        <f>+IF(AND(LEN($I250)&gt;5),IF(AND($J250&gt;P$1,$J250&lt;=$AO$1),1,IF((COUNTIFS(INCAPACIDADES!$C$1:$C$51,$I250,INCAPACIDADES!M$1:M$51,P$1))&gt;0,2,IF(VLOOKUP($C250,BD!$D$1:$F$501,3,0)&gt;P$1,0,3))),"")</f>
        <v/>
      </c>
      <c r="CK250" s="23" t="str">
        <f>+IF(AND(LEN($I250)&gt;5),IF(AND($J250&gt;Q$1,$J250&lt;=$AO$1),1,IF((COUNTIFS(INCAPACIDADES!$C$1:$C$51,$I250,INCAPACIDADES!N$1:N$51,Q$1))&gt;0,2,IF(VLOOKUP($C250,BD!$D$1:$F$501,3,0)&gt;Q$1,0,3))),"")</f>
        <v/>
      </c>
      <c r="CL250" s="23" t="str">
        <f>+IF(AND(LEN($I250)&gt;5),IF(AND($J250&gt;R$1,$J250&lt;=$AO$1),1,IF((COUNTIFS(INCAPACIDADES!$C$1:$C$51,$I250,INCAPACIDADES!O$1:O$51,R$1))&gt;0,2,IF(VLOOKUP($C250,BD!$D$1:$F$501,3,0)&gt;R$1,0,3))),"")</f>
        <v/>
      </c>
      <c r="CM250" s="23" t="str">
        <f>+IF(AND(LEN($I250)&gt;5),IF(AND($J250&gt;S$1,$J250&lt;=$AO$1),1,IF((COUNTIFS(INCAPACIDADES!$C$1:$C$51,$I250,INCAPACIDADES!P$1:P$51,S$1))&gt;0,2,IF(VLOOKUP($C250,BD!$D$1:$F$501,3,0)&gt;S$1,0,3))),"")</f>
        <v/>
      </c>
      <c r="CN250" s="23" t="str">
        <f>+IF(AND(LEN($I250)&gt;5),IF(AND($J250&gt;T$1,$J250&lt;=$AO$1),1,IF((COUNTIFS(INCAPACIDADES!$C$1:$C$51,$I250,INCAPACIDADES!Q$1:Q$51,T$1))&gt;0,2,IF(VLOOKUP($C250,BD!$D$1:$F$501,3,0)&gt;T$1,0,3))),"")</f>
        <v/>
      </c>
      <c r="CO250" s="23" t="str">
        <f>+IF(AND(LEN($I250)&gt;5),IF(AND($J250&gt;U$1,$J250&lt;=$AO$1),1,IF((COUNTIFS(INCAPACIDADES!$C$1:$C$51,$I250,INCAPACIDADES!R$1:R$51,U$1))&gt;0,2,IF(VLOOKUP($C250,BD!$D$1:$F$501,3,0)&gt;U$1,0,3))),"")</f>
        <v/>
      </c>
      <c r="CP250" s="23" t="str">
        <f>+IF(AND(LEN($I250)&gt;5),IF(AND($J250&gt;V$1,$J250&lt;=$AO$1),1,IF((COUNTIFS(INCAPACIDADES!$C$1:$C$51,$I250,INCAPACIDADES!S$1:S$51,V$1))&gt;0,2,IF(VLOOKUP($C250,BD!$D$1:$F$501,3,0)&gt;V$1,0,3))),"")</f>
        <v/>
      </c>
      <c r="CQ250" s="23" t="str">
        <f>+IF(AND(LEN($I250)&gt;5),IF(AND($J250&gt;W$1,$J250&lt;=$AO$1),1,IF((COUNTIFS(INCAPACIDADES!$C$1:$C$51,$I250,INCAPACIDADES!T$1:T$51,W$1))&gt;0,2,IF(VLOOKUP($C250,BD!$D$1:$F$501,3,0)&gt;W$1,0,3))),"")</f>
        <v/>
      </c>
      <c r="CR250" s="23" t="str">
        <f>+IF(AND(LEN($I250)&gt;5),IF(AND($J250&gt;X$1,$J250&lt;=$AO$1),1,IF((COUNTIFS(INCAPACIDADES!$C$1:$C$51,$I250,INCAPACIDADES!U$1:U$51,X$1))&gt;0,2,IF(VLOOKUP($C250,BD!$D$1:$F$501,3,0)&gt;X$1,0,3))),"")</f>
        <v/>
      </c>
      <c r="CS250" s="23" t="str">
        <f>+IF(AND(LEN($I250)&gt;5),IF(AND($J250&gt;Y$1,$J250&lt;=$AO$1),1,IF((COUNTIFS(INCAPACIDADES!$C$1:$C$51,$I250,INCAPACIDADES!V$1:V$51,Y$1))&gt;0,2,IF(VLOOKUP($C250,BD!$D$1:$F$501,3,0)&gt;Y$1,0,3))),"")</f>
        <v/>
      </c>
      <c r="CT250" s="23" t="str">
        <f>+IF(AND(LEN($I250)&gt;5),IF(AND($J250&gt;Z$1,$J250&lt;=$AO$1),1,IF((COUNTIFS(INCAPACIDADES!$C$1:$C$51,$I250,INCAPACIDADES!W$1:W$51,Z$1))&gt;0,2,IF(VLOOKUP($C250,BD!$D$1:$F$501,3,0)&gt;Z$1,0,3))),"")</f>
        <v/>
      </c>
      <c r="CU250" s="23" t="str">
        <f>+IF(AND(LEN($I250)&gt;5),IF(AND($J250&gt;AA$1,$J250&lt;=$AO$1),1,IF((COUNTIFS(INCAPACIDADES!$C$1:$C$51,$I250,INCAPACIDADES!X$1:X$51,AA$1))&gt;0,2,IF(VLOOKUP($C250,BD!$D$1:$F$501,3,0)&gt;AA$1,0,3))),"")</f>
        <v/>
      </c>
      <c r="CV250" s="23" t="str">
        <f>+IF(AND(LEN($I250)&gt;5),IF(AND($J250&gt;AB$1,$J250&lt;=$AO$1),1,IF((COUNTIFS(INCAPACIDADES!$C$1:$C$51,$I250,INCAPACIDADES!Y$1:Y$51,AB$1))&gt;0,2,IF(VLOOKUP($C250,BD!$D$1:$F$501,3,0)&gt;AB$1,0,3))),"")</f>
        <v/>
      </c>
      <c r="CW250" s="23" t="str">
        <f>+IF(AND(LEN($I250)&gt;5),IF(AND($J250&gt;AC$1,$J250&lt;=$AO$1),1,IF((COUNTIFS(INCAPACIDADES!$C$1:$C$51,$I250,INCAPACIDADES!Z$1:Z$51,AC$1))&gt;0,2,IF(VLOOKUP($C250,BD!$D$1:$F$501,3,0)&gt;AC$1,0,3))),"")</f>
        <v/>
      </c>
      <c r="CX250" s="23" t="str">
        <f>+IF(AND(LEN($I250)&gt;5),IF(AND($J250&gt;AD$1,$J250&lt;=$AO$1),1,IF((COUNTIFS(INCAPACIDADES!$C$1:$C$51,$I250,INCAPACIDADES!AA$1:AA$51,AD$1))&gt;0,2,IF(VLOOKUP($C250,BD!$D$1:$F$501,3,0)&gt;AD$1,0,3))),"")</f>
        <v/>
      </c>
      <c r="CY250" s="23" t="str">
        <f>+IF(AND(LEN($I250)&gt;5),IF(AND($J250&gt;AE$1,$J250&lt;=$AO$1),1,IF((COUNTIFS(INCAPACIDADES!$C$1:$C$51,$I250,INCAPACIDADES!AB$1:AB$51,AE$1))&gt;0,2,IF(VLOOKUP($C250,BD!$D$1:$F$501,3,0)&gt;AE$1,0,3))),"")</f>
        <v/>
      </c>
      <c r="CZ250" s="23" t="str">
        <f>+IF(AND(LEN($I250)&gt;5),IF(AND($J250&gt;AF$1,$J250&lt;=$AO$1),1,IF((COUNTIFS(INCAPACIDADES!$C$1:$C$51,$I250,INCAPACIDADES!AC$1:AC$51,AF$1))&gt;0,2,IF(VLOOKUP($C250,BD!$D$1:$F$501,3,0)&gt;AF$1,0,3))),"")</f>
        <v/>
      </c>
      <c r="DA250" s="23" t="str">
        <f>+IF(AND(LEN($I250)&gt;5),IF(AND($J250&gt;AG$1,$J250&lt;=$AO$1),1,IF((COUNTIFS(INCAPACIDADES!$C$1:$C$51,$I250,INCAPACIDADES!AD$1:AD$51,AG$1))&gt;0,2,IF(VLOOKUP($C250,BD!$D$1:$F$501,3,0)&gt;AG$1,0,3))),"")</f>
        <v/>
      </c>
      <c r="DB250" s="23" t="str">
        <f>+IF(AND(LEN($I250)&gt;5),IF(AND($J250&gt;AH$1,$J250&lt;=$AO$1),1,IF((COUNTIFS(INCAPACIDADES!$C$1:$C$51,$I250,INCAPACIDADES!AE$1:AE$51,AH$1))&gt;0,2,IF(VLOOKUP($C250,BD!$D$1:$F$501,3,0)&gt;AH$1,0,3))),"")</f>
        <v/>
      </c>
      <c r="DC250" s="23" t="str">
        <f>+IF(AND(LEN($I250)&gt;5),IF(AND($J250&gt;AI$1,$J250&lt;=$AO$1),1,IF((COUNTIFS(INCAPACIDADES!$C$1:$C$51,$I250,INCAPACIDADES!AF$1:AF$51,AI$1))&gt;0,2,IF(VLOOKUP($C250,BD!$D$1:$F$501,3,0)&gt;AI$1,0,3))),"")</f>
        <v/>
      </c>
      <c r="DD250" s="23" t="str">
        <f>+IF(AND(LEN($I250)&gt;5),IF(AND($J250&gt;AJ$1,$J250&lt;=$AO$1),1,IF((COUNTIFS(INCAPACIDADES!$C$1:$C$51,$I250,INCAPACIDADES!AG$1:AG$51,AJ$1))&gt;0,2,IF(VLOOKUP($C250,BD!$D$1:$F$501,3,0)&gt;AJ$1,0,3))),"")</f>
        <v/>
      </c>
      <c r="DE250" s="23" t="str">
        <f>+IF(AND(LEN($I250)&gt;5),IF(AND($J250&gt;AK$1,$J250&lt;=$AO$1),1,IF((COUNTIFS(INCAPACIDADES!$C$1:$C$51,$I250,INCAPACIDADES!AH$1:AH$51,AK$1))&gt;0,2,IF(VLOOKUP($C250,BD!$D$1:$F$501,3,0)&gt;AK$1,0,3))),"")</f>
        <v/>
      </c>
      <c r="DF250" s="23" t="str">
        <f>+IF(AND(LEN($I250)&gt;5),IF(AND($J250&gt;AL$1,$J250&lt;=$AO$1),1,IF((COUNTIFS(INCAPACIDADES!$C$1:$C$51,$I250,INCAPACIDADES!AI$1:AI$51,AL$1))&gt;0,2,IF(VLOOKUP($C250,BD!$D$1:$F$501,3,0)&gt;AL$1,0,3))),"")</f>
        <v/>
      </c>
      <c r="DG250" s="23" t="str">
        <f>+IF(AND(LEN($I250)&gt;5),IF(AND($J250&gt;AM$1,$J250&lt;=$AO$1),1,IF((COUNTIFS(INCAPACIDADES!$C$1:$C$51,$I250,INCAPACIDADES!AJ$1:AJ$51,AM$1))&gt;0,2,IF(VLOOKUP($C250,BD!$D$1:$F$501,3,0)&gt;AM$1,0,3))),"")</f>
        <v/>
      </c>
      <c r="DH250" s="23" t="str">
        <f>+IF(AND(LEN($I250)&gt;5),IF(AND($J250&gt;AN$1,$J250&lt;=$AO$1),1,IF((COUNTIFS(INCAPACIDADES!$C$1:$C$51,$I250,INCAPACIDADES!AK$1:AK$51,AN$1))&gt;0,2,IF(VLOOKUP($C250,BD!$D$1:$F$501,3,0)&gt;AN$1,0,3))),"")</f>
        <v/>
      </c>
      <c r="DI250" s="23" t="str">
        <f>+IF(AND(LEN($I250)&gt;5),IF(AND($J250&gt;AO$1,$J250&lt;=$AO$1),1,IF((COUNTIFS(INCAPACIDADES!$C$1:$C$51,$I250,INCAPACIDADES!AL$1:AL$51,AO$1))&gt;0,2,IF(VLOOKUP($C250,BD!$D$1:$F$501,3,0)&gt;AO$1,0,3))),"")</f>
        <v/>
      </c>
      <c r="DJ250" s="23" t="str">
        <f>+IF(LEN($I250)&gt;5,IF(ISERROR(VLOOKUP(N250,'CODIGO PAGO'!$B$2:$B$20,1,0)),1,IF(OR(AND(CH250=1,N250&lt;&gt;"N"),AND(CH250=3,N250&lt;&gt;"B"),AND(CH250=2,LEFT(TRIM(N250),1)&lt;&gt;"I")),1,IF(OR(AND(CH250=0,N250="N"),AND(CH250=0,N250="B"),AND(CH250=0,LEFT(TRIM(N250),1)="I")),1,0))),"")</f>
        <v/>
      </c>
      <c r="DK250" s="23" t="str">
        <f t="shared" si="139"/>
        <v/>
      </c>
      <c r="DL250" s="23" t="str">
        <f>+IF(LEN($I250)&gt;5,IF(ISERROR(VLOOKUP(P250,'CODIGO PAGO'!$B$2:$B$20,1,0)),1,IF(OR(AND(CJ250=1,P250&lt;&gt;"N"),AND(CJ250=3,P250&lt;&gt;"B"),AND(CJ250=2,LEFT(TRIM(P250),1)&lt;&gt;"I")),1,IF(OR(AND(CJ250=0,P250="N"),AND(CJ250=0,P250="B"),AND(CJ250=0,LEFT(TRIM(P250),1)="I")),1,0))),"")</f>
        <v/>
      </c>
      <c r="DM250" s="23" t="str">
        <f t="shared" si="140"/>
        <v/>
      </c>
      <c r="DN250" s="23" t="str">
        <f>+IF(LEN($I250)&gt;5,IF(ISERROR(VLOOKUP(R250,'CODIGO PAGO'!$B$2:$B$20,1,0)),1,IF(OR(AND(CL250=1,R250&lt;&gt;"N"),AND(CL250=3,R250&lt;&gt;"B"),AND(CL250=2,LEFT(TRIM(R250),1)&lt;&gt;"I")),1,IF(OR(AND(CL250=0,R250="N"),AND(CL250=0,R250="B"),AND(CL250=0,LEFT(TRIM(R250),1)="I")),1,0))),"")</f>
        <v/>
      </c>
      <c r="DO250" s="23" t="str">
        <f t="shared" si="141"/>
        <v/>
      </c>
      <c r="DP250" s="23" t="str">
        <f>+IF(LEN($I250)&gt;5,IF(ISERROR(VLOOKUP(T250,'CODIGO PAGO'!$B$2:$B$20,1,0)),1,IF(OR(AND(CN250=1,T250&lt;&gt;"N"),AND(CN250=3,T250&lt;&gt;"B"),AND(CN250=2,LEFT(TRIM(T250),1)&lt;&gt;"I")),1,IF(OR(AND(CN250=0,T250="N"),AND(CN250=0,T250="B"),AND(CN250=0,LEFT(TRIM(T250),1)="I")),1,0))),"")</f>
        <v/>
      </c>
      <c r="DQ250" s="23" t="str">
        <f t="shared" si="142"/>
        <v/>
      </c>
      <c r="DR250" s="23" t="str">
        <f>+IF(LEN($I250)&gt;5,IF(ISERROR(VLOOKUP(V250,'CODIGO PAGO'!$B$2:$B$20,1,0)),1,IF(OR(AND(CP250=1,V250&lt;&gt;"N"),AND(CP250=3,V250&lt;&gt;"B"),AND(CP250=2,LEFT(TRIM(V250),1)&lt;&gt;"I")),1,IF(OR(AND(CP250=0,V250="N"),AND(CP250=0,V250="B"),AND(CP250=0,LEFT(TRIM(V250),1)="I")),1,0))),"")</f>
        <v/>
      </c>
      <c r="DS250" s="23" t="str">
        <f t="shared" si="143"/>
        <v/>
      </c>
      <c r="DT250" s="23" t="str">
        <f>+IF(LEN($I250)&gt;5,IF(ISERROR(VLOOKUP(X250,'CODIGO PAGO'!$B$2:$B$20,1,0)),1,IF(OR(AND(CR250=1,X250&lt;&gt;"N"),AND(CR250=3,X250&lt;&gt;"B"),AND(CR250=2,LEFT(TRIM(X250),1)&lt;&gt;"I")),1,IF(OR(AND(CR250=0,X250="N"),AND(CR250=0,X250="B"),AND(CR250=0,LEFT(TRIM(X250),1)="I")),1,0))),"")</f>
        <v/>
      </c>
      <c r="DU250" s="23" t="str">
        <f t="shared" si="144"/>
        <v/>
      </c>
      <c r="DV250" s="23" t="str">
        <f>+IF(LEN($I250)&gt;5,IF(ISERROR(VLOOKUP(Z250,'CODIGO PAGO'!$B$2:$B$20,1,0)),1,IF(OR(AND(CT250=1,Z250&lt;&gt;"N"),AND(CT250=3,Z250&lt;&gt;"B"),AND(CT250=2,LEFT(TRIM(Z250),1)&lt;&gt;"I")),1,IF(OR(AND(CT250=0,Z250="N"),AND(CT250=0,Z250="B"),AND(CT250=0,LEFT(TRIM(Z250),1)="I")),1,0))),"")</f>
        <v/>
      </c>
      <c r="DW250" s="23" t="str">
        <f t="shared" si="145"/>
        <v/>
      </c>
      <c r="DX250" s="23" t="str">
        <f>+IF(LEN($I250)&gt;5,IF(ISERROR(VLOOKUP(AB250,'CODIGO PAGO'!$B$2:$B$20,1,0)),1,IF(OR(AND(CV250=1,AB250&lt;&gt;"N"),AND(CV250=3,AB250&lt;&gt;"B"),AND(CV250=2,LEFT(TRIM(AB250),1)&lt;&gt;"I")),1,IF(OR(AND(CV250=0,AB250="N"),AND(CV250=0,AB250="B"),AND(CV250=0,LEFT(TRIM(AB250),1)="I")),1,0))),"")</f>
        <v/>
      </c>
      <c r="DY250" s="23" t="str">
        <f t="shared" si="146"/>
        <v/>
      </c>
      <c r="DZ250" s="23" t="str">
        <f>+IF(LEN($I250)&gt;5,IF(ISERROR(VLOOKUP(AD250,'CODIGO PAGO'!$B$2:$B$20,1,0)),1,IF(OR(AND(CX250=1,AD250&lt;&gt;"N"),AND(CX250=3,AD250&lt;&gt;"B"),AND(CX250=2,LEFT(TRIM(AD250),1)&lt;&gt;"I")),1,IF(OR(AND(CX250=0,AD250="N"),AND(CX250=0,AD250="B"),AND(CX250=0,LEFT(TRIM(AD250),1)="I")),1,0))),"")</f>
        <v/>
      </c>
      <c r="EA250" s="23" t="str">
        <f t="shared" si="147"/>
        <v/>
      </c>
      <c r="EB250" s="23" t="str">
        <f>+IF(LEN($I250)&gt;5,IF(ISERROR(VLOOKUP(AF250,'CODIGO PAGO'!$B$2:$B$20,1,0)),1,IF(OR(AND(CZ250=1,AF250&lt;&gt;"N"),AND(CZ250=3,AF250&lt;&gt;"B"),AND(CZ250=2,LEFT(TRIM(AF250),1)&lt;&gt;"I")),1,IF(OR(AND(CZ250=0,AF250="N"),AND(CZ250=0,AF250="B"),AND(CZ250=0,LEFT(TRIM(AF250),1)="I")),1,0))),"")</f>
        <v/>
      </c>
      <c r="EC250" s="23" t="str">
        <f t="shared" si="148"/>
        <v/>
      </c>
      <c r="ED250" s="23" t="str">
        <f>+IF(LEN($I250)&gt;5,IF(ISERROR(VLOOKUP(AH250,'CODIGO PAGO'!$B$2:$B$20,1,0)),1,IF(OR(AND(DB250=1,AH250&lt;&gt;"N"),AND(DB250=3,AH250&lt;&gt;"B"),AND(DB250=2,LEFT(TRIM(AH250),1)&lt;&gt;"I")),1,IF(OR(AND(DB250=0,AH250="N"),AND(DB250=0,AH250="B"),AND(DB250=0,LEFT(TRIM(AH250),1)="I")),1,0))),"")</f>
        <v/>
      </c>
      <c r="EE250" s="23" t="str">
        <f t="shared" si="149"/>
        <v/>
      </c>
      <c r="EF250" s="23" t="str">
        <f>+IF(LEN($I250)&gt;5,IF(ISERROR(VLOOKUP(AJ250,'CODIGO PAGO'!$B$2:$B$20,1,0)),1,IF(OR(AND(DD250=1,AJ250&lt;&gt;"N"),AND(DD250=3,AJ250&lt;&gt;"B"),AND(DD250=2,LEFT(TRIM(AJ250),1)&lt;&gt;"I")),1,IF(OR(AND(DD250=0,AJ250="N"),AND(DD250=0,AJ250="B"),AND(DD250=0,LEFT(TRIM(AJ250),1)="I")),1,0))),"")</f>
        <v/>
      </c>
      <c r="EG250" s="23" t="str">
        <f t="shared" si="150"/>
        <v/>
      </c>
      <c r="EH250" s="23" t="str">
        <f>+IF(LEN($I250)&gt;5,IF(ISERROR(VLOOKUP(AL250,'CODIGO PAGO'!$B$2:$B$20,1,0)),1,IF(OR(AND(DF250=1,AL250&lt;&gt;"N"),AND(DF250=3,AL250&lt;&gt;"B"),AND(DF250=2,LEFT(TRIM(AL250),1)&lt;&gt;"I")),1,IF(OR(AND(DF250=0,AL250="N"),AND(DF250=0,AL250="B"),AND(DF250=0,LEFT(TRIM(AL250),1)="I")),1,0))),"")</f>
        <v/>
      </c>
      <c r="EI250" s="23" t="str">
        <f t="shared" si="151"/>
        <v/>
      </c>
      <c r="EJ250" s="23" t="str">
        <f>+IF(LEN($I250)&gt;5,IF(ISERROR(VLOOKUP(AN250,'CODIGO PAGO'!$B$2:$B$20,1,0)),1,IF(OR(AND(DH250=1,AN250&lt;&gt;"N"),AND(DH250=3,AN250&lt;&gt;"B"),AND(DH250=2,LEFT(TRIM(AN250),1)&lt;&gt;"I")),1,IF(OR(AND(DH250=0,AN250="N"),AND(DH250=0,AN250="B"),AND(DH250=0,LEFT(TRIM(AN250),1)="I")),1,0))),"")</f>
        <v/>
      </c>
      <c r="EK250" s="23" t="str">
        <f t="shared" si="152"/>
        <v/>
      </c>
      <c r="EL250" s="24" t="str">
        <f t="shared" si="153"/>
        <v/>
      </c>
    </row>
    <row r="251" spans="1:142" s="26" customFormat="1">
      <c r="A251" s="15" t="str">
        <f t="shared" si="119"/>
        <v/>
      </c>
      <c r="B251" s="1" t="str">
        <f>+IF(LEN(I251)&gt;5,'CODIGO PAGO'!$B$28,"")</f>
        <v/>
      </c>
      <c r="C251" s="1" t="str">
        <f>+IF(LEN($I251)&gt;5,BD!D251,"")</f>
        <v/>
      </c>
      <c r="D251" s="168" t="str">
        <f>+IF(LEN($I251)&gt;5,BD!A251,"")</f>
        <v/>
      </c>
      <c r="E251" s="1" t="str">
        <f>+IF(LEN($I251)&gt;5,BD!B251,"")</f>
        <v/>
      </c>
      <c r="F251" s="1" t="str">
        <f>+IF(LEN($I251)&gt;5,BD!C251,"")</f>
        <v/>
      </c>
      <c r="G251" s="141"/>
      <c r="H251" s="141"/>
      <c r="I251" s="1" t="str">
        <f>+IF(LEN(BD!G251)&gt;5,BD!G251,"")</f>
        <v/>
      </c>
      <c r="J251" s="167" t="str">
        <f>+IF(LEN($I251)&gt;5,BD!E251,"")</f>
        <v/>
      </c>
      <c r="K251" s="6" t="str">
        <f t="shared" si="120"/>
        <v/>
      </c>
      <c r="L251" s="87" t="str">
        <f>+IF(LEN($I251)&gt;5,BD!H251,"")</f>
        <v/>
      </c>
      <c r="M251" s="40" t="str">
        <f t="shared" si="121"/>
        <v/>
      </c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4" t="str">
        <f t="shared" si="122"/>
        <v/>
      </c>
      <c r="AQ251" s="5" t="str">
        <f t="shared" si="123"/>
        <v/>
      </c>
      <c r="AR251" s="91" t="str">
        <f t="shared" si="124"/>
        <v/>
      </c>
      <c r="AS251" s="5" t="str">
        <f t="shared" si="125"/>
        <v/>
      </c>
      <c r="AT251" s="91" t="str">
        <f t="shared" si="126"/>
        <v/>
      </c>
      <c r="AU251" s="4" t="str">
        <f t="shared" si="127"/>
        <v/>
      </c>
      <c r="AV251" s="4" t="str">
        <f t="shared" si="128"/>
        <v/>
      </c>
      <c r="AW251" s="4" t="str">
        <f t="shared" si="129"/>
        <v/>
      </c>
      <c r="AX251" s="4" t="str">
        <f t="shared" si="130"/>
        <v/>
      </c>
      <c r="AY251" s="88" t="str">
        <f t="shared" si="131"/>
        <v/>
      </c>
      <c r="AZ251" s="17" t="str">
        <f t="shared" si="132"/>
        <v/>
      </c>
      <c r="BA251" s="18" t="str">
        <f t="shared" si="133"/>
        <v/>
      </c>
      <c r="BB251" s="19" t="str">
        <f>+IF(LEN(I251)&gt;5,IF(INT(RIGHT(B251,1))=9,0.5*L251*AY251,INT(MID(B251,5,LEN(B251)-4))*L251)+IFERROR(VLOOKUP(I251,AJUSTES!$A$1:$I$50,9,0),0),"")</f>
        <v/>
      </c>
      <c r="BC251" s="12"/>
      <c r="BD251" s="19" t="str">
        <f t="shared" si="134"/>
        <v/>
      </c>
      <c r="BE251" s="18" t="str">
        <f t="shared" si="135"/>
        <v/>
      </c>
      <c r="BF251" s="139" t="str">
        <f t="shared" si="136"/>
        <v/>
      </c>
      <c r="BG251" s="114"/>
      <c r="BH251" s="18" t="str">
        <f t="shared" si="137"/>
        <v/>
      </c>
      <c r="BI251" s="13"/>
      <c r="BJ251" s="12"/>
      <c r="BK251" s="12"/>
      <c r="BL251" s="145"/>
      <c r="BM251" s="12"/>
      <c r="BN251" s="12"/>
      <c r="BO251" s="12"/>
      <c r="BP251" s="12"/>
      <c r="BQ251" s="12"/>
      <c r="BR251" s="12"/>
      <c r="BS251" s="146"/>
      <c r="BT251" s="14"/>
      <c r="BU251" s="12"/>
      <c r="BV251" s="12"/>
      <c r="BW251" s="12"/>
      <c r="BX251" s="12"/>
      <c r="BY251" s="12"/>
      <c r="BZ251" s="144"/>
      <c r="CA251" s="107" t="str">
        <f>+IF(LEN($I251)&gt;5,IF(BD!F251="N/A","",BD!F251),"")</f>
        <v/>
      </c>
      <c r="CB251" s="21"/>
      <c r="CC251" s="147"/>
      <c r="CD251" s="148"/>
      <c r="CE251" s="8" t="str">
        <f>+IF(LEN(I251)&gt;5,BD!M251,"")</f>
        <v/>
      </c>
      <c r="CF251" s="16" t="str">
        <f>+IF(LEN(I251)&gt;5,BD!N251,"")</f>
        <v/>
      </c>
      <c r="CG251" s="3" t="str">
        <f t="shared" si="138"/>
        <v/>
      </c>
      <c r="CH251" s="23" t="str">
        <f>+IF(AND(LEN($I251)&gt;5),IF(AND($J251&gt;N$1,$J251&lt;=$AO$1),1,IF((COUNTIFS(INCAPACIDADES!$C$1:$C$51,$I251,INCAPACIDADES!K$1:K$51,N$1))&gt;0,2,IF(VLOOKUP($C251,BD!$D$1:$F$501,3,0)&gt;N$1,0,3))),"")</f>
        <v/>
      </c>
      <c r="CI251" s="23" t="str">
        <f>+IF(AND(LEN($I251)&gt;5),IF(AND($J251&gt;O$1,$J251&lt;=$AO$1),1,IF((COUNTIFS(INCAPACIDADES!$C$1:$C$51,$I251,INCAPACIDADES!L$1:L$51,O$1))&gt;0,2,IF(VLOOKUP($C251,BD!$D$1:$F$501,3,0)&gt;O$1,0,3))),"")</f>
        <v/>
      </c>
      <c r="CJ251" s="23" t="str">
        <f>+IF(AND(LEN($I251)&gt;5),IF(AND($J251&gt;P$1,$J251&lt;=$AO$1),1,IF((COUNTIFS(INCAPACIDADES!$C$1:$C$51,$I251,INCAPACIDADES!M$1:M$51,P$1))&gt;0,2,IF(VLOOKUP($C251,BD!$D$1:$F$501,3,0)&gt;P$1,0,3))),"")</f>
        <v/>
      </c>
      <c r="CK251" s="23" t="str">
        <f>+IF(AND(LEN($I251)&gt;5),IF(AND($J251&gt;Q$1,$J251&lt;=$AO$1),1,IF((COUNTIFS(INCAPACIDADES!$C$1:$C$51,$I251,INCAPACIDADES!N$1:N$51,Q$1))&gt;0,2,IF(VLOOKUP($C251,BD!$D$1:$F$501,3,0)&gt;Q$1,0,3))),"")</f>
        <v/>
      </c>
      <c r="CL251" s="23" t="str">
        <f>+IF(AND(LEN($I251)&gt;5),IF(AND($J251&gt;R$1,$J251&lt;=$AO$1),1,IF((COUNTIFS(INCAPACIDADES!$C$1:$C$51,$I251,INCAPACIDADES!O$1:O$51,R$1))&gt;0,2,IF(VLOOKUP($C251,BD!$D$1:$F$501,3,0)&gt;R$1,0,3))),"")</f>
        <v/>
      </c>
      <c r="CM251" s="23" t="str">
        <f>+IF(AND(LEN($I251)&gt;5),IF(AND($J251&gt;S$1,$J251&lt;=$AO$1),1,IF((COUNTIFS(INCAPACIDADES!$C$1:$C$51,$I251,INCAPACIDADES!P$1:P$51,S$1))&gt;0,2,IF(VLOOKUP($C251,BD!$D$1:$F$501,3,0)&gt;S$1,0,3))),"")</f>
        <v/>
      </c>
      <c r="CN251" s="23" t="str">
        <f>+IF(AND(LEN($I251)&gt;5),IF(AND($J251&gt;T$1,$J251&lt;=$AO$1),1,IF((COUNTIFS(INCAPACIDADES!$C$1:$C$51,$I251,INCAPACIDADES!Q$1:Q$51,T$1))&gt;0,2,IF(VLOOKUP($C251,BD!$D$1:$F$501,3,0)&gt;T$1,0,3))),"")</f>
        <v/>
      </c>
      <c r="CO251" s="23" t="str">
        <f>+IF(AND(LEN($I251)&gt;5),IF(AND($J251&gt;U$1,$J251&lt;=$AO$1),1,IF((COUNTIFS(INCAPACIDADES!$C$1:$C$51,$I251,INCAPACIDADES!R$1:R$51,U$1))&gt;0,2,IF(VLOOKUP($C251,BD!$D$1:$F$501,3,0)&gt;U$1,0,3))),"")</f>
        <v/>
      </c>
      <c r="CP251" s="23" t="str">
        <f>+IF(AND(LEN($I251)&gt;5),IF(AND($J251&gt;V$1,$J251&lt;=$AO$1),1,IF((COUNTIFS(INCAPACIDADES!$C$1:$C$51,$I251,INCAPACIDADES!S$1:S$51,V$1))&gt;0,2,IF(VLOOKUP($C251,BD!$D$1:$F$501,3,0)&gt;V$1,0,3))),"")</f>
        <v/>
      </c>
      <c r="CQ251" s="23" t="str">
        <f>+IF(AND(LEN($I251)&gt;5),IF(AND($J251&gt;W$1,$J251&lt;=$AO$1),1,IF((COUNTIFS(INCAPACIDADES!$C$1:$C$51,$I251,INCAPACIDADES!T$1:T$51,W$1))&gt;0,2,IF(VLOOKUP($C251,BD!$D$1:$F$501,3,0)&gt;W$1,0,3))),"")</f>
        <v/>
      </c>
      <c r="CR251" s="23" t="str">
        <f>+IF(AND(LEN($I251)&gt;5),IF(AND($J251&gt;X$1,$J251&lt;=$AO$1),1,IF((COUNTIFS(INCAPACIDADES!$C$1:$C$51,$I251,INCAPACIDADES!U$1:U$51,X$1))&gt;0,2,IF(VLOOKUP($C251,BD!$D$1:$F$501,3,0)&gt;X$1,0,3))),"")</f>
        <v/>
      </c>
      <c r="CS251" s="23" t="str">
        <f>+IF(AND(LEN($I251)&gt;5),IF(AND($J251&gt;Y$1,$J251&lt;=$AO$1),1,IF((COUNTIFS(INCAPACIDADES!$C$1:$C$51,$I251,INCAPACIDADES!V$1:V$51,Y$1))&gt;0,2,IF(VLOOKUP($C251,BD!$D$1:$F$501,3,0)&gt;Y$1,0,3))),"")</f>
        <v/>
      </c>
      <c r="CT251" s="23" t="str">
        <f>+IF(AND(LEN($I251)&gt;5),IF(AND($J251&gt;Z$1,$J251&lt;=$AO$1),1,IF((COUNTIFS(INCAPACIDADES!$C$1:$C$51,$I251,INCAPACIDADES!W$1:W$51,Z$1))&gt;0,2,IF(VLOOKUP($C251,BD!$D$1:$F$501,3,0)&gt;Z$1,0,3))),"")</f>
        <v/>
      </c>
      <c r="CU251" s="23" t="str">
        <f>+IF(AND(LEN($I251)&gt;5),IF(AND($J251&gt;AA$1,$J251&lt;=$AO$1),1,IF((COUNTIFS(INCAPACIDADES!$C$1:$C$51,$I251,INCAPACIDADES!X$1:X$51,AA$1))&gt;0,2,IF(VLOOKUP($C251,BD!$D$1:$F$501,3,0)&gt;AA$1,0,3))),"")</f>
        <v/>
      </c>
      <c r="CV251" s="23" t="str">
        <f>+IF(AND(LEN($I251)&gt;5),IF(AND($J251&gt;AB$1,$J251&lt;=$AO$1),1,IF((COUNTIFS(INCAPACIDADES!$C$1:$C$51,$I251,INCAPACIDADES!Y$1:Y$51,AB$1))&gt;0,2,IF(VLOOKUP($C251,BD!$D$1:$F$501,3,0)&gt;AB$1,0,3))),"")</f>
        <v/>
      </c>
      <c r="CW251" s="23" t="str">
        <f>+IF(AND(LEN($I251)&gt;5),IF(AND($J251&gt;AC$1,$J251&lt;=$AO$1),1,IF((COUNTIFS(INCAPACIDADES!$C$1:$C$51,$I251,INCAPACIDADES!Z$1:Z$51,AC$1))&gt;0,2,IF(VLOOKUP($C251,BD!$D$1:$F$501,3,0)&gt;AC$1,0,3))),"")</f>
        <v/>
      </c>
      <c r="CX251" s="23" t="str">
        <f>+IF(AND(LEN($I251)&gt;5),IF(AND($J251&gt;AD$1,$J251&lt;=$AO$1),1,IF((COUNTIFS(INCAPACIDADES!$C$1:$C$51,$I251,INCAPACIDADES!AA$1:AA$51,AD$1))&gt;0,2,IF(VLOOKUP($C251,BD!$D$1:$F$501,3,0)&gt;AD$1,0,3))),"")</f>
        <v/>
      </c>
      <c r="CY251" s="23" t="str">
        <f>+IF(AND(LEN($I251)&gt;5),IF(AND($J251&gt;AE$1,$J251&lt;=$AO$1),1,IF((COUNTIFS(INCAPACIDADES!$C$1:$C$51,$I251,INCAPACIDADES!AB$1:AB$51,AE$1))&gt;0,2,IF(VLOOKUP($C251,BD!$D$1:$F$501,3,0)&gt;AE$1,0,3))),"")</f>
        <v/>
      </c>
      <c r="CZ251" s="23" t="str">
        <f>+IF(AND(LEN($I251)&gt;5),IF(AND($J251&gt;AF$1,$J251&lt;=$AO$1),1,IF((COUNTIFS(INCAPACIDADES!$C$1:$C$51,$I251,INCAPACIDADES!AC$1:AC$51,AF$1))&gt;0,2,IF(VLOOKUP($C251,BD!$D$1:$F$501,3,0)&gt;AF$1,0,3))),"")</f>
        <v/>
      </c>
      <c r="DA251" s="23" t="str">
        <f>+IF(AND(LEN($I251)&gt;5),IF(AND($J251&gt;AG$1,$J251&lt;=$AO$1),1,IF((COUNTIFS(INCAPACIDADES!$C$1:$C$51,$I251,INCAPACIDADES!AD$1:AD$51,AG$1))&gt;0,2,IF(VLOOKUP($C251,BD!$D$1:$F$501,3,0)&gt;AG$1,0,3))),"")</f>
        <v/>
      </c>
      <c r="DB251" s="23" t="str">
        <f>+IF(AND(LEN($I251)&gt;5),IF(AND($J251&gt;AH$1,$J251&lt;=$AO$1),1,IF((COUNTIFS(INCAPACIDADES!$C$1:$C$51,$I251,INCAPACIDADES!AE$1:AE$51,AH$1))&gt;0,2,IF(VLOOKUP($C251,BD!$D$1:$F$501,3,0)&gt;AH$1,0,3))),"")</f>
        <v/>
      </c>
      <c r="DC251" s="23" t="str">
        <f>+IF(AND(LEN($I251)&gt;5),IF(AND($J251&gt;AI$1,$J251&lt;=$AO$1),1,IF((COUNTIFS(INCAPACIDADES!$C$1:$C$51,$I251,INCAPACIDADES!AF$1:AF$51,AI$1))&gt;0,2,IF(VLOOKUP($C251,BD!$D$1:$F$501,3,0)&gt;AI$1,0,3))),"")</f>
        <v/>
      </c>
      <c r="DD251" s="23" t="str">
        <f>+IF(AND(LEN($I251)&gt;5),IF(AND($J251&gt;AJ$1,$J251&lt;=$AO$1),1,IF((COUNTIFS(INCAPACIDADES!$C$1:$C$51,$I251,INCAPACIDADES!AG$1:AG$51,AJ$1))&gt;0,2,IF(VLOOKUP($C251,BD!$D$1:$F$501,3,0)&gt;AJ$1,0,3))),"")</f>
        <v/>
      </c>
      <c r="DE251" s="23" t="str">
        <f>+IF(AND(LEN($I251)&gt;5),IF(AND($J251&gt;AK$1,$J251&lt;=$AO$1),1,IF((COUNTIFS(INCAPACIDADES!$C$1:$C$51,$I251,INCAPACIDADES!AH$1:AH$51,AK$1))&gt;0,2,IF(VLOOKUP($C251,BD!$D$1:$F$501,3,0)&gt;AK$1,0,3))),"")</f>
        <v/>
      </c>
      <c r="DF251" s="23" t="str">
        <f>+IF(AND(LEN($I251)&gt;5),IF(AND($J251&gt;AL$1,$J251&lt;=$AO$1),1,IF((COUNTIFS(INCAPACIDADES!$C$1:$C$51,$I251,INCAPACIDADES!AI$1:AI$51,AL$1))&gt;0,2,IF(VLOOKUP($C251,BD!$D$1:$F$501,3,0)&gt;AL$1,0,3))),"")</f>
        <v/>
      </c>
      <c r="DG251" s="23" t="str">
        <f>+IF(AND(LEN($I251)&gt;5),IF(AND($J251&gt;AM$1,$J251&lt;=$AO$1),1,IF((COUNTIFS(INCAPACIDADES!$C$1:$C$51,$I251,INCAPACIDADES!AJ$1:AJ$51,AM$1))&gt;0,2,IF(VLOOKUP($C251,BD!$D$1:$F$501,3,0)&gt;AM$1,0,3))),"")</f>
        <v/>
      </c>
      <c r="DH251" s="23" t="str">
        <f>+IF(AND(LEN($I251)&gt;5),IF(AND($J251&gt;AN$1,$J251&lt;=$AO$1),1,IF((COUNTIFS(INCAPACIDADES!$C$1:$C$51,$I251,INCAPACIDADES!AK$1:AK$51,AN$1))&gt;0,2,IF(VLOOKUP($C251,BD!$D$1:$F$501,3,0)&gt;AN$1,0,3))),"")</f>
        <v/>
      </c>
      <c r="DI251" s="23" t="str">
        <f>+IF(AND(LEN($I251)&gt;5),IF(AND($J251&gt;AO$1,$J251&lt;=$AO$1),1,IF((COUNTIFS(INCAPACIDADES!$C$1:$C$51,$I251,INCAPACIDADES!AL$1:AL$51,AO$1))&gt;0,2,IF(VLOOKUP($C251,BD!$D$1:$F$501,3,0)&gt;AO$1,0,3))),"")</f>
        <v/>
      </c>
      <c r="DJ251" s="23" t="str">
        <f>+IF(LEN($I251)&gt;5,IF(ISERROR(VLOOKUP(N251,'CODIGO PAGO'!$B$2:$B$20,1,0)),1,IF(OR(AND(CH251=1,N251&lt;&gt;"N"),AND(CH251=3,N251&lt;&gt;"B"),AND(CH251=2,LEFT(TRIM(N251),1)&lt;&gt;"I")),1,IF(OR(AND(CH251=0,N251="N"),AND(CH251=0,N251="B"),AND(CH251=0,LEFT(TRIM(N251),1)="I")),1,0))),"")</f>
        <v/>
      </c>
      <c r="DK251" s="23" t="str">
        <f t="shared" si="139"/>
        <v/>
      </c>
      <c r="DL251" s="23" t="str">
        <f>+IF(LEN($I251)&gt;5,IF(ISERROR(VLOOKUP(P251,'CODIGO PAGO'!$B$2:$B$20,1,0)),1,IF(OR(AND(CJ251=1,P251&lt;&gt;"N"),AND(CJ251=3,P251&lt;&gt;"B"),AND(CJ251=2,LEFT(TRIM(P251),1)&lt;&gt;"I")),1,IF(OR(AND(CJ251=0,P251="N"),AND(CJ251=0,P251="B"),AND(CJ251=0,LEFT(TRIM(P251),1)="I")),1,0))),"")</f>
        <v/>
      </c>
      <c r="DM251" s="23" t="str">
        <f t="shared" si="140"/>
        <v/>
      </c>
      <c r="DN251" s="23" t="str">
        <f>+IF(LEN($I251)&gt;5,IF(ISERROR(VLOOKUP(R251,'CODIGO PAGO'!$B$2:$B$20,1,0)),1,IF(OR(AND(CL251=1,R251&lt;&gt;"N"),AND(CL251=3,R251&lt;&gt;"B"),AND(CL251=2,LEFT(TRIM(R251),1)&lt;&gt;"I")),1,IF(OR(AND(CL251=0,R251="N"),AND(CL251=0,R251="B"),AND(CL251=0,LEFT(TRIM(R251),1)="I")),1,0))),"")</f>
        <v/>
      </c>
      <c r="DO251" s="23" t="str">
        <f t="shared" si="141"/>
        <v/>
      </c>
      <c r="DP251" s="23" t="str">
        <f>+IF(LEN($I251)&gt;5,IF(ISERROR(VLOOKUP(T251,'CODIGO PAGO'!$B$2:$B$20,1,0)),1,IF(OR(AND(CN251=1,T251&lt;&gt;"N"),AND(CN251=3,T251&lt;&gt;"B"),AND(CN251=2,LEFT(TRIM(T251),1)&lt;&gt;"I")),1,IF(OR(AND(CN251=0,T251="N"),AND(CN251=0,T251="B"),AND(CN251=0,LEFT(TRIM(T251),1)="I")),1,0))),"")</f>
        <v/>
      </c>
      <c r="DQ251" s="23" t="str">
        <f t="shared" si="142"/>
        <v/>
      </c>
      <c r="DR251" s="23" t="str">
        <f>+IF(LEN($I251)&gt;5,IF(ISERROR(VLOOKUP(V251,'CODIGO PAGO'!$B$2:$B$20,1,0)),1,IF(OR(AND(CP251=1,V251&lt;&gt;"N"),AND(CP251=3,V251&lt;&gt;"B"),AND(CP251=2,LEFT(TRIM(V251),1)&lt;&gt;"I")),1,IF(OR(AND(CP251=0,V251="N"),AND(CP251=0,V251="B"),AND(CP251=0,LEFT(TRIM(V251),1)="I")),1,0))),"")</f>
        <v/>
      </c>
      <c r="DS251" s="23" t="str">
        <f t="shared" si="143"/>
        <v/>
      </c>
      <c r="DT251" s="23" t="str">
        <f>+IF(LEN($I251)&gt;5,IF(ISERROR(VLOOKUP(X251,'CODIGO PAGO'!$B$2:$B$20,1,0)),1,IF(OR(AND(CR251=1,X251&lt;&gt;"N"),AND(CR251=3,X251&lt;&gt;"B"),AND(CR251=2,LEFT(TRIM(X251),1)&lt;&gt;"I")),1,IF(OR(AND(CR251=0,X251="N"),AND(CR251=0,X251="B"),AND(CR251=0,LEFT(TRIM(X251),1)="I")),1,0))),"")</f>
        <v/>
      </c>
      <c r="DU251" s="23" t="str">
        <f t="shared" si="144"/>
        <v/>
      </c>
      <c r="DV251" s="23" t="str">
        <f>+IF(LEN($I251)&gt;5,IF(ISERROR(VLOOKUP(Z251,'CODIGO PAGO'!$B$2:$B$20,1,0)),1,IF(OR(AND(CT251=1,Z251&lt;&gt;"N"),AND(CT251=3,Z251&lt;&gt;"B"),AND(CT251=2,LEFT(TRIM(Z251),1)&lt;&gt;"I")),1,IF(OR(AND(CT251=0,Z251="N"),AND(CT251=0,Z251="B"),AND(CT251=0,LEFT(TRIM(Z251),1)="I")),1,0))),"")</f>
        <v/>
      </c>
      <c r="DW251" s="23" t="str">
        <f t="shared" si="145"/>
        <v/>
      </c>
      <c r="DX251" s="23" t="str">
        <f>+IF(LEN($I251)&gt;5,IF(ISERROR(VLOOKUP(AB251,'CODIGO PAGO'!$B$2:$B$20,1,0)),1,IF(OR(AND(CV251=1,AB251&lt;&gt;"N"),AND(CV251=3,AB251&lt;&gt;"B"),AND(CV251=2,LEFT(TRIM(AB251),1)&lt;&gt;"I")),1,IF(OR(AND(CV251=0,AB251="N"),AND(CV251=0,AB251="B"),AND(CV251=0,LEFT(TRIM(AB251),1)="I")),1,0))),"")</f>
        <v/>
      </c>
      <c r="DY251" s="23" t="str">
        <f t="shared" si="146"/>
        <v/>
      </c>
      <c r="DZ251" s="23" t="str">
        <f>+IF(LEN($I251)&gt;5,IF(ISERROR(VLOOKUP(AD251,'CODIGO PAGO'!$B$2:$B$20,1,0)),1,IF(OR(AND(CX251=1,AD251&lt;&gt;"N"),AND(CX251=3,AD251&lt;&gt;"B"),AND(CX251=2,LEFT(TRIM(AD251),1)&lt;&gt;"I")),1,IF(OR(AND(CX251=0,AD251="N"),AND(CX251=0,AD251="B"),AND(CX251=0,LEFT(TRIM(AD251),1)="I")),1,0))),"")</f>
        <v/>
      </c>
      <c r="EA251" s="23" t="str">
        <f t="shared" si="147"/>
        <v/>
      </c>
      <c r="EB251" s="23" t="str">
        <f>+IF(LEN($I251)&gt;5,IF(ISERROR(VLOOKUP(AF251,'CODIGO PAGO'!$B$2:$B$20,1,0)),1,IF(OR(AND(CZ251=1,AF251&lt;&gt;"N"),AND(CZ251=3,AF251&lt;&gt;"B"),AND(CZ251=2,LEFT(TRIM(AF251),1)&lt;&gt;"I")),1,IF(OR(AND(CZ251=0,AF251="N"),AND(CZ251=0,AF251="B"),AND(CZ251=0,LEFT(TRIM(AF251),1)="I")),1,0))),"")</f>
        <v/>
      </c>
      <c r="EC251" s="23" t="str">
        <f t="shared" si="148"/>
        <v/>
      </c>
      <c r="ED251" s="23" t="str">
        <f>+IF(LEN($I251)&gt;5,IF(ISERROR(VLOOKUP(AH251,'CODIGO PAGO'!$B$2:$B$20,1,0)),1,IF(OR(AND(DB251=1,AH251&lt;&gt;"N"),AND(DB251=3,AH251&lt;&gt;"B"),AND(DB251=2,LEFT(TRIM(AH251),1)&lt;&gt;"I")),1,IF(OR(AND(DB251=0,AH251="N"),AND(DB251=0,AH251="B"),AND(DB251=0,LEFT(TRIM(AH251),1)="I")),1,0))),"")</f>
        <v/>
      </c>
      <c r="EE251" s="23" t="str">
        <f t="shared" si="149"/>
        <v/>
      </c>
      <c r="EF251" s="23" t="str">
        <f>+IF(LEN($I251)&gt;5,IF(ISERROR(VLOOKUP(AJ251,'CODIGO PAGO'!$B$2:$B$20,1,0)),1,IF(OR(AND(DD251=1,AJ251&lt;&gt;"N"),AND(DD251=3,AJ251&lt;&gt;"B"),AND(DD251=2,LEFT(TRIM(AJ251),1)&lt;&gt;"I")),1,IF(OR(AND(DD251=0,AJ251="N"),AND(DD251=0,AJ251="B"),AND(DD251=0,LEFT(TRIM(AJ251),1)="I")),1,0))),"")</f>
        <v/>
      </c>
      <c r="EG251" s="23" t="str">
        <f t="shared" si="150"/>
        <v/>
      </c>
      <c r="EH251" s="23" t="str">
        <f>+IF(LEN($I251)&gt;5,IF(ISERROR(VLOOKUP(AL251,'CODIGO PAGO'!$B$2:$B$20,1,0)),1,IF(OR(AND(DF251=1,AL251&lt;&gt;"N"),AND(DF251=3,AL251&lt;&gt;"B"),AND(DF251=2,LEFT(TRIM(AL251),1)&lt;&gt;"I")),1,IF(OR(AND(DF251=0,AL251="N"),AND(DF251=0,AL251="B"),AND(DF251=0,LEFT(TRIM(AL251),1)="I")),1,0))),"")</f>
        <v/>
      </c>
      <c r="EI251" s="23" t="str">
        <f t="shared" si="151"/>
        <v/>
      </c>
      <c r="EJ251" s="23" t="str">
        <f>+IF(LEN($I251)&gt;5,IF(ISERROR(VLOOKUP(AN251,'CODIGO PAGO'!$B$2:$B$20,1,0)),1,IF(OR(AND(DH251=1,AN251&lt;&gt;"N"),AND(DH251=3,AN251&lt;&gt;"B"),AND(DH251=2,LEFT(TRIM(AN251),1)&lt;&gt;"I")),1,IF(OR(AND(DH251=0,AN251="N"),AND(DH251=0,AN251="B"),AND(DH251=0,LEFT(TRIM(AN251),1)="I")),1,0))),"")</f>
        <v/>
      </c>
      <c r="EK251" s="23" t="str">
        <f t="shared" si="152"/>
        <v/>
      </c>
      <c r="EL251" s="24" t="str">
        <f t="shared" si="153"/>
        <v/>
      </c>
    </row>
    <row r="252" spans="1:142" s="26" customFormat="1">
      <c r="A252" s="15" t="str">
        <f t="shared" si="119"/>
        <v/>
      </c>
      <c r="B252" s="1" t="str">
        <f>+IF(LEN(I252)&gt;5,'CODIGO PAGO'!$B$28,"")</f>
        <v/>
      </c>
      <c r="C252" s="1" t="str">
        <f>+IF(LEN($I252)&gt;5,BD!D252,"")</f>
        <v/>
      </c>
      <c r="D252" s="168" t="str">
        <f>+IF(LEN($I252)&gt;5,BD!A252,"")</f>
        <v/>
      </c>
      <c r="E252" s="1" t="str">
        <f>+IF(LEN($I252)&gt;5,BD!B252,"")</f>
        <v/>
      </c>
      <c r="F252" s="1" t="str">
        <f>+IF(LEN($I252)&gt;5,BD!C252,"")</f>
        <v/>
      </c>
      <c r="G252" s="141"/>
      <c r="H252" s="141"/>
      <c r="I252" s="1" t="str">
        <f>+IF(LEN(BD!G252)&gt;5,BD!G252,"")</f>
        <v/>
      </c>
      <c r="J252" s="167" t="str">
        <f>+IF(LEN($I252)&gt;5,BD!E252,"")</f>
        <v/>
      </c>
      <c r="K252" s="6" t="str">
        <f t="shared" si="120"/>
        <v/>
      </c>
      <c r="L252" s="87" t="str">
        <f>+IF(LEN($I252)&gt;5,BD!H252,"")</f>
        <v/>
      </c>
      <c r="M252" s="40" t="str">
        <f t="shared" si="121"/>
        <v/>
      </c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4" t="str">
        <f t="shared" si="122"/>
        <v/>
      </c>
      <c r="AQ252" s="5" t="str">
        <f t="shared" si="123"/>
        <v/>
      </c>
      <c r="AR252" s="91" t="str">
        <f t="shared" si="124"/>
        <v/>
      </c>
      <c r="AS252" s="5" t="str">
        <f t="shared" si="125"/>
        <v/>
      </c>
      <c r="AT252" s="91" t="str">
        <f t="shared" si="126"/>
        <v/>
      </c>
      <c r="AU252" s="4" t="str">
        <f t="shared" si="127"/>
        <v/>
      </c>
      <c r="AV252" s="4" t="str">
        <f t="shared" si="128"/>
        <v/>
      </c>
      <c r="AW252" s="4" t="str">
        <f t="shared" si="129"/>
        <v/>
      </c>
      <c r="AX252" s="4" t="str">
        <f t="shared" si="130"/>
        <v/>
      </c>
      <c r="AY252" s="88" t="str">
        <f t="shared" si="131"/>
        <v/>
      </c>
      <c r="AZ252" s="17" t="str">
        <f t="shared" si="132"/>
        <v/>
      </c>
      <c r="BA252" s="18" t="str">
        <f t="shared" si="133"/>
        <v/>
      </c>
      <c r="BB252" s="19" t="str">
        <f>+IF(LEN(I252)&gt;5,IF(INT(RIGHT(B252,1))=9,0.5*L252*AY252,INT(MID(B252,5,LEN(B252)-4))*L252)+IFERROR(VLOOKUP(I252,AJUSTES!$A$1:$I$50,9,0),0),"")</f>
        <v/>
      </c>
      <c r="BC252" s="12"/>
      <c r="BD252" s="19" t="str">
        <f t="shared" si="134"/>
        <v/>
      </c>
      <c r="BE252" s="18" t="str">
        <f t="shared" si="135"/>
        <v/>
      </c>
      <c r="BF252" s="139" t="str">
        <f t="shared" si="136"/>
        <v/>
      </c>
      <c r="BG252" s="114"/>
      <c r="BH252" s="18" t="str">
        <f t="shared" si="137"/>
        <v/>
      </c>
      <c r="BI252" s="13"/>
      <c r="BJ252" s="12"/>
      <c r="BK252" s="12"/>
      <c r="BL252" s="145"/>
      <c r="BM252" s="12"/>
      <c r="BN252" s="12"/>
      <c r="BO252" s="12"/>
      <c r="BP252" s="12"/>
      <c r="BQ252" s="12"/>
      <c r="BR252" s="12"/>
      <c r="BS252" s="146"/>
      <c r="BT252" s="14"/>
      <c r="BU252" s="12"/>
      <c r="BV252" s="12"/>
      <c r="BW252" s="12"/>
      <c r="BX252" s="12"/>
      <c r="BY252" s="12"/>
      <c r="BZ252" s="144"/>
      <c r="CA252" s="107" t="str">
        <f>+IF(LEN($I252)&gt;5,IF(BD!F252="N/A","",BD!F252),"")</f>
        <v/>
      </c>
      <c r="CB252" s="21"/>
      <c r="CC252" s="147"/>
      <c r="CD252" s="148"/>
      <c r="CE252" s="8" t="str">
        <f>+IF(LEN(I252)&gt;5,BD!M252,"")</f>
        <v/>
      </c>
      <c r="CF252" s="16" t="str">
        <f>+IF(LEN(I252)&gt;5,BD!N252,"")</f>
        <v/>
      </c>
      <c r="CG252" s="3" t="str">
        <f t="shared" si="138"/>
        <v/>
      </c>
      <c r="CH252" s="23" t="str">
        <f>+IF(AND(LEN($I252)&gt;5),IF(AND($J252&gt;N$1,$J252&lt;=$AO$1),1,IF((COUNTIFS(INCAPACIDADES!$C$1:$C$51,$I252,INCAPACIDADES!K$1:K$51,N$1))&gt;0,2,IF(VLOOKUP($C252,BD!$D$1:$F$501,3,0)&gt;N$1,0,3))),"")</f>
        <v/>
      </c>
      <c r="CI252" s="23" t="str">
        <f>+IF(AND(LEN($I252)&gt;5),IF(AND($J252&gt;O$1,$J252&lt;=$AO$1),1,IF((COUNTIFS(INCAPACIDADES!$C$1:$C$51,$I252,INCAPACIDADES!L$1:L$51,O$1))&gt;0,2,IF(VLOOKUP($C252,BD!$D$1:$F$501,3,0)&gt;O$1,0,3))),"")</f>
        <v/>
      </c>
      <c r="CJ252" s="23" t="str">
        <f>+IF(AND(LEN($I252)&gt;5),IF(AND($J252&gt;P$1,$J252&lt;=$AO$1),1,IF((COUNTIFS(INCAPACIDADES!$C$1:$C$51,$I252,INCAPACIDADES!M$1:M$51,P$1))&gt;0,2,IF(VLOOKUP($C252,BD!$D$1:$F$501,3,0)&gt;P$1,0,3))),"")</f>
        <v/>
      </c>
      <c r="CK252" s="23" t="str">
        <f>+IF(AND(LEN($I252)&gt;5),IF(AND($J252&gt;Q$1,$J252&lt;=$AO$1),1,IF((COUNTIFS(INCAPACIDADES!$C$1:$C$51,$I252,INCAPACIDADES!N$1:N$51,Q$1))&gt;0,2,IF(VLOOKUP($C252,BD!$D$1:$F$501,3,0)&gt;Q$1,0,3))),"")</f>
        <v/>
      </c>
      <c r="CL252" s="23" t="str">
        <f>+IF(AND(LEN($I252)&gt;5),IF(AND($J252&gt;R$1,$J252&lt;=$AO$1),1,IF((COUNTIFS(INCAPACIDADES!$C$1:$C$51,$I252,INCAPACIDADES!O$1:O$51,R$1))&gt;0,2,IF(VLOOKUP($C252,BD!$D$1:$F$501,3,0)&gt;R$1,0,3))),"")</f>
        <v/>
      </c>
      <c r="CM252" s="23" t="str">
        <f>+IF(AND(LEN($I252)&gt;5),IF(AND($J252&gt;S$1,$J252&lt;=$AO$1),1,IF((COUNTIFS(INCAPACIDADES!$C$1:$C$51,$I252,INCAPACIDADES!P$1:P$51,S$1))&gt;0,2,IF(VLOOKUP($C252,BD!$D$1:$F$501,3,0)&gt;S$1,0,3))),"")</f>
        <v/>
      </c>
      <c r="CN252" s="23" t="str">
        <f>+IF(AND(LEN($I252)&gt;5),IF(AND($J252&gt;T$1,$J252&lt;=$AO$1),1,IF((COUNTIFS(INCAPACIDADES!$C$1:$C$51,$I252,INCAPACIDADES!Q$1:Q$51,T$1))&gt;0,2,IF(VLOOKUP($C252,BD!$D$1:$F$501,3,0)&gt;T$1,0,3))),"")</f>
        <v/>
      </c>
      <c r="CO252" s="23" t="str">
        <f>+IF(AND(LEN($I252)&gt;5),IF(AND($J252&gt;U$1,$J252&lt;=$AO$1),1,IF((COUNTIFS(INCAPACIDADES!$C$1:$C$51,$I252,INCAPACIDADES!R$1:R$51,U$1))&gt;0,2,IF(VLOOKUP($C252,BD!$D$1:$F$501,3,0)&gt;U$1,0,3))),"")</f>
        <v/>
      </c>
      <c r="CP252" s="23" t="str">
        <f>+IF(AND(LEN($I252)&gt;5),IF(AND($J252&gt;V$1,$J252&lt;=$AO$1),1,IF((COUNTIFS(INCAPACIDADES!$C$1:$C$51,$I252,INCAPACIDADES!S$1:S$51,V$1))&gt;0,2,IF(VLOOKUP($C252,BD!$D$1:$F$501,3,0)&gt;V$1,0,3))),"")</f>
        <v/>
      </c>
      <c r="CQ252" s="23" t="str">
        <f>+IF(AND(LEN($I252)&gt;5),IF(AND($J252&gt;W$1,$J252&lt;=$AO$1),1,IF((COUNTIFS(INCAPACIDADES!$C$1:$C$51,$I252,INCAPACIDADES!T$1:T$51,W$1))&gt;0,2,IF(VLOOKUP($C252,BD!$D$1:$F$501,3,0)&gt;W$1,0,3))),"")</f>
        <v/>
      </c>
      <c r="CR252" s="23" t="str">
        <f>+IF(AND(LEN($I252)&gt;5),IF(AND($J252&gt;X$1,$J252&lt;=$AO$1),1,IF((COUNTIFS(INCAPACIDADES!$C$1:$C$51,$I252,INCAPACIDADES!U$1:U$51,X$1))&gt;0,2,IF(VLOOKUP($C252,BD!$D$1:$F$501,3,0)&gt;X$1,0,3))),"")</f>
        <v/>
      </c>
      <c r="CS252" s="23" t="str">
        <f>+IF(AND(LEN($I252)&gt;5),IF(AND($J252&gt;Y$1,$J252&lt;=$AO$1),1,IF((COUNTIFS(INCAPACIDADES!$C$1:$C$51,$I252,INCAPACIDADES!V$1:V$51,Y$1))&gt;0,2,IF(VLOOKUP($C252,BD!$D$1:$F$501,3,0)&gt;Y$1,0,3))),"")</f>
        <v/>
      </c>
      <c r="CT252" s="23" t="str">
        <f>+IF(AND(LEN($I252)&gt;5),IF(AND($J252&gt;Z$1,$J252&lt;=$AO$1),1,IF((COUNTIFS(INCAPACIDADES!$C$1:$C$51,$I252,INCAPACIDADES!W$1:W$51,Z$1))&gt;0,2,IF(VLOOKUP($C252,BD!$D$1:$F$501,3,0)&gt;Z$1,0,3))),"")</f>
        <v/>
      </c>
      <c r="CU252" s="23" t="str">
        <f>+IF(AND(LEN($I252)&gt;5),IF(AND($J252&gt;AA$1,$J252&lt;=$AO$1),1,IF((COUNTIFS(INCAPACIDADES!$C$1:$C$51,$I252,INCAPACIDADES!X$1:X$51,AA$1))&gt;0,2,IF(VLOOKUP($C252,BD!$D$1:$F$501,3,0)&gt;AA$1,0,3))),"")</f>
        <v/>
      </c>
      <c r="CV252" s="23" t="str">
        <f>+IF(AND(LEN($I252)&gt;5),IF(AND($J252&gt;AB$1,$J252&lt;=$AO$1),1,IF((COUNTIFS(INCAPACIDADES!$C$1:$C$51,$I252,INCAPACIDADES!Y$1:Y$51,AB$1))&gt;0,2,IF(VLOOKUP($C252,BD!$D$1:$F$501,3,0)&gt;AB$1,0,3))),"")</f>
        <v/>
      </c>
      <c r="CW252" s="23" t="str">
        <f>+IF(AND(LEN($I252)&gt;5),IF(AND($J252&gt;AC$1,$J252&lt;=$AO$1),1,IF((COUNTIFS(INCAPACIDADES!$C$1:$C$51,$I252,INCAPACIDADES!Z$1:Z$51,AC$1))&gt;0,2,IF(VLOOKUP($C252,BD!$D$1:$F$501,3,0)&gt;AC$1,0,3))),"")</f>
        <v/>
      </c>
      <c r="CX252" s="23" t="str">
        <f>+IF(AND(LEN($I252)&gt;5),IF(AND($J252&gt;AD$1,$J252&lt;=$AO$1),1,IF((COUNTIFS(INCAPACIDADES!$C$1:$C$51,$I252,INCAPACIDADES!AA$1:AA$51,AD$1))&gt;0,2,IF(VLOOKUP($C252,BD!$D$1:$F$501,3,0)&gt;AD$1,0,3))),"")</f>
        <v/>
      </c>
      <c r="CY252" s="23" t="str">
        <f>+IF(AND(LEN($I252)&gt;5),IF(AND($J252&gt;AE$1,$J252&lt;=$AO$1),1,IF((COUNTIFS(INCAPACIDADES!$C$1:$C$51,$I252,INCAPACIDADES!AB$1:AB$51,AE$1))&gt;0,2,IF(VLOOKUP($C252,BD!$D$1:$F$501,3,0)&gt;AE$1,0,3))),"")</f>
        <v/>
      </c>
      <c r="CZ252" s="23" t="str">
        <f>+IF(AND(LEN($I252)&gt;5),IF(AND($J252&gt;AF$1,$J252&lt;=$AO$1),1,IF((COUNTIFS(INCAPACIDADES!$C$1:$C$51,$I252,INCAPACIDADES!AC$1:AC$51,AF$1))&gt;0,2,IF(VLOOKUP($C252,BD!$D$1:$F$501,3,0)&gt;AF$1,0,3))),"")</f>
        <v/>
      </c>
      <c r="DA252" s="23" t="str">
        <f>+IF(AND(LEN($I252)&gt;5),IF(AND($J252&gt;AG$1,$J252&lt;=$AO$1),1,IF((COUNTIFS(INCAPACIDADES!$C$1:$C$51,$I252,INCAPACIDADES!AD$1:AD$51,AG$1))&gt;0,2,IF(VLOOKUP($C252,BD!$D$1:$F$501,3,0)&gt;AG$1,0,3))),"")</f>
        <v/>
      </c>
      <c r="DB252" s="23" t="str">
        <f>+IF(AND(LEN($I252)&gt;5),IF(AND($J252&gt;AH$1,$J252&lt;=$AO$1),1,IF((COUNTIFS(INCAPACIDADES!$C$1:$C$51,$I252,INCAPACIDADES!AE$1:AE$51,AH$1))&gt;0,2,IF(VLOOKUP($C252,BD!$D$1:$F$501,3,0)&gt;AH$1,0,3))),"")</f>
        <v/>
      </c>
      <c r="DC252" s="23" t="str">
        <f>+IF(AND(LEN($I252)&gt;5),IF(AND($J252&gt;AI$1,$J252&lt;=$AO$1),1,IF((COUNTIFS(INCAPACIDADES!$C$1:$C$51,$I252,INCAPACIDADES!AF$1:AF$51,AI$1))&gt;0,2,IF(VLOOKUP($C252,BD!$D$1:$F$501,3,0)&gt;AI$1,0,3))),"")</f>
        <v/>
      </c>
      <c r="DD252" s="23" t="str">
        <f>+IF(AND(LEN($I252)&gt;5),IF(AND($J252&gt;AJ$1,$J252&lt;=$AO$1),1,IF((COUNTIFS(INCAPACIDADES!$C$1:$C$51,$I252,INCAPACIDADES!AG$1:AG$51,AJ$1))&gt;0,2,IF(VLOOKUP($C252,BD!$D$1:$F$501,3,0)&gt;AJ$1,0,3))),"")</f>
        <v/>
      </c>
      <c r="DE252" s="23" t="str">
        <f>+IF(AND(LEN($I252)&gt;5),IF(AND($J252&gt;AK$1,$J252&lt;=$AO$1),1,IF((COUNTIFS(INCAPACIDADES!$C$1:$C$51,$I252,INCAPACIDADES!AH$1:AH$51,AK$1))&gt;0,2,IF(VLOOKUP($C252,BD!$D$1:$F$501,3,0)&gt;AK$1,0,3))),"")</f>
        <v/>
      </c>
      <c r="DF252" s="23" t="str">
        <f>+IF(AND(LEN($I252)&gt;5),IF(AND($J252&gt;AL$1,$J252&lt;=$AO$1),1,IF((COUNTIFS(INCAPACIDADES!$C$1:$C$51,$I252,INCAPACIDADES!AI$1:AI$51,AL$1))&gt;0,2,IF(VLOOKUP($C252,BD!$D$1:$F$501,3,0)&gt;AL$1,0,3))),"")</f>
        <v/>
      </c>
      <c r="DG252" s="23" t="str">
        <f>+IF(AND(LEN($I252)&gt;5),IF(AND($J252&gt;AM$1,$J252&lt;=$AO$1),1,IF((COUNTIFS(INCAPACIDADES!$C$1:$C$51,$I252,INCAPACIDADES!AJ$1:AJ$51,AM$1))&gt;0,2,IF(VLOOKUP($C252,BD!$D$1:$F$501,3,0)&gt;AM$1,0,3))),"")</f>
        <v/>
      </c>
      <c r="DH252" s="23" t="str">
        <f>+IF(AND(LEN($I252)&gt;5),IF(AND($J252&gt;AN$1,$J252&lt;=$AO$1),1,IF((COUNTIFS(INCAPACIDADES!$C$1:$C$51,$I252,INCAPACIDADES!AK$1:AK$51,AN$1))&gt;0,2,IF(VLOOKUP($C252,BD!$D$1:$F$501,3,0)&gt;AN$1,0,3))),"")</f>
        <v/>
      </c>
      <c r="DI252" s="23" t="str">
        <f>+IF(AND(LEN($I252)&gt;5),IF(AND($J252&gt;AO$1,$J252&lt;=$AO$1),1,IF((COUNTIFS(INCAPACIDADES!$C$1:$C$51,$I252,INCAPACIDADES!AL$1:AL$51,AO$1))&gt;0,2,IF(VLOOKUP($C252,BD!$D$1:$F$501,3,0)&gt;AO$1,0,3))),"")</f>
        <v/>
      </c>
      <c r="DJ252" s="23" t="str">
        <f>+IF(LEN($I252)&gt;5,IF(ISERROR(VLOOKUP(N252,'CODIGO PAGO'!$B$2:$B$20,1,0)),1,IF(OR(AND(CH252=1,N252&lt;&gt;"N"),AND(CH252=3,N252&lt;&gt;"B"),AND(CH252=2,LEFT(TRIM(N252),1)&lt;&gt;"I")),1,IF(OR(AND(CH252=0,N252="N"),AND(CH252=0,N252="B"),AND(CH252=0,LEFT(TRIM(N252),1)="I")),1,0))),"")</f>
        <v/>
      </c>
      <c r="DK252" s="23" t="str">
        <f t="shared" si="139"/>
        <v/>
      </c>
      <c r="DL252" s="23" t="str">
        <f>+IF(LEN($I252)&gt;5,IF(ISERROR(VLOOKUP(P252,'CODIGO PAGO'!$B$2:$B$20,1,0)),1,IF(OR(AND(CJ252=1,P252&lt;&gt;"N"),AND(CJ252=3,P252&lt;&gt;"B"),AND(CJ252=2,LEFT(TRIM(P252),1)&lt;&gt;"I")),1,IF(OR(AND(CJ252=0,P252="N"),AND(CJ252=0,P252="B"),AND(CJ252=0,LEFT(TRIM(P252),1)="I")),1,0))),"")</f>
        <v/>
      </c>
      <c r="DM252" s="23" t="str">
        <f t="shared" si="140"/>
        <v/>
      </c>
      <c r="DN252" s="23" t="str">
        <f>+IF(LEN($I252)&gt;5,IF(ISERROR(VLOOKUP(R252,'CODIGO PAGO'!$B$2:$B$20,1,0)),1,IF(OR(AND(CL252=1,R252&lt;&gt;"N"),AND(CL252=3,R252&lt;&gt;"B"),AND(CL252=2,LEFT(TRIM(R252),1)&lt;&gt;"I")),1,IF(OR(AND(CL252=0,R252="N"),AND(CL252=0,R252="B"),AND(CL252=0,LEFT(TRIM(R252),1)="I")),1,0))),"")</f>
        <v/>
      </c>
      <c r="DO252" s="23" t="str">
        <f t="shared" si="141"/>
        <v/>
      </c>
      <c r="DP252" s="23" t="str">
        <f>+IF(LEN($I252)&gt;5,IF(ISERROR(VLOOKUP(T252,'CODIGO PAGO'!$B$2:$B$20,1,0)),1,IF(OR(AND(CN252=1,T252&lt;&gt;"N"),AND(CN252=3,T252&lt;&gt;"B"),AND(CN252=2,LEFT(TRIM(T252),1)&lt;&gt;"I")),1,IF(OR(AND(CN252=0,T252="N"),AND(CN252=0,T252="B"),AND(CN252=0,LEFT(TRIM(T252),1)="I")),1,0))),"")</f>
        <v/>
      </c>
      <c r="DQ252" s="23" t="str">
        <f t="shared" si="142"/>
        <v/>
      </c>
      <c r="DR252" s="23" t="str">
        <f>+IF(LEN($I252)&gt;5,IF(ISERROR(VLOOKUP(V252,'CODIGO PAGO'!$B$2:$B$20,1,0)),1,IF(OR(AND(CP252=1,V252&lt;&gt;"N"),AND(CP252=3,V252&lt;&gt;"B"),AND(CP252=2,LEFT(TRIM(V252),1)&lt;&gt;"I")),1,IF(OR(AND(CP252=0,V252="N"),AND(CP252=0,V252="B"),AND(CP252=0,LEFT(TRIM(V252),1)="I")),1,0))),"")</f>
        <v/>
      </c>
      <c r="DS252" s="23" t="str">
        <f t="shared" si="143"/>
        <v/>
      </c>
      <c r="DT252" s="23" t="str">
        <f>+IF(LEN($I252)&gt;5,IF(ISERROR(VLOOKUP(X252,'CODIGO PAGO'!$B$2:$B$20,1,0)),1,IF(OR(AND(CR252=1,X252&lt;&gt;"N"),AND(CR252=3,X252&lt;&gt;"B"),AND(CR252=2,LEFT(TRIM(X252),1)&lt;&gt;"I")),1,IF(OR(AND(CR252=0,X252="N"),AND(CR252=0,X252="B"),AND(CR252=0,LEFT(TRIM(X252),1)="I")),1,0))),"")</f>
        <v/>
      </c>
      <c r="DU252" s="23" t="str">
        <f t="shared" si="144"/>
        <v/>
      </c>
      <c r="DV252" s="23" t="str">
        <f>+IF(LEN($I252)&gt;5,IF(ISERROR(VLOOKUP(Z252,'CODIGO PAGO'!$B$2:$B$20,1,0)),1,IF(OR(AND(CT252=1,Z252&lt;&gt;"N"),AND(CT252=3,Z252&lt;&gt;"B"),AND(CT252=2,LEFT(TRIM(Z252),1)&lt;&gt;"I")),1,IF(OR(AND(CT252=0,Z252="N"),AND(CT252=0,Z252="B"),AND(CT252=0,LEFT(TRIM(Z252),1)="I")),1,0))),"")</f>
        <v/>
      </c>
      <c r="DW252" s="23" t="str">
        <f t="shared" si="145"/>
        <v/>
      </c>
      <c r="DX252" s="23" t="str">
        <f>+IF(LEN($I252)&gt;5,IF(ISERROR(VLOOKUP(AB252,'CODIGO PAGO'!$B$2:$B$20,1,0)),1,IF(OR(AND(CV252=1,AB252&lt;&gt;"N"),AND(CV252=3,AB252&lt;&gt;"B"),AND(CV252=2,LEFT(TRIM(AB252),1)&lt;&gt;"I")),1,IF(OR(AND(CV252=0,AB252="N"),AND(CV252=0,AB252="B"),AND(CV252=0,LEFT(TRIM(AB252),1)="I")),1,0))),"")</f>
        <v/>
      </c>
      <c r="DY252" s="23" t="str">
        <f t="shared" si="146"/>
        <v/>
      </c>
      <c r="DZ252" s="23" t="str">
        <f>+IF(LEN($I252)&gt;5,IF(ISERROR(VLOOKUP(AD252,'CODIGO PAGO'!$B$2:$B$20,1,0)),1,IF(OR(AND(CX252=1,AD252&lt;&gt;"N"),AND(CX252=3,AD252&lt;&gt;"B"),AND(CX252=2,LEFT(TRIM(AD252),1)&lt;&gt;"I")),1,IF(OR(AND(CX252=0,AD252="N"),AND(CX252=0,AD252="B"),AND(CX252=0,LEFT(TRIM(AD252),1)="I")),1,0))),"")</f>
        <v/>
      </c>
      <c r="EA252" s="23" t="str">
        <f t="shared" si="147"/>
        <v/>
      </c>
      <c r="EB252" s="23" t="str">
        <f>+IF(LEN($I252)&gt;5,IF(ISERROR(VLOOKUP(AF252,'CODIGO PAGO'!$B$2:$B$20,1,0)),1,IF(OR(AND(CZ252=1,AF252&lt;&gt;"N"),AND(CZ252=3,AF252&lt;&gt;"B"),AND(CZ252=2,LEFT(TRIM(AF252),1)&lt;&gt;"I")),1,IF(OR(AND(CZ252=0,AF252="N"),AND(CZ252=0,AF252="B"),AND(CZ252=0,LEFT(TRIM(AF252),1)="I")),1,0))),"")</f>
        <v/>
      </c>
      <c r="EC252" s="23" t="str">
        <f t="shared" si="148"/>
        <v/>
      </c>
      <c r="ED252" s="23" t="str">
        <f>+IF(LEN($I252)&gt;5,IF(ISERROR(VLOOKUP(AH252,'CODIGO PAGO'!$B$2:$B$20,1,0)),1,IF(OR(AND(DB252=1,AH252&lt;&gt;"N"),AND(DB252=3,AH252&lt;&gt;"B"),AND(DB252=2,LEFT(TRIM(AH252),1)&lt;&gt;"I")),1,IF(OR(AND(DB252=0,AH252="N"),AND(DB252=0,AH252="B"),AND(DB252=0,LEFT(TRIM(AH252),1)="I")),1,0))),"")</f>
        <v/>
      </c>
      <c r="EE252" s="23" t="str">
        <f t="shared" si="149"/>
        <v/>
      </c>
      <c r="EF252" s="23" t="str">
        <f>+IF(LEN($I252)&gt;5,IF(ISERROR(VLOOKUP(AJ252,'CODIGO PAGO'!$B$2:$B$20,1,0)),1,IF(OR(AND(DD252=1,AJ252&lt;&gt;"N"),AND(DD252=3,AJ252&lt;&gt;"B"),AND(DD252=2,LEFT(TRIM(AJ252),1)&lt;&gt;"I")),1,IF(OR(AND(DD252=0,AJ252="N"),AND(DD252=0,AJ252="B"),AND(DD252=0,LEFT(TRIM(AJ252),1)="I")),1,0))),"")</f>
        <v/>
      </c>
      <c r="EG252" s="23" t="str">
        <f t="shared" si="150"/>
        <v/>
      </c>
      <c r="EH252" s="23" t="str">
        <f>+IF(LEN($I252)&gt;5,IF(ISERROR(VLOOKUP(AL252,'CODIGO PAGO'!$B$2:$B$20,1,0)),1,IF(OR(AND(DF252=1,AL252&lt;&gt;"N"),AND(DF252=3,AL252&lt;&gt;"B"),AND(DF252=2,LEFT(TRIM(AL252),1)&lt;&gt;"I")),1,IF(OR(AND(DF252=0,AL252="N"),AND(DF252=0,AL252="B"),AND(DF252=0,LEFT(TRIM(AL252),1)="I")),1,0))),"")</f>
        <v/>
      </c>
      <c r="EI252" s="23" t="str">
        <f t="shared" si="151"/>
        <v/>
      </c>
      <c r="EJ252" s="23" t="str">
        <f>+IF(LEN($I252)&gt;5,IF(ISERROR(VLOOKUP(AN252,'CODIGO PAGO'!$B$2:$B$20,1,0)),1,IF(OR(AND(DH252=1,AN252&lt;&gt;"N"),AND(DH252=3,AN252&lt;&gt;"B"),AND(DH252=2,LEFT(TRIM(AN252),1)&lt;&gt;"I")),1,IF(OR(AND(DH252=0,AN252="N"),AND(DH252=0,AN252="B"),AND(DH252=0,LEFT(TRIM(AN252),1)="I")),1,0))),"")</f>
        <v/>
      </c>
      <c r="EK252" s="23" t="str">
        <f t="shared" si="152"/>
        <v/>
      </c>
      <c r="EL252" s="24" t="str">
        <f t="shared" si="153"/>
        <v/>
      </c>
    </row>
    <row r="253" spans="1:142" s="26" customFormat="1">
      <c r="A253" s="15" t="str">
        <f t="shared" si="119"/>
        <v/>
      </c>
      <c r="B253" s="1" t="str">
        <f>+IF(LEN(I253)&gt;5,'CODIGO PAGO'!$B$28,"")</f>
        <v/>
      </c>
      <c r="C253" s="1" t="str">
        <f>+IF(LEN($I253)&gt;5,BD!D253,"")</f>
        <v/>
      </c>
      <c r="D253" s="168" t="str">
        <f>+IF(LEN($I253)&gt;5,BD!A253,"")</f>
        <v/>
      </c>
      <c r="E253" s="1" t="str">
        <f>+IF(LEN($I253)&gt;5,BD!B253,"")</f>
        <v/>
      </c>
      <c r="F253" s="1" t="str">
        <f>+IF(LEN($I253)&gt;5,BD!C253,"")</f>
        <v/>
      </c>
      <c r="G253" s="141"/>
      <c r="H253" s="141"/>
      <c r="I253" s="1" t="str">
        <f>+IF(LEN(BD!G253)&gt;5,BD!G253,"")</f>
        <v/>
      </c>
      <c r="J253" s="167" t="str">
        <f>+IF(LEN($I253)&gt;5,BD!E253,"")</f>
        <v/>
      </c>
      <c r="K253" s="6" t="str">
        <f t="shared" si="120"/>
        <v/>
      </c>
      <c r="L253" s="87" t="str">
        <f>+IF(LEN($I253)&gt;5,BD!H253,"")</f>
        <v/>
      </c>
      <c r="M253" s="40" t="str">
        <f t="shared" si="121"/>
        <v/>
      </c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4" t="str">
        <f t="shared" si="122"/>
        <v/>
      </c>
      <c r="AQ253" s="5" t="str">
        <f t="shared" si="123"/>
        <v/>
      </c>
      <c r="AR253" s="91" t="str">
        <f t="shared" si="124"/>
        <v/>
      </c>
      <c r="AS253" s="5" t="str">
        <f t="shared" si="125"/>
        <v/>
      </c>
      <c r="AT253" s="91" t="str">
        <f t="shared" si="126"/>
        <v/>
      </c>
      <c r="AU253" s="4" t="str">
        <f t="shared" si="127"/>
        <v/>
      </c>
      <c r="AV253" s="4" t="str">
        <f t="shared" si="128"/>
        <v/>
      </c>
      <c r="AW253" s="4" t="str">
        <f t="shared" si="129"/>
        <v/>
      </c>
      <c r="AX253" s="4" t="str">
        <f t="shared" si="130"/>
        <v/>
      </c>
      <c r="AY253" s="88" t="str">
        <f t="shared" si="131"/>
        <v/>
      </c>
      <c r="AZ253" s="17" t="str">
        <f t="shared" si="132"/>
        <v/>
      </c>
      <c r="BA253" s="18" t="str">
        <f t="shared" si="133"/>
        <v/>
      </c>
      <c r="BB253" s="19" t="str">
        <f>+IF(LEN(I253)&gt;5,IF(INT(RIGHT(B253,1))=9,0.5*L253*AY253,INT(MID(B253,5,LEN(B253)-4))*L253)+IFERROR(VLOOKUP(I253,AJUSTES!$A$1:$I$50,9,0),0),"")</f>
        <v/>
      </c>
      <c r="BC253" s="12"/>
      <c r="BD253" s="19" t="str">
        <f t="shared" si="134"/>
        <v/>
      </c>
      <c r="BE253" s="18" t="str">
        <f t="shared" si="135"/>
        <v/>
      </c>
      <c r="BF253" s="139" t="str">
        <f t="shared" si="136"/>
        <v/>
      </c>
      <c r="BG253" s="114"/>
      <c r="BH253" s="18" t="str">
        <f t="shared" si="137"/>
        <v/>
      </c>
      <c r="BI253" s="13"/>
      <c r="BJ253" s="12"/>
      <c r="BK253" s="12"/>
      <c r="BL253" s="145"/>
      <c r="BM253" s="12"/>
      <c r="BN253" s="12"/>
      <c r="BO253" s="12"/>
      <c r="BP253" s="12"/>
      <c r="BQ253" s="12"/>
      <c r="BR253" s="12"/>
      <c r="BS253" s="146"/>
      <c r="BT253" s="14"/>
      <c r="BU253" s="12"/>
      <c r="BV253" s="12"/>
      <c r="BW253" s="12"/>
      <c r="BX253" s="12"/>
      <c r="BY253" s="12"/>
      <c r="BZ253" s="144"/>
      <c r="CA253" s="107" t="str">
        <f>+IF(LEN($I253)&gt;5,IF(BD!F253="N/A","",BD!F253),"")</f>
        <v/>
      </c>
      <c r="CB253" s="21"/>
      <c r="CC253" s="147"/>
      <c r="CD253" s="148"/>
      <c r="CE253" s="8" t="str">
        <f>+IF(LEN(I253)&gt;5,BD!M253,"")</f>
        <v/>
      </c>
      <c r="CF253" s="16" t="str">
        <f>+IF(LEN(I253)&gt;5,BD!N253,"")</f>
        <v/>
      </c>
      <c r="CG253" s="3" t="str">
        <f t="shared" si="138"/>
        <v/>
      </c>
      <c r="CH253" s="23" t="str">
        <f>+IF(AND(LEN($I253)&gt;5),IF(AND($J253&gt;N$1,$J253&lt;=$AO$1),1,IF((COUNTIFS(INCAPACIDADES!$C$1:$C$51,$I253,INCAPACIDADES!K$1:K$51,N$1))&gt;0,2,IF(VLOOKUP($C253,BD!$D$1:$F$501,3,0)&gt;N$1,0,3))),"")</f>
        <v/>
      </c>
      <c r="CI253" s="23" t="str">
        <f>+IF(AND(LEN($I253)&gt;5),IF(AND($J253&gt;O$1,$J253&lt;=$AO$1),1,IF((COUNTIFS(INCAPACIDADES!$C$1:$C$51,$I253,INCAPACIDADES!L$1:L$51,O$1))&gt;0,2,IF(VLOOKUP($C253,BD!$D$1:$F$501,3,0)&gt;O$1,0,3))),"")</f>
        <v/>
      </c>
      <c r="CJ253" s="23" t="str">
        <f>+IF(AND(LEN($I253)&gt;5),IF(AND($J253&gt;P$1,$J253&lt;=$AO$1),1,IF((COUNTIFS(INCAPACIDADES!$C$1:$C$51,$I253,INCAPACIDADES!M$1:M$51,P$1))&gt;0,2,IF(VLOOKUP($C253,BD!$D$1:$F$501,3,0)&gt;P$1,0,3))),"")</f>
        <v/>
      </c>
      <c r="CK253" s="23" t="str">
        <f>+IF(AND(LEN($I253)&gt;5),IF(AND($J253&gt;Q$1,$J253&lt;=$AO$1),1,IF((COUNTIFS(INCAPACIDADES!$C$1:$C$51,$I253,INCAPACIDADES!N$1:N$51,Q$1))&gt;0,2,IF(VLOOKUP($C253,BD!$D$1:$F$501,3,0)&gt;Q$1,0,3))),"")</f>
        <v/>
      </c>
      <c r="CL253" s="23" t="str">
        <f>+IF(AND(LEN($I253)&gt;5),IF(AND($J253&gt;R$1,$J253&lt;=$AO$1),1,IF((COUNTIFS(INCAPACIDADES!$C$1:$C$51,$I253,INCAPACIDADES!O$1:O$51,R$1))&gt;0,2,IF(VLOOKUP($C253,BD!$D$1:$F$501,3,0)&gt;R$1,0,3))),"")</f>
        <v/>
      </c>
      <c r="CM253" s="23" t="str">
        <f>+IF(AND(LEN($I253)&gt;5),IF(AND($J253&gt;S$1,$J253&lt;=$AO$1),1,IF((COUNTIFS(INCAPACIDADES!$C$1:$C$51,$I253,INCAPACIDADES!P$1:P$51,S$1))&gt;0,2,IF(VLOOKUP($C253,BD!$D$1:$F$501,3,0)&gt;S$1,0,3))),"")</f>
        <v/>
      </c>
      <c r="CN253" s="23" t="str">
        <f>+IF(AND(LEN($I253)&gt;5),IF(AND($J253&gt;T$1,$J253&lt;=$AO$1),1,IF((COUNTIFS(INCAPACIDADES!$C$1:$C$51,$I253,INCAPACIDADES!Q$1:Q$51,T$1))&gt;0,2,IF(VLOOKUP($C253,BD!$D$1:$F$501,3,0)&gt;T$1,0,3))),"")</f>
        <v/>
      </c>
      <c r="CO253" s="23" t="str">
        <f>+IF(AND(LEN($I253)&gt;5),IF(AND($J253&gt;U$1,$J253&lt;=$AO$1),1,IF((COUNTIFS(INCAPACIDADES!$C$1:$C$51,$I253,INCAPACIDADES!R$1:R$51,U$1))&gt;0,2,IF(VLOOKUP($C253,BD!$D$1:$F$501,3,0)&gt;U$1,0,3))),"")</f>
        <v/>
      </c>
      <c r="CP253" s="23" t="str">
        <f>+IF(AND(LEN($I253)&gt;5),IF(AND($J253&gt;V$1,$J253&lt;=$AO$1),1,IF((COUNTIFS(INCAPACIDADES!$C$1:$C$51,$I253,INCAPACIDADES!S$1:S$51,V$1))&gt;0,2,IF(VLOOKUP($C253,BD!$D$1:$F$501,3,0)&gt;V$1,0,3))),"")</f>
        <v/>
      </c>
      <c r="CQ253" s="23" t="str">
        <f>+IF(AND(LEN($I253)&gt;5),IF(AND($J253&gt;W$1,$J253&lt;=$AO$1),1,IF((COUNTIFS(INCAPACIDADES!$C$1:$C$51,$I253,INCAPACIDADES!T$1:T$51,W$1))&gt;0,2,IF(VLOOKUP($C253,BD!$D$1:$F$501,3,0)&gt;W$1,0,3))),"")</f>
        <v/>
      </c>
      <c r="CR253" s="23" t="str">
        <f>+IF(AND(LEN($I253)&gt;5),IF(AND($J253&gt;X$1,$J253&lt;=$AO$1),1,IF((COUNTIFS(INCAPACIDADES!$C$1:$C$51,$I253,INCAPACIDADES!U$1:U$51,X$1))&gt;0,2,IF(VLOOKUP($C253,BD!$D$1:$F$501,3,0)&gt;X$1,0,3))),"")</f>
        <v/>
      </c>
      <c r="CS253" s="23" t="str">
        <f>+IF(AND(LEN($I253)&gt;5),IF(AND($J253&gt;Y$1,$J253&lt;=$AO$1),1,IF((COUNTIFS(INCAPACIDADES!$C$1:$C$51,$I253,INCAPACIDADES!V$1:V$51,Y$1))&gt;0,2,IF(VLOOKUP($C253,BD!$D$1:$F$501,3,0)&gt;Y$1,0,3))),"")</f>
        <v/>
      </c>
      <c r="CT253" s="23" t="str">
        <f>+IF(AND(LEN($I253)&gt;5),IF(AND($J253&gt;Z$1,$J253&lt;=$AO$1),1,IF((COUNTIFS(INCAPACIDADES!$C$1:$C$51,$I253,INCAPACIDADES!W$1:W$51,Z$1))&gt;0,2,IF(VLOOKUP($C253,BD!$D$1:$F$501,3,0)&gt;Z$1,0,3))),"")</f>
        <v/>
      </c>
      <c r="CU253" s="23" t="str">
        <f>+IF(AND(LEN($I253)&gt;5),IF(AND($J253&gt;AA$1,$J253&lt;=$AO$1),1,IF((COUNTIFS(INCAPACIDADES!$C$1:$C$51,$I253,INCAPACIDADES!X$1:X$51,AA$1))&gt;0,2,IF(VLOOKUP($C253,BD!$D$1:$F$501,3,0)&gt;AA$1,0,3))),"")</f>
        <v/>
      </c>
      <c r="CV253" s="23" t="str">
        <f>+IF(AND(LEN($I253)&gt;5),IF(AND($J253&gt;AB$1,$J253&lt;=$AO$1),1,IF((COUNTIFS(INCAPACIDADES!$C$1:$C$51,$I253,INCAPACIDADES!Y$1:Y$51,AB$1))&gt;0,2,IF(VLOOKUP($C253,BD!$D$1:$F$501,3,0)&gt;AB$1,0,3))),"")</f>
        <v/>
      </c>
      <c r="CW253" s="23" t="str">
        <f>+IF(AND(LEN($I253)&gt;5),IF(AND($J253&gt;AC$1,$J253&lt;=$AO$1),1,IF((COUNTIFS(INCAPACIDADES!$C$1:$C$51,$I253,INCAPACIDADES!Z$1:Z$51,AC$1))&gt;0,2,IF(VLOOKUP($C253,BD!$D$1:$F$501,3,0)&gt;AC$1,0,3))),"")</f>
        <v/>
      </c>
      <c r="CX253" s="23" t="str">
        <f>+IF(AND(LEN($I253)&gt;5),IF(AND($J253&gt;AD$1,$J253&lt;=$AO$1),1,IF((COUNTIFS(INCAPACIDADES!$C$1:$C$51,$I253,INCAPACIDADES!AA$1:AA$51,AD$1))&gt;0,2,IF(VLOOKUP($C253,BD!$D$1:$F$501,3,0)&gt;AD$1,0,3))),"")</f>
        <v/>
      </c>
      <c r="CY253" s="23" t="str">
        <f>+IF(AND(LEN($I253)&gt;5),IF(AND($J253&gt;AE$1,$J253&lt;=$AO$1),1,IF((COUNTIFS(INCAPACIDADES!$C$1:$C$51,$I253,INCAPACIDADES!AB$1:AB$51,AE$1))&gt;0,2,IF(VLOOKUP($C253,BD!$D$1:$F$501,3,0)&gt;AE$1,0,3))),"")</f>
        <v/>
      </c>
      <c r="CZ253" s="23" t="str">
        <f>+IF(AND(LEN($I253)&gt;5),IF(AND($J253&gt;AF$1,$J253&lt;=$AO$1),1,IF((COUNTIFS(INCAPACIDADES!$C$1:$C$51,$I253,INCAPACIDADES!AC$1:AC$51,AF$1))&gt;0,2,IF(VLOOKUP($C253,BD!$D$1:$F$501,3,0)&gt;AF$1,0,3))),"")</f>
        <v/>
      </c>
      <c r="DA253" s="23" t="str">
        <f>+IF(AND(LEN($I253)&gt;5),IF(AND($J253&gt;AG$1,$J253&lt;=$AO$1),1,IF((COUNTIFS(INCAPACIDADES!$C$1:$C$51,$I253,INCAPACIDADES!AD$1:AD$51,AG$1))&gt;0,2,IF(VLOOKUP($C253,BD!$D$1:$F$501,3,0)&gt;AG$1,0,3))),"")</f>
        <v/>
      </c>
      <c r="DB253" s="23" t="str">
        <f>+IF(AND(LEN($I253)&gt;5),IF(AND($J253&gt;AH$1,$J253&lt;=$AO$1),1,IF((COUNTIFS(INCAPACIDADES!$C$1:$C$51,$I253,INCAPACIDADES!AE$1:AE$51,AH$1))&gt;0,2,IF(VLOOKUP($C253,BD!$D$1:$F$501,3,0)&gt;AH$1,0,3))),"")</f>
        <v/>
      </c>
      <c r="DC253" s="23" t="str">
        <f>+IF(AND(LEN($I253)&gt;5),IF(AND($J253&gt;AI$1,$J253&lt;=$AO$1),1,IF((COUNTIFS(INCAPACIDADES!$C$1:$C$51,$I253,INCAPACIDADES!AF$1:AF$51,AI$1))&gt;0,2,IF(VLOOKUP($C253,BD!$D$1:$F$501,3,0)&gt;AI$1,0,3))),"")</f>
        <v/>
      </c>
      <c r="DD253" s="23" t="str">
        <f>+IF(AND(LEN($I253)&gt;5),IF(AND($J253&gt;AJ$1,$J253&lt;=$AO$1),1,IF((COUNTIFS(INCAPACIDADES!$C$1:$C$51,$I253,INCAPACIDADES!AG$1:AG$51,AJ$1))&gt;0,2,IF(VLOOKUP($C253,BD!$D$1:$F$501,3,0)&gt;AJ$1,0,3))),"")</f>
        <v/>
      </c>
      <c r="DE253" s="23" t="str">
        <f>+IF(AND(LEN($I253)&gt;5),IF(AND($J253&gt;AK$1,$J253&lt;=$AO$1),1,IF((COUNTIFS(INCAPACIDADES!$C$1:$C$51,$I253,INCAPACIDADES!AH$1:AH$51,AK$1))&gt;0,2,IF(VLOOKUP($C253,BD!$D$1:$F$501,3,0)&gt;AK$1,0,3))),"")</f>
        <v/>
      </c>
      <c r="DF253" s="23" t="str">
        <f>+IF(AND(LEN($I253)&gt;5),IF(AND($J253&gt;AL$1,$J253&lt;=$AO$1),1,IF((COUNTIFS(INCAPACIDADES!$C$1:$C$51,$I253,INCAPACIDADES!AI$1:AI$51,AL$1))&gt;0,2,IF(VLOOKUP($C253,BD!$D$1:$F$501,3,0)&gt;AL$1,0,3))),"")</f>
        <v/>
      </c>
      <c r="DG253" s="23" t="str">
        <f>+IF(AND(LEN($I253)&gt;5),IF(AND($J253&gt;AM$1,$J253&lt;=$AO$1),1,IF((COUNTIFS(INCAPACIDADES!$C$1:$C$51,$I253,INCAPACIDADES!AJ$1:AJ$51,AM$1))&gt;0,2,IF(VLOOKUP($C253,BD!$D$1:$F$501,3,0)&gt;AM$1,0,3))),"")</f>
        <v/>
      </c>
      <c r="DH253" s="23" t="str">
        <f>+IF(AND(LEN($I253)&gt;5),IF(AND($J253&gt;AN$1,$J253&lt;=$AO$1),1,IF((COUNTIFS(INCAPACIDADES!$C$1:$C$51,$I253,INCAPACIDADES!AK$1:AK$51,AN$1))&gt;0,2,IF(VLOOKUP($C253,BD!$D$1:$F$501,3,0)&gt;AN$1,0,3))),"")</f>
        <v/>
      </c>
      <c r="DI253" s="23" t="str">
        <f>+IF(AND(LEN($I253)&gt;5),IF(AND($J253&gt;AO$1,$J253&lt;=$AO$1),1,IF((COUNTIFS(INCAPACIDADES!$C$1:$C$51,$I253,INCAPACIDADES!AL$1:AL$51,AO$1))&gt;0,2,IF(VLOOKUP($C253,BD!$D$1:$F$501,3,0)&gt;AO$1,0,3))),"")</f>
        <v/>
      </c>
      <c r="DJ253" s="23" t="str">
        <f>+IF(LEN($I253)&gt;5,IF(ISERROR(VLOOKUP(N253,'CODIGO PAGO'!$B$2:$B$20,1,0)),1,IF(OR(AND(CH253=1,N253&lt;&gt;"N"),AND(CH253=3,N253&lt;&gt;"B"),AND(CH253=2,LEFT(TRIM(N253),1)&lt;&gt;"I")),1,IF(OR(AND(CH253=0,N253="N"),AND(CH253=0,N253="B"),AND(CH253=0,LEFT(TRIM(N253),1)="I")),1,0))),"")</f>
        <v/>
      </c>
      <c r="DK253" s="23" t="str">
        <f t="shared" si="139"/>
        <v/>
      </c>
      <c r="DL253" s="23" t="str">
        <f>+IF(LEN($I253)&gt;5,IF(ISERROR(VLOOKUP(P253,'CODIGO PAGO'!$B$2:$B$20,1,0)),1,IF(OR(AND(CJ253=1,P253&lt;&gt;"N"),AND(CJ253=3,P253&lt;&gt;"B"),AND(CJ253=2,LEFT(TRIM(P253),1)&lt;&gt;"I")),1,IF(OR(AND(CJ253=0,P253="N"),AND(CJ253=0,P253="B"),AND(CJ253=0,LEFT(TRIM(P253),1)="I")),1,0))),"")</f>
        <v/>
      </c>
      <c r="DM253" s="23" t="str">
        <f t="shared" si="140"/>
        <v/>
      </c>
      <c r="DN253" s="23" t="str">
        <f>+IF(LEN($I253)&gt;5,IF(ISERROR(VLOOKUP(R253,'CODIGO PAGO'!$B$2:$B$20,1,0)),1,IF(OR(AND(CL253=1,R253&lt;&gt;"N"),AND(CL253=3,R253&lt;&gt;"B"),AND(CL253=2,LEFT(TRIM(R253),1)&lt;&gt;"I")),1,IF(OR(AND(CL253=0,R253="N"),AND(CL253=0,R253="B"),AND(CL253=0,LEFT(TRIM(R253),1)="I")),1,0))),"")</f>
        <v/>
      </c>
      <c r="DO253" s="23" t="str">
        <f t="shared" si="141"/>
        <v/>
      </c>
      <c r="DP253" s="23" t="str">
        <f>+IF(LEN($I253)&gt;5,IF(ISERROR(VLOOKUP(T253,'CODIGO PAGO'!$B$2:$B$20,1,0)),1,IF(OR(AND(CN253=1,T253&lt;&gt;"N"),AND(CN253=3,T253&lt;&gt;"B"),AND(CN253=2,LEFT(TRIM(T253),1)&lt;&gt;"I")),1,IF(OR(AND(CN253=0,T253="N"),AND(CN253=0,T253="B"),AND(CN253=0,LEFT(TRIM(T253),1)="I")),1,0))),"")</f>
        <v/>
      </c>
      <c r="DQ253" s="23" t="str">
        <f t="shared" si="142"/>
        <v/>
      </c>
      <c r="DR253" s="23" t="str">
        <f>+IF(LEN($I253)&gt;5,IF(ISERROR(VLOOKUP(V253,'CODIGO PAGO'!$B$2:$B$20,1,0)),1,IF(OR(AND(CP253=1,V253&lt;&gt;"N"),AND(CP253=3,V253&lt;&gt;"B"),AND(CP253=2,LEFT(TRIM(V253),1)&lt;&gt;"I")),1,IF(OR(AND(CP253=0,V253="N"),AND(CP253=0,V253="B"),AND(CP253=0,LEFT(TRIM(V253),1)="I")),1,0))),"")</f>
        <v/>
      </c>
      <c r="DS253" s="23" t="str">
        <f t="shared" si="143"/>
        <v/>
      </c>
      <c r="DT253" s="23" t="str">
        <f>+IF(LEN($I253)&gt;5,IF(ISERROR(VLOOKUP(X253,'CODIGO PAGO'!$B$2:$B$20,1,0)),1,IF(OR(AND(CR253=1,X253&lt;&gt;"N"),AND(CR253=3,X253&lt;&gt;"B"),AND(CR253=2,LEFT(TRIM(X253),1)&lt;&gt;"I")),1,IF(OR(AND(CR253=0,X253="N"),AND(CR253=0,X253="B"),AND(CR253=0,LEFT(TRIM(X253),1)="I")),1,0))),"")</f>
        <v/>
      </c>
      <c r="DU253" s="23" t="str">
        <f t="shared" si="144"/>
        <v/>
      </c>
      <c r="DV253" s="23" t="str">
        <f>+IF(LEN($I253)&gt;5,IF(ISERROR(VLOOKUP(Z253,'CODIGO PAGO'!$B$2:$B$20,1,0)),1,IF(OR(AND(CT253=1,Z253&lt;&gt;"N"),AND(CT253=3,Z253&lt;&gt;"B"),AND(CT253=2,LEFT(TRIM(Z253),1)&lt;&gt;"I")),1,IF(OR(AND(CT253=0,Z253="N"),AND(CT253=0,Z253="B"),AND(CT253=0,LEFT(TRIM(Z253),1)="I")),1,0))),"")</f>
        <v/>
      </c>
      <c r="DW253" s="23" t="str">
        <f t="shared" si="145"/>
        <v/>
      </c>
      <c r="DX253" s="23" t="str">
        <f>+IF(LEN($I253)&gt;5,IF(ISERROR(VLOOKUP(AB253,'CODIGO PAGO'!$B$2:$B$20,1,0)),1,IF(OR(AND(CV253=1,AB253&lt;&gt;"N"),AND(CV253=3,AB253&lt;&gt;"B"),AND(CV253=2,LEFT(TRIM(AB253),1)&lt;&gt;"I")),1,IF(OR(AND(CV253=0,AB253="N"),AND(CV253=0,AB253="B"),AND(CV253=0,LEFT(TRIM(AB253),1)="I")),1,0))),"")</f>
        <v/>
      </c>
      <c r="DY253" s="23" t="str">
        <f t="shared" si="146"/>
        <v/>
      </c>
      <c r="DZ253" s="23" t="str">
        <f>+IF(LEN($I253)&gt;5,IF(ISERROR(VLOOKUP(AD253,'CODIGO PAGO'!$B$2:$B$20,1,0)),1,IF(OR(AND(CX253=1,AD253&lt;&gt;"N"),AND(CX253=3,AD253&lt;&gt;"B"),AND(CX253=2,LEFT(TRIM(AD253),1)&lt;&gt;"I")),1,IF(OR(AND(CX253=0,AD253="N"),AND(CX253=0,AD253="B"),AND(CX253=0,LEFT(TRIM(AD253),1)="I")),1,0))),"")</f>
        <v/>
      </c>
      <c r="EA253" s="23" t="str">
        <f t="shared" si="147"/>
        <v/>
      </c>
      <c r="EB253" s="23" t="str">
        <f>+IF(LEN($I253)&gt;5,IF(ISERROR(VLOOKUP(AF253,'CODIGO PAGO'!$B$2:$B$20,1,0)),1,IF(OR(AND(CZ253=1,AF253&lt;&gt;"N"),AND(CZ253=3,AF253&lt;&gt;"B"),AND(CZ253=2,LEFT(TRIM(AF253),1)&lt;&gt;"I")),1,IF(OR(AND(CZ253=0,AF253="N"),AND(CZ253=0,AF253="B"),AND(CZ253=0,LEFT(TRIM(AF253),1)="I")),1,0))),"")</f>
        <v/>
      </c>
      <c r="EC253" s="23" t="str">
        <f t="shared" si="148"/>
        <v/>
      </c>
      <c r="ED253" s="23" t="str">
        <f>+IF(LEN($I253)&gt;5,IF(ISERROR(VLOOKUP(AH253,'CODIGO PAGO'!$B$2:$B$20,1,0)),1,IF(OR(AND(DB253=1,AH253&lt;&gt;"N"),AND(DB253=3,AH253&lt;&gt;"B"),AND(DB253=2,LEFT(TRIM(AH253),1)&lt;&gt;"I")),1,IF(OR(AND(DB253=0,AH253="N"),AND(DB253=0,AH253="B"),AND(DB253=0,LEFT(TRIM(AH253),1)="I")),1,0))),"")</f>
        <v/>
      </c>
      <c r="EE253" s="23" t="str">
        <f t="shared" si="149"/>
        <v/>
      </c>
      <c r="EF253" s="23" t="str">
        <f>+IF(LEN($I253)&gt;5,IF(ISERROR(VLOOKUP(AJ253,'CODIGO PAGO'!$B$2:$B$20,1,0)),1,IF(OR(AND(DD253=1,AJ253&lt;&gt;"N"),AND(DD253=3,AJ253&lt;&gt;"B"),AND(DD253=2,LEFT(TRIM(AJ253),1)&lt;&gt;"I")),1,IF(OR(AND(DD253=0,AJ253="N"),AND(DD253=0,AJ253="B"),AND(DD253=0,LEFT(TRIM(AJ253),1)="I")),1,0))),"")</f>
        <v/>
      </c>
      <c r="EG253" s="23" t="str">
        <f t="shared" si="150"/>
        <v/>
      </c>
      <c r="EH253" s="23" t="str">
        <f>+IF(LEN($I253)&gt;5,IF(ISERROR(VLOOKUP(AL253,'CODIGO PAGO'!$B$2:$B$20,1,0)),1,IF(OR(AND(DF253=1,AL253&lt;&gt;"N"),AND(DF253=3,AL253&lt;&gt;"B"),AND(DF253=2,LEFT(TRIM(AL253),1)&lt;&gt;"I")),1,IF(OR(AND(DF253=0,AL253="N"),AND(DF253=0,AL253="B"),AND(DF253=0,LEFT(TRIM(AL253),1)="I")),1,0))),"")</f>
        <v/>
      </c>
      <c r="EI253" s="23" t="str">
        <f t="shared" si="151"/>
        <v/>
      </c>
      <c r="EJ253" s="23" t="str">
        <f>+IF(LEN($I253)&gt;5,IF(ISERROR(VLOOKUP(AN253,'CODIGO PAGO'!$B$2:$B$20,1,0)),1,IF(OR(AND(DH253=1,AN253&lt;&gt;"N"),AND(DH253=3,AN253&lt;&gt;"B"),AND(DH253=2,LEFT(TRIM(AN253),1)&lt;&gt;"I")),1,IF(OR(AND(DH253=0,AN253="N"),AND(DH253=0,AN253="B"),AND(DH253=0,LEFT(TRIM(AN253),1)="I")),1,0))),"")</f>
        <v/>
      </c>
      <c r="EK253" s="23" t="str">
        <f t="shared" si="152"/>
        <v/>
      </c>
      <c r="EL253" s="24" t="str">
        <f t="shared" si="153"/>
        <v/>
      </c>
    </row>
    <row r="254" spans="1:142" s="26" customFormat="1">
      <c r="A254" s="15" t="str">
        <f t="shared" si="119"/>
        <v/>
      </c>
      <c r="B254" s="1" t="str">
        <f>+IF(LEN(I254)&gt;5,'CODIGO PAGO'!$B$28,"")</f>
        <v/>
      </c>
      <c r="C254" s="1" t="str">
        <f>+IF(LEN($I254)&gt;5,BD!D254,"")</f>
        <v/>
      </c>
      <c r="D254" s="168" t="str">
        <f>+IF(LEN($I254)&gt;5,BD!A254,"")</f>
        <v/>
      </c>
      <c r="E254" s="1" t="str">
        <f>+IF(LEN($I254)&gt;5,BD!B254,"")</f>
        <v/>
      </c>
      <c r="F254" s="1" t="str">
        <f>+IF(LEN($I254)&gt;5,BD!C254,"")</f>
        <v/>
      </c>
      <c r="G254" s="141"/>
      <c r="H254" s="141"/>
      <c r="I254" s="1" t="str">
        <f>+IF(LEN(BD!G254)&gt;5,BD!G254,"")</f>
        <v/>
      </c>
      <c r="J254" s="167" t="str">
        <f>+IF(LEN($I254)&gt;5,BD!E254,"")</f>
        <v/>
      </c>
      <c r="K254" s="6" t="str">
        <f t="shared" si="120"/>
        <v/>
      </c>
      <c r="L254" s="87" t="str">
        <f>+IF(LEN($I254)&gt;5,BD!H254,"")</f>
        <v/>
      </c>
      <c r="M254" s="40" t="str">
        <f t="shared" si="121"/>
        <v/>
      </c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4" t="str">
        <f t="shared" si="122"/>
        <v/>
      </c>
      <c r="AQ254" s="5" t="str">
        <f t="shared" si="123"/>
        <v/>
      </c>
      <c r="AR254" s="91" t="str">
        <f t="shared" si="124"/>
        <v/>
      </c>
      <c r="AS254" s="5" t="str">
        <f t="shared" si="125"/>
        <v/>
      </c>
      <c r="AT254" s="91" t="str">
        <f t="shared" si="126"/>
        <v/>
      </c>
      <c r="AU254" s="4" t="str">
        <f t="shared" si="127"/>
        <v/>
      </c>
      <c r="AV254" s="4" t="str">
        <f t="shared" si="128"/>
        <v/>
      </c>
      <c r="AW254" s="4" t="str">
        <f t="shared" si="129"/>
        <v/>
      </c>
      <c r="AX254" s="4" t="str">
        <f t="shared" si="130"/>
        <v/>
      </c>
      <c r="AY254" s="88" t="str">
        <f t="shared" si="131"/>
        <v/>
      </c>
      <c r="AZ254" s="17" t="str">
        <f t="shared" si="132"/>
        <v/>
      </c>
      <c r="BA254" s="18" t="str">
        <f t="shared" si="133"/>
        <v/>
      </c>
      <c r="BB254" s="19" t="str">
        <f>+IF(LEN(I254)&gt;5,IF(INT(RIGHT(B254,1))=9,0.5*L254*AY254,INT(MID(B254,5,LEN(B254)-4))*L254)+IFERROR(VLOOKUP(I254,AJUSTES!$A$1:$I$50,9,0),0),"")</f>
        <v/>
      </c>
      <c r="BC254" s="12"/>
      <c r="BD254" s="19" t="str">
        <f t="shared" si="134"/>
        <v/>
      </c>
      <c r="BE254" s="18" t="str">
        <f t="shared" si="135"/>
        <v/>
      </c>
      <c r="BF254" s="139" t="str">
        <f t="shared" si="136"/>
        <v/>
      </c>
      <c r="BG254" s="114"/>
      <c r="BH254" s="18" t="str">
        <f t="shared" si="137"/>
        <v/>
      </c>
      <c r="BI254" s="13"/>
      <c r="BJ254" s="12"/>
      <c r="BK254" s="12"/>
      <c r="BL254" s="145"/>
      <c r="BM254" s="12"/>
      <c r="BN254" s="12"/>
      <c r="BO254" s="12"/>
      <c r="BP254" s="12"/>
      <c r="BQ254" s="12"/>
      <c r="BR254" s="12"/>
      <c r="BS254" s="146"/>
      <c r="BT254" s="14"/>
      <c r="BU254" s="12"/>
      <c r="BV254" s="12"/>
      <c r="BW254" s="12"/>
      <c r="BX254" s="12"/>
      <c r="BY254" s="12"/>
      <c r="BZ254" s="144"/>
      <c r="CA254" s="107" t="str">
        <f>+IF(LEN($I254)&gt;5,IF(BD!F254="N/A","",BD!F254),"")</f>
        <v/>
      </c>
      <c r="CB254" s="21"/>
      <c r="CC254" s="147"/>
      <c r="CD254" s="148"/>
      <c r="CE254" s="8" t="str">
        <f>+IF(LEN(I254)&gt;5,BD!M254,"")</f>
        <v/>
      </c>
      <c r="CF254" s="16" t="str">
        <f>+IF(LEN(I254)&gt;5,BD!N254,"")</f>
        <v/>
      </c>
      <c r="CG254" s="3" t="str">
        <f t="shared" si="138"/>
        <v/>
      </c>
      <c r="CH254" s="23" t="str">
        <f>+IF(AND(LEN($I254)&gt;5),IF(AND($J254&gt;N$1,$J254&lt;=$AO$1),1,IF((COUNTIFS(INCAPACIDADES!$C$1:$C$51,$I254,INCAPACIDADES!K$1:K$51,N$1))&gt;0,2,IF(VLOOKUP($C254,BD!$D$1:$F$501,3,0)&gt;N$1,0,3))),"")</f>
        <v/>
      </c>
      <c r="CI254" s="23" t="str">
        <f>+IF(AND(LEN($I254)&gt;5),IF(AND($J254&gt;O$1,$J254&lt;=$AO$1),1,IF((COUNTIFS(INCAPACIDADES!$C$1:$C$51,$I254,INCAPACIDADES!L$1:L$51,O$1))&gt;0,2,IF(VLOOKUP($C254,BD!$D$1:$F$501,3,0)&gt;O$1,0,3))),"")</f>
        <v/>
      </c>
      <c r="CJ254" s="23" t="str">
        <f>+IF(AND(LEN($I254)&gt;5),IF(AND($J254&gt;P$1,$J254&lt;=$AO$1),1,IF((COUNTIFS(INCAPACIDADES!$C$1:$C$51,$I254,INCAPACIDADES!M$1:M$51,P$1))&gt;0,2,IF(VLOOKUP($C254,BD!$D$1:$F$501,3,0)&gt;P$1,0,3))),"")</f>
        <v/>
      </c>
      <c r="CK254" s="23" t="str">
        <f>+IF(AND(LEN($I254)&gt;5),IF(AND($J254&gt;Q$1,$J254&lt;=$AO$1),1,IF((COUNTIFS(INCAPACIDADES!$C$1:$C$51,$I254,INCAPACIDADES!N$1:N$51,Q$1))&gt;0,2,IF(VLOOKUP($C254,BD!$D$1:$F$501,3,0)&gt;Q$1,0,3))),"")</f>
        <v/>
      </c>
      <c r="CL254" s="23" t="str">
        <f>+IF(AND(LEN($I254)&gt;5),IF(AND($J254&gt;R$1,$J254&lt;=$AO$1),1,IF((COUNTIFS(INCAPACIDADES!$C$1:$C$51,$I254,INCAPACIDADES!O$1:O$51,R$1))&gt;0,2,IF(VLOOKUP($C254,BD!$D$1:$F$501,3,0)&gt;R$1,0,3))),"")</f>
        <v/>
      </c>
      <c r="CM254" s="23" t="str">
        <f>+IF(AND(LEN($I254)&gt;5),IF(AND($J254&gt;S$1,$J254&lt;=$AO$1),1,IF((COUNTIFS(INCAPACIDADES!$C$1:$C$51,$I254,INCAPACIDADES!P$1:P$51,S$1))&gt;0,2,IF(VLOOKUP($C254,BD!$D$1:$F$501,3,0)&gt;S$1,0,3))),"")</f>
        <v/>
      </c>
      <c r="CN254" s="23" t="str">
        <f>+IF(AND(LEN($I254)&gt;5),IF(AND($J254&gt;T$1,$J254&lt;=$AO$1),1,IF((COUNTIFS(INCAPACIDADES!$C$1:$C$51,$I254,INCAPACIDADES!Q$1:Q$51,T$1))&gt;0,2,IF(VLOOKUP($C254,BD!$D$1:$F$501,3,0)&gt;T$1,0,3))),"")</f>
        <v/>
      </c>
      <c r="CO254" s="23" t="str">
        <f>+IF(AND(LEN($I254)&gt;5),IF(AND($J254&gt;U$1,$J254&lt;=$AO$1),1,IF((COUNTIFS(INCAPACIDADES!$C$1:$C$51,$I254,INCAPACIDADES!R$1:R$51,U$1))&gt;0,2,IF(VLOOKUP($C254,BD!$D$1:$F$501,3,0)&gt;U$1,0,3))),"")</f>
        <v/>
      </c>
      <c r="CP254" s="23" t="str">
        <f>+IF(AND(LEN($I254)&gt;5),IF(AND($J254&gt;V$1,$J254&lt;=$AO$1),1,IF((COUNTIFS(INCAPACIDADES!$C$1:$C$51,$I254,INCAPACIDADES!S$1:S$51,V$1))&gt;0,2,IF(VLOOKUP($C254,BD!$D$1:$F$501,3,0)&gt;V$1,0,3))),"")</f>
        <v/>
      </c>
      <c r="CQ254" s="23" t="str">
        <f>+IF(AND(LEN($I254)&gt;5),IF(AND($J254&gt;W$1,$J254&lt;=$AO$1),1,IF((COUNTIFS(INCAPACIDADES!$C$1:$C$51,$I254,INCAPACIDADES!T$1:T$51,W$1))&gt;0,2,IF(VLOOKUP($C254,BD!$D$1:$F$501,3,0)&gt;W$1,0,3))),"")</f>
        <v/>
      </c>
      <c r="CR254" s="23" t="str">
        <f>+IF(AND(LEN($I254)&gt;5),IF(AND($J254&gt;X$1,$J254&lt;=$AO$1),1,IF((COUNTIFS(INCAPACIDADES!$C$1:$C$51,$I254,INCAPACIDADES!U$1:U$51,X$1))&gt;0,2,IF(VLOOKUP($C254,BD!$D$1:$F$501,3,0)&gt;X$1,0,3))),"")</f>
        <v/>
      </c>
      <c r="CS254" s="23" t="str">
        <f>+IF(AND(LEN($I254)&gt;5),IF(AND($J254&gt;Y$1,$J254&lt;=$AO$1),1,IF((COUNTIFS(INCAPACIDADES!$C$1:$C$51,$I254,INCAPACIDADES!V$1:V$51,Y$1))&gt;0,2,IF(VLOOKUP($C254,BD!$D$1:$F$501,3,0)&gt;Y$1,0,3))),"")</f>
        <v/>
      </c>
      <c r="CT254" s="23" t="str">
        <f>+IF(AND(LEN($I254)&gt;5),IF(AND($J254&gt;Z$1,$J254&lt;=$AO$1),1,IF((COUNTIFS(INCAPACIDADES!$C$1:$C$51,$I254,INCAPACIDADES!W$1:W$51,Z$1))&gt;0,2,IF(VLOOKUP($C254,BD!$D$1:$F$501,3,0)&gt;Z$1,0,3))),"")</f>
        <v/>
      </c>
      <c r="CU254" s="23" t="str">
        <f>+IF(AND(LEN($I254)&gt;5),IF(AND($J254&gt;AA$1,$J254&lt;=$AO$1),1,IF((COUNTIFS(INCAPACIDADES!$C$1:$C$51,$I254,INCAPACIDADES!X$1:X$51,AA$1))&gt;0,2,IF(VLOOKUP($C254,BD!$D$1:$F$501,3,0)&gt;AA$1,0,3))),"")</f>
        <v/>
      </c>
      <c r="CV254" s="23" t="str">
        <f>+IF(AND(LEN($I254)&gt;5),IF(AND($J254&gt;AB$1,$J254&lt;=$AO$1),1,IF((COUNTIFS(INCAPACIDADES!$C$1:$C$51,$I254,INCAPACIDADES!Y$1:Y$51,AB$1))&gt;0,2,IF(VLOOKUP($C254,BD!$D$1:$F$501,3,0)&gt;AB$1,0,3))),"")</f>
        <v/>
      </c>
      <c r="CW254" s="23" t="str">
        <f>+IF(AND(LEN($I254)&gt;5),IF(AND($J254&gt;AC$1,$J254&lt;=$AO$1),1,IF((COUNTIFS(INCAPACIDADES!$C$1:$C$51,$I254,INCAPACIDADES!Z$1:Z$51,AC$1))&gt;0,2,IF(VLOOKUP($C254,BD!$D$1:$F$501,3,0)&gt;AC$1,0,3))),"")</f>
        <v/>
      </c>
      <c r="CX254" s="23" t="str">
        <f>+IF(AND(LEN($I254)&gt;5),IF(AND($J254&gt;AD$1,$J254&lt;=$AO$1),1,IF((COUNTIFS(INCAPACIDADES!$C$1:$C$51,$I254,INCAPACIDADES!AA$1:AA$51,AD$1))&gt;0,2,IF(VLOOKUP($C254,BD!$D$1:$F$501,3,0)&gt;AD$1,0,3))),"")</f>
        <v/>
      </c>
      <c r="CY254" s="23" t="str">
        <f>+IF(AND(LEN($I254)&gt;5),IF(AND($J254&gt;AE$1,$J254&lt;=$AO$1),1,IF((COUNTIFS(INCAPACIDADES!$C$1:$C$51,$I254,INCAPACIDADES!AB$1:AB$51,AE$1))&gt;0,2,IF(VLOOKUP($C254,BD!$D$1:$F$501,3,0)&gt;AE$1,0,3))),"")</f>
        <v/>
      </c>
      <c r="CZ254" s="23" t="str">
        <f>+IF(AND(LEN($I254)&gt;5),IF(AND($J254&gt;AF$1,$J254&lt;=$AO$1),1,IF((COUNTIFS(INCAPACIDADES!$C$1:$C$51,$I254,INCAPACIDADES!AC$1:AC$51,AF$1))&gt;0,2,IF(VLOOKUP($C254,BD!$D$1:$F$501,3,0)&gt;AF$1,0,3))),"")</f>
        <v/>
      </c>
      <c r="DA254" s="23" t="str">
        <f>+IF(AND(LEN($I254)&gt;5),IF(AND($J254&gt;AG$1,$J254&lt;=$AO$1),1,IF((COUNTIFS(INCAPACIDADES!$C$1:$C$51,$I254,INCAPACIDADES!AD$1:AD$51,AG$1))&gt;0,2,IF(VLOOKUP($C254,BD!$D$1:$F$501,3,0)&gt;AG$1,0,3))),"")</f>
        <v/>
      </c>
      <c r="DB254" s="23" t="str">
        <f>+IF(AND(LEN($I254)&gt;5),IF(AND($J254&gt;AH$1,$J254&lt;=$AO$1),1,IF((COUNTIFS(INCAPACIDADES!$C$1:$C$51,$I254,INCAPACIDADES!AE$1:AE$51,AH$1))&gt;0,2,IF(VLOOKUP($C254,BD!$D$1:$F$501,3,0)&gt;AH$1,0,3))),"")</f>
        <v/>
      </c>
      <c r="DC254" s="23" t="str">
        <f>+IF(AND(LEN($I254)&gt;5),IF(AND($J254&gt;AI$1,$J254&lt;=$AO$1),1,IF((COUNTIFS(INCAPACIDADES!$C$1:$C$51,$I254,INCAPACIDADES!AF$1:AF$51,AI$1))&gt;0,2,IF(VLOOKUP($C254,BD!$D$1:$F$501,3,0)&gt;AI$1,0,3))),"")</f>
        <v/>
      </c>
      <c r="DD254" s="23" t="str">
        <f>+IF(AND(LEN($I254)&gt;5),IF(AND($J254&gt;AJ$1,$J254&lt;=$AO$1),1,IF((COUNTIFS(INCAPACIDADES!$C$1:$C$51,$I254,INCAPACIDADES!AG$1:AG$51,AJ$1))&gt;0,2,IF(VLOOKUP($C254,BD!$D$1:$F$501,3,0)&gt;AJ$1,0,3))),"")</f>
        <v/>
      </c>
      <c r="DE254" s="23" t="str">
        <f>+IF(AND(LEN($I254)&gt;5),IF(AND($J254&gt;AK$1,$J254&lt;=$AO$1),1,IF((COUNTIFS(INCAPACIDADES!$C$1:$C$51,$I254,INCAPACIDADES!AH$1:AH$51,AK$1))&gt;0,2,IF(VLOOKUP($C254,BD!$D$1:$F$501,3,0)&gt;AK$1,0,3))),"")</f>
        <v/>
      </c>
      <c r="DF254" s="23" t="str">
        <f>+IF(AND(LEN($I254)&gt;5),IF(AND($J254&gt;AL$1,$J254&lt;=$AO$1),1,IF((COUNTIFS(INCAPACIDADES!$C$1:$C$51,$I254,INCAPACIDADES!AI$1:AI$51,AL$1))&gt;0,2,IF(VLOOKUP($C254,BD!$D$1:$F$501,3,0)&gt;AL$1,0,3))),"")</f>
        <v/>
      </c>
      <c r="DG254" s="23" t="str">
        <f>+IF(AND(LEN($I254)&gt;5),IF(AND($J254&gt;AM$1,$J254&lt;=$AO$1),1,IF((COUNTIFS(INCAPACIDADES!$C$1:$C$51,$I254,INCAPACIDADES!AJ$1:AJ$51,AM$1))&gt;0,2,IF(VLOOKUP($C254,BD!$D$1:$F$501,3,0)&gt;AM$1,0,3))),"")</f>
        <v/>
      </c>
      <c r="DH254" s="23" t="str">
        <f>+IF(AND(LEN($I254)&gt;5),IF(AND($J254&gt;AN$1,$J254&lt;=$AO$1),1,IF((COUNTIFS(INCAPACIDADES!$C$1:$C$51,$I254,INCAPACIDADES!AK$1:AK$51,AN$1))&gt;0,2,IF(VLOOKUP($C254,BD!$D$1:$F$501,3,0)&gt;AN$1,0,3))),"")</f>
        <v/>
      </c>
      <c r="DI254" s="23" t="str">
        <f>+IF(AND(LEN($I254)&gt;5),IF(AND($J254&gt;AO$1,$J254&lt;=$AO$1),1,IF((COUNTIFS(INCAPACIDADES!$C$1:$C$51,$I254,INCAPACIDADES!AL$1:AL$51,AO$1))&gt;0,2,IF(VLOOKUP($C254,BD!$D$1:$F$501,3,0)&gt;AO$1,0,3))),"")</f>
        <v/>
      </c>
      <c r="DJ254" s="23" t="str">
        <f>+IF(LEN($I254)&gt;5,IF(ISERROR(VLOOKUP(N254,'CODIGO PAGO'!$B$2:$B$20,1,0)),1,IF(OR(AND(CH254=1,N254&lt;&gt;"N"),AND(CH254=3,N254&lt;&gt;"B"),AND(CH254=2,LEFT(TRIM(N254),1)&lt;&gt;"I")),1,IF(OR(AND(CH254=0,N254="N"),AND(CH254=0,N254="B"),AND(CH254=0,LEFT(TRIM(N254),1)="I")),1,0))),"")</f>
        <v/>
      </c>
      <c r="DK254" s="23" t="str">
        <f t="shared" si="139"/>
        <v/>
      </c>
      <c r="DL254" s="23" t="str">
        <f>+IF(LEN($I254)&gt;5,IF(ISERROR(VLOOKUP(P254,'CODIGO PAGO'!$B$2:$B$20,1,0)),1,IF(OR(AND(CJ254=1,P254&lt;&gt;"N"),AND(CJ254=3,P254&lt;&gt;"B"),AND(CJ254=2,LEFT(TRIM(P254),1)&lt;&gt;"I")),1,IF(OR(AND(CJ254=0,P254="N"),AND(CJ254=0,P254="B"),AND(CJ254=0,LEFT(TRIM(P254),1)="I")),1,0))),"")</f>
        <v/>
      </c>
      <c r="DM254" s="23" t="str">
        <f t="shared" si="140"/>
        <v/>
      </c>
      <c r="DN254" s="23" t="str">
        <f>+IF(LEN($I254)&gt;5,IF(ISERROR(VLOOKUP(R254,'CODIGO PAGO'!$B$2:$B$20,1,0)),1,IF(OR(AND(CL254=1,R254&lt;&gt;"N"),AND(CL254=3,R254&lt;&gt;"B"),AND(CL254=2,LEFT(TRIM(R254),1)&lt;&gt;"I")),1,IF(OR(AND(CL254=0,R254="N"),AND(CL254=0,R254="B"),AND(CL254=0,LEFT(TRIM(R254),1)="I")),1,0))),"")</f>
        <v/>
      </c>
      <c r="DO254" s="23" t="str">
        <f t="shared" si="141"/>
        <v/>
      </c>
      <c r="DP254" s="23" t="str">
        <f>+IF(LEN($I254)&gt;5,IF(ISERROR(VLOOKUP(T254,'CODIGO PAGO'!$B$2:$B$20,1,0)),1,IF(OR(AND(CN254=1,T254&lt;&gt;"N"),AND(CN254=3,T254&lt;&gt;"B"),AND(CN254=2,LEFT(TRIM(T254),1)&lt;&gt;"I")),1,IF(OR(AND(CN254=0,T254="N"),AND(CN254=0,T254="B"),AND(CN254=0,LEFT(TRIM(T254),1)="I")),1,0))),"")</f>
        <v/>
      </c>
      <c r="DQ254" s="23" t="str">
        <f t="shared" si="142"/>
        <v/>
      </c>
      <c r="DR254" s="23" t="str">
        <f>+IF(LEN($I254)&gt;5,IF(ISERROR(VLOOKUP(V254,'CODIGO PAGO'!$B$2:$B$20,1,0)),1,IF(OR(AND(CP254=1,V254&lt;&gt;"N"),AND(CP254=3,V254&lt;&gt;"B"),AND(CP254=2,LEFT(TRIM(V254),1)&lt;&gt;"I")),1,IF(OR(AND(CP254=0,V254="N"),AND(CP254=0,V254="B"),AND(CP254=0,LEFT(TRIM(V254),1)="I")),1,0))),"")</f>
        <v/>
      </c>
      <c r="DS254" s="23" t="str">
        <f t="shared" si="143"/>
        <v/>
      </c>
      <c r="DT254" s="23" t="str">
        <f>+IF(LEN($I254)&gt;5,IF(ISERROR(VLOOKUP(X254,'CODIGO PAGO'!$B$2:$B$20,1,0)),1,IF(OR(AND(CR254=1,X254&lt;&gt;"N"),AND(CR254=3,X254&lt;&gt;"B"),AND(CR254=2,LEFT(TRIM(X254),1)&lt;&gt;"I")),1,IF(OR(AND(CR254=0,X254="N"),AND(CR254=0,X254="B"),AND(CR254=0,LEFT(TRIM(X254),1)="I")),1,0))),"")</f>
        <v/>
      </c>
      <c r="DU254" s="23" t="str">
        <f t="shared" si="144"/>
        <v/>
      </c>
      <c r="DV254" s="23" t="str">
        <f>+IF(LEN($I254)&gt;5,IF(ISERROR(VLOOKUP(Z254,'CODIGO PAGO'!$B$2:$B$20,1,0)),1,IF(OR(AND(CT254=1,Z254&lt;&gt;"N"),AND(CT254=3,Z254&lt;&gt;"B"),AND(CT254=2,LEFT(TRIM(Z254),1)&lt;&gt;"I")),1,IF(OR(AND(CT254=0,Z254="N"),AND(CT254=0,Z254="B"),AND(CT254=0,LEFT(TRIM(Z254),1)="I")),1,0))),"")</f>
        <v/>
      </c>
      <c r="DW254" s="23" t="str">
        <f t="shared" si="145"/>
        <v/>
      </c>
      <c r="DX254" s="23" t="str">
        <f>+IF(LEN($I254)&gt;5,IF(ISERROR(VLOOKUP(AB254,'CODIGO PAGO'!$B$2:$B$20,1,0)),1,IF(OR(AND(CV254=1,AB254&lt;&gt;"N"),AND(CV254=3,AB254&lt;&gt;"B"),AND(CV254=2,LEFT(TRIM(AB254),1)&lt;&gt;"I")),1,IF(OR(AND(CV254=0,AB254="N"),AND(CV254=0,AB254="B"),AND(CV254=0,LEFT(TRIM(AB254),1)="I")),1,0))),"")</f>
        <v/>
      </c>
      <c r="DY254" s="23" t="str">
        <f t="shared" si="146"/>
        <v/>
      </c>
      <c r="DZ254" s="23" t="str">
        <f>+IF(LEN($I254)&gt;5,IF(ISERROR(VLOOKUP(AD254,'CODIGO PAGO'!$B$2:$B$20,1,0)),1,IF(OR(AND(CX254=1,AD254&lt;&gt;"N"),AND(CX254=3,AD254&lt;&gt;"B"),AND(CX254=2,LEFT(TRIM(AD254),1)&lt;&gt;"I")),1,IF(OR(AND(CX254=0,AD254="N"),AND(CX254=0,AD254="B"),AND(CX254=0,LEFT(TRIM(AD254),1)="I")),1,0))),"")</f>
        <v/>
      </c>
      <c r="EA254" s="23" t="str">
        <f t="shared" si="147"/>
        <v/>
      </c>
      <c r="EB254" s="23" t="str">
        <f>+IF(LEN($I254)&gt;5,IF(ISERROR(VLOOKUP(AF254,'CODIGO PAGO'!$B$2:$B$20,1,0)),1,IF(OR(AND(CZ254=1,AF254&lt;&gt;"N"),AND(CZ254=3,AF254&lt;&gt;"B"),AND(CZ254=2,LEFT(TRIM(AF254),1)&lt;&gt;"I")),1,IF(OR(AND(CZ254=0,AF254="N"),AND(CZ254=0,AF254="B"),AND(CZ254=0,LEFT(TRIM(AF254),1)="I")),1,0))),"")</f>
        <v/>
      </c>
      <c r="EC254" s="23" t="str">
        <f t="shared" si="148"/>
        <v/>
      </c>
      <c r="ED254" s="23" t="str">
        <f>+IF(LEN($I254)&gt;5,IF(ISERROR(VLOOKUP(AH254,'CODIGO PAGO'!$B$2:$B$20,1,0)),1,IF(OR(AND(DB254=1,AH254&lt;&gt;"N"),AND(DB254=3,AH254&lt;&gt;"B"),AND(DB254=2,LEFT(TRIM(AH254),1)&lt;&gt;"I")),1,IF(OR(AND(DB254=0,AH254="N"),AND(DB254=0,AH254="B"),AND(DB254=0,LEFT(TRIM(AH254),1)="I")),1,0))),"")</f>
        <v/>
      </c>
      <c r="EE254" s="23" t="str">
        <f t="shared" si="149"/>
        <v/>
      </c>
      <c r="EF254" s="23" t="str">
        <f>+IF(LEN($I254)&gt;5,IF(ISERROR(VLOOKUP(AJ254,'CODIGO PAGO'!$B$2:$B$20,1,0)),1,IF(OR(AND(DD254=1,AJ254&lt;&gt;"N"),AND(DD254=3,AJ254&lt;&gt;"B"),AND(DD254=2,LEFT(TRIM(AJ254),1)&lt;&gt;"I")),1,IF(OR(AND(DD254=0,AJ254="N"),AND(DD254=0,AJ254="B"),AND(DD254=0,LEFT(TRIM(AJ254),1)="I")),1,0))),"")</f>
        <v/>
      </c>
      <c r="EG254" s="23" t="str">
        <f t="shared" si="150"/>
        <v/>
      </c>
      <c r="EH254" s="23" t="str">
        <f>+IF(LEN($I254)&gt;5,IF(ISERROR(VLOOKUP(AL254,'CODIGO PAGO'!$B$2:$B$20,1,0)),1,IF(OR(AND(DF254=1,AL254&lt;&gt;"N"),AND(DF254=3,AL254&lt;&gt;"B"),AND(DF254=2,LEFT(TRIM(AL254),1)&lt;&gt;"I")),1,IF(OR(AND(DF254=0,AL254="N"),AND(DF254=0,AL254="B"),AND(DF254=0,LEFT(TRIM(AL254),1)="I")),1,0))),"")</f>
        <v/>
      </c>
      <c r="EI254" s="23" t="str">
        <f t="shared" si="151"/>
        <v/>
      </c>
      <c r="EJ254" s="23" t="str">
        <f>+IF(LEN($I254)&gt;5,IF(ISERROR(VLOOKUP(AN254,'CODIGO PAGO'!$B$2:$B$20,1,0)),1,IF(OR(AND(DH254=1,AN254&lt;&gt;"N"),AND(DH254=3,AN254&lt;&gt;"B"),AND(DH254=2,LEFT(TRIM(AN254),1)&lt;&gt;"I")),1,IF(OR(AND(DH254=0,AN254="N"),AND(DH254=0,AN254="B"),AND(DH254=0,LEFT(TRIM(AN254),1)="I")),1,0))),"")</f>
        <v/>
      </c>
      <c r="EK254" s="23" t="str">
        <f t="shared" si="152"/>
        <v/>
      </c>
      <c r="EL254" s="24" t="str">
        <f t="shared" si="153"/>
        <v/>
      </c>
    </row>
    <row r="255" spans="1:142" s="26" customFormat="1">
      <c r="A255" s="15" t="str">
        <f t="shared" si="119"/>
        <v/>
      </c>
      <c r="B255" s="1" t="str">
        <f>+IF(LEN(I255)&gt;5,'CODIGO PAGO'!$B$28,"")</f>
        <v/>
      </c>
      <c r="C255" s="1" t="str">
        <f>+IF(LEN($I255)&gt;5,BD!D255,"")</f>
        <v/>
      </c>
      <c r="D255" s="168" t="str">
        <f>+IF(LEN($I255)&gt;5,BD!A255,"")</f>
        <v/>
      </c>
      <c r="E255" s="1" t="str">
        <f>+IF(LEN($I255)&gt;5,BD!B255,"")</f>
        <v/>
      </c>
      <c r="F255" s="1" t="str">
        <f>+IF(LEN($I255)&gt;5,BD!C255,"")</f>
        <v/>
      </c>
      <c r="G255" s="141"/>
      <c r="H255" s="141"/>
      <c r="I255" s="1" t="str">
        <f>+IF(LEN(BD!G255)&gt;5,BD!G255,"")</f>
        <v/>
      </c>
      <c r="J255" s="167" t="str">
        <f>+IF(LEN($I255)&gt;5,BD!E255,"")</f>
        <v/>
      </c>
      <c r="K255" s="6" t="str">
        <f t="shared" si="120"/>
        <v/>
      </c>
      <c r="L255" s="87" t="str">
        <f>+IF(LEN($I255)&gt;5,BD!H255,"")</f>
        <v/>
      </c>
      <c r="M255" s="40" t="str">
        <f t="shared" si="121"/>
        <v/>
      </c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4" t="str">
        <f t="shared" si="122"/>
        <v/>
      </c>
      <c r="AQ255" s="5" t="str">
        <f t="shared" si="123"/>
        <v/>
      </c>
      <c r="AR255" s="91" t="str">
        <f t="shared" si="124"/>
        <v/>
      </c>
      <c r="AS255" s="5" t="str">
        <f t="shared" si="125"/>
        <v/>
      </c>
      <c r="AT255" s="91" t="str">
        <f t="shared" si="126"/>
        <v/>
      </c>
      <c r="AU255" s="4" t="str">
        <f t="shared" si="127"/>
        <v/>
      </c>
      <c r="AV255" s="4" t="str">
        <f t="shared" si="128"/>
        <v/>
      </c>
      <c r="AW255" s="4" t="str">
        <f t="shared" si="129"/>
        <v/>
      </c>
      <c r="AX255" s="4" t="str">
        <f t="shared" si="130"/>
        <v/>
      </c>
      <c r="AY255" s="88" t="str">
        <f t="shared" si="131"/>
        <v/>
      </c>
      <c r="AZ255" s="17" t="str">
        <f t="shared" si="132"/>
        <v/>
      </c>
      <c r="BA255" s="18" t="str">
        <f t="shared" si="133"/>
        <v/>
      </c>
      <c r="BB255" s="19" t="str">
        <f>+IF(LEN(I255)&gt;5,IF(INT(RIGHT(B255,1))=9,0.5*L255*AY255,INT(MID(B255,5,LEN(B255)-4))*L255)+IFERROR(VLOOKUP(I255,AJUSTES!$A$1:$I$50,9,0),0),"")</f>
        <v/>
      </c>
      <c r="BC255" s="12"/>
      <c r="BD255" s="19" t="str">
        <f t="shared" si="134"/>
        <v/>
      </c>
      <c r="BE255" s="18" t="str">
        <f t="shared" si="135"/>
        <v/>
      </c>
      <c r="BF255" s="139" t="str">
        <f t="shared" si="136"/>
        <v/>
      </c>
      <c r="BG255" s="114"/>
      <c r="BH255" s="18" t="str">
        <f t="shared" si="137"/>
        <v/>
      </c>
      <c r="BI255" s="13"/>
      <c r="BJ255" s="12"/>
      <c r="BK255" s="12"/>
      <c r="BL255" s="145"/>
      <c r="BM255" s="12"/>
      <c r="BN255" s="12"/>
      <c r="BO255" s="12"/>
      <c r="BP255" s="12"/>
      <c r="BQ255" s="12"/>
      <c r="BR255" s="12"/>
      <c r="BS255" s="146"/>
      <c r="BT255" s="14"/>
      <c r="BU255" s="12"/>
      <c r="BV255" s="12"/>
      <c r="BW255" s="12"/>
      <c r="BX255" s="12"/>
      <c r="BY255" s="12"/>
      <c r="BZ255" s="144"/>
      <c r="CA255" s="107" t="str">
        <f>+IF(LEN($I255)&gt;5,IF(BD!F255="N/A","",BD!F255),"")</f>
        <v/>
      </c>
      <c r="CB255" s="21"/>
      <c r="CC255" s="147"/>
      <c r="CD255" s="148"/>
      <c r="CE255" s="8" t="str">
        <f>+IF(LEN(I255)&gt;5,BD!M255,"")</f>
        <v/>
      </c>
      <c r="CF255" s="16" t="str">
        <f>+IF(LEN(I255)&gt;5,BD!N255,"")</f>
        <v/>
      </c>
      <c r="CG255" s="3" t="str">
        <f t="shared" si="138"/>
        <v/>
      </c>
      <c r="CH255" s="23" t="str">
        <f>+IF(AND(LEN($I255)&gt;5),IF(AND($J255&gt;N$1,$J255&lt;=$AO$1),1,IF((COUNTIFS(INCAPACIDADES!$C$1:$C$51,$I255,INCAPACIDADES!K$1:K$51,N$1))&gt;0,2,IF(VLOOKUP($C255,BD!$D$1:$F$501,3,0)&gt;N$1,0,3))),"")</f>
        <v/>
      </c>
      <c r="CI255" s="23" t="str">
        <f>+IF(AND(LEN($I255)&gt;5),IF(AND($J255&gt;O$1,$J255&lt;=$AO$1),1,IF((COUNTIFS(INCAPACIDADES!$C$1:$C$51,$I255,INCAPACIDADES!L$1:L$51,O$1))&gt;0,2,IF(VLOOKUP($C255,BD!$D$1:$F$501,3,0)&gt;O$1,0,3))),"")</f>
        <v/>
      </c>
      <c r="CJ255" s="23" t="str">
        <f>+IF(AND(LEN($I255)&gt;5),IF(AND($J255&gt;P$1,$J255&lt;=$AO$1),1,IF((COUNTIFS(INCAPACIDADES!$C$1:$C$51,$I255,INCAPACIDADES!M$1:M$51,P$1))&gt;0,2,IF(VLOOKUP($C255,BD!$D$1:$F$501,3,0)&gt;P$1,0,3))),"")</f>
        <v/>
      </c>
      <c r="CK255" s="23" t="str">
        <f>+IF(AND(LEN($I255)&gt;5),IF(AND($J255&gt;Q$1,$J255&lt;=$AO$1),1,IF((COUNTIFS(INCAPACIDADES!$C$1:$C$51,$I255,INCAPACIDADES!N$1:N$51,Q$1))&gt;0,2,IF(VLOOKUP($C255,BD!$D$1:$F$501,3,0)&gt;Q$1,0,3))),"")</f>
        <v/>
      </c>
      <c r="CL255" s="23" t="str">
        <f>+IF(AND(LEN($I255)&gt;5),IF(AND($J255&gt;R$1,$J255&lt;=$AO$1),1,IF((COUNTIFS(INCAPACIDADES!$C$1:$C$51,$I255,INCAPACIDADES!O$1:O$51,R$1))&gt;0,2,IF(VLOOKUP($C255,BD!$D$1:$F$501,3,0)&gt;R$1,0,3))),"")</f>
        <v/>
      </c>
      <c r="CM255" s="23" t="str">
        <f>+IF(AND(LEN($I255)&gt;5),IF(AND($J255&gt;S$1,$J255&lt;=$AO$1),1,IF((COUNTIFS(INCAPACIDADES!$C$1:$C$51,$I255,INCAPACIDADES!P$1:P$51,S$1))&gt;0,2,IF(VLOOKUP($C255,BD!$D$1:$F$501,3,0)&gt;S$1,0,3))),"")</f>
        <v/>
      </c>
      <c r="CN255" s="23" t="str">
        <f>+IF(AND(LEN($I255)&gt;5),IF(AND($J255&gt;T$1,$J255&lt;=$AO$1),1,IF((COUNTIFS(INCAPACIDADES!$C$1:$C$51,$I255,INCAPACIDADES!Q$1:Q$51,T$1))&gt;0,2,IF(VLOOKUP($C255,BD!$D$1:$F$501,3,0)&gt;T$1,0,3))),"")</f>
        <v/>
      </c>
      <c r="CO255" s="23" t="str">
        <f>+IF(AND(LEN($I255)&gt;5),IF(AND($J255&gt;U$1,$J255&lt;=$AO$1),1,IF((COUNTIFS(INCAPACIDADES!$C$1:$C$51,$I255,INCAPACIDADES!R$1:R$51,U$1))&gt;0,2,IF(VLOOKUP($C255,BD!$D$1:$F$501,3,0)&gt;U$1,0,3))),"")</f>
        <v/>
      </c>
      <c r="CP255" s="23" t="str">
        <f>+IF(AND(LEN($I255)&gt;5),IF(AND($J255&gt;V$1,$J255&lt;=$AO$1),1,IF((COUNTIFS(INCAPACIDADES!$C$1:$C$51,$I255,INCAPACIDADES!S$1:S$51,V$1))&gt;0,2,IF(VLOOKUP($C255,BD!$D$1:$F$501,3,0)&gt;V$1,0,3))),"")</f>
        <v/>
      </c>
      <c r="CQ255" s="23" t="str">
        <f>+IF(AND(LEN($I255)&gt;5),IF(AND($J255&gt;W$1,$J255&lt;=$AO$1),1,IF((COUNTIFS(INCAPACIDADES!$C$1:$C$51,$I255,INCAPACIDADES!T$1:T$51,W$1))&gt;0,2,IF(VLOOKUP($C255,BD!$D$1:$F$501,3,0)&gt;W$1,0,3))),"")</f>
        <v/>
      </c>
      <c r="CR255" s="23" t="str">
        <f>+IF(AND(LEN($I255)&gt;5),IF(AND($J255&gt;X$1,$J255&lt;=$AO$1),1,IF((COUNTIFS(INCAPACIDADES!$C$1:$C$51,$I255,INCAPACIDADES!U$1:U$51,X$1))&gt;0,2,IF(VLOOKUP($C255,BD!$D$1:$F$501,3,0)&gt;X$1,0,3))),"")</f>
        <v/>
      </c>
      <c r="CS255" s="23" t="str">
        <f>+IF(AND(LEN($I255)&gt;5),IF(AND($J255&gt;Y$1,$J255&lt;=$AO$1),1,IF((COUNTIFS(INCAPACIDADES!$C$1:$C$51,$I255,INCAPACIDADES!V$1:V$51,Y$1))&gt;0,2,IF(VLOOKUP($C255,BD!$D$1:$F$501,3,0)&gt;Y$1,0,3))),"")</f>
        <v/>
      </c>
      <c r="CT255" s="23" t="str">
        <f>+IF(AND(LEN($I255)&gt;5),IF(AND($J255&gt;Z$1,$J255&lt;=$AO$1),1,IF((COUNTIFS(INCAPACIDADES!$C$1:$C$51,$I255,INCAPACIDADES!W$1:W$51,Z$1))&gt;0,2,IF(VLOOKUP($C255,BD!$D$1:$F$501,3,0)&gt;Z$1,0,3))),"")</f>
        <v/>
      </c>
      <c r="CU255" s="23" t="str">
        <f>+IF(AND(LEN($I255)&gt;5),IF(AND($J255&gt;AA$1,$J255&lt;=$AO$1),1,IF((COUNTIFS(INCAPACIDADES!$C$1:$C$51,$I255,INCAPACIDADES!X$1:X$51,AA$1))&gt;0,2,IF(VLOOKUP($C255,BD!$D$1:$F$501,3,0)&gt;AA$1,0,3))),"")</f>
        <v/>
      </c>
      <c r="CV255" s="23" t="str">
        <f>+IF(AND(LEN($I255)&gt;5),IF(AND($J255&gt;AB$1,$J255&lt;=$AO$1),1,IF((COUNTIFS(INCAPACIDADES!$C$1:$C$51,$I255,INCAPACIDADES!Y$1:Y$51,AB$1))&gt;0,2,IF(VLOOKUP($C255,BD!$D$1:$F$501,3,0)&gt;AB$1,0,3))),"")</f>
        <v/>
      </c>
      <c r="CW255" s="23" t="str">
        <f>+IF(AND(LEN($I255)&gt;5),IF(AND($J255&gt;AC$1,$J255&lt;=$AO$1),1,IF((COUNTIFS(INCAPACIDADES!$C$1:$C$51,$I255,INCAPACIDADES!Z$1:Z$51,AC$1))&gt;0,2,IF(VLOOKUP($C255,BD!$D$1:$F$501,3,0)&gt;AC$1,0,3))),"")</f>
        <v/>
      </c>
      <c r="CX255" s="23" t="str">
        <f>+IF(AND(LEN($I255)&gt;5),IF(AND($J255&gt;AD$1,$J255&lt;=$AO$1),1,IF((COUNTIFS(INCAPACIDADES!$C$1:$C$51,$I255,INCAPACIDADES!AA$1:AA$51,AD$1))&gt;0,2,IF(VLOOKUP($C255,BD!$D$1:$F$501,3,0)&gt;AD$1,0,3))),"")</f>
        <v/>
      </c>
      <c r="CY255" s="23" t="str">
        <f>+IF(AND(LEN($I255)&gt;5),IF(AND($J255&gt;AE$1,$J255&lt;=$AO$1),1,IF((COUNTIFS(INCAPACIDADES!$C$1:$C$51,$I255,INCAPACIDADES!AB$1:AB$51,AE$1))&gt;0,2,IF(VLOOKUP($C255,BD!$D$1:$F$501,3,0)&gt;AE$1,0,3))),"")</f>
        <v/>
      </c>
      <c r="CZ255" s="23" t="str">
        <f>+IF(AND(LEN($I255)&gt;5),IF(AND($J255&gt;AF$1,$J255&lt;=$AO$1),1,IF((COUNTIFS(INCAPACIDADES!$C$1:$C$51,$I255,INCAPACIDADES!AC$1:AC$51,AF$1))&gt;0,2,IF(VLOOKUP($C255,BD!$D$1:$F$501,3,0)&gt;AF$1,0,3))),"")</f>
        <v/>
      </c>
      <c r="DA255" s="23" t="str">
        <f>+IF(AND(LEN($I255)&gt;5),IF(AND($J255&gt;AG$1,$J255&lt;=$AO$1),1,IF((COUNTIFS(INCAPACIDADES!$C$1:$C$51,$I255,INCAPACIDADES!AD$1:AD$51,AG$1))&gt;0,2,IF(VLOOKUP($C255,BD!$D$1:$F$501,3,0)&gt;AG$1,0,3))),"")</f>
        <v/>
      </c>
      <c r="DB255" s="23" t="str">
        <f>+IF(AND(LEN($I255)&gt;5),IF(AND($J255&gt;AH$1,$J255&lt;=$AO$1),1,IF((COUNTIFS(INCAPACIDADES!$C$1:$C$51,$I255,INCAPACIDADES!AE$1:AE$51,AH$1))&gt;0,2,IF(VLOOKUP($C255,BD!$D$1:$F$501,3,0)&gt;AH$1,0,3))),"")</f>
        <v/>
      </c>
      <c r="DC255" s="23" t="str">
        <f>+IF(AND(LEN($I255)&gt;5),IF(AND($J255&gt;AI$1,$J255&lt;=$AO$1),1,IF((COUNTIFS(INCAPACIDADES!$C$1:$C$51,$I255,INCAPACIDADES!AF$1:AF$51,AI$1))&gt;0,2,IF(VLOOKUP($C255,BD!$D$1:$F$501,3,0)&gt;AI$1,0,3))),"")</f>
        <v/>
      </c>
      <c r="DD255" s="23" t="str">
        <f>+IF(AND(LEN($I255)&gt;5),IF(AND($J255&gt;AJ$1,$J255&lt;=$AO$1),1,IF((COUNTIFS(INCAPACIDADES!$C$1:$C$51,$I255,INCAPACIDADES!AG$1:AG$51,AJ$1))&gt;0,2,IF(VLOOKUP($C255,BD!$D$1:$F$501,3,0)&gt;AJ$1,0,3))),"")</f>
        <v/>
      </c>
      <c r="DE255" s="23" t="str">
        <f>+IF(AND(LEN($I255)&gt;5),IF(AND($J255&gt;AK$1,$J255&lt;=$AO$1),1,IF((COUNTIFS(INCAPACIDADES!$C$1:$C$51,$I255,INCAPACIDADES!AH$1:AH$51,AK$1))&gt;0,2,IF(VLOOKUP($C255,BD!$D$1:$F$501,3,0)&gt;AK$1,0,3))),"")</f>
        <v/>
      </c>
      <c r="DF255" s="23" t="str">
        <f>+IF(AND(LEN($I255)&gt;5),IF(AND($J255&gt;AL$1,$J255&lt;=$AO$1),1,IF((COUNTIFS(INCAPACIDADES!$C$1:$C$51,$I255,INCAPACIDADES!AI$1:AI$51,AL$1))&gt;0,2,IF(VLOOKUP($C255,BD!$D$1:$F$501,3,0)&gt;AL$1,0,3))),"")</f>
        <v/>
      </c>
      <c r="DG255" s="23" t="str">
        <f>+IF(AND(LEN($I255)&gt;5),IF(AND($J255&gt;AM$1,$J255&lt;=$AO$1),1,IF((COUNTIFS(INCAPACIDADES!$C$1:$C$51,$I255,INCAPACIDADES!AJ$1:AJ$51,AM$1))&gt;0,2,IF(VLOOKUP($C255,BD!$D$1:$F$501,3,0)&gt;AM$1,0,3))),"")</f>
        <v/>
      </c>
      <c r="DH255" s="23" t="str">
        <f>+IF(AND(LEN($I255)&gt;5),IF(AND($J255&gt;AN$1,$J255&lt;=$AO$1),1,IF((COUNTIFS(INCAPACIDADES!$C$1:$C$51,$I255,INCAPACIDADES!AK$1:AK$51,AN$1))&gt;0,2,IF(VLOOKUP($C255,BD!$D$1:$F$501,3,0)&gt;AN$1,0,3))),"")</f>
        <v/>
      </c>
      <c r="DI255" s="23" t="str">
        <f>+IF(AND(LEN($I255)&gt;5),IF(AND($J255&gt;AO$1,$J255&lt;=$AO$1),1,IF((COUNTIFS(INCAPACIDADES!$C$1:$C$51,$I255,INCAPACIDADES!AL$1:AL$51,AO$1))&gt;0,2,IF(VLOOKUP($C255,BD!$D$1:$F$501,3,0)&gt;AO$1,0,3))),"")</f>
        <v/>
      </c>
      <c r="DJ255" s="23" t="str">
        <f>+IF(LEN($I255)&gt;5,IF(ISERROR(VLOOKUP(N255,'CODIGO PAGO'!$B$2:$B$20,1,0)),1,IF(OR(AND(CH255=1,N255&lt;&gt;"N"),AND(CH255=3,N255&lt;&gt;"B"),AND(CH255=2,LEFT(TRIM(N255),1)&lt;&gt;"I")),1,IF(OR(AND(CH255=0,N255="N"),AND(CH255=0,N255="B"),AND(CH255=0,LEFT(TRIM(N255),1)="I")),1,0))),"")</f>
        <v/>
      </c>
      <c r="DK255" s="23" t="str">
        <f t="shared" si="139"/>
        <v/>
      </c>
      <c r="DL255" s="23" t="str">
        <f>+IF(LEN($I255)&gt;5,IF(ISERROR(VLOOKUP(P255,'CODIGO PAGO'!$B$2:$B$20,1,0)),1,IF(OR(AND(CJ255=1,P255&lt;&gt;"N"),AND(CJ255=3,P255&lt;&gt;"B"),AND(CJ255=2,LEFT(TRIM(P255),1)&lt;&gt;"I")),1,IF(OR(AND(CJ255=0,P255="N"),AND(CJ255=0,P255="B"),AND(CJ255=0,LEFT(TRIM(P255),1)="I")),1,0))),"")</f>
        <v/>
      </c>
      <c r="DM255" s="23" t="str">
        <f t="shared" si="140"/>
        <v/>
      </c>
      <c r="DN255" s="23" t="str">
        <f>+IF(LEN($I255)&gt;5,IF(ISERROR(VLOOKUP(R255,'CODIGO PAGO'!$B$2:$B$20,1,0)),1,IF(OR(AND(CL255=1,R255&lt;&gt;"N"),AND(CL255=3,R255&lt;&gt;"B"),AND(CL255=2,LEFT(TRIM(R255),1)&lt;&gt;"I")),1,IF(OR(AND(CL255=0,R255="N"),AND(CL255=0,R255="B"),AND(CL255=0,LEFT(TRIM(R255),1)="I")),1,0))),"")</f>
        <v/>
      </c>
      <c r="DO255" s="23" t="str">
        <f t="shared" si="141"/>
        <v/>
      </c>
      <c r="DP255" s="23" t="str">
        <f>+IF(LEN($I255)&gt;5,IF(ISERROR(VLOOKUP(T255,'CODIGO PAGO'!$B$2:$B$20,1,0)),1,IF(OR(AND(CN255=1,T255&lt;&gt;"N"),AND(CN255=3,T255&lt;&gt;"B"),AND(CN255=2,LEFT(TRIM(T255),1)&lt;&gt;"I")),1,IF(OR(AND(CN255=0,T255="N"),AND(CN255=0,T255="B"),AND(CN255=0,LEFT(TRIM(T255),1)="I")),1,0))),"")</f>
        <v/>
      </c>
      <c r="DQ255" s="23" t="str">
        <f t="shared" si="142"/>
        <v/>
      </c>
      <c r="DR255" s="23" t="str">
        <f>+IF(LEN($I255)&gt;5,IF(ISERROR(VLOOKUP(V255,'CODIGO PAGO'!$B$2:$B$20,1,0)),1,IF(OR(AND(CP255=1,V255&lt;&gt;"N"),AND(CP255=3,V255&lt;&gt;"B"),AND(CP255=2,LEFT(TRIM(V255),1)&lt;&gt;"I")),1,IF(OR(AND(CP255=0,V255="N"),AND(CP255=0,V255="B"),AND(CP255=0,LEFT(TRIM(V255),1)="I")),1,0))),"")</f>
        <v/>
      </c>
      <c r="DS255" s="23" t="str">
        <f t="shared" si="143"/>
        <v/>
      </c>
      <c r="DT255" s="23" t="str">
        <f>+IF(LEN($I255)&gt;5,IF(ISERROR(VLOOKUP(X255,'CODIGO PAGO'!$B$2:$B$20,1,0)),1,IF(OR(AND(CR255=1,X255&lt;&gt;"N"),AND(CR255=3,X255&lt;&gt;"B"),AND(CR255=2,LEFT(TRIM(X255),1)&lt;&gt;"I")),1,IF(OR(AND(CR255=0,X255="N"),AND(CR255=0,X255="B"),AND(CR255=0,LEFT(TRIM(X255),1)="I")),1,0))),"")</f>
        <v/>
      </c>
      <c r="DU255" s="23" t="str">
        <f t="shared" si="144"/>
        <v/>
      </c>
      <c r="DV255" s="23" t="str">
        <f>+IF(LEN($I255)&gt;5,IF(ISERROR(VLOOKUP(Z255,'CODIGO PAGO'!$B$2:$B$20,1,0)),1,IF(OR(AND(CT255=1,Z255&lt;&gt;"N"),AND(CT255=3,Z255&lt;&gt;"B"),AND(CT255=2,LEFT(TRIM(Z255),1)&lt;&gt;"I")),1,IF(OR(AND(CT255=0,Z255="N"),AND(CT255=0,Z255="B"),AND(CT255=0,LEFT(TRIM(Z255),1)="I")),1,0))),"")</f>
        <v/>
      </c>
      <c r="DW255" s="23" t="str">
        <f t="shared" si="145"/>
        <v/>
      </c>
      <c r="DX255" s="23" t="str">
        <f>+IF(LEN($I255)&gt;5,IF(ISERROR(VLOOKUP(AB255,'CODIGO PAGO'!$B$2:$B$20,1,0)),1,IF(OR(AND(CV255=1,AB255&lt;&gt;"N"),AND(CV255=3,AB255&lt;&gt;"B"),AND(CV255=2,LEFT(TRIM(AB255),1)&lt;&gt;"I")),1,IF(OR(AND(CV255=0,AB255="N"),AND(CV255=0,AB255="B"),AND(CV255=0,LEFT(TRIM(AB255),1)="I")),1,0))),"")</f>
        <v/>
      </c>
      <c r="DY255" s="23" t="str">
        <f t="shared" si="146"/>
        <v/>
      </c>
      <c r="DZ255" s="23" t="str">
        <f>+IF(LEN($I255)&gt;5,IF(ISERROR(VLOOKUP(AD255,'CODIGO PAGO'!$B$2:$B$20,1,0)),1,IF(OR(AND(CX255=1,AD255&lt;&gt;"N"),AND(CX255=3,AD255&lt;&gt;"B"),AND(CX255=2,LEFT(TRIM(AD255),1)&lt;&gt;"I")),1,IF(OR(AND(CX255=0,AD255="N"),AND(CX255=0,AD255="B"),AND(CX255=0,LEFT(TRIM(AD255),1)="I")),1,0))),"")</f>
        <v/>
      </c>
      <c r="EA255" s="23" t="str">
        <f t="shared" si="147"/>
        <v/>
      </c>
      <c r="EB255" s="23" t="str">
        <f>+IF(LEN($I255)&gt;5,IF(ISERROR(VLOOKUP(AF255,'CODIGO PAGO'!$B$2:$B$20,1,0)),1,IF(OR(AND(CZ255=1,AF255&lt;&gt;"N"),AND(CZ255=3,AF255&lt;&gt;"B"),AND(CZ255=2,LEFT(TRIM(AF255),1)&lt;&gt;"I")),1,IF(OR(AND(CZ255=0,AF255="N"),AND(CZ255=0,AF255="B"),AND(CZ255=0,LEFT(TRIM(AF255),1)="I")),1,0))),"")</f>
        <v/>
      </c>
      <c r="EC255" s="23" t="str">
        <f t="shared" si="148"/>
        <v/>
      </c>
      <c r="ED255" s="23" t="str">
        <f>+IF(LEN($I255)&gt;5,IF(ISERROR(VLOOKUP(AH255,'CODIGO PAGO'!$B$2:$B$20,1,0)),1,IF(OR(AND(DB255=1,AH255&lt;&gt;"N"),AND(DB255=3,AH255&lt;&gt;"B"),AND(DB255=2,LEFT(TRIM(AH255),1)&lt;&gt;"I")),1,IF(OR(AND(DB255=0,AH255="N"),AND(DB255=0,AH255="B"),AND(DB255=0,LEFT(TRIM(AH255),1)="I")),1,0))),"")</f>
        <v/>
      </c>
      <c r="EE255" s="23" t="str">
        <f t="shared" si="149"/>
        <v/>
      </c>
      <c r="EF255" s="23" t="str">
        <f>+IF(LEN($I255)&gt;5,IF(ISERROR(VLOOKUP(AJ255,'CODIGO PAGO'!$B$2:$B$20,1,0)),1,IF(OR(AND(DD255=1,AJ255&lt;&gt;"N"),AND(DD255=3,AJ255&lt;&gt;"B"),AND(DD255=2,LEFT(TRIM(AJ255),1)&lt;&gt;"I")),1,IF(OR(AND(DD255=0,AJ255="N"),AND(DD255=0,AJ255="B"),AND(DD255=0,LEFT(TRIM(AJ255),1)="I")),1,0))),"")</f>
        <v/>
      </c>
      <c r="EG255" s="23" t="str">
        <f t="shared" si="150"/>
        <v/>
      </c>
      <c r="EH255" s="23" t="str">
        <f>+IF(LEN($I255)&gt;5,IF(ISERROR(VLOOKUP(AL255,'CODIGO PAGO'!$B$2:$B$20,1,0)),1,IF(OR(AND(DF255=1,AL255&lt;&gt;"N"),AND(DF255=3,AL255&lt;&gt;"B"),AND(DF255=2,LEFT(TRIM(AL255),1)&lt;&gt;"I")),1,IF(OR(AND(DF255=0,AL255="N"),AND(DF255=0,AL255="B"),AND(DF255=0,LEFT(TRIM(AL255),1)="I")),1,0))),"")</f>
        <v/>
      </c>
      <c r="EI255" s="23" t="str">
        <f t="shared" si="151"/>
        <v/>
      </c>
      <c r="EJ255" s="23" t="str">
        <f>+IF(LEN($I255)&gt;5,IF(ISERROR(VLOOKUP(AN255,'CODIGO PAGO'!$B$2:$B$20,1,0)),1,IF(OR(AND(DH255=1,AN255&lt;&gt;"N"),AND(DH255=3,AN255&lt;&gt;"B"),AND(DH255=2,LEFT(TRIM(AN255),1)&lt;&gt;"I")),1,IF(OR(AND(DH255=0,AN255="N"),AND(DH255=0,AN255="B"),AND(DH255=0,LEFT(TRIM(AN255),1)="I")),1,0))),"")</f>
        <v/>
      </c>
      <c r="EK255" s="23" t="str">
        <f t="shared" si="152"/>
        <v/>
      </c>
      <c r="EL255" s="24" t="str">
        <f t="shared" si="153"/>
        <v/>
      </c>
    </row>
    <row r="256" spans="1:142" s="26" customFormat="1">
      <c r="A256" s="15" t="str">
        <f t="shared" si="119"/>
        <v/>
      </c>
      <c r="B256" s="1" t="str">
        <f>+IF(LEN(I256)&gt;5,'CODIGO PAGO'!$B$28,"")</f>
        <v/>
      </c>
      <c r="C256" s="1" t="str">
        <f>+IF(LEN($I256)&gt;5,BD!D256,"")</f>
        <v/>
      </c>
      <c r="D256" s="168" t="str">
        <f>+IF(LEN($I256)&gt;5,BD!A256,"")</f>
        <v/>
      </c>
      <c r="E256" s="1" t="str">
        <f>+IF(LEN($I256)&gt;5,BD!B256,"")</f>
        <v/>
      </c>
      <c r="F256" s="1" t="str">
        <f>+IF(LEN($I256)&gt;5,BD!C256,"")</f>
        <v/>
      </c>
      <c r="G256" s="141"/>
      <c r="H256" s="141"/>
      <c r="I256" s="1" t="str">
        <f>+IF(LEN(BD!G256)&gt;5,BD!G256,"")</f>
        <v/>
      </c>
      <c r="J256" s="167" t="str">
        <f>+IF(LEN($I256)&gt;5,BD!E256,"")</f>
        <v/>
      </c>
      <c r="K256" s="6" t="str">
        <f t="shared" si="120"/>
        <v/>
      </c>
      <c r="L256" s="87" t="str">
        <f>+IF(LEN($I256)&gt;5,BD!H256,"")</f>
        <v/>
      </c>
      <c r="M256" s="40" t="str">
        <f t="shared" si="121"/>
        <v/>
      </c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4" t="str">
        <f t="shared" si="122"/>
        <v/>
      </c>
      <c r="AQ256" s="5" t="str">
        <f t="shared" si="123"/>
        <v/>
      </c>
      <c r="AR256" s="91" t="str">
        <f t="shared" si="124"/>
        <v/>
      </c>
      <c r="AS256" s="5" t="str">
        <f t="shared" si="125"/>
        <v/>
      </c>
      <c r="AT256" s="91" t="str">
        <f t="shared" si="126"/>
        <v/>
      </c>
      <c r="AU256" s="4" t="str">
        <f t="shared" si="127"/>
        <v/>
      </c>
      <c r="AV256" s="4" t="str">
        <f t="shared" si="128"/>
        <v/>
      </c>
      <c r="AW256" s="4" t="str">
        <f t="shared" si="129"/>
        <v/>
      </c>
      <c r="AX256" s="4" t="str">
        <f t="shared" si="130"/>
        <v/>
      </c>
      <c r="AY256" s="88" t="str">
        <f t="shared" si="131"/>
        <v/>
      </c>
      <c r="AZ256" s="17" t="str">
        <f t="shared" si="132"/>
        <v/>
      </c>
      <c r="BA256" s="18" t="str">
        <f t="shared" si="133"/>
        <v/>
      </c>
      <c r="BB256" s="19" t="str">
        <f>+IF(LEN(I256)&gt;5,IF(INT(RIGHT(B256,1))=9,0.5*L256*AY256,INT(MID(B256,5,LEN(B256)-4))*L256)+IFERROR(VLOOKUP(I256,AJUSTES!$A$1:$I$50,9,0),0),"")</f>
        <v/>
      </c>
      <c r="BC256" s="12"/>
      <c r="BD256" s="19" t="str">
        <f t="shared" si="134"/>
        <v/>
      </c>
      <c r="BE256" s="18" t="str">
        <f t="shared" si="135"/>
        <v/>
      </c>
      <c r="BF256" s="139" t="str">
        <f t="shared" si="136"/>
        <v/>
      </c>
      <c r="BG256" s="114"/>
      <c r="BH256" s="18" t="str">
        <f t="shared" si="137"/>
        <v/>
      </c>
      <c r="BI256" s="13"/>
      <c r="BJ256" s="12"/>
      <c r="BK256" s="12"/>
      <c r="BL256" s="145"/>
      <c r="BM256" s="12"/>
      <c r="BN256" s="12"/>
      <c r="BO256" s="12"/>
      <c r="BP256" s="12"/>
      <c r="BQ256" s="12"/>
      <c r="BR256" s="12"/>
      <c r="BS256" s="146"/>
      <c r="BT256" s="14"/>
      <c r="BU256" s="12"/>
      <c r="BV256" s="12"/>
      <c r="BW256" s="12"/>
      <c r="BX256" s="12"/>
      <c r="BY256" s="12"/>
      <c r="BZ256" s="144"/>
      <c r="CA256" s="107" t="str">
        <f>+IF(LEN($I256)&gt;5,IF(BD!F256="N/A","",BD!F256),"")</f>
        <v/>
      </c>
      <c r="CB256" s="21"/>
      <c r="CC256" s="147"/>
      <c r="CD256" s="148"/>
      <c r="CE256" s="8" t="str">
        <f>+IF(LEN(I256)&gt;5,BD!M256,"")</f>
        <v/>
      </c>
      <c r="CF256" s="16" t="str">
        <f>+IF(LEN(I256)&gt;5,BD!N256,"")</f>
        <v/>
      </c>
      <c r="CG256" s="3" t="str">
        <f t="shared" si="138"/>
        <v/>
      </c>
      <c r="CH256" s="23" t="str">
        <f>+IF(AND(LEN($I256)&gt;5),IF(AND($J256&gt;N$1,$J256&lt;=$AO$1),1,IF((COUNTIFS(INCAPACIDADES!$C$1:$C$51,$I256,INCAPACIDADES!K$1:K$51,N$1))&gt;0,2,IF(VLOOKUP($C256,BD!$D$1:$F$501,3,0)&gt;N$1,0,3))),"")</f>
        <v/>
      </c>
      <c r="CI256" s="23" t="str">
        <f>+IF(AND(LEN($I256)&gt;5),IF(AND($J256&gt;O$1,$J256&lt;=$AO$1),1,IF((COUNTIFS(INCAPACIDADES!$C$1:$C$51,$I256,INCAPACIDADES!L$1:L$51,O$1))&gt;0,2,IF(VLOOKUP($C256,BD!$D$1:$F$501,3,0)&gt;O$1,0,3))),"")</f>
        <v/>
      </c>
      <c r="CJ256" s="23" t="str">
        <f>+IF(AND(LEN($I256)&gt;5),IF(AND($J256&gt;P$1,$J256&lt;=$AO$1),1,IF((COUNTIFS(INCAPACIDADES!$C$1:$C$51,$I256,INCAPACIDADES!M$1:M$51,P$1))&gt;0,2,IF(VLOOKUP($C256,BD!$D$1:$F$501,3,0)&gt;P$1,0,3))),"")</f>
        <v/>
      </c>
      <c r="CK256" s="23" t="str">
        <f>+IF(AND(LEN($I256)&gt;5),IF(AND($J256&gt;Q$1,$J256&lt;=$AO$1),1,IF((COUNTIFS(INCAPACIDADES!$C$1:$C$51,$I256,INCAPACIDADES!N$1:N$51,Q$1))&gt;0,2,IF(VLOOKUP($C256,BD!$D$1:$F$501,3,0)&gt;Q$1,0,3))),"")</f>
        <v/>
      </c>
      <c r="CL256" s="23" t="str">
        <f>+IF(AND(LEN($I256)&gt;5),IF(AND($J256&gt;R$1,$J256&lt;=$AO$1),1,IF((COUNTIFS(INCAPACIDADES!$C$1:$C$51,$I256,INCAPACIDADES!O$1:O$51,R$1))&gt;0,2,IF(VLOOKUP($C256,BD!$D$1:$F$501,3,0)&gt;R$1,0,3))),"")</f>
        <v/>
      </c>
      <c r="CM256" s="23" t="str">
        <f>+IF(AND(LEN($I256)&gt;5),IF(AND($J256&gt;S$1,$J256&lt;=$AO$1),1,IF((COUNTIFS(INCAPACIDADES!$C$1:$C$51,$I256,INCAPACIDADES!P$1:P$51,S$1))&gt;0,2,IF(VLOOKUP($C256,BD!$D$1:$F$501,3,0)&gt;S$1,0,3))),"")</f>
        <v/>
      </c>
      <c r="CN256" s="23" t="str">
        <f>+IF(AND(LEN($I256)&gt;5),IF(AND($J256&gt;T$1,$J256&lt;=$AO$1),1,IF((COUNTIFS(INCAPACIDADES!$C$1:$C$51,$I256,INCAPACIDADES!Q$1:Q$51,T$1))&gt;0,2,IF(VLOOKUP($C256,BD!$D$1:$F$501,3,0)&gt;T$1,0,3))),"")</f>
        <v/>
      </c>
      <c r="CO256" s="23" t="str">
        <f>+IF(AND(LEN($I256)&gt;5),IF(AND($J256&gt;U$1,$J256&lt;=$AO$1),1,IF((COUNTIFS(INCAPACIDADES!$C$1:$C$51,$I256,INCAPACIDADES!R$1:R$51,U$1))&gt;0,2,IF(VLOOKUP($C256,BD!$D$1:$F$501,3,0)&gt;U$1,0,3))),"")</f>
        <v/>
      </c>
      <c r="CP256" s="23" t="str">
        <f>+IF(AND(LEN($I256)&gt;5),IF(AND($J256&gt;V$1,$J256&lt;=$AO$1),1,IF((COUNTIFS(INCAPACIDADES!$C$1:$C$51,$I256,INCAPACIDADES!S$1:S$51,V$1))&gt;0,2,IF(VLOOKUP($C256,BD!$D$1:$F$501,3,0)&gt;V$1,0,3))),"")</f>
        <v/>
      </c>
      <c r="CQ256" s="23" t="str">
        <f>+IF(AND(LEN($I256)&gt;5),IF(AND($J256&gt;W$1,$J256&lt;=$AO$1),1,IF((COUNTIFS(INCAPACIDADES!$C$1:$C$51,$I256,INCAPACIDADES!T$1:T$51,W$1))&gt;0,2,IF(VLOOKUP($C256,BD!$D$1:$F$501,3,0)&gt;W$1,0,3))),"")</f>
        <v/>
      </c>
      <c r="CR256" s="23" t="str">
        <f>+IF(AND(LEN($I256)&gt;5),IF(AND($J256&gt;X$1,$J256&lt;=$AO$1),1,IF((COUNTIFS(INCAPACIDADES!$C$1:$C$51,$I256,INCAPACIDADES!U$1:U$51,X$1))&gt;0,2,IF(VLOOKUP($C256,BD!$D$1:$F$501,3,0)&gt;X$1,0,3))),"")</f>
        <v/>
      </c>
      <c r="CS256" s="23" t="str">
        <f>+IF(AND(LEN($I256)&gt;5),IF(AND($J256&gt;Y$1,$J256&lt;=$AO$1),1,IF((COUNTIFS(INCAPACIDADES!$C$1:$C$51,$I256,INCAPACIDADES!V$1:V$51,Y$1))&gt;0,2,IF(VLOOKUP($C256,BD!$D$1:$F$501,3,0)&gt;Y$1,0,3))),"")</f>
        <v/>
      </c>
      <c r="CT256" s="23" t="str">
        <f>+IF(AND(LEN($I256)&gt;5),IF(AND($J256&gt;Z$1,$J256&lt;=$AO$1),1,IF((COUNTIFS(INCAPACIDADES!$C$1:$C$51,$I256,INCAPACIDADES!W$1:W$51,Z$1))&gt;0,2,IF(VLOOKUP($C256,BD!$D$1:$F$501,3,0)&gt;Z$1,0,3))),"")</f>
        <v/>
      </c>
      <c r="CU256" s="23" t="str">
        <f>+IF(AND(LEN($I256)&gt;5),IF(AND($J256&gt;AA$1,$J256&lt;=$AO$1),1,IF((COUNTIFS(INCAPACIDADES!$C$1:$C$51,$I256,INCAPACIDADES!X$1:X$51,AA$1))&gt;0,2,IF(VLOOKUP($C256,BD!$D$1:$F$501,3,0)&gt;AA$1,0,3))),"")</f>
        <v/>
      </c>
      <c r="CV256" s="23" t="str">
        <f>+IF(AND(LEN($I256)&gt;5),IF(AND($J256&gt;AB$1,$J256&lt;=$AO$1),1,IF((COUNTIFS(INCAPACIDADES!$C$1:$C$51,$I256,INCAPACIDADES!Y$1:Y$51,AB$1))&gt;0,2,IF(VLOOKUP($C256,BD!$D$1:$F$501,3,0)&gt;AB$1,0,3))),"")</f>
        <v/>
      </c>
      <c r="CW256" s="23" t="str">
        <f>+IF(AND(LEN($I256)&gt;5),IF(AND($J256&gt;AC$1,$J256&lt;=$AO$1),1,IF((COUNTIFS(INCAPACIDADES!$C$1:$C$51,$I256,INCAPACIDADES!Z$1:Z$51,AC$1))&gt;0,2,IF(VLOOKUP($C256,BD!$D$1:$F$501,3,0)&gt;AC$1,0,3))),"")</f>
        <v/>
      </c>
      <c r="CX256" s="23" t="str">
        <f>+IF(AND(LEN($I256)&gt;5),IF(AND($J256&gt;AD$1,$J256&lt;=$AO$1),1,IF((COUNTIFS(INCAPACIDADES!$C$1:$C$51,$I256,INCAPACIDADES!AA$1:AA$51,AD$1))&gt;0,2,IF(VLOOKUP($C256,BD!$D$1:$F$501,3,0)&gt;AD$1,0,3))),"")</f>
        <v/>
      </c>
      <c r="CY256" s="23" t="str">
        <f>+IF(AND(LEN($I256)&gt;5),IF(AND($J256&gt;AE$1,$J256&lt;=$AO$1),1,IF((COUNTIFS(INCAPACIDADES!$C$1:$C$51,$I256,INCAPACIDADES!AB$1:AB$51,AE$1))&gt;0,2,IF(VLOOKUP($C256,BD!$D$1:$F$501,3,0)&gt;AE$1,0,3))),"")</f>
        <v/>
      </c>
      <c r="CZ256" s="23" t="str">
        <f>+IF(AND(LEN($I256)&gt;5),IF(AND($J256&gt;AF$1,$J256&lt;=$AO$1),1,IF((COUNTIFS(INCAPACIDADES!$C$1:$C$51,$I256,INCAPACIDADES!AC$1:AC$51,AF$1))&gt;0,2,IF(VLOOKUP($C256,BD!$D$1:$F$501,3,0)&gt;AF$1,0,3))),"")</f>
        <v/>
      </c>
      <c r="DA256" s="23" t="str">
        <f>+IF(AND(LEN($I256)&gt;5),IF(AND($J256&gt;AG$1,$J256&lt;=$AO$1),1,IF((COUNTIFS(INCAPACIDADES!$C$1:$C$51,$I256,INCAPACIDADES!AD$1:AD$51,AG$1))&gt;0,2,IF(VLOOKUP($C256,BD!$D$1:$F$501,3,0)&gt;AG$1,0,3))),"")</f>
        <v/>
      </c>
      <c r="DB256" s="23" t="str">
        <f>+IF(AND(LEN($I256)&gt;5),IF(AND($J256&gt;AH$1,$J256&lt;=$AO$1),1,IF((COUNTIFS(INCAPACIDADES!$C$1:$C$51,$I256,INCAPACIDADES!AE$1:AE$51,AH$1))&gt;0,2,IF(VLOOKUP($C256,BD!$D$1:$F$501,3,0)&gt;AH$1,0,3))),"")</f>
        <v/>
      </c>
      <c r="DC256" s="23" t="str">
        <f>+IF(AND(LEN($I256)&gt;5),IF(AND($J256&gt;AI$1,$J256&lt;=$AO$1),1,IF((COUNTIFS(INCAPACIDADES!$C$1:$C$51,$I256,INCAPACIDADES!AF$1:AF$51,AI$1))&gt;0,2,IF(VLOOKUP($C256,BD!$D$1:$F$501,3,0)&gt;AI$1,0,3))),"")</f>
        <v/>
      </c>
      <c r="DD256" s="23" t="str">
        <f>+IF(AND(LEN($I256)&gt;5),IF(AND($J256&gt;AJ$1,$J256&lt;=$AO$1),1,IF((COUNTIFS(INCAPACIDADES!$C$1:$C$51,$I256,INCAPACIDADES!AG$1:AG$51,AJ$1))&gt;0,2,IF(VLOOKUP($C256,BD!$D$1:$F$501,3,0)&gt;AJ$1,0,3))),"")</f>
        <v/>
      </c>
      <c r="DE256" s="23" t="str">
        <f>+IF(AND(LEN($I256)&gt;5),IF(AND($J256&gt;AK$1,$J256&lt;=$AO$1),1,IF((COUNTIFS(INCAPACIDADES!$C$1:$C$51,$I256,INCAPACIDADES!AH$1:AH$51,AK$1))&gt;0,2,IF(VLOOKUP($C256,BD!$D$1:$F$501,3,0)&gt;AK$1,0,3))),"")</f>
        <v/>
      </c>
      <c r="DF256" s="23" t="str">
        <f>+IF(AND(LEN($I256)&gt;5),IF(AND($J256&gt;AL$1,$J256&lt;=$AO$1),1,IF((COUNTIFS(INCAPACIDADES!$C$1:$C$51,$I256,INCAPACIDADES!AI$1:AI$51,AL$1))&gt;0,2,IF(VLOOKUP($C256,BD!$D$1:$F$501,3,0)&gt;AL$1,0,3))),"")</f>
        <v/>
      </c>
      <c r="DG256" s="23" t="str">
        <f>+IF(AND(LEN($I256)&gt;5),IF(AND($J256&gt;AM$1,$J256&lt;=$AO$1),1,IF((COUNTIFS(INCAPACIDADES!$C$1:$C$51,$I256,INCAPACIDADES!AJ$1:AJ$51,AM$1))&gt;0,2,IF(VLOOKUP($C256,BD!$D$1:$F$501,3,0)&gt;AM$1,0,3))),"")</f>
        <v/>
      </c>
      <c r="DH256" s="23" t="str">
        <f>+IF(AND(LEN($I256)&gt;5),IF(AND($J256&gt;AN$1,$J256&lt;=$AO$1),1,IF((COUNTIFS(INCAPACIDADES!$C$1:$C$51,$I256,INCAPACIDADES!AK$1:AK$51,AN$1))&gt;0,2,IF(VLOOKUP($C256,BD!$D$1:$F$501,3,0)&gt;AN$1,0,3))),"")</f>
        <v/>
      </c>
      <c r="DI256" s="23" t="str">
        <f>+IF(AND(LEN($I256)&gt;5),IF(AND($J256&gt;AO$1,$J256&lt;=$AO$1),1,IF((COUNTIFS(INCAPACIDADES!$C$1:$C$51,$I256,INCAPACIDADES!AL$1:AL$51,AO$1))&gt;0,2,IF(VLOOKUP($C256,BD!$D$1:$F$501,3,0)&gt;AO$1,0,3))),"")</f>
        <v/>
      </c>
      <c r="DJ256" s="23" t="str">
        <f>+IF(LEN($I256)&gt;5,IF(ISERROR(VLOOKUP(N256,'CODIGO PAGO'!$B$2:$B$20,1,0)),1,IF(OR(AND(CH256=1,N256&lt;&gt;"N"),AND(CH256=3,N256&lt;&gt;"B"),AND(CH256=2,LEFT(TRIM(N256),1)&lt;&gt;"I")),1,IF(OR(AND(CH256=0,N256="N"),AND(CH256=0,N256="B"),AND(CH256=0,LEFT(TRIM(N256),1)="I")),1,0))),"")</f>
        <v/>
      </c>
      <c r="DK256" s="23" t="str">
        <f t="shared" si="139"/>
        <v/>
      </c>
      <c r="DL256" s="23" t="str">
        <f>+IF(LEN($I256)&gt;5,IF(ISERROR(VLOOKUP(P256,'CODIGO PAGO'!$B$2:$B$20,1,0)),1,IF(OR(AND(CJ256=1,P256&lt;&gt;"N"),AND(CJ256=3,P256&lt;&gt;"B"),AND(CJ256=2,LEFT(TRIM(P256),1)&lt;&gt;"I")),1,IF(OR(AND(CJ256=0,P256="N"),AND(CJ256=0,P256="B"),AND(CJ256=0,LEFT(TRIM(P256),1)="I")),1,0))),"")</f>
        <v/>
      </c>
      <c r="DM256" s="23" t="str">
        <f t="shared" si="140"/>
        <v/>
      </c>
      <c r="DN256" s="23" t="str">
        <f>+IF(LEN($I256)&gt;5,IF(ISERROR(VLOOKUP(R256,'CODIGO PAGO'!$B$2:$B$20,1,0)),1,IF(OR(AND(CL256=1,R256&lt;&gt;"N"),AND(CL256=3,R256&lt;&gt;"B"),AND(CL256=2,LEFT(TRIM(R256),1)&lt;&gt;"I")),1,IF(OR(AND(CL256=0,R256="N"),AND(CL256=0,R256="B"),AND(CL256=0,LEFT(TRIM(R256),1)="I")),1,0))),"")</f>
        <v/>
      </c>
      <c r="DO256" s="23" t="str">
        <f t="shared" si="141"/>
        <v/>
      </c>
      <c r="DP256" s="23" t="str">
        <f>+IF(LEN($I256)&gt;5,IF(ISERROR(VLOOKUP(T256,'CODIGO PAGO'!$B$2:$B$20,1,0)),1,IF(OR(AND(CN256=1,T256&lt;&gt;"N"),AND(CN256=3,T256&lt;&gt;"B"),AND(CN256=2,LEFT(TRIM(T256),1)&lt;&gt;"I")),1,IF(OR(AND(CN256=0,T256="N"),AND(CN256=0,T256="B"),AND(CN256=0,LEFT(TRIM(T256),1)="I")),1,0))),"")</f>
        <v/>
      </c>
      <c r="DQ256" s="23" t="str">
        <f t="shared" si="142"/>
        <v/>
      </c>
      <c r="DR256" s="23" t="str">
        <f>+IF(LEN($I256)&gt;5,IF(ISERROR(VLOOKUP(V256,'CODIGO PAGO'!$B$2:$B$20,1,0)),1,IF(OR(AND(CP256=1,V256&lt;&gt;"N"),AND(CP256=3,V256&lt;&gt;"B"),AND(CP256=2,LEFT(TRIM(V256),1)&lt;&gt;"I")),1,IF(OR(AND(CP256=0,V256="N"),AND(CP256=0,V256="B"),AND(CP256=0,LEFT(TRIM(V256),1)="I")),1,0))),"")</f>
        <v/>
      </c>
      <c r="DS256" s="23" t="str">
        <f t="shared" si="143"/>
        <v/>
      </c>
      <c r="DT256" s="23" t="str">
        <f>+IF(LEN($I256)&gt;5,IF(ISERROR(VLOOKUP(X256,'CODIGO PAGO'!$B$2:$B$20,1,0)),1,IF(OR(AND(CR256=1,X256&lt;&gt;"N"),AND(CR256=3,X256&lt;&gt;"B"),AND(CR256=2,LEFT(TRIM(X256),1)&lt;&gt;"I")),1,IF(OR(AND(CR256=0,X256="N"),AND(CR256=0,X256="B"),AND(CR256=0,LEFT(TRIM(X256),1)="I")),1,0))),"")</f>
        <v/>
      </c>
      <c r="DU256" s="23" t="str">
        <f t="shared" si="144"/>
        <v/>
      </c>
      <c r="DV256" s="23" t="str">
        <f>+IF(LEN($I256)&gt;5,IF(ISERROR(VLOOKUP(Z256,'CODIGO PAGO'!$B$2:$B$20,1,0)),1,IF(OR(AND(CT256=1,Z256&lt;&gt;"N"),AND(CT256=3,Z256&lt;&gt;"B"),AND(CT256=2,LEFT(TRIM(Z256),1)&lt;&gt;"I")),1,IF(OR(AND(CT256=0,Z256="N"),AND(CT256=0,Z256="B"),AND(CT256=0,LEFT(TRIM(Z256),1)="I")),1,0))),"")</f>
        <v/>
      </c>
      <c r="DW256" s="23" t="str">
        <f t="shared" si="145"/>
        <v/>
      </c>
      <c r="DX256" s="23" t="str">
        <f>+IF(LEN($I256)&gt;5,IF(ISERROR(VLOOKUP(AB256,'CODIGO PAGO'!$B$2:$B$20,1,0)),1,IF(OR(AND(CV256=1,AB256&lt;&gt;"N"),AND(CV256=3,AB256&lt;&gt;"B"),AND(CV256=2,LEFT(TRIM(AB256),1)&lt;&gt;"I")),1,IF(OR(AND(CV256=0,AB256="N"),AND(CV256=0,AB256="B"),AND(CV256=0,LEFT(TRIM(AB256),1)="I")),1,0))),"")</f>
        <v/>
      </c>
      <c r="DY256" s="23" t="str">
        <f t="shared" si="146"/>
        <v/>
      </c>
      <c r="DZ256" s="23" t="str">
        <f>+IF(LEN($I256)&gt;5,IF(ISERROR(VLOOKUP(AD256,'CODIGO PAGO'!$B$2:$B$20,1,0)),1,IF(OR(AND(CX256=1,AD256&lt;&gt;"N"),AND(CX256=3,AD256&lt;&gt;"B"),AND(CX256=2,LEFT(TRIM(AD256),1)&lt;&gt;"I")),1,IF(OR(AND(CX256=0,AD256="N"),AND(CX256=0,AD256="B"),AND(CX256=0,LEFT(TRIM(AD256),1)="I")),1,0))),"")</f>
        <v/>
      </c>
      <c r="EA256" s="23" t="str">
        <f t="shared" si="147"/>
        <v/>
      </c>
      <c r="EB256" s="23" t="str">
        <f>+IF(LEN($I256)&gt;5,IF(ISERROR(VLOOKUP(AF256,'CODIGO PAGO'!$B$2:$B$20,1,0)),1,IF(OR(AND(CZ256=1,AF256&lt;&gt;"N"),AND(CZ256=3,AF256&lt;&gt;"B"),AND(CZ256=2,LEFT(TRIM(AF256),1)&lt;&gt;"I")),1,IF(OR(AND(CZ256=0,AF256="N"),AND(CZ256=0,AF256="B"),AND(CZ256=0,LEFT(TRIM(AF256),1)="I")),1,0))),"")</f>
        <v/>
      </c>
      <c r="EC256" s="23" t="str">
        <f t="shared" si="148"/>
        <v/>
      </c>
      <c r="ED256" s="23" t="str">
        <f>+IF(LEN($I256)&gt;5,IF(ISERROR(VLOOKUP(AH256,'CODIGO PAGO'!$B$2:$B$20,1,0)),1,IF(OR(AND(DB256=1,AH256&lt;&gt;"N"),AND(DB256=3,AH256&lt;&gt;"B"),AND(DB256=2,LEFT(TRIM(AH256),1)&lt;&gt;"I")),1,IF(OR(AND(DB256=0,AH256="N"),AND(DB256=0,AH256="B"),AND(DB256=0,LEFT(TRIM(AH256),1)="I")),1,0))),"")</f>
        <v/>
      </c>
      <c r="EE256" s="23" t="str">
        <f t="shared" si="149"/>
        <v/>
      </c>
      <c r="EF256" s="23" t="str">
        <f>+IF(LEN($I256)&gt;5,IF(ISERROR(VLOOKUP(AJ256,'CODIGO PAGO'!$B$2:$B$20,1,0)),1,IF(OR(AND(DD256=1,AJ256&lt;&gt;"N"),AND(DD256=3,AJ256&lt;&gt;"B"),AND(DD256=2,LEFT(TRIM(AJ256),1)&lt;&gt;"I")),1,IF(OR(AND(DD256=0,AJ256="N"),AND(DD256=0,AJ256="B"),AND(DD256=0,LEFT(TRIM(AJ256),1)="I")),1,0))),"")</f>
        <v/>
      </c>
      <c r="EG256" s="23" t="str">
        <f t="shared" si="150"/>
        <v/>
      </c>
      <c r="EH256" s="23" t="str">
        <f>+IF(LEN($I256)&gt;5,IF(ISERROR(VLOOKUP(AL256,'CODIGO PAGO'!$B$2:$B$20,1,0)),1,IF(OR(AND(DF256=1,AL256&lt;&gt;"N"),AND(DF256=3,AL256&lt;&gt;"B"),AND(DF256=2,LEFT(TRIM(AL256),1)&lt;&gt;"I")),1,IF(OR(AND(DF256=0,AL256="N"),AND(DF256=0,AL256="B"),AND(DF256=0,LEFT(TRIM(AL256),1)="I")),1,0))),"")</f>
        <v/>
      </c>
      <c r="EI256" s="23" t="str">
        <f t="shared" si="151"/>
        <v/>
      </c>
      <c r="EJ256" s="23" t="str">
        <f>+IF(LEN($I256)&gt;5,IF(ISERROR(VLOOKUP(AN256,'CODIGO PAGO'!$B$2:$B$20,1,0)),1,IF(OR(AND(DH256=1,AN256&lt;&gt;"N"),AND(DH256=3,AN256&lt;&gt;"B"),AND(DH256=2,LEFT(TRIM(AN256),1)&lt;&gt;"I")),1,IF(OR(AND(DH256=0,AN256="N"),AND(DH256=0,AN256="B"),AND(DH256=0,LEFT(TRIM(AN256),1)="I")),1,0))),"")</f>
        <v/>
      </c>
      <c r="EK256" s="23" t="str">
        <f t="shared" si="152"/>
        <v/>
      </c>
      <c r="EL256" s="24" t="str">
        <f t="shared" si="153"/>
        <v/>
      </c>
    </row>
    <row r="257" spans="1:142" s="26" customFormat="1">
      <c r="A257" s="15" t="str">
        <f t="shared" si="119"/>
        <v/>
      </c>
      <c r="B257" s="1" t="str">
        <f>+IF(LEN(I257)&gt;5,'CODIGO PAGO'!$B$28,"")</f>
        <v/>
      </c>
      <c r="C257" s="1" t="str">
        <f>+IF(LEN($I257)&gt;5,BD!D257,"")</f>
        <v/>
      </c>
      <c r="D257" s="168" t="str">
        <f>+IF(LEN($I257)&gt;5,BD!A257,"")</f>
        <v/>
      </c>
      <c r="E257" s="1" t="str">
        <f>+IF(LEN($I257)&gt;5,BD!B257,"")</f>
        <v/>
      </c>
      <c r="F257" s="1" t="str">
        <f>+IF(LEN($I257)&gt;5,BD!C257,"")</f>
        <v/>
      </c>
      <c r="G257" s="141"/>
      <c r="H257" s="141"/>
      <c r="I257" s="1" t="str">
        <f>+IF(LEN(BD!G257)&gt;5,BD!G257,"")</f>
        <v/>
      </c>
      <c r="J257" s="167" t="str">
        <f>+IF(LEN($I257)&gt;5,BD!E257,"")</f>
        <v/>
      </c>
      <c r="K257" s="6" t="str">
        <f t="shared" si="120"/>
        <v/>
      </c>
      <c r="L257" s="87" t="str">
        <f>+IF(LEN($I257)&gt;5,BD!H257,"")</f>
        <v/>
      </c>
      <c r="M257" s="40" t="str">
        <f t="shared" si="121"/>
        <v/>
      </c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4" t="str">
        <f t="shared" si="122"/>
        <v/>
      </c>
      <c r="AQ257" s="5" t="str">
        <f t="shared" si="123"/>
        <v/>
      </c>
      <c r="AR257" s="91" t="str">
        <f t="shared" si="124"/>
        <v/>
      </c>
      <c r="AS257" s="5" t="str">
        <f t="shared" si="125"/>
        <v/>
      </c>
      <c r="AT257" s="91" t="str">
        <f t="shared" si="126"/>
        <v/>
      </c>
      <c r="AU257" s="4" t="str">
        <f t="shared" si="127"/>
        <v/>
      </c>
      <c r="AV257" s="4" t="str">
        <f t="shared" si="128"/>
        <v/>
      </c>
      <c r="AW257" s="4" t="str">
        <f t="shared" si="129"/>
        <v/>
      </c>
      <c r="AX257" s="4" t="str">
        <f t="shared" si="130"/>
        <v/>
      </c>
      <c r="AY257" s="88" t="str">
        <f t="shared" si="131"/>
        <v/>
      </c>
      <c r="AZ257" s="17" t="str">
        <f t="shared" si="132"/>
        <v/>
      </c>
      <c r="BA257" s="18" t="str">
        <f t="shared" si="133"/>
        <v/>
      </c>
      <c r="BB257" s="19" t="str">
        <f>+IF(LEN(I257)&gt;5,IF(INT(RIGHT(B257,1))=9,0.5*L257*AY257,INT(MID(B257,5,LEN(B257)-4))*L257)+IFERROR(VLOOKUP(I257,AJUSTES!$A$1:$I$50,9,0),0),"")</f>
        <v/>
      </c>
      <c r="BC257" s="12"/>
      <c r="BD257" s="19" t="str">
        <f t="shared" si="134"/>
        <v/>
      </c>
      <c r="BE257" s="18" t="str">
        <f t="shared" si="135"/>
        <v/>
      </c>
      <c r="BF257" s="139" t="str">
        <f t="shared" si="136"/>
        <v/>
      </c>
      <c r="BG257" s="114"/>
      <c r="BH257" s="18" t="str">
        <f t="shared" si="137"/>
        <v/>
      </c>
      <c r="BI257" s="13"/>
      <c r="BJ257" s="12"/>
      <c r="BK257" s="12"/>
      <c r="BL257" s="145"/>
      <c r="BM257" s="12"/>
      <c r="BN257" s="12"/>
      <c r="BO257" s="12"/>
      <c r="BP257" s="12"/>
      <c r="BQ257" s="12"/>
      <c r="BR257" s="12"/>
      <c r="BS257" s="146"/>
      <c r="BT257" s="14"/>
      <c r="BU257" s="12"/>
      <c r="BV257" s="12"/>
      <c r="BW257" s="12"/>
      <c r="BX257" s="12"/>
      <c r="BY257" s="12"/>
      <c r="BZ257" s="144"/>
      <c r="CA257" s="107" t="str">
        <f>+IF(LEN($I257)&gt;5,IF(BD!F257="N/A","",BD!F257),"")</f>
        <v/>
      </c>
      <c r="CB257" s="21"/>
      <c r="CC257" s="147"/>
      <c r="CD257" s="148"/>
      <c r="CE257" s="8" t="str">
        <f>+IF(LEN(I257)&gt;5,BD!M257,"")</f>
        <v/>
      </c>
      <c r="CF257" s="16" t="str">
        <f>+IF(LEN(I257)&gt;5,BD!N257,"")</f>
        <v/>
      </c>
      <c r="CG257" s="3" t="str">
        <f t="shared" si="138"/>
        <v/>
      </c>
      <c r="CH257" s="23" t="str">
        <f>+IF(AND(LEN($I257)&gt;5),IF(AND($J257&gt;N$1,$J257&lt;=$AO$1),1,IF((COUNTIFS(INCAPACIDADES!$C$1:$C$51,$I257,INCAPACIDADES!K$1:K$51,N$1))&gt;0,2,IF(VLOOKUP($C257,BD!$D$1:$F$501,3,0)&gt;N$1,0,3))),"")</f>
        <v/>
      </c>
      <c r="CI257" s="23" t="str">
        <f>+IF(AND(LEN($I257)&gt;5),IF(AND($J257&gt;O$1,$J257&lt;=$AO$1),1,IF((COUNTIFS(INCAPACIDADES!$C$1:$C$51,$I257,INCAPACIDADES!L$1:L$51,O$1))&gt;0,2,IF(VLOOKUP($C257,BD!$D$1:$F$501,3,0)&gt;O$1,0,3))),"")</f>
        <v/>
      </c>
      <c r="CJ257" s="23" t="str">
        <f>+IF(AND(LEN($I257)&gt;5),IF(AND($J257&gt;P$1,$J257&lt;=$AO$1),1,IF((COUNTIFS(INCAPACIDADES!$C$1:$C$51,$I257,INCAPACIDADES!M$1:M$51,P$1))&gt;0,2,IF(VLOOKUP($C257,BD!$D$1:$F$501,3,0)&gt;P$1,0,3))),"")</f>
        <v/>
      </c>
      <c r="CK257" s="23" t="str">
        <f>+IF(AND(LEN($I257)&gt;5),IF(AND($J257&gt;Q$1,$J257&lt;=$AO$1),1,IF((COUNTIFS(INCAPACIDADES!$C$1:$C$51,$I257,INCAPACIDADES!N$1:N$51,Q$1))&gt;0,2,IF(VLOOKUP($C257,BD!$D$1:$F$501,3,0)&gt;Q$1,0,3))),"")</f>
        <v/>
      </c>
      <c r="CL257" s="23" t="str">
        <f>+IF(AND(LEN($I257)&gt;5),IF(AND($J257&gt;R$1,$J257&lt;=$AO$1),1,IF((COUNTIFS(INCAPACIDADES!$C$1:$C$51,$I257,INCAPACIDADES!O$1:O$51,R$1))&gt;0,2,IF(VLOOKUP($C257,BD!$D$1:$F$501,3,0)&gt;R$1,0,3))),"")</f>
        <v/>
      </c>
      <c r="CM257" s="23" t="str">
        <f>+IF(AND(LEN($I257)&gt;5),IF(AND($J257&gt;S$1,$J257&lt;=$AO$1),1,IF((COUNTIFS(INCAPACIDADES!$C$1:$C$51,$I257,INCAPACIDADES!P$1:P$51,S$1))&gt;0,2,IF(VLOOKUP($C257,BD!$D$1:$F$501,3,0)&gt;S$1,0,3))),"")</f>
        <v/>
      </c>
      <c r="CN257" s="23" t="str">
        <f>+IF(AND(LEN($I257)&gt;5),IF(AND($J257&gt;T$1,$J257&lt;=$AO$1),1,IF((COUNTIFS(INCAPACIDADES!$C$1:$C$51,$I257,INCAPACIDADES!Q$1:Q$51,T$1))&gt;0,2,IF(VLOOKUP($C257,BD!$D$1:$F$501,3,0)&gt;T$1,0,3))),"")</f>
        <v/>
      </c>
      <c r="CO257" s="23" t="str">
        <f>+IF(AND(LEN($I257)&gt;5),IF(AND($J257&gt;U$1,$J257&lt;=$AO$1),1,IF((COUNTIFS(INCAPACIDADES!$C$1:$C$51,$I257,INCAPACIDADES!R$1:R$51,U$1))&gt;0,2,IF(VLOOKUP($C257,BD!$D$1:$F$501,3,0)&gt;U$1,0,3))),"")</f>
        <v/>
      </c>
      <c r="CP257" s="23" t="str">
        <f>+IF(AND(LEN($I257)&gt;5),IF(AND($J257&gt;V$1,$J257&lt;=$AO$1),1,IF((COUNTIFS(INCAPACIDADES!$C$1:$C$51,$I257,INCAPACIDADES!S$1:S$51,V$1))&gt;0,2,IF(VLOOKUP($C257,BD!$D$1:$F$501,3,0)&gt;V$1,0,3))),"")</f>
        <v/>
      </c>
      <c r="CQ257" s="23" t="str">
        <f>+IF(AND(LEN($I257)&gt;5),IF(AND($J257&gt;W$1,$J257&lt;=$AO$1),1,IF((COUNTIFS(INCAPACIDADES!$C$1:$C$51,$I257,INCAPACIDADES!T$1:T$51,W$1))&gt;0,2,IF(VLOOKUP($C257,BD!$D$1:$F$501,3,0)&gt;W$1,0,3))),"")</f>
        <v/>
      </c>
      <c r="CR257" s="23" t="str">
        <f>+IF(AND(LEN($I257)&gt;5),IF(AND($J257&gt;X$1,$J257&lt;=$AO$1),1,IF((COUNTIFS(INCAPACIDADES!$C$1:$C$51,$I257,INCAPACIDADES!U$1:U$51,X$1))&gt;0,2,IF(VLOOKUP($C257,BD!$D$1:$F$501,3,0)&gt;X$1,0,3))),"")</f>
        <v/>
      </c>
      <c r="CS257" s="23" t="str">
        <f>+IF(AND(LEN($I257)&gt;5),IF(AND($J257&gt;Y$1,$J257&lt;=$AO$1),1,IF((COUNTIFS(INCAPACIDADES!$C$1:$C$51,$I257,INCAPACIDADES!V$1:V$51,Y$1))&gt;0,2,IF(VLOOKUP($C257,BD!$D$1:$F$501,3,0)&gt;Y$1,0,3))),"")</f>
        <v/>
      </c>
      <c r="CT257" s="23" t="str">
        <f>+IF(AND(LEN($I257)&gt;5),IF(AND($J257&gt;Z$1,$J257&lt;=$AO$1),1,IF((COUNTIFS(INCAPACIDADES!$C$1:$C$51,$I257,INCAPACIDADES!W$1:W$51,Z$1))&gt;0,2,IF(VLOOKUP($C257,BD!$D$1:$F$501,3,0)&gt;Z$1,0,3))),"")</f>
        <v/>
      </c>
      <c r="CU257" s="23" t="str">
        <f>+IF(AND(LEN($I257)&gt;5),IF(AND($J257&gt;AA$1,$J257&lt;=$AO$1),1,IF((COUNTIFS(INCAPACIDADES!$C$1:$C$51,$I257,INCAPACIDADES!X$1:X$51,AA$1))&gt;0,2,IF(VLOOKUP($C257,BD!$D$1:$F$501,3,0)&gt;AA$1,0,3))),"")</f>
        <v/>
      </c>
      <c r="CV257" s="23" t="str">
        <f>+IF(AND(LEN($I257)&gt;5),IF(AND($J257&gt;AB$1,$J257&lt;=$AO$1),1,IF((COUNTIFS(INCAPACIDADES!$C$1:$C$51,$I257,INCAPACIDADES!Y$1:Y$51,AB$1))&gt;0,2,IF(VLOOKUP($C257,BD!$D$1:$F$501,3,0)&gt;AB$1,0,3))),"")</f>
        <v/>
      </c>
      <c r="CW257" s="23" t="str">
        <f>+IF(AND(LEN($I257)&gt;5),IF(AND($J257&gt;AC$1,$J257&lt;=$AO$1),1,IF((COUNTIFS(INCAPACIDADES!$C$1:$C$51,$I257,INCAPACIDADES!Z$1:Z$51,AC$1))&gt;0,2,IF(VLOOKUP($C257,BD!$D$1:$F$501,3,0)&gt;AC$1,0,3))),"")</f>
        <v/>
      </c>
      <c r="CX257" s="23" t="str">
        <f>+IF(AND(LEN($I257)&gt;5),IF(AND($J257&gt;AD$1,$J257&lt;=$AO$1),1,IF((COUNTIFS(INCAPACIDADES!$C$1:$C$51,$I257,INCAPACIDADES!AA$1:AA$51,AD$1))&gt;0,2,IF(VLOOKUP($C257,BD!$D$1:$F$501,3,0)&gt;AD$1,0,3))),"")</f>
        <v/>
      </c>
      <c r="CY257" s="23" t="str">
        <f>+IF(AND(LEN($I257)&gt;5),IF(AND($J257&gt;AE$1,$J257&lt;=$AO$1),1,IF((COUNTIFS(INCAPACIDADES!$C$1:$C$51,$I257,INCAPACIDADES!AB$1:AB$51,AE$1))&gt;0,2,IF(VLOOKUP($C257,BD!$D$1:$F$501,3,0)&gt;AE$1,0,3))),"")</f>
        <v/>
      </c>
      <c r="CZ257" s="23" t="str">
        <f>+IF(AND(LEN($I257)&gt;5),IF(AND($J257&gt;AF$1,$J257&lt;=$AO$1),1,IF((COUNTIFS(INCAPACIDADES!$C$1:$C$51,$I257,INCAPACIDADES!AC$1:AC$51,AF$1))&gt;0,2,IF(VLOOKUP($C257,BD!$D$1:$F$501,3,0)&gt;AF$1,0,3))),"")</f>
        <v/>
      </c>
      <c r="DA257" s="23" t="str">
        <f>+IF(AND(LEN($I257)&gt;5),IF(AND($J257&gt;AG$1,$J257&lt;=$AO$1),1,IF((COUNTIFS(INCAPACIDADES!$C$1:$C$51,$I257,INCAPACIDADES!AD$1:AD$51,AG$1))&gt;0,2,IF(VLOOKUP($C257,BD!$D$1:$F$501,3,0)&gt;AG$1,0,3))),"")</f>
        <v/>
      </c>
      <c r="DB257" s="23" t="str">
        <f>+IF(AND(LEN($I257)&gt;5),IF(AND($J257&gt;AH$1,$J257&lt;=$AO$1),1,IF((COUNTIFS(INCAPACIDADES!$C$1:$C$51,$I257,INCAPACIDADES!AE$1:AE$51,AH$1))&gt;0,2,IF(VLOOKUP($C257,BD!$D$1:$F$501,3,0)&gt;AH$1,0,3))),"")</f>
        <v/>
      </c>
      <c r="DC257" s="23" t="str">
        <f>+IF(AND(LEN($I257)&gt;5),IF(AND($J257&gt;AI$1,$J257&lt;=$AO$1),1,IF((COUNTIFS(INCAPACIDADES!$C$1:$C$51,$I257,INCAPACIDADES!AF$1:AF$51,AI$1))&gt;0,2,IF(VLOOKUP($C257,BD!$D$1:$F$501,3,0)&gt;AI$1,0,3))),"")</f>
        <v/>
      </c>
      <c r="DD257" s="23" t="str">
        <f>+IF(AND(LEN($I257)&gt;5),IF(AND($J257&gt;AJ$1,$J257&lt;=$AO$1),1,IF((COUNTIFS(INCAPACIDADES!$C$1:$C$51,$I257,INCAPACIDADES!AG$1:AG$51,AJ$1))&gt;0,2,IF(VLOOKUP($C257,BD!$D$1:$F$501,3,0)&gt;AJ$1,0,3))),"")</f>
        <v/>
      </c>
      <c r="DE257" s="23" t="str">
        <f>+IF(AND(LEN($I257)&gt;5),IF(AND($J257&gt;AK$1,$J257&lt;=$AO$1),1,IF((COUNTIFS(INCAPACIDADES!$C$1:$C$51,$I257,INCAPACIDADES!AH$1:AH$51,AK$1))&gt;0,2,IF(VLOOKUP($C257,BD!$D$1:$F$501,3,0)&gt;AK$1,0,3))),"")</f>
        <v/>
      </c>
      <c r="DF257" s="23" t="str">
        <f>+IF(AND(LEN($I257)&gt;5),IF(AND($J257&gt;AL$1,$J257&lt;=$AO$1),1,IF((COUNTIFS(INCAPACIDADES!$C$1:$C$51,$I257,INCAPACIDADES!AI$1:AI$51,AL$1))&gt;0,2,IF(VLOOKUP($C257,BD!$D$1:$F$501,3,0)&gt;AL$1,0,3))),"")</f>
        <v/>
      </c>
      <c r="DG257" s="23" t="str">
        <f>+IF(AND(LEN($I257)&gt;5),IF(AND($J257&gt;AM$1,$J257&lt;=$AO$1),1,IF((COUNTIFS(INCAPACIDADES!$C$1:$C$51,$I257,INCAPACIDADES!AJ$1:AJ$51,AM$1))&gt;0,2,IF(VLOOKUP($C257,BD!$D$1:$F$501,3,0)&gt;AM$1,0,3))),"")</f>
        <v/>
      </c>
      <c r="DH257" s="23" t="str">
        <f>+IF(AND(LEN($I257)&gt;5),IF(AND($J257&gt;AN$1,$J257&lt;=$AO$1),1,IF((COUNTIFS(INCAPACIDADES!$C$1:$C$51,$I257,INCAPACIDADES!AK$1:AK$51,AN$1))&gt;0,2,IF(VLOOKUP($C257,BD!$D$1:$F$501,3,0)&gt;AN$1,0,3))),"")</f>
        <v/>
      </c>
      <c r="DI257" s="23" t="str">
        <f>+IF(AND(LEN($I257)&gt;5),IF(AND($J257&gt;AO$1,$J257&lt;=$AO$1),1,IF((COUNTIFS(INCAPACIDADES!$C$1:$C$51,$I257,INCAPACIDADES!AL$1:AL$51,AO$1))&gt;0,2,IF(VLOOKUP($C257,BD!$D$1:$F$501,3,0)&gt;AO$1,0,3))),"")</f>
        <v/>
      </c>
      <c r="DJ257" s="23" t="str">
        <f>+IF(LEN($I257)&gt;5,IF(ISERROR(VLOOKUP(N257,'CODIGO PAGO'!$B$2:$B$20,1,0)),1,IF(OR(AND(CH257=1,N257&lt;&gt;"N"),AND(CH257=3,N257&lt;&gt;"B"),AND(CH257=2,LEFT(TRIM(N257),1)&lt;&gt;"I")),1,IF(OR(AND(CH257=0,N257="N"),AND(CH257=0,N257="B"),AND(CH257=0,LEFT(TRIM(N257),1)="I")),1,0))),"")</f>
        <v/>
      </c>
      <c r="DK257" s="23" t="str">
        <f t="shared" si="139"/>
        <v/>
      </c>
      <c r="DL257" s="23" t="str">
        <f>+IF(LEN($I257)&gt;5,IF(ISERROR(VLOOKUP(P257,'CODIGO PAGO'!$B$2:$B$20,1,0)),1,IF(OR(AND(CJ257=1,P257&lt;&gt;"N"),AND(CJ257=3,P257&lt;&gt;"B"),AND(CJ257=2,LEFT(TRIM(P257),1)&lt;&gt;"I")),1,IF(OR(AND(CJ257=0,P257="N"),AND(CJ257=0,P257="B"),AND(CJ257=0,LEFT(TRIM(P257),1)="I")),1,0))),"")</f>
        <v/>
      </c>
      <c r="DM257" s="23" t="str">
        <f t="shared" si="140"/>
        <v/>
      </c>
      <c r="DN257" s="23" t="str">
        <f>+IF(LEN($I257)&gt;5,IF(ISERROR(VLOOKUP(R257,'CODIGO PAGO'!$B$2:$B$20,1,0)),1,IF(OR(AND(CL257=1,R257&lt;&gt;"N"),AND(CL257=3,R257&lt;&gt;"B"),AND(CL257=2,LEFT(TRIM(R257),1)&lt;&gt;"I")),1,IF(OR(AND(CL257=0,R257="N"),AND(CL257=0,R257="B"),AND(CL257=0,LEFT(TRIM(R257),1)="I")),1,0))),"")</f>
        <v/>
      </c>
      <c r="DO257" s="23" t="str">
        <f t="shared" si="141"/>
        <v/>
      </c>
      <c r="DP257" s="23" t="str">
        <f>+IF(LEN($I257)&gt;5,IF(ISERROR(VLOOKUP(T257,'CODIGO PAGO'!$B$2:$B$20,1,0)),1,IF(OR(AND(CN257=1,T257&lt;&gt;"N"),AND(CN257=3,T257&lt;&gt;"B"),AND(CN257=2,LEFT(TRIM(T257),1)&lt;&gt;"I")),1,IF(OR(AND(CN257=0,T257="N"),AND(CN257=0,T257="B"),AND(CN257=0,LEFT(TRIM(T257),1)="I")),1,0))),"")</f>
        <v/>
      </c>
      <c r="DQ257" s="23" t="str">
        <f t="shared" si="142"/>
        <v/>
      </c>
      <c r="DR257" s="23" t="str">
        <f>+IF(LEN($I257)&gt;5,IF(ISERROR(VLOOKUP(V257,'CODIGO PAGO'!$B$2:$B$20,1,0)),1,IF(OR(AND(CP257=1,V257&lt;&gt;"N"),AND(CP257=3,V257&lt;&gt;"B"),AND(CP257=2,LEFT(TRIM(V257),1)&lt;&gt;"I")),1,IF(OR(AND(CP257=0,V257="N"),AND(CP257=0,V257="B"),AND(CP257=0,LEFT(TRIM(V257),1)="I")),1,0))),"")</f>
        <v/>
      </c>
      <c r="DS257" s="23" t="str">
        <f t="shared" si="143"/>
        <v/>
      </c>
      <c r="DT257" s="23" t="str">
        <f>+IF(LEN($I257)&gt;5,IF(ISERROR(VLOOKUP(X257,'CODIGO PAGO'!$B$2:$B$20,1,0)),1,IF(OR(AND(CR257=1,X257&lt;&gt;"N"),AND(CR257=3,X257&lt;&gt;"B"),AND(CR257=2,LEFT(TRIM(X257),1)&lt;&gt;"I")),1,IF(OR(AND(CR257=0,X257="N"),AND(CR257=0,X257="B"),AND(CR257=0,LEFT(TRIM(X257),1)="I")),1,0))),"")</f>
        <v/>
      </c>
      <c r="DU257" s="23" t="str">
        <f t="shared" si="144"/>
        <v/>
      </c>
      <c r="DV257" s="23" t="str">
        <f>+IF(LEN($I257)&gt;5,IF(ISERROR(VLOOKUP(Z257,'CODIGO PAGO'!$B$2:$B$20,1,0)),1,IF(OR(AND(CT257=1,Z257&lt;&gt;"N"),AND(CT257=3,Z257&lt;&gt;"B"),AND(CT257=2,LEFT(TRIM(Z257),1)&lt;&gt;"I")),1,IF(OR(AND(CT257=0,Z257="N"),AND(CT257=0,Z257="B"),AND(CT257=0,LEFT(TRIM(Z257),1)="I")),1,0))),"")</f>
        <v/>
      </c>
      <c r="DW257" s="23" t="str">
        <f t="shared" si="145"/>
        <v/>
      </c>
      <c r="DX257" s="23" t="str">
        <f>+IF(LEN($I257)&gt;5,IF(ISERROR(VLOOKUP(AB257,'CODIGO PAGO'!$B$2:$B$20,1,0)),1,IF(OR(AND(CV257=1,AB257&lt;&gt;"N"),AND(CV257=3,AB257&lt;&gt;"B"),AND(CV257=2,LEFT(TRIM(AB257),1)&lt;&gt;"I")),1,IF(OR(AND(CV257=0,AB257="N"),AND(CV257=0,AB257="B"),AND(CV257=0,LEFT(TRIM(AB257),1)="I")),1,0))),"")</f>
        <v/>
      </c>
      <c r="DY257" s="23" t="str">
        <f t="shared" si="146"/>
        <v/>
      </c>
      <c r="DZ257" s="23" t="str">
        <f>+IF(LEN($I257)&gt;5,IF(ISERROR(VLOOKUP(AD257,'CODIGO PAGO'!$B$2:$B$20,1,0)),1,IF(OR(AND(CX257=1,AD257&lt;&gt;"N"),AND(CX257=3,AD257&lt;&gt;"B"),AND(CX257=2,LEFT(TRIM(AD257),1)&lt;&gt;"I")),1,IF(OR(AND(CX257=0,AD257="N"),AND(CX257=0,AD257="B"),AND(CX257=0,LEFT(TRIM(AD257),1)="I")),1,0))),"")</f>
        <v/>
      </c>
      <c r="EA257" s="23" t="str">
        <f t="shared" si="147"/>
        <v/>
      </c>
      <c r="EB257" s="23" t="str">
        <f>+IF(LEN($I257)&gt;5,IF(ISERROR(VLOOKUP(AF257,'CODIGO PAGO'!$B$2:$B$20,1,0)),1,IF(OR(AND(CZ257=1,AF257&lt;&gt;"N"),AND(CZ257=3,AF257&lt;&gt;"B"),AND(CZ257=2,LEFT(TRIM(AF257),1)&lt;&gt;"I")),1,IF(OR(AND(CZ257=0,AF257="N"),AND(CZ257=0,AF257="B"),AND(CZ257=0,LEFT(TRIM(AF257),1)="I")),1,0))),"")</f>
        <v/>
      </c>
      <c r="EC257" s="23" t="str">
        <f t="shared" si="148"/>
        <v/>
      </c>
      <c r="ED257" s="23" t="str">
        <f>+IF(LEN($I257)&gt;5,IF(ISERROR(VLOOKUP(AH257,'CODIGO PAGO'!$B$2:$B$20,1,0)),1,IF(OR(AND(DB257=1,AH257&lt;&gt;"N"),AND(DB257=3,AH257&lt;&gt;"B"),AND(DB257=2,LEFT(TRIM(AH257),1)&lt;&gt;"I")),1,IF(OR(AND(DB257=0,AH257="N"),AND(DB257=0,AH257="B"),AND(DB257=0,LEFT(TRIM(AH257),1)="I")),1,0))),"")</f>
        <v/>
      </c>
      <c r="EE257" s="23" t="str">
        <f t="shared" si="149"/>
        <v/>
      </c>
      <c r="EF257" s="23" t="str">
        <f>+IF(LEN($I257)&gt;5,IF(ISERROR(VLOOKUP(AJ257,'CODIGO PAGO'!$B$2:$B$20,1,0)),1,IF(OR(AND(DD257=1,AJ257&lt;&gt;"N"),AND(DD257=3,AJ257&lt;&gt;"B"),AND(DD257=2,LEFT(TRIM(AJ257),1)&lt;&gt;"I")),1,IF(OR(AND(DD257=0,AJ257="N"),AND(DD257=0,AJ257="B"),AND(DD257=0,LEFT(TRIM(AJ257),1)="I")),1,0))),"")</f>
        <v/>
      </c>
      <c r="EG257" s="23" t="str">
        <f t="shared" si="150"/>
        <v/>
      </c>
      <c r="EH257" s="23" t="str">
        <f>+IF(LEN($I257)&gt;5,IF(ISERROR(VLOOKUP(AL257,'CODIGO PAGO'!$B$2:$B$20,1,0)),1,IF(OR(AND(DF257=1,AL257&lt;&gt;"N"),AND(DF257=3,AL257&lt;&gt;"B"),AND(DF257=2,LEFT(TRIM(AL257),1)&lt;&gt;"I")),1,IF(OR(AND(DF257=0,AL257="N"),AND(DF257=0,AL257="B"),AND(DF257=0,LEFT(TRIM(AL257),1)="I")),1,0))),"")</f>
        <v/>
      </c>
      <c r="EI257" s="23" t="str">
        <f t="shared" si="151"/>
        <v/>
      </c>
      <c r="EJ257" s="23" t="str">
        <f>+IF(LEN($I257)&gt;5,IF(ISERROR(VLOOKUP(AN257,'CODIGO PAGO'!$B$2:$B$20,1,0)),1,IF(OR(AND(DH257=1,AN257&lt;&gt;"N"),AND(DH257=3,AN257&lt;&gt;"B"),AND(DH257=2,LEFT(TRIM(AN257),1)&lt;&gt;"I")),1,IF(OR(AND(DH257=0,AN257="N"),AND(DH257=0,AN257="B"),AND(DH257=0,LEFT(TRIM(AN257),1)="I")),1,0))),"")</f>
        <v/>
      </c>
      <c r="EK257" s="23" t="str">
        <f t="shared" si="152"/>
        <v/>
      </c>
      <c r="EL257" s="24" t="str">
        <f t="shared" si="153"/>
        <v/>
      </c>
    </row>
    <row r="258" spans="1:142" s="26" customFormat="1">
      <c r="A258" s="15" t="str">
        <f t="shared" si="119"/>
        <v/>
      </c>
      <c r="B258" s="1" t="str">
        <f>+IF(LEN(I258)&gt;5,'CODIGO PAGO'!$B$28,"")</f>
        <v/>
      </c>
      <c r="C258" s="1" t="str">
        <f>+IF(LEN($I258)&gt;5,BD!D258,"")</f>
        <v/>
      </c>
      <c r="D258" s="168" t="str">
        <f>+IF(LEN($I258)&gt;5,BD!A258,"")</f>
        <v/>
      </c>
      <c r="E258" s="1" t="str">
        <f>+IF(LEN($I258)&gt;5,BD!B258,"")</f>
        <v/>
      </c>
      <c r="F258" s="1" t="str">
        <f>+IF(LEN($I258)&gt;5,BD!C258,"")</f>
        <v/>
      </c>
      <c r="G258" s="141"/>
      <c r="H258" s="141"/>
      <c r="I258" s="1" t="str">
        <f>+IF(LEN(BD!G258)&gt;5,BD!G258,"")</f>
        <v/>
      </c>
      <c r="J258" s="167" t="str">
        <f>+IF(LEN($I258)&gt;5,BD!E258,"")</f>
        <v/>
      </c>
      <c r="K258" s="6" t="str">
        <f t="shared" si="120"/>
        <v/>
      </c>
      <c r="L258" s="87" t="str">
        <f>+IF(LEN($I258)&gt;5,BD!H258,"")</f>
        <v/>
      </c>
      <c r="M258" s="40" t="str">
        <f t="shared" si="121"/>
        <v/>
      </c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4" t="str">
        <f t="shared" si="122"/>
        <v/>
      </c>
      <c r="AQ258" s="5" t="str">
        <f t="shared" si="123"/>
        <v/>
      </c>
      <c r="AR258" s="91" t="str">
        <f t="shared" si="124"/>
        <v/>
      </c>
      <c r="AS258" s="5" t="str">
        <f t="shared" si="125"/>
        <v/>
      </c>
      <c r="AT258" s="91" t="str">
        <f t="shared" si="126"/>
        <v/>
      </c>
      <c r="AU258" s="4" t="str">
        <f t="shared" si="127"/>
        <v/>
      </c>
      <c r="AV258" s="4" t="str">
        <f t="shared" si="128"/>
        <v/>
      </c>
      <c r="AW258" s="4" t="str">
        <f t="shared" si="129"/>
        <v/>
      </c>
      <c r="AX258" s="4" t="str">
        <f t="shared" si="130"/>
        <v/>
      </c>
      <c r="AY258" s="88" t="str">
        <f t="shared" si="131"/>
        <v/>
      </c>
      <c r="AZ258" s="17" t="str">
        <f t="shared" si="132"/>
        <v/>
      </c>
      <c r="BA258" s="18" t="str">
        <f t="shared" si="133"/>
        <v/>
      </c>
      <c r="BB258" s="19" t="str">
        <f>+IF(LEN(I258)&gt;5,IF(INT(RIGHT(B258,1))=9,0.5*L258*AY258,INT(MID(B258,5,LEN(B258)-4))*L258)+IFERROR(VLOOKUP(I258,AJUSTES!$A$1:$I$50,9,0),0),"")</f>
        <v/>
      </c>
      <c r="BC258" s="12"/>
      <c r="BD258" s="19" t="str">
        <f t="shared" si="134"/>
        <v/>
      </c>
      <c r="BE258" s="18" t="str">
        <f t="shared" si="135"/>
        <v/>
      </c>
      <c r="BF258" s="139" t="str">
        <f t="shared" si="136"/>
        <v/>
      </c>
      <c r="BG258" s="114"/>
      <c r="BH258" s="18" t="str">
        <f t="shared" si="137"/>
        <v/>
      </c>
      <c r="BI258" s="13"/>
      <c r="BJ258" s="12"/>
      <c r="BK258" s="12"/>
      <c r="BL258" s="145"/>
      <c r="BM258" s="12"/>
      <c r="BN258" s="12"/>
      <c r="BO258" s="12"/>
      <c r="BP258" s="12"/>
      <c r="BQ258" s="12"/>
      <c r="BR258" s="12"/>
      <c r="BS258" s="146"/>
      <c r="BT258" s="14"/>
      <c r="BU258" s="12"/>
      <c r="BV258" s="12"/>
      <c r="BW258" s="12"/>
      <c r="BX258" s="12"/>
      <c r="BY258" s="12"/>
      <c r="BZ258" s="144"/>
      <c r="CA258" s="107" t="str">
        <f>+IF(LEN($I258)&gt;5,IF(BD!F258="N/A","",BD!F258),"")</f>
        <v/>
      </c>
      <c r="CB258" s="21"/>
      <c r="CC258" s="147"/>
      <c r="CD258" s="148"/>
      <c r="CE258" s="8" t="str">
        <f>+IF(LEN(I258)&gt;5,BD!M258,"")</f>
        <v/>
      </c>
      <c r="CF258" s="16" t="str">
        <f>+IF(LEN(I258)&gt;5,BD!N258,"")</f>
        <v/>
      </c>
      <c r="CG258" s="3" t="str">
        <f t="shared" si="138"/>
        <v/>
      </c>
      <c r="CH258" s="23" t="str">
        <f>+IF(AND(LEN($I258)&gt;5),IF(AND($J258&gt;N$1,$J258&lt;=$AO$1),1,IF((COUNTIFS(INCAPACIDADES!$C$1:$C$51,$I258,INCAPACIDADES!K$1:K$51,N$1))&gt;0,2,IF(VLOOKUP($C258,BD!$D$1:$F$501,3,0)&gt;N$1,0,3))),"")</f>
        <v/>
      </c>
      <c r="CI258" s="23" t="str">
        <f>+IF(AND(LEN($I258)&gt;5),IF(AND($J258&gt;O$1,$J258&lt;=$AO$1),1,IF((COUNTIFS(INCAPACIDADES!$C$1:$C$51,$I258,INCAPACIDADES!L$1:L$51,O$1))&gt;0,2,IF(VLOOKUP($C258,BD!$D$1:$F$501,3,0)&gt;O$1,0,3))),"")</f>
        <v/>
      </c>
      <c r="CJ258" s="23" t="str">
        <f>+IF(AND(LEN($I258)&gt;5),IF(AND($J258&gt;P$1,$J258&lt;=$AO$1),1,IF((COUNTIFS(INCAPACIDADES!$C$1:$C$51,$I258,INCAPACIDADES!M$1:M$51,P$1))&gt;0,2,IF(VLOOKUP($C258,BD!$D$1:$F$501,3,0)&gt;P$1,0,3))),"")</f>
        <v/>
      </c>
      <c r="CK258" s="23" t="str">
        <f>+IF(AND(LEN($I258)&gt;5),IF(AND($J258&gt;Q$1,$J258&lt;=$AO$1),1,IF((COUNTIFS(INCAPACIDADES!$C$1:$C$51,$I258,INCAPACIDADES!N$1:N$51,Q$1))&gt;0,2,IF(VLOOKUP($C258,BD!$D$1:$F$501,3,0)&gt;Q$1,0,3))),"")</f>
        <v/>
      </c>
      <c r="CL258" s="23" t="str">
        <f>+IF(AND(LEN($I258)&gt;5),IF(AND($J258&gt;R$1,$J258&lt;=$AO$1),1,IF((COUNTIFS(INCAPACIDADES!$C$1:$C$51,$I258,INCAPACIDADES!O$1:O$51,R$1))&gt;0,2,IF(VLOOKUP($C258,BD!$D$1:$F$501,3,0)&gt;R$1,0,3))),"")</f>
        <v/>
      </c>
      <c r="CM258" s="23" t="str">
        <f>+IF(AND(LEN($I258)&gt;5),IF(AND($J258&gt;S$1,$J258&lt;=$AO$1),1,IF((COUNTIFS(INCAPACIDADES!$C$1:$C$51,$I258,INCAPACIDADES!P$1:P$51,S$1))&gt;0,2,IF(VLOOKUP($C258,BD!$D$1:$F$501,3,0)&gt;S$1,0,3))),"")</f>
        <v/>
      </c>
      <c r="CN258" s="23" t="str">
        <f>+IF(AND(LEN($I258)&gt;5),IF(AND($J258&gt;T$1,$J258&lt;=$AO$1),1,IF((COUNTIFS(INCAPACIDADES!$C$1:$C$51,$I258,INCAPACIDADES!Q$1:Q$51,T$1))&gt;0,2,IF(VLOOKUP($C258,BD!$D$1:$F$501,3,0)&gt;T$1,0,3))),"")</f>
        <v/>
      </c>
      <c r="CO258" s="23" t="str">
        <f>+IF(AND(LEN($I258)&gt;5),IF(AND($J258&gt;U$1,$J258&lt;=$AO$1),1,IF((COUNTIFS(INCAPACIDADES!$C$1:$C$51,$I258,INCAPACIDADES!R$1:R$51,U$1))&gt;0,2,IF(VLOOKUP($C258,BD!$D$1:$F$501,3,0)&gt;U$1,0,3))),"")</f>
        <v/>
      </c>
      <c r="CP258" s="23" t="str">
        <f>+IF(AND(LEN($I258)&gt;5),IF(AND($J258&gt;V$1,$J258&lt;=$AO$1),1,IF((COUNTIFS(INCAPACIDADES!$C$1:$C$51,$I258,INCAPACIDADES!S$1:S$51,V$1))&gt;0,2,IF(VLOOKUP($C258,BD!$D$1:$F$501,3,0)&gt;V$1,0,3))),"")</f>
        <v/>
      </c>
      <c r="CQ258" s="23" t="str">
        <f>+IF(AND(LEN($I258)&gt;5),IF(AND($J258&gt;W$1,$J258&lt;=$AO$1),1,IF((COUNTIFS(INCAPACIDADES!$C$1:$C$51,$I258,INCAPACIDADES!T$1:T$51,W$1))&gt;0,2,IF(VLOOKUP($C258,BD!$D$1:$F$501,3,0)&gt;W$1,0,3))),"")</f>
        <v/>
      </c>
      <c r="CR258" s="23" t="str">
        <f>+IF(AND(LEN($I258)&gt;5),IF(AND($J258&gt;X$1,$J258&lt;=$AO$1),1,IF((COUNTIFS(INCAPACIDADES!$C$1:$C$51,$I258,INCAPACIDADES!U$1:U$51,X$1))&gt;0,2,IF(VLOOKUP($C258,BD!$D$1:$F$501,3,0)&gt;X$1,0,3))),"")</f>
        <v/>
      </c>
      <c r="CS258" s="23" t="str">
        <f>+IF(AND(LEN($I258)&gt;5),IF(AND($J258&gt;Y$1,$J258&lt;=$AO$1),1,IF((COUNTIFS(INCAPACIDADES!$C$1:$C$51,$I258,INCAPACIDADES!V$1:V$51,Y$1))&gt;0,2,IF(VLOOKUP($C258,BD!$D$1:$F$501,3,0)&gt;Y$1,0,3))),"")</f>
        <v/>
      </c>
      <c r="CT258" s="23" t="str">
        <f>+IF(AND(LEN($I258)&gt;5),IF(AND($J258&gt;Z$1,$J258&lt;=$AO$1),1,IF((COUNTIFS(INCAPACIDADES!$C$1:$C$51,$I258,INCAPACIDADES!W$1:W$51,Z$1))&gt;0,2,IF(VLOOKUP($C258,BD!$D$1:$F$501,3,0)&gt;Z$1,0,3))),"")</f>
        <v/>
      </c>
      <c r="CU258" s="23" t="str">
        <f>+IF(AND(LEN($I258)&gt;5),IF(AND($J258&gt;AA$1,$J258&lt;=$AO$1),1,IF((COUNTIFS(INCAPACIDADES!$C$1:$C$51,$I258,INCAPACIDADES!X$1:X$51,AA$1))&gt;0,2,IF(VLOOKUP($C258,BD!$D$1:$F$501,3,0)&gt;AA$1,0,3))),"")</f>
        <v/>
      </c>
      <c r="CV258" s="23" t="str">
        <f>+IF(AND(LEN($I258)&gt;5),IF(AND($J258&gt;AB$1,$J258&lt;=$AO$1),1,IF((COUNTIFS(INCAPACIDADES!$C$1:$C$51,$I258,INCAPACIDADES!Y$1:Y$51,AB$1))&gt;0,2,IF(VLOOKUP($C258,BD!$D$1:$F$501,3,0)&gt;AB$1,0,3))),"")</f>
        <v/>
      </c>
      <c r="CW258" s="23" t="str">
        <f>+IF(AND(LEN($I258)&gt;5),IF(AND($J258&gt;AC$1,$J258&lt;=$AO$1),1,IF((COUNTIFS(INCAPACIDADES!$C$1:$C$51,$I258,INCAPACIDADES!Z$1:Z$51,AC$1))&gt;0,2,IF(VLOOKUP($C258,BD!$D$1:$F$501,3,0)&gt;AC$1,0,3))),"")</f>
        <v/>
      </c>
      <c r="CX258" s="23" t="str">
        <f>+IF(AND(LEN($I258)&gt;5),IF(AND($J258&gt;AD$1,$J258&lt;=$AO$1),1,IF((COUNTIFS(INCAPACIDADES!$C$1:$C$51,$I258,INCAPACIDADES!AA$1:AA$51,AD$1))&gt;0,2,IF(VLOOKUP($C258,BD!$D$1:$F$501,3,0)&gt;AD$1,0,3))),"")</f>
        <v/>
      </c>
      <c r="CY258" s="23" t="str">
        <f>+IF(AND(LEN($I258)&gt;5),IF(AND($J258&gt;AE$1,$J258&lt;=$AO$1),1,IF((COUNTIFS(INCAPACIDADES!$C$1:$C$51,$I258,INCAPACIDADES!AB$1:AB$51,AE$1))&gt;0,2,IF(VLOOKUP($C258,BD!$D$1:$F$501,3,0)&gt;AE$1,0,3))),"")</f>
        <v/>
      </c>
      <c r="CZ258" s="23" t="str">
        <f>+IF(AND(LEN($I258)&gt;5),IF(AND($J258&gt;AF$1,$J258&lt;=$AO$1),1,IF((COUNTIFS(INCAPACIDADES!$C$1:$C$51,$I258,INCAPACIDADES!AC$1:AC$51,AF$1))&gt;0,2,IF(VLOOKUP($C258,BD!$D$1:$F$501,3,0)&gt;AF$1,0,3))),"")</f>
        <v/>
      </c>
      <c r="DA258" s="23" t="str">
        <f>+IF(AND(LEN($I258)&gt;5),IF(AND($J258&gt;AG$1,$J258&lt;=$AO$1),1,IF((COUNTIFS(INCAPACIDADES!$C$1:$C$51,$I258,INCAPACIDADES!AD$1:AD$51,AG$1))&gt;0,2,IF(VLOOKUP($C258,BD!$D$1:$F$501,3,0)&gt;AG$1,0,3))),"")</f>
        <v/>
      </c>
      <c r="DB258" s="23" t="str">
        <f>+IF(AND(LEN($I258)&gt;5),IF(AND($J258&gt;AH$1,$J258&lt;=$AO$1),1,IF((COUNTIFS(INCAPACIDADES!$C$1:$C$51,$I258,INCAPACIDADES!AE$1:AE$51,AH$1))&gt;0,2,IF(VLOOKUP($C258,BD!$D$1:$F$501,3,0)&gt;AH$1,0,3))),"")</f>
        <v/>
      </c>
      <c r="DC258" s="23" t="str">
        <f>+IF(AND(LEN($I258)&gt;5),IF(AND($J258&gt;AI$1,$J258&lt;=$AO$1),1,IF((COUNTIFS(INCAPACIDADES!$C$1:$C$51,$I258,INCAPACIDADES!AF$1:AF$51,AI$1))&gt;0,2,IF(VLOOKUP($C258,BD!$D$1:$F$501,3,0)&gt;AI$1,0,3))),"")</f>
        <v/>
      </c>
      <c r="DD258" s="23" t="str">
        <f>+IF(AND(LEN($I258)&gt;5),IF(AND($J258&gt;AJ$1,$J258&lt;=$AO$1),1,IF((COUNTIFS(INCAPACIDADES!$C$1:$C$51,$I258,INCAPACIDADES!AG$1:AG$51,AJ$1))&gt;0,2,IF(VLOOKUP($C258,BD!$D$1:$F$501,3,0)&gt;AJ$1,0,3))),"")</f>
        <v/>
      </c>
      <c r="DE258" s="23" t="str">
        <f>+IF(AND(LEN($I258)&gt;5),IF(AND($J258&gt;AK$1,$J258&lt;=$AO$1),1,IF((COUNTIFS(INCAPACIDADES!$C$1:$C$51,$I258,INCAPACIDADES!AH$1:AH$51,AK$1))&gt;0,2,IF(VLOOKUP($C258,BD!$D$1:$F$501,3,0)&gt;AK$1,0,3))),"")</f>
        <v/>
      </c>
      <c r="DF258" s="23" t="str">
        <f>+IF(AND(LEN($I258)&gt;5),IF(AND($J258&gt;AL$1,$J258&lt;=$AO$1),1,IF((COUNTIFS(INCAPACIDADES!$C$1:$C$51,$I258,INCAPACIDADES!AI$1:AI$51,AL$1))&gt;0,2,IF(VLOOKUP($C258,BD!$D$1:$F$501,3,0)&gt;AL$1,0,3))),"")</f>
        <v/>
      </c>
      <c r="DG258" s="23" t="str">
        <f>+IF(AND(LEN($I258)&gt;5),IF(AND($J258&gt;AM$1,$J258&lt;=$AO$1),1,IF((COUNTIFS(INCAPACIDADES!$C$1:$C$51,$I258,INCAPACIDADES!AJ$1:AJ$51,AM$1))&gt;0,2,IF(VLOOKUP($C258,BD!$D$1:$F$501,3,0)&gt;AM$1,0,3))),"")</f>
        <v/>
      </c>
      <c r="DH258" s="23" t="str">
        <f>+IF(AND(LEN($I258)&gt;5),IF(AND($J258&gt;AN$1,$J258&lt;=$AO$1),1,IF((COUNTIFS(INCAPACIDADES!$C$1:$C$51,$I258,INCAPACIDADES!AK$1:AK$51,AN$1))&gt;0,2,IF(VLOOKUP($C258,BD!$D$1:$F$501,3,0)&gt;AN$1,0,3))),"")</f>
        <v/>
      </c>
      <c r="DI258" s="23" t="str">
        <f>+IF(AND(LEN($I258)&gt;5),IF(AND($J258&gt;AO$1,$J258&lt;=$AO$1),1,IF((COUNTIFS(INCAPACIDADES!$C$1:$C$51,$I258,INCAPACIDADES!AL$1:AL$51,AO$1))&gt;0,2,IF(VLOOKUP($C258,BD!$D$1:$F$501,3,0)&gt;AO$1,0,3))),"")</f>
        <v/>
      </c>
      <c r="DJ258" s="23" t="str">
        <f>+IF(LEN($I258)&gt;5,IF(ISERROR(VLOOKUP(N258,'CODIGO PAGO'!$B$2:$B$20,1,0)),1,IF(OR(AND(CH258=1,N258&lt;&gt;"N"),AND(CH258=3,N258&lt;&gt;"B"),AND(CH258=2,LEFT(TRIM(N258),1)&lt;&gt;"I")),1,IF(OR(AND(CH258=0,N258="N"),AND(CH258=0,N258="B"),AND(CH258=0,LEFT(TRIM(N258),1)="I")),1,0))),"")</f>
        <v/>
      </c>
      <c r="DK258" s="23" t="str">
        <f t="shared" si="139"/>
        <v/>
      </c>
      <c r="DL258" s="23" t="str">
        <f>+IF(LEN($I258)&gt;5,IF(ISERROR(VLOOKUP(P258,'CODIGO PAGO'!$B$2:$B$20,1,0)),1,IF(OR(AND(CJ258=1,P258&lt;&gt;"N"),AND(CJ258=3,P258&lt;&gt;"B"),AND(CJ258=2,LEFT(TRIM(P258),1)&lt;&gt;"I")),1,IF(OR(AND(CJ258=0,P258="N"),AND(CJ258=0,P258="B"),AND(CJ258=0,LEFT(TRIM(P258),1)="I")),1,0))),"")</f>
        <v/>
      </c>
      <c r="DM258" s="23" t="str">
        <f t="shared" si="140"/>
        <v/>
      </c>
      <c r="DN258" s="23" t="str">
        <f>+IF(LEN($I258)&gt;5,IF(ISERROR(VLOOKUP(R258,'CODIGO PAGO'!$B$2:$B$20,1,0)),1,IF(OR(AND(CL258=1,R258&lt;&gt;"N"),AND(CL258=3,R258&lt;&gt;"B"),AND(CL258=2,LEFT(TRIM(R258),1)&lt;&gt;"I")),1,IF(OR(AND(CL258=0,R258="N"),AND(CL258=0,R258="B"),AND(CL258=0,LEFT(TRIM(R258),1)="I")),1,0))),"")</f>
        <v/>
      </c>
      <c r="DO258" s="23" t="str">
        <f t="shared" si="141"/>
        <v/>
      </c>
      <c r="DP258" s="23" t="str">
        <f>+IF(LEN($I258)&gt;5,IF(ISERROR(VLOOKUP(T258,'CODIGO PAGO'!$B$2:$B$20,1,0)),1,IF(OR(AND(CN258=1,T258&lt;&gt;"N"),AND(CN258=3,T258&lt;&gt;"B"),AND(CN258=2,LEFT(TRIM(T258),1)&lt;&gt;"I")),1,IF(OR(AND(CN258=0,T258="N"),AND(CN258=0,T258="B"),AND(CN258=0,LEFT(TRIM(T258),1)="I")),1,0))),"")</f>
        <v/>
      </c>
      <c r="DQ258" s="23" t="str">
        <f t="shared" si="142"/>
        <v/>
      </c>
      <c r="DR258" s="23" t="str">
        <f>+IF(LEN($I258)&gt;5,IF(ISERROR(VLOOKUP(V258,'CODIGO PAGO'!$B$2:$B$20,1,0)),1,IF(OR(AND(CP258=1,V258&lt;&gt;"N"),AND(CP258=3,V258&lt;&gt;"B"),AND(CP258=2,LEFT(TRIM(V258),1)&lt;&gt;"I")),1,IF(OR(AND(CP258=0,V258="N"),AND(CP258=0,V258="B"),AND(CP258=0,LEFT(TRIM(V258),1)="I")),1,0))),"")</f>
        <v/>
      </c>
      <c r="DS258" s="23" t="str">
        <f t="shared" si="143"/>
        <v/>
      </c>
      <c r="DT258" s="23" t="str">
        <f>+IF(LEN($I258)&gt;5,IF(ISERROR(VLOOKUP(X258,'CODIGO PAGO'!$B$2:$B$20,1,0)),1,IF(OR(AND(CR258=1,X258&lt;&gt;"N"),AND(CR258=3,X258&lt;&gt;"B"),AND(CR258=2,LEFT(TRIM(X258),1)&lt;&gt;"I")),1,IF(OR(AND(CR258=0,X258="N"),AND(CR258=0,X258="B"),AND(CR258=0,LEFT(TRIM(X258),1)="I")),1,0))),"")</f>
        <v/>
      </c>
      <c r="DU258" s="23" t="str">
        <f t="shared" si="144"/>
        <v/>
      </c>
      <c r="DV258" s="23" t="str">
        <f>+IF(LEN($I258)&gt;5,IF(ISERROR(VLOOKUP(Z258,'CODIGO PAGO'!$B$2:$B$20,1,0)),1,IF(OR(AND(CT258=1,Z258&lt;&gt;"N"),AND(CT258=3,Z258&lt;&gt;"B"),AND(CT258=2,LEFT(TRIM(Z258),1)&lt;&gt;"I")),1,IF(OR(AND(CT258=0,Z258="N"),AND(CT258=0,Z258="B"),AND(CT258=0,LEFT(TRIM(Z258),1)="I")),1,0))),"")</f>
        <v/>
      </c>
      <c r="DW258" s="23" t="str">
        <f t="shared" si="145"/>
        <v/>
      </c>
      <c r="DX258" s="23" t="str">
        <f>+IF(LEN($I258)&gt;5,IF(ISERROR(VLOOKUP(AB258,'CODIGO PAGO'!$B$2:$B$20,1,0)),1,IF(OR(AND(CV258=1,AB258&lt;&gt;"N"),AND(CV258=3,AB258&lt;&gt;"B"),AND(CV258=2,LEFT(TRIM(AB258),1)&lt;&gt;"I")),1,IF(OR(AND(CV258=0,AB258="N"),AND(CV258=0,AB258="B"),AND(CV258=0,LEFT(TRIM(AB258),1)="I")),1,0))),"")</f>
        <v/>
      </c>
      <c r="DY258" s="23" t="str">
        <f t="shared" si="146"/>
        <v/>
      </c>
      <c r="DZ258" s="23" t="str">
        <f>+IF(LEN($I258)&gt;5,IF(ISERROR(VLOOKUP(AD258,'CODIGO PAGO'!$B$2:$B$20,1,0)),1,IF(OR(AND(CX258=1,AD258&lt;&gt;"N"),AND(CX258=3,AD258&lt;&gt;"B"),AND(CX258=2,LEFT(TRIM(AD258),1)&lt;&gt;"I")),1,IF(OR(AND(CX258=0,AD258="N"),AND(CX258=0,AD258="B"),AND(CX258=0,LEFT(TRIM(AD258),1)="I")),1,0))),"")</f>
        <v/>
      </c>
      <c r="EA258" s="23" t="str">
        <f t="shared" si="147"/>
        <v/>
      </c>
      <c r="EB258" s="23" t="str">
        <f>+IF(LEN($I258)&gt;5,IF(ISERROR(VLOOKUP(AF258,'CODIGO PAGO'!$B$2:$B$20,1,0)),1,IF(OR(AND(CZ258=1,AF258&lt;&gt;"N"),AND(CZ258=3,AF258&lt;&gt;"B"),AND(CZ258=2,LEFT(TRIM(AF258),1)&lt;&gt;"I")),1,IF(OR(AND(CZ258=0,AF258="N"),AND(CZ258=0,AF258="B"),AND(CZ258=0,LEFT(TRIM(AF258),1)="I")),1,0))),"")</f>
        <v/>
      </c>
      <c r="EC258" s="23" t="str">
        <f t="shared" si="148"/>
        <v/>
      </c>
      <c r="ED258" s="23" t="str">
        <f>+IF(LEN($I258)&gt;5,IF(ISERROR(VLOOKUP(AH258,'CODIGO PAGO'!$B$2:$B$20,1,0)),1,IF(OR(AND(DB258=1,AH258&lt;&gt;"N"),AND(DB258=3,AH258&lt;&gt;"B"),AND(DB258=2,LEFT(TRIM(AH258),1)&lt;&gt;"I")),1,IF(OR(AND(DB258=0,AH258="N"),AND(DB258=0,AH258="B"),AND(DB258=0,LEFT(TRIM(AH258),1)="I")),1,0))),"")</f>
        <v/>
      </c>
      <c r="EE258" s="23" t="str">
        <f t="shared" si="149"/>
        <v/>
      </c>
      <c r="EF258" s="23" t="str">
        <f>+IF(LEN($I258)&gt;5,IF(ISERROR(VLOOKUP(AJ258,'CODIGO PAGO'!$B$2:$B$20,1,0)),1,IF(OR(AND(DD258=1,AJ258&lt;&gt;"N"),AND(DD258=3,AJ258&lt;&gt;"B"),AND(DD258=2,LEFT(TRIM(AJ258),1)&lt;&gt;"I")),1,IF(OR(AND(DD258=0,AJ258="N"),AND(DD258=0,AJ258="B"),AND(DD258=0,LEFT(TRIM(AJ258),1)="I")),1,0))),"")</f>
        <v/>
      </c>
      <c r="EG258" s="23" t="str">
        <f t="shared" si="150"/>
        <v/>
      </c>
      <c r="EH258" s="23" t="str">
        <f>+IF(LEN($I258)&gt;5,IF(ISERROR(VLOOKUP(AL258,'CODIGO PAGO'!$B$2:$B$20,1,0)),1,IF(OR(AND(DF258=1,AL258&lt;&gt;"N"),AND(DF258=3,AL258&lt;&gt;"B"),AND(DF258=2,LEFT(TRIM(AL258),1)&lt;&gt;"I")),1,IF(OR(AND(DF258=0,AL258="N"),AND(DF258=0,AL258="B"),AND(DF258=0,LEFT(TRIM(AL258),1)="I")),1,0))),"")</f>
        <v/>
      </c>
      <c r="EI258" s="23" t="str">
        <f t="shared" si="151"/>
        <v/>
      </c>
      <c r="EJ258" s="23" t="str">
        <f>+IF(LEN($I258)&gt;5,IF(ISERROR(VLOOKUP(AN258,'CODIGO PAGO'!$B$2:$B$20,1,0)),1,IF(OR(AND(DH258=1,AN258&lt;&gt;"N"),AND(DH258=3,AN258&lt;&gt;"B"),AND(DH258=2,LEFT(TRIM(AN258),1)&lt;&gt;"I")),1,IF(OR(AND(DH258=0,AN258="N"),AND(DH258=0,AN258="B"),AND(DH258=0,LEFT(TRIM(AN258),1)="I")),1,0))),"")</f>
        <v/>
      </c>
      <c r="EK258" s="23" t="str">
        <f t="shared" si="152"/>
        <v/>
      </c>
      <c r="EL258" s="24" t="str">
        <f t="shared" si="153"/>
        <v/>
      </c>
    </row>
    <row r="259" spans="1:142" s="26" customFormat="1">
      <c r="A259" s="15" t="str">
        <f t="shared" ref="A259:A322" si="154">+IF(LEN($I259)&gt;5,1,"")</f>
        <v/>
      </c>
      <c r="B259" s="1" t="str">
        <f>+IF(LEN(I259)&gt;5,'CODIGO PAGO'!$B$28,"")</f>
        <v/>
      </c>
      <c r="C259" s="1" t="str">
        <f>+IF(LEN($I259)&gt;5,BD!D259,"")</f>
        <v/>
      </c>
      <c r="D259" s="168" t="str">
        <f>+IF(LEN($I259)&gt;5,BD!A259,"")</f>
        <v/>
      </c>
      <c r="E259" s="1" t="str">
        <f>+IF(LEN($I259)&gt;5,BD!B259,"")</f>
        <v/>
      </c>
      <c r="F259" s="1" t="str">
        <f>+IF(LEN($I259)&gt;5,BD!C259,"")</f>
        <v/>
      </c>
      <c r="G259" s="141"/>
      <c r="H259" s="141"/>
      <c r="I259" s="1" t="str">
        <f>+IF(LEN(BD!G259)&gt;5,BD!G259,"")</f>
        <v/>
      </c>
      <c r="J259" s="167" t="str">
        <f>+IF(LEN($I259)&gt;5,BD!E259,"")</f>
        <v/>
      </c>
      <c r="K259" s="6" t="str">
        <f t="shared" ref="K259:K322" si="155">IF(LEN($I259)&gt;5,(COUNTIF(N259:AO259,"D")+COUNTIF(N259:AO259,"DL")+COUNTIF(N259:AO259,"VAC")+COUNTIF(N259:AO259,"PCG")+COUNTIF(N259:AO259,"PDF")*INT(LEFT(B259,1))+COUNTIF(N259:AO259,"PNH")*INT(RIGHT(LEFT(B259,2),1))+COUNTIF(N259:AO259,"PS")*INT(RIGHT(LEFT(B259,3),1))+SUM(N259,P259,R259,T259,V259,X259,Z259,AB259,AD259,AF259,AH259,AJ259,AL259,AN259)),"")</f>
        <v/>
      </c>
      <c r="L259" s="87" t="str">
        <f>+IF(LEN($I259)&gt;5,BD!H259,"")</f>
        <v/>
      </c>
      <c r="M259" s="40" t="str">
        <f t="shared" ref="M259:M322" si="156">+IF(LEN($I259)&gt;5,TRUNC(L259*K259,2),"")</f>
        <v/>
      </c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4" t="str">
        <f t="shared" ref="AP259:AP322" si="157">+IF(LEN($I259)&gt;5,COUNTIF(N259:AO259,"FI")+COUNTIF(N259:AO259,"FS")+COUNTIF(N259:AO259,"FJ"),"")</f>
        <v/>
      </c>
      <c r="AQ259" s="5" t="str">
        <f t="shared" ref="AQ259:AQ322" si="158">+IF(LEN($I259)&gt;5,COUNTIF(N259:AO259,"DL"),"")</f>
        <v/>
      </c>
      <c r="AR259" s="91" t="str">
        <f t="shared" ref="AR259:AR322" si="159">+IF(LEN($I259)&gt;5,IF(D259="MASCOTA",((L259*7)/3.5)*AQ259*2,TRUNC(AQ259*L259*2,2)),"")</f>
        <v/>
      </c>
      <c r="AS259" s="5" t="str">
        <f t="shared" ref="AS259:AS322" si="160">+IF(LEN(I259)&gt;5,IF(OR(R259=1,R259="DL",S259&gt;0),1,0)+IF(OR(AF259=1,AF259="DL",AG259&gt;0),1,0),"")</f>
        <v/>
      </c>
      <c r="AT259" s="91" t="str">
        <f t="shared" ref="AT259:AT322" si="161">+IF(LEN(I259)&gt;5,IF(D259="MASCOTA",(L259*AS259*0.375),(L259*AS259*0.25)),"")</f>
        <v/>
      </c>
      <c r="AU259" s="4" t="str">
        <f t="shared" ref="AU259:AU322" si="162">+IF(LEN(I259)&gt;5,COUNTIF(N259:AO259,"PCG")+COUNTIF(N259:AO259,"PSG")+COUNTIF(N259:AO259,"PDF")+COUNTIF(N259:AO259,"PNH")+COUNTIF(N259:AO259,"PS"),"")</f>
        <v/>
      </c>
      <c r="AV259" s="4" t="str">
        <f t="shared" ref="AV259:AV322" si="163">+IF(LEN(I259)&gt;5,COUNTIF(N259:AO259,"IEG")+COUNTIF(N259:AO259,"IPM")+COUNTIF(N259:AO259,"IRT")+COUNTIF(N259:AO259,"IRY"),"")</f>
        <v/>
      </c>
      <c r="AW259" s="4" t="str">
        <f t="shared" ref="AW259:AW322" si="164">+IF(LEN(I259)&gt;5,IF(COUNTIF(N259:AO259,"B")&gt;0,1,0),"")</f>
        <v/>
      </c>
      <c r="AX259" s="4" t="str">
        <f t="shared" ref="AX259:AX322" si="165">+IF(LEN(I259)&gt;5,IF(AND(J259&gt;=N$1,J259&lt;=AO$1),1,),"")</f>
        <v/>
      </c>
      <c r="AY259" s="88" t="str">
        <f t="shared" ref="AY259:AY322" si="166">+IF(LEN(I259)&gt;5,COUNTIF(N259:AO259,"PT"),"")</f>
        <v/>
      </c>
      <c r="AZ259" s="17" t="str">
        <f t="shared" ref="AZ259:AZ322" si="167">+IF(LEN(I259)&gt;5,IF(SUM(O259,Q259,S259,U259,W259,Y259,AA259)&gt;=9,9,SUM(O259,Q259,S259,U259,W259,Y259,AA259))+IF(SUM(AC259,AE259,AG259,AI259,AK259,AM259,AO259)&gt;=9,9,SUM(AC259,AE259,AG259,AI259,AK259,AM259,AO259)),"")</f>
        <v/>
      </c>
      <c r="BA259" s="18" t="str">
        <f t="shared" ref="BA259:BA322" si="168">+IF(LEN(I259)&gt;5,IF(SUM(O259,Q259,S259,U259,W259,Y259,AA259)&gt;9,SUM(O259,Q259,S259,U259,W259,Y259,AA259)-9,0)+IF(SUM(AC259,AE259,AG259,AI259,AK259,AM259,AO259)&gt;9,SUM(AC259,AE259,AG259,AI259,AK259,AM259,AO259)-9,0),"")</f>
        <v/>
      </c>
      <c r="BB259" s="19" t="str">
        <f>+IF(LEN(I259)&gt;5,IF(INT(RIGHT(B259,1))=9,0.5*L259*AY259,INT(MID(B259,5,LEN(B259)-4))*L259)+IFERROR(VLOOKUP(I259,AJUSTES!$A$1:$I$50,9,0),0),"")</f>
        <v/>
      </c>
      <c r="BC259" s="12"/>
      <c r="BD259" s="19" t="str">
        <f t="shared" ref="BD259:BD322" si="169">+IF(LEN(I259)&gt;5,AZ259*(L259/8)*2,"")</f>
        <v/>
      </c>
      <c r="BE259" s="18" t="str">
        <f t="shared" ref="BE259:BE322" si="170">+IF(LEN(I259)&gt;5,BA259*(L259/8)*3,"")</f>
        <v/>
      </c>
      <c r="BF259" s="139" t="str">
        <f t="shared" ref="BF259:BF322" si="171">+IF(LEN(I259)&gt;5,BD259+BE259,"")</f>
        <v/>
      </c>
      <c r="BG259" s="114"/>
      <c r="BH259" s="18" t="str">
        <f t="shared" ref="BH259:BH322" si="172">+IF(LEN(I259)&gt;5,RIGHT(LEFT(B259,4),1)*L259*BG259,"")</f>
        <v/>
      </c>
      <c r="BI259" s="13"/>
      <c r="BJ259" s="12"/>
      <c r="BK259" s="12"/>
      <c r="BL259" s="145"/>
      <c r="BM259" s="12"/>
      <c r="BN259" s="12"/>
      <c r="BO259" s="12"/>
      <c r="BP259" s="12"/>
      <c r="BQ259" s="12"/>
      <c r="BR259" s="12"/>
      <c r="BS259" s="146"/>
      <c r="BT259" s="14"/>
      <c r="BU259" s="12"/>
      <c r="BV259" s="12"/>
      <c r="BW259" s="12"/>
      <c r="BX259" s="12"/>
      <c r="BY259" s="12"/>
      <c r="BZ259" s="144"/>
      <c r="CA259" s="107" t="str">
        <f>+IF(LEN($I259)&gt;5,IF(BD!F259="N/A","",BD!F259),"")</f>
        <v/>
      </c>
      <c r="CB259" s="21"/>
      <c r="CC259" s="147"/>
      <c r="CD259" s="148"/>
      <c r="CE259" s="8" t="str">
        <f>+IF(LEN(I259)&gt;5,BD!M259,"")</f>
        <v/>
      </c>
      <c r="CF259" s="16" t="str">
        <f>+IF(LEN(I259)&gt;5,BD!N259,"")</f>
        <v/>
      </c>
      <c r="CG259" s="3" t="str">
        <f t="shared" ref="CG259:CG322" si="173">+IF(LEN($I259)&gt;5,"CANTIDAD","")</f>
        <v/>
      </c>
      <c r="CH259" s="23" t="str">
        <f>+IF(AND(LEN($I259)&gt;5),IF(AND($J259&gt;N$1,$J259&lt;=$AO$1),1,IF((COUNTIFS(INCAPACIDADES!$C$1:$C$51,$I259,INCAPACIDADES!K$1:K$51,N$1))&gt;0,2,IF(VLOOKUP($C259,BD!$D$1:$F$501,3,0)&gt;N$1,0,3))),"")</f>
        <v/>
      </c>
      <c r="CI259" s="23" t="str">
        <f>+IF(AND(LEN($I259)&gt;5),IF(AND($J259&gt;O$1,$J259&lt;=$AO$1),1,IF((COUNTIFS(INCAPACIDADES!$C$1:$C$51,$I259,INCAPACIDADES!L$1:L$51,O$1))&gt;0,2,IF(VLOOKUP($C259,BD!$D$1:$F$501,3,0)&gt;O$1,0,3))),"")</f>
        <v/>
      </c>
      <c r="CJ259" s="23" t="str">
        <f>+IF(AND(LEN($I259)&gt;5),IF(AND($J259&gt;P$1,$J259&lt;=$AO$1),1,IF((COUNTIFS(INCAPACIDADES!$C$1:$C$51,$I259,INCAPACIDADES!M$1:M$51,P$1))&gt;0,2,IF(VLOOKUP($C259,BD!$D$1:$F$501,3,0)&gt;P$1,0,3))),"")</f>
        <v/>
      </c>
      <c r="CK259" s="23" t="str">
        <f>+IF(AND(LEN($I259)&gt;5),IF(AND($J259&gt;Q$1,$J259&lt;=$AO$1),1,IF((COUNTIFS(INCAPACIDADES!$C$1:$C$51,$I259,INCAPACIDADES!N$1:N$51,Q$1))&gt;0,2,IF(VLOOKUP($C259,BD!$D$1:$F$501,3,0)&gt;Q$1,0,3))),"")</f>
        <v/>
      </c>
      <c r="CL259" s="23" t="str">
        <f>+IF(AND(LEN($I259)&gt;5),IF(AND($J259&gt;R$1,$J259&lt;=$AO$1),1,IF((COUNTIFS(INCAPACIDADES!$C$1:$C$51,$I259,INCAPACIDADES!O$1:O$51,R$1))&gt;0,2,IF(VLOOKUP($C259,BD!$D$1:$F$501,3,0)&gt;R$1,0,3))),"")</f>
        <v/>
      </c>
      <c r="CM259" s="23" t="str">
        <f>+IF(AND(LEN($I259)&gt;5),IF(AND($J259&gt;S$1,$J259&lt;=$AO$1),1,IF((COUNTIFS(INCAPACIDADES!$C$1:$C$51,$I259,INCAPACIDADES!P$1:P$51,S$1))&gt;0,2,IF(VLOOKUP($C259,BD!$D$1:$F$501,3,0)&gt;S$1,0,3))),"")</f>
        <v/>
      </c>
      <c r="CN259" s="23" t="str">
        <f>+IF(AND(LEN($I259)&gt;5),IF(AND($J259&gt;T$1,$J259&lt;=$AO$1),1,IF((COUNTIFS(INCAPACIDADES!$C$1:$C$51,$I259,INCAPACIDADES!Q$1:Q$51,T$1))&gt;0,2,IF(VLOOKUP($C259,BD!$D$1:$F$501,3,0)&gt;T$1,0,3))),"")</f>
        <v/>
      </c>
      <c r="CO259" s="23" t="str">
        <f>+IF(AND(LEN($I259)&gt;5),IF(AND($J259&gt;U$1,$J259&lt;=$AO$1),1,IF((COUNTIFS(INCAPACIDADES!$C$1:$C$51,$I259,INCAPACIDADES!R$1:R$51,U$1))&gt;0,2,IF(VLOOKUP($C259,BD!$D$1:$F$501,3,0)&gt;U$1,0,3))),"")</f>
        <v/>
      </c>
      <c r="CP259" s="23" t="str">
        <f>+IF(AND(LEN($I259)&gt;5),IF(AND($J259&gt;V$1,$J259&lt;=$AO$1),1,IF((COUNTIFS(INCAPACIDADES!$C$1:$C$51,$I259,INCAPACIDADES!S$1:S$51,V$1))&gt;0,2,IF(VLOOKUP($C259,BD!$D$1:$F$501,3,0)&gt;V$1,0,3))),"")</f>
        <v/>
      </c>
      <c r="CQ259" s="23" t="str">
        <f>+IF(AND(LEN($I259)&gt;5),IF(AND($J259&gt;W$1,$J259&lt;=$AO$1),1,IF((COUNTIFS(INCAPACIDADES!$C$1:$C$51,$I259,INCAPACIDADES!T$1:T$51,W$1))&gt;0,2,IF(VLOOKUP($C259,BD!$D$1:$F$501,3,0)&gt;W$1,0,3))),"")</f>
        <v/>
      </c>
      <c r="CR259" s="23" t="str">
        <f>+IF(AND(LEN($I259)&gt;5),IF(AND($J259&gt;X$1,$J259&lt;=$AO$1),1,IF((COUNTIFS(INCAPACIDADES!$C$1:$C$51,$I259,INCAPACIDADES!U$1:U$51,X$1))&gt;0,2,IF(VLOOKUP($C259,BD!$D$1:$F$501,3,0)&gt;X$1,0,3))),"")</f>
        <v/>
      </c>
      <c r="CS259" s="23" t="str">
        <f>+IF(AND(LEN($I259)&gt;5),IF(AND($J259&gt;Y$1,$J259&lt;=$AO$1),1,IF((COUNTIFS(INCAPACIDADES!$C$1:$C$51,$I259,INCAPACIDADES!V$1:V$51,Y$1))&gt;0,2,IF(VLOOKUP($C259,BD!$D$1:$F$501,3,0)&gt;Y$1,0,3))),"")</f>
        <v/>
      </c>
      <c r="CT259" s="23" t="str">
        <f>+IF(AND(LEN($I259)&gt;5),IF(AND($J259&gt;Z$1,$J259&lt;=$AO$1),1,IF((COUNTIFS(INCAPACIDADES!$C$1:$C$51,$I259,INCAPACIDADES!W$1:W$51,Z$1))&gt;0,2,IF(VLOOKUP($C259,BD!$D$1:$F$501,3,0)&gt;Z$1,0,3))),"")</f>
        <v/>
      </c>
      <c r="CU259" s="23" t="str">
        <f>+IF(AND(LEN($I259)&gt;5),IF(AND($J259&gt;AA$1,$J259&lt;=$AO$1),1,IF((COUNTIFS(INCAPACIDADES!$C$1:$C$51,$I259,INCAPACIDADES!X$1:X$51,AA$1))&gt;0,2,IF(VLOOKUP($C259,BD!$D$1:$F$501,3,0)&gt;AA$1,0,3))),"")</f>
        <v/>
      </c>
      <c r="CV259" s="23" t="str">
        <f>+IF(AND(LEN($I259)&gt;5),IF(AND($J259&gt;AB$1,$J259&lt;=$AO$1),1,IF((COUNTIFS(INCAPACIDADES!$C$1:$C$51,$I259,INCAPACIDADES!Y$1:Y$51,AB$1))&gt;0,2,IF(VLOOKUP($C259,BD!$D$1:$F$501,3,0)&gt;AB$1,0,3))),"")</f>
        <v/>
      </c>
      <c r="CW259" s="23" t="str">
        <f>+IF(AND(LEN($I259)&gt;5),IF(AND($J259&gt;AC$1,$J259&lt;=$AO$1),1,IF((COUNTIFS(INCAPACIDADES!$C$1:$C$51,$I259,INCAPACIDADES!Z$1:Z$51,AC$1))&gt;0,2,IF(VLOOKUP($C259,BD!$D$1:$F$501,3,0)&gt;AC$1,0,3))),"")</f>
        <v/>
      </c>
      <c r="CX259" s="23" t="str">
        <f>+IF(AND(LEN($I259)&gt;5),IF(AND($J259&gt;AD$1,$J259&lt;=$AO$1),1,IF((COUNTIFS(INCAPACIDADES!$C$1:$C$51,$I259,INCAPACIDADES!AA$1:AA$51,AD$1))&gt;0,2,IF(VLOOKUP($C259,BD!$D$1:$F$501,3,0)&gt;AD$1,0,3))),"")</f>
        <v/>
      </c>
      <c r="CY259" s="23" t="str">
        <f>+IF(AND(LEN($I259)&gt;5),IF(AND($J259&gt;AE$1,$J259&lt;=$AO$1),1,IF((COUNTIFS(INCAPACIDADES!$C$1:$C$51,$I259,INCAPACIDADES!AB$1:AB$51,AE$1))&gt;0,2,IF(VLOOKUP($C259,BD!$D$1:$F$501,3,0)&gt;AE$1,0,3))),"")</f>
        <v/>
      </c>
      <c r="CZ259" s="23" t="str">
        <f>+IF(AND(LEN($I259)&gt;5),IF(AND($J259&gt;AF$1,$J259&lt;=$AO$1),1,IF((COUNTIFS(INCAPACIDADES!$C$1:$C$51,$I259,INCAPACIDADES!AC$1:AC$51,AF$1))&gt;0,2,IF(VLOOKUP($C259,BD!$D$1:$F$501,3,0)&gt;AF$1,0,3))),"")</f>
        <v/>
      </c>
      <c r="DA259" s="23" t="str">
        <f>+IF(AND(LEN($I259)&gt;5),IF(AND($J259&gt;AG$1,$J259&lt;=$AO$1),1,IF((COUNTIFS(INCAPACIDADES!$C$1:$C$51,$I259,INCAPACIDADES!AD$1:AD$51,AG$1))&gt;0,2,IF(VLOOKUP($C259,BD!$D$1:$F$501,3,0)&gt;AG$1,0,3))),"")</f>
        <v/>
      </c>
      <c r="DB259" s="23" t="str">
        <f>+IF(AND(LEN($I259)&gt;5),IF(AND($J259&gt;AH$1,$J259&lt;=$AO$1),1,IF((COUNTIFS(INCAPACIDADES!$C$1:$C$51,$I259,INCAPACIDADES!AE$1:AE$51,AH$1))&gt;0,2,IF(VLOOKUP($C259,BD!$D$1:$F$501,3,0)&gt;AH$1,0,3))),"")</f>
        <v/>
      </c>
      <c r="DC259" s="23" t="str">
        <f>+IF(AND(LEN($I259)&gt;5),IF(AND($J259&gt;AI$1,$J259&lt;=$AO$1),1,IF((COUNTIFS(INCAPACIDADES!$C$1:$C$51,$I259,INCAPACIDADES!AF$1:AF$51,AI$1))&gt;0,2,IF(VLOOKUP($C259,BD!$D$1:$F$501,3,0)&gt;AI$1,0,3))),"")</f>
        <v/>
      </c>
      <c r="DD259" s="23" t="str">
        <f>+IF(AND(LEN($I259)&gt;5),IF(AND($J259&gt;AJ$1,$J259&lt;=$AO$1),1,IF((COUNTIFS(INCAPACIDADES!$C$1:$C$51,$I259,INCAPACIDADES!AG$1:AG$51,AJ$1))&gt;0,2,IF(VLOOKUP($C259,BD!$D$1:$F$501,3,0)&gt;AJ$1,0,3))),"")</f>
        <v/>
      </c>
      <c r="DE259" s="23" t="str">
        <f>+IF(AND(LEN($I259)&gt;5),IF(AND($J259&gt;AK$1,$J259&lt;=$AO$1),1,IF((COUNTIFS(INCAPACIDADES!$C$1:$C$51,$I259,INCAPACIDADES!AH$1:AH$51,AK$1))&gt;0,2,IF(VLOOKUP($C259,BD!$D$1:$F$501,3,0)&gt;AK$1,0,3))),"")</f>
        <v/>
      </c>
      <c r="DF259" s="23" t="str">
        <f>+IF(AND(LEN($I259)&gt;5),IF(AND($J259&gt;AL$1,$J259&lt;=$AO$1),1,IF((COUNTIFS(INCAPACIDADES!$C$1:$C$51,$I259,INCAPACIDADES!AI$1:AI$51,AL$1))&gt;0,2,IF(VLOOKUP($C259,BD!$D$1:$F$501,3,0)&gt;AL$1,0,3))),"")</f>
        <v/>
      </c>
      <c r="DG259" s="23" t="str">
        <f>+IF(AND(LEN($I259)&gt;5),IF(AND($J259&gt;AM$1,$J259&lt;=$AO$1),1,IF((COUNTIFS(INCAPACIDADES!$C$1:$C$51,$I259,INCAPACIDADES!AJ$1:AJ$51,AM$1))&gt;0,2,IF(VLOOKUP($C259,BD!$D$1:$F$501,3,0)&gt;AM$1,0,3))),"")</f>
        <v/>
      </c>
      <c r="DH259" s="23" t="str">
        <f>+IF(AND(LEN($I259)&gt;5),IF(AND($J259&gt;AN$1,$J259&lt;=$AO$1),1,IF((COUNTIFS(INCAPACIDADES!$C$1:$C$51,$I259,INCAPACIDADES!AK$1:AK$51,AN$1))&gt;0,2,IF(VLOOKUP($C259,BD!$D$1:$F$501,3,0)&gt;AN$1,0,3))),"")</f>
        <v/>
      </c>
      <c r="DI259" s="23" t="str">
        <f>+IF(AND(LEN($I259)&gt;5),IF(AND($J259&gt;AO$1,$J259&lt;=$AO$1),1,IF((COUNTIFS(INCAPACIDADES!$C$1:$C$51,$I259,INCAPACIDADES!AL$1:AL$51,AO$1))&gt;0,2,IF(VLOOKUP($C259,BD!$D$1:$F$501,3,0)&gt;AO$1,0,3))),"")</f>
        <v/>
      </c>
      <c r="DJ259" s="23" t="str">
        <f>+IF(LEN($I259)&gt;5,IF(ISERROR(VLOOKUP(N259,'CODIGO PAGO'!$B$2:$B$20,1,0)),1,IF(OR(AND(CH259=1,N259&lt;&gt;"N"),AND(CH259=3,N259&lt;&gt;"B"),AND(CH259=2,LEFT(TRIM(N259),1)&lt;&gt;"I")),1,IF(OR(AND(CH259=0,N259="N"),AND(CH259=0,N259="B"),AND(CH259=0,LEFT(TRIM(N259),1)="I")),1,0))),"")</f>
        <v/>
      </c>
      <c r="DK259" s="23" t="str">
        <f t="shared" ref="DK259:DK322" si="174">IF(LEN($I259)&gt;5,IF(AND(CI259=0,OR(ISNUMBER(O259),LEN(O259)=0)),0,IF(OR(ISBLANK(O259),LEN(TRIM(O259))=0),0,1)),"")</f>
        <v/>
      </c>
      <c r="DL259" s="23" t="str">
        <f>+IF(LEN($I259)&gt;5,IF(ISERROR(VLOOKUP(P259,'CODIGO PAGO'!$B$2:$B$20,1,0)),1,IF(OR(AND(CJ259=1,P259&lt;&gt;"N"),AND(CJ259=3,P259&lt;&gt;"B"),AND(CJ259=2,LEFT(TRIM(P259),1)&lt;&gt;"I")),1,IF(OR(AND(CJ259=0,P259="N"),AND(CJ259=0,P259="B"),AND(CJ259=0,LEFT(TRIM(P259),1)="I")),1,0))),"")</f>
        <v/>
      </c>
      <c r="DM259" s="23" t="str">
        <f t="shared" ref="DM259:DM322" si="175">IF(LEN($I259)&gt;5,IF(AND(CK259=0,OR(ISNUMBER(Q259),LEN(Q259)=0)),0,IF(OR(ISBLANK(Q259),LEN(TRIM(Q259))=0),0,1)),"")</f>
        <v/>
      </c>
      <c r="DN259" s="23" t="str">
        <f>+IF(LEN($I259)&gt;5,IF(ISERROR(VLOOKUP(R259,'CODIGO PAGO'!$B$2:$B$20,1,0)),1,IF(OR(AND(CL259=1,R259&lt;&gt;"N"),AND(CL259=3,R259&lt;&gt;"B"),AND(CL259=2,LEFT(TRIM(R259),1)&lt;&gt;"I")),1,IF(OR(AND(CL259=0,R259="N"),AND(CL259=0,R259="B"),AND(CL259=0,LEFT(TRIM(R259),1)="I")),1,0))),"")</f>
        <v/>
      </c>
      <c r="DO259" s="23" t="str">
        <f t="shared" ref="DO259:DO322" si="176">IF(LEN($I259)&gt;5,IF(AND(CM259=0,OR(ISNUMBER(S259),LEN(S259)=0)),0,IF(OR(ISBLANK(S259),LEN(TRIM(S259))=0),0,1)),"")</f>
        <v/>
      </c>
      <c r="DP259" s="23" t="str">
        <f>+IF(LEN($I259)&gt;5,IF(ISERROR(VLOOKUP(T259,'CODIGO PAGO'!$B$2:$B$20,1,0)),1,IF(OR(AND(CN259=1,T259&lt;&gt;"N"),AND(CN259=3,T259&lt;&gt;"B"),AND(CN259=2,LEFT(TRIM(T259),1)&lt;&gt;"I")),1,IF(OR(AND(CN259=0,T259="N"),AND(CN259=0,T259="B"),AND(CN259=0,LEFT(TRIM(T259),1)="I")),1,0))),"")</f>
        <v/>
      </c>
      <c r="DQ259" s="23" t="str">
        <f t="shared" ref="DQ259:DQ322" si="177">IF(LEN($I259)&gt;5,IF(AND(CO259=0,OR(ISNUMBER(U259),LEN(U259)=0)),0,IF(OR(ISBLANK(U259),LEN(TRIM(U259))=0),0,1)),"")</f>
        <v/>
      </c>
      <c r="DR259" s="23" t="str">
        <f>+IF(LEN($I259)&gt;5,IF(ISERROR(VLOOKUP(V259,'CODIGO PAGO'!$B$2:$B$20,1,0)),1,IF(OR(AND(CP259=1,V259&lt;&gt;"N"),AND(CP259=3,V259&lt;&gt;"B"),AND(CP259=2,LEFT(TRIM(V259),1)&lt;&gt;"I")),1,IF(OR(AND(CP259=0,V259="N"),AND(CP259=0,V259="B"),AND(CP259=0,LEFT(TRIM(V259),1)="I")),1,0))),"")</f>
        <v/>
      </c>
      <c r="DS259" s="23" t="str">
        <f t="shared" ref="DS259:DS322" si="178">IF(LEN($I259)&gt;5,IF(AND(CQ259=0,OR(ISNUMBER(W259),LEN(W259)=0)),0,IF(OR(ISBLANK(W259),LEN(TRIM(W259))=0),0,1)),"")</f>
        <v/>
      </c>
      <c r="DT259" s="23" t="str">
        <f>+IF(LEN($I259)&gt;5,IF(ISERROR(VLOOKUP(X259,'CODIGO PAGO'!$B$2:$B$20,1,0)),1,IF(OR(AND(CR259=1,X259&lt;&gt;"N"),AND(CR259=3,X259&lt;&gt;"B"),AND(CR259=2,LEFT(TRIM(X259),1)&lt;&gt;"I")),1,IF(OR(AND(CR259=0,X259="N"),AND(CR259=0,X259="B"),AND(CR259=0,LEFT(TRIM(X259),1)="I")),1,0))),"")</f>
        <v/>
      </c>
      <c r="DU259" s="23" t="str">
        <f t="shared" ref="DU259:DU322" si="179">IF(LEN($I259)&gt;5,IF(AND(CS259=0,OR(ISNUMBER(Y259),LEN(Y259)=0)),0,IF(OR(ISBLANK(Y259),LEN(TRIM(Y259))=0),0,1)),"")</f>
        <v/>
      </c>
      <c r="DV259" s="23" t="str">
        <f>+IF(LEN($I259)&gt;5,IF(ISERROR(VLOOKUP(Z259,'CODIGO PAGO'!$B$2:$B$20,1,0)),1,IF(OR(AND(CT259=1,Z259&lt;&gt;"N"),AND(CT259=3,Z259&lt;&gt;"B"),AND(CT259=2,LEFT(TRIM(Z259),1)&lt;&gt;"I")),1,IF(OR(AND(CT259=0,Z259="N"),AND(CT259=0,Z259="B"),AND(CT259=0,LEFT(TRIM(Z259),1)="I")),1,0))),"")</f>
        <v/>
      </c>
      <c r="DW259" s="23" t="str">
        <f t="shared" ref="DW259:DW322" si="180">IF(LEN($I259)&gt;5,IF(AND(CU259=0,OR(ISNUMBER(AA259),LEN(AA259)=0)),0,IF(OR(ISBLANK(AA259),LEN(TRIM(AA259))=0),0,1)),"")</f>
        <v/>
      </c>
      <c r="DX259" s="23" t="str">
        <f>+IF(LEN($I259)&gt;5,IF(ISERROR(VLOOKUP(AB259,'CODIGO PAGO'!$B$2:$B$20,1,0)),1,IF(OR(AND(CV259=1,AB259&lt;&gt;"N"),AND(CV259=3,AB259&lt;&gt;"B"),AND(CV259=2,LEFT(TRIM(AB259),1)&lt;&gt;"I")),1,IF(OR(AND(CV259=0,AB259="N"),AND(CV259=0,AB259="B"),AND(CV259=0,LEFT(TRIM(AB259),1)="I")),1,0))),"")</f>
        <v/>
      </c>
      <c r="DY259" s="23" t="str">
        <f t="shared" ref="DY259:DY322" si="181">IF(LEN($I259)&gt;5,IF(AND(CW259=0,OR(ISNUMBER(AC259),LEN(AC259)=0)),0,IF(OR(ISBLANK(AC259),LEN(TRIM(AC259))=0),0,1)),"")</f>
        <v/>
      </c>
      <c r="DZ259" s="23" t="str">
        <f>+IF(LEN($I259)&gt;5,IF(ISERROR(VLOOKUP(AD259,'CODIGO PAGO'!$B$2:$B$20,1,0)),1,IF(OR(AND(CX259=1,AD259&lt;&gt;"N"),AND(CX259=3,AD259&lt;&gt;"B"),AND(CX259=2,LEFT(TRIM(AD259),1)&lt;&gt;"I")),1,IF(OR(AND(CX259=0,AD259="N"),AND(CX259=0,AD259="B"),AND(CX259=0,LEFT(TRIM(AD259),1)="I")),1,0))),"")</f>
        <v/>
      </c>
      <c r="EA259" s="23" t="str">
        <f t="shared" ref="EA259:EA322" si="182">IF(LEN($I259)&gt;5,IF(AND(CY259=0,OR(ISNUMBER(AE259),LEN(AE259)=0)),0,IF(OR(ISBLANK(AE259),LEN(TRIM(AE259))=0),0,1)),"")</f>
        <v/>
      </c>
      <c r="EB259" s="23" t="str">
        <f>+IF(LEN($I259)&gt;5,IF(ISERROR(VLOOKUP(AF259,'CODIGO PAGO'!$B$2:$B$20,1,0)),1,IF(OR(AND(CZ259=1,AF259&lt;&gt;"N"),AND(CZ259=3,AF259&lt;&gt;"B"),AND(CZ259=2,LEFT(TRIM(AF259),1)&lt;&gt;"I")),1,IF(OR(AND(CZ259=0,AF259="N"),AND(CZ259=0,AF259="B"),AND(CZ259=0,LEFT(TRIM(AF259),1)="I")),1,0))),"")</f>
        <v/>
      </c>
      <c r="EC259" s="23" t="str">
        <f t="shared" ref="EC259:EC322" si="183">IF(LEN($I259)&gt;5,IF(AND(DA259=0,OR(ISNUMBER(AG259),LEN(AG259)=0)),0,IF(OR(ISBLANK(AG259),LEN(TRIM(AG259))=0),0,1)),"")</f>
        <v/>
      </c>
      <c r="ED259" s="23" t="str">
        <f>+IF(LEN($I259)&gt;5,IF(ISERROR(VLOOKUP(AH259,'CODIGO PAGO'!$B$2:$B$20,1,0)),1,IF(OR(AND(DB259=1,AH259&lt;&gt;"N"),AND(DB259=3,AH259&lt;&gt;"B"),AND(DB259=2,LEFT(TRIM(AH259),1)&lt;&gt;"I")),1,IF(OR(AND(DB259=0,AH259="N"),AND(DB259=0,AH259="B"),AND(DB259=0,LEFT(TRIM(AH259),1)="I")),1,0))),"")</f>
        <v/>
      </c>
      <c r="EE259" s="23" t="str">
        <f t="shared" ref="EE259:EE322" si="184">IF(LEN($I259)&gt;5,IF(AND(DC259=0,OR(ISNUMBER(AI259),LEN(AI259)=0)),0,IF(OR(ISBLANK(AI259),LEN(TRIM(AI259))=0),0,1)),"")</f>
        <v/>
      </c>
      <c r="EF259" s="23" t="str">
        <f>+IF(LEN($I259)&gt;5,IF(ISERROR(VLOOKUP(AJ259,'CODIGO PAGO'!$B$2:$B$20,1,0)),1,IF(OR(AND(DD259=1,AJ259&lt;&gt;"N"),AND(DD259=3,AJ259&lt;&gt;"B"),AND(DD259=2,LEFT(TRIM(AJ259),1)&lt;&gt;"I")),1,IF(OR(AND(DD259=0,AJ259="N"),AND(DD259=0,AJ259="B"),AND(DD259=0,LEFT(TRIM(AJ259),1)="I")),1,0))),"")</f>
        <v/>
      </c>
      <c r="EG259" s="23" t="str">
        <f t="shared" ref="EG259:EG322" si="185">IF(LEN($I259)&gt;5,IF(AND(DE259=0,OR(ISNUMBER(AK259),LEN(AK259)=0)),0,IF(OR(ISBLANK(AK259),LEN(TRIM(AK259))=0),0,1)),"")</f>
        <v/>
      </c>
      <c r="EH259" s="23" t="str">
        <f>+IF(LEN($I259)&gt;5,IF(ISERROR(VLOOKUP(AL259,'CODIGO PAGO'!$B$2:$B$20,1,0)),1,IF(OR(AND(DF259=1,AL259&lt;&gt;"N"),AND(DF259=3,AL259&lt;&gt;"B"),AND(DF259=2,LEFT(TRIM(AL259),1)&lt;&gt;"I")),1,IF(OR(AND(DF259=0,AL259="N"),AND(DF259=0,AL259="B"),AND(DF259=0,LEFT(TRIM(AL259),1)="I")),1,0))),"")</f>
        <v/>
      </c>
      <c r="EI259" s="23" t="str">
        <f t="shared" ref="EI259:EI322" si="186">IF(LEN($I259)&gt;5,IF(AND(DG259=0,OR(ISNUMBER(AM259),LEN(AM259)=0)),0,IF(OR(ISBLANK(AM259),LEN(TRIM(AM259))=0),0,1)),"")</f>
        <v/>
      </c>
      <c r="EJ259" s="23" t="str">
        <f>+IF(LEN($I259)&gt;5,IF(ISERROR(VLOOKUP(AN259,'CODIGO PAGO'!$B$2:$B$20,1,0)),1,IF(OR(AND(DH259=1,AN259&lt;&gt;"N"),AND(DH259=3,AN259&lt;&gt;"B"),AND(DH259=2,LEFT(TRIM(AN259),1)&lt;&gt;"I")),1,IF(OR(AND(DH259=0,AN259="N"),AND(DH259=0,AN259="B"),AND(DH259=0,LEFT(TRIM(AN259),1)="I")),1,0))),"")</f>
        <v/>
      </c>
      <c r="EK259" s="23" t="str">
        <f t="shared" ref="EK259:EK322" si="187">IF(LEN($I259)&gt;5,IF(AND(DI259=0,OR(ISNUMBER(AO259),LEN(AO259)=0)),0,IF(OR(ISBLANK(AO259),LEN(TRIM(AO259))=0),0,1)),"")</f>
        <v/>
      </c>
      <c r="EL259" s="24" t="str">
        <f t="shared" ref="EL259:EL322" si="188">+IF(LEN($I259)&gt;5,IF(COUNTIF(DJ259:EK259,1)&gt;0,1,0),"")</f>
        <v/>
      </c>
    </row>
    <row r="260" spans="1:142" s="26" customFormat="1">
      <c r="A260" s="15" t="str">
        <f t="shared" si="154"/>
        <v/>
      </c>
      <c r="B260" s="1" t="str">
        <f>+IF(LEN(I260)&gt;5,'CODIGO PAGO'!$B$28,"")</f>
        <v/>
      </c>
      <c r="C260" s="1" t="str">
        <f>+IF(LEN($I260)&gt;5,BD!D260,"")</f>
        <v/>
      </c>
      <c r="D260" s="168" t="str">
        <f>+IF(LEN($I260)&gt;5,BD!A260,"")</f>
        <v/>
      </c>
      <c r="E260" s="1" t="str">
        <f>+IF(LEN($I260)&gt;5,BD!B260,"")</f>
        <v/>
      </c>
      <c r="F260" s="1" t="str">
        <f>+IF(LEN($I260)&gt;5,BD!C260,"")</f>
        <v/>
      </c>
      <c r="G260" s="141"/>
      <c r="H260" s="141"/>
      <c r="I260" s="1" t="str">
        <f>+IF(LEN(BD!G260)&gt;5,BD!G260,"")</f>
        <v/>
      </c>
      <c r="J260" s="167" t="str">
        <f>+IF(LEN($I260)&gt;5,BD!E260,"")</f>
        <v/>
      </c>
      <c r="K260" s="6" t="str">
        <f t="shared" si="155"/>
        <v/>
      </c>
      <c r="L260" s="87" t="str">
        <f>+IF(LEN($I260)&gt;5,BD!H260,"")</f>
        <v/>
      </c>
      <c r="M260" s="40" t="str">
        <f t="shared" si="156"/>
        <v/>
      </c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4" t="str">
        <f t="shared" si="157"/>
        <v/>
      </c>
      <c r="AQ260" s="5" t="str">
        <f t="shared" si="158"/>
        <v/>
      </c>
      <c r="AR260" s="91" t="str">
        <f t="shared" si="159"/>
        <v/>
      </c>
      <c r="AS260" s="5" t="str">
        <f t="shared" si="160"/>
        <v/>
      </c>
      <c r="AT260" s="91" t="str">
        <f t="shared" si="161"/>
        <v/>
      </c>
      <c r="AU260" s="4" t="str">
        <f t="shared" si="162"/>
        <v/>
      </c>
      <c r="AV260" s="4" t="str">
        <f t="shared" si="163"/>
        <v/>
      </c>
      <c r="AW260" s="4" t="str">
        <f t="shared" si="164"/>
        <v/>
      </c>
      <c r="AX260" s="4" t="str">
        <f t="shared" si="165"/>
        <v/>
      </c>
      <c r="AY260" s="88" t="str">
        <f t="shared" si="166"/>
        <v/>
      </c>
      <c r="AZ260" s="17" t="str">
        <f t="shared" si="167"/>
        <v/>
      </c>
      <c r="BA260" s="18" t="str">
        <f t="shared" si="168"/>
        <v/>
      </c>
      <c r="BB260" s="19" t="str">
        <f>+IF(LEN(I260)&gt;5,IF(INT(RIGHT(B260,1))=9,0.5*L260*AY260,INT(MID(B260,5,LEN(B260)-4))*L260)+IFERROR(VLOOKUP(I260,AJUSTES!$A$1:$I$50,9,0),0),"")</f>
        <v/>
      </c>
      <c r="BC260" s="12"/>
      <c r="BD260" s="19" t="str">
        <f t="shared" si="169"/>
        <v/>
      </c>
      <c r="BE260" s="18" t="str">
        <f t="shared" si="170"/>
        <v/>
      </c>
      <c r="BF260" s="139" t="str">
        <f t="shared" si="171"/>
        <v/>
      </c>
      <c r="BG260" s="114"/>
      <c r="BH260" s="18" t="str">
        <f t="shared" si="172"/>
        <v/>
      </c>
      <c r="BI260" s="13"/>
      <c r="BJ260" s="12"/>
      <c r="BK260" s="12"/>
      <c r="BL260" s="145"/>
      <c r="BM260" s="12"/>
      <c r="BN260" s="12"/>
      <c r="BO260" s="12"/>
      <c r="BP260" s="12"/>
      <c r="BQ260" s="12"/>
      <c r="BR260" s="12"/>
      <c r="BS260" s="146"/>
      <c r="BT260" s="14"/>
      <c r="BU260" s="12"/>
      <c r="BV260" s="12"/>
      <c r="BW260" s="12"/>
      <c r="BX260" s="12"/>
      <c r="BY260" s="12"/>
      <c r="BZ260" s="144"/>
      <c r="CA260" s="107" t="str">
        <f>+IF(LEN($I260)&gt;5,IF(BD!F260="N/A","",BD!F260),"")</f>
        <v/>
      </c>
      <c r="CB260" s="21"/>
      <c r="CC260" s="147"/>
      <c r="CD260" s="148"/>
      <c r="CE260" s="8" t="str">
        <f>+IF(LEN(I260)&gt;5,BD!M260,"")</f>
        <v/>
      </c>
      <c r="CF260" s="16" t="str">
        <f>+IF(LEN(I260)&gt;5,BD!N260,"")</f>
        <v/>
      </c>
      <c r="CG260" s="3" t="str">
        <f t="shared" si="173"/>
        <v/>
      </c>
      <c r="CH260" s="23" t="str">
        <f>+IF(AND(LEN($I260)&gt;5),IF(AND($J260&gt;N$1,$J260&lt;=$AO$1),1,IF((COUNTIFS(INCAPACIDADES!$C$1:$C$51,$I260,INCAPACIDADES!K$1:K$51,N$1))&gt;0,2,IF(VLOOKUP($C260,BD!$D$1:$F$501,3,0)&gt;N$1,0,3))),"")</f>
        <v/>
      </c>
      <c r="CI260" s="23" t="str">
        <f>+IF(AND(LEN($I260)&gt;5),IF(AND($J260&gt;O$1,$J260&lt;=$AO$1),1,IF((COUNTIFS(INCAPACIDADES!$C$1:$C$51,$I260,INCAPACIDADES!L$1:L$51,O$1))&gt;0,2,IF(VLOOKUP($C260,BD!$D$1:$F$501,3,0)&gt;O$1,0,3))),"")</f>
        <v/>
      </c>
      <c r="CJ260" s="23" t="str">
        <f>+IF(AND(LEN($I260)&gt;5),IF(AND($J260&gt;P$1,$J260&lt;=$AO$1),1,IF((COUNTIFS(INCAPACIDADES!$C$1:$C$51,$I260,INCAPACIDADES!M$1:M$51,P$1))&gt;0,2,IF(VLOOKUP($C260,BD!$D$1:$F$501,3,0)&gt;P$1,0,3))),"")</f>
        <v/>
      </c>
      <c r="CK260" s="23" t="str">
        <f>+IF(AND(LEN($I260)&gt;5),IF(AND($J260&gt;Q$1,$J260&lt;=$AO$1),1,IF((COUNTIFS(INCAPACIDADES!$C$1:$C$51,$I260,INCAPACIDADES!N$1:N$51,Q$1))&gt;0,2,IF(VLOOKUP($C260,BD!$D$1:$F$501,3,0)&gt;Q$1,0,3))),"")</f>
        <v/>
      </c>
      <c r="CL260" s="23" t="str">
        <f>+IF(AND(LEN($I260)&gt;5),IF(AND($J260&gt;R$1,$J260&lt;=$AO$1),1,IF((COUNTIFS(INCAPACIDADES!$C$1:$C$51,$I260,INCAPACIDADES!O$1:O$51,R$1))&gt;0,2,IF(VLOOKUP($C260,BD!$D$1:$F$501,3,0)&gt;R$1,0,3))),"")</f>
        <v/>
      </c>
      <c r="CM260" s="23" t="str">
        <f>+IF(AND(LEN($I260)&gt;5),IF(AND($J260&gt;S$1,$J260&lt;=$AO$1),1,IF((COUNTIFS(INCAPACIDADES!$C$1:$C$51,$I260,INCAPACIDADES!P$1:P$51,S$1))&gt;0,2,IF(VLOOKUP($C260,BD!$D$1:$F$501,3,0)&gt;S$1,0,3))),"")</f>
        <v/>
      </c>
      <c r="CN260" s="23" t="str">
        <f>+IF(AND(LEN($I260)&gt;5),IF(AND($J260&gt;T$1,$J260&lt;=$AO$1),1,IF((COUNTIFS(INCAPACIDADES!$C$1:$C$51,$I260,INCAPACIDADES!Q$1:Q$51,T$1))&gt;0,2,IF(VLOOKUP($C260,BD!$D$1:$F$501,3,0)&gt;T$1,0,3))),"")</f>
        <v/>
      </c>
      <c r="CO260" s="23" t="str">
        <f>+IF(AND(LEN($I260)&gt;5),IF(AND($J260&gt;U$1,$J260&lt;=$AO$1),1,IF((COUNTIFS(INCAPACIDADES!$C$1:$C$51,$I260,INCAPACIDADES!R$1:R$51,U$1))&gt;0,2,IF(VLOOKUP($C260,BD!$D$1:$F$501,3,0)&gt;U$1,0,3))),"")</f>
        <v/>
      </c>
      <c r="CP260" s="23" t="str">
        <f>+IF(AND(LEN($I260)&gt;5),IF(AND($J260&gt;V$1,$J260&lt;=$AO$1),1,IF((COUNTIFS(INCAPACIDADES!$C$1:$C$51,$I260,INCAPACIDADES!S$1:S$51,V$1))&gt;0,2,IF(VLOOKUP($C260,BD!$D$1:$F$501,3,0)&gt;V$1,0,3))),"")</f>
        <v/>
      </c>
      <c r="CQ260" s="23" t="str">
        <f>+IF(AND(LEN($I260)&gt;5),IF(AND($J260&gt;W$1,$J260&lt;=$AO$1),1,IF((COUNTIFS(INCAPACIDADES!$C$1:$C$51,$I260,INCAPACIDADES!T$1:T$51,W$1))&gt;0,2,IF(VLOOKUP($C260,BD!$D$1:$F$501,3,0)&gt;W$1,0,3))),"")</f>
        <v/>
      </c>
      <c r="CR260" s="23" t="str">
        <f>+IF(AND(LEN($I260)&gt;5),IF(AND($J260&gt;X$1,$J260&lt;=$AO$1),1,IF((COUNTIFS(INCAPACIDADES!$C$1:$C$51,$I260,INCAPACIDADES!U$1:U$51,X$1))&gt;0,2,IF(VLOOKUP($C260,BD!$D$1:$F$501,3,0)&gt;X$1,0,3))),"")</f>
        <v/>
      </c>
      <c r="CS260" s="23" t="str">
        <f>+IF(AND(LEN($I260)&gt;5),IF(AND($J260&gt;Y$1,$J260&lt;=$AO$1),1,IF((COUNTIFS(INCAPACIDADES!$C$1:$C$51,$I260,INCAPACIDADES!V$1:V$51,Y$1))&gt;0,2,IF(VLOOKUP($C260,BD!$D$1:$F$501,3,0)&gt;Y$1,0,3))),"")</f>
        <v/>
      </c>
      <c r="CT260" s="23" t="str">
        <f>+IF(AND(LEN($I260)&gt;5),IF(AND($J260&gt;Z$1,$J260&lt;=$AO$1),1,IF((COUNTIFS(INCAPACIDADES!$C$1:$C$51,$I260,INCAPACIDADES!W$1:W$51,Z$1))&gt;0,2,IF(VLOOKUP($C260,BD!$D$1:$F$501,3,0)&gt;Z$1,0,3))),"")</f>
        <v/>
      </c>
      <c r="CU260" s="23" t="str">
        <f>+IF(AND(LEN($I260)&gt;5),IF(AND($J260&gt;AA$1,$J260&lt;=$AO$1),1,IF((COUNTIFS(INCAPACIDADES!$C$1:$C$51,$I260,INCAPACIDADES!X$1:X$51,AA$1))&gt;0,2,IF(VLOOKUP($C260,BD!$D$1:$F$501,3,0)&gt;AA$1,0,3))),"")</f>
        <v/>
      </c>
      <c r="CV260" s="23" t="str">
        <f>+IF(AND(LEN($I260)&gt;5),IF(AND($J260&gt;AB$1,$J260&lt;=$AO$1),1,IF((COUNTIFS(INCAPACIDADES!$C$1:$C$51,$I260,INCAPACIDADES!Y$1:Y$51,AB$1))&gt;0,2,IF(VLOOKUP($C260,BD!$D$1:$F$501,3,0)&gt;AB$1,0,3))),"")</f>
        <v/>
      </c>
      <c r="CW260" s="23" t="str">
        <f>+IF(AND(LEN($I260)&gt;5),IF(AND($J260&gt;AC$1,$J260&lt;=$AO$1),1,IF((COUNTIFS(INCAPACIDADES!$C$1:$C$51,$I260,INCAPACIDADES!Z$1:Z$51,AC$1))&gt;0,2,IF(VLOOKUP($C260,BD!$D$1:$F$501,3,0)&gt;AC$1,0,3))),"")</f>
        <v/>
      </c>
      <c r="CX260" s="23" t="str">
        <f>+IF(AND(LEN($I260)&gt;5),IF(AND($J260&gt;AD$1,$J260&lt;=$AO$1),1,IF((COUNTIFS(INCAPACIDADES!$C$1:$C$51,$I260,INCAPACIDADES!AA$1:AA$51,AD$1))&gt;0,2,IF(VLOOKUP($C260,BD!$D$1:$F$501,3,0)&gt;AD$1,0,3))),"")</f>
        <v/>
      </c>
      <c r="CY260" s="23" t="str">
        <f>+IF(AND(LEN($I260)&gt;5),IF(AND($J260&gt;AE$1,$J260&lt;=$AO$1),1,IF((COUNTIFS(INCAPACIDADES!$C$1:$C$51,$I260,INCAPACIDADES!AB$1:AB$51,AE$1))&gt;0,2,IF(VLOOKUP($C260,BD!$D$1:$F$501,3,0)&gt;AE$1,0,3))),"")</f>
        <v/>
      </c>
      <c r="CZ260" s="23" t="str">
        <f>+IF(AND(LEN($I260)&gt;5),IF(AND($J260&gt;AF$1,$J260&lt;=$AO$1),1,IF((COUNTIFS(INCAPACIDADES!$C$1:$C$51,$I260,INCAPACIDADES!AC$1:AC$51,AF$1))&gt;0,2,IF(VLOOKUP($C260,BD!$D$1:$F$501,3,0)&gt;AF$1,0,3))),"")</f>
        <v/>
      </c>
      <c r="DA260" s="23" t="str">
        <f>+IF(AND(LEN($I260)&gt;5),IF(AND($J260&gt;AG$1,$J260&lt;=$AO$1),1,IF((COUNTIFS(INCAPACIDADES!$C$1:$C$51,$I260,INCAPACIDADES!AD$1:AD$51,AG$1))&gt;0,2,IF(VLOOKUP($C260,BD!$D$1:$F$501,3,0)&gt;AG$1,0,3))),"")</f>
        <v/>
      </c>
      <c r="DB260" s="23" t="str">
        <f>+IF(AND(LEN($I260)&gt;5),IF(AND($J260&gt;AH$1,$J260&lt;=$AO$1),1,IF((COUNTIFS(INCAPACIDADES!$C$1:$C$51,$I260,INCAPACIDADES!AE$1:AE$51,AH$1))&gt;0,2,IF(VLOOKUP($C260,BD!$D$1:$F$501,3,0)&gt;AH$1,0,3))),"")</f>
        <v/>
      </c>
      <c r="DC260" s="23" t="str">
        <f>+IF(AND(LEN($I260)&gt;5),IF(AND($J260&gt;AI$1,$J260&lt;=$AO$1),1,IF((COUNTIFS(INCAPACIDADES!$C$1:$C$51,$I260,INCAPACIDADES!AF$1:AF$51,AI$1))&gt;0,2,IF(VLOOKUP($C260,BD!$D$1:$F$501,3,0)&gt;AI$1,0,3))),"")</f>
        <v/>
      </c>
      <c r="DD260" s="23" t="str">
        <f>+IF(AND(LEN($I260)&gt;5),IF(AND($J260&gt;AJ$1,$J260&lt;=$AO$1),1,IF((COUNTIFS(INCAPACIDADES!$C$1:$C$51,$I260,INCAPACIDADES!AG$1:AG$51,AJ$1))&gt;0,2,IF(VLOOKUP($C260,BD!$D$1:$F$501,3,0)&gt;AJ$1,0,3))),"")</f>
        <v/>
      </c>
      <c r="DE260" s="23" t="str">
        <f>+IF(AND(LEN($I260)&gt;5),IF(AND($J260&gt;AK$1,$J260&lt;=$AO$1),1,IF((COUNTIFS(INCAPACIDADES!$C$1:$C$51,$I260,INCAPACIDADES!AH$1:AH$51,AK$1))&gt;0,2,IF(VLOOKUP($C260,BD!$D$1:$F$501,3,0)&gt;AK$1,0,3))),"")</f>
        <v/>
      </c>
      <c r="DF260" s="23" t="str">
        <f>+IF(AND(LEN($I260)&gt;5),IF(AND($J260&gt;AL$1,$J260&lt;=$AO$1),1,IF((COUNTIFS(INCAPACIDADES!$C$1:$C$51,$I260,INCAPACIDADES!AI$1:AI$51,AL$1))&gt;0,2,IF(VLOOKUP($C260,BD!$D$1:$F$501,3,0)&gt;AL$1,0,3))),"")</f>
        <v/>
      </c>
      <c r="DG260" s="23" t="str">
        <f>+IF(AND(LEN($I260)&gt;5),IF(AND($J260&gt;AM$1,$J260&lt;=$AO$1),1,IF((COUNTIFS(INCAPACIDADES!$C$1:$C$51,$I260,INCAPACIDADES!AJ$1:AJ$51,AM$1))&gt;0,2,IF(VLOOKUP($C260,BD!$D$1:$F$501,3,0)&gt;AM$1,0,3))),"")</f>
        <v/>
      </c>
      <c r="DH260" s="23" t="str">
        <f>+IF(AND(LEN($I260)&gt;5),IF(AND($J260&gt;AN$1,$J260&lt;=$AO$1),1,IF((COUNTIFS(INCAPACIDADES!$C$1:$C$51,$I260,INCAPACIDADES!AK$1:AK$51,AN$1))&gt;0,2,IF(VLOOKUP($C260,BD!$D$1:$F$501,3,0)&gt;AN$1,0,3))),"")</f>
        <v/>
      </c>
      <c r="DI260" s="23" t="str">
        <f>+IF(AND(LEN($I260)&gt;5),IF(AND($J260&gt;AO$1,$J260&lt;=$AO$1),1,IF((COUNTIFS(INCAPACIDADES!$C$1:$C$51,$I260,INCAPACIDADES!AL$1:AL$51,AO$1))&gt;0,2,IF(VLOOKUP($C260,BD!$D$1:$F$501,3,0)&gt;AO$1,0,3))),"")</f>
        <v/>
      </c>
      <c r="DJ260" s="23" t="str">
        <f>+IF(LEN($I260)&gt;5,IF(ISERROR(VLOOKUP(N260,'CODIGO PAGO'!$B$2:$B$20,1,0)),1,IF(OR(AND(CH260=1,N260&lt;&gt;"N"),AND(CH260=3,N260&lt;&gt;"B"),AND(CH260=2,LEFT(TRIM(N260),1)&lt;&gt;"I")),1,IF(OR(AND(CH260=0,N260="N"),AND(CH260=0,N260="B"),AND(CH260=0,LEFT(TRIM(N260),1)="I")),1,0))),"")</f>
        <v/>
      </c>
      <c r="DK260" s="23" t="str">
        <f t="shared" si="174"/>
        <v/>
      </c>
      <c r="DL260" s="23" t="str">
        <f>+IF(LEN($I260)&gt;5,IF(ISERROR(VLOOKUP(P260,'CODIGO PAGO'!$B$2:$B$20,1,0)),1,IF(OR(AND(CJ260=1,P260&lt;&gt;"N"),AND(CJ260=3,P260&lt;&gt;"B"),AND(CJ260=2,LEFT(TRIM(P260),1)&lt;&gt;"I")),1,IF(OR(AND(CJ260=0,P260="N"),AND(CJ260=0,P260="B"),AND(CJ260=0,LEFT(TRIM(P260),1)="I")),1,0))),"")</f>
        <v/>
      </c>
      <c r="DM260" s="23" t="str">
        <f t="shared" si="175"/>
        <v/>
      </c>
      <c r="DN260" s="23" t="str">
        <f>+IF(LEN($I260)&gt;5,IF(ISERROR(VLOOKUP(R260,'CODIGO PAGO'!$B$2:$B$20,1,0)),1,IF(OR(AND(CL260=1,R260&lt;&gt;"N"),AND(CL260=3,R260&lt;&gt;"B"),AND(CL260=2,LEFT(TRIM(R260),1)&lt;&gt;"I")),1,IF(OR(AND(CL260=0,R260="N"),AND(CL260=0,R260="B"),AND(CL260=0,LEFT(TRIM(R260),1)="I")),1,0))),"")</f>
        <v/>
      </c>
      <c r="DO260" s="23" t="str">
        <f t="shared" si="176"/>
        <v/>
      </c>
      <c r="DP260" s="23" t="str">
        <f>+IF(LEN($I260)&gt;5,IF(ISERROR(VLOOKUP(T260,'CODIGO PAGO'!$B$2:$B$20,1,0)),1,IF(OR(AND(CN260=1,T260&lt;&gt;"N"),AND(CN260=3,T260&lt;&gt;"B"),AND(CN260=2,LEFT(TRIM(T260),1)&lt;&gt;"I")),1,IF(OR(AND(CN260=0,T260="N"),AND(CN260=0,T260="B"),AND(CN260=0,LEFT(TRIM(T260),1)="I")),1,0))),"")</f>
        <v/>
      </c>
      <c r="DQ260" s="23" t="str">
        <f t="shared" si="177"/>
        <v/>
      </c>
      <c r="DR260" s="23" t="str">
        <f>+IF(LEN($I260)&gt;5,IF(ISERROR(VLOOKUP(V260,'CODIGO PAGO'!$B$2:$B$20,1,0)),1,IF(OR(AND(CP260=1,V260&lt;&gt;"N"),AND(CP260=3,V260&lt;&gt;"B"),AND(CP260=2,LEFT(TRIM(V260),1)&lt;&gt;"I")),1,IF(OR(AND(CP260=0,V260="N"),AND(CP260=0,V260="B"),AND(CP260=0,LEFT(TRIM(V260),1)="I")),1,0))),"")</f>
        <v/>
      </c>
      <c r="DS260" s="23" t="str">
        <f t="shared" si="178"/>
        <v/>
      </c>
      <c r="DT260" s="23" t="str">
        <f>+IF(LEN($I260)&gt;5,IF(ISERROR(VLOOKUP(X260,'CODIGO PAGO'!$B$2:$B$20,1,0)),1,IF(OR(AND(CR260=1,X260&lt;&gt;"N"),AND(CR260=3,X260&lt;&gt;"B"),AND(CR260=2,LEFT(TRIM(X260),1)&lt;&gt;"I")),1,IF(OR(AND(CR260=0,X260="N"),AND(CR260=0,X260="B"),AND(CR260=0,LEFT(TRIM(X260),1)="I")),1,0))),"")</f>
        <v/>
      </c>
      <c r="DU260" s="23" t="str">
        <f t="shared" si="179"/>
        <v/>
      </c>
      <c r="DV260" s="23" t="str">
        <f>+IF(LEN($I260)&gt;5,IF(ISERROR(VLOOKUP(Z260,'CODIGO PAGO'!$B$2:$B$20,1,0)),1,IF(OR(AND(CT260=1,Z260&lt;&gt;"N"),AND(CT260=3,Z260&lt;&gt;"B"),AND(CT260=2,LEFT(TRIM(Z260),1)&lt;&gt;"I")),1,IF(OR(AND(CT260=0,Z260="N"),AND(CT260=0,Z260="B"),AND(CT260=0,LEFT(TRIM(Z260),1)="I")),1,0))),"")</f>
        <v/>
      </c>
      <c r="DW260" s="23" t="str">
        <f t="shared" si="180"/>
        <v/>
      </c>
      <c r="DX260" s="23" t="str">
        <f>+IF(LEN($I260)&gt;5,IF(ISERROR(VLOOKUP(AB260,'CODIGO PAGO'!$B$2:$B$20,1,0)),1,IF(OR(AND(CV260=1,AB260&lt;&gt;"N"),AND(CV260=3,AB260&lt;&gt;"B"),AND(CV260=2,LEFT(TRIM(AB260),1)&lt;&gt;"I")),1,IF(OR(AND(CV260=0,AB260="N"),AND(CV260=0,AB260="B"),AND(CV260=0,LEFT(TRIM(AB260),1)="I")),1,0))),"")</f>
        <v/>
      </c>
      <c r="DY260" s="23" t="str">
        <f t="shared" si="181"/>
        <v/>
      </c>
      <c r="DZ260" s="23" t="str">
        <f>+IF(LEN($I260)&gt;5,IF(ISERROR(VLOOKUP(AD260,'CODIGO PAGO'!$B$2:$B$20,1,0)),1,IF(OR(AND(CX260=1,AD260&lt;&gt;"N"),AND(CX260=3,AD260&lt;&gt;"B"),AND(CX260=2,LEFT(TRIM(AD260),1)&lt;&gt;"I")),1,IF(OR(AND(CX260=0,AD260="N"),AND(CX260=0,AD260="B"),AND(CX260=0,LEFT(TRIM(AD260),1)="I")),1,0))),"")</f>
        <v/>
      </c>
      <c r="EA260" s="23" t="str">
        <f t="shared" si="182"/>
        <v/>
      </c>
      <c r="EB260" s="23" t="str">
        <f>+IF(LEN($I260)&gt;5,IF(ISERROR(VLOOKUP(AF260,'CODIGO PAGO'!$B$2:$B$20,1,0)),1,IF(OR(AND(CZ260=1,AF260&lt;&gt;"N"),AND(CZ260=3,AF260&lt;&gt;"B"),AND(CZ260=2,LEFT(TRIM(AF260),1)&lt;&gt;"I")),1,IF(OR(AND(CZ260=0,AF260="N"),AND(CZ260=0,AF260="B"),AND(CZ260=0,LEFT(TRIM(AF260),1)="I")),1,0))),"")</f>
        <v/>
      </c>
      <c r="EC260" s="23" t="str">
        <f t="shared" si="183"/>
        <v/>
      </c>
      <c r="ED260" s="23" t="str">
        <f>+IF(LEN($I260)&gt;5,IF(ISERROR(VLOOKUP(AH260,'CODIGO PAGO'!$B$2:$B$20,1,0)),1,IF(OR(AND(DB260=1,AH260&lt;&gt;"N"),AND(DB260=3,AH260&lt;&gt;"B"),AND(DB260=2,LEFT(TRIM(AH260),1)&lt;&gt;"I")),1,IF(OR(AND(DB260=0,AH260="N"),AND(DB260=0,AH260="B"),AND(DB260=0,LEFT(TRIM(AH260),1)="I")),1,0))),"")</f>
        <v/>
      </c>
      <c r="EE260" s="23" t="str">
        <f t="shared" si="184"/>
        <v/>
      </c>
      <c r="EF260" s="23" t="str">
        <f>+IF(LEN($I260)&gt;5,IF(ISERROR(VLOOKUP(AJ260,'CODIGO PAGO'!$B$2:$B$20,1,0)),1,IF(OR(AND(DD260=1,AJ260&lt;&gt;"N"),AND(DD260=3,AJ260&lt;&gt;"B"),AND(DD260=2,LEFT(TRIM(AJ260),1)&lt;&gt;"I")),1,IF(OR(AND(DD260=0,AJ260="N"),AND(DD260=0,AJ260="B"),AND(DD260=0,LEFT(TRIM(AJ260),1)="I")),1,0))),"")</f>
        <v/>
      </c>
      <c r="EG260" s="23" t="str">
        <f t="shared" si="185"/>
        <v/>
      </c>
      <c r="EH260" s="23" t="str">
        <f>+IF(LEN($I260)&gt;5,IF(ISERROR(VLOOKUP(AL260,'CODIGO PAGO'!$B$2:$B$20,1,0)),1,IF(OR(AND(DF260=1,AL260&lt;&gt;"N"),AND(DF260=3,AL260&lt;&gt;"B"),AND(DF260=2,LEFT(TRIM(AL260),1)&lt;&gt;"I")),1,IF(OR(AND(DF260=0,AL260="N"),AND(DF260=0,AL260="B"),AND(DF260=0,LEFT(TRIM(AL260),1)="I")),1,0))),"")</f>
        <v/>
      </c>
      <c r="EI260" s="23" t="str">
        <f t="shared" si="186"/>
        <v/>
      </c>
      <c r="EJ260" s="23" t="str">
        <f>+IF(LEN($I260)&gt;5,IF(ISERROR(VLOOKUP(AN260,'CODIGO PAGO'!$B$2:$B$20,1,0)),1,IF(OR(AND(DH260=1,AN260&lt;&gt;"N"),AND(DH260=3,AN260&lt;&gt;"B"),AND(DH260=2,LEFT(TRIM(AN260),1)&lt;&gt;"I")),1,IF(OR(AND(DH260=0,AN260="N"),AND(DH260=0,AN260="B"),AND(DH260=0,LEFT(TRIM(AN260),1)="I")),1,0))),"")</f>
        <v/>
      </c>
      <c r="EK260" s="23" t="str">
        <f t="shared" si="187"/>
        <v/>
      </c>
      <c r="EL260" s="24" t="str">
        <f t="shared" si="188"/>
        <v/>
      </c>
    </row>
    <row r="261" spans="1:142" s="26" customFormat="1">
      <c r="A261" s="15" t="str">
        <f t="shared" si="154"/>
        <v/>
      </c>
      <c r="B261" s="1" t="str">
        <f>+IF(LEN(I261)&gt;5,'CODIGO PAGO'!$B$28,"")</f>
        <v/>
      </c>
      <c r="C261" s="1" t="str">
        <f>+IF(LEN($I261)&gt;5,BD!D261,"")</f>
        <v/>
      </c>
      <c r="D261" s="168" t="str">
        <f>+IF(LEN($I261)&gt;5,BD!A261,"")</f>
        <v/>
      </c>
      <c r="E261" s="1" t="str">
        <f>+IF(LEN($I261)&gt;5,BD!B261,"")</f>
        <v/>
      </c>
      <c r="F261" s="1" t="str">
        <f>+IF(LEN($I261)&gt;5,BD!C261,"")</f>
        <v/>
      </c>
      <c r="G261" s="141"/>
      <c r="H261" s="141"/>
      <c r="I261" s="1" t="str">
        <f>+IF(LEN(BD!G261)&gt;5,BD!G261,"")</f>
        <v/>
      </c>
      <c r="J261" s="167" t="str">
        <f>+IF(LEN($I261)&gt;5,BD!E261,"")</f>
        <v/>
      </c>
      <c r="K261" s="6" t="str">
        <f t="shared" si="155"/>
        <v/>
      </c>
      <c r="L261" s="87" t="str">
        <f>+IF(LEN($I261)&gt;5,BD!H261,"")</f>
        <v/>
      </c>
      <c r="M261" s="40" t="str">
        <f t="shared" si="156"/>
        <v/>
      </c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4" t="str">
        <f t="shared" si="157"/>
        <v/>
      </c>
      <c r="AQ261" s="5" t="str">
        <f t="shared" si="158"/>
        <v/>
      </c>
      <c r="AR261" s="91" t="str">
        <f t="shared" si="159"/>
        <v/>
      </c>
      <c r="AS261" s="5" t="str">
        <f t="shared" si="160"/>
        <v/>
      </c>
      <c r="AT261" s="91" t="str">
        <f t="shared" si="161"/>
        <v/>
      </c>
      <c r="AU261" s="4" t="str">
        <f t="shared" si="162"/>
        <v/>
      </c>
      <c r="AV261" s="4" t="str">
        <f t="shared" si="163"/>
        <v/>
      </c>
      <c r="AW261" s="4" t="str">
        <f t="shared" si="164"/>
        <v/>
      </c>
      <c r="AX261" s="4" t="str">
        <f t="shared" si="165"/>
        <v/>
      </c>
      <c r="AY261" s="88" t="str">
        <f t="shared" si="166"/>
        <v/>
      </c>
      <c r="AZ261" s="17" t="str">
        <f t="shared" si="167"/>
        <v/>
      </c>
      <c r="BA261" s="18" t="str">
        <f t="shared" si="168"/>
        <v/>
      </c>
      <c r="BB261" s="19" t="str">
        <f>+IF(LEN(I261)&gt;5,IF(INT(RIGHT(B261,1))=9,0.5*L261*AY261,INT(MID(B261,5,LEN(B261)-4))*L261)+IFERROR(VLOOKUP(I261,AJUSTES!$A$1:$I$50,9,0),0),"")</f>
        <v/>
      </c>
      <c r="BC261" s="12"/>
      <c r="BD261" s="19" t="str">
        <f t="shared" si="169"/>
        <v/>
      </c>
      <c r="BE261" s="18" t="str">
        <f t="shared" si="170"/>
        <v/>
      </c>
      <c r="BF261" s="139" t="str">
        <f t="shared" si="171"/>
        <v/>
      </c>
      <c r="BG261" s="114"/>
      <c r="BH261" s="18" t="str">
        <f t="shared" si="172"/>
        <v/>
      </c>
      <c r="BI261" s="13"/>
      <c r="BJ261" s="12"/>
      <c r="BK261" s="12"/>
      <c r="BL261" s="145"/>
      <c r="BM261" s="12"/>
      <c r="BN261" s="12"/>
      <c r="BO261" s="12"/>
      <c r="BP261" s="12"/>
      <c r="BQ261" s="12"/>
      <c r="BR261" s="12"/>
      <c r="BS261" s="146"/>
      <c r="BT261" s="14"/>
      <c r="BU261" s="12"/>
      <c r="BV261" s="12"/>
      <c r="BW261" s="12"/>
      <c r="BX261" s="12"/>
      <c r="BY261" s="12"/>
      <c r="BZ261" s="144"/>
      <c r="CA261" s="107" t="str">
        <f>+IF(LEN($I261)&gt;5,IF(BD!F261="N/A","",BD!F261),"")</f>
        <v/>
      </c>
      <c r="CB261" s="21"/>
      <c r="CC261" s="147"/>
      <c r="CD261" s="148"/>
      <c r="CE261" s="8" t="str">
        <f>+IF(LEN(I261)&gt;5,BD!M261,"")</f>
        <v/>
      </c>
      <c r="CF261" s="16" t="str">
        <f>+IF(LEN(I261)&gt;5,BD!N261,"")</f>
        <v/>
      </c>
      <c r="CG261" s="3" t="str">
        <f t="shared" si="173"/>
        <v/>
      </c>
      <c r="CH261" s="23" t="str">
        <f>+IF(AND(LEN($I261)&gt;5),IF(AND($J261&gt;N$1,$J261&lt;=$AO$1),1,IF((COUNTIFS(INCAPACIDADES!$C$1:$C$51,$I261,INCAPACIDADES!K$1:K$51,N$1))&gt;0,2,IF(VLOOKUP($C261,BD!$D$1:$F$501,3,0)&gt;N$1,0,3))),"")</f>
        <v/>
      </c>
      <c r="CI261" s="23" t="str">
        <f>+IF(AND(LEN($I261)&gt;5),IF(AND($J261&gt;O$1,$J261&lt;=$AO$1),1,IF((COUNTIFS(INCAPACIDADES!$C$1:$C$51,$I261,INCAPACIDADES!L$1:L$51,O$1))&gt;0,2,IF(VLOOKUP($C261,BD!$D$1:$F$501,3,0)&gt;O$1,0,3))),"")</f>
        <v/>
      </c>
      <c r="CJ261" s="23" t="str">
        <f>+IF(AND(LEN($I261)&gt;5),IF(AND($J261&gt;P$1,$J261&lt;=$AO$1),1,IF((COUNTIFS(INCAPACIDADES!$C$1:$C$51,$I261,INCAPACIDADES!M$1:M$51,P$1))&gt;0,2,IF(VLOOKUP($C261,BD!$D$1:$F$501,3,0)&gt;P$1,0,3))),"")</f>
        <v/>
      </c>
      <c r="CK261" s="23" t="str">
        <f>+IF(AND(LEN($I261)&gt;5),IF(AND($J261&gt;Q$1,$J261&lt;=$AO$1),1,IF((COUNTIFS(INCAPACIDADES!$C$1:$C$51,$I261,INCAPACIDADES!N$1:N$51,Q$1))&gt;0,2,IF(VLOOKUP($C261,BD!$D$1:$F$501,3,0)&gt;Q$1,0,3))),"")</f>
        <v/>
      </c>
      <c r="CL261" s="23" t="str">
        <f>+IF(AND(LEN($I261)&gt;5),IF(AND($J261&gt;R$1,$J261&lt;=$AO$1),1,IF((COUNTIFS(INCAPACIDADES!$C$1:$C$51,$I261,INCAPACIDADES!O$1:O$51,R$1))&gt;0,2,IF(VLOOKUP($C261,BD!$D$1:$F$501,3,0)&gt;R$1,0,3))),"")</f>
        <v/>
      </c>
      <c r="CM261" s="23" t="str">
        <f>+IF(AND(LEN($I261)&gt;5),IF(AND($J261&gt;S$1,$J261&lt;=$AO$1),1,IF((COUNTIFS(INCAPACIDADES!$C$1:$C$51,$I261,INCAPACIDADES!P$1:P$51,S$1))&gt;0,2,IF(VLOOKUP($C261,BD!$D$1:$F$501,3,0)&gt;S$1,0,3))),"")</f>
        <v/>
      </c>
      <c r="CN261" s="23" t="str">
        <f>+IF(AND(LEN($I261)&gt;5),IF(AND($J261&gt;T$1,$J261&lt;=$AO$1),1,IF((COUNTIFS(INCAPACIDADES!$C$1:$C$51,$I261,INCAPACIDADES!Q$1:Q$51,T$1))&gt;0,2,IF(VLOOKUP($C261,BD!$D$1:$F$501,3,0)&gt;T$1,0,3))),"")</f>
        <v/>
      </c>
      <c r="CO261" s="23" t="str">
        <f>+IF(AND(LEN($I261)&gt;5),IF(AND($J261&gt;U$1,$J261&lt;=$AO$1),1,IF((COUNTIFS(INCAPACIDADES!$C$1:$C$51,$I261,INCAPACIDADES!R$1:R$51,U$1))&gt;0,2,IF(VLOOKUP($C261,BD!$D$1:$F$501,3,0)&gt;U$1,0,3))),"")</f>
        <v/>
      </c>
      <c r="CP261" s="23" t="str">
        <f>+IF(AND(LEN($I261)&gt;5),IF(AND($J261&gt;V$1,$J261&lt;=$AO$1),1,IF((COUNTIFS(INCAPACIDADES!$C$1:$C$51,$I261,INCAPACIDADES!S$1:S$51,V$1))&gt;0,2,IF(VLOOKUP($C261,BD!$D$1:$F$501,3,0)&gt;V$1,0,3))),"")</f>
        <v/>
      </c>
      <c r="CQ261" s="23" t="str">
        <f>+IF(AND(LEN($I261)&gt;5),IF(AND($J261&gt;W$1,$J261&lt;=$AO$1),1,IF((COUNTIFS(INCAPACIDADES!$C$1:$C$51,$I261,INCAPACIDADES!T$1:T$51,W$1))&gt;0,2,IF(VLOOKUP($C261,BD!$D$1:$F$501,3,0)&gt;W$1,0,3))),"")</f>
        <v/>
      </c>
      <c r="CR261" s="23" t="str">
        <f>+IF(AND(LEN($I261)&gt;5),IF(AND($J261&gt;X$1,$J261&lt;=$AO$1),1,IF((COUNTIFS(INCAPACIDADES!$C$1:$C$51,$I261,INCAPACIDADES!U$1:U$51,X$1))&gt;0,2,IF(VLOOKUP($C261,BD!$D$1:$F$501,3,0)&gt;X$1,0,3))),"")</f>
        <v/>
      </c>
      <c r="CS261" s="23" t="str">
        <f>+IF(AND(LEN($I261)&gt;5),IF(AND($J261&gt;Y$1,$J261&lt;=$AO$1),1,IF((COUNTIFS(INCAPACIDADES!$C$1:$C$51,$I261,INCAPACIDADES!V$1:V$51,Y$1))&gt;0,2,IF(VLOOKUP($C261,BD!$D$1:$F$501,3,0)&gt;Y$1,0,3))),"")</f>
        <v/>
      </c>
      <c r="CT261" s="23" t="str">
        <f>+IF(AND(LEN($I261)&gt;5),IF(AND($J261&gt;Z$1,$J261&lt;=$AO$1),1,IF((COUNTIFS(INCAPACIDADES!$C$1:$C$51,$I261,INCAPACIDADES!W$1:W$51,Z$1))&gt;0,2,IF(VLOOKUP($C261,BD!$D$1:$F$501,3,0)&gt;Z$1,0,3))),"")</f>
        <v/>
      </c>
      <c r="CU261" s="23" t="str">
        <f>+IF(AND(LEN($I261)&gt;5),IF(AND($J261&gt;AA$1,$J261&lt;=$AO$1),1,IF((COUNTIFS(INCAPACIDADES!$C$1:$C$51,$I261,INCAPACIDADES!X$1:X$51,AA$1))&gt;0,2,IF(VLOOKUP($C261,BD!$D$1:$F$501,3,0)&gt;AA$1,0,3))),"")</f>
        <v/>
      </c>
      <c r="CV261" s="23" t="str">
        <f>+IF(AND(LEN($I261)&gt;5),IF(AND($J261&gt;AB$1,$J261&lt;=$AO$1),1,IF((COUNTIFS(INCAPACIDADES!$C$1:$C$51,$I261,INCAPACIDADES!Y$1:Y$51,AB$1))&gt;0,2,IF(VLOOKUP($C261,BD!$D$1:$F$501,3,0)&gt;AB$1,0,3))),"")</f>
        <v/>
      </c>
      <c r="CW261" s="23" t="str">
        <f>+IF(AND(LEN($I261)&gt;5),IF(AND($J261&gt;AC$1,$J261&lt;=$AO$1),1,IF((COUNTIFS(INCAPACIDADES!$C$1:$C$51,$I261,INCAPACIDADES!Z$1:Z$51,AC$1))&gt;0,2,IF(VLOOKUP($C261,BD!$D$1:$F$501,3,0)&gt;AC$1,0,3))),"")</f>
        <v/>
      </c>
      <c r="CX261" s="23" t="str">
        <f>+IF(AND(LEN($I261)&gt;5),IF(AND($J261&gt;AD$1,$J261&lt;=$AO$1),1,IF((COUNTIFS(INCAPACIDADES!$C$1:$C$51,$I261,INCAPACIDADES!AA$1:AA$51,AD$1))&gt;0,2,IF(VLOOKUP($C261,BD!$D$1:$F$501,3,0)&gt;AD$1,0,3))),"")</f>
        <v/>
      </c>
      <c r="CY261" s="23" t="str">
        <f>+IF(AND(LEN($I261)&gt;5),IF(AND($J261&gt;AE$1,$J261&lt;=$AO$1),1,IF((COUNTIFS(INCAPACIDADES!$C$1:$C$51,$I261,INCAPACIDADES!AB$1:AB$51,AE$1))&gt;0,2,IF(VLOOKUP($C261,BD!$D$1:$F$501,3,0)&gt;AE$1,0,3))),"")</f>
        <v/>
      </c>
      <c r="CZ261" s="23" t="str">
        <f>+IF(AND(LEN($I261)&gt;5),IF(AND($J261&gt;AF$1,$J261&lt;=$AO$1),1,IF((COUNTIFS(INCAPACIDADES!$C$1:$C$51,$I261,INCAPACIDADES!AC$1:AC$51,AF$1))&gt;0,2,IF(VLOOKUP($C261,BD!$D$1:$F$501,3,0)&gt;AF$1,0,3))),"")</f>
        <v/>
      </c>
      <c r="DA261" s="23" t="str">
        <f>+IF(AND(LEN($I261)&gt;5),IF(AND($J261&gt;AG$1,$J261&lt;=$AO$1),1,IF((COUNTIFS(INCAPACIDADES!$C$1:$C$51,$I261,INCAPACIDADES!AD$1:AD$51,AG$1))&gt;0,2,IF(VLOOKUP($C261,BD!$D$1:$F$501,3,0)&gt;AG$1,0,3))),"")</f>
        <v/>
      </c>
      <c r="DB261" s="23" t="str">
        <f>+IF(AND(LEN($I261)&gt;5),IF(AND($J261&gt;AH$1,$J261&lt;=$AO$1),1,IF((COUNTIFS(INCAPACIDADES!$C$1:$C$51,$I261,INCAPACIDADES!AE$1:AE$51,AH$1))&gt;0,2,IF(VLOOKUP($C261,BD!$D$1:$F$501,3,0)&gt;AH$1,0,3))),"")</f>
        <v/>
      </c>
      <c r="DC261" s="23" t="str">
        <f>+IF(AND(LEN($I261)&gt;5),IF(AND($J261&gt;AI$1,$J261&lt;=$AO$1),1,IF((COUNTIFS(INCAPACIDADES!$C$1:$C$51,$I261,INCAPACIDADES!AF$1:AF$51,AI$1))&gt;0,2,IF(VLOOKUP($C261,BD!$D$1:$F$501,3,0)&gt;AI$1,0,3))),"")</f>
        <v/>
      </c>
      <c r="DD261" s="23" t="str">
        <f>+IF(AND(LEN($I261)&gt;5),IF(AND($J261&gt;AJ$1,$J261&lt;=$AO$1),1,IF((COUNTIFS(INCAPACIDADES!$C$1:$C$51,$I261,INCAPACIDADES!AG$1:AG$51,AJ$1))&gt;0,2,IF(VLOOKUP($C261,BD!$D$1:$F$501,3,0)&gt;AJ$1,0,3))),"")</f>
        <v/>
      </c>
      <c r="DE261" s="23" t="str">
        <f>+IF(AND(LEN($I261)&gt;5),IF(AND($J261&gt;AK$1,$J261&lt;=$AO$1),1,IF((COUNTIFS(INCAPACIDADES!$C$1:$C$51,$I261,INCAPACIDADES!AH$1:AH$51,AK$1))&gt;0,2,IF(VLOOKUP($C261,BD!$D$1:$F$501,3,0)&gt;AK$1,0,3))),"")</f>
        <v/>
      </c>
      <c r="DF261" s="23" t="str">
        <f>+IF(AND(LEN($I261)&gt;5),IF(AND($J261&gt;AL$1,$J261&lt;=$AO$1),1,IF((COUNTIFS(INCAPACIDADES!$C$1:$C$51,$I261,INCAPACIDADES!AI$1:AI$51,AL$1))&gt;0,2,IF(VLOOKUP($C261,BD!$D$1:$F$501,3,0)&gt;AL$1,0,3))),"")</f>
        <v/>
      </c>
      <c r="DG261" s="23" t="str">
        <f>+IF(AND(LEN($I261)&gt;5),IF(AND($J261&gt;AM$1,$J261&lt;=$AO$1),1,IF((COUNTIFS(INCAPACIDADES!$C$1:$C$51,$I261,INCAPACIDADES!AJ$1:AJ$51,AM$1))&gt;0,2,IF(VLOOKUP($C261,BD!$D$1:$F$501,3,0)&gt;AM$1,0,3))),"")</f>
        <v/>
      </c>
      <c r="DH261" s="23" t="str">
        <f>+IF(AND(LEN($I261)&gt;5),IF(AND($J261&gt;AN$1,$J261&lt;=$AO$1),1,IF((COUNTIFS(INCAPACIDADES!$C$1:$C$51,$I261,INCAPACIDADES!AK$1:AK$51,AN$1))&gt;0,2,IF(VLOOKUP($C261,BD!$D$1:$F$501,3,0)&gt;AN$1,0,3))),"")</f>
        <v/>
      </c>
      <c r="DI261" s="23" t="str">
        <f>+IF(AND(LEN($I261)&gt;5),IF(AND($J261&gt;AO$1,$J261&lt;=$AO$1),1,IF((COUNTIFS(INCAPACIDADES!$C$1:$C$51,$I261,INCAPACIDADES!AL$1:AL$51,AO$1))&gt;0,2,IF(VLOOKUP($C261,BD!$D$1:$F$501,3,0)&gt;AO$1,0,3))),"")</f>
        <v/>
      </c>
      <c r="DJ261" s="23" t="str">
        <f>+IF(LEN($I261)&gt;5,IF(ISERROR(VLOOKUP(N261,'CODIGO PAGO'!$B$2:$B$20,1,0)),1,IF(OR(AND(CH261=1,N261&lt;&gt;"N"),AND(CH261=3,N261&lt;&gt;"B"),AND(CH261=2,LEFT(TRIM(N261),1)&lt;&gt;"I")),1,IF(OR(AND(CH261=0,N261="N"),AND(CH261=0,N261="B"),AND(CH261=0,LEFT(TRIM(N261),1)="I")),1,0))),"")</f>
        <v/>
      </c>
      <c r="DK261" s="23" t="str">
        <f t="shared" si="174"/>
        <v/>
      </c>
      <c r="DL261" s="23" t="str">
        <f>+IF(LEN($I261)&gt;5,IF(ISERROR(VLOOKUP(P261,'CODIGO PAGO'!$B$2:$B$20,1,0)),1,IF(OR(AND(CJ261=1,P261&lt;&gt;"N"),AND(CJ261=3,P261&lt;&gt;"B"),AND(CJ261=2,LEFT(TRIM(P261),1)&lt;&gt;"I")),1,IF(OR(AND(CJ261=0,P261="N"),AND(CJ261=0,P261="B"),AND(CJ261=0,LEFT(TRIM(P261),1)="I")),1,0))),"")</f>
        <v/>
      </c>
      <c r="DM261" s="23" t="str">
        <f t="shared" si="175"/>
        <v/>
      </c>
      <c r="DN261" s="23" t="str">
        <f>+IF(LEN($I261)&gt;5,IF(ISERROR(VLOOKUP(R261,'CODIGO PAGO'!$B$2:$B$20,1,0)),1,IF(OR(AND(CL261=1,R261&lt;&gt;"N"),AND(CL261=3,R261&lt;&gt;"B"),AND(CL261=2,LEFT(TRIM(R261),1)&lt;&gt;"I")),1,IF(OR(AND(CL261=0,R261="N"),AND(CL261=0,R261="B"),AND(CL261=0,LEFT(TRIM(R261),1)="I")),1,0))),"")</f>
        <v/>
      </c>
      <c r="DO261" s="23" t="str">
        <f t="shared" si="176"/>
        <v/>
      </c>
      <c r="DP261" s="23" t="str">
        <f>+IF(LEN($I261)&gt;5,IF(ISERROR(VLOOKUP(T261,'CODIGO PAGO'!$B$2:$B$20,1,0)),1,IF(OR(AND(CN261=1,T261&lt;&gt;"N"),AND(CN261=3,T261&lt;&gt;"B"),AND(CN261=2,LEFT(TRIM(T261),1)&lt;&gt;"I")),1,IF(OR(AND(CN261=0,T261="N"),AND(CN261=0,T261="B"),AND(CN261=0,LEFT(TRIM(T261),1)="I")),1,0))),"")</f>
        <v/>
      </c>
      <c r="DQ261" s="23" t="str">
        <f t="shared" si="177"/>
        <v/>
      </c>
      <c r="DR261" s="23" t="str">
        <f>+IF(LEN($I261)&gt;5,IF(ISERROR(VLOOKUP(V261,'CODIGO PAGO'!$B$2:$B$20,1,0)),1,IF(OR(AND(CP261=1,V261&lt;&gt;"N"),AND(CP261=3,V261&lt;&gt;"B"),AND(CP261=2,LEFT(TRIM(V261),1)&lt;&gt;"I")),1,IF(OR(AND(CP261=0,V261="N"),AND(CP261=0,V261="B"),AND(CP261=0,LEFT(TRIM(V261),1)="I")),1,0))),"")</f>
        <v/>
      </c>
      <c r="DS261" s="23" t="str">
        <f t="shared" si="178"/>
        <v/>
      </c>
      <c r="DT261" s="23" t="str">
        <f>+IF(LEN($I261)&gt;5,IF(ISERROR(VLOOKUP(X261,'CODIGO PAGO'!$B$2:$B$20,1,0)),1,IF(OR(AND(CR261=1,X261&lt;&gt;"N"),AND(CR261=3,X261&lt;&gt;"B"),AND(CR261=2,LEFT(TRIM(X261),1)&lt;&gt;"I")),1,IF(OR(AND(CR261=0,X261="N"),AND(CR261=0,X261="B"),AND(CR261=0,LEFT(TRIM(X261),1)="I")),1,0))),"")</f>
        <v/>
      </c>
      <c r="DU261" s="23" t="str">
        <f t="shared" si="179"/>
        <v/>
      </c>
      <c r="DV261" s="23" t="str">
        <f>+IF(LEN($I261)&gt;5,IF(ISERROR(VLOOKUP(Z261,'CODIGO PAGO'!$B$2:$B$20,1,0)),1,IF(OR(AND(CT261=1,Z261&lt;&gt;"N"),AND(CT261=3,Z261&lt;&gt;"B"),AND(CT261=2,LEFT(TRIM(Z261),1)&lt;&gt;"I")),1,IF(OR(AND(CT261=0,Z261="N"),AND(CT261=0,Z261="B"),AND(CT261=0,LEFT(TRIM(Z261),1)="I")),1,0))),"")</f>
        <v/>
      </c>
      <c r="DW261" s="23" t="str">
        <f t="shared" si="180"/>
        <v/>
      </c>
      <c r="DX261" s="23" t="str">
        <f>+IF(LEN($I261)&gt;5,IF(ISERROR(VLOOKUP(AB261,'CODIGO PAGO'!$B$2:$B$20,1,0)),1,IF(OR(AND(CV261=1,AB261&lt;&gt;"N"),AND(CV261=3,AB261&lt;&gt;"B"),AND(CV261=2,LEFT(TRIM(AB261),1)&lt;&gt;"I")),1,IF(OR(AND(CV261=0,AB261="N"),AND(CV261=0,AB261="B"),AND(CV261=0,LEFT(TRIM(AB261),1)="I")),1,0))),"")</f>
        <v/>
      </c>
      <c r="DY261" s="23" t="str">
        <f t="shared" si="181"/>
        <v/>
      </c>
      <c r="DZ261" s="23" t="str">
        <f>+IF(LEN($I261)&gt;5,IF(ISERROR(VLOOKUP(AD261,'CODIGO PAGO'!$B$2:$B$20,1,0)),1,IF(OR(AND(CX261=1,AD261&lt;&gt;"N"),AND(CX261=3,AD261&lt;&gt;"B"),AND(CX261=2,LEFT(TRIM(AD261),1)&lt;&gt;"I")),1,IF(OR(AND(CX261=0,AD261="N"),AND(CX261=0,AD261="B"),AND(CX261=0,LEFT(TRIM(AD261),1)="I")),1,0))),"")</f>
        <v/>
      </c>
      <c r="EA261" s="23" t="str">
        <f t="shared" si="182"/>
        <v/>
      </c>
      <c r="EB261" s="23" t="str">
        <f>+IF(LEN($I261)&gt;5,IF(ISERROR(VLOOKUP(AF261,'CODIGO PAGO'!$B$2:$B$20,1,0)),1,IF(OR(AND(CZ261=1,AF261&lt;&gt;"N"),AND(CZ261=3,AF261&lt;&gt;"B"),AND(CZ261=2,LEFT(TRIM(AF261),1)&lt;&gt;"I")),1,IF(OR(AND(CZ261=0,AF261="N"),AND(CZ261=0,AF261="B"),AND(CZ261=0,LEFT(TRIM(AF261),1)="I")),1,0))),"")</f>
        <v/>
      </c>
      <c r="EC261" s="23" t="str">
        <f t="shared" si="183"/>
        <v/>
      </c>
      <c r="ED261" s="23" t="str">
        <f>+IF(LEN($I261)&gt;5,IF(ISERROR(VLOOKUP(AH261,'CODIGO PAGO'!$B$2:$B$20,1,0)),1,IF(OR(AND(DB261=1,AH261&lt;&gt;"N"),AND(DB261=3,AH261&lt;&gt;"B"),AND(DB261=2,LEFT(TRIM(AH261),1)&lt;&gt;"I")),1,IF(OR(AND(DB261=0,AH261="N"),AND(DB261=0,AH261="B"),AND(DB261=0,LEFT(TRIM(AH261),1)="I")),1,0))),"")</f>
        <v/>
      </c>
      <c r="EE261" s="23" t="str">
        <f t="shared" si="184"/>
        <v/>
      </c>
      <c r="EF261" s="23" t="str">
        <f>+IF(LEN($I261)&gt;5,IF(ISERROR(VLOOKUP(AJ261,'CODIGO PAGO'!$B$2:$B$20,1,0)),1,IF(OR(AND(DD261=1,AJ261&lt;&gt;"N"),AND(DD261=3,AJ261&lt;&gt;"B"),AND(DD261=2,LEFT(TRIM(AJ261),1)&lt;&gt;"I")),1,IF(OR(AND(DD261=0,AJ261="N"),AND(DD261=0,AJ261="B"),AND(DD261=0,LEFT(TRIM(AJ261),1)="I")),1,0))),"")</f>
        <v/>
      </c>
      <c r="EG261" s="23" t="str">
        <f t="shared" si="185"/>
        <v/>
      </c>
      <c r="EH261" s="23" t="str">
        <f>+IF(LEN($I261)&gt;5,IF(ISERROR(VLOOKUP(AL261,'CODIGO PAGO'!$B$2:$B$20,1,0)),1,IF(OR(AND(DF261=1,AL261&lt;&gt;"N"),AND(DF261=3,AL261&lt;&gt;"B"),AND(DF261=2,LEFT(TRIM(AL261),1)&lt;&gt;"I")),1,IF(OR(AND(DF261=0,AL261="N"),AND(DF261=0,AL261="B"),AND(DF261=0,LEFT(TRIM(AL261),1)="I")),1,0))),"")</f>
        <v/>
      </c>
      <c r="EI261" s="23" t="str">
        <f t="shared" si="186"/>
        <v/>
      </c>
      <c r="EJ261" s="23" t="str">
        <f>+IF(LEN($I261)&gt;5,IF(ISERROR(VLOOKUP(AN261,'CODIGO PAGO'!$B$2:$B$20,1,0)),1,IF(OR(AND(DH261=1,AN261&lt;&gt;"N"),AND(DH261=3,AN261&lt;&gt;"B"),AND(DH261=2,LEFT(TRIM(AN261),1)&lt;&gt;"I")),1,IF(OR(AND(DH261=0,AN261="N"),AND(DH261=0,AN261="B"),AND(DH261=0,LEFT(TRIM(AN261),1)="I")),1,0))),"")</f>
        <v/>
      </c>
      <c r="EK261" s="23" t="str">
        <f t="shared" si="187"/>
        <v/>
      </c>
      <c r="EL261" s="24" t="str">
        <f t="shared" si="188"/>
        <v/>
      </c>
    </row>
    <row r="262" spans="1:142" s="26" customFormat="1">
      <c r="A262" s="15" t="str">
        <f t="shared" si="154"/>
        <v/>
      </c>
      <c r="B262" s="1" t="str">
        <f>+IF(LEN(I262)&gt;5,'CODIGO PAGO'!$B$28,"")</f>
        <v/>
      </c>
      <c r="C262" s="1" t="str">
        <f>+IF(LEN($I262)&gt;5,BD!D262,"")</f>
        <v/>
      </c>
      <c r="D262" s="168" t="str">
        <f>+IF(LEN($I262)&gt;5,BD!A262,"")</f>
        <v/>
      </c>
      <c r="E262" s="1" t="str">
        <f>+IF(LEN($I262)&gt;5,BD!B262,"")</f>
        <v/>
      </c>
      <c r="F262" s="1" t="str">
        <f>+IF(LEN($I262)&gt;5,BD!C262,"")</f>
        <v/>
      </c>
      <c r="G262" s="141"/>
      <c r="H262" s="141"/>
      <c r="I262" s="1" t="str">
        <f>+IF(LEN(BD!G262)&gt;5,BD!G262,"")</f>
        <v/>
      </c>
      <c r="J262" s="167" t="str">
        <f>+IF(LEN($I262)&gt;5,BD!E262,"")</f>
        <v/>
      </c>
      <c r="K262" s="6" t="str">
        <f t="shared" si="155"/>
        <v/>
      </c>
      <c r="L262" s="87" t="str">
        <f>+IF(LEN($I262)&gt;5,BD!H262,"")</f>
        <v/>
      </c>
      <c r="M262" s="40" t="str">
        <f t="shared" si="156"/>
        <v/>
      </c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4" t="str">
        <f t="shared" si="157"/>
        <v/>
      </c>
      <c r="AQ262" s="5" t="str">
        <f t="shared" si="158"/>
        <v/>
      </c>
      <c r="AR262" s="91" t="str">
        <f t="shared" si="159"/>
        <v/>
      </c>
      <c r="AS262" s="5" t="str">
        <f t="shared" si="160"/>
        <v/>
      </c>
      <c r="AT262" s="91" t="str">
        <f t="shared" si="161"/>
        <v/>
      </c>
      <c r="AU262" s="4" t="str">
        <f t="shared" si="162"/>
        <v/>
      </c>
      <c r="AV262" s="4" t="str">
        <f t="shared" si="163"/>
        <v/>
      </c>
      <c r="AW262" s="4" t="str">
        <f t="shared" si="164"/>
        <v/>
      </c>
      <c r="AX262" s="4" t="str">
        <f t="shared" si="165"/>
        <v/>
      </c>
      <c r="AY262" s="88" t="str">
        <f t="shared" si="166"/>
        <v/>
      </c>
      <c r="AZ262" s="17" t="str">
        <f t="shared" si="167"/>
        <v/>
      </c>
      <c r="BA262" s="18" t="str">
        <f t="shared" si="168"/>
        <v/>
      </c>
      <c r="BB262" s="19" t="str">
        <f>+IF(LEN(I262)&gt;5,IF(INT(RIGHT(B262,1))=9,0.5*L262*AY262,INT(MID(B262,5,LEN(B262)-4))*L262)+IFERROR(VLOOKUP(I262,AJUSTES!$A$1:$I$50,9,0),0),"")</f>
        <v/>
      </c>
      <c r="BC262" s="12"/>
      <c r="BD262" s="19" t="str">
        <f t="shared" si="169"/>
        <v/>
      </c>
      <c r="BE262" s="18" t="str">
        <f t="shared" si="170"/>
        <v/>
      </c>
      <c r="BF262" s="139" t="str">
        <f t="shared" si="171"/>
        <v/>
      </c>
      <c r="BG262" s="114"/>
      <c r="BH262" s="18" t="str">
        <f t="shared" si="172"/>
        <v/>
      </c>
      <c r="BI262" s="13"/>
      <c r="BJ262" s="12"/>
      <c r="BK262" s="12"/>
      <c r="BL262" s="145"/>
      <c r="BM262" s="12"/>
      <c r="BN262" s="12"/>
      <c r="BO262" s="12"/>
      <c r="BP262" s="12"/>
      <c r="BQ262" s="12"/>
      <c r="BR262" s="12"/>
      <c r="BS262" s="146"/>
      <c r="BT262" s="14"/>
      <c r="BU262" s="12"/>
      <c r="BV262" s="12"/>
      <c r="BW262" s="12"/>
      <c r="BX262" s="12"/>
      <c r="BY262" s="12"/>
      <c r="BZ262" s="144"/>
      <c r="CA262" s="107" t="str">
        <f>+IF(LEN($I262)&gt;5,IF(BD!F262="N/A","",BD!F262),"")</f>
        <v/>
      </c>
      <c r="CB262" s="21"/>
      <c r="CC262" s="147"/>
      <c r="CD262" s="148"/>
      <c r="CE262" s="8" t="str">
        <f>+IF(LEN(I262)&gt;5,BD!M262,"")</f>
        <v/>
      </c>
      <c r="CF262" s="16" t="str">
        <f>+IF(LEN(I262)&gt;5,BD!N262,"")</f>
        <v/>
      </c>
      <c r="CG262" s="3" t="str">
        <f t="shared" si="173"/>
        <v/>
      </c>
      <c r="CH262" s="23" t="str">
        <f>+IF(AND(LEN($I262)&gt;5),IF(AND($J262&gt;N$1,$J262&lt;=$AO$1),1,IF((COUNTIFS(INCAPACIDADES!$C$1:$C$51,$I262,INCAPACIDADES!K$1:K$51,N$1))&gt;0,2,IF(VLOOKUP($C262,BD!$D$1:$F$501,3,0)&gt;N$1,0,3))),"")</f>
        <v/>
      </c>
      <c r="CI262" s="23" t="str">
        <f>+IF(AND(LEN($I262)&gt;5),IF(AND($J262&gt;O$1,$J262&lt;=$AO$1),1,IF((COUNTIFS(INCAPACIDADES!$C$1:$C$51,$I262,INCAPACIDADES!L$1:L$51,O$1))&gt;0,2,IF(VLOOKUP($C262,BD!$D$1:$F$501,3,0)&gt;O$1,0,3))),"")</f>
        <v/>
      </c>
      <c r="CJ262" s="23" t="str">
        <f>+IF(AND(LEN($I262)&gt;5),IF(AND($J262&gt;P$1,$J262&lt;=$AO$1),1,IF((COUNTIFS(INCAPACIDADES!$C$1:$C$51,$I262,INCAPACIDADES!M$1:M$51,P$1))&gt;0,2,IF(VLOOKUP($C262,BD!$D$1:$F$501,3,0)&gt;P$1,0,3))),"")</f>
        <v/>
      </c>
      <c r="CK262" s="23" t="str">
        <f>+IF(AND(LEN($I262)&gt;5),IF(AND($J262&gt;Q$1,$J262&lt;=$AO$1),1,IF((COUNTIFS(INCAPACIDADES!$C$1:$C$51,$I262,INCAPACIDADES!N$1:N$51,Q$1))&gt;0,2,IF(VLOOKUP($C262,BD!$D$1:$F$501,3,0)&gt;Q$1,0,3))),"")</f>
        <v/>
      </c>
      <c r="CL262" s="23" t="str">
        <f>+IF(AND(LEN($I262)&gt;5),IF(AND($J262&gt;R$1,$J262&lt;=$AO$1),1,IF((COUNTIFS(INCAPACIDADES!$C$1:$C$51,$I262,INCAPACIDADES!O$1:O$51,R$1))&gt;0,2,IF(VLOOKUP($C262,BD!$D$1:$F$501,3,0)&gt;R$1,0,3))),"")</f>
        <v/>
      </c>
      <c r="CM262" s="23" t="str">
        <f>+IF(AND(LEN($I262)&gt;5),IF(AND($J262&gt;S$1,$J262&lt;=$AO$1),1,IF((COUNTIFS(INCAPACIDADES!$C$1:$C$51,$I262,INCAPACIDADES!P$1:P$51,S$1))&gt;0,2,IF(VLOOKUP($C262,BD!$D$1:$F$501,3,0)&gt;S$1,0,3))),"")</f>
        <v/>
      </c>
      <c r="CN262" s="23" t="str">
        <f>+IF(AND(LEN($I262)&gt;5),IF(AND($J262&gt;T$1,$J262&lt;=$AO$1),1,IF((COUNTIFS(INCAPACIDADES!$C$1:$C$51,$I262,INCAPACIDADES!Q$1:Q$51,T$1))&gt;0,2,IF(VLOOKUP($C262,BD!$D$1:$F$501,3,0)&gt;T$1,0,3))),"")</f>
        <v/>
      </c>
      <c r="CO262" s="23" t="str">
        <f>+IF(AND(LEN($I262)&gt;5),IF(AND($J262&gt;U$1,$J262&lt;=$AO$1),1,IF((COUNTIFS(INCAPACIDADES!$C$1:$C$51,$I262,INCAPACIDADES!R$1:R$51,U$1))&gt;0,2,IF(VLOOKUP($C262,BD!$D$1:$F$501,3,0)&gt;U$1,0,3))),"")</f>
        <v/>
      </c>
      <c r="CP262" s="23" t="str">
        <f>+IF(AND(LEN($I262)&gt;5),IF(AND($J262&gt;V$1,$J262&lt;=$AO$1),1,IF((COUNTIFS(INCAPACIDADES!$C$1:$C$51,$I262,INCAPACIDADES!S$1:S$51,V$1))&gt;0,2,IF(VLOOKUP($C262,BD!$D$1:$F$501,3,0)&gt;V$1,0,3))),"")</f>
        <v/>
      </c>
      <c r="CQ262" s="23" t="str">
        <f>+IF(AND(LEN($I262)&gt;5),IF(AND($J262&gt;W$1,$J262&lt;=$AO$1),1,IF((COUNTIFS(INCAPACIDADES!$C$1:$C$51,$I262,INCAPACIDADES!T$1:T$51,W$1))&gt;0,2,IF(VLOOKUP($C262,BD!$D$1:$F$501,3,0)&gt;W$1,0,3))),"")</f>
        <v/>
      </c>
      <c r="CR262" s="23" t="str">
        <f>+IF(AND(LEN($I262)&gt;5),IF(AND($J262&gt;X$1,$J262&lt;=$AO$1),1,IF((COUNTIFS(INCAPACIDADES!$C$1:$C$51,$I262,INCAPACIDADES!U$1:U$51,X$1))&gt;0,2,IF(VLOOKUP($C262,BD!$D$1:$F$501,3,0)&gt;X$1,0,3))),"")</f>
        <v/>
      </c>
      <c r="CS262" s="23" t="str">
        <f>+IF(AND(LEN($I262)&gt;5),IF(AND($J262&gt;Y$1,$J262&lt;=$AO$1),1,IF((COUNTIFS(INCAPACIDADES!$C$1:$C$51,$I262,INCAPACIDADES!V$1:V$51,Y$1))&gt;0,2,IF(VLOOKUP($C262,BD!$D$1:$F$501,3,0)&gt;Y$1,0,3))),"")</f>
        <v/>
      </c>
      <c r="CT262" s="23" t="str">
        <f>+IF(AND(LEN($I262)&gt;5),IF(AND($J262&gt;Z$1,$J262&lt;=$AO$1),1,IF((COUNTIFS(INCAPACIDADES!$C$1:$C$51,$I262,INCAPACIDADES!W$1:W$51,Z$1))&gt;0,2,IF(VLOOKUP($C262,BD!$D$1:$F$501,3,0)&gt;Z$1,0,3))),"")</f>
        <v/>
      </c>
      <c r="CU262" s="23" t="str">
        <f>+IF(AND(LEN($I262)&gt;5),IF(AND($J262&gt;AA$1,$J262&lt;=$AO$1),1,IF((COUNTIFS(INCAPACIDADES!$C$1:$C$51,$I262,INCAPACIDADES!X$1:X$51,AA$1))&gt;0,2,IF(VLOOKUP($C262,BD!$D$1:$F$501,3,0)&gt;AA$1,0,3))),"")</f>
        <v/>
      </c>
      <c r="CV262" s="23" t="str">
        <f>+IF(AND(LEN($I262)&gt;5),IF(AND($J262&gt;AB$1,$J262&lt;=$AO$1),1,IF((COUNTIFS(INCAPACIDADES!$C$1:$C$51,$I262,INCAPACIDADES!Y$1:Y$51,AB$1))&gt;0,2,IF(VLOOKUP($C262,BD!$D$1:$F$501,3,0)&gt;AB$1,0,3))),"")</f>
        <v/>
      </c>
      <c r="CW262" s="23" t="str">
        <f>+IF(AND(LEN($I262)&gt;5),IF(AND($J262&gt;AC$1,$J262&lt;=$AO$1),1,IF((COUNTIFS(INCAPACIDADES!$C$1:$C$51,$I262,INCAPACIDADES!Z$1:Z$51,AC$1))&gt;0,2,IF(VLOOKUP($C262,BD!$D$1:$F$501,3,0)&gt;AC$1,0,3))),"")</f>
        <v/>
      </c>
      <c r="CX262" s="23" t="str">
        <f>+IF(AND(LEN($I262)&gt;5),IF(AND($J262&gt;AD$1,$J262&lt;=$AO$1),1,IF((COUNTIFS(INCAPACIDADES!$C$1:$C$51,$I262,INCAPACIDADES!AA$1:AA$51,AD$1))&gt;0,2,IF(VLOOKUP($C262,BD!$D$1:$F$501,3,0)&gt;AD$1,0,3))),"")</f>
        <v/>
      </c>
      <c r="CY262" s="23" t="str">
        <f>+IF(AND(LEN($I262)&gt;5),IF(AND($J262&gt;AE$1,$J262&lt;=$AO$1),1,IF((COUNTIFS(INCAPACIDADES!$C$1:$C$51,$I262,INCAPACIDADES!AB$1:AB$51,AE$1))&gt;0,2,IF(VLOOKUP($C262,BD!$D$1:$F$501,3,0)&gt;AE$1,0,3))),"")</f>
        <v/>
      </c>
      <c r="CZ262" s="23" t="str">
        <f>+IF(AND(LEN($I262)&gt;5),IF(AND($J262&gt;AF$1,$J262&lt;=$AO$1),1,IF((COUNTIFS(INCAPACIDADES!$C$1:$C$51,$I262,INCAPACIDADES!AC$1:AC$51,AF$1))&gt;0,2,IF(VLOOKUP($C262,BD!$D$1:$F$501,3,0)&gt;AF$1,0,3))),"")</f>
        <v/>
      </c>
      <c r="DA262" s="23" t="str">
        <f>+IF(AND(LEN($I262)&gt;5),IF(AND($J262&gt;AG$1,$J262&lt;=$AO$1),1,IF((COUNTIFS(INCAPACIDADES!$C$1:$C$51,$I262,INCAPACIDADES!AD$1:AD$51,AG$1))&gt;0,2,IF(VLOOKUP($C262,BD!$D$1:$F$501,3,0)&gt;AG$1,0,3))),"")</f>
        <v/>
      </c>
      <c r="DB262" s="23" t="str">
        <f>+IF(AND(LEN($I262)&gt;5),IF(AND($J262&gt;AH$1,$J262&lt;=$AO$1),1,IF((COUNTIFS(INCAPACIDADES!$C$1:$C$51,$I262,INCAPACIDADES!AE$1:AE$51,AH$1))&gt;0,2,IF(VLOOKUP($C262,BD!$D$1:$F$501,3,0)&gt;AH$1,0,3))),"")</f>
        <v/>
      </c>
      <c r="DC262" s="23" t="str">
        <f>+IF(AND(LEN($I262)&gt;5),IF(AND($J262&gt;AI$1,$J262&lt;=$AO$1),1,IF((COUNTIFS(INCAPACIDADES!$C$1:$C$51,$I262,INCAPACIDADES!AF$1:AF$51,AI$1))&gt;0,2,IF(VLOOKUP($C262,BD!$D$1:$F$501,3,0)&gt;AI$1,0,3))),"")</f>
        <v/>
      </c>
      <c r="DD262" s="23" t="str">
        <f>+IF(AND(LEN($I262)&gt;5),IF(AND($J262&gt;AJ$1,$J262&lt;=$AO$1),1,IF((COUNTIFS(INCAPACIDADES!$C$1:$C$51,$I262,INCAPACIDADES!AG$1:AG$51,AJ$1))&gt;0,2,IF(VLOOKUP($C262,BD!$D$1:$F$501,3,0)&gt;AJ$1,0,3))),"")</f>
        <v/>
      </c>
      <c r="DE262" s="23" t="str">
        <f>+IF(AND(LEN($I262)&gt;5),IF(AND($J262&gt;AK$1,$J262&lt;=$AO$1),1,IF((COUNTIFS(INCAPACIDADES!$C$1:$C$51,$I262,INCAPACIDADES!AH$1:AH$51,AK$1))&gt;0,2,IF(VLOOKUP($C262,BD!$D$1:$F$501,3,0)&gt;AK$1,0,3))),"")</f>
        <v/>
      </c>
      <c r="DF262" s="23" t="str">
        <f>+IF(AND(LEN($I262)&gt;5),IF(AND($J262&gt;AL$1,$J262&lt;=$AO$1),1,IF((COUNTIFS(INCAPACIDADES!$C$1:$C$51,$I262,INCAPACIDADES!AI$1:AI$51,AL$1))&gt;0,2,IF(VLOOKUP($C262,BD!$D$1:$F$501,3,0)&gt;AL$1,0,3))),"")</f>
        <v/>
      </c>
      <c r="DG262" s="23" t="str">
        <f>+IF(AND(LEN($I262)&gt;5),IF(AND($J262&gt;AM$1,$J262&lt;=$AO$1),1,IF((COUNTIFS(INCAPACIDADES!$C$1:$C$51,$I262,INCAPACIDADES!AJ$1:AJ$51,AM$1))&gt;0,2,IF(VLOOKUP($C262,BD!$D$1:$F$501,3,0)&gt;AM$1,0,3))),"")</f>
        <v/>
      </c>
      <c r="DH262" s="23" t="str">
        <f>+IF(AND(LEN($I262)&gt;5),IF(AND($J262&gt;AN$1,$J262&lt;=$AO$1),1,IF((COUNTIFS(INCAPACIDADES!$C$1:$C$51,$I262,INCAPACIDADES!AK$1:AK$51,AN$1))&gt;0,2,IF(VLOOKUP($C262,BD!$D$1:$F$501,3,0)&gt;AN$1,0,3))),"")</f>
        <v/>
      </c>
      <c r="DI262" s="23" t="str">
        <f>+IF(AND(LEN($I262)&gt;5),IF(AND($J262&gt;AO$1,$J262&lt;=$AO$1),1,IF((COUNTIFS(INCAPACIDADES!$C$1:$C$51,$I262,INCAPACIDADES!AL$1:AL$51,AO$1))&gt;0,2,IF(VLOOKUP($C262,BD!$D$1:$F$501,3,0)&gt;AO$1,0,3))),"")</f>
        <v/>
      </c>
      <c r="DJ262" s="23" t="str">
        <f>+IF(LEN($I262)&gt;5,IF(ISERROR(VLOOKUP(N262,'CODIGO PAGO'!$B$2:$B$20,1,0)),1,IF(OR(AND(CH262=1,N262&lt;&gt;"N"),AND(CH262=3,N262&lt;&gt;"B"),AND(CH262=2,LEFT(TRIM(N262),1)&lt;&gt;"I")),1,IF(OR(AND(CH262=0,N262="N"),AND(CH262=0,N262="B"),AND(CH262=0,LEFT(TRIM(N262),1)="I")),1,0))),"")</f>
        <v/>
      </c>
      <c r="DK262" s="23" t="str">
        <f t="shared" si="174"/>
        <v/>
      </c>
      <c r="DL262" s="23" t="str">
        <f>+IF(LEN($I262)&gt;5,IF(ISERROR(VLOOKUP(P262,'CODIGO PAGO'!$B$2:$B$20,1,0)),1,IF(OR(AND(CJ262=1,P262&lt;&gt;"N"),AND(CJ262=3,P262&lt;&gt;"B"),AND(CJ262=2,LEFT(TRIM(P262),1)&lt;&gt;"I")),1,IF(OR(AND(CJ262=0,P262="N"),AND(CJ262=0,P262="B"),AND(CJ262=0,LEFT(TRIM(P262),1)="I")),1,0))),"")</f>
        <v/>
      </c>
      <c r="DM262" s="23" t="str">
        <f t="shared" si="175"/>
        <v/>
      </c>
      <c r="DN262" s="23" t="str">
        <f>+IF(LEN($I262)&gt;5,IF(ISERROR(VLOOKUP(R262,'CODIGO PAGO'!$B$2:$B$20,1,0)),1,IF(OR(AND(CL262=1,R262&lt;&gt;"N"),AND(CL262=3,R262&lt;&gt;"B"),AND(CL262=2,LEFT(TRIM(R262),1)&lt;&gt;"I")),1,IF(OR(AND(CL262=0,R262="N"),AND(CL262=0,R262="B"),AND(CL262=0,LEFT(TRIM(R262),1)="I")),1,0))),"")</f>
        <v/>
      </c>
      <c r="DO262" s="23" t="str">
        <f t="shared" si="176"/>
        <v/>
      </c>
      <c r="DP262" s="23" t="str">
        <f>+IF(LEN($I262)&gt;5,IF(ISERROR(VLOOKUP(T262,'CODIGO PAGO'!$B$2:$B$20,1,0)),1,IF(OR(AND(CN262=1,T262&lt;&gt;"N"),AND(CN262=3,T262&lt;&gt;"B"),AND(CN262=2,LEFT(TRIM(T262),1)&lt;&gt;"I")),1,IF(OR(AND(CN262=0,T262="N"),AND(CN262=0,T262="B"),AND(CN262=0,LEFT(TRIM(T262),1)="I")),1,0))),"")</f>
        <v/>
      </c>
      <c r="DQ262" s="23" t="str">
        <f t="shared" si="177"/>
        <v/>
      </c>
      <c r="DR262" s="23" t="str">
        <f>+IF(LEN($I262)&gt;5,IF(ISERROR(VLOOKUP(V262,'CODIGO PAGO'!$B$2:$B$20,1,0)),1,IF(OR(AND(CP262=1,V262&lt;&gt;"N"),AND(CP262=3,V262&lt;&gt;"B"),AND(CP262=2,LEFT(TRIM(V262),1)&lt;&gt;"I")),1,IF(OR(AND(CP262=0,V262="N"),AND(CP262=0,V262="B"),AND(CP262=0,LEFT(TRIM(V262),1)="I")),1,0))),"")</f>
        <v/>
      </c>
      <c r="DS262" s="23" t="str">
        <f t="shared" si="178"/>
        <v/>
      </c>
      <c r="DT262" s="23" t="str">
        <f>+IF(LEN($I262)&gt;5,IF(ISERROR(VLOOKUP(X262,'CODIGO PAGO'!$B$2:$B$20,1,0)),1,IF(OR(AND(CR262=1,X262&lt;&gt;"N"),AND(CR262=3,X262&lt;&gt;"B"),AND(CR262=2,LEFT(TRIM(X262),1)&lt;&gt;"I")),1,IF(OR(AND(CR262=0,X262="N"),AND(CR262=0,X262="B"),AND(CR262=0,LEFT(TRIM(X262),1)="I")),1,0))),"")</f>
        <v/>
      </c>
      <c r="DU262" s="23" t="str">
        <f t="shared" si="179"/>
        <v/>
      </c>
      <c r="DV262" s="23" t="str">
        <f>+IF(LEN($I262)&gt;5,IF(ISERROR(VLOOKUP(Z262,'CODIGO PAGO'!$B$2:$B$20,1,0)),1,IF(OR(AND(CT262=1,Z262&lt;&gt;"N"),AND(CT262=3,Z262&lt;&gt;"B"),AND(CT262=2,LEFT(TRIM(Z262),1)&lt;&gt;"I")),1,IF(OR(AND(CT262=0,Z262="N"),AND(CT262=0,Z262="B"),AND(CT262=0,LEFT(TRIM(Z262),1)="I")),1,0))),"")</f>
        <v/>
      </c>
      <c r="DW262" s="23" t="str">
        <f t="shared" si="180"/>
        <v/>
      </c>
      <c r="DX262" s="23" t="str">
        <f>+IF(LEN($I262)&gt;5,IF(ISERROR(VLOOKUP(AB262,'CODIGO PAGO'!$B$2:$B$20,1,0)),1,IF(OR(AND(CV262=1,AB262&lt;&gt;"N"),AND(CV262=3,AB262&lt;&gt;"B"),AND(CV262=2,LEFT(TRIM(AB262),1)&lt;&gt;"I")),1,IF(OR(AND(CV262=0,AB262="N"),AND(CV262=0,AB262="B"),AND(CV262=0,LEFT(TRIM(AB262),1)="I")),1,0))),"")</f>
        <v/>
      </c>
      <c r="DY262" s="23" t="str">
        <f t="shared" si="181"/>
        <v/>
      </c>
      <c r="DZ262" s="23" t="str">
        <f>+IF(LEN($I262)&gt;5,IF(ISERROR(VLOOKUP(AD262,'CODIGO PAGO'!$B$2:$B$20,1,0)),1,IF(OR(AND(CX262=1,AD262&lt;&gt;"N"),AND(CX262=3,AD262&lt;&gt;"B"),AND(CX262=2,LEFT(TRIM(AD262),1)&lt;&gt;"I")),1,IF(OR(AND(CX262=0,AD262="N"),AND(CX262=0,AD262="B"),AND(CX262=0,LEFT(TRIM(AD262),1)="I")),1,0))),"")</f>
        <v/>
      </c>
      <c r="EA262" s="23" t="str">
        <f t="shared" si="182"/>
        <v/>
      </c>
      <c r="EB262" s="23" t="str">
        <f>+IF(LEN($I262)&gt;5,IF(ISERROR(VLOOKUP(AF262,'CODIGO PAGO'!$B$2:$B$20,1,0)),1,IF(OR(AND(CZ262=1,AF262&lt;&gt;"N"),AND(CZ262=3,AF262&lt;&gt;"B"),AND(CZ262=2,LEFT(TRIM(AF262),1)&lt;&gt;"I")),1,IF(OR(AND(CZ262=0,AF262="N"),AND(CZ262=0,AF262="B"),AND(CZ262=0,LEFT(TRIM(AF262),1)="I")),1,0))),"")</f>
        <v/>
      </c>
      <c r="EC262" s="23" t="str">
        <f t="shared" si="183"/>
        <v/>
      </c>
      <c r="ED262" s="23" t="str">
        <f>+IF(LEN($I262)&gt;5,IF(ISERROR(VLOOKUP(AH262,'CODIGO PAGO'!$B$2:$B$20,1,0)),1,IF(OR(AND(DB262=1,AH262&lt;&gt;"N"),AND(DB262=3,AH262&lt;&gt;"B"),AND(DB262=2,LEFT(TRIM(AH262),1)&lt;&gt;"I")),1,IF(OR(AND(DB262=0,AH262="N"),AND(DB262=0,AH262="B"),AND(DB262=0,LEFT(TRIM(AH262),1)="I")),1,0))),"")</f>
        <v/>
      </c>
      <c r="EE262" s="23" t="str">
        <f t="shared" si="184"/>
        <v/>
      </c>
      <c r="EF262" s="23" t="str">
        <f>+IF(LEN($I262)&gt;5,IF(ISERROR(VLOOKUP(AJ262,'CODIGO PAGO'!$B$2:$B$20,1,0)),1,IF(OR(AND(DD262=1,AJ262&lt;&gt;"N"),AND(DD262=3,AJ262&lt;&gt;"B"),AND(DD262=2,LEFT(TRIM(AJ262),1)&lt;&gt;"I")),1,IF(OR(AND(DD262=0,AJ262="N"),AND(DD262=0,AJ262="B"),AND(DD262=0,LEFT(TRIM(AJ262),1)="I")),1,0))),"")</f>
        <v/>
      </c>
      <c r="EG262" s="23" t="str">
        <f t="shared" si="185"/>
        <v/>
      </c>
      <c r="EH262" s="23" t="str">
        <f>+IF(LEN($I262)&gt;5,IF(ISERROR(VLOOKUP(AL262,'CODIGO PAGO'!$B$2:$B$20,1,0)),1,IF(OR(AND(DF262=1,AL262&lt;&gt;"N"),AND(DF262=3,AL262&lt;&gt;"B"),AND(DF262=2,LEFT(TRIM(AL262),1)&lt;&gt;"I")),1,IF(OR(AND(DF262=0,AL262="N"),AND(DF262=0,AL262="B"),AND(DF262=0,LEFT(TRIM(AL262),1)="I")),1,0))),"")</f>
        <v/>
      </c>
      <c r="EI262" s="23" t="str">
        <f t="shared" si="186"/>
        <v/>
      </c>
      <c r="EJ262" s="23" t="str">
        <f>+IF(LEN($I262)&gt;5,IF(ISERROR(VLOOKUP(AN262,'CODIGO PAGO'!$B$2:$B$20,1,0)),1,IF(OR(AND(DH262=1,AN262&lt;&gt;"N"),AND(DH262=3,AN262&lt;&gt;"B"),AND(DH262=2,LEFT(TRIM(AN262),1)&lt;&gt;"I")),1,IF(OR(AND(DH262=0,AN262="N"),AND(DH262=0,AN262="B"),AND(DH262=0,LEFT(TRIM(AN262),1)="I")),1,0))),"")</f>
        <v/>
      </c>
      <c r="EK262" s="23" t="str">
        <f t="shared" si="187"/>
        <v/>
      </c>
      <c r="EL262" s="24" t="str">
        <f t="shared" si="188"/>
        <v/>
      </c>
    </row>
    <row r="263" spans="1:142" s="26" customFormat="1">
      <c r="A263" s="15" t="str">
        <f t="shared" si="154"/>
        <v/>
      </c>
      <c r="B263" s="1" t="str">
        <f>+IF(LEN(I263)&gt;5,'CODIGO PAGO'!$B$28,"")</f>
        <v/>
      </c>
      <c r="C263" s="1" t="str">
        <f>+IF(LEN($I263)&gt;5,BD!D263,"")</f>
        <v/>
      </c>
      <c r="D263" s="168" t="str">
        <f>+IF(LEN($I263)&gt;5,BD!A263,"")</f>
        <v/>
      </c>
      <c r="E263" s="1" t="str">
        <f>+IF(LEN($I263)&gt;5,BD!B263,"")</f>
        <v/>
      </c>
      <c r="F263" s="1" t="str">
        <f>+IF(LEN($I263)&gt;5,BD!C263,"")</f>
        <v/>
      </c>
      <c r="G263" s="141"/>
      <c r="H263" s="141"/>
      <c r="I263" s="1" t="str">
        <f>+IF(LEN(BD!G263)&gt;5,BD!G263,"")</f>
        <v/>
      </c>
      <c r="J263" s="167" t="str">
        <f>+IF(LEN($I263)&gt;5,BD!E263,"")</f>
        <v/>
      </c>
      <c r="K263" s="6" t="str">
        <f t="shared" si="155"/>
        <v/>
      </c>
      <c r="L263" s="87" t="str">
        <f>+IF(LEN($I263)&gt;5,BD!H263,"")</f>
        <v/>
      </c>
      <c r="M263" s="40" t="str">
        <f t="shared" si="156"/>
        <v/>
      </c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4" t="str">
        <f t="shared" si="157"/>
        <v/>
      </c>
      <c r="AQ263" s="5" t="str">
        <f t="shared" si="158"/>
        <v/>
      </c>
      <c r="AR263" s="91" t="str">
        <f t="shared" si="159"/>
        <v/>
      </c>
      <c r="AS263" s="5" t="str">
        <f t="shared" si="160"/>
        <v/>
      </c>
      <c r="AT263" s="91" t="str">
        <f t="shared" si="161"/>
        <v/>
      </c>
      <c r="AU263" s="4" t="str">
        <f t="shared" si="162"/>
        <v/>
      </c>
      <c r="AV263" s="4" t="str">
        <f t="shared" si="163"/>
        <v/>
      </c>
      <c r="AW263" s="4" t="str">
        <f t="shared" si="164"/>
        <v/>
      </c>
      <c r="AX263" s="4" t="str">
        <f t="shared" si="165"/>
        <v/>
      </c>
      <c r="AY263" s="88" t="str">
        <f t="shared" si="166"/>
        <v/>
      </c>
      <c r="AZ263" s="17" t="str">
        <f t="shared" si="167"/>
        <v/>
      </c>
      <c r="BA263" s="18" t="str">
        <f t="shared" si="168"/>
        <v/>
      </c>
      <c r="BB263" s="19" t="str">
        <f>+IF(LEN(I263)&gt;5,IF(INT(RIGHT(B263,1))=9,0.5*L263*AY263,INT(MID(B263,5,LEN(B263)-4))*L263)+IFERROR(VLOOKUP(I263,AJUSTES!$A$1:$I$50,9,0),0),"")</f>
        <v/>
      </c>
      <c r="BC263" s="12"/>
      <c r="BD263" s="19" t="str">
        <f t="shared" si="169"/>
        <v/>
      </c>
      <c r="BE263" s="18" t="str">
        <f t="shared" si="170"/>
        <v/>
      </c>
      <c r="BF263" s="139" t="str">
        <f t="shared" si="171"/>
        <v/>
      </c>
      <c r="BG263" s="114"/>
      <c r="BH263" s="18" t="str">
        <f t="shared" si="172"/>
        <v/>
      </c>
      <c r="BI263" s="13"/>
      <c r="BJ263" s="12"/>
      <c r="BK263" s="12"/>
      <c r="BL263" s="145"/>
      <c r="BM263" s="12"/>
      <c r="BN263" s="12"/>
      <c r="BO263" s="12"/>
      <c r="BP263" s="12"/>
      <c r="BQ263" s="12"/>
      <c r="BR263" s="12"/>
      <c r="BS263" s="146"/>
      <c r="BT263" s="14"/>
      <c r="BU263" s="12"/>
      <c r="BV263" s="12"/>
      <c r="BW263" s="12"/>
      <c r="BX263" s="12"/>
      <c r="BY263" s="12"/>
      <c r="BZ263" s="144"/>
      <c r="CA263" s="107" t="str">
        <f>+IF(LEN($I263)&gt;5,IF(BD!F263="N/A","",BD!F263),"")</f>
        <v/>
      </c>
      <c r="CB263" s="21"/>
      <c r="CC263" s="147"/>
      <c r="CD263" s="148"/>
      <c r="CE263" s="8" t="str">
        <f>+IF(LEN(I263)&gt;5,BD!M263,"")</f>
        <v/>
      </c>
      <c r="CF263" s="16" t="str">
        <f>+IF(LEN(I263)&gt;5,BD!N263,"")</f>
        <v/>
      </c>
      <c r="CG263" s="3" t="str">
        <f t="shared" si="173"/>
        <v/>
      </c>
      <c r="CH263" s="23" t="str">
        <f>+IF(AND(LEN($I263)&gt;5),IF(AND($J263&gt;N$1,$J263&lt;=$AO$1),1,IF((COUNTIFS(INCAPACIDADES!$C$1:$C$51,$I263,INCAPACIDADES!K$1:K$51,N$1))&gt;0,2,IF(VLOOKUP($C263,BD!$D$1:$F$501,3,0)&gt;N$1,0,3))),"")</f>
        <v/>
      </c>
      <c r="CI263" s="23" t="str">
        <f>+IF(AND(LEN($I263)&gt;5),IF(AND($J263&gt;O$1,$J263&lt;=$AO$1),1,IF((COUNTIFS(INCAPACIDADES!$C$1:$C$51,$I263,INCAPACIDADES!L$1:L$51,O$1))&gt;0,2,IF(VLOOKUP($C263,BD!$D$1:$F$501,3,0)&gt;O$1,0,3))),"")</f>
        <v/>
      </c>
      <c r="CJ263" s="23" t="str">
        <f>+IF(AND(LEN($I263)&gt;5),IF(AND($J263&gt;P$1,$J263&lt;=$AO$1),1,IF((COUNTIFS(INCAPACIDADES!$C$1:$C$51,$I263,INCAPACIDADES!M$1:M$51,P$1))&gt;0,2,IF(VLOOKUP($C263,BD!$D$1:$F$501,3,0)&gt;P$1,0,3))),"")</f>
        <v/>
      </c>
      <c r="CK263" s="23" t="str">
        <f>+IF(AND(LEN($I263)&gt;5),IF(AND($J263&gt;Q$1,$J263&lt;=$AO$1),1,IF((COUNTIFS(INCAPACIDADES!$C$1:$C$51,$I263,INCAPACIDADES!N$1:N$51,Q$1))&gt;0,2,IF(VLOOKUP($C263,BD!$D$1:$F$501,3,0)&gt;Q$1,0,3))),"")</f>
        <v/>
      </c>
      <c r="CL263" s="23" t="str">
        <f>+IF(AND(LEN($I263)&gt;5),IF(AND($J263&gt;R$1,$J263&lt;=$AO$1),1,IF((COUNTIFS(INCAPACIDADES!$C$1:$C$51,$I263,INCAPACIDADES!O$1:O$51,R$1))&gt;0,2,IF(VLOOKUP($C263,BD!$D$1:$F$501,3,0)&gt;R$1,0,3))),"")</f>
        <v/>
      </c>
      <c r="CM263" s="23" t="str">
        <f>+IF(AND(LEN($I263)&gt;5),IF(AND($J263&gt;S$1,$J263&lt;=$AO$1),1,IF((COUNTIFS(INCAPACIDADES!$C$1:$C$51,$I263,INCAPACIDADES!P$1:P$51,S$1))&gt;0,2,IF(VLOOKUP($C263,BD!$D$1:$F$501,3,0)&gt;S$1,0,3))),"")</f>
        <v/>
      </c>
      <c r="CN263" s="23" t="str">
        <f>+IF(AND(LEN($I263)&gt;5),IF(AND($J263&gt;T$1,$J263&lt;=$AO$1),1,IF((COUNTIFS(INCAPACIDADES!$C$1:$C$51,$I263,INCAPACIDADES!Q$1:Q$51,T$1))&gt;0,2,IF(VLOOKUP($C263,BD!$D$1:$F$501,3,0)&gt;T$1,0,3))),"")</f>
        <v/>
      </c>
      <c r="CO263" s="23" t="str">
        <f>+IF(AND(LEN($I263)&gt;5),IF(AND($J263&gt;U$1,$J263&lt;=$AO$1),1,IF((COUNTIFS(INCAPACIDADES!$C$1:$C$51,$I263,INCAPACIDADES!R$1:R$51,U$1))&gt;0,2,IF(VLOOKUP($C263,BD!$D$1:$F$501,3,0)&gt;U$1,0,3))),"")</f>
        <v/>
      </c>
      <c r="CP263" s="23" t="str">
        <f>+IF(AND(LEN($I263)&gt;5),IF(AND($J263&gt;V$1,$J263&lt;=$AO$1),1,IF((COUNTIFS(INCAPACIDADES!$C$1:$C$51,$I263,INCAPACIDADES!S$1:S$51,V$1))&gt;0,2,IF(VLOOKUP($C263,BD!$D$1:$F$501,3,0)&gt;V$1,0,3))),"")</f>
        <v/>
      </c>
      <c r="CQ263" s="23" t="str">
        <f>+IF(AND(LEN($I263)&gt;5),IF(AND($J263&gt;W$1,$J263&lt;=$AO$1),1,IF((COUNTIFS(INCAPACIDADES!$C$1:$C$51,$I263,INCAPACIDADES!T$1:T$51,W$1))&gt;0,2,IF(VLOOKUP($C263,BD!$D$1:$F$501,3,0)&gt;W$1,0,3))),"")</f>
        <v/>
      </c>
      <c r="CR263" s="23" t="str">
        <f>+IF(AND(LEN($I263)&gt;5),IF(AND($J263&gt;X$1,$J263&lt;=$AO$1),1,IF((COUNTIFS(INCAPACIDADES!$C$1:$C$51,$I263,INCAPACIDADES!U$1:U$51,X$1))&gt;0,2,IF(VLOOKUP($C263,BD!$D$1:$F$501,3,0)&gt;X$1,0,3))),"")</f>
        <v/>
      </c>
      <c r="CS263" s="23" t="str">
        <f>+IF(AND(LEN($I263)&gt;5),IF(AND($J263&gt;Y$1,$J263&lt;=$AO$1),1,IF((COUNTIFS(INCAPACIDADES!$C$1:$C$51,$I263,INCAPACIDADES!V$1:V$51,Y$1))&gt;0,2,IF(VLOOKUP($C263,BD!$D$1:$F$501,3,0)&gt;Y$1,0,3))),"")</f>
        <v/>
      </c>
      <c r="CT263" s="23" t="str">
        <f>+IF(AND(LEN($I263)&gt;5),IF(AND($J263&gt;Z$1,$J263&lt;=$AO$1),1,IF((COUNTIFS(INCAPACIDADES!$C$1:$C$51,$I263,INCAPACIDADES!W$1:W$51,Z$1))&gt;0,2,IF(VLOOKUP($C263,BD!$D$1:$F$501,3,0)&gt;Z$1,0,3))),"")</f>
        <v/>
      </c>
      <c r="CU263" s="23" t="str">
        <f>+IF(AND(LEN($I263)&gt;5),IF(AND($J263&gt;AA$1,$J263&lt;=$AO$1),1,IF((COUNTIFS(INCAPACIDADES!$C$1:$C$51,$I263,INCAPACIDADES!X$1:X$51,AA$1))&gt;0,2,IF(VLOOKUP($C263,BD!$D$1:$F$501,3,0)&gt;AA$1,0,3))),"")</f>
        <v/>
      </c>
      <c r="CV263" s="23" t="str">
        <f>+IF(AND(LEN($I263)&gt;5),IF(AND($J263&gt;AB$1,$J263&lt;=$AO$1),1,IF((COUNTIFS(INCAPACIDADES!$C$1:$C$51,$I263,INCAPACIDADES!Y$1:Y$51,AB$1))&gt;0,2,IF(VLOOKUP($C263,BD!$D$1:$F$501,3,0)&gt;AB$1,0,3))),"")</f>
        <v/>
      </c>
      <c r="CW263" s="23" t="str">
        <f>+IF(AND(LEN($I263)&gt;5),IF(AND($J263&gt;AC$1,$J263&lt;=$AO$1),1,IF((COUNTIFS(INCAPACIDADES!$C$1:$C$51,$I263,INCAPACIDADES!Z$1:Z$51,AC$1))&gt;0,2,IF(VLOOKUP($C263,BD!$D$1:$F$501,3,0)&gt;AC$1,0,3))),"")</f>
        <v/>
      </c>
      <c r="CX263" s="23" t="str">
        <f>+IF(AND(LEN($I263)&gt;5),IF(AND($J263&gt;AD$1,$J263&lt;=$AO$1),1,IF((COUNTIFS(INCAPACIDADES!$C$1:$C$51,$I263,INCAPACIDADES!AA$1:AA$51,AD$1))&gt;0,2,IF(VLOOKUP($C263,BD!$D$1:$F$501,3,0)&gt;AD$1,0,3))),"")</f>
        <v/>
      </c>
      <c r="CY263" s="23" t="str">
        <f>+IF(AND(LEN($I263)&gt;5),IF(AND($J263&gt;AE$1,$J263&lt;=$AO$1),1,IF((COUNTIFS(INCAPACIDADES!$C$1:$C$51,$I263,INCAPACIDADES!AB$1:AB$51,AE$1))&gt;0,2,IF(VLOOKUP($C263,BD!$D$1:$F$501,3,0)&gt;AE$1,0,3))),"")</f>
        <v/>
      </c>
      <c r="CZ263" s="23" t="str">
        <f>+IF(AND(LEN($I263)&gt;5),IF(AND($J263&gt;AF$1,$J263&lt;=$AO$1),1,IF((COUNTIFS(INCAPACIDADES!$C$1:$C$51,$I263,INCAPACIDADES!AC$1:AC$51,AF$1))&gt;0,2,IF(VLOOKUP($C263,BD!$D$1:$F$501,3,0)&gt;AF$1,0,3))),"")</f>
        <v/>
      </c>
      <c r="DA263" s="23" t="str">
        <f>+IF(AND(LEN($I263)&gt;5),IF(AND($J263&gt;AG$1,$J263&lt;=$AO$1),1,IF((COUNTIFS(INCAPACIDADES!$C$1:$C$51,$I263,INCAPACIDADES!AD$1:AD$51,AG$1))&gt;0,2,IF(VLOOKUP($C263,BD!$D$1:$F$501,3,0)&gt;AG$1,0,3))),"")</f>
        <v/>
      </c>
      <c r="DB263" s="23" t="str">
        <f>+IF(AND(LEN($I263)&gt;5),IF(AND($J263&gt;AH$1,$J263&lt;=$AO$1),1,IF((COUNTIFS(INCAPACIDADES!$C$1:$C$51,$I263,INCAPACIDADES!AE$1:AE$51,AH$1))&gt;0,2,IF(VLOOKUP($C263,BD!$D$1:$F$501,3,0)&gt;AH$1,0,3))),"")</f>
        <v/>
      </c>
      <c r="DC263" s="23" t="str">
        <f>+IF(AND(LEN($I263)&gt;5),IF(AND($J263&gt;AI$1,$J263&lt;=$AO$1),1,IF((COUNTIFS(INCAPACIDADES!$C$1:$C$51,$I263,INCAPACIDADES!AF$1:AF$51,AI$1))&gt;0,2,IF(VLOOKUP($C263,BD!$D$1:$F$501,3,0)&gt;AI$1,0,3))),"")</f>
        <v/>
      </c>
      <c r="DD263" s="23" t="str">
        <f>+IF(AND(LEN($I263)&gt;5),IF(AND($J263&gt;AJ$1,$J263&lt;=$AO$1),1,IF((COUNTIFS(INCAPACIDADES!$C$1:$C$51,$I263,INCAPACIDADES!AG$1:AG$51,AJ$1))&gt;0,2,IF(VLOOKUP($C263,BD!$D$1:$F$501,3,0)&gt;AJ$1,0,3))),"")</f>
        <v/>
      </c>
      <c r="DE263" s="23" t="str">
        <f>+IF(AND(LEN($I263)&gt;5),IF(AND($J263&gt;AK$1,$J263&lt;=$AO$1),1,IF((COUNTIFS(INCAPACIDADES!$C$1:$C$51,$I263,INCAPACIDADES!AH$1:AH$51,AK$1))&gt;0,2,IF(VLOOKUP($C263,BD!$D$1:$F$501,3,0)&gt;AK$1,0,3))),"")</f>
        <v/>
      </c>
      <c r="DF263" s="23" t="str">
        <f>+IF(AND(LEN($I263)&gt;5),IF(AND($J263&gt;AL$1,$J263&lt;=$AO$1),1,IF((COUNTIFS(INCAPACIDADES!$C$1:$C$51,$I263,INCAPACIDADES!AI$1:AI$51,AL$1))&gt;0,2,IF(VLOOKUP($C263,BD!$D$1:$F$501,3,0)&gt;AL$1,0,3))),"")</f>
        <v/>
      </c>
      <c r="DG263" s="23" t="str">
        <f>+IF(AND(LEN($I263)&gt;5),IF(AND($J263&gt;AM$1,$J263&lt;=$AO$1),1,IF((COUNTIFS(INCAPACIDADES!$C$1:$C$51,$I263,INCAPACIDADES!AJ$1:AJ$51,AM$1))&gt;0,2,IF(VLOOKUP($C263,BD!$D$1:$F$501,3,0)&gt;AM$1,0,3))),"")</f>
        <v/>
      </c>
      <c r="DH263" s="23" t="str">
        <f>+IF(AND(LEN($I263)&gt;5),IF(AND($J263&gt;AN$1,$J263&lt;=$AO$1),1,IF((COUNTIFS(INCAPACIDADES!$C$1:$C$51,$I263,INCAPACIDADES!AK$1:AK$51,AN$1))&gt;0,2,IF(VLOOKUP($C263,BD!$D$1:$F$501,3,0)&gt;AN$1,0,3))),"")</f>
        <v/>
      </c>
      <c r="DI263" s="23" t="str">
        <f>+IF(AND(LEN($I263)&gt;5),IF(AND($J263&gt;AO$1,$J263&lt;=$AO$1),1,IF((COUNTIFS(INCAPACIDADES!$C$1:$C$51,$I263,INCAPACIDADES!AL$1:AL$51,AO$1))&gt;0,2,IF(VLOOKUP($C263,BD!$D$1:$F$501,3,0)&gt;AO$1,0,3))),"")</f>
        <v/>
      </c>
      <c r="DJ263" s="23" t="str">
        <f>+IF(LEN($I263)&gt;5,IF(ISERROR(VLOOKUP(N263,'CODIGO PAGO'!$B$2:$B$20,1,0)),1,IF(OR(AND(CH263=1,N263&lt;&gt;"N"),AND(CH263=3,N263&lt;&gt;"B"),AND(CH263=2,LEFT(TRIM(N263),1)&lt;&gt;"I")),1,IF(OR(AND(CH263=0,N263="N"),AND(CH263=0,N263="B"),AND(CH263=0,LEFT(TRIM(N263),1)="I")),1,0))),"")</f>
        <v/>
      </c>
      <c r="DK263" s="23" t="str">
        <f t="shared" si="174"/>
        <v/>
      </c>
      <c r="DL263" s="23" t="str">
        <f>+IF(LEN($I263)&gt;5,IF(ISERROR(VLOOKUP(P263,'CODIGO PAGO'!$B$2:$B$20,1,0)),1,IF(OR(AND(CJ263=1,P263&lt;&gt;"N"),AND(CJ263=3,P263&lt;&gt;"B"),AND(CJ263=2,LEFT(TRIM(P263),1)&lt;&gt;"I")),1,IF(OR(AND(CJ263=0,P263="N"),AND(CJ263=0,P263="B"),AND(CJ263=0,LEFT(TRIM(P263),1)="I")),1,0))),"")</f>
        <v/>
      </c>
      <c r="DM263" s="23" t="str">
        <f t="shared" si="175"/>
        <v/>
      </c>
      <c r="DN263" s="23" t="str">
        <f>+IF(LEN($I263)&gt;5,IF(ISERROR(VLOOKUP(R263,'CODIGO PAGO'!$B$2:$B$20,1,0)),1,IF(OR(AND(CL263=1,R263&lt;&gt;"N"),AND(CL263=3,R263&lt;&gt;"B"),AND(CL263=2,LEFT(TRIM(R263),1)&lt;&gt;"I")),1,IF(OR(AND(CL263=0,R263="N"),AND(CL263=0,R263="B"),AND(CL263=0,LEFT(TRIM(R263),1)="I")),1,0))),"")</f>
        <v/>
      </c>
      <c r="DO263" s="23" t="str">
        <f t="shared" si="176"/>
        <v/>
      </c>
      <c r="DP263" s="23" t="str">
        <f>+IF(LEN($I263)&gt;5,IF(ISERROR(VLOOKUP(T263,'CODIGO PAGO'!$B$2:$B$20,1,0)),1,IF(OR(AND(CN263=1,T263&lt;&gt;"N"),AND(CN263=3,T263&lt;&gt;"B"),AND(CN263=2,LEFT(TRIM(T263),1)&lt;&gt;"I")),1,IF(OR(AND(CN263=0,T263="N"),AND(CN263=0,T263="B"),AND(CN263=0,LEFT(TRIM(T263),1)="I")),1,0))),"")</f>
        <v/>
      </c>
      <c r="DQ263" s="23" t="str">
        <f t="shared" si="177"/>
        <v/>
      </c>
      <c r="DR263" s="23" t="str">
        <f>+IF(LEN($I263)&gt;5,IF(ISERROR(VLOOKUP(V263,'CODIGO PAGO'!$B$2:$B$20,1,0)),1,IF(OR(AND(CP263=1,V263&lt;&gt;"N"),AND(CP263=3,V263&lt;&gt;"B"),AND(CP263=2,LEFT(TRIM(V263),1)&lt;&gt;"I")),1,IF(OR(AND(CP263=0,V263="N"),AND(CP263=0,V263="B"),AND(CP263=0,LEFT(TRIM(V263),1)="I")),1,0))),"")</f>
        <v/>
      </c>
      <c r="DS263" s="23" t="str">
        <f t="shared" si="178"/>
        <v/>
      </c>
      <c r="DT263" s="23" t="str">
        <f>+IF(LEN($I263)&gt;5,IF(ISERROR(VLOOKUP(X263,'CODIGO PAGO'!$B$2:$B$20,1,0)),1,IF(OR(AND(CR263=1,X263&lt;&gt;"N"),AND(CR263=3,X263&lt;&gt;"B"),AND(CR263=2,LEFT(TRIM(X263),1)&lt;&gt;"I")),1,IF(OR(AND(CR263=0,X263="N"),AND(CR263=0,X263="B"),AND(CR263=0,LEFT(TRIM(X263),1)="I")),1,0))),"")</f>
        <v/>
      </c>
      <c r="DU263" s="23" t="str">
        <f t="shared" si="179"/>
        <v/>
      </c>
      <c r="DV263" s="23" t="str">
        <f>+IF(LEN($I263)&gt;5,IF(ISERROR(VLOOKUP(Z263,'CODIGO PAGO'!$B$2:$B$20,1,0)),1,IF(OR(AND(CT263=1,Z263&lt;&gt;"N"),AND(CT263=3,Z263&lt;&gt;"B"),AND(CT263=2,LEFT(TRIM(Z263),1)&lt;&gt;"I")),1,IF(OR(AND(CT263=0,Z263="N"),AND(CT263=0,Z263="B"),AND(CT263=0,LEFT(TRIM(Z263),1)="I")),1,0))),"")</f>
        <v/>
      </c>
      <c r="DW263" s="23" t="str">
        <f t="shared" si="180"/>
        <v/>
      </c>
      <c r="DX263" s="23" t="str">
        <f>+IF(LEN($I263)&gt;5,IF(ISERROR(VLOOKUP(AB263,'CODIGO PAGO'!$B$2:$B$20,1,0)),1,IF(OR(AND(CV263=1,AB263&lt;&gt;"N"),AND(CV263=3,AB263&lt;&gt;"B"),AND(CV263=2,LEFT(TRIM(AB263),1)&lt;&gt;"I")),1,IF(OR(AND(CV263=0,AB263="N"),AND(CV263=0,AB263="B"),AND(CV263=0,LEFT(TRIM(AB263),1)="I")),1,0))),"")</f>
        <v/>
      </c>
      <c r="DY263" s="23" t="str">
        <f t="shared" si="181"/>
        <v/>
      </c>
      <c r="DZ263" s="23" t="str">
        <f>+IF(LEN($I263)&gt;5,IF(ISERROR(VLOOKUP(AD263,'CODIGO PAGO'!$B$2:$B$20,1,0)),1,IF(OR(AND(CX263=1,AD263&lt;&gt;"N"),AND(CX263=3,AD263&lt;&gt;"B"),AND(CX263=2,LEFT(TRIM(AD263),1)&lt;&gt;"I")),1,IF(OR(AND(CX263=0,AD263="N"),AND(CX263=0,AD263="B"),AND(CX263=0,LEFT(TRIM(AD263),1)="I")),1,0))),"")</f>
        <v/>
      </c>
      <c r="EA263" s="23" t="str">
        <f t="shared" si="182"/>
        <v/>
      </c>
      <c r="EB263" s="23" t="str">
        <f>+IF(LEN($I263)&gt;5,IF(ISERROR(VLOOKUP(AF263,'CODIGO PAGO'!$B$2:$B$20,1,0)),1,IF(OR(AND(CZ263=1,AF263&lt;&gt;"N"),AND(CZ263=3,AF263&lt;&gt;"B"),AND(CZ263=2,LEFT(TRIM(AF263),1)&lt;&gt;"I")),1,IF(OR(AND(CZ263=0,AF263="N"),AND(CZ263=0,AF263="B"),AND(CZ263=0,LEFT(TRIM(AF263),1)="I")),1,0))),"")</f>
        <v/>
      </c>
      <c r="EC263" s="23" t="str">
        <f t="shared" si="183"/>
        <v/>
      </c>
      <c r="ED263" s="23" t="str">
        <f>+IF(LEN($I263)&gt;5,IF(ISERROR(VLOOKUP(AH263,'CODIGO PAGO'!$B$2:$B$20,1,0)),1,IF(OR(AND(DB263=1,AH263&lt;&gt;"N"),AND(DB263=3,AH263&lt;&gt;"B"),AND(DB263=2,LEFT(TRIM(AH263),1)&lt;&gt;"I")),1,IF(OR(AND(DB263=0,AH263="N"),AND(DB263=0,AH263="B"),AND(DB263=0,LEFT(TRIM(AH263),1)="I")),1,0))),"")</f>
        <v/>
      </c>
      <c r="EE263" s="23" t="str">
        <f t="shared" si="184"/>
        <v/>
      </c>
      <c r="EF263" s="23" t="str">
        <f>+IF(LEN($I263)&gt;5,IF(ISERROR(VLOOKUP(AJ263,'CODIGO PAGO'!$B$2:$B$20,1,0)),1,IF(OR(AND(DD263=1,AJ263&lt;&gt;"N"),AND(DD263=3,AJ263&lt;&gt;"B"),AND(DD263=2,LEFT(TRIM(AJ263),1)&lt;&gt;"I")),1,IF(OR(AND(DD263=0,AJ263="N"),AND(DD263=0,AJ263="B"),AND(DD263=0,LEFT(TRIM(AJ263),1)="I")),1,0))),"")</f>
        <v/>
      </c>
      <c r="EG263" s="23" t="str">
        <f t="shared" si="185"/>
        <v/>
      </c>
      <c r="EH263" s="23" t="str">
        <f>+IF(LEN($I263)&gt;5,IF(ISERROR(VLOOKUP(AL263,'CODIGO PAGO'!$B$2:$B$20,1,0)),1,IF(OR(AND(DF263=1,AL263&lt;&gt;"N"),AND(DF263=3,AL263&lt;&gt;"B"),AND(DF263=2,LEFT(TRIM(AL263),1)&lt;&gt;"I")),1,IF(OR(AND(DF263=0,AL263="N"),AND(DF263=0,AL263="B"),AND(DF263=0,LEFT(TRIM(AL263),1)="I")),1,0))),"")</f>
        <v/>
      </c>
      <c r="EI263" s="23" t="str">
        <f t="shared" si="186"/>
        <v/>
      </c>
      <c r="EJ263" s="23" t="str">
        <f>+IF(LEN($I263)&gt;5,IF(ISERROR(VLOOKUP(AN263,'CODIGO PAGO'!$B$2:$B$20,1,0)),1,IF(OR(AND(DH263=1,AN263&lt;&gt;"N"),AND(DH263=3,AN263&lt;&gt;"B"),AND(DH263=2,LEFT(TRIM(AN263),1)&lt;&gt;"I")),1,IF(OR(AND(DH263=0,AN263="N"),AND(DH263=0,AN263="B"),AND(DH263=0,LEFT(TRIM(AN263),1)="I")),1,0))),"")</f>
        <v/>
      </c>
      <c r="EK263" s="23" t="str">
        <f t="shared" si="187"/>
        <v/>
      </c>
      <c r="EL263" s="24" t="str">
        <f t="shared" si="188"/>
        <v/>
      </c>
    </row>
    <row r="264" spans="1:142" s="26" customFormat="1">
      <c r="A264" s="15" t="str">
        <f t="shared" si="154"/>
        <v/>
      </c>
      <c r="B264" s="1" t="str">
        <f>+IF(LEN(I264)&gt;5,'CODIGO PAGO'!$B$28,"")</f>
        <v/>
      </c>
      <c r="C264" s="1" t="str">
        <f>+IF(LEN($I264)&gt;5,BD!D264,"")</f>
        <v/>
      </c>
      <c r="D264" s="168" t="str">
        <f>+IF(LEN($I264)&gt;5,BD!A264,"")</f>
        <v/>
      </c>
      <c r="E264" s="1" t="str">
        <f>+IF(LEN($I264)&gt;5,BD!B264,"")</f>
        <v/>
      </c>
      <c r="F264" s="1" t="str">
        <f>+IF(LEN($I264)&gt;5,BD!C264,"")</f>
        <v/>
      </c>
      <c r="G264" s="141"/>
      <c r="H264" s="141"/>
      <c r="I264" s="1" t="str">
        <f>+IF(LEN(BD!G264)&gt;5,BD!G264,"")</f>
        <v/>
      </c>
      <c r="J264" s="167" t="str">
        <f>+IF(LEN($I264)&gt;5,BD!E264,"")</f>
        <v/>
      </c>
      <c r="K264" s="6" t="str">
        <f t="shared" si="155"/>
        <v/>
      </c>
      <c r="L264" s="87" t="str">
        <f>+IF(LEN($I264)&gt;5,BD!H264,"")</f>
        <v/>
      </c>
      <c r="M264" s="40" t="str">
        <f t="shared" si="156"/>
        <v/>
      </c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4" t="str">
        <f t="shared" si="157"/>
        <v/>
      </c>
      <c r="AQ264" s="5" t="str">
        <f t="shared" si="158"/>
        <v/>
      </c>
      <c r="AR264" s="91" t="str">
        <f t="shared" si="159"/>
        <v/>
      </c>
      <c r="AS264" s="5" t="str">
        <f t="shared" si="160"/>
        <v/>
      </c>
      <c r="AT264" s="91" t="str">
        <f t="shared" si="161"/>
        <v/>
      </c>
      <c r="AU264" s="4" t="str">
        <f t="shared" si="162"/>
        <v/>
      </c>
      <c r="AV264" s="4" t="str">
        <f t="shared" si="163"/>
        <v/>
      </c>
      <c r="AW264" s="4" t="str">
        <f t="shared" si="164"/>
        <v/>
      </c>
      <c r="AX264" s="4" t="str">
        <f t="shared" si="165"/>
        <v/>
      </c>
      <c r="AY264" s="88" t="str">
        <f t="shared" si="166"/>
        <v/>
      </c>
      <c r="AZ264" s="17" t="str">
        <f t="shared" si="167"/>
        <v/>
      </c>
      <c r="BA264" s="18" t="str">
        <f t="shared" si="168"/>
        <v/>
      </c>
      <c r="BB264" s="19" t="str">
        <f>+IF(LEN(I264)&gt;5,IF(INT(RIGHT(B264,1))=9,0.5*L264*AY264,INT(MID(B264,5,LEN(B264)-4))*L264)+IFERROR(VLOOKUP(I264,AJUSTES!$A$1:$I$50,9,0),0),"")</f>
        <v/>
      </c>
      <c r="BC264" s="12"/>
      <c r="BD264" s="19" t="str">
        <f t="shared" si="169"/>
        <v/>
      </c>
      <c r="BE264" s="18" t="str">
        <f t="shared" si="170"/>
        <v/>
      </c>
      <c r="BF264" s="139" t="str">
        <f t="shared" si="171"/>
        <v/>
      </c>
      <c r="BG264" s="114"/>
      <c r="BH264" s="18" t="str">
        <f t="shared" si="172"/>
        <v/>
      </c>
      <c r="BI264" s="13"/>
      <c r="BJ264" s="12"/>
      <c r="BK264" s="12"/>
      <c r="BL264" s="145"/>
      <c r="BM264" s="12"/>
      <c r="BN264" s="12"/>
      <c r="BO264" s="12"/>
      <c r="BP264" s="12"/>
      <c r="BQ264" s="12"/>
      <c r="BR264" s="12"/>
      <c r="BS264" s="146"/>
      <c r="BT264" s="14"/>
      <c r="BU264" s="12"/>
      <c r="BV264" s="12"/>
      <c r="BW264" s="12"/>
      <c r="BX264" s="12"/>
      <c r="BY264" s="12"/>
      <c r="BZ264" s="144"/>
      <c r="CA264" s="107" t="str">
        <f>+IF(LEN($I264)&gt;5,IF(BD!F264="N/A","",BD!F264),"")</f>
        <v/>
      </c>
      <c r="CB264" s="21"/>
      <c r="CC264" s="147"/>
      <c r="CD264" s="148"/>
      <c r="CE264" s="8" t="str">
        <f>+IF(LEN(I264)&gt;5,BD!M264,"")</f>
        <v/>
      </c>
      <c r="CF264" s="16" t="str">
        <f>+IF(LEN(I264)&gt;5,BD!N264,"")</f>
        <v/>
      </c>
      <c r="CG264" s="3" t="str">
        <f t="shared" si="173"/>
        <v/>
      </c>
      <c r="CH264" s="23" t="str">
        <f>+IF(AND(LEN($I264)&gt;5),IF(AND($J264&gt;N$1,$J264&lt;=$AO$1),1,IF((COUNTIFS(INCAPACIDADES!$C$1:$C$51,$I264,INCAPACIDADES!K$1:K$51,N$1))&gt;0,2,IF(VLOOKUP($C264,BD!$D$1:$F$501,3,0)&gt;N$1,0,3))),"")</f>
        <v/>
      </c>
      <c r="CI264" s="23" t="str">
        <f>+IF(AND(LEN($I264)&gt;5),IF(AND($J264&gt;O$1,$J264&lt;=$AO$1),1,IF((COUNTIFS(INCAPACIDADES!$C$1:$C$51,$I264,INCAPACIDADES!L$1:L$51,O$1))&gt;0,2,IF(VLOOKUP($C264,BD!$D$1:$F$501,3,0)&gt;O$1,0,3))),"")</f>
        <v/>
      </c>
      <c r="CJ264" s="23" t="str">
        <f>+IF(AND(LEN($I264)&gt;5),IF(AND($J264&gt;P$1,$J264&lt;=$AO$1),1,IF((COUNTIFS(INCAPACIDADES!$C$1:$C$51,$I264,INCAPACIDADES!M$1:M$51,P$1))&gt;0,2,IF(VLOOKUP($C264,BD!$D$1:$F$501,3,0)&gt;P$1,0,3))),"")</f>
        <v/>
      </c>
      <c r="CK264" s="23" t="str">
        <f>+IF(AND(LEN($I264)&gt;5),IF(AND($J264&gt;Q$1,$J264&lt;=$AO$1),1,IF((COUNTIFS(INCAPACIDADES!$C$1:$C$51,$I264,INCAPACIDADES!N$1:N$51,Q$1))&gt;0,2,IF(VLOOKUP($C264,BD!$D$1:$F$501,3,0)&gt;Q$1,0,3))),"")</f>
        <v/>
      </c>
      <c r="CL264" s="23" t="str">
        <f>+IF(AND(LEN($I264)&gt;5),IF(AND($J264&gt;R$1,$J264&lt;=$AO$1),1,IF((COUNTIFS(INCAPACIDADES!$C$1:$C$51,$I264,INCAPACIDADES!O$1:O$51,R$1))&gt;0,2,IF(VLOOKUP($C264,BD!$D$1:$F$501,3,0)&gt;R$1,0,3))),"")</f>
        <v/>
      </c>
      <c r="CM264" s="23" t="str">
        <f>+IF(AND(LEN($I264)&gt;5),IF(AND($J264&gt;S$1,$J264&lt;=$AO$1),1,IF((COUNTIFS(INCAPACIDADES!$C$1:$C$51,$I264,INCAPACIDADES!P$1:P$51,S$1))&gt;0,2,IF(VLOOKUP($C264,BD!$D$1:$F$501,3,0)&gt;S$1,0,3))),"")</f>
        <v/>
      </c>
      <c r="CN264" s="23" t="str">
        <f>+IF(AND(LEN($I264)&gt;5),IF(AND($J264&gt;T$1,$J264&lt;=$AO$1),1,IF((COUNTIFS(INCAPACIDADES!$C$1:$C$51,$I264,INCAPACIDADES!Q$1:Q$51,T$1))&gt;0,2,IF(VLOOKUP($C264,BD!$D$1:$F$501,3,0)&gt;T$1,0,3))),"")</f>
        <v/>
      </c>
      <c r="CO264" s="23" t="str">
        <f>+IF(AND(LEN($I264)&gt;5),IF(AND($J264&gt;U$1,$J264&lt;=$AO$1),1,IF((COUNTIFS(INCAPACIDADES!$C$1:$C$51,$I264,INCAPACIDADES!R$1:R$51,U$1))&gt;0,2,IF(VLOOKUP($C264,BD!$D$1:$F$501,3,0)&gt;U$1,0,3))),"")</f>
        <v/>
      </c>
      <c r="CP264" s="23" t="str">
        <f>+IF(AND(LEN($I264)&gt;5),IF(AND($J264&gt;V$1,$J264&lt;=$AO$1),1,IF((COUNTIFS(INCAPACIDADES!$C$1:$C$51,$I264,INCAPACIDADES!S$1:S$51,V$1))&gt;0,2,IF(VLOOKUP($C264,BD!$D$1:$F$501,3,0)&gt;V$1,0,3))),"")</f>
        <v/>
      </c>
      <c r="CQ264" s="23" t="str">
        <f>+IF(AND(LEN($I264)&gt;5),IF(AND($J264&gt;W$1,$J264&lt;=$AO$1),1,IF((COUNTIFS(INCAPACIDADES!$C$1:$C$51,$I264,INCAPACIDADES!T$1:T$51,W$1))&gt;0,2,IF(VLOOKUP($C264,BD!$D$1:$F$501,3,0)&gt;W$1,0,3))),"")</f>
        <v/>
      </c>
      <c r="CR264" s="23" t="str">
        <f>+IF(AND(LEN($I264)&gt;5),IF(AND($J264&gt;X$1,$J264&lt;=$AO$1),1,IF((COUNTIFS(INCAPACIDADES!$C$1:$C$51,$I264,INCAPACIDADES!U$1:U$51,X$1))&gt;0,2,IF(VLOOKUP($C264,BD!$D$1:$F$501,3,0)&gt;X$1,0,3))),"")</f>
        <v/>
      </c>
      <c r="CS264" s="23" t="str">
        <f>+IF(AND(LEN($I264)&gt;5),IF(AND($J264&gt;Y$1,$J264&lt;=$AO$1),1,IF((COUNTIFS(INCAPACIDADES!$C$1:$C$51,$I264,INCAPACIDADES!V$1:V$51,Y$1))&gt;0,2,IF(VLOOKUP($C264,BD!$D$1:$F$501,3,0)&gt;Y$1,0,3))),"")</f>
        <v/>
      </c>
      <c r="CT264" s="23" t="str">
        <f>+IF(AND(LEN($I264)&gt;5),IF(AND($J264&gt;Z$1,$J264&lt;=$AO$1),1,IF((COUNTIFS(INCAPACIDADES!$C$1:$C$51,$I264,INCAPACIDADES!W$1:W$51,Z$1))&gt;0,2,IF(VLOOKUP($C264,BD!$D$1:$F$501,3,0)&gt;Z$1,0,3))),"")</f>
        <v/>
      </c>
      <c r="CU264" s="23" t="str">
        <f>+IF(AND(LEN($I264)&gt;5),IF(AND($J264&gt;AA$1,$J264&lt;=$AO$1),1,IF((COUNTIFS(INCAPACIDADES!$C$1:$C$51,$I264,INCAPACIDADES!X$1:X$51,AA$1))&gt;0,2,IF(VLOOKUP($C264,BD!$D$1:$F$501,3,0)&gt;AA$1,0,3))),"")</f>
        <v/>
      </c>
      <c r="CV264" s="23" t="str">
        <f>+IF(AND(LEN($I264)&gt;5),IF(AND($J264&gt;AB$1,$J264&lt;=$AO$1),1,IF((COUNTIFS(INCAPACIDADES!$C$1:$C$51,$I264,INCAPACIDADES!Y$1:Y$51,AB$1))&gt;0,2,IF(VLOOKUP($C264,BD!$D$1:$F$501,3,0)&gt;AB$1,0,3))),"")</f>
        <v/>
      </c>
      <c r="CW264" s="23" t="str">
        <f>+IF(AND(LEN($I264)&gt;5),IF(AND($J264&gt;AC$1,$J264&lt;=$AO$1),1,IF((COUNTIFS(INCAPACIDADES!$C$1:$C$51,$I264,INCAPACIDADES!Z$1:Z$51,AC$1))&gt;0,2,IF(VLOOKUP($C264,BD!$D$1:$F$501,3,0)&gt;AC$1,0,3))),"")</f>
        <v/>
      </c>
      <c r="CX264" s="23" t="str">
        <f>+IF(AND(LEN($I264)&gt;5),IF(AND($J264&gt;AD$1,$J264&lt;=$AO$1),1,IF((COUNTIFS(INCAPACIDADES!$C$1:$C$51,$I264,INCAPACIDADES!AA$1:AA$51,AD$1))&gt;0,2,IF(VLOOKUP($C264,BD!$D$1:$F$501,3,0)&gt;AD$1,0,3))),"")</f>
        <v/>
      </c>
      <c r="CY264" s="23" t="str">
        <f>+IF(AND(LEN($I264)&gt;5),IF(AND($J264&gt;AE$1,$J264&lt;=$AO$1),1,IF((COUNTIFS(INCAPACIDADES!$C$1:$C$51,$I264,INCAPACIDADES!AB$1:AB$51,AE$1))&gt;0,2,IF(VLOOKUP($C264,BD!$D$1:$F$501,3,0)&gt;AE$1,0,3))),"")</f>
        <v/>
      </c>
      <c r="CZ264" s="23" t="str">
        <f>+IF(AND(LEN($I264)&gt;5),IF(AND($J264&gt;AF$1,$J264&lt;=$AO$1),1,IF((COUNTIFS(INCAPACIDADES!$C$1:$C$51,$I264,INCAPACIDADES!AC$1:AC$51,AF$1))&gt;0,2,IF(VLOOKUP($C264,BD!$D$1:$F$501,3,0)&gt;AF$1,0,3))),"")</f>
        <v/>
      </c>
      <c r="DA264" s="23" t="str">
        <f>+IF(AND(LEN($I264)&gt;5),IF(AND($J264&gt;AG$1,$J264&lt;=$AO$1),1,IF((COUNTIFS(INCAPACIDADES!$C$1:$C$51,$I264,INCAPACIDADES!AD$1:AD$51,AG$1))&gt;0,2,IF(VLOOKUP($C264,BD!$D$1:$F$501,3,0)&gt;AG$1,0,3))),"")</f>
        <v/>
      </c>
      <c r="DB264" s="23" t="str">
        <f>+IF(AND(LEN($I264)&gt;5),IF(AND($J264&gt;AH$1,$J264&lt;=$AO$1),1,IF((COUNTIFS(INCAPACIDADES!$C$1:$C$51,$I264,INCAPACIDADES!AE$1:AE$51,AH$1))&gt;0,2,IF(VLOOKUP($C264,BD!$D$1:$F$501,3,0)&gt;AH$1,0,3))),"")</f>
        <v/>
      </c>
      <c r="DC264" s="23" t="str">
        <f>+IF(AND(LEN($I264)&gt;5),IF(AND($J264&gt;AI$1,$J264&lt;=$AO$1),1,IF((COUNTIFS(INCAPACIDADES!$C$1:$C$51,$I264,INCAPACIDADES!AF$1:AF$51,AI$1))&gt;0,2,IF(VLOOKUP($C264,BD!$D$1:$F$501,3,0)&gt;AI$1,0,3))),"")</f>
        <v/>
      </c>
      <c r="DD264" s="23" t="str">
        <f>+IF(AND(LEN($I264)&gt;5),IF(AND($J264&gt;AJ$1,$J264&lt;=$AO$1),1,IF((COUNTIFS(INCAPACIDADES!$C$1:$C$51,$I264,INCAPACIDADES!AG$1:AG$51,AJ$1))&gt;0,2,IF(VLOOKUP($C264,BD!$D$1:$F$501,3,0)&gt;AJ$1,0,3))),"")</f>
        <v/>
      </c>
      <c r="DE264" s="23" t="str">
        <f>+IF(AND(LEN($I264)&gt;5),IF(AND($J264&gt;AK$1,$J264&lt;=$AO$1),1,IF((COUNTIFS(INCAPACIDADES!$C$1:$C$51,$I264,INCAPACIDADES!AH$1:AH$51,AK$1))&gt;0,2,IF(VLOOKUP($C264,BD!$D$1:$F$501,3,0)&gt;AK$1,0,3))),"")</f>
        <v/>
      </c>
      <c r="DF264" s="23" t="str">
        <f>+IF(AND(LEN($I264)&gt;5),IF(AND($J264&gt;AL$1,$J264&lt;=$AO$1),1,IF((COUNTIFS(INCAPACIDADES!$C$1:$C$51,$I264,INCAPACIDADES!AI$1:AI$51,AL$1))&gt;0,2,IF(VLOOKUP($C264,BD!$D$1:$F$501,3,0)&gt;AL$1,0,3))),"")</f>
        <v/>
      </c>
      <c r="DG264" s="23" t="str">
        <f>+IF(AND(LEN($I264)&gt;5),IF(AND($J264&gt;AM$1,$J264&lt;=$AO$1),1,IF((COUNTIFS(INCAPACIDADES!$C$1:$C$51,$I264,INCAPACIDADES!AJ$1:AJ$51,AM$1))&gt;0,2,IF(VLOOKUP($C264,BD!$D$1:$F$501,3,0)&gt;AM$1,0,3))),"")</f>
        <v/>
      </c>
      <c r="DH264" s="23" t="str">
        <f>+IF(AND(LEN($I264)&gt;5),IF(AND($J264&gt;AN$1,$J264&lt;=$AO$1),1,IF((COUNTIFS(INCAPACIDADES!$C$1:$C$51,$I264,INCAPACIDADES!AK$1:AK$51,AN$1))&gt;0,2,IF(VLOOKUP($C264,BD!$D$1:$F$501,3,0)&gt;AN$1,0,3))),"")</f>
        <v/>
      </c>
      <c r="DI264" s="23" t="str">
        <f>+IF(AND(LEN($I264)&gt;5),IF(AND($J264&gt;AO$1,$J264&lt;=$AO$1),1,IF((COUNTIFS(INCAPACIDADES!$C$1:$C$51,$I264,INCAPACIDADES!AL$1:AL$51,AO$1))&gt;0,2,IF(VLOOKUP($C264,BD!$D$1:$F$501,3,0)&gt;AO$1,0,3))),"")</f>
        <v/>
      </c>
      <c r="DJ264" s="23" t="str">
        <f>+IF(LEN($I264)&gt;5,IF(ISERROR(VLOOKUP(N264,'CODIGO PAGO'!$B$2:$B$20,1,0)),1,IF(OR(AND(CH264=1,N264&lt;&gt;"N"),AND(CH264=3,N264&lt;&gt;"B"),AND(CH264=2,LEFT(TRIM(N264),1)&lt;&gt;"I")),1,IF(OR(AND(CH264=0,N264="N"),AND(CH264=0,N264="B"),AND(CH264=0,LEFT(TRIM(N264),1)="I")),1,0))),"")</f>
        <v/>
      </c>
      <c r="DK264" s="23" t="str">
        <f t="shared" si="174"/>
        <v/>
      </c>
      <c r="DL264" s="23" t="str">
        <f>+IF(LEN($I264)&gt;5,IF(ISERROR(VLOOKUP(P264,'CODIGO PAGO'!$B$2:$B$20,1,0)),1,IF(OR(AND(CJ264=1,P264&lt;&gt;"N"),AND(CJ264=3,P264&lt;&gt;"B"),AND(CJ264=2,LEFT(TRIM(P264),1)&lt;&gt;"I")),1,IF(OR(AND(CJ264=0,P264="N"),AND(CJ264=0,P264="B"),AND(CJ264=0,LEFT(TRIM(P264),1)="I")),1,0))),"")</f>
        <v/>
      </c>
      <c r="DM264" s="23" t="str">
        <f t="shared" si="175"/>
        <v/>
      </c>
      <c r="DN264" s="23" t="str">
        <f>+IF(LEN($I264)&gt;5,IF(ISERROR(VLOOKUP(R264,'CODIGO PAGO'!$B$2:$B$20,1,0)),1,IF(OR(AND(CL264=1,R264&lt;&gt;"N"),AND(CL264=3,R264&lt;&gt;"B"),AND(CL264=2,LEFT(TRIM(R264),1)&lt;&gt;"I")),1,IF(OR(AND(CL264=0,R264="N"),AND(CL264=0,R264="B"),AND(CL264=0,LEFT(TRIM(R264),1)="I")),1,0))),"")</f>
        <v/>
      </c>
      <c r="DO264" s="23" t="str">
        <f t="shared" si="176"/>
        <v/>
      </c>
      <c r="DP264" s="23" t="str">
        <f>+IF(LEN($I264)&gt;5,IF(ISERROR(VLOOKUP(T264,'CODIGO PAGO'!$B$2:$B$20,1,0)),1,IF(OR(AND(CN264=1,T264&lt;&gt;"N"),AND(CN264=3,T264&lt;&gt;"B"),AND(CN264=2,LEFT(TRIM(T264),1)&lt;&gt;"I")),1,IF(OR(AND(CN264=0,T264="N"),AND(CN264=0,T264="B"),AND(CN264=0,LEFT(TRIM(T264),1)="I")),1,0))),"")</f>
        <v/>
      </c>
      <c r="DQ264" s="23" t="str">
        <f t="shared" si="177"/>
        <v/>
      </c>
      <c r="DR264" s="23" t="str">
        <f>+IF(LEN($I264)&gt;5,IF(ISERROR(VLOOKUP(V264,'CODIGO PAGO'!$B$2:$B$20,1,0)),1,IF(OR(AND(CP264=1,V264&lt;&gt;"N"),AND(CP264=3,V264&lt;&gt;"B"),AND(CP264=2,LEFT(TRIM(V264),1)&lt;&gt;"I")),1,IF(OR(AND(CP264=0,V264="N"),AND(CP264=0,V264="B"),AND(CP264=0,LEFT(TRIM(V264),1)="I")),1,0))),"")</f>
        <v/>
      </c>
      <c r="DS264" s="23" t="str">
        <f t="shared" si="178"/>
        <v/>
      </c>
      <c r="DT264" s="23" t="str">
        <f>+IF(LEN($I264)&gt;5,IF(ISERROR(VLOOKUP(X264,'CODIGO PAGO'!$B$2:$B$20,1,0)),1,IF(OR(AND(CR264=1,X264&lt;&gt;"N"),AND(CR264=3,X264&lt;&gt;"B"),AND(CR264=2,LEFT(TRIM(X264),1)&lt;&gt;"I")),1,IF(OR(AND(CR264=0,X264="N"),AND(CR264=0,X264="B"),AND(CR264=0,LEFT(TRIM(X264),1)="I")),1,0))),"")</f>
        <v/>
      </c>
      <c r="DU264" s="23" t="str">
        <f t="shared" si="179"/>
        <v/>
      </c>
      <c r="DV264" s="23" t="str">
        <f>+IF(LEN($I264)&gt;5,IF(ISERROR(VLOOKUP(Z264,'CODIGO PAGO'!$B$2:$B$20,1,0)),1,IF(OR(AND(CT264=1,Z264&lt;&gt;"N"),AND(CT264=3,Z264&lt;&gt;"B"),AND(CT264=2,LEFT(TRIM(Z264),1)&lt;&gt;"I")),1,IF(OR(AND(CT264=0,Z264="N"),AND(CT264=0,Z264="B"),AND(CT264=0,LEFT(TRIM(Z264),1)="I")),1,0))),"")</f>
        <v/>
      </c>
      <c r="DW264" s="23" t="str">
        <f t="shared" si="180"/>
        <v/>
      </c>
      <c r="DX264" s="23" t="str">
        <f>+IF(LEN($I264)&gt;5,IF(ISERROR(VLOOKUP(AB264,'CODIGO PAGO'!$B$2:$B$20,1,0)),1,IF(OR(AND(CV264=1,AB264&lt;&gt;"N"),AND(CV264=3,AB264&lt;&gt;"B"),AND(CV264=2,LEFT(TRIM(AB264),1)&lt;&gt;"I")),1,IF(OR(AND(CV264=0,AB264="N"),AND(CV264=0,AB264="B"),AND(CV264=0,LEFT(TRIM(AB264),1)="I")),1,0))),"")</f>
        <v/>
      </c>
      <c r="DY264" s="23" t="str">
        <f t="shared" si="181"/>
        <v/>
      </c>
      <c r="DZ264" s="23" t="str">
        <f>+IF(LEN($I264)&gt;5,IF(ISERROR(VLOOKUP(AD264,'CODIGO PAGO'!$B$2:$B$20,1,0)),1,IF(OR(AND(CX264=1,AD264&lt;&gt;"N"),AND(CX264=3,AD264&lt;&gt;"B"),AND(CX264=2,LEFT(TRIM(AD264),1)&lt;&gt;"I")),1,IF(OR(AND(CX264=0,AD264="N"),AND(CX264=0,AD264="B"),AND(CX264=0,LEFT(TRIM(AD264),1)="I")),1,0))),"")</f>
        <v/>
      </c>
      <c r="EA264" s="23" t="str">
        <f t="shared" si="182"/>
        <v/>
      </c>
      <c r="EB264" s="23" t="str">
        <f>+IF(LEN($I264)&gt;5,IF(ISERROR(VLOOKUP(AF264,'CODIGO PAGO'!$B$2:$B$20,1,0)),1,IF(OR(AND(CZ264=1,AF264&lt;&gt;"N"),AND(CZ264=3,AF264&lt;&gt;"B"),AND(CZ264=2,LEFT(TRIM(AF264),1)&lt;&gt;"I")),1,IF(OR(AND(CZ264=0,AF264="N"),AND(CZ264=0,AF264="B"),AND(CZ264=0,LEFT(TRIM(AF264),1)="I")),1,0))),"")</f>
        <v/>
      </c>
      <c r="EC264" s="23" t="str">
        <f t="shared" si="183"/>
        <v/>
      </c>
      <c r="ED264" s="23" t="str">
        <f>+IF(LEN($I264)&gt;5,IF(ISERROR(VLOOKUP(AH264,'CODIGO PAGO'!$B$2:$B$20,1,0)),1,IF(OR(AND(DB264=1,AH264&lt;&gt;"N"),AND(DB264=3,AH264&lt;&gt;"B"),AND(DB264=2,LEFT(TRIM(AH264),1)&lt;&gt;"I")),1,IF(OR(AND(DB264=0,AH264="N"),AND(DB264=0,AH264="B"),AND(DB264=0,LEFT(TRIM(AH264),1)="I")),1,0))),"")</f>
        <v/>
      </c>
      <c r="EE264" s="23" t="str">
        <f t="shared" si="184"/>
        <v/>
      </c>
      <c r="EF264" s="23" t="str">
        <f>+IF(LEN($I264)&gt;5,IF(ISERROR(VLOOKUP(AJ264,'CODIGO PAGO'!$B$2:$B$20,1,0)),1,IF(OR(AND(DD264=1,AJ264&lt;&gt;"N"),AND(DD264=3,AJ264&lt;&gt;"B"),AND(DD264=2,LEFT(TRIM(AJ264),1)&lt;&gt;"I")),1,IF(OR(AND(DD264=0,AJ264="N"),AND(DD264=0,AJ264="B"),AND(DD264=0,LEFT(TRIM(AJ264),1)="I")),1,0))),"")</f>
        <v/>
      </c>
      <c r="EG264" s="23" t="str">
        <f t="shared" si="185"/>
        <v/>
      </c>
      <c r="EH264" s="23" t="str">
        <f>+IF(LEN($I264)&gt;5,IF(ISERROR(VLOOKUP(AL264,'CODIGO PAGO'!$B$2:$B$20,1,0)),1,IF(OR(AND(DF264=1,AL264&lt;&gt;"N"),AND(DF264=3,AL264&lt;&gt;"B"),AND(DF264=2,LEFT(TRIM(AL264),1)&lt;&gt;"I")),1,IF(OR(AND(DF264=0,AL264="N"),AND(DF264=0,AL264="B"),AND(DF264=0,LEFT(TRIM(AL264),1)="I")),1,0))),"")</f>
        <v/>
      </c>
      <c r="EI264" s="23" t="str">
        <f t="shared" si="186"/>
        <v/>
      </c>
      <c r="EJ264" s="23" t="str">
        <f>+IF(LEN($I264)&gt;5,IF(ISERROR(VLOOKUP(AN264,'CODIGO PAGO'!$B$2:$B$20,1,0)),1,IF(OR(AND(DH264=1,AN264&lt;&gt;"N"),AND(DH264=3,AN264&lt;&gt;"B"),AND(DH264=2,LEFT(TRIM(AN264),1)&lt;&gt;"I")),1,IF(OR(AND(DH264=0,AN264="N"),AND(DH264=0,AN264="B"),AND(DH264=0,LEFT(TRIM(AN264),1)="I")),1,0))),"")</f>
        <v/>
      </c>
      <c r="EK264" s="23" t="str">
        <f t="shared" si="187"/>
        <v/>
      </c>
      <c r="EL264" s="24" t="str">
        <f t="shared" si="188"/>
        <v/>
      </c>
    </row>
    <row r="265" spans="1:142" s="26" customFormat="1">
      <c r="A265" s="15" t="str">
        <f t="shared" si="154"/>
        <v/>
      </c>
      <c r="B265" s="1" t="str">
        <f>+IF(LEN(I265)&gt;5,'CODIGO PAGO'!$B$28,"")</f>
        <v/>
      </c>
      <c r="C265" s="1" t="str">
        <f>+IF(LEN($I265)&gt;5,BD!D265,"")</f>
        <v/>
      </c>
      <c r="D265" s="168" t="str">
        <f>+IF(LEN($I265)&gt;5,BD!A265,"")</f>
        <v/>
      </c>
      <c r="E265" s="1" t="str">
        <f>+IF(LEN($I265)&gt;5,BD!B265,"")</f>
        <v/>
      </c>
      <c r="F265" s="1" t="str">
        <f>+IF(LEN($I265)&gt;5,BD!C265,"")</f>
        <v/>
      </c>
      <c r="G265" s="141"/>
      <c r="H265" s="141"/>
      <c r="I265" s="1" t="str">
        <f>+IF(LEN(BD!G265)&gt;5,BD!G265,"")</f>
        <v/>
      </c>
      <c r="J265" s="167" t="str">
        <f>+IF(LEN($I265)&gt;5,BD!E265,"")</f>
        <v/>
      </c>
      <c r="K265" s="6" t="str">
        <f t="shared" si="155"/>
        <v/>
      </c>
      <c r="L265" s="87" t="str">
        <f>+IF(LEN($I265)&gt;5,BD!H265,"")</f>
        <v/>
      </c>
      <c r="M265" s="40" t="str">
        <f t="shared" si="156"/>
        <v/>
      </c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4" t="str">
        <f t="shared" si="157"/>
        <v/>
      </c>
      <c r="AQ265" s="5" t="str">
        <f t="shared" si="158"/>
        <v/>
      </c>
      <c r="AR265" s="91" t="str">
        <f t="shared" si="159"/>
        <v/>
      </c>
      <c r="AS265" s="5" t="str">
        <f t="shared" si="160"/>
        <v/>
      </c>
      <c r="AT265" s="91" t="str">
        <f t="shared" si="161"/>
        <v/>
      </c>
      <c r="AU265" s="4" t="str">
        <f t="shared" si="162"/>
        <v/>
      </c>
      <c r="AV265" s="4" t="str">
        <f t="shared" si="163"/>
        <v/>
      </c>
      <c r="AW265" s="4" t="str">
        <f t="shared" si="164"/>
        <v/>
      </c>
      <c r="AX265" s="4" t="str">
        <f t="shared" si="165"/>
        <v/>
      </c>
      <c r="AY265" s="88" t="str">
        <f t="shared" si="166"/>
        <v/>
      </c>
      <c r="AZ265" s="17" t="str">
        <f t="shared" si="167"/>
        <v/>
      </c>
      <c r="BA265" s="18" t="str">
        <f t="shared" si="168"/>
        <v/>
      </c>
      <c r="BB265" s="19" t="str">
        <f>+IF(LEN(I265)&gt;5,IF(INT(RIGHT(B265,1))=9,0.5*L265*AY265,INT(MID(B265,5,LEN(B265)-4))*L265)+IFERROR(VLOOKUP(I265,AJUSTES!$A$1:$I$50,9,0),0),"")</f>
        <v/>
      </c>
      <c r="BC265" s="12"/>
      <c r="BD265" s="19" t="str">
        <f t="shared" si="169"/>
        <v/>
      </c>
      <c r="BE265" s="18" t="str">
        <f t="shared" si="170"/>
        <v/>
      </c>
      <c r="BF265" s="139" t="str">
        <f t="shared" si="171"/>
        <v/>
      </c>
      <c r="BG265" s="114"/>
      <c r="BH265" s="18" t="str">
        <f t="shared" si="172"/>
        <v/>
      </c>
      <c r="BI265" s="13"/>
      <c r="BJ265" s="12"/>
      <c r="BK265" s="12"/>
      <c r="BL265" s="145"/>
      <c r="BM265" s="12"/>
      <c r="BN265" s="12"/>
      <c r="BO265" s="12"/>
      <c r="BP265" s="12"/>
      <c r="BQ265" s="12"/>
      <c r="BR265" s="12"/>
      <c r="BS265" s="146"/>
      <c r="BT265" s="14"/>
      <c r="BU265" s="12"/>
      <c r="BV265" s="12"/>
      <c r="BW265" s="12"/>
      <c r="BX265" s="12"/>
      <c r="BY265" s="12"/>
      <c r="BZ265" s="144"/>
      <c r="CA265" s="107" t="str">
        <f>+IF(LEN($I265)&gt;5,IF(BD!F265="N/A","",BD!F265),"")</f>
        <v/>
      </c>
      <c r="CB265" s="21"/>
      <c r="CC265" s="147"/>
      <c r="CD265" s="148"/>
      <c r="CE265" s="8" t="str">
        <f>+IF(LEN(I265)&gt;5,BD!M265,"")</f>
        <v/>
      </c>
      <c r="CF265" s="16" t="str">
        <f>+IF(LEN(I265)&gt;5,BD!N265,"")</f>
        <v/>
      </c>
      <c r="CG265" s="3" t="str">
        <f t="shared" si="173"/>
        <v/>
      </c>
      <c r="CH265" s="23" t="str">
        <f>+IF(AND(LEN($I265)&gt;5),IF(AND($J265&gt;N$1,$J265&lt;=$AO$1),1,IF((COUNTIFS(INCAPACIDADES!$C$1:$C$51,$I265,INCAPACIDADES!K$1:K$51,N$1))&gt;0,2,IF(VLOOKUP($C265,BD!$D$1:$F$501,3,0)&gt;N$1,0,3))),"")</f>
        <v/>
      </c>
      <c r="CI265" s="23" t="str">
        <f>+IF(AND(LEN($I265)&gt;5),IF(AND($J265&gt;O$1,$J265&lt;=$AO$1),1,IF((COUNTIFS(INCAPACIDADES!$C$1:$C$51,$I265,INCAPACIDADES!L$1:L$51,O$1))&gt;0,2,IF(VLOOKUP($C265,BD!$D$1:$F$501,3,0)&gt;O$1,0,3))),"")</f>
        <v/>
      </c>
      <c r="CJ265" s="23" t="str">
        <f>+IF(AND(LEN($I265)&gt;5),IF(AND($J265&gt;P$1,$J265&lt;=$AO$1),1,IF((COUNTIFS(INCAPACIDADES!$C$1:$C$51,$I265,INCAPACIDADES!M$1:M$51,P$1))&gt;0,2,IF(VLOOKUP($C265,BD!$D$1:$F$501,3,0)&gt;P$1,0,3))),"")</f>
        <v/>
      </c>
      <c r="CK265" s="23" t="str">
        <f>+IF(AND(LEN($I265)&gt;5),IF(AND($J265&gt;Q$1,$J265&lt;=$AO$1),1,IF((COUNTIFS(INCAPACIDADES!$C$1:$C$51,$I265,INCAPACIDADES!N$1:N$51,Q$1))&gt;0,2,IF(VLOOKUP($C265,BD!$D$1:$F$501,3,0)&gt;Q$1,0,3))),"")</f>
        <v/>
      </c>
      <c r="CL265" s="23" t="str">
        <f>+IF(AND(LEN($I265)&gt;5),IF(AND($J265&gt;R$1,$J265&lt;=$AO$1),1,IF((COUNTIFS(INCAPACIDADES!$C$1:$C$51,$I265,INCAPACIDADES!O$1:O$51,R$1))&gt;0,2,IF(VLOOKUP($C265,BD!$D$1:$F$501,3,0)&gt;R$1,0,3))),"")</f>
        <v/>
      </c>
      <c r="CM265" s="23" t="str">
        <f>+IF(AND(LEN($I265)&gt;5),IF(AND($J265&gt;S$1,$J265&lt;=$AO$1),1,IF((COUNTIFS(INCAPACIDADES!$C$1:$C$51,$I265,INCAPACIDADES!P$1:P$51,S$1))&gt;0,2,IF(VLOOKUP($C265,BD!$D$1:$F$501,3,0)&gt;S$1,0,3))),"")</f>
        <v/>
      </c>
      <c r="CN265" s="23" t="str">
        <f>+IF(AND(LEN($I265)&gt;5),IF(AND($J265&gt;T$1,$J265&lt;=$AO$1),1,IF((COUNTIFS(INCAPACIDADES!$C$1:$C$51,$I265,INCAPACIDADES!Q$1:Q$51,T$1))&gt;0,2,IF(VLOOKUP($C265,BD!$D$1:$F$501,3,0)&gt;T$1,0,3))),"")</f>
        <v/>
      </c>
      <c r="CO265" s="23" t="str">
        <f>+IF(AND(LEN($I265)&gt;5),IF(AND($J265&gt;U$1,$J265&lt;=$AO$1),1,IF((COUNTIFS(INCAPACIDADES!$C$1:$C$51,$I265,INCAPACIDADES!R$1:R$51,U$1))&gt;0,2,IF(VLOOKUP($C265,BD!$D$1:$F$501,3,0)&gt;U$1,0,3))),"")</f>
        <v/>
      </c>
      <c r="CP265" s="23" t="str">
        <f>+IF(AND(LEN($I265)&gt;5),IF(AND($J265&gt;V$1,$J265&lt;=$AO$1),1,IF((COUNTIFS(INCAPACIDADES!$C$1:$C$51,$I265,INCAPACIDADES!S$1:S$51,V$1))&gt;0,2,IF(VLOOKUP($C265,BD!$D$1:$F$501,3,0)&gt;V$1,0,3))),"")</f>
        <v/>
      </c>
      <c r="CQ265" s="23" t="str">
        <f>+IF(AND(LEN($I265)&gt;5),IF(AND($J265&gt;W$1,$J265&lt;=$AO$1),1,IF((COUNTIFS(INCAPACIDADES!$C$1:$C$51,$I265,INCAPACIDADES!T$1:T$51,W$1))&gt;0,2,IF(VLOOKUP($C265,BD!$D$1:$F$501,3,0)&gt;W$1,0,3))),"")</f>
        <v/>
      </c>
      <c r="CR265" s="23" t="str">
        <f>+IF(AND(LEN($I265)&gt;5),IF(AND($J265&gt;X$1,$J265&lt;=$AO$1),1,IF((COUNTIFS(INCAPACIDADES!$C$1:$C$51,$I265,INCAPACIDADES!U$1:U$51,X$1))&gt;0,2,IF(VLOOKUP($C265,BD!$D$1:$F$501,3,0)&gt;X$1,0,3))),"")</f>
        <v/>
      </c>
      <c r="CS265" s="23" t="str">
        <f>+IF(AND(LEN($I265)&gt;5),IF(AND($J265&gt;Y$1,$J265&lt;=$AO$1),1,IF((COUNTIFS(INCAPACIDADES!$C$1:$C$51,$I265,INCAPACIDADES!V$1:V$51,Y$1))&gt;0,2,IF(VLOOKUP($C265,BD!$D$1:$F$501,3,0)&gt;Y$1,0,3))),"")</f>
        <v/>
      </c>
      <c r="CT265" s="23" t="str">
        <f>+IF(AND(LEN($I265)&gt;5),IF(AND($J265&gt;Z$1,$J265&lt;=$AO$1),1,IF((COUNTIFS(INCAPACIDADES!$C$1:$C$51,$I265,INCAPACIDADES!W$1:W$51,Z$1))&gt;0,2,IF(VLOOKUP($C265,BD!$D$1:$F$501,3,0)&gt;Z$1,0,3))),"")</f>
        <v/>
      </c>
      <c r="CU265" s="23" t="str">
        <f>+IF(AND(LEN($I265)&gt;5),IF(AND($J265&gt;AA$1,$J265&lt;=$AO$1),1,IF((COUNTIFS(INCAPACIDADES!$C$1:$C$51,$I265,INCAPACIDADES!X$1:X$51,AA$1))&gt;0,2,IF(VLOOKUP($C265,BD!$D$1:$F$501,3,0)&gt;AA$1,0,3))),"")</f>
        <v/>
      </c>
      <c r="CV265" s="23" t="str">
        <f>+IF(AND(LEN($I265)&gt;5),IF(AND($J265&gt;AB$1,$J265&lt;=$AO$1),1,IF((COUNTIFS(INCAPACIDADES!$C$1:$C$51,$I265,INCAPACIDADES!Y$1:Y$51,AB$1))&gt;0,2,IF(VLOOKUP($C265,BD!$D$1:$F$501,3,0)&gt;AB$1,0,3))),"")</f>
        <v/>
      </c>
      <c r="CW265" s="23" t="str">
        <f>+IF(AND(LEN($I265)&gt;5),IF(AND($J265&gt;AC$1,$J265&lt;=$AO$1),1,IF((COUNTIFS(INCAPACIDADES!$C$1:$C$51,$I265,INCAPACIDADES!Z$1:Z$51,AC$1))&gt;0,2,IF(VLOOKUP($C265,BD!$D$1:$F$501,3,0)&gt;AC$1,0,3))),"")</f>
        <v/>
      </c>
      <c r="CX265" s="23" t="str">
        <f>+IF(AND(LEN($I265)&gt;5),IF(AND($J265&gt;AD$1,$J265&lt;=$AO$1),1,IF((COUNTIFS(INCAPACIDADES!$C$1:$C$51,$I265,INCAPACIDADES!AA$1:AA$51,AD$1))&gt;0,2,IF(VLOOKUP($C265,BD!$D$1:$F$501,3,0)&gt;AD$1,0,3))),"")</f>
        <v/>
      </c>
      <c r="CY265" s="23" t="str">
        <f>+IF(AND(LEN($I265)&gt;5),IF(AND($J265&gt;AE$1,$J265&lt;=$AO$1),1,IF((COUNTIFS(INCAPACIDADES!$C$1:$C$51,$I265,INCAPACIDADES!AB$1:AB$51,AE$1))&gt;0,2,IF(VLOOKUP($C265,BD!$D$1:$F$501,3,0)&gt;AE$1,0,3))),"")</f>
        <v/>
      </c>
      <c r="CZ265" s="23" t="str">
        <f>+IF(AND(LEN($I265)&gt;5),IF(AND($J265&gt;AF$1,$J265&lt;=$AO$1),1,IF((COUNTIFS(INCAPACIDADES!$C$1:$C$51,$I265,INCAPACIDADES!AC$1:AC$51,AF$1))&gt;0,2,IF(VLOOKUP($C265,BD!$D$1:$F$501,3,0)&gt;AF$1,0,3))),"")</f>
        <v/>
      </c>
      <c r="DA265" s="23" t="str">
        <f>+IF(AND(LEN($I265)&gt;5),IF(AND($J265&gt;AG$1,$J265&lt;=$AO$1),1,IF((COUNTIFS(INCAPACIDADES!$C$1:$C$51,$I265,INCAPACIDADES!AD$1:AD$51,AG$1))&gt;0,2,IF(VLOOKUP($C265,BD!$D$1:$F$501,3,0)&gt;AG$1,0,3))),"")</f>
        <v/>
      </c>
      <c r="DB265" s="23" t="str">
        <f>+IF(AND(LEN($I265)&gt;5),IF(AND($J265&gt;AH$1,$J265&lt;=$AO$1),1,IF((COUNTIFS(INCAPACIDADES!$C$1:$C$51,$I265,INCAPACIDADES!AE$1:AE$51,AH$1))&gt;0,2,IF(VLOOKUP($C265,BD!$D$1:$F$501,3,0)&gt;AH$1,0,3))),"")</f>
        <v/>
      </c>
      <c r="DC265" s="23" t="str">
        <f>+IF(AND(LEN($I265)&gt;5),IF(AND($J265&gt;AI$1,$J265&lt;=$AO$1),1,IF((COUNTIFS(INCAPACIDADES!$C$1:$C$51,$I265,INCAPACIDADES!AF$1:AF$51,AI$1))&gt;0,2,IF(VLOOKUP($C265,BD!$D$1:$F$501,3,0)&gt;AI$1,0,3))),"")</f>
        <v/>
      </c>
      <c r="DD265" s="23" t="str">
        <f>+IF(AND(LEN($I265)&gt;5),IF(AND($J265&gt;AJ$1,$J265&lt;=$AO$1),1,IF((COUNTIFS(INCAPACIDADES!$C$1:$C$51,$I265,INCAPACIDADES!AG$1:AG$51,AJ$1))&gt;0,2,IF(VLOOKUP($C265,BD!$D$1:$F$501,3,0)&gt;AJ$1,0,3))),"")</f>
        <v/>
      </c>
      <c r="DE265" s="23" t="str">
        <f>+IF(AND(LEN($I265)&gt;5),IF(AND($J265&gt;AK$1,$J265&lt;=$AO$1),1,IF((COUNTIFS(INCAPACIDADES!$C$1:$C$51,$I265,INCAPACIDADES!AH$1:AH$51,AK$1))&gt;0,2,IF(VLOOKUP($C265,BD!$D$1:$F$501,3,0)&gt;AK$1,0,3))),"")</f>
        <v/>
      </c>
      <c r="DF265" s="23" t="str">
        <f>+IF(AND(LEN($I265)&gt;5),IF(AND($J265&gt;AL$1,$J265&lt;=$AO$1),1,IF((COUNTIFS(INCAPACIDADES!$C$1:$C$51,$I265,INCAPACIDADES!AI$1:AI$51,AL$1))&gt;0,2,IF(VLOOKUP($C265,BD!$D$1:$F$501,3,0)&gt;AL$1,0,3))),"")</f>
        <v/>
      </c>
      <c r="DG265" s="23" t="str">
        <f>+IF(AND(LEN($I265)&gt;5),IF(AND($J265&gt;AM$1,$J265&lt;=$AO$1),1,IF((COUNTIFS(INCAPACIDADES!$C$1:$C$51,$I265,INCAPACIDADES!AJ$1:AJ$51,AM$1))&gt;0,2,IF(VLOOKUP($C265,BD!$D$1:$F$501,3,0)&gt;AM$1,0,3))),"")</f>
        <v/>
      </c>
      <c r="DH265" s="23" t="str">
        <f>+IF(AND(LEN($I265)&gt;5),IF(AND($J265&gt;AN$1,$J265&lt;=$AO$1),1,IF((COUNTIFS(INCAPACIDADES!$C$1:$C$51,$I265,INCAPACIDADES!AK$1:AK$51,AN$1))&gt;0,2,IF(VLOOKUP($C265,BD!$D$1:$F$501,3,0)&gt;AN$1,0,3))),"")</f>
        <v/>
      </c>
      <c r="DI265" s="23" t="str">
        <f>+IF(AND(LEN($I265)&gt;5),IF(AND($J265&gt;AO$1,$J265&lt;=$AO$1),1,IF((COUNTIFS(INCAPACIDADES!$C$1:$C$51,$I265,INCAPACIDADES!AL$1:AL$51,AO$1))&gt;0,2,IF(VLOOKUP($C265,BD!$D$1:$F$501,3,0)&gt;AO$1,0,3))),"")</f>
        <v/>
      </c>
      <c r="DJ265" s="23" t="str">
        <f>+IF(LEN($I265)&gt;5,IF(ISERROR(VLOOKUP(N265,'CODIGO PAGO'!$B$2:$B$20,1,0)),1,IF(OR(AND(CH265=1,N265&lt;&gt;"N"),AND(CH265=3,N265&lt;&gt;"B"),AND(CH265=2,LEFT(TRIM(N265),1)&lt;&gt;"I")),1,IF(OR(AND(CH265=0,N265="N"),AND(CH265=0,N265="B"),AND(CH265=0,LEFT(TRIM(N265),1)="I")),1,0))),"")</f>
        <v/>
      </c>
      <c r="DK265" s="23" t="str">
        <f t="shared" si="174"/>
        <v/>
      </c>
      <c r="DL265" s="23" t="str">
        <f>+IF(LEN($I265)&gt;5,IF(ISERROR(VLOOKUP(P265,'CODIGO PAGO'!$B$2:$B$20,1,0)),1,IF(OR(AND(CJ265=1,P265&lt;&gt;"N"),AND(CJ265=3,P265&lt;&gt;"B"),AND(CJ265=2,LEFT(TRIM(P265),1)&lt;&gt;"I")),1,IF(OR(AND(CJ265=0,P265="N"),AND(CJ265=0,P265="B"),AND(CJ265=0,LEFT(TRIM(P265),1)="I")),1,0))),"")</f>
        <v/>
      </c>
      <c r="DM265" s="23" t="str">
        <f t="shared" si="175"/>
        <v/>
      </c>
      <c r="DN265" s="23" t="str">
        <f>+IF(LEN($I265)&gt;5,IF(ISERROR(VLOOKUP(R265,'CODIGO PAGO'!$B$2:$B$20,1,0)),1,IF(OR(AND(CL265=1,R265&lt;&gt;"N"),AND(CL265=3,R265&lt;&gt;"B"),AND(CL265=2,LEFT(TRIM(R265),1)&lt;&gt;"I")),1,IF(OR(AND(CL265=0,R265="N"),AND(CL265=0,R265="B"),AND(CL265=0,LEFT(TRIM(R265),1)="I")),1,0))),"")</f>
        <v/>
      </c>
      <c r="DO265" s="23" t="str">
        <f t="shared" si="176"/>
        <v/>
      </c>
      <c r="DP265" s="23" t="str">
        <f>+IF(LEN($I265)&gt;5,IF(ISERROR(VLOOKUP(T265,'CODIGO PAGO'!$B$2:$B$20,1,0)),1,IF(OR(AND(CN265=1,T265&lt;&gt;"N"),AND(CN265=3,T265&lt;&gt;"B"),AND(CN265=2,LEFT(TRIM(T265),1)&lt;&gt;"I")),1,IF(OR(AND(CN265=0,T265="N"),AND(CN265=0,T265="B"),AND(CN265=0,LEFT(TRIM(T265),1)="I")),1,0))),"")</f>
        <v/>
      </c>
      <c r="DQ265" s="23" t="str">
        <f t="shared" si="177"/>
        <v/>
      </c>
      <c r="DR265" s="23" t="str">
        <f>+IF(LEN($I265)&gt;5,IF(ISERROR(VLOOKUP(V265,'CODIGO PAGO'!$B$2:$B$20,1,0)),1,IF(OR(AND(CP265=1,V265&lt;&gt;"N"),AND(CP265=3,V265&lt;&gt;"B"),AND(CP265=2,LEFT(TRIM(V265),1)&lt;&gt;"I")),1,IF(OR(AND(CP265=0,V265="N"),AND(CP265=0,V265="B"),AND(CP265=0,LEFT(TRIM(V265),1)="I")),1,0))),"")</f>
        <v/>
      </c>
      <c r="DS265" s="23" t="str">
        <f t="shared" si="178"/>
        <v/>
      </c>
      <c r="DT265" s="23" t="str">
        <f>+IF(LEN($I265)&gt;5,IF(ISERROR(VLOOKUP(X265,'CODIGO PAGO'!$B$2:$B$20,1,0)),1,IF(OR(AND(CR265=1,X265&lt;&gt;"N"),AND(CR265=3,X265&lt;&gt;"B"),AND(CR265=2,LEFT(TRIM(X265),1)&lt;&gt;"I")),1,IF(OR(AND(CR265=0,X265="N"),AND(CR265=0,X265="B"),AND(CR265=0,LEFT(TRIM(X265),1)="I")),1,0))),"")</f>
        <v/>
      </c>
      <c r="DU265" s="23" t="str">
        <f t="shared" si="179"/>
        <v/>
      </c>
      <c r="DV265" s="23" t="str">
        <f>+IF(LEN($I265)&gt;5,IF(ISERROR(VLOOKUP(Z265,'CODIGO PAGO'!$B$2:$B$20,1,0)),1,IF(OR(AND(CT265=1,Z265&lt;&gt;"N"),AND(CT265=3,Z265&lt;&gt;"B"),AND(CT265=2,LEFT(TRIM(Z265),1)&lt;&gt;"I")),1,IF(OR(AND(CT265=0,Z265="N"),AND(CT265=0,Z265="B"),AND(CT265=0,LEFT(TRIM(Z265),1)="I")),1,0))),"")</f>
        <v/>
      </c>
      <c r="DW265" s="23" t="str">
        <f t="shared" si="180"/>
        <v/>
      </c>
      <c r="DX265" s="23" t="str">
        <f>+IF(LEN($I265)&gt;5,IF(ISERROR(VLOOKUP(AB265,'CODIGO PAGO'!$B$2:$B$20,1,0)),1,IF(OR(AND(CV265=1,AB265&lt;&gt;"N"),AND(CV265=3,AB265&lt;&gt;"B"),AND(CV265=2,LEFT(TRIM(AB265),1)&lt;&gt;"I")),1,IF(OR(AND(CV265=0,AB265="N"),AND(CV265=0,AB265="B"),AND(CV265=0,LEFT(TRIM(AB265),1)="I")),1,0))),"")</f>
        <v/>
      </c>
      <c r="DY265" s="23" t="str">
        <f t="shared" si="181"/>
        <v/>
      </c>
      <c r="DZ265" s="23" t="str">
        <f>+IF(LEN($I265)&gt;5,IF(ISERROR(VLOOKUP(AD265,'CODIGO PAGO'!$B$2:$B$20,1,0)),1,IF(OR(AND(CX265=1,AD265&lt;&gt;"N"),AND(CX265=3,AD265&lt;&gt;"B"),AND(CX265=2,LEFT(TRIM(AD265),1)&lt;&gt;"I")),1,IF(OR(AND(CX265=0,AD265="N"),AND(CX265=0,AD265="B"),AND(CX265=0,LEFT(TRIM(AD265),1)="I")),1,0))),"")</f>
        <v/>
      </c>
      <c r="EA265" s="23" t="str">
        <f t="shared" si="182"/>
        <v/>
      </c>
      <c r="EB265" s="23" t="str">
        <f>+IF(LEN($I265)&gt;5,IF(ISERROR(VLOOKUP(AF265,'CODIGO PAGO'!$B$2:$B$20,1,0)),1,IF(OR(AND(CZ265=1,AF265&lt;&gt;"N"),AND(CZ265=3,AF265&lt;&gt;"B"),AND(CZ265=2,LEFT(TRIM(AF265),1)&lt;&gt;"I")),1,IF(OR(AND(CZ265=0,AF265="N"),AND(CZ265=0,AF265="B"),AND(CZ265=0,LEFT(TRIM(AF265),1)="I")),1,0))),"")</f>
        <v/>
      </c>
      <c r="EC265" s="23" t="str">
        <f t="shared" si="183"/>
        <v/>
      </c>
      <c r="ED265" s="23" t="str">
        <f>+IF(LEN($I265)&gt;5,IF(ISERROR(VLOOKUP(AH265,'CODIGO PAGO'!$B$2:$B$20,1,0)),1,IF(OR(AND(DB265=1,AH265&lt;&gt;"N"),AND(DB265=3,AH265&lt;&gt;"B"),AND(DB265=2,LEFT(TRIM(AH265),1)&lt;&gt;"I")),1,IF(OR(AND(DB265=0,AH265="N"),AND(DB265=0,AH265="B"),AND(DB265=0,LEFT(TRIM(AH265),1)="I")),1,0))),"")</f>
        <v/>
      </c>
      <c r="EE265" s="23" t="str">
        <f t="shared" si="184"/>
        <v/>
      </c>
      <c r="EF265" s="23" t="str">
        <f>+IF(LEN($I265)&gt;5,IF(ISERROR(VLOOKUP(AJ265,'CODIGO PAGO'!$B$2:$B$20,1,0)),1,IF(OR(AND(DD265=1,AJ265&lt;&gt;"N"),AND(DD265=3,AJ265&lt;&gt;"B"),AND(DD265=2,LEFT(TRIM(AJ265),1)&lt;&gt;"I")),1,IF(OR(AND(DD265=0,AJ265="N"),AND(DD265=0,AJ265="B"),AND(DD265=0,LEFT(TRIM(AJ265),1)="I")),1,0))),"")</f>
        <v/>
      </c>
      <c r="EG265" s="23" t="str">
        <f t="shared" si="185"/>
        <v/>
      </c>
      <c r="EH265" s="23" t="str">
        <f>+IF(LEN($I265)&gt;5,IF(ISERROR(VLOOKUP(AL265,'CODIGO PAGO'!$B$2:$B$20,1,0)),1,IF(OR(AND(DF265=1,AL265&lt;&gt;"N"),AND(DF265=3,AL265&lt;&gt;"B"),AND(DF265=2,LEFT(TRIM(AL265),1)&lt;&gt;"I")),1,IF(OR(AND(DF265=0,AL265="N"),AND(DF265=0,AL265="B"),AND(DF265=0,LEFT(TRIM(AL265),1)="I")),1,0))),"")</f>
        <v/>
      </c>
      <c r="EI265" s="23" t="str">
        <f t="shared" si="186"/>
        <v/>
      </c>
      <c r="EJ265" s="23" t="str">
        <f>+IF(LEN($I265)&gt;5,IF(ISERROR(VLOOKUP(AN265,'CODIGO PAGO'!$B$2:$B$20,1,0)),1,IF(OR(AND(DH265=1,AN265&lt;&gt;"N"),AND(DH265=3,AN265&lt;&gt;"B"),AND(DH265=2,LEFT(TRIM(AN265),1)&lt;&gt;"I")),1,IF(OR(AND(DH265=0,AN265="N"),AND(DH265=0,AN265="B"),AND(DH265=0,LEFT(TRIM(AN265),1)="I")),1,0))),"")</f>
        <v/>
      </c>
      <c r="EK265" s="23" t="str">
        <f t="shared" si="187"/>
        <v/>
      </c>
      <c r="EL265" s="24" t="str">
        <f t="shared" si="188"/>
        <v/>
      </c>
    </row>
    <row r="266" spans="1:142" s="26" customFormat="1">
      <c r="A266" s="15" t="str">
        <f t="shared" si="154"/>
        <v/>
      </c>
      <c r="B266" s="1" t="str">
        <f>+IF(LEN(I266)&gt;5,'CODIGO PAGO'!$B$28,"")</f>
        <v/>
      </c>
      <c r="C266" s="1" t="str">
        <f>+IF(LEN($I266)&gt;5,BD!D266,"")</f>
        <v/>
      </c>
      <c r="D266" s="168" t="str">
        <f>+IF(LEN($I266)&gt;5,BD!A266,"")</f>
        <v/>
      </c>
      <c r="E266" s="1" t="str">
        <f>+IF(LEN($I266)&gt;5,BD!B266,"")</f>
        <v/>
      </c>
      <c r="F266" s="1" t="str">
        <f>+IF(LEN($I266)&gt;5,BD!C266,"")</f>
        <v/>
      </c>
      <c r="G266" s="141"/>
      <c r="H266" s="141"/>
      <c r="I266" s="1" t="str">
        <f>+IF(LEN(BD!G266)&gt;5,BD!G266,"")</f>
        <v/>
      </c>
      <c r="J266" s="167" t="str">
        <f>+IF(LEN($I266)&gt;5,BD!E266,"")</f>
        <v/>
      </c>
      <c r="K266" s="6" t="str">
        <f t="shared" si="155"/>
        <v/>
      </c>
      <c r="L266" s="87" t="str">
        <f>+IF(LEN($I266)&gt;5,BD!H266,"")</f>
        <v/>
      </c>
      <c r="M266" s="40" t="str">
        <f t="shared" si="156"/>
        <v/>
      </c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4" t="str">
        <f t="shared" si="157"/>
        <v/>
      </c>
      <c r="AQ266" s="5" t="str">
        <f t="shared" si="158"/>
        <v/>
      </c>
      <c r="AR266" s="91" t="str">
        <f t="shared" si="159"/>
        <v/>
      </c>
      <c r="AS266" s="5" t="str">
        <f t="shared" si="160"/>
        <v/>
      </c>
      <c r="AT266" s="91" t="str">
        <f t="shared" si="161"/>
        <v/>
      </c>
      <c r="AU266" s="4" t="str">
        <f t="shared" si="162"/>
        <v/>
      </c>
      <c r="AV266" s="4" t="str">
        <f t="shared" si="163"/>
        <v/>
      </c>
      <c r="AW266" s="4" t="str">
        <f t="shared" si="164"/>
        <v/>
      </c>
      <c r="AX266" s="4" t="str">
        <f t="shared" si="165"/>
        <v/>
      </c>
      <c r="AY266" s="88" t="str">
        <f t="shared" si="166"/>
        <v/>
      </c>
      <c r="AZ266" s="17" t="str">
        <f t="shared" si="167"/>
        <v/>
      </c>
      <c r="BA266" s="18" t="str">
        <f t="shared" si="168"/>
        <v/>
      </c>
      <c r="BB266" s="19" t="str">
        <f>+IF(LEN(I266)&gt;5,IF(INT(RIGHT(B266,1))=9,0.5*L266*AY266,INT(MID(B266,5,LEN(B266)-4))*L266)+IFERROR(VLOOKUP(I266,AJUSTES!$A$1:$I$50,9,0),0),"")</f>
        <v/>
      </c>
      <c r="BC266" s="12"/>
      <c r="BD266" s="19" t="str">
        <f t="shared" si="169"/>
        <v/>
      </c>
      <c r="BE266" s="18" t="str">
        <f t="shared" si="170"/>
        <v/>
      </c>
      <c r="BF266" s="139" t="str">
        <f t="shared" si="171"/>
        <v/>
      </c>
      <c r="BG266" s="114"/>
      <c r="BH266" s="18" t="str">
        <f t="shared" si="172"/>
        <v/>
      </c>
      <c r="BI266" s="13"/>
      <c r="BJ266" s="12"/>
      <c r="BK266" s="12"/>
      <c r="BL266" s="145"/>
      <c r="BM266" s="12"/>
      <c r="BN266" s="12"/>
      <c r="BO266" s="12"/>
      <c r="BP266" s="12"/>
      <c r="BQ266" s="12"/>
      <c r="BR266" s="12"/>
      <c r="BS266" s="146"/>
      <c r="BT266" s="14"/>
      <c r="BU266" s="12"/>
      <c r="BV266" s="12"/>
      <c r="BW266" s="12"/>
      <c r="BX266" s="12"/>
      <c r="BY266" s="12"/>
      <c r="BZ266" s="144"/>
      <c r="CA266" s="107" t="str">
        <f>+IF(LEN($I266)&gt;5,IF(BD!F266="N/A","",BD!F266),"")</f>
        <v/>
      </c>
      <c r="CB266" s="21"/>
      <c r="CC266" s="147"/>
      <c r="CD266" s="148"/>
      <c r="CE266" s="8" t="str">
        <f>+IF(LEN(I266)&gt;5,BD!M266,"")</f>
        <v/>
      </c>
      <c r="CF266" s="16" t="str">
        <f>+IF(LEN(I266)&gt;5,BD!N266,"")</f>
        <v/>
      </c>
      <c r="CG266" s="3" t="str">
        <f t="shared" si="173"/>
        <v/>
      </c>
      <c r="CH266" s="23" t="str">
        <f>+IF(AND(LEN($I266)&gt;5),IF(AND($J266&gt;N$1,$J266&lt;=$AO$1),1,IF((COUNTIFS(INCAPACIDADES!$C$1:$C$51,$I266,INCAPACIDADES!K$1:K$51,N$1))&gt;0,2,IF(VLOOKUP($C266,BD!$D$1:$F$501,3,0)&gt;N$1,0,3))),"")</f>
        <v/>
      </c>
      <c r="CI266" s="23" t="str">
        <f>+IF(AND(LEN($I266)&gt;5),IF(AND($J266&gt;O$1,$J266&lt;=$AO$1),1,IF((COUNTIFS(INCAPACIDADES!$C$1:$C$51,$I266,INCAPACIDADES!L$1:L$51,O$1))&gt;0,2,IF(VLOOKUP($C266,BD!$D$1:$F$501,3,0)&gt;O$1,0,3))),"")</f>
        <v/>
      </c>
      <c r="CJ266" s="23" t="str">
        <f>+IF(AND(LEN($I266)&gt;5),IF(AND($J266&gt;P$1,$J266&lt;=$AO$1),1,IF((COUNTIFS(INCAPACIDADES!$C$1:$C$51,$I266,INCAPACIDADES!M$1:M$51,P$1))&gt;0,2,IF(VLOOKUP($C266,BD!$D$1:$F$501,3,0)&gt;P$1,0,3))),"")</f>
        <v/>
      </c>
      <c r="CK266" s="23" t="str">
        <f>+IF(AND(LEN($I266)&gt;5),IF(AND($J266&gt;Q$1,$J266&lt;=$AO$1),1,IF((COUNTIFS(INCAPACIDADES!$C$1:$C$51,$I266,INCAPACIDADES!N$1:N$51,Q$1))&gt;0,2,IF(VLOOKUP($C266,BD!$D$1:$F$501,3,0)&gt;Q$1,0,3))),"")</f>
        <v/>
      </c>
      <c r="CL266" s="23" t="str">
        <f>+IF(AND(LEN($I266)&gt;5),IF(AND($J266&gt;R$1,$J266&lt;=$AO$1),1,IF((COUNTIFS(INCAPACIDADES!$C$1:$C$51,$I266,INCAPACIDADES!O$1:O$51,R$1))&gt;0,2,IF(VLOOKUP($C266,BD!$D$1:$F$501,3,0)&gt;R$1,0,3))),"")</f>
        <v/>
      </c>
      <c r="CM266" s="23" t="str">
        <f>+IF(AND(LEN($I266)&gt;5),IF(AND($J266&gt;S$1,$J266&lt;=$AO$1),1,IF((COUNTIFS(INCAPACIDADES!$C$1:$C$51,$I266,INCAPACIDADES!P$1:P$51,S$1))&gt;0,2,IF(VLOOKUP($C266,BD!$D$1:$F$501,3,0)&gt;S$1,0,3))),"")</f>
        <v/>
      </c>
      <c r="CN266" s="23" t="str">
        <f>+IF(AND(LEN($I266)&gt;5),IF(AND($J266&gt;T$1,$J266&lt;=$AO$1),1,IF((COUNTIFS(INCAPACIDADES!$C$1:$C$51,$I266,INCAPACIDADES!Q$1:Q$51,T$1))&gt;0,2,IF(VLOOKUP($C266,BD!$D$1:$F$501,3,0)&gt;T$1,0,3))),"")</f>
        <v/>
      </c>
      <c r="CO266" s="23" t="str">
        <f>+IF(AND(LEN($I266)&gt;5),IF(AND($J266&gt;U$1,$J266&lt;=$AO$1),1,IF((COUNTIFS(INCAPACIDADES!$C$1:$C$51,$I266,INCAPACIDADES!R$1:R$51,U$1))&gt;0,2,IF(VLOOKUP($C266,BD!$D$1:$F$501,3,0)&gt;U$1,0,3))),"")</f>
        <v/>
      </c>
      <c r="CP266" s="23" t="str">
        <f>+IF(AND(LEN($I266)&gt;5),IF(AND($J266&gt;V$1,$J266&lt;=$AO$1),1,IF((COUNTIFS(INCAPACIDADES!$C$1:$C$51,$I266,INCAPACIDADES!S$1:S$51,V$1))&gt;0,2,IF(VLOOKUP($C266,BD!$D$1:$F$501,3,0)&gt;V$1,0,3))),"")</f>
        <v/>
      </c>
      <c r="CQ266" s="23" t="str">
        <f>+IF(AND(LEN($I266)&gt;5),IF(AND($J266&gt;W$1,$J266&lt;=$AO$1),1,IF((COUNTIFS(INCAPACIDADES!$C$1:$C$51,$I266,INCAPACIDADES!T$1:T$51,W$1))&gt;0,2,IF(VLOOKUP($C266,BD!$D$1:$F$501,3,0)&gt;W$1,0,3))),"")</f>
        <v/>
      </c>
      <c r="CR266" s="23" t="str">
        <f>+IF(AND(LEN($I266)&gt;5),IF(AND($J266&gt;X$1,$J266&lt;=$AO$1),1,IF((COUNTIFS(INCAPACIDADES!$C$1:$C$51,$I266,INCAPACIDADES!U$1:U$51,X$1))&gt;0,2,IF(VLOOKUP($C266,BD!$D$1:$F$501,3,0)&gt;X$1,0,3))),"")</f>
        <v/>
      </c>
      <c r="CS266" s="23" t="str">
        <f>+IF(AND(LEN($I266)&gt;5),IF(AND($J266&gt;Y$1,$J266&lt;=$AO$1),1,IF((COUNTIFS(INCAPACIDADES!$C$1:$C$51,$I266,INCAPACIDADES!V$1:V$51,Y$1))&gt;0,2,IF(VLOOKUP($C266,BD!$D$1:$F$501,3,0)&gt;Y$1,0,3))),"")</f>
        <v/>
      </c>
      <c r="CT266" s="23" t="str">
        <f>+IF(AND(LEN($I266)&gt;5),IF(AND($J266&gt;Z$1,$J266&lt;=$AO$1),1,IF((COUNTIFS(INCAPACIDADES!$C$1:$C$51,$I266,INCAPACIDADES!W$1:W$51,Z$1))&gt;0,2,IF(VLOOKUP($C266,BD!$D$1:$F$501,3,0)&gt;Z$1,0,3))),"")</f>
        <v/>
      </c>
      <c r="CU266" s="23" t="str">
        <f>+IF(AND(LEN($I266)&gt;5),IF(AND($J266&gt;AA$1,$J266&lt;=$AO$1),1,IF((COUNTIFS(INCAPACIDADES!$C$1:$C$51,$I266,INCAPACIDADES!X$1:X$51,AA$1))&gt;0,2,IF(VLOOKUP($C266,BD!$D$1:$F$501,3,0)&gt;AA$1,0,3))),"")</f>
        <v/>
      </c>
      <c r="CV266" s="23" t="str">
        <f>+IF(AND(LEN($I266)&gt;5),IF(AND($J266&gt;AB$1,$J266&lt;=$AO$1),1,IF((COUNTIFS(INCAPACIDADES!$C$1:$C$51,$I266,INCAPACIDADES!Y$1:Y$51,AB$1))&gt;0,2,IF(VLOOKUP($C266,BD!$D$1:$F$501,3,0)&gt;AB$1,0,3))),"")</f>
        <v/>
      </c>
      <c r="CW266" s="23" t="str">
        <f>+IF(AND(LEN($I266)&gt;5),IF(AND($J266&gt;AC$1,$J266&lt;=$AO$1),1,IF((COUNTIFS(INCAPACIDADES!$C$1:$C$51,$I266,INCAPACIDADES!Z$1:Z$51,AC$1))&gt;0,2,IF(VLOOKUP($C266,BD!$D$1:$F$501,3,0)&gt;AC$1,0,3))),"")</f>
        <v/>
      </c>
      <c r="CX266" s="23" t="str">
        <f>+IF(AND(LEN($I266)&gt;5),IF(AND($J266&gt;AD$1,$J266&lt;=$AO$1),1,IF((COUNTIFS(INCAPACIDADES!$C$1:$C$51,$I266,INCAPACIDADES!AA$1:AA$51,AD$1))&gt;0,2,IF(VLOOKUP($C266,BD!$D$1:$F$501,3,0)&gt;AD$1,0,3))),"")</f>
        <v/>
      </c>
      <c r="CY266" s="23" t="str">
        <f>+IF(AND(LEN($I266)&gt;5),IF(AND($J266&gt;AE$1,$J266&lt;=$AO$1),1,IF((COUNTIFS(INCAPACIDADES!$C$1:$C$51,$I266,INCAPACIDADES!AB$1:AB$51,AE$1))&gt;0,2,IF(VLOOKUP($C266,BD!$D$1:$F$501,3,0)&gt;AE$1,0,3))),"")</f>
        <v/>
      </c>
      <c r="CZ266" s="23" t="str">
        <f>+IF(AND(LEN($I266)&gt;5),IF(AND($J266&gt;AF$1,$J266&lt;=$AO$1),1,IF((COUNTIFS(INCAPACIDADES!$C$1:$C$51,$I266,INCAPACIDADES!AC$1:AC$51,AF$1))&gt;0,2,IF(VLOOKUP($C266,BD!$D$1:$F$501,3,0)&gt;AF$1,0,3))),"")</f>
        <v/>
      </c>
      <c r="DA266" s="23" t="str">
        <f>+IF(AND(LEN($I266)&gt;5),IF(AND($J266&gt;AG$1,$J266&lt;=$AO$1),1,IF((COUNTIFS(INCAPACIDADES!$C$1:$C$51,$I266,INCAPACIDADES!AD$1:AD$51,AG$1))&gt;0,2,IF(VLOOKUP($C266,BD!$D$1:$F$501,3,0)&gt;AG$1,0,3))),"")</f>
        <v/>
      </c>
      <c r="DB266" s="23" t="str">
        <f>+IF(AND(LEN($I266)&gt;5),IF(AND($J266&gt;AH$1,$J266&lt;=$AO$1),1,IF((COUNTIFS(INCAPACIDADES!$C$1:$C$51,$I266,INCAPACIDADES!AE$1:AE$51,AH$1))&gt;0,2,IF(VLOOKUP($C266,BD!$D$1:$F$501,3,0)&gt;AH$1,0,3))),"")</f>
        <v/>
      </c>
      <c r="DC266" s="23" t="str">
        <f>+IF(AND(LEN($I266)&gt;5),IF(AND($J266&gt;AI$1,$J266&lt;=$AO$1),1,IF((COUNTIFS(INCAPACIDADES!$C$1:$C$51,$I266,INCAPACIDADES!AF$1:AF$51,AI$1))&gt;0,2,IF(VLOOKUP($C266,BD!$D$1:$F$501,3,0)&gt;AI$1,0,3))),"")</f>
        <v/>
      </c>
      <c r="DD266" s="23" t="str">
        <f>+IF(AND(LEN($I266)&gt;5),IF(AND($J266&gt;AJ$1,$J266&lt;=$AO$1),1,IF((COUNTIFS(INCAPACIDADES!$C$1:$C$51,$I266,INCAPACIDADES!AG$1:AG$51,AJ$1))&gt;0,2,IF(VLOOKUP($C266,BD!$D$1:$F$501,3,0)&gt;AJ$1,0,3))),"")</f>
        <v/>
      </c>
      <c r="DE266" s="23" t="str">
        <f>+IF(AND(LEN($I266)&gt;5),IF(AND($J266&gt;AK$1,$J266&lt;=$AO$1),1,IF((COUNTIFS(INCAPACIDADES!$C$1:$C$51,$I266,INCAPACIDADES!AH$1:AH$51,AK$1))&gt;0,2,IF(VLOOKUP($C266,BD!$D$1:$F$501,3,0)&gt;AK$1,0,3))),"")</f>
        <v/>
      </c>
      <c r="DF266" s="23" t="str">
        <f>+IF(AND(LEN($I266)&gt;5),IF(AND($J266&gt;AL$1,$J266&lt;=$AO$1),1,IF((COUNTIFS(INCAPACIDADES!$C$1:$C$51,$I266,INCAPACIDADES!AI$1:AI$51,AL$1))&gt;0,2,IF(VLOOKUP($C266,BD!$D$1:$F$501,3,0)&gt;AL$1,0,3))),"")</f>
        <v/>
      </c>
      <c r="DG266" s="23" t="str">
        <f>+IF(AND(LEN($I266)&gt;5),IF(AND($J266&gt;AM$1,$J266&lt;=$AO$1),1,IF((COUNTIFS(INCAPACIDADES!$C$1:$C$51,$I266,INCAPACIDADES!AJ$1:AJ$51,AM$1))&gt;0,2,IF(VLOOKUP($C266,BD!$D$1:$F$501,3,0)&gt;AM$1,0,3))),"")</f>
        <v/>
      </c>
      <c r="DH266" s="23" t="str">
        <f>+IF(AND(LEN($I266)&gt;5),IF(AND($J266&gt;AN$1,$J266&lt;=$AO$1),1,IF((COUNTIFS(INCAPACIDADES!$C$1:$C$51,$I266,INCAPACIDADES!AK$1:AK$51,AN$1))&gt;0,2,IF(VLOOKUP($C266,BD!$D$1:$F$501,3,0)&gt;AN$1,0,3))),"")</f>
        <v/>
      </c>
      <c r="DI266" s="23" t="str">
        <f>+IF(AND(LEN($I266)&gt;5),IF(AND($J266&gt;AO$1,$J266&lt;=$AO$1),1,IF((COUNTIFS(INCAPACIDADES!$C$1:$C$51,$I266,INCAPACIDADES!AL$1:AL$51,AO$1))&gt;0,2,IF(VLOOKUP($C266,BD!$D$1:$F$501,3,0)&gt;AO$1,0,3))),"")</f>
        <v/>
      </c>
      <c r="DJ266" s="23" t="str">
        <f>+IF(LEN($I266)&gt;5,IF(ISERROR(VLOOKUP(N266,'CODIGO PAGO'!$B$2:$B$20,1,0)),1,IF(OR(AND(CH266=1,N266&lt;&gt;"N"),AND(CH266=3,N266&lt;&gt;"B"),AND(CH266=2,LEFT(TRIM(N266),1)&lt;&gt;"I")),1,IF(OR(AND(CH266=0,N266="N"),AND(CH266=0,N266="B"),AND(CH266=0,LEFT(TRIM(N266),1)="I")),1,0))),"")</f>
        <v/>
      </c>
      <c r="DK266" s="23" t="str">
        <f t="shared" si="174"/>
        <v/>
      </c>
      <c r="DL266" s="23" t="str">
        <f>+IF(LEN($I266)&gt;5,IF(ISERROR(VLOOKUP(P266,'CODIGO PAGO'!$B$2:$B$20,1,0)),1,IF(OR(AND(CJ266=1,P266&lt;&gt;"N"),AND(CJ266=3,P266&lt;&gt;"B"),AND(CJ266=2,LEFT(TRIM(P266),1)&lt;&gt;"I")),1,IF(OR(AND(CJ266=0,P266="N"),AND(CJ266=0,P266="B"),AND(CJ266=0,LEFT(TRIM(P266),1)="I")),1,0))),"")</f>
        <v/>
      </c>
      <c r="DM266" s="23" t="str">
        <f t="shared" si="175"/>
        <v/>
      </c>
      <c r="DN266" s="23" t="str">
        <f>+IF(LEN($I266)&gt;5,IF(ISERROR(VLOOKUP(R266,'CODIGO PAGO'!$B$2:$B$20,1,0)),1,IF(OR(AND(CL266=1,R266&lt;&gt;"N"),AND(CL266=3,R266&lt;&gt;"B"),AND(CL266=2,LEFT(TRIM(R266),1)&lt;&gt;"I")),1,IF(OR(AND(CL266=0,R266="N"),AND(CL266=0,R266="B"),AND(CL266=0,LEFT(TRIM(R266),1)="I")),1,0))),"")</f>
        <v/>
      </c>
      <c r="DO266" s="23" t="str">
        <f t="shared" si="176"/>
        <v/>
      </c>
      <c r="DP266" s="23" t="str">
        <f>+IF(LEN($I266)&gt;5,IF(ISERROR(VLOOKUP(T266,'CODIGO PAGO'!$B$2:$B$20,1,0)),1,IF(OR(AND(CN266=1,T266&lt;&gt;"N"),AND(CN266=3,T266&lt;&gt;"B"),AND(CN266=2,LEFT(TRIM(T266),1)&lt;&gt;"I")),1,IF(OR(AND(CN266=0,T266="N"),AND(CN266=0,T266="B"),AND(CN266=0,LEFT(TRIM(T266),1)="I")),1,0))),"")</f>
        <v/>
      </c>
      <c r="DQ266" s="23" t="str">
        <f t="shared" si="177"/>
        <v/>
      </c>
      <c r="DR266" s="23" t="str">
        <f>+IF(LEN($I266)&gt;5,IF(ISERROR(VLOOKUP(V266,'CODIGO PAGO'!$B$2:$B$20,1,0)),1,IF(OR(AND(CP266=1,V266&lt;&gt;"N"),AND(CP266=3,V266&lt;&gt;"B"),AND(CP266=2,LEFT(TRIM(V266),1)&lt;&gt;"I")),1,IF(OR(AND(CP266=0,V266="N"),AND(CP266=0,V266="B"),AND(CP266=0,LEFT(TRIM(V266),1)="I")),1,0))),"")</f>
        <v/>
      </c>
      <c r="DS266" s="23" t="str">
        <f t="shared" si="178"/>
        <v/>
      </c>
      <c r="DT266" s="23" t="str">
        <f>+IF(LEN($I266)&gt;5,IF(ISERROR(VLOOKUP(X266,'CODIGO PAGO'!$B$2:$B$20,1,0)),1,IF(OR(AND(CR266=1,X266&lt;&gt;"N"),AND(CR266=3,X266&lt;&gt;"B"),AND(CR266=2,LEFT(TRIM(X266),1)&lt;&gt;"I")),1,IF(OR(AND(CR266=0,X266="N"),AND(CR266=0,X266="B"),AND(CR266=0,LEFT(TRIM(X266),1)="I")),1,0))),"")</f>
        <v/>
      </c>
      <c r="DU266" s="23" t="str">
        <f t="shared" si="179"/>
        <v/>
      </c>
      <c r="DV266" s="23" t="str">
        <f>+IF(LEN($I266)&gt;5,IF(ISERROR(VLOOKUP(Z266,'CODIGO PAGO'!$B$2:$B$20,1,0)),1,IF(OR(AND(CT266=1,Z266&lt;&gt;"N"),AND(CT266=3,Z266&lt;&gt;"B"),AND(CT266=2,LEFT(TRIM(Z266),1)&lt;&gt;"I")),1,IF(OR(AND(CT266=0,Z266="N"),AND(CT266=0,Z266="B"),AND(CT266=0,LEFT(TRIM(Z266),1)="I")),1,0))),"")</f>
        <v/>
      </c>
      <c r="DW266" s="23" t="str">
        <f t="shared" si="180"/>
        <v/>
      </c>
      <c r="DX266" s="23" t="str">
        <f>+IF(LEN($I266)&gt;5,IF(ISERROR(VLOOKUP(AB266,'CODIGO PAGO'!$B$2:$B$20,1,0)),1,IF(OR(AND(CV266=1,AB266&lt;&gt;"N"),AND(CV266=3,AB266&lt;&gt;"B"),AND(CV266=2,LEFT(TRIM(AB266),1)&lt;&gt;"I")),1,IF(OR(AND(CV266=0,AB266="N"),AND(CV266=0,AB266="B"),AND(CV266=0,LEFT(TRIM(AB266),1)="I")),1,0))),"")</f>
        <v/>
      </c>
      <c r="DY266" s="23" t="str">
        <f t="shared" si="181"/>
        <v/>
      </c>
      <c r="DZ266" s="23" t="str">
        <f>+IF(LEN($I266)&gt;5,IF(ISERROR(VLOOKUP(AD266,'CODIGO PAGO'!$B$2:$B$20,1,0)),1,IF(OR(AND(CX266=1,AD266&lt;&gt;"N"),AND(CX266=3,AD266&lt;&gt;"B"),AND(CX266=2,LEFT(TRIM(AD266),1)&lt;&gt;"I")),1,IF(OR(AND(CX266=0,AD266="N"),AND(CX266=0,AD266="B"),AND(CX266=0,LEFT(TRIM(AD266),1)="I")),1,0))),"")</f>
        <v/>
      </c>
      <c r="EA266" s="23" t="str">
        <f t="shared" si="182"/>
        <v/>
      </c>
      <c r="EB266" s="23" t="str">
        <f>+IF(LEN($I266)&gt;5,IF(ISERROR(VLOOKUP(AF266,'CODIGO PAGO'!$B$2:$B$20,1,0)),1,IF(OR(AND(CZ266=1,AF266&lt;&gt;"N"),AND(CZ266=3,AF266&lt;&gt;"B"),AND(CZ266=2,LEFT(TRIM(AF266),1)&lt;&gt;"I")),1,IF(OR(AND(CZ266=0,AF266="N"),AND(CZ266=0,AF266="B"),AND(CZ266=0,LEFT(TRIM(AF266),1)="I")),1,0))),"")</f>
        <v/>
      </c>
      <c r="EC266" s="23" t="str">
        <f t="shared" si="183"/>
        <v/>
      </c>
      <c r="ED266" s="23" t="str">
        <f>+IF(LEN($I266)&gt;5,IF(ISERROR(VLOOKUP(AH266,'CODIGO PAGO'!$B$2:$B$20,1,0)),1,IF(OR(AND(DB266=1,AH266&lt;&gt;"N"),AND(DB266=3,AH266&lt;&gt;"B"),AND(DB266=2,LEFT(TRIM(AH266),1)&lt;&gt;"I")),1,IF(OR(AND(DB266=0,AH266="N"),AND(DB266=0,AH266="B"),AND(DB266=0,LEFT(TRIM(AH266),1)="I")),1,0))),"")</f>
        <v/>
      </c>
      <c r="EE266" s="23" t="str">
        <f t="shared" si="184"/>
        <v/>
      </c>
      <c r="EF266" s="23" t="str">
        <f>+IF(LEN($I266)&gt;5,IF(ISERROR(VLOOKUP(AJ266,'CODIGO PAGO'!$B$2:$B$20,1,0)),1,IF(OR(AND(DD266=1,AJ266&lt;&gt;"N"),AND(DD266=3,AJ266&lt;&gt;"B"),AND(DD266=2,LEFT(TRIM(AJ266),1)&lt;&gt;"I")),1,IF(OR(AND(DD266=0,AJ266="N"),AND(DD266=0,AJ266="B"),AND(DD266=0,LEFT(TRIM(AJ266),1)="I")),1,0))),"")</f>
        <v/>
      </c>
      <c r="EG266" s="23" t="str">
        <f t="shared" si="185"/>
        <v/>
      </c>
      <c r="EH266" s="23" t="str">
        <f>+IF(LEN($I266)&gt;5,IF(ISERROR(VLOOKUP(AL266,'CODIGO PAGO'!$B$2:$B$20,1,0)),1,IF(OR(AND(DF266=1,AL266&lt;&gt;"N"),AND(DF266=3,AL266&lt;&gt;"B"),AND(DF266=2,LEFT(TRIM(AL266),1)&lt;&gt;"I")),1,IF(OR(AND(DF266=0,AL266="N"),AND(DF266=0,AL266="B"),AND(DF266=0,LEFT(TRIM(AL266),1)="I")),1,0))),"")</f>
        <v/>
      </c>
      <c r="EI266" s="23" t="str">
        <f t="shared" si="186"/>
        <v/>
      </c>
      <c r="EJ266" s="23" t="str">
        <f>+IF(LEN($I266)&gt;5,IF(ISERROR(VLOOKUP(AN266,'CODIGO PAGO'!$B$2:$B$20,1,0)),1,IF(OR(AND(DH266=1,AN266&lt;&gt;"N"),AND(DH266=3,AN266&lt;&gt;"B"),AND(DH266=2,LEFT(TRIM(AN266),1)&lt;&gt;"I")),1,IF(OR(AND(DH266=0,AN266="N"),AND(DH266=0,AN266="B"),AND(DH266=0,LEFT(TRIM(AN266),1)="I")),1,0))),"")</f>
        <v/>
      </c>
      <c r="EK266" s="23" t="str">
        <f t="shared" si="187"/>
        <v/>
      </c>
      <c r="EL266" s="24" t="str">
        <f t="shared" si="188"/>
        <v/>
      </c>
    </row>
    <row r="267" spans="1:142" s="26" customFormat="1">
      <c r="A267" s="15" t="str">
        <f t="shared" si="154"/>
        <v/>
      </c>
      <c r="B267" s="1" t="str">
        <f>+IF(LEN(I267)&gt;5,'CODIGO PAGO'!$B$28,"")</f>
        <v/>
      </c>
      <c r="C267" s="1" t="str">
        <f>+IF(LEN($I267)&gt;5,BD!D267,"")</f>
        <v/>
      </c>
      <c r="D267" s="168" t="str">
        <f>+IF(LEN($I267)&gt;5,BD!A267,"")</f>
        <v/>
      </c>
      <c r="E267" s="1" t="str">
        <f>+IF(LEN($I267)&gt;5,BD!B267,"")</f>
        <v/>
      </c>
      <c r="F267" s="1" t="str">
        <f>+IF(LEN($I267)&gt;5,BD!C267,"")</f>
        <v/>
      </c>
      <c r="G267" s="141"/>
      <c r="H267" s="141"/>
      <c r="I267" s="1" t="str">
        <f>+IF(LEN(BD!G267)&gt;5,BD!G267,"")</f>
        <v/>
      </c>
      <c r="J267" s="167" t="str">
        <f>+IF(LEN($I267)&gt;5,BD!E267,"")</f>
        <v/>
      </c>
      <c r="K267" s="6" t="str">
        <f t="shared" si="155"/>
        <v/>
      </c>
      <c r="L267" s="87" t="str">
        <f>+IF(LEN($I267)&gt;5,BD!H267,"")</f>
        <v/>
      </c>
      <c r="M267" s="40" t="str">
        <f t="shared" si="156"/>
        <v/>
      </c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4" t="str">
        <f t="shared" si="157"/>
        <v/>
      </c>
      <c r="AQ267" s="5" t="str">
        <f t="shared" si="158"/>
        <v/>
      </c>
      <c r="AR267" s="91" t="str">
        <f t="shared" si="159"/>
        <v/>
      </c>
      <c r="AS267" s="5" t="str">
        <f t="shared" si="160"/>
        <v/>
      </c>
      <c r="AT267" s="91" t="str">
        <f t="shared" si="161"/>
        <v/>
      </c>
      <c r="AU267" s="4" t="str">
        <f t="shared" si="162"/>
        <v/>
      </c>
      <c r="AV267" s="4" t="str">
        <f t="shared" si="163"/>
        <v/>
      </c>
      <c r="AW267" s="4" t="str">
        <f t="shared" si="164"/>
        <v/>
      </c>
      <c r="AX267" s="4" t="str">
        <f t="shared" si="165"/>
        <v/>
      </c>
      <c r="AY267" s="88" t="str">
        <f t="shared" si="166"/>
        <v/>
      </c>
      <c r="AZ267" s="17" t="str">
        <f t="shared" si="167"/>
        <v/>
      </c>
      <c r="BA267" s="18" t="str">
        <f t="shared" si="168"/>
        <v/>
      </c>
      <c r="BB267" s="19" t="str">
        <f>+IF(LEN(I267)&gt;5,IF(INT(RIGHT(B267,1))=9,0.5*L267*AY267,INT(MID(B267,5,LEN(B267)-4))*L267)+IFERROR(VLOOKUP(I267,AJUSTES!$A$1:$I$50,9,0),0),"")</f>
        <v/>
      </c>
      <c r="BC267" s="12"/>
      <c r="BD267" s="19" t="str">
        <f t="shared" si="169"/>
        <v/>
      </c>
      <c r="BE267" s="18" t="str">
        <f t="shared" si="170"/>
        <v/>
      </c>
      <c r="BF267" s="139" t="str">
        <f t="shared" si="171"/>
        <v/>
      </c>
      <c r="BG267" s="114"/>
      <c r="BH267" s="18" t="str">
        <f t="shared" si="172"/>
        <v/>
      </c>
      <c r="BI267" s="13"/>
      <c r="BJ267" s="12"/>
      <c r="BK267" s="12"/>
      <c r="BL267" s="145"/>
      <c r="BM267" s="12"/>
      <c r="BN267" s="12"/>
      <c r="BO267" s="12"/>
      <c r="BP267" s="12"/>
      <c r="BQ267" s="12"/>
      <c r="BR267" s="12"/>
      <c r="BS267" s="146"/>
      <c r="BT267" s="14"/>
      <c r="BU267" s="12"/>
      <c r="BV267" s="12"/>
      <c r="BW267" s="12"/>
      <c r="BX267" s="12"/>
      <c r="BY267" s="12"/>
      <c r="BZ267" s="144"/>
      <c r="CA267" s="107" t="str">
        <f>+IF(LEN($I267)&gt;5,IF(BD!F267="N/A","",BD!F267),"")</f>
        <v/>
      </c>
      <c r="CB267" s="21"/>
      <c r="CC267" s="147"/>
      <c r="CD267" s="148"/>
      <c r="CE267" s="8" t="str">
        <f>+IF(LEN(I267)&gt;5,BD!M267,"")</f>
        <v/>
      </c>
      <c r="CF267" s="16" t="str">
        <f>+IF(LEN(I267)&gt;5,BD!N267,"")</f>
        <v/>
      </c>
      <c r="CG267" s="3" t="str">
        <f t="shared" si="173"/>
        <v/>
      </c>
      <c r="CH267" s="23" t="str">
        <f>+IF(AND(LEN($I267)&gt;5),IF(AND($J267&gt;N$1,$J267&lt;=$AO$1),1,IF((COUNTIFS(INCAPACIDADES!$C$1:$C$51,$I267,INCAPACIDADES!K$1:K$51,N$1))&gt;0,2,IF(VLOOKUP($C267,BD!$D$1:$F$501,3,0)&gt;N$1,0,3))),"")</f>
        <v/>
      </c>
      <c r="CI267" s="23" t="str">
        <f>+IF(AND(LEN($I267)&gt;5),IF(AND($J267&gt;O$1,$J267&lt;=$AO$1),1,IF((COUNTIFS(INCAPACIDADES!$C$1:$C$51,$I267,INCAPACIDADES!L$1:L$51,O$1))&gt;0,2,IF(VLOOKUP($C267,BD!$D$1:$F$501,3,0)&gt;O$1,0,3))),"")</f>
        <v/>
      </c>
      <c r="CJ267" s="23" t="str">
        <f>+IF(AND(LEN($I267)&gt;5),IF(AND($J267&gt;P$1,$J267&lt;=$AO$1),1,IF((COUNTIFS(INCAPACIDADES!$C$1:$C$51,$I267,INCAPACIDADES!M$1:M$51,P$1))&gt;0,2,IF(VLOOKUP($C267,BD!$D$1:$F$501,3,0)&gt;P$1,0,3))),"")</f>
        <v/>
      </c>
      <c r="CK267" s="23" t="str">
        <f>+IF(AND(LEN($I267)&gt;5),IF(AND($J267&gt;Q$1,$J267&lt;=$AO$1),1,IF((COUNTIFS(INCAPACIDADES!$C$1:$C$51,$I267,INCAPACIDADES!N$1:N$51,Q$1))&gt;0,2,IF(VLOOKUP($C267,BD!$D$1:$F$501,3,0)&gt;Q$1,0,3))),"")</f>
        <v/>
      </c>
      <c r="CL267" s="23" t="str">
        <f>+IF(AND(LEN($I267)&gt;5),IF(AND($J267&gt;R$1,$J267&lt;=$AO$1),1,IF((COUNTIFS(INCAPACIDADES!$C$1:$C$51,$I267,INCAPACIDADES!O$1:O$51,R$1))&gt;0,2,IF(VLOOKUP($C267,BD!$D$1:$F$501,3,0)&gt;R$1,0,3))),"")</f>
        <v/>
      </c>
      <c r="CM267" s="23" t="str">
        <f>+IF(AND(LEN($I267)&gt;5),IF(AND($J267&gt;S$1,$J267&lt;=$AO$1),1,IF((COUNTIFS(INCAPACIDADES!$C$1:$C$51,$I267,INCAPACIDADES!P$1:P$51,S$1))&gt;0,2,IF(VLOOKUP($C267,BD!$D$1:$F$501,3,0)&gt;S$1,0,3))),"")</f>
        <v/>
      </c>
      <c r="CN267" s="23" t="str">
        <f>+IF(AND(LEN($I267)&gt;5),IF(AND($J267&gt;T$1,$J267&lt;=$AO$1),1,IF((COUNTIFS(INCAPACIDADES!$C$1:$C$51,$I267,INCAPACIDADES!Q$1:Q$51,T$1))&gt;0,2,IF(VLOOKUP($C267,BD!$D$1:$F$501,3,0)&gt;T$1,0,3))),"")</f>
        <v/>
      </c>
      <c r="CO267" s="23" t="str">
        <f>+IF(AND(LEN($I267)&gt;5),IF(AND($J267&gt;U$1,$J267&lt;=$AO$1),1,IF((COUNTIFS(INCAPACIDADES!$C$1:$C$51,$I267,INCAPACIDADES!R$1:R$51,U$1))&gt;0,2,IF(VLOOKUP($C267,BD!$D$1:$F$501,3,0)&gt;U$1,0,3))),"")</f>
        <v/>
      </c>
      <c r="CP267" s="23" t="str">
        <f>+IF(AND(LEN($I267)&gt;5),IF(AND($J267&gt;V$1,$J267&lt;=$AO$1),1,IF((COUNTIFS(INCAPACIDADES!$C$1:$C$51,$I267,INCAPACIDADES!S$1:S$51,V$1))&gt;0,2,IF(VLOOKUP($C267,BD!$D$1:$F$501,3,0)&gt;V$1,0,3))),"")</f>
        <v/>
      </c>
      <c r="CQ267" s="23" t="str">
        <f>+IF(AND(LEN($I267)&gt;5),IF(AND($J267&gt;W$1,$J267&lt;=$AO$1),1,IF((COUNTIFS(INCAPACIDADES!$C$1:$C$51,$I267,INCAPACIDADES!T$1:T$51,W$1))&gt;0,2,IF(VLOOKUP($C267,BD!$D$1:$F$501,3,0)&gt;W$1,0,3))),"")</f>
        <v/>
      </c>
      <c r="CR267" s="23" t="str">
        <f>+IF(AND(LEN($I267)&gt;5),IF(AND($J267&gt;X$1,$J267&lt;=$AO$1),1,IF((COUNTIFS(INCAPACIDADES!$C$1:$C$51,$I267,INCAPACIDADES!U$1:U$51,X$1))&gt;0,2,IF(VLOOKUP($C267,BD!$D$1:$F$501,3,0)&gt;X$1,0,3))),"")</f>
        <v/>
      </c>
      <c r="CS267" s="23" t="str">
        <f>+IF(AND(LEN($I267)&gt;5),IF(AND($J267&gt;Y$1,$J267&lt;=$AO$1),1,IF((COUNTIFS(INCAPACIDADES!$C$1:$C$51,$I267,INCAPACIDADES!V$1:V$51,Y$1))&gt;0,2,IF(VLOOKUP($C267,BD!$D$1:$F$501,3,0)&gt;Y$1,0,3))),"")</f>
        <v/>
      </c>
      <c r="CT267" s="23" t="str">
        <f>+IF(AND(LEN($I267)&gt;5),IF(AND($J267&gt;Z$1,$J267&lt;=$AO$1),1,IF((COUNTIFS(INCAPACIDADES!$C$1:$C$51,$I267,INCAPACIDADES!W$1:W$51,Z$1))&gt;0,2,IF(VLOOKUP($C267,BD!$D$1:$F$501,3,0)&gt;Z$1,0,3))),"")</f>
        <v/>
      </c>
      <c r="CU267" s="23" t="str">
        <f>+IF(AND(LEN($I267)&gt;5),IF(AND($J267&gt;AA$1,$J267&lt;=$AO$1),1,IF((COUNTIFS(INCAPACIDADES!$C$1:$C$51,$I267,INCAPACIDADES!X$1:X$51,AA$1))&gt;0,2,IF(VLOOKUP($C267,BD!$D$1:$F$501,3,0)&gt;AA$1,0,3))),"")</f>
        <v/>
      </c>
      <c r="CV267" s="23" t="str">
        <f>+IF(AND(LEN($I267)&gt;5),IF(AND($J267&gt;AB$1,$J267&lt;=$AO$1),1,IF((COUNTIFS(INCAPACIDADES!$C$1:$C$51,$I267,INCAPACIDADES!Y$1:Y$51,AB$1))&gt;0,2,IF(VLOOKUP($C267,BD!$D$1:$F$501,3,0)&gt;AB$1,0,3))),"")</f>
        <v/>
      </c>
      <c r="CW267" s="23" t="str">
        <f>+IF(AND(LEN($I267)&gt;5),IF(AND($J267&gt;AC$1,$J267&lt;=$AO$1),1,IF((COUNTIFS(INCAPACIDADES!$C$1:$C$51,$I267,INCAPACIDADES!Z$1:Z$51,AC$1))&gt;0,2,IF(VLOOKUP($C267,BD!$D$1:$F$501,3,0)&gt;AC$1,0,3))),"")</f>
        <v/>
      </c>
      <c r="CX267" s="23" t="str">
        <f>+IF(AND(LEN($I267)&gt;5),IF(AND($J267&gt;AD$1,$J267&lt;=$AO$1),1,IF((COUNTIFS(INCAPACIDADES!$C$1:$C$51,$I267,INCAPACIDADES!AA$1:AA$51,AD$1))&gt;0,2,IF(VLOOKUP($C267,BD!$D$1:$F$501,3,0)&gt;AD$1,0,3))),"")</f>
        <v/>
      </c>
      <c r="CY267" s="23" t="str">
        <f>+IF(AND(LEN($I267)&gt;5),IF(AND($J267&gt;AE$1,$J267&lt;=$AO$1),1,IF((COUNTIFS(INCAPACIDADES!$C$1:$C$51,$I267,INCAPACIDADES!AB$1:AB$51,AE$1))&gt;0,2,IF(VLOOKUP($C267,BD!$D$1:$F$501,3,0)&gt;AE$1,0,3))),"")</f>
        <v/>
      </c>
      <c r="CZ267" s="23" t="str">
        <f>+IF(AND(LEN($I267)&gt;5),IF(AND($J267&gt;AF$1,$J267&lt;=$AO$1),1,IF((COUNTIFS(INCAPACIDADES!$C$1:$C$51,$I267,INCAPACIDADES!AC$1:AC$51,AF$1))&gt;0,2,IF(VLOOKUP($C267,BD!$D$1:$F$501,3,0)&gt;AF$1,0,3))),"")</f>
        <v/>
      </c>
      <c r="DA267" s="23" t="str">
        <f>+IF(AND(LEN($I267)&gt;5),IF(AND($J267&gt;AG$1,$J267&lt;=$AO$1),1,IF((COUNTIFS(INCAPACIDADES!$C$1:$C$51,$I267,INCAPACIDADES!AD$1:AD$51,AG$1))&gt;0,2,IF(VLOOKUP($C267,BD!$D$1:$F$501,3,0)&gt;AG$1,0,3))),"")</f>
        <v/>
      </c>
      <c r="DB267" s="23" t="str">
        <f>+IF(AND(LEN($I267)&gt;5),IF(AND($J267&gt;AH$1,$J267&lt;=$AO$1),1,IF((COUNTIFS(INCAPACIDADES!$C$1:$C$51,$I267,INCAPACIDADES!AE$1:AE$51,AH$1))&gt;0,2,IF(VLOOKUP($C267,BD!$D$1:$F$501,3,0)&gt;AH$1,0,3))),"")</f>
        <v/>
      </c>
      <c r="DC267" s="23" t="str">
        <f>+IF(AND(LEN($I267)&gt;5),IF(AND($J267&gt;AI$1,$J267&lt;=$AO$1),1,IF((COUNTIFS(INCAPACIDADES!$C$1:$C$51,$I267,INCAPACIDADES!AF$1:AF$51,AI$1))&gt;0,2,IF(VLOOKUP($C267,BD!$D$1:$F$501,3,0)&gt;AI$1,0,3))),"")</f>
        <v/>
      </c>
      <c r="DD267" s="23" t="str">
        <f>+IF(AND(LEN($I267)&gt;5),IF(AND($J267&gt;AJ$1,$J267&lt;=$AO$1),1,IF((COUNTIFS(INCAPACIDADES!$C$1:$C$51,$I267,INCAPACIDADES!AG$1:AG$51,AJ$1))&gt;0,2,IF(VLOOKUP($C267,BD!$D$1:$F$501,3,0)&gt;AJ$1,0,3))),"")</f>
        <v/>
      </c>
      <c r="DE267" s="23" t="str">
        <f>+IF(AND(LEN($I267)&gt;5),IF(AND($J267&gt;AK$1,$J267&lt;=$AO$1),1,IF((COUNTIFS(INCAPACIDADES!$C$1:$C$51,$I267,INCAPACIDADES!AH$1:AH$51,AK$1))&gt;0,2,IF(VLOOKUP($C267,BD!$D$1:$F$501,3,0)&gt;AK$1,0,3))),"")</f>
        <v/>
      </c>
      <c r="DF267" s="23" t="str">
        <f>+IF(AND(LEN($I267)&gt;5),IF(AND($J267&gt;AL$1,$J267&lt;=$AO$1),1,IF((COUNTIFS(INCAPACIDADES!$C$1:$C$51,$I267,INCAPACIDADES!AI$1:AI$51,AL$1))&gt;0,2,IF(VLOOKUP($C267,BD!$D$1:$F$501,3,0)&gt;AL$1,0,3))),"")</f>
        <v/>
      </c>
      <c r="DG267" s="23" t="str">
        <f>+IF(AND(LEN($I267)&gt;5),IF(AND($J267&gt;AM$1,$J267&lt;=$AO$1),1,IF((COUNTIFS(INCAPACIDADES!$C$1:$C$51,$I267,INCAPACIDADES!AJ$1:AJ$51,AM$1))&gt;0,2,IF(VLOOKUP($C267,BD!$D$1:$F$501,3,0)&gt;AM$1,0,3))),"")</f>
        <v/>
      </c>
      <c r="DH267" s="23" t="str">
        <f>+IF(AND(LEN($I267)&gt;5),IF(AND($J267&gt;AN$1,$J267&lt;=$AO$1),1,IF((COUNTIFS(INCAPACIDADES!$C$1:$C$51,$I267,INCAPACIDADES!AK$1:AK$51,AN$1))&gt;0,2,IF(VLOOKUP($C267,BD!$D$1:$F$501,3,0)&gt;AN$1,0,3))),"")</f>
        <v/>
      </c>
      <c r="DI267" s="23" t="str">
        <f>+IF(AND(LEN($I267)&gt;5),IF(AND($J267&gt;AO$1,$J267&lt;=$AO$1),1,IF((COUNTIFS(INCAPACIDADES!$C$1:$C$51,$I267,INCAPACIDADES!AL$1:AL$51,AO$1))&gt;0,2,IF(VLOOKUP($C267,BD!$D$1:$F$501,3,0)&gt;AO$1,0,3))),"")</f>
        <v/>
      </c>
      <c r="DJ267" s="23" t="str">
        <f>+IF(LEN($I267)&gt;5,IF(ISERROR(VLOOKUP(N267,'CODIGO PAGO'!$B$2:$B$20,1,0)),1,IF(OR(AND(CH267=1,N267&lt;&gt;"N"),AND(CH267=3,N267&lt;&gt;"B"),AND(CH267=2,LEFT(TRIM(N267),1)&lt;&gt;"I")),1,IF(OR(AND(CH267=0,N267="N"),AND(CH267=0,N267="B"),AND(CH267=0,LEFT(TRIM(N267),1)="I")),1,0))),"")</f>
        <v/>
      </c>
      <c r="DK267" s="23" t="str">
        <f t="shared" si="174"/>
        <v/>
      </c>
      <c r="DL267" s="23" t="str">
        <f>+IF(LEN($I267)&gt;5,IF(ISERROR(VLOOKUP(P267,'CODIGO PAGO'!$B$2:$B$20,1,0)),1,IF(OR(AND(CJ267=1,P267&lt;&gt;"N"),AND(CJ267=3,P267&lt;&gt;"B"),AND(CJ267=2,LEFT(TRIM(P267),1)&lt;&gt;"I")),1,IF(OR(AND(CJ267=0,P267="N"),AND(CJ267=0,P267="B"),AND(CJ267=0,LEFT(TRIM(P267),1)="I")),1,0))),"")</f>
        <v/>
      </c>
      <c r="DM267" s="23" t="str">
        <f t="shared" si="175"/>
        <v/>
      </c>
      <c r="DN267" s="23" t="str">
        <f>+IF(LEN($I267)&gt;5,IF(ISERROR(VLOOKUP(R267,'CODIGO PAGO'!$B$2:$B$20,1,0)),1,IF(OR(AND(CL267=1,R267&lt;&gt;"N"),AND(CL267=3,R267&lt;&gt;"B"),AND(CL267=2,LEFT(TRIM(R267),1)&lt;&gt;"I")),1,IF(OR(AND(CL267=0,R267="N"),AND(CL267=0,R267="B"),AND(CL267=0,LEFT(TRIM(R267),1)="I")),1,0))),"")</f>
        <v/>
      </c>
      <c r="DO267" s="23" t="str">
        <f t="shared" si="176"/>
        <v/>
      </c>
      <c r="DP267" s="23" t="str">
        <f>+IF(LEN($I267)&gt;5,IF(ISERROR(VLOOKUP(T267,'CODIGO PAGO'!$B$2:$B$20,1,0)),1,IF(OR(AND(CN267=1,T267&lt;&gt;"N"),AND(CN267=3,T267&lt;&gt;"B"),AND(CN267=2,LEFT(TRIM(T267),1)&lt;&gt;"I")),1,IF(OR(AND(CN267=0,T267="N"),AND(CN267=0,T267="B"),AND(CN267=0,LEFT(TRIM(T267),1)="I")),1,0))),"")</f>
        <v/>
      </c>
      <c r="DQ267" s="23" t="str">
        <f t="shared" si="177"/>
        <v/>
      </c>
      <c r="DR267" s="23" t="str">
        <f>+IF(LEN($I267)&gt;5,IF(ISERROR(VLOOKUP(V267,'CODIGO PAGO'!$B$2:$B$20,1,0)),1,IF(OR(AND(CP267=1,V267&lt;&gt;"N"),AND(CP267=3,V267&lt;&gt;"B"),AND(CP267=2,LEFT(TRIM(V267),1)&lt;&gt;"I")),1,IF(OR(AND(CP267=0,V267="N"),AND(CP267=0,V267="B"),AND(CP267=0,LEFT(TRIM(V267),1)="I")),1,0))),"")</f>
        <v/>
      </c>
      <c r="DS267" s="23" t="str">
        <f t="shared" si="178"/>
        <v/>
      </c>
      <c r="DT267" s="23" t="str">
        <f>+IF(LEN($I267)&gt;5,IF(ISERROR(VLOOKUP(X267,'CODIGO PAGO'!$B$2:$B$20,1,0)),1,IF(OR(AND(CR267=1,X267&lt;&gt;"N"),AND(CR267=3,X267&lt;&gt;"B"),AND(CR267=2,LEFT(TRIM(X267),1)&lt;&gt;"I")),1,IF(OR(AND(CR267=0,X267="N"),AND(CR267=0,X267="B"),AND(CR267=0,LEFT(TRIM(X267),1)="I")),1,0))),"")</f>
        <v/>
      </c>
      <c r="DU267" s="23" t="str">
        <f t="shared" si="179"/>
        <v/>
      </c>
      <c r="DV267" s="23" t="str">
        <f>+IF(LEN($I267)&gt;5,IF(ISERROR(VLOOKUP(Z267,'CODIGO PAGO'!$B$2:$B$20,1,0)),1,IF(OR(AND(CT267=1,Z267&lt;&gt;"N"),AND(CT267=3,Z267&lt;&gt;"B"),AND(CT267=2,LEFT(TRIM(Z267),1)&lt;&gt;"I")),1,IF(OR(AND(CT267=0,Z267="N"),AND(CT267=0,Z267="B"),AND(CT267=0,LEFT(TRIM(Z267),1)="I")),1,0))),"")</f>
        <v/>
      </c>
      <c r="DW267" s="23" t="str">
        <f t="shared" si="180"/>
        <v/>
      </c>
      <c r="DX267" s="23" t="str">
        <f>+IF(LEN($I267)&gt;5,IF(ISERROR(VLOOKUP(AB267,'CODIGO PAGO'!$B$2:$B$20,1,0)),1,IF(OR(AND(CV267=1,AB267&lt;&gt;"N"),AND(CV267=3,AB267&lt;&gt;"B"),AND(CV267=2,LEFT(TRIM(AB267),1)&lt;&gt;"I")),1,IF(OR(AND(CV267=0,AB267="N"),AND(CV267=0,AB267="B"),AND(CV267=0,LEFT(TRIM(AB267),1)="I")),1,0))),"")</f>
        <v/>
      </c>
      <c r="DY267" s="23" t="str">
        <f t="shared" si="181"/>
        <v/>
      </c>
      <c r="DZ267" s="23" t="str">
        <f>+IF(LEN($I267)&gt;5,IF(ISERROR(VLOOKUP(AD267,'CODIGO PAGO'!$B$2:$B$20,1,0)),1,IF(OR(AND(CX267=1,AD267&lt;&gt;"N"),AND(CX267=3,AD267&lt;&gt;"B"),AND(CX267=2,LEFT(TRIM(AD267),1)&lt;&gt;"I")),1,IF(OR(AND(CX267=0,AD267="N"),AND(CX267=0,AD267="B"),AND(CX267=0,LEFT(TRIM(AD267),1)="I")),1,0))),"")</f>
        <v/>
      </c>
      <c r="EA267" s="23" t="str">
        <f t="shared" si="182"/>
        <v/>
      </c>
      <c r="EB267" s="23" t="str">
        <f>+IF(LEN($I267)&gt;5,IF(ISERROR(VLOOKUP(AF267,'CODIGO PAGO'!$B$2:$B$20,1,0)),1,IF(OR(AND(CZ267=1,AF267&lt;&gt;"N"),AND(CZ267=3,AF267&lt;&gt;"B"),AND(CZ267=2,LEFT(TRIM(AF267),1)&lt;&gt;"I")),1,IF(OR(AND(CZ267=0,AF267="N"),AND(CZ267=0,AF267="B"),AND(CZ267=0,LEFT(TRIM(AF267),1)="I")),1,0))),"")</f>
        <v/>
      </c>
      <c r="EC267" s="23" t="str">
        <f t="shared" si="183"/>
        <v/>
      </c>
      <c r="ED267" s="23" t="str">
        <f>+IF(LEN($I267)&gt;5,IF(ISERROR(VLOOKUP(AH267,'CODIGO PAGO'!$B$2:$B$20,1,0)),1,IF(OR(AND(DB267=1,AH267&lt;&gt;"N"),AND(DB267=3,AH267&lt;&gt;"B"),AND(DB267=2,LEFT(TRIM(AH267),1)&lt;&gt;"I")),1,IF(OR(AND(DB267=0,AH267="N"),AND(DB267=0,AH267="B"),AND(DB267=0,LEFT(TRIM(AH267),1)="I")),1,0))),"")</f>
        <v/>
      </c>
      <c r="EE267" s="23" t="str">
        <f t="shared" si="184"/>
        <v/>
      </c>
      <c r="EF267" s="23" t="str">
        <f>+IF(LEN($I267)&gt;5,IF(ISERROR(VLOOKUP(AJ267,'CODIGO PAGO'!$B$2:$B$20,1,0)),1,IF(OR(AND(DD267=1,AJ267&lt;&gt;"N"),AND(DD267=3,AJ267&lt;&gt;"B"),AND(DD267=2,LEFT(TRIM(AJ267),1)&lt;&gt;"I")),1,IF(OR(AND(DD267=0,AJ267="N"),AND(DD267=0,AJ267="B"),AND(DD267=0,LEFT(TRIM(AJ267),1)="I")),1,0))),"")</f>
        <v/>
      </c>
      <c r="EG267" s="23" t="str">
        <f t="shared" si="185"/>
        <v/>
      </c>
      <c r="EH267" s="23" t="str">
        <f>+IF(LEN($I267)&gt;5,IF(ISERROR(VLOOKUP(AL267,'CODIGO PAGO'!$B$2:$B$20,1,0)),1,IF(OR(AND(DF267=1,AL267&lt;&gt;"N"),AND(DF267=3,AL267&lt;&gt;"B"),AND(DF267=2,LEFT(TRIM(AL267),1)&lt;&gt;"I")),1,IF(OR(AND(DF267=0,AL267="N"),AND(DF267=0,AL267="B"),AND(DF267=0,LEFT(TRIM(AL267),1)="I")),1,0))),"")</f>
        <v/>
      </c>
      <c r="EI267" s="23" t="str">
        <f t="shared" si="186"/>
        <v/>
      </c>
      <c r="EJ267" s="23" t="str">
        <f>+IF(LEN($I267)&gt;5,IF(ISERROR(VLOOKUP(AN267,'CODIGO PAGO'!$B$2:$B$20,1,0)),1,IF(OR(AND(DH267=1,AN267&lt;&gt;"N"),AND(DH267=3,AN267&lt;&gt;"B"),AND(DH267=2,LEFT(TRIM(AN267),1)&lt;&gt;"I")),1,IF(OR(AND(DH267=0,AN267="N"),AND(DH267=0,AN267="B"),AND(DH267=0,LEFT(TRIM(AN267),1)="I")),1,0))),"")</f>
        <v/>
      </c>
      <c r="EK267" s="23" t="str">
        <f t="shared" si="187"/>
        <v/>
      </c>
      <c r="EL267" s="24" t="str">
        <f t="shared" si="188"/>
        <v/>
      </c>
    </row>
    <row r="268" spans="1:142" s="26" customFormat="1">
      <c r="A268" s="15" t="str">
        <f t="shared" si="154"/>
        <v/>
      </c>
      <c r="B268" s="1" t="str">
        <f>+IF(LEN(I268)&gt;5,'CODIGO PAGO'!$B$28,"")</f>
        <v/>
      </c>
      <c r="C268" s="1" t="str">
        <f>+IF(LEN($I268)&gt;5,BD!D268,"")</f>
        <v/>
      </c>
      <c r="D268" s="168" t="str">
        <f>+IF(LEN($I268)&gt;5,BD!A268,"")</f>
        <v/>
      </c>
      <c r="E268" s="1" t="str">
        <f>+IF(LEN($I268)&gt;5,BD!B268,"")</f>
        <v/>
      </c>
      <c r="F268" s="1" t="str">
        <f>+IF(LEN($I268)&gt;5,BD!C268,"")</f>
        <v/>
      </c>
      <c r="G268" s="141"/>
      <c r="H268" s="141"/>
      <c r="I268" s="1" t="str">
        <f>+IF(LEN(BD!G268)&gt;5,BD!G268,"")</f>
        <v/>
      </c>
      <c r="J268" s="167" t="str">
        <f>+IF(LEN($I268)&gt;5,BD!E268,"")</f>
        <v/>
      </c>
      <c r="K268" s="6" t="str">
        <f t="shared" si="155"/>
        <v/>
      </c>
      <c r="L268" s="87" t="str">
        <f>+IF(LEN($I268)&gt;5,BD!H268,"")</f>
        <v/>
      </c>
      <c r="M268" s="40" t="str">
        <f t="shared" si="156"/>
        <v/>
      </c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4" t="str">
        <f t="shared" si="157"/>
        <v/>
      </c>
      <c r="AQ268" s="5" t="str">
        <f t="shared" si="158"/>
        <v/>
      </c>
      <c r="AR268" s="91" t="str">
        <f t="shared" si="159"/>
        <v/>
      </c>
      <c r="AS268" s="5" t="str">
        <f t="shared" si="160"/>
        <v/>
      </c>
      <c r="AT268" s="91" t="str">
        <f t="shared" si="161"/>
        <v/>
      </c>
      <c r="AU268" s="4" t="str">
        <f t="shared" si="162"/>
        <v/>
      </c>
      <c r="AV268" s="4" t="str">
        <f t="shared" si="163"/>
        <v/>
      </c>
      <c r="AW268" s="4" t="str">
        <f t="shared" si="164"/>
        <v/>
      </c>
      <c r="AX268" s="4" t="str">
        <f t="shared" si="165"/>
        <v/>
      </c>
      <c r="AY268" s="88" t="str">
        <f t="shared" si="166"/>
        <v/>
      </c>
      <c r="AZ268" s="17" t="str">
        <f t="shared" si="167"/>
        <v/>
      </c>
      <c r="BA268" s="18" t="str">
        <f t="shared" si="168"/>
        <v/>
      </c>
      <c r="BB268" s="19" t="str">
        <f>+IF(LEN(I268)&gt;5,IF(INT(RIGHT(B268,1))=9,0.5*L268*AY268,INT(MID(B268,5,LEN(B268)-4))*L268)+IFERROR(VLOOKUP(I268,AJUSTES!$A$1:$I$50,9,0),0),"")</f>
        <v/>
      </c>
      <c r="BC268" s="12"/>
      <c r="BD268" s="19" t="str">
        <f t="shared" si="169"/>
        <v/>
      </c>
      <c r="BE268" s="18" t="str">
        <f t="shared" si="170"/>
        <v/>
      </c>
      <c r="BF268" s="139" t="str">
        <f t="shared" si="171"/>
        <v/>
      </c>
      <c r="BG268" s="114"/>
      <c r="BH268" s="18" t="str">
        <f t="shared" si="172"/>
        <v/>
      </c>
      <c r="BI268" s="13"/>
      <c r="BJ268" s="12"/>
      <c r="BK268" s="12"/>
      <c r="BL268" s="145"/>
      <c r="BM268" s="12"/>
      <c r="BN268" s="12"/>
      <c r="BO268" s="12"/>
      <c r="BP268" s="12"/>
      <c r="BQ268" s="12"/>
      <c r="BR268" s="12"/>
      <c r="BS268" s="146"/>
      <c r="BT268" s="14"/>
      <c r="BU268" s="12"/>
      <c r="BV268" s="12"/>
      <c r="BW268" s="12"/>
      <c r="BX268" s="12"/>
      <c r="BY268" s="12"/>
      <c r="BZ268" s="144"/>
      <c r="CA268" s="107" t="str">
        <f>+IF(LEN($I268)&gt;5,IF(BD!F268="N/A","",BD!F268),"")</f>
        <v/>
      </c>
      <c r="CB268" s="21"/>
      <c r="CC268" s="147"/>
      <c r="CD268" s="148"/>
      <c r="CE268" s="8" t="str">
        <f>+IF(LEN(I268)&gt;5,BD!M268,"")</f>
        <v/>
      </c>
      <c r="CF268" s="16" t="str">
        <f>+IF(LEN(I268)&gt;5,BD!N268,"")</f>
        <v/>
      </c>
      <c r="CG268" s="3" t="str">
        <f t="shared" si="173"/>
        <v/>
      </c>
      <c r="CH268" s="23" t="str">
        <f>+IF(AND(LEN($I268)&gt;5),IF(AND($J268&gt;N$1,$J268&lt;=$AO$1),1,IF((COUNTIFS(INCAPACIDADES!$C$1:$C$51,$I268,INCAPACIDADES!K$1:K$51,N$1))&gt;0,2,IF(VLOOKUP($C268,BD!$D$1:$F$501,3,0)&gt;N$1,0,3))),"")</f>
        <v/>
      </c>
      <c r="CI268" s="23" t="str">
        <f>+IF(AND(LEN($I268)&gt;5),IF(AND($J268&gt;O$1,$J268&lt;=$AO$1),1,IF((COUNTIFS(INCAPACIDADES!$C$1:$C$51,$I268,INCAPACIDADES!L$1:L$51,O$1))&gt;0,2,IF(VLOOKUP($C268,BD!$D$1:$F$501,3,0)&gt;O$1,0,3))),"")</f>
        <v/>
      </c>
      <c r="CJ268" s="23" t="str">
        <f>+IF(AND(LEN($I268)&gt;5),IF(AND($J268&gt;P$1,$J268&lt;=$AO$1),1,IF((COUNTIFS(INCAPACIDADES!$C$1:$C$51,$I268,INCAPACIDADES!M$1:M$51,P$1))&gt;0,2,IF(VLOOKUP($C268,BD!$D$1:$F$501,3,0)&gt;P$1,0,3))),"")</f>
        <v/>
      </c>
      <c r="CK268" s="23" t="str">
        <f>+IF(AND(LEN($I268)&gt;5),IF(AND($J268&gt;Q$1,$J268&lt;=$AO$1),1,IF((COUNTIFS(INCAPACIDADES!$C$1:$C$51,$I268,INCAPACIDADES!N$1:N$51,Q$1))&gt;0,2,IF(VLOOKUP($C268,BD!$D$1:$F$501,3,0)&gt;Q$1,0,3))),"")</f>
        <v/>
      </c>
      <c r="CL268" s="23" t="str">
        <f>+IF(AND(LEN($I268)&gt;5),IF(AND($J268&gt;R$1,$J268&lt;=$AO$1),1,IF((COUNTIFS(INCAPACIDADES!$C$1:$C$51,$I268,INCAPACIDADES!O$1:O$51,R$1))&gt;0,2,IF(VLOOKUP($C268,BD!$D$1:$F$501,3,0)&gt;R$1,0,3))),"")</f>
        <v/>
      </c>
      <c r="CM268" s="23" t="str">
        <f>+IF(AND(LEN($I268)&gt;5),IF(AND($J268&gt;S$1,$J268&lt;=$AO$1),1,IF((COUNTIFS(INCAPACIDADES!$C$1:$C$51,$I268,INCAPACIDADES!P$1:P$51,S$1))&gt;0,2,IF(VLOOKUP($C268,BD!$D$1:$F$501,3,0)&gt;S$1,0,3))),"")</f>
        <v/>
      </c>
      <c r="CN268" s="23" t="str">
        <f>+IF(AND(LEN($I268)&gt;5),IF(AND($J268&gt;T$1,$J268&lt;=$AO$1),1,IF((COUNTIFS(INCAPACIDADES!$C$1:$C$51,$I268,INCAPACIDADES!Q$1:Q$51,T$1))&gt;0,2,IF(VLOOKUP($C268,BD!$D$1:$F$501,3,0)&gt;T$1,0,3))),"")</f>
        <v/>
      </c>
      <c r="CO268" s="23" t="str">
        <f>+IF(AND(LEN($I268)&gt;5),IF(AND($J268&gt;U$1,$J268&lt;=$AO$1),1,IF((COUNTIFS(INCAPACIDADES!$C$1:$C$51,$I268,INCAPACIDADES!R$1:R$51,U$1))&gt;0,2,IF(VLOOKUP($C268,BD!$D$1:$F$501,3,0)&gt;U$1,0,3))),"")</f>
        <v/>
      </c>
      <c r="CP268" s="23" t="str">
        <f>+IF(AND(LEN($I268)&gt;5),IF(AND($J268&gt;V$1,$J268&lt;=$AO$1),1,IF((COUNTIFS(INCAPACIDADES!$C$1:$C$51,$I268,INCAPACIDADES!S$1:S$51,V$1))&gt;0,2,IF(VLOOKUP($C268,BD!$D$1:$F$501,3,0)&gt;V$1,0,3))),"")</f>
        <v/>
      </c>
      <c r="CQ268" s="23" t="str">
        <f>+IF(AND(LEN($I268)&gt;5),IF(AND($J268&gt;W$1,$J268&lt;=$AO$1),1,IF((COUNTIFS(INCAPACIDADES!$C$1:$C$51,$I268,INCAPACIDADES!T$1:T$51,W$1))&gt;0,2,IF(VLOOKUP($C268,BD!$D$1:$F$501,3,0)&gt;W$1,0,3))),"")</f>
        <v/>
      </c>
      <c r="CR268" s="23" t="str">
        <f>+IF(AND(LEN($I268)&gt;5),IF(AND($J268&gt;X$1,$J268&lt;=$AO$1),1,IF((COUNTIFS(INCAPACIDADES!$C$1:$C$51,$I268,INCAPACIDADES!U$1:U$51,X$1))&gt;0,2,IF(VLOOKUP($C268,BD!$D$1:$F$501,3,0)&gt;X$1,0,3))),"")</f>
        <v/>
      </c>
      <c r="CS268" s="23" t="str">
        <f>+IF(AND(LEN($I268)&gt;5),IF(AND($J268&gt;Y$1,$J268&lt;=$AO$1),1,IF((COUNTIFS(INCAPACIDADES!$C$1:$C$51,$I268,INCAPACIDADES!V$1:V$51,Y$1))&gt;0,2,IF(VLOOKUP($C268,BD!$D$1:$F$501,3,0)&gt;Y$1,0,3))),"")</f>
        <v/>
      </c>
      <c r="CT268" s="23" t="str">
        <f>+IF(AND(LEN($I268)&gt;5),IF(AND($J268&gt;Z$1,$J268&lt;=$AO$1),1,IF((COUNTIFS(INCAPACIDADES!$C$1:$C$51,$I268,INCAPACIDADES!W$1:W$51,Z$1))&gt;0,2,IF(VLOOKUP($C268,BD!$D$1:$F$501,3,0)&gt;Z$1,0,3))),"")</f>
        <v/>
      </c>
      <c r="CU268" s="23" t="str">
        <f>+IF(AND(LEN($I268)&gt;5),IF(AND($J268&gt;AA$1,$J268&lt;=$AO$1),1,IF((COUNTIFS(INCAPACIDADES!$C$1:$C$51,$I268,INCAPACIDADES!X$1:X$51,AA$1))&gt;0,2,IF(VLOOKUP($C268,BD!$D$1:$F$501,3,0)&gt;AA$1,0,3))),"")</f>
        <v/>
      </c>
      <c r="CV268" s="23" t="str">
        <f>+IF(AND(LEN($I268)&gt;5),IF(AND($J268&gt;AB$1,$J268&lt;=$AO$1),1,IF((COUNTIFS(INCAPACIDADES!$C$1:$C$51,$I268,INCAPACIDADES!Y$1:Y$51,AB$1))&gt;0,2,IF(VLOOKUP($C268,BD!$D$1:$F$501,3,0)&gt;AB$1,0,3))),"")</f>
        <v/>
      </c>
      <c r="CW268" s="23" t="str">
        <f>+IF(AND(LEN($I268)&gt;5),IF(AND($J268&gt;AC$1,$J268&lt;=$AO$1),1,IF((COUNTIFS(INCAPACIDADES!$C$1:$C$51,$I268,INCAPACIDADES!Z$1:Z$51,AC$1))&gt;0,2,IF(VLOOKUP($C268,BD!$D$1:$F$501,3,0)&gt;AC$1,0,3))),"")</f>
        <v/>
      </c>
      <c r="CX268" s="23" t="str">
        <f>+IF(AND(LEN($I268)&gt;5),IF(AND($J268&gt;AD$1,$J268&lt;=$AO$1),1,IF((COUNTIFS(INCAPACIDADES!$C$1:$C$51,$I268,INCAPACIDADES!AA$1:AA$51,AD$1))&gt;0,2,IF(VLOOKUP($C268,BD!$D$1:$F$501,3,0)&gt;AD$1,0,3))),"")</f>
        <v/>
      </c>
      <c r="CY268" s="23" t="str">
        <f>+IF(AND(LEN($I268)&gt;5),IF(AND($J268&gt;AE$1,$J268&lt;=$AO$1),1,IF((COUNTIFS(INCAPACIDADES!$C$1:$C$51,$I268,INCAPACIDADES!AB$1:AB$51,AE$1))&gt;0,2,IF(VLOOKUP($C268,BD!$D$1:$F$501,3,0)&gt;AE$1,0,3))),"")</f>
        <v/>
      </c>
      <c r="CZ268" s="23" t="str">
        <f>+IF(AND(LEN($I268)&gt;5),IF(AND($J268&gt;AF$1,$J268&lt;=$AO$1),1,IF((COUNTIFS(INCAPACIDADES!$C$1:$C$51,$I268,INCAPACIDADES!AC$1:AC$51,AF$1))&gt;0,2,IF(VLOOKUP($C268,BD!$D$1:$F$501,3,0)&gt;AF$1,0,3))),"")</f>
        <v/>
      </c>
      <c r="DA268" s="23" t="str">
        <f>+IF(AND(LEN($I268)&gt;5),IF(AND($J268&gt;AG$1,$J268&lt;=$AO$1),1,IF((COUNTIFS(INCAPACIDADES!$C$1:$C$51,$I268,INCAPACIDADES!AD$1:AD$51,AG$1))&gt;0,2,IF(VLOOKUP($C268,BD!$D$1:$F$501,3,0)&gt;AG$1,0,3))),"")</f>
        <v/>
      </c>
      <c r="DB268" s="23" t="str">
        <f>+IF(AND(LEN($I268)&gt;5),IF(AND($J268&gt;AH$1,$J268&lt;=$AO$1),1,IF((COUNTIFS(INCAPACIDADES!$C$1:$C$51,$I268,INCAPACIDADES!AE$1:AE$51,AH$1))&gt;0,2,IF(VLOOKUP($C268,BD!$D$1:$F$501,3,0)&gt;AH$1,0,3))),"")</f>
        <v/>
      </c>
      <c r="DC268" s="23" t="str">
        <f>+IF(AND(LEN($I268)&gt;5),IF(AND($J268&gt;AI$1,$J268&lt;=$AO$1),1,IF((COUNTIFS(INCAPACIDADES!$C$1:$C$51,$I268,INCAPACIDADES!AF$1:AF$51,AI$1))&gt;0,2,IF(VLOOKUP($C268,BD!$D$1:$F$501,3,0)&gt;AI$1,0,3))),"")</f>
        <v/>
      </c>
      <c r="DD268" s="23" t="str">
        <f>+IF(AND(LEN($I268)&gt;5),IF(AND($J268&gt;AJ$1,$J268&lt;=$AO$1),1,IF((COUNTIFS(INCAPACIDADES!$C$1:$C$51,$I268,INCAPACIDADES!AG$1:AG$51,AJ$1))&gt;0,2,IF(VLOOKUP($C268,BD!$D$1:$F$501,3,0)&gt;AJ$1,0,3))),"")</f>
        <v/>
      </c>
      <c r="DE268" s="23" t="str">
        <f>+IF(AND(LEN($I268)&gt;5),IF(AND($J268&gt;AK$1,$J268&lt;=$AO$1),1,IF((COUNTIFS(INCAPACIDADES!$C$1:$C$51,$I268,INCAPACIDADES!AH$1:AH$51,AK$1))&gt;0,2,IF(VLOOKUP($C268,BD!$D$1:$F$501,3,0)&gt;AK$1,0,3))),"")</f>
        <v/>
      </c>
      <c r="DF268" s="23" t="str">
        <f>+IF(AND(LEN($I268)&gt;5),IF(AND($J268&gt;AL$1,$J268&lt;=$AO$1),1,IF((COUNTIFS(INCAPACIDADES!$C$1:$C$51,$I268,INCAPACIDADES!AI$1:AI$51,AL$1))&gt;0,2,IF(VLOOKUP($C268,BD!$D$1:$F$501,3,0)&gt;AL$1,0,3))),"")</f>
        <v/>
      </c>
      <c r="DG268" s="23" t="str">
        <f>+IF(AND(LEN($I268)&gt;5),IF(AND($J268&gt;AM$1,$J268&lt;=$AO$1),1,IF((COUNTIFS(INCAPACIDADES!$C$1:$C$51,$I268,INCAPACIDADES!AJ$1:AJ$51,AM$1))&gt;0,2,IF(VLOOKUP($C268,BD!$D$1:$F$501,3,0)&gt;AM$1,0,3))),"")</f>
        <v/>
      </c>
      <c r="DH268" s="23" t="str">
        <f>+IF(AND(LEN($I268)&gt;5),IF(AND($J268&gt;AN$1,$J268&lt;=$AO$1),1,IF((COUNTIFS(INCAPACIDADES!$C$1:$C$51,$I268,INCAPACIDADES!AK$1:AK$51,AN$1))&gt;0,2,IF(VLOOKUP($C268,BD!$D$1:$F$501,3,0)&gt;AN$1,0,3))),"")</f>
        <v/>
      </c>
      <c r="DI268" s="23" t="str">
        <f>+IF(AND(LEN($I268)&gt;5),IF(AND($J268&gt;AO$1,$J268&lt;=$AO$1),1,IF((COUNTIFS(INCAPACIDADES!$C$1:$C$51,$I268,INCAPACIDADES!AL$1:AL$51,AO$1))&gt;0,2,IF(VLOOKUP($C268,BD!$D$1:$F$501,3,0)&gt;AO$1,0,3))),"")</f>
        <v/>
      </c>
      <c r="DJ268" s="23" t="str">
        <f>+IF(LEN($I268)&gt;5,IF(ISERROR(VLOOKUP(N268,'CODIGO PAGO'!$B$2:$B$20,1,0)),1,IF(OR(AND(CH268=1,N268&lt;&gt;"N"),AND(CH268=3,N268&lt;&gt;"B"),AND(CH268=2,LEFT(TRIM(N268),1)&lt;&gt;"I")),1,IF(OR(AND(CH268=0,N268="N"),AND(CH268=0,N268="B"),AND(CH268=0,LEFT(TRIM(N268),1)="I")),1,0))),"")</f>
        <v/>
      </c>
      <c r="DK268" s="23" t="str">
        <f t="shared" si="174"/>
        <v/>
      </c>
      <c r="DL268" s="23" t="str">
        <f>+IF(LEN($I268)&gt;5,IF(ISERROR(VLOOKUP(P268,'CODIGO PAGO'!$B$2:$B$20,1,0)),1,IF(OR(AND(CJ268=1,P268&lt;&gt;"N"),AND(CJ268=3,P268&lt;&gt;"B"),AND(CJ268=2,LEFT(TRIM(P268),1)&lt;&gt;"I")),1,IF(OR(AND(CJ268=0,P268="N"),AND(CJ268=0,P268="B"),AND(CJ268=0,LEFT(TRIM(P268),1)="I")),1,0))),"")</f>
        <v/>
      </c>
      <c r="DM268" s="23" t="str">
        <f t="shared" si="175"/>
        <v/>
      </c>
      <c r="DN268" s="23" t="str">
        <f>+IF(LEN($I268)&gt;5,IF(ISERROR(VLOOKUP(R268,'CODIGO PAGO'!$B$2:$B$20,1,0)),1,IF(OR(AND(CL268=1,R268&lt;&gt;"N"),AND(CL268=3,R268&lt;&gt;"B"),AND(CL268=2,LEFT(TRIM(R268),1)&lt;&gt;"I")),1,IF(OR(AND(CL268=0,R268="N"),AND(CL268=0,R268="B"),AND(CL268=0,LEFT(TRIM(R268),1)="I")),1,0))),"")</f>
        <v/>
      </c>
      <c r="DO268" s="23" t="str">
        <f t="shared" si="176"/>
        <v/>
      </c>
      <c r="DP268" s="23" t="str">
        <f>+IF(LEN($I268)&gt;5,IF(ISERROR(VLOOKUP(T268,'CODIGO PAGO'!$B$2:$B$20,1,0)),1,IF(OR(AND(CN268=1,T268&lt;&gt;"N"),AND(CN268=3,T268&lt;&gt;"B"),AND(CN268=2,LEFT(TRIM(T268),1)&lt;&gt;"I")),1,IF(OR(AND(CN268=0,T268="N"),AND(CN268=0,T268="B"),AND(CN268=0,LEFT(TRIM(T268),1)="I")),1,0))),"")</f>
        <v/>
      </c>
      <c r="DQ268" s="23" t="str">
        <f t="shared" si="177"/>
        <v/>
      </c>
      <c r="DR268" s="23" t="str">
        <f>+IF(LEN($I268)&gt;5,IF(ISERROR(VLOOKUP(V268,'CODIGO PAGO'!$B$2:$B$20,1,0)),1,IF(OR(AND(CP268=1,V268&lt;&gt;"N"),AND(CP268=3,V268&lt;&gt;"B"),AND(CP268=2,LEFT(TRIM(V268),1)&lt;&gt;"I")),1,IF(OR(AND(CP268=0,V268="N"),AND(CP268=0,V268="B"),AND(CP268=0,LEFT(TRIM(V268),1)="I")),1,0))),"")</f>
        <v/>
      </c>
      <c r="DS268" s="23" t="str">
        <f t="shared" si="178"/>
        <v/>
      </c>
      <c r="DT268" s="23" t="str">
        <f>+IF(LEN($I268)&gt;5,IF(ISERROR(VLOOKUP(X268,'CODIGO PAGO'!$B$2:$B$20,1,0)),1,IF(OR(AND(CR268=1,X268&lt;&gt;"N"),AND(CR268=3,X268&lt;&gt;"B"),AND(CR268=2,LEFT(TRIM(X268),1)&lt;&gt;"I")),1,IF(OR(AND(CR268=0,X268="N"),AND(CR268=0,X268="B"),AND(CR268=0,LEFT(TRIM(X268),1)="I")),1,0))),"")</f>
        <v/>
      </c>
      <c r="DU268" s="23" t="str">
        <f t="shared" si="179"/>
        <v/>
      </c>
      <c r="DV268" s="23" t="str">
        <f>+IF(LEN($I268)&gt;5,IF(ISERROR(VLOOKUP(Z268,'CODIGO PAGO'!$B$2:$B$20,1,0)),1,IF(OR(AND(CT268=1,Z268&lt;&gt;"N"),AND(CT268=3,Z268&lt;&gt;"B"),AND(CT268=2,LEFT(TRIM(Z268),1)&lt;&gt;"I")),1,IF(OR(AND(CT268=0,Z268="N"),AND(CT268=0,Z268="B"),AND(CT268=0,LEFT(TRIM(Z268),1)="I")),1,0))),"")</f>
        <v/>
      </c>
      <c r="DW268" s="23" t="str">
        <f t="shared" si="180"/>
        <v/>
      </c>
      <c r="DX268" s="23" t="str">
        <f>+IF(LEN($I268)&gt;5,IF(ISERROR(VLOOKUP(AB268,'CODIGO PAGO'!$B$2:$B$20,1,0)),1,IF(OR(AND(CV268=1,AB268&lt;&gt;"N"),AND(CV268=3,AB268&lt;&gt;"B"),AND(CV268=2,LEFT(TRIM(AB268),1)&lt;&gt;"I")),1,IF(OR(AND(CV268=0,AB268="N"),AND(CV268=0,AB268="B"),AND(CV268=0,LEFT(TRIM(AB268),1)="I")),1,0))),"")</f>
        <v/>
      </c>
      <c r="DY268" s="23" t="str">
        <f t="shared" si="181"/>
        <v/>
      </c>
      <c r="DZ268" s="23" t="str">
        <f>+IF(LEN($I268)&gt;5,IF(ISERROR(VLOOKUP(AD268,'CODIGO PAGO'!$B$2:$B$20,1,0)),1,IF(OR(AND(CX268=1,AD268&lt;&gt;"N"),AND(CX268=3,AD268&lt;&gt;"B"),AND(CX268=2,LEFT(TRIM(AD268),1)&lt;&gt;"I")),1,IF(OR(AND(CX268=0,AD268="N"),AND(CX268=0,AD268="B"),AND(CX268=0,LEFT(TRIM(AD268),1)="I")),1,0))),"")</f>
        <v/>
      </c>
      <c r="EA268" s="23" t="str">
        <f t="shared" si="182"/>
        <v/>
      </c>
      <c r="EB268" s="23" t="str">
        <f>+IF(LEN($I268)&gt;5,IF(ISERROR(VLOOKUP(AF268,'CODIGO PAGO'!$B$2:$B$20,1,0)),1,IF(OR(AND(CZ268=1,AF268&lt;&gt;"N"),AND(CZ268=3,AF268&lt;&gt;"B"),AND(CZ268=2,LEFT(TRIM(AF268),1)&lt;&gt;"I")),1,IF(OR(AND(CZ268=0,AF268="N"),AND(CZ268=0,AF268="B"),AND(CZ268=0,LEFT(TRIM(AF268),1)="I")),1,0))),"")</f>
        <v/>
      </c>
      <c r="EC268" s="23" t="str">
        <f t="shared" si="183"/>
        <v/>
      </c>
      <c r="ED268" s="23" t="str">
        <f>+IF(LEN($I268)&gt;5,IF(ISERROR(VLOOKUP(AH268,'CODIGO PAGO'!$B$2:$B$20,1,0)),1,IF(OR(AND(DB268=1,AH268&lt;&gt;"N"),AND(DB268=3,AH268&lt;&gt;"B"),AND(DB268=2,LEFT(TRIM(AH268),1)&lt;&gt;"I")),1,IF(OR(AND(DB268=0,AH268="N"),AND(DB268=0,AH268="B"),AND(DB268=0,LEFT(TRIM(AH268),1)="I")),1,0))),"")</f>
        <v/>
      </c>
      <c r="EE268" s="23" t="str">
        <f t="shared" si="184"/>
        <v/>
      </c>
      <c r="EF268" s="23" t="str">
        <f>+IF(LEN($I268)&gt;5,IF(ISERROR(VLOOKUP(AJ268,'CODIGO PAGO'!$B$2:$B$20,1,0)),1,IF(OR(AND(DD268=1,AJ268&lt;&gt;"N"),AND(DD268=3,AJ268&lt;&gt;"B"),AND(DD268=2,LEFT(TRIM(AJ268),1)&lt;&gt;"I")),1,IF(OR(AND(DD268=0,AJ268="N"),AND(DD268=0,AJ268="B"),AND(DD268=0,LEFT(TRIM(AJ268),1)="I")),1,0))),"")</f>
        <v/>
      </c>
      <c r="EG268" s="23" t="str">
        <f t="shared" si="185"/>
        <v/>
      </c>
      <c r="EH268" s="23" t="str">
        <f>+IF(LEN($I268)&gt;5,IF(ISERROR(VLOOKUP(AL268,'CODIGO PAGO'!$B$2:$B$20,1,0)),1,IF(OR(AND(DF268=1,AL268&lt;&gt;"N"),AND(DF268=3,AL268&lt;&gt;"B"),AND(DF268=2,LEFT(TRIM(AL268),1)&lt;&gt;"I")),1,IF(OR(AND(DF268=0,AL268="N"),AND(DF268=0,AL268="B"),AND(DF268=0,LEFT(TRIM(AL268),1)="I")),1,0))),"")</f>
        <v/>
      </c>
      <c r="EI268" s="23" t="str">
        <f t="shared" si="186"/>
        <v/>
      </c>
      <c r="EJ268" s="23" t="str">
        <f>+IF(LEN($I268)&gt;5,IF(ISERROR(VLOOKUP(AN268,'CODIGO PAGO'!$B$2:$B$20,1,0)),1,IF(OR(AND(DH268=1,AN268&lt;&gt;"N"),AND(DH268=3,AN268&lt;&gt;"B"),AND(DH268=2,LEFT(TRIM(AN268),1)&lt;&gt;"I")),1,IF(OR(AND(DH268=0,AN268="N"),AND(DH268=0,AN268="B"),AND(DH268=0,LEFT(TRIM(AN268),1)="I")),1,0))),"")</f>
        <v/>
      </c>
      <c r="EK268" s="23" t="str">
        <f t="shared" si="187"/>
        <v/>
      </c>
      <c r="EL268" s="24" t="str">
        <f t="shared" si="188"/>
        <v/>
      </c>
    </row>
    <row r="269" spans="1:142" s="26" customFormat="1">
      <c r="A269" s="15" t="str">
        <f t="shared" si="154"/>
        <v/>
      </c>
      <c r="B269" s="1" t="str">
        <f>+IF(LEN(I269)&gt;5,'CODIGO PAGO'!$B$28,"")</f>
        <v/>
      </c>
      <c r="C269" s="1" t="str">
        <f>+IF(LEN($I269)&gt;5,BD!D269,"")</f>
        <v/>
      </c>
      <c r="D269" s="168" t="str">
        <f>+IF(LEN($I269)&gt;5,BD!A269,"")</f>
        <v/>
      </c>
      <c r="E269" s="1" t="str">
        <f>+IF(LEN($I269)&gt;5,BD!B269,"")</f>
        <v/>
      </c>
      <c r="F269" s="1" t="str">
        <f>+IF(LEN($I269)&gt;5,BD!C269,"")</f>
        <v/>
      </c>
      <c r="G269" s="141"/>
      <c r="H269" s="141"/>
      <c r="I269" s="1" t="str">
        <f>+IF(LEN(BD!G269)&gt;5,BD!G269,"")</f>
        <v/>
      </c>
      <c r="J269" s="167" t="str">
        <f>+IF(LEN($I269)&gt;5,BD!E269,"")</f>
        <v/>
      </c>
      <c r="K269" s="6" t="str">
        <f t="shared" si="155"/>
        <v/>
      </c>
      <c r="L269" s="87" t="str">
        <f>+IF(LEN($I269)&gt;5,BD!H269,"")</f>
        <v/>
      </c>
      <c r="M269" s="40" t="str">
        <f t="shared" si="156"/>
        <v/>
      </c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4" t="str">
        <f t="shared" si="157"/>
        <v/>
      </c>
      <c r="AQ269" s="5" t="str">
        <f t="shared" si="158"/>
        <v/>
      </c>
      <c r="AR269" s="91" t="str">
        <f t="shared" si="159"/>
        <v/>
      </c>
      <c r="AS269" s="5" t="str">
        <f t="shared" si="160"/>
        <v/>
      </c>
      <c r="AT269" s="91" t="str">
        <f t="shared" si="161"/>
        <v/>
      </c>
      <c r="AU269" s="4" t="str">
        <f t="shared" si="162"/>
        <v/>
      </c>
      <c r="AV269" s="4" t="str">
        <f t="shared" si="163"/>
        <v/>
      </c>
      <c r="AW269" s="4" t="str">
        <f t="shared" si="164"/>
        <v/>
      </c>
      <c r="AX269" s="4" t="str">
        <f t="shared" si="165"/>
        <v/>
      </c>
      <c r="AY269" s="88" t="str">
        <f t="shared" si="166"/>
        <v/>
      </c>
      <c r="AZ269" s="17" t="str">
        <f t="shared" si="167"/>
        <v/>
      </c>
      <c r="BA269" s="18" t="str">
        <f t="shared" si="168"/>
        <v/>
      </c>
      <c r="BB269" s="19" t="str">
        <f>+IF(LEN(I269)&gt;5,IF(INT(RIGHT(B269,1))=9,0.5*L269*AY269,INT(MID(B269,5,LEN(B269)-4))*L269)+IFERROR(VLOOKUP(I269,AJUSTES!$A$1:$I$50,9,0),0),"")</f>
        <v/>
      </c>
      <c r="BC269" s="12"/>
      <c r="BD269" s="19" t="str">
        <f t="shared" si="169"/>
        <v/>
      </c>
      <c r="BE269" s="18" t="str">
        <f t="shared" si="170"/>
        <v/>
      </c>
      <c r="BF269" s="139" t="str">
        <f t="shared" si="171"/>
        <v/>
      </c>
      <c r="BG269" s="114"/>
      <c r="BH269" s="18" t="str">
        <f t="shared" si="172"/>
        <v/>
      </c>
      <c r="BI269" s="13"/>
      <c r="BJ269" s="12"/>
      <c r="BK269" s="12"/>
      <c r="BL269" s="145"/>
      <c r="BM269" s="12"/>
      <c r="BN269" s="12"/>
      <c r="BO269" s="12"/>
      <c r="BP269" s="12"/>
      <c r="BQ269" s="12"/>
      <c r="BR269" s="12"/>
      <c r="BS269" s="146"/>
      <c r="BT269" s="14"/>
      <c r="BU269" s="12"/>
      <c r="BV269" s="12"/>
      <c r="BW269" s="12"/>
      <c r="BX269" s="12"/>
      <c r="BY269" s="12"/>
      <c r="BZ269" s="144"/>
      <c r="CA269" s="107" t="str">
        <f>+IF(LEN($I269)&gt;5,IF(BD!F269="N/A","",BD!F269),"")</f>
        <v/>
      </c>
      <c r="CB269" s="21"/>
      <c r="CC269" s="147"/>
      <c r="CD269" s="148"/>
      <c r="CE269" s="8" t="str">
        <f>+IF(LEN(I269)&gt;5,BD!M269,"")</f>
        <v/>
      </c>
      <c r="CF269" s="16" t="str">
        <f>+IF(LEN(I269)&gt;5,BD!N269,"")</f>
        <v/>
      </c>
      <c r="CG269" s="3" t="str">
        <f t="shared" si="173"/>
        <v/>
      </c>
      <c r="CH269" s="23" t="str">
        <f>+IF(AND(LEN($I269)&gt;5),IF(AND($J269&gt;N$1,$J269&lt;=$AO$1),1,IF((COUNTIFS(INCAPACIDADES!$C$1:$C$51,$I269,INCAPACIDADES!K$1:K$51,N$1))&gt;0,2,IF(VLOOKUP($C269,BD!$D$1:$F$501,3,0)&gt;N$1,0,3))),"")</f>
        <v/>
      </c>
      <c r="CI269" s="23" t="str">
        <f>+IF(AND(LEN($I269)&gt;5),IF(AND($J269&gt;O$1,$J269&lt;=$AO$1),1,IF((COUNTIFS(INCAPACIDADES!$C$1:$C$51,$I269,INCAPACIDADES!L$1:L$51,O$1))&gt;0,2,IF(VLOOKUP($C269,BD!$D$1:$F$501,3,0)&gt;O$1,0,3))),"")</f>
        <v/>
      </c>
      <c r="CJ269" s="23" t="str">
        <f>+IF(AND(LEN($I269)&gt;5),IF(AND($J269&gt;P$1,$J269&lt;=$AO$1),1,IF((COUNTIFS(INCAPACIDADES!$C$1:$C$51,$I269,INCAPACIDADES!M$1:M$51,P$1))&gt;0,2,IF(VLOOKUP($C269,BD!$D$1:$F$501,3,0)&gt;P$1,0,3))),"")</f>
        <v/>
      </c>
      <c r="CK269" s="23" t="str">
        <f>+IF(AND(LEN($I269)&gt;5),IF(AND($J269&gt;Q$1,$J269&lt;=$AO$1),1,IF((COUNTIFS(INCAPACIDADES!$C$1:$C$51,$I269,INCAPACIDADES!N$1:N$51,Q$1))&gt;0,2,IF(VLOOKUP($C269,BD!$D$1:$F$501,3,0)&gt;Q$1,0,3))),"")</f>
        <v/>
      </c>
      <c r="CL269" s="23" t="str">
        <f>+IF(AND(LEN($I269)&gt;5),IF(AND($J269&gt;R$1,$J269&lt;=$AO$1),1,IF((COUNTIFS(INCAPACIDADES!$C$1:$C$51,$I269,INCAPACIDADES!O$1:O$51,R$1))&gt;0,2,IF(VLOOKUP($C269,BD!$D$1:$F$501,3,0)&gt;R$1,0,3))),"")</f>
        <v/>
      </c>
      <c r="CM269" s="23" t="str">
        <f>+IF(AND(LEN($I269)&gt;5),IF(AND($J269&gt;S$1,$J269&lt;=$AO$1),1,IF((COUNTIFS(INCAPACIDADES!$C$1:$C$51,$I269,INCAPACIDADES!P$1:P$51,S$1))&gt;0,2,IF(VLOOKUP($C269,BD!$D$1:$F$501,3,0)&gt;S$1,0,3))),"")</f>
        <v/>
      </c>
      <c r="CN269" s="23" t="str">
        <f>+IF(AND(LEN($I269)&gt;5),IF(AND($J269&gt;T$1,$J269&lt;=$AO$1),1,IF((COUNTIFS(INCAPACIDADES!$C$1:$C$51,$I269,INCAPACIDADES!Q$1:Q$51,T$1))&gt;0,2,IF(VLOOKUP($C269,BD!$D$1:$F$501,3,0)&gt;T$1,0,3))),"")</f>
        <v/>
      </c>
      <c r="CO269" s="23" t="str">
        <f>+IF(AND(LEN($I269)&gt;5),IF(AND($J269&gt;U$1,$J269&lt;=$AO$1),1,IF((COUNTIFS(INCAPACIDADES!$C$1:$C$51,$I269,INCAPACIDADES!R$1:R$51,U$1))&gt;0,2,IF(VLOOKUP($C269,BD!$D$1:$F$501,3,0)&gt;U$1,0,3))),"")</f>
        <v/>
      </c>
      <c r="CP269" s="23" t="str">
        <f>+IF(AND(LEN($I269)&gt;5),IF(AND($J269&gt;V$1,$J269&lt;=$AO$1),1,IF((COUNTIFS(INCAPACIDADES!$C$1:$C$51,$I269,INCAPACIDADES!S$1:S$51,V$1))&gt;0,2,IF(VLOOKUP($C269,BD!$D$1:$F$501,3,0)&gt;V$1,0,3))),"")</f>
        <v/>
      </c>
      <c r="CQ269" s="23" t="str">
        <f>+IF(AND(LEN($I269)&gt;5),IF(AND($J269&gt;W$1,$J269&lt;=$AO$1),1,IF((COUNTIFS(INCAPACIDADES!$C$1:$C$51,$I269,INCAPACIDADES!T$1:T$51,W$1))&gt;0,2,IF(VLOOKUP($C269,BD!$D$1:$F$501,3,0)&gt;W$1,0,3))),"")</f>
        <v/>
      </c>
      <c r="CR269" s="23" t="str">
        <f>+IF(AND(LEN($I269)&gt;5),IF(AND($J269&gt;X$1,$J269&lt;=$AO$1),1,IF((COUNTIFS(INCAPACIDADES!$C$1:$C$51,$I269,INCAPACIDADES!U$1:U$51,X$1))&gt;0,2,IF(VLOOKUP($C269,BD!$D$1:$F$501,3,0)&gt;X$1,0,3))),"")</f>
        <v/>
      </c>
      <c r="CS269" s="23" t="str">
        <f>+IF(AND(LEN($I269)&gt;5),IF(AND($J269&gt;Y$1,$J269&lt;=$AO$1),1,IF((COUNTIFS(INCAPACIDADES!$C$1:$C$51,$I269,INCAPACIDADES!V$1:V$51,Y$1))&gt;0,2,IF(VLOOKUP($C269,BD!$D$1:$F$501,3,0)&gt;Y$1,0,3))),"")</f>
        <v/>
      </c>
      <c r="CT269" s="23" t="str">
        <f>+IF(AND(LEN($I269)&gt;5),IF(AND($J269&gt;Z$1,$J269&lt;=$AO$1),1,IF((COUNTIFS(INCAPACIDADES!$C$1:$C$51,$I269,INCAPACIDADES!W$1:W$51,Z$1))&gt;0,2,IF(VLOOKUP($C269,BD!$D$1:$F$501,3,0)&gt;Z$1,0,3))),"")</f>
        <v/>
      </c>
      <c r="CU269" s="23" t="str">
        <f>+IF(AND(LEN($I269)&gt;5),IF(AND($J269&gt;AA$1,$J269&lt;=$AO$1),1,IF((COUNTIFS(INCAPACIDADES!$C$1:$C$51,$I269,INCAPACIDADES!X$1:X$51,AA$1))&gt;0,2,IF(VLOOKUP($C269,BD!$D$1:$F$501,3,0)&gt;AA$1,0,3))),"")</f>
        <v/>
      </c>
      <c r="CV269" s="23" t="str">
        <f>+IF(AND(LEN($I269)&gt;5),IF(AND($J269&gt;AB$1,$J269&lt;=$AO$1),1,IF((COUNTIFS(INCAPACIDADES!$C$1:$C$51,$I269,INCAPACIDADES!Y$1:Y$51,AB$1))&gt;0,2,IF(VLOOKUP($C269,BD!$D$1:$F$501,3,0)&gt;AB$1,0,3))),"")</f>
        <v/>
      </c>
      <c r="CW269" s="23" t="str">
        <f>+IF(AND(LEN($I269)&gt;5),IF(AND($J269&gt;AC$1,$J269&lt;=$AO$1),1,IF((COUNTIFS(INCAPACIDADES!$C$1:$C$51,$I269,INCAPACIDADES!Z$1:Z$51,AC$1))&gt;0,2,IF(VLOOKUP($C269,BD!$D$1:$F$501,3,0)&gt;AC$1,0,3))),"")</f>
        <v/>
      </c>
      <c r="CX269" s="23" t="str">
        <f>+IF(AND(LEN($I269)&gt;5),IF(AND($J269&gt;AD$1,$J269&lt;=$AO$1),1,IF((COUNTIFS(INCAPACIDADES!$C$1:$C$51,$I269,INCAPACIDADES!AA$1:AA$51,AD$1))&gt;0,2,IF(VLOOKUP($C269,BD!$D$1:$F$501,3,0)&gt;AD$1,0,3))),"")</f>
        <v/>
      </c>
      <c r="CY269" s="23" t="str">
        <f>+IF(AND(LEN($I269)&gt;5),IF(AND($J269&gt;AE$1,$J269&lt;=$AO$1),1,IF((COUNTIFS(INCAPACIDADES!$C$1:$C$51,$I269,INCAPACIDADES!AB$1:AB$51,AE$1))&gt;0,2,IF(VLOOKUP($C269,BD!$D$1:$F$501,3,0)&gt;AE$1,0,3))),"")</f>
        <v/>
      </c>
      <c r="CZ269" s="23" t="str">
        <f>+IF(AND(LEN($I269)&gt;5),IF(AND($J269&gt;AF$1,$J269&lt;=$AO$1),1,IF((COUNTIFS(INCAPACIDADES!$C$1:$C$51,$I269,INCAPACIDADES!AC$1:AC$51,AF$1))&gt;0,2,IF(VLOOKUP($C269,BD!$D$1:$F$501,3,0)&gt;AF$1,0,3))),"")</f>
        <v/>
      </c>
      <c r="DA269" s="23" t="str">
        <f>+IF(AND(LEN($I269)&gt;5),IF(AND($J269&gt;AG$1,$J269&lt;=$AO$1),1,IF((COUNTIFS(INCAPACIDADES!$C$1:$C$51,$I269,INCAPACIDADES!AD$1:AD$51,AG$1))&gt;0,2,IF(VLOOKUP($C269,BD!$D$1:$F$501,3,0)&gt;AG$1,0,3))),"")</f>
        <v/>
      </c>
      <c r="DB269" s="23" t="str">
        <f>+IF(AND(LEN($I269)&gt;5),IF(AND($J269&gt;AH$1,$J269&lt;=$AO$1),1,IF((COUNTIFS(INCAPACIDADES!$C$1:$C$51,$I269,INCAPACIDADES!AE$1:AE$51,AH$1))&gt;0,2,IF(VLOOKUP($C269,BD!$D$1:$F$501,3,0)&gt;AH$1,0,3))),"")</f>
        <v/>
      </c>
      <c r="DC269" s="23" t="str">
        <f>+IF(AND(LEN($I269)&gt;5),IF(AND($J269&gt;AI$1,$J269&lt;=$AO$1),1,IF((COUNTIFS(INCAPACIDADES!$C$1:$C$51,$I269,INCAPACIDADES!AF$1:AF$51,AI$1))&gt;0,2,IF(VLOOKUP($C269,BD!$D$1:$F$501,3,0)&gt;AI$1,0,3))),"")</f>
        <v/>
      </c>
      <c r="DD269" s="23" t="str">
        <f>+IF(AND(LEN($I269)&gt;5),IF(AND($J269&gt;AJ$1,$J269&lt;=$AO$1),1,IF((COUNTIFS(INCAPACIDADES!$C$1:$C$51,$I269,INCAPACIDADES!AG$1:AG$51,AJ$1))&gt;0,2,IF(VLOOKUP($C269,BD!$D$1:$F$501,3,0)&gt;AJ$1,0,3))),"")</f>
        <v/>
      </c>
      <c r="DE269" s="23" t="str">
        <f>+IF(AND(LEN($I269)&gt;5),IF(AND($J269&gt;AK$1,$J269&lt;=$AO$1),1,IF((COUNTIFS(INCAPACIDADES!$C$1:$C$51,$I269,INCAPACIDADES!AH$1:AH$51,AK$1))&gt;0,2,IF(VLOOKUP($C269,BD!$D$1:$F$501,3,0)&gt;AK$1,0,3))),"")</f>
        <v/>
      </c>
      <c r="DF269" s="23" t="str">
        <f>+IF(AND(LEN($I269)&gt;5),IF(AND($J269&gt;AL$1,$J269&lt;=$AO$1),1,IF((COUNTIFS(INCAPACIDADES!$C$1:$C$51,$I269,INCAPACIDADES!AI$1:AI$51,AL$1))&gt;0,2,IF(VLOOKUP($C269,BD!$D$1:$F$501,3,0)&gt;AL$1,0,3))),"")</f>
        <v/>
      </c>
      <c r="DG269" s="23" t="str">
        <f>+IF(AND(LEN($I269)&gt;5),IF(AND($J269&gt;AM$1,$J269&lt;=$AO$1),1,IF((COUNTIFS(INCAPACIDADES!$C$1:$C$51,$I269,INCAPACIDADES!AJ$1:AJ$51,AM$1))&gt;0,2,IF(VLOOKUP($C269,BD!$D$1:$F$501,3,0)&gt;AM$1,0,3))),"")</f>
        <v/>
      </c>
      <c r="DH269" s="23" t="str">
        <f>+IF(AND(LEN($I269)&gt;5),IF(AND($J269&gt;AN$1,$J269&lt;=$AO$1),1,IF((COUNTIFS(INCAPACIDADES!$C$1:$C$51,$I269,INCAPACIDADES!AK$1:AK$51,AN$1))&gt;0,2,IF(VLOOKUP($C269,BD!$D$1:$F$501,3,0)&gt;AN$1,0,3))),"")</f>
        <v/>
      </c>
      <c r="DI269" s="23" t="str">
        <f>+IF(AND(LEN($I269)&gt;5),IF(AND($J269&gt;AO$1,$J269&lt;=$AO$1),1,IF((COUNTIFS(INCAPACIDADES!$C$1:$C$51,$I269,INCAPACIDADES!AL$1:AL$51,AO$1))&gt;0,2,IF(VLOOKUP($C269,BD!$D$1:$F$501,3,0)&gt;AO$1,0,3))),"")</f>
        <v/>
      </c>
      <c r="DJ269" s="23" t="str">
        <f>+IF(LEN($I269)&gt;5,IF(ISERROR(VLOOKUP(N269,'CODIGO PAGO'!$B$2:$B$20,1,0)),1,IF(OR(AND(CH269=1,N269&lt;&gt;"N"),AND(CH269=3,N269&lt;&gt;"B"),AND(CH269=2,LEFT(TRIM(N269),1)&lt;&gt;"I")),1,IF(OR(AND(CH269=0,N269="N"),AND(CH269=0,N269="B"),AND(CH269=0,LEFT(TRIM(N269),1)="I")),1,0))),"")</f>
        <v/>
      </c>
      <c r="DK269" s="23" t="str">
        <f t="shared" si="174"/>
        <v/>
      </c>
      <c r="DL269" s="23" t="str">
        <f>+IF(LEN($I269)&gt;5,IF(ISERROR(VLOOKUP(P269,'CODIGO PAGO'!$B$2:$B$20,1,0)),1,IF(OR(AND(CJ269=1,P269&lt;&gt;"N"),AND(CJ269=3,P269&lt;&gt;"B"),AND(CJ269=2,LEFT(TRIM(P269),1)&lt;&gt;"I")),1,IF(OR(AND(CJ269=0,P269="N"),AND(CJ269=0,P269="B"),AND(CJ269=0,LEFT(TRIM(P269),1)="I")),1,0))),"")</f>
        <v/>
      </c>
      <c r="DM269" s="23" t="str">
        <f t="shared" si="175"/>
        <v/>
      </c>
      <c r="DN269" s="23" t="str">
        <f>+IF(LEN($I269)&gt;5,IF(ISERROR(VLOOKUP(R269,'CODIGO PAGO'!$B$2:$B$20,1,0)),1,IF(OR(AND(CL269=1,R269&lt;&gt;"N"),AND(CL269=3,R269&lt;&gt;"B"),AND(CL269=2,LEFT(TRIM(R269),1)&lt;&gt;"I")),1,IF(OR(AND(CL269=0,R269="N"),AND(CL269=0,R269="B"),AND(CL269=0,LEFT(TRIM(R269),1)="I")),1,0))),"")</f>
        <v/>
      </c>
      <c r="DO269" s="23" t="str">
        <f t="shared" si="176"/>
        <v/>
      </c>
      <c r="DP269" s="23" t="str">
        <f>+IF(LEN($I269)&gt;5,IF(ISERROR(VLOOKUP(T269,'CODIGO PAGO'!$B$2:$B$20,1,0)),1,IF(OR(AND(CN269=1,T269&lt;&gt;"N"),AND(CN269=3,T269&lt;&gt;"B"),AND(CN269=2,LEFT(TRIM(T269),1)&lt;&gt;"I")),1,IF(OR(AND(CN269=0,T269="N"),AND(CN269=0,T269="B"),AND(CN269=0,LEFT(TRIM(T269),1)="I")),1,0))),"")</f>
        <v/>
      </c>
      <c r="DQ269" s="23" t="str">
        <f t="shared" si="177"/>
        <v/>
      </c>
      <c r="DR269" s="23" t="str">
        <f>+IF(LEN($I269)&gt;5,IF(ISERROR(VLOOKUP(V269,'CODIGO PAGO'!$B$2:$B$20,1,0)),1,IF(OR(AND(CP269=1,V269&lt;&gt;"N"),AND(CP269=3,V269&lt;&gt;"B"),AND(CP269=2,LEFT(TRIM(V269),1)&lt;&gt;"I")),1,IF(OR(AND(CP269=0,V269="N"),AND(CP269=0,V269="B"),AND(CP269=0,LEFT(TRIM(V269),1)="I")),1,0))),"")</f>
        <v/>
      </c>
      <c r="DS269" s="23" t="str">
        <f t="shared" si="178"/>
        <v/>
      </c>
      <c r="DT269" s="23" t="str">
        <f>+IF(LEN($I269)&gt;5,IF(ISERROR(VLOOKUP(X269,'CODIGO PAGO'!$B$2:$B$20,1,0)),1,IF(OR(AND(CR269=1,X269&lt;&gt;"N"),AND(CR269=3,X269&lt;&gt;"B"),AND(CR269=2,LEFT(TRIM(X269),1)&lt;&gt;"I")),1,IF(OR(AND(CR269=0,X269="N"),AND(CR269=0,X269="B"),AND(CR269=0,LEFT(TRIM(X269),1)="I")),1,0))),"")</f>
        <v/>
      </c>
      <c r="DU269" s="23" t="str">
        <f t="shared" si="179"/>
        <v/>
      </c>
      <c r="DV269" s="23" t="str">
        <f>+IF(LEN($I269)&gt;5,IF(ISERROR(VLOOKUP(Z269,'CODIGO PAGO'!$B$2:$B$20,1,0)),1,IF(OR(AND(CT269=1,Z269&lt;&gt;"N"),AND(CT269=3,Z269&lt;&gt;"B"),AND(CT269=2,LEFT(TRIM(Z269),1)&lt;&gt;"I")),1,IF(OR(AND(CT269=0,Z269="N"),AND(CT269=0,Z269="B"),AND(CT269=0,LEFT(TRIM(Z269),1)="I")),1,0))),"")</f>
        <v/>
      </c>
      <c r="DW269" s="23" t="str">
        <f t="shared" si="180"/>
        <v/>
      </c>
      <c r="DX269" s="23" t="str">
        <f>+IF(LEN($I269)&gt;5,IF(ISERROR(VLOOKUP(AB269,'CODIGO PAGO'!$B$2:$B$20,1,0)),1,IF(OR(AND(CV269=1,AB269&lt;&gt;"N"),AND(CV269=3,AB269&lt;&gt;"B"),AND(CV269=2,LEFT(TRIM(AB269),1)&lt;&gt;"I")),1,IF(OR(AND(CV269=0,AB269="N"),AND(CV269=0,AB269="B"),AND(CV269=0,LEFT(TRIM(AB269),1)="I")),1,0))),"")</f>
        <v/>
      </c>
      <c r="DY269" s="23" t="str">
        <f t="shared" si="181"/>
        <v/>
      </c>
      <c r="DZ269" s="23" t="str">
        <f>+IF(LEN($I269)&gt;5,IF(ISERROR(VLOOKUP(AD269,'CODIGO PAGO'!$B$2:$B$20,1,0)),1,IF(OR(AND(CX269=1,AD269&lt;&gt;"N"),AND(CX269=3,AD269&lt;&gt;"B"),AND(CX269=2,LEFT(TRIM(AD269),1)&lt;&gt;"I")),1,IF(OR(AND(CX269=0,AD269="N"),AND(CX269=0,AD269="B"),AND(CX269=0,LEFT(TRIM(AD269),1)="I")),1,0))),"")</f>
        <v/>
      </c>
      <c r="EA269" s="23" t="str">
        <f t="shared" si="182"/>
        <v/>
      </c>
      <c r="EB269" s="23" t="str">
        <f>+IF(LEN($I269)&gt;5,IF(ISERROR(VLOOKUP(AF269,'CODIGO PAGO'!$B$2:$B$20,1,0)),1,IF(OR(AND(CZ269=1,AF269&lt;&gt;"N"),AND(CZ269=3,AF269&lt;&gt;"B"),AND(CZ269=2,LEFT(TRIM(AF269),1)&lt;&gt;"I")),1,IF(OR(AND(CZ269=0,AF269="N"),AND(CZ269=0,AF269="B"),AND(CZ269=0,LEFT(TRIM(AF269),1)="I")),1,0))),"")</f>
        <v/>
      </c>
      <c r="EC269" s="23" t="str">
        <f t="shared" si="183"/>
        <v/>
      </c>
      <c r="ED269" s="23" t="str">
        <f>+IF(LEN($I269)&gt;5,IF(ISERROR(VLOOKUP(AH269,'CODIGO PAGO'!$B$2:$B$20,1,0)),1,IF(OR(AND(DB269=1,AH269&lt;&gt;"N"),AND(DB269=3,AH269&lt;&gt;"B"),AND(DB269=2,LEFT(TRIM(AH269),1)&lt;&gt;"I")),1,IF(OR(AND(DB269=0,AH269="N"),AND(DB269=0,AH269="B"),AND(DB269=0,LEFT(TRIM(AH269),1)="I")),1,0))),"")</f>
        <v/>
      </c>
      <c r="EE269" s="23" t="str">
        <f t="shared" si="184"/>
        <v/>
      </c>
      <c r="EF269" s="23" t="str">
        <f>+IF(LEN($I269)&gt;5,IF(ISERROR(VLOOKUP(AJ269,'CODIGO PAGO'!$B$2:$B$20,1,0)),1,IF(OR(AND(DD269=1,AJ269&lt;&gt;"N"),AND(DD269=3,AJ269&lt;&gt;"B"),AND(DD269=2,LEFT(TRIM(AJ269),1)&lt;&gt;"I")),1,IF(OR(AND(DD269=0,AJ269="N"),AND(DD269=0,AJ269="B"),AND(DD269=0,LEFT(TRIM(AJ269),1)="I")),1,0))),"")</f>
        <v/>
      </c>
      <c r="EG269" s="23" t="str">
        <f t="shared" si="185"/>
        <v/>
      </c>
      <c r="EH269" s="23" t="str">
        <f>+IF(LEN($I269)&gt;5,IF(ISERROR(VLOOKUP(AL269,'CODIGO PAGO'!$B$2:$B$20,1,0)),1,IF(OR(AND(DF269=1,AL269&lt;&gt;"N"),AND(DF269=3,AL269&lt;&gt;"B"),AND(DF269=2,LEFT(TRIM(AL269),1)&lt;&gt;"I")),1,IF(OR(AND(DF269=0,AL269="N"),AND(DF269=0,AL269="B"),AND(DF269=0,LEFT(TRIM(AL269),1)="I")),1,0))),"")</f>
        <v/>
      </c>
      <c r="EI269" s="23" t="str">
        <f t="shared" si="186"/>
        <v/>
      </c>
      <c r="EJ269" s="23" t="str">
        <f>+IF(LEN($I269)&gt;5,IF(ISERROR(VLOOKUP(AN269,'CODIGO PAGO'!$B$2:$B$20,1,0)),1,IF(OR(AND(DH269=1,AN269&lt;&gt;"N"),AND(DH269=3,AN269&lt;&gt;"B"),AND(DH269=2,LEFT(TRIM(AN269),1)&lt;&gt;"I")),1,IF(OR(AND(DH269=0,AN269="N"),AND(DH269=0,AN269="B"),AND(DH269=0,LEFT(TRIM(AN269),1)="I")),1,0))),"")</f>
        <v/>
      </c>
      <c r="EK269" s="23" t="str">
        <f t="shared" si="187"/>
        <v/>
      </c>
      <c r="EL269" s="24" t="str">
        <f t="shared" si="188"/>
        <v/>
      </c>
    </row>
    <row r="270" spans="1:142" s="26" customFormat="1">
      <c r="A270" s="15" t="str">
        <f t="shared" si="154"/>
        <v/>
      </c>
      <c r="B270" s="1" t="str">
        <f>+IF(LEN(I270)&gt;5,'CODIGO PAGO'!$B$28,"")</f>
        <v/>
      </c>
      <c r="C270" s="1" t="str">
        <f>+IF(LEN($I270)&gt;5,BD!D270,"")</f>
        <v/>
      </c>
      <c r="D270" s="168" t="str">
        <f>+IF(LEN($I270)&gt;5,BD!A270,"")</f>
        <v/>
      </c>
      <c r="E270" s="1" t="str">
        <f>+IF(LEN($I270)&gt;5,BD!B270,"")</f>
        <v/>
      </c>
      <c r="F270" s="1" t="str">
        <f>+IF(LEN($I270)&gt;5,BD!C270,"")</f>
        <v/>
      </c>
      <c r="G270" s="141"/>
      <c r="H270" s="141"/>
      <c r="I270" s="1" t="str">
        <f>+IF(LEN(BD!G270)&gt;5,BD!G270,"")</f>
        <v/>
      </c>
      <c r="J270" s="167" t="str">
        <f>+IF(LEN($I270)&gt;5,BD!E270,"")</f>
        <v/>
      </c>
      <c r="K270" s="6" t="str">
        <f t="shared" si="155"/>
        <v/>
      </c>
      <c r="L270" s="87" t="str">
        <f>+IF(LEN($I270)&gt;5,BD!H270,"")</f>
        <v/>
      </c>
      <c r="M270" s="40" t="str">
        <f t="shared" si="156"/>
        <v/>
      </c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4" t="str">
        <f t="shared" si="157"/>
        <v/>
      </c>
      <c r="AQ270" s="5" t="str">
        <f t="shared" si="158"/>
        <v/>
      </c>
      <c r="AR270" s="91" t="str">
        <f t="shared" si="159"/>
        <v/>
      </c>
      <c r="AS270" s="5" t="str">
        <f t="shared" si="160"/>
        <v/>
      </c>
      <c r="AT270" s="91" t="str">
        <f t="shared" si="161"/>
        <v/>
      </c>
      <c r="AU270" s="4" t="str">
        <f t="shared" si="162"/>
        <v/>
      </c>
      <c r="AV270" s="4" t="str">
        <f t="shared" si="163"/>
        <v/>
      </c>
      <c r="AW270" s="4" t="str">
        <f t="shared" si="164"/>
        <v/>
      </c>
      <c r="AX270" s="4" t="str">
        <f t="shared" si="165"/>
        <v/>
      </c>
      <c r="AY270" s="88" t="str">
        <f t="shared" si="166"/>
        <v/>
      </c>
      <c r="AZ270" s="17" t="str">
        <f t="shared" si="167"/>
        <v/>
      </c>
      <c r="BA270" s="18" t="str">
        <f t="shared" si="168"/>
        <v/>
      </c>
      <c r="BB270" s="19" t="str">
        <f>+IF(LEN(I270)&gt;5,IF(INT(RIGHT(B270,1))=9,0.5*L270*AY270,INT(MID(B270,5,LEN(B270)-4))*L270)+IFERROR(VLOOKUP(I270,AJUSTES!$A$1:$I$50,9,0),0),"")</f>
        <v/>
      </c>
      <c r="BC270" s="12"/>
      <c r="BD270" s="19" t="str">
        <f t="shared" si="169"/>
        <v/>
      </c>
      <c r="BE270" s="18" t="str">
        <f t="shared" si="170"/>
        <v/>
      </c>
      <c r="BF270" s="139" t="str">
        <f t="shared" si="171"/>
        <v/>
      </c>
      <c r="BG270" s="114"/>
      <c r="BH270" s="18" t="str">
        <f t="shared" si="172"/>
        <v/>
      </c>
      <c r="BI270" s="13"/>
      <c r="BJ270" s="12"/>
      <c r="BK270" s="12"/>
      <c r="BL270" s="145"/>
      <c r="BM270" s="12"/>
      <c r="BN270" s="12"/>
      <c r="BO270" s="12"/>
      <c r="BP270" s="12"/>
      <c r="BQ270" s="12"/>
      <c r="BR270" s="12"/>
      <c r="BS270" s="146"/>
      <c r="BT270" s="14"/>
      <c r="BU270" s="12"/>
      <c r="BV270" s="12"/>
      <c r="BW270" s="12"/>
      <c r="BX270" s="12"/>
      <c r="BY270" s="12"/>
      <c r="BZ270" s="144"/>
      <c r="CA270" s="107" t="str">
        <f>+IF(LEN($I270)&gt;5,IF(BD!F270="N/A","",BD!F270),"")</f>
        <v/>
      </c>
      <c r="CB270" s="21"/>
      <c r="CC270" s="147"/>
      <c r="CD270" s="148"/>
      <c r="CE270" s="8" t="str">
        <f>+IF(LEN(I270)&gt;5,BD!M270,"")</f>
        <v/>
      </c>
      <c r="CF270" s="16" t="str">
        <f>+IF(LEN(I270)&gt;5,BD!N270,"")</f>
        <v/>
      </c>
      <c r="CG270" s="3" t="str">
        <f t="shared" si="173"/>
        <v/>
      </c>
      <c r="CH270" s="23" t="str">
        <f>+IF(AND(LEN($I270)&gt;5),IF(AND($J270&gt;N$1,$J270&lt;=$AO$1),1,IF((COUNTIFS(INCAPACIDADES!$C$1:$C$51,$I270,INCAPACIDADES!K$1:K$51,N$1))&gt;0,2,IF(VLOOKUP($C270,BD!$D$1:$F$501,3,0)&gt;N$1,0,3))),"")</f>
        <v/>
      </c>
      <c r="CI270" s="23" t="str">
        <f>+IF(AND(LEN($I270)&gt;5),IF(AND($J270&gt;O$1,$J270&lt;=$AO$1),1,IF((COUNTIFS(INCAPACIDADES!$C$1:$C$51,$I270,INCAPACIDADES!L$1:L$51,O$1))&gt;0,2,IF(VLOOKUP($C270,BD!$D$1:$F$501,3,0)&gt;O$1,0,3))),"")</f>
        <v/>
      </c>
      <c r="CJ270" s="23" t="str">
        <f>+IF(AND(LEN($I270)&gt;5),IF(AND($J270&gt;P$1,$J270&lt;=$AO$1),1,IF((COUNTIFS(INCAPACIDADES!$C$1:$C$51,$I270,INCAPACIDADES!M$1:M$51,P$1))&gt;0,2,IF(VLOOKUP($C270,BD!$D$1:$F$501,3,0)&gt;P$1,0,3))),"")</f>
        <v/>
      </c>
      <c r="CK270" s="23" t="str">
        <f>+IF(AND(LEN($I270)&gt;5),IF(AND($J270&gt;Q$1,$J270&lt;=$AO$1),1,IF((COUNTIFS(INCAPACIDADES!$C$1:$C$51,$I270,INCAPACIDADES!N$1:N$51,Q$1))&gt;0,2,IF(VLOOKUP($C270,BD!$D$1:$F$501,3,0)&gt;Q$1,0,3))),"")</f>
        <v/>
      </c>
      <c r="CL270" s="23" t="str">
        <f>+IF(AND(LEN($I270)&gt;5),IF(AND($J270&gt;R$1,$J270&lt;=$AO$1),1,IF((COUNTIFS(INCAPACIDADES!$C$1:$C$51,$I270,INCAPACIDADES!O$1:O$51,R$1))&gt;0,2,IF(VLOOKUP($C270,BD!$D$1:$F$501,3,0)&gt;R$1,0,3))),"")</f>
        <v/>
      </c>
      <c r="CM270" s="23" t="str">
        <f>+IF(AND(LEN($I270)&gt;5),IF(AND($J270&gt;S$1,$J270&lt;=$AO$1),1,IF((COUNTIFS(INCAPACIDADES!$C$1:$C$51,$I270,INCAPACIDADES!P$1:P$51,S$1))&gt;0,2,IF(VLOOKUP($C270,BD!$D$1:$F$501,3,0)&gt;S$1,0,3))),"")</f>
        <v/>
      </c>
      <c r="CN270" s="23" t="str">
        <f>+IF(AND(LEN($I270)&gt;5),IF(AND($J270&gt;T$1,$J270&lt;=$AO$1),1,IF((COUNTIFS(INCAPACIDADES!$C$1:$C$51,$I270,INCAPACIDADES!Q$1:Q$51,T$1))&gt;0,2,IF(VLOOKUP($C270,BD!$D$1:$F$501,3,0)&gt;T$1,0,3))),"")</f>
        <v/>
      </c>
      <c r="CO270" s="23" t="str">
        <f>+IF(AND(LEN($I270)&gt;5),IF(AND($J270&gt;U$1,$J270&lt;=$AO$1),1,IF((COUNTIFS(INCAPACIDADES!$C$1:$C$51,$I270,INCAPACIDADES!R$1:R$51,U$1))&gt;0,2,IF(VLOOKUP($C270,BD!$D$1:$F$501,3,0)&gt;U$1,0,3))),"")</f>
        <v/>
      </c>
      <c r="CP270" s="23" t="str">
        <f>+IF(AND(LEN($I270)&gt;5),IF(AND($J270&gt;V$1,$J270&lt;=$AO$1),1,IF((COUNTIFS(INCAPACIDADES!$C$1:$C$51,$I270,INCAPACIDADES!S$1:S$51,V$1))&gt;0,2,IF(VLOOKUP($C270,BD!$D$1:$F$501,3,0)&gt;V$1,0,3))),"")</f>
        <v/>
      </c>
      <c r="CQ270" s="23" t="str">
        <f>+IF(AND(LEN($I270)&gt;5),IF(AND($J270&gt;W$1,$J270&lt;=$AO$1),1,IF((COUNTIFS(INCAPACIDADES!$C$1:$C$51,$I270,INCAPACIDADES!T$1:T$51,W$1))&gt;0,2,IF(VLOOKUP($C270,BD!$D$1:$F$501,3,0)&gt;W$1,0,3))),"")</f>
        <v/>
      </c>
      <c r="CR270" s="23" t="str">
        <f>+IF(AND(LEN($I270)&gt;5),IF(AND($J270&gt;X$1,$J270&lt;=$AO$1),1,IF((COUNTIFS(INCAPACIDADES!$C$1:$C$51,$I270,INCAPACIDADES!U$1:U$51,X$1))&gt;0,2,IF(VLOOKUP($C270,BD!$D$1:$F$501,3,0)&gt;X$1,0,3))),"")</f>
        <v/>
      </c>
      <c r="CS270" s="23" t="str">
        <f>+IF(AND(LEN($I270)&gt;5),IF(AND($J270&gt;Y$1,$J270&lt;=$AO$1),1,IF((COUNTIFS(INCAPACIDADES!$C$1:$C$51,$I270,INCAPACIDADES!V$1:V$51,Y$1))&gt;0,2,IF(VLOOKUP($C270,BD!$D$1:$F$501,3,0)&gt;Y$1,0,3))),"")</f>
        <v/>
      </c>
      <c r="CT270" s="23" t="str">
        <f>+IF(AND(LEN($I270)&gt;5),IF(AND($J270&gt;Z$1,$J270&lt;=$AO$1),1,IF((COUNTIFS(INCAPACIDADES!$C$1:$C$51,$I270,INCAPACIDADES!W$1:W$51,Z$1))&gt;0,2,IF(VLOOKUP($C270,BD!$D$1:$F$501,3,0)&gt;Z$1,0,3))),"")</f>
        <v/>
      </c>
      <c r="CU270" s="23" t="str">
        <f>+IF(AND(LEN($I270)&gt;5),IF(AND($J270&gt;AA$1,$J270&lt;=$AO$1),1,IF((COUNTIFS(INCAPACIDADES!$C$1:$C$51,$I270,INCAPACIDADES!X$1:X$51,AA$1))&gt;0,2,IF(VLOOKUP($C270,BD!$D$1:$F$501,3,0)&gt;AA$1,0,3))),"")</f>
        <v/>
      </c>
      <c r="CV270" s="23" t="str">
        <f>+IF(AND(LEN($I270)&gt;5),IF(AND($J270&gt;AB$1,$J270&lt;=$AO$1),1,IF((COUNTIFS(INCAPACIDADES!$C$1:$C$51,$I270,INCAPACIDADES!Y$1:Y$51,AB$1))&gt;0,2,IF(VLOOKUP($C270,BD!$D$1:$F$501,3,0)&gt;AB$1,0,3))),"")</f>
        <v/>
      </c>
      <c r="CW270" s="23" t="str">
        <f>+IF(AND(LEN($I270)&gt;5),IF(AND($J270&gt;AC$1,$J270&lt;=$AO$1),1,IF((COUNTIFS(INCAPACIDADES!$C$1:$C$51,$I270,INCAPACIDADES!Z$1:Z$51,AC$1))&gt;0,2,IF(VLOOKUP($C270,BD!$D$1:$F$501,3,0)&gt;AC$1,0,3))),"")</f>
        <v/>
      </c>
      <c r="CX270" s="23" t="str">
        <f>+IF(AND(LEN($I270)&gt;5),IF(AND($J270&gt;AD$1,$J270&lt;=$AO$1),1,IF((COUNTIFS(INCAPACIDADES!$C$1:$C$51,$I270,INCAPACIDADES!AA$1:AA$51,AD$1))&gt;0,2,IF(VLOOKUP($C270,BD!$D$1:$F$501,3,0)&gt;AD$1,0,3))),"")</f>
        <v/>
      </c>
      <c r="CY270" s="23" t="str">
        <f>+IF(AND(LEN($I270)&gt;5),IF(AND($J270&gt;AE$1,$J270&lt;=$AO$1),1,IF((COUNTIFS(INCAPACIDADES!$C$1:$C$51,$I270,INCAPACIDADES!AB$1:AB$51,AE$1))&gt;0,2,IF(VLOOKUP($C270,BD!$D$1:$F$501,3,0)&gt;AE$1,0,3))),"")</f>
        <v/>
      </c>
      <c r="CZ270" s="23" t="str">
        <f>+IF(AND(LEN($I270)&gt;5),IF(AND($J270&gt;AF$1,$J270&lt;=$AO$1),1,IF((COUNTIFS(INCAPACIDADES!$C$1:$C$51,$I270,INCAPACIDADES!AC$1:AC$51,AF$1))&gt;0,2,IF(VLOOKUP($C270,BD!$D$1:$F$501,3,0)&gt;AF$1,0,3))),"")</f>
        <v/>
      </c>
      <c r="DA270" s="23" t="str">
        <f>+IF(AND(LEN($I270)&gt;5),IF(AND($J270&gt;AG$1,$J270&lt;=$AO$1),1,IF((COUNTIFS(INCAPACIDADES!$C$1:$C$51,$I270,INCAPACIDADES!AD$1:AD$51,AG$1))&gt;0,2,IF(VLOOKUP($C270,BD!$D$1:$F$501,3,0)&gt;AG$1,0,3))),"")</f>
        <v/>
      </c>
      <c r="DB270" s="23" t="str">
        <f>+IF(AND(LEN($I270)&gt;5),IF(AND($J270&gt;AH$1,$J270&lt;=$AO$1),1,IF((COUNTIFS(INCAPACIDADES!$C$1:$C$51,$I270,INCAPACIDADES!AE$1:AE$51,AH$1))&gt;0,2,IF(VLOOKUP($C270,BD!$D$1:$F$501,3,0)&gt;AH$1,0,3))),"")</f>
        <v/>
      </c>
      <c r="DC270" s="23" t="str">
        <f>+IF(AND(LEN($I270)&gt;5),IF(AND($J270&gt;AI$1,$J270&lt;=$AO$1),1,IF((COUNTIFS(INCAPACIDADES!$C$1:$C$51,$I270,INCAPACIDADES!AF$1:AF$51,AI$1))&gt;0,2,IF(VLOOKUP($C270,BD!$D$1:$F$501,3,0)&gt;AI$1,0,3))),"")</f>
        <v/>
      </c>
      <c r="DD270" s="23" t="str">
        <f>+IF(AND(LEN($I270)&gt;5),IF(AND($J270&gt;AJ$1,$J270&lt;=$AO$1),1,IF((COUNTIFS(INCAPACIDADES!$C$1:$C$51,$I270,INCAPACIDADES!AG$1:AG$51,AJ$1))&gt;0,2,IF(VLOOKUP($C270,BD!$D$1:$F$501,3,0)&gt;AJ$1,0,3))),"")</f>
        <v/>
      </c>
      <c r="DE270" s="23" t="str">
        <f>+IF(AND(LEN($I270)&gt;5),IF(AND($J270&gt;AK$1,$J270&lt;=$AO$1),1,IF((COUNTIFS(INCAPACIDADES!$C$1:$C$51,$I270,INCAPACIDADES!AH$1:AH$51,AK$1))&gt;0,2,IF(VLOOKUP($C270,BD!$D$1:$F$501,3,0)&gt;AK$1,0,3))),"")</f>
        <v/>
      </c>
      <c r="DF270" s="23" t="str">
        <f>+IF(AND(LEN($I270)&gt;5),IF(AND($J270&gt;AL$1,$J270&lt;=$AO$1),1,IF((COUNTIFS(INCAPACIDADES!$C$1:$C$51,$I270,INCAPACIDADES!AI$1:AI$51,AL$1))&gt;0,2,IF(VLOOKUP($C270,BD!$D$1:$F$501,3,0)&gt;AL$1,0,3))),"")</f>
        <v/>
      </c>
      <c r="DG270" s="23" t="str">
        <f>+IF(AND(LEN($I270)&gt;5),IF(AND($J270&gt;AM$1,$J270&lt;=$AO$1),1,IF((COUNTIFS(INCAPACIDADES!$C$1:$C$51,$I270,INCAPACIDADES!AJ$1:AJ$51,AM$1))&gt;0,2,IF(VLOOKUP($C270,BD!$D$1:$F$501,3,0)&gt;AM$1,0,3))),"")</f>
        <v/>
      </c>
      <c r="DH270" s="23" t="str">
        <f>+IF(AND(LEN($I270)&gt;5),IF(AND($J270&gt;AN$1,$J270&lt;=$AO$1),1,IF((COUNTIFS(INCAPACIDADES!$C$1:$C$51,$I270,INCAPACIDADES!AK$1:AK$51,AN$1))&gt;0,2,IF(VLOOKUP($C270,BD!$D$1:$F$501,3,0)&gt;AN$1,0,3))),"")</f>
        <v/>
      </c>
      <c r="DI270" s="23" t="str">
        <f>+IF(AND(LEN($I270)&gt;5),IF(AND($J270&gt;AO$1,$J270&lt;=$AO$1),1,IF((COUNTIFS(INCAPACIDADES!$C$1:$C$51,$I270,INCAPACIDADES!AL$1:AL$51,AO$1))&gt;0,2,IF(VLOOKUP($C270,BD!$D$1:$F$501,3,0)&gt;AO$1,0,3))),"")</f>
        <v/>
      </c>
      <c r="DJ270" s="23" t="str">
        <f>+IF(LEN($I270)&gt;5,IF(ISERROR(VLOOKUP(N270,'CODIGO PAGO'!$B$2:$B$20,1,0)),1,IF(OR(AND(CH270=1,N270&lt;&gt;"N"),AND(CH270=3,N270&lt;&gt;"B"),AND(CH270=2,LEFT(TRIM(N270),1)&lt;&gt;"I")),1,IF(OR(AND(CH270=0,N270="N"),AND(CH270=0,N270="B"),AND(CH270=0,LEFT(TRIM(N270),1)="I")),1,0))),"")</f>
        <v/>
      </c>
      <c r="DK270" s="23" t="str">
        <f t="shared" si="174"/>
        <v/>
      </c>
      <c r="DL270" s="23" t="str">
        <f>+IF(LEN($I270)&gt;5,IF(ISERROR(VLOOKUP(P270,'CODIGO PAGO'!$B$2:$B$20,1,0)),1,IF(OR(AND(CJ270=1,P270&lt;&gt;"N"),AND(CJ270=3,P270&lt;&gt;"B"),AND(CJ270=2,LEFT(TRIM(P270),1)&lt;&gt;"I")),1,IF(OR(AND(CJ270=0,P270="N"),AND(CJ270=0,P270="B"),AND(CJ270=0,LEFT(TRIM(P270),1)="I")),1,0))),"")</f>
        <v/>
      </c>
      <c r="DM270" s="23" t="str">
        <f t="shared" si="175"/>
        <v/>
      </c>
      <c r="DN270" s="23" t="str">
        <f>+IF(LEN($I270)&gt;5,IF(ISERROR(VLOOKUP(R270,'CODIGO PAGO'!$B$2:$B$20,1,0)),1,IF(OR(AND(CL270=1,R270&lt;&gt;"N"),AND(CL270=3,R270&lt;&gt;"B"),AND(CL270=2,LEFT(TRIM(R270),1)&lt;&gt;"I")),1,IF(OR(AND(CL270=0,R270="N"),AND(CL270=0,R270="B"),AND(CL270=0,LEFT(TRIM(R270),1)="I")),1,0))),"")</f>
        <v/>
      </c>
      <c r="DO270" s="23" t="str">
        <f t="shared" si="176"/>
        <v/>
      </c>
      <c r="DP270" s="23" t="str">
        <f>+IF(LEN($I270)&gt;5,IF(ISERROR(VLOOKUP(T270,'CODIGO PAGO'!$B$2:$B$20,1,0)),1,IF(OR(AND(CN270=1,T270&lt;&gt;"N"),AND(CN270=3,T270&lt;&gt;"B"),AND(CN270=2,LEFT(TRIM(T270),1)&lt;&gt;"I")),1,IF(OR(AND(CN270=0,T270="N"),AND(CN270=0,T270="B"),AND(CN270=0,LEFT(TRIM(T270),1)="I")),1,0))),"")</f>
        <v/>
      </c>
      <c r="DQ270" s="23" t="str">
        <f t="shared" si="177"/>
        <v/>
      </c>
      <c r="DR270" s="23" t="str">
        <f>+IF(LEN($I270)&gt;5,IF(ISERROR(VLOOKUP(V270,'CODIGO PAGO'!$B$2:$B$20,1,0)),1,IF(OR(AND(CP270=1,V270&lt;&gt;"N"),AND(CP270=3,V270&lt;&gt;"B"),AND(CP270=2,LEFT(TRIM(V270),1)&lt;&gt;"I")),1,IF(OR(AND(CP270=0,V270="N"),AND(CP270=0,V270="B"),AND(CP270=0,LEFT(TRIM(V270),1)="I")),1,0))),"")</f>
        <v/>
      </c>
      <c r="DS270" s="23" t="str">
        <f t="shared" si="178"/>
        <v/>
      </c>
      <c r="DT270" s="23" t="str">
        <f>+IF(LEN($I270)&gt;5,IF(ISERROR(VLOOKUP(X270,'CODIGO PAGO'!$B$2:$B$20,1,0)),1,IF(OR(AND(CR270=1,X270&lt;&gt;"N"),AND(CR270=3,X270&lt;&gt;"B"),AND(CR270=2,LEFT(TRIM(X270),1)&lt;&gt;"I")),1,IF(OR(AND(CR270=0,X270="N"),AND(CR270=0,X270="B"),AND(CR270=0,LEFT(TRIM(X270),1)="I")),1,0))),"")</f>
        <v/>
      </c>
      <c r="DU270" s="23" t="str">
        <f t="shared" si="179"/>
        <v/>
      </c>
      <c r="DV270" s="23" t="str">
        <f>+IF(LEN($I270)&gt;5,IF(ISERROR(VLOOKUP(Z270,'CODIGO PAGO'!$B$2:$B$20,1,0)),1,IF(OR(AND(CT270=1,Z270&lt;&gt;"N"),AND(CT270=3,Z270&lt;&gt;"B"),AND(CT270=2,LEFT(TRIM(Z270),1)&lt;&gt;"I")),1,IF(OR(AND(CT270=0,Z270="N"),AND(CT270=0,Z270="B"),AND(CT270=0,LEFT(TRIM(Z270),1)="I")),1,0))),"")</f>
        <v/>
      </c>
      <c r="DW270" s="23" t="str">
        <f t="shared" si="180"/>
        <v/>
      </c>
      <c r="DX270" s="23" t="str">
        <f>+IF(LEN($I270)&gt;5,IF(ISERROR(VLOOKUP(AB270,'CODIGO PAGO'!$B$2:$B$20,1,0)),1,IF(OR(AND(CV270=1,AB270&lt;&gt;"N"),AND(CV270=3,AB270&lt;&gt;"B"),AND(CV270=2,LEFT(TRIM(AB270),1)&lt;&gt;"I")),1,IF(OR(AND(CV270=0,AB270="N"),AND(CV270=0,AB270="B"),AND(CV270=0,LEFT(TRIM(AB270),1)="I")),1,0))),"")</f>
        <v/>
      </c>
      <c r="DY270" s="23" t="str">
        <f t="shared" si="181"/>
        <v/>
      </c>
      <c r="DZ270" s="23" t="str">
        <f>+IF(LEN($I270)&gt;5,IF(ISERROR(VLOOKUP(AD270,'CODIGO PAGO'!$B$2:$B$20,1,0)),1,IF(OR(AND(CX270=1,AD270&lt;&gt;"N"),AND(CX270=3,AD270&lt;&gt;"B"),AND(CX270=2,LEFT(TRIM(AD270),1)&lt;&gt;"I")),1,IF(OR(AND(CX270=0,AD270="N"),AND(CX270=0,AD270="B"),AND(CX270=0,LEFT(TRIM(AD270),1)="I")),1,0))),"")</f>
        <v/>
      </c>
      <c r="EA270" s="23" t="str">
        <f t="shared" si="182"/>
        <v/>
      </c>
      <c r="EB270" s="23" t="str">
        <f>+IF(LEN($I270)&gt;5,IF(ISERROR(VLOOKUP(AF270,'CODIGO PAGO'!$B$2:$B$20,1,0)),1,IF(OR(AND(CZ270=1,AF270&lt;&gt;"N"),AND(CZ270=3,AF270&lt;&gt;"B"),AND(CZ270=2,LEFT(TRIM(AF270),1)&lt;&gt;"I")),1,IF(OR(AND(CZ270=0,AF270="N"),AND(CZ270=0,AF270="B"),AND(CZ270=0,LEFT(TRIM(AF270),1)="I")),1,0))),"")</f>
        <v/>
      </c>
      <c r="EC270" s="23" t="str">
        <f t="shared" si="183"/>
        <v/>
      </c>
      <c r="ED270" s="23" t="str">
        <f>+IF(LEN($I270)&gt;5,IF(ISERROR(VLOOKUP(AH270,'CODIGO PAGO'!$B$2:$B$20,1,0)),1,IF(OR(AND(DB270=1,AH270&lt;&gt;"N"),AND(DB270=3,AH270&lt;&gt;"B"),AND(DB270=2,LEFT(TRIM(AH270),1)&lt;&gt;"I")),1,IF(OR(AND(DB270=0,AH270="N"),AND(DB270=0,AH270="B"),AND(DB270=0,LEFT(TRIM(AH270),1)="I")),1,0))),"")</f>
        <v/>
      </c>
      <c r="EE270" s="23" t="str">
        <f t="shared" si="184"/>
        <v/>
      </c>
      <c r="EF270" s="23" t="str">
        <f>+IF(LEN($I270)&gt;5,IF(ISERROR(VLOOKUP(AJ270,'CODIGO PAGO'!$B$2:$B$20,1,0)),1,IF(OR(AND(DD270=1,AJ270&lt;&gt;"N"),AND(DD270=3,AJ270&lt;&gt;"B"),AND(DD270=2,LEFT(TRIM(AJ270),1)&lt;&gt;"I")),1,IF(OR(AND(DD270=0,AJ270="N"),AND(DD270=0,AJ270="B"),AND(DD270=0,LEFT(TRIM(AJ270),1)="I")),1,0))),"")</f>
        <v/>
      </c>
      <c r="EG270" s="23" t="str">
        <f t="shared" si="185"/>
        <v/>
      </c>
      <c r="EH270" s="23" t="str">
        <f>+IF(LEN($I270)&gt;5,IF(ISERROR(VLOOKUP(AL270,'CODIGO PAGO'!$B$2:$B$20,1,0)),1,IF(OR(AND(DF270=1,AL270&lt;&gt;"N"),AND(DF270=3,AL270&lt;&gt;"B"),AND(DF270=2,LEFT(TRIM(AL270),1)&lt;&gt;"I")),1,IF(OR(AND(DF270=0,AL270="N"),AND(DF270=0,AL270="B"),AND(DF270=0,LEFT(TRIM(AL270),1)="I")),1,0))),"")</f>
        <v/>
      </c>
      <c r="EI270" s="23" t="str">
        <f t="shared" si="186"/>
        <v/>
      </c>
      <c r="EJ270" s="23" t="str">
        <f>+IF(LEN($I270)&gt;5,IF(ISERROR(VLOOKUP(AN270,'CODIGO PAGO'!$B$2:$B$20,1,0)),1,IF(OR(AND(DH270=1,AN270&lt;&gt;"N"),AND(DH270=3,AN270&lt;&gt;"B"),AND(DH270=2,LEFT(TRIM(AN270),1)&lt;&gt;"I")),1,IF(OR(AND(DH270=0,AN270="N"),AND(DH270=0,AN270="B"),AND(DH270=0,LEFT(TRIM(AN270),1)="I")),1,0))),"")</f>
        <v/>
      </c>
      <c r="EK270" s="23" t="str">
        <f t="shared" si="187"/>
        <v/>
      </c>
      <c r="EL270" s="24" t="str">
        <f t="shared" si="188"/>
        <v/>
      </c>
    </row>
    <row r="271" spans="1:142" s="26" customFormat="1">
      <c r="A271" s="15" t="str">
        <f t="shared" si="154"/>
        <v/>
      </c>
      <c r="B271" s="1" t="str">
        <f>+IF(LEN(I271)&gt;5,'CODIGO PAGO'!$B$28,"")</f>
        <v/>
      </c>
      <c r="C271" s="1" t="str">
        <f>+IF(LEN($I271)&gt;5,BD!D271,"")</f>
        <v/>
      </c>
      <c r="D271" s="168" t="str">
        <f>+IF(LEN($I271)&gt;5,BD!A271,"")</f>
        <v/>
      </c>
      <c r="E271" s="1" t="str">
        <f>+IF(LEN($I271)&gt;5,BD!B271,"")</f>
        <v/>
      </c>
      <c r="F271" s="1" t="str">
        <f>+IF(LEN($I271)&gt;5,BD!C271,"")</f>
        <v/>
      </c>
      <c r="G271" s="141"/>
      <c r="H271" s="141"/>
      <c r="I271" s="1" t="str">
        <f>+IF(LEN(BD!G271)&gt;5,BD!G271,"")</f>
        <v/>
      </c>
      <c r="J271" s="167" t="str">
        <f>+IF(LEN($I271)&gt;5,BD!E271,"")</f>
        <v/>
      </c>
      <c r="K271" s="6" t="str">
        <f t="shared" si="155"/>
        <v/>
      </c>
      <c r="L271" s="87" t="str">
        <f>+IF(LEN($I271)&gt;5,BD!H271,"")</f>
        <v/>
      </c>
      <c r="M271" s="40" t="str">
        <f t="shared" si="156"/>
        <v/>
      </c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4" t="str">
        <f t="shared" si="157"/>
        <v/>
      </c>
      <c r="AQ271" s="5" t="str">
        <f t="shared" si="158"/>
        <v/>
      </c>
      <c r="AR271" s="91" t="str">
        <f t="shared" si="159"/>
        <v/>
      </c>
      <c r="AS271" s="5" t="str">
        <f t="shared" si="160"/>
        <v/>
      </c>
      <c r="AT271" s="91" t="str">
        <f t="shared" si="161"/>
        <v/>
      </c>
      <c r="AU271" s="4" t="str">
        <f t="shared" si="162"/>
        <v/>
      </c>
      <c r="AV271" s="4" t="str">
        <f t="shared" si="163"/>
        <v/>
      </c>
      <c r="AW271" s="4" t="str">
        <f t="shared" si="164"/>
        <v/>
      </c>
      <c r="AX271" s="4" t="str">
        <f t="shared" si="165"/>
        <v/>
      </c>
      <c r="AY271" s="88" t="str">
        <f t="shared" si="166"/>
        <v/>
      </c>
      <c r="AZ271" s="17" t="str">
        <f t="shared" si="167"/>
        <v/>
      </c>
      <c r="BA271" s="18" t="str">
        <f t="shared" si="168"/>
        <v/>
      </c>
      <c r="BB271" s="19" t="str">
        <f>+IF(LEN(I271)&gt;5,IF(INT(RIGHT(B271,1))=9,0.5*L271*AY271,INT(MID(B271,5,LEN(B271)-4))*L271)+IFERROR(VLOOKUP(I271,AJUSTES!$A$1:$I$50,9,0),0),"")</f>
        <v/>
      </c>
      <c r="BC271" s="12"/>
      <c r="BD271" s="19" t="str">
        <f t="shared" si="169"/>
        <v/>
      </c>
      <c r="BE271" s="18" t="str">
        <f t="shared" si="170"/>
        <v/>
      </c>
      <c r="BF271" s="139" t="str">
        <f t="shared" si="171"/>
        <v/>
      </c>
      <c r="BG271" s="114"/>
      <c r="BH271" s="18" t="str">
        <f t="shared" si="172"/>
        <v/>
      </c>
      <c r="BI271" s="13"/>
      <c r="BJ271" s="12"/>
      <c r="BK271" s="12"/>
      <c r="BL271" s="145"/>
      <c r="BM271" s="12"/>
      <c r="BN271" s="12"/>
      <c r="BO271" s="12"/>
      <c r="BP271" s="12"/>
      <c r="BQ271" s="12"/>
      <c r="BR271" s="12"/>
      <c r="BS271" s="146"/>
      <c r="BT271" s="14"/>
      <c r="BU271" s="12"/>
      <c r="BV271" s="12"/>
      <c r="BW271" s="12"/>
      <c r="BX271" s="12"/>
      <c r="BY271" s="12"/>
      <c r="BZ271" s="144"/>
      <c r="CA271" s="107" t="str">
        <f>+IF(LEN($I271)&gt;5,IF(BD!F271="N/A","",BD!F271),"")</f>
        <v/>
      </c>
      <c r="CB271" s="21"/>
      <c r="CC271" s="147"/>
      <c r="CD271" s="148"/>
      <c r="CE271" s="8" t="str">
        <f>+IF(LEN(I271)&gt;5,BD!M271,"")</f>
        <v/>
      </c>
      <c r="CF271" s="16" t="str">
        <f>+IF(LEN(I271)&gt;5,BD!N271,"")</f>
        <v/>
      </c>
      <c r="CG271" s="3" t="str">
        <f t="shared" si="173"/>
        <v/>
      </c>
      <c r="CH271" s="23" t="str">
        <f>+IF(AND(LEN($I271)&gt;5),IF(AND($J271&gt;N$1,$J271&lt;=$AO$1),1,IF((COUNTIFS(INCAPACIDADES!$C$1:$C$51,$I271,INCAPACIDADES!K$1:K$51,N$1))&gt;0,2,IF(VLOOKUP($C271,BD!$D$1:$F$501,3,0)&gt;N$1,0,3))),"")</f>
        <v/>
      </c>
      <c r="CI271" s="23" t="str">
        <f>+IF(AND(LEN($I271)&gt;5),IF(AND($J271&gt;O$1,$J271&lt;=$AO$1),1,IF((COUNTIFS(INCAPACIDADES!$C$1:$C$51,$I271,INCAPACIDADES!L$1:L$51,O$1))&gt;0,2,IF(VLOOKUP($C271,BD!$D$1:$F$501,3,0)&gt;O$1,0,3))),"")</f>
        <v/>
      </c>
      <c r="CJ271" s="23" t="str">
        <f>+IF(AND(LEN($I271)&gt;5),IF(AND($J271&gt;P$1,$J271&lt;=$AO$1),1,IF((COUNTIFS(INCAPACIDADES!$C$1:$C$51,$I271,INCAPACIDADES!M$1:M$51,P$1))&gt;0,2,IF(VLOOKUP($C271,BD!$D$1:$F$501,3,0)&gt;P$1,0,3))),"")</f>
        <v/>
      </c>
      <c r="CK271" s="23" t="str">
        <f>+IF(AND(LEN($I271)&gt;5),IF(AND($J271&gt;Q$1,$J271&lt;=$AO$1),1,IF((COUNTIFS(INCAPACIDADES!$C$1:$C$51,$I271,INCAPACIDADES!N$1:N$51,Q$1))&gt;0,2,IF(VLOOKUP($C271,BD!$D$1:$F$501,3,0)&gt;Q$1,0,3))),"")</f>
        <v/>
      </c>
      <c r="CL271" s="23" t="str">
        <f>+IF(AND(LEN($I271)&gt;5),IF(AND($J271&gt;R$1,$J271&lt;=$AO$1),1,IF((COUNTIFS(INCAPACIDADES!$C$1:$C$51,$I271,INCAPACIDADES!O$1:O$51,R$1))&gt;0,2,IF(VLOOKUP($C271,BD!$D$1:$F$501,3,0)&gt;R$1,0,3))),"")</f>
        <v/>
      </c>
      <c r="CM271" s="23" t="str">
        <f>+IF(AND(LEN($I271)&gt;5),IF(AND($J271&gt;S$1,$J271&lt;=$AO$1),1,IF((COUNTIFS(INCAPACIDADES!$C$1:$C$51,$I271,INCAPACIDADES!P$1:P$51,S$1))&gt;0,2,IF(VLOOKUP($C271,BD!$D$1:$F$501,3,0)&gt;S$1,0,3))),"")</f>
        <v/>
      </c>
      <c r="CN271" s="23" t="str">
        <f>+IF(AND(LEN($I271)&gt;5),IF(AND($J271&gt;T$1,$J271&lt;=$AO$1),1,IF((COUNTIFS(INCAPACIDADES!$C$1:$C$51,$I271,INCAPACIDADES!Q$1:Q$51,T$1))&gt;0,2,IF(VLOOKUP($C271,BD!$D$1:$F$501,3,0)&gt;T$1,0,3))),"")</f>
        <v/>
      </c>
      <c r="CO271" s="23" t="str">
        <f>+IF(AND(LEN($I271)&gt;5),IF(AND($J271&gt;U$1,$J271&lt;=$AO$1),1,IF((COUNTIFS(INCAPACIDADES!$C$1:$C$51,$I271,INCAPACIDADES!R$1:R$51,U$1))&gt;0,2,IF(VLOOKUP($C271,BD!$D$1:$F$501,3,0)&gt;U$1,0,3))),"")</f>
        <v/>
      </c>
      <c r="CP271" s="23" t="str">
        <f>+IF(AND(LEN($I271)&gt;5),IF(AND($J271&gt;V$1,$J271&lt;=$AO$1),1,IF((COUNTIFS(INCAPACIDADES!$C$1:$C$51,$I271,INCAPACIDADES!S$1:S$51,V$1))&gt;0,2,IF(VLOOKUP($C271,BD!$D$1:$F$501,3,0)&gt;V$1,0,3))),"")</f>
        <v/>
      </c>
      <c r="CQ271" s="23" t="str">
        <f>+IF(AND(LEN($I271)&gt;5),IF(AND($J271&gt;W$1,$J271&lt;=$AO$1),1,IF((COUNTIFS(INCAPACIDADES!$C$1:$C$51,$I271,INCAPACIDADES!T$1:T$51,W$1))&gt;0,2,IF(VLOOKUP($C271,BD!$D$1:$F$501,3,0)&gt;W$1,0,3))),"")</f>
        <v/>
      </c>
      <c r="CR271" s="23" t="str">
        <f>+IF(AND(LEN($I271)&gt;5),IF(AND($J271&gt;X$1,$J271&lt;=$AO$1),1,IF((COUNTIFS(INCAPACIDADES!$C$1:$C$51,$I271,INCAPACIDADES!U$1:U$51,X$1))&gt;0,2,IF(VLOOKUP($C271,BD!$D$1:$F$501,3,0)&gt;X$1,0,3))),"")</f>
        <v/>
      </c>
      <c r="CS271" s="23" t="str">
        <f>+IF(AND(LEN($I271)&gt;5),IF(AND($J271&gt;Y$1,$J271&lt;=$AO$1),1,IF((COUNTIFS(INCAPACIDADES!$C$1:$C$51,$I271,INCAPACIDADES!V$1:V$51,Y$1))&gt;0,2,IF(VLOOKUP($C271,BD!$D$1:$F$501,3,0)&gt;Y$1,0,3))),"")</f>
        <v/>
      </c>
      <c r="CT271" s="23" t="str">
        <f>+IF(AND(LEN($I271)&gt;5),IF(AND($J271&gt;Z$1,$J271&lt;=$AO$1),1,IF((COUNTIFS(INCAPACIDADES!$C$1:$C$51,$I271,INCAPACIDADES!W$1:W$51,Z$1))&gt;0,2,IF(VLOOKUP($C271,BD!$D$1:$F$501,3,0)&gt;Z$1,0,3))),"")</f>
        <v/>
      </c>
      <c r="CU271" s="23" t="str">
        <f>+IF(AND(LEN($I271)&gt;5),IF(AND($J271&gt;AA$1,$J271&lt;=$AO$1),1,IF((COUNTIFS(INCAPACIDADES!$C$1:$C$51,$I271,INCAPACIDADES!X$1:X$51,AA$1))&gt;0,2,IF(VLOOKUP($C271,BD!$D$1:$F$501,3,0)&gt;AA$1,0,3))),"")</f>
        <v/>
      </c>
      <c r="CV271" s="23" t="str">
        <f>+IF(AND(LEN($I271)&gt;5),IF(AND($J271&gt;AB$1,$J271&lt;=$AO$1),1,IF((COUNTIFS(INCAPACIDADES!$C$1:$C$51,$I271,INCAPACIDADES!Y$1:Y$51,AB$1))&gt;0,2,IF(VLOOKUP($C271,BD!$D$1:$F$501,3,0)&gt;AB$1,0,3))),"")</f>
        <v/>
      </c>
      <c r="CW271" s="23" t="str">
        <f>+IF(AND(LEN($I271)&gt;5),IF(AND($J271&gt;AC$1,$J271&lt;=$AO$1),1,IF((COUNTIFS(INCAPACIDADES!$C$1:$C$51,$I271,INCAPACIDADES!Z$1:Z$51,AC$1))&gt;0,2,IF(VLOOKUP($C271,BD!$D$1:$F$501,3,0)&gt;AC$1,0,3))),"")</f>
        <v/>
      </c>
      <c r="CX271" s="23" t="str">
        <f>+IF(AND(LEN($I271)&gt;5),IF(AND($J271&gt;AD$1,$J271&lt;=$AO$1),1,IF((COUNTIFS(INCAPACIDADES!$C$1:$C$51,$I271,INCAPACIDADES!AA$1:AA$51,AD$1))&gt;0,2,IF(VLOOKUP($C271,BD!$D$1:$F$501,3,0)&gt;AD$1,0,3))),"")</f>
        <v/>
      </c>
      <c r="CY271" s="23" t="str">
        <f>+IF(AND(LEN($I271)&gt;5),IF(AND($J271&gt;AE$1,$J271&lt;=$AO$1),1,IF((COUNTIFS(INCAPACIDADES!$C$1:$C$51,$I271,INCAPACIDADES!AB$1:AB$51,AE$1))&gt;0,2,IF(VLOOKUP($C271,BD!$D$1:$F$501,3,0)&gt;AE$1,0,3))),"")</f>
        <v/>
      </c>
      <c r="CZ271" s="23" t="str">
        <f>+IF(AND(LEN($I271)&gt;5),IF(AND($J271&gt;AF$1,$J271&lt;=$AO$1),1,IF((COUNTIFS(INCAPACIDADES!$C$1:$C$51,$I271,INCAPACIDADES!AC$1:AC$51,AF$1))&gt;0,2,IF(VLOOKUP($C271,BD!$D$1:$F$501,3,0)&gt;AF$1,0,3))),"")</f>
        <v/>
      </c>
      <c r="DA271" s="23" t="str">
        <f>+IF(AND(LEN($I271)&gt;5),IF(AND($J271&gt;AG$1,$J271&lt;=$AO$1),1,IF((COUNTIFS(INCAPACIDADES!$C$1:$C$51,$I271,INCAPACIDADES!AD$1:AD$51,AG$1))&gt;0,2,IF(VLOOKUP($C271,BD!$D$1:$F$501,3,0)&gt;AG$1,0,3))),"")</f>
        <v/>
      </c>
      <c r="DB271" s="23" t="str">
        <f>+IF(AND(LEN($I271)&gt;5),IF(AND($J271&gt;AH$1,$J271&lt;=$AO$1),1,IF((COUNTIFS(INCAPACIDADES!$C$1:$C$51,$I271,INCAPACIDADES!AE$1:AE$51,AH$1))&gt;0,2,IF(VLOOKUP($C271,BD!$D$1:$F$501,3,0)&gt;AH$1,0,3))),"")</f>
        <v/>
      </c>
      <c r="DC271" s="23" t="str">
        <f>+IF(AND(LEN($I271)&gt;5),IF(AND($J271&gt;AI$1,$J271&lt;=$AO$1),1,IF((COUNTIFS(INCAPACIDADES!$C$1:$C$51,$I271,INCAPACIDADES!AF$1:AF$51,AI$1))&gt;0,2,IF(VLOOKUP($C271,BD!$D$1:$F$501,3,0)&gt;AI$1,0,3))),"")</f>
        <v/>
      </c>
      <c r="DD271" s="23" t="str">
        <f>+IF(AND(LEN($I271)&gt;5),IF(AND($J271&gt;AJ$1,$J271&lt;=$AO$1),1,IF((COUNTIFS(INCAPACIDADES!$C$1:$C$51,$I271,INCAPACIDADES!AG$1:AG$51,AJ$1))&gt;0,2,IF(VLOOKUP($C271,BD!$D$1:$F$501,3,0)&gt;AJ$1,0,3))),"")</f>
        <v/>
      </c>
      <c r="DE271" s="23" t="str">
        <f>+IF(AND(LEN($I271)&gt;5),IF(AND($J271&gt;AK$1,$J271&lt;=$AO$1),1,IF((COUNTIFS(INCAPACIDADES!$C$1:$C$51,$I271,INCAPACIDADES!AH$1:AH$51,AK$1))&gt;0,2,IF(VLOOKUP($C271,BD!$D$1:$F$501,3,0)&gt;AK$1,0,3))),"")</f>
        <v/>
      </c>
      <c r="DF271" s="23" t="str">
        <f>+IF(AND(LEN($I271)&gt;5),IF(AND($J271&gt;AL$1,$J271&lt;=$AO$1),1,IF((COUNTIFS(INCAPACIDADES!$C$1:$C$51,$I271,INCAPACIDADES!AI$1:AI$51,AL$1))&gt;0,2,IF(VLOOKUP($C271,BD!$D$1:$F$501,3,0)&gt;AL$1,0,3))),"")</f>
        <v/>
      </c>
      <c r="DG271" s="23" t="str">
        <f>+IF(AND(LEN($I271)&gt;5),IF(AND($J271&gt;AM$1,$J271&lt;=$AO$1),1,IF((COUNTIFS(INCAPACIDADES!$C$1:$C$51,$I271,INCAPACIDADES!AJ$1:AJ$51,AM$1))&gt;0,2,IF(VLOOKUP($C271,BD!$D$1:$F$501,3,0)&gt;AM$1,0,3))),"")</f>
        <v/>
      </c>
      <c r="DH271" s="23" t="str">
        <f>+IF(AND(LEN($I271)&gt;5),IF(AND($J271&gt;AN$1,$J271&lt;=$AO$1),1,IF((COUNTIFS(INCAPACIDADES!$C$1:$C$51,$I271,INCAPACIDADES!AK$1:AK$51,AN$1))&gt;0,2,IF(VLOOKUP($C271,BD!$D$1:$F$501,3,0)&gt;AN$1,0,3))),"")</f>
        <v/>
      </c>
      <c r="DI271" s="23" t="str">
        <f>+IF(AND(LEN($I271)&gt;5),IF(AND($J271&gt;AO$1,$J271&lt;=$AO$1),1,IF((COUNTIFS(INCAPACIDADES!$C$1:$C$51,$I271,INCAPACIDADES!AL$1:AL$51,AO$1))&gt;0,2,IF(VLOOKUP($C271,BD!$D$1:$F$501,3,0)&gt;AO$1,0,3))),"")</f>
        <v/>
      </c>
      <c r="DJ271" s="23" t="str">
        <f>+IF(LEN($I271)&gt;5,IF(ISERROR(VLOOKUP(N271,'CODIGO PAGO'!$B$2:$B$20,1,0)),1,IF(OR(AND(CH271=1,N271&lt;&gt;"N"),AND(CH271=3,N271&lt;&gt;"B"),AND(CH271=2,LEFT(TRIM(N271),1)&lt;&gt;"I")),1,IF(OR(AND(CH271=0,N271="N"),AND(CH271=0,N271="B"),AND(CH271=0,LEFT(TRIM(N271),1)="I")),1,0))),"")</f>
        <v/>
      </c>
      <c r="DK271" s="23" t="str">
        <f t="shared" si="174"/>
        <v/>
      </c>
      <c r="DL271" s="23" t="str">
        <f>+IF(LEN($I271)&gt;5,IF(ISERROR(VLOOKUP(P271,'CODIGO PAGO'!$B$2:$B$20,1,0)),1,IF(OR(AND(CJ271=1,P271&lt;&gt;"N"),AND(CJ271=3,P271&lt;&gt;"B"),AND(CJ271=2,LEFT(TRIM(P271),1)&lt;&gt;"I")),1,IF(OR(AND(CJ271=0,P271="N"),AND(CJ271=0,P271="B"),AND(CJ271=0,LEFT(TRIM(P271),1)="I")),1,0))),"")</f>
        <v/>
      </c>
      <c r="DM271" s="23" t="str">
        <f t="shared" si="175"/>
        <v/>
      </c>
      <c r="DN271" s="23" t="str">
        <f>+IF(LEN($I271)&gt;5,IF(ISERROR(VLOOKUP(R271,'CODIGO PAGO'!$B$2:$B$20,1,0)),1,IF(OR(AND(CL271=1,R271&lt;&gt;"N"),AND(CL271=3,R271&lt;&gt;"B"),AND(CL271=2,LEFT(TRIM(R271),1)&lt;&gt;"I")),1,IF(OR(AND(CL271=0,R271="N"),AND(CL271=0,R271="B"),AND(CL271=0,LEFT(TRIM(R271),1)="I")),1,0))),"")</f>
        <v/>
      </c>
      <c r="DO271" s="23" t="str">
        <f t="shared" si="176"/>
        <v/>
      </c>
      <c r="DP271" s="23" t="str">
        <f>+IF(LEN($I271)&gt;5,IF(ISERROR(VLOOKUP(T271,'CODIGO PAGO'!$B$2:$B$20,1,0)),1,IF(OR(AND(CN271=1,T271&lt;&gt;"N"),AND(CN271=3,T271&lt;&gt;"B"),AND(CN271=2,LEFT(TRIM(T271),1)&lt;&gt;"I")),1,IF(OR(AND(CN271=0,T271="N"),AND(CN271=0,T271="B"),AND(CN271=0,LEFT(TRIM(T271),1)="I")),1,0))),"")</f>
        <v/>
      </c>
      <c r="DQ271" s="23" t="str">
        <f t="shared" si="177"/>
        <v/>
      </c>
      <c r="DR271" s="23" t="str">
        <f>+IF(LEN($I271)&gt;5,IF(ISERROR(VLOOKUP(V271,'CODIGO PAGO'!$B$2:$B$20,1,0)),1,IF(OR(AND(CP271=1,V271&lt;&gt;"N"),AND(CP271=3,V271&lt;&gt;"B"),AND(CP271=2,LEFT(TRIM(V271),1)&lt;&gt;"I")),1,IF(OR(AND(CP271=0,V271="N"),AND(CP271=0,V271="B"),AND(CP271=0,LEFT(TRIM(V271),1)="I")),1,0))),"")</f>
        <v/>
      </c>
      <c r="DS271" s="23" t="str">
        <f t="shared" si="178"/>
        <v/>
      </c>
      <c r="DT271" s="23" t="str">
        <f>+IF(LEN($I271)&gt;5,IF(ISERROR(VLOOKUP(X271,'CODIGO PAGO'!$B$2:$B$20,1,0)),1,IF(OR(AND(CR271=1,X271&lt;&gt;"N"),AND(CR271=3,X271&lt;&gt;"B"),AND(CR271=2,LEFT(TRIM(X271),1)&lt;&gt;"I")),1,IF(OR(AND(CR271=0,X271="N"),AND(CR271=0,X271="B"),AND(CR271=0,LEFT(TRIM(X271),1)="I")),1,0))),"")</f>
        <v/>
      </c>
      <c r="DU271" s="23" t="str">
        <f t="shared" si="179"/>
        <v/>
      </c>
      <c r="DV271" s="23" t="str">
        <f>+IF(LEN($I271)&gt;5,IF(ISERROR(VLOOKUP(Z271,'CODIGO PAGO'!$B$2:$B$20,1,0)),1,IF(OR(AND(CT271=1,Z271&lt;&gt;"N"),AND(CT271=3,Z271&lt;&gt;"B"),AND(CT271=2,LEFT(TRIM(Z271),1)&lt;&gt;"I")),1,IF(OR(AND(CT271=0,Z271="N"),AND(CT271=0,Z271="B"),AND(CT271=0,LEFT(TRIM(Z271),1)="I")),1,0))),"")</f>
        <v/>
      </c>
      <c r="DW271" s="23" t="str">
        <f t="shared" si="180"/>
        <v/>
      </c>
      <c r="DX271" s="23" t="str">
        <f>+IF(LEN($I271)&gt;5,IF(ISERROR(VLOOKUP(AB271,'CODIGO PAGO'!$B$2:$B$20,1,0)),1,IF(OR(AND(CV271=1,AB271&lt;&gt;"N"),AND(CV271=3,AB271&lt;&gt;"B"),AND(CV271=2,LEFT(TRIM(AB271),1)&lt;&gt;"I")),1,IF(OR(AND(CV271=0,AB271="N"),AND(CV271=0,AB271="B"),AND(CV271=0,LEFT(TRIM(AB271),1)="I")),1,0))),"")</f>
        <v/>
      </c>
      <c r="DY271" s="23" t="str">
        <f t="shared" si="181"/>
        <v/>
      </c>
      <c r="DZ271" s="23" t="str">
        <f>+IF(LEN($I271)&gt;5,IF(ISERROR(VLOOKUP(AD271,'CODIGO PAGO'!$B$2:$B$20,1,0)),1,IF(OR(AND(CX271=1,AD271&lt;&gt;"N"),AND(CX271=3,AD271&lt;&gt;"B"),AND(CX271=2,LEFT(TRIM(AD271),1)&lt;&gt;"I")),1,IF(OR(AND(CX271=0,AD271="N"),AND(CX271=0,AD271="B"),AND(CX271=0,LEFT(TRIM(AD271),1)="I")),1,0))),"")</f>
        <v/>
      </c>
      <c r="EA271" s="23" t="str">
        <f t="shared" si="182"/>
        <v/>
      </c>
      <c r="EB271" s="23" t="str">
        <f>+IF(LEN($I271)&gt;5,IF(ISERROR(VLOOKUP(AF271,'CODIGO PAGO'!$B$2:$B$20,1,0)),1,IF(OR(AND(CZ271=1,AF271&lt;&gt;"N"),AND(CZ271=3,AF271&lt;&gt;"B"),AND(CZ271=2,LEFT(TRIM(AF271),1)&lt;&gt;"I")),1,IF(OR(AND(CZ271=0,AF271="N"),AND(CZ271=0,AF271="B"),AND(CZ271=0,LEFT(TRIM(AF271),1)="I")),1,0))),"")</f>
        <v/>
      </c>
      <c r="EC271" s="23" t="str">
        <f t="shared" si="183"/>
        <v/>
      </c>
      <c r="ED271" s="23" t="str">
        <f>+IF(LEN($I271)&gt;5,IF(ISERROR(VLOOKUP(AH271,'CODIGO PAGO'!$B$2:$B$20,1,0)),1,IF(OR(AND(DB271=1,AH271&lt;&gt;"N"),AND(DB271=3,AH271&lt;&gt;"B"),AND(DB271=2,LEFT(TRIM(AH271),1)&lt;&gt;"I")),1,IF(OR(AND(DB271=0,AH271="N"),AND(DB271=0,AH271="B"),AND(DB271=0,LEFT(TRIM(AH271),1)="I")),1,0))),"")</f>
        <v/>
      </c>
      <c r="EE271" s="23" t="str">
        <f t="shared" si="184"/>
        <v/>
      </c>
      <c r="EF271" s="23" t="str">
        <f>+IF(LEN($I271)&gt;5,IF(ISERROR(VLOOKUP(AJ271,'CODIGO PAGO'!$B$2:$B$20,1,0)),1,IF(OR(AND(DD271=1,AJ271&lt;&gt;"N"),AND(DD271=3,AJ271&lt;&gt;"B"),AND(DD271=2,LEFT(TRIM(AJ271),1)&lt;&gt;"I")),1,IF(OR(AND(DD271=0,AJ271="N"),AND(DD271=0,AJ271="B"),AND(DD271=0,LEFT(TRIM(AJ271),1)="I")),1,0))),"")</f>
        <v/>
      </c>
      <c r="EG271" s="23" t="str">
        <f t="shared" si="185"/>
        <v/>
      </c>
      <c r="EH271" s="23" t="str">
        <f>+IF(LEN($I271)&gt;5,IF(ISERROR(VLOOKUP(AL271,'CODIGO PAGO'!$B$2:$B$20,1,0)),1,IF(OR(AND(DF271=1,AL271&lt;&gt;"N"),AND(DF271=3,AL271&lt;&gt;"B"),AND(DF271=2,LEFT(TRIM(AL271),1)&lt;&gt;"I")),1,IF(OR(AND(DF271=0,AL271="N"),AND(DF271=0,AL271="B"),AND(DF271=0,LEFT(TRIM(AL271),1)="I")),1,0))),"")</f>
        <v/>
      </c>
      <c r="EI271" s="23" t="str">
        <f t="shared" si="186"/>
        <v/>
      </c>
      <c r="EJ271" s="23" t="str">
        <f>+IF(LEN($I271)&gt;5,IF(ISERROR(VLOOKUP(AN271,'CODIGO PAGO'!$B$2:$B$20,1,0)),1,IF(OR(AND(DH271=1,AN271&lt;&gt;"N"),AND(DH271=3,AN271&lt;&gt;"B"),AND(DH271=2,LEFT(TRIM(AN271),1)&lt;&gt;"I")),1,IF(OR(AND(DH271=0,AN271="N"),AND(DH271=0,AN271="B"),AND(DH271=0,LEFT(TRIM(AN271),1)="I")),1,0))),"")</f>
        <v/>
      </c>
      <c r="EK271" s="23" t="str">
        <f t="shared" si="187"/>
        <v/>
      </c>
      <c r="EL271" s="24" t="str">
        <f t="shared" si="188"/>
        <v/>
      </c>
    </row>
    <row r="272" spans="1:142" s="26" customFormat="1">
      <c r="A272" s="15" t="str">
        <f t="shared" si="154"/>
        <v/>
      </c>
      <c r="B272" s="1" t="str">
        <f>+IF(LEN(I272)&gt;5,'CODIGO PAGO'!$B$28,"")</f>
        <v/>
      </c>
      <c r="C272" s="1" t="str">
        <f>+IF(LEN($I272)&gt;5,BD!D272,"")</f>
        <v/>
      </c>
      <c r="D272" s="168" t="str">
        <f>+IF(LEN($I272)&gt;5,BD!A272,"")</f>
        <v/>
      </c>
      <c r="E272" s="1" t="str">
        <f>+IF(LEN($I272)&gt;5,BD!B272,"")</f>
        <v/>
      </c>
      <c r="F272" s="1" t="str">
        <f>+IF(LEN($I272)&gt;5,BD!C272,"")</f>
        <v/>
      </c>
      <c r="G272" s="141"/>
      <c r="H272" s="141"/>
      <c r="I272" s="1" t="str">
        <f>+IF(LEN(BD!G272)&gt;5,BD!G272,"")</f>
        <v/>
      </c>
      <c r="J272" s="167" t="str">
        <f>+IF(LEN($I272)&gt;5,BD!E272,"")</f>
        <v/>
      </c>
      <c r="K272" s="6" t="str">
        <f t="shared" si="155"/>
        <v/>
      </c>
      <c r="L272" s="87" t="str">
        <f>+IF(LEN($I272)&gt;5,BD!H272,"")</f>
        <v/>
      </c>
      <c r="M272" s="40" t="str">
        <f t="shared" si="156"/>
        <v/>
      </c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4" t="str">
        <f t="shared" si="157"/>
        <v/>
      </c>
      <c r="AQ272" s="5" t="str">
        <f t="shared" si="158"/>
        <v/>
      </c>
      <c r="AR272" s="91" t="str">
        <f t="shared" si="159"/>
        <v/>
      </c>
      <c r="AS272" s="5" t="str">
        <f t="shared" si="160"/>
        <v/>
      </c>
      <c r="AT272" s="91" t="str">
        <f t="shared" si="161"/>
        <v/>
      </c>
      <c r="AU272" s="4" t="str">
        <f t="shared" si="162"/>
        <v/>
      </c>
      <c r="AV272" s="4" t="str">
        <f t="shared" si="163"/>
        <v/>
      </c>
      <c r="AW272" s="4" t="str">
        <f t="shared" si="164"/>
        <v/>
      </c>
      <c r="AX272" s="4" t="str">
        <f t="shared" si="165"/>
        <v/>
      </c>
      <c r="AY272" s="88" t="str">
        <f t="shared" si="166"/>
        <v/>
      </c>
      <c r="AZ272" s="17" t="str">
        <f t="shared" si="167"/>
        <v/>
      </c>
      <c r="BA272" s="18" t="str">
        <f t="shared" si="168"/>
        <v/>
      </c>
      <c r="BB272" s="19" t="str">
        <f>+IF(LEN(I272)&gt;5,IF(INT(RIGHT(B272,1))=9,0.5*L272*AY272,INT(MID(B272,5,LEN(B272)-4))*L272)+IFERROR(VLOOKUP(I272,AJUSTES!$A$1:$I$50,9,0),0),"")</f>
        <v/>
      </c>
      <c r="BC272" s="12"/>
      <c r="BD272" s="19" t="str">
        <f t="shared" si="169"/>
        <v/>
      </c>
      <c r="BE272" s="18" t="str">
        <f t="shared" si="170"/>
        <v/>
      </c>
      <c r="BF272" s="139" t="str">
        <f t="shared" si="171"/>
        <v/>
      </c>
      <c r="BG272" s="114"/>
      <c r="BH272" s="18" t="str">
        <f t="shared" si="172"/>
        <v/>
      </c>
      <c r="BI272" s="13"/>
      <c r="BJ272" s="12"/>
      <c r="BK272" s="12"/>
      <c r="BL272" s="145"/>
      <c r="BM272" s="12"/>
      <c r="BN272" s="12"/>
      <c r="BO272" s="12"/>
      <c r="BP272" s="12"/>
      <c r="BQ272" s="12"/>
      <c r="BR272" s="12"/>
      <c r="BS272" s="146"/>
      <c r="BT272" s="14"/>
      <c r="BU272" s="12"/>
      <c r="BV272" s="12"/>
      <c r="BW272" s="12"/>
      <c r="BX272" s="12"/>
      <c r="BY272" s="12"/>
      <c r="BZ272" s="144"/>
      <c r="CA272" s="107" t="str">
        <f>+IF(LEN($I272)&gt;5,IF(BD!F272="N/A","",BD!F272),"")</f>
        <v/>
      </c>
      <c r="CB272" s="21"/>
      <c r="CC272" s="147"/>
      <c r="CD272" s="148"/>
      <c r="CE272" s="8" t="str">
        <f>+IF(LEN(I272)&gt;5,BD!M272,"")</f>
        <v/>
      </c>
      <c r="CF272" s="16" t="str">
        <f>+IF(LEN(I272)&gt;5,BD!N272,"")</f>
        <v/>
      </c>
      <c r="CG272" s="3" t="str">
        <f t="shared" si="173"/>
        <v/>
      </c>
      <c r="CH272" s="23" t="str">
        <f>+IF(AND(LEN($I272)&gt;5),IF(AND($J272&gt;N$1,$J272&lt;=$AO$1),1,IF((COUNTIFS(INCAPACIDADES!$C$1:$C$51,$I272,INCAPACIDADES!K$1:K$51,N$1))&gt;0,2,IF(VLOOKUP($C272,BD!$D$1:$F$501,3,0)&gt;N$1,0,3))),"")</f>
        <v/>
      </c>
      <c r="CI272" s="23" t="str">
        <f>+IF(AND(LEN($I272)&gt;5),IF(AND($J272&gt;O$1,$J272&lt;=$AO$1),1,IF((COUNTIFS(INCAPACIDADES!$C$1:$C$51,$I272,INCAPACIDADES!L$1:L$51,O$1))&gt;0,2,IF(VLOOKUP($C272,BD!$D$1:$F$501,3,0)&gt;O$1,0,3))),"")</f>
        <v/>
      </c>
      <c r="CJ272" s="23" t="str">
        <f>+IF(AND(LEN($I272)&gt;5),IF(AND($J272&gt;P$1,$J272&lt;=$AO$1),1,IF((COUNTIFS(INCAPACIDADES!$C$1:$C$51,$I272,INCAPACIDADES!M$1:M$51,P$1))&gt;0,2,IF(VLOOKUP($C272,BD!$D$1:$F$501,3,0)&gt;P$1,0,3))),"")</f>
        <v/>
      </c>
      <c r="CK272" s="23" t="str">
        <f>+IF(AND(LEN($I272)&gt;5),IF(AND($J272&gt;Q$1,$J272&lt;=$AO$1),1,IF((COUNTIFS(INCAPACIDADES!$C$1:$C$51,$I272,INCAPACIDADES!N$1:N$51,Q$1))&gt;0,2,IF(VLOOKUP($C272,BD!$D$1:$F$501,3,0)&gt;Q$1,0,3))),"")</f>
        <v/>
      </c>
      <c r="CL272" s="23" t="str">
        <f>+IF(AND(LEN($I272)&gt;5),IF(AND($J272&gt;R$1,$J272&lt;=$AO$1),1,IF((COUNTIFS(INCAPACIDADES!$C$1:$C$51,$I272,INCAPACIDADES!O$1:O$51,R$1))&gt;0,2,IF(VLOOKUP($C272,BD!$D$1:$F$501,3,0)&gt;R$1,0,3))),"")</f>
        <v/>
      </c>
      <c r="CM272" s="23" t="str">
        <f>+IF(AND(LEN($I272)&gt;5),IF(AND($J272&gt;S$1,$J272&lt;=$AO$1),1,IF((COUNTIFS(INCAPACIDADES!$C$1:$C$51,$I272,INCAPACIDADES!P$1:P$51,S$1))&gt;0,2,IF(VLOOKUP($C272,BD!$D$1:$F$501,3,0)&gt;S$1,0,3))),"")</f>
        <v/>
      </c>
      <c r="CN272" s="23" t="str">
        <f>+IF(AND(LEN($I272)&gt;5),IF(AND($J272&gt;T$1,$J272&lt;=$AO$1),1,IF((COUNTIFS(INCAPACIDADES!$C$1:$C$51,$I272,INCAPACIDADES!Q$1:Q$51,T$1))&gt;0,2,IF(VLOOKUP($C272,BD!$D$1:$F$501,3,0)&gt;T$1,0,3))),"")</f>
        <v/>
      </c>
      <c r="CO272" s="23" t="str">
        <f>+IF(AND(LEN($I272)&gt;5),IF(AND($J272&gt;U$1,$J272&lt;=$AO$1),1,IF((COUNTIFS(INCAPACIDADES!$C$1:$C$51,$I272,INCAPACIDADES!R$1:R$51,U$1))&gt;0,2,IF(VLOOKUP($C272,BD!$D$1:$F$501,3,0)&gt;U$1,0,3))),"")</f>
        <v/>
      </c>
      <c r="CP272" s="23" t="str">
        <f>+IF(AND(LEN($I272)&gt;5),IF(AND($J272&gt;V$1,$J272&lt;=$AO$1),1,IF((COUNTIFS(INCAPACIDADES!$C$1:$C$51,$I272,INCAPACIDADES!S$1:S$51,V$1))&gt;0,2,IF(VLOOKUP($C272,BD!$D$1:$F$501,3,0)&gt;V$1,0,3))),"")</f>
        <v/>
      </c>
      <c r="CQ272" s="23" t="str">
        <f>+IF(AND(LEN($I272)&gt;5),IF(AND($J272&gt;W$1,$J272&lt;=$AO$1),1,IF((COUNTIFS(INCAPACIDADES!$C$1:$C$51,$I272,INCAPACIDADES!T$1:T$51,W$1))&gt;0,2,IF(VLOOKUP($C272,BD!$D$1:$F$501,3,0)&gt;W$1,0,3))),"")</f>
        <v/>
      </c>
      <c r="CR272" s="23" t="str">
        <f>+IF(AND(LEN($I272)&gt;5),IF(AND($J272&gt;X$1,$J272&lt;=$AO$1),1,IF((COUNTIFS(INCAPACIDADES!$C$1:$C$51,$I272,INCAPACIDADES!U$1:U$51,X$1))&gt;0,2,IF(VLOOKUP($C272,BD!$D$1:$F$501,3,0)&gt;X$1,0,3))),"")</f>
        <v/>
      </c>
      <c r="CS272" s="23" t="str">
        <f>+IF(AND(LEN($I272)&gt;5),IF(AND($J272&gt;Y$1,$J272&lt;=$AO$1),1,IF((COUNTIFS(INCAPACIDADES!$C$1:$C$51,$I272,INCAPACIDADES!V$1:V$51,Y$1))&gt;0,2,IF(VLOOKUP($C272,BD!$D$1:$F$501,3,0)&gt;Y$1,0,3))),"")</f>
        <v/>
      </c>
      <c r="CT272" s="23" t="str">
        <f>+IF(AND(LEN($I272)&gt;5),IF(AND($J272&gt;Z$1,$J272&lt;=$AO$1),1,IF((COUNTIFS(INCAPACIDADES!$C$1:$C$51,$I272,INCAPACIDADES!W$1:W$51,Z$1))&gt;0,2,IF(VLOOKUP($C272,BD!$D$1:$F$501,3,0)&gt;Z$1,0,3))),"")</f>
        <v/>
      </c>
      <c r="CU272" s="23" t="str">
        <f>+IF(AND(LEN($I272)&gt;5),IF(AND($J272&gt;AA$1,$J272&lt;=$AO$1),1,IF((COUNTIFS(INCAPACIDADES!$C$1:$C$51,$I272,INCAPACIDADES!X$1:X$51,AA$1))&gt;0,2,IF(VLOOKUP($C272,BD!$D$1:$F$501,3,0)&gt;AA$1,0,3))),"")</f>
        <v/>
      </c>
      <c r="CV272" s="23" t="str">
        <f>+IF(AND(LEN($I272)&gt;5),IF(AND($J272&gt;AB$1,$J272&lt;=$AO$1),1,IF((COUNTIFS(INCAPACIDADES!$C$1:$C$51,$I272,INCAPACIDADES!Y$1:Y$51,AB$1))&gt;0,2,IF(VLOOKUP($C272,BD!$D$1:$F$501,3,0)&gt;AB$1,0,3))),"")</f>
        <v/>
      </c>
      <c r="CW272" s="23" t="str">
        <f>+IF(AND(LEN($I272)&gt;5),IF(AND($J272&gt;AC$1,$J272&lt;=$AO$1),1,IF((COUNTIFS(INCAPACIDADES!$C$1:$C$51,$I272,INCAPACIDADES!Z$1:Z$51,AC$1))&gt;0,2,IF(VLOOKUP($C272,BD!$D$1:$F$501,3,0)&gt;AC$1,0,3))),"")</f>
        <v/>
      </c>
      <c r="CX272" s="23" t="str">
        <f>+IF(AND(LEN($I272)&gt;5),IF(AND($J272&gt;AD$1,$J272&lt;=$AO$1),1,IF((COUNTIFS(INCAPACIDADES!$C$1:$C$51,$I272,INCAPACIDADES!AA$1:AA$51,AD$1))&gt;0,2,IF(VLOOKUP($C272,BD!$D$1:$F$501,3,0)&gt;AD$1,0,3))),"")</f>
        <v/>
      </c>
      <c r="CY272" s="23" t="str">
        <f>+IF(AND(LEN($I272)&gt;5),IF(AND($J272&gt;AE$1,$J272&lt;=$AO$1),1,IF((COUNTIFS(INCAPACIDADES!$C$1:$C$51,$I272,INCAPACIDADES!AB$1:AB$51,AE$1))&gt;0,2,IF(VLOOKUP($C272,BD!$D$1:$F$501,3,0)&gt;AE$1,0,3))),"")</f>
        <v/>
      </c>
      <c r="CZ272" s="23" t="str">
        <f>+IF(AND(LEN($I272)&gt;5),IF(AND($J272&gt;AF$1,$J272&lt;=$AO$1),1,IF((COUNTIFS(INCAPACIDADES!$C$1:$C$51,$I272,INCAPACIDADES!AC$1:AC$51,AF$1))&gt;0,2,IF(VLOOKUP($C272,BD!$D$1:$F$501,3,0)&gt;AF$1,0,3))),"")</f>
        <v/>
      </c>
      <c r="DA272" s="23" t="str">
        <f>+IF(AND(LEN($I272)&gt;5),IF(AND($J272&gt;AG$1,$J272&lt;=$AO$1),1,IF((COUNTIFS(INCAPACIDADES!$C$1:$C$51,$I272,INCAPACIDADES!AD$1:AD$51,AG$1))&gt;0,2,IF(VLOOKUP($C272,BD!$D$1:$F$501,3,0)&gt;AG$1,0,3))),"")</f>
        <v/>
      </c>
      <c r="DB272" s="23" t="str">
        <f>+IF(AND(LEN($I272)&gt;5),IF(AND($J272&gt;AH$1,$J272&lt;=$AO$1),1,IF((COUNTIFS(INCAPACIDADES!$C$1:$C$51,$I272,INCAPACIDADES!AE$1:AE$51,AH$1))&gt;0,2,IF(VLOOKUP($C272,BD!$D$1:$F$501,3,0)&gt;AH$1,0,3))),"")</f>
        <v/>
      </c>
      <c r="DC272" s="23" t="str">
        <f>+IF(AND(LEN($I272)&gt;5),IF(AND($J272&gt;AI$1,$J272&lt;=$AO$1),1,IF((COUNTIFS(INCAPACIDADES!$C$1:$C$51,$I272,INCAPACIDADES!AF$1:AF$51,AI$1))&gt;0,2,IF(VLOOKUP($C272,BD!$D$1:$F$501,3,0)&gt;AI$1,0,3))),"")</f>
        <v/>
      </c>
      <c r="DD272" s="23" t="str">
        <f>+IF(AND(LEN($I272)&gt;5),IF(AND($J272&gt;AJ$1,$J272&lt;=$AO$1),1,IF((COUNTIFS(INCAPACIDADES!$C$1:$C$51,$I272,INCAPACIDADES!AG$1:AG$51,AJ$1))&gt;0,2,IF(VLOOKUP($C272,BD!$D$1:$F$501,3,0)&gt;AJ$1,0,3))),"")</f>
        <v/>
      </c>
      <c r="DE272" s="23" t="str">
        <f>+IF(AND(LEN($I272)&gt;5),IF(AND($J272&gt;AK$1,$J272&lt;=$AO$1),1,IF((COUNTIFS(INCAPACIDADES!$C$1:$C$51,$I272,INCAPACIDADES!AH$1:AH$51,AK$1))&gt;0,2,IF(VLOOKUP($C272,BD!$D$1:$F$501,3,0)&gt;AK$1,0,3))),"")</f>
        <v/>
      </c>
      <c r="DF272" s="23" t="str">
        <f>+IF(AND(LEN($I272)&gt;5),IF(AND($J272&gt;AL$1,$J272&lt;=$AO$1),1,IF((COUNTIFS(INCAPACIDADES!$C$1:$C$51,$I272,INCAPACIDADES!AI$1:AI$51,AL$1))&gt;0,2,IF(VLOOKUP($C272,BD!$D$1:$F$501,3,0)&gt;AL$1,0,3))),"")</f>
        <v/>
      </c>
      <c r="DG272" s="23" t="str">
        <f>+IF(AND(LEN($I272)&gt;5),IF(AND($J272&gt;AM$1,$J272&lt;=$AO$1),1,IF((COUNTIFS(INCAPACIDADES!$C$1:$C$51,$I272,INCAPACIDADES!AJ$1:AJ$51,AM$1))&gt;0,2,IF(VLOOKUP($C272,BD!$D$1:$F$501,3,0)&gt;AM$1,0,3))),"")</f>
        <v/>
      </c>
      <c r="DH272" s="23" t="str">
        <f>+IF(AND(LEN($I272)&gt;5),IF(AND($J272&gt;AN$1,$J272&lt;=$AO$1),1,IF((COUNTIFS(INCAPACIDADES!$C$1:$C$51,$I272,INCAPACIDADES!AK$1:AK$51,AN$1))&gt;0,2,IF(VLOOKUP($C272,BD!$D$1:$F$501,3,0)&gt;AN$1,0,3))),"")</f>
        <v/>
      </c>
      <c r="DI272" s="23" t="str">
        <f>+IF(AND(LEN($I272)&gt;5),IF(AND($J272&gt;AO$1,$J272&lt;=$AO$1),1,IF((COUNTIFS(INCAPACIDADES!$C$1:$C$51,$I272,INCAPACIDADES!AL$1:AL$51,AO$1))&gt;0,2,IF(VLOOKUP($C272,BD!$D$1:$F$501,3,0)&gt;AO$1,0,3))),"")</f>
        <v/>
      </c>
      <c r="DJ272" s="23" t="str">
        <f>+IF(LEN($I272)&gt;5,IF(ISERROR(VLOOKUP(N272,'CODIGO PAGO'!$B$2:$B$20,1,0)),1,IF(OR(AND(CH272=1,N272&lt;&gt;"N"),AND(CH272=3,N272&lt;&gt;"B"),AND(CH272=2,LEFT(TRIM(N272),1)&lt;&gt;"I")),1,IF(OR(AND(CH272=0,N272="N"),AND(CH272=0,N272="B"),AND(CH272=0,LEFT(TRIM(N272),1)="I")),1,0))),"")</f>
        <v/>
      </c>
      <c r="DK272" s="23" t="str">
        <f t="shared" si="174"/>
        <v/>
      </c>
      <c r="DL272" s="23" t="str">
        <f>+IF(LEN($I272)&gt;5,IF(ISERROR(VLOOKUP(P272,'CODIGO PAGO'!$B$2:$B$20,1,0)),1,IF(OR(AND(CJ272=1,P272&lt;&gt;"N"),AND(CJ272=3,P272&lt;&gt;"B"),AND(CJ272=2,LEFT(TRIM(P272),1)&lt;&gt;"I")),1,IF(OR(AND(CJ272=0,P272="N"),AND(CJ272=0,P272="B"),AND(CJ272=0,LEFT(TRIM(P272),1)="I")),1,0))),"")</f>
        <v/>
      </c>
      <c r="DM272" s="23" t="str">
        <f t="shared" si="175"/>
        <v/>
      </c>
      <c r="DN272" s="23" t="str">
        <f>+IF(LEN($I272)&gt;5,IF(ISERROR(VLOOKUP(R272,'CODIGO PAGO'!$B$2:$B$20,1,0)),1,IF(OR(AND(CL272=1,R272&lt;&gt;"N"),AND(CL272=3,R272&lt;&gt;"B"),AND(CL272=2,LEFT(TRIM(R272),1)&lt;&gt;"I")),1,IF(OR(AND(CL272=0,R272="N"),AND(CL272=0,R272="B"),AND(CL272=0,LEFT(TRIM(R272),1)="I")),1,0))),"")</f>
        <v/>
      </c>
      <c r="DO272" s="23" t="str">
        <f t="shared" si="176"/>
        <v/>
      </c>
      <c r="DP272" s="23" t="str">
        <f>+IF(LEN($I272)&gt;5,IF(ISERROR(VLOOKUP(T272,'CODIGO PAGO'!$B$2:$B$20,1,0)),1,IF(OR(AND(CN272=1,T272&lt;&gt;"N"),AND(CN272=3,T272&lt;&gt;"B"),AND(CN272=2,LEFT(TRIM(T272),1)&lt;&gt;"I")),1,IF(OR(AND(CN272=0,T272="N"),AND(CN272=0,T272="B"),AND(CN272=0,LEFT(TRIM(T272),1)="I")),1,0))),"")</f>
        <v/>
      </c>
      <c r="DQ272" s="23" t="str">
        <f t="shared" si="177"/>
        <v/>
      </c>
      <c r="DR272" s="23" t="str">
        <f>+IF(LEN($I272)&gt;5,IF(ISERROR(VLOOKUP(V272,'CODIGO PAGO'!$B$2:$B$20,1,0)),1,IF(OR(AND(CP272=1,V272&lt;&gt;"N"),AND(CP272=3,V272&lt;&gt;"B"),AND(CP272=2,LEFT(TRIM(V272),1)&lt;&gt;"I")),1,IF(OR(AND(CP272=0,V272="N"),AND(CP272=0,V272="B"),AND(CP272=0,LEFT(TRIM(V272),1)="I")),1,0))),"")</f>
        <v/>
      </c>
      <c r="DS272" s="23" t="str">
        <f t="shared" si="178"/>
        <v/>
      </c>
      <c r="DT272" s="23" t="str">
        <f>+IF(LEN($I272)&gt;5,IF(ISERROR(VLOOKUP(X272,'CODIGO PAGO'!$B$2:$B$20,1,0)),1,IF(OR(AND(CR272=1,X272&lt;&gt;"N"),AND(CR272=3,X272&lt;&gt;"B"),AND(CR272=2,LEFT(TRIM(X272),1)&lt;&gt;"I")),1,IF(OR(AND(CR272=0,X272="N"),AND(CR272=0,X272="B"),AND(CR272=0,LEFT(TRIM(X272),1)="I")),1,0))),"")</f>
        <v/>
      </c>
      <c r="DU272" s="23" t="str">
        <f t="shared" si="179"/>
        <v/>
      </c>
      <c r="DV272" s="23" t="str">
        <f>+IF(LEN($I272)&gt;5,IF(ISERROR(VLOOKUP(Z272,'CODIGO PAGO'!$B$2:$B$20,1,0)),1,IF(OR(AND(CT272=1,Z272&lt;&gt;"N"),AND(CT272=3,Z272&lt;&gt;"B"),AND(CT272=2,LEFT(TRIM(Z272),1)&lt;&gt;"I")),1,IF(OR(AND(CT272=0,Z272="N"),AND(CT272=0,Z272="B"),AND(CT272=0,LEFT(TRIM(Z272),1)="I")),1,0))),"")</f>
        <v/>
      </c>
      <c r="DW272" s="23" t="str">
        <f t="shared" si="180"/>
        <v/>
      </c>
      <c r="DX272" s="23" t="str">
        <f>+IF(LEN($I272)&gt;5,IF(ISERROR(VLOOKUP(AB272,'CODIGO PAGO'!$B$2:$B$20,1,0)),1,IF(OR(AND(CV272=1,AB272&lt;&gt;"N"),AND(CV272=3,AB272&lt;&gt;"B"),AND(CV272=2,LEFT(TRIM(AB272),1)&lt;&gt;"I")),1,IF(OR(AND(CV272=0,AB272="N"),AND(CV272=0,AB272="B"),AND(CV272=0,LEFT(TRIM(AB272),1)="I")),1,0))),"")</f>
        <v/>
      </c>
      <c r="DY272" s="23" t="str">
        <f t="shared" si="181"/>
        <v/>
      </c>
      <c r="DZ272" s="23" t="str">
        <f>+IF(LEN($I272)&gt;5,IF(ISERROR(VLOOKUP(AD272,'CODIGO PAGO'!$B$2:$B$20,1,0)),1,IF(OR(AND(CX272=1,AD272&lt;&gt;"N"),AND(CX272=3,AD272&lt;&gt;"B"),AND(CX272=2,LEFT(TRIM(AD272),1)&lt;&gt;"I")),1,IF(OR(AND(CX272=0,AD272="N"),AND(CX272=0,AD272="B"),AND(CX272=0,LEFT(TRIM(AD272),1)="I")),1,0))),"")</f>
        <v/>
      </c>
      <c r="EA272" s="23" t="str">
        <f t="shared" si="182"/>
        <v/>
      </c>
      <c r="EB272" s="23" t="str">
        <f>+IF(LEN($I272)&gt;5,IF(ISERROR(VLOOKUP(AF272,'CODIGO PAGO'!$B$2:$B$20,1,0)),1,IF(OR(AND(CZ272=1,AF272&lt;&gt;"N"),AND(CZ272=3,AF272&lt;&gt;"B"),AND(CZ272=2,LEFT(TRIM(AF272),1)&lt;&gt;"I")),1,IF(OR(AND(CZ272=0,AF272="N"),AND(CZ272=0,AF272="B"),AND(CZ272=0,LEFT(TRIM(AF272),1)="I")),1,0))),"")</f>
        <v/>
      </c>
      <c r="EC272" s="23" t="str">
        <f t="shared" si="183"/>
        <v/>
      </c>
      <c r="ED272" s="23" t="str">
        <f>+IF(LEN($I272)&gt;5,IF(ISERROR(VLOOKUP(AH272,'CODIGO PAGO'!$B$2:$B$20,1,0)),1,IF(OR(AND(DB272=1,AH272&lt;&gt;"N"),AND(DB272=3,AH272&lt;&gt;"B"),AND(DB272=2,LEFT(TRIM(AH272),1)&lt;&gt;"I")),1,IF(OR(AND(DB272=0,AH272="N"),AND(DB272=0,AH272="B"),AND(DB272=0,LEFT(TRIM(AH272),1)="I")),1,0))),"")</f>
        <v/>
      </c>
      <c r="EE272" s="23" t="str">
        <f t="shared" si="184"/>
        <v/>
      </c>
      <c r="EF272" s="23" t="str">
        <f>+IF(LEN($I272)&gt;5,IF(ISERROR(VLOOKUP(AJ272,'CODIGO PAGO'!$B$2:$B$20,1,0)),1,IF(OR(AND(DD272=1,AJ272&lt;&gt;"N"),AND(DD272=3,AJ272&lt;&gt;"B"),AND(DD272=2,LEFT(TRIM(AJ272),1)&lt;&gt;"I")),1,IF(OR(AND(DD272=0,AJ272="N"),AND(DD272=0,AJ272="B"),AND(DD272=0,LEFT(TRIM(AJ272),1)="I")),1,0))),"")</f>
        <v/>
      </c>
      <c r="EG272" s="23" t="str">
        <f t="shared" si="185"/>
        <v/>
      </c>
      <c r="EH272" s="23" t="str">
        <f>+IF(LEN($I272)&gt;5,IF(ISERROR(VLOOKUP(AL272,'CODIGO PAGO'!$B$2:$B$20,1,0)),1,IF(OR(AND(DF272=1,AL272&lt;&gt;"N"),AND(DF272=3,AL272&lt;&gt;"B"),AND(DF272=2,LEFT(TRIM(AL272),1)&lt;&gt;"I")),1,IF(OR(AND(DF272=0,AL272="N"),AND(DF272=0,AL272="B"),AND(DF272=0,LEFT(TRIM(AL272),1)="I")),1,0))),"")</f>
        <v/>
      </c>
      <c r="EI272" s="23" t="str">
        <f t="shared" si="186"/>
        <v/>
      </c>
      <c r="EJ272" s="23" t="str">
        <f>+IF(LEN($I272)&gt;5,IF(ISERROR(VLOOKUP(AN272,'CODIGO PAGO'!$B$2:$B$20,1,0)),1,IF(OR(AND(DH272=1,AN272&lt;&gt;"N"),AND(DH272=3,AN272&lt;&gt;"B"),AND(DH272=2,LEFT(TRIM(AN272),1)&lt;&gt;"I")),1,IF(OR(AND(DH272=0,AN272="N"),AND(DH272=0,AN272="B"),AND(DH272=0,LEFT(TRIM(AN272),1)="I")),1,0))),"")</f>
        <v/>
      </c>
      <c r="EK272" s="23" t="str">
        <f t="shared" si="187"/>
        <v/>
      </c>
      <c r="EL272" s="24" t="str">
        <f t="shared" si="188"/>
        <v/>
      </c>
    </row>
    <row r="273" spans="1:142" s="26" customFormat="1">
      <c r="A273" s="15" t="str">
        <f t="shared" si="154"/>
        <v/>
      </c>
      <c r="B273" s="1" t="str">
        <f>+IF(LEN(I273)&gt;5,'CODIGO PAGO'!$B$28,"")</f>
        <v/>
      </c>
      <c r="C273" s="1" t="str">
        <f>+IF(LEN($I273)&gt;5,BD!D273,"")</f>
        <v/>
      </c>
      <c r="D273" s="168" t="str">
        <f>+IF(LEN($I273)&gt;5,BD!A273,"")</f>
        <v/>
      </c>
      <c r="E273" s="1" t="str">
        <f>+IF(LEN($I273)&gt;5,BD!B273,"")</f>
        <v/>
      </c>
      <c r="F273" s="1" t="str">
        <f>+IF(LEN($I273)&gt;5,BD!C273,"")</f>
        <v/>
      </c>
      <c r="G273" s="141"/>
      <c r="H273" s="141"/>
      <c r="I273" s="1" t="str">
        <f>+IF(LEN(BD!G273)&gt;5,BD!G273,"")</f>
        <v/>
      </c>
      <c r="J273" s="167" t="str">
        <f>+IF(LEN($I273)&gt;5,BD!E273,"")</f>
        <v/>
      </c>
      <c r="K273" s="6" t="str">
        <f t="shared" si="155"/>
        <v/>
      </c>
      <c r="L273" s="87" t="str">
        <f>+IF(LEN($I273)&gt;5,BD!H273,"")</f>
        <v/>
      </c>
      <c r="M273" s="40" t="str">
        <f t="shared" si="156"/>
        <v/>
      </c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4" t="str">
        <f t="shared" si="157"/>
        <v/>
      </c>
      <c r="AQ273" s="5" t="str">
        <f t="shared" si="158"/>
        <v/>
      </c>
      <c r="AR273" s="91" t="str">
        <f t="shared" si="159"/>
        <v/>
      </c>
      <c r="AS273" s="5" t="str">
        <f t="shared" si="160"/>
        <v/>
      </c>
      <c r="AT273" s="91" t="str">
        <f t="shared" si="161"/>
        <v/>
      </c>
      <c r="AU273" s="4" t="str">
        <f t="shared" si="162"/>
        <v/>
      </c>
      <c r="AV273" s="4" t="str">
        <f t="shared" si="163"/>
        <v/>
      </c>
      <c r="AW273" s="4" t="str">
        <f t="shared" si="164"/>
        <v/>
      </c>
      <c r="AX273" s="4" t="str">
        <f t="shared" si="165"/>
        <v/>
      </c>
      <c r="AY273" s="88" t="str">
        <f t="shared" si="166"/>
        <v/>
      </c>
      <c r="AZ273" s="17" t="str">
        <f t="shared" si="167"/>
        <v/>
      </c>
      <c r="BA273" s="18" t="str">
        <f t="shared" si="168"/>
        <v/>
      </c>
      <c r="BB273" s="19" t="str">
        <f>+IF(LEN(I273)&gt;5,IF(INT(RIGHT(B273,1))=9,0.5*L273*AY273,INT(MID(B273,5,LEN(B273)-4))*L273)+IFERROR(VLOOKUP(I273,AJUSTES!$A$1:$I$50,9,0),0),"")</f>
        <v/>
      </c>
      <c r="BC273" s="12"/>
      <c r="BD273" s="19" t="str">
        <f t="shared" si="169"/>
        <v/>
      </c>
      <c r="BE273" s="18" t="str">
        <f t="shared" si="170"/>
        <v/>
      </c>
      <c r="BF273" s="139" t="str">
        <f t="shared" si="171"/>
        <v/>
      </c>
      <c r="BG273" s="114"/>
      <c r="BH273" s="18" t="str">
        <f t="shared" si="172"/>
        <v/>
      </c>
      <c r="BI273" s="13"/>
      <c r="BJ273" s="12"/>
      <c r="BK273" s="12"/>
      <c r="BL273" s="145"/>
      <c r="BM273" s="12"/>
      <c r="BN273" s="12"/>
      <c r="BO273" s="12"/>
      <c r="BP273" s="12"/>
      <c r="BQ273" s="12"/>
      <c r="BR273" s="12"/>
      <c r="BS273" s="146"/>
      <c r="BT273" s="14"/>
      <c r="BU273" s="12"/>
      <c r="BV273" s="12"/>
      <c r="BW273" s="12"/>
      <c r="BX273" s="12"/>
      <c r="BY273" s="12"/>
      <c r="BZ273" s="144"/>
      <c r="CA273" s="107" t="str">
        <f>+IF(LEN($I273)&gt;5,IF(BD!F273="N/A","",BD!F273),"")</f>
        <v/>
      </c>
      <c r="CB273" s="21"/>
      <c r="CC273" s="147"/>
      <c r="CD273" s="148"/>
      <c r="CE273" s="8" t="str">
        <f>+IF(LEN(I273)&gt;5,BD!M273,"")</f>
        <v/>
      </c>
      <c r="CF273" s="16" t="str">
        <f>+IF(LEN(I273)&gt;5,BD!N273,"")</f>
        <v/>
      </c>
      <c r="CG273" s="3" t="str">
        <f t="shared" si="173"/>
        <v/>
      </c>
      <c r="CH273" s="23" t="str">
        <f>+IF(AND(LEN($I273)&gt;5),IF(AND($J273&gt;N$1,$J273&lt;=$AO$1),1,IF((COUNTIFS(INCAPACIDADES!$C$1:$C$51,$I273,INCAPACIDADES!K$1:K$51,N$1))&gt;0,2,IF(VLOOKUP($C273,BD!$D$1:$F$501,3,0)&gt;N$1,0,3))),"")</f>
        <v/>
      </c>
      <c r="CI273" s="23" t="str">
        <f>+IF(AND(LEN($I273)&gt;5),IF(AND($J273&gt;O$1,$J273&lt;=$AO$1),1,IF((COUNTIFS(INCAPACIDADES!$C$1:$C$51,$I273,INCAPACIDADES!L$1:L$51,O$1))&gt;0,2,IF(VLOOKUP($C273,BD!$D$1:$F$501,3,0)&gt;O$1,0,3))),"")</f>
        <v/>
      </c>
      <c r="CJ273" s="23" t="str">
        <f>+IF(AND(LEN($I273)&gt;5),IF(AND($J273&gt;P$1,$J273&lt;=$AO$1),1,IF((COUNTIFS(INCAPACIDADES!$C$1:$C$51,$I273,INCAPACIDADES!M$1:M$51,P$1))&gt;0,2,IF(VLOOKUP($C273,BD!$D$1:$F$501,3,0)&gt;P$1,0,3))),"")</f>
        <v/>
      </c>
      <c r="CK273" s="23" t="str">
        <f>+IF(AND(LEN($I273)&gt;5),IF(AND($J273&gt;Q$1,$J273&lt;=$AO$1),1,IF((COUNTIFS(INCAPACIDADES!$C$1:$C$51,$I273,INCAPACIDADES!N$1:N$51,Q$1))&gt;0,2,IF(VLOOKUP($C273,BD!$D$1:$F$501,3,0)&gt;Q$1,0,3))),"")</f>
        <v/>
      </c>
      <c r="CL273" s="23" t="str">
        <f>+IF(AND(LEN($I273)&gt;5),IF(AND($J273&gt;R$1,$J273&lt;=$AO$1),1,IF((COUNTIFS(INCAPACIDADES!$C$1:$C$51,$I273,INCAPACIDADES!O$1:O$51,R$1))&gt;0,2,IF(VLOOKUP($C273,BD!$D$1:$F$501,3,0)&gt;R$1,0,3))),"")</f>
        <v/>
      </c>
      <c r="CM273" s="23" t="str">
        <f>+IF(AND(LEN($I273)&gt;5),IF(AND($J273&gt;S$1,$J273&lt;=$AO$1),1,IF((COUNTIFS(INCAPACIDADES!$C$1:$C$51,$I273,INCAPACIDADES!P$1:P$51,S$1))&gt;0,2,IF(VLOOKUP($C273,BD!$D$1:$F$501,3,0)&gt;S$1,0,3))),"")</f>
        <v/>
      </c>
      <c r="CN273" s="23" t="str">
        <f>+IF(AND(LEN($I273)&gt;5),IF(AND($J273&gt;T$1,$J273&lt;=$AO$1),1,IF((COUNTIFS(INCAPACIDADES!$C$1:$C$51,$I273,INCAPACIDADES!Q$1:Q$51,T$1))&gt;0,2,IF(VLOOKUP($C273,BD!$D$1:$F$501,3,0)&gt;T$1,0,3))),"")</f>
        <v/>
      </c>
      <c r="CO273" s="23" t="str">
        <f>+IF(AND(LEN($I273)&gt;5),IF(AND($J273&gt;U$1,$J273&lt;=$AO$1),1,IF((COUNTIFS(INCAPACIDADES!$C$1:$C$51,$I273,INCAPACIDADES!R$1:R$51,U$1))&gt;0,2,IF(VLOOKUP($C273,BD!$D$1:$F$501,3,0)&gt;U$1,0,3))),"")</f>
        <v/>
      </c>
      <c r="CP273" s="23" t="str">
        <f>+IF(AND(LEN($I273)&gt;5),IF(AND($J273&gt;V$1,$J273&lt;=$AO$1),1,IF((COUNTIFS(INCAPACIDADES!$C$1:$C$51,$I273,INCAPACIDADES!S$1:S$51,V$1))&gt;0,2,IF(VLOOKUP($C273,BD!$D$1:$F$501,3,0)&gt;V$1,0,3))),"")</f>
        <v/>
      </c>
      <c r="CQ273" s="23" t="str">
        <f>+IF(AND(LEN($I273)&gt;5),IF(AND($J273&gt;W$1,$J273&lt;=$AO$1),1,IF((COUNTIFS(INCAPACIDADES!$C$1:$C$51,$I273,INCAPACIDADES!T$1:T$51,W$1))&gt;0,2,IF(VLOOKUP($C273,BD!$D$1:$F$501,3,0)&gt;W$1,0,3))),"")</f>
        <v/>
      </c>
      <c r="CR273" s="23" t="str">
        <f>+IF(AND(LEN($I273)&gt;5),IF(AND($J273&gt;X$1,$J273&lt;=$AO$1),1,IF((COUNTIFS(INCAPACIDADES!$C$1:$C$51,$I273,INCAPACIDADES!U$1:U$51,X$1))&gt;0,2,IF(VLOOKUP($C273,BD!$D$1:$F$501,3,0)&gt;X$1,0,3))),"")</f>
        <v/>
      </c>
      <c r="CS273" s="23" t="str">
        <f>+IF(AND(LEN($I273)&gt;5),IF(AND($J273&gt;Y$1,$J273&lt;=$AO$1),1,IF((COUNTIFS(INCAPACIDADES!$C$1:$C$51,$I273,INCAPACIDADES!V$1:V$51,Y$1))&gt;0,2,IF(VLOOKUP($C273,BD!$D$1:$F$501,3,0)&gt;Y$1,0,3))),"")</f>
        <v/>
      </c>
      <c r="CT273" s="23" t="str">
        <f>+IF(AND(LEN($I273)&gt;5),IF(AND($J273&gt;Z$1,$J273&lt;=$AO$1),1,IF((COUNTIFS(INCAPACIDADES!$C$1:$C$51,$I273,INCAPACIDADES!W$1:W$51,Z$1))&gt;0,2,IF(VLOOKUP($C273,BD!$D$1:$F$501,3,0)&gt;Z$1,0,3))),"")</f>
        <v/>
      </c>
      <c r="CU273" s="23" t="str">
        <f>+IF(AND(LEN($I273)&gt;5),IF(AND($J273&gt;AA$1,$J273&lt;=$AO$1),1,IF((COUNTIFS(INCAPACIDADES!$C$1:$C$51,$I273,INCAPACIDADES!X$1:X$51,AA$1))&gt;0,2,IF(VLOOKUP($C273,BD!$D$1:$F$501,3,0)&gt;AA$1,0,3))),"")</f>
        <v/>
      </c>
      <c r="CV273" s="23" t="str">
        <f>+IF(AND(LEN($I273)&gt;5),IF(AND($J273&gt;AB$1,$J273&lt;=$AO$1),1,IF((COUNTIFS(INCAPACIDADES!$C$1:$C$51,$I273,INCAPACIDADES!Y$1:Y$51,AB$1))&gt;0,2,IF(VLOOKUP($C273,BD!$D$1:$F$501,3,0)&gt;AB$1,0,3))),"")</f>
        <v/>
      </c>
      <c r="CW273" s="23" t="str">
        <f>+IF(AND(LEN($I273)&gt;5),IF(AND($J273&gt;AC$1,$J273&lt;=$AO$1),1,IF((COUNTIFS(INCAPACIDADES!$C$1:$C$51,$I273,INCAPACIDADES!Z$1:Z$51,AC$1))&gt;0,2,IF(VLOOKUP($C273,BD!$D$1:$F$501,3,0)&gt;AC$1,0,3))),"")</f>
        <v/>
      </c>
      <c r="CX273" s="23" t="str">
        <f>+IF(AND(LEN($I273)&gt;5),IF(AND($J273&gt;AD$1,$J273&lt;=$AO$1),1,IF((COUNTIFS(INCAPACIDADES!$C$1:$C$51,$I273,INCAPACIDADES!AA$1:AA$51,AD$1))&gt;0,2,IF(VLOOKUP($C273,BD!$D$1:$F$501,3,0)&gt;AD$1,0,3))),"")</f>
        <v/>
      </c>
      <c r="CY273" s="23" t="str">
        <f>+IF(AND(LEN($I273)&gt;5),IF(AND($J273&gt;AE$1,$J273&lt;=$AO$1),1,IF((COUNTIFS(INCAPACIDADES!$C$1:$C$51,$I273,INCAPACIDADES!AB$1:AB$51,AE$1))&gt;0,2,IF(VLOOKUP($C273,BD!$D$1:$F$501,3,0)&gt;AE$1,0,3))),"")</f>
        <v/>
      </c>
      <c r="CZ273" s="23" t="str">
        <f>+IF(AND(LEN($I273)&gt;5),IF(AND($J273&gt;AF$1,$J273&lt;=$AO$1),1,IF((COUNTIFS(INCAPACIDADES!$C$1:$C$51,$I273,INCAPACIDADES!AC$1:AC$51,AF$1))&gt;0,2,IF(VLOOKUP($C273,BD!$D$1:$F$501,3,0)&gt;AF$1,0,3))),"")</f>
        <v/>
      </c>
      <c r="DA273" s="23" t="str">
        <f>+IF(AND(LEN($I273)&gt;5),IF(AND($J273&gt;AG$1,$J273&lt;=$AO$1),1,IF((COUNTIFS(INCAPACIDADES!$C$1:$C$51,$I273,INCAPACIDADES!AD$1:AD$51,AG$1))&gt;0,2,IF(VLOOKUP($C273,BD!$D$1:$F$501,3,0)&gt;AG$1,0,3))),"")</f>
        <v/>
      </c>
      <c r="DB273" s="23" t="str">
        <f>+IF(AND(LEN($I273)&gt;5),IF(AND($J273&gt;AH$1,$J273&lt;=$AO$1),1,IF((COUNTIFS(INCAPACIDADES!$C$1:$C$51,$I273,INCAPACIDADES!AE$1:AE$51,AH$1))&gt;0,2,IF(VLOOKUP($C273,BD!$D$1:$F$501,3,0)&gt;AH$1,0,3))),"")</f>
        <v/>
      </c>
      <c r="DC273" s="23" t="str">
        <f>+IF(AND(LEN($I273)&gt;5),IF(AND($J273&gt;AI$1,$J273&lt;=$AO$1),1,IF((COUNTIFS(INCAPACIDADES!$C$1:$C$51,$I273,INCAPACIDADES!AF$1:AF$51,AI$1))&gt;0,2,IF(VLOOKUP($C273,BD!$D$1:$F$501,3,0)&gt;AI$1,0,3))),"")</f>
        <v/>
      </c>
      <c r="DD273" s="23" t="str">
        <f>+IF(AND(LEN($I273)&gt;5),IF(AND($J273&gt;AJ$1,$J273&lt;=$AO$1),1,IF((COUNTIFS(INCAPACIDADES!$C$1:$C$51,$I273,INCAPACIDADES!AG$1:AG$51,AJ$1))&gt;0,2,IF(VLOOKUP($C273,BD!$D$1:$F$501,3,0)&gt;AJ$1,0,3))),"")</f>
        <v/>
      </c>
      <c r="DE273" s="23" t="str">
        <f>+IF(AND(LEN($I273)&gt;5),IF(AND($J273&gt;AK$1,$J273&lt;=$AO$1),1,IF((COUNTIFS(INCAPACIDADES!$C$1:$C$51,$I273,INCAPACIDADES!AH$1:AH$51,AK$1))&gt;0,2,IF(VLOOKUP($C273,BD!$D$1:$F$501,3,0)&gt;AK$1,0,3))),"")</f>
        <v/>
      </c>
      <c r="DF273" s="23" t="str">
        <f>+IF(AND(LEN($I273)&gt;5),IF(AND($J273&gt;AL$1,$J273&lt;=$AO$1),1,IF((COUNTIFS(INCAPACIDADES!$C$1:$C$51,$I273,INCAPACIDADES!AI$1:AI$51,AL$1))&gt;0,2,IF(VLOOKUP($C273,BD!$D$1:$F$501,3,0)&gt;AL$1,0,3))),"")</f>
        <v/>
      </c>
      <c r="DG273" s="23" t="str">
        <f>+IF(AND(LEN($I273)&gt;5),IF(AND($J273&gt;AM$1,$J273&lt;=$AO$1),1,IF((COUNTIFS(INCAPACIDADES!$C$1:$C$51,$I273,INCAPACIDADES!AJ$1:AJ$51,AM$1))&gt;0,2,IF(VLOOKUP($C273,BD!$D$1:$F$501,3,0)&gt;AM$1,0,3))),"")</f>
        <v/>
      </c>
      <c r="DH273" s="23" t="str">
        <f>+IF(AND(LEN($I273)&gt;5),IF(AND($J273&gt;AN$1,$J273&lt;=$AO$1),1,IF((COUNTIFS(INCAPACIDADES!$C$1:$C$51,$I273,INCAPACIDADES!AK$1:AK$51,AN$1))&gt;0,2,IF(VLOOKUP($C273,BD!$D$1:$F$501,3,0)&gt;AN$1,0,3))),"")</f>
        <v/>
      </c>
      <c r="DI273" s="23" t="str">
        <f>+IF(AND(LEN($I273)&gt;5),IF(AND($J273&gt;AO$1,$J273&lt;=$AO$1),1,IF((COUNTIFS(INCAPACIDADES!$C$1:$C$51,$I273,INCAPACIDADES!AL$1:AL$51,AO$1))&gt;0,2,IF(VLOOKUP($C273,BD!$D$1:$F$501,3,0)&gt;AO$1,0,3))),"")</f>
        <v/>
      </c>
      <c r="DJ273" s="23" t="str">
        <f>+IF(LEN($I273)&gt;5,IF(ISERROR(VLOOKUP(N273,'CODIGO PAGO'!$B$2:$B$20,1,0)),1,IF(OR(AND(CH273=1,N273&lt;&gt;"N"),AND(CH273=3,N273&lt;&gt;"B"),AND(CH273=2,LEFT(TRIM(N273),1)&lt;&gt;"I")),1,IF(OR(AND(CH273=0,N273="N"),AND(CH273=0,N273="B"),AND(CH273=0,LEFT(TRIM(N273),1)="I")),1,0))),"")</f>
        <v/>
      </c>
      <c r="DK273" s="23" t="str">
        <f t="shared" si="174"/>
        <v/>
      </c>
      <c r="DL273" s="23" t="str">
        <f>+IF(LEN($I273)&gt;5,IF(ISERROR(VLOOKUP(P273,'CODIGO PAGO'!$B$2:$B$20,1,0)),1,IF(OR(AND(CJ273=1,P273&lt;&gt;"N"),AND(CJ273=3,P273&lt;&gt;"B"),AND(CJ273=2,LEFT(TRIM(P273),1)&lt;&gt;"I")),1,IF(OR(AND(CJ273=0,P273="N"),AND(CJ273=0,P273="B"),AND(CJ273=0,LEFT(TRIM(P273),1)="I")),1,0))),"")</f>
        <v/>
      </c>
      <c r="DM273" s="23" t="str">
        <f t="shared" si="175"/>
        <v/>
      </c>
      <c r="DN273" s="23" t="str">
        <f>+IF(LEN($I273)&gt;5,IF(ISERROR(VLOOKUP(R273,'CODIGO PAGO'!$B$2:$B$20,1,0)),1,IF(OR(AND(CL273=1,R273&lt;&gt;"N"),AND(CL273=3,R273&lt;&gt;"B"),AND(CL273=2,LEFT(TRIM(R273),1)&lt;&gt;"I")),1,IF(OR(AND(CL273=0,R273="N"),AND(CL273=0,R273="B"),AND(CL273=0,LEFT(TRIM(R273),1)="I")),1,0))),"")</f>
        <v/>
      </c>
      <c r="DO273" s="23" t="str">
        <f t="shared" si="176"/>
        <v/>
      </c>
      <c r="DP273" s="23" t="str">
        <f>+IF(LEN($I273)&gt;5,IF(ISERROR(VLOOKUP(T273,'CODIGO PAGO'!$B$2:$B$20,1,0)),1,IF(OR(AND(CN273=1,T273&lt;&gt;"N"),AND(CN273=3,T273&lt;&gt;"B"),AND(CN273=2,LEFT(TRIM(T273),1)&lt;&gt;"I")),1,IF(OR(AND(CN273=0,T273="N"),AND(CN273=0,T273="B"),AND(CN273=0,LEFT(TRIM(T273),1)="I")),1,0))),"")</f>
        <v/>
      </c>
      <c r="DQ273" s="23" t="str">
        <f t="shared" si="177"/>
        <v/>
      </c>
      <c r="DR273" s="23" t="str">
        <f>+IF(LEN($I273)&gt;5,IF(ISERROR(VLOOKUP(V273,'CODIGO PAGO'!$B$2:$B$20,1,0)),1,IF(OR(AND(CP273=1,V273&lt;&gt;"N"),AND(CP273=3,V273&lt;&gt;"B"),AND(CP273=2,LEFT(TRIM(V273),1)&lt;&gt;"I")),1,IF(OR(AND(CP273=0,V273="N"),AND(CP273=0,V273="B"),AND(CP273=0,LEFT(TRIM(V273),1)="I")),1,0))),"")</f>
        <v/>
      </c>
      <c r="DS273" s="23" t="str">
        <f t="shared" si="178"/>
        <v/>
      </c>
      <c r="DT273" s="23" t="str">
        <f>+IF(LEN($I273)&gt;5,IF(ISERROR(VLOOKUP(X273,'CODIGO PAGO'!$B$2:$B$20,1,0)),1,IF(OR(AND(CR273=1,X273&lt;&gt;"N"),AND(CR273=3,X273&lt;&gt;"B"),AND(CR273=2,LEFT(TRIM(X273),1)&lt;&gt;"I")),1,IF(OR(AND(CR273=0,X273="N"),AND(CR273=0,X273="B"),AND(CR273=0,LEFT(TRIM(X273),1)="I")),1,0))),"")</f>
        <v/>
      </c>
      <c r="DU273" s="23" t="str">
        <f t="shared" si="179"/>
        <v/>
      </c>
      <c r="DV273" s="23" t="str">
        <f>+IF(LEN($I273)&gt;5,IF(ISERROR(VLOOKUP(Z273,'CODIGO PAGO'!$B$2:$B$20,1,0)),1,IF(OR(AND(CT273=1,Z273&lt;&gt;"N"),AND(CT273=3,Z273&lt;&gt;"B"),AND(CT273=2,LEFT(TRIM(Z273),1)&lt;&gt;"I")),1,IF(OR(AND(CT273=0,Z273="N"),AND(CT273=0,Z273="B"),AND(CT273=0,LEFT(TRIM(Z273),1)="I")),1,0))),"")</f>
        <v/>
      </c>
      <c r="DW273" s="23" t="str">
        <f t="shared" si="180"/>
        <v/>
      </c>
      <c r="DX273" s="23" t="str">
        <f>+IF(LEN($I273)&gt;5,IF(ISERROR(VLOOKUP(AB273,'CODIGO PAGO'!$B$2:$B$20,1,0)),1,IF(OR(AND(CV273=1,AB273&lt;&gt;"N"),AND(CV273=3,AB273&lt;&gt;"B"),AND(CV273=2,LEFT(TRIM(AB273),1)&lt;&gt;"I")),1,IF(OR(AND(CV273=0,AB273="N"),AND(CV273=0,AB273="B"),AND(CV273=0,LEFT(TRIM(AB273),1)="I")),1,0))),"")</f>
        <v/>
      </c>
      <c r="DY273" s="23" t="str">
        <f t="shared" si="181"/>
        <v/>
      </c>
      <c r="DZ273" s="23" t="str">
        <f>+IF(LEN($I273)&gt;5,IF(ISERROR(VLOOKUP(AD273,'CODIGO PAGO'!$B$2:$B$20,1,0)),1,IF(OR(AND(CX273=1,AD273&lt;&gt;"N"),AND(CX273=3,AD273&lt;&gt;"B"),AND(CX273=2,LEFT(TRIM(AD273),1)&lt;&gt;"I")),1,IF(OR(AND(CX273=0,AD273="N"),AND(CX273=0,AD273="B"),AND(CX273=0,LEFT(TRIM(AD273),1)="I")),1,0))),"")</f>
        <v/>
      </c>
      <c r="EA273" s="23" t="str">
        <f t="shared" si="182"/>
        <v/>
      </c>
      <c r="EB273" s="23" t="str">
        <f>+IF(LEN($I273)&gt;5,IF(ISERROR(VLOOKUP(AF273,'CODIGO PAGO'!$B$2:$B$20,1,0)),1,IF(OR(AND(CZ273=1,AF273&lt;&gt;"N"),AND(CZ273=3,AF273&lt;&gt;"B"),AND(CZ273=2,LEFT(TRIM(AF273),1)&lt;&gt;"I")),1,IF(OR(AND(CZ273=0,AF273="N"),AND(CZ273=0,AF273="B"),AND(CZ273=0,LEFT(TRIM(AF273),1)="I")),1,0))),"")</f>
        <v/>
      </c>
      <c r="EC273" s="23" t="str">
        <f t="shared" si="183"/>
        <v/>
      </c>
      <c r="ED273" s="23" t="str">
        <f>+IF(LEN($I273)&gt;5,IF(ISERROR(VLOOKUP(AH273,'CODIGO PAGO'!$B$2:$B$20,1,0)),1,IF(OR(AND(DB273=1,AH273&lt;&gt;"N"),AND(DB273=3,AH273&lt;&gt;"B"),AND(DB273=2,LEFT(TRIM(AH273),1)&lt;&gt;"I")),1,IF(OR(AND(DB273=0,AH273="N"),AND(DB273=0,AH273="B"),AND(DB273=0,LEFT(TRIM(AH273),1)="I")),1,0))),"")</f>
        <v/>
      </c>
      <c r="EE273" s="23" t="str">
        <f t="shared" si="184"/>
        <v/>
      </c>
      <c r="EF273" s="23" t="str">
        <f>+IF(LEN($I273)&gt;5,IF(ISERROR(VLOOKUP(AJ273,'CODIGO PAGO'!$B$2:$B$20,1,0)),1,IF(OR(AND(DD273=1,AJ273&lt;&gt;"N"),AND(DD273=3,AJ273&lt;&gt;"B"),AND(DD273=2,LEFT(TRIM(AJ273),1)&lt;&gt;"I")),1,IF(OR(AND(DD273=0,AJ273="N"),AND(DD273=0,AJ273="B"),AND(DD273=0,LEFT(TRIM(AJ273),1)="I")),1,0))),"")</f>
        <v/>
      </c>
      <c r="EG273" s="23" t="str">
        <f t="shared" si="185"/>
        <v/>
      </c>
      <c r="EH273" s="23" t="str">
        <f>+IF(LEN($I273)&gt;5,IF(ISERROR(VLOOKUP(AL273,'CODIGO PAGO'!$B$2:$B$20,1,0)),1,IF(OR(AND(DF273=1,AL273&lt;&gt;"N"),AND(DF273=3,AL273&lt;&gt;"B"),AND(DF273=2,LEFT(TRIM(AL273),1)&lt;&gt;"I")),1,IF(OR(AND(DF273=0,AL273="N"),AND(DF273=0,AL273="B"),AND(DF273=0,LEFT(TRIM(AL273),1)="I")),1,0))),"")</f>
        <v/>
      </c>
      <c r="EI273" s="23" t="str">
        <f t="shared" si="186"/>
        <v/>
      </c>
      <c r="EJ273" s="23" t="str">
        <f>+IF(LEN($I273)&gt;5,IF(ISERROR(VLOOKUP(AN273,'CODIGO PAGO'!$B$2:$B$20,1,0)),1,IF(OR(AND(DH273=1,AN273&lt;&gt;"N"),AND(DH273=3,AN273&lt;&gt;"B"),AND(DH273=2,LEFT(TRIM(AN273),1)&lt;&gt;"I")),1,IF(OR(AND(DH273=0,AN273="N"),AND(DH273=0,AN273="B"),AND(DH273=0,LEFT(TRIM(AN273),1)="I")),1,0))),"")</f>
        <v/>
      </c>
      <c r="EK273" s="23" t="str">
        <f t="shared" si="187"/>
        <v/>
      </c>
      <c r="EL273" s="24" t="str">
        <f t="shared" si="188"/>
        <v/>
      </c>
    </row>
    <row r="274" spans="1:142" s="26" customFormat="1">
      <c r="A274" s="15" t="str">
        <f t="shared" si="154"/>
        <v/>
      </c>
      <c r="B274" s="1" t="str">
        <f>+IF(LEN(I274)&gt;5,'CODIGO PAGO'!$B$28,"")</f>
        <v/>
      </c>
      <c r="C274" s="1" t="str">
        <f>+IF(LEN($I274)&gt;5,BD!D274,"")</f>
        <v/>
      </c>
      <c r="D274" s="168" t="str">
        <f>+IF(LEN($I274)&gt;5,BD!A274,"")</f>
        <v/>
      </c>
      <c r="E274" s="1" t="str">
        <f>+IF(LEN($I274)&gt;5,BD!B274,"")</f>
        <v/>
      </c>
      <c r="F274" s="1" t="str">
        <f>+IF(LEN($I274)&gt;5,BD!C274,"")</f>
        <v/>
      </c>
      <c r="G274" s="141"/>
      <c r="H274" s="141"/>
      <c r="I274" s="1" t="str">
        <f>+IF(LEN(BD!G274)&gt;5,BD!G274,"")</f>
        <v/>
      </c>
      <c r="J274" s="167" t="str">
        <f>+IF(LEN($I274)&gt;5,BD!E274,"")</f>
        <v/>
      </c>
      <c r="K274" s="6" t="str">
        <f t="shared" si="155"/>
        <v/>
      </c>
      <c r="L274" s="87" t="str">
        <f>+IF(LEN($I274)&gt;5,BD!H274,"")</f>
        <v/>
      </c>
      <c r="M274" s="40" t="str">
        <f t="shared" si="156"/>
        <v/>
      </c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4" t="str">
        <f t="shared" si="157"/>
        <v/>
      </c>
      <c r="AQ274" s="5" t="str">
        <f t="shared" si="158"/>
        <v/>
      </c>
      <c r="AR274" s="91" t="str">
        <f t="shared" si="159"/>
        <v/>
      </c>
      <c r="AS274" s="5" t="str">
        <f t="shared" si="160"/>
        <v/>
      </c>
      <c r="AT274" s="91" t="str">
        <f t="shared" si="161"/>
        <v/>
      </c>
      <c r="AU274" s="4" t="str">
        <f t="shared" si="162"/>
        <v/>
      </c>
      <c r="AV274" s="4" t="str">
        <f t="shared" si="163"/>
        <v/>
      </c>
      <c r="AW274" s="4" t="str">
        <f t="shared" si="164"/>
        <v/>
      </c>
      <c r="AX274" s="4" t="str">
        <f t="shared" si="165"/>
        <v/>
      </c>
      <c r="AY274" s="88" t="str">
        <f t="shared" si="166"/>
        <v/>
      </c>
      <c r="AZ274" s="17" t="str">
        <f t="shared" si="167"/>
        <v/>
      </c>
      <c r="BA274" s="18" t="str">
        <f t="shared" si="168"/>
        <v/>
      </c>
      <c r="BB274" s="19" t="str">
        <f>+IF(LEN(I274)&gt;5,IF(INT(RIGHT(B274,1))=9,0.5*L274*AY274,INT(MID(B274,5,LEN(B274)-4))*L274)+IFERROR(VLOOKUP(I274,AJUSTES!$A$1:$I$50,9,0),0),"")</f>
        <v/>
      </c>
      <c r="BC274" s="12"/>
      <c r="BD274" s="19" t="str">
        <f t="shared" si="169"/>
        <v/>
      </c>
      <c r="BE274" s="18" t="str">
        <f t="shared" si="170"/>
        <v/>
      </c>
      <c r="BF274" s="139" t="str">
        <f t="shared" si="171"/>
        <v/>
      </c>
      <c r="BG274" s="114"/>
      <c r="BH274" s="18" t="str">
        <f t="shared" si="172"/>
        <v/>
      </c>
      <c r="BI274" s="13"/>
      <c r="BJ274" s="12"/>
      <c r="BK274" s="12"/>
      <c r="BL274" s="145"/>
      <c r="BM274" s="12"/>
      <c r="BN274" s="12"/>
      <c r="BO274" s="12"/>
      <c r="BP274" s="12"/>
      <c r="BQ274" s="12"/>
      <c r="BR274" s="12"/>
      <c r="BS274" s="146"/>
      <c r="BT274" s="14"/>
      <c r="BU274" s="12"/>
      <c r="BV274" s="12"/>
      <c r="BW274" s="12"/>
      <c r="BX274" s="12"/>
      <c r="BY274" s="12"/>
      <c r="BZ274" s="144"/>
      <c r="CA274" s="107" t="str">
        <f>+IF(LEN($I274)&gt;5,IF(BD!F274="N/A","",BD!F274),"")</f>
        <v/>
      </c>
      <c r="CB274" s="21"/>
      <c r="CC274" s="147"/>
      <c r="CD274" s="148"/>
      <c r="CE274" s="8" t="str">
        <f>+IF(LEN(I274)&gt;5,BD!M274,"")</f>
        <v/>
      </c>
      <c r="CF274" s="16" t="str">
        <f>+IF(LEN(I274)&gt;5,BD!N274,"")</f>
        <v/>
      </c>
      <c r="CG274" s="3" t="str">
        <f t="shared" si="173"/>
        <v/>
      </c>
      <c r="CH274" s="23" t="str">
        <f>+IF(AND(LEN($I274)&gt;5),IF(AND($J274&gt;N$1,$J274&lt;=$AO$1),1,IF((COUNTIFS(INCAPACIDADES!$C$1:$C$51,$I274,INCAPACIDADES!K$1:K$51,N$1))&gt;0,2,IF(VLOOKUP($C274,BD!$D$1:$F$501,3,0)&gt;N$1,0,3))),"")</f>
        <v/>
      </c>
      <c r="CI274" s="23" t="str">
        <f>+IF(AND(LEN($I274)&gt;5),IF(AND($J274&gt;O$1,$J274&lt;=$AO$1),1,IF((COUNTIFS(INCAPACIDADES!$C$1:$C$51,$I274,INCAPACIDADES!L$1:L$51,O$1))&gt;0,2,IF(VLOOKUP($C274,BD!$D$1:$F$501,3,0)&gt;O$1,0,3))),"")</f>
        <v/>
      </c>
      <c r="CJ274" s="23" t="str">
        <f>+IF(AND(LEN($I274)&gt;5),IF(AND($J274&gt;P$1,$J274&lt;=$AO$1),1,IF((COUNTIFS(INCAPACIDADES!$C$1:$C$51,$I274,INCAPACIDADES!M$1:M$51,P$1))&gt;0,2,IF(VLOOKUP($C274,BD!$D$1:$F$501,3,0)&gt;P$1,0,3))),"")</f>
        <v/>
      </c>
      <c r="CK274" s="23" t="str">
        <f>+IF(AND(LEN($I274)&gt;5),IF(AND($J274&gt;Q$1,$J274&lt;=$AO$1),1,IF((COUNTIFS(INCAPACIDADES!$C$1:$C$51,$I274,INCAPACIDADES!N$1:N$51,Q$1))&gt;0,2,IF(VLOOKUP($C274,BD!$D$1:$F$501,3,0)&gt;Q$1,0,3))),"")</f>
        <v/>
      </c>
      <c r="CL274" s="23" t="str">
        <f>+IF(AND(LEN($I274)&gt;5),IF(AND($J274&gt;R$1,$J274&lt;=$AO$1),1,IF((COUNTIFS(INCAPACIDADES!$C$1:$C$51,$I274,INCAPACIDADES!O$1:O$51,R$1))&gt;0,2,IF(VLOOKUP($C274,BD!$D$1:$F$501,3,0)&gt;R$1,0,3))),"")</f>
        <v/>
      </c>
      <c r="CM274" s="23" t="str">
        <f>+IF(AND(LEN($I274)&gt;5),IF(AND($J274&gt;S$1,$J274&lt;=$AO$1),1,IF((COUNTIFS(INCAPACIDADES!$C$1:$C$51,$I274,INCAPACIDADES!P$1:P$51,S$1))&gt;0,2,IF(VLOOKUP($C274,BD!$D$1:$F$501,3,0)&gt;S$1,0,3))),"")</f>
        <v/>
      </c>
      <c r="CN274" s="23" t="str">
        <f>+IF(AND(LEN($I274)&gt;5),IF(AND($J274&gt;T$1,$J274&lt;=$AO$1),1,IF((COUNTIFS(INCAPACIDADES!$C$1:$C$51,$I274,INCAPACIDADES!Q$1:Q$51,T$1))&gt;0,2,IF(VLOOKUP($C274,BD!$D$1:$F$501,3,0)&gt;T$1,0,3))),"")</f>
        <v/>
      </c>
      <c r="CO274" s="23" t="str">
        <f>+IF(AND(LEN($I274)&gt;5),IF(AND($J274&gt;U$1,$J274&lt;=$AO$1),1,IF((COUNTIFS(INCAPACIDADES!$C$1:$C$51,$I274,INCAPACIDADES!R$1:R$51,U$1))&gt;0,2,IF(VLOOKUP($C274,BD!$D$1:$F$501,3,0)&gt;U$1,0,3))),"")</f>
        <v/>
      </c>
      <c r="CP274" s="23" t="str">
        <f>+IF(AND(LEN($I274)&gt;5),IF(AND($J274&gt;V$1,$J274&lt;=$AO$1),1,IF((COUNTIFS(INCAPACIDADES!$C$1:$C$51,$I274,INCAPACIDADES!S$1:S$51,V$1))&gt;0,2,IF(VLOOKUP($C274,BD!$D$1:$F$501,3,0)&gt;V$1,0,3))),"")</f>
        <v/>
      </c>
      <c r="CQ274" s="23" t="str">
        <f>+IF(AND(LEN($I274)&gt;5),IF(AND($J274&gt;W$1,$J274&lt;=$AO$1),1,IF((COUNTIFS(INCAPACIDADES!$C$1:$C$51,$I274,INCAPACIDADES!T$1:T$51,W$1))&gt;0,2,IF(VLOOKUP($C274,BD!$D$1:$F$501,3,0)&gt;W$1,0,3))),"")</f>
        <v/>
      </c>
      <c r="CR274" s="23" t="str">
        <f>+IF(AND(LEN($I274)&gt;5),IF(AND($J274&gt;X$1,$J274&lt;=$AO$1),1,IF((COUNTIFS(INCAPACIDADES!$C$1:$C$51,$I274,INCAPACIDADES!U$1:U$51,X$1))&gt;0,2,IF(VLOOKUP($C274,BD!$D$1:$F$501,3,0)&gt;X$1,0,3))),"")</f>
        <v/>
      </c>
      <c r="CS274" s="23" t="str">
        <f>+IF(AND(LEN($I274)&gt;5),IF(AND($J274&gt;Y$1,$J274&lt;=$AO$1),1,IF((COUNTIFS(INCAPACIDADES!$C$1:$C$51,$I274,INCAPACIDADES!V$1:V$51,Y$1))&gt;0,2,IF(VLOOKUP($C274,BD!$D$1:$F$501,3,0)&gt;Y$1,0,3))),"")</f>
        <v/>
      </c>
      <c r="CT274" s="23" t="str">
        <f>+IF(AND(LEN($I274)&gt;5),IF(AND($J274&gt;Z$1,$J274&lt;=$AO$1),1,IF((COUNTIFS(INCAPACIDADES!$C$1:$C$51,$I274,INCAPACIDADES!W$1:W$51,Z$1))&gt;0,2,IF(VLOOKUP($C274,BD!$D$1:$F$501,3,0)&gt;Z$1,0,3))),"")</f>
        <v/>
      </c>
      <c r="CU274" s="23" t="str">
        <f>+IF(AND(LEN($I274)&gt;5),IF(AND($J274&gt;AA$1,$J274&lt;=$AO$1),1,IF((COUNTIFS(INCAPACIDADES!$C$1:$C$51,$I274,INCAPACIDADES!X$1:X$51,AA$1))&gt;0,2,IF(VLOOKUP($C274,BD!$D$1:$F$501,3,0)&gt;AA$1,0,3))),"")</f>
        <v/>
      </c>
      <c r="CV274" s="23" t="str">
        <f>+IF(AND(LEN($I274)&gt;5),IF(AND($J274&gt;AB$1,$J274&lt;=$AO$1),1,IF((COUNTIFS(INCAPACIDADES!$C$1:$C$51,$I274,INCAPACIDADES!Y$1:Y$51,AB$1))&gt;0,2,IF(VLOOKUP($C274,BD!$D$1:$F$501,3,0)&gt;AB$1,0,3))),"")</f>
        <v/>
      </c>
      <c r="CW274" s="23" t="str">
        <f>+IF(AND(LEN($I274)&gt;5),IF(AND($J274&gt;AC$1,$J274&lt;=$AO$1),1,IF((COUNTIFS(INCAPACIDADES!$C$1:$C$51,$I274,INCAPACIDADES!Z$1:Z$51,AC$1))&gt;0,2,IF(VLOOKUP($C274,BD!$D$1:$F$501,3,0)&gt;AC$1,0,3))),"")</f>
        <v/>
      </c>
      <c r="CX274" s="23" t="str">
        <f>+IF(AND(LEN($I274)&gt;5),IF(AND($J274&gt;AD$1,$J274&lt;=$AO$1),1,IF((COUNTIFS(INCAPACIDADES!$C$1:$C$51,$I274,INCAPACIDADES!AA$1:AA$51,AD$1))&gt;0,2,IF(VLOOKUP($C274,BD!$D$1:$F$501,3,0)&gt;AD$1,0,3))),"")</f>
        <v/>
      </c>
      <c r="CY274" s="23" t="str">
        <f>+IF(AND(LEN($I274)&gt;5),IF(AND($J274&gt;AE$1,$J274&lt;=$AO$1),1,IF((COUNTIFS(INCAPACIDADES!$C$1:$C$51,$I274,INCAPACIDADES!AB$1:AB$51,AE$1))&gt;0,2,IF(VLOOKUP($C274,BD!$D$1:$F$501,3,0)&gt;AE$1,0,3))),"")</f>
        <v/>
      </c>
      <c r="CZ274" s="23" t="str">
        <f>+IF(AND(LEN($I274)&gt;5),IF(AND($J274&gt;AF$1,$J274&lt;=$AO$1),1,IF((COUNTIFS(INCAPACIDADES!$C$1:$C$51,$I274,INCAPACIDADES!AC$1:AC$51,AF$1))&gt;0,2,IF(VLOOKUP($C274,BD!$D$1:$F$501,3,0)&gt;AF$1,0,3))),"")</f>
        <v/>
      </c>
      <c r="DA274" s="23" t="str">
        <f>+IF(AND(LEN($I274)&gt;5),IF(AND($J274&gt;AG$1,$J274&lt;=$AO$1),1,IF((COUNTIFS(INCAPACIDADES!$C$1:$C$51,$I274,INCAPACIDADES!AD$1:AD$51,AG$1))&gt;0,2,IF(VLOOKUP($C274,BD!$D$1:$F$501,3,0)&gt;AG$1,0,3))),"")</f>
        <v/>
      </c>
      <c r="DB274" s="23" t="str">
        <f>+IF(AND(LEN($I274)&gt;5),IF(AND($J274&gt;AH$1,$J274&lt;=$AO$1),1,IF((COUNTIFS(INCAPACIDADES!$C$1:$C$51,$I274,INCAPACIDADES!AE$1:AE$51,AH$1))&gt;0,2,IF(VLOOKUP($C274,BD!$D$1:$F$501,3,0)&gt;AH$1,0,3))),"")</f>
        <v/>
      </c>
      <c r="DC274" s="23" t="str">
        <f>+IF(AND(LEN($I274)&gt;5),IF(AND($J274&gt;AI$1,$J274&lt;=$AO$1),1,IF((COUNTIFS(INCAPACIDADES!$C$1:$C$51,$I274,INCAPACIDADES!AF$1:AF$51,AI$1))&gt;0,2,IF(VLOOKUP($C274,BD!$D$1:$F$501,3,0)&gt;AI$1,0,3))),"")</f>
        <v/>
      </c>
      <c r="DD274" s="23" t="str">
        <f>+IF(AND(LEN($I274)&gt;5),IF(AND($J274&gt;AJ$1,$J274&lt;=$AO$1),1,IF((COUNTIFS(INCAPACIDADES!$C$1:$C$51,$I274,INCAPACIDADES!AG$1:AG$51,AJ$1))&gt;0,2,IF(VLOOKUP($C274,BD!$D$1:$F$501,3,0)&gt;AJ$1,0,3))),"")</f>
        <v/>
      </c>
      <c r="DE274" s="23" t="str">
        <f>+IF(AND(LEN($I274)&gt;5),IF(AND($J274&gt;AK$1,$J274&lt;=$AO$1),1,IF((COUNTIFS(INCAPACIDADES!$C$1:$C$51,$I274,INCAPACIDADES!AH$1:AH$51,AK$1))&gt;0,2,IF(VLOOKUP($C274,BD!$D$1:$F$501,3,0)&gt;AK$1,0,3))),"")</f>
        <v/>
      </c>
      <c r="DF274" s="23" t="str">
        <f>+IF(AND(LEN($I274)&gt;5),IF(AND($J274&gt;AL$1,$J274&lt;=$AO$1),1,IF((COUNTIFS(INCAPACIDADES!$C$1:$C$51,$I274,INCAPACIDADES!AI$1:AI$51,AL$1))&gt;0,2,IF(VLOOKUP($C274,BD!$D$1:$F$501,3,0)&gt;AL$1,0,3))),"")</f>
        <v/>
      </c>
      <c r="DG274" s="23" t="str">
        <f>+IF(AND(LEN($I274)&gt;5),IF(AND($J274&gt;AM$1,$J274&lt;=$AO$1),1,IF((COUNTIFS(INCAPACIDADES!$C$1:$C$51,$I274,INCAPACIDADES!AJ$1:AJ$51,AM$1))&gt;0,2,IF(VLOOKUP($C274,BD!$D$1:$F$501,3,0)&gt;AM$1,0,3))),"")</f>
        <v/>
      </c>
      <c r="DH274" s="23" t="str">
        <f>+IF(AND(LEN($I274)&gt;5),IF(AND($J274&gt;AN$1,$J274&lt;=$AO$1),1,IF((COUNTIFS(INCAPACIDADES!$C$1:$C$51,$I274,INCAPACIDADES!AK$1:AK$51,AN$1))&gt;0,2,IF(VLOOKUP($C274,BD!$D$1:$F$501,3,0)&gt;AN$1,0,3))),"")</f>
        <v/>
      </c>
      <c r="DI274" s="23" t="str">
        <f>+IF(AND(LEN($I274)&gt;5),IF(AND($J274&gt;AO$1,$J274&lt;=$AO$1),1,IF((COUNTIFS(INCAPACIDADES!$C$1:$C$51,$I274,INCAPACIDADES!AL$1:AL$51,AO$1))&gt;0,2,IF(VLOOKUP($C274,BD!$D$1:$F$501,3,0)&gt;AO$1,0,3))),"")</f>
        <v/>
      </c>
      <c r="DJ274" s="23" t="str">
        <f>+IF(LEN($I274)&gt;5,IF(ISERROR(VLOOKUP(N274,'CODIGO PAGO'!$B$2:$B$20,1,0)),1,IF(OR(AND(CH274=1,N274&lt;&gt;"N"),AND(CH274=3,N274&lt;&gt;"B"),AND(CH274=2,LEFT(TRIM(N274),1)&lt;&gt;"I")),1,IF(OR(AND(CH274=0,N274="N"),AND(CH274=0,N274="B"),AND(CH274=0,LEFT(TRIM(N274),1)="I")),1,0))),"")</f>
        <v/>
      </c>
      <c r="DK274" s="23" t="str">
        <f t="shared" si="174"/>
        <v/>
      </c>
      <c r="DL274" s="23" t="str">
        <f>+IF(LEN($I274)&gt;5,IF(ISERROR(VLOOKUP(P274,'CODIGO PAGO'!$B$2:$B$20,1,0)),1,IF(OR(AND(CJ274=1,P274&lt;&gt;"N"),AND(CJ274=3,P274&lt;&gt;"B"),AND(CJ274=2,LEFT(TRIM(P274),1)&lt;&gt;"I")),1,IF(OR(AND(CJ274=0,P274="N"),AND(CJ274=0,P274="B"),AND(CJ274=0,LEFT(TRIM(P274),1)="I")),1,0))),"")</f>
        <v/>
      </c>
      <c r="DM274" s="23" t="str">
        <f t="shared" si="175"/>
        <v/>
      </c>
      <c r="DN274" s="23" t="str">
        <f>+IF(LEN($I274)&gt;5,IF(ISERROR(VLOOKUP(R274,'CODIGO PAGO'!$B$2:$B$20,1,0)),1,IF(OR(AND(CL274=1,R274&lt;&gt;"N"),AND(CL274=3,R274&lt;&gt;"B"),AND(CL274=2,LEFT(TRIM(R274),1)&lt;&gt;"I")),1,IF(OR(AND(CL274=0,R274="N"),AND(CL274=0,R274="B"),AND(CL274=0,LEFT(TRIM(R274),1)="I")),1,0))),"")</f>
        <v/>
      </c>
      <c r="DO274" s="23" t="str">
        <f t="shared" si="176"/>
        <v/>
      </c>
      <c r="DP274" s="23" t="str">
        <f>+IF(LEN($I274)&gt;5,IF(ISERROR(VLOOKUP(T274,'CODIGO PAGO'!$B$2:$B$20,1,0)),1,IF(OR(AND(CN274=1,T274&lt;&gt;"N"),AND(CN274=3,T274&lt;&gt;"B"),AND(CN274=2,LEFT(TRIM(T274),1)&lt;&gt;"I")),1,IF(OR(AND(CN274=0,T274="N"),AND(CN274=0,T274="B"),AND(CN274=0,LEFT(TRIM(T274),1)="I")),1,0))),"")</f>
        <v/>
      </c>
      <c r="DQ274" s="23" t="str">
        <f t="shared" si="177"/>
        <v/>
      </c>
      <c r="DR274" s="23" t="str">
        <f>+IF(LEN($I274)&gt;5,IF(ISERROR(VLOOKUP(V274,'CODIGO PAGO'!$B$2:$B$20,1,0)),1,IF(OR(AND(CP274=1,V274&lt;&gt;"N"),AND(CP274=3,V274&lt;&gt;"B"),AND(CP274=2,LEFT(TRIM(V274),1)&lt;&gt;"I")),1,IF(OR(AND(CP274=0,V274="N"),AND(CP274=0,V274="B"),AND(CP274=0,LEFT(TRIM(V274),1)="I")),1,0))),"")</f>
        <v/>
      </c>
      <c r="DS274" s="23" t="str">
        <f t="shared" si="178"/>
        <v/>
      </c>
      <c r="DT274" s="23" t="str">
        <f>+IF(LEN($I274)&gt;5,IF(ISERROR(VLOOKUP(X274,'CODIGO PAGO'!$B$2:$B$20,1,0)),1,IF(OR(AND(CR274=1,X274&lt;&gt;"N"),AND(CR274=3,X274&lt;&gt;"B"),AND(CR274=2,LEFT(TRIM(X274),1)&lt;&gt;"I")),1,IF(OR(AND(CR274=0,X274="N"),AND(CR274=0,X274="B"),AND(CR274=0,LEFT(TRIM(X274),1)="I")),1,0))),"")</f>
        <v/>
      </c>
      <c r="DU274" s="23" t="str">
        <f t="shared" si="179"/>
        <v/>
      </c>
      <c r="DV274" s="23" t="str">
        <f>+IF(LEN($I274)&gt;5,IF(ISERROR(VLOOKUP(Z274,'CODIGO PAGO'!$B$2:$B$20,1,0)),1,IF(OR(AND(CT274=1,Z274&lt;&gt;"N"),AND(CT274=3,Z274&lt;&gt;"B"),AND(CT274=2,LEFT(TRIM(Z274),1)&lt;&gt;"I")),1,IF(OR(AND(CT274=0,Z274="N"),AND(CT274=0,Z274="B"),AND(CT274=0,LEFT(TRIM(Z274),1)="I")),1,0))),"")</f>
        <v/>
      </c>
      <c r="DW274" s="23" t="str">
        <f t="shared" si="180"/>
        <v/>
      </c>
      <c r="DX274" s="23" t="str">
        <f>+IF(LEN($I274)&gt;5,IF(ISERROR(VLOOKUP(AB274,'CODIGO PAGO'!$B$2:$B$20,1,0)),1,IF(OR(AND(CV274=1,AB274&lt;&gt;"N"),AND(CV274=3,AB274&lt;&gt;"B"),AND(CV274=2,LEFT(TRIM(AB274),1)&lt;&gt;"I")),1,IF(OR(AND(CV274=0,AB274="N"),AND(CV274=0,AB274="B"),AND(CV274=0,LEFT(TRIM(AB274),1)="I")),1,0))),"")</f>
        <v/>
      </c>
      <c r="DY274" s="23" t="str">
        <f t="shared" si="181"/>
        <v/>
      </c>
      <c r="DZ274" s="23" t="str">
        <f>+IF(LEN($I274)&gt;5,IF(ISERROR(VLOOKUP(AD274,'CODIGO PAGO'!$B$2:$B$20,1,0)),1,IF(OR(AND(CX274=1,AD274&lt;&gt;"N"),AND(CX274=3,AD274&lt;&gt;"B"),AND(CX274=2,LEFT(TRIM(AD274),1)&lt;&gt;"I")),1,IF(OR(AND(CX274=0,AD274="N"),AND(CX274=0,AD274="B"),AND(CX274=0,LEFT(TRIM(AD274),1)="I")),1,0))),"")</f>
        <v/>
      </c>
      <c r="EA274" s="23" t="str">
        <f t="shared" si="182"/>
        <v/>
      </c>
      <c r="EB274" s="23" t="str">
        <f>+IF(LEN($I274)&gt;5,IF(ISERROR(VLOOKUP(AF274,'CODIGO PAGO'!$B$2:$B$20,1,0)),1,IF(OR(AND(CZ274=1,AF274&lt;&gt;"N"),AND(CZ274=3,AF274&lt;&gt;"B"),AND(CZ274=2,LEFT(TRIM(AF274),1)&lt;&gt;"I")),1,IF(OR(AND(CZ274=0,AF274="N"),AND(CZ274=0,AF274="B"),AND(CZ274=0,LEFT(TRIM(AF274),1)="I")),1,0))),"")</f>
        <v/>
      </c>
      <c r="EC274" s="23" t="str">
        <f t="shared" si="183"/>
        <v/>
      </c>
      <c r="ED274" s="23" t="str">
        <f>+IF(LEN($I274)&gt;5,IF(ISERROR(VLOOKUP(AH274,'CODIGO PAGO'!$B$2:$B$20,1,0)),1,IF(OR(AND(DB274=1,AH274&lt;&gt;"N"),AND(DB274=3,AH274&lt;&gt;"B"),AND(DB274=2,LEFT(TRIM(AH274),1)&lt;&gt;"I")),1,IF(OR(AND(DB274=0,AH274="N"),AND(DB274=0,AH274="B"),AND(DB274=0,LEFT(TRIM(AH274),1)="I")),1,0))),"")</f>
        <v/>
      </c>
      <c r="EE274" s="23" t="str">
        <f t="shared" si="184"/>
        <v/>
      </c>
      <c r="EF274" s="23" t="str">
        <f>+IF(LEN($I274)&gt;5,IF(ISERROR(VLOOKUP(AJ274,'CODIGO PAGO'!$B$2:$B$20,1,0)),1,IF(OR(AND(DD274=1,AJ274&lt;&gt;"N"),AND(DD274=3,AJ274&lt;&gt;"B"),AND(DD274=2,LEFT(TRIM(AJ274),1)&lt;&gt;"I")),1,IF(OR(AND(DD274=0,AJ274="N"),AND(DD274=0,AJ274="B"),AND(DD274=0,LEFT(TRIM(AJ274),1)="I")),1,0))),"")</f>
        <v/>
      </c>
      <c r="EG274" s="23" t="str">
        <f t="shared" si="185"/>
        <v/>
      </c>
      <c r="EH274" s="23" t="str">
        <f>+IF(LEN($I274)&gt;5,IF(ISERROR(VLOOKUP(AL274,'CODIGO PAGO'!$B$2:$B$20,1,0)),1,IF(OR(AND(DF274=1,AL274&lt;&gt;"N"),AND(DF274=3,AL274&lt;&gt;"B"),AND(DF274=2,LEFT(TRIM(AL274),1)&lt;&gt;"I")),1,IF(OR(AND(DF274=0,AL274="N"),AND(DF274=0,AL274="B"),AND(DF274=0,LEFT(TRIM(AL274),1)="I")),1,0))),"")</f>
        <v/>
      </c>
      <c r="EI274" s="23" t="str">
        <f t="shared" si="186"/>
        <v/>
      </c>
      <c r="EJ274" s="23" t="str">
        <f>+IF(LEN($I274)&gt;5,IF(ISERROR(VLOOKUP(AN274,'CODIGO PAGO'!$B$2:$B$20,1,0)),1,IF(OR(AND(DH274=1,AN274&lt;&gt;"N"),AND(DH274=3,AN274&lt;&gt;"B"),AND(DH274=2,LEFT(TRIM(AN274),1)&lt;&gt;"I")),1,IF(OR(AND(DH274=0,AN274="N"),AND(DH274=0,AN274="B"),AND(DH274=0,LEFT(TRIM(AN274),1)="I")),1,0))),"")</f>
        <v/>
      </c>
      <c r="EK274" s="23" t="str">
        <f t="shared" si="187"/>
        <v/>
      </c>
      <c r="EL274" s="24" t="str">
        <f t="shared" si="188"/>
        <v/>
      </c>
    </row>
    <row r="275" spans="1:142" s="26" customFormat="1">
      <c r="A275" s="15" t="str">
        <f t="shared" si="154"/>
        <v/>
      </c>
      <c r="B275" s="1" t="str">
        <f>+IF(LEN(I275)&gt;5,'CODIGO PAGO'!$B$28,"")</f>
        <v/>
      </c>
      <c r="C275" s="1" t="str">
        <f>+IF(LEN($I275)&gt;5,BD!D275,"")</f>
        <v/>
      </c>
      <c r="D275" s="168" t="str">
        <f>+IF(LEN($I275)&gt;5,BD!A275,"")</f>
        <v/>
      </c>
      <c r="E275" s="1" t="str">
        <f>+IF(LEN($I275)&gt;5,BD!B275,"")</f>
        <v/>
      </c>
      <c r="F275" s="1" t="str">
        <f>+IF(LEN($I275)&gt;5,BD!C275,"")</f>
        <v/>
      </c>
      <c r="G275" s="141"/>
      <c r="H275" s="141"/>
      <c r="I275" s="1" t="str">
        <f>+IF(LEN(BD!G275)&gt;5,BD!G275,"")</f>
        <v/>
      </c>
      <c r="J275" s="167" t="str">
        <f>+IF(LEN($I275)&gt;5,BD!E275,"")</f>
        <v/>
      </c>
      <c r="K275" s="6" t="str">
        <f t="shared" si="155"/>
        <v/>
      </c>
      <c r="L275" s="87" t="str">
        <f>+IF(LEN($I275)&gt;5,BD!H275,"")</f>
        <v/>
      </c>
      <c r="M275" s="40" t="str">
        <f t="shared" si="156"/>
        <v/>
      </c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4" t="str">
        <f t="shared" si="157"/>
        <v/>
      </c>
      <c r="AQ275" s="5" t="str">
        <f t="shared" si="158"/>
        <v/>
      </c>
      <c r="AR275" s="91" t="str">
        <f t="shared" si="159"/>
        <v/>
      </c>
      <c r="AS275" s="5" t="str">
        <f t="shared" si="160"/>
        <v/>
      </c>
      <c r="AT275" s="91" t="str">
        <f t="shared" si="161"/>
        <v/>
      </c>
      <c r="AU275" s="4" t="str">
        <f t="shared" si="162"/>
        <v/>
      </c>
      <c r="AV275" s="4" t="str">
        <f t="shared" si="163"/>
        <v/>
      </c>
      <c r="AW275" s="4" t="str">
        <f t="shared" si="164"/>
        <v/>
      </c>
      <c r="AX275" s="4" t="str">
        <f t="shared" si="165"/>
        <v/>
      </c>
      <c r="AY275" s="88" t="str">
        <f t="shared" si="166"/>
        <v/>
      </c>
      <c r="AZ275" s="17" t="str">
        <f t="shared" si="167"/>
        <v/>
      </c>
      <c r="BA275" s="18" t="str">
        <f t="shared" si="168"/>
        <v/>
      </c>
      <c r="BB275" s="19" t="str">
        <f>+IF(LEN(I275)&gt;5,IF(INT(RIGHT(B275,1))=9,0.5*L275*AY275,INT(MID(B275,5,LEN(B275)-4))*L275)+IFERROR(VLOOKUP(I275,AJUSTES!$A$1:$I$50,9,0),0),"")</f>
        <v/>
      </c>
      <c r="BC275" s="12"/>
      <c r="BD275" s="19" t="str">
        <f t="shared" si="169"/>
        <v/>
      </c>
      <c r="BE275" s="18" t="str">
        <f t="shared" si="170"/>
        <v/>
      </c>
      <c r="BF275" s="139" t="str">
        <f t="shared" si="171"/>
        <v/>
      </c>
      <c r="BG275" s="114"/>
      <c r="BH275" s="18" t="str">
        <f t="shared" si="172"/>
        <v/>
      </c>
      <c r="BI275" s="13"/>
      <c r="BJ275" s="12"/>
      <c r="BK275" s="12"/>
      <c r="BL275" s="145"/>
      <c r="BM275" s="12"/>
      <c r="BN275" s="12"/>
      <c r="BO275" s="12"/>
      <c r="BP275" s="12"/>
      <c r="BQ275" s="12"/>
      <c r="BR275" s="12"/>
      <c r="BS275" s="146"/>
      <c r="BT275" s="14"/>
      <c r="BU275" s="12"/>
      <c r="BV275" s="12"/>
      <c r="BW275" s="12"/>
      <c r="BX275" s="12"/>
      <c r="BY275" s="12"/>
      <c r="BZ275" s="144"/>
      <c r="CA275" s="107" t="str">
        <f>+IF(LEN($I275)&gt;5,IF(BD!F275="N/A","",BD!F275),"")</f>
        <v/>
      </c>
      <c r="CB275" s="21"/>
      <c r="CC275" s="147"/>
      <c r="CD275" s="148"/>
      <c r="CE275" s="8" t="str">
        <f>+IF(LEN(I275)&gt;5,BD!M275,"")</f>
        <v/>
      </c>
      <c r="CF275" s="16" t="str">
        <f>+IF(LEN(I275)&gt;5,BD!N275,"")</f>
        <v/>
      </c>
      <c r="CG275" s="3" t="str">
        <f t="shared" si="173"/>
        <v/>
      </c>
      <c r="CH275" s="23" t="str">
        <f>+IF(AND(LEN($I275)&gt;5),IF(AND($J275&gt;N$1,$J275&lt;=$AO$1),1,IF((COUNTIFS(INCAPACIDADES!$C$1:$C$51,$I275,INCAPACIDADES!K$1:K$51,N$1))&gt;0,2,IF(VLOOKUP($C275,BD!$D$1:$F$501,3,0)&gt;N$1,0,3))),"")</f>
        <v/>
      </c>
      <c r="CI275" s="23" t="str">
        <f>+IF(AND(LEN($I275)&gt;5),IF(AND($J275&gt;O$1,$J275&lt;=$AO$1),1,IF((COUNTIFS(INCAPACIDADES!$C$1:$C$51,$I275,INCAPACIDADES!L$1:L$51,O$1))&gt;0,2,IF(VLOOKUP($C275,BD!$D$1:$F$501,3,0)&gt;O$1,0,3))),"")</f>
        <v/>
      </c>
      <c r="CJ275" s="23" t="str">
        <f>+IF(AND(LEN($I275)&gt;5),IF(AND($J275&gt;P$1,$J275&lt;=$AO$1),1,IF((COUNTIFS(INCAPACIDADES!$C$1:$C$51,$I275,INCAPACIDADES!M$1:M$51,P$1))&gt;0,2,IF(VLOOKUP($C275,BD!$D$1:$F$501,3,0)&gt;P$1,0,3))),"")</f>
        <v/>
      </c>
      <c r="CK275" s="23" t="str">
        <f>+IF(AND(LEN($I275)&gt;5),IF(AND($J275&gt;Q$1,$J275&lt;=$AO$1),1,IF((COUNTIFS(INCAPACIDADES!$C$1:$C$51,$I275,INCAPACIDADES!N$1:N$51,Q$1))&gt;0,2,IF(VLOOKUP($C275,BD!$D$1:$F$501,3,0)&gt;Q$1,0,3))),"")</f>
        <v/>
      </c>
      <c r="CL275" s="23" t="str">
        <f>+IF(AND(LEN($I275)&gt;5),IF(AND($J275&gt;R$1,$J275&lt;=$AO$1),1,IF((COUNTIFS(INCAPACIDADES!$C$1:$C$51,$I275,INCAPACIDADES!O$1:O$51,R$1))&gt;0,2,IF(VLOOKUP($C275,BD!$D$1:$F$501,3,0)&gt;R$1,0,3))),"")</f>
        <v/>
      </c>
      <c r="CM275" s="23" t="str">
        <f>+IF(AND(LEN($I275)&gt;5),IF(AND($J275&gt;S$1,$J275&lt;=$AO$1),1,IF((COUNTIFS(INCAPACIDADES!$C$1:$C$51,$I275,INCAPACIDADES!P$1:P$51,S$1))&gt;0,2,IF(VLOOKUP($C275,BD!$D$1:$F$501,3,0)&gt;S$1,0,3))),"")</f>
        <v/>
      </c>
      <c r="CN275" s="23" t="str">
        <f>+IF(AND(LEN($I275)&gt;5),IF(AND($J275&gt;T$1,$J275&lt;=$AO$1),1,IF((COUNTIFS(INCAPACIDADES!$C$1:$C$51,$I275,INCAPACIDADES!Q$1:Q$51,T$1))&gt;0,2,IF(VLOOKUP($C275,BD!$D$1:$F$501,3,0)&gt;T$1,0,3))),"")</f>
        <v/>
      </c>
      <c r="CO275" s="23" t="str">
        <f>+IF(AND(LEN($I275)&gt;5),IF(AND($J275&gt;U$1,$J275&lt;=$AO$1),1,IF((COUNTIFS(INCAPACIDADES!$C$1:$C$51,$I275,INCAPACIDADES!R$1:R$51,U$1))&gt;0,2,IF(VLOOKUP($C275,BD!$D$1:$F$501,3,0)&gt;U$1,0,3))),"")</f>
        <v/>
      </c>
      <c r="CP275" s="23" t="str">
        <f>+IF(AND(LEN($I275)&gt;5),IF(AND($J275&gt;V$1,$J275&lt;=$AO$1),1,IF((COUNTIFS(INCAPACIDADES!$C$1:$C$51,$I275,INCAPACIDADES!S$1:S$51,V$1))&gt;0,2,IF(VLOOKUP($C275,BD!$D$1:$F$501,3,0)&gt;V$1,0,3))),"")</f>
        <v/>
      </c>
      <c r="CQ275" s="23" t="str">
        <f>+IF(AND(LEN($I275)&gt;5),IF(AND($J275&gt;W$1,$J275&lt;=$AO$1),1,IF((COUNTIFS(INCAPACIDADES!$C$1:$C$51,$I275,INCAPACIDADES!T$1:T$51,W$1))&gt;0,2,IF(VLOOKUP($C275,BD!$D$1:$F$501,3,0)&gt;W$1,0,3))),"")</f>
        <v/>
      </c>
      <c r="CR275" s="23" t="str">
        <f>+IF(AND(LEN($I275)&gt;5),IF(AND($J275&gt;X$1,$J275&lt;=$AO$1),1,IF((COUNTIFS(INCAPACIDADES!$C$1:$C$51,$I275,INCAPACIDADES!U$1:U$51,X$1))&gt;0,2,IF(VLOOKUP($C275,BD!$D$1:$F$501,3,0)&gt;X$1,0,3))),"")</f>
        <v/>
      </c>
      <c r="CS275" s="23" t="str">
        <f>+IF(AND(LEN($I275)&gt;5),IF(AND($J275&gt;Y$1,$J275&lt;=$AO$1),1,IF((COUNTIFS(INCAPACIDADES!$C$1:$C$51,$I275,INCAPACIDADES!V$1:V$51,Y$1))&gt;0,2,IF(VLOOKUP($C275,BD!$D$1:$F$501,3,0)&gt;Y$1,0,3))),"")</f>
        <v/>
      </c>
      <c r="CT275" s="23" t="str">
        <f>+IF(AND(LEN($I275)&gt;5),IF(AND($J275&gt;Z$1,$J275&lt;=$AO$1),1,IF((COUNTIFS(INCAPACIDADES!$C$1:$C$51,$I275,INCAPACIDADES!W$1:W$51,Z$1))&gt;0,2,IF(VLOOKUP($C275,BD!$D$1:$F$501,3,0)&gt;Z$1,0,3))),"")</f>
        <v/>
      </c>
      <c r="CU275" s="23" t="str">
        <f>+IF(AND(LEN($I275)&gt;5),IF(AND($J275&gt;AA$1,$J275&lt;=$AO$1),1,IF((COUNTIFS(INCAPACIDADES!$C$1:$C$51,$I275,INCAPACIDADES!X$1:X$51,AA$1))&gt;0,2,IF(VLOOKUP($C275,BD!$D$1:$F$501,3,0)&gt;AA$1,0,3))),"")</f>
        <v/>
      </c>
      <c r="CV275" s="23" t="str">
        <f>+IF(AND(LEN($I275)&gt;5),IF(AND($J275&gt;AB$1,$J275&lt;=$AO$1),1,IF((COUNTIFS(INCAPACIDADES!$C$1:$C$51,$I275,INCAPACIDADES!Y$1:Y$51,AB$1))&gt;0,2,IF(VLOOKUP($C275,BD!$D$1:$F$501,3,0)&gt;AB$1,0,3))),"")</f>
        <v/>
      </c>
      <c r="CW275" s="23" t="str">
        <f>+IF(AND(LEN($I275)&gt;5),IF(AND($J275&gt;AC$1,$J275&lt;=$AO$1),1,IF((COUNTIFS(INCAPACIDADES!$C$1:$C$51,$I275,INCAPACIDADES!Z$1:Z$51,AC$1))&gt;0,2,IF(VLOOKUP($C275,BD!$D$1:$F$501,3,0)&gt;AC$1,0,3))),"")</f>
        <v/>
      </c>
      <c r="CX275" s="23" t="str">
        <f>+IF(AND(LEN($I275)&gt;5),IF(AND($J275&gt;AD$1,$J275&lt;=$AO$1),1,IF((COUNTIFS(INCAPACIDADES!$C$1:$C$51,$I275,INCAPACIDADES!AA$1:AA$51,AD$1))&gt;0,2,IF(VLOOKUP($C275,BD!$D$1:$F$501,3,0)&gt;AD$1,0,3))),"")</f>
        <v/>
      </c>
      <c r="CY275" s="23" t="str">
        <f>+IF(AND(LEN($I275)&gt;5),IF(AND($J275&gt;AE$1,$J275&lt;=$AO$1),1,IF((COUNTIFS(INCAPACIDADES!$C$1:$C$51,$I275,INCAPACIDADES!AB$1:AB$51,AE$1))&gt;0,2,IF(VLOOKUP($C275,BD!$D$1:$F$501,3,0)&gt;AE$1,0,3))),"")</f>
        <v/>
      </c>
      <c r="CZ275" s="23" t="str">
        <f>+IF(AND(LEN($I275)&gt;5),IF(AND($J275&gt;AF$1,$J275&lt;=$AO$1),1,IF((COUNTIFS(INCAPACIDADES!$C$1:$C$51,$I275,INCAPACIDADES!AC$1:AC$51,AF$1))&gt;0,2,IF(VLOOKUP($C275,BD!$D$1:$F$501,3,0)&gt;AF$1,0,3))),"")</f>
        <v/>
      </c>
      <c r="DA275" s="23" t="str">
        <f>+IF(AND(LEN($I275)&gt;5),IF(AND($J275&gt;AG$1,$J275&lt;=$AO$1),1,IF((COUNTIFS(INCAPACIDADES!$C$1:$C$51,$I275,INCAPACIDADES!AD$1:AD$51,AG$1))&gt;0,2,IF(VLOOKUP($C275,BD!$D$1:$F$501,3,0)&gt;AG$1,0,3))),"")</f>
        <v/>
      </c>
      <c r="DB275" s="23" t="str">
        <f>+IF(AND(LEN($I275)&gt;5),IF(AND($J275&gt;AH$1,$J275&lt;=$AO$1),1,IF((COUNTIFS(INCAPACIDADES!$C$1:$C$51,$I275,INCAPACIDADES!AE$1:AE$51,AH$1))&gt;0,2,IF(VLOOKUP($C275,BD!$D$1:$F$501,3,0)&gt;AH$1,0,3))),"")</f>
        <v/>
      </c>
      <c r="DC275" s="23" t="str">
        <f>+IF(AND(LEN($I275)&gt;5),IF(AND($J275&gt;AI$1,$J275&lt;=$AO$1),1,IF((COUNTIFS(INCAPACIDADES!$C$1:$C$51,$I275,INCAPACIDADES!AF$1:AF$51,AI$1))&gt;0,2,IF(VLOOKUP($C275,BD!$D$1:$F$501,3,0)&gt;AI$1,0,3))),"")</f>
        <v/>
      </c>
      <c r="DD275" s="23" t="str">
        <f>+IF(AND(LEN($I275)&gt;5),IF(AND($J275&gt;AJ$1,$J275&lt;=$AO$1),1,IF((COUNTIFS(INCAPACIDADES!$C$1:$C$51,$I275,INCAPACIDADES!AG$1:AG$51,AJ$1))&gt;0,2,IF(VLOOKUP($C275,BD!$D$1:$F$501,3,0)&gt;AJ$1,0,3))),"")</f>
        <v/>
      </c>
      <c r="DE275" s="23" t="str">
        <f>+IF(AND(LEN($I275)&gt;5),IF(AND($J275&gt;AK$1,$J275&lt;=$AO$1),1,IF((COUNTIFS(INCAPACIDADES!$C$1:$C$51,$I275,INCAPACIDADES!AH$1:AH$51,AK$1))&gt;0,2,IF(VLOOKUP($C275,BD!$D$1:$F$501,3,0)&gt;AK$1,0,3))),"")</f>
        <v/>
      </c>
      <c r="DF275" s="23" t="str">
        <f>+IF(AND(LEN($I275)&gt;5),IF(AND($J275&gt;AL$1,$J275&lt;=$AO$1),1,IF((COUNTIFS(INCAPACIDADES!$C$1:$C$51,$I275,INCAPACIDADES!AI$1:AI$51,AL$1))&gt;0,2,IF(VLOOKUP($C275,BD!$D$1:$F$501,3,0)&gt;AL$1,0,3))),"")</f>
        <v/>
      </c>
      <c r="DG275" s="23" t="str">
        <f>+IF(AND(LEN($I275)&gt;5),IF(AND($J275&gt;AM$1,$J275&lt;=$AO$1),1,IF((COUNTIFS(INCAPACIDADES!$C$1:$C$51,$I275,INCAPACIDADES!AJ$1:AJ$51,AM$1))&gt;0,2,IF(VLOOKUP($C275,BD!$D$1:$F$501,3,0)&gt;AM$1,0,3))),"")</f>
        <v/>
      </c>
      <c r="DH275" s="23" t="str">
        <f>+IF(AND(LEN($I275)&gt;5),IF(AND($J275&gt;AN$1,$J275&lt;=$AO$1),1,IF((COUNTIFS(INCAPACIDADES!$C$1:$C$51,$I275,INCAPACIDADES!AK$1:AK$51,AN$1))&gt;0,2,IF(VLOOKUP($C275,BD!$D$1:$F$501,3,0)&gt;AN$1,0,3))),"")</f>
        <v/>
      </c>
      <c r="DI275" s="23" t="str">
        <f>+IF(AND(LEN($I275)&gt;5),IF(AND($J275&gt;AO$1,$J275&lt;=$AO$1),1,IF((COUNTIFS(INCAPACIDADES!$C$1:$C$51,$I275,INCAPACIDADES!AL$1:AL$51,AO$1))&gt;0,2,IF(VLOOKUP($C275,BD!$D$1:$F$501,3,0)&gt;AO$1,0,3))),"")</f>
        <v/>
      </c>
      <c r="DJ275" s="23" t="str">
        <f>+IF(LEN($I275)&gt;5,IF(ISERROR(VLOOKUP(N275,'CODIGO PAGO'!$B$2:$B$20,1,0)),1,IF(OR(AND(CH275=1,N275&lt;&gt;"N"),AND(CH275=3,N275&lt;&gt;"B"),AND(CH275=2,LEFT(TRIM(N275),1)&lt;&gt;"I")),1,IF(OR(AND(CH275=0,N275="N"),AND(CH275=0,N275="B"),AND(CH275=0,LEFT(TRIM(N275),1)="I")),1,0))),"")</f>
        <v/>
      </c>
      <c r="DK275" s="23" t="str">
        <f t="shared" si="174"/>
        <v/>
      </c>
      <c r="DL275" s="23" t="str">
        <f>+IF(LEN($I275)&gt;5,IF(ISERROR(VLOOKUP(P275,'CODIGO PAGO'!$B$2:$B$20,1,0)),1,IF(OR(AND(CJ275=1,P275&lt;&gt;"N"),AND(CJ275=3,P275&lt;&gt;"B"),AND(CJ275=2,LEFT(TRIM(P275),1)&lt;&gt;"I")),1,IF(OR(AND(CJ275=0,P275="N"),AND(CJ275=0,P275="B"),AND(CJ275=0,LEFT(TRIM(P275),1)="I")),1,0))),"")</f>
        <v/>
      </c>
      <c r="DM275" s="23" t="str">
        <f t="shared" si="175"/>
        <v/>
      </c>
      <c r="DN275" s="23" t="str">
        <f>+IF(LEN($I275)&gt;5,IF(ISERROR(VLOOKUP(R275,'CODIGO PAGO'!$B$2:$B$20,1,0)),1,IF(OR(AND(CL275=1,R275&lt;&gt;"N"),AND(CL275=3,R275&lt;&gt;"B"),AND(CL275=2,LEFT(TRIM(R275),1)&lt;&gt;"I")),1,IF(OR(AND(CL275=0,R275="N"),AND(CL275=0,R275="B"),AND(CL275=0,LEFT(TRIM(R275),1)="I")),1,0))),"")</f>
        <v/>
      </c>
      <c r="DO275" s="23" t="str">
        <f t="shared" si="176"/>
        <v/>
      </c>
      <c r="DP275" s="23" t="str">
        <f>+IF(LEN($I275)&gt;5,IF(ISERROR(VLOOKUP(T275,'CODIGO PAGO'!$B$2:$B$20,1,0)),1,IF(OR(AND(CN275=1,T275&lt;&gt;"N"),AND(CN275=3,T275&lt;&gt;"B"),AND(CN275=2,LEFT(TRIM(T275),1)&lt;&gt;"I")),1,IF(OR(AND(CN275=0,T275="N"),AND(CN275=0,T275="B"),AND(CN275=0,LEFT(TRIM(T275),1)="I")),1,0))),"")</f>
        <v/>
      </c>
      <c r="DQ275" s="23" t="str">
        <f t="shared" si="177"/>
        <v/>
      </c>
      <c r="DR275" s="23" t="str">
        <f>+IF(LEN($I275)&gt;5,IF(ISERROR(VLOOKUP(V275,'CODIGO PAGO'!$B$2:$B$20,1,0)),1,IF(OR(AND(CP275=1,V275&lt;&gt;"N"),AND(CP275=3,V275&lt;&gt;"B"),AND(CP275=2,LEFT(TRIM(V275),1)&lt;&gt;"I")),1,IF(OR(AND(CP275=0,V275="N"),AND(CP275=0,V275="B"),AND(CP275=0,LEFT(TRIM(V275),1)="I")),1,0))),"")</f>
        <v/>
      </c>
      <c r="DS275" s="23" t="str">
        <f t="shared" si="178"/>
        <v/>
      </c>
      <c r="DT275" s="23" t="str">
        <f>+IF(LEN($I275)&gt;5,IF(ISERROR(VLOOKUP(X275,'CODIGO PAGO'!$B$2:$B$20,1,0)),1,IF(OR(AND(CR275=1,X275&lt;&gt;"N"),AND(CR275=3,X275&lt;&gt;"B"),AND(CR275=2,LEFT(TRIM(X275),1)&lt;&gt;"I")),1,IF(OR(AND(CR275=0,X275="N"),AND(CR275=0,X275="B"),AND(CR275=0,LEFT(TRIM(X275),1)="I")),1,0))),"")</f>
        <v/>
      </c>
      <c r="DU275" s="23" t="str">
        <f t="shared" si="179"/>
        <v/>
      </c>
      <c r="DV275" s="23" t="str">
        <f>+IF(LEN($I275)&gt;5,IF(ISERROR(VLOOKUP(Z275,'CODIGO PAGO'!$B$2:$B$20,1,0)),1,IF(OR(AND(CT275=1,Z275&lt;&gt;"N"),AND(CT275=3,Z275&lt;&gt;"B"),AND(CT275=2,LEFT(TRIM(Z275),1)&lt;&gt;"I")),1,IF(OR(AND(CT275=0,Z275="N"),AND(CT275=0,Z275="B"),AND(CT275=0,LEFT(TRIM(Z275),1)="I")),1,0))),"")</f>
        <v/>
      </c>
      <c r="DW275" s="23" t="str">
        <f t="shared" si="180"/>
        <v/>
      </c>
      <c r="DX275" s="23" t="str">
        <f>+IF(LEN($I275)&gt;5,IF(ISERROR(VLOOKUP(AB275,'CODIGO PAGO'!$B$2:$B$20,1,0)),1,IF(OR(AND(CV275=1,AB275&lt;&gt;"N"),AND(CV275=3,AB275&lt;&gt;"B"),AND(CV275=2,LEFT(TRIM(AB275),1)&lt;&gt;"I")),1,IF(OR(AND(CV275=0,AB275="N"),AND(CV275=0,AB275="B"),AND(CV275=0,LEFT(TRIM(AB275),1)="I")),1,0))),"")</f>
        <v/>
      </c>
      <c r="DY275" s="23" t="str">
        <f t="shared" si="181"/>
        <v/>
      </c>
      <c r="DZ275" s="23" t="str">
        <f>+IF(LEN($I275)&gt;5,IF(ISERROR(VLOOKUP(AD275,'CODIGO PAGO'!$B$2:$B$20,1,0)),1,IF(OR(AND(CX275=1,AD275&lt;&gt;"N"),AND(CX275=3,AD275&lt;&gt;"B"),AND(CX275=2,LEFT(TRIM(AD275),1)&lt;&gt;"I")),1,IF(OR(AND(CX275=0,AD275="N"),AND(CX275=0,AD275="B"),AND(CX275=0,LEFT(TRIM(AD275),1)="I")),1,0))),"")</f>
        <v/>
      </c>
      <c r="EA275" s="23" t="str">
        <f t="shared" si="182"/>
        <v/>
      </c>
      <c r="EB275" s="23" t="str">
        <f>+IF(LEN($I275)&gt;5,IF(ISERROR(VLOOKUP(AF275,'CODIGO PAGO'!$B$2:$B$20,1,0)),1,IF(OR(AND(CZ275=1,AF275&lt;&gt;"N"),AND(CZ275=3,AF275&lt;&gt;"B"),AND(CZ275=2,LEFT(TRIM(AF275),1)&lt;&gt;"I")),1,IF(OR(AND(CZ275=0,AF275="N"),AND(CZ275=0,AF275="B"),AND(CZ275=0,LEFT(TRIM(AF275),1)="I")),1,0))),"")</f>
        <v/>
      </c>
      <c r="EC275" s="23" t="str">
        <f t="shared" si="183"/>
        <v/>
      </c>
      <c r="ED275" s="23" t="str">
        <f>+IF(LEN($I275)&gt;5,IF(ISERROR(VLOOKUP(AH275,'CODIGO PAGO'!$B$2:$B$20,1,0)),1,IF(OR(AND(DB275=1,AH275&lt;&gt;"N"),AND(DB275=3,AH275&lt;&gt;"B"),AND(DB275=2,LEFT(TRIM(AH275),1)&lt;&gt;"I")),1,IF(OR(AND(DB275=0,AH275="N"),AND(DB275=0,AH275="B"),AND(DB275=0,LEFT(TRIM(AH275),1)="I")),1,0))),"")</f>
        <v/>
      </c>
      <c r="EE275" s="23" t="str">
        <f t="shared" si="184"/>
        <v/>
      </c>
      <c r="EF275" s="23" t="str">
        <f>+IF(LEN($I275)&gt;5,IF(ISERROR(VLOOKUP(AJ275,'CODIGO PAGO'!$B$2:$B$20,1,0)),1,IF(OR(AND(DD275=1,AJ275&lt;&gt;"N"),AND(DD275=3,AJ275&lt;&gt;"B"),AND(DD275=2,LEFT(TRIM(AJ275),1)&lt;&gt;"I")),1,IF(OR(AND(DD275=0,AJ275="N"),AND(DD275=0,AJ275="B"),AND(DD275=0,LEFT(TRIM(AJ275),1)="I")),1,0))),"")</f>
        <v/>
      </c>
      <c r="EG275" s="23" t="str">
        <f t="shared" si="185"/>
        <v/>
      </c>
      <c r="EH275" s="23" t="str">
        <f>+IF(LEN($I275)&gt;5,IF(ISERROR(VLOOKUP(AL275,'CODIGO PAGO'!$B$2:$B$20,1,0)),1,IF(OR(AND(DF275=1,AL275&lt;&gt;"N"),AND(DF275=3,AL275&lt;&gt;"B"),AND(DF275=2,LEFT(TRIM(AL275),1)&lt;&gt;"I")),1,IF(OR(AND(DF275=0,AL275="N"),AND(DF275=0,AL275="B"),AND(DF275=0,LEFT(TRIM(AL275),1)="I")),1,0))),"")</f>
        <v/>
      </c>
      <c r="EI275" s="23" t="str">
        <f t="shared" si="186"/>
        <v/>
      </c>
      <c r="EJ275" s="23" t="str">
        <f>+IF(LEN($I275)&gt;5,IF(ISERROR(VLOOKUP(AN275,'CODIGO PAGO'!$B$2:$B$20,1,0)),1,IF(OR(AND(DH275=1,AN275&lt;&gt;"N"),AND(DH275=3,AN275&lt;&gt;"B"),AND(DH275=2,LEFT(TRIM(AN275),1)&lt;&gt;"I")),1,IF(OR(AND(DH275=0,AN275="N"),AND(DH275=0,AN275="B"),AND(DH275=0,LEFT(TRIM(AN275),1)="I")),1,0))),"")</f>
        <v/>
      </c>
      <c r="EK275" s="23" t="str">
        <f t="shared" si="187"/>
        <v/>
      </c>
      <c r="EL275" s="24" t="str">
        <f t="shared" si="188"/>
        <v/>
      </c>
    </row>
    <row r="276" spans="1:142" s="26" customFormat="1">
      <c r="A276" s="15" t="str">
        <f t="shared" si="154"/>
        <v/>
      </c>
      <c r="B276" s="1" t="str">
        <f>+IF(LEN(I276)&gt;5,'CODIGO PAGO'!$B$28,"")</f>
        <v/>
      </c>
      <c r="C276" s="1" t="str">
        <f>+IF(LEN($I276)&gt;5,BD!D276,"")</f>
        <v/>
      </c>
      <c r="D276" s="168" t="str">
        <f>+IF(LEN($I276)&gt;5,BD!A276,"")</f>
        <v/>
      </c>
      <c r="E276" s="1" t="str">
        <f>+IF(LEN($I276)&gt;5,BD!B276,"")</f>
        <v/>
      </c>
      <c r="F276" s="1" t="str">
        <f>+IF(LEN($I276)&gt;5,BD!C276,"")</f>
        <v/>
      </c>
      <c r="G276" s="141"/>
      <c r="H276" s="141"/>
      <c r="I276" s="1" t="str">
        <f>+IF(LEN(BD!G276)&gt;5,BD!G276,"")</f>
        <v/>
      </c>
      <c r="J276" s="167" t="str">
        <f>+IF(LEN($I276)&gt;5,BD!E276,"")</f>
        <v/>
      </c>
      <c r="K276" s="6" t="str">
        <f t="shared" si="155"/>
        <v/>
      </c>
      <c r="L276" s="87" t="str">
        <f>+IF(LEN($I276)&gt;5,BD!H276,"")</f>
        <v/>
      </c>
      <c r="M276" s="40" t="str">
        <f t="shared" si="156"/>
        <v/>
      </c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4" t="str">
        <f t="shared" si="157"/>
        <v/>
      </c>
      <c r="AQ276" s="5" t="str">
        <f t="shared" si="158"/>
        <v/>
      </c>
      <c r="AR276" s="91" t="str">
        <f t="shared" si="159"/>
        <v/>
      </c>
      <c r="AS276" s="5" t="str">
        <f t="shared" si="160"/>
        <v/>
      </c>
      <c r="AT276" s="91" t="str">
        <f t="shared" si="161"/>
        <v/>
      </c>
      <c r="AU276" s="4" t="str">
        <f t="shared" si="162"/>
        <v/>
      </c>
      <c r="AV276" s="4" t="str">
        <f t="shared" si="163"/>
        <v/>
      </c>
      <c r="AW276" s="4" t="str">
        <f t="shared" si="164"/>
        <v/>
      </c>
      <c r="AX276" s="4" t="str">
        <f t="shared" si="165"/>
        <v/>
      </c>
      <c r="AY276" s="88" t="str">
        <f t="shared" si="166"/>
        <v/>
      </c>
      <c r="AZ276" s="17" t="str">
        <f t="shared" si="167"/>
        <v/>
      </c>
      <c r="BA276" s="18" t="str">
        <f t="shared" si="168"/>
        <v/>
      </c>
      <c r="BB276" s="19" t="str">
        <f>+IF(LEN(I276)&gt;5,IF(INT(RIGHT(B276,1))=9,0.5*L276*AY276,INT(MID(B276,5,LEN(B276)-4))*L276)+IFERROR(VLOOKUP(I276,AJUSTES!$A$1:$I$50,9,0),0),"")</f>
        <v/>
      </c>
      <c r="BC276" s="12"/>
      <c r="BD276" s="19" t="str">
        <f t="shared" si="169"/>
        <v/>
      </c>
      <c r="BE276" s="18" t="str">
        <f t="shared" si="170"/>
        <v/>
      </c>
      <c r="BF276" s="139" t="str">
        <f t="shared" si="171"/>
        <v/>
      </c>
      <c r="BG276" s="114"/>
      <c r="BH276" s="18" t="str">
        <f t="shared" si="172"/>
        <v/>
      </c>
      <c r="BI276" s="13"/>
      <c r="BJ276" s="12"/>
      <c r="BK276" s="12"/>
      <c r="BL276" s="145"/>
      <c r="BM276" s="12"/>
      <c r="BN276" s="12"/>
      <c r="BO276" s="12"/>
      <c r="BP276" s="12"/>
      <c r="BQ276" s="12"/>
      <c r="BR276" s="12"/>
      <c r="BS276" s="146"/>
      <c r="BT276" s="14"/>
      <c r="BU276" s="12"/>
      <c r="BV276" s="12"/>
      <c r="BW276" s="12"/>
      <c r="BX276" s="12"/>
      <c r="BY276" s="12"/>
      <c r="BZ276" s="144"/>
      <c r="CA276" s="107" t="str">
        <f>+IF(LEN($I276)&gt;5,IF(BD!F276="N/A","",BD!F276),"")</f>
        <v/>
      </c>
      <c r="CB276" s="21"/>
      <c r="CC276" s="147"/>
      <c r="CD276" s="148"/>
      <c r="CE276" s="8" t="str">
        <f>+IF(LEN(I276)&gt;5,BD!M276,"")</f>
        <v/>
      </c>
      <c r="CF276" s="16" t="str">
        <f>+IF(LEN(I276)&gt;5,BD!N276,"")</f>
        <v/>
      </c>
      <c r="CG276" s="3" t="str">
        <f t="shared" si="173"/>
        <v/>
      </c>
      <c r="CH276" s="23" t="str">
        <f>+IF(AND(LEN($I276)&gt;5),IF(AND($J276&gt;N$1,$J276&lt;=$AO$1),1,IF((COUNTIFS(INCAPACIDADES!$C$1:$C$51,$I276,INCAPACIDADES!K$1:K$51,N$1))&gt;0,2,IF(VLOOKUP($C276,BD!$D$1:$F$501,3,0)&gt;N$1,0,3))),"")</f>
        <v/>
      </c>
      <c r="CI276" s="23" t="str">
        <f>+IF(AND(LEN($I276)&gt;5),IF(AND($J276&gt;O$1,$J276&lt;=$AO$1),1,IF((COUNTIFS(INCAPACIDADES!$C$1:$C$51,$I276,INCAPACIDADES!L$1:L$51,O$1))&gt;0,2,IF(VLOOKUP($C276,BD!$D$1:$F$501,3,0)&gt;O$1,0,3))),"")</f>
        <v/>
      </c>
      <c r="CJ276" s="23" t="str">
        <f>+IF(AND(LEN($I276)&gt;5),IF(AND($J276&gt;P$1,$J276&lt;=$AO$1),1,IF((COUNTIFS(INCAPACIDADES!$C$1:$C$51,$I276,INCAPACIDADES!M$1:M$51,P$1))&gt;0,2,IF(VLOOKUP($C276,BD!$D$1:$F$501,3,0)&gt;P$1,0,3))),"")</f>
        <v/>
      </c>
      <c r="CK276" s="23" t="str">
        <f>+IF(AND(LEN($I276)&gt;5),IF(AND($J276&gt;Q$1,$J276&lt;=$AO$1),1,IF((COUNTIFS(INCAPACIDADES!$C$1:$C$51,$I276,INCAPACIDADES!N$1:N$51,Q$1))&gt;0,2,IF(VLOOKUP($C276,BD!$D$1:$F$501,3,0)&gt;Q$1,0,3))),"")</f>
        <v/>
      </c>
      <c r="CL276" s="23" t="str">
        <f>+IF(AND(LEN($I276)&gt;5),IF(AND($J276&gt;R$1,$J276&lt;=$AO$1),1,IF((COUNTIFS(INCAPACIDADES!$C$1:$C$51,$I276,INCAPACIDADES!O$1:O$51,R$1))&gt;0,2,IF(VLOOKUP($C276,BD!$D$1:$F$501,3,0)&gt;R$1,0,3))),"")</f>
        <v/>
      </c>
      <c r="CM276" s="23" t="str">
        <f>+IF(AND(LEN($I276)&gt;5),IF(AND($J276&gt;S$1,$J276&lt;=$AO$1),1,IF((COUNTIFS(INCAPACIDADES!$C$1:$C$51,$I276,INCAPACIDADES!P$1:P$51,S$1))&gt;0,2,IF(VLOOKUP($C276,BD!$D$1:$F$501,3,0)&gt;S$1,0,3))),"")</f>
        <v/>
      </c>
      <c r="CN276" s="23" t="str">
        <f>+IF(AND(LEN($I276)&gt;5),IF(AND($J276&gt;T$1,$J276&lt;=$AO$1),1,IF((COUNTIFS(INCAPACIDADES!$C$1:$C$51,$I276,INCAPACIDADES!Q$1:Q$51,T$1))&gt;0,2,IF(VLOOKUP($C276,BD!$D$1:$F$501,3,0)&gt;T$1,0,3))),"")</f>
        <v/>
      </c>
      <c r="CO276" s="23" t="str">
        <f>+IF(AND(LEN($I276)&gt;5),IF(AND($J276&gt;U$1,$J276&lt;=$AO$1),1,IF((COUNTIFS(INCAPACIDADES!$C$1:$C$51,$I276,INCAPACIDADES!R$1:R$51,U$1))&gt;0,2,IF(VLOOKUP($C276,BD!$D$1:$F$501,3,0)&gt;U$1,0,3))),"")</f>
        <v/>
      </c>
      <c r="CP276" s="23" t="str">
        <f>+IF(AND(LEN($I276)&gt;5),IF(AND($J276&gt;V$1,$J276&lt;=$AO$1),1,IF((COUNTIFS(INCAPACIDADES!$C$1:$C$51,$I276,INCAPACIDADES!S$1:S$51,V$1))&gt;0,2,IF(VLOOKUP($C276,BD!$D$1:$F$501,3,0)&gt;V$1,0,3))),"")</f>
        <v/>
      </c>
      <c r="CQ276" s="23" t="str">
        <f>+IF(AND(LEN($I276)&gt;5),IF(AND($J276&gt;W$1,$J276&lt;=$AO$1),1,IF((COUNTIFS(INCAPACIDADES!$C$1:$C$51,$I276,INCAPACIDADES!T$1:T$51,W$1))&gt;0,2,IF(VLOOKUP($C276,BD!$D$1:$F$501,3,0)&gt;W$1,0,3))),"")</f>
        <v/>
      </c>
      <c r="CR276" s="23" t="str">
        <f>+IF(AND(LEN($I276)&gt;5),IF(AND($J276&gt;X$1,$J276&lt;=$AO$1),1,IF((COUNTIFS(INCAPACIDADES!$C$1:$C$51,$I276,INCAPACIDADES!U$1:U$51,X$1))&gt;0,2,IF(VLOOKUP($C276,BD!$D$1:$F$501,3,0)&gt;X$1,0,3))),"")</f>
        <v/>
      </c>
      <c r="CS276" s="23" t="str">
        <f>+IF(AND(LEN($I276)&gt;5),IF(AND($J276&gt;Y$1,$J276&lt;=$AO$1),1,IF((COUNTIFS(INCAPACIDADES!$C$1:$C$51,$I276,INCAPACIDADES!V$1:V$51,Y$1))&gt;0,2,IF(VLOOKUP($C276,BD!$D$1:$F$501,3,0)&gt;Y$1,0,3))),"")</f>
        <v/>
      </c>
      <c r="CT276" s="23" t="str">
        <f>+IF(AND(LEN($I276)&gt;5),IF(AND($J276&gt;Z$1,$J276&lt;=$AO$1),1,IF((COUNTIFS(INCAPACIDADES!$C$1:$C$51,$I276,INCAPACIDADES!W$1:W$51,Z$1))&gt;0,2,IF(VLOOKUP($C276,BD!$D$1:$F$501,3,0)&gt;Z$1,0,3))),"")</f>
        <v/>
      </c>
      <c r="CU276" s="23" t="str">
        <f>+IF(AND(LEN($I276)&gt;5),IF(AND($J276&gt;AA$1,$J276&lt;=$AO$1),1,IF((COUNTIFS(INCAPACIDADES!$C$1:$C$51,$I276,INCAPACIDADES!X$1:X$51,AA$1))&gt;0,2,IF(VLOOKUP($C276,BD!$D$1:$F$501,3,0)&gt;AA$1,0,3))),"")</f>
        <v/>
      </c>
      <c r="CV276" s="23" t="str">
        <f>+IF(AND(LEN($I276)&gt;5),IF(AND($J276&gt;AB$1,$J276&lt;=$AO$1),1,IF((COUNTIFS(INCAPACIDADES!$C$1:$C$51,$I276,INCAPACIDADES!Y$1:Y$51,AB$1))&gt;0,2,IF(VLOOKUP($C276,BD!$D$1:$F$501,3,0)&gt;AB$1,0,3))),"")</f>
        <v/>
      </c>
      <c r="CW276" s="23" t="str">
        <f>+IF(AND(LEN($I276)&gt;5),IF(AND($J276&gt;AC$1,$J276&lt;=$AO$1),1,IF((COUNTIFS(INCAPACIDADES!$C$1:$C$51,$I276,INCAPACIDADES!Z$1:Z$51,AC$1))&gt;0,2,IF(VLOOKUP($C276,BD!$D$1:$F$501,3,0)&gt;AC$1,0,3))),"")</f>
        <v/>
      </c>
      <c r="CX276" s="23" t="str">
        <f>+IF(AND(LEN($I276)&gt;5),IF(AND($J276&gt;AD$1,$J276&lt;=$AO$1),1,IF((COUNTIFS(INCAPACIDADES!$C$1:$C$51,$I276,INCAPACIDADES!AA$1:AA$51,AD$1))&gt;0,2,IF(VLOOKUP($C276,BD!$D$1:$F$501,3,0)&gt;AD$1,0,3))),"")</f>
        <v/>
      </c>
      <c r="CY276" s="23" t="str">
        <f>+IF(AND(LEN($I276)&gt;5),IF(AND($J276&gt;AE$1,$J276&lt;=$AO$1),1,IF((COUNTIFS(INCAPACIDADES!$C$1:$C$51,$I276,INCAPACIDADES!AB$1:AB$51,AE$1))&gt;0,2,IF(VLOOKUP($C276,BD!$D$1:$F$501,3,0)&gt;AE$1,0,3))),"")</f>
        <v/>
      </c>
      <c r="CZ276" s="23" t="str">
        <f>+IF(AND(LEN($I276)&gt;5),IF(AND($J276&gt;AF$1,$J276&lt;=$AO$1),1,IF((COUNTIFS(INCAPACIDADES!$C$1:$C$51,$I276,INCAPACIDADES!AC$1:AC$51,AF$1))&gt;0,2,IF(VLOOKUP($C276,BD!$D$1:$F$501,3,0)&gt;AF$1,0,3))),"")</f>
        <v/>
      </c>
      <c r="DA276" s="23" t="str">
        <f>+IF(AND(LEN($I276)&gt;5),IF(AND($J276&gt;AG$1,$J276&lt;=$AO$1),1,IF((COUNTIFS(INCAPACIDADES!$C$1:$C$51,$I276,INCAPACIDADES!AD$1:AD$51,AG$1))&gt;0,2,IF(VLOOKUP($C276,BD!$D$1:$F$501,3,0)&gt;AG$1,0,3))),"")</f>
        <v/>
      </c>
      <c r="DB276" s="23" t="str">
        <f>+IF(AND(LEN($I276)&gt;5),IF(AND($J276&gt;AH$1,$J276&lt;=$AO$1),1,IF((COUNTIFS(INCAPACIDADES!$C$1:$C$51,$I276,INCAPACIDADES!AE$1:AE$51,AH$1))&gt;0,2,IF(VLOOKUP($C276,BD!$D$1:$F$501,3,0)&gt;AH$1,0,3))),"")</f>
        <v/>
      </c>
      <c r="DC276" s="23" t="str">
        <f>+IF(AND(LEN($I276)&gt;5),IF(AND($J276&gt;AI$1,$J276&lt;=$AO$1),1,IF((COUNTIFS(INCAPACIDADES!$C$1:$C$51,$I276,INCAPACIDADES!AF$1:AF$51,AI$1))&gt;0,2,IF(VLOOKUP($C276,BD!$D$1:$F$501,3,0)&gt;AI$1,0,3))),"")</f>
        <v/>
      </c>
      <c r="DD276" s="23" t="str">
        <f>+IF(AND(LEN($I276)&gt;5),IF(AND($J276&gt;AJ$1,$J276&lt;=$AO$1),1,IF((COUNTIFS(INCAPACIDADES!$C$1:$C$51,$I276,INCAPACIDADES!AG$1:AG$51,AJ$1))&gt;0,2,IF(VLOOKUP($C276,BD!$D$1:$F$501,3,0)&gt;AJ$1,0,3))),"")</f>
        <v/>
      </c>
      <c r="DE276" s="23" t="str">
        <f>+IF(AND(LEN($I276)&gt;5),IF(AND($J276&gt;AK$1,$J276&lt;=$AO$1),1,IF((COUNTIFS(INCAPACIDADES!$C$1:$C$51,$I276,INCAPACIDADES!AH$1:AH$51,AK$1))&gt;0,2,IF(VLOOKUP($C276,BD!$D$1:$F$501,3,0)&gt;AK$1,0,3))),"")</f>
        <v/>
      </c>
      <c r="DF276" s="23" t="str">
        <f>+IF(AND(LEN($I276)&gt;5),IF(AND($J276&gt;AL$1,$J276&lt;=$AO$1),1,IF((COUNTIFS(INCAPACIDADES!$C$1:$C$51,$I276,INCAPACIDADES!AI$1:AI$51,AL$1))&gt;0,2,IF(VLOOKUP($C276,BD!$D$1:$F$501,3,0)&gt;AL$1,0,3))),"")</f>
        <v/>
      </c>
      <c r="DG276" s="23" t="str">
        <f>+IF(AND(LEN($I276)&gt;5),IF(AND($J276&gt;AM$1,$J276&lt;=$AO$1),1,IF((COUNTIFS(INCAPACIDADES!$C$1:$C$51,$I276,INCAPACIDADES!AJ$1:AJ$51,AM$1))&gt;0,2,IF(VLOOKUP($C276,BD!$D$1:$F$501,3,0)&gt;AM$1,0,3))),"")</f>
        <v/>
      </c>
      <c r="DH276" s="23" t="str">
        <f>+IF(AND(LEN($I276)&gt;5),IF(AND($J276&gt;AN$1,$J276&lt;=$AO$1),1,IF((COUNTIFS(INCAPACIDADES!$C$1:$C$51,$I276,INCAPACIDADES!AK$1:AK$51,AN$1))&gt;0,2,IF(VLOOKUP($C276,BD!$D$1:$F$501,3,0)&gt;AN$1,0,3))),"")</f>
        <v/>
      </c>
      <c r="DI276" s="23" t="str">
        <f>+IF(AND(LEN($I276)&gt;5),IF(AND($J276&gt;AO$1,$J276&lt;=$AO$1),1,IF((COUNTIFS(INCAPACIDADES!$C$1:$C$51,$I276,INCAPACIDADES!AL$1:AL$51,AO$1))&gt;0,2,IF(VLOOKUP($C276,BD!$D$1:$F$501,3,0)&gt;AO$1,0,3))),"")</f>
        <v/>
      </c>
      <c r="DJ276" s="23" t="str">
        <f>+IF(LEN($I276)&gt;5,IF(ISERROR(VLOOKUP(N276,'CODIGO PAGO'!$B$2:$B$20,1,0)),1,IF(OR(AND(CH276=1,N276&lt;&gt;"N"),AND(CH276=3,N276&lt;&gt;"B"),AND(CH276=2,LEFT(TRIM(N276),1)&lt;&gt;"I")),1,IF(OR(AND(CH276=0,N276="N"),AND(CH276=0,N276="B"),AND(CH276=0,LEFT(TRIM(N276),1)="I")),1,0))),"")</f>
        <v/>
      </c>
      <c r="DK276" s="23" t="str">
        <f t="shared" si="174"/>
        <v/>
      </c>
      <c r="DL276" s="23" t="str">
        <f>+IF(LEN($I276)&gt;5,IF(ISERROR(VLOOKUP(P276,'CODIGO PAGO'!$B$2:$B$20,1,0)),1,IF(OR(AND(CJ276=1,P276&lt;&gt;"N"),AND(CJ276=3,P276&lt;&gt;"B"),AND(CJ276=2,LEFT(TRIM(P276),1)&lt;&gt;"I")),1,IF(OR(AND(CJ276=0,P276="N"),AND(CJ276=0,P276="B"),AND(CJ276=0,LEFT(TRIM(P276),1)="I")),1,0))),"")</f>
        <v/>
      </c>
      <c r="DM276" s="23" t="str">
        <f t="shared" si="175"/>
        <v/>
      </c>
      <c r="DN276" s="23" t="str">
        <f>+IF(LEN($I276)&gt;5,IF(ISERROR(VLOOKUP(R276,'CODIGO PAGO'!$B$2:$B$20,1,0)),1,IF(OR(AND(CL276=1,R276&lt;&gt;"N"),AND(CL276=3,R276&lt;&gt;"B"),AND(CL276=2,LEFT(TRIM(R276),1)&lt;&gt;"I")),1,IF(OR(AND(CL276=0,R276="N"),AND(CL276=0,R276="B"),AND(CL276=0,LEFT(TRIM(R276),1)="I")),1,0))),"")</f>
        <v/>
      </c>
      <c r="DO276" s="23" t="str">
        <f t="shared" si="176"/>
        <v/>
      </c>
      <c r="DP276" s="23" t="str">
        <f>+IF(LEN($I276)&gt;5,IF(ISERROR(VLOOKUP(T276,'CODIGO PAGO'!$B$2:$B$20,1,0)),1,IF(OR(AND(CN276=1,T276&lt;&gt;"N"),AND(CN276=3,T276&lt;&gt;"B"),AND(CN276=2,LEFT(TRIM(T276),1)&lt;&gt;"I")),1,IF(OR(AND(CN276=0,T276="N"),AND(CN276=0,T276="B"),AND(CN276=0,LEFT(TRIM(T276),1)="I")),1,0))),"")</f>
        <v/>
      </c>
      <c r="DQ276" s="23" t="str">
        <f t="shared" si="177"/>
        <v/>
      </c>
      <c r="DR276" s="23" t="str">
        <f>+IF(LEN($I276)&gt;5,IF(ISERROR(VLOOKUP(V276,'CODIGO PAGO'!$B$2:$B$20,1,0)),1,IF(OR(AND(CP276=1,V276&lt;&gt;"N"),AND(CP276=3,V276&lt;&gt;"B"),AND(CP276=2,LEFT(TRIM(V276),1)&lt;&gt;"I")),1,IF(OR(AND(CP276=0,V276="N"),AND(CP276=0,V276="B"),AND(CP276=0,LEFT(TRIM(V276),1)="I")),1,0))),"")</f>
        <v/>
      </c>
      <c r="DS276" s="23" t="str">
        <f t="shared" si="178"/>
        <v/>
      </c>
      <c r="DT276" s="23" t="str">
        <f>+IF(LEN($I276)&gt;5,IF(ISERROR(VLOOKUP(X276,'CODIGO PAGO'!$B$2:$B$20,1,0)),1,IF(OR(AND(CR276=1,X276&lt;&gt;"N"),AND(CR276=3,X276&lt;&gt;"B"),AND(CR276=2,LEFT(TRIM(X276),1)&lt;&gt;"I")),1,IF(OR(AND(CR276=0,X276="N"),AND(CR276=0,X276="B"),AND(CR276=0,LEFT(TRIM(X276),1)="I")),1,0))),"")</f>
        <v/>
      </c>
      <c r="DU276" s="23" t="str">
        <f t="shared" si="179"/>
        <v/>
      </c>
      <c r="DV276" s="23" t="str">
        <f>+IF(LEN($I276)&gt;5,IF(ISERROR(VLOOKUP(Z276,'CODIGO PAGO'!$B$2:$B$20,1,0)),1,IF(OR(AND(CT276=1,Z276&lt;&gt;"N"),AND(CT276=3,Z276&lt;&gt;"B"),AND(CT276=2,LEFT(TRIM(Z276),1)&lt;&gt;"I")),1,IF(OR(AND(CT276=0,Z276="N"),AND(CT276=0,Z276="B"),AND(CT276=0,LEFT(TRIM(Z276),1)="I")),1,0))),"")</f>
        <v/>
      </c>
      <c r="DW276" s="23" t="str">
        <f t="shared" si="180"/>
        <v/>
      </c>
      <c r="DX276" s="23" t="str">
        <f>+IF(LEN($I276)&gt;5,IF(ISERROR(VLOOKUP(AB276,'CODIGO PAGO'!$B$2:$B$20,1,0)),1,IF(OR(AND(CV276=1,AB276&lt;&gt;"N"),AND(CV276=3,AB276&lt;&gt;"B"),AND(CV276=2,LEFT(TRIM(AB276),1)&lt;&gt;"I")),1,IF(OR(AND(CV276=0,AB276="N"),AND(CV276=0,AB276="B"),AND(CV276=0,LEFT(TRIM(AB276),1)="I")),1,0))),"")</f>
        <v/>
      </c>
      <c r="DY276" s="23" t="str">
        <f t="shared" si="181"/>
        <v/>
      </c>
      <c r="DZ276" s="23" t="str">
        <f>+IF(LEN($I276)&gt;5,IF(ISERROR(VLOOKUP(AD276,'CODIGO PAGO'!$B$2:$B$20,1,0)),1,IF(OR(AND(CX276=1,AD276&lt;&gt;"N"),AND(CX276=3,AD276&lt;&gt;"B"),AND(CX276=2,LEFT(TRIM(AD276),1)&lt;&gt;"I")),1,IF(OR(AND(CX276=0,AD276="N"),AND(CX276=0,AD276="B"),AND(CX276=0,LEFT(TRIM(AD276),1)="I")),1,0))),"")</f>
        <v/>
      </c>
      <c r="EA276" s="23" t="str">
        <f t="shared" si="182"/>
        <v/>
      </c>
      <c r="EB276" s="23" t="str">
        <f>+IF(LEN($I276)&gt;5,IF(ISERROR(VLOOKUP(AF276,'CODIGO PAGO'!$B$2:$B$20,1,0)),1,IF(OR(AND(CZ276=1,AF276&lt;&gt;"N"),AND(CZ276=3,AF276&lt;&gt;"B"),AND(CZ276=2,LEFT(TRIM(AF276),1)&lt;&gt;"I")),1,IF(OR(AND(CZ276=0,AF276="N"),AND(CZ276=0,AF276="B"),AND(CZ276=0,LEFT(TRIM(AF276),1)="I")),1,0))),"")</f>
        <v/>
      </c>
      <c r="EC276" s="23" t="str">
        <f t="shared" si="183"/>
        <v/>
      </c>
      <c r="ED276" s="23" t="str">
        <f>+IF(LEN($I276)&gt;5,IF(ISERROR(VLOOKUP(AH276,'CODIGO PAGO'!$B$2:$B$20,1,0)),1,IF(OR(AND(DB276=1,AH276&lt;&gt;"N"),AND(DB276=3,AH276&lt;&gt;"B"),AND(DB276=2,LEFT(TRIM(AH276),1)&lt;&gt;"I")),1,IF(OR(AND(DB276=0,AH276="N"),AND(DB276=0,AH276="B"),AND(DB276=0,LEFT(TRIM(AH276),1)="I")),1,0))),"")</f>
        <v/>
      </c>
      <c r="EE276" s="23" t="str">
        <f t="shared" si="184"/>
        <v/>
      </c>
      <c r="EF276" s="23" t="str">
        <f>+IF(LEN($I276)&gt;5,IF(ISERROR(VLOOKUP(AJ276,'CODIGO PAGO'!$B$2:$B$20,1,0)),1,IF(OR(AND(DD276=1,AJ276&lt;&gt;"N"),AND(DD276=3,AJ276&lt;&gt;"B"),AND(DD276=2,LEFT(TRIM(AJ276),1)&lt;&gt;"I")),1,IF(OR(AND(DD276=0,AJ276="N"),AND(DD276=0,AJ276="B"),AND(DD276=0,LEFT(TRIM(AJ276),1)="I")),1,0))),"")</f>
        <v/>
      </c>
      <c r="EG276" s="23" t="str">
        <f t="shared" si="185"/>
        <v/>
      </c>
      <c r="EH276" s="23" t="str">
        <f>+IF(LEN($I276)&gt;5,IF(ISERROR(VLOOKUP(AL276,'CODIGO PAGO'!$B$2:$B$20,1,0)),1,IF(OR(AND(DF276=1,AL276&lt;&gt;"N"),AND(DF276=3,AL276&lt;&gt;"B"),AND(DF276=2,LEFT(TRIM(AL276),1)&lt;&gt;"I")),1,IF(OR(AND(DF276=0,AL276="N"),AND(DF276=0,AL276="B"),AND(DF276=0,LEFT(TRIM(AL276),1)="I")),1,0))),"")</f>
        <v/>
      </c>
      <c r="EI276" s="23" t="str">
        <f t="shared" si="186"/>
        <v/>
      </c>
      <c r="EJ276" s="23" t="str">
        <f>+IF(LEN($I276)&gt;5,IF(ISERROR(VLOOKUP(AN276,'CODIGO PAGO'!$B$2:$B$20,1,0)),1,IF(OR(AND(DH276=1,AN276&lt;&gt;"N"),AND(DH276=3,AN276&lt;&gt;"B"),AND(DH276=2,LEFT(TRIM(AN276),1)&lt;&gt;"I")),1,IF(OR(AND(DH276=0,AN276="N"),AND(DH276=0,AN276="B"),AND(DH276=0,LEFT(TRIM(AN276),1)="I")),1,0))),"")</f>
        <v/>
      </c>
      <c r="EK276" s="23" t="str">
        <f t="shared" si="187"/>
        <v/>
      </c>
      <c r="EL276" s="24" t="str">
        <f t="shared" si="188"/>
        <v/>
      </c>
    </row>
    <row r="277" spans="1:142" s="26" customFormat="1">
      <c r="A277" s="15" t="str">
        <f t="shared" si="154"/>
        <v/>
      </c>
      <c r="B277" s="1" t="str">
        <f>+IF(LEN(I277)&gt;5,'CODIGO PAGO'!$B$28,"")</f>
        <v/>
      </c>
      <c r="C277" s="1" t="str">
        <f>+IF(LEN($I277)&gt;5,BD!D277,"")</f>
        <v/>
      </c>
      <c r="D277" s="168" t="str">
        <f>+IF(LEN($I277)&gt;5,BD!A277,"")</f>
        <v/>
      </c>
      <c r="E277" s="1" t="str">
        <f>+IF(LEN($I277)&gt;5,BD!B277,"")</f>
        <v/>
      </c>
      <c r="F277" s="1" t="str">
        <f>+IF(LEN($I277)&gt;5,BD!C277,"")</f>
        <v/>
      </c>
      <c r="G277" s="141"/>
      <c r="H277" s="141"/>
      <c r="I277" s="1" t="str">
        <f>+IF(LEN(BD!G277)&gt;5,BD!G277,"")</f>
        <v/>
      </c>
      <c r="J277" s="167" t="str">
        <f>+IF(LEN($I277)&gt;5,BD!E277,"")</f>
        <v/>
      </c>
      <c r="K277" s="6" t="str">
        <f t="shared" si="155"/>
        <v/>
      </c>
      <c r="L277" s="87" t="str">
        <f>+IF(LEN($I277)&gt;5,BD!H277,"")</f>
        <v/>
      </c>
      <c r="M277" s="40" t="str">
        <f t="shared" si="156"/>
        <v/>
      </c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4" t="str">
        <f t="shared" si="157"/>
        <v/>
      </c>
      <c r="AQ277" s="5" t="str">
        <f t="shared" si="158"/>
        <v/>
      </c>
      <c r="AR277" s="91" t="str">
        <f t="shared" si="159"/>
        <v/>
      </c>
      <c r="AS277" s="5" t="str">
        <f t="shared" si="160"/>
        <v/>
      </c>
      <c r="AT277" s="91" t="str">
        <f t="shared" si="161"/>
        <v/>
      </c>
      <c r="AU277" s="4" t="str">
        <f t="shared" si="162"/>
        <v/>
      </c>
      <c r="AV277" s="4" t="str">
        <f t="shared" si="163"/>
        <v/>
      </c>
      <c r="AW277" s="4" t="str">
        <f t="shared" si="164"/>
        <v/>
      </c>
      <c r="AX277" s="4" t="str">
        <f t="shared" si="165"/>
        <v/>
      </c>
      <c r="AY277" s="88" t="str">
        <f t="shared" si="166"/>
        <v/>
      </c>
      <c r="AZ277" s="17" t="str">
        <f t="shared" si="167"/>
        <v/>
      </c>
      <c r="BA277" s="18" t="str">
        <f t="shared" si="168"/>
        <v/>
      </c>
      <c r="BB277" s="19" t="str">
        <f>+IF(LEN(I277)&gt;5,IF(INT(RIGHT(B277,1))=9,0.5*L277*AY277,INT(MID(B277,5,LEN(B277)-4))*L277)+IFERROR(VLOOKUP(I277,AJUSTES!$A$1:$I$50,9,0),0),"")</f>
        <v/>
      </c>
      <c r="BC277" s="12"/>
      <c r="BD277" s="19" t="str">
        <f t="shared" si="169"/>
        <v/>
      </c>
      <c r="BE277" s="18" t="str">
        <f t="shared" si="170"/>
        <v/>
      </c>
      <c r="BF277" s="139" t="str">
        <f t="shared" si="171"/>
        <v/>
      </c>
      <c r="BG277" s="114"/>
      <c r="BH277" s="18" t="str">
        <f t="shared" si="172"/>
        <v/>
      </c>
      <c r="BI277" s="13"/>
      <c r="BJ277" s="12"/>
      <c r="BK277" s="12"/>
      <c r="BL277" s="145"/>
      <c r="BM277" s="12"/>
      <c r="BN277" s="12"/>
      <c r="BO277" s="12"/>
      <c r="BP277" s="12"/>
      <c r="BQ277" s="12"/>
      <c r="BR277" s="12"/>
      <c r="BS277" s="146"/>
      <c r="BT277" s="14"/>
      <c r="BU277" s="12"/>
      <c r="BV277" s="12"/>
      <c r="BW277" s="12"/>
      <c r="BX277" s="12"/>
      <c r="BY277" s="12"/>
      <c r="BZ277" s="144"/>
      <c r="CA277" s="107" t="str">
        <f>+IF(LEN($I277)&gt;5,IF(BD!F277="N/A","",BD!F277),"")</f>
        <v/>
      </c>
      <c r="CB277" s="21"/>
      <c r="CC277" s="147"/>
      <c r="CD277" s="148"/>
      <c r="CE277" s="8" t="str">
        <f>+IF(LEN(I277)&gt;5,BD!M277,"")</f>
        <v/>
      </c>
      <c r="CF277" s="16" t="str">
        <f>+IF(LEN(I277)&gt;5,BD!N277,"")</f>
        <v/>
      </c>
      <c r="CG277" s="3" t="str">
        <f t="shared" si="173"/>
        <v/>
      </c>
      <c r="CH277" s="23" t="str">
        <f>+IF(AND(LEN($I277)&gt;5),IF(AND($J277&gt;N$1,$J277&lt;=$AO$1),1,IF((COUNTIFS(INCAPACIDADES!$C$1:$C$51,$I277,INCAPACIDADES!K$1:K$51,N$1))&gt;0,2,IF(VLOOKUP($C277,BD!$D$1:$F$501,3,0)&gt;N$1,0,3))),"")</f>
        <v/>
      </c>
      <c r="CI277" s="23" t="str">
        <f>+IF(AND(LEN($I277)&gt;5),IF(AND($J277&gt;O$1,$J277&lt;=$AO$1),1,IF((COUNTIFS(INCAPACIDADES!$C$1:$C$51,$I277,INCAPACIDADES!L$1:L$51,O$1))&gt;0,2,IF(VLOOKUP($C277,BD!$D$1:$F$501,3,0)&gt;O$1,0,3))),"")</f>
        <v/>
      </c>
      <c r="CJ277" s="23" t="str">
        <f>+IF(AND(LEN($I277)&gt;5),IF(AND($J277&gt;P$1,$J277&lt;=$AO$1),1,IF((COUNTIFS(INCAPACIDADES!$C$1:$C$51,$I277,INCAPACIDADES!M$1:M$51,P$1))&gt;0,2,IF(VLOOKUP($C277,BD!$D$1:$F$501,3,0)&gt;P$1,0,3))),"")</f>
        <v/>
      </c>
      <c r="CK277" s="23" t="str">
        <f>+IF(AND(LEN($I277)&gt;5),IF(AND($J277&gt;Q$1,$J277&lt;=$AO$1),1,IF((COUNTIFS(INCAPACIDADES!$C$1:$C$51,$I277,INCAPACIDADES!N$1:N$51,Q$1))&gt;0,2,IF(VLOOKUP($C277,BD!$D$1:$F$501,3,0)&gt;Q$1,0,3))),"")</f>
        <v/>
      </c>
      <c r="CL277" s="23" t="str">
        <f>+IF(AND(LEN($I277)&gt;5),IF(AND($J277&gt;R$1,$J277&lt;=$AO$1),1,IF((COUNTIFS(INCAPACIDADES!$C$1:$C$51,$I277,INCAPACIDADES!O$1:O$51,R$1))&gt;0,2,IF(VLOOKUP($C277,BD!$D$1:$F$501,3,0)&gt;R$1,0,3))),"")</f>
        <v/>
      </c>
      <c r="CM277" s="23" t="str">
        <f>+IF(AND(LEN($I277)&gt;5),IF(AND($J277&gt;S$1,$J277&lt;=$AO$1),1,IF((COUNTIFS(INCAPACIDADES!$C$1:$C$51,$I277,INCAPACIDADES!P$1:P$51,S$1))&gt;0,2,IF(VLOOKUP($C277,BD!$D$1:$F$501,3,0)&gt;S$1,0,3))),"")</f>
        <v/>
      </c>
      <c r="CN277" s="23" t="str">
        <f>+IF(AND(LEN($I277)&gt;5),IF(AND($J277&gt;T$1,$J277&lt;=$AO$1),1,IF((COUNTIFS(INCAPACIDADES!$C$1:$C$51,$I277,INCAPACIDADES!Q$1:Q$51,T$1))&gt;0,2,IF(VLOOKUP($C277,BD!$D$1:$F$501,3,0)&gt;T$1,0,3))),"")</f>
        <v/>
      </c>
      <c r="CO277" s="23" t="str">
        <f>+IF(AND(LEN($I277)&gt;5),IF(AND($J277&gt;U$1,$J277&lt;=$AO$1),1,IF((COUNTIFS(INCAPACIDADES!$C$1:$C$51,$I277,INCAPACIDADES!R$1:R$51,U$1))&gt;0,2,IF(VLOOKUP($C277,BD!$D$1:$F$501,3,0)&gt;U$1,0,3))),"")</f>
        <v/>
      </c>
      <c r="CP277" s="23" t="str">
        <f>+IF(AND(LEN($I277)&gt;5),IF(AND($J277&gt;V$1,$J277&lt;=$AO$1),1,IF((COUNTIFS(INCAPACIDADES!$C$1:$C$51,$I277,INCAPACIDADES!S$1:S$51,V$1))&gt;0,2,IF(VLOOKUP($C277,BD!$D$1:$F$501,3,0)&gt;V$1,0,3))),"")</f>
        <v/>
      </c>
      <c r="CQ277" s="23" t="str">
        <f>+IF(AND(LEN($I277)&gt;5),IF(AND($J277&gt;W$1,$J277&lt;=$AO$1),1,IF((COUNTIFS(INCAPACIDADES!$C$1:$C$51,$I277,INCAPACIDADES!T$1:T$51,W$1))&gt;0,2,IF(VLOOKUP($C277,BD!$D$1:$F$501,3,0)&gt;W$1,0,3))),"")</f>
        <v/>
      </c>
      <c r="CR277" s="23" t="str">
        <f>+IF(AND(LEN($I277)&gt;5),IF(AND($J277&gt;X$1,$J277&lt;=$AO$1),1,IF((COUNTIFS(INCAPACIDADES!$C$1:$C$51,$I277,INCAPACIDADES!U$1:U$51,X$1))&gt;0,2,IF(VLOOKUP($C277,BD!$D$1:$F$501,3,0)&gt;X$1,0,3))),"")</f>
        <v/>
      </c>
      <c r="CS277" s="23" t="str">
        <f>+IF(AND(LEN($I277)&gt;5),IF(AND($J277&gt;Y$1,$J277&lt;=$AO$1),1,IF((COUNTIFS(INCAPACIDADES!$C$1:$C$51,$I277,INCAPACIDADES!V$1:V$51,Y$1))&gt;0,2,IF(VLOOKUP($C277,BD!$D$1:$F$501,3,0)&gt;Y$1,0,3))),"")</f>
        <v/>
      </c>
      <c r="CT277" s="23" t="str">
        <f>+IF(AND(LEN($I277)&gt;5),IF(AND($J277&gt;Z$1,$J277&lt;=$AO$1),1,IF((COUNTIFS(INCAPACIDADES!$C$1:$C$51,$I277,INCAPACIDADES!W$1:W$51,Z$1))&gt;0,2,IF(VLOOKUP($C277,BD!$D$1:$F$501,3,0)&gt;Z$1,0,3))),"")</f>
        <v/>
      </c>
      <c r="CU277" s="23" t="str">
        <f>+IF(AND(LEN($I277)&gt;5),IF(AND($J277&gt;AA$1,$J277&lt;=$AO$1),1,IF((COUNTIFS(INCAPACIDADES!$C$1:$C$51,$I277,INCAPACIDADES!X$1:X$51,AA$1))&gt;0,2,IF(VLOOKUP($C277,BD!$D$1:$F$501,3,0)&gt;AA$1,0,3))),"")</f>
        <v/>
      </c>
      <c r="CV277" s="23" t="str">
        <f>+IF(AND(LEN($I277)&gt;5),IF(AND($J277&gt;AB$1,$J277&lt;=$AO$1),1,IF((COUNTIFS(INCAPACIDADES!$C$1:$C$51,$I277,INCAPACIDADES!Y$1:Y$51,AB$1))&gt;0,2,IF(VLOOKUP($C277,BD!$D$1:$F$501,3,0)&gt;AB$1,0,3))),"")</f>
        <v/>
      </c>
      <c r="CW277" s="23" t="str">
        <f>+IF(AND(LEN($I277)&gt;5),IF(AND($J277&gt;AC$1,$J277&lt;=$AO$1),1,IF((COUNTIFS(INCAPACIDADES!$C$1:$C$51,$I277,INCAPACIDADES!Z$1:Z$51,AC$1))&gt;0,2,IF(VLOOKUP($C277,BD!$D$1:$F$501,3,0)&gt;AC$1,0,3))),"")</f>
        <v/>
      </c>
      <c r="CX277" s="23" t="str">
        <f>+IF(AND(LEN($I277)&gt;5),IF(AND($J277&gt;AD$1,$J277&lt;=$AO$1),1,IF((COUNTIFS(INCAPACIDADES!$C$1:$C$51,$I277,INCAPACIDADES!AA$1:AA$51,AD$1))&gt;0,2,IF(VLOOKUP($C277,BD!$D$1:$F$501,3,0)&gt;AD$1,0,3))),"")</f>
        <v/>
      </c>
      <c r="CY277" s="23" t="str">
        <f>+IF(AND(LEN($I277)&gt;5),IF(AND($J277&gt;AE$1,$J277&lt;=$AO$1),1,IF((COUNTIFS(INCAPACIDADES!$C$1:$C$51,$I277,INCAPACIDADES!AB$1:AB$51,AE$1))&gt;0,2,IF(VLOOKUP($C277,BD!$D$1:$F$501,3,0)&gt;AE$1,0,3))),"")</f>
        <v/>
      </c>
      <c r="CZ277" s="23" t="str">
        <f>+IF(AND(LEN($I277)&gt;5),IF(AND($J277&gt;AF$1,$J277&lt;=$AO$1),1,IF((COUNTIFS(INCAPACIDADES!$C$1:$C$51,$I277,INCAPACIDADES!AC$1:AC$51,AF$1))&gt;0,2,IF(VLOOKUP($C277,BD!$D$1:$F$501,3,0)&gt;AF$1,0,3))),"")</f>
        <v/>
      </c>
      <c r="DA277" s="23" t="str">
        <f>+IF(AND(LEN($I277)&gt;5),IF(AND($J277&gt;AG$1,$J277&lt;=$AO$1),1,IF((COUNTIFS(INCAPACIDADES!$C$1:$C$51,$I277,INCAPACIDADES!AD$1:AD$51,AG$1))&gt;0,2,IF(VLOOKUP($C277,BD!$D$1:$F$501,3,0)&gt;AG$1,0,3))),"")</f>
        <v/>
      </c>
      <c r="DB277" s="23" t="str">
        <f>+IF(AND(LEN($I277)&gt;5),IF(AND($J277&gt;AH$1,$J277&lt;=$AO$1),1,IF((COUNTIFS(INCAPACIDADES!$C$1:$C$51,$I277,INCAPACIDADES!AE$1:AE$51,AH$1))&gt;0,2,IF(VLOOKUP($C277,BD!$D$1:$F$501,3,0)&gt;AH$1,0,3))),"")</f>
        <v/>
      </c>
      <c r="DC277" s="23" t="str">
        <f>+IF(AND(LEN($I277)&gt;5),IF(AND($J277&gt;AI$1,$J277&lt;=$AO$1),1,IF((COUNTIFS(INCAPACIDADES!$C$1:$C$51,$I277,INCAPACIDADES!AF$1:AF$51,AI$1))&gt;0,2,IF(VLOOKUP($C277,BD!$D$1:$F$501,3,0)&gt;AI$1,0,3))),"")</f>
        <v/>
      </c>
      <c r="DD277" s="23" t="str">
        <f>+IF(AND(LEN($I277)&gt;5),IF(AND($J277&gt;AJ$1,$J277&lt;=$AO$1),1,IF((COUNTIFS(INCAPACIDADES!$C$1:$C$51,$I277,INCAPACIDADES!AG$1:AG$51,AJ$1))&gt;0,2,IF(VLOOKUP($C277,BD!$D$1:$F$501,3,0)&gt;AJ$1,0,3))),"")</f>
        <v/>
      </c>
      <c r="DE277" s="23" t="str">
        <f>+IF(AND(LEN($I277)&gt;5),IF(AND($J277&gt;AK$1,$J277&lt;=$AO$1),1,IF((COUNTIFS(INCAPACIDADES!$C$1:$C$51,$I277,INCAPACIDADES!AH$1:AH$51,AK$1))&gt;0,2,IF(VLOOKUP($C277,BD!$D$1:$F$501,3,0)&gt;AK$1,0,3))),"")</f>
        <v/>
      </c>
      <c r="DF277" s="23" t="str">
        <f>+IF(AND(LEN($I277)&gt;5),IF(AND($J277&gt;AL$1,$J277&lt;=$AO$1),1,IF((COUNTIFS(INCAPACIDADES!$C$1:$C$51,$I277,INCAPACIDADES!AI$1:AI$51,AL$1))&gt;0,2,IF(VLOOKUP($C277,BD!$D$1:$F$501,3,0)&gt;AL$1,0,3))),"")</f>
        <v/>
      </c>
      <c r="DG277" s="23" t="str">
        <f>+IF(AND(LEN($I277)&gt;5),IF(AND($J277&gt;AM$1,$J277&lt;=$AO$1),1,IF((COUNTIFS(INCAPACIDADES!$C$1:$C$51,$I277,INCAPACIDADES!AJ$1:AJ$51,AM$1))&gt;0,2,IF(VLOOKUP($C277,BD!$D$1:$F$501,3,0)&gt;AM$1,0,3))),"")</f>
        <v/>
      </c>
      <c r="DH277" s="23" t="str">
        <f>+IF(AND(LEN($I277)&gt;5),IF(AND($J277&gt;AN$1,$J277&lt;=$AO$1),1,IF((COUNTIFS(INCAPACIDADES!$C$1:$C$51,$I277,INCAPACIDADES!AK$1:AK$51,AN$1))&gt;0,2,IF(VLOOKUP($C277,BD!$D$1:$F$501,3,0)&gt;AN$1,0,3))),"")</f>
        <v/>
      </c>
      <c r="DI277" s="23" t="str">
        <f>+IF(AND(LEN($I277)&gt;5),IF(AND($J277&gt;AO$1,$J277&lt;=$AO$1),1,IF((COUNTIFS(INCAPACIDADES!$C$1:$C$51,$I277,INCAPACIDADES!AL$1:AL$51,AO$1))&gt;0,2,IF(VLOOKUP($C277,BD!$D$1:$F$501,3,0)&gt;AO$1,0,3))),"")</f>
        <v/>
      </c>
      <c r="DJ277" s="23" t="str">
        <f>+IF(LEN($I277)&gt;5,IF(ISERROR(VLOOKUP(N277,'CODIGO PAGO'!$B$2:$B$20,1,0)),1,IF(OR(AND(CH277=1,N277&lt;&gt;"N"),AND(CH277=3,N277&lt;&gt;"B"),AND(CH277=2,LEFT(TRIM(N277),1)&lt;&gt;"I")),1,IF(OR(AND(CH277=0,N277="N"),AND(CH277=0,N277="B"),AND(CH277=0,LEFT(TRIM(N277),1)="I")),1,0))),"")</f>
        <v/>
      </c>
      <c r="DK277" s="23" t="str">
        <f t="shared" si="174"/>
        <v/>
      </c>
      <c r="DL277" s="23" t="str">
        <f>+IF(LEN($I277)&gt;5,IF(ISERROR(VLOOKUP(P277,'CODIGO PAGO'!$B$2:$B$20,1,0)),1,IF(OR(AND(CJ277=1,P277&lt;&gt;"N"),AND(CJ277=3,P277&lt;&gt;"B"),AND(CJ277=2,LEFT(TRIM(P277),1)&lt;&gt;"I")),1,IF(OR(AND(CJ277=0,P277="N"),AND(CJ277=0,P277="B"),AND(CJ277=0,LEFT(TRIM(P277),1)="I")),1,0))),"")</f>
        <v/>
      </c>
      <c r="DM277" s="23" t="str">
        <f t="shared" si="175"/>
        <v/>
      </c>
      <c r="DN277" s="23" t="str">
        <f>+IF(LEN($I277)&gt;5,IF(ISERROR(VLOOKUP(R277,'CODIGO PAGO'!$B$2:$B$20,1,0)),1,IF(OR(AND(CL277=1,R277&lt;&gt;"N"),AND(CL277=3,R277&lt;&gt;"B"),AND(CL277=2,LEFT(TRIM(R277),1)&lt;&gt;"I")),1,IF(OR(AND(CL277=0,R277="N"),AND(CL277=0,R277="B"),AND(CL277=0,LEFT(TRIM(R277),1)="I")),1,0))),"")</f>
        <v/>
      </c>
      <c r="DO277" s="23" t="str">
        <f t="shared" si="176"/>
        <v/>
      </c>
      <c r="DP277" s="23" t="str">
        <f>+IF(LEN($I277)&gt;5,IF(ISERROR(VLOOKUP(T277,'CODIGO PAGO'!$B$2:$B$20,1,0)),1,IF(OR(AND(CN277=1,T277&lt;&gt;"N"),AND(CN277=3,T277&lt;&gt;"B"),AND(CN277=2,LEFT(TRIM(T277),1)&lt;&gt;"I")),1,IF(OR(AND(CN277=0,T277="N"),AND(CN277=0,T277="B"),AND(CN277=0,LEFT(TRIM(T277),1)="I")),1,0))),"")</f>
        <v/>
      </c>
      <c r="DQ277" s="23" t="str">
        <f t="shared" si="177"/>
        <v/>
      </c>
      <c r="DR277" s="23" t="str">
        <f>+IF(LEN($I277)&gt;5,IF(ISERROR(VLOOKUP(V277,'CODIGO PAGO'!$B$2:$B$20,1,0)),1,IF(OR(AND(CP277=1,V277&lt;&gt;"N"),AND(CP277=3,V277&lt;&gt;"B"),AND(CP277=2,LEFT(TRIM(V277),1)&lt;&gt;"I")),1,IF(OR(AND(CP277=0,V277="N"),AND(CP277=0,V277="B"),AND(CP277=0,LEFT(TRIM(V277),1)="I")),1,0))),"")</f>
        <v/>
      </c>
      <c r="DS277" s="23" t="str">
        <f t="shared" si="178"/>
        <v/>
      </c>
      <c r="DT277" s="23" t="str">
        <f>+IF(LEN($I277)&gt;5,IF(ISERROR(VLOOKUP(X277,'CODIGO PAGO'!$B$2:$B$20,1,0)),1,IF(OR(AND(CR277=1,X277&lt;&gt;"N"),AND(CR277=3,X277&lt;&gt;"B"),AND(CR277=2,LEFT(TRIM(X277),1)&lt;&gt;"I")),1,IF(OR(AND(CR277=0,X277="N"),AND(CR277=0,X277="B"),AND(CR277=0,LEFT(TRIM(X277),1)="I")),1,0))),"")</f>
        <v/>
      </c>
      <c r="DU277" s="23" t="str">
        <f t="shared" si="179"/>
        <v/>
      </c>
      <c r="DV277" s="23" t="str">
        <f>+IF(LEN($I277)&gt;5,IF(ISERROR(VLOOKUP(Z277,'CODIGO PAGO'!$B$2:$B$20,1,0)),1,IF(OR(AND(CT277=1,Z277&lt;&gt;"N"),AND(CT277=3,Z277&lt;&gt;"B"),AND(CT277=2,LEFT(TRIM(Z277),1)&lt;&gt;"I")),1,IF(OR(AND(CT277=0,Z277="N"),AND(CT277=0,Z277="B"),AND(CT277=0,LEFT(TRIM(Z277),1)="I")),1,0))),"")</f>
        <v/>
      </c>
      <c r="DW277" s="23" t="str">
        <f t="shared" si="180"/>
        <v/>
      </c>
      <c r="DX277" s="23" t="str">
        <f>+IF(LEN($I277)&gt;5,IF(ISERROR(VLOOKUP(AB277,'CODIGO PAGO'!$B$2:$B$20,1,0)),1,IF(OR(AND(CV277=1,AB277&lt;&gt;"N"),AND(CV277=3,AB277&lt;&gt;"B"),AND(CV277=2,LEFT(TRIM(AB277),1)&lt;&gt;"I")),1,IF(OR(AND(CV277=0,AB277="N"),AND(CV277=0,AB277="B"),AND(CV277=0,LEFT(TRIM(AB277),1)="I")),1,0))),"")</f>
        <v/>
      </c>
      <c r="DY277" s="23" t="str">
        <f t="shared" si="181"/>
        <v/>
      </c>
      <c r="DZ277" s="23" t="str">
        <f>+IF(LEN($I277)&gt;5,IF(ISERROR(VLOOKUP(AD277,'CODIGO PAGO'!$B$2:$B$20,1,0)),1,IF(OR(AND(CX277=1,AD277&lt;&gt;"N"),AND(CX277=3,AD277&lt;&gt;"B"),AND(CX277=2,LEFT(TRIM(AD277),1)&lt;&gt;"I")),1,IF(OR(AND(CX277=0,AD277="N"),AND(CX277=0,AD277="B"),AND(CX277=0,LEFT(TRIM(AD277),1)="I")),1,0))),"")</f>
        <v/>
      </c>
      <c r="EA277" s="23" t="str">
        <f t="shared" si="182"/>
        <v/>
      </c>
      <c r="EB277" s="23" t="str">
        <f>+IF(LEN($I277)&gt;5,IF(ISERROR(VLOOKUP(AF277,'CODIGO PAGO'!$B$2:$B$20,1,0)),1,IF(OR(AND(CZ277=1,AF277&lt;&gt;"N"),AND(CZ277=3,AF277&lt;&gt;"B"),AND(CZ277=2,LEFT(TRIM(AF277),1)&lt;&gt;"I")),1,IF(OR(AND(CZ277=0,AF277="N"),AND(CZ277=0,AF277="B"),AND(CZ277=0,LEFT(TRIM(AF277),1)="I")),1,0))),"")</f>
        <v/>
      </c>
      <c r="EC277" s="23" t="str">
        <f t="shared" si="183"/>
        <v/>
      </c>
      <c r="ED277" s="23" t="str">
        <f>+IF(LEN($I277)&gt;5,IF(ISERROR(VLOOKUP(AH277,'CODIGO PAGO'!$B$2:$B$20,1,0)),1,IF(OR(AND(DB277=1,AH277&lt;&gt;"N"),AND(DB277=3,AH277&lt;&gt;"B"),AND(DB277=2,LEFT(TRIM(AH277),1)&lt;&gt;"I")),1,IF(OR(AND(DB277=0,AH277="N"),AND(DB277=0,AH277="B"),AND(DB277=0,LEFT(TRIM(AH277),1)="I")),1,0))),"")</f>
        <v/>
      </c>
      <c r="EE277" s="23" t="str">
        <f t="shared" si="184"/>
        <v/>
      </c>
      <c r="EF277" s="23" t="str">
        <f>+IF(LEN($I277)&gt;5,IF(ISERROR(VLOOKUP(AJ277,'CODIGO PAGO'!$B$2:$B$20,1,0)),1,IF(OR(AND(DD277=1,AJ277&lt;&gt;"N"),AND(DD277=3,AJ277&lt;&gt;"B"),AND(DD277=2,LEFT(TRIM(AJ277),1)&lt;&gt;"I")),1,IF(OR(AND(DD277=0,AJ277="N"),AND(DD277=0,AJ277="B"),AND(DD277=0,LEFT(TRIM(AJ277),1)="I")),1,0))),"")</f>
        <v/>
      </c>
      <c r="EG277" s="23" t="str">
        <f t="shared" si="185"/>
        <v/>
      </c>
      <c r="EH277" s="23" t="str">
        <f>+IF(LEN($I277)&gt;5,IF(ISERROR(VLOOKUP(AL277,'CODIGO PAGO'!$B$2:$B$20,1,0)),1,IF(OR(AND(DF277=1,AL277&lt;&gt;"N"),AND(DF277=3,AL277&lt;&gt;"B"),AND(DF277=2,LEFT(TRIM(AL277),1)&lt;&gt;"I")),1,IF(OR(AND(DF277=0,AL277="N"),AND(DF277=0,AL277="B"),AND(DF277=0,LEFT(TRIM(AL277),1)="I")),1,0))),"")</f>
        <v/>
      </c>
      <c r="EI277" s="23" t="str">
        <f t="shared" si="186"/>
        <v/>
      </c>
      <c r="EJ277" s="23" t="str">
        <f>+IF(LEN($I277)&gt;5,IF(ISERROR(VLOOKUP(AN277,'CODIGO PAGO'!$B$2:$B$20,1,0)),1,IF(OR(AND(DH277=1,AN277&lt;&gt;"N"),AND(DH277=3,AN277&lt;&gt;"B"),AND(DH277=2,LEFT(TRIM(AN277),1)&lt;&gt;"I")),1,IF(OR(AND(DH277=0,AN277="N"),AND(DH277=0,AN277="B"),AND(DH277=0,LEFT(TRIM(AN277),1)="I")),1,0))),"")</f>
        <v/>
      </c>
      <c r="EK277" s="23" t="str">
        <f t="shared" si="187"/>
        <v/>
      </c>
      <c r="EL277" s="24" t="str">
        <f t="shared" si="188"/>
        <v/>
      </c>
    </row>
    <row r="278" spans="1:142" s="26" customFormat="1">
      <c r="A278" s="15" t="str">
        <f t="shared" si="154"/>
        <v/>
      </c>
      <c r="B278" s="1" t="str">
        <f>+IF(LEN(I278)&gt;5,'CODIGO PAGO'!$B$28,"")</f>
        <v/>
      </c>
      <c r="C278" s="1" t="str">
        <f>+IF(LEN($I278)&gt;5,BD!D278,"")</f>
        <v/>
      </c>
      <c r="D278" s="168" t="str">
        <f>+IF(LEN($I278)&gt;5,BD!A278,"")</f>
        <v/>
      </c>
      <c r="E278" s="1" t="str">
        <f>+IF(LEN($I278)&gt;5,BD!B278,"")</f>
        <v/>
      </c>
      <c r="F278" s="1" t="str">
        <f>+IF(LEN($I278)&gt;5,BD!C278,"")</f>
        <v/>
      </c>
      <c r="G278" s="141"/>
      <c r="H278" s="141"/>
      <c r="I278" s="1" t="str">
        <f>+IF(LEN(BD!G278)&gt;5,BD!G278,"")</f>
        <v/>
      </c>
      <c r="J278" s="167" t="str">
        <f>+IF(LEN($I278)&gt;5,BD!E278,"")</f>
        <v/>
      </c>
      <c r="K278" s="6" t="str">
        <f t="shared" si="155"/>
        <v/>
      </c>
      <c r="L278" s="87" t="str">
        <f>+IF(LEN($I278)&gt;5,BD!H278,"")</f>
        <v/>
      </c>
      <c r="M278" s="40" t="str">
        <f t="shared" si="156"/>
        <v/>
      </c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4" t="str">
        <f t="shared" si="157"/>
        <v/>
      </c>
      <c r="AQ278" s="5" t="str">
        <f t="shared" si="158"/>
        <v/>
      </c>
      <c r="AR278" s="91" t="str">
        <f t="shared" si="159"/>
        <v/>
      </c>
      <c r="AS278" s="5" t="str">
        <f t="shared" si="160"/>
        <v/>
      </c>
      <c r="AT278" s="91" t="str">
        <f t="shared" si="161"/>
        <v/>
      </c>
      <c r="AU278" s="4" t="str">
        <f t="shared" si="162"/>
        <v/>
      </c>
      <c r="AV278" s="4" t="str">
        <f t="shared" si="163"/>
        <v/>
      </c>
      <c r="AW278" s="4" t="str">
        <f t="shared" si="164"/>
        <v/>
      </c>
      <c r="AX278" s="4" t="str">
        <f t="shared" si="165"/>
        <v/>
      </c>
      <c r="AY278" s="88" t="str">
        <f t="shared" si="166"/>
        <v/>
      </c>
      <c r="AZ278" s="17" t="str">
        <f t="shared" si="167"/>
        <v/>
      </c>
      <c r="BA278" s="18" t="str">
        <f t="shared" si="168"/>
        <v/>
      </c>
      <c r="BB278" s="19" t="str">
        <f>+IF(LEN(I278)&gt;5,IF(INT(RIGHT(B278,1))=9,0.5*L278*AY278,INT(MID(B278,5,LEN(B278)-4))*L278)+IFERROR(VLOOKUP(I278,AJUSTES!$A$1:$I$50,9,0),0),"")</f>
        <v/>
      </c>
      <c r="BC278" s="12"/>
      <c r="BD278" s="19" t="str">
        <f t="shared" si="169"/>
        <v/>
      </c>
      <c r="BE278" s="18" t="str">
        <f t="shared" si="170"/>
        <v/>
      </c>
      <c r="BF278" s="139" t="str">
        <f t="shared" si="171"/>
        <v/>
      </c>
      <c r="BG278" s="114"/>
      <c r="BH278" s="18" t="str">
        <f t="shared" si="172"/>
        <v/>
      </c>
      <c r="BI278" s="13"/>
      <c r="BJ278" s="12"/>
      <c r="BK278" s="12"/>
      <c r="BL278" s="145"/>
      <c r="BM278" s="12"/>
      <c r="BN278" s="12"/>
      <c r="BO278" s="12"/>
      <c r="BP278" s="12"/>
      <c r="BQ278" s="12"/>
      <c r="BR278" s="12"/>
      <c r="BS278" s="146"/>
      <c r="BT278" s="14"/>
      <c r="BU278" s="12"/>
      <c r="BV278" s="12"/>
      <c r="BW278" s="12"/>
      <c r="BX278" s="12"/>
      <c r="BY278" s="12"/>
      <c r="BZ278" s="144"/>
      <c r="CA278" s="107" t="str">
        <f>+IF(LEN($I278)&gt;5,IF(BD!F278="N/A","",BD!F278),"")</f>
        <v/>
      </c>
      <c r="CB278" s="21"/>
      <c r="CC278" s="147"/>
      <c r="CD278" s="148"/>
      <c r="CE278" s="8" t="str">
        <f>+IF(LEN(I278)&gt;5,BD!M278,"")</f>
        <v/>
      </c>
      <c r="CF278" s="16" t="str">
        <f>+IF(LEN(I278)&gt;5,BD!N278,"")</f>
        <v/>
      </c>
      <c r="CG278" s="3" t="str">
        <f t="shared" si="173"/>
        <v/>
      </c>
      <c r="CH278" s="23" t="str">
        <f>+IF(AND(LEN($I278)&gt;5),IF(AND($J278&gt;N$1,$J278&lt;=$AO$1),1,IF((COUNTIFS(INCAPACIDADES!$C$1:$C$51,$I278,INCAPACIDADES!K$1:K$51,N$1))&gt;0,2,IF(VLOOKUP($C278,BD!$D$1:$F$501,3,0)&gt;N$1,0,3))),"")</f>
        <v/>
      </c>
      <c r="CI278" s="23" t="str">
        <f>+IF(AND(LEN($I278)&gt;5),IF(AND($J278&gt;O$1,$J278&lt;=$AO$1),1,IF((COUNTIFS(INCAPACIDADES!$C$1:$C$51,$I278,INCAPACIDADES!L$1:L$51,O$1))&gt;0,2,IF(VLOOKUP($C278,BD!$D$1:$F$501,3,0)&gt;O$1,0,3))),"")</f>
        <v/>
      </c>
      <c r="CJ278" s="23" t="str">
        <f>+IF(AND(LEN($I278)&gt;5),IF(AND($J278&gt;P$1,$J278&lt;=$AO$1),1,IF((COUNTIFS(INCAPACIDADES!$C$1:$C$51,$I278,INCAPACIDADES!M$1:M$51,P$1))&gt;0,2,IF(VLOOKUP($C278,BD!$D$1:$F$501,3,0)&gt;P$1,0,3))),"")</f>
        <v/>
      </c>
      <c r="CK278" s="23" t="str">
        <f>+IF(AND(LEN($I278)&gt;5),IF(AND($J278&gt;Q$1,$J278&lt;=$AO$1),1,IF((COUNTIFS(INCAPACIDADES!$C$1:$C$51,$I278,INCAPACIDADES!N$1:N$51,Q$1))&gt;0,2,IF(VLOOKUP($C278,BD!$D$1:$F$501,3,0)&gt;Q$1,0,3))),"")</f>
        <v/>
      </c>
      <c r="CL278" s="23" t="str">
        <f>+IF(AND(LEN($I278)&gt;5),IF(AND($J278&gt;R$1,$J278&lt;=$AO$1),1,IF((COUNTIFS(INCAPACIDADES!$C$1:$C$51,$I278,INCAPACIDADES!O$1:O$51,R$1))&gt;0,2,IF(VLOOKUP($C278,BD!$D$1:$F$501,3,0)&gt;R$1,0,3))),"")</f>
        <v/>
      </c>
      <c r="CM278" s="23" t="str">
        <f>+IF(AND(LEN($I278)&gt;5),IF(AND($J278&gt;S$1,$J278&lt;=$AO$1),1,IF((COUNTIFS(INCAPACIDADES!$C$1:$C$51,$I278,INCAPACIDADES!P$1:P$51,S$1))&gt;0,2,IF(VLOOKUP($C278,BD!$D$1:$F$501,3,0)&gt;S$1,0,3))),"")</f>
        <v/>
      </c>
      <c r="CN278" s="23" t="str">
        <f>+IF(AND(LEN($I278)&gt;5),IF(AND($J278&gt;T$1,$J278&lt;=$AO$1),1,IF((COUNTIFS(INCAPACIDADES!$C$1:$C$51,$I278,INCAPACIDADES!Q$1:Q$51,T$1))&gt;0,2,IF(VLOOKUP($C278,BD!$D$1:$F$501,3,0)&gt;T$1,0,3))),"")</f>
        <v/>
      </c>
      <c r="CO278" s="23" t="str">
        <f>+IF(AND(LEN($I278)&gt;5),IF(AND($J278&gt;U$1,$J278&lt;=$AO$1),1,IF((COUNTIFS(INCAPACIDADES!$C$1:$C$51,$I278,INCAPACIDADES!R$1:R$51,U$1))&gt;0,2,IF(VLOOKUP($C278,BD!$D$1:$F$501,3,0)&gt;U$1,0,3))),"")</f>
        <v/>
      </c>
      <c r="CP278" s="23" t="str">
        <f>+IF(AND(LEN($I278)&gt;5),IF(AND($J278&gt;V$1,$J278&lt;=$AO$1),1,IF((COUNTIFS(INCAPACIDADES!$C$1:$C$51,$I278,INCAPACIDADES!S$1:S$51,V$1))&gt;0,2,IF(VLOOKUP($C278,BD!$D$1:$F$501,3,0)&gt;V$1,0,3))),"")</f>
        <v/>
      </c>
      <c r="CQ278" s="23" t="str">
        <f>+IF(AND(LEN($I278)&gt;5),IF(AND($J278&gt;W$1,$J278&lt;=$AO$1),1,IF((COUNTIFS(INCAPACIDADES!$C$1:$C$51,$I278,INCAPACIDADES!T$1:T$51,W$1))&gt;0,2,IF(VLOOKUP($C278,BD!$D$1:$F$501,3,0)&gt;W$1,0,3))),"")</f>
        <v/>
      </c>
      <c r="CR278" s="23" t="str">
        <f>+IF(AND(LEN($I278)&gt;5),IF(AND($J278&gt;X$1,$J278&lt;=$AO$1),1,IF((COUNTIFS(INCAPACIDADES!$C$1:$C$51,$I278,INCAPACIDADES!U$1:U$51,X$1))&gt;0,2,IF(VLOOKUP($C278,BD!$D$1:$F$501,3,0)&gt;X$1,0,3))),"")</f>
        <v/>
      </c>
      <c r="CS278" s="23" t="str">
        <f>+IF(AND(LEN($I278)&gt;5),IF(AND($J278&gt;Y$1,$J278&lt;=$AO$1),1,IF((COUNTIFS(INCAPACIDADES!$C$1:$C$51,$I278,INCAPACIDADES!V$1:V$51,Y$1))&gt;0,2,IF(VLOOKUP($C278,BD!$D$1:$F$501,3,0)&gt;Y$1,0,3))),"")</f>
        <v/>
      </c>
      <c r="CT278" s="23" t="str">
        <f>+IF(AND(LEN($I278)&gt;5),IF(AND($J278&gt;Z$1,$J278&lt;=$AO$1),1,IF((COUNTIFS(INCAPACIDADES!$C$1:$C$51,$I278,INCAPACIDADES!W$1:W$51,Z$1))&gt;0,2,IF(VLOOKUP($C278,BD!$D$1:$F$501,3,0)&gt;Z$1,0,3))),"")</f>
        <v/>
      </c>
      <c r="CU278" s="23" t="str">
        <f>+IF(AND(LEN($I278)&gt;5),IF(AND($J278&gt;AA$1,$J278&lt;=$AO$1),1,IF((COUNTIFS(INCAPACIDADES!$C$1:$C$51,$I278,INCAPACIDADES!X$1:X$51,AA$1))&gt;0,2,IF(VLOOKUP($C278,BD!$D$1:$F$501,3,0)&gt;AA$1,0,3))),"")</f>
        <v/>
      </c>
      <c r="CV278" s="23" t="str">
        <f>+IF(AND(LEN($I278)&gt;5),IF(AND($J278&gt;AB$1,$J278&lt;=$AO$1),1,IF((COUNTIFS(INCAPACIDADES!$C$1:$C$51,$I278,INCAPACIDADES!Y$1:Y$51,AB$1))&gt;0,2,IF(VLOOKUP($C278,BD!$D$1:$F$501,3,0)&gt;AB$1,0,3))),"")</f>
        <v/>
      </c>
      <c r="CW278" s="23" t="str">
        <f>+IF(AND(LEN($I278)&gt;5),IF(AND($J278&gt;AC$1,$J278&lt;=$AO$1),1,IF((COUNTIFS(INCAPACIDADES!$C$1:$C$51,$I278,INCAPACIDADES!Z$1:Z$51,AC$1))&gt;0,2,IF(VLOOKUP($C278,BD!$D$1:$F$501,3,0)&gt;AC$1,0,3))),"")</f>
        <v/>
      </c>
      <c r="CX278" s="23" t="str">
        <f>+IF(AND(LEN($I278)&gt;5),IF(AND($J278&gt;AD$1,$J278&lt;=$AO$1),1,IF((COUNTIFS(INCAPACIDADES!$C$1:$C$51,$I278,INCAPACIDADES!AA$1:AA$51,AD$1))&gt;0,2,IF(VLOOKUP($C278,BD!$D$1:$F$501,3,0)&gt;AD$1,0,3))),"")</f>
        <v/>
      </c>
      <c r="CY278" s="23" t="str">
        <f>+IF(AND(LEN($I278)&gt;5),IF(AND($J278&gt;AE$1,$J278&lt;=$AO$1),1,IF((COUNTIFS(INCAPACIDADES!$C$1:$C$51,$I278,INCAPACIDADES!AB$1:AB$51,AE$1))&gt;0,2,IF(VLOOKUP($C278,BD!$D$1:$F$501,3,0)&gt;AE$1,0,3))),"")</f>
        <v/>
      </c>
      <c r="CZ278" s="23" t="str">
        <f>+IF(AND(LEN($I278)&gt;5),IF(AND($J278&gt;AF$1,$J278&lt;=$AO$1),1,IF((COUNTIFS(INCAPACIDADES!$C$1:$C$51,$I278,INCAPACIDADES!AC$1:AC$51,AF$1))&gt;0,2,IF(VLOOKUP($C278,BD!$D$1:$F$501,3,0)&gt;AF$1,0,3))),"")</f>
        <v/>
      </c>
      <c r="DA278" s="23" t="str">
        <f>+IF(AND(LEN($I278)&gt;5),IF(AND($J278&gt;AG$1,$J278&lt;=$AO$1),1,IF((COUNTIFS(INCAPACIDADES!$C$1:$C$51,$I278,INCAPACIDADES!AD$1:AD$51,AG$1))&gt;0,2,IF(VLOOKUP($C278,BD!$D$1:$F$501,3,0)&gt;AG$1,0,3))),"")</f>
        <v/>
      </c>
      <c r="DB278" s="23" t="str">
        <f>+IF(AND(LEN($I278)&gt;5),IF(AND($J278&gt;AH$1,$J278&lt;=$AO$1),1,IF((COUNTIFS(INCAPACIDADES!$C$1:$C$51,$I278,INCAPACIDADES!AE$1:AE$51,AH$1))&gt;0,2,IF(VLOOKUP($C278,BD!$D$1:$F$501,3,0)&gt;AH$1,0,3))),"")</f>
        <v/>
      </c>
      <c r="DC278" s="23" t="str">
        <f>+IF(AND(LEN($I278)&gt;5),IF(AND($J278&gt;AI$1,$J278&lt;=$AO$1),1,IF((COUNTIFS(INCAPACIDADES!$C$1:$C$51,$I278,INCAPACIDADES!AF$1:AF$51,AI$1))&gt;0,2,IF(VLOOKUP($C278,BD!$D$1:$F$501,3,0)&gt;AI$1,0,3))),"")</f>
        <v/>
      </c>
      <c r="DD278" s="23" t="str">
        <f>+IF(AND(LEN($I278)&gt;5),IF(AND($J278&gt;AJ$1,$J278&lt;=$AO$1),1,IF((COUNTIFS(INCAPACIDADES!$C$1:$C$51,$I278,INCAPACIDADES!AG$1:AG$51,AJ$1))&gt;0,2,IF(VLOOKUP($C278,BD!$D$1:$F$501,3,0)&gt;AJ$1,0,3))),"")</f>
        <v/>
      </c>
      <c r="DE278" s="23" t="str">
        <f>+IF(AND(LEN($I278)&gt;5),IF(AND($J278&gt;AK$1,$J278&lt;=$AO$1),1,IF((COUNTIFS(INCAPACIDADES!$C$1:$C$51,$I278,INCAPACIDADES!AH$1:AH$51,AK$1))&gt;0,2,IF(VLOOKUP($C278,BD!$D$1:$F$501,3,0)&gt;AK$1,0,3))),"")</f>
        <v/>
      </c>
      <c r="DF278" s="23" t="str">
        <f>+IF(AND(LEN($I278)&gt;5),IF(AND($J278&gt;AL$1,$J278&lt;=$AO$1),1,IF((COUNTIFS(INCAPACIDADES!$C$1:$C$51,$I278,INCAPACIDADES!AI$1:AI$51,AL$1))&gt;0,2,IF(VLOOKUP($C278,BD!$D$1:$F$501,3,0)&gt;AL$1,0,3))),"")</f>
        <v/>
      </c>
      <c r="DG278" s="23" t="str">
        <f>+IF(AND(LEN($I278)&gt;5),IF(AND($J278&gt;AM$1,$J278&lt;=$AO$1),1,IF((COUNTIFS(INCAPACIDADES!$C$1:$C$51,$I278,INCAPACIDADES!AJ$1:AJ$51,AM$1))&gt;0,2,IF(VLOOKUP($C278,BD!$D$1:$F$501,3,0)&gt;AM$1,0,3))),"")</f>
        <v/>
      </c>
      <c r="DH278" s="23" t="str">
        <f>+IF(AND(LEN($I278)&gt;5),IF(AND($J278&gt;AN$1,$J278&lt;=$AO$1),1,IF((COUNTIFS(INCAPACIDADES!$C$1:$C$51,$I278,INCAPACIDADES!AK$1:AK$51,AN$1))&gt;0,2,IF(VLOOKUP($C278,BD!$D$1:$F$501,3,0)&gt;AN$1,0,3))),"")</f>
        <v/>
      </c>
      <c r="DI278" s="23" t="str">
        <f>+IF(AND(LEN($I278)&gt;5),IF(AND($J278&gt;AO$1,$J278&lt;=$AO$1),1,IF((COUNTIFS(INCAPACIDADES!$C$1:$C$51,$I278,INCAPACIDADES!AL$1:AL$51,AO$1))&gt;0,2,IF(VLOOKUP($C278,BD!$D$1:$F$501,3,0)&gt;AO$1,0,3))),"")</f>
        <v/>
      </c>
      <c r="DJ278" s="23" t="str">
        <f>+IF(LEN($I278)&gt;5,IF(ISERROR(VLOOKUP(N278,'CODIGO PAGO'!$B$2:$B$20,1,0)),1,IF(OR(AND(CH278=1,N278&lt;&gt;"N"),AND(CH278=3,N278&lt;&gt;"B"),AND(CH278=2,LEFT(TRIM(N278),1)&lt;&gt;"I")),1,IF(OR(AND(CH278=0,N278="N"),AND(CH278=0,N278="B"),AND(CH278=0,LEFT(TRIM(N278),1)="I")),1,0))),"")</f>
        <v/>
      </c>
      <c r="DK278" s="23" t="str">
        <f t="shared" si="174"/>
        <v/>
      </c>
      <c r="DL278" s="23" t="str">
        <f>+IF(LEN($I278)&gt;5,IF(ISERROR(VLOOKUP(P278,'CODIGO PAGO'!$B$2:$B$20,1,0)),1,IF(OR(AND(CJ278=1,P278&lt;&gt;"N"),AND(CJ278=3,P278&lt;&gt;"B"),AND(CJ278=2,LEFT(TRIM(P278),1)&lt;&gt;"I")),1,IF(OR(AND(CJ278=0,P278="N"),AND(CJ278=0,P278="B"),AND(CJ278=0,LEFT(TRIM(P278),1)="I")),1,0))),"")</f>
        <v/>
      </c>
      <c r="DM278" s="23" t="str">
        <f t="shared" si="175"/>
        <v/>
      </c>
      <c r="DN278" s="23" t="str">
        <f>+IF(LEN($I278)&gt;5,IF(ISERROR(VLOOKUP(R278,'CODIGO PAGO'!$B$2:$B$20,1,0)),1,IF(OR(AND(CL278=1,R278&lt;&gt;"N"),AND(CL278=3,R278&lt;&gt;"B"),AND(CL278=2,LEFT(TRIM(R278),1)&lt;&gt;"I")),1,IF(OR(AND(CL278=0,R278="N"),AND(CL278=0,R278="B"),AND(CL278=0,LEFT(TRIM(R278),1)="I")),1,0))),"")</f>
        <v/>
      </c>
      <c r="DO278" s="23" t="str">
        <f t="shared" si="176"/>
        <v/>
      </c>
      <c r="DP278" s="23" t="str">
        <f>+IF(LEN($I278)&gt;5,IF(ISERROR(VLOOKUP(T278,'CODIGO PAGO'!$B$2:$B$20,1,0)),1,IF(OR(AND(CN278=1,T278&lt;&gt;"N"),AND(CN278=3,T278&lt;&gt;"B"),AND(CN278=2,LEFT(TRIM(T278),1)&lt;&gt;"I")),1,IF(OR(AND(CN278=0,T278="N"),AND(CN278=0,T278="B"),AND(CN278=0,LEFT(TRIM(T278),1)="I")),1,0))),"")</f>
        <v/>
      </c>
      <c r="DQ278" s="23" t="str">
        <f t="shared" si="177"/>
        <v/>
      </c>
      <c r="DR278" s="23" t="str">
        <f>+IF(LEN($I278)&gt;5,IF(ISERROR(VLOOKUP(V278,'CODIGO PAGO'!$B$2:$B$20,1,0)),1,IF(OR(AND(CP278=1,V278&lt;&gt;"N"),AND(CP278=3,V278&lt;&gt;"B"),AND(CP278=2,LEFT(TRIM(V278),1)&lt;&gt;"I")),1,IF(OR(AND(CP278=0,V278="N"),AND(CP278=0,V278="B"),AND(CP278=0,LEFT(TRIM(V278),1)="I")),1,0))),"")</f>
        <v/>
      </c>
      <c r="DS278" s="23" t="str">
        <f t="shared" si="178"/>
        <v/>
      </c>
      <c r="DT278" s="23" t="str">
        <f>+IF(LEN($I278)&gt;5,IF(ISERROR(VLOOKUP(X278,'CODIGO PAGO'!$B$2:$B$20,1,0)),1,IF(OR(AND(CR278=1,X278&lt;&gt;"N"),AND(CR278=3,X278&lt;&gt;"B"),AND(CR278=2,LEFT(TRIM(X278),1)&lt;&gt;"I")),1,IF(OR(AND(CR278=0,X278="N"),AND(CR278=0,X278="B"),AND(CR278=0,LEFT(TRIM(X278),1)="I")),1,0))),"")</f>
        <v/>
      </c>
      <c r="DU278" s="23" t="str">
        <f t="shared" si="179"/>
        <v/>
      </c>
      <c r="DV278" s="23" t="str">
        <f>+IF(LEN($I278)&gt;5,IF(ISERROR(VLOOKUP(Z278,'CODIGO PAGO'!$B$2:$B$20,1,0)),1,IF(OR(AND(CT278=1,Z278&lt;&gt;"N"),AND(CT278=3,Z278&lt;&gt;"B"),AND(CT278=2,LEFT(TRIM(Z278),1)&lt;&gt;"I")),1,IF(OR(AND(CT278=0,Z278="N"),AND(CT278=0,Z278="B"),AND(CT278=0,LEFT(TRIM(Z278),1)="I")),1,0))),"")</f>
        <v/>
      </c>
      <c r="DW278" s="23" t="str">
        <f t="shared" si="180"/>
        <v/>
      </c>
      <c r="DX278" s="23" t="str">
        <f>+IF(LEN($I278)&gt;5,IF(ISERROR(VLOOKUP(AB278,'CODIGO PAGO'!$B$2:$B$20,1,0)),1,IF(OR(AND(CV278=1,AB278&lt;&gt;"N"),AND(CV278=3,AB278&lt;&gt;"B"),AND(CV278=2,LEFT(TRIM(AB278),1)&lt;&gt;"I")),1,IF(OR(AND(CV278=0,AB278="N"),AND(CV278=0,AB278="B"),AND(CV278=0,LEFT(TRIM(AB278),1)="I")),1,0))),"")</f>
        <v/>
      </c>
      <c r="DY278" s="23" t="str">
        <f t="shared" si="181"/>
        <v/>
      </c>
      <c r="DZ278" s="23" t="str">
        <f>+IF(LEN($I278)&gt;5,IF(ISERROR(VLOOKUP(AD278,'CODIGO PAGO'!$B$2:$B$20,1,0)),1,IF(OR(AND(CX278=1,AD278&lt;&gt;"N"),AND(CX278=3,AD278&lt;&gt;"B"),AND(CX278=2,LEFT(TRIM(AD278),1)&lt;&gt;"I")),1,IF(OR(AND(CX278=0,AD278="N"),AND(CX278=0,AD278="B"),AND(CX278=0,LEFT(TRIM(AD278),1)="I")),1,0))),"")</f>
        <v/>
      </c>
      <c r="EA278" s="23" t="str">
        <f t="shared" si="182"/>
        <v/>
      </c>
      <c r="EB278" s="23" t="str">
        <f>+IF(LEN($I278)&gt;5,IF(ISERROR(VLOOKUP(AF278,'CODIGO PAGO'!$B$2:$B$20,1,0)),1,IF(OR(AND(CZ278=1,AF278&lt;&gt;"N"),AND(CZ278=3,AF278&lt;&gt;"B"),AND(CZ278=2,LEFT(TRIM(AF278),1)&lt;&gt;"I")),1,IF(OR(AND(CZ278=0,AF278="N"),AND(CZ278=0,AF278="B"),AND(CZ278=0,LEFT(TRIM(AF278),1)="I")),1,0))),"")</f>
        <v/>
      </c>
      <c r="EC278" s="23" t="str">
        <f t="shared" si="183"/>
        <v/>
      </c>
      <c r="ED278" s="23" t="str">
        <f>+IF(LEN($I278)&gt;5,IF(ISERROR(VLOOKUP(AH278,'CODIGO PAGO'!$B$2:$B$20,1,0)),1,IF(OR(AND(DB278=1,AH278&lt;&gt;"N"),AND(DB278=3,AH278&lt;&gt;"B"),AND(DB278=2,LEFT(TRIM(AH278),1)&lt;&gt;"I")),1,IF(OR(AND(DB278=0,AH278="N"),AND(DB278=0,AH278="B"),AND(DB278=0,LEFT(TRIM(AH278),1)="I")),1,0))),"")</f>
        <v/>
      </c>
      <c r="EE278" s="23" t="str">
        <f t="shared" si="184"/>
        <v/>
      </c>
      <c r="EF278" s="23" t="str">
        <f>+IF(LEN($I278)&gt;5,IF(ISERROR(VLOOKUP(AJ278,'CODIGO PAGO'!$B$2:$B$20,1,0)),1,IF(OR(AND(DD278=1,AJ278&lt;&gt;"N"),AND(DD278=3,AJ278&lt;&gt;"B"),AND(DD278=2,LEFT(TRIM(AJ278),1)&lt;&gt;"I")),1,IF(OR(AND(DD278=0,AJ278="N"),AND(DD278=0,AJ278="B"),AND(DD278=0,LEFT(TRIM(AJ278),1)="I")),1,0))),"")</f>
        <v/>
      </c>
      <c r="EG278" s="23" t="str">
        <f t="shared" si="185"/>
        <v/>
      </c>
      <c r="EH278" s="23" t="str">
        <f>+IF(LEN($I278)&gt;5,IF(ISERROR(VLOOKUP(AL278,'CODIGO PAGO'!$B$2:$B$20,1,0)),1,IF(OR(AND(DF278=1,AL278&lt;&gt;"N"),AND(DF278=3,AL278&lt;&gt;"B"),AND(DF278=2,LEFT(TRIM(AL278),1)&lt;&gt;"I")),1,IF(OR(AND(DF278=0,AL278="N"),AND(DF278=0,AL278="B"),AND(DF278=0,LEFT(TRIM(AL278),1)="I")),1,0))),"")</f>
        <v/>
      </c>
      <c r="EI278" s="23" t="str">
        <f t="shared" si="186"/>
        <v/>
      </c>
      <c r="EJ278" s="23" t="str">
        <f>+IF(LEN($I278)&gt;5,IF(ISERROR(VLOOKUP(AN278,'CODIGO PAGO'!$B$2:$B$20,1,0)),1,IF(OR(AND(DH278=1,AN278&lt;&gt;"N"),AND(DH278=3,AN278&lt;&gt;"B"),AND(DH278=2,LEFT(TRIM(AN278),1)&lt;&gt;"I")),1,IF(OR(AND(DH278=0,AN278="N"),AND(DH278=0,AN278="B"),AND(DH278=0,LEFT(TRIM(AN278),1)="I")),1,0))),"")</f>
        <v/>
      </c>
      <c r="EK278" s="23" t="str">
        <f t="shared" si="187"/>
        <v/>
      </c>
      <c r="EL278" s="24" t="str">
        <f t="shared" si="188"/>
        <v/>
      </c>
    </row>
    <row r="279" spans="1:142" s="26" customFormat="1">
      <c r="A279" s="15" t="str">
        <f t="shared" si="154"/>
        <v/>
      </c>
      <c r="B279" s="1" t="str">
        <f>+IF(LEN(I279)&gt;5,'CODIGO PAGO'!$B$28,"")</f>
        <v/>
      </c>
      <c r="C279" s="1" t="str">
        <f>+IF(LEN($I279)&gt;5,BD!D279,"")</f>
        <v/>
      </c>
      <c r="D279" s="168" t="str">
        <f>+IF(LEN($I279)&gt;5,BD!A279,"")</f>
        <v/>
      </c>
      <c r="E279" s="1" t="str">
        <f>+IF(LEN($I279)&gt;5,BD!B279,"")</f>
        <v/>
      </c>
      <c r="F279" s="1" t="str">
        <f>+IF(LEN($I279)&gt;5,BD!C279,"")</f>
        <v/>
      </c>
      <c r="G279" s="141"/>
      <c r="H279" s="141"/>
      <c r="I279" s="1" t="str">
        <f>+IF(LEN(BD!G279)&gt;5,BD!G279,"")</f>
        <v/>
      </c>
      <c r="J279" s="167" t="str">
        <f>+IF(LEN($I279)&gt;5,BD!E279,"")</f>
        <v/>
      </c>
      <c r="K279" s="6" t="str">
        <f t="shared" si="155"/>
        <v/>
      </c>
      <c r="L279" s="87" t="str">
        <f>+IF(LEN($I279)&gt;5,BD!H279,"")</f>
        <v/>
      </c>
      <c r="M279" s="40" t="str">
        <f t="shared" si="156"/>
        <v/>
      </c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4" t="str">
        <f t="shared" si="157"/>
        <v/>
      </c>
      <c r="AQ279" s="5" t="str">
        <f t="shared" si="158"/>
        <v/>
      </c>
      <c r="AR279" s="91" t="str">
        <f t="shared" si="159"/>
        <v/>
      </c>
      <c r="AS279" s="5" t="str">
        <f t="shared" si="160"/>
        <v/>
      </c>
      <c r="AT279" s="91" t="str">
        <f t="shared" si="161"/>
        <v/>
      </c>
      <c r="AU279" s="4" t="str">
        <f t="shared" si="162"/>
        <v/>
      </c>
      <c r="AV279" s="4" t="str">
        <f t="shared" si="163"/>
        <v/>
      </c>
      <c r="AW279" s="4" t="str">
        <f t="shared" si="164"/>
        <v/>
      </c>
      <c r="AX279" s="4" t="str">
        <f t="shared" si="165"/>
        <v/>
      </c>
      <c r="AY279" s="88" t="str">
        <f t="shared" si="166"/>
        <v/>
      </c>
      <c r="AZ279" s="17" t="str">
        <f t="shared" si="167"/>
        <v/>
      </c>
      <c r="BA279" s="18" t="str">
        <f t="shared" si="168"/>
        <v/>
      </c>
      <c r="BB279" s="19" t="str">
        <f>+IF(LEN(I279)&gt;5,IF(INT(RIGHT(B279,1))=9,0.5*L279*AY279,INT(MID(B279,5,LEN(B279)-4))*L279)+IFERROR(VLOOKUP(I279,AJUSTES!$A$1:$I$50,9,0),0),"")</f>
        <v/>
      </c>
      <c r="BC279" s="12"/>
      <c r="BD279" s="19" t="str">
        <f t="shared" si="169"/>
        <v/>
      </c>
      <c r="BE279" s="18" t="str">
        <f t="shared" si="170"/>
        <v/>
      </c>
      <c r="BF279" s="139" t="str">
        <f t="shared" si="171"/>
        <v/>
      </c>
      <c r="BG279" s="114"/>
      <c r="BH279" s="18" t="str">
        <f t="shared" si="172"/>
        <v/>
      </c>
      <c r="BI279" s="13"/>
      <c r="BJ279" s="12"/>
      <c r="BK279" s="12"/>
      <c r="BL279" s="145"/>
      <c r="BM279" s="12"/>
      <c r="BN279" s="12"/>
      <c r="BO279" s="12"/>
      <c r="BP279" s="12"/>
      <c r="BQ279" s="12"/>
      <c r="BR279" s="12"/>
      <c r="BS279" s="146"/>
      <c r="BT279" s="14"/>
      <c r="BU279" s="12"/>
      <c r="BV279" s="12"/>
      <c r="BW279" s="12"/>
      <c r="BX279" s="12"/>
      <c r="BY279" s="12"/>
      <c r="BZ279" s="144"/>
      <c r="CA279" s="107" t="str">
        <f>+IF(LEN($I279)&gt;5,IF(BD!F279="N/A","",BD!F279),"")</f>
        <v/>
      </c>
      <c r="CB279" s="21"/>
      <c r="CC279" s="147"/>
      <c r="CD279" s="148"/>
      <c r="CE279" s="8" t="str">
        <f>+IF(LEN(I279)&gt;5,BD!M279,"")</f>
        <v/>
      </c>
      <c r="CF279" s="16" t="str">
        <f>+IF(LEN(I279)&gt;5,BD!N279,"")</f>
        <v/>
      </c>
      <c r="CG279" s="3" t="str">
        <f t="shared" si="173"/>
        <v/>
      </c>
      <c r="CH279" s="23" t="str">
        <f>+IF(AND(LEN($I279)&gt;5),IF(AND($J279&gt;N$1,$J279&lt;=$AO$1),1,IF((COUNTIFS(INCAPACIDADES!$C$1:$C$51,$I279,INCAPACIDADES!K$1:K$51,N$1))&gt;0,2,IF(VLOOKUP($C279,BD!$D$1:$F$501,3,0)&gt;N$1,0,3))),"")</f>
        <v/>
      </c>
      <c r="CI279" s="23" t="str">
        <f>+IF(AND(LEN($I279)&gt;5),IF(AND($J279&gt;O$1,$J279&lt;=$AO$1),1,IF((COUNTIFS(INCAPACIDADES!$C$1:$C$51,$I279,INCAPACIDADES!L$1:L$51,O$1))&gt;0,2,IF(VLOOKUP($C279,BD!$D$1:$F$501,3,0)&gt;O$1,0,3))),"")</f>
        <v/>
      </c>
      <c r="CJ279" s="23" t="str">
        <f>+IF(AND(LEN($I279)&gt;5),IF(AND($J279&gt;P$1,$J279&lt;=$AO$1),1,IF((COUNTIFS(INCAPACIDADES!$C$1:$C$51,$I279,INCAPACIDADES!M$1:M$51,P$1))&gt;0,2,IF(VLOOKUP($C279,BD!$D$1:$F$501,3,0)&gt;P$1,0,3))),"")</f>
        <v/>
      </c>
      <c r="CK279" s="23" t="str">
        <f>+IF(AND(LEN($I279)&gt;5),IF(AND($J279&gt;Q$1,$J279&lt;=$AO$1),1,IF((COUNTIFS(INCAPACIDADES!$C$1:$C$51,$I279,INCAPACIDADES!N$1:N$51,Q$1))&gt;0,2,IF(VLOOKUP($C279,BD!$D$1:$F$501,3,0)&gt;Q$1,0,3))),"")</f>
        <v/>
      </c>
      <c r="CL279" s="23" t="str">
        <f>+IF(AND(LEN($I279)&gt;5),IF(AND($J279&gt;R$1,$J279&lt;=$AO$1),1,IF((COUNTIFS(INCAPACIDADES!$C$1:$C$51,$I279,INCAPACIDADES!O$1:O$51,R$1))&gt;0,2,IF(VLOOKUP($C279,BD!$D$1:$F$501,3,0)&gt;R$1,0,3))),"")</f>
        <v/>
      </c>
      <c r="CM279" s="23" t="str">
        <f>+IF(AND(LEN($I279)&gt;5),IF(AND($J279&gt;S$1,$J279&lt;=$AO$1),1,IF((COUNTIFS(INCAPACIDADES!$C$1:$C$51,$I279,INCAPACIDADES!P$1:P$51,S$1))&gt;0,2,IF(VLOOKUP($C279,BD!$D$1:$F$501,3,0)&gt;S$1,0,3))),"")</f>
        <v/>
      </c>
      <c r="CN279" s="23" t="str">
        <f>+IF(AND(LEN($I279)&gt;5),IF(AND($J279&gt;T$1,$J279&lt;=$AO$1),1,IF((COUNTIFS(INCAPACIDADES!$C$1:$C$51,$I279,INCAPACIDADES!Q$1:Q$51,T$1))&gt;0,2,IF(VLOOKUP($C279,BD!$D$1:$F$501,3,0)&gt;T$1,0,3))),"")</f>
        <v/>
      </c>
      <c r="CO279" s="23" t="str">
        <f>+IF(AND(LEN($I279)&gt;5),IF(AND($J279&gt;U$1,$J279&lt;=$AO$1),1,IF((COUNTIFS(INCAPACIDADES!$C$1:$C$51,$I279,INCAPACIDADES!R$1:R$51,U$1))&gt;0,2,IF(VLOOKUP($C279,BD!$D$1:$F$501,3,0)&gt;U$1,0,3))),"")</f>
        <v/>
      </c>
      <c r="CP279" s="23" t="str">
        <f>+IF(AND(LEN($I279)&gt;5),IF(AND($J279&gt;V$1,$J279&lt;=$AO$1),1,IF((COUNTIFS(INCAPACIDADES!$C$1:$C$51,$I279,INCAPACIDADES!S$1:S$51,V$1))&gt;0,2,IF(VLOOKUP($C279,BD!$D$1:$F$501,3,0)&gt;V$1,0,3))),"")</f>
        <v/>
      </c>
      <c r="CQ279" s="23" t="str">
        <f>+IF(AND(LEN($I279)&gt;5),IF(AND($J279&gt;W$1,$J279&lt;=$AO$1),1,IF((COUNTIFS(INCAPACIDADES!$C$1:$C$51,$I279,INCAPACIDADES!T$1:T$51,W$1))&gt;0,2,IF(VLOOKUP($C279,BD!$D$1:$F$501,3,0)&gt;W$1,0,3))),"")</f>
        <v/>
      </c>
      <c r="CR279" s="23" t="str">
        <f>+IF(AND(LEN($I279)&gt;5),IF(AND($J279&gt;X$1,$J279&lt;=$AO$1),1,IF((COUNTIFS(INCAPACIDADES!$C$1:$C$51,$I279,INCAPACIDADES!U$1:U$51,X$1))&gt;0,2,IF(VLOOKUP($C279,BD!$D$1:$F$501,3,0)&gt;X$1,0,3))),"")</f>
        <v/>
      </c>
      <c r="CS279" s="23" t="str">
        <f>+IF(AND(LEN($I279)&gt;5),IF(AND($J279&gt;Y$1,$J279&lt;=$AO$1),1,IF((COUNTIFS(INCAPACIDADES!$C$1:$C$51,$I279,INCAPACIDADES!V$1:V$51,Y$1))&gt;0,2,IF(VLOOKUP($C279,BD!$D$1:$F$501,3,0)&gt;Y$1,0,3))),"")</f>
        <v/>
      </c>
      <c r="CT279" s="23" t="str">
        <f>+IF(AND(LEN($I279)&gt;5),IF(AND($J279&gt;Z$1,$J279&lt;=$AO$1),1,IF((COUNTIFS(INCAPACIDADES!$C$1:$C$51,$I279,INCAPACIDADES!W$1:W$51,Z$1))&gt;0,2,IF(VLOOKUP($C279,BD!$D$1:$F$501,3,0)&gt;Z$1,0,3))),"")</f>
        <v/>
      </c>
      <c r="CU279" s="23" t="str">
        <f>+IF(AND(LEN($I279)&gt;5),IF(AND($J279&gt;AA$1,$J279&lt;=$AO$1),1,IF((COUNTIFS(INCAPACIDADES!$C$1:$C$51,$I279,INCAPACIDADES!X$1:X$51,AA$1))&gt;0,2,IF(VLOOKUP($C279,BD!$D$1:$F$501,3,0)&gt;AA$1,0,3))),"")</f>
        <v/>
      </c>
      <c r="CV279" s="23" t="str">
        <f>+IF(AND(LEN($I279)&gt;5),IF(AND($J279&gt;AB$1,$J279&lt;=$AO$1),1,IF((COUNTIFS(INCAPACIDADES!$C$1:$C$51,$I279,INCAPACIDADES!Y$1:Y$51,AB$1))&gt;0,2,IF(VLOOKUP($C279,BD!$D$1:$F$501,3,0)&gt;AB$1,0,3))),"")</f>
        <v/>
      </c>
      <c r="CW279" s="23" t="str">
        <f>+IF(AND(LEN($I279)&gt;5),IF(AND($J279&gt;AC$1,$J279&lt;=$AO$1),1,IF((COUNTIFS(INCAPACIDADES!$C$1:$C$51,$I279,INCAPACIDADES!Z$1:Z$51,AC$1))&gt;0,2,IF(VLOOKUP($C279,BD!$D$1:$F$501,3,0)&gt;AC$1,0,3))),"")</f>
        <v/>
      </c>
      <c r="CX279" s="23" t="str">
        <f>+IF(AND(LEN($I279)&gt;5),IF(AND($J279&gt;AD$1,$J279&lt;=$AO$1),1,IF((COUNTIFS(INCAPACIDADES!$C$1:$C$51,$I279,INCAPACIDADES!AA$1:AA$51,AD$1))&gt;0,2,IF(VLOOKUP($C279,BD!$D$1:$F$501,3,0)&gt;AD$1,0,3))),"")</f>
        <v/>
      </c>
      <c r="CY279" s="23" t="str">
        <f>+IF(AND(LEN($I279)&gt;5),IF(AND($J279&gt;AE$1,$J279&lt;=$AO$1),1,IF((COUNTIFS(INCAPACIDADES!$C$1:$C$51,$I279,INCAPACIDADES!AB$1:AB$51,AE$1))&gt;0,2,IF(VLOOKUP($C279,BD!$D$1:$F$501,3,0)&gt;AE$1,0,3))),"")</f>
        <v/>
      </c>
      <c r="CZ279" s="23" t="str">
        <f>+IF(AND(LEN($I279)&gt;5),IF(AND($J279&gt;AF$1,$J279&lt;=$AO$1),1,IF((COUNTIFS(INCAPACIDADES!$C$1:$C$51,$I279,INCAPACIDADES!AC$1:AC$51,AF$1))&gt;0,2,IF(VLOOKUP($C279,BD!$D$1:$F$501,3,0)&gt;AF$1,0,3))),"")</f>
        <v/>
      </c>
      <c r="DA279" s="23" t="str">
        <f>+IF(AND(LEN($I279)&gt;5),IF(AND($J279&gt;AG$1,$J279&lt;=$AO$1),1,IF((COUNTIFS(INCAPACIDADES!$C$1:$C$51,$I279,INCAPACIDADES!AD$1:AD$51,AG$1))&gt;0,2,IF(VLOOKUP($C279,BD!$D$1:$F$501,3,0)&gt;AG$1,0,3))),"")</f>
        <v/>
      </c>
      <c r="DB279" s="23" t="str">
        <f>+IF(AND(LEN($I279)&gt;5),IF(AND($J279&gt;AH$1,$J279&lt;=$AO$1),1,IF((COUNTIFS(INCAPACIDADES!$C$1:$C$51,$I279,INCAPACIDADES!AE$1:AE$51,AH$1))&gt;0,2,IF(VLOOKUP($C279,BD!$D$1:$F$501,3,0)&gt;AH$1,0,3))),"")</f>
        <v/>
      </c>
      <c r="DC279" s="23" t="str">
        <f>+IF(AND(LEN($I279)&gt;5),IF(AND($J279&gt;AI$1,$J279&lt;=$AO$1),1,IF((COUNTIFS(INCAPACIDADES!$C$1:$C$51,$I279,INCAPACIDADES!AF$1:AF$51,AI$1))&gt;0,2,IF(VLOOKUP($C279,BD!$D$1:$F$501,3,0)&gt;AI$1,0,3))),"")</f>
        <v/>
      </c>
      <c r="DD279" s="23" t="str">
        <f>+IF(AND(LEN($I279)&gt;5),IF(AND($J279&gt;AJ$1,$J279&lt;=$AO$1),1,IF((COUNTIFS(INCAPACIDADES!$C$1:$C$51,$I279,INCAPACIDADES!AG$1:AG$51,AJ$1))&gt;0,2,IF(VLOOKUP($C279,BD!$D$1:$F$501,3,0)&gt;AJ$1,0,3))),"")</f>
        <v/>
      </c>
      <c r="DE279" s="23" t="str">
        <f>+IF(AND(LEN($I279)&gt;5),IF(AND($J279&gt;AK$1,$J279&lt;=$AO$1),1,IF((COUNTIFS(INCAPACIDADES!$C$1:$C$51,$I279,INCAPACIDADES!AH$1:AH$51,AK$1))&gt;0,2,IF(VLOOKUP($C279,BD!$D$1:$F$501,3,0)&gt;AK$1,0,3))),"")</f>
        <v/>
      </c>
      <c r="DF279" s="23" t="str">
        <f>+IF(AND(LEN($I279)&gt;5),IF(AND($J279&gt;AL$1,$J279&lt;=$AO$1),1,IF((COUNTIFS(INCAPACIDADES!$C$1:$C$51,$I279,INCAPACIDADES!AI$1:AI$51,AL$1))&gt;0,2,IF(VLOOKUP($C279,BD!$D$1:$F$501,3,0)&gt;AL$1,0,3))),"")</f>
        <v/>
      </c>
      <c r="DG279" s="23" t="str">
        <f>+IF(AND(LEN($I279)&gt;5),IF(AND($J279&gt;AM$1,$J279&lt;=$AO$1),1,IF((COUNTIFS(INCAPACIDADES!$C$1:$C$51,$I279,INCAPACIDADES!AJ$1:AJ$51,AM$1))&gt;0,2,IF(VLOOKUP($C279,BD!$D$1:$F$501,3,0)&gt;AM$1,0,3))),"")</f>
        <v/>
      </c>
      <c r="DH279" s="23" t="str">
        <f>+IF(AND(LEN($I279)&gt;5),IF(AND($J279&gt;AN$1,$J279&lt;=$AO$1),1,IF((COUNTIFS(INCAPACIDADES!$C$1:$C$51,$I279,INCAPACIDADES!AK$1:AK$51,AN$1))&gt;0,2,IF(VLOOKUP($C279,BD!$D$1:$F$501,3,0)&gt;AN$1,0,3))),"")</f>
        <v/>
      </c>
      <c r="DI279" s="23" t="str">
        <f>+IF(AND(LEN($I279)&gt;5),IF(AND($J279&gt;AO$1,$J279&lt;=$AO$1),1,IF((COUNTIFS(INCAPACIDADES!$C$1:$C$51,$I279,INCAPACIDADES!AL$1:AL$51,AO$1))&gt;0,2,IF(VLOOKUP($C279,BD!$D$1:$F$501,3,0)&gt;AO$1,0,3))),"")</f>
        <v/>
      </c>
      <c r="DJ279" s="23" t="str">
        <f>+IF(LEN($I279)&gt;5,IF(ISERROR(VLOOKUP(N279,'CODIGO PAGO'!$B$2:$B$20,1,0)),1,IF(OR(AND(CH279=1,N279&lt;&gt;"N"),AND(CH279=3,N279&lt;&gt;"B"),AND(CH279=2,LEFT(TRIM(N279),1)&lt;&gt;"I")),1,IF(OR(AND(CH279=0,N279="N"),AND(CH279=0,N279="B"),AND(CH279=0,LEFT(TRIM(N279),1)="I")),1,0))),"")</f>
        <v/>
      </c>
      <c r="DK279" s="23" t="str">
        <f t="shared" si="174"/>
        <v/>
      </c>
      <c r="DL279" s="23" t="str">
        <f>+IF(LEN($I279)&gt;5,IF(ISERROR(VLOOKUP(P279,'CODIGO PAGO'!$B$2:$B$20,1,0)),1,IF(OR(AND(CJ279=1,P279&lt;&gt;"N"),AND(CJ279=3,P279&lt;&gt;"B"),AND(CJ279=2,LEFT(TRIM(P279),1)&lt;&gt;"I")),1,IF(OR(AND(CJ279=0,P279="N"),AND(CJ279=0,P279="B"),AND(CJ279=0,LEFT(TRIM(P279),1)="I")),1,0))),"")</f>
        <v/>
      </c>
      <c r="DM279" s="23" t="str">
        <f t="shared" si="175"/>
        <v/>
      </c>
      <c r="DN279" s="23" t="str">
        <f>+IF(LEN($I279)&gt;5,IF(ISERROR(VLOOKUP(R279,'CODIGO PAGO'!$B$2:$B$20,1,0)),1,IF(OR(AND(CL279=1,R279&lt;&gt;"N"),AND(CL279=3,R279&lt;&gt;"B"),AND(CL279=2,LEFT(TRIM(R279),1)&lt;&gt;"I")),1,IF(OR(AND(CL279=0,R279="N"),AND(CL279=0,R279="B"),AND(CL279=0,LEFT(TRIM(R279),1)="I")),1,0))),"")</f>
        <v/>
      </c>
      <c r="DO279" s="23" t="str">
        <f t="shared" si="176"/>
        <v/>
      </c>
      <c r="DP279" s="23" t="str">
        <f>+IF(LEN($I279)&gt;5,IF(ISERROR(VLOOKUP(T279,'CODIGO PAGO'!$B$2:$B$20,1,0)),1,IF(OR(AND(CN279=1,T279&lt;&gt;"N"),AND(CN279=3,T279&lt;&gt;"B"),AND(CN279=2,LEFT(TRIM(T279),1)&lt;&gt;"I")),1,IF(OR(AND(CN279=0,T279="N"),AND(CN279=0,T279="B"),AND(CN279=0,LEFT(TRIM(T279),1)="I")),1,0))),"")</f>
        <v/>
      </c>
      <c r="DQ279" s="23" t="str">
        <f t="shared" si="177"/>
        <v/>
      </c>
      <c r="DR279" s="23" t="str">
        <f>+IF(LEN($I279)&gt;5,IF(ISERROR(VLOOKUP(V279,'CODIGO PAGO'!$B$2:$B$20,1,0)),1,IF(OR(AND(CP279=1,V279&lt;&gt;"N"),AND(CP279=3,V279&lt;&gt;"B"),AND(CP279=2,LEFT(TRIM(V279),1)&lt;&gt;"I")),1,IF(OR(AND(CP279=0,V279="N"),AND(CP279=0,V279="B"),AND(CP279=0,LEFT(TRIM(V279),1)="I")),1,0))),"")</f>
        <v/>
      </c>
      <c r="DS279" s="23" t="str">
        <f t="shared" si="178"/>
        <v/>
      </c>
      <c r="DT279" s="23" t="str">
        <f>+IF(LEN($I279)&gt;5,IF(ISERROR(VLOOKUP(X279,'CODIGO PAGO'!$B$2:$B$20,1,0)),1,IF(OR(AND(CR279=1,X279&lt;&gt;"N"),AND(CR279=3,X279&lt;&gt;"B"),AND(CR279=2,LEFT(TRIM(X279),1)&lt;&gt;"I")),1,IF(OR(AND(CR279=0,X279="N"),AND(CR279=0,X279="B"),AND(CR279=0,LEFT(TRIM(X279),1)="I")),1,0))),"")</f>
        <v/>
      </c>
      <c r="DU279" s="23" t="str">
        <f t="shared" si="179"/>
        <v/>
      </c>
      <c r="DV279" s="23" t="str">
        <f>+IF(LEN($I279)&gt;5,IF(ISERROR(VLOOKUP(Z279,'CODIGO PAGO'!$B$2:$B$20,1,0)),1,IF(OR(AND(CT279=1,Z279&lt;&gt;"N"),AND(CT279=3,Z279&lt;&gt;"B"),AND(CT279=2,LEFT(TRIM(Z279),1)&lt;&gt;"I")),1,IF(OR(AND(CT279=0,Z279="N"),AND(CT279=0,Z279="B"),AND(CT279=0,LEFT(TRIM(Z279),1)="I")),1,0))),"")</f>
        <v/>
      </c>
      <c r="DW279" s="23" t="str">
        <f t="shared" si="180"/>
        <v/>
      </c>
      <c r="DX279" s="23" t="str">
        <f>+IF(LEN($I279)&gt;5,IF(ISERROR(VLOOKUP(AB279,'CODIGO PAGO'!$B$2:$B$20,1,0)),1,IF(OR(AND(CV279=1,AB279&lt;&gt;"N"),AND(CV279=3,AB279&lt;&gt;"B"),AND(CV279=2,LEFT(TRIM(AB279),1)&lt;&gt;"I")),1,IF(OR(AND(CV279=0,AB279="N"),AND(CV279=0,AB279="B"),AND(CV279=0,LEFT(TRIM(AB279),1)="I")),1,0))),"")</f>
        <v/>
      </c>
      <c r="DY279" s="23" t="str">
        <f t="shared" si="181"/>
        <v/>
      </c>
      <c r="DZ279" s="23" t="str">
        <f>+IF(LEN($I279)&gt;5,IF(ISERROR(VLOOKUP(AD279,'CODIGO PAGO'!$B$2:$B$20,1,0)),1,IF(OR(AND(CX279=1,AD279&lt;&gt;"N"),AND(CX279=3,AD279&lt;&gt;"B"),AND(CX279=2,LEFT(TRIM(AD279),1)&lt;&gt;"I")),1,IF(OR(AND(CX279=0,AD279="N"),AND(CX279=0,AD279="B"),AND(CX279=0,LEFT(TRIM(AD279),1)="I")),1,0))),"")</f>
        <v/>
      </c>
      <c r="EA279" s="23" t="str">
        <f t="shared" si="182"/>
        <v/>
      </c>
      <c r="EB279" s="23" t="str">
        <f>+IF(LEN($I279)&gt;5,IF(ISERROR(VLOOKUP(AF279,'CODIGO PAGO'!$B$2:$B$20,1,0)),1,IF(OR(AND(CZ279=1,AF279&lt;&gt;"N"),AND(CZ279=3,AF279&lt;&gt;"B"),AND(CZ279=2,LEFT(TRIM(AF279),1)&lt;&gt;"I")),1,IF(OR(AND(CZ279=0,AF279="N"),AND(CZ279=0,AF279="B"),AND(CZ279=0,LEFT(TRIM(AF279),1)="I")),1,0))),"")</f>
        <v/>
      </c>
      <c r="EC279" s="23" t="str">
        <f t="shared" si="183"/>
        <v/>
      </c>
      <c r="ED279" s="23" t="str">
        <f>+IF(LEN($I279)&gt;5,IF(ISERROR(VLOOKUP(AH279,'CODIGO PAGO'!$B$2:$B$20,1,0)),1,IF(OR(AND(DB279=1,AH279&lt;&gt;"N"),AND(DB279=3,AH279&lt;&gt;"B"),AND(DB279=2,LEFT(TRIM(AH279),1)&lt;&gt;"I")),1,IF(OR(AND(DB279=0,AH279="N"),AND(DB279=0,AH279="B"),AND(DB279=0,LEFT(TRIM(AH279),1)="I")),1,0))),"")</f>
        <v/>
      </c>
      <c r="EE279" s="23" t="str">
        <f t="shared" si="184"/>
        <v/>
      </c>
      <c r="EF279" s="23" t="str">
        <f>+IF(LEN($I279)&gt;5,IF(ISERROR(VLOOKUP(AJ279,'CODIGO PAGO'!$B$2:$B$20,1,0)),1,IF(OR(AND(DD279=1,AJ279&lt;&gt;"N"),AND(DD279=3,AJ279&lt;&gt;"B"),AND(DD279=2,LEFT(TRIM(AJ279),1)&lt;&gt;"I")),1,IF(OR(AND(DD279=0,AJ279="N"),AND(DD279=0,AJ279="B"),AND(DD279=0,LEFT(TRIM(AJ279),1)="I")),1,0))),"")</f>
        <v/>
      </c>
      <c r="EG279" s="23" t="str">
        <f t="shared" si="185"/>
        <v/>
      </c>
      <c r="EH279" s="23" t="str">
        <f>+IF(LEN($I279)&gt;5,IF(ISERROR(VLOOKUP(AL279,'CODIGO PAGO'!$B$2:$B$20,1,0)),1,IF(OR(AND(DF279=1,AL279&lt;&gt;"N"),AND(DF279=3,AL279&lt;&gt;"B"),AND(DF279=2,LEFT(TRIM(AL279),1)&lt;&gt;"I")),1,IF(OR(AND(DF279=0,AL279="N"),AND(DF279=0,AL279="B"),AND(DF279=0,LEFT(TRIM(AL279),1)="I")),1,0))),"")</f>
        <v/>
      </c>
      <c r="EI279" s="23" t="str">
        <f t="shared" si="186"/>
        <v/>
      </c>
      <c r="EJ279" s="23" t="str">
        <f>+IF(LEN($I279)&gt;5,IF(ISERROR(VLOOKUP(AN279,'CODIGO PAGO'!$B$2:$B$20,1,0)),1,IF(OR(AND(DH279=1,AN279&lt;&gt;"N"),AND(DH279=3,AN279&lt;&gt;"B"),AND(DH279=2,LEFT(TRIM(AN279),1)&lt;&gt;"I")),1,IF(OR(AND(DH279=0,AN279="N"),AND(DH279=0,AN279="B"),AND(DH279=0,LEFT(TRIM(AN279),1)="I")),1,0))),"")</f>
        <v/>
      </c>
      <c r="EK279" s="23" t="str">
        <f t="shared" si="187"/>
        <v/>
      </c>
      <c r="EL279" s="24" t="str">
        <f t="shared" si="188"/>
        <v/>
      </c>
    </row>
    <row r="280" spans="1:142" s="26" customFormat="1">
      <c r="A280" s="15" t="str">
        <f t="shared" si="154"/>
        <v/>
      </c>
      <c r="B280" s="1" t="str">
        <f>+IF(LEN(I280)&gt;5,'CODIGO PAGO'!$B$28,"")</f>
        <v/>
      </c>
      <c r="C280" s="1" t="str">
        <f>+IF(LEN($I280)&gt;5,BD!D280,"")</f>
        <v/>
      </c>
      <c r="D280" s="168" t="str">
        <f>+IF(LEN($I280)&gt;5,BD!A280,"")</f>
        <v/>
      </c>
      <c r="E280" s="1" t="str">
        <f>+IF(LEN($I280)&gt;5,BD!B280,"")</f>
        <v/>
      </c>
      <c r="F280" s="1" t="str">
        <f>+IF(LEN($I280)&gt;5,BD!C280,"")</f>
        <v/>
      </c>
      <c r="G280" s="141"/>
      <c r="H280" s="141"/>
      <c r="I280" s="1" t="str">
        <f>+IF(LEN(BD!G280)&gt;5,BD!G280,"")</f>
        <v/>
      </c>
      <c r="J280" s="167" t="str">
        <f>+IF(LEN($I280)&gt;5,BD!E280,"")</f>
        <v/>
      </c>
      <c r="K280" s="6" t="str">
        <f t="shared" si="155"/>
        <v/>
      </c>
      <c r="L280" s="87" t="str">
        <f>+IF(LEN($I280)&gt;5,BD!H280,"")</f>
        <v/>
      </c>
      <c r="M280" s="40" t="str">
        <f t="shared" si="156"/>
        <v/>
      </c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4" t="str">
        <f t="shared" si="157"/>
        <v/>
      </c>
      <c r="AQ280" s="5" t="str">
        <f t="shared" si="158"/>
        <v/>
      </c>
      <c r="AR280" s="91" t="str">
        <f t="shared" si="159"/>
        <v/>
      </c>
      <c r="AS280" s="5" t="str">
        <f t="shared" si="160"/>
        <v/>
      </c>
      <c r="AT280" s="91" t="str">
        <f t="shared" si="161"/>
        <v/>
      </c>
      <c r="AU280" s="4" t="str">
        <f t="shared" si="162"/>
        <v/>
      </c>
      <c r="AV280" s="4" t="str">
        <f t="shared" si="163"/>
        <v/>
      </c>
      <c r="AW280" s="4" t="str">
        <f t="shared" si="164"/>
        <v/>
      </c>
      <c r="AX280" s="4" t="str">
        <f t="shared" si="165"/>
        <v/>
      </c>
      <c r="AY280" s="88" t="str">
        <f t="shared" si="166"/>
        <v/>
      </c>
      <c r="AZ280" s="17" t="str">
        <f t="shared" si="167"/>
        <v/>
      </c>
      <c r="BA280" s="18" t="str">
        <f t="shared" si="168"/>
        <v/>
      </c>
      <c r="BB280" s="19" t="str">
        <f>+IF(LEN(I280)&gt;5,IF(INT(RIGHT(B280,1))=9,0.5*L280*AY280,INT(MID(B280,5,LEN(B280)-4))*L280)+IFERROR(VLOOKUP(I280,AJUSTES!$A$1:$I$50,9,0),0),"")</f>
        <v/>
      </c>
      <c r="BC280" s="12"/>
      <c r="BD280" s="19" t="str">
        <f t="shared" si="169"/>
        <v/>
      </c>
      <c r="BE280" s="18" t="str">
        <f t="shared" si="170"/>
        <v/>
      </c>
      <c r="BF280" s="139" t="str">
        <f t="shared" si="171"/>
        <v/>
      </c>
      <c r="BG280" s="114"/>
      <c r="BH280" s="18" t="str">
        <f t="shared" si="172"/>
        <v/>
      </c>
      <c r="BI280" s="13"/>
      <c r="BJ280" s="12"/>
      <c r="BK280" s="12"/>
      <c r="BL280" s="145"/>
      <c r="BM280" s="12"/>
      <c r="BN280" s="12"/>
      <c r="BO280" s="12"/>
      <c r="BP280" s="12"/>
      <c r="BQ280" s="12"/>
      <c r="BR280" s="12"/>
      <c r="BS280" s="146"/>
      <c r="BT280" s="14"/>
      <c r="BU280" s="12"/>
      <c r="BV280" s="12"/>
      <c r="BW280" s="12"/>
      <c r="BX280" s="12"/>
      <c r="BY280" s="12"/>
      <c r="BZ280" s="144"/>
      <c r="CA280" s="107" t="str">
        <f>+IF(LEN($I280)&gt;5,IF(BD!F280="N/A","",BD!F280),"")</f>
        <v/>
      </c>
      <c r="CB280" s="21"/>
      <c r="CC280" s="147"/>
      <c r="CD280" s="148"/>
      <c r="CE280" s="8" t="str">
        <f>+IF(LEN(I280)&gt;5,BD!M280,"")</f>
        <v/>
      </c>
      <c r="CF280" s="16" t="str">
        <f>+IF(LEN(I280)&gt;5,BD!N280,"")</f>
        <v/>
      </c>
      <c r="CG280" s="3" t="str">
        <f t="shared" si="173"/>
        <v/>
      </c>
      <c r="CH280" s="23" t="str">
        <f>+IF(AND(LEN($I280)&gt;5),IF(AND($J280&gt;N$1,$J280&lt;=$AO$1),1,IF((COUNTIFS(INCAPACIDADES!$C$1:$C$51,$I280,INCAPACIDADES!K$1:K$51,N$1))&gt;0,2,IF(VLOOKUP($C280,BD!$D$1:$F$501,3,0)&gt;N$1,0,3))),"")</f>
        <v/>
      </c>
      <c r="CI280" s="23" t="str">
        <f>+IF(AND(LEN($I280)&gt;5),IF(AND($J280&gt;O$1,$J280&lt;=$AO$1),1,IF((COUNTIFS(INCAPACIDADES!$C$1:$C$51,$I280,INCAPACIDADES!L$1:L$51,O$1))&gt;0,2,IF(VLOOKUP($C280,BD!$D$1:$F$501,3,0)&gt;O$1,0,3))),"")</f>
        <v/>
      </c>
      <c r="CJ280" s="23" t="str">
        <f>+IF(AND(LEN($I280)&gt;5),IF(AND($J280&gt;P$1,$J280&lt;=$AO$1),1,IF((COUNTIFS(INCAPACIDADES!$C$1:$C$51,$I280,INCAPACIDADES!M$1:M$51,P$1))&gt;0,2,IF(VLOOKUP($C280,BD!$D$1:$F$501,3,0)&gt;P$1,0,3))),"")</f>
        <v/>
      </c>
      <c r="CK280" s="23" t="str">
        <f>+IF(AND(LEN($I280)&gt;5),IF(AND($J280&gt;Q$1,$J280&lt;=$AO$1),1,IF((COUNTIFS(INCAPACIDADES!$C$1:$C$51,$I280,INCAPACIDADES!N$1:N$51,Q$1))&gt;0,2,IF(VLOOKUP($C280,BD!$D$1:$F$501,3,0)&gt;Q$1,0,3))),"")</f>
        <v/>
      </c>
      <c r="CL280" s="23" t="str">
        <f>+IF(AND(LEN($I280)&gt;5),IF(AND($J280&gt;R$1,$J280&lt;=$AO$1),1,IF((COUNTIFS(INCAPACIDADES!$C$1:$C$51,$I280,INCAPACIDADES!O$1:O$51,R$1))&gt;0,2,IF(VLOOKUP($C280,BD!$D$1:$F$501,3,0)&gt;R$1,0,3))),"")</f>
        <v/>
      </c>
      <c r="CM280" s="23" t="str">
        <f>+IF(AND(LEN($I280)&gt;5),IF(AND($J280&gt;S$1,$J280&lt;=$AO$1),1,IF((COUNTIFS(INCAPACIDADES!$C$1:$C$51,$I280,INCAPACIDADES!P$1:P$51,S$1))&gt;0,2,IF(VLOOKUP($C280,BD!$D$1:$F$501,3,0)&gt;S$1,0,3))),"")</f>
        <v/>
      </c>
      <c r="CN280" s="23" t="str">
        <f>+IF(AND(LEN($I280)&gt;5),IF(AND($J280&gt;T$1,$J280&lt;=$AO$1),1,IF((COUNTIFS(INCAPACIDADES!$C$1:$C$51,$I280,INCAPACIDADES!Q$1:Q$51,T$1))&gt;0,2,IF(VLOOKUP($C280,BD!$D$1:$F$501,3,0)&gt;T$1,0,3))),"")</f>
        <v/>
      </c>
      <c r="CO280" s="23" t="str">
        <f>+IF(AND(LEN($I280)&gt;5),IF(AND($J280&gt;U$1,$J280&lt;=$AO$1),1,IF((COUNTIFS(INCAPACIDADES!$C$1:$C$51,$I280,INCAPACIDADES!R$1:R$51,U$1))&gt;0,2,IF(VLOOKUP($C280,BD!$D$1:$F$501,3,0)&gt;U$1,0,3))),"")</f>
        <v/>
      </c>
      <c r="CP280" s="23" t="str">
        <f>+IF(AND(LEN($I280)&gt;5),IF(AND($J280&gt;V$1,$J280&lt;=$AO$1),1,IF((COUNTIFS(INCAPACIDADES!$C$1:$C$51,$I280,INCAPACIDADES!S$1:S$51,V$1))&gt;0,2,IF(VLOOKUP($C280,BD!$D$1:$F$501,3,0)&gt;V$1,0,3))),"")</f>
        <v/>
      </c>
      <c r="CQ280" s="23" t="str">
        <f>+IF(AND(LEN($I280)&gt;5),IF(AND($J280&gt;W$1,$J280&lt;=$AO$1),1,IF((COUNTIFS(INCAPACIDADES!$C$1:$C$51,$I280,INCAPACIDADES!T$1:T$51,W$1))&gt;0,2,IF(VLOOKUP($C280,BD!$D$1:$F$501,3,0)&gt;W$1,0,3))),"")</f>
        <v/>
      </c>
      <c r="CR280" s="23" t="str">
        <f>+IF(AND(LEN($I280)&gt;5),IF(AND($J280&gt;X$1,$J280&lt;=$AO$1),1,IF((COUNTIFS(INCAPACIDADES!$C$1:$C$51,$I280,INCAPACIDADES!U$1:U$51,X$1))&gt;0,2,IF(VLOOKUP($C280,BD!$D$1:$F$501,3,0)&gt;X$1,0,3))),"")</f>
        <v/>
      </c>
      <c r="CS280" s="23" t="str">
        <f>+IF(AND(LEN($I280)&gt;5),IF(AND($J280&gt;Y$1,$J280&lt;=$AO$1),1,IF((COUNTIFS(INCAPACIDADES!$C$1:$C$51,$I280,INCAPACIDADES!V$1:V$51,Y$1))&gt;0,2,IF(VLOOKUP($C280,BD!$D$1:$F$501,3,0)&gt;Y$1,0,3))),"")</f>
        <v/>
      </c>
      <c r="CT280" s="23" t="str">
        <f>+IF(AND(LEN($I280)&gt;5),IF(AND($J280&gt;Z$1,$J280&lt;=$AO$1),1,IF((COUNTIFS(INCAPACIDADES!$C$1:$C$51,$I280,INCAPACIDADES!W$1:W$51,Z$1))&gt;0,2,IF(VLOOKUP($C280,BD!$D$1:$F$501,3,0)&gt;Z$1,0,3))),"")</f>
        <v/>
      </c>
      <c r="CU280" s="23" t="str">
        <f>+IF(AND(LEN($I280)&gt;5),IF(AND($J280&gt;AA$1,$J280&lt;=$AO$1),1,IF((COUNTIFS(INCAPACIDADES!$C$1:$C$51,$I280,INCAPACIDADES!X$1:X$51,AA$1))&gt;0,2,IF(VLOOKUP($C280,BD!$D$1:$F$501,3,0)&gt;AA$1,0,3))),"")</f>
        <v/>
      </c>
      <c r="CV280" s="23" t="str">
        <f>+IF(AND(LEN($I280)&gt;5),IF(AND($J280&gt;AB$1,$J280&lt;=$AO$1),1,IF((COUNTIFS(INCAPACIDADES!$C$1:$C$51,$I280,INCAPACIDADES!Y$1:Y$51,AB$1))&gt;0,2,IF(VLOOKUP($C280,BD!$D$1:$F$501,3,0)&gt;AB$1,0,3))),"")</f>
        <v/>
      </c>
      <c r="CW280" s="23" t="str">
        <f>+IF(AND(LEN($I280)&gt;5),IF(AND($J280&gt;AC$1,$J280&lt;=$AO$1),1,IF((COUNTIFS(INCAPACIDADES!$C$1:$C$51,$I280,INCAPACIDADES!Z$1:Z$51,AC$1))&gt;0,2,IF(VLOOKUP($C280,BD!$D$1:$F$501,3,0)&gt;AC$1,0,3))),"")</f>
        <v/>
      </c>
      <c r="CX280" s="23" t="str">
        <f>+IF(AND(LEN($I280)&gt;5),IF(AND($J280&gt;AD$1,$J280&lt;=$AO$1),1,IF((COUNTIFS(INCAPACIDADES!$C$1:$C$51,$I280,INCAPACIDADES!AA$1:AA$51,AD$1))&gt;0,2,IF(VLOOKUP($C280,BD!$D$1:$F$501,3,0)&gt;AD$1,0,3))),"")</f>
        <v/>
      </c>
      <c r="CY280" s="23" t="str">
        <f>+IF(AND(LEN($I280)&gt;5),IF(AND($J280&gt;AE$1,$J280&lt;=$AO$1),1,IF((COUNTIFS(INCAPACIDADES!$C$1:$C$51,$I280,INCAPACIDADES!AB$1:AB$51,AE$1))&gt;0,2,IF(VLOOKUP($C280,BD!$D$1:$F$501,3,0)&gt;AE$1,0,3))),"")</f>
        <v/>
      </c>
      <c r="CZ280" s="23" t="str">
        <f>+IF(AND(LEN($I280)&gt;5),IF(AND($J280&gt;AF$1,$J280&lt;=$AO$1),1,IF((COUNTIFS(INCAPACIDADES!$C$1:$C$51,$I280,INCAPACIDADES!AC$1:AC$51,AF$1))&gt;0,2,IF(VLOOKUP($C280,BD!$D$1:$F$501,3,0)&gt;AF$1,0,3))),"")</f>
        <v/>
      </c>
      <c r="DA280" s="23" t="str">
        <f>+IF(AND(LEN($I280)&gt;5),IF(AND($J280&gt;AG$1,$J280&lt;=$AO$1),1,IF((COUNTIFS(INCAPACIDADES!$C$1:$C$51,$I280,INCAPACIDADES!AD$1:AD$51,AG$1))&gt;0,2,IF(VLOOKUP($C280,BD!$D$1:$F$501,3,0)&gt;AG$1,0,3))),"")</f>
        <v/>
      </c>
      <c r="DB280" s="23" t="str">
        <f>+IF(AND(LEN($I280)&gt;5),IF(AND($J280&gt;AH$1,$J280&lt;=$AO$1),1,IF((COUNTIFS(INCAPACIDADES!$C$1:$C$51,$I280,INCAPACIDADES!AE$1:AE$51,AH$1))&gt;0,2,IF(VLOOKUP($C280,BD!$D$1:$F$501,3,0)&gt;AH$1,0,3))),"")</f>
        <v/>
      </c>
      <c r="DC280" s="23" t="str">
        <f>+IF(AND(LEN($I280)&gt;5),IF(AND($J280&gt;AI$1,$J280&lt;=$AO$1),1,IF((COUNTIFS(INCAPACIDADES!$C$1:$C$51,$I280,INCAPACIDADES!AF$1:AF$51,AI$1))&gt;0,2,IF(VLOOKUP($C280,BD!$D$1:$F$501,3,0)&gt;AI$1,0,3))),"")</f>
        <v/>
      </c>
      <c r="DD280" s="23" t="str">
        <f>+IF(AND(LEN($I280)&gt;5),IF(AND($J280&gt;AJ$1,$J280&lt;=$AO$1),1,IF((COUNTIFS(INCAPACIDADES!$C$1:$C$51,$I280,INCAPACIDADES!AG$1:AG$51,AJ$1))&gt;0,2,IF(VLOOKUP($C280,BD!$D$1:$F$501,3,0)&gt;AJ$1,0,3))),"")</f>
        <v/>
      </c>
      <c r="DE280" s="23" t="str">
        <f>+IF(AND(LEN($I280)&gt;5),IF(AND($J280&gt;AK$1,$J280&lt;=$AO$1),1,IF((COUNTIFS(INCAPACIDADES!$C$1:$C$51,$I280,INCAPACIDADES!AH$1:AH$51,AK$1))&gt;0,2,IF(VLOOKUP($C280,BD!$D$1:$F$501,3,0)&gt;AK$1,0,3))),"")</f>
        <v/>
      </c>
      <c r="DF280" s="23" t="str">
        <f>+IF(AND(LEN($I280)&gt;5),IF(AND($J280&gt;AL$1,$J280&lt;=$AO$1),1,IF((COUNTIFS(INCAPACIDADES!$C$1:$C$51,$I280,INCAPACIDADES!AI$1:AI$51,AL$1))&gt;0,2,IF(VLOOKUP($C280,BD!$D$1:$F$501,3,0)&gt;AL$1,0,3))),"")</f>
        <v/>
      </c>
      <c r="DG280" s="23" t="str">
        <f>+IF(AND(LEN($I280)&gt;5),IF(AND($J280&gt;AM$1,$J280&lt;=$AO$1),1,IF((COUNTIFS(INCAPACIDADES!$C$1:$C$51,$I280,INCAPACIDADES!AJ$1:AJ$51,AM$1))&gt;0,2,IF(VLOOKUP($C280,BD!$D$1:$F$501,3,0)&gt;AM$1,0,3))),"")</f>
        <v/>
      </c>
      <c r="DH280" s="23" t="str">
        <f>+IF(AND(LEN($I280)&gt;5),IF(AND($J280&gt;AN$1,$J280&lt;=$AO$1),1,IF((COUNTIFS(INCAPACIDADES!$C$1:$C$51,$I280,INCAPACIDADES!AK$1:AK$51,AN$1))&gt;0,2,IF(VLOOKUP($C280,BD!$D$1:$F$501,3,0)&gt;AN$1,0,3))),"")</f>
        <v/>
      </c>
      <c r="DI280" s="23" t="str">
        <f>+IF(AND(LEN($I280)&gt;5),IF(AND($J280&gt;AO$1,$J280&lt;=$AO$1),1,IF((COUNTIFS(INCAPACIDADES!$C$1:$C$51,$I280,INCAPACIDADES!AL$1:AL$51,AO$1))&gt;0,2,IF(VLOOKUP($C280,BD!$D$1:$F$501,3,0)&gt;AO$1,0,3))),"")</f>
        <v/>
      </c>
      <c r="DJ280" s="23" t="str">
        <f>+IF(LEN($I280)&gt;5,IF(ISERROR(VLOOKUP(N280,'CODIGO PAGO'!$B$2:$B$20,1,0)),1,IF(OR(AND(CH280=1,N280&lt;&gt;"N"),AND(CH280=3,N280&lt;&gt;"B"),AND(CH280=2,LEFT(TRIM(N280),1)&lt;&gt;"I")),1,IF(OR(AND(CH280=0,N280="N"),AND(CH280=0,N280="B"),AND(CH280=0,LEFT(TRIM(N280),1)="I")),1,0))),"")</f>
        <v/>
      </c>
      <c r="DK280" s="23" t="str">
        <f t="shared" si="174"/>
        <v/>
      </c>
      <c r="DL280" s="23" t="str">
        <f>+IF(LEN($I280)&gt;5,IF(ISERROR(VLOOKUP(P280,'CODIGO PAGO'!$B$2:$B$20,1,0)),1,IF(OR(AND(CJ280=1,P280&lt;&gt;"N"),AND(CJ280=3,P280&lt;&gt;"B"),AND(CJ280=2,LEFT(TRIM(P280),1)&lt;&gt;"I")),1,IF(OR(AND(CJ280=0,P280="N"),AND(CJ280=0,P280="B"),AND(CJ280=0,LEFT(TRIM(P280),1)="I")),1,0))),"")</f>
        <v/>
      </c>
      <c r="DM280" s="23" t="str">
        <f t="shared" si="175"/>
        <v/>
      </c>
      <c r="DN280" s="23" t="str">
        <f>+IF(LEN($I280)&gt;5,IF(ISERROR(VLOOKUP(R280,'CODIGO PAGO'!$B$2:$B$20,1,0)),1,IF(OR(AND(CL280=1,R280&lt;&gt;"N"),AND(CL280=3,R280&lt;&gt;"B"),AND(CL280=2,LEFT(TRIM(R280),1)&lt;&gt;"I")),1,IF(OR(AND(CL280=0,R280="N"),AND(CL280=0,R280="B"),AND(CL280=0,LEFT(TRIM(R280),1)="I")),1,0))),"")</f>
        <v/>
      </c>
      <c r="DO280" s="23" t="str">
        <f t="shared" si="176"/>
        <v/>
      </c>
      <c r="DP280" s="23" t="str">
        <f>+IF(LEN($I280)&gt;5,IF(ISERROR(VLOOKUP(T280,'CODIGO PAGO'!$B$2:$B$20,1,0)),1,IF(OR(AND(CN280=1,T280&lt;&gt;"N"),AND(CN280=3,T280&lt;&gt;"B"),AND(CN280=2,LEFT(TRIM(T280),1)&lt;&gt;"I")),1,IF(OR(AND(CN280=0,T280="N"),AND(CN280=0,T280="B"),AND(CN280=0,LEFT(TRIM(T280),1)="I")),1,0))),"")</f>
        <v/>
      </c>
      <c r="DQ280" s="23" t="str">
        <f t="shared" si="177"/>
        <v/>
      </c>
      <c r="DR280" s="23" t="str">
        <f>+IF(LEN($I280)&gt;5,IF(ISERROR(VLOOKUP(V280,'CODIGO PAGO'!$B$2:$B$20,1,0)),1,IF(OR(AND(CP280=1,V280&lt;&gt;"N"),AND(CP280=3,V280&lt;&gt;"B"),AND(CP280=2,LEFT(TRIM(V280),1)&lt;&gt;"I")),1,IF(OR(AND(CP280=0,V280="N"),AND(CP280=0,V280="B"),AND(CP280=0,LEFT(TRIM(V280),1)="I")),1,0))),"")</f>
        <v/>
      </c>
      <c r="DS280" s="23" t="str">
        <f t="shared" si="178"/>
        <v/>
      </c>
      <c r="DT280" s="23" t="str">
        <f>+IF(LEN($I280)&gt;5,IF(ISERROR(VLOOKUP(X280,'CODIGO PAGO'!$B$2:$B$20,1,0)),1,IF(OR(AND(CR280=1,X280&lt;&gt;"N"),AND(CR280=3,X280&lt;&gt;"B"),AND(CR280=2,LEFT(TRIM(X280),1)&lt;&gt;"I")),1,IF(OR(AND(CR280=0,X280="N"),AND(CR280=0,X280="B"),AND(CR280=0,LEFT(TRIM(X280),1)="I")),1,0))),"")</f>
        <v/>
      </c>
      <c r="DU280" s="23" t="str">
        <f t="shared" si="179"/>
        <v/>
      </c>
      <c r="DV280" s="23" t="str">
        <f>+IF(LEN($I280)&gt;5,IF(ISERROR(VLOOKUP(Z280,'CODIGO PAGO'!$B$2:$B$20,1,0)),1,IF(OR(AND(CT280=1,Z280&lt;&gt;"N"),AND(CT280=3,Z280&lt;&gt;"B"),AND(CT280=2,LEFT(TRIM(Z280),1)&lt;&gt;"I")),1,IF(OR(AND(CT280=0,Z280="N"),AND(CT280=0,Z280="B"),AND(CT280=0,LEFT(TRIM(Z280),1)="I")),1,0))),"")</f>
        <v/>
      </c>
      <c r="DW280" s="23" t="str">
        <f t="shared" si="180"/>
        <v/>
      </c>
      <c r="DX280" s="23" t="str">
        <f>+IF(LEN($I280)&gt;5,IF(ISERROR(VLOOKUP(AB280,'CODIGO PAGO'!$B$2:$B$20,1,0)),1,IF(OR(AND(CV280=1,AB280&lt;&gt;"N"),AND(CV280=3,AB280&lt;&gt;"B"),AND(CV280=2,LEFT(TRIM(AB280),1)&lt;&gt;"I")),1,IF(OR(AND(CV280=0,AB280="N"),AND(CV280=0,AB280="B"),AND(CV280=0,LEFT(TRIM(AB280),1)="I")),1,0))),"")</f>
        <v/>
      </c>
      <c r="DY280" s="23" t="str">
        <f t="shared" si="181"/>
        <v/>
      </c>
      <c r="DZ280" s="23" t="str">
        <f>+IF(LEN($I280)&gt;5,IF(ISERROR(VLOOKUP(AD280,'CODIGO PAGO'!$B$2:$B$20,1,0)),1,IF(OR(AND(CX280=1,AD280&lt;&gt;"N"),AND(CX280=3,AD280&lt;&gt;"B"),AND(CX280=2,LEFT(TRIM(AD280),1)&lt;&gt;"I")),1,IF(OR(AND(CX280=0,AD280="N"),AND(CX280=0,AD280="B"),AND(CX280=0,LEFT(TRIM(AD280),1)="I")),1,0))),"")</f>
        <v/>
      </c>
      <c r="EA280" s="23" t="str">
        <f t="shared" si="182"/>
        <v/>
      </c>
      <c r="EB280" s="23" t="str">
        <f>+IF(LEN($I280)&gt;5,IF(ISERROR(VLOOKUP(AF280,'CODIGO PAGO'!$B$2:$B$20,1,0)),1,IF(OR(AND(CZ280=1,AF280&lt;&gt;"N"),AND(CZ280=3,AF280&lt;&gt;"B"),AND(CZ280=2,LEFT(TRIM(AF280),1)&lt;&gt;"I")),1,IF(OR(AND(CZ280=0,AF280="N"),AND(CZ280=0,AF280="B"),AND(CZ280=0,LEFT(TRIM(AF280),1)="I")),1,0))),"")</f>
        <v/>
      </c>
      <c r="EC280" s="23" t="str">
        <f t="shared" si="183"/>
        <v/>
      </c>
      <c r="ED280" s="23" t="str">
        <f>+IF(LEN($I280)&gt;5,IF(ISERROR(VLOOKUP(AH280,'CODIGO PAGO'!$B$2:$B$20,1,0)),1,IF(OR(AND(DB280=1,AH280&lt;&gt;"N"),AND(DB280=3,AH280&lt;&gt;"B"),AND(DB280=2,LEFT(TRIM(AH280),1)&lt;&gt;"I")),1,IF(OR(AND(DB280=0,AH280="N"),AND(DB280=0,AH280="B"),AND(DB280=0,LEFT(TRIM(AH280),1)="I")),1,0))),"")</f>
        <v/>
      </c>
      <c r="EE280" s="23" t="str">
        <f t="shared" si="184"/>
        <v/>
      </c>
      <c r="EF280" s="23" t="str">
        <f>+IF(LEN($I280)&gt;5,IF(ISERROR(VLOOKUP(AJ280,'CODIGO PAGO'!$B$2:$B$20,1,0)),1,IF(OR(AND(DD280=1,AJ280&lt;&gt;"N"),AND(DD280=3,AJ280&lt;&gt;"B"),AND(DD280=2,LEFT(TRIM(AJ280),1)&lt;&gt;"I")),1,IF(OR(AND(DD280=0,AJ280="N"),AND(DD280=0,AJ280="B"),AND(DD280=0,LEFT(TRIM(AJ280),1)="I")),1,0))),"")</f>
        <v/>
      </c>
      <c r="EG280" s="23" t="str">
        <f t="shared" si="185"/>
        <v/>
      </c>
      <c r="EH280" s="23" t="str">
        <f>+IF(LEN($I280)&gt;5,IF(ISERROR(VLOOKUP(AL280,'CODIGO PAGO'!$B$2:$B$20,1,0)),1,IF(OR(AND(DF280=1,AL280&lt;&gt;"N"),AND(DF280=3,AL280&lt;&gt;"B"),AND(DF280=2,LEFT(TRIM(AL280),1)&lt;&gt;"I")),1,IF(OR(AND(DF280=0,AL280="N"),AND(DF280=0,AL280="B"),AND(DF280=0,LEFT(TRIM(AL280),1)="I")),1,0))),"")</f>
        <v/>
      </c>
      <c r="EI280" s="23" t="str">
        <f t="shared" si="186"/>
        <v/>
      </c>
      <c r="EJ280" s="23" t="str">
        <f>+IF(LEN($I280)&gt;5,IF(ISERROR(VLOOKUP(AN280,'CODIGO PAGO'!$B$2:$B$20,1,0)),1,IF(OR(AND(DH280=1,AN280&lt;&gt;"N"),AND(DH280=3,AN280&lt;&gt;"B"),AND(DH280=2,LEFT(TRIM(AN280),1)&lt;&gt;"I")),1,IF(OR(AND(DH280=0,AN280="N"),AND(DH280=0,AN280="B"),AND(DH280=0,LEFT(TRIM(AN280),1)="I")),1,0))),"")</f>
        <v/>
      </c>
      <c r="EK280" s="23" t="str">
        <f t="shared" si="187"/>
        <v/>
      </c>
      <c r="EL280" s="24" t="str">
        <f t="shared" si="188"/>
        <v/>
      </c>
    </row>
    <row r="281" spans="1:142" s="26" customFormat="1">
      <c r="A281" s="15" t="str">
        <f t="shared" si="154"/>
        <v/>
      </c>
      <c r="B281" s="1" t="str">
        <f>+IF(LEN(I281)&gt;5,'CODIGO PAGO'!$B$28,"")</f>
        <v/>
      </c>
      <c r="C281" s="1" t="str">
        <f>+IF(LEN($I281)&gt;5,BD!D281,"")</f>
        <v/>
      </c>
      <c r="D281" s="168" t="str">
        <f>+IF(LEN($I281)&gt;5,BD!A281,"")</f>
        <v/>
      </c>
      <c r="E281" s="1" t="str">
        <f>+IF(LEN($I281)&gt;5,BD!B281,"")</f>
        <v/>
      </c>
      <c r="F281" s="1" t="str">
        <f>+IF(LEN($I281)&gt;5,BD!C281,"")</f>
        <v/>
      </c>
      <c r="G281" s="141"/>
      <c r="H281" s="141"/>
      <c r="I281" s="1" t="str">
        <f>+IF(LEN(BD!G281)&gt;5,BD!G281,"")</f>
        <v/>
      </c>
      <c r="J281" s="167" t="str">
        <f>+IF(LEN($I281)&gt;5,BD!E281,"")</f>
        <v/>
      </c>
      <c r="K281" s="6" t="str">
        <f t="shared" si="155"/>
        <v/>
      </c>
      <c r="L281" s="87" t="str">
        <f>+IF(LEN($I281)&gt;5,BD!H281,"")</f>
        <v/>
      </c>
      <c r="M281" s="40" t="str">
        <f t="shared" si="156"/>
        <v/>
      </c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4" t="str">
        <f t="shared" si="157"/>
        <v/>
      </c>
      <c r="AQ281" s="5" t="str">
        <f t="shared" si="158"/>
        <v/>
      </c>
      <c r="AR281" s="91" t="str">
        <f t="shared" si="159"/>
        <v/>
      </c>
      <c r="AS281" s="5" t="str">
        <f t="shared" si="160"/>
        <v/>
      </c>
      <c r="AT281" s="91" t="str">
        <f t="shared" si="161"/>
        <v/>
      </c>
      <c r="AU281" s="4" t="str">
        <f t="shared" si="162"/>
        <v/>
      </c>
      <c r="AV281" s="4" t="str">
        <f t="shared" si="163"/>
        <v/>
      </c>
      <c r="AW281" s="4" t="str">
        <f t="shared" si="164"/>
        <v/>
      </c>
      <c r="AX281" s="4" t="str">
        <f t="shared" si="165"/>
        <v/>
      </c>
      <c r="AY281" s="88" t="str">
        <f t="shared" si="166"/>
        <v/>
      </c>
      <c r="AZ281" s="17" t="str">
        <f t="shared" si="167"/>
        <v/>
      </c>
      <c r="BA281" s="18" t="str">
        <f t="shared" si="168"/>
        <v/>
      </c>
      <c r="BB281" s="19" t="str">
        <f>+IF(LEN(I281)&gt;5,IF(INT(RIGHT(B281,1))=9,0.5*L281*AY281,INT(MID(B281,5,LEN(B281)-4))*L281)+IFERROR(VLOOKUP(I281,AJUSTES!$A$1:$I$50,9,0),0),"")</f>
        <v/>
      </c>
      <c r="BC281" s="12"/>
      <c r="BD281" s="19" t="str">
        <f t="shared" si="169"/>
        <v/>
      </c>
      <c r="BE281" s="18" t="str">
        <f t="shared" si="170"/>
        <v/>
      </c>
      <c r="BF281" s="139" t="str">
        <f t="shared" si="171"/>
        <v/>
      </c>
      <c r="BG281" s="114"/>
      <c r="BH281" s="18" t="str">
        <f t="shared" si="172"/>
        <v/>
      </c>
      <c r="BI281" s="13"/>
      <c r="BJ281" s="12"/>
      <c r="BK281" s="12"/>
      <c r="BL281" s="145"/>
      <c r="BM281" s="12"/>
      <c r="BN281" s="12"/>
      <c r="BO281" s="12"/>
      <c r="BP281" s="12"/>
      <c r="BQ281" s="12"/>
      <c r="BR281" s="12"/>
      <c r="BS281" s="146"/>
      <c r="BT281" s="14"/>
      <c r="BU281" s="12"/>
      <c r="BV281" s="12"/>
      <c r="BW281" s="12"/>
      <c r="BX281" s="12"/>
      <c r="BY281" s="12"/>
      <c r="BZ281" s="144"/>
      <c r="CA281" s="107" t="str">
        <f>+IF(LEN($I281)&gt;5,IF(BD!F281="N/A","",BD!F281),"")</f>
        <v/>
      </c>
      <c r="CB281" s="21"/>
      <c r="CC281" s="147"/>
      <c r="CD281" s="148"/>
      <c r="CE281" s="8" t="str">
        <f>+IF(LEN(I281)&gt;5,BD!M281,"")</f>
        <v/>
      </c>
      <c r="CF281" s="16" t="str">
        <f>+IF(LEN(I281)&gt;5,BD!N281,"")</f>
        <v/>
      </c>
      <c r="CG281" s="3" t="str">
        <f t="shared" si="173"/>
        <v/>
      </c>
      <c r="CH281" s="23" t="str">
        <f>+IF(AND(LEN($I281)&gt;5),IF(AND($J281&gt;N$1,$J281&lt;=$AO$1),1,IF((COUNTIFS(INCAPACIDADES!$C$1:$C$51,$I281,INCAPACIDADES!K$1:K$51,N$1))&gt;0,2,IF(VLOOKUP($C281,BD!$D$1:$F$501,3,0)&gt;N$1,0,3))),"")</f>
        <v/>
      </c>
      <c r="CI281" s="23" t="str">
        <f>+IF(AND(LEN($I281)&gt;5),IF(AND($J281&gt;O$1,$J281&lt;=$AO$1),1,IF((COUNTIFS(INCAPACIDADES!$C$1:$C$51,$I281,INCAPACIDADES!L$1:L$51,O$1))&gt;0,2,IF(VLOOKUP($C281,BD!$D$1:$F$501,3,0)&gt;O$1,0,3))),"")</f>
        <v/>
      </c>
      <c r="CJ281" s="23" t="str">
        <f>+IF(AND(LEN($I281)&gt;5),IF(AND($J281&gt;P$1,$J281&lt;=$AO$1),1,IF((COUNTIFS(INCAPACIDADES!$C$1:$C$51,$I281,INCAPACIDADES!M$1:M$51,P$1))&gt;0,2,IF(VLOOKUP($C281,BD!$D$1:$F$501,3,0)&gt;P$1,0,3))),"")</f>
        <v/>
      </c>
      <c r="CK281" s="23" t="str">
        <f>+IF(AND(LEN($I281)&gt;5),IF(AND($J281&gt;Q$1,$J281&lt;=$AO$1),1,IF((COUNTIFS(INCAPACIDADES!$C$1:$C$51,$I281,INCAPACIDADES!N$1:N$51,Q$1))&gt;0,2,IF(VLOOKUP($C281,BD!$D$1:$F$501,3,0)&gt;Q$1,0,3))),"")</f>
        <v/>
      </c>
      <c r="CL281" s="23" t="str">
        <f>+IF(AND(LEN($I281)&gt;5),IF(AND($J281&gt;R$1,$J281&lt;=$AO$1),1,IF((COUNTIFS(INCAPACIDADES!$C$1:$C$51,$I281,INCAPACIDADES!O$1:O$51,R$1))&gt;0,2,IF(VLOOKUP($C281,BD!$D$1:$F$501,3,0)&gt;R$1,0,3))),"")</f>
        <v/>
      </c>
      <c r="CM281" s="23" t="str">
        <f>+IF(AND(LEN($I281)&gt;5),IF(AND($J281&gt;S$1,$J281&lt;=$AO$1),1,IF((COUNTIFS(INCAPACIDADES!$C$1:$C$51,$I281,INCAPACIDADES!P$1:P$51,S$1))&gt;0,2,IF(VLOOKUP($C281,BD!$D$1:$F$501,3,0)&gt;S$1,0,3))),"")</f>
        <v/>
      </c>
      <c r="CN281" s="23" t="str">
        <f>+IF(AND(LEN($I281)&gt;5),IF(AND($J281&gt;T$1,$J281&lt;=$AO$1),1,IF((COUNTIFS(INCAPACIDADES!$C$1:$C$51,$I281,INCAPACIDADES!Q$1:Q$51,T$1))&gt;0,2,IF(VLOOKUP($C281,BD!$D$1:$F$501,3,0)&gt;T$1,0,3))),"")</f>
        <v/>
      </c>
      <c r="CO281" s="23" t="str">
        <f>+IF(AND(LEN($I281)&gt;5),IF(AND($J281&gt;U$1,$J281&lt;=$AO$1),1,IF((COUNTIFS(INCAPACIDADES!$C$1:$C$51,$I281,INCAPACIDADES!R$1:R$51,U$1))&gt;0,2,IF(VLOOKUP($C281,BD!$D$1:$F$501,3,0)&gt;U$1,0,3))),"")</f>
        <v/>
      </c>
      <c r="CP281" s="23" t="str">
        <f>+IF(AND(LEN($I281)&gt;5),IF(AND($J281&gt;V$1,$J281&lt;=$AO$1),1,IF((COUNTIFS(INCAPACIDADES!$C$1:$C$51,$I281,INCAPACIDADES!S$1:S$51,V$1))&gt;0,2,IF(VLOOKUP($C281,BD!$D$1:$F$501,3,0)&gt;V$1,0,3))),"")</f>
        <v/>
      </c>
      <c r="CQ281" s="23" t="str">
        <f>+IF(AND(LEN($I281)&gt;5),IF(AND($J281&gt;W$1,$J281&lt;=$AO$1),1,IF((COUNTIFS(INCAPACIDADES!$C$1:$C$51,$I281,INCAPACIDADES!T$1:T$51,W$1))&gt;0,2,IF(VLOOKUP($C281,BD!$D$1:$F$501,3,0)&gt;W$1,0,3))),"")</f>
        <v/>
      </c>
      <c r="CR281" s="23" t="str">
        <f>+IF(AND(LEN($I281)&gt;5),IF(AND($J281&gt;X$1,$J281&lt;=$AO$1),1,IF((COUNTIFS(INCAPACIDADES!$C$1:$C$51,$I281,INCAPACIDADES!U$1:U$51,X$1))&gt;0,2,IF(VLOOKUP($C281,BD!$D$1:$F$501,3,0)&gt;X$1,0,3))),"")</f>
        <v/>
      </c>
      <c r="CS281" s="23" t="str">
        <f>+IF(AND(LEN($I281)&gt;5),IF(AND($J281&gt;Y$1,$J281&lt;=$AO$1),1,IF((COUNTIFS(INCAPACIDADES!$C$1:$C$51,$I281,INCAPACIDADES!V$1:V$51,Y$1))&gt;0,2,IF(VLOOKUP($C281,BD!$D$1:$F$501,3,0)&gt;Y$1,0,3))),"")</f>
        <v/>
      </c>
      <c r="CT281" s="23" t="str">
        <f>+IF(AND(LEN($I281)&gt;5),IF(AND($J281&gt;Z$1,$J281&lt;=$AO$1),1,IF((COUNTIFS(INCAPACIDADES!$C$1:$C$51,$I281,INCAPACIDADES!W$1:W$51,Z$1))&gt;0,2,IF(VLOOKUP($C281,BD!$D$1:$F$501,3,0)&gt;Z$1,0,3))),"")</f>
        <v/>
      </c>
      <c r="CU281" s="23" t="str">
        <f>+IF(AND(LEN($I281)&gt;5),IF(AND($J281&gt;AA$1,$J281&lt;=$AO$1),1,IF((COUNTIFS(INCAPACIDADES!$C$1:$C$51,$I281,INCAPACIDADES!X$1:X$51,AA$1))&gt;0,2,IF(VLOOKUP($C281,BD!$D$1:$F$501,3,0)&gt;AA$1,0,3))),"")</f>
        <v/>
      </c>
      <c r="CV281" s="23" t="str">
        <f>+IF(AND(LEN($I281)&gt;5),IF(AND($J281&gt;AB$1,$J281&lt;=$AO$1),1,IF((COUNTIFS(INCAPACIDADES!$C$1:$C$51,$I281,INCAPACIDADES!Y$1:Y$51,AB$1))&gt;0,2,IF(VLOOKUP($C281,BD!$D$1:$F$501,3,0)&gt;AB$1,0,3))),"")</f>
        <v/>
      </c>
      <c r="CW281" s="23" t="str">
        <f>+IF(AND(LEN($I281)&gt;5),IF(AND($J281&gt;AC$1,$J281&lt;=$AO$1),1,IF((COUNTIFS(INCAPACIDADES!$C$1:$C$51,$I281,INCAPACIDADES!Z$1:Z$51,AC$1))&gt;0,2,IF(VLOOKUP($C281,BD!$D$1:$F$501,3,0)&gt;AC$1,0,3))),"")</f>
        <v/>
      </c>
      <c r="CX281" s="23" t="str">
        <f>+IF(AND(LEN($I281)&gt;5),IF(AND($J281&gt;AD$1,$J281&lt;=$AO$1),1,IF((COUNTIFS(INCAPACIDADES!$C$1:$C$51,$I281,INCAPACIDADES!AA$1:AA$51,AD$1))&gt;0,2,IF(VLOOKUP($C281,BD!$D$1:$F$501,3,0)&gt;AD$1,0,3))),"")</f>
        <v/>
      </c>
      <c r="CY281" s="23" t="str">
        <f>+IF(AND(LEN($I281)&gt;5),IF(AND($J281&gt;AE$1,$J281&lt;=$AO$1),1,IF((COUNTIFS(INCAPACIDADES!$C$1:$C$51,$I281,INCAPACIDADES!AB$1:AB$51,AE$1))&gt;0,2,IF(VLOOKUP($C281,BD!$D$1:$F$501,3,0)&gt;AE$1,0,3))),"")</f>
        <v/>
      </c>
      <c r="CZ281" s="23" t="str">
        <f>+IF(AND(LEN($I281)&gt;5),IF(AND($J281&gt;AF$1,$J281&lt;=$AO$1),1,IF((COUNTIFS(INCAPACIDADES!$C$1:$C$51,$I281,INCAPACIDADES!AC$1:AC$51,AF$1))&gt;0,2,IF(VLOOKUP($C281,BD!$D$1:$F$501,3,0)&gt;AF$1,0,3))),"")</f>
        <v/>
      </c>
      <c r="DA281" s="23" t="str">
        <f>+IF(AND(LEN($I281)&gt;5),IF(AND($J281&gt;AG$1,$J281&lt;=$AO$1),1,IF((COUNTIFS(INCAPACIDADES!$C$1:$C$51,$I281,INCAPACIDADES!AD$1:AD$51,AG$1))&gt;0,2,IF(VLOOKUP($C281,BD!$D$1:$F$501,3,0)&gt;AG$1,0,3))),"")</f>
        <v/>
      </c>
      <c r="DB281" s="23" t="str">
        <f>+IF(AND(LEN($I281)&gt;5),IF(AND($J281&gt;AH$1,$J281&lt;=$AO$1),1,IF((COUNTIFS(INCAPACIDADES!$C$1:$C$51,$I281,INCAPACIDADES!AE$1:AE$51,AH$1))&gt;0,2,IF(VLOOKUP($C281,BD!$D$1:$F$501,3,0)&gt;AH$1,0,3))),"")</f>
        <v/>
      </c>
      <c r="DC281" s="23" t="str">
        <f>+IF(AND(LEN($I281)&gt;5),IF(AND($J281&gt;AI$1,$J281&lt;=$AO$1),1,IF((COUNTIFS(INCAPACIDADES!$C$1:$C$51,$I281,INCAPACIDADES!AF$1:AF$51,AI$1))&gt;0,2,IF(VLOOKUP($C281,BD!$D$1:$F$501,3,0)&gt;AI$1,0,3))),"")</f>
        <v/>
      </c>
      <c r="DD281" s="23" t="str">
        <f>+IF(AND(LEN($I281)&gt;5),IF(AND($J281&gt;AJ$1,$J281&lt;=$AO$1),1,IF((COUNTIFS(INCAPACIDADES!$C$1:$C$51,$I281,INCAPACIDADES!AG$1:AG$51,AJ$1))&gt;0,2,IF(VLOOKUP($C281,BD!$D$1:$F$501,3,0)&gt;AJ$1,0,3))),"")</f>
        <v/>
      </c>
      <c r="DE281" s="23" t="str">
        <f>+IF(AND(LEN($I281)&gt;5),IF(AND($J281&gt;AK$1,$J281&lt;=$AO$1),1,IF((COUNTIFS(INCAPACIDADES!$C$1:$C$51,$I281,INCAPACIDADES!AH$1:AH$51,AK$1))&gt;0,2,IF(VLOOKUP($C281,BD!$D$1:$F$501,3,0)&gt;AK$1,0,3))),"")</f>
        <v/>
      </c>
      <c r="DF281" s="23" t="str">
        <f>+IF(AND(LEN($I281)&gt;5),IF(AND($J281&gt;AL$1,$J281&lt;=$AO$1),1,IF((COUNTIFS(INCAPACIDADES!$C$1:$C$51,$I281,INCAPACIDADES!AI$1:AI$51,AL$1))&gt;0,2,IF(VLOOKUP($C281,BD!$D$1:$F$501,3,0)&gt;AL$1,0,3))),"")</f>
        <v/>
      </c>
      <c r="DG281" s="23" t="str">
        <f>+IF(AND(LEN($I281)&gt;5),IF(AND($J281&gt;AM$1,$J281&lt;=$AO$1),1,IF((COUNTIFS(INCAPACIDADES!$C$1:$C$51,$I281,INCAPACIDADES!AJ$1:AJ$51,AM$1))&gt;0,2,IF(VLOOKUP($C281,BD!$D$1:$F$501,3,0)&gt;AM$1,0,3))),"")</f>
        <v/>
      </c>
      <c r="DH281" s="23" t="str">
        <f>+IF(AND(LEN($I281)&gt;5),IF(AND($J281&gt;AN$1,$J281&lt;=$AO$1),1,IF((COUNTIFS(INCAPACIDADES!$C$1:$C$51,$I281,INCAPACIDADES!AK$1:AK$51,AN$1))&gt;0,2,IF(VLOOKUP($C281,BD!$D$1:$F$501,3,0)&gt;AN$1,0,3))),"")</f>
        <v/>
      </c>
      <c r="DI281" s="23" t="str">
        <f>+IF(AND(LEN($I281)&gt;5),IF(AND($J281&gt;AO$1,$J281&lt;=$AO$1),1,IF((COUNTIFS(INCAPACIDADES!$C$1:$C$51,$I281,INCAPACIDADES!AL$1:AL$51,AO$1))&gt;0,2,IF(VLOOKUP($C281,BD!$D$1:$F$501,3,0)&gt;AO$1,0,3))),"")</f>
        <v/>
      </c>
      <c r="DJ281" s="23" t="str">
        <f>+IF(LEN($I281)&gt;5,IF(ISERROR(VLOOKUP(N281,'CODIGO PAGO'!$B$2:$B$20,1,0)),1,IF(OR(AND(CH281=1,N281&lt;&gt;"N"),AND(CH281=3,N281&lt;&gt;"B"),AND(CH281=2,LEFT(TRIM(N281),1)&lt;&gt;"I")),1,IF(OR(AND(CH281=0,N281="N"),AND(CH281=0,N281="B"),AND(CH281=0,LEFT(TRIM(N281),1)="I")),1,0))),"")</f>
        <v/>
      </c>
      <c r="DK281" s="23" t="str">
        <f t="shared" si="174"/>
        <v/>
      </c>
      <c r="DL281" s="23" t="str">
        <f>+IF(LEN($I281)&gt;5,IF(ISERROR(VLOOKUP(P281,'CODIGO PAGO'!$B$2:$B$20,1,0)),1,IF(OR(AND(CJ281=1,P281&lt;&gt;"N"),AND(CJ281=3,P281&lt;&gt;"B"),AND(CJ281=2,LEFT(TRIM(P281),1)&lt;&gt;"I")),1,IF(OR(AND(CJ281=0,P281="N"),AND(CJ281=0,P281="B"),AND(CJ281=0,LEFT(TRIM(P281),1)="I")),1,0))),"")</f>
        <v/>
      </c>
      <c r="DM281" s="23" t="str">
        <f t="shared" si="175"/>
        <v/>
      </c>
      <c r="DN281" s="23" t="str">
        <f>+IF(LEN($I281)&gt;5,IF(ISERROR(VLOOKUP(R281,'CODIGO PAGO'!$B$2:$B$20,1,0)),1,IF(OR(AND(CL281=1,R281&lt;&gt;"N"),AND(CL281=3,R281&lt;&gt;"B"),AND(CL281=2,LEFT(TRIM(R281),1)&lt;&gt;"I")),1,IF(OR(AND(CL281=0,R281="N"),AND(CL281=0,R281="B"),AND(CL281=0,LEFT(TRIM(R281),1)="I")),1,0))),"")</f>
        <v/>
      </c>
      <c r="DO281" s="23" t="str">
        <f t="shared" si="176"/>
        <v/>
      </c>
      <c r="DP281" s="23" t="str">
        <f>+IF(LEN($I281)&gt;5,IF(ISERROR(VLOOKUP(T281,'CODIGO PAGO'!$B$2:$B$20,1,0)),1,IF(OR(AND(CN281=1,T281&lt;&gt;"N"),AND(CN281=3,T281&lt;&gt;"B"),AND(CN281=2,LEFT(TRIM(T281),1)&lt;&gt;"I")),1,IF(OR(AND(CN281=0,T281="N"),AND(CN281=0,T281="B"),AND(CN281=0,LEFT(TRIM(T281),1)="I")),1,0))),"")</f>
        <v/>
      </c>
      <c r="DQ281" s="23" t="str">
        <f t="shared" si="177"/>
        <v/>
      </c>
      <c r="DR281" s="23" t="str">
        <f>+IF(LEN($I281)&gt;5,IF(ISERROR(VLOOKUP(V281,'CODIGO PAGO'!$B$2:$B$20,1,0)),1,IF(OR(AND(CP281=1,V281&lt;&gt;"N"),AND(CP281=3,V281&lt;&gt;"B"),AND(CP281=2,LEFT(TRIM(V281),1)&lt;&gt;"I")),1,IF(OR(AND(CP281=0,V281="N"),AND(CP281=0,V281="B"),AND(CP281=0,LEFT(TRIM(V281),1)="I")),1,0))),"")</f>
        <v/>
      </c>
      <c r="DS281" s="23" t="str">
        <f t="shared" si="178"/>
        <v/>
      </c>
      <c r="DT281" s="23" t="str">
        <f>+IF(LEN($I281)&gt;5,IF(ISERROR(VLOOKUP(X281,'CODIGO PAGO'!$B$2:$B$20,1,0)),1,IF(OR(AND(CR281=1,X281&lt;&gt;"N"),AND(CR281=3,X281&lt;&gt;"B"),AND(CR281=2,LEFT(TRIM(X281),1)&lt;&gt;"I")),1,IF(OR(AND(CR281=0,X281="N"),AND(CR281=0,X281="B"),AND(CR281=0,LEFT(TRIM(X281),1)="I")),1,0))),"")</f>
        <v/>
      </c>
      <c r="DU281" s="23" t="str">
        <f t="shared" si="179"/>
        <v/>
      </c>
      <c r="DV281" s="23" t="str">
        <f>+IF(LEN($I281)&gt;5,IF(ISERROR(VLOOKUP(Z281,'CODIGO PAGO'!$B$2:$B$20,1,0)),1,IF(OR(AND(CT281=1,Z281&lt;&gt;"N"),AND(CT281=3,Z281&lt;&gt;"B"),AND(CT281=2,LEFT(TRIM(Z281),1)&lt;&gt;"I")),1,IF(OR(AND(CT281=0,Z281="N"),AND(CT281=0,Z281="B"),AND(CT281=0,LEFT(TRIM(Z281),1)="I")),1,0))),"")</f>
        <v/>
      </c>
      <c r="DW281" s="23" t="str">
        <f t="shared" si="180"/>
        <v/>
      </c>
      <c r="DX281" s="23" t="str">
        <f>+IF(LEN($I281)&gt;5,IF(ISERROR(VLOOKUP(AB281,'CODIGO PAGO'!$B$2:$B$20,1,0)),1,IF(OR(AND(CV281=1,AB281&lt;&gt;"N"),AND(CV281=3,AB281&lt;&gt;"B"),AND(CV281=2,LEFT(TRIM(AB281),1)&lt;&gt;"I")),1,IF(OR(AND(CV281=0,AB281="N"),AND(CV281=0,AB281="B"),AND(CV281=0,LEFT(TRIM(AB281),1)="I")),1,0))),"")</f>
        <v/>
      </c>
      <c r="DY281" s="23" t="str">
        <f t="shared" si="181"/>
        <v/>
      </c>
      <c r="DZ281" s="23" t="str">
        <f>+IF(LEN($I281)&gt;5,IF(ISERROR(VLOOKUP(AD281,'CODIGO PAGO'!$B$2:$B$20,1,0)),1,IF(OR(AND(CX281=1,AD281&lt;&gt;"N"),AND(CX281=3,AD281&lt;&gt;"B"),AND(CX281=2,LEFT(TRIM(AD281),1)&lt;&gt;"I")),1,IF(OR(AND(CX281=0,AD281="N"),AND(CX281=0,AD281="B"),AND(CX281=0,LEFT(TRIM(AD281),1)="I")),1,0))),"")</f>
        <v/>
      </c>
      <c r="EA281" s="23" t="str">
        <f t="shared" si="182"/>
        <v/>
      </c>
      <c r="EB281" s="23" t="str">
        <f>+IF(LEN($I281)&gt;5,IF(ISERROR(VLOOKUP(AF281,'CODIGO PAGO'!$B$2:$B$20,1,0)),1,IF(OR(AND(CZ281=1,AF281&lt;&gt;"N"),AND(CZ281=3,AF281&lt;&gt;"B"),AND(CZ281=2,LEFT(TRIM(AF281),1)&lt;&gt;"I")),1,IF(OR(AND(CZ281=0,AF281="N"),AND(CZ281=0,AF281="B"),AND(CZ281=0,LEFT(TRIM(AF281),1)="I")),1,0))),"")</f>
        <v/>
      </c>
      <c r="EC281" s="23" t="str">
        <f t="shared" si="183"/>
        <v/>
      </c>
      <c r="ED281" s="23" t="str">
        <f>+IF(LEN($I281)&gt;5,IF(ISERROR(VLOOKUP(AH281,'CODIGO PAGO'!$B$2:$B$20,1,0)),1,IF(OR(AND(DB281=1,AH281&lt;&gt;"N"),AND(DB281=3,AH281&lt;&gt;"B"),AND(DB281=2,LEFT(TRIM(AH281),1)&lt;&gt;"I")),1,IF(OR(AND(DB281=0,AH281="N"),AND(DB281=0,AH281="B"),AND(DB281=0,LEFT(TRIM(AH281),1)="I")),1,0))),"")</f>
        <v/>
      </c>
      <c r="EE281" s="23" t="str">
        <f t="shared" si="184"/>
        <v/>
      </c>
      <c r="EF281" s="23" t="str">
        <f>+IF(LEN($I281)&gt;5,IF(ISERROR(VLOOKUP(AJ281,'CODIGO PAGO'!$B$2:$B$20,1,0)),1,IF(OR(AND(DD281=1,AJ281&lt;&gt;"N"),AND(DD281=3,AJ281&lt;&gt;"B"),AND(DD281=2,LEFT(TRIM(AJ281),1)&lt;&gt;"I")),1,IF(OR(AND(DD281=0,AJ281="N"),AND(DD281=0,AJ281="B"),AND(DD281=0,LEFT(TRIM(AJ281),1)="I")),1,0))),"")</f>
        <v/>
      </c>
      <c r="EG281" s="23" t="str">
        <f t="shared" si="185"/>
        <v/>
      </c>
      <c r="EH281" s="23" t="str">
        <f>+IF(LEN($I281)&gt;5,IF(ISERROR(VLOOKUP(AL281,'CODIGO PAGO'!$B$2:$B$20,1,0)),1,IF(OR(AND(DF281=1,AL281&lt;&gt;"N"),AND(DF281=3,AL281&lt;&gt;"B"),AND(DF281=2,LEFT(TRIM(AL281),1)&lt;&gt;"I")),1,IF(OR(AND(DF281=0,AL281="N"),AND(DF281=0,AL281="B"),AND(DF281=0,LEFT(TRIM(AL281),1)="I")),1,0))),"")</f>
        <v/>
      </c>
      <c r="EI281" s="23" t="str">
        <f t="shared" si="186"/>
        <v/>
      </c>
      <c r="EJ281" s="23" t="str">
        <f>+IF(LEN($I281)&gt;5,IF(ISERROR(VLOOKUP(AN281,'CODIGO PAGO'!$B$2:$B$20,1,0)),1,IF(OR(AND(DH281=1,AN281&lt;&gt;"N"),AND(DH281=3,AN281&lt;&gt;"B"),AND(DH281=2,LEFT(TRIM(AN281),1)&lt;&gt;"I")),1,IF(OR(AND(DH281=0,AN281="N"),AND(DH281=0,AN281="B"),AND(DH281=0,LEFT(TRIM(AN281),1)="I")),1,0))),"")</f>
        <v/>
      </c>
      <c r="EK281" s="23" t="str">
        <f t="shared" si="187"/>
        <v/>
      </c>
      <c r="EL281" s="24" t="str">
        <f t="shared" si="188"/>
        <v/>
      </c>
    </row>
    <row r="282" spans="1:142" s="26" customFormat="1">
      <c r="A282" s="15" t="str">
        <f t="shared" si="154"/>
        <v/>
      </c>
      <c r="B282" s="1" t="str">
        <f>+IF(LEN(I282)&gt;5,'CODIGO PAGO'!$B$28,"")</f>
        <v/>
      </c>
      <c r="C282" s="1" t="str">
        <f>+IF(LEN($I282)&gt;5,BD!D282,"")</f>
        <v/>
      </c>
      <c r="D282" s="168" t="str">
        <f>+IF(LEN($I282)&gt;5,BD!A282,"")</f>
        <v/>
      </c>
      <c r="E282" s="1" t="str">
        <f>+IF(LEN($I282)&gt;5,BD!B282,"")</f>
        <v/>
      </c>
      <c r="F282" s="1" t="str">
        <f>+IF(LEN($I282)&gt;5,BD!C282,"")</f>
        <v/>
      </c>
      <c r="G282" s="141"/>
      <c r="H282" s="141"/>
      <c r="I282" s="1" t="str">
        <f>+IF(LEN(BD!G282)&gt;5,BD!G282,"")</f>
        <v/>
      </c>
      <c r="J282" s="167" t="str">
        <f>+IF(LEN($I282)&gt;5,BD!E282,"")</f>
        <v/>
      </c>
      <c r="K282" s="6" t="str">
        <f t="shared" si="155"/>
        <v/>
      </c>
      <c r="L282" s="87" t="str">
        <f>+IF(LEN($I282)&gt;5,BD!H282,"")</f>
        <v/>
      </c>
      <c r="M282" s="40" t="str">
        <f t="shared" si="156"/>
        <v/>
      </c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4" t="str">
        <f t="shared" si="157"/>
        <v/>
      </c>
      <c r="AQ282" s="5" t="str">
        <f t="shared" si="158"/>
        <v/>
      </c>
      <c r="AR282" s="91" t="str">
        <f t="shared" si="159"/>
        <v/>
      </c>
      <c r="AS282" s="5" t="str">
        <f t="shared" si="160"/>
        <v/>
      </c>
      <c r="AT282" s="91" t="str">
        <f t="shared" si="161"/>
        <v/>
      </c>
      <c r="AU282" s="4" t="str">
        <f t="shared" si="162"/>
        <v/>
      </c>
      <c r="AV282" s="4" t="str">
        <f t="shared" si="163"/>
        <v/>
      </c>
      <c r="AW282" s="4" t="str">
        <f t="shared" si="164"/>
        <v/>
      </c>
      <c r="AX282" s="4" t="str">
        <f t="shared" si="165"/>
        <v/>
      </c>
      <c r="AY282" s="88" t="str">
        <f t="shared" si="166"/>
        <v/>
      </c>
      <c r="AZ282" s="17" t="str">
        <f t="shared" si="167"/>
        <v/>
      </c>
      <c r="BA282" s="18" t="str">
        <f t="shared" si="168"/>
        <v/>
      </c>
      <c r="BB282" s="19" t="str">
        <f>+IF(LEN(I282)&gt;5,IF(INT(RIGHT(B282,1))=9,0.5*L282*AY282,INT(MID(B282,5,LEN(B282)-4))*L282)+IFERROR(VLOOKUP(I282,AJUSTES!$A$1:$I$50,9,0),0),"")</f>
        <v/>
      </c>
      <c r="BC282" s="12"/>
      <c r="BD282" s="19" t="str">
        <f t="shared" si="169"/>
        <v/>
      </c>
      <c r="BE282" s="18" t="str">
        <f t="shared" si="170"/>
        <v/>
      </c>
      <c r="BF282" s="139" t="str">
        <f t="shared" si="171"/>
        <v/>
      </c>
      <c r="BG282" s="114"/>
      <c r="BH282" s="18" t="str">
        <f t="shared" si="172"/>
        <v/>
      </c>
      <c r="BI282" s="13"/>
      <c r="BJ282" s="12"/>
      <c r="BK282" s="12"/>
      <c r="BL282" s="145"/>
      <c r="BM282" s="12"/>
      <c r="BN282" s="12"/>
      <c r="BO282" s="12"/>
      <c r="BP282" s="12"/>
      <c r="BQ282" s="12"/>
      <c r="BR282" s="12"/>
      <c r="BS282" s="146"/>
      <c r="BT282" s="14"/>
      <c r="BU282" s="12"/>
      <c r="BV282" s="12"/>
      <c r="BW282" s="12"/>
      <c r="BX282" s="12"/>
      <c r="BY282" s="12"/>
      <c r="BZ282" s="144"/>
      <c r="CA282" s="107" t="str">
        <f>+IF(LEN($I282)&gt;5,IF(BD!F282="N/A","",BD!F282),"")</f>
        <v/>
      </c>
      <c r="CB282" s="21"/>
      <c r="CC282" s="147"/>
      <c r="CD282" s="148"/>
      <c r="CE282" s="8" t="str">
        <f>+IF(LEN(I282)&gt;5,BD!M282,"")</f>
        <v/>
      </c>
      <c r="CF282" s="16" t="str">
        <f>+IF(LEN(I282)&gt;5,BD!N282,"")</f>
        <v/>
      </c>
      <c r="CG282" s="3" t="str">
        <f t="shared" si="173"/>
        <v/>
      </c>
      <c r="CH282" s="23" t="str">
        <f>+IF(AND(LEN($I282)&gt;5),IF(AND($J282&gt;N$1,$J282&lt;=$AO$1),1,IF((COUNTIFS(INCAPACIDADES!$C$1:$C$51,$I282,INCAPACIDADES!K$1:K$51,N$1))&gt;0,2,IF(VLOOKUP($C282,BD!$D$1:$F$501,3,0)&gt;N$1,0,3))),"")</f>
        <v/>
      </c>
      <c r="CI282" s="23" t="str">
        <f>+IF(AND(LEN($I282)&gt;5),IF(AND($J282&gt;O$1,$J282&lt;=$AO$1),1,IF((COUNTIFS(INCAPACIDADES!$C$1:$C$51,$I282,INCAPACIDADES!L$1:L$51,O$1))&gt;0,2,IF(VLOOKUP($C282,BD!$D$1:$F$501,3,0)&gt;O$1,0,3))),"")</f>
        <v/>
      </c>
      <c r="CJ282" s="23" t="str">
        <f>+IF(AND(LEN($I282)&gt;5),IF(AND($J282&gt;P$1,$J282&lt;=$AO$1),1,IF((COUNTIFS(INCAPACIDADES!$C$1:$C$51,$I282,INCAPACIDADES!M$1:M$51,P$1))&gt;0,2,IF(VLOOKUP($C282,BD!$D$1:$F$501,3,0)&gt;P$1,0,3))),"")</f>
        <v/>
      </c>
      <c r="CK282" s="23" t="str">
        <f>+IF(AND(LEN($I282)&gt;5),IF(AND($J282&gt;Q$1,$J282&lt;=$AO$1),1,IF((COUNTIFS(INCAPACIDADES!$C$1:$C$51,$I282,INCAPACIDADES!N$1:N$51,Q$1))&gt;0,2,IF(VLOOKUP($C282,BD!$D$1:$F$501,3,0)&gt;Q$1,0,3))),"")</f>
        <v/>
      </c>
      <c r="CL282" s="23" t="str">
        <f>+IF(AND(LEN($I282)&gt;5),IF(AND($J282&gt;R$1,$J282&lt;=$AO$1),1,IF((COUNTIFS(INCAPACIDADES!$C$1:$C$51,$I282,INCAPACIDADES!O$1:O$51,R$1))&gt;0,2,IF(VLOOKUP($C282,BD!$D$1:$F$501,3,0)&gt;R$1,0,3))),"")</f>
        <v/>
      </c>
      <c r="CM282" s="23" t="str">
        <f>+IF(AND(LEN($I282)&gt;5),IF(AND($J282&gt;S$1,$J282&lt;=$AO$1),1,IF((COUNTIFS(INCAPACIDADES!$C$1:$C$51,$I282,INCAPACIDADES!P$1:P$51,S$1))&gt;0,2,IF(VLOOKUP($C282,BD!$D$1:$F$501,3,0)&gt;S$1,0,3))),"")</f>
        <v/>
      </c>
      <c r="CN282" s="23" t="str">
        <f>+IF(AND(LEN($I282)&gt;5),IF(AND($J282&gt;T$1,$J282&lt;=$AO$1),1,IF((COUNTIFS(INCAPACIDADES!$C$1:$C$51,$I282,INCAPACIDADES!Q$1:Q$51,T$1))&gt;0,2,IF(VLOOKUP($C282,BD!$D$1:$F$501,3,0)&gt;T$1,0,3))),"")</f>
        <v/>
      </c>
      <c r="CO282" s="23" t="str">
        <f>+IF(AND(LEN($I282)&gt;5),IF(AND($J282&gt;U$1,$J282&lt;=$AO$1),1,IF((COUNTIFS(INCAPACIDADES!$C$1:$C$51,$I282,INCAPACIDADES!R$1:R$51,U$1))&gt;0,2,IF(VLOOKUP($C282,BD!$D$1:$F$501,3,0)&gt;U$1,0,3))),"")</f>
        <v/>
      </c>
      <c r="CP282" s="23" t="str">
        <f>+IF(AND(LEN($I282)&gt;5),IF(AND($J282&gt;V$1,$J282&lt;=$AO$1),1,IF((COUNTIFS(INCAPACIDADES!$C$1:$C$51,$I282,INCAPACIDADES!S$1:S$51,V$1))&gt;0,2,IF(VLOOKUP($C282,BD!$D$1:$F$501,3,0)&gt;V$1,0,3))),"")</f>
        <v/>
      </c>
      <c r="CQ282" s="23" t="str">
        <f>+IF(AND(LEN($I282)&gt;5),IF(AND($J282&gt;W$1,$J282&lt;=$AO$1),1,IF((COUNTIFS(INCAPACIDADES!$C$1:$C$51,$I282,INCAPACIDADES!T$1:T$51,W$1))&gt;0,2,IF(VLOOKUP($C282,BD!$D$1:$F$501,3,0)&gt;W$1,0,3))),"")</f>
        <v/>
      </c>
      <c r="CR282" s="23" t="str">
        <f>+IF(AND(LEN($I282)&gt;5),IF(AND($J282&gt;X$1,$J282&lt;=$AO$1),1,IF((COUNTIFS(INCAPACIDADES!$C$1:$C$51,$I282,INCAPACIDADES!U$1:U$51,X$1))&gt;0,2,IF(VLOOKUP($C282,BD!$D$1:$F$501,3,0)&gt;X$1,0,3))),"")</f>
        <v/>
      </c>
      <c r="CS282" s="23" t="str">
        <f>+IF(AND(LEN($I282)&gt;5),IF(AND($J282&gt;Y$1,$J282&lt;=$AO$1),1,IF((COUNTIFS(INCAPACIDADES!$C$1:$C$51,$I282,INCAPACIDADES!V$1:V$51,Y$1))&gt;0,2,IF(VLOOKUP($C282,BD!$D$1:$F$501,3,0)&gt;Y$1,0,3))),"")</f>
        <v/>
      </c>
      <c r="CT282" s="23" t="str">
        <f>+IF(AND(LEN($I282)&gt;5),IF(AND($J282&gt;Z$1,$J282&lt;=$AO$1),1,IF((COUNTIFS(INCAPACIDADES!$C$1:$C$51,$I282,INCAPACIDADES!W$1:W$51,Z$1))&gt;0,2,IF(VLOOKUP($C282,BD!$D$1:$F$501,3,0)&gt;Z$1,0,3))),"")</f>
        <v/>
      </c>
      <c r="CU282" s="23" t="str">
        <f>+IF(AND(LEN($I282)&gt;5),IF(AND($J282&gt;AA$1,$J282&lt;=$AO$1),1,IF((COUNTIFS(INCAPACIDADES!$C$1:$C$51,$I282,INCAPACIDADES!X$1:X$51,AA$1))&gt;0,2,IF(VLOOKUP($C282,BD!$D$1:$F$501,3,0)&gt;AA$1,0,3))),"")</f>
        <v/>
      </c>
      <c r="CV282" s="23" t="str">
        <f>+IF(AND(LEN($I282)&gt;5),IF(AND($J282&gt;AB$1,$J282&lt;=$AO$1),1,IF((COUNTIFS(INCAPACIDADES!$C$1:$C$51,$I282,INCAPACIDADES!Y$1:Y$51,AB$1))&gt;0,2,IF(VLOOKUP($C282,BD!$D$1:$F$501,3,0)&gt;AB$1,0,3))),"")</f>
        <v/>
      </c>
      <c r="CW282" s="23" t="str">
        <f>+IF(AND(LEN($I282)&gt;5),IF(AND($J282&gt;AC$1,$J282&lt;=$AO$1),1,IF((COUNTIFS(INCAPACIDADES!$C$1:$C$51,$I282,INCAPACIDADES!Z$1:Z$51,AC$1))&gt;0,2,IF(VLOOKUP($C282,BD!$D$1:$F$501,3,0)&gt;AC$1,0,3))),"")</f>
        <v/>
      </c>
      <c r="CX282" s="23" t="str">
        <f>+IF(AND(LEN($I282)&gt;5),IF(AND($J282&gt;AD$1,$J282&lt;=$AO$1),1,IF((COUNTIFS(INCAPACIDADES!$C$1:$C$51,$I282,INCAPACIDADES!AA$1:AA$51,AD$1))&gt;0,2,IF(VLOOKUP($C282,BD!$D$1:$F$501,3,0)&gt;AD$1,0,3))),"")</f>
        <v/>
      </c>
      <c r="CY282" s="23" t="str">
        <f>+IF(AND(LEN($I282)&gt;5),IF(AND($J282&gt;AE$1,$J282&lt;=$AO$1),1,IF((COUNTIFS(INCAPACIDADES!$C$1:$C$51,$I282,INCAPACIDADES!AB$1:AB$51,AE$1))&gt;0,2,IF(VLOOKUP($C282,BD!$D$1:$F$501,3,0)&gt;AE$1,0,3))),"")</f>
        <v/>
      </c>
      <c r="CZ282" s="23" t="str">
        <f>+IF(AND(LEN($I282)&gt;5),IF(AND($J282&gt;AF$1,$J282&lt;=$AO$1),1,IF((COUNTIFS(INCAPACIDADES!$C$1:$C$51,$I282,INCAPACIDADES!AC$1:AC$51,AF$1))&gt;0,2,IF(VLOOKUP($C282,BD!$D$1:$F$501,3,0)&gt;AF$1,0,3))),"")</f>
        <v/>
      </c>
      <c r="DA282" s="23" t="str">
        <f>+IF(AND(LEN($I282)&gt;5),IF(AND($J282&gt;AG$1,$J282&lt;=$AO$1),1,IF((COUNTIFS(INCAPACIDADES!$C$1:$C$51,$I282,INCAPACIDADES!AD$1:AD$51,AG$1))&gt;0,2,IF(VLOOKUP($C282,BD!$D$1:$F$501,3,0)&gt;AG$1,0,3))),"")</f>
        <v/>
      </c>
      <c r="DB282" s="23" t="str">
        <f>+IF(AND(LEN($I282)&gt;5),IF(AND($J282&gt;AH$1,$J282&lt;=$AO$1),1,IF((COUNTIFS(INCAPACIDADES!$C$1:$C$51,$I282,INCAPACIDADES!AE$1:AE$51,AH$1))&gt;0,2,IF(VLOOKUP($C282,BD!$D$1:$F$501,3,0)&gt;AH$1,0,3))),"")</f>
        <v/>
      </c>
      <c r="DC282" s="23" t="str">
        <f>+IF(AND(LEN($I282)&gt;5),IF(AND($J282&gt;AI$1,$J282&lt;=$AO$1),1,IF((COUNTIFS(INCAPACIDADES!$C$1:$C$51,$I282,INCAPACIDADES!AF$1:AF$51,AI$1))&gt;0,2,IF(VLOOKUP($C282,BD!$D$1:$F$501,3,0)&gt;AI$1,0,3))),"")</f>
        <v/>
      </c>
      <c r="DD282" s="23" t="str">
        <f>+IF(AND(LEN($I282)&gt;5),IF(AND($J282&gt;AJ$1,$J282&lt;=$AO$1),1,IF((COUNTIFS(INCAPACIDADES!$C$1:$C$51,$I282,INCAPACIDADES!AG$1:AG$51,AJ$1))&gt;0,2,IF(VLOOKUP($C282,BD!$D$1:$F$501,3,0)&gt;AJ$1,0,3))),"")</f>
        <v/>
      </c>
      <c r="DE282" s="23" t="str">
        <f>+IF(AND(LEN($I282)&gt;5),IF(AND($J282&gt;AK$1,$J282&lt;=$AO$1),1,IF((COUNTIFS(INCAPACIDADES!$C$1:$C$51,$I282,INCAPACIDADES!AH$1:AH$51,AK$1))&gt;0,2,IF(VLOOKUP($C282,BD!$D$1:$F$501,3,0)&gt;AK$1,0,3))),"")</f>
        <v/>
      </c>
      <c r="DF282" s="23" t="str">
        <f>+IF(AND(LEN($I282)&gt;5),IF(AND($J282&gt;AL$1,$J282&lt;=$AO$1),1,IF((COUNTIFS(INCAPACIDADES!$C$1:$C$51,$I282,INCAPACIDADES!AI$1:AI$51,AL$1))&gt;0,2,IF(VLOOKUP($C282,BD!$D$1:$F$501,3,0)&gt;AL$1,0,3))),"")</f>
        <v/>
      </c>
      <c r="DG282" s="23" t="str">
        <f>+IF(AND(LEN($I282)&gt;5),IF(AND($J282&gt;AM$1,$J282&lt;=$AO$1),1,IF((COUNTIFS(INCAPACIDADES!$C$1:$C$51,$I282,INCAPACIDADES!AJ$1:AJ$51,AM$1))&gt;0,2,IF(VLOOKUP($C282,BD!$D$1:$F$501,3,0)&gt;AM$1,0,3))),"")</f>
        <v/>
      </c>
      <c r="DH282" s="23" t="str">
        <f>+IF(AND(LEN($I282)&gt;5),IF(AND($J282&gt;AN$1,$J282&lt;=$AO$1),1,IF((COUNTIFS(INCAPACIDADES!$C$1:$C$51,$I282,INCAPACIDADES!AK$1:AK$51,AN$1))&gt;0,2,IF(VLOOKUP($C282,BD!$D$1:$F$501,3,0)&gt;AN$1,0,3))),"")</f>
        <v/>
      </c>
      <c r="DI282" s="23" t="str">
        <f>+IF(AND(LEN($I282)&gt;5),IF(AND($J282&gt;AO$1,$J282&lt;=$AO$1),1,IF((COUNTIFS(INCAPACIDADES!$C$1:$C$51,$I282,INCAPACIDADES!AL$1:AL$51,AO$1))&gt;0,2,IF(VLOOKUP($C282,BD!$D$1:$F$501,3,0)&gt;AO$1,0,3))),"")</f>
        <v/>
      </c>
      <c r="DJ282" s="23" t="str">
        <f>+IF(LEN($I282)&gt;5,IF(ISERROR(VLOOKUP(N282,'CODIGO PAGO'!$B$2:$B$20,1,0)),1,IF(OR(AND(CH282=1,N282&lt;&gt;"N"),AND(CH282=3,N282&lt;&gt;"B"),AND(CH282=2,LEFT(TRIM(N282),1)&lt;&gt;"I")),1,IF(OR(AND(CH282=0,N282="N"),AND(CH282=0,N282="B"),AND(CH282=0,LEFT(TRIM(N282),1)="I")),1,0))),"")</f>
        <v/>
      </c>
      <c r="DK282" s="23" t="str">
        <f t="shared" si="174"/>
        <v/>
      </c>
      <c r="DL282" s="23" t="str">
        <f>+IF(LEN($I282)&gt;5,IF(ISERROR(VLOOKUP(P282,'CODIGO PAGO'!$B$2:$B$20,1,0)),1,IF(OR(AND(CJ282=1,P282&lt;&gt;"N"),AND(CJ282=3,P282&lt;&gt;"B"),AND(CJ282=2,LEFT(TRIM(P282),1)&lt;&gt;"I")),1,IF(OR(AND(CJ282=0,P282="N"),AND(CJ282=0,P282="B"),AND(CJ282=0,LEFT(TRIM(P282),1)="I")),1,0))),"")</f>
        <v/>
      </c>
      <c r="DM282" s="23" t="str">
        <f t="shared" si="175"/>
        <v/>
      </c>
      <c r="DN282" s="23" t="str">
        <f>+IF(LEN($I282)&gt;5,IF(ISERROR(VLOOKUP(R282,'CODIGO PAGO'!$B$2:$B$20,1,0)),1,IF(OR(AND(CL282=1,R282&lt;&gt;"N"),AND(CL282=3,R282&lt;&gt;"B"),AND(CL282=2,LEFT(TRIM(R282),1)&lt;&gt;"I")),1,IF(OR(AND(CL282=0,R282="N"),AND(CL282=0,R282="B"),AND(CL282=0,LEFT(TRIM(R282),1)="I")),1,0))),"")</f>
        <v/>
      </c>
      <c r="DO282" s="23" t="str">
        <f t="shared" si="176"/>
        <v/>
      </c>
      <c r="DP282" s="23" t="str">
        <f>+IF(LEN($I282)&gt;5,IF(ISERROR(VLOOKUP(T282,'CODIGO PAGO'!$B$2:$B$20,1,0)),1,IF(OR(AND(CN282=1,T282&lt;&gt;"N"),AND(CN282=3,T282&lt;&gt;"B"),AND(CN282=2,LEFT(TRIM(T282),1)&lt;&gt;"I")),1,IF(OR(AND(CN282=0,T282="N"),AND(CN282=0,T282="B"),AND(CN282=0,LEFT(TRIM(T282),1)="I")),1,0))),"")</f>
        <v/>
      </c>
      <c r="DQ282" s="23" t="str">
        <f t="shared" si="177"/>
        <v/>
      </c>
      <c r="DR282" s="23" t="str">
        <f>+IF(LEN($I282)&gt;5,IF(ISERROR(VLOOKUP(V282,'CODIGO PAGO'!$B$2:$B$20,1,0)),1,IF(OR(AND(CP282=1,V282&lt;&gt;"N"),AND(CP282=3,V282&lt;&gt;"B"),AND(CP282=2,LEFT(TRIM(V282),1)&lt;&gt;"I")),1,IF(OR(AND(CP282=0,V282="N"),AND(CP282=0,V282="B"),AND(CP282=0,LEFT(TRIM(V282),1)="I")),1,0))),"")</f>
        <v/>
      </c>
      <c r="DS282" s="23" t="str">
        <f t="shared" si="178"/>
        <v/>
      </c>
      <c r="DT282" s="23" t="str">
        <f>+IF(LEN($I282)&gt;5,IF(ISERROR(VLOOKUP(X282,'CODIGO PAGO'!$B$2:$B$20,1,0)),1,IF(OR(AND(CR282=1,X282&lt;&gt;"N"),AND(CR282=3,X282&lt;&gt;"B"),AND(CR282=2,LEFT(TRIM(X282),1)&lt;&gt;"I")),1,IF(OR(AND(CR282=0,X282="N"),AND(CR282=0,X282="B"),AND(CR282=0,LEFT(TRIM(X282),1)="I")),1,0))),"")</f>
        <v/>
      </c>
      <c r="DU282" s="23" t="str">
        <f t="shared" si="179"/>
        <v/>
      </c>
      <c r="DV282" s="23" t="str">
        <f>+IF(LEN($I282)&gt;5,IF(ISERROR(VLOOKUP(Z282,'CODIGO PAGO'!$B$2:$B$20,1,0)),1,IF(OR(AND(CT282=1,Z282&lt;&gt;"N"),AND(CT282=3,Z282&lt;&gt;"B"),AND(CT282=2,LEFT(TRIM(Z282),1)&lt;&gt;"I")),1,IF(OR(AND(CT282=0,Z282="N"),AND(CT282=0,Z282="B"),AND(CT282=0,LEFT(TRIM(Z282),1)="I")),1,0))),"")</f>
        <v/>
      </c>
      <c r="DW282" s="23" t="str">
        <f t="shared" si="180"/>
        <v/>
      </c>
      <c r="DX282" s="23" t="str">
        <f>+IF(LEN($I282)&gt;5,IF(ISERROR(VLOOKUP(AB282,'CODIGO PAGO'!$B$2:$B$20,1,0)),1,IF(OR(AND(CV282=1,AB282&lt;&gt;"N"),AND(CV282=3,AB282&lt;&gt;"B"),AND(CV282=2,LEFT(TRIM(AB282),1)&lt;&gt;"I")),1,IF(OR(AND(CV282=0,AB282="N"),AND(CV282=0,AB282="B"),AND(CV282=0,LEFT(TRIM(AB282),1)="I")),1,0))),"")</f>
        <v/>
      </c>
      <c r="DY282" s="23" t="str">
        <f t="shared" si="181"/>
        <v/>
      </c>
      <c r="DZ282" s="23" t="str">
        <f>+IF(LEN($I282)&gt;5,IF(ISERROR(VLOOKUP(AD282,'CODIGO PAGO'!$B$2:$B$20,1,0)),1,IF(OR(AND(CX282=1,AD282&lt;&gt;"N"),AND(CX282=3,AD282&lt;&gt;"B"),AND(CX282=2,LEFT(TRIM(AD282),1)&lt;&gt;"I")),1,IF(OR(AND(CX282=0,AD282="N"),AND(CX282=0,AD282="B"),AND(CX282=0,LEFT(TRIM(AD282),1)="I")),1,0))),"")</f>
        <v/>
      </c>
      <c r="EA282" s="23" t="str">
        <f t="shared" si="182"/>
        <v/>
      </c>
      <c r="EB282" s="23" t="str">
        <f>+IF(LEN($I282)&gt;5,IF(ISERROR(VLOOKUP(AF282,'CODIGO PAGO'!$B$2:$B$20,1,0)),1,IF(OR(AND(CZ282=1,AF282&lt;&gt;"N"),AND(CZ282=3,AF282&lt;&gt;"B"),AND(CZ282=2,LEFT(TRIM(AF282),1)&lt;&gt;"I")),1,IF(OR(AND(CZ282=0,AF282="N"),AND(CZ282=0,AF282="B"),AND(CZ282=0,LEFT(TRIM(AF282),1)="I")),1,0))),"")</f>
        <v/>
      </c>
      <c r="EC282" s="23" t="str">
        <f t="shared" si="183"/>
        <v/>
      </c>
      <c r="ED282" s="23" t="str">
        <f>+IF(LEN($I282)&gt;5,IF(ISERROR(VLOOKUP(AH282,'CODIGO PAGO'!$B$2:$B$20,1,0)),1,IF(OR(AND(DB282=1,AH282&lt;&gt;"N"),AND(DB282=3,AH282&lt;&gt;"B"),AND(DB282=2,LEFT(TRIM(AH282),1)&lt;&gt;"I")),1,IF(OR(AND(DB282=0,AH282="N"),AND(DB282=0,AH282="B"),AND(DB282=0,LEFT(TRIM(AH282),1)="I")),1,0))),"")</f>
        <v/>
      </c>
      <c r="EE282" s="23" t="str">
        <f t="shared" si="184"/>
        <v/>
      </c>
      <c r="EF282" s="23" t="str">
        <f>+IF(LEN($I282)&gt;5,IF(ISERROR(VLOOKUP(AJ282,'CODIGO PAGO'!$B$2:$B$20,1,0)),1,IF(OR(AND(DD282=1,AJ282&lt;&gt;"N"),AND(DD282=3,AJ282&lt;&gt;"B"),AND(DD282=2,LEFT(TRIM(AJ282),1)&lt;&gt;"I")),1,IF(OR(AND(DD282=0,AJ282="N"),AND(DD282=0,AJ282="B"),AND(DD282=0,LEFT(TRIM(AJ282),1)="I")),1,0))),"")</f>
        <v/>
      </c>
      <c r="EG282" s="23" t="str">
        <f t="shared" si="185"/>
        <v/>
      </c>
      <c r="EH282" s="23" t="str">
        <f>+IF(LEN($I282)&gt;5,IF(ISERROR(VLOOKUP(AL282,'CODIGO PAGO'!$B$2:$B$20,1,0)),1,IF(OR(AND(DF282=1,AL282&lt;&gt;"N"),AND(DF282=3,AL282&lt;&gt;"B"),AND(DF282=2,LEFT(TRIM(AL282),1)&lt;&gt;"I")),1,IF(OR(AND(DF282=0,AL282="N"),AND(DF282=0,AL282="B"),AND(DF282=0,LEFT(TRIM(AL282),1)="I")),1,0))),"")</f>
        <v/>
      </c>
      <c r="EI282" s="23" t="str">
        <f t="shared" si="186"/>
        <v/>
      </c>
      <c r="EJ282" s="23" t="str">
        <f>+IF(LEN($I282)&gt;5,IF(ISERROR(VLOOKUP(AN282,'CODIGO PAGO'!$B$2:$B$20,1,0)),1,IF(OR(AND(DH282=1,AN282&lt;&gt;"N"),AND(DH282=3,AN282&lt;&gt;"B"),AND(DH282=2,LEFT(TRIM(AN282),1)&lt;&gt;"I")),1,IF(OR(AND(DH282=0,AN282="N"),AND(DH282=0,AN282="B"),AND(DH282=0,LEFT(TRIM(AN282),1)="I")),1,0))),"")</f>
        <v/>
      </c>
      <c r="EK282" s="23" t="str">
        <f t="shared" si="187"/>
        <v/>
      </c>
      <c r="EL282" s="24" t="str">
        <f t="shared" si="188"/>
        <v/>
      </c>
    </row>
    <row r="283" spans="1:142" s="26" customFormat="1">
      <c r="A283" s="15" t="str">
        <f t="shared" si="154"/>
        <v/>
      </c>
      <c r="B283" s="1" t="str">
        <f>+IF(LEN(I283)&gt;5,'CODIGO PAGO'!$B$28,"")</f>
        <v/>
      </c>
      <c r="C283" s="1" t="str">
        <f>+IF(LEN($I283)&gt;5,BD!D283,"")</f>
        <v/>
      </c>
      <c r="D283" s="168" t="str">
        <f>+IF(LEN($I283)&gt;5,BD!A283,"")</f>
        <v/>
      </c>
      <c r="E283" s="1" t="str">
        <f>+IF(LEN($I283)&gt;5,BD!B283,"")</f>
        <v/>
      </c>
      <c r="F283" s="1" t="str">
        <f>+IF(LEN($I283)&gt;5,BD!C283,"")</f>
        <v/>
      </c>
      <c r="G283" s="141"/>
      <c r="H283" s="141"/>
      <c r="I283" s="1" t="str">
        <f>+IF(LEN(BD!G283)&gt;5,BD!G283,"")</f>
        <v/>
      </c>
      <c r="J283" s="167" t="str">
        <f>+IF(LEN($I283)&gt;5,BD!E283,"")</f>
        <v/>
      </c>
      <c r="K283" s="6" t="str">
        <f t="shared" si="155"/>
        <v/>
      </c>
      <c r="L283" s="87" t="str">
        <f>+IF(LEN($I283)&gt;5,BD!H283,"")</f>
        <v/>
      </c>
      <c r="M283" s="40" t="str">
        <f t="shared" si="156"/>
        <v/>
      </c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4" t="str">
        <f t="shared" si="157"/>
        <v/>
      </c>
      <c r="AQ283" s="5" t="str">
        <f t="shared" si="158"/>
        <v/>
      </c>
      <c r="AR283" s="91" t="str">
        <f t="shared" si="159"/>
        <v/>
      </c>
      <c r="AS283" s="5" t="str">
        <f t="shared" si="160"/>
        <v/>
      </c>
      <c r="AT283" s="91" t="str">
        <f t="shared" si="161"/>
        <v/>
      </c>
      <c r="AU283" s="4" t="str">
        <f t="shared" si="162"/>
        <v/>
      </c>
      <c r="AV283" s="4" t="str">
        <f t="shared" si="163"/>
        <v/>
      </c>
      <c r="AW283" s="4" t="str">
        <f t="shared" si="164"/>
        <v/>
      </c>
      <c r="AX283" s="4" t="str">
        <f t="shared" si="165"/>
        <v/>
      </c>
      <c r="AY283" s="88" t="str">
        <f t="shared" si="166"/>
        <v/>
      </c>
      <c r="AZ283" s="17" t="str">
        <f t="shared" si="167"/>
        <v/>
      </c>
      <c r="BA283" s="18" t="str">
        <f t="shared" si="168"/>
        <v/>
      </c>
      <c r="BB283" s="19" t="str">
        <f>+IF(LEN(I283)&gt;5,IF(INT(RIGHT(B283,1))=9,0.5*L283*AY283,INT(MID(B283,5,LEN(B283)-4))*L283)+IFERROR(VLOOKUP(I283,AJUSTES!$A$1:$I$50,9,0),0),"")</f>
        <v/>
      </c>
      <c r="BC283" s="12"/>
      <c r="BD283" s="19" t="str">
        <f t="shared" si="169"/>
        <v/>
      </c>
      <c r="BE283" s="18" t="str">
        <f t="shared" si="170"/>
        <v/>
      </c>
      <c r="BF283" s="139" t="str">
        <f t="shared" si="171"/>
        <v/>
      </c>
      <c r="BG283" s="114"/>
      <c r="BH283" s="18" t="str">
        <f t="shared" si="172"/>
        <v/>
      </c>
      <c r="BI283" s="13"/>
      <c r="BJ283" s="12"/>
      <c r="BK283" s="12"/>
      <c r="BL283" s="145"/>
      <c r="BM283" s="12"/>
      <c r="BN283" s="12"/>
      <c r="BO283" s="12"/>
      <c r="BP283" s="12"/>
      <c r="BQ283" s="12"/>
      <c r="BR283" s="12"/>
      <c r="BS283" s="146"/>
      <c r="BT283" s="14"/>
      <c r="BU283" s="12"/>
      <c r="BV283" s="12"/>
      <c r="BW283" s="12"/>
      <c r="BX283" s="12"/>
      <c r="BY283" s="12"/>
      <c r="BZ283" s="144"/>
      <c r="CA283" s="107" t="str">
        <f>+IF(LEN($I283)&gt;5,IF(BD!F283="N/A","",BD!F283),"")</f>
        <v/>
      </c>
      <c r="CB283" s="21"/>
      <c r="CC283" s="147"/>
      <c r="CD283" s="148"/>
      <c r="CE283" s="8" t="str">
        <f>+IF(LEN(I283)&gt;5,BD!M283,"")</f>
        <v/>
      </c>
      <c r="CF283" s="16" t="str">
        <f>+IF(LEN(I283)&gt;5,BD!N283,"")</f>
        <v/>
      </c>
      <c r="CG283" s="3" t="str">
        <f t="shared" si="173"/>
        <v/>
      </c>
      <c r="CH283" s="23" t="str">
        <f>+IF(AND(LEN($I283)&gt;5),IF(AND($J283&gt;N$1,$J283&lt;=$AO$1),1,IF((COUNTIFS(INCAPACIDADES!$C$1:$C$51,$I283,INCAPACIDADES!K$1:K$51,N$1))&gt;0,2,IF(VLOOKUP($C283,BD!$D$1:$F$501,3,0)&gt;N$1,0,3))),"")</f>
        <v/>
      </c>
      <c r="CI283" s="23" t="str">
        <f>+IF(AND(LEN($I283)&gt;5),IF(AND($J283&gt;O$1,$J283&lt;=$AO$1),1,IF((COUNTIFS(INCAPACIDADES!$C$1:$C$51,$I283,INCAPACIDADES!L$1:L$51,O$1))&gt;0,2,IF(VLOOKUP($C283,BD!$D$1:$F$501,3,0)&gt;O$1,0,3))),"")</f>
        <v/>
      </c>
      <c r="CJ283" s="23" t="str">
        <f>+IF(AND(LEN($I283)&gt;5),IF(AND($J283&gt;P$1,$J283&lt;=$AO$1),1,IF((COUNTIFS(INCAPACIDADES!$C$1:$C$51,$I283,INCAPACIDADES!M$1:M$51,P$1))&gt;0,2,IF(VLOOKUP($C283,BD!$D$1:$F$501,3,0)&gt;P$1,0,3))),"")</f>
        <v/>
      </c>
      <c r="CK283" s="23" t="str">
        <f>+IF(AND(LEN($I283)&gt;5),IF(AND($J283&gt;Q$1,$J283&lt;=$AO$1),1,IF((COUNTIFS(INCAPACIDADES!$C$1:$C$51,$I283,INCAPACIDADES!N$1:N$51,Q$1))&gt;0,2,IF(VLOOKUP($C283,BD!$D$1:$F$501,3,0)&gt;Q$1,0,3))),"")</f>
        <v/>
      </c>
      <c r="CL283" s="23" t="str">
        <f>+IF(AND(LEN($I283)&gt;5),IF(AND($J283&gt;R$1,$J283&lt;=$AO$1),1,IF((COUNTIFS(INCAPACIDADES!$C$1:$C$51,$I283,INCAPACIDADES!O$1:O$51,R$1))&gt;0,2,IF(VLOOKUP($C283,BD!$D$1:$F$501,3,0)&gt;R$1,0,3))),"")</f>
        <v/>
      </c>
      <c r="CM283" s="23" t="str">
        <f>+IF(AND(LEN($I283)&gt;5),IF(AND($J283&gt;S$1,$J283&lt;=$AO$1),1,IF((COUNTIFS(INCAPACIDADES!$C$1:$C$51,$I283,INCAPACIDADES!P$1:P$51,S$1))&gt;0,2,IF(VLOOKUP($C283,BD!$D$1:$F$501,3,0)&gt;S$1,0,3))),"")</f>
        <v/>
      </c>
      <c r="CN283" s="23" t="str">
        <f>+IF(AND(LEN($I283)&gt;5),IF(AND($J283&gt;T$1,$J283&lt;=$AO$1),1,IF((COUNTIFS(INCAPACIDADES!$C$1:$C$51,$I283,INCAPACIDADES!Q$1:Q$51,T$1))&gt;0,2,IF(VLOOKUP($C283,BD!$D$1:$F$501,3,0)&gt;T$1,0,3))),"")</f>
        <v/>
      </c>
      <c r="CO283" s="23" t="str">
        <f>+IF(AND(LEN($I283)&gt;5),IF(AND($J283&gt;U$1,$J283&lt;=$AO$1),1,IF((COUNTIFS(INCAPACIDADES!$C$1:$C$51,$I283,INCAPACIDADES!R$1:R$51,U$1))&gt;0,2,IF(VLOOKUP($C283,BD!$D$1:$F$501,3,0)&gt;U$1,0,3))),"")</f>
        <v/>
      </c>
      <c r="CP283" s="23" t="str">
        <f>+IF(AND(LEN($I283)&gt;5),IF(AND($J283&gt;V$1,$J283&lt;=$AO$1),1,IF((COUNTIFS(INCAPACIDADES!$C$1:$C$51,$I283,INCAPACIDADES!S$1:S$51,V$1))&gt;0,2,IF(VLOOKUP($C283,BD!$D$1:$F$501,3,0)&gt;V$1,0,3))),"")</f>
        <v/>
      </c>
      <c r="CQ283" s="23" t="str">
        <f>+IF(AND(LEN($I283)&gt;5),IF(AND($J283&gt;W$1,$J283&lt;=$AO$1),1,IF((COUNTIFS(INCAPACIDADES!$C$1:$C$51,$I283,INCAPACIDADES!T$1:T$51,W$1))&gt;0,2,IF(VLOOKUP($C283,BD!$D$1:$F$501,3,0)&gt;W$1,0,3))),"")</f>
        <v/>
      </c>
      <c r="CR283" s="23" t="str">
        <f>+IF(AND(LEN($I283)&gt;5),IF(AND($J283&gt;X$1,$J283&lt;=$AO$1),1,IF((COUNTIFS(INCAPACIDADES!$C$1:$C$51,$I283,INCAPACIDADES!U$1:U$51,X$1))&gt;0,2,IF(VLOOKUP($C283,BD!$D$1:$F$501,3,0)&gt;X$1,0,3))),"")</f>
        <v/>
      </c>
      <c r="CS283" s="23" t="str">
        <f>+IF(AND(LEN($I283)&gt;5),IF(AND($J283&gt;Y$1,$J283&lt;=$AO$1),1,IF((COUNTIFS(INCAPACIDADES!$C$1:$C$51,$I283,INCAPACIDADES!V$1:V$51,Y$1))&gt;0,2,IF(VLOOKUP($C283,BD!$D$1:$F$501,3,0)&gt;Y$1,0,3))),"")</f>
        <v/>
      </c>
      <c r="CT283" s="23" t="str">
        <f>+IF(AND(LEN($I283)&gt;5),IF(AND($J283&gt;Z$1,$J283&lt;=$AO$1),1,IF((COUNTIFS(INCAPACIDADES!$C$1:$C$51,$I283,INCAPACIDADES!W$1:W$51,Z$1))&gt;0,2,IF(VLOOKUP($C283,BD!$D$1:$F$501,3,0)&gt;Z$1,0,3))),"")</f>
        <v/>
      </c>
      <c r="CU283" s="23" t="str">
        <f>+IF(AND(LEN($I283)&gt;5),IF(AND($J283&gt;AA$1,$J283&lt;=$AO$1),1,IF((COUNTIFS(INCAPACIDADES!$C$1:$C$51,$I283,INCAPACIDADES!X$1:X$51,AA$1))&gt;0,2,IF(VLOOKUP($C283,BD!$D$1:$F$501,3,0)&gt;AA$1,0,3))),"")</f>
        <v/>
      </c>
      <c r="CV283" s="23" t="str">
        <f>+IF(AND(LEN($I283)&gt;5),IF(AND($J283&gt;AB$1,$J283&lt;=$AO$1),1,IF((COUNTIFS(INCAPACIDADES!$C$1:$C$51,$I283,INCAPACIDADES!Y$1:Y$51,AB$1))&gt;0,2,IF(VLOOKUP($C283,BD!$D$1:$F$501,3,0)&gt;AB$1,0,3))),"")</f>
        <v/>
      </c>
      <c r="CW283" s="23" t="str">
        <f>+IF(AND(LEN($I283)&gt;5),IF(AND($J283&gt;AC$1,$J283&lt;=$AO$1),1,IF((COUNTIFS(INCAPACIDADES!$C$1:$C$51,$I283,INCAPACIDADES!Z$1:Z$51,AC$1))&gt;0,2,IF(VLOOKUP($C283,BD!$D$1:$F$501,3,0)&gt;AC$1,0,3))),"")</f>
        <v/>
      </c>
      <c r="CX283" s="23" t="str">
        <f>+IF(AND(LEN($I283)&gt;5),IF(AND($J283&gt;AD$1,$J283&lt;=$AO$1),1,IF((COUNTIFS(INCAPACIDADES!$C$1:$C$51,$I283,INCAPACIDADES!AA$1:AA$51,AD$1))&gt;0,2,IF(VLOOKUP($C283,BD!$D$1:$F$501,3,0)&gt;AD$1,0,3))),"")</f>
        <v/>
      </c>
      <c r="CY283" s="23" t="str">
        <f>+IF(AND(LEN($I283)&gt;5),IF(AND($J283&gt;AE$1,$J283&lt;=$AO$1),1,IF((COUNTIFS(INCAPACIDADES!$C$1:$C$51,$I283,INCAPACIDADES!AB$1:AB$51,AE$1))&gt;0,2,IF(VLOOKUP($C283,BD!$D$1:$F$501,3,0)&gt;AE$1,0,3))),"")</f>
        <v/>
      </c>
      <c r="CZ283" s="23" t="str">
        <f>+IF(AND(LEN($I283)&gt;5),IF(AND($J283&gt;AF$1,$J283&lt;=$AO$1),1,IF((COUNTIFS(INCAPACIDADES!$C$1:$C$51,$I283,INCAPACIDADES!AC$1:AC$51,AF$1))&gt;0,2,IF(VLOOKUP($C283,BD!$D$1:$F$501,3,0)&gt;AF$1,0,3))),"")</f>
        <v/>
      </c>
      <c r="DA283" s="23" t="str">
        <f>+IF(AND(LEN($I283)&gt;5),IF(AND($J283&gt;AG$1,$J283&lt;=$AO$1),1,IF((COUNTIFS(INCAPACIDADES!$C$1:$C$51,$I283,INCAPACIDADES!AD$1:AD$51,AG$1))&gt;0,2,IF(VLOOKUP($C283,BD!$D$1:$F$501,3,0)&gt;AG$1,0,3))),"")</f>
        <v/>
      </c>
      <c r="DB283" s="23" t="str">
        <f>+IF(AND(LEN($I283)&gt;5),IF(AND($J283&gt;AH$1,$J283&lt;=$AO$1),1,IF((COUNTIFS(INCAPACIDADES!$C$1:$C$51,$I283,INCAPACIDADES!AE$1:AE$51,AH$1))&gt;0,2,IF(VLOOKUP($C283,BD!$D$1:$F$501,3,0)&gt;AH$1,0,3))),"")</f>
        <v/>
      </c>
      <c r="DC283" s="23" t="str">
        <f>+IF(AND(LEN($I283)&gt;5),IF(AND($J283&gt;AI$1,$J283&lt;=$AO$1),1,IF((COUNTIFS(INCAPACIDADES!$C$1:$C$51,$I283,INCAPACIDADES!AF$1:AF$51,AI$1))&gt;0,2,IF(VLOOKUP($C283,BD!$D$1:$F$501,3,0)&gt;AI$1,0,3))),"")</f>
        <v/>
      </c>
      <c r="DD283" s="23" t="str">
        <f>+IF(AND(LEN($I283)&gt;5),IF(AND($J283&gt;AJ$1,$J283&lt;=$AO$1),1,IF((COUNTIFS(INCAPACIDADES!$C$1:$C$51,$I283,INCAPACIDADES!AG$1:AG$51,AJ$1))&gt;0,2,IF(VLOOKUP($C283,BD!$D$1:$F$501,3,0)&gt;AJ$1,0,3))),"")</f>
        <v/>
      </c>
      <c r="DE283" s="23" t="str">
        <f>+IF(AND(LEN($I283)&gt;5),IF(AND($J283&gt;AK$1,$J283&lt;=$AO$1),1,IF((COUNTIFS(INCAPACIDADES!$C$1:$C$51,$I283,INCAPACIDADES!AH$1:AH$51,AK$1))&gt;0,2,IF(VLOOKUP($C283,BD!$D$1:$F$501,3,0)&gt;AK$1,0,3))),"")</f>
        <v/>
      </c>
      <c r="DF283" s="23" t="str">
        <f>+IF(AND(LEN($I283)&gt;5),IF(AND($J283&gt;AL$1,$J283&lt;=$AO$1),1,IF((COUNTIFS(INCAPACIDADES!$C$1:$C$51,$I283,INCAPACIDADES!AI$1:AI$51,AL$1))&gt;0,2,IF(VLOOKUP($C283,BD!$D$1:$F$501,3,0)&gt;AL$1,0,3))),"")</f>
        <v/>
      </c>
      <c r="DG283" s="23" t="str">
        <f>+IF(AND(LEN($I283)&gt;5),IF(AND($J283&gt;AM$1,$J283&lt;=$AO$1),1,IF((COUNTIFS(INCAPACIDADES!$C$1:$C$51,$I283,INCAPACIDADES!AJ$1:AJ$51,AM$1))&gt;0,2,IF(VLOOKUP($C283,BD!$D$1:$F$501,3,0)&gt;AM$1,0,3))),"")</f>
        <v/>
      </c>
      <c r="DH283" s="23" t="str">
        <f>+IF(AND(LEN($I283)&gt;5),IF(AND($J283&gt;AN$1,$J283&lt;=$AO$1),1,IF((COUNTIFS(INCAPACIDADES!$C$1:$C$51,$I283,INCAPACIDADES!AK$1:AK$51,AN$1))&gt;0,2,IF(VLOOKUP($C283,BD!$D$1:$F$501,3,0)&gt;AN$1,0,3))),"")</f>
        <v/>
      </c>
      <c r="DI283" s="23" t="str">
        <f>+IF(AND(LEN($I283)&gt;5),IF(AND($J283&gt;AO$1,$J283&lt;=$AO$1),1,IF((COUNTIFS(INCAPACIDADES!$C$1:$C$51,$I283,INCAPACIDADES!AL$1:AL$51,AO$1))&gt;0,2,IF(VLOOKUP($C283,BD!$D$1:$F$501,3,0)&gt;AO$1,0,3))),"")</f>
        <v/>
      </c>
      <c r="DJ283" s="23" t="str">
        <f>+IF(LEN($I283)&gt;5,IF(ISERROR(VLOOKUP(N283,'CODIGO PAGO'!$B$2:$B$20,1,0)),1,IF(OR(AND(CH283=1,N283&lt;&gt;"N"),AND(CH283=3,N283&lt;&gt;"B"),AND(CH283=2,LEFT(TRIM(N283),1)&lt;&gt;"I")),1,IF(OR(AND(CH283=0,N283="N"),AND(CH283=0,N283="B"),AND(CH283=0,LEFT(TRIM(N283),1)="I")),1,0))),"")</f>
        <v/>
      </c>
      <c r="DK283" s="23" t="str">
        <f t="shared" si="174"/>
        <v/>
      </c>
      <c r="DL283" s="23" t="str">
        <f>+IF(LEN($I283)&gt;5,IF(ISERROR(VLOOKUP(P283,'CODIGO PAGO'!$B$2:$B$20,1,0)),1,IF(OR(AND(CJ283=1,P283&lt;&gt;"N"),AND(CJ283=3,P283&lt;&gt;"B"),AND(CJ283=2,LEFT(TRIM(P283),1)&lt;&gt;"I")),1,IF(OR(AND(CJ283=0,P283="N"),AND(CJ283=0,P283="B"),AND(CJ283=0,LEFT(TRIM(P283),1)="I")),1,0))),"")</f>
        <v/>
      </c>
      <c r="DM283" s="23" t="str">
        <f t="shared" si="175"/>
        <v/>
      </c>
      <c r="DN283" s="23" t="str">
        <f>+IF(LEN($I283)&gt;5,IF(ISERROR(VLOOKUP(R283,'CODIGO PAGO'!$B$2:$B$20,1,0)),1,IF(OR(AND(CL283=1,R283&lt;&gt;"N"),AND(CL283=3,R283&lt;&gt;"B"),AND(CL283=2,LEFT(TRIM(R283),1)&lt;&gt;"I")),1,IF(OR(AND(CL283=0,R283="N"),AND(CL283=0,R283="B"),AND(CL283=0,LEFT(TRIM(R283),1)="I")),1,0))),"")</f>
        <v/>
      </c>
      <c r="DO283" s="23" t="str">
        <f t="shared" si="176"/>
        <v/>
      </c>
      <c r="DP283" s="23" t="str">
        <f>+IF(LEN($I283)&gt;5,IF(ISERROR(VLOOKUP(T283,'CODIGO PAGO'!$B$2:$B$20,1,0)),1,IF(OR(AND(CN283=1,T283&lt;&gt;"N"),AND(CN283=3,T283&lt;&gt;"B"),AND(CN283=2,LEFT(TRIM(T283),1)&lt;&gt;"I")),1,IF(OR(AND(CN283=0,T283="N"),AND(CN283=0,T283="B"),AND(CN283=0,LEFT(TRIM(T283),1)="I")),1,0))),"")</f>
        <v/>
      </c>
      <c r="DQ283" s="23" t="str">
        <f t="shared" si="177"/>
        <v/>
      </c>
      <c r="DR283" s="23" t="str">
        <f>+IF(LEN($I283)&gt;5,IF(ISERROR(VLOOKUP(V283,'CODIGO PAGO'!$B$2:$B$20,1,0)),1,IF(OR(AND(CP283=1,V283&lt;&gt;"N"),AND(CP283=3,V283&lt;&gt;"B"),AND(CP283=2,LEFT(TRIM(V283),1)&lt;&gt;"I")),1,IF(OR(AND(CP283=0,V283="N"),AND(CP283=0,V283="B"),AND(CP283=0,LEFT(TRIM(V283),1)="I")),1,0))),"")</f>
        <v/>
      </c>
      <c r="DS283" s="23" t="str">
        <f t="shared" si="178"/>
        <v/>
      </c>
      <c r="DT283" s="23" t="str">
        <f>+IF(LEN($I283)&gt;5,IF(ISERROR(VLOOKUP(X283,'CODIGO PAGO'!$B$2:$B$20,1,0)),1,IF(OR(AND(CR283=1,X283&lt;&gt;"N"),AND(CR283=3,X283&lt;&gt;"B"),AND(CR283=2,LEFT(TRIM(X283),1)&lt;&gt;"I")),1,IF(OR(AND(CR283=0,X283="N"),AND(CR283=0,X283="B"),AND(CR283=0,LEFT(TRIM(X283),1)="I")),1,0))),"")</f>
        <v/>
      </c>
      <c r="DU283" s="23" t="str">
        <f t="shared" si="179"/>
        <v/>
      </c>
      <c r="DV283" s="23" t="str">
        <f>+IF(LEN($I283)&gt;5,IF(ISERROR(VLOOKUP(Z283,'CODIGO PAGO'!$B$2:$B$20,1,0)),1,IF(OR(AND(CT283=1,Z283&lt;&gt;"N"),AND(CT283=3,Z283&lt;&gt;"B"),AND(CT283=2,LEFT(TRIM(Z283),1)&lt;&gt;"I")),1,IF(OR(AND(CT283=0,Z283="N"),AND(CT283=0,Z283="B"),AND(CT283=0,LEFT(TRIM(Z283),1)="I")),1,0))),"")</f>
        <v/>
      </c>
      <c r="DW283" s="23" t="str">
        <f t="shared" si="180"/>
        <v/>
      </c>
      <c r="DX283" s="23" t="str">
        <f>+IF(LEN($I283)&gt;5,IF(ISERROR(VLOOKUP(AB283,'CODIGO PAGO'!$B$2:$B$20,1,0)),1,IF(OR(AND(CV283=1,AB283&lt;&gt;"N"),AND(CV283=3,AB283&lt;&gt;"B"),AND(CV283=2,LEFT(TRIM(AB283),1)&lt;&gt;"I")),1,IF(OR(AND(CV283=0,AB283="N"),AND(CV283=0,AB283="B"),AND(CV283=0,LEFT(TRIM(AB283),1)="I")),1,0))),"")</f>
        <v/>
      </c>
      <c r="DY283" s="23" t="str">
        <f t="shared" si="181"/>
        <v/>
      </c>
      <c r="DZ283" s="23" t="str">
        <f>+IF(LEN($I283)&gt;5,IF(ISERROR(VLOOKUP(AD283,'CODIGO PAGO'!$B$2:$B$20,1,0)),1,IF(OR(AND(CX283=1,AD283&lt;&gt;"N"),AND(CX283=3,AD283&lt;&gt;"B"),AND(CX283=2,LEFT(TRIM(AD283),1)&lt;&gt;"I")),1,IF(OR(AND(CX283=0,AD283="N"),AND(CX283=0,AD283="B"),AND(CX283=0,LEFT(TRIM(AD283),1)="I")),1,0))),"")</f>
        <v/>
      </c>
      <c r="EA283" s="23" t="str">
        <f t="shared" si="182"/>
        <v/>
      </c>
      <c r="EB283" s="23" t="str">
        <f>+IF(LEN($I283)&gt;5,IF(ISERROR(VLOOKUP(AF283,'CODIGO PAGO'!$B$2:$B$20,1,0)),1,IF(OR(AND(CZ283=1,AF283&lt;&gt;"N"),AND(CZ283=3,AF283&lt;&gt;"B"),AND(CZ283=2,LEFT(TRIM(AF283),1)&lt;&gt;"I")),1,IF(OR(AND(CZ283=0,AF283="N"),AND(CZ283=0,AF283="B"),AND(CZ283=0,LEFT(TRIM(AF283),1)="I")),1,0))),"")</f>
        <v/>
      </c>
      <c r="EC283" s="23" t="str">
        <f t="shared" si="183"/>
        <v/>
      </c>
      <c r="ED283" s="23" t="str">
        <f>+IF(LEN($I283)&gt;5,IF(ISERROR(VLOOKUP(AH283,'CODIGO PAGO'!$B$2:$B$20,1,0)),1,IF(OR(AND(DB283=1,AH283&lt;&gt;"N"),AND(DB283=3,AH283&lt;&gt;"B"),AND(DB283=2,LEFT(TRIM(AH283),1)&lt;&gt;"I")),1,IF(OR(AND(DB283=0,AH283="N"),AND(DB283=0,AH283="B"),AND(DB283=0,LEFT(TRIM(AH283),1)="I")),1,0))),"")</f>
        <v/>
      </c>
      <c r="EE283" s="23" t="str">
        <f t="shared" si="184"/>
        <v/>
      </c>
      <c r="EF283" s="23" t="str">
        <f>+IF(LEN($I283)&gt;5,IF(ISERROR(VLOOKUP(AJ283,'CODIGO PAGO'!$B$2:$B$20,1,0)),1,IF(OR(AND(DD283=1,AJ283&lt;&gt;"N"),AND(DD283=3,AJ283&lt;&gt;"B"),AND(DD283=2,LEFT(TRIM(AJ283),1)&lt;&gt;"I")),1,IF(OR(AND(DD283=0,AJ283="N"),AND(DD283=0,AJ283="B"),AND(DD283=0,LEFT(TRIM(AJ283),1)="I")),1,0))),"")</f>
        <v/>
      </c>
      <c r="EG283" s="23" t="str">
        <f t="shared" si="185"/>
        <v/>
      </c>
      <c r="EH283" s="23" t="str">
        <f>+IF(LEN($I283)&gt;5,IF(ISERROR(VLOOKUP(AL283,'CODIGO PAGO'!$B$2:$B$20,1,0)),1,IF(OR(AND(DF283=1,AL283&lt;&gt;"N"),AND(DF283=3,AL283&lt;&gt;"B"),AND(DF283=2,LEFT(TRIM(AL283),1)&lt;&gt;"I")),1,IF(OR(AND(DF283=0,AL283="N"),AND(DF283=0,AL283="B"),AND(DF283=0,LEFT(TRIM(AL283),1)="I")),1,0))),"")</f>
        <v/>
      </c>
      <c r="EI283" s="23" t="str">
        <f t="shared" si="186"/>
        <v/>
      </c>
      <c r="EJ283" s="23" t="str">
        <f>+IF(LEN($I283)&gt;5,IF(ISERROR(VLOOKUP(AN283,'CODIGO PAGO'!$B$2:$B$20,1,0)),1,IF(OR(AND(DH283=1,AN283&lt;&gt;"N"),AND(DH283=3,AN283&lt;&gt;"B"),AND(DH283=2,LEFT(TRIM(AN283),1)&lt;&gt;"I")),1,IF(OR(AND(DH283=0,AN283="N"),AND(DH283=0,AN283="B"),AND(DH283=0,LEFT(TRIM(AN283),1)="I")),1,0))),"")</f>
        <v/>
      </c>
      <c r="EK283" s="23" t="str">
        <f t="shared" si="187"/>
        <v/>
      </c>
      <c r="EL283" s="24" t="str">
        <f t="shared" si="188"/>
        <v/>
      </c>
    </row>
    <row r="284" spans="1:142" s="26" customFormat="1">
      <c r="A284" s="15" t="str">
        <f t="shared" si="154"/>
        <v/>
      </c>
      <c r="B284" s="1" t="str">
        <f>+IF(LEN(I284)&gt;5,'CODIGO PAGO'!$B$28,"")</f>
        <v/>
      </c>
      <c r="C284" s="1" t="str">
        <f>+IF(LEN($I284)&gt;5,BD!D284,"")</f>
        <v/>
      </c>
      <c r="D284" s="168" t="str">
        <f>+IF(LEN($I284)&gt;5,BD!A284,"")</f>
        <v/>
      </c>
      <c r="E284" s="1" t="str">
        <f>+IF(LEN($I284)&gt;5,BD!B284,"")</f>
        <v/>
      </c>
      <c r="F284" s="1" t="str">
        <f>+IF(LEN($I284)&gt;5,BD!C284,"")</f>
        <v/>
      </c>
      <c r="G284" s="141"/>
      <c r="H284" s="141"/>
      <c r="I284" s="1" t="str">
        <f>+IF(LEN(BD!G284)&gt;5,BD!G284,"")</f>
        <v/>
      </c>
      <c r="J284" s="167" t="str">
        <f>+IF(LEN($I284)&gt;5,BD!E284,"")</f>
        <v/>
      </c>
      <c r="K284" s="6" t="str">
        <f t="shared" si="155"/>
        <v/>
      </c>
      <c r="L284" s="87" t="str">
        <f>+IF(LEN($I284)&gt;5,BD!H284,"")</f>
        <v/>
      </c>
      <c r="M284" s="40" t="str">
        <f t="shared" si="156"/>
        <v/>
      </c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4" t="str">
        <f t="shared" si="157"/>
        <v/>
      </c>
      <c r="AQ284" s="5" t="str">
        <f t="shared" si="158"/>
        <v/>
      </c>
      <c r="AR284" s="91" t="str">
        <f t="shared" si="159"/>
        <v/>
      </c>
      <c r="AS284" s="5" t="str">
        <f t="shared" si="160"/>
        <v/>
      </c>
      <c r="AT284" s="91" t="str">
        <f t="shared" si="161"/>
        <v/>
      </c>
      <c r="AU284" s="4" t="str">
        <f t="shared" si="162"/>
        <v/>
      </c>
      <c r="AV284" s="4" t="str">
        <f t="shared" si="163"/>
        <v/>
      </c>
      <c r="AW284" s="4" t="str">
        <f t="shared" si="164"/>
        <v/>
      </c>
      <c r="AX284" s="4" t="str">
        <f t="shared" si="165"/>
        <v/>
      </c>
      <c r="AY284" s="88" t="str">
        <f t="shared" si="166"/>
        <v/>
      </c>
      <c r="AZ284" s="17" t="str">
        <f t="shared" si="167"/>
        <v/>
      </c>
      <c r="BA284" s="18" t="str">
        <f t="shared" si="168"/>
        <v/>
      </c>
      <c r="BB284" s="19" t="str">
        <f>+IF(LEN(I284)&gt;5,IF(INT(RIGHT(B284,1))=9,0.5*L284*AY284,INT(MID(B284,5,LEN(B284)-4))*L284)+IFERROR(VLOOKUP(I284,AJUSTES!$A$1:$I$50,9,0),0),"")</f>
        <v/>
      </c>
      <c r="BC284" s="12"/>
      <c r="BD284" s="19" t="str">
        <f t="shared" si="169"/>
        <v/>
      </c>
      <c r="BE284" s="18" t="str">
        <f t="shared" si="170"/>
        <v/>
      </c>
      <c r="BF284" s="139" t="str">
        <f t="shared" si="171"/>
        <v/>
      </c>
      <c r="BG284" s="114"/>
      <c r="BH284" s="18" t="str">
        <f t="shared" si="172"/>
        <v/>
      </c>
      <c r="BI284" s="13"/>
      <c r="BJ284" s="12"/>
      <c r="BK284" s="12"/>
      <c r="BL284" s="145"/>
      <c r="BM284" s="12"/>
      <c r="BN284" s="12"/>
      <c r="BO284" s="12"/>
      <c r="BP284" s="12"/>
      <c r="BQ284" s="12"/>
      <c r="BR284" s="12"/>
      <c r="BS284" s="146"/>
      <c r="BT284" s="14"/>
      <c r="BU284" s="12"/>
      <c r="BV284" s="12"/>
      <c r="BW284" s="12"/>
      <c r="BX284" s="12"/>
      <c r="BY284" s="12"/>
      <c r="BZ284" s="144"/>
      <c r="CA284" s="107" t="str">
        <f>+IF(LEN($I284)&gt;5,IF(BD!F284="N/A","",BD!F284),"")</f>
        <v/>
      </c>
      <c r="CB284" s="21"/>
      <c r="CC284" s="147"/>
      <c r="CD284" s="148"/>
      <c r="CE284" s="8" t="str">
        <f>+IF(LEN(I284)&gt;5,BD!M284,"")</f>
        <v/>
      </c>
      <c r="CF284" s="16" t="str">
        <f>+IF(LEN(I284)&gt;5,BD!N284,"")</f>
        <v/>
      </c>
      <c r="CG284" s="3" t="str">
        <f t="shared" si="173"/>
        <v/>
      </c>
      <c r="CH284" s="23" t="str">
        <f>+IF(AND(LEN($I284)&gt;5),IF(AND($J284&gt;N$1,$J284&lt;=$AO$1),1,IF((COUNTIFS(INCAPACIDADES!$C$1:$C$51,$I284,INCAPACIDADES!K$1:K$51,N$1))&gt;0,2,IF(VLOOKUP($C284,BD!$D$1:$F$501,3,0)&gt;N$1,0,3))),"")</f>
        <v/>
      </c>
      <c r="CI284" s="23" t="str">
        <f>+IF(AND(LEN($I284)&gt;5),IF(AND($J284&gt;O$1,$J284&lt;=$AO$1),1,IF((COUNTIFS(INCAPACIDADES!$C$1:$C$51,$I284,INCAPACIDADES!L$1:L$51,O$1))&gt;0,2,IF(VLOOKUP($C284,BD!$D$1:$F$501,3,0)&gt;O$1,0,3))),"")</f>
        <v/>
      </c>
      <c r="CJ284" s="23" t="str">
        <f>+IF(AND(LEN($I284)&gt;5),IF(AND($J284&gt;P$1,$J284&lt;=$AO$1),1,IF((COUNTIFS(INCAPACIDADES!$C$1:$C$51,$I284,INCAPACIDADES!M$1:M$51,P$1))&gt;0,2,IF(VLOOKUP($C284,BD!$D$1:$F$501,3,0)&gt;P$1,0,3))),"")</f>
        <v/>
      </c>
      <c r="CK284" s="23" t="str">
        <f>+IF(AND(LEN($I284)&gt;5),IF(AND($J284&gt;Q$1,$J284&lt;=$AO$1),1,IF((COUNTIFS(INCAPACIDADES!$C$1:$C$51,$I284,INCAPACIDADES!N$1:N$51,Q$1))&gt;0,2,IF(VLOOKUP($C284,BD!$D$1:$F$501,3,0)&gt;Q$1,0,3))),"")</f>
        <v/>
      </c>
      <c r="CL284" s="23" t="str">
        <f>+IF(AND(LEN($I284)&gt;5),IF(AND($J284&gt;R$1,$J284&lt;=$AO$1),1,IF((COUNTIFS(INCAPACIDADES!$C$1:$C$51,$I284,INCAPACIDADES!O$1:O$51,R$1))&gt;0,2,IF(VLOOKUP($C284,BD!$D$1:$F$501,3,0)&gt;R$1,0,3))),"")</f>
        <v/>
      </c>
      <c r="CM284" s="23" t="str">
        <f>+IF(AND(LEN($I284)&gt;5),IF(AND($J284&gt;S$1,$J284&lt;=$AO$1),1,IF((COUNTIFS(INCAPACIDADES!$C$1:$C$51,$I284,INCAPACIDADES!P$1:P$51,S$1))&gt;0,2,IF(VLOOKUP($C284,BD!$D$1:$F$501,3,0)&gt;S$1,0,3))),"")</f>
        <v/>
      </c>
      <c r="CN284" s="23" t="str">
        <f>+IF(AND(LEN($I284)&gt;5),IF(AND($J284&gt;T$1,$J284&lt;=$AO$1),1,IF((COUNTIFS(INCAPACIDADES!$C$1:$C$51,$I284,INCAPACIDADES!Q$1:Q$51,T$1))&gt;0,2,IF(VLOOKUP($C284,BD!$D$1:$F$501,3,0)&gt;T$1,0,3))),"")</f>
        <v/>
      </c>
      <c r="CO284" s="23" t="str">
        <f>+IF(AND(LEN($I284)&gt;5),IF(AND($J284&gt;U$1,$J284&lt;=$AO$1),1,IF((COUNTIFS(INCAPACIDADES!$C$1:$C$51,$I284,INCAPACIDADES!R$1:R$51,U$1))&gt;0,2,IF(VLOOKUP($C284,BD!$D$1:$F$501,3,0)&gt;U$1,0,3))),"")</f>
        <v/>
      </c>
      <c r="CP284" s="23" t="str">
        <f>+IF(AND(LEN($I284)&gt;5),IF(AND($J284&gt;V$1,$J284&lt;=$AO$1),1,IF((COUNTIFS(INCAPACIDADES!$C$1:$C$51,$I284,INCAPACIDADES!S$1:S$51,V$1))&gt;0,2,IF(VLOOKUP($C284,BD!$D$1:$F$501,3,0)&gt;V$1,0,3))),"")</f>
        <v/>
      </c>
      <c r="CQ284" s="23" t="str">
        <f>+IF(AND(LEN($I284)&gt;5),IF(AND($J284&gt;W$1,$J284&lt;=$AO$1),1,IF((COUNTIFS(INCAPACIDADES!$C$1:$C$51,$I284,INCAPACIDADES!T$1:T$51,W$1))&gt;0,2,IF(VLOOKUP($C284,BD!$D$1:$F$501,3,0)&gt;W$1,0,3))),"")</f>
        <v/>
      </c>
      <c r="CR284" s="23" t="str">
        <f>+IF(AND(LEN($I284)&gt;5),IF(AND($J284&gt;X$1,$J284&lt;=$AO$1),1,IF((COUNTIFS(INCAPACIDADES!$C$1:$C$51,$I284,INCAPACIDADES!U$1:U$51,X$1))&gt;0,2,IF(VLOOKUP($C284,BD!$D$1:$F$501,3,0)&gt;X$1,0,3))),"")</f>
        <v/>
      </c>
      <c r="CS284" s="23" t="str">
        <f>+IF(AND(LEN($I284)&gt;5),IF(AND($J284&gt;Y$1,$J284&lt;=$AO$1),1,IF((COUNTIFS(INCAPACIDADES!$C$1:$C$51,$I284,INCAPACIDADES!V$1:V$51,Y$1))&gt;0,2,IF(VLOOKUP($C284,BD!$D$1:$F$501,3,0)&gt;Y$1,0,3))),"")</f>
        <v/>
      </c>
      <c r="CT284" s="23" t="str">
        <f>+IF(AND(LEN($I284)&gt;5),IF(AND($J284&gt;Z$1,$J284&lt;=$AO$1),1,IF((COUNTIFS(INCAPACIDADES!$C$1:$C$51,$I284,INCAPACIDADES!W$1:W$51,Z$1))&gt;0,2,IF(VLOOKUP($C284,BD!$D$1:$F$501,3,0)&gt;Z$1,0,3))),"")</f>
        <v/>
      </c>
      <c r="CU284" s="23" t="str">
        <f>+IF(AND(LEN($I284)&gt;5),IF(AND($J284&gt;AA$1,$J284&lt;=$AO$1),1,IF((COUNTIFS(INCAPACIDADES!$C$1:$C$51,$I284,INCAPACIDADES!X$1:X$51,AA$1))&gt;0,2,IF(VLOOKUP($C284,BD!$D$1:$F$501,3,0)&gt;AA$1,0,3))),"")</f>
        <v/>
      </c>
      <c r="CV284" s="23" t="str">
        <f>+IF(AND(LEN($I284)&gt;5),IF(AND($J284&gt;AB$1,$J284&lt;=$AO$1),1,IF((COUNTIFS(INCAPACIDADES!$C$1:$C$51,$I284,INCAPACIDADES!Y$1:Y$51,AB$1))&gt;0,2,IF(VLOOKUP($C284,BD!$D$1:$F$501,3,0)&gt;AB$1,0,3))),"")</f>
        <v/>
      </c>
      <c r="CW284" s="23" t="str">
        <f>+IF(AND(LEN($I284)&gt;5),IF(AND($J284&gt;AC$1,$J284&lt;=$AO$1),1,IF((COUNTIFS(INCAPACIDADES!$C$1:$C$51,$I284,INCAPACIDADES!Z$1:Z$51,AC$1))&gt;0,2,IF(VLOOKUP($C284,BD!$D$1:$F$501,3,0)&gt;AC$1,0,3))),"")</f>
        <v/>
      </c>
      <c r="CX284" s="23" t="str">
        <f>+IF(AND(LEN($I284)&gt;5),IF(AND($J284&gt;AD$1,$J284&lt;=$AO$1),1,IF((COUNTIFS(INCAPACIDADES!$C$1:$C$51,$I284,INCAPACIDADES!AA$1:AA$51,AD$1))&gt;0,2,IF(VLOOKUP($C284,BD!$D$1:$F$501,3,0)&gt;AD$1,0,3))),"")</f>
        <v/>
      </c>
      <c r="CY284" s="23" t="str">
        <f>+IF(AND(LEN($I284)&gt;5),IF(AND($J284&gt;AE$1,$J284&lt;=$AO$1),1,IF((COUNTIFS(INCAPACIDADES!$C$1:$C$51,$I284,INCAPACIDADES!AB$1:AB$51,AE$1))&gt;0,2,IF(VLOOKUP($C284,BD!$D$1:$F$501,3,0)&gt;AE$1,0,3))),"")</f>
        <v/>
      </c>
      <c r="CZ284" s="23" t="str">
        <f>+IF(AND(LEN($I284)&gt;5),IF(AND($J284&gt;AF$1,$J284&lt;=$AO$1),1,IF((COUNTIFS(INCAPACIDADES!$C$1:$C$51,$I284,INCAPACIDADES!AC$1:AC$51,AF$1))&gt;0,2,IF(VLOOKUP($C284,BD!$D$1:$F$501,3,0)&gt;AF$1,0,3))),"")</f>
        <v/>
      </c>
      <c r="DA284" s="23" t="str">
        <f>+IF(AND(LEN($I284)&gt;5),IF(AND($J284&gt;AG$1,$J284&lt;=$AO$1),1,IF((COUNTIFS(INCAPACIDADES!$C$1:$C$51,$I284,INCAPACIDADES!AD$1:AD$51,AG$1))&gt;0,2,IF(VLOOKUP($C284,BD!$D$1:$F$501,3,0)&gt;AG$1,0,3))),"")</f>
        <v/>
      </c>
      <c r="DB284" s="23" t="str">
        <f>+IF(AND(LEN($I284)&gt;5),IF(AND($J284&gt;AH$1,$J284&lt;=$AO$1),1,IF((COUNTIFS(INCAPACIDADES!$C$1:$C$51,$I284,INCAPACIDADES!AE$1:AE$51,AH$1))&gt;0,2,IF(VLOOKUP($C284,BD!$D$1:$F$501,3,0)&gt;AH$1,0,3))),"")</f>
        <v/>
      </c>
      <c r="DC284" s="23" t="str">
        <f>+IF(AND(LEN($I284)&gt;5),IF(AND($J284&gt;AI$1,$J284&lt;=$AO$1),1,IF((COUNTIFS(INCAPACIDADES!$C$1:$C$51,$I284,INCAPACIDADES!AF$1:AF$51,AI$1))&gt;0,2,IF(VLOOKUP($C284,BD!$D$1:$F$501,3,0)&gt;AI$1,0,3))),"")</f>
        <v/>
      </c>
      <c r="DD284" s="23" t="str">
        <f>+IF(AND(LEN($I284)&gt;5),IF(AND($J284&gt;AJ$1,$J284&lt;=$AO$1),1,IF((COUNTIFS(INCAPACIDADES!$C$1:$C$51,$I284,INCAPACIDADES!AG$1:AG$51,AJ$1))&gt;0,2,IF(VLOOKUP($C284,BD!$D$1:$F$501,3,0)&gt;AJ$1,0,3))),"")</f>
        <v/>
      </c>
      <c r="DE284" s="23" t="str">
        <f>+IF(AND(LEN($I284)&gt;5),IF(AND($J284&gt;AK$1,$J284&lt;=$AO$1),1,IF((COUNTIFS(INCAPACIDADES!$C$1:$C$51,$I284,INCAPACIDADES!AH$1:AH$51,AK$1))&gt;0,2,IF(VLOOKUP($C284,BD!$D$1:$F$501,3,0)&gt;AK$1,0,3))),"")</f>
        <v/>
      </c>
      <c r="DF284" s="23" t="str">
        <f>+IF(AND(LEN($I284)&gt;5),IF(AND($J284&gt;AL$1,$J284&lt;=$AO$1),1,IF((COUNTIFS(INCAPACIDADES!$C$1:$C$51,$I284,INCAPACIDADES!AI$1:AI$51,AL$1))&gt;0,2,IF(VLOOKUP($C284,BD!$D$1:$F$501,3,0)&gt;AL$1,0,3))),"")</f>
        <v/>
      </c>
      <c r="DG284" s="23" t="str">
        <f>+IF(AND(LEN($I284)&gt;5),IF(AND($J284&gt;AM$1,$J284&lt;=$AO$1),1,IF((COUNTIFS(INCAPACIDADES!$C$1:$C$51,$I284,INCAPACIDADES!AJ$1:AJ$51,AM$1))&gt;0,2,IF(VLOOKUP($C284,BD!$D$1:$F$501,3,0)&gt;AM$1,0,3))),"")</f>
        <v/>
      </c>
      <c r="DH284" s="23" t="str">
        <f>+IF(AND(LEN($I284)&gt;5),IF(AND($J284&gt;AN$1,$J284&lt;=$AO$1),1,IF((COUNTIFS(INCAPACIDADES!$C$1:$C$51,$I284,INCAPACIDADES!AK$1:AK$51,AN$1))&gt;0,2,IF(VLOOKUP($C284,BD!$D$1:$F$501,3,0)&gt;AN$1,0,3))),"")</f>
        <v/>
      </c>
      <c r="DI284" s="23" t="str">
        <f>+IF(AND(LEN($I284)&gt;5),IF(AND($J284&gt;AO$1,$J284&lt;=$AO$1),1,IF((COUNTIFS(INCAPACIDADES!$C$1:$C$51,$I284,INCAPACIDADES!AL$1:AL$51,AO$1))&gt;0,2,IF(VLOOKUP($C284,BD!$D$1:$F$501,3,0)&gt;AO$1,0,3))),"")</f>
        <v/>
      </c>
      <c r="DJ284" s="23" t="str">
        <f>+IF(LEN($I284)&gt;5,IF(ISERROR(VLOOKUP(N284,'CODIGO PAGO'!$B$2:$B$20,1,0)),1,IF(OR(AND(CH284=1,N284&lt;&gt;"N"),AND(CH284=3,N284&lt;&gt;"B"),AND(CH284=2,LEFT(TRIM(N284),1)&lt;&gt;"I")),1,IF(OR(AND(CH284=0,N284="N"),AND(CH284=0,N284="B"),AND(CH284=0,LEFT(TRIM(N284),1)="I")),1,0))),"")</f>
        <v/>
      </c>
      <c r="DK284" s="23" t="str">
        <f t="shared" si="174"/>
        <v/>
      </c>
      <c r="DL284" s="23" t="str">
        <f>+IF(LEN($I284)&gt;5,IF(ISERROR(VLOOKUP(P284,'CODIGO PAGO'!$B$2:$B$20,1,0)),1,IF(OR(AND(CJ284=1,P284&lt;&gt;"N"),AND(CJ284=3,P284&lt;&gt;"B"),AND(CJ284=2,LEFT(TRIM(P284),1)&lt;&gt;"I")),1,IF(OR(AND(CJ284=0,P284="N"),AND(CJ284=0,P284="B"),AND(CJ284=0,LEFT(TRIM(P284),1)="I")),1,0))),"")</f>
        <v/>
      </c>
      <c r="DM284" s="23" t="str">
        <f t="shared" si="175"/>
        <v/>
      </c>
      <c r="DN284" s="23" t="str">
        <f>+IF(LEN($I284)&gt;5,IF(ISERROR(VLOOKUP(R284,'CODIGO PAGO'!$B$2:$B$20,1,0)),1,IF(OR(AND(CL284=1,R284&lt;&gt;"N"),AND(CL284=3,R284&lt;&gt;"B"),AND(CL284=2,LEFT(TRIM(R284),1)&lt;&gt;"I")),1,IF(OR(AND(CL284=0,R284="N"),AND(CL284=0,R284="B"),AND(CL284=0,LEFT(TRIM(R284),1)="I")),1,0))),"")</f>
        <v/>
      </c>
      <c r="DO284" s="23" t="str">
        <f t="shared" si="176"/>
        <v/>
      </c>
      <c r="DP284" s="23" t="str">
        <f>+IF(LEN($I284)&gt;5,IF(ISERROR(VLOOKUP(T284,'CODIGO PAGO'!$B$2:$B$20,1,0)),1,IF(OR(AND(CN284=1,T284&lt;&gt;"N"),AND(CN284=3,T284&lt;&gt;"B"),AND(CN284=2,LEFT(TRIM(T284),1)&lt;&gt;"I")),1,IF(OR(AND(CN284=0,T284="N"),AND(CN284=0,T284="B"),AND(CN284=0,LEFT(TRIM(T284),1)="I")),1,0))),"")</f>
        <v/>
      </c>
      <c r="DQ284" s="23" t="str">
        <f t="shared" si="177"/>
        <v/>
      </c>
      <c r="DR284" s="23" t="str">
        <f>+IF(LEN($I284)&gt;5,IF(ISERROR(VLOOKUP(V284,'CODIGO PAGO'!$B$2:$B$20,1,0)),1,IF(OR(AND(CP284=1,V284&lt;&gt;"N"),AND(CP284=3,V284&lt;&gt;"B"),AND(CP284=2,LEFT(TRIM(V284),1)&lt;&gt;"I")),1,IF(OR(AND(CP284=0,V284="N"),AND(CP284=0,V284="B"),AND(CP284=0,LEFT(TRIM(V284),1)="I")),1,0))),"")</f>
        <v/>
      </c>
      <c r="DS284" s="23" t="str">
        <f t="shared" si="178"/>
        <v/>
      </c>
      <c r="DT284" s="23" t="str">
        <f>+IF(LEN($I284)&gt;5,IF(ISERROR(VLOOKUP(X284,'CODIGO PAGO'!$B$2:$B$20,1,0)),1,IF(OR(AND(CR284=1,X284&lt;&gt;"N"),AND(CR284=3,X284&lt;&gt;"B"),AND(CR284=2,LEFT(TRIM(X284),1)&lt;&gt;"I")),1,IF(OR(AND(CR284=0,X284="N"),AND(CR284=0,X284="B"),AND(CR284=0,LEFT(TRIM(X284),1)="I")),1,0))),"")</f>
        <v/>
      </c>
      <c r="DU284" s="23" t="str">
        <f t="shared" si="179"/>
        <v/>
      </c>
      <c r="DV284" s="23" t="str">
        <f>+IF(LEN($I284)&gt;5,IF(ISERROR(VLOOKUP(Z284,'CODIGO PAGO'!$B$2:$B$20,1,0)),1,IF(OR(AND(CT284=1,Z284&lt;&gt;"N"),AND(CT284=3,Z284&lt;&gt;"B"),AND(CT284=2,LEFT(TRIM(Z284),1)&lt;&gt;"I")),1,IF(OR(AND(CT284=0,Z284="N"),AND(CT284=0,Z284="B"),AND(CT284=0,LEFT(TRIM(Z284),1)="I")),1,0))),"")</f>
        <v/>
      </c>
      <c r="DW284" s="23" t="str">
        <f t="shared" si="180"/>
        <v/>
      </c>
      <c r="DX284" s="23" t="str">
        <f>+IF(LEN($I284)&gt;5,IF(ISERROR(VLOOKUP(AB284,'CODIGO PAGO'!$B$2:$B$20,1,0)),1,IF(OR(AND(CV284=1,AB284&lt;&gt;"N"),AND(CV284=3,AB284&lt;&gt;"B"),AND(CV284=2,LEFT(TRIM(AB284),1)&lt;&gt;"I")),1,IF(OR(AND(CV284=0,AB284="N"),AND(CV284=0,AB284="B"),AND(CV284=0,LEFT(TRIM(AB284),1)="I")),1,0))),"")</f>
        <v/>
      </c>
      <c r="DY284" s="23" t="str">
        <f t="shared" si="181"/>
        <v/>
      </c>
      <c r="DZ284" s="23" t="str">
        <f>+IF(LEN($I284)&gt;5,IF(ISERROR(VLOOKUP(AD284,'CODIGO PAGO'!$B$2:$B$20,1,0)),1,IF(OR(AND(CX284=1,AD284&lt;&gt;"N"),AND(CX284=3,AD284&lt;&gt;"B"),AND(CX284=2,LEFT(TRIM(AD284),1)&lt;&gt;"I")),1,IF(OR(AND(CX284=0,AD284="N"),AND(CX284=0,AD284="B"),AND(CX284=0,LEFT(TRIM(AD284),1)="I")),1,0))),"")</f>
        <v/>
      </c>
      <c r="EA284" s="23" t="str">
        <f t="shared" si="182"/>
        <v/>
      </c>
      <c r="EB284" s="23" t="str">
        <f>+IF(LEN($I284)&gt;5,IF(ISERROR(VLOOKUP(AF284,'CODIGO PAGO'!$B$2:$B$20,1,0)),1,IF(OR(AND(CZ284=1,AF284&lt;&gt;"N"),AND(CZ284=3,AF284&lt;&gt;"B"),AND(CZ284=2,LEFT(TRIM(AF284),1)&lt;&gt;"I")),1,IF(OR(AND(CZ284=0,AF284="N"),AND(CZ284=0,AF284="B"),AND(CZ284=0,LEFT(TRIM(AF284),1)="I")),1,0))),"")</f>
        <v/>
      </c>
      <c r="EC284" s="23" t="str">
        <f t="shared" si="183"/>
        <v/>
      </c>
      <c r="ED284" s="23" t="str">
        <f>+IF(LEN($I284)&gt;5,IF(ISERROR(VLOOKUP(AH284,'CODIGO PAGO'!$B$2:$B$20,1,0)),1,IF(OR(AND(DB284=1,AH284&lt;&gt;"N"),AND(DB284=3,AH284&lt;&gt;"B"),AND(DB284=2,LEFT(TRIM(AH284),1)&lt;&gt;"I")),1,IF(OR(AND(DB284=0,AH284="N"),AND(DB284=0,AH284="B"),AND(DB284=0,LEFT(TRIM(AH284),1)="I")),1,0))),"")</f>
        <v/>
      </c>
      <c r="EE284" s="23" t="str">
        <f t="shared" si="184"/>
        <v/>
      </c>
      <c r="EF284" s="23" t="str">
        <f>+IF(LEN($I284)&gt;5,IF(ISERROR(VLOOKUP(AJ284,'CODIGO PAGO'!$B$2:$B$20,1,0)),1,IF(OR(AND(DD284=1,AJ284&lt;&gt;"N"),AND(DD284=3,AJ284&lt;&gt;"B"),AND(DD284=2,LEFT(TRIM(AJ284),1)&lt;&gt;"I")),1,IF(OR(AND(DD284=0,AJ284="N"),AND(DD284=0,AJ284="B"),AND(DD284=0,LEFT(TRIM(AJ284),1)="I")),1,0))),"")</f>
        <v/>
      </c>
      <c r="EG284" s="23" t="str">
        <f t="shared" si="185"/>
        <v/>
      </c>
      <c r="EH284" s="23" t="str">
        <f>+IF(LEN($I284)&gt;5,IF(ISERROR(VLOOKUP(AL284,'CODIGO PAGO'!$B$2:$B$20,1,0)),1,IF(OR(AND(DF284=1,AL284&lt;&gt;"N"),AND(DF284=3,AL284&lt;&gt;"B"),AND(DF284=2,LEFT(TRIM(AL284),1)&lt;&gt;"I")),1,IF(OR(AND(DF284=0,AL284="N"),AND(DF284=0,AL284="B"),AND(DF284=0,LEFT(TRIM(AL284),1)="I")),1,0))),"")</f>
        <v/>
      </c>
      <c r="EI284" s="23" t="str">
        <f t="shared" si="186"/>
        <v/>
      </c>
      <c r="EJ284" s="23" t="str">
        <f>+IF(LEN($I284)&gt;5,IF(ISERROR(VLOOKUP(AN284,'CODIGO PAGO'!$B$2:$B$20,1,0)),1,IF(OR(AND(DH284=1,AN284&lt;&gt;"N"),AND(DH284=3,AN284&lt;&gt;"B"),AND(DH284=2,LEFT(TRIM(AN284),1)&lt;&gt;"I")),1,IF(OR(AND(DH284=0,AN284="N"),AND(DH284=0,AN284="B"),AND(DH284=0,LEFT(TRIM(AN284),1)="I")),1,0))),"")</f>
        <v/>
      </c>
      <c r="EK284" s="23" t="str">
        <f t="shared" si="187"/>
        <v/>
      </c>
      <c r="EL284" s="24" t="str">
        <f t="shared" si="188"/>
        <v/>
      </c>
    </row>
    <row r="285" spans="1:142" s="26" customFormat="1">
      <c r="A285" s="15" t="str">
        <f t="shared" si="154"/>
        <v/>
      </c>
      <c r="B285" s="1" t="str">
        <f>+IF(LEN(I285)&gt;5,'CODIGO PAGO'!$B$28,"")</f>
        <v/>
      </c>
      <c r="C285" s="1" t="str">
        <f>+IF(LEN($I285)&gt;5,BD!D285,"")</f>
        <v/>
      </c>
      <c r="D285" s="168" t="str">
        <f>+IF(LEN($I285)&gt;5,BD!A285,"")</f>
        <v/>
      </c>
      <c r="E285" s="1" t="str">
        <f>+IF(LEN($I285)&gt;5,BD!B285,"")</f>
        <v/>
      </c>
      <c r="F285" s="1" t="str">
        <f>+IF(LEN($I285)&gt;5,BD!C285,"")</f>
        <v/>
      </c>
      <c r="G285" s="141"/>
      <c r="H285" s="141"/>
      <c r="I285" s="1" t="str">
        <f>+IF(LEN(BD!G285)&gt;5,BD!G285,"")</f>
        <v/>
      </c>
      <c r="J285" s="167" t="str">
        <f>+IF(LEN($I285)&gt;5,BD!E285,"")</f>
        <v/>
      </c>
      <c r="K285" s="6" t="str">
        <f t="shared" si="155"/>
        <v/>
      </c>
      <c r="L285" s="87" t="str">
        <f>+IF(LEN($I285)&gt;5,BD!H285,"")</f>
        <v/>
      </c>
      <c r="M285" s="40" t="str">
        <f t="shared" si="156"/>
        <v/>
      </c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4" t="str">
        <f t="shared" si="157"/>
        <v/>
      </c>
      <c r="AQ285" s="5" t="str">
        <f t="shared" si="158"/>
        <v/>
      </c>
      <c r="AR285" s="91" t="str">
        <f t="shared" si="159"/>
        <v/>
      </c>
      <c r="AS285" s="5" t="str">
        <f t="shared" si="160"/>
        <v/>
      </c>
      <c r="AT285" s="91" t="str">
        <f t="shared" si="161"/>
        <v/>
      </c>
      <c r="AU285" s="4" t="str">
        <f t="shared" si="162"/>
        <v/>
      </c>
      <c r="AV285" s="4" t="str">
        <f t="shared" si="163"/>
        <v/>
      </c>
      <c r="AW285" s="4" t="str">
        <f t="shared" si="164"/>
        <v/>
      </c>
      <c r="AX285" s="4" t="str">
        <f t="shared" si="165"/>
        <v/>
      </c>
      <c r="AY285" s="88" t="str">
        <f t="shared" si="166"/>
        <v/>
      </c>
      <c r="AZ285" s="17" t="str">
        <f t="shared" si="167"/>
        <v/>
      </c>
      <c r="BA285" s="18" t="str">
        <f t="shared" si="168"/>
        <v/>
      </c>
      <c r="BB285" s="19" t="str">
        <f>+IF(LEN(I285)&gt;5,IF(INT(RIGHT(B285,1))=9,0.5*L285*AY285,INT(MID(B285,5,LEN(B285)-4))*L285)+IFERROR(VLOOKUP(I285,AJUSTES!$A$1:$I$50,9,0),0),"")</f>
        <v/>
      </c>
      <c r="BC285" s="12"/>
      <c r="BD285" s="19" t="str">
        <f t="shared" si="169"/>
        <v/>
      </c>
      <c r="BE285" s="18" t="str">
        <f t="shared" si="170"/>
        <v/>
      </c>
      <c r="BF285" s="139" t="str">
        <f t="shared" si="171"/>
        <v/>
      </c>
      <c r="BG285" s="114"/>
      <c r="BH285" s="18" t="str">
        <f t="shared" si="172"/>
        <v/>
      </c>
      <c r="BI285" s="13"/>
      <c r="BJ285" s="12"/>
      <c r="BK285" s="12"/>
      <c r="BL285" s="145"/>
      <c r="BM285" s="12"/>
      <c r="BN285" s="12"/>
      <c r="BO285" s="12"/>
      <c r="BP285" s="12"/>
      <c r="BQ285" s="12"/>
      <c r="BR285" s="12"/>
      <c r="BS285" s="146"/>
      <c r="BT285" s="14"/>
      <c r="BU285" s="12"/>
      <c r="BV285" s="12"/>
      <c r="BW285" s="12"/>
      <c r="BX285" s="12"/>
      <c r="BY285" s="12"/>
      <c r="BZ285" s="144"/>
      <c r="CA285" s="107" t="str">
        <f>+IF(LEN($I285)&gt;5,IF(BD!F285="N/A","",BD!F285),"")</f>
        <v/>
      </c>
      <c r="CB285" s="21"/>
      <c r="CC285" s="147"/>
      <c r="CD285" s="148"/>
      <c r="CE285" s="8" t="str">
        <f>+IF(LEN(I285)&gt;5,BD!M285,"")</f>
        <v/>
      </c>
      <c r="CF285" s="16" t="str">
        <f>+IF(LEN(I285)&gt;5,BD!N285,"")</f>
        <v/>
      </c>
      <c r="CG285" s="3" t="str">
        <f t="shared" si="173"/>
        <v/>
      </c>
      <c r="CH285" s="23" t="str">
        <f>+IF(AND(LEN($I285)&gt;5),IF(AND($J285&gt;N$1,$J285&lt;=$AO$1),1,IF((COUNTIFS(INCAPACIDADES!$C$1:$C$51,$I285,INCAPACIDADES!K$1:K$51,N$1))&gt;0,2,IF(VLOOKUP($C285,BD!$D$1:$F$501,3,0)&gt;N$1,0,3))),"")</f>
        <v/>
      </c>
      <c r="CI285" s="23" t="str">
        <f>+IF(AND(LEN($I285)&gt;5),IF(AND($J285&gt;O$1,$J285&lt;=$AO$1),1,IF((COUNTIFS(INCAPACIDADES!$C$1:$C$51,$I285,INCAPACIDADES!L$1:L$51,O$1))&gt;0,2,IF(VLOOKUP($C285,BD!$D$1:$F$501,3,0)&gt;O$1,0,3))),"")</f>
        <v/>
      </c>
      <c r="CJ285" s="23" t="str">
        <f>+IF(AND(LEN($I285)&gt;5),IF(AND($J285&gt;P$1,$J285&lt;=$AO$1),1,IF((COUNTIFS(INCAPACIDADES!$C$1:$C$51,$I285,INCAPACIDADES!M$1:M$51,P$1))&gt;0,2,IF(VLOOKUP($C285,BD!$D$1:$F$501,3,0)&gt;P$1,0,3))),"")</f>
        <v/>
      </c>
      <c r="CK285" s="23" t="str">
        <f>+IF(AND(LEN($I285)&gt;5),IF(AND($J285&gt;Q$1,$J285&lt;=$AO$1),1,IF((COUNTIFS(INCAPACIDADES!$C$1:$C$51,$I285,INCAPACIDADES!N$1:N$51,Q$1))&gt;0,2,IF(VLOOKUP($C285,BD!$D$1:$F$501,3,0)&gt;Q$1,0,3))),"")</f>
        <v/>
      </c>
      <c r="CL285" s="23" t="str">
        <f>+IF(AND(LEN($I285)&gt;5),IF(AND($J285&gt;R$1,$J285&lt;=$AO$1),1,IF((COUNTIFS(INCAPACIDADES!$C$1:$C$51,$I285,INCAPACIDADES!O$1:O$51,R$1))&gt;0,2,IF(VLOOKUP($C285,BD!$D$1:$F$501,3,0)&gt;R$1,0,3))),"")</f>
        <v/>
      </c>
      <c r="CM285" s="23" t="str">
        <f>+IF(AND(LEN($I285)&gt;5),IF(AND($J285&gt;S$1,$J285&lt;=$AO$1),1,IF((COUNTIFS(INCAPACIDADES!$C$1:$C$51,$I285,INCAPACIDADES!P$1:P$51,S$1))&gt;0,2,IF(VLOOKUP($C285,BD!$D$1:$F$501,3,0)&gt;S$1,0,3))),"")</f>
        <v/>
      </c>
      <c r="CN285" s="23" t="str">
        <f>+IF(AND(LEN($I285)&gt;5),IF(AND($J285&gt;T$1,$J285&lt;=$AO$1),1,IF((COUNTIFS(INCAPACIDADES!$C$1:$C$51,$I285,INCAPACIDADES!Q$1:Q$51,T$1))&gt;0,2,IF(VLOOKUP($C285,BD!$D$1:$F$501,3,0)&gt;T$1,0,3))),"")</f>
        <v/>
      </c>
      <c r="CO285" s="23" t="str">
        <f>+IF(AND(LEN($I285)&gt;5),IF(AND($J285&gt;U$1,$J285&lt;=$AO$1),1,IF((COUNTIFS(INCAPACIDADES!$C$1:$C$51,$I285,INCAPACIDADES!R$1:R$51,U$1))&gt;0,2,IF(VLOOKUP($C285,BD!$D$1:$F$501,3,0)&gt;U$1,0,3))),"")</f>
        <v/>
      </c>
      <c r="CP285" s="23" t="str">
        <f>+IF(AND(LEN($I285)&gt;5),IF(AND($J285&gt;V$1,$J285&lt;=$AO$1),1,IF((COUNTIFS(INCAPACIDADES!$C$1:$C$51,$I285,INCAPACIDADES!S$1:S$51,V$1))&gt;0,2,IF(VLOOKUP($C285,BD!$D$1:$F$501,3,0)&gt;V$1,0,3))),"")</f>
        <v/>
      </c>
      <c r="CQ285" s="23" t="str">
        <f>+IF(AND(LEN($I285)&gt;5),IF(AND($J285&gt;W$1,$J285&lt;=$AO$1),1,IF((COUNTIFS(INCAPACIDADES!$C$1:$C$51,$I285,INCAPACIDADES!T$1:T$51,W$1))&gt;0,2,IF(VLOOKUP($C285,BD!$D$1:$F$501,3,0)&gt;W$1,0,3))),"")</f>
        <v/>
      </c>
      <c r="CR285" s="23" t="str">
        <f>+IF(AND(LEN($I285)&gt;5),IF(AND($J285&gt;X$1,$J285&lt;=$AO$1),1,IF((COUNTIFS(INCAPACIDADES!$C$1:$C$51,$I285,INCAPACIDADES!U$1:U$51,X$1))&gt;0,2,IF(VLOOKUP($C285,BD!$D$1:$F$501,3,0)&gt;X$1,0,3))),"")</f>
        <v/>
      </c>
      <c r="CS285" s="23" t="str">
        <f>+IF(AND(LEN($I285)&gt;5),IF(AND($J285&gt;Y$1,$J285&lt;=$AO$1),1,IF((COUNTIFS(INCAPACIDADES!$C$1:$C$51,$I285,INCAPACIDADES!V$1:V$51,Y$1))&gt;0,2,IF(VLOOKUP($C285,BD!$D$1:$F$501,3,0)&gt;Y$1,0,3))),"")</f>
        <v/>
      </c>
      <c r="CT285" s="23" t="str">
        <f>+IF(AND(LEN($I285)&gt;5),IF(AND($J285&gt;Z$1,$J285&lt;=$AO$1),1,IF((COUNTIFS(INCAPACIDADES!$C$1:$C$51,$I285,INCAPACIDADES!W$1:W$51,Z$1))&gt;0,2,IF(VLOOKUP($C285,BD!$D$1:$F$501,3,0)&gt;Z$1,0,3))),"")</f>
        <v/>
      </c>
      <c r="CU285" s="23" t="str">
        <f>+IF(AND(LEN($I285)&gt;5),IF(AND($J285&gt;AA$1,$J285&lt;=$AO$1),1,IF((COUNTIFS(INCAPACIDADES!$C$1:$C$51,$I285,INCAPACIDADES!X$1:X$51,AA$1))&gt;0,2,IF(VLOOKUP($C285,BD!$D$1:$F$501,3,0)&gt;AA$1,0,3))),"")</f>
        <v/>
      </c>
      <c r="CV285" s="23" t="str">
        <f>+IF(AND(LEN($I285)&gt;5),IF(AND($J285&gt;AB$1,$J285&lt;=$AO$1),1,IF((COUNTIFS(INCAPACIDADES!$C$1:$C$51,$I285,INCAPACIDADES!Y$1:Y$51,AB$1))&gt;0,2,IF(VLOOKUP($C285,BD!$D$1:$F$501,3,0)&gt;AB$1,0,3))),"")</f>
        <v/>
      </c>
      <c r="CW285" s="23" t="str">
        <f>+IF(AND(LEN($I285)&gt;5),IF(AND($J285&gt;AC$1,$J285&lt;=$AO$1),1,IF((COUNTIFS(INCAPACIDADES!$C$1:$C$51,$I285,INCAPACIDADES!Z$1:Z$51,AC$1))&gt;0,2,IF(VLOOKUP($C285,BD!$D$1:$F$501,3,0)&gt;AC$1,0,3))),"")</f>
        <v/>
      </c>
      <c r="CX285" s="23" t="str">
        <f>+IF(AND(LEN($I285)&gt;5),IF(AND($J285&gt;AD$1,$J285&lt;=$AO$1),1,IF((COUNTIFS(INCAPACIDADES!$C$1:$C$51,$I285,INCAPACIDADES!AA$1:AA$51,AD$1))&gt;0,2,IF(VLOOKUP($C285,BD!$D$1:$F$501,3,0)&gt;AD$1,0,3))),"")</f>
        <v/>
      </c>
      <c r="CY285" s="23" t="str">
        <f>+IF(AND(LEN($I285)&gt;5),IF(AND($J285&gt;AE$1,$J285&lt;=$AO$1),1,IF((COUNTIFS(INCAPACIDADES!$C$1:$C$51,$I285,INCAPACIDADES!AB$1:AB$51,AE$1))&gt;0,2,IF(VLOOKUP($C285,BD!$D$1:$F$501,3,0)&gt;AE$1,0,3))),"")</f>
        <v/>
      </c>
      <c r="CZ285" s="23" t="str">
        <f>+IF(AND(LEN($I285)&gt;5),IF(AND($J285&gt;AF$1,$J285&lt;=$AO$1),1,IF((COUNTIFS(INCAPACIDADES!$C$1:$C$51,$I285,INCAPACIDADES!AC$1:AC$51,AF$1))&gt;0,2,IF(VLOOKUP($C285,BD!$D$1:$F$501,3,0)&gt;AF$1,0,3))),"")</f>
        <v/>
      </c>
      <c r="DA285" s="23" t="str">
        <f>+IF(AND(LEN($I285)&gt;5),IF(AND($J285&gt;AG$1,$J285&lt;=$AO$1),1,IF((COUNTIFS(INCAPACIDADES!$C$1:$C$51,$I285,INCAPACIDADES!AD$1:AD$51,AG$1))&gt;0,2,IF(VLOOKUP($C285,BD!$D$1:$F$501,3,0)&gt;AG$1,0,3))),"")</f>
        <v/>
      </c>
      <c r="DB285" s="23" t="str">
        <f>+IF(AND(LEN($I285)&gt;5),IF(AND($J285&gt;AH$1,$J285&lt;=$AO$1),1,IF((COUNTIFS(INCAPACIDADES!$C$1:$C$51,$I285,INCAPACIDADES!AE$1:AE$51,AH$1))&gt;0,2,IF(VLOOKUP($C285,BD!$D$1:$F$501,3,0)&gt;AH$1,0,3))),"")</f>
        <v/>
      </c>
      <c r="DC285" s="23" t="str">
        <f>+IF(AND(LEN($I285)&gt;5),IF(AND($J285&gt;AI$1,$J285&lt;=$AO$1),1,IF((COUNTIFS(INCAPACIDADES!$C$1:$C$51,$I285,INCAPACIDADES!AF$1:AF$51,AI$1))&gt;0,2,IF(VLOOKUP($C285,BD!$D$1:$F$501,3,0)&gt;AI$1,0,3))),"")</f>
        <v/>
      </c>
      <c r="DD285" s="23" t="str">
        <f>+IF(AND(LEN($I285)&gt;5),IF(AND($J285&gt;AJ$1,$J285&lt;=$AO$1),1,IF((COUNTIFS(INCAPACIDADES!$C$1:$C$51,$I285,INCAPACIDADES!AG$1:AG$51,AJ$1))&gt;0,2,IF(VLOOKUP($C285,BD!$D$1:$F$501,3,0)&gt;AJ$1,0,3))),"")</f>
        <v/>
      </c>
      <c r="DE285" s="23" t="str">
        <f>+IF(AND(LEN($I285)&gt;5),IF(AND($J285&gt;AK$1,$J285&lt;=$AO$1),1,IF((COUNTIFS(INCAPACIDADES!$C$1:$C$51,$I285,INCAPACIDADES!AH$1:AH$51,AK$1))&gt;0,2,IF(VLOOKUP($C285,BD!$D$1:$F$501,3,0)&gt;AK$1,0,3))),"")</f>
        <v/>
      </c>
      <c r="DF285" s="23" t="str">
        <f>+IF(AND(LEN($I285)&gt;5),IF(AND($J285&gt;AL$1,$J285&lt;=$AO$1),1,IF((COUNTIFS(INCAPACIDADES!$C$1:$C$51,$I285,INCAPACIDADES!AI$1:AI$51,AL$1))&gt;0,2,IF(VLOOKUP($C285,BD!$D$1:$F$501,3,0)&gt;AL$1,0,3))),"")</f>
        <v/>
      </c>
      <c r="DG285" s="23" t="str">
        <f>+IF(AND(LEN($I285)&gt;5),IF(AND($J285&gt;AM$1,$J285&lt;=$AO$1),1,IF((COUNTIFS(INCAPACIDADES!$C$1:$C$51,$I285,INCAPACIDADES!AJ$1:AJ$51,AM$1))&gt;0,2,IF(VLOOKUP($C285,BD!$D$1:$F$501,3,0)&gt;AM$1,0,3))),"")</f>
        <v/>
      </c>
      <c r="DH285" s="23" t="str">
        <f>+IF(AND(LEN($I285)&gt;5),IF(AND($J285&gt;AN$1,$J285&lt;=$AO$1),1,IF((COUNTIFS(INCAPACIDADES!$C$1:$C$51,$I285,INCAPACIDADES!AK$1:AK$51,AN$1))&gt;0,2,IF(VLOOKUP($C285,BD!$D$1:$F$501,3,0)&gt;AN$1,0,3))),"")</f>
        <v/>
      </c>
      <c r="DI285" s="23" t="str">
        <f>+IF(AND(LEN($I285)&gt;5),IF(AND($J285&gt;AO$1,$J285&lt;=$AO$1),1,IF((COUNTIFS(INCAPACIDADES!$C$1:$C$51,$I285,INCAPACIDADES!AL$1:AL$51,AO$1))&gt;0,2,IF(VLOOKUP($C285,BD!$D$1:$F$501,3,0)&gt;AO$1,0,3))),"")</f>
        <v/>
      </c>
      <c r="DJ285" s="23" t="str">
        <f>+IF(LEN($I285)&gt;5,IF(ISERROR(VLOOKUP(N285,'CODIGO PAGO'!$B$2:$B$20,1,0)),1,IF(OR(AND(CH285=1,N285&lt;&gt;"N"),AND(CH285=3,N285&lt;&gt;"B"),AND(CH285=2,LEFT(TRIM(N285),1)&lt;&gt;"I")),1,IF(OR(AND(CH285=0,N285="N"),AND(CH285=0,N285="B"),AND(CH285=0,LEFT(TRIM(N285),1)="I")),1,0))),"")</f>
        <v/>
      </c>
      <c r="DK285" s="23" t="str">
        <f t="shared" si="174"/>
        <v/>
      </c>
      <c r="DL285" s="23" t="str">
        <f>+IF(LEN($I285)&gt;5,IF(ISERROR(VLOOKUP(P285,'CODIGO PAGO'!$B$2:$B$20,1,0)),1,IF(OR(AND(CJ285=1,P285&lt;&gt;"N"),AND(CJ285=3,P285&lt;&gt;"B"),AND(CJ285=2,LEFT(TRIM(P285),1)&lt;&gt;"I")),1,IF(OR(AND(CJ285=0,P285="N"),AND(CJ285=0,P285="B"),AND(CJ285=0,LEFT(TRIM(P285),1)="I")),1,0))),"")</f>
        <v/>
      </c>
      <c r="DM285" s="23" t="str">
        <f t="shared" si="175"/>
        <v/>
      </c>
      <c r="DN285" s="23" t="str">
        <f>+IF(LEN($I285)&gt;5,IF(ISERROR(VLOOKUP(R285,'CODIGO PAGO'!$B$2:$B$20,1,0)),1,IF(OR(AND(CL285=1,R285&lt;&gt;"N"),AND(CL285=3,R285&lt;&gt;"B"),AND(CL285=2,LEFT(TRIM(R285),1)&lt;&gt;"I")),1,IF(OR(AND(CL285=0,R285="N"),AND(CL285=0,R285="B"),AND(CL285=0,LEFT(TRIM(R285),1)="I")),1,0))),"")</f>
        <v/>
      </c>
      <c r="DO285" s="23" t="str">
        <f t="shared" si="176"/>
        <v/>
      </c>
      <c r="DP285" s="23" t="str">
        <f>+IF(LEN($I285)&gt;5,IF(ISERROR(VLOOKUP(T285,'CODIGO PAGO'!$B$2:$B$20,1,0)),1,IF(OR(AND(CN285=1,T285&lt;&gt;"N"),AND(CN285=3,T285&lt;&gt;"B"),AND(CN285=2,LEFT(TRIM(T285),1)&lt;&gt;"I")),1,IF(OR(AND(CN285=0,T285="N"),AND(CN285=0,T285="B"),AND(CN285=0,LEFT(TRIM(T285),1)="I")),1,0))),"")</f>
        <v/>
      </c>
      <c r="DQ285" s="23" t="str">
        <f t="shared" si="177"/>
        <v/>
      </c>
      <c r="DR285" s="23" t="str">
        <f>+IF(LEN($I285)&gt;5,IF(ISERROR(VLOOKUP(V285,'CODIGO PAGO'!$B$2:$B$20,1,0)),1,IF(OR(AND(CP285=1,V285&lt;&gt;"N"),AND(CP285=3,V285&lt;&gt;"B"),AND(CP285=2,LEFT(TRIM(V285),1)&lt;&gt;"I")),1,IF(OR(AND(CP285=0,V285="N"),AND(CP285=0,V285="B"),AND(CP285=0,LEFT(TRIM(V285),1)="I")),1,0))),"")</f>
        <v/>
      </c>
      <c r="DS285" s="23" t="str">
        <f t="shared" si="178"/>
        <v/>
      </c>
      <c r="DT285" s="23" t="str">
        <f>+IF(LEN($I285)&gt;5,IF(ISERROR(VLOOKUP(X285,'CODIGO PAGO'!$B$2:$B$20,1,0)),1,IF(OR(AND(CR285=1,X285&lt;&gt;"N"),AND(CR285=3,X285&lt;&gt;"B"),AND(CR285=2,LEFT(TRIM(X285),1)&lt;&gt;"I")),1,IF(OR(AND(CR285=0,X285="N"),AND(CR285=0,X285="B"),AND(CR285=0,LEFT(TRIM(X285),1)="I")),1,0))),"")</f>
        <v/>
      </c>
      <c r="DU285" s="23" t="str">
        <f t="shared" si="179"/>
        <v/>
      </c>
      <c r="DV285" s="23" t="str">
        <f>+IF(LEN($I285)&gt;5,IF(ISERROR(VLOOKUP(Z285,'CODIGO PAGO'!$B$2:$B$20,1,0)),1,IF(OR(AND(CT285=1,Z285&lt;&gt;"N"),AND(CT285=3,Z285&lt;&gt;"B"),AND(CT285=2,LEFT(TRIM(Z285),1)&lt;&gt;"I")),1,IF(OR(AND(CT285=0,Z285="N"),AND(CT285=0,Z285="B"),AND(CT285=0,LEFT(TRIM(Z285),1)="I")),1,0))),"")</f>
        <v/>
      </c>
      <c r="DW285" s="23" t="str">
        <f t="shared" si="180"/>
        <v/>
      </c>
      <c r="DX285" s="23" t="str">
        <f>+IF(LEN($I285)&gt;5,IF(ISERROR(VLOOKUP(AB285,'CODIGO PAGO'!$B$2:$B$20,1,0)),1,IF(OR(AND(CV285=1,AB285&lt;&gt;"N"),AND(CV285=3,AB285&lt;&gt;"B"),AND(CV285=2,LEFT(TRIM(AB285),1)&lt;&gt;"I")),1,IF(OR(AND(CV285=0,AB285="N"),AND(CV285=0,AB285="B"),AND(CV285=0,LEFT(TRIM(AB285),1)="I")),1,0))),"")</f>
        <v/>
      </c>
      <c r="DY285" s="23" t="str">
        <f t="shared" si="181"/>
        <v/>
      </c>
      <c r="DZ285" s="23" t="str">
        <f>+IF(LEN($I285)&gt;5,IF(ISERROR(VLOOKUP(AD285,'CODIGO PAGO'!$B$2:$B$20,1,0)),1,IF(OR(AND(CX285=1,AD285&lt;&gt;"N"),AND(CX285=3,AD285&lt;&gt;"B"),AND(CX285=2,LEFT(TRIM(AD285),1)&lt;&gt;"I")),1,IF(OR(AND(CX285=0,AD285="N"),AND(CX285=0,AD285="B"),AND(CX285=0,LEFT(TRIM(AD285),1)="I")),1,0))),"")</f>
        <v/>
      </c>
      <c r="EA285" s="23" t="str">
        <f t="shared" si="182"/>
        <v/>
      </c>
      <c r="EB285" s="23" t="str">
        <f>+IF(LEN($I285)&gt;5,IF(ISERROR(VLOOKUP(AF285,'CODIGO PAGO'!$B$2:$B$20,1,0)),1,IF(OR(AND(CZ285=1,AF285&lt;&gt;"N"),AND(CZ285=3,AF285&lt;&gt;"B"),AND(CZ285=2,LEFT(TRIM(AF285),1)&lt;&gt;"I")),1,IF(OR(AND(CZ285=0,AF285="N"),AND(CZ285=0,AF285="B"),AND(CZ285=0,LEFT(TRIM(AF285),1)="I")),1,0))),"")</f>
        <v/>
      </c>
      <c r="EC285" s="23" t="str">
        <f t="shared" si="183"/>
        <v/>
      </c>
      <c r="ED285" s="23" t="str">
        <f>+IF(LEN($I285)&gt;5,IF(ISERROR(VLOOKUP(AH285,'CODIGO PAGO'!$B$2:$B$20,1,0)),1,IF(OR(AND(DB285=1,AH285&lt;&gt;"N"),AND(DB285=3,AH285&lt;&gt;"B"),AND(DB285=2,LEFT(TRIM(AH285),1)&lt;&gt;"I")),1,IF(OR(AND(DB285=0,AH285="N"),AND(DB285=0,AH285="B"),AND(DB285=0,LEFT(TRIM(AH285),1)="I")),1,0))),"")</f>
        <v/>
      </c>
      <c r="EE285" s="23" t="str">
        <f t="shared" si="184"/>
        <v/>
      </c>
      <c r="EF285" s="23" t="str">
        <f>+IF(LEN($I285)&gt;5,IF(ISERROR(VLOOKUP(AJ285,'CODIGO PAGO'!$B$2:$B$20,1,0)),1,IF(OR(AND(DD285=1,AJ285&lt;&gt;"N"),AND(DD285=3,AJ285&lt;&gt;"B"),AND(DD285=2,LEFT(TRIM(AJ285),1)&lt;&gt;"I")),1,IF(OR(AND(DD285=0,AJ285="N"),AND(DD285=0,AJ285="B"),AND(DD285=0,LEFT(TRIM(AJ285),1)="I")),1,0))),"")</f>
        <v/>
      </c>
      <c r="EG285" s="23" t="str">
        <f t="shared" si="185"/>
        <v/>
      </c>
      <c r="EH285" s="23" t="str">
        <f>+IF(LEN($I285)&gt;5,IF(ISERROR(VLOOKUP(AL285,'CODIGO PAGO'!$B$2:$B$20,1,0)),1,IF(OR(AND(DF285=1,AL285&lt;&gt;"N"),AND(DF285=3,AL285&lt;&gt;"B"),AND(DF285=2,LEFT(TRIM(AL285),1)&lt;&gt;"I")),1,IF(OR(AND(DF285=0,AL285="N"),AND(DF285=0,AL285="B"),AND(DF285=0,LEFT(TRIM(AL285),1)="I")),1,0))),"")</f>
        <v/>
      </c>
      <c r="EI285" s="23" t="str">
        <f t="shared" si="186"/>
        <v/>
      </c>
      <c r="EJ285" s="23" t="str">
        <f>+IF(LEN($I285)&gt;5,IF(ISERROR(VLOOKUP(AN285,'CODIGO PAGO'!$B$2:$B$20,1,0)),1,IF(OR(AND(DH285=1,AN285&lt;&gt;"N"),AND(DH285=3,AN285&lt;&gt;"B"),AND(DH285=2,LEFT(TRIM(AN285),1)&lt;&gt;"I")),1,IF(OR(AND(DH285=0,AN285="N"),AND(DH285=0,AN285="B"),AND(DH285=0,LEFT(TRIM(AN285),1)="I")),1,0))),"")</f>
        <v/>
      </c>
      <c r="EK285" s="23" t="str">
        <f t="shared" si="187"/>
        <v/>
      </c>
      <c r="EL285" s="24" t="str">
        <f t="shared" si="188"/>
        <v/>
      </c>
    </row>
    <row r="286" spans="1:142" s="26" customFormat="1">
      <c r="A286" s="15" t="str">
        <f t="shared" si="154"/>
        <v/>
      </c>
      <c r="B286" s="1" t="str">
        <f>+IF(LEN(I286)&gt;5,'CODIGO PAGO'!$B$28,"")</f>
        <v/>
      </c>
      <c r="C286" s="1" t="str">
        <f>+IF(LEN($I286)&gt;5,BD!D286,"")</f>
        <v/>
      </c>
      <c r="D286" s="168" t="str">
        <f>+IF(LEN($I286)&gt;5,BD!A286,"")</f>
        <v/>
      </c>
      <c r="E286" s="1" t="str">
        <f>+IF(LEN($I286)&gt;5,BD!B286,"")</f>
        <v/>
      </c>
      <c r="F286" s="1" t="str">
        <f>+IF(LEN($I286)&gt;5,BD!C286,"")</f>
        <v/>
      </c>
      <c r="G286" s="141"/>
      <c r="H286" s="141"/>
      <c r="I286" s="1" t="str">
        <f>+IF(LEN(BD!G286)&gt;5,BD!G286,"")</f>
        <v/>
      </c>
      <c r="J286" s="167" t="str">
        <f>+IF(LEN($I286)&gt;5,BD!E286,"")</f>
        <v/>
      </c>
      <c r="K286" s="6" t="str">
        <f t="shared" si="155"/>
        <v/>
      </c>
      <c r="L286" s="87" t="str">
        <f>+IF(LEN($I286)&gt;5,BD!H286,"")</f>
        <v/>
      </c>
      <c r="M286" s="40" t="str">
        <f t="shared" si="156"/>
        <v/>
      </c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4" t="str">
        <f t="shared" si="157"/>
        <v/>
      </c>
      <c r="AQ286" s="5" t="str">
        <f t="shared" si="158"/>
        <v/>
      </c>
      <c r="AR286" s="91" t="str">
        <f t="shared" si="159"/>
        <v/>
      </c>
      <c r="AS286" s="5" t="str">
        <f t="shared" si="160"/>
        <v/>
      </c>
      <c r="AT286" s="91" t="str">
        <f t="shared" si="161"/>
        <v/>
      </c>
      <c r="AU286" s="4" t="str">
        <f t="shared" si="162"/>
        <v/>
      </c>
      <c r="AV286" s="4" t="str">
        <f t="shared" si="163"/>
        <v/>
      </c>
      <c r="AW286" s="4" t="str">
        <f t="shared" si="164"/>
        <v/>
      </c>
      <c r="AX286" s="4" t="str">
        <f t="shared" si="165"/>
        <v/>
      </c>
      <c r="AY286" s="88" t="str">
        <f t="shared" si="166"/>
        <v/>
      </c>
      <c r="AZ286" s="17" t="str">
        <f t="shared" si="167"/>
        <v/>
      </c>
      <c r="BA286" s="18" t="str">
        <f t="shared" si="168"/>
        <v/>
      </c>
      <c r="BB286" s="19" t="str">
        <f>+IF(LEN(I286)&gt;5,IF(INT(RIGHT(B286,1))=9,0.5*L286*AY286,INT(MID(B286,5,LEN(B286)-4))*L286)+IFERROR(VLOOKUP(I286,AJUSTES!$A$1:$I$50,9,0),0),"")</f>
        <v/>
      </c>
      <c r="BC286" s="12"/>
      <c r="BD286" s="19" t="str">
        <f t="shared" si="169"/>
        <v/>
      </c>
      <c r="BE286" s="18" t="str">
        <f t="shared" si="170"/>
        <v/>
      </c>
      <c r="BF286" s="139" t="str">
        <f t="shared" si="171"/>
        <v/>
      </c>
      <c r="BG286" s="114"/>
      <c r="BH286" s="18" t="str">
        <f t="shared" si="172"/>
        <v/>
      </c>
      <c r="BI286" s="13"/>
      <c r="BJ286" s="12"/>
      <c r="BK286" s="12"/>
      <c r="BL286" s="145"/>
      <c r="BM286" s="12"/>
      <c r="BN286" s="12"/>
      <c r="BO286" s="12"/>
      <c r="BP286" s="12"/>
      <c r="BQ286" s="12"/>
      <c r="BR286" s="12"/>
      <c r="BS286" s="146"/>
      <c r="BT286" s="14"/>
      <c r="BU286" s="12"/>
      <c r="BV286" s="12"/>
      <c r="BW286" s="12"/>
      <c r="BX286" s="12"/>
      <c r="BY286" s="12"/>
      <c r="BZ286" s="144"/>
      <c r="CA286" s="107" t="str">
        <f>+IF(LEN($I286)&gt;5,IF(BD!F286="N/A","",BD!F286),"")</f>
        <v/>
      </c>
      <c r="CB286" s="21"/>
      <c r="CC286" s="147"/>
      <c r="CD286" s="148"/>
      <c r="CE286" s="8" t="str">
        <f>+IF(LEN(I286)&gt;5,BD!M286,"")</f>
        <v/>
      </c>
      <c r="CF286" s="16" t="str">
        <f>+IF(LEN(I286)&gt;5,BD!N286,"")</f>
        <v/>
      </c>
      <c r="CG286" s="3" t="str">
        <f t="shared" si="173"/>
        <v/>
      </c>
      <c r="CH286" s="23" t="str">
        <f>+IF(AND(LEN($I286)&gt;5),IF(AND($J286&gt;N$1,$J286&lt;=$AO$1),1,IF((COUNTIFS(INCAPACIDADES!$C$1:$C$51,$I286,INCAPACIDADES!K$1:K$51,N$1))&gt;0,2,IF(VLOOKUP($C286,BD!$D$1:$F$501,3,0)&gt;N$1,0,3))),"")</f>
        <v/>
      </c>
      <c r="CI286" s="23" t="str">
        <f>+IF(AND(LEN($I286)&gt;5),IF(AND($J286&gt;O$1,$J286&lt;=$AO$1),1,IF((COUNTIFS(INCAPACIDADES!$C$1:$C$51,$I286,INCAPACIDADES!L$1:L$51,O$1))&gt;0,2,IF(VLOOKUP($C286,BD!$D$1:$F$501,3,0)&gt;O$1,0,3))),"")</f>
        <v/>
      </c>
      <c r="CJ286" s="23" t="str">
        <f>+IF(AND(LEN($I286)&gt;5),IF(AND($J286&gt;P$1,$J286&lt;=$AO$1),1,IF((COUNTIFS(INCAPACIDADES!$C$1:$C$51,$I286,INCAPACIDADES!M$1:M$51,P$1))&gt;0,2,IF(VLOOKUP($C286,BD!$D$1:$F$501,3,0)&gt;P$1,0,3))),"")</f>
        <v/>
      </c>
      <c r="CK286" s="23" t="str">
        <f>+IF(AND(LEN($I286)&gt;5),IF(AND($J286&gt;Q$1,$J286&lt;=$AO$1),1,IF((COUNTIFS(INCAPACIDADES!$C$1:$C$51,$I286,INCAPACIDADES!N$1:N$51,Q$1))&gt;0,2,IF(VLOOKUP($C286,BD!$D$1:$F$501,3,0)&gt;Q$1,0,3))),"")</f>
        <v/>
      </c>
      <c r="CL286" s="23" t="str">
        <f>+IF(AND(LEN($I286)&gt;5),IF(AND($J286&gt;R$1,$J286&lt;=$AO$1),1,IF((COUNTIFS(INCAPACIDADES!$C$1:$C$51,$I286,INCAPACIDADES!O$1:O$51,R$1))&gt;0,2,IF(VLOOKUP($C286,BD!$D$1:$F$501,3,0)&gt;R$1,0,3))),"")</f>
        <v/>
      </c>
      <c r="CM286" s="23" t="str">
        <f>+IF(AND(LEN($I286)&gt;5),IF(AND($J286&gt;S$1,$J286&lt;=$AO$1),1,IF((COUNTIFS(INCAPACIDADES!$C$1:$C$51,$I286,INCAPACIDADES!P$1:P$51,S$1))&gt;0,2,IF(VLOOKUP($C286,BD!$D$1:$F$501,3,0)&gt;S$1,0,3))),"")</f>
        <v/>
      </c>
      <c r="CN286" s="23" t="str">
        <f>+IF(AND(LEN($I286)&gt;5),IF(AND($J286&gt;T$1,$J286&lt;=$AO$1),1,IF((COUNTIFS(INCAPACIDADES!$C$1:$C$51,$I286,INCAPACIDADES!Q$1:Q$51,T$1))&gt;0,2,IF(VLOOKUP($C286,BD!$D$1:$F$501,3,0)&gt;T$1,0,3))),"")</f>
        <v/>
      </c>
      <c r="CO286" s="23" t="str">
        <f>+IF(AND(LEN($I286)&gt;5),IF(AND($J286&gt;U$1,$J286&lt;=$AO$1),1,IF((COUNTIFS(INCAPACIDADES!$C$1:$C$51,$I286,INCAPACIDADES!R$1:R$51,U$1))&gt;0,2,IF(VLOOKUP($C286,BD!$D$1:$F$501,3,0)&gt;U$1,0,3))),"")</f>
        <v/>
      </c>
      <c r="CP286" s="23" t="str">
        <f>+IF(AND(LEN($I286)&gt;5),IF(AND($J286&gt;V$1,$J286&lt;=$AO$1),1,IF((COUNTIFS(INCAPACIDADES!$C$1:$C$51,$I286,INCAPACIDADES!S$1:S$51,V$1))&gt;0,2,IF(VLOOKUP($C286,BD!$D$1:$F$501,3,0)&gt;V$1,0,3))),"")</f>
        <v/>
      </c>
      <c r="CQ286" s="23" t="str">
        <f>+IF(AND(LEN($I286)&gt;5),IF(AND($J286&gt;W$1,$J286&lt;=$AO$1),1,IF((COUNTIFS(INCAPACIDADES!$C$1:$C$51,$I286,INCAPACIDADES!T$1:T$51,W$1))&gt;0,2,IF(VLOOKUP($C286,BD!$D$1:$F$501,3,0)&gt;W$1,0,3))),"")</f>
        <v/>
      </c>
      <c r="CR286" s="23" t="str">
        <f>+IF(AND(LEN($I286)&gt;5),IF(AND($J286&gt;X$1,$J286&lt;=$AO$1),1,IF((COUNTIFS(INCAPACIDADES!$C$1:$C$51,$I286,INCAPACIDADES!U$1:U$51,X$1))&gt;0,2,IF(VLOOKUP($C286,BD!$D$1:$F$501,3,0)&gt;X$1,0,3))),"")</f>
        <v/>
      </c>
      <c r="CS286" s="23" t="str">
        <f>+IF(AND(LEN($I286)&gt;5),IF(AND($J286&gt;Y$1,$J286&lt;=$AO$1),1,IF((COUNTIFS(INCAPACIDADES!$C$1:$C$51,$I286,INCAPACIDADES!V$1:V$51,Y$1))&gt;0,2,IF(VLOOKUP($C286,BD!$D$1:$F$501,3,0)&gt;Y$1,0,3))),"")</f>
        <v/>
      </c>
      <c r="CT286" s="23" t="str">
        <f>+IF(AND(LEN($I286)&gt;5),IF(AND($J286&gt;Z$1,$J286&lt;=$AO$1),1,IF((COUNTIFS(INCAPACIDADES!$C$1:$C$51,$I286,INCAPACIDADES!W$1:W$51,Z$1))&gt;0,2,IF(VLOOKUP($C286,BD!$D$1:$F$501,3,0)&gt;Z$1,0,3))),"")</f>
        <v/>
      </c>
      <c r="CU286" s="23" t="str">
        <f>+IF(AND(LEN($I286)&gt;5),IF(AND($J286&gt;AA$1,$J286&lt;=$AO$1),1,IF((COUNTIFS(INCAPACIDADES!$C$1:$C$51,$I286,INCAPACIDADES!X$1:X$51,AA$1))&gt;0,2,IF(VLOOKUP($C286,BD!$D$1:$F$501,3,0)&gt;AA$1,0,3))),"")</f>
        <v/>
      </c>
      <c r="CV286" s="23" t="str">
        <f>+IF(AND(LEN($I286)&gt;5),IF(AND($J286&gt;AB$1,$J286&lt;=$AO$1),1,IF((COUNTIFS(INCAPACIDADES!$C$1:$C$51,$I286,INCAPACIDADES!Y$1:Y$51,AB$1))&gt;0,2,IF(VLOOKUP($C286,BD!$D$1:$F$501,3,0)&gt;AB$1,0,3))),"")</f>
        <v/>
      </c>
      <c r="CW286" s="23" t="str">
        <f>+IF(AND(LEN($I286)&gt;5),IF(AND($J286&gt;AC$1,$J286&lt;=$AO$1),1,IF((COUNTIFS(INCAPACIDADES!$C$1:$C$51,$I286,INCAPACIDADES!Z$1:Z$51,AC$1))&gt;0,2,IF(VLOOKUP($C286,BD!$D$1:$F$501,3,0)&gt;AC$1,0,3))),"")</f>
        <v/>
      </c>
      <c r="CX286" s="23" t="str">
        <f>+IF(AND(LEN($I286)&gt;5),IF(AND($J286&gt;AD$1,$J286&lt;=$AO$1),1,IF((COUNTIFS(INCAPACIDADES!$C$1:$C$51,$I286,INCAPACIDADES!AA$1:AA$51,AD$1))&gt;0,2,IF(VLOOKUP($C286,BD!$D$1:$F$501,3,0)&gt;AD$1,0,3))),"")</f>
        <v/>
      </c>
      <c r="CY286" s="23" t="str">
        <f>+IF(AND(LEN($I286)&gt;5),IF(AND($J286&gt;AE$1,$J286&lt;=$AO$1),1,IF((COUNTIFS(INCAPACIDADES!$C$1:$C$51,$I286,INCAPACIDADES!AB$1:AB$51,AE$1))&gt;0,2,IF(VLOOKUP($C286,BD!$D$1:$F$501,3,0)&gt;AE$1,0,3))),"")</f>
        <v/>
      </c>
      <c r="CZ286" s="23" t="str">
        <f>+IF(AND(LEN($I286)&gt;5),IF(AND($J286&gt;AF$1,$J286&lt;=$AO$1),1,IF((COUNTIFS(INCAPACIDADES!$C$1:$C$51,$I286,INCAPACIDADES!AC$1:AC$51,AF$1))&gt;0,2,IF(VLOOKUP($C286,BD!$D$1:$F$501,3,0)&gt;AF$1,0,3))),"")</f>
        <v/>
      </c>
      <c r="DA286" s="23" t="str">
        <f>+IF(AND(LEN($I286)&gt;5),IF(AND($J286&gt;AG$1,$J286&lt;=$AO$1),1,IF((COUNTIFS(INCAPACIDADES!$C$1:$C$51,$I286,INCAPACIDADES!AD$1:AD$51,AG$1))&gt;0,2,IF(VLOOKUP($C286,BD!$D$1:$F$501,3,0)&gt;AG$1,0,3))),"")</f>
        <v/>
      </c>
      <c r="DB286" s="23" t="str">
        <f>+IF(AND(LEN($I286)&gt;5),IF(AND($J286&gt;AH$1,$J286&lt;=$AO$1),1,IF((COUNTIFS(INCAPACIDADES!$C$1:$C$51,$I286,INCAPACIDADES!AE$1:AE$51,AH$1))&gt;0,2,IF(VLOOKUP($C286,BD!$D$1:$F$501,3,0)&gt;AH$1,0,3))),"")</f>
        <v/>
      </c>
      <c r="DC286" s="23" t="str">
        <f>+IF(AND(LEN($I286)&gt;5),IF(AND($J286&gt;AI$1,$J286&lt;=$AO$1),1,IF((COUNTIFS(INCAPACIDADES!$C$1:$C$51,$I286,INCAPACIDADES!AF$1:AF$51,AI$1))&gt;0,2,IF(VLOOKUP($C286,BD!$D$1:$F$501,3,0)&gt;AI$1,0,3))),"")</f>
        <v/>
      </c>
      <c r="DD286" s="23" t="str">
        <f>+IF(AND(LEN($I286)&gt;5),IF(AND($J286&gt;AJ$1,$J286&lt;=$AO$1),1,IF((COUNTIFS(INCAPACIDADES!$C$1:$C$51,$I286,INCAPACIDADES!AG$1:AG$51,AJ$1))&gt;0,2,IF(VLOOKUP($C286,BD!$D$1:$F$501,3,0)&gt;AJ$1,0,3))),"")</f>
        <v/>
      </c>
      <c r="DE286" s="23" t="str">
        <f>+IF(AND(LEN($I286)&gt;5),IF(AND($J286&gt;AK$1,$J286&lt;=$AO$1),1,IF((COUNTIFS(INCAPACIDADES!$C$1:$C$51,$I286,INCAPACIDADES!AH$1:AH$51,AK$1))&gt;0,2,IF(VLOOKUP($C286,BD!$D$1:$F$501,3,0)&gt;AK$1,0,3))),"")</f>
        <v/>
      </c>
      <c r="DF286" s="23" t="str">
        <f>+IF(AND(LEN($I286)&gt;5),IF(AND($J286&gt;AL$1,$J286&lt;=$AO$1),1,IF((COUNTIFS(INCAPACIDADES!$C$1:$C$51,$I286,INCAPACIDADES!AI$1:AI$51,AL$1))&gt;0,2,IF(VLOOKUP($C286,BD!$D$1:$F$501,3,0)&gt;AL$1,0,3))),"")</f>
        <v/>
      </c>
      <c r="DG286" s="23" t="str">
        <f>+IF(AND(LEN($I286)&gt;5),IF(AND($J286&gt;AM$1,$J286&lt;=$AO$1),1,IF((COUNTIFS(INCAPACIDADES!$C$1:$C$51,$I286,INCAPACIDADES!AJ$1:AJ$51,AM$1))&gt;0,2,IF(VLOOKUP($C286,BD!$D$1:$F$501,3,0)&gt;AM$1,0,3))),"")</f>
        <v/>
      </c>
      <c r="DH286" s="23" t="str">
        <f>+IF(AND(LEN($I286)&gt;5),IF(AND($J286&gt;AN$1,$J286&lt;=$AO$1),1,IF((COUNTIFS(INCAPACIDADES!$C$1:$C$51,$I286,INCAPACIDADES!AK$1:AK$51,AN$1))&gt;0,2,IF(VLOOKUP($C286,BD!$D$1:$F$501,3,0)&gt;AN$1,0,3))),"")</f>
        <v/>
      </c>
      <c r="DI286" s="23" t="str">
        <f>+IF(AND(LEN($I286)&gt;5),IF(AND($J286&gt;AO$1,$J286&lt;=$AO$1),1,IF((COUNTIFS(INCAPACIDADES!$C$1:$C$51,$I286,INCAPACIDADES!AL$1:AL$51,AO$1))&gt;0,2,IF(VLOOKUP($C286,BD!$D$1:$F$501,3,0)&gt;AO$1,0,3))),"")</f>
        <v/>
      </c>
      <c r="DJ286" s="23" t="str">
        <f>+IF(LEN($I286)&gt;5,IF(ISERROR(VLOOKUP(N286,'CODIGO PAGO'!$B$2:$B$20,1,0)),1,IF(OR(AND(CH286=1,N286&lt;&gt;"N"),AND(CH286=3,N286&lt;&gt;"B"),AND(CH286=2,LEFT(TRIM(N286),1)&lt;&gt;"I")),1,IF(OR(AND(CH286=0,N286="N"),AND(CH286=0,N286="B"),AND(CH286=0,LEFT(TRIM(N286),1)="I")),1,0))),"")</f>
        <v/>
      </c>
      <c r="DK286" s="23" t="str">
        <f t="shared" si="174"/>
        <v/>
      </c>
      <c r="DL286" s="23" t="str">
        <f>+IF(LEN($I286)&gt;5,IF(ISERROR(VLOOKUP(P286,'CODIGO PAGO'!$B$2:$B$20,1,0)),1,IF(OR(AND(CJ286=1,P286&lt;&gt;"N"),AND(CJ286=3,P286&lt;&gt;"B"),AND(CJ286=2,LEFT(TRIM(P286),1)&lt;&gt;"I")),1,IF(OR(AND(CJ286=0,P286="N"),AND(CJ286=0,P286="B"),AND(CJ286=0,LEFT(TRIM(P286),1)="I")),1,0))),"")</f>
        <v/>
      </c>
      <c r="DM286" s="23" t="str">
        <f t="shared" si="175"/>
        <v/>
      </c>
      <c r="DN286" s="23" t="str">
        <f>+IF(LEN($I286)&gt;5,IF(ISERROR(VLOOKUP(R286,'CODIGO PAGO'!$B$2:$B$20,1,0)),1,IF(OR(AND(CL286=1,R286&lt;&gt;"N"),AND(CL286=3,R286&lt;&gt;"B"),AND(CL286=2,LEFT(TRIM(R286),1)&lt;&gt;"I")),1,IF(OR(AND(CL286=0,R286="N"),AND(CL286=0,R286="B"),AND(CL286=0,LEFT(TRIM(R286),1)="I")),1,0))),"")</f>
        <v/>
      </c>
      <c r="DO286" s="23" t="str">
        <f t="shared" si="176"/>
        <v/>
      </c>
      <c r="DP286" s="23" t="str">
        <f>+IF(LEN($I286)&gt;5,IF(ISERROR(VLOOKUP(T286,'CODIGO PAGO'!$B$2:$B$20,1,0)),1,IF(OR(AND(CN286=1,T286&lt;&gt;"N"),AND(CN286=3,T286&lt;&gt;"B"),AND(CN286=2,LEFT(TRIM(T286),1)&lt;&gt;"I")),1,IF(OR(AND(CN286=0,T286="N"),AND(CN286=0,T286="B"),AND(CN286=0,LEFT(TRIM(T286),1)="I")),1,0))),"")</f>
        <v/>
      </c>
      <c r="DQ286" s="23" t="str">
        <f t="shared" si="177"/>
        <v/>
      </c>
      <c r="DR286" s="23" t="str">
        <f>+IF(LEN($I286)&gt;5,IF(ISERROR(VLOOKUP(V286,'CODIGO PAGO'!$B$2:$B$20,1,0)),1,IF(OR(AND(CP286=1,V286&lt;&gt;"N"),AND(CP286=3,V286&lt;&gt;"B"),AND(CP286=2,LEFT(TRIM(V286),1)&lt;&gt;"I")),1,IF(OR(AND(CP286=0,V286="N"),AND(CP286=0,V286="B"),AND(CP286=0,LEFT(TRIM(V286),1)="I")),1,0))),"")</f>
        <v/>
      </c>
      <c r="DS286" s="23" t="str">
        <f t="shared" si="178"/>
        <v/>
      </c>
      <c r="DT286" s="23" t="str">
        <f>+IF(LEN($I286)&gt;5,IF(ISERROR(VLOOKUP(X286,'CODIGO PAGO'!$B$2:$B$20,1,0)),1,IF(OR(AND(CR286=1,X286&lt;&gt;"N"),AND(CR286=3,X286&lt;&gt;"B"),AND(CR286=2,LEFT(TRIM(X286),1)&lt;&gt;"I")),1,IF(OR(AND(CR286=0,X286="N"),AND(CR286=0,X286="B"),AND(CR286=0,LEFT(TRIM(X286),1)="I")),1,0))),"")</f>
        <v/>
      </c>
      <c r="DU286" s="23" t="str">
        <f t="shared" si="179"/>
        <v/>
      </c>
      <c r="DV286" s="23" t="str">
        <f>+IF(LEN($I286)&gt;5,IF(ISERROR(VLOOKUP(Z286,'CODIGO PAGO'!$B$2:$B$20,1,0)),1,IF(OR(AND(CT286=1,Z286&lt;&gt;"N"),AND(CT286=3,Z286&lt;&gt;"B"),AND(CT286=2,LEFT(TRIM(Z286),1)&lt;&gt;"I")),1,IF(OR(AND(CT286=0,Z286="N"),AND(CT286=0,Z286="B"),AND(CT286=0,LEFT(TRIM(Z286),1)="I")),1,0))),"")</f>
        <v/>
      </c>
      <c r="DW286" s="23" t="str">
        <f t="shared" si="180"/>
        <v/>
      </c>
      <c r="DX286" s="23" t="str">
        <f>+IF(LEN($I286)&gt;5,IF(ISERROR(VLOOKUP(AB286,'CODIGO PAGO'!$B$2:$B$20,1,0)),1,IF(OR(AND(CV286=1,AB286&lt;&gt;"N"),AND(CV286=3,AB286&lt;&gt;"B"),AND(CV286=2,LEFT(TRIM(AB286),1)&lt;&gt;"I")),1,IF(OR(AND(CV286=0,AB286="N"),AND(CV286=0,AB286="B"),AND(CV286=0,LEFT(TRIM(AB286),1)="I")),1,0))),"")</f>
        <v/>
      </c>
      <c r="DY286" s="23" t="str">
        <f t="shared" si="181"/>
        <v/>
      </c>
      <c r="DZ286" s="23" t="str">
        <f>+IF(LEN($I286)&gt;5,IF(ISERROR(VLOOKUP(AD286,'CODIGO PAGO'!$B$2:$B$20,1,0)),1,IF(OR(AND(CX286=1,AD286&lt;&gt;"N"),AND(CX286=3,AD286&lt;&gt;"B"),AND(CX286=2,LEFT(TRIM(AD286),1)&lt;&gt;"I")),1,IF(OR(AND(CX286=0,AD286="N"),AND(CX286=0,AD286="B"),AND(CX286=0,LEFT(TRIM(AD286),1)="I")),1,0))),"")</f>
        <v/>
      </c>
      <c r="EA286" s="23" t="str">
        <f t="shared" si="182"/>
        <v/>
      </c>
      <c r="EB286" s="23" t="str">
        <f>+IF(LEN($I286)&gt;5,IF(ISERROR(VLOOKUP(AF286,'CODIGO PAGO'!$B$2:$B$20,1,0)),1,IF(OR(AND(CZ286=1,AF286&lt;&gt;"N"),AND(CZ286=3,AF286&lt;&gt;"B"),AND(CZ286=2,LEFT(TRIM(AF286),1)&lt;&gt;"I")),1,IF(OR(AND(CZ286=0,AF286="N"),AND(CZ286=0,AF286="B"),AND(CZ286=0,LEFT(TRIM(AF286),1)="I")),1,0))),"")</f>
        <v/>
      </c>
      <c r="EC286" s="23" t="str">
        <f t="shared" si="183"/>
        <v/>
      </c>
      <c r="ED286" s="23" t="str">
        <f>+IF(LEN($I286)&gt;5,IF(ISERROR(VLOOKUP(AH286,'CODIGO PAGO'!$B$2:$B$20,1,0)),1,IF(OR(AND(DB286=1,AH286&lt;&gt;"N"),AND(DB286=3,AH286&lt;&gt;"B"),AND(DB286=2,LEFT(TRIM(AH286),1)&lt;&gt;"I")),1,IF(OR(AND(DB286=0,AH286="N"),AND(DB286=0,AH286="B"),AND(DB286=0,LEFT(TRIM(AH286),1)="I")),1,0))),"")</f>
        <v/>
      </c>
      <c r="EE286" s="23" t="str">
        <f t="shared" si="184"/>
        <v/>
      </c>
      <c r="EF286" s="23" t="str">
        <f>+IF(LEN($I286)&gt;5,IF(ISERROR(VLOOKUP(AJ286,'CODIGO PAGO'!$B$2:$B$20,1,0)),1,IF(OR(AND(DD286=1,AJ286&lt;&gt;"N"),AND(DD286=3,AJ286&lt;&gt;"B"),AND(DD286=2,LEFT(TRIM(AJ286),1)&lt;&gt;"I")),1,IF(OR(AND(DD286=0,AJ286="N"),AND(DD286=0,AJ286="B"),AND(DD286=0,LEFT(TRIM(AJ286),1)="I")),1,0))),"")</f>
        <v/>
      </c>
      <c r="EG286" s="23" t="str">
        <f t="shared" si="185"/>
        <v/>
      </c>
      <c r="EH286" s="23" t="str">
        <f>+IF(LEN($I286)&gt;5,IF(ISERROR(VLOOKUP(AL286,'CODIGO PAGO'!$B$2:$B$20,1,0)),1,IF(OR(AND(DF286=1,AL286&lt;&gt;"N"),AND(DF286=3,AL286&lt;&gt;"B"),AND(DF286=2,LEFT(TRIM(AL286),1)&lt;&gt;"I")),1,IF(OR(AND(DF286=0,AL286="N"),AND(DF286=0,AL286="B"),AND(DF286=0,LEFT(TRIM(AL286),1)="I")),1,0))),"")</f>
        <v/>
      </c>
      <c r="EI286" s="23" t="str">
        <f t="shared" si="186"/>
        <v/>
      </c>
      <c r="EJ286" s="23" t="str">
        <f>+IF(LEN($I286)&gt;5,IF(ISERROR(VLOOKUP(AN286,'CODIGO PAGO'!$B$2:$B$20,1,0)),1,IF(OR(AND(DH286=1,AN286&lt;&gt;"N"),AND(DH286=3,AN286&lt;&gt;"B"),AND(DH286=2,LEFT(TRIM(AN286),1)&lt;&gt;"I")),1,IF(OR(AND(DH286=0,AN286="N"),AND(DH286=0,AN286="B"),AND(DH286=0,LEFT(TRIM(AN286),1)="I")),1,0))),"")</f>
        <v/>
      </c>
      <c r="EK286" s="23" t="str">
        <f t="shared" si="187"/>
        <v/>
      </c>
      <c r="EL286" s="24" t="str">
        <f t="shared" si="188"/>
        <v/>
      </c>
    </row>
    <row r="287" spans="1:142" s="26" customFormat="1">
      <c r="A287" s="15" t="str">
        <f t="shared" si="154"/>
        <v/>
      </c>
      <c r="B287" s="1" t="str">
        <f>+IF(LEN(I287)&gt;5,'CODIGO PAGO'!$B$28,"")</f>
        <v/>
      </c>
      <c r="C287" s="1" t="str">
        <f>+IF(LEN($I287)&gt;5,BD!D287,"")</f>
        <v/>
      </c>
      <c r="D287" s="168" t="str">
        <f>+IF(LEN($I287)&gt;5,BD!A287,"")</f>
        <v/>
      </c>
      <c r="E287" s="1" t="str">
        <f>+IF(LEN($I287)&gt;5,BD!B287,"")</f>
        <v/>
      </c>
      <c r="F287" s="1" t="str">
        <f>+IF(LEN($I287)&gt;5,BD!C287,"")</f>
        <v/>
      </c>
      <c r="G287" s="141"/>
      <c r="H287" s="141"/>
      <c r="I287" s="1" t="str">
        <f>+IF(LEN(BD!G287)&gt;5,BD!G287,"")</f>
        <v/>
      </c>
      <c r="J287" s="167" t="str">
        <f>+IF(LEN($I287)&gt;5,BD!E287,"")</f>
        <v/>
      </c>
      <c r="K287" s="6" t="str">
        <f t="shared" si="155"/>
        <v/>
      </c>
      <c r="L287" s="87" t="str">
        <f>+IF(LEN($I287)&gt;5,BD!H287,"")</f>
        <v/>
      </c>
      <c r="M287" s="40" t="str">
        <f t="shared" si="156"/>
        <v/>
      </c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4" t="str">
        <f t="shared" si="157"/>
        <v/>
      </c>
      <c r="AQ287" s="5" t="str">
        <f t="shared" si="158"/>
        <v/>
      </c>
      <c r="AR287" s="91" t="str">
        <f t="shared" si="159"/>
        <v/>
      </c>
      <c r="AS287" s="5" t="str">
        <f t="shared" si="160"/>
        <v/>
      </c>
      <c r="AT287" s="91" t="str">
        <f t="shared" si="161"/>
        <v/>
      </c>
      <c r="AU287" s="4" t="str">
        <f t="shared" si="162"/>
        <v/>
      </c>
      <c r="AV287" s="4" t="str">
        <f t="shared" si="163"/>
        <v/>
      </c>
      <c r="AW287" s="4" t="str">
        <f t="shared" si="164"/>
        <v/>
      </c>
      <c r="AX287" s="4" t="str">
        <f t="shared" si="165"/>
        <v/>
      </c>
      <c r="AY287" s="88" t="str">
        <f t="shared" si="166"/>
        <v/>
      </c>
      <c r="AZ287" s="17" t="str">
        <f t="shared" si="167"/>
        <v/>
      </c>
      <c r="BA287" s="18" t="str">
        <f t="shared" si="168"/>
        <v/>
      </c>
      <c r="BB287" s="19" t="str">
        <f>+IF(LEN(I287)&gt;5,IF(INT(RIGHT(B287,1))=9,0.5*L287*AY287,INT(MID(B287,5,LEN(B287)-4))*L287)+IFERROR(VLOOKUP(I287,AJUSTES!$A$1:$I$50,9,0),0),"")</f>
        <v/>
      </c>
      <c r="BC287" s="12"/>
      <c r="BD287" s="19" t="str">
        <f t="shared" si="169"/>
        <v/>
      </c>
      <c r="BE287" s="18" t="str">
        <f t="shared" si="170"/>
        <v/>
      </c>
      <c r="BF287" s="139" t="str">
        <f t="shared" si="171"/>
        <v/>
      </c>
      <c r="BG287" s="114"/>
      <c r="BH287" s="18" t="str">
        <f t="shared" si="172"/>
        <v/>
      </c>
      <c r="BI287" s="13"/>
      <c r="BJ287" s="12"/>
      <c r="BK287" s="12"/>
      <c r="BL287" s="145"/>
      <c r="BM287" s="12"/>
      <c r="BN287" s="12"/>
      <c r="BO287" s="12"/>
      <c r="BP287" s="12"/>
      <c r="BQ287" s="12"/>
      <c r="BR287" s="12"/>
      <c r="BS287" s="146"/>
      <c r="BT287" s="14"/>
      <c r="BU287" s="12"/>
      <c r="BV287" s="12"/>
      <c r="BW287" s="12"/>
      <c r="BX287" s="12"/>
      <c r="BY287" s="12"/>
      <c r="BZ287" s="144"/>
      <c r="CA287" s="107" t="str">
        <f>+IF(LEN($I287)&gt;5,IF(BD!F287="N/A","",BD!F287),"")</f>
        <v/>
      </c>
      <c r="CB287" s="21"/>
      <c r="CC287" s="147"/>
      <c r="CD287" s="148"/>
      <c r="CE287" s="8" t="str">
        <f>+IF(LEN(I287)&gt;5,BD!M287,"")</f>
        <v/>
      </c>
      <c r="CF287" s="16" t="str">
        <f>+IF(LEN(I287)&gt;5,BD!N287,"")</f>
        <v/>
      </c>
      <c r="CG287" s="3" t="str">
        <f t="shared" si="173"/>
        <v/>
      </c>
      <c r="CH287" s="23" t="str">
        <f>+IF(AND(LEN($I287)&gt;5),IF(AND($J287&gt;N$1,$J287&lt;=$AO$1),1,IF((COUNTIFS(INCAPACIDADES!$C$1:$C$51,$I287,INCAPACIDADES!K$1:K$51,N$1))&gt;0,2,IF(VLOOKUP($C287,BD!$D$1:$F$501,3,0)&gt;N$1,0,3))),"")</f>
        <v/>
      </c>
      <c r="CI287" s="23" t="str">
        <f>+IF(AND(LEN($I287)&gt;5),IF(AND($J287&gt;O$1,$J287&lt;=$AO$1),1,IF((COUNTIFS(INCAPACIDADES!$C$1:$C$51,$I287,INCAPACIDADES!L$1:L$51,O$1))&gt;0,2,IF(VLOOKUP($C287,BD!$D$1:$F$501,3,0)&gt;O$1,0,3))),"")</f>
        <v/>
      </c>
      <c r="CJ287" s="23" t="str">
        <f>+IF(AND(LEN($I287)&gt;5),IF(AND($J287&gt;P$1,$J287&lt;=$AO$1),1,IF((COUNTIFS(INCAPACIDADES!$C$1:$C$51,$I287,INCAPACIDADES!M$1:M$51,P$1))&gt;0,2,IF(VLOOKUP($C287,BD!$D$1:$F$501,3,0)&gt;P$1,0,3))),"")</f>
        <v/>
      </c>
      <c r="CK287" s="23" t="str">
        <f>+IF(AND(LEN($I287)&gt;5),IF(AND($J287&gt;Q$1,$J287&lt;=$AO$1),1,IF((COUNTIFS(INCAPACIDADES!$C$1:$C$51,$I287,INCAPACIDADES!N$1:N$51,Q$1))&gt;0,2,IF(VLOOKUP($C287,BD!$D$1:$F$501,3,0)&gt;Q$1,0,3))),"")</f>
        <v/>
      </c>
      <c r="CL287" s="23" t="str">
        <f>+IF(AND(LEN($I287)&gt;5),IF(AND($J287&gt;R$1,$J287&lt;=$AO$1),1,IF((COUNTIFS(INCAPACIDADES!$C$1:$C$51,$I287,INCAPACIDADES!O$1:O$51,R$1))&gt;0,2,IF(VLOOKUP($C287,BD!$D$1:$F$501,3,0)&gt;R$1,0,3))),"")</f>
        <v/>
      </c>
      <c r="CM287" s="23" t="str">
        <f>+IF(AND(LEN($I287)&gt;5),IF(AND($J287&gt;S$1,$J287&lt;=$AO$1),1,IF((COUNTIFS(INCAPACIDADES!$C$1:$C$51,$I287,INCAPACIDADES!P$1:P$51,S$1))&gt;0,2,IF(VLOOKUP($C287,BD!$D$1:$F$501,3,0)&gt;S$1,0,3))),"")</f>
        <v/>
      </c>
      <c r="CN287" s="23" t="str">
        <f>+IF(AND(LEN($I287)&gt;5),IF(AND($J287&gt;T$1,$J287&lt;=$AO$1),1,IF((COUNTIFS(INCAPACIDADES!$C$1:$C$51,$I287,INCAPACIDADES!Q$1:Q$51,T$1))&gt;0,2,IF(VLOOKUP($C287,BD!$D$1:$F$501,3,0)&gt;T$1,0,3))),"")</f>
        <v/>
      </c>
      <c r="CO287" s="23" t="str">
        <f>+IF(AND(LEN($I287)&gt;5),IF(AND($J287&gt;U$1,$J287&lt;=$AO$1),1,IF((COUNTIFS(INCAPACIDADES!$C$1:$C$51,$I287,INCAPACIDADES!R$1:R$51,U$1))&gt;0,2,IF(VLOOKUP($C287,BD!$D$1:$F$501,3,0)&gt;U$1,0,3))),"")</f>
        <v/>
      </c>
      <c r="CP287" s="23" t="str">
        <f>+IF(AND(LEN($I287)&gt;5),IF(AND($J287&gt;V$1,$J287&lt;=$AO$1),1,IF((COUNTIFS(INCAPACIDADES!$C$1:$C$51,$I287,INCAPACIDADES!S$1:S$51,V$1))&gt;0,2,IF(VLOOKUP($C287,BD!$D$1:$F$501,3,0)&gt;V$1,0,3))),"")</f>
        <v/>
      </c>
      <c r="CQ287" s="23" t="str">
        <f>+IF(AND(LEN($I287)&gt;5),IF(AND($J287&gt;W$1,$J287&lt;=$AO$1),1,IF((COUNTIFS(INCAPACIDADES!$C$1:$C$51,$I287,INCAPACIDADES!T$1:T$51,W$1))&gt;0,2,IF(VLOOKUP($C287,BD!$D$1:$F$501,3,0)&gt;W$1,0,3))),"")</f>
        <v/>
      </c>
      <c r="CR287" s="23" t="str">
        <f>+IF(AND(LEN($I287)&gt;5),IF(AND($J287&gt;X$1,$J287&lt;=$AO$1),1,IF((COUNTIFS(INCAPACIDADES!$C$1:$C$51,$I287,INCAPACIDADES!U$1:U$51,X$1))&gt;0,2,IF(VLOOKUP($C287,BD!$D$1:$F$501,3,0)&gt;X$1,0,3))),"")</f>
        <v/>
      </c>
      <c r="CS287" s="23" t="str">
        <f>+IF(AND(LEN($I287)&gt;5),IF(AND($J287&gt;Y$1,$J287&lt;=$AO$1),1,IF((COUNTIFS(INCAPACIDADES!$C$1:$C$51,$I287,INCAPACIDADES!V$1:V$51,Y$1))&gt;0,2,IF(VLOOKUP($C287,BD!$D$1:$F$501,3,0)&gt;Y$1,0,3))),"")</f>
        <v/>
      </c>
      <c r="CT287" s="23" t="str">
        <f>+IF(AND(LEN($I287)&gt;5),IF(AND($J287&gt;Z$1,$J287&lt;=$AO$1),1,IF((COUNTIFS(INCAPACIDADES!$C$1:$C$51,$I287,INCAPACIDADES!W$1:W$51,Z$1))&gt;0,2,IF(VLOOKUP($C287,BD!$D$1:$F$501,3,0)&gt;Z$1,0,3))),"")</f>
        <v/>
      </c>
      <c r="CU287" s="23" t="str">
        <f>+IF(AND(LEN($I287)&gt;5),IF(AND($J287&gt;AA$1,$J287&lt;=$AO$1),1,IF((COUNTIFS(INCAPACIDADES!$C$1:$C$51,$I287,INCAPACIDADES!X$1:X$51,AA$1))&gt;0,2,IF(VLOOKUP($C287,BD!$D$1:$F$501,3,0)&gt;AA$1,0,3))),"")</f>
        <v/>
      </c>
      <c r="CV287" s="23" t="str">
        <f>+IF(AND(LEN($I287)&gt;5),IF(AND($J287&gt;AB$1,$J287&lt;=$AO$1),1,IF((COUNTIFS(INCAPACIDADES!$C$1:$C$51,$I287,INCAPACIDADES!Y$1:Y$51,AB$1))&gt;0,2,IF(VLOOKUP($C287,BD!$D$1:$F$501,3,0)&gt;AB$1,0,3))),"")</f>
        <v/>
      </c>
      <c r="CW287" s="23" t="str">
        <f>+IF(AND(LEN($I287)&gt;5),IF(AND($J287&gt;AC$1,$J287&lt;=$AO$1),1,IF((COUNTIFS(INCAPACIDADES!$C$1:$C$51,$I287,INCAPACIDADES!Z$1:Z$51,AC$1))&gt;0,2,IF(VLOOKUP($C287,BD!$D$1:$F$501,3,0)&gt;AC$1,0,3))),"")</f>
        <v/>
      </c>
      <c r="CX287" s="23" t="str">
        <f>+IF(AND(LEN($I287)&gt;5),IF(AND($J287&gt;AD$1,$J287&lt;=$AO$1),1,IF((COUNTIFS(INCAPACIDADES!$C$1:$C$51,$I287,INCAPACIDADES!AA$1:AA$51,AD$1))&gt;0,2,IF(VLOOKUP($C287,BD!$D$1:$F$501,3,0)&gt;AD$1,0,3))),"")</f>
        <v/>
      </c>
      <c r="CY287" s="23" t="str">
        <f>+IF(AND(LEN($I287)&gt;5),IF(AND($J287&gt;AE$1,$J287&lt;=$AO$1),1,IF((COUNTIFS(INCAPACIDADES!$C$1:$C$51,$I287,INCAPACIDADES!AB$1:AB$51,AE$1))&gt;0,2,IF(VLOOKUP($C287,BD!$D$1:$F$501,3,0)&gt;AE$1,0,3))),"")</f>
        <v/>
      </c>
      <c r="CZ287" s="23" t="str">
        <f>+IF(AND(LEN($I287)&gt;5),IF(AND($J287&gt;AF$1,$J287&lt;=$AO$1),1,IF((COUNTIFS(INCAPACIDADES!$C$1:$C$51,$I287,INCAPACIDADES!AC$1:AC$51,AF$1))&gt;0,2,IF(VLOOKUP($C287,BD!$D$1:$F$501,3,0)&gt;AF$1,0,3))),"")</f>
        <v/>
      </c>
      <c r="DA287" s="23" t="str">
        <f>+IF(AND(LEN($I287)&gt;5),IF(AND($J287&gt;AG$1,$J287&lt;=$AO$1),1,IF((COUNTIFS(INCAPACIDADES!$C$1:$C$51,$I287,INCAPACIDADES!AD$1:AD$51,AG$1))&gt;0,2,IF(VLOOKUP($C287,BD!$D$1:$F$501,3,0)&gt;AG$1,0,3))),"")</f>
        <v/>
      </c>
      <c r="DB287" s="23" t="str">
        <f>+IF(AND(LEN($I287)&gt;5),IF(AND($J287&gt;AH$1,$J287&lt;=$AO$1),1,IF((COUNTIFS(INCAPACIDADES!$C$1:$C$51,$I287,INCAPACIDADES!AE$1:AE$51,AH$1))&gt;0,2,IF(VLOOKUP($C287,BD!$D$1:$F$501,3,0)&gt;AH$1,0,3))),"")</f>
        <v/>
      </c>
      <c r="DC287" s="23" t="str">
        <f>+IF(AND(LEN($I287)&gt;5),IF(AND($J287&gt;AI$1,$J287&lt;=$AO$1),1,IF((COUNTIFS(INCAPACIDADES!$C$1:$C$51,$I287,INCAPACIDADES!AF$1:AF$51,AI$1))&gt;0,2,IF(VLOOKUP($C287,BD!$D$1:$F$501,3,0)&gt;AI$1,0,3))),"")</f>
        <v/>
      </c>
      <c r="DD287" s="23" t="str">
        <f>+IF(AND(LEN($I287)&gt;5),IF(AND($J287&gt;AJ$1,$J287&lt;=$AO$1),1,IF((COUNTIFS(INCAPACIDADES!$C$1:$C$51,$I287,INCAPACIDADES!AG$1:AG$51,AJ$1))&gt;0,2,IF(VLOOKUP($C287,BD!$D$1:$F$501,3,0)&gt;AJ$1,0,3))),"")</f>
        <v/>
      </c>
      <c r="DE287" s="23" t="str">
        <f>+IF(AND(LEN($I287)&gt;5),IF(AND($J287&gt;AK$1,$J287&lt;=$AO$1),1,IF((COUNTIFS(INCAPACIDADES!$C$1:$C$51,$I287,INCAPACIDADES!AH$1:AH$51,AK$1))&gt;0,2,IF(VLOOKUP($C287,BD!$D$1:$F$501,3,0)&gt;AK$1,0,3))),"")</f>
        <v/>
      </c>
      <c r="DF287" s="23" t="str">
        <f>+IF(AND(LEN($I287)&gt;5),IF(AND($J287&gt;AL$1,$J287&lt;=$AO$1),1,IF((COUNTIFS(INCAPACIDADES!$C$1:$C$51,$I287,INCAPACIDADES!AI$1:AI$51,AL$1))&gt;0,2,IF(VLOOKUP($C287,BD!$D$1:$F$501,3,0)&gt;AL$1,0,3))),"")</f>
        <v/>
      </c>
      <c r="DG287" s="23" t="str">
        <f>+IF(AND(LEN($I287)&gt;5),IF(AND($J287&gt;AM$1,$J287&lt;=$AO$1),1,IF((COUNTIFS(INCAPACIDADES!$C$1:$C$51,$I287,INCAPACIDADES!AJ$1:AJ$51,AM$1))&gt;0,2,IF(VLOOKUP($C287,BD!$D$1:$F$501,3,0)&gt;AM$1,0,3))),"")</f>
        <v/>
      </c>
      <c r="DH287" s="23" t="str">
        <f>+IF(AND(LEN($I287)&gt;5),IF(AND($J287&gt;AN$1,$J287&lt;=$AO$1),1,IF((COUNTIFS(INCAPACIDADES!$C$1:$C$51,$I287,INCAPACIDADES!AK$1:AK$51,AN$1))&gt;0,2,IF(VLOOKUP($C287,BD!$D$1:$F$501,3,0)&gt;AN$1,0,3))),"")</f>
        <v/>
      </c>
      <c r="DI287" s="23" t="str">
        <f>+IF(AND(LEN($I287)&gt;5),IF(AND($J287&gt;AO$1,$J287&lt;=$AO$1),1,IF((COUNTIFS(INCAPACIDADES!$C$1:$C$51,$I287,INCAPACIDADES!AL$1:AL$51,AO$1))&gt;0,2,IF(VLOOKUP($C287,BD!$D$1:$F$501,3,0)&gt;AO$1,0,3))),"")</f>
        <v/>
      </c>
      <c r="DJ287" s="23" t="str">
        <f>+IF(LEN($I287)&gt;5,IF(ISERROR(VLOOKUP(N287,'CODIGO PAGO'!$B$2:$B$20,1,0)),1,IF(OR(AND(CH287=1,N287&lt;&gt;"N"),AND(CH287=3,N287&lt;&gt;"B"),AND(CH287=2,LEFT(TRIM(N287),1)&lt;&gt;"I")),1,IF(OR(AND(CH287=0,N287="N"),AND(CH287=0,N287="B"),AND(CH287=0,LEFT(TRIM(N287),1)="I")),1,0))),"")</f>
        <v/>
      </c>
      <c r="DK287" s="23" t="str">
        <f t="shared" si="174"/>
        <v/>
      </c>
      <c r="DL287" s="23" t="str">
        <f>+IF(LEN($I287)&gt;5,IF(ISERROR(VLOOKUP(P287,'CODIGO PAGO'!$B$2:$B$20,1,0)),1,IF(OR(AND(CJ287=1,P287&lt;&gt;"N"),AND(CJ287=3,P287&lt;&gt;"B"),AND(CJ287=2,LEFT(TRIM(P287),1)&lt;&gt;"I")),1,IF(OR(AND(CJ287=0,P287="N"),AND(CJ287=0,P287="B"),AND(CJ287=0,LEFT(TRIM(P287),1)="I")),1,0))),"")</f>
        <v/>
      </c>
      <c r="DM287" s="23" t="str">
        <f t="shared" si="175"/>
        <v/>
      </c>
      <c r="DN287" s="23" t="str">
        <f>+IF(LEN($I287)&gt;5,IF(ISERROR(VLOOKUP(R287,'CODIGO PAGO'!$B$2:$B$20,1,0)),1,IF(OR(AND(CL287=1,R287&lt;&gt;"N"),AND(CL287=3,R287&lt;&gt;"B"),AND(CL287=2,LEFT(TRIM(R287),1)&lt;&gt;"I")),1,IF(OR(AND(CL287=0,R287="N"),AND(CL287=0,R287="B"),AND(CL287=0,LEFT(TRIM(R287),1)="I")),1,0))),"")</f>
        <v/>
      </c>
      <c r="DO287" s="23" t="str">
        <f t="shared" si="176"/>
        <v/>
      </c>
      <c r="DP287" s="23" t="str">
        <f>+IF(LEN($I287)&gt;5,IF(ISERROR(VLOOKUP(T287,'CODIGO PAGO'!$B$2:$B$20,1,0)),1,IF(OR(AND(CN287=1,T287&lt;&gt;"N"),AND(CN287=3,T287&lt;&gt;"B"),AND(CN287=2,LEFT(TRIM(T287),1)&lt;&gt;"I")),1,IF(OR(AND(CN287=0,T287="N"),AND(CN287=0,T287="B"),AND(CN287=0,LEFT(TRIM(T287),1)="I")),1,0))),"")</f>
        <v/>
      </c>
      <c r="DQ287" s="23" t="str">
        <f t="shared" si="177"/>
        <v/>
      </c>
      <c r="DR287" s="23" t="str">
        <f>+IF(LEN($I287)&gt;5,IF(ISERROR(VLOOKUP(V287,'CODIGO PAGO'!$B$2:$B$20,1,0)),1,IF(OR(AND(CP287=1,V287&lt;&gt;"N"),AND(CP287=3,V287&lt;&gt;"B"),AND(CP287=2,LEFT(TRIM(V287),1)&lt;&gt;"I")),1,IF(OR(AND(CP287=0,V287="N"),AND(CP287=0,V287="B"),AND(CP287=0,LEFT(TRIM(V287),1)="I")),1,0))),"")</f>
        <v/>
      </c>
      <c r="DS287" s="23" t="str">
        <f t="shared" si="178"/>
        <v/>
      </c>
      <c r="DT287" s="23" t="str">
        <f>+IF(LEN($I287)&gt;5,IF(ISERROR(VLOOKUP(X287,'CODIGO PAGO'!$B$2:$B$20,1,0)),1,IF(OR(AND(CR287=1,X287&lt;&gt;"N"),AND(CR287=3,X287&lt;&gt;"B"),AND(CR287=2,LEFT(TRIM(X287),1)&lt;&gt;"I")),1,IF(OR(AND(CR287=0,X287="N"),AND(CR287=0,X287="B"),AND(CR287=0,LEFT(TRIM(X287),1)="I")),1,0))),"")</f>
        <v/>
      </c>
      <c r="DU287" s="23" t="str">
        <f t="shared" si="179"/>
        <v/>
      </c>
      <c r="DV287" s="23" t="str">
        <f>+IF(LEN($I287)&gt;5,IF(ISERROR(VLOOKUP(Z287,'CODIGO PAGO'!$B$2:$B$20,1,0)),1,IF(OR(AND(CT287=1,Z287&lt;&gt;"N"),AND(CT287=3,Z287&lt;&gt;"B"),AND(CT287=2,LEFT(TRIM(Z287),1)&lt;&gt;"I")),1,IF(OR(AND(CT287=0,Z287="N"),AND(CT287=0,Z287="B"),AND(CT287=0,LEFT(TRIM(Z287),1)="I")),1,0))),"")</f>
        <v/>
      </c>
      <c r="DW287" s="23" t="str">
        <f t="shared" si="180"/>
        <v/>
      </c>
      <c r="DX287" s="23" t="str">
        <f>+IF(LEN($I287)&gt;5,IF(ISERROR(VLOOKUP(AB287,'CODIGO PAGO'!$B$2:$B$20,1,0)),1,IF(OR(AND(CV287=1,AB287&lt;&gt;"N"),AND(CV287=3,AB287&lt;&gt;"B"),AND(CV287=2,LEFT(TRIM(AB287),1)&lt;&gt;"I")),1,IF(OR(AND(CV287=0,AB287="N"),AND(CV287=0,AB287="B"),AND(CV287=0,LEFT(TRIM(AB287),1)="I")),1,0))),"")</f>
        <v/>
      </c>
      <c r="DY287" s="23" t="str">
        <f t="shared" si="181"/>
        <v/>
      </c>
      <c r="DZ287" s="23" t="str">
        <f>+IF(LEN($I287)&gt;5,IF(ISERROR(VLOOKUP(AD287,'CODIGO PAGO'!$B$2:$B$20,1,0)),1,IF(OR(AND(CX287=1,AD287&lt;&gt;"N"),AND(CX287=3,AD287&lt;&gt;"B"),AND(CX287=2,LEFT(TRIM(AD287),1)&lt;&gt;"I")),1,IF(OR(AND(CX287=0,AD287="N"),AND(CX287=0,AD287="B"),AND(CX287=0,LEFT(TRIM(AD287),1)="I")),1,0))),"")</f>
        <v/>
      </c>
      <c r="EA287" s="23" t="str">
        <f t="shared" si="182"/>
        <v/>
      </c>
      <c r="EB287" s="23" t="str">
        <f>+IF(LEN($I287)&gt;5,IF(ISERROR(VLOOKUP(AF287,'CODIGO PAGO'!$B$2:$B$20,1,0)),1,IF(OR(AND(CZ287=1,AF287&lt;&gt;"N"),AND(CZ287=3,AF287&lt;&gt;"B"),AND(CZ287=2,LEFT(TRIM(AF287),1)&lt;&gt;"I")),1,IF(OR(AND(CZ287=0,AF287="N"),AND(CZ287=0,AF287="B"),AND(CZ287=0,LEFT(TRIM(AF287),1)="I")),1,0))),"")</f>
        <v/>
      </c>
      <c r="EC287" s="23" t="str">
        <f t="shared" si="183"/>
        <v/>
      </c>
      <c r="ED287" s="23" t="str">
        <f>+IF(LEN($I287)&gt;5,IF(ISERROR(VLOOKUP(AH287,'CODIGO PAGO'!$B$2:$B$20,1,0)),1,IF(OR(AND(DB287=1,AH287&lt;&gt;"N"),AND(DB287=3,AH287&lt;&gt;"B"),AND(DB287=2,LEFT(TRIM(AH287),1)&lt;&gt;"I")),1,IF(OR(AND(DB287=0,AH287="N"),AND(DB287=0,AH287="B"),AND(DB287=0,LEFT(TRIM(AH287),1)="I")),1,0))),"")</f>
        <v/>
      </c>
      <c r="EE287" s="23" t="str">
        <f t="shared" si="184"/>
        <v/>
      </c>
      <c r="EF287" s="23" t="str">
        <f>+IF(LEN($I287)&gt;5,IF(ISERROR(VLOOKUP(AJ287,'CODIGO PAGO'!$B$2:$B$20,1,0)),1,IF(OR(AND(DD287=1,AJ287&lt;&gt;"N"),AND(DD287=3,AJ287&lt;&gt;"B"),AND(DD287=2,LEFT(TRIM(AJ287),1)&lt;&gt;"I")),1,IF(OR(AND(DD287=0,AJ287="N"),AND(DD287=0,AJ287="B"),AND(DD287=0,LEFT(TRIM(AJ287),1)="I")),1,0))),"")</f>
        <v/>
      </c>
      <c r="EG287" s="23" t="str">
        <f t="shared" si="185"/>
        <v/>
      </c>
      <c r="EH287" s="23" t="str">
        <f>+IF(LEN($I287)&gt;5,IF(ISERROR(VLOOKUP(AL287,'CODIGO PAGO'!$B$2:$B$20,1,0)),1,IF(OR(AND(DF287=1,AL287&lt;&gt;"N"),AND(DF287=3,AL287&lt;&gt;"B"),AND(DF287=2,LEFT(TRIM(AL287),1)&lt;&gt;"I")),1,IF(OR(AND(DF287=0,AL287="N"),AND(DF287=0,AL287="B"),AND(DF287=0,LEFT(TRIM(AL287),1)="I")),1,0))),"")</f>
        <v/>
      </c>
      <c r="EI287" s="23" t="str">
        <f t="shared" si="186"/>
        <v/>
      </c>
      <c r="EJ287" s="23" t="str">
        <f>+IF(LEN($I287)&gt;5,IF(ISERROR(VLOOKUP(AN287,'CODIGO PAGO'!$B$2:$B$20,1,0)),1,IF(OR(AND(DH287=1,AN287&lt;&gt;"N"),AND(DH287=3,AN287&lt;&gt;"B"),AND(DH287=2,LEFT(TRIM(AN287),1)&lt;&gt;"I")),1,IF(OR(AND(DH287=0,AN287="N"),AND(DH287=0,AN287="B"),AND(DH287=0,LEFT(TRIM(AN287),1)="I")),1,0))),"")</f>
        <v/>
      </c>
      <c r="EK287" s="23" t="str">
        <f t="shared" si="187"/>
        <v/>
      </c>
      <c r="EL287" s="24" t="str">
        <f t="shared" si="188"/>
        <v/>
      </c>
    </row>
    <row r="288" spans="1:142" s="26" customFormat="1">
      <c r="A288" s="15" t="str">
        <f t="shared" si="154"/>
        <v/>
      </c>
      <c r="B288" s="1" t="str">
        <f>+IF(LEN(I288)&gt;5,'CODIGO PAGO'!$B$28,"")</f>
        <v/>
      </c>
      <c r="C288" s="1" t="str">
        <f>+IF(LEN($I288)&gt;5,BD!D288,"")</f>
        <v/>
      </c>
      <c r="D288" s="168" t="str">
        <f>+IF(LEN($I288)&gt;5,BD!A288,"")</f>
        <v/>
      </c>
      <c r="E288" s="1" t="str">
        <f>+IF(LEN($I288)&gt;5,BD!B288,"")</f>
        <v/>
      </c>
      <c r="F288" s="1" t="str">
        <f>+IF(LEN($I288)&gt;5,BD!C288,"")</f>
        <v/>
      </c>
      <c r="G288" s="141"/>
      <c r="H288" s="141"/>
      <c r="I288" s="1" t="str">
        <f>+IF(LEN(BD!G288)&gt;5,BD!G288,"")</f>
        <v/>
      </c>
      <c r="J288" s="167" t="str">
        <f>+IF(LEN($I288)&gt;5,BD!E288,"")</f>
        <v/>
      </c>
      <c r="K288" s="6" t="str">
        <f t="shared" si="155"/>
        <v/>
      </c>
      <c r="L288" s="87" t="str">
        <f>+IF(LEN($I288)&gt;5,BD!H288,"")</f>
        <v/>
      </c>
      <c r="M288" s="40" t="str">
        <f t="shared" si="156"/>
        <v/>
      </c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4" t="str">
        <f t="shared" si="157"/>
        <v/>
      </c>
      <c r="AQ288" s="5" t="str">
        <f t="shared" si="158"/>
        <v/>
      </c>
      <c r="AR288" s="91" t="str">
        <f t="shared" si="159"/>
        <v/>
      </c>
      <c r="AS288" s="5" t="str">
        <f t="shared" si="160"/>
        <v/>
      </c>
      <c r="AT288" s="91" t="str">
        <f t="shared" si="161"/>
        <v/>
      </c>
      <c r="AU288" s="4" t="str">
        <f t="shared" si="162"/>
        <v/>
      </c>
      <c r="AV288" s="4" t="str">
        <f t="shared" si="163"/>
        <v/>
      </c>
      <c r="AW288" s="4" t="str">
        <f t="shared" si="164"/>
        <v/>
      </c>
      <c r="AX288" s="4" t="str">
        <f t="shared" si="165"/>
        <v/>
      </c>
      <c r="AY288" s="88" t="str">
        <f t="shared" si="166"/>
        <v/>
      </c>
      <c r="AZ288" s="17" t="str">
        <f t="shared" si="167"/>
        <v/>
      </c>
      <c r="BA288" s="18" t="str">
        <f t="shared" si="168"/>
        <v/>
      </c>
      <c r="BB288" s="19" t="str">
        <f>+IF(LEN(I288)&gt;5,IF(INT(RIGHT(B288,1))=9,0.5*L288*AY288,INT(MID(B288,5,LEN(B288)-4))*L288)+IFERROR(VLOOKUP(I288,AJUSTES!$A$1:$I$50,9,0),0),"")</f>
        <v/>
      </c>
      <c r="BC288" s="12"/>
      <c r="BD288" s="19" t="str">
        <f t="shared" si="169"/>
        <v/>
      </c>
      <c r="BE288" s="18" t="str">
        <f t="shared" si="170"/>
        <v/>
      </c>
      <c r="BF288" s="139" t="str">
        <f t="shared" si="171"/>
        <v/>
      </c>
      <c r="BG288" s="114"/>
      <c r="BH288" s="18" t="str">
        <f t="shared" si="172"/>
        <v/>
      </c>
      <c r="BI288" s="13"/>
      <c r="BJ288" s="12"/>
      <c r="BK288" s="12"/>
      <c r="BL288" s="145"/>
      <c r="BM288" s="12"/>
      <c r="BN288" s="12"/>
      <c r="BO288" s="12"/>
      <c r="BP288" s="12"/>
      <c r="BQ288" s="12"/>
      <c r="BR288" s="12"/>
      <c r="BS288" s="146"/>
      <c r="BT288" s="14"/>
      <c r="BU288" s="12"/>
      <c r="BV288" s="12"/>
      <c r="BW288" s="12"/>
      <c r="BX288" s="12"/>
      <c r="BY288" s="12"/>
      <c r="BZ288" s="144"/>
      <c r="CA288" s="107" t="str">
        <f>+IF(LEN($I288)&gt;5,IF(BD!F288="N/A","",BD!F288),"")</f>
        <v/>
      </c>
      <c r="CB288" s="21"/>
      <c r="CC288" s="147"/>
      <c r="CD288" s="148"/>
      <c r="CE288" s="8" t="str">
        <f>+IF(LEN(I288)&gt;5,BD!M288,"")</f>
        <v/>
      </c>
      <c r="CF288" s="16" t="str">
        <f>+IF(LEN(I288)&gt;5,BD!N288,"")</f>
        <v/>
      </c>
      <c r="CG288" s="3" t="str">
        <f t="shared" si="173"/>
        <v/>
      </c>
      <c r="CH288" s="23" t="str">
        <f>+IF(AND(LEN($I288)&gt;5),IF(AND($J288&gt;N$1,$J288&lt;=$AO$1),1,IF((COUNTIFS(INCAPACIDADES!$C$1:$C$51,$I288,INCAPACIDADES!K$1:K$51,N$1))&gt;0,2,IF(VLOOKUP($C288,BD!$D$1:$F$501,3,0)&gt;N$1,0,3))),"")</f>
        <v/>
      </c>
      <c r="CI288" s="23" t="str">
        <f>+IF(AND(LEN($I288)&gt;5),IF(AND($J288&gt;O$1,$J288&lt;=$AO$1),1,IF((COUNTIFS(INCAPACIDADES!$C$1:$C$51,$I288,INCAPACIDADES!L$1:L$51,O$1))&gt;0,2,IF(VLOOKUP($C288,BD!$D$1:$F$501,3,0)&gt;O$1,0,3))),"")</f>
        <v/>
      </c>
      <c r="CJ288" s="23" t="str">
        <f>+IF(AND(LEN($I288)&gt;5),IF(AND($J288&gt;P$1,$J288&lt;=$AO$1),1,IF((COUNTIFS(INCAPACIDADES!$C$1:$C$51,$I288,INCAPACIDADES!M$1:M$51,P$1))&gt;0,2,IF(VLOOKUP($C288,BD!$D$1:$F$501,3,0)&gt;P$1,0,3))),"")</f>
        <v/>
      </c>
      <c r="CK288" s="23" t="str">
        <f>+IF(AND(LEN($I288)&gt;5),IF(AND($J288&gt;Q$1,$J288&lt;=$AO$1),1,IF((COUNTIFS(INCAPACIDADES!$C$1:$C$51,$I288,INCAPACIDADES!N$1:N$51,Q$1))&gt;0,2,IF(VLOOKUP($C288,BD!$D$1:$F$501,3,0)&gt;Q$1,0,3))),"")</f>
        <v/>
      </c>
      <c r="CL288" s="23" t="str">
        <f>+IF(AND(LEN($I288)&gt;5),IF(AND($J288&gt;R$1,$J288&lt;=$AO$1),1,IF((COUNTIFS(INCAPACIDADES!$C$1:$C$51,$I288,INCAPACIDADES!O$1:O$51,R$1))&gt;0,2,IF(VLOOKUP($C288,BD!$D$1:$F$501,3,0)&gt;R$1,0,3))),"")</f>
        <v/>
      </c>
      <c r="CM288" s="23" t="str">
        <f>+IF(AND(LEN($I288)&gt;5),IF(AND($J288&gt;S$1,$J288&lt;=$AO$1),1,IF((COUNTIFS(INCAPACIDADES!$C$1:$C$51,$I288,INCAPACIDADES!P$1:P$51,S$1))&gt;0,2,IF(VLOOKUP($C288,BD!$D$1:$F$501,3,0)&gt;S$1,0,3))),"")</f>
        <v/>
      </c>
      <c r="CN288" s="23" t="str">
        <f>+IF(AND(LEN($I288)&gt;5),IF(AND($J288&gt;T$1,$J288&lt;=$AO$1),1,IF((COUNTIFS(INCAPACIDADES!$C$1:$C$51,$I288,INCAPACIDADES!Q$1:Q$51,T$1))&gt;0,2,IF(VLOOKUP($C288,BD!$D$1:$F$501,3,0)&gt;T$1,0,3))),"")</f>
        <v/>
      </c>
      <c r="CO288" s="23" t="str">
        <f>+IF(AND(LEN($I288)&gt;5),IF(AND($J288&gt;U$1,$J288&lt;=$AO$1),1,IF((COUNTIFS(INCAPACIDADES!$C$1:$C$51,$I288,INCAPACIDADES!R$1:R$51,U$1))&gt;0,2,IF(VLOOKUP($C288,BD!$D$1:$F$501,3,0)&gt;U$1,0,3))),"")</f>
        <v/>
      </c>
      <c r="CP288" s="23" t="str">
        <f>+IF(AND(LEN($I288)&gt;5),IF(AND($J288&gt;V$1,$J288&lt;=$AO$1),1,IF((COUNTIFS(INCAPACIDADES!$C$1:$C$51,$I288,INCAPACIDADES!S$1:S$51,V$1))&gt;0,2,IF(VLOOKUP($C288,BD!$D$1:$F$501,3,0)&gt;V$1,0,3))),"")</f>
        <v/>
      </c>
      <c r="CQ288" s="23" t="str">
        <f>+IF(AND(LEN($I288)&gt;5),IF(AND($J288&gt;W$1,$J288&lt;=$AO$1),1,IF((COUNTIFS(INCAPACIDADES!$C$1:$C$51,$I288,INCAPACIDADES!T$1:T$51,W$1))&gt;0,2,IF(VLOOKUP($C288,BD!$D$1:$F$501,3,0)&gt;W$1,0,3))),"")</f>
        <v/>
      </c>
      <c r="CR288" s="23" t="str">
        <f>+IF(AND(LEN($I288)&gt;5),IF(AND($J288&gt;X$1,$J288&lt;=$AO$1),1,IF((COUNTIFS(INCAPACIDADES!$C$1:$C$51,$I288,INCAPACIDADES!U$1:U$51,X$1))&gt;0,2,IF(VLOOKUP($C288,BD!$D$1:$F$501,3,0)&gt;X$1,0,3))),"")</f>
        <v/>
      </c>
      <c r="CS288" s="23" t="str">
        <f>+IF(AND(LEN($I288)&gt;5),IF(AND($J288&gt;Y$1,$J288&lt;=$AO$1),1,IF((COUNTIFS(INCAPACIDADES!$C$1:$C$51,$I288,INCAPACIDADES!V$1:V$51,Y$1))&gt;0,2,IF(VLOOKUP($C288,BD!$D$1:$F$501,3,0)&gt;Y$1,0,3))),"")</f>
        <v/>
      </c>
      <c r="CT288" s="23" t="str">
        <f>+IF(AND(LEN($I288)&gt;5),IF(AND($J288&gt;Z$1,$J288&lt;=$AO$1),1,IF((COUNTIFS(INCAPACIDADES!$C$1:$C$51,$I288,INCAPACIDADES!W$1:W$51,Z$1))&gt;0,2,IF(VLOOKUP($C288,BD!$D$1:$F$501,3,0)&gt;Z$1,0,3))),"")</f>
        <v/>
      </c>
      <c r="CU288" s="23" t="str">
        <f>+IF(AND(LEN($I288)&gt;5),IF(AND($J288&gt;AA$1,$J288&lt;=$AO$1),1,IF((COUNTIFS(INCAPACIDADES!$C$1:$C$51,$I288,INCAPACIDADES!X$1:X$51,AA$1))&gt;0,2,IF(VLOOKUP($C288,BD!$D$1:$F$501,3,0)&gt;AA$1,0,3))),"")</f>
        <v/>
      </c>
      <c r="CV288" s="23" t="str">
        <f>+IF(AND(LEN($I288)&gt;5),IF(AND($J288&gt;AB$1,$J288&lt;=$AO$1),1,IF((COUNTIFS(INCAPACIDADES!$C$1:$C$51,$I288,INCAPACIDADES!Y$1:Y$51,AB$1))&gt;0,2,IF(VLOOKUP($C288,BD!$D$1:$F$501,3,0)&gt;AB$1,0,3))),"")</f>
        <v/>
      </c>
      <c r="CW288" s="23" t="str">
        <f>+IF(AND(LEN($I288)&gt;5),IF(AND($J288&gt;AC$1,$J288&lt;=$AO$1),1,IF((COUNTIFS(INCAPACIDADES!$C$1:$C$51,$I288,INCAPACIDADES!Z$1:Z$51,AC$1))&gt;0,2,IF(VLOOKUP($C288,BD!$D$1:$F$501,3,0)&gt;AC$1,0,3))),"")</f>
        <v/>
      </c>
      <c r="CX288" s="23" t="str">
        <f>+IF(AND(LEN($I288)&gt;5),IF(AND($J288&gt;AD$1,$J288&lt;=$AO$1),1,IF((COUNTIFS(INCAPACIDADES!$C$1:$C$51,$I288,INCAPACIDADES!AA$1:AA$51,AD$1))&gt;0,2,IF(VLOOKUP($C288,BD!$D$1:$F$501,3,0)&gt;AD$1,0,3))),"")</f>
        <v/>
      </c>
      <c r="CY288" s="23" t="str">
        <f>+IF(AND(LEN($I288)&gt;5),IF(AND($J288&gt;AE$1,$J288&lt;=$AO$1),1,IF((COUNTIFS(INCAPACIDADES!$C$1:$C$51,$I288,INCAPACIDADES!AB$1:AB$51,AE$1))&gt;0,2,IF(VLOOKUP($C288,BD!$D$1:$F$501,3,0)&gt;AE$1,0,3))),"")</f>
        <v/>
      </c>
      <c r="CZ288" s="23" t="str">
        <f>+IF(AND(LEN($I288)&gt;5),IF(AND($J288&gt;AF$1,$J288&lt;=$AO$1),1,IF((COUNTIFS(INCAPACIDADES!$C$1:$C$51,$I288,INCAPACIDADES!AC$1:AC$51,AF$1))&gt;0,2,IF(VLOOKUP($C288,BD!$D$1:$F$501,3,0)&gt;AF$1,0,3))),"")</f>
        <v/>
      </c>
      <c r="DA288" s="23" t="str">
        <f>+IF(AND(LEN($I288)&gt;5),IF(AND($J288&gt;AG$1,$J288&lt;=$AO$1),1,IF((COUNTIFS(INCAPACIDADES!$C$1:$C$51,$I288,INCAPACIDADES!AD$1:AD$51,AG$1))&gt;0,2,IF(VLOOKUP($C288,BD!$D$1:$F$501,3,0)&gt;AG$1,0,3))),"")</f>
        <v/>
      </c>
      <c r="DB288" s="23" t="str">
        <f>+IF(AND(LEN($I288)&gt;5),IF(AND($J288&gt;AH$1,$J288&lt;=$AO$1),1,IF((COUNTIFS(INCAPACIDADES!$C$1:$C$51,$I288,INCAPACIDADES!AE$1:AE$51,AH$1))&gt;0,2,IF(VLOOKUP($C288,BD!$D$1:$F$501,3,0)&gt;AH$1,0,3))),"")</f>
        <v/>
      </c>
      <c r="DC288" s="23" t="str">
        <f>+IF(AND(LEN($I288)&gt;5),IF(AND($J288&gt;AI$1,$J288&lt;=$AO$1),1,IF((COUNTIFS(INCAPACIDADES!$C$1:$C$51,$I288,INCAPACIDADES!AF$1:AF$51,AI$1))&gt;0,2,IF(VLOOKUP($C288,BD!$D$1:$F$501,3,0)&gt;AI$1,0,3))),"")</f>
        <v/>
      </c>
      <c r="DD288" s="23" t="str">
        <f>+IF(AND(LEN($I288)&gt;5),IF(AND($J288&gt;AJ$1,$J288&lt;=$AO$1),1,IF((COUNTIFS(INCAPACIDADES!$C$1:$C$51,$I288,INCAPACIDADES!AG$1:AG$51,AJ$1))&gt;0,2,IF(VLOOKUP($C288,BD!$D$1:$F$501,3,0)&gt;AJ$1,0,3))),"")</f>
        <v/>
      </c>
      <c r="DE288" s="23" t="str">
        <f>+IF(AND(LEN($I288)&gt;5),IF(AND($J288&gt;AK$1,$J288&lt;=$AO$1),1,IF((COUNTIFS(INCAPACIDADES!$C$1:$C$51,$I288,INCAPACIDADES!AH$1:AH$51,AK$1))&gt;0,2,IF(VLOOKUP($C288,BD!$D$1:$F$501,3,0)&gt;AK$1,0,3))),"")</f>
        <v/>
      </c>
      <c r="DF288" s="23" t="str">
        <f>+IF(AND(LEN($I288)&gt;5),IF(AND($J288&gt;AL$1,$J288&lt;=$AO$1),1,IF((COUNTIFS(INCAPACIDADES!$C$1:$C$51,$I288,INCAPACIDADES!AI$1:AI$51,AL$1))&gt;0,2,IF(VLOOKUP($C288,BD!$D$1:$F$501,3,0)&gt;AL$1,0,3))),"")</f>
        <v/>
      </c>
      <c r="DG288" s="23" t="str">
        <f>+IF(AND(LEN($I288)&gt;5),IF(AND($J288&gt;AM$1,$J288&lt;=$AO$1),1,IF((COUNTIFS(INCAPACIDADES!$C$1:$C$51,$I288,INCAPACIDADES!AJ$1:AJ$51,AM$1))&gt;0,2,IF(VLOOKUP($C288,BD!$D$1:$F$501,3,0)&gt;AM$1,0,3))),"")</f>
        <v/>
      </c>
      <c r="DH288" s="23" t="str">
        <f>+IF(AND(LEN($I288)&gt;5),IF(AND($J288&gt;AN$1,$J288&lt;=$AO$1),1,IF((COUNTIFS(INCAPACIDADES!$C$1:$C$51,$I288,INCAPACIDADES!AK$1:AK$51,AN$1))&gt;0,2,IF(VLOOKUP($C288,BD!$D$1:$F$501,3,0)&gt;AN$1,0,3))),"")</f>
        <v/>
      </c>
      <c r="DI288" s="23" t="str">
        <f>+IF(AND(LEN($I288)&gt;5),IF(AND($J288&gt;AO$1,$J288&lt;=$AO$1),1,IF((COUNTIFS(INCAPACIDADES!$C$1:$C$51,$I288,INCAPACIDADES!AL$1:AL$51,AO$1))&gt;0,2,IF(VLOOKUP($C288,BD!$D$1:$F$501,3,0)&gt;AO$1,0,3))),"")</f>
        <v/>
      </c>
      <c r="DJ288" s="23" t="str">
        <f>+IF(LEN($I288)&gt;5,IF(ISERROR(VLOOKUP(N288,'CODIGO PAGO'!$B$2:$B$20,1,0)),1,IF(OR(AND(CH288=1,N288&lt;&gt;"N"),AND(CH288=3,N288&lt;&gt;"B"),AND(CH288=2,LEFT(TRIM(N288),1)&lt;&gt;"I")),1,IF(OR(AND(CH288=0,N288="N"),AND(CH288=0,N288="B"),AND(CH288=0,LEFT(TRIM(N288),1)="I")),1,0))),"")</f>
        <v/>
      </c>
      <c r="DK288" s="23" t="str">
        <f t="shared" si="174"/>
        <v/>
      </c>
      <c r="DL288" s="23" t="str">
        <f>+IF(LEN($I288)&gt;5,IF(ISERROR(VLOOKUP(P288,'CODIGO PAGO'!$B$2:$B$20,1,0)),1,IF(OR(AND(CJ288=1,P288&lt;&gt;"N"),AND(CJ288=3,P288&lt;&gt;"B"),AND(CJ288=2,LEFT(TRIM(P288),1)&lt;&gt;"I")),1,IF(OR(AND(CJ288=0,P288="N"),AND(CJ288=0,P288="B"),AND(CJ288=0,LEFT(TRIM(P288),1)="I")),1,0))),"")</f>
        <v/>
      </c>
      <c r="DM288" s="23" t="str">
        <f t="shared" si="175"/>
        <v/>
      </c>
      <c r="DN288" s="23" t="str">
        <f>+IF(LEN($I288)&gt;5,IF(ISERROR(VLOOKUP(R288,'CODIGO PAGO'!$B$2:$B$20,1,0)),1,IF(OR(AND(CL288=1,R288&lt;&gt;"N"),AND(CL288=3,R288&lt;&gt;"B"),AND(CL288=2,LEFT(TRIM(R288),1)&lt;&gt;"I")),1,IF(OR(AND(CL288=0,R288="N"),AND(CL288=0,R288="B"),AND(CL288=0,LEFT(TRIM(R288),1)="I")),1,0))),"")</f>
        <v/>
      </c>
      <c r="DO288" s="23" t="str">
        <f t="shared" si="176"/>
        <v/>
      </c>
      <c r="DP288" s="23" t="str">
        <f>+IF(LEN($I288)&gt;5,IF(ISERROR(VLOOKUP(T288,'CODIGO PAGO'!$B$2:$B$20,1,0)),1,IF(OR(AND(CN288=1,T288&lt;&gt;"N"),AND(CN288=3,T288&lt;&gt;"B"),AND(CN288=2,LEFT(TRIM(T288),1)&lt;&gt;"I")),1,IF(OR(AND(CN288=0,T288="N"),AND(CN288=0,T288="B"),AND(CN288=0,LEFT(TRIM(T288),1)="I")),1,0))),"")</f>
        <v/>
      </c>
      <c r="DQ288" s="23" t="str">
        <f t="shared" si="177"/>
        <v/>
      </c>
      <c r="DR288" s="23" t="str">
        <f>+IF(LEN($I288)&gt;5,IF(ISERROR(VLOOKUP(V288,'CODIGO PAGO'!$B$2:$B$20,1,0)),1,IF(OR(AND(CP288=1,V288&lt;&gt;"N"),AND(CP288=3,V288&lt;&gt;"B"),AND(CP288=2,LEFT(TRIM(V288),1)&lt;&gt;"I")),1,IF(OR(AND(CP288=0,V288="N"),AND(CP288=0,V288="B"),AND(CP288=0,LEFT(TRIM(V288),1)="I")),1,0))),"")</f>
        <v/>
      </c>
      <c r="DS288" s="23" t="str">
        <f t="shared" si="178"/>
        <v/>
      </c>
      <c r="DT288" s="23" t="str">
        <f>+IF(LEN($I288)&gt;5,IF(ISERROR(VLOOKUP(X288,'CODIGO PAGO'!$B$2:$B$20,1,0)),1,IF(OR(AND(CR288=1,X288&lt;&gt;"N"),AND(CR288=3,X288&lt;&gt;"B"),AND(CR288=2,LEFT(TRIM(X288),1)&lt;&gt;"I")),1,IF(OR(AND(CR288=0,X288="N"),AND(CR288=0,X288="B"),AND(CR288=0,LEFT(TRIM(X288),1)="I")),1,0))),"")</f>
        <v/>
      </c>
      <c r="DU288" s="23" t="str">
        <f t="shared" si="179"/>
        <v/>
      </c>
      <c r="DV288" s="23" t="str">
        <f>+IF(LEN($I288)&gt;5,IF(ISERROR(VLOOKUP(Z288,'CODIGO PAGO'!$B$2:$B$20,1,0)),1,IF(OR(AND(CT288=1,Z288&lt;&gt;"N"),AND(CT288=3,Z288&lt;&gt;"B"),AND(CT288=2,LEFT(TRIM(Z288),1)&lt;&gt;"I")),1,IF(OR(AND(CT288=0,Z288="N"),AND(CT288=0,Z288="B"),AND(CT288=0,LEFT(TRIM(Z288),1)="I")),1,0))),"")</f>
        <v/>
      </c>
      <c r="DW288" s="23" t="str">
        <f t="shared" si="180"/>
        <v/>
      </c>
      <c r="DX288" s="23" t="str">
        <f>+IF(LEN($I288)&gt;5,IF(ISERROR(VLOOKUP(AB288,'CODIGO PAGO'!$B$2:$B$20,1,0)),1,IF(OR(AND(CV288=1,AB288&lt;&gt;"N"),AND(CV288=3,AB288&lt;&gt;"B"),AND(CV288=2,LEFT(TRIM(AB288),1)&lt;&gt;"I")),1,IF(OR(AND(CV288=0,AB288="N"),AND(CV288=0,AB288="B"),AND(CV288=0,LEFT(TRIM(AB288),1)="I")),1,0))),"")</f>
        <v/>
      </c>
      <c r="DY288" s="23" t="str">
        <f t="shared" si="181"/>
        <v/>
      </c>
      <c r="DZ288" s="23" t="str">
        <f>+IF(LEN($I288)&gt;5,IF(ISERROR(VLOOKUP(AD288,'CODIGO PAGO'!$B$2:$B$20,1,0)),1,IF(OR(AND(CX288=1,AD288&lt;&gt;"N"),AND(CX288=3,AD288&lt;&gt;"B"),AND(CX288=2,LEFT(TRIM(AD288),1)&lt;&gt;"I")),1,IF(OR(AND(CX288=0,AD288="N"),AND(CX288=0,AD288="B"),AND(CX288=0,LEFT(TRIM(AD288),1)="I")),1,0))),"")</f>
        <v/>
      </c>
      <c r="EA288" s="23" t="str">
        <f t="shared" si="182"/>
        <v/>
      </c>
      <c r="EB288" s="23" t="str">
        <f>+IF(LEN($I288)&gt;5,IF(ISERROR(VLOOKUP(AF288,'CODIGO PAGO'!$B$2:$B$20,1,0)),1,IF(OR(AND(CZ288=1,AF288&lt;&gt;"N"),AND(CZ288=3,AF288&lt;&gt;"B"),AND(CZ288=2,LEFT(TRIM(AF288),1)&lt;&gt;"I")),1,IF(OR(AND(CZ288=0,AF288="N"),AND(CZ288=0,AF288="B"),AND(CZ288=0,LEFT(TRIM(AF288),1)="I")),1,0))),"")</f>
        <v/>
      </c>
      <c r="EC288" s="23" t="str">
        <f t="shared" si="183"/>
        <v/>
      </c>
      <c r="ED288" s="23" t="str">
        <f>+IF(LEN($I288)&gt;5,IF(ISERROR(VLOOKUP(AH288,'CODIGO PAGO'!$B$2:$B$20,1,0)),1,IF(OR(AND(DB288=1,AH288&lt;&gt;"N"),AND(DB288=3,AH288&lt;&gt;"B"),AND(DB288=2,LEFT(TRIM(AH288),1)&lt;&gt;"I")),1,IF(OR(AND(DB288=0,AH288="N"),AND(DB288=0,AH288="B"),AND(DB288=0,LEFT(TRIM(AH288),1)="I")),1,0))),"")</f>
        <v/>
      </c>
      <c r="EE288" s="23" t="str">
        <f t="shared" si="184"/>
        <v/>
      </c>
      <c r="EF288" s="23" t="str">
        <f>+IF(LEN($I288)&gt;5,IF(ISERROR(VLOOKUP(AJ288,'CODIGO PAGO'!$B$2:$B$20,1,0)),1,IF(OR(AND(DD288=1,AJ288&lt;&gt;"N"),AND(DD288=3,AJ288&lt;&gt;"B"),AND(DD288=2,LEFT(TRIM(AJ288),1)&lt;&gt;"I")),1,IF(OR(AND(DD288=0,AJ288="N"),AND(DD288=0,AJ288="B"),AND(DD288=0,LEFT(TRIM(AJ288),1)="I")),1,0))),"")</f>
        <v/>
      </c>
      <c r="EG288" s="23" t="str">
        <f t="shared" si="185"/>
        <v/>
      </c>
      <c r="EH288" s="23" t="str">
        <f>+IF(LEN($I288)&gt;5,IF(ISERROR(VLOOKUP(AL288,'CODIGO PAGO'!$B$2:$B$20,1,0)),1,IF(OR(AND(DF288=1,AL288&lt;&gt;"N"),AND(DF288=3,AL288&lt;&gt;"B"),AND(DF288=2,LEFT(TRIM(AL288),1)&lt;&gt;"I")),1,IF(OR(AND(DF288=0,AL288="N"),AND(DF288=0,AL288="B"),AND(DF288=0,LEFT(TRIM(AL288),1)="I")),1,0))),"")</f>
        <v/>
      </c>
      <c r="EI288" s="23" t="str">
        <f t="shared" si="186"/>
        <v/>
      </c>
      <c r="EJ288" s="23" t="str">
        <f>+IF(LEN($I288)&gt;5,IF(ISERROR(VLOOKUP(AN288,'CODIGO PAGO'!$B$2:$B$20,1,0)),1,IF(OR(AND(DH288=1,AN288&lt;&gt;"N"),AND(DH288=3,AN288&lt;&gt;"B"),AND(DH288=2,LEFT(TRIM(AN288),1)&lt;&gt;"I")),1,IF(OR(AND(DH288=0,AN288="N"),AND(DH288=0,AN288="B"),AND(DH288=0,LEFT(TRIM(AN288),1)="I")),1,0))),"")</f>
        <v/>
      </c>
      <c r="EK288" s="23" t="str">
        <f t="shared" si="187"/>
        <v/>
      </c>
      <c r="EL288" s="24" t="str">
        <f t="shared" si="188"/>
        <v/>
      </c>
    </row>
    <row r="289" spans="1:142" s="26" customFormat="1">
      <c r="A289" s="15" t="str">
        <f t="shared" si="154"/>
        <v/>
      </c>
      <c r="B289" s="1" t="str">
        <f>+IF(LEN(I289)&gt;5,'CODIGO PAGO'!$B$28,"")</f>
        <v/>
      </c>
      <c r="C289" s="1" t="str">
        <f>+IF(LEN($I289)&gt;5,BD!D289,"")</f>
        <v/>
      </c>
      <c r="D289" s="168" t="str">
        <f>+IF(LEN($I289)&gt;5,BD!A289,"")</f>
        <v/>
      </c>
      <c r="E289" s="1" t="str">
        <f>+IF(LEN($I289)&gt;5,BD!B289,"")</f>
        <v/>
      </c>
      <c r="F289" s="1" t="str">
        <f>+IF(LEN($I289)&gt;5,BD!C289,"")</f>
        <v/>
      </c>
      <c r="G289" s="141"/>
      <c r="H289" s="141"/>
      <c r="I289" s="1" t="str">
        <f>+IF(LEN(BD!G289)&gt;5,BD!G289,"")</f>
        <v/>
      </c>
      <c r="J289" s="167" t="str">
        <f>+IF(LEN($I289)&gt;5,BD!E289,"")</f>
        <v/>
      </c>
      <c r="K289" s="6" t="str">
        <f t="shared" si="155"/>
        <v/>
      </c>
      <c r="L289" s="87" t="str">
        <f>+IF(LEN($I289)&gt;5,BD!H289,"")</f>
        <v/>
      </c>
      <c r="M289" s="40" t="str">
        <f t="shared" si="156"/>
        <v/>
      </c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4" t="str">
        <f t="shared" si="157"/>
        <v/>
      </c>
      <c r="AQ289" s="5" t="str">
        <f t="shared" si="158"/>
        <v/>
      </c>
      <c r="AR289" s="91" t="str">
        <f t="shared" si="159"/>
        <v/>
      </c>
      <c r="AS289" s="5" t="str">
        <f t="shared" si="160"/>
        <v/>
      </c>
      <c r="AT289" s="91" t="str">
        <f t="shared" si="161"/>
        <v/>
      </c>
      <c r="AU289" s="4" t="str">
        <f t="shared" si="162"/>
        <v/>
      </c>
      <c r="AV289" s="4" t="str">
        <f t="shared" si="163"/>
        <v/>
      </c>
      <c r="AW289" s="4" t="str">
        <f t="shared" si="164"/>
        <v/>
      </c>
      <c r="AX289" s="4" t="str">
        <f t="shared" si="165"/>
        <v/>
      </c>
      <c r="AY289" s="88" t="str">
        <f t="shared" si="166"/>
        <v/>
      </c>
      <c r="AZ289" s="17" t="str">
        <f t="shared" si="167"/>
        <v/>
      </c>
      <c r="BA289" s="18" t="str">
        <f t="shared" si="168"/>
        <v/>
      </c>
      <c r="BB289" s="19" t="str">
        <f>+IF(LEN(I289)&gt;5,IF(INT(RIGHT(B289,1))=9,0.5*L289*AY289,INT(MID(B289,5,LEN(B289)-4))*L289)+IFERROR(VLOOKUP(I289,AJUSTES!$A$1:$I$50,9,0),0),"")</f>
        <v/>
      </c>
      <c r="BC289" s="12"/>
      <c r="BD289" s="19" t="str">
        <f t="shared" si="169"/>
        <v/>
      </c>
      <c r="BE289" s="18" t="str">
        <f t="shared" si="170"/>
        <v/>
      </c>
      <c r="BF289" s="139" t="str">
        <f t="shared" si="171"/>
        <v/>
      </c>
      <c r="BG289" s="114"/>
      <c r="BH289" s="18" t="str">
        <f t="shared" si="172"/>
        <v/>
      </c>
      <c r="BI289" s="13"/>
      <c r="BJ289" s="12"/>
      <c r="BK289" s="12"/>
      <c r="BL289" s="145"/>
      <c r="BM289" s="12"/>
      <c r="BN289" s="12"/>
      <c r="BO289" s="12"/>
      <c r="BP289" s="12"/>
      <c r="BQ289" s="12"/>
      <c r="BR289" s="12"/>
      <c r="BS289" s="146"/>
      <c r="BT289" s="14"/>
      <c r="BU289" s="12"/>
      <c r="BV289" s="12"/>
      <c r="BW289" s="12"/>
      <c r="BX289" s="12"/>
      <c r="BY289" s="12"/>
      <c r="BZ289" s="144"/>
      <c r="CA289" s="107" t="str">
        <f>+IF(LEN($I289)&gt;5,IF(BD!F289="N/A","",BD!F289),"")</f>
        <v/>
      </c>
      <c r="CB289" s="21"/>
      <c r="CC289" s="147"/>
      <c r="CD289" s="148"/>
      <c r="CE289" s="8" t="str">
        <f>+IF(LEN(I289)&gt;5,BD!M289,"")</f>
        <v/>
      </c>
      <c r="CF289" s="16" t="str">
        <f>+IF(LEN(I289)&gt;5,BD!N289,"")</f>
        <v/>
      </c>
      <c r="CG289" s="3" t="str">
        <f t="shared" si="173"/>
        <v/>
      </c>
      <c r="CH289" s="23" t="str">
        <f>+IF(AND(LEN($I289)&gt;5),IF(AND($J289&gt;N$1,$J289&lt;=$AO$1),1,IF((COUNTIFS(INCAPACIDADES!$C$1:$C$51,$I289,INCAPACIDADES!K$1:K$51,N$1))&gt;0,2,IF(VLOOKUP($C289,BD!$D$1:$F$501,3,0)&gt;N$1,0,3))),"")</f>
        <v/>
      </c>
      <c r="CI289" s="23" t="str">
        <f>+IF(AND(LEN($I289)&gt;5),IF(AND($J289&gt;O$1,$J289&lt;=$AO$1),1,IF((COUNTIFS(INCAPACIDADES!$C$1:$C$51,$I289,INCAPACIDADES!L$1:L$51,O$1))&gt;0,2,IF(VLOOKUP($C289,BD!$D$1:$F$501,3,0)&gt;O$1,0,3))),"")</f>
        <v/>
      </c>
      <c r="CJ289" s="23" t="str">
        <f>+IF(AND(LEN($I289)&gt;5),IF(AND($J289&gt;P$1,$J289&lt;=$AO$1),1,IF((COUNTIFS(INCAPACIDADES!$C$1:$C$51,$I289,INCAPACIDADES!M$1:M$51,P$1))&gt;0,2,IF(VLOOKUP($C289,BD!$D$1:$F$501,3,0)&gt;P$1,0,3))),"")</f>
        <v/>
      </c>
      <c r="CK289" s="23" t="str">
        <f>+IF(AND(LEN($I289)&gt;5),IF(AND($J289&gt;Q$1,$J289&lt;=$AO$1),1,IF((COUNTIFS(INCAPACIDADES!$C$1:$C$51,$I289,INCAPACIDADES!N$1:N$51,Q$1))&gt;0,2,IF(VLOOKUP($C289,BD!$D$1:$F$501,3,0)&gt;Q$1,0,3))),"")</f>
        <v/>
      </c>
      <c r="CL289" s="23" t="str">
        <f>+IF(AND(LEN($I289)&gt;5),IF(AND($J289&gt;R$1,$J289&lt;=$AO$1),1,IF((COUNTIFS(INCAPACIDADES!$C$1:$C$51,$I289,INCAPACIDADES!O$1:O$51,R$1))&gt;0,2,IF(VLOOKUP($C289,BD!$D$1:$F$501,3,0)&gt;R$1,0,3))),"")</f>
        <v/>
      </c>
      <c r="CM289" s="23" t="str">
        <f>+IF(AND(LEN($I289)&gt;5),IF(AND($J289&gt;S$1,$J289&lt;=$AO$1),1,IF((COUNTIFS(INCAPACIDADES!$C$1:$C$51,$I289,INCAPACIDADES!P$1:P$51,S$1))&gt;0,2,IF(VLOOKUP($C289,BD!$D$1:$F$501,3,0)&gt;S$1,0,3))),"")</f>
        <v/>
      </c>
      <c r="CN289" s="23" t="str">
        <f>+IF(AND(LEN($I289)&gt;5),IF(AND($J289&gt;T$1,$J289&lt;=$AO$1),1,IF((COUNTIFS(INCAPACIDADES!$C$1:$C$51,$I289,INCAPACIDADES!Q$1:Q$51,T$1))&gt;0,2,IF(VLOOKUP($C289,BD!$D$1:$F$501,3,0)&gt;T$1,0,3))),"")</f>
        <v/>
      </c>
      <c r="CO289" s="23" t="str">
        <f>+IF(AND(LEN($I289)&gt;5),IF(AND($J289&gt;U$1,$J289&lt;=$AO$1),1,IF((COUNTIFS(INCAPACIDADES!$C$1:$C$51,$I289,INCAPACIDADES!R$1:R$51,U$1))&gt;0,2,IF(VLOOKUP($C289,BD!$D$1:$F$501,3,0)&gt;U$1,0,3))),"")</f>
        <v/>
      </c>
      <c r="CP289" s="23" t="str">
        <f>+IF(AND(LEN($I289)&gt;5),IF(AND($J289&gt;V$1,$J289&lt;=$AO$1),1,IF((COUNTIFS(INCAPACIDADES!$C$1:$C$51,$I289,INCAPACIDADES!S$1:S$51,V$1))&gt;0,2,IF(VLOOKUP($C289,BD!$D$1:$F$501,3,0)&gt;V$1,0,3))),"")</f>
        <v/>
      </c>
      <c r="CQ289" s="23" t="str">
        <f>+IF(AND(LEN($I289)&gt;5),IF(AND($J289&gt;W$1,$J289&lt;=$AO$1),1,IF((COUNTIFS(INCAPACIDADES!$C$1:$C$51,$I289,INCAPACIDADES!T$1:T$51,W$1))&gt;0,2,IF(VLOOKUP($C289,BD!$D$1:$F$501,3,0)&gt;W$1,0,3))),"")</f>
        <v/>
      </c>
      <c r="CR289" s="23" t="str">
        <f>+IF(AND(LEN($I289)&gt;5),IF(AND($J289&gt;X$1,$J289&lt;=$AO$1),1,IF((COUNTIFS(INCAPACIDADES!$C$1:$C$51,$I289,INCAPACIDADES!U$1:U$51,X$1))&gt;0,2,IF(VLOOKUP($C289,BD!$D$1:$F$501,3,0)&gt;X$1,0,3))),"")</f>
        <v/>
      </c>
      <c r="CS289" s="23" t="str">
        <f>+IF(AND(LEN($I289)&gt;5),IF(AND($J289&gt;Y$1,$J289&lt;=$AO$1),1,IF((COUNTIFS(INCAPACIDADES!$C$1:$C$51,$I289,INCAPACIDADES!V$1:V$51,Y$1))&gt;0,2,IF(VLOOKUP($C289,BD!$D$1:$F$501,3,0)&gt;Y$1,0,3))),"")</f>
        <v/>
      </c>
      <c r="CT289" s="23" t="str">
        <f>+IF(AND(LEN($I289)&gt;5),IF(AND($J289&gt;Z$1,$J289&lt;=$AO$1),1,IF((COUNTIFS(INCAPACIDADES!$C$1:$C$51,$I289,INCAPACIDADES!W$1:W$51,Z$1))&gt;0,2,IF(VLOOKUP($C289,BD!$D$1:$F$501,3,0)&gt;Z$1,0,3))),"")</f>
        <v/>
      </c>
      <c r="CU289" s="23" t="str">
        <f>+IF(AND(LEN($I289)&gt;5),IF(AND($J289&gt;AA$1,$J289&lt;=$AO$1),1,IF((COUNTIFS(INCAPACIDADES!$C$1:$C$51,$I289,INCAPACIDADES!X$1:X$51,AA$1))&gt;0,2,IF(VLOOKUP($C289,BD!$D$1:$F$501,3,0)&gt;AA$1,0,3))),"")</f>
        <v/>
      </c>
      <c r="CV289" s="23" t="str">
        <f>+IF(AND(LEN($I289)&gt;5),IF(AND($J289&gt;AB$1,$J289&lt;=$AO$1),1,IF((COUNTIFS(INCAPACIDADES!$C$1:$C$51,$I289,INCAPACIDADES!Y$1:Y$51,AB$1))&gt;0,2,IF(VLOOKUP($C289,BD!$D$1:$F$501,3,0)&gt;AB$1,0,3))),"")</f>
        <v/>
      </c>
      <c r="CW289" s="23" t="str">
        <f>+IF(AND(LEN($I289)&gt;5),IF(AND($J289&gt;AC$1,$J289&lt;=$AO$1),1,IF((COUNTIFS(INCAPACIDADES!$C$1:$C$51,$I289,INCAPACIDADES!Z$1:Z$51,AC$1))&gt;0,2,IF(VLOOKUP($C289,BD!$D$1:$F$501,3,0)&gt;AC$1,0,3))),"")</f>
        <v/>
      </c>
      <c r="CX289" s="23" t="str">
        <f>+IF(AND(LEN($I289)&gt;5),IF(AND($J289&gt;AD$1,$J289&lt;=$AO$1),1,IF((COUNTIFS(INCAPACIDADES!$C$1:$C$51,$I289,INCAPACIDADES!AA$1:AA$51,AD$1))&gt;0,2,IF(VLOOKUP($C289,BD!$D$1:$F$501,3,0)&gt;AD$1,0,3))),"")</f>
        <v/>
      </c>
      <c r="CY289" s="23" t="str">
        <f>+IF(AND(LEN($I289)&gt;5),IF(AND($J289&gt;AE$1,$J289&lt;=$AO$1),1,IF((COUNTIFS(INCAPACIDADES!$C$1:$C$51,$I289,INCAPACIDADES!AB$1:AB$51,AE$1))&gt;0,2,IF(VLOOKUP($C289,BD!$D$1:$F$501,3,0)&gt;AE$1,0,3))),"")</f>
        <v/>
      </c>
      <c r="CZ289" s="23" t="str">
        <f>+IF(AND(LEN($I289)&gt;5),IF(AND($J289&gt;AF$1,$J289&lt;=$AO$1),1,IF((COUNTIFS(INCAPACIDADES!$C$1:$C$51,$I289,INCAPACIDADES!AC$1:AC$51,AF$1))&gt;0,2,IF(VLOOKUP($C289,BD!$D$1:$F$501,3,0)&gt;AF$1,0,3))),"")</f>
        <v/>
      </c>
      <c r="DA289" s="23" t="str">
        <f>+IF(AND(LEN($I289)&gt;5),IF(AND($J289&gt;AG$1,$J289&lt;=$AO$1),1,IF((COUNTIFS(INCAPACIDADES!$C$1:$C$51,$I289,INCAPACIDADES!AD$1:AD$51,AG$1))&gt;0,2,IF(VLOOKUP($C289,BD!$D$1:$F$501,3,0)&gt;AG$1,0,3))),"")</f>
        <v/>
      </c>
      <c r="DB289" s="23" t="str">
        <f>+IF(AND(LEN($I289)&gt;5),IF(AND($J289&gt;AH$1,$J289&lt;=$AO$1),1,IF((COUNTIFS(INCAPACIDADES!$C$1:$C$51,$I289,INCAPACIDADES!AE$1:AE$51,AH$1))&gt;0,2,IF(VLOOKUP($C289,BD!$D$1:$F$501,3,0)&gt;AH$1,0,3))),"")</f>
        <v/>
      </c>
      <c r="DC289" s="23" t="str">
        <f>+IF(AND(LEN($I289)&gt;5),IF(AND($J289&gt;AI$1,$J289&lt;=$AO$1),1,IF((COUNTIFS(INCAPACIDADES!$C$1:$C$51,$I289,INCAPACIDADES!AF$1:AF$51,AI$1))&gt;0,2,IF(VLOOKUP($C289,BD!$D$1:$F$501,3,0)&gt;AI$1,0,3))),"")</f>
        <v/>
      </c>
      <c r="DD289" s="23" t="str">
        <f>+IF(AND(LEN($I289)&gt;5),IF(AND($J289&gt;AJ$1,$J289&lt;=$AO$1),1,IF((COUNTIFS(INCAPACIDADES!$C$1:$C$51,$I289,INCAPACIDADES!AG$1:AG$51,AJ$1))&gt;0,2,IF(VLOOKUP($C289,BD!$D$1:$F$501,3,0)&gt;AJ$1,0,3))),"")</f>
        <v/>
      </c>
      <c r="DE289" s="23" t="str">
        <f>+IF(AND(LEN($I289)&gt;5),IF(AND($J289&gt;AK$1,$J289&lt;=$AO$1),1,IF((COUNTIFS(INCAPACIDADES!$C$1:$C$51,$I289,INCAPACIDADES!AH$1:AH$51,AK$1))&gt;0,2,IF(VLOOKUP($C289,BD!$D$1:$F$501,3,0)&gt;AK$1,0,3))),"")</f>
        <v/>
      </c>
      <c r="DF289" s="23" t="str">
        <f>+IF(AND(LEN($I289)&gt;5),IF(AND($J289&gt;AL$1,$J289&lt;=$AO$1),1,IF((COUNTIFS(INCAPACIDADES!$C$1:$C$51,$I289,INCAPACIDADES!AI$1:AI$51,AL$1))&gt;0,2,IF(VLOOKUP($C289,BD!$D$1:$F$501,3,0)&gt;AL$1,0,3))),"")</f>
        <v/>
      </c>
      <c r="DG289" s="23" t="str">
        <f>+IF(AND(LEN($I289)&gt;5),IF(AND($J289&gt;AM$1,$J289&lt;=$AO$1),1,IF((COUNTIFS(INCAPACIDADES!$C$1:$C$51,$I289,INCAPACIDADES!AJ$1:AJ$51,AM$1))&gt;0,2,IF(VLOOKUP($C289,BD!$D$1:$F$501,3,0)&gt;AM$1,0,3))),"")</f>
        <v/>
      </c>
      <c r="DH289" s="23" t="str">
        <f>+IF(AND(LEN($I289)&gt;5),IF(AND($J289&gt;AN$1,$J289&lt;=$AO$1),1,IF((COUNTIFS(INCAPACIDADES!$C$1:$C$51,$I289,INCAPACIDADES!AK$1:AK$51,AN$1))&gt;0,2,IF(VLOOKUP($C289,BD!$D$1:$F$501,3,0)&gt;AN$1,0,3))),"")</f>
        <v/>
      </c>
      <c r="DI289" s="23" t="str">
        <f>+IF(AND(LEN($I289)&gt;5),IF(AND($J289&gt;AO$1,$J289&lt;=$AO$1),1,IF((COUNTIFS(INCAPACIDADES!$C$1:$C$51,$I289,INCAPACIDADES!AL$1:AL$51,AO$1))&gt;0,2,IF(VLOOKUP($C289,BD!$D$1:$F$501,3,0)&gt;AO$1,0,3))),"")</f>
        <v/>
      </c>
      <c r="DJ289" s="23" t="str">
        <f>+IF(LEN($I289)&gt;5,IF(ISERROR(VLOOKUP(N289,'CODIGO PAGO'!$B$2:$B$20,1,0)),1,IF(OR(AND(CH289=1,N289&lt;&gt;"N"),AND(CH289=3,N289&lt;&gt;"B"),AND(CH289=2,LEFT(TRIM(N289),1)&lt;&gt;"I")),1,IF(OR(AND(CH289=0,N289="N"),AND(CH289=0,N289="B"),AND(CH289=0,LEFT(TRIM(N289),1)="I")),1,0))),"")</f>
        <v/>
      </c>
      <c r="DK289" s="23" t="str">
        <f t="shared" si="174"/>
        <v/>
      </c>
      <c r="DL289" s="23" t="str">
        <f>+IF(LEN($I289)&gt;5,IF(ISERROR(VLOOKUP(P289,'CODIGO PAGO'!$B$2:$B$20,1,0)),1,IF(OR(AND(CJ289=1,P289&lt;&gt;"N"),AND(CJ289=3,P289&lt;&gt;"B"),AND(CJ289=2,LEFT(TRIM(P289),1)&lt;&gt;"I")),1,IF(OR(AND(CJ289=0,P289="N"),AND(CJ289=0,P289="B"),AND(CJ289=0,LEFT(TRIM(P289),1)="I")),1,0))),"")</f>
        <v/>
      </c>
      <c r="DM289" s="23" t="str">
        <f t="shared" si="175"/>
        <v/>
      </c>
      <c r="DN289" s="23" t="str">
        <f>+IF(LEN($I289)&gt;5,IF(ISERROR(VLOOKUP(R289,'CODIGO PAGO'!$B$2:$B$20,1,0)),1,IF(OR(AND(CL289=1,R289&lt;&gt;"N"),AND(CL289=3,R289&lt;&gt;"B"),AND(CL289=2,LEFT(TRIM(R289),1)&lt;&gt;"I")),1,IF(OR(AND(CL289=0,R289="N"),AND(CL289=0,R289="B"),AND(CL289=0,LEFT(TRIM(R289),1)="I")),1,0))),"")</f>
        <v/>
      </c>
      <c r="DO289" s="23" t="str">
        <f t="shared" si="176"/>
        <v/>
      </c>
      <c r="DP289" s="23" t="str">
        <f>+IF(LEN($I289)&gt;5,IF(ISERROR(VLOOKUP(T289,'CODIGO PAGO'!$B$2:$B$20,1,0)),1,IF(OR(AND(CN289=1,T289&lt;&gt;"N"),AND(CN289=3,T289&lt;&gt;"B"),AND(CN289=2,LEFT(TRIM(T289),1)&lt;&gt;"I")),1,IF(OR(AND(CN289=0,T289="N"),AND(CN289=0,T289="B"),AND(CN289=0,LEFT(TRIM(T289),1)="I")),1,0))),"")</f>
        <v/>
      </c>
      <c r="DQ289" s="23" t="str">
        <f t="shared" si="177"/>
        <v/>
      </c>
      <c r="DR289" s="23" t="str">
        <f>+IF(LEN($I289)&gt;5,IF(ISERROR(VLOOKUP(V289,'CODIGO PAGO'!$B$2:$B$20,1,0)),1,IF(OR(AND(CP289=1,V289&lt;&gt;"N"),AND(CP289=3,V289&lt;&gt;"B"),AND(CP289=2,LEFT(TRIM(V289),1)&lt;&gt;"I")),1,IF(OR(AND(CP289=0,V289="N"),AND(CP289=0,V289="B"),AND(CP289=0,LEFT(TRIM(V289),1)="I")),1,0))),"")</f>
        <v/>
      </c>
      <c r="DS289" s="23" t="str">
        <f t="shared" si="178"/>
        <v/>
      </c>
      <c r="DT289" s="23" t="str">
        <f>+IF(LEN($I289)&gt;5,IF(ISERROR(VLOOKUP(X289,'CODIGO PAGO'!$B$2:$B$20,1,0)),1,IF(OR(AND(CR289=1,X289&lt;&gt;"N"),AND(CR289=3,X289&lt;&gt;"B"),AND(CR289=2,LEFT(TRIM(X289),1)&lt;&gt;"I")),1,IF(OR(AND(CR289=0,X289="N"),AND(CR289=0,X289="B"),AND(CR289=0,LEFT(TRIM(X289),1)="I")),1,0))),"")</f>
        <v/>
      </c>
      <c r="DU289" s="23" t="str">
        <f t="shared" si="179"/>
        <v/>
      </c>
      <c r="DV289" s="23" t="str">
        <f>+IF(LEN($I289)&gt;5,IF(ISERROR(VLOOKUP(Z289,'CODIGO PAGO'!$B$2:$B$20,1,0)),1,IF(OR(AND(CT289=1,Z289&lt;&gt;"N"),AND(CT289=3,Z289&lt;&gt;"B"),AND(CT289=2,LEFT(TRIM(Z289),1)&lt;&gt;"I")),1,IF(OR(AND(CT289=0,Z289="N"),AND(CT289=0,Z289="B"),AND(CT289=0,LEFT(TRIM(Z289),1)="I")),1,0))),"")</f>
        <v/>
      </c>
      <c r="DW289" s="23" t="str">
        <f t="shared" si="180"/>
        <v/>
      </c>
      <c r="DX289" s="23" t="str">
        <f>+IF(LEN($I289)&gt;5,IF(ISERROR(VLOOKUP(AB289,'CODIGO PAGO'!$B$2:$B$20,1,0)),1,IF(OR(AND(CV289=1,AB289&lt;&gt;"N"),AND(CV289=3,AB289&lt;&gt;"B"),AND(CV289=2,LEFT(TRIM(AB289),1)&lt;&gt;"I")),1,IF(OR(AND(CV289=0,AB289="N"),AND(CV289=0,AB289="B"),AND(CV289=0,LEFT(TRIM(AB289),1)="I")),1,0))),"")</f>
        <v/>
      </c>
      <c r="DY289" s="23" t="str">
        <f t="shared" si="181"/>
        <v/>
      </c>
      <c r="DZ289" s="23" t="str">
        <f>+IF(LEN($I289)&gt;5,IF(ISERROR(VLOOKUP(AD289,'CODIGO PAGO'!$B$2:$B$20,1,0)),1,IF(OR(AND(CX289=1,AD289&lt;&gt;"N"),AND(CX289=3,AD289&lt;&gt;"B"),AND(CX289=2,LEFT(TRIM(AD289),1)&lt;&gt;"I")),1,IF(OR(AND(CX289=0,AD289="N"),AND(CX289=0,AD289="B"),AND(CX289=0,LEFT(TRIM(AD289),1)="I")),1,0))),"")</f>
        <v/>
      </c>
      <c r="EA289" s="23" t="str">
        <f t="shared" si="182"/>
        <v/>
      </c>
      <c r="EB289" s="23" t="str">
        <f>+IF(LEN($I289)&gt;5,IF(ISERROR(VLOOKUP(AF289,'CODIGO PAGO'!$B$2:$B$20,1,0)),1,IF(OR(AND(CZ289=1,AF289&lt;&gt;"N"),AND(CZ289=3,AF289&lt;&gt;"B"),AND(CZ289=2,LEFT(TRIM(AF289),1)&lt;&gt;"I")),1,IF(OR(AND(CZ289=0,AF289="N"),AND(CZ289=0,AF289="B"),AND(CZ289=0,LEFT(TRIM(AF289),1)="I")),1,0))),"")</f>
        <v/>
      </c>
      <c r="EC289" s="23" t="str">
        <f t="shared" si="183"/>
        <v/>
      </c>
      <c r="ED289" s="23" t="str">
        <f>+IF(LEN($I289)&gt;5,IF(ISERROR(VLOOKUP(AH289,'CODIGO PAGO'!$B$2:$B$20,1,0)),1,IF(OR(AND(DB289=1,AH289&lt;&gt;"N"),AND(DB289=3,AH289&lt;&gt;"B"),AND(DB289=2,LEFT(TRIM(AH289),1)&lt;&gt;"I")),1,IF(OR(AND(DB289=0,AH289="N"),AND(DB289=0,AH289="B"),AND(DB289=0,LEFT(TRIM(AH289),1)="I")),1,0))),"")</f>
        <v/>
      </c>
      <c r="EE289" s="23" t="str">
        <f t="shared" si="184"/>
        <v/>
      </c>
      <c r="EF289" s="23" t="str">
        <f>+IF(LEN($I289)&gt;5,IF(ISERROR(VLOOKUP(AJ289,'CODIGO PAGO'!$B$2:$B$20,1,0)),1,IF(OR(AND(DD289=1,AJ289&lt;&gt;"N"),AND(DD289=3,AJ289&lt;&gt;"B"),AND(DD289=2,LEFT(TRIM(AJ289),1)&lt;&gt;"I")),1,IF(OR(AND(DD289=0,AJ289="N"),AND(DD289=0,AJ289="B"),AND(DD289=0,LEFT(TRIM(AJ289),1)="I")),1,0))),"")</f>
        <v/>
      </c>
      <c r="EG289" s="23" t="str">
        <f t="shared" si="185"/>
        <v/>
      </c>
      <c r="EH289" s="23" t="str">
        <f>+IF(LEN($I289)&gt;5,IF(ISERROR(VLOOKUP(AL289,'CODIGO PAGO'!$B$2:$B$20,1,0)),1,IF(OR(AND(DF289=1,AL289&lt;&gt;"N"),AND(DF289=3,AL289&lt;&gt;"B"),AND(DF289=2,LEFT(TRIM(AL289),1)&lt;&gt;"I")),1,IF(OR(AND(DF289=0,AL289="N"),AND(DF289=0,AL289="B"),AND(DF289=0,LEFT(TRIM(AL289),1)="I")),1,0))),"")</f>
        <v/>
      </c>
      <c r="EI289" s="23" t="str">
        <f t="shared" si="186"/>
        <v/>
      </c>
      <c r="EJ289" s="23" t="str">
        <f>+IF(LEN($I289)&gt;5,IF(ISERROR(VLOOKUP(AN289,'CODIGO PAGO'!$B$2:$B$20,1,0)),1,IF(OR(AND(DH289=1,AN289&lt;&gt;"N"),AND(DH289=3,AN289&lt;&gt;"B"),AND(DH289=2,LEFT(TRIM(AN289),1)&lt;&gt;"I")),1,IF(OR(AND(DH289=0,AN289="N"),AND(DH289=0,AN289="B"),AND(DH289=0,LEFT(TRIM(AN289),1)="I")),1,0))),"")</f>
        <v/>
      </c>
      <c r="EK289" s="23" t="str">
        <f t="shared" si="187"/>
        <v/>
      </c>
      <c r="EL289" s="24" t="str">
        <f t="shared" si="188"/>
        <v/>
      </c>
    </row>
    <row r="290" spans="1:142" s="26" customFormat="1">
      <c r="A290" s="15" t="str">
        <f t="shared" si="154"/>
        <v/>
      </c>
      <c r="B290" s="1" t="str">
        <f>+IF(LEN(I290)&gt;5,'CODIGO PAGO'!$B$28,"")</f>
        <v/>
      </c>
      <c r="C290" s="1" t="str">
        <f>+IF(LEN($I290)&gt;5,BD!D290,"")</f>
        <v/>
      </c>
      <c r="D290" s="168" t="str">
        <f>+IF(LEN($I290)&gt;5,BD!A290,"")</f>
        <v/>
      </c>
      <c r="E290" s="1" t="str">
        <f>+IF(LEN($I290)&gt;5,BD!B290,"")</f>
        <v/>
      </c>
      <c r="F290" s="1" t="str">
        <f>+IF(LEN($I290)&gt;5,BD!C290,"")</f>
        <v/>
      </c>
      <c r="G290" s="141"/>
      <c r="H290" s="141"/>
      <c r="I290" s="1" t="str">
        <f>+IF(LEN(BD!G290)&gt;5,BD!G290,"")</f>
        <v/>
      </c>
      <c r="J290" s="167" t="str">
        <f>+IF(LEN($I290)&gt;5,BD!E290,"")</f>
        <v/>
      </c>
      <c r="K290" s="6" t="str">
        <f t="shared" si="155"/>
        <v/>
      </c>
      <c r="L290" s="87" t="str">
        <f>+IF(LEN($I290)&gt;5,BD!H290,"")</f>
        <v/>
      </c>
      <c r="M290" s="40" t="str">
        <f t="shared" si="156"/>
        <v/>
      </c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4" t="str">
        <f t="shared" si="157"/>
        <v/>
      </c>
      <c r="AQ290" s="5" t="str">
        <f t="shared" si="158"/>
        <v/>
      </c>
      <c r="AR290" s="91" t="str">
        <f t="shared" si="159"/>
        <v/>
      </c>
      <c r="AS290" s="5" t="str">
        <f t="shared" si="160"/>
        <v/>
      </c>
      <c r="AT290" s="91" t="str">
        <f t="shared" si="161"/>
        <v/>
      </c>
      <c r="AU290" s="4" t="str">
        <f t="shared" si="162"/>
        <v/>
      </c>
      <c r="AV290" s="4" t="str">
        <f t="shared" si="163"/>
        <v/>
      </c>
      <c r="AW290" s="4" t="str">
        <f t="shared" si="164"/>
        <v/>
      </c>
      <c r="AX290" s="4" t="str">
        <f t="shared" si="165"/>
        <v/>
      </c>
      <c r="AY290" s="88" t="str">
        <f t="shared" si="166"/>
        <v/>
      </c>
      <c r="AZ290" s="17" t="str">
        <f t="shared" si="167"/>
        <v/>
      </c>
      <c r="BA290" s="18" t="str">
        <f t="shared" si="168"/>
        <v/>
      </c>
      <c r="BB290" s="19" t="str">
        <f>+IF(LEN(I290)&gt;5,IF(INT(RIGHT(B290,1))=9,0.5*L290*AY290,INT(MID(B290,5,LEN(B290)-4))*L290)+IFERROR(VLOOKUP(I290,AJUSTES!$A$1:$I$50,9,0),0),"")</f>
        <v/>
      </c>
      <c r="BC290" s="12"/>
      <c r="BD290" s="19" t="str">
        <f t="shared" si="169"/>
        <v/>
      </c>
      <c r="BE290" s="18" t="str">
        <f t="shared" si="170"/>
        <v/>
      </c>
      <c r="BF290" s="139" t="str">
        <f t="shared" si="171"/>
        <v/>
      </c>
      <c r="BG290" s="114"/>
      <c r="BH290" s="18" t="str">
        <f t="shared" si="172"/>
        <v/>
      </c>
      <c r="BI290" s="13"/>
      <c r="BJ290" s="12"/>
      <c r="BK290" s="12"/>
      <c r="BL290" s="145"/>
      <c r="BM290" s="12"/>
      <c r="BN290" s="12"/>
      <c r="BO290" s="12"/>
      <c r="BP290" s="12"/>
      <c r="BQ290" s="12"/>
      <c r="BR290" s="12"/>
      <c r="BS290" s="146"/>
      <c r="BT290" s="14"/>
      <c r="BU290" s="12"/>
      <c r="BV290" s="12"/>
      <c r="BW290" s="12"/>
      <c r="BX290" s="12"/>
      <c r="BY290" s="12"/>
      <c r="BZ290" s="144"/>
      <c r="CA290" s="107" t="str">
        <f>+IF(LEN($I290)&gt;5,IF(BD!F290="N/A","",BD!F290),"")</f>
        <v/>
      </c>
      <c r="CB290" s="21"/>
      <c r="CC290" s="147"/>
      <c r="CD290" s="148"/>
      <c r="CE290" s="8" t="str">
        <f>+IF(LEN(I290)&gt;5,BD!M290,"")</f>
        <v/>
      </c>
      <c r="CF290" s="16" t="str">
        <f>+IF(LEN(I290)&gt;5,BD!N290,"")</f>
        <v/>
      </c>
      <c r="CG290" s="3" t="str">
        <f t="shared" si="173"/>
        <v/>
      </c>
      <c r="CH290" s="23" t="str">
        <f>+IF(AND(LEN($I290)&gt;5),IF(AND($J290&gt;N$1,$J290&lt;=$AO$1),1,IF((COUNTIFS(INCAPACIDADES!$C$1:$C$51,$I290,INCAPACIDADES!K$1:K$51,N$1))&gt;0,2,IF(VLOOKUP($C290,BD!$D$1:$F$501,3,0)&gt;N$1,0,3))),"")</f>
        <v/>
      </c>
      <c r="CI290" s="23" t="str">
        <f>+IF(AND(LEN($I290)&gt;5),IF(AND($J290&gt;O$1,$J290&lt;=$AO$1),1,IF((COUNTIFS(INCAPACIDADES!$C$1:$C$51,$I290,INCAPACIDADES!L$1:L$51,O$1))&gt;0,2,IF(VLOOKUP($C290,BD!$D$1:$F$501,3,0)&gt;O$1,0,3))),"")</f>
        <v/>
      </c>
      <c r="CJ290" s="23" t="str">
        <f>+IF(AND(LEN($I290)&gt;5),IF(AND($J290&gt;P$1,$J290&lt;=$AO$1),1,IF((COUNTIFS(INCAPACIDADES!$C$1:$C$51,$I290,INCAPACIDADES!M$1:M$51,P$1))&gt;0,2,IF(VLOOKUP($C290,BD!$D$1:$F$501,3,0)&gt;P$1,0,3))),"")</f>
        <v/>
      </c>
      <c r="CK290" s="23" t="str">
        <f>+IF(AND(LEN($I290)&gt;5),IF(AND($J290&gt;Q$1,$J290&lt;=$AO$1),1,IF((COUNTIFS(INCAPACIDADES!$C$1:$C$51,$I290,INCAPACIDADES!N$1:N$51,Q$1))&gt;0,2,IF(VLOOKUP($C290,BD!$D$1:$F$501,3,0)&gt;Q$1,0,3))),"")</f>
        <v/>
      </c>
      <c r="CL290" s="23" t="str">
        <f>+IF(AND(LEN($I290)&gt;5),IF(AND($J290&gt;R$1,$J290&lt;=$AO$1),1,IF((COUNTIFS(INCAPACIDADES!$C$1:$C$51,$I290,INCAPACIDADES!O$1:O$51,R$1))&gt;0,2,IF(VLOOKUP($C290,BD!$D$1:$F$501,3,0)&gt;R$1,0,3))),"")</f>
        <v/>
      </c>
      <c r="CM290" s="23" t="str">
        <f>+IF(AND(LEN($I290)&gt;5),IF(AND($J290&gt;S$1,$J290&lt;=$AO$1),1,IF((COUNTIFS(INCAPACIDADES!$C$1:$C$51,$I290,INCAPACIDADES!P$1:P$51,S$1))&gt;0,2,IF(VLOOKUP($C290,BD!$D$1:$F$501,3,0)&gt;S$1,0,3))),"")</f>
        <v/>
      </c>
      <c r="CN290" s="23" t="str">
        <f>+IF(AND(LEN($I290)&gt;5),IF(AND($J290&gt;T$1,$J290&lt;=$AO$1),1,IF((COUNTIFS(INCAPACIDADES!$C$1:$C$51,$I290,INCAPACIDADES!Q$1:Q$51,T$1))&gt;0,2,IF(VLOOKUP($C290,BD!$D$1:$F$501,3,0)&gt;T$1,0,3))),"")</f>
        <v/>
      </c>
      <c r="CO290" s="23" t="str">
        <f>+IF(AND(LEN($I290)&gt;5),IF(AND($J290&gt;U$1,$J290&lt;=$AO$1),1,IF((COUNTIFS(INCAPACIDADES!$C$1:$C$51,$I290,INCAPACIDADES!R$1:R$51,U$1))&gt;0,2,IF(VLOOKUP($C290,BD!$D$1:$F$501,3,0)&gt;U$1,0,3))),"")</f>
        <v/>
      </c>
      <c r="CP290" s="23" t="str">
        <f>+IF(AND(LEN($I290)&gt;5),IF(AND($J290&gt;V$1,$J290&lt;=$AO$1),1,IF((COUNTIFS(INCAPACIDADES!$C$1:$C$51,$I290,INCAPACIDADES!S$1:S$51,V$1))&gt;0,2,IF(VLOOKUP($C290,BD!$D$1:$F$501,3,0)&gt;V$1,0,3))),"")</f>
        <v/>
      </c>
      <c r="CQ290" s="23" t="str">
        <f>+IF(AND(LEN($I290)&gt;5),IF(AND($J290&gt;W$1,$J290&lt;=$AO$1),1,IF((COUNTIFS(INCAPACIDADES!$C$1:$C$51,$I290,INCAPACIDADES!T$1:T$51,W$1))&gt;0,2,IF(VLOOKUP($C290,BD!$D$1:$F$501,3,0)&gt;W$1,0,3))),"")</f>
        <v/>
      </c>
      <c r="CR290" s="23" t="str">
        <f>+IF(AND(LEN($I290)&gt;5),IF(AND($J290&gt;X$1,$J290&lt;=$AO$1),1,IF((COUNTIFS(INCAPACIDADES!$C$1:$C$51,$I290,INCAPACIDADES!U$1:U$51,X$1))&gt;0,2,IF(VLOOKUP($C290,BD!$D$1:$F$501,3,0)&gt;X$1,0,3))),"")</f>
        <v/>
      </c>
      <c r="CS290" s="23" t="str">
        <f>+IF(AND(LEN($I290)&gt;5),IF(AND($J290&gt;Y$1,$J290&lt;=$AO$1),1,IF((COUNTIFS(INCAPACIDADES!$C$1:$C$51,$I290,INCAPACIDADES!V$1:V$51,Y$1))&gt;0,2,IF(VLOOKUP($C290,BD!$D$1:$F$501,3,0)&gt;Y$1,0,3))),"")</f>
        <v/>
      </c>
      <c r="CT290" s="23" t="str">
        <f>+IF(AND(LEN($I290)&gt;5),IF(AND($J290&gt;Z$1,$J290&lt;=$AO$1),1,IF((COUNTIFS(INCAPACIDADES!$C$1:$C$51,$I290,INCAPACIDADES!W$1:W$51,Z$1))&gt;0,2,IF(VLOOKUP($C290,BD!$D$1:$F$501,3,0)&gt;Z$1,0,3))),"")</f>
        <v/>
      </c>
      <c r="CU290" s="23" t="str">
        <f>+IF(AND(LEN($I290)&gt;5),IF(AND($J290&gt;AA$1,$J290&lt;=$AO$1),1,IF((COUNTIFS(INCAPACIDADES!$C$1:$C$51,$I290,INCAPACIDADES!X$1:X$51,AA$1))&gt;0,2,IF(VLOOKUP($C290,BD!$D$1:$F$501,3,0)&gt;AA$1,0,3))),"")</f>
        <v/>
      </c>
      <c r="CV290" s="23" t="str">
        <f>+IF(AND(LEN($I290)&gt;5),IF(AND($J290&gt;AB$1,$J290&lt;=$AO$1),1,IF((COUNTIFS(INCAPACIDADES!$C$1:$C$51,$I290,INCAPACIDADES!Y$1:Y$51,AB$1))&gt;0,2,IF(VLOOKUP($C290,BD!$D$1:$F$501,3,0)&gt;AB$1,0,3))),"")</f>
        <v/>
      </c>
      <c r="CW290" s="23" t="str">
        <f>+IF(AND(LEN($I290)&gt;5),IF(AND($J290&gt;AC$1,$J290&lt;=$AO$1),1,IF((COUNTIFS(INCAPACIDADES!$C$1:$C$51,$I290,INCAPACIDADES!Z$1:Z$51,AC$1))&gt;0,2,IF(VLOOKUP($C290,BD!$D$1:$F$501,3,0)&gt;AC$1,0,3))),"")</f>
        <v/>
      </c>
      <c r="CX290" s="23" t="str">
        <f>+IF(AND(LEN($I290)&gt;5),IF(AND($J290&gt;AD$1,$J290&lt;=$AO$1),1,IF((COUNTIFS(INCAPACIDADES!$C$1:$C$51,$I290,INCAPACIDADES!AA$1:AA$51,AD$1))&gt;0,2,IF(VLOOKUP($C290,BD!$D$1:$F$501,3,0)&gt;AD$1,0,3))),"")</f>
        <v/>
      </c>
      <c r="CY290" s="23" t="str">
        <f>+IF(AND(LEN($I290)&gt;5),IF(AND($J290&gt;AE$1,$J290&lt;=$AO$1),1,IF((COUNTIFS(INCAPACIDADES!$C$1:$C$51,$I290,INCAPACIDADES!AB$1:AB$51,AE$1))&gt;0,2,IF(VLOOKUP($C290,BD!$D$1:$F$501,3,0)&gt;AE$1,0,3))),"")</f>
        <v/>
      </c>
      <c r="CZ290" s="23" t="str">
        <f>+IF(AND(LEN($I290)&gt;5),IF(AND($J290&gt;AF$1,$J290&lt;=$AO$1),1,IF((COUNTIFS(INCAPACIDADES!$C$1:$C$51,$I290,INCAPACIDADES!AC$1:AC$51,AF$1))&gt;0,2,IF(VLOOKUP($C290,BD!$D$1:$F$501,3,0)&gt;AF$1,0,3))),"")</f>
        <v/>
      </c>
      <c r="DA290" s="23" t="str">
        <f>+IF(AND(LEN($I290)&gt;5),IF(AND($J290&gt;AG$1,$J290&lt;=$AO$1),1,IF((COUNTIFS(INCAPACIDADES!$C$1:$C$51,$I290,INCAPACIDADES!AD$1:AD$51,AG$1))&gt;0,2,IF(VLOOKUP($C290,BD!$D$1:$F$501,3,0)&gt;AG$1,0,3))),"")</f>
        <v/>
      </c>
      <c r="DB290" s="23" t="str">
        <f>+IF(AND(LEN($I290)&gt;5),IF(AND($J290&gt;AH$1,$J290&lt;=$AO$1),1,IF((COUNTIFS(INCAPACIDADES!$C$1:$C$51,$I290,INCAPACIDADES!AE$1:AE$51,AH$1))&gt;0,2,IF(VLOOKUP($C290,BD!$D$1:$F$501,3,0)&gt;AH$1,0,3))),"")</f>
        <v/>
      </c>
      <c r="DC290" s="23" t="str">
        <f>+IF(AND(LEN($I290)&gt;5),IF(AND($J290&gt;AI$1,$J290&lt;=$AO$1),1,IF((COUNTIFS(INCAPACIDADES!$C$1:$C$51,$I290,INCAPACIDADES!AF$1:AF$51,AI$1))&gt;0,2,IF(VLOOKUP($C290,BD!$D$1:$F$501,3,0)&gt;AI$1,0,3))),"")</f>
        <v/>
      </c>
      <c r="DD290" s="23" t="str">
        <f>+IF(AND(LEN($I290)&gt;5),IF(AND($J290&gt;AJ$1,$J290&lt;=$AO$1),1,IF((COUNTIFS(INCAPACIDADES!$C$1:$C$51,$I290,INCAPACIDADES!AG$1:AG$51,AJ$1))&gt;0,2,IF(VLOOKUP($C290,BD!$D$1:$F$501,3,0)&gt;AJ$1,0,3))),"")</f>
        <v/>
      </c>
      <c r="DE290" s="23" t="str">
        <f>+IF(AND(LEN($I290)&gt;5),IF(AND($J290&gt;AK$1,$J290&lt;=$AO$1),1,IF((COUNTIFS(INCAPACIDADES!$C$1:$C$51,$I290,INCAPACIDADES!AH$1:AH$51,AK$1))&gt;0,2,IF(VLOOKUP($C290,BD!$D$1:$F$501,3,0)&gt;AK$1,0,3))),"")</f>
        <v/>
      </c>
      <c r="DF290" s="23" t="str">
        <f>+IF(AND(LEN($I290)&gt;5),IF(AND($J290&gt;AL$1,$J290&lt;=$AO$1),1,IF((COUNTIFS(INCAPACIDADES!$C$1:$C$51,$I290,INCAPACIDADES!AI$1:AI$51,AL$1))&gt;0,2,IF(VLOOKUP($C290,BD!$D$1:$F$501,3,0)&gt;AL$1,0,3))),"")</f>
        <v/>
      </c>
      <c r="DG290" s="23" t="str">
        <f>+IF(AND(LEN($I290)&gt;5),IF(AND($J290&gt;AM$1,$J290&lt;=$AO$1),1,IF((COUNTIFS(INCAPACIDADES!$C$1:$C$51,$I290,INCAPACIDADES!AJ$1:AJ$51,AM$1))&gt;0,2,IF(VLOOKUP($C290,BD!$D$1:$F$501,3,0)&gt;AM$1,0,3))),"")</f>
        <v/>
      </c>
      <c r="DH290" s="23" t="str">
        <f>+IF(AND(LEN($I290)&gt;5),IF(AND($J290&gt;AN$1,$J290&lt;=$AO$1),1,IF((COUNTIFS(INCAPACIDADES!$C$1:$C$51,$I290,INCAPACIDADES!AK$1:AK$51,AN$1))&gt;0,2,IF(VLOOKUP($C290,BD!$D$1:$F$501,3,0)&gt;AN$1,0,3))),"")</f>
        <v/>
      </c>
      <c r="DI290" s="23" t="str">
        <f>+IF(AND(LEN($I290)&gt;5),IF(AND($J290&gt;AO$1,$J290&lt;=$AO$1),1,IF((COUNTIFS(INCAPACIDADES!$C$1:$C$51,$I290,INCAPACIDADES!AL$1:AL$51,AO$1))&gt;0,2,IF(VLOOKUP($C290,BD!$D$1:$F$501,3,0)&gt;AO$1,0,3))),"")</f>
        <v/>
      </c>
      <c r="DJ290" s="23" t="str">
        <f>+IF(LEN($I290)&gt;5,IF(ISERROR(VLOOKUP(N290,'CODIGO PAGO'!$B$2:$B$20,1,0)),1,IF(OR(AND(CH290=1,N290&lt;&gt;"N"),AND(CH290=3,N290&lt;&gt;"B"),AND(CH290=2,LEFT(TRIM(N290),1)&lt;&gt;"I")),1,IF(OR(AND(CH290=0,N290="N"),AND(CH290=0,N290="B"),AND(CH290=0,LEFT(TRIM(N290),1)="I")),1,0))),"")</f>
        <v/>
      </c>
      <c r="DK290" s="23" t="str">
        <f t="shared" si="174"/>
        <v/>
      </c>
      <c r="DL290" s="23" t="str">
        <f>+IF(LEN($I290)&gt;5,IF(ISERROR(VLOOKUP(P290,'CODIGO PAGO'!$B$2:$B$20,1,0)),1,IF(OR(AND(CJ290=1,P290&lt;&gt;"N"),AND(CJ290=3,P290&lt;&gt;"B"),AND(CJ290=2,LEFT(TRIM(P290),1)&lt;&gt;"I")),1,IF(OR(AND(CJ290=0,P290="N"),AND(CJ290=0,P290="B"),AND(CJ290=0,LEFT(TRIM(P290),1)="I")),1,0))),"")</f>
        <v/>
      </c>
      <c r="DM290" s="23" t="str">
        <f t="shared" si="175"/>
        <v/>
      </c>
      <c r="DN290" s="23" t="str">
        <f>+IF(LEN($I290)&gt;5,IF(ISERROR(VLOOKUP(R290,'CODIGO PAGO'!$B$2:$B$20,1,0)),1,IF(OR(AND(CL290=1,R290&lt;&gt;"N"),AND(CL290=3,R290&lt;&gt;"B"),AND(CL290=2,LEFT(TRIM(R290),1)&lt;&gt;"I")),1,IF(OR(AND(CL290=0,R290="N"),AND(CL290=0,R290="B"),AND(CL290=0,LEFT(TRIM(R290),1)="I")),1,0))),"")</f>
        <v/>
      </c>
      <c r="DO290" s="23" t="str">
        <f t="shared" si="176"/>
        <v/>
      </c>
      <c r="DP290" s="23" t="str">
        <f>+IF(LEN($I290)&gt;5,IF(ISERROR(VLOOKUP(T290,'CODIGO PAGO'!$B$2:$B$20,1,0)),1,IF(OR(AND(CN290=1,T290&lt;&gt;"N"),AND(CN290=3,T290&lt;&gt;"B"),AND(CN290=2,LEFT(TRIM(T290),1)&lt;&gt;"I")),1,IF(OR(AND(CN290=0,T290="N"),AND(CN290=0,T290="B"),AND(CN290=0,LEFT(TRIM(T290),1)="I")),1,0))),"")</f>
        <v/>
      </c>
      <c r="DQ290" s="23" t="str">
        <f t="shared" si="177"/>
        <v/>
      </c>
      <c r="DR290" s="23" t="str">
        <f>+IF(LEN($I290)&gt;5,IF(ISERROR(VLOOKUP(V290,'CODIGO PAGO'!$B$2:$B$20,1,0)),1,IF(OR(AND(CP290=1,V290&lt;&gt;"N"),AND(CP290=3,V290&lt;&gt;"B"),AND(CP290=2,LEFT(TRIM(V290),1)&lt;&gt;"I")),1,IF(OR(AND(CP290=0,V290="N"),AND(CP290=0,V290="B"),AND(CP290=0,LEFT(TRIM(V290),1)="I")),1,0))),"")</f>
        <v/>
      </c>
      <c r="DS290" s="23" t="str">
        <f t="shared" si="178"/>
        <v/>
      </c>
      <c r="DT290" s="23" t="str">
        <f>+IF(LEN($I290)&gt;5,IF(ISERROR(VLOOKUP(X290,'CODIGO PAGO'!$B$2:$B$20,1,0)),1,IF(OR(AND(CR290=1,X290&lt;&gt;"N"),AND(CR290=3,X290&lt;&gt;"B"),AND(CR290=2,LEFT(TRIM(X290),1)&lt;&gt;"I")),1,IF(OR(AND(CR290=0,X290="N"),AND(CR290=0,X290="B"),AND(CR290=0,LEFT(TRIM(X290),1)="I")),1,0))),"")</f>
        <v/>
      </c>
      <c r="DU290" s="23" t="str">
        <f t="shared" si="179"/>
        <v/>
      </c>
      <c r="DV290" s="23" t="str">
        <f>+IF(LEN($I290)&gt;5,IF(ISERROR(VLOOKUP(Z290,'CODIGO PAGO'!$B$2:$B$20,1,0)),1,IF(OR(AND(CT290=1,Z290&lt;&gt;"N"),AND(CT290=3,Z290&lt;&gt;"B"),AND(CT290=2,LEFT(TRIM(Z290),1)&lt;&gt;"I")),1,IF(OR(AND(CT290=0,Z290="N"),AND(CT290=0,Z290="B"),AND(CT290=0,LEFT(TRIM(Z290),1)="I")),1,0))),"")</f>
        <v/>
      </c>
      <c r="DW290" s="23" t="str">
        <f t="shared" si="180"/>
        <v/>
      </c>
      <c r="DX290" s="23" t="str">
        <f>+IF(LEN($I290)&gt;5,IF(ISERROR(VLOOKUP(AB290,'CODIGO PAGO'!$B$2:$B$20,1,0)),1,IF(OR(AND(CV290=1,AB290&lt;&gt;"N"),AND(CV290=3,AB290&lt;&gt;"B"),AND(CV290=2,LEFT(TRIM(AB290),1)&lt;&gt;"I")),1,IF(OR(AND(CV290=0,AB290="N"),AND(CV290=0,AB290="B"),AND(CV290=0,LEFT(TRIM(AB290),1)="I")),1,0))),"")</f>
        <v/>
      </c>
      <c r="DY290" s="23" t="str">
        <f t="shared" si="181"/>
        <v/>
      </c>
      <c r="DZ290" s="23" t="str">
        <f>+IF(LEN($I290)&gt;5,IF(ISERROR(VLOOKUP(AD290,'CODIGO PAGO'!$B$2:$B$20,1,0)),1,IF(OR(AND(CX290=1,AD290&lt;&gt;"N"),AND(CX290=3,AD290&lt;&gt;"B"),AND(CX290=2,LEFT(TRIM(AD290),1)&lt;&gt;"I")),1,IF(OR(AND(CX290=0,AD290="N"),AND(CX290=0,AD290="B"),AND(CX290=0,LEFT(TRIM(AD290),1)="I")),1,0))),"")</f>
        <v/>
      </c>
      <c r="EA290" s="23" t="str">
        <f t="shared" si="182"/>
        <v/>
      </c>
      <c r="EB290" s="23" t="str">
        <f>+IF(LEN($I290)&gt;5,IF(ISERROR(VLOOKUP(AF290,'CODIGO PAGO'!$B$2:$B$20,1,0)),1,IF(OR(AND(CZ290=1,AF290&lt;&gt;"N"),AND(CZ290=3,AF290&lt;&gt;"B"),AND(CZ290=2,LEFT(TRIM(AF290),1)&lt;&gt;"I")),1,IF(OR(AND(CZ290=0,AF290="N"),AND(CZ290=0,AF290="B"),AND(CZ290=0,LEFT(TRIM(AF290),1)="I")),1,0))),"")</f>
        <v/>
      </c>
      <c r="EC290" s="23" t="str">
        <f t="shared" si="183"/>
        <v/>
      </c>
      <c r="ED290" s="23" t="str">
        <f>+IF(LEN($I290)&gt;5,IF(ISERROR(VLOOKUP(AH290,'CODIGO PAGO'!$B$2:$B$20,1,0)),1,IF(OR(AND(DB290=1,AH290&lt;&gt;"N"),AND(DB290=3,AH290&lt;&gt;"B"),AND(DB290=2,LEFT(TRIM(AH290),1)&lt;&gt;"I")),1,IF(OR(AND(DB290=0,AH290="N"),AND(DB290=0,AH290="B"),AND(DB290=0,LEFT(TRIM(AH290),1)="I")),1,0))),"")</f>
        <v/>
      </c>
      <c r="EE290" s="23" t="str">
        <f t="shared" si="184"/>
        <v/>
      </c>
      <c r="EF290" s="23" t="str">
        <f>+IF(LEN($I290)&gt;5,IF(ISERROR(VLOOKUP(AJ290,'CODIGO PAGO'!$B$2:$B$20,1,0)),1,IF(OR(AND(DD290=1,AJ290&lt;&gt;"N"),AND(DD290=3,AJ290&lt;&gt;"B"),AND(DD290=2,LEFT(TRIM(AJ290),1)&lt;&gt;"I")),1,IF(OR(AND(DD290=0,AJ290="N"),AND(DD290=0,AJ290="B"),AND(DD290=0,LEFT(TRIM(AJ290),1)="I")),1,0))),"")</f>
        <v/>
      </c>
      <c r="EG290" s="23" t="str">
        <f t="shared" si="185"/>
        <v/>
      </c>
      <c r="EH290" s="23" t="str">
        <f>+IF(LEN($I290)&gt;5,IF(ISERROR(VLOOKUP(AL290,'CODIGO PAGO'!$B$2:$B$20,1,0)),1,IF(OR(AND(DF290=1,AL290&lt;&gt;"N"),AND(DF290=3,AL290&lt;&gt;"B"),AND(DF290=2,LEFT(TRIM(AL290),1)&lt;&gt;"I")),1,IF(OR(AND(DF290=0,AL290="N"),AND(DF290=0,AL290="B"),AND(DF290=0,LEFT(TRIM(AL290),1)="I")),1,0))),"")</f>
        <v/>
      </c>
      <c r="EI290" s="23" t="str">
        <f t="shared" si="186"/>
        <v/>
      </c>
      <c r="EJ290" s="23" t="str">
        <f>+IF(LEN($I290)&gt;5,IF(ISERROR(VLOOKUP(AN290,'CODIGO PAGO'!$B$2:$B$20,1,0)),1,IF(OR(AND(DH290=1,AN290&lt;&gt;"N"),AND(DH290=3,AN290&lt;&gt;"B"),AND(DH290=2,LEFT(TRIM(AN290),1)&lt;&gt;"I")),1,IF(OR(AND(DH290=0,AN290="N"),AND(DH290=0,AN290="B"),AND(DH290=0,LEFT(TRIM(AN290),1)="I")),1,0))),"")</f>
        <v/>
      </c>
      <c r="EK290" s="23" t="str">
        <f t="shared" si="187"/>
        <v/>
      </c>
      <c r="EL290" s="24" t="str">
        <f t="shared" si="188"/>
        <v/>
      </c>
    </row>
    <row r="291" spans="1:142" s="26" customFormat="1">
      <c r="A291" s="15" t="str">
        <f t="shared" si="154"/>
        <v/>
      </c>
      <c r="B291" s="1" t="str">
        <f>+IF(LEN(I291)&gt;5,'CODIGO PAGO'!$B$28,"")</f>
        <v/>
      </c>
      <c r="C291" s="1" t="str">
        <f>+IF(LEN($I291)&gt;5,BD!D291,"")</f>
        <v/>
      </c>
      <c r="D291" s="168" t="str">
        <f>+IF(LEN($I291)&gt;5,BD!A291,"")</f>
        <v/>
      </c>
      <c r="E291" s="1" t="str">
        <f>+IF(LEN($I291)&gt;5,BD!B291,"")</f>
        <v/>
      </c>
      <c r="F291" s="1" t="str">
        <f>+IF(LEN($I291)&gt;5,BD!C291,"")</f>
        <v/>
      </c>
      <c r="G291" s="141"/>
      <c r="H291" s="141"/>
      <c r="I291" s="1" t="str">
        <f>+IF(LEN(BD!G291)&gt;5,BD!G291,"")</f>
        <v/>
      </c>
      <c r="J291" s="167" t="str">
        <f>+IF(LEN($I291)&gt;5,BD!E291,"")</f>
        <v/>
      </c>
      <c r="K291" s="6" t="str">
        <f t="shared" si="155"/>
        <v/>
      </c>
      <c r="L291" s="87" t="str">
        <f>+IF(LEN($I291)&gt;5,BD!H291,"")</f>
        <v/>
      </c>
      <c r="M291" s="40" t="str">
        <f t="shared" si="156"/>
        <v/>
      </c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4" t="str">
        <f t="shared" si="157"/>
        <v/>
      </c>
      <c r="AQ291" s="5" t="str">
        <f t="shared" si="158"/>
        <v/>
      </c>
      <c r="AR291" s="91" t="str">
        <f t="shared" si="159"/>
        <v/>
      </c>
      <c r="AS291" s="5" t="str">
        <f t="shared" si="160"/>
        <v/>
      </c>
      <c r="AT291" s="91" t="str">
        <f t="shared" si="161"/>
        <v/>
      </c>
      <c r="AU291" s="4" t="str">
        <f t="shared" si="162"/>
        <v/>
      </c>
      <c r="AV291" s="4" t="str">
        <f t="shared" si="163"/>
        <v/>
      </c>
      <c r="AW291" s="4" t="str">
        <f t="shared" si="164"/>
        <v/>
      </c>
      <c r="AX291" s="4" t="str">
        <f t="shared" si="165"/>
        <v/>
      </c>
      <c r="AY291" s="88" t="str">
        <f t="shared" si="166"/>
        <v/>
      </c>
      <c r="AZ291" s="17" t="str">
        <f t="shared" si="167"/>
        <v/>
      </c>
      <c r="BA291" s="18" t="str">
        <f t="shared" si="168"/>
        <v/>
      </c>
      <c r="BB291" s="19" t="str">
        <f>+IF(LEN(I291)&gt;5,IF(INT(RIGHT(B291,1))=9,0.5*L291*AY291,INT(MID(B291,5,LEN(B291)-4))*L291)+IFERROR(VLOOKUP(I291,AJUSTES!$A$1:$I$50,9,0),0),"")</f>
        <v/>
      </c>
      <c r="BC291" s="12"/>
      <c r="BD291" s="19" t="str">
        <f t="shared" si="169"/>
        <v/>
      </c>
      <c r="BE291" s="18" t="str">
        <f t="shared" si="170"/>
        <v/>
      </c>
      <c r="BF291" s="139" t="str">
        <f t="shared" si="171"/>
        <v/>
      </c>
      <c r="BG291" s="114"/>
      <c r="BH291" s="18" t="str">
        <f t="shared" si="172"/>
        <v/>
      </c>
      <c r="BI291" s="13"/>
      <c r="BJ291" s="12"/>
      <c r="BK291" s="12"/>
      <c r="BL291" s="145"/>
      <c r="BM291" s="12"/>
      <c r="BN291" s="12"/>
      <c r="BO291" s="12"/>
      <c r="BP291" s="12"/>
      <c r="BQ291" s="12"/>
      <c r="BR291" s="12"/>
      <c r="BS291" s="146"/>
      <c r="BT291" s="14"/>
      <c r="BU291" s="12"/>
      <c r="BV291" s="12"/>
      <c r="BW291" s="12"/>
      <c r="BX291" s="12"/>
      <c r="BY291" s="12"/>
      <c r="BZ291" s="144"/>
      <c r="CA291" s="107" t="str">
        <f>+IF(LEN($I291)&gt;5,IF(BD!F291="N/A","",BD!F291),"")</f>
        <v/>
      </c>
      <c r="CB291" s="21"/>
      <c r="CC291" s="147"/>
      <c r="CD291" s="148"/>
      <c r="CE291" s="8" t="str">
        <f>+IF(LEN(I291)&gt;5,BD!M291,"")</f>
        <v/>
      </c>
      <c r="CF291" s="16" t="str">
        <f>+IF(LEN(I291)&gt;5,BD!N291,"")</f>
        <v/>
      </c>
      <c r="CG291" s="3" t="str">
        <f t="shared" si="173"/>
        <v/>
      </c>
      <c r="CH291" s="23" t="str">
        <f>+IF(AND(LEN($I291)&gt;5),IF(AND($J291&gt;N$1,$J291&lt;=$AO$1),1,IF((COUNTIFS(INCAPACIDADES!$C$1:$C$51,$I291,INCAPACIDADES!K$1:K$51,N$1))&gt;0,2,IF(VLOOKUP($C291,BD!$D$1:$F$501,3,0)&gt;N$1,0,3))),"")</f>
        <v/>
      </c>
      <c r="CI291" s="23" t="str">
        <f>+IF(AND(LEN($I291)&gt;5),IF(AND($J291&gt;O$1,$J291&lt;=$AO$1),1,IF((COUNTIFS(INCAPACIDADES!$C$1:$C$51,$I291,INCAPACIDADES!L$1:L$51,O$1))&gt;0,2,IF(VLOOKUP($C291,BD!$D$1:$F$501,3,0)&gt;O$1,0,3))),"")</f>
        <v/>
      </c>
      <c r="CJ291" s="23" t="str">
        <f>+IF(AND(LEN($I291)&gt;5),IF(AND($J291&gt;P$1,$J291&lt;=$AO$1),1,IF((COUNTIFS(INCAPACIDADES!$C$1:$C$51,$I291,INCAPACIDADES!M$1:M$51,P$1))&gt;0,2,IF(VLOOKUP($C291,BD!$D$1:$F$501,3,0)&gt;P$1,0,3))),"")</f>
        <v/>
      </c>
      <c r="CK291" s="23" t="str">
        <f>+IF(AND(LEN($I291)&gt;5),IF(AND($J291&gt;Q$1,$J291&lt;=$AO$1),1,IF((COUNTIFS(INCAPACIDADES!$C$1:$C$51,$I291,INCAPACIDADES!N$1:N$51,Q$1))&gt;0,2,IF(VLOOKUP($C291,BD!$D$1:$F$501,3,0)&gt;Q$1,0,3))),"")</f>
        <v/>
      </c>
      <c r="CL291" s="23" t="str">
        <f>+IF(AND(LEN($I291)&gt;5),IF(AND($J291&gt;R$1,$J291&lt;=$AO$1),1,IF((COUNTIFS(INCAPACIDADES!$C$1:$C$51,$I291,INCAPACIDADES!O$1:O$51,R$1))&gt;0,2,IF(VLOOKUP($C291,BD!$D$1:$F$501,3,0)&gt;R$1,0,3))),"")</f>
        <v/>
      </c>
      <c r="CM291" s="23" t="str">
        <f>+IF(AND(LEN($I291)&gt;5),IF(AND($J291&gt;S$1,$J291&lt;=$AO$1),1,IF((COUNTIFS(INCAPACIDADES!$C$1:$C$51,$I291,INCAPACIDADES!P$1:P$51,S$1))&gt;0,2,IF(VLOOKUP($C291,BD!$D$1:$F$501,3,0)&gt;S$1,0,3))),"")</f>
        <v/>
      </c>
      <c r="CN291" s="23" t="str">
        <f>+IF(AND(LEN($I291)&gt;5),IF(AND($J291&gt;T$1,$J291&lt;=$AO$1),1,IF((COUNTIFS(INCAPACIDADES!$C$1:$C$51,$I291,INCAPACIDADES!Q$1:Q$51,T$1))&gt;0,2,IF(VLOOKUP($C291,BD!$D$1:$F$501,3,0)&gt;T$1,0,3))),"")</f>
        <v/>
      </c>
      <c r="CO291" s="23" t="str">
        <f>+IF(AND(LEN($I291)&gt;5),IF(AND($J291&gt;U$1,$J291&lt;=$AO$1),1,IF((COUNTIFS(INCAPACIDADES!$C$1:$C$51,$I291,INCAPACIDADES!R$1:R$51,U$1))&gt;0,2,IF(VLOOKUP($C291,BD!$D$1:$F$501,3,0)&gt;U$1,0,3))),"")</f>
        <v/>
      </c>
      <c r="CP291" s="23" t="str">
        <f>+IF(AND(LEN($I291)&gt;5),IF(AND($J291&gt;V$1,$J291&lt;=$AO$1),1,IF((COUNTIFS(INCAPACIDADES!$C$1:$C$51,$I291,INCAPACIDADES!S$1:S$51,V$1))&gt;0,2,IF(VLOOKUP($C291,BD!$D$1:$F$501,3,0)&gt;V$1,0,3))),"")</f>
        <v/>
      </c>
      <c r="CQ291" s="23" t="str">
        <f>+IF(AND(LEN($I291)&gt;5),IF(AND($J291&gt;W$1,$J291&lt;=$AO$1),1,IF((COUNTIFS(INCAPACIDADES!$C$1:$C$51,$I291,INCAPACIDADES!T$1:T$51,W$1))&gt;0,2,IF(VLOOKUP($C291,BD!$D$1:$F$501,3,0)&gt;W$1,0,3))),"")</f>
        <v/>
      </c>
      <c r="CR291" s="23" t="str">
        <f>+IF(AND(LEN($I291)&gt;5),IF(AND($J291&gt;X$1,$J291&lt;=$AO$1),1,IF((COUNTIFS(INCAPACIDADES!$C$1:$C$51,$I291,INCAPACIDADES!U$1:U$51,X$1))&gt;0,2,IF(VLOOKUP($C291,BD!$D$1:$F$501,3,0)&gt;X$1,0,3))),"")</f>
        <v/>
      </c>
      <c r="CS291" s="23" t="str">
        <f>+IF(AND(LEN($I291)&gt;5),IF(AND($J291&gt;Y$1,$J291&lt;=$AO$1),1,IF((COUNTIFS(INCAPACIDADES!$C$1:$C$51,$I291,INCAPACIDADES!V$1:V$51,Y$1))&gt;0,2,IF(VLOOKUP($C291,BD!$D$1:$F$501,3,0)&gt;Y$1,0,3))),"")</f>
        <v/>
      </c>
      <c r="CT291" s="23" t="str">
        <f>+IF(AND(LEN($I291)&gt;5),IF(AND($J291&gt;Z$1,$J291&lt;=$AO$1),1,IF((COUNTIFS(INCAPACIDADES!$C$1:$C$51,$I291,INCAPACIDADES!W$1:W$51,Z$1))&gt;0,2,IF(VLOOKUP($C291,BD!$D$1:$F$501,3,0)&gt;Z$1,0,3))),"")</f>
        <v/>
      </c>
      <c r="CU291" s="23" t="str">
        <f>+IF(AND(LEN($I291)&gt;5),IF(AND($J291&gt;AA$1,$J291&lt;=$AO$1),1,IF((COUNTIFS(INCAPACIDADES!$C$1:$C$51,$I291,INCAPACIDADES!X$1:X$51,AA$1))&gt;0,2,IF(VLOOKUP($C291,BD!$D$1:$F$501,3,0)&gt;AA$1,0,3))),"")</f>
        <v/>
      </c>
      <c r="CV291" s="23" t="str">
        <f>+IF(AND(LEN($I291)&gt;5),IF(AND($J291&gt;AB$1,$J291&lt;=$AO$1),1,IF((COUNTIFS(INCAPACIDADES!$C$1:$C$51,$I291,INCAPACIDADES!Y$1:Y$51,AB$1))&gt;0,2,IF(VLOOKUP($C291,BD!$D$1:$F$501,3,0)&gt;AB$1,0,3))),"")</f>
        <v/>
      </c>
      <c r="CW291" s="23" t="str">
        <f>+IF(AND(LEN($I291)&gt;5),IF(AND($J291&gt;AC$1,$J291&lt;=$AO$1),1,IF((COUNTIFS(INCAPACIDADES!$C$1:$C$51,$I291,INCAPACIDADES!Z$1:Z$51,AC$1))&gt;0,2,IF(VLOOKUP($C291,BD!$D$1:$F$501,3,0)&gt;AC$1,0,3))),"")</f>
        <v/>
      </c>
      <c r="CX291" s="23" t="str">
        <f>+IF(AND(LEN($I291)&gt;5),IF(AND($J291&gt;AD$1,$J291&lt;=$AO$1),1,IF((COUNTIFS(INCAPACIDADES!$C$1:$C$51,$I291,INCAPACIDADES!AA$1:AA$51,AD$1))&gt;0,2,IF(VLOOKUP($C291,BD!$D$1:$F$501,3,0)&gt;AD$1,0,3))),"")</f>
        <v/>
      </c>
      <c r="CY291" s="23" t="str">
        <f>+IF(AND(LEN($I291)&gt;5),IF(AND($J291&gt;AE$1,$J291&lt;=$AO$1),1,IF((COUNTIFS(INCAPACIDADES!$C$1:$C$51,$I291,INCAPACIDADES!AB$1:AB$51,AE$1))&gt;0,2,IF(VLOOKUP($C291,BD!$D$1:$F$501,3,0)&gt;AE$1,0,3))),"")</f>
        <v/>
      </c>
      <c r="CZ291" s="23" t="str">
        <f>+IF(AND(LEN($I291)&gt;5),IF(AND($J291&gt;AF$1,$J291&lt;=$AO$1),1,IF((COUNTIFS(INCAPACIDADES!$C$1:$C$51,$I291,INCAPACIDADES!AC$1:AC$51,AF$1))&gt;0,2,IF(VLOOKUP($C291,BD!$D$1:$F$501,3,0)&gt;AF$1,0,3))),"")</f>
        <v/>
      </c>
      <c r="DA291" s="23" t="str">
        <f>+IF(AND(LEN($I291)&gt;5),IF(AND($J291&gt;AG$1,$J291&lt;=$AO$1),1,IF((COUNTIFS(INCAPACIDADES!$C$1:$C$51,$I291,INCAPACIDADES!AD$1:AD$51,AG$1))&gt;0,2,IF(VLOOKUP($C291,BD!$D$1:$F$501,3,0)&gt;AG$1,0,3))),"")</f>
        <v/>
      </c>
      <c r="DB291" s="23" t="str">
        <f>+IF(AND(LEN($I291)&gt;5),IF(AND($J291&gt;AH$1,$J291&lt;=$AO$1),1,IF((COUNTIFS(INCAPACIDADES!$C$1:$C$51,$I291,INCAPACIDADES!AE$1:AE$51,AH$1))&gt;0,2,IF(VLOOKUP($C291,BD!$D$1:$F$501,3,0)&gt;AH$1,0,3))),"")</f>
        <v/>
      </c>
      <c r="DC291" s="23" t="str">
        <f>+IF(AND(LEN($I291)&gt;5),IF(AND($J291&gt;AI$1,$J291&lt;=$AO$1),1,IF((COUNTIFS(INCAPACIDADES!$C$1:$C$51,$I291,INCAPACIDADES!AF$1:AF$51,AI$1))&gt;0,2,IF(VLOOKUP($C291,BD!$D$1:$F$501,3,0)&gt;AI$1,0,3))),"")</f>
        <v/>
      </c>
      <c r="DD291" s="23" t="str">
        <f>+IF(AND(LEN($I291)&gt;5),IF(AND($J291&gt;AJ$1,$J291&lt;=$AO$1),1,IF((COUNTIFS(INCAPACIDADES!$C$1:$C$51,$I291,INCAPACIDADES!AG$1:AG$51,AJ$1))&gt;0,2,IF(VLOOKUP($C291,BD!$D$1:$F$501,3,0)&gt;AJ$1,0,3))),"")</f>
        <v/>
      </c>
      <c r="DE291" s="23" t="str">
        <f>+IF(AND(LEN($I291)&gt;5),IF(AND($J291&gt;AK$1,$J291&lt;=$AO$1),1,IF((COUNTIFS(INCAPACIDADES!$C$1:$C$51,$I291,INCAPACIDADES!AH$1:AH$51,AK$1))&gt;0,2,IF(VLOOKUP($C291,BD!$D$1:$F$501,3,0)&gt;AK$1,0,3))),"")</f>
        <v/>
      </c>
      <c r="DF291" s="23" t="str">
        <f>+IF(AND(LEN($I291)&gt;5),IF(AND($J291&gt;AL$1,$J291&lt;=$AO$1),1,IF((COUNTIFS(INCAPACIDADES!$C$1:$C$51,$I291,INCAPACIDADES!AI$1:AI$51,AL$1))&gt;0,2,IF(VLOOKUP($C291,BD!$D$1:$F$501,3,0)&gt;AL$1,0,3))),"")</f>
        <v/>
      </c>
      <c r="DG291" s="23" t="str">
        <f>+IF(AND(LEN($I291)&gt;5),IF(AND($J291&gt;AM$1,$J291&lt;=$AO$1),1,IF((COUNTIFS(INCAPACIDADES!$C$1:$C$51,$I291,INCAPACIDADES!AJ$1:AJ$51,AM$1))&gt;0,2,IF(VLOOKUP($C291,BD!$D$1:$F$501,3,0)&gt;AM$1,0,3))),"")</f>
        <v/>
      </c>
      <c r="DH291" s="23" t="str">
        <f>+IF(AND(LEN($I291)&gt;5),IF(AND($J291&gt;AN$1,$J291&lt;=$AO$1),1,IF((COUNTIFS(INCAPACIDADES!$C$1:$C$51,$I291,INCAPACIDADES!AK$1:AK$51,AN$1))&gt;0,2,IF(VLOOKUP($C291,BD!$D$1:$F$501,3,0)&gt;AN$1,0,3))),"")</f>
        <v/>
      </c>
      <c r="DI291" s="23" t="str">
        <f>+IF(AND(LEN($I291)&gt;5),IF(AND($J291&gt;AO$1,$J291&lt;=$AO$1),1,IF((COUNTIFS(INCAPACIDADES!$C$1:$C$51,$I291,INCAPACIDADES!AL$1:AL$51,AO$1))&gt;0,2,IF(VLOOKUP($C291,BD!$D$1:$F$501,3,0)&gt;AO$1,0,3))),"")</f>
        <v/>
      </c>
      <c r="DJ291" s="23" t="str">
        <f>+IF(LEN($I291)&gt;5,IF(ISERROR(VLOOKUP(N291,'CODIGO PAGO'!$B$2:$B$20,1,0)),1,IF(OR(AND(CH291=1,N291&lt;&gt;"N"),AND(CH291=3,N291&lt;&gt;"B"),AND(CH291=2,LEFT(TRIM(N291),1)&lt;&gt;"I")),1,IF(OR(AND(CH291=0,N291="N"),AND(CH291=0,N291="B"),AND(CH291=0,LEFT(TRIM(N291),1)="I")),1,0))),"")</f>
        <v/>
      </c>
      <c r="DK291" s="23" t="str">
        <f t="shared" si="174"/>
        <v/>
      </c>
      <c r="DL291" s="23" t="str">
        <f>+IF(LEN($I291)&gt;5,IF(ISERROR(VLOOKUP(P291,'CODIGO PAGO'!$B$2:$B$20,1,0)),1,IF(OR(AND(CJ291=1,P291&lt;&gt;"N"),AND(CJ291=3,P291&lt;&gt;"B"),AND(CJ291=2,LEFT(TRIM(P291),1)&lt;&gt;"I")),1,IF(OR(AND(CJ291=0,P291="N"),AND(CJ291=0,P291="B"),AND(CJ291=0,LEFT(TRIM(P291),1)="I")),1,0))),"")</f>
        <v/>
      </c>
      <c r="DM291" s="23" t="str">
        <f t="shared" si="175"/>
        <v/>
      </c>
      <c r="DN291" s="23" t="str">
        <f>+IF(LEN($I291)&gt;5,IF(ISERROR(VLOOKUP(R291,'CODIGO PAGO'!$B$2:$B$20,1,0)),1,IF(OR(AND(CL291=1,R291&lt;&gt;"N"),AND(CL291=3,R291&lt;&gt;"B"),AND(CL291=2,LEFT(TRIM(R291),1)&lt;&gt;"I")),1,IF(OR(AND(CL291=0,R291="N"),AND(CL291=0,R291="B"),AND(CL291=0,LEFT(TRIM(R291),1)="I")),1,0))),"")</f>
        <v/>
      </c>
      <c r="DO291" s="23" t="str">
        <f t="shared" si="176"/>
        <v/>
      </c>
      <c r="DP291" s="23" t="str">
        <f>+IF(LEN($I291)&gt;5,IF(ISERROR(VLOOKUP(T291,'CODIGO PAGO'!$B$2:$B$20,1,0)),1,IF(OR(AND(CN291=1,T291&lt;&gt;"N"),AND(CN291=3,T291&lt;&gt;"B"),AND(CN291=2,LEFT(TRIM(T291),1)&lt;&gt;"I")),1,IF(OR(AND(CN291=0,T291="N"),AND(CN291=0,T291="B"),AND(CN291=0,LEFT(TRIM(T291),1)="I")),1,0))),"")</f>
        <v/>
      </c>
      <c r="DQ291" s="23" t="str">
        <f t="shared" si="177"/>
        <v/>
      </c>
      <c r="DR291" s="23" t="str">
        <f>+IF(LEN($I291)&gt;5,IF(ISERROR(VLOOKUP(V291,'CODIGO PAGO'!$B$2:$B$20,1,0)),1,IF(OR(AND(CP291=1,V291&lt;&gt;"N"),AND(CP291=3,V291&lt;&gt;"B"),AND(CP291=2,LEFT(TRIM(V291),1)&lt;&gt;"I")),1,IF(OR(AND(CP291=0,V291="N"),AND(CP291=0,V291="B"),AND(CP291=0,LEFT(TRIM(V291),1)="I")),1,0))),"")</f>
        <v/>
      </c>
      <c r="DS291" s="23" t="str">
        <f t="shared" si="178"/>
        <v/>
      </c>
      <c r="DT291" s="23" t="str">
        <f>+IF(LEN($I291)&gt;5,IF(ISERROR(VLOOKUP(X291,'CODIGO PAGO'!$B$2:$B$20,1,0)),1,IF(OR(AND(CR291=1,X291&lt;&gt;"N"),AND(CR291=3,X291&lt;&gt;"B"),AND(CR291=2,LEFT(TRIM(X291),1)&lt;&gt;"I")),1,IF(OR(AND(CR291=0,X291="N"),AND(CR291=0,X291="B"),AND(CR291=0,LEFT(TRIM(X291),1)="I")),1,0))),"")</f>
        <v/>
      </c>
      <c r="DU291" s="23" t="str">
        <f t="shared" si="179"/>
        <v/>
      </c>
      <c r="DV291" s="23" t="str">
        <f>+IF(LEN($I291)&gt;5,IF(ISERROR(VLOOKUP(Z291,'CODIGO PAGO'!$B$2:$B$20,1,0)),1,IF(OR(AND(CT291=1,Z291&lt;&gt;"N"),AND(CT291=3,Z291&lt;&gt;"B"),AND(CT291=2,LEFT(TRIM(Z291),1)&lt;&gt;"I")),1,IF(OR(AND(CT291=0,Z291="N"),AND(CT291=0,Z291="B"),AND(CT291=0,LEFT(TRIM(Z291),1)="I")),1,0))),"")</f>
        <v/>
      </c>
      <c r="DW291" s="23" t="str">
        <f t="shared" si="180"/>
        <v/>
      </c>
      <c r="DX291" s="23" t="str">
        <f>+IF(LEN($I291)&gt;5,IF(ISERROR(VLOOKUP(AB291,'CODIGO PAGO'!$B$2:$B$20,1,0)),1,IF(OR(AND(CV291=1,AB291&lt;&gt;"N"),AND(CV291=3,AB291&lt;&gt;"B"),AND(CV291=2,LEFT(TRIM(AB291),1)&lt;&gt;"I")),1,IF(OR(AND(CV291=0,AB291="N"),AND(CV291=0,AB291="B"),AND(CV291=0,LEFT(TRIM(AB291),1)="I")),1,0))),"")</f>
        <v/>
      </c>
      <c r="DY291" s="23" t="str">
        <f t="shared" si="181"/>
        <v/>
      </c>
      <c r="DZ291" s="23" t="str">
        <f>+IF(LEN($I291)&gt;5,IF(ISERROR(VLOOKUP(AD291,'CODIGO PAGO'!$B$2:$B$20,1,0)),1,IF(OR(AND(CX291=1,AD291&lt;&gt;"N"),AND(CX291=3,AD291&lt;&gt;"B"),AND(CX291=2,LEFT(TRIM(AD291),1)&lt;&gt;"I")),1,IF(OR(AND(CX291=0,AD291="N"),AND(CX291=0,AD291="B"),AND(CX291=0,LEFT(TRIM(AD291),1)="I")),1,0))),"")</f>
        <v/>
      </c>
      <c r="EA291" s="23" t="str">
        <f t="shared" si="182"/>
        <v/>
      </c>
      <c r="EB291" s="23" t="str">
        <f>+IF(LEN($I291)&gt;5,IF(ISERROR(VLOOKUP(AF291,'CODIGO PAGO'!$B$2:$B$20,1,0)),1,IF(OR(AND(CZ291=1,AF291&lt;&gt;"N"),AND(CZ291=3,AF291&lt;&gt;"B"),AND(CZ291=2,LEFT(TRIM(AF291),1)&lt;&gt;"I")),1,IF(OR(AND(CZ291=0,AF291="N"),AND(CZ291=0,AF291="B"),AND(CZ291=0,LEFT(TRIM(AF291),1)="I")),1,0))),"")</f>
        <v/>
      </c>
      <c r="EC291" s="23" t="str">
        <f t="shared" si="183"/>
        <v/>
      </c>
      <c r="ED291" s="23" t="str">
        <f>+IF(LEN($I291)&gt;5,IF(ISERROR(VLOOKUP(AH291,'CODIGO PAGO'!$B$2:$B$20,1,0)),1,IF(OR(AND(DB291=1,AH291&lt;&gt;"N"),AND(DB291=3,AH291&lt;&gt;"B"),AND(DB291=2,LEFT(TRIM(AH291),1)&lt;&gt;"I")),1,IF(OR(AND(DB291=0,AH291="N"),AND(DB291=0,AH291="B"),AND(DB291=0,LEFT(TRIM(AH291),1)="I")),1,0))),"")</f>
        <v/>
      </c>
      <c r="EE291" s="23" t="str">
        <f t="shared" si="184"/>
        <v/>
      </c>
      <c r="EF291" s="23" t="str">
        <f>+IF(LEN($I291)&gt;5,IF(ISERROR(VLOOKUP(AJ291,'CODIGO PAGO'!$B$2:$B$20,1,0)),1,IF(OR(AND(DD291=1,AJ291&lt;&gt;"N"),AND(DD291=3,AJ291&lt;&gt;"B"),AND(DD291=2,LEFT(TRIM(AJ291),1)&lt;&gt;"I")),1,IF(OR(AND(DD291=0,AJ291="N"),AND(DD291=0,AJ291="B"),AND(DD291=0,LEFT(TRIM(AJ291),1)="I")),1,0))),"")</f>
        <v/>
      </c>
      <c r="EG291" s="23" t="str">
        <f t="shared" si="185"/>
        <v/>
      </c>
      <c r="EH291" s="23" t="str">
        <f>+IF(LEN($I291)&gt;5,IF(ISERROR(VLOOKUP(AL291,'CODIGO PAGO'!$B$2:$B$20,1,0)),1,IF(OR(AND(DF291=1,AL291&lt;&gt;"N"),AND(DF291=3,AL291&lt;&gt;"B"),AND(DF291=2,LEFT(TRIM(AL291),1)&lt;&gt;"I")),1,IF(OR(AND(DF291=0,AL291="N"),AND(DF291=0,AL291="B"),AND(DF291=0,LEFT(TRIM(AL291),1)="I")),1,0))),"")</f>
        <v/>
      </c>
      <c r="EI291" s="23" t="str">
        <f t="shared" si="186"/>
        <v/>
      </c>
      <c r="EJ291" s="23" t="str">
        <f>+IF(LEN($I291)&gt;5,IF(ISERROR(VLOOKUP(AN291,'CODIGO PAGO'!$B$2:$B$20,1,0)),1,IF(OR(AND(DH291=1,AN291&lt;&gt;"N"),AND(DH291=3,AN291&lt;&gt;"B"),AND(DH291=2,LEFT(TRIM(AN291),1)&lt;&gt;"I")),1,IF(OR(AND(DH291=0,AN291="N"),AND(DH291=0,AN291="B"),AND(DH291=0,LEFT(TRIM(AN291),1)="I")),1,0))),"")</f>
        <v/>
      </c>
      <c r="EK291" s="23" t="str">
        <f t="shared" si="187"/>
        <v/>
      </c>
      <c r="EL291" s="24" t="str">
        <f t="shared" si="188"/>
        <v/>
      </c>
    </row>
    <row r="292" spans="1:142" s="26" customFormat="1">
      <c r="A292" s="15" t="str">
        <f t="shared" si="154"/>
        <v/>
      </c>
      <c r="B292" s="1" t="str">
        <f>+IF(LEN(I292)&gt;5,'CODIGO PAGO'!$B$28,"")</f>
        <v/>
      </c>
      <c r="C292" s="1" t="str">
        <f>+IF(LEN($I292)&gt;5,BD!D292,"")</f>
        <v/>
      </c>
      <c r="D292" s="168" t="str">
        <f>+IF(LEN($I292)&gt;5,BD!A292,"")</f>
        <v/>
      </c>
      <c r="E292" s="1" t="str">
        <f>+IF(LEN($I292)&gt;5,BD!B292,"")</f>
        <v/>
      </c>
      <c r="F292" s="1" t="str">
        <f>+IF(LEN($I292)&gt;5,BD!C292,"")</f>
        <v/>
      </c>
      <c r="G292" s="141"/>
      <c r="H292" s="141"/>
      <c r="I292" s="1" t="str">
        <f>+IF(LEN(BD!G292)&gt;5,BD!G292,"")</f>
        <v/>
      </c>
      <c r="J292" s="167" t="str">
        <f>+IF(LEN($I292)&gt;5,BD!E292,"")</f>
        <v/>
      </c>
      <c r="K292" s="6" t="str">
        <f t="shared" si="155"/>
        <v/>
      </c>
      <c r="L292" s="87" t="str">
        <f>+IF(LEN($I292)&gt;5,BD!H292,"")</f>
        <v/>
      </c>
      <c r="M292" s="40" t="str">
        <f t="shared" si="156"/>
        <v/>
      </c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4" t="str">
        <f t="shared" si="157"/>
        <v/>
      </c>
      <c r="AQ292" s="5" t="str">
        <f t="shared" si="158"/>
        <v/>
      </c>
      <c r="AR292" s="91" t="str">
        <f t="shared" si="159"/>
        <v/>
      </c>
      <c r="AS292" s="5" t="str">
        <f t="shared" si="160"/>
        <v/>
      </c>
      <c r="AT292" s="91" t="str">
        <f t="shared" si="161"/>
        <v/>
      </c>
      <c r="AU292" s="4" t="str">
        <f t="shared" si="162"/>
        <v/>
      </c>
      <c r="AV292" s="4" t="str">
        <f t="shared" si="163"/>
        <v/>
      </c>
      <c r="AW292" s="4" t="str">
        <f t="shared" si="164"/>
        <v/>
      </c>
      <c r="AX292" s="4" t="str">
        <f t="shared" si="165"/>
        <v/>
      </c>
      <c r="AY292" s="88" t="str">
        <f t="shared" si="166"/>
        <v/>
      </c>
      <c r="AZ292" s="17" t="str">
        <f t="shared" si="167"/>
        <v/>
      </c>
      <c r="BA292" s="18" t="str">
        <f t="shared" si="168"/>
        <v/>
      </c>
      <c r="BB292" s="19" t="str">
        <f>+IF(LEN(I292)&gt;5,IF(INT(RIGHT(B292,1))=9,0.5*L292*AY292,INT(MID(B292,5,LEN(B292)-4))*L292)+IFERROR(VLOOKUP(I292,AJUSTES!$A$1:$I$50,9,0),0),"")</f>
        <v/>
      </c>
      <c r="BC292" s="12"/>
      <c r="BD292" s="19" t="str">
        <f t="shared" si="169"/>
        <v/>
      </c>
      <c r="BE292" s="18" t="str">
        <f t="shared" si="170"/>
        <v/>
      </c>
      <c r="BF292" s="139" t="str">
        <f t="shared" si="171"/>
        <v/>
      </c>
      <c r="BG292" s="114"/>
      <c r="BH292" s="18" t="str">
        <f t="shared" si="172"/>
        <v/>
      </c>
      <c r="BI292" s="13"/>
      <c r="BJ292" s="12"/>
      <c r="BK292" s="12"/>
      <c r="BL292" s="145"/>
      <c r="BM292" s="12"/>
      <c r="BN292" s="12"/>
      <c r="BO292" s="12"/>
      <c r="BP292" s="12"/>
      <c r="BQ292" s="12"/>
      <c r="BR292" s="12"/>
      <c r="BS292" s="146"/>
      <c r="BT292" s="14"/>
      <c r="BU292" s="12"/>
      <c r="BV292" s="12"/>
      <c r="BW292" s="12"/>
      <c r="BX292" s="12"/>
      <c r="BY292" s="12"/>
      <c r="BZ292" s="144"/>
      <c r="CA292" s="107" t="str">
        <f>+IF(LEN($I292)&gt;5,IF(BD!F292="N/A","",BD!F292),"")</f>
        <v/>
      </c>
      <c r="CB292" s="21"/>
      <c r="CC292" s="147"/>
      <c r="CD292" s="148"/>
      <c r="CE292" s="8" t="str">
        <f>+IF(LEN(I292)&gt;5,BD!M292,"")</f>
        <v/>
      </c>
      <c r="CF292" s="16" t="str">
        <f>+IF(LEN(I292)&gt;5,BD!N292,"")</f>
        <v/>
      </c>
      <c r="CG292" s="3" t="str">
        <f t="shared" si="173"/>
        <v/>
      </c>
      <c r="CH292" s="23" t="str">
        <f>+IF(AND(LEN($I292)&gt;5),IF(AND($J292&gt;N$1,$J292&lt;=$AO$1),1,IF((COUNTIFS(INCAPACIDADES!$C$1:$C$51,$I292,INCAPACIDADES!K$1:K$51,N$1))&gt;0,2,IF(VLOOKUP($C292,BD!$D$1:$F$501,3,0)&gt;N$1,0,3))),"")</f>
        <v/>
      </c>
      <c r="CI292" s="23" t="str">
        <f>+IF(AND(LEN($I292)&gt;5),IF(AND($J292&gt;O$1,$J292&lt;=$AO$1),1,IF((COUNTIFS(INCAPACIDADES!$C$1:$C$51,$I292,INCAPACIDADES!L$1:L$51,O$1))&gt;0,2,IF(VLOOKUP($C292,BD!$D$1:$F$501,3,0)&gt;O$1,0,3))),"")</f>
        <v/>
      </c>
      <c r="CJ292" s="23" t="str">
        <f>+IF(AND(LEN($I292)&gt;5),IF(AND($J292&gt;P$1,$J292&lt;=$AO$1),1,IF((COUNTIFS(INCAPACIDADES!$C$1:$C$51,$I292,INCAPACIDADES!M$1:M$51,P$1))&gt;0,2,IF(VLOOKUP($C292,BD!$D$1:$F$501,3,0)&gt;P$1,0,3))),"")</f>
        <v/>
      </c>
      <c r="CK292" s="23" t="str">
        <f>+IF(AND(LEN($I292)&gt;5),IF(AND($J292&gt;Q$1,$J292&lt;=$AO$1),1,IF((COUNTIFS(INCAPACIDADES!$C$1:$C$51,$I292,INCAPACIDADES!N$1:N$51,Q$1))&gt;0,2,IF(VLOOKUP($C292,BD!$D$1:$F$501,3,0)&gt;Q$1,0,3))),"")</f>
        <v/>
      </c>
      <c r="CL292" s="23" t="str">
        <f>+IF(AND(LEN($I292)&gt;5),IF(AND($J292&gt;R$1,$J292&lt;=$AO$1),1,IF((COUNTIFS(INCAPACIDADES!$C$1:$C$51,$I292,INCAPACIDADES!O$1:O$51,R$1))&gt;0,2,IF(VLOOKUP($C292,BD!$D$1:$F$501,3,0)&gt;R$1,0,3))),"")</f>
        <v/>
      </c>
      <c r="CM292" s="23" t="str">
        <f>+IF(AND(LEN($I292)&gt;5),IF(AND($J292&gt;S$1,$J292&lt;=$AO$1),1,IF((COUNTIFS(INCAPACIDADES!$C$1:$C$51,$I292,INCAPACIDADES!P$1:P$51,S$1))&gt;0,2,IF(VLOOKUP($C292,BD!$D$1:$F$501,3,0)&gt;S$1,0,3))),"")</f>
        <v/>
      </c>
      <c r="CN292" s="23" t="str">
        <f>+IF(AND(LEN($I292)&gt;5),IF(AND($J292&gt;T$1,$J292&lt;=$AO$1),1,IF((COUNTIFS(INCAPACIDADES!$C$1:$C$51,$I292,INCAPACIDADES!Q$1:Q$51,T$1))&gt;0,2,IF(VLOOKUP($C292,BD!$D$1:$F$501,3,0)&gt;T$1,0,3))),"")</f>
        <v/>
      </c>
      <c r="CO292" s="23" t="str">
        <f>+IF(AND(LEN($I292)&gt;5),IF(AND($J292&gt;U$1,$J292&lt;=$AO$1),1,IF((COUNTIFS(INCAPACIDADES!$C$1:$C$51,$I292,INCAPACIDADES!R$1:R$51,U$1))&gt;0,2,IF(VLOOKUP($C292,BD!$D$1:$F$501,3,0)&gt;U$1,0,3))),"")</f>
        <v/>
      </c>
      <c r="CP292" s="23" t="str">
        <f>+IF(AND(LEN($I292)&gt;5),IF(AND($J292&gt;V$1,$J292&lt;=$AO$1),1,IF((COUNTIFS(INCAPACIDADES!$C$1:$C$51,$I292,INCAPACIDADES!S$1:S$51,V$1))&gt;0,2,IF(VLOOKUP($C292,BD!$D$1:$F$501,3,0)&gt;V$1,0,3))),"")</f>
        <v/>
      </c>
      <c r="CQ292" s="23" t="str">
        <f>+IF(AND(LEN($I292)&gt;5),IF(AND($J292&gt;W$1,$J292&lt;=$AO$1),1,IF((COUNTIFS(INCAPACIDADES!$C$1:$C$51,$I292,INCAPACIDADES!T$1:T$51,W$1))&gt;0,2,IF(VLOOKUP($C292,BD!$D$1:$F$501,3,0)&gt;W$1,0,3))),"")</f>
        <v/>
      </c>
      <c r="CR292" s="23" t="str">
        <f>+IF(AND(LEN($I292)&gt;5),IF(AND($J292&gt;X$1,$J292&lt;=$AO$1),1,IF((COUNTIFS(INCAPACIDADES!$C$1:$C$51,$I292,INCAPACIDADES!U$1:U$51,X$1))&gt;0,2,IF(VLOOKUP($C292,BD!$D$1:$F$501,3,0)&gt;X$1,0,3))),"")</f>
        <v/>
      </c>
      <c r="CS292" s="23" t="str">
        <f>+IF(AND(LEN($I292)&gt;5),IF(AND($J292&gt;Y$1,$J292&lt;=$AO$1),1,IF((COUNTIFS(INCAPACIDADES!$C$1:$C$51,$I292,INCAPACIDADES!V$1:V$51,Y$1))&gt;0,2,IF(VLOOKUP($C292,BD!$D$1:$F$501,3,0)&gt;Y$1,0,3))),"")</f>
        <v/>
      </c>
      <c r="CT292" s="23" t="str">
        <f>+IF(AND(LEN($I292)&gt;5),IF(AND($J292&gt;Z$1,$J292&lt;=$AO$1),1,IF((COUNTIFS(INCAPACIDADES!$C$1:$C$51,$I292,INCAPACIDADES!W$1:W$51,Z$1))&gt;0,2,IF(VLOOKUP($C292,BD!$D$1:$F$501,3,0)&gt;Z$1,0,3))),"")</f>
        <v/>
      </c>
      <c r="CU292" s="23" t="str">
        <f>+IF(AND(LEN($I292)&gt;5),IF(AND($J292&gt;AA$1,$J292&lt;=$AO$1),1,IF((COUNTIFS(INCAPACIDADES!$C$1:$C$51,$I292,INCAPACIDADES!X$1:X$51,AA$1))&gt;0,2,IF(VLOOKUP($C292,BD!$D$1:$F$501,3,0)&gt;AA$1,0,3))),"")</f>
        <v/>
      </c>
      <c r="CV292" s="23" t="str">
        <f>+IF(AND(LEN($I292)&gt;5),IF(AND($J292&gt;AB$1,$J292&lt;=$AO$1),1,IF((COUNTIFS(INCAPACIDADES!$C$1:$C$51,$I292,INCAPACIDADES!Y$1:Y$51,AB$1))&gt;0,2,IF(VLOOKUP($C292,BD!$D$1:$F$501,3,0)&gt;AB$1,0,3))),"")</f>
        <v/>
      </c>
      <c r="CW292" s="23" t="str">
        <f>+IF(AND(LEN($I292)&gt;5),IF(AND($J292&gt;AC$1,$J292&lt;=$AO$1),1,IF((COUNTIFS(INCAPACIDADES!$C$1:$C$51,$I292,INCAPACIDADES!Z$1:Z$51,AC$1))&gt;0,2,IF(VLOOKUP($C292,BD!$D$1:$F$501,3,0)&gt;AC$1,0,3))),"")</f>
        <v/>
      </c>
      <c r="CX292" s="23" t="str">
        <f>+IF(AND(LEN($I292)&gt;5),IF(AND($J292&gt;AD$1,$J292&lt;=$AO$1),1,IF((COUNTIFS(INCAPACIDADES!$C$1:$C$51,$I292,INCAPACIDADES!AA$1:AA$51,AD$1))&gt;0,2,IF(VLOOKUP($C292,BD!$D$1:$F$501,3,0)&gt;AD$1,0,3))),"")</f>
        <v/>
      </c>
      <c r="CY292" s="23" t="str">
        <f>+IF(AND(LEN($I292)&gt;5),IF(AND($J292&gt;AE$1,$J292&lt;=$AO$1),1,IF((COUNTIFS(INCAPACIDADES!$C$1:$C$51,$I292,INCAPACIDADES!AB$1:AB$51,AE$1))&gt;0,2,IF(VLOOKUP($C292,BD!$D$1:$F$501,3,0)&gt;AE$1,0,3))),"")</f>
        <v/>
      </c>
      <c r="CZ292" s="23" t="str">
        <f>+IF(AND(LEN($I292)&gt;5),IF(AND($J292&gt;AF$1,$J292&lt;=$AO$1),1,IF((COUNTIFS(INCAPACIDADES!$C$1:$C$51,$I292,INCAPACIDADES!AC$1:AC$51,AF$1))&gt;0,2,IF(VLOOKUP($C292,BD!$D$1:$F$501,3,0)&gt;AF$1,0,3))),"")</f>
        <v/>
      </c>
      <c r="DA292" s="23" t="str">
        <f>+IF(AND(LEN($I292)&gt;5),IF(AND($J292&gt;AG$1,$J292&lt;=$AO$1),1,IF((COUNTIFS(INCAPACIDADES!$C$1:$C$51,$I292,INCAPACIDADES!AD$1:AD$51,AG$1))&gt;0,2,IF(VLOOKUP($C292,BD!$D$1:$F$501,3,0)&gt;AG$1,0,3))),"")</f>
        <v/>
      </c>
      <c r="DB292" s="23" t="str">
        <f>+IF(AND(LEN($I292)&gt;5),IF(AND($J292&gt;AH$1,$J292&lt;=$AO$1),1,IF((COUNTIFS(INCAPACIDADES!$C$1:$C$51,$I292,INCAPACIDADES!AE$1:AE$51,AH$1))&gt;0,2,IF(VLOOKUP($C292,BD!$D$1:$F$501,3,0)&gt;AH$1,0,3))),"")</f>
        <v/>
      </c>
      <c r="DC292" s="23" t="str">
        <f>+IF(AND(LEN($I292)&gt;5),IF(AND($J292&gt;AI$1,$J292&lt;=$AO$1),1,IF((COUNTIFS(INCAPACIDADES!$C$1:$C$51,$I292,INCAPACIDADES!AF$1:AF$51,AI$1))&gt;0,2,IF(VLOOKUP($C292,BD!$D$1:$F$501,3,0)&gt;AI$1,0,3))),"")</f>
        <v/>
      </c>
      <c r="DD292" s="23" t="str">
        <f>+IF(AND(LEN($I292)&gt;5),IF(AND($J292&gt;AJ$1,$J292&lt;=$AO$1),1,IF((COUNTIFS(INCAPACIDADES!$C$1:$C$51,$I292,INCAPACIDADES!AG$1:AG$51,AJ$1))&gt;0,2,IF(VLOOKUP($C292,BD!$D$1:$F$501,3,0)&gt;AJ$1,0,3))),"")</f>
        <v/>
      </c>
      <c r="DE292" s="23" t="str">
        <f>+IF(AND(LEN($I292)&gt;5),IF(AND($J292&gt;AK$1,$J292&lt;=$AO$1),1,IF((COUNTIFS(INCAPACIDADES!$C$1:$C$51,$I292,INCAPACIDADES!AH$1:AH$51,AK$1))&gt;0,2,IF(VLOOKUP($C292,BD!$D$1:$F$501,3,0)&gt;AK$1,0,3))),"")</f>
        <v/>
      </c>
      <c r="DF292" s="23" t="str">
        <f>+IF(AND(LEN($I292)&gt;5),IF(AND($J292&gt;AL$1,$J292&lt;=$AO$1),1,IF((COUNTIFS(INCAPACIDADES!$C$1:$C$51,$I292,INCAPACIDADES!AI$1:AI$51,AL$1))&gt;0,2,IF(VLOOKUP($C292,BD!$D$1:$F$501,3,0)&gt;AL$1,0,3))),"")</f>
        <v/>
      </c>
      <c r="DG292" s="23" t="str">
        <f>+IF(AND(LEN($I292)&gt;5),IF(AND($J292&gt;AM$1,$J292&lt;=$AO$1),1,IF((COUNTIFS(INCAPACIDADES!$C$1:$C$51,$I292,INCAPACIDADES!AJ$1:AJ$51,AM$1))&gt;0,2,IF(VLOOKUP($C292,BD!$D$1:$F$501,3,0)&gt;AM$1,0,3))),"")</f>
        <v/>
      </c>
      <c r="DH292" s="23" t="str">
        <f>+IF(AND(LEN($I292)&gt;5),IF(AND($J292&gt;AN$1,$J292&lt;=$AO$1),1,IF((COUNTIFS(INCAPACIDADES!$C$1:$C$51,$I292,INCAPACIDADES!AK$1:AK$51,AN$1))&gt;0,2,IF(VLOOKUP($C292,BD!$D$1:$F$501,3,0)&gt;AN$1,0,3))),"")</f>
        <v/>
      </c>
      <c r="DI292" s="23" t="str">
        <f>+IF(AND(LEN($I292)&gt;5),IF(AND($J292&gt;AO$1,$J292&lt;=$AO$1),1,IF((COUNTIFS(INCAPACIDADES!$C$1:$C$51,$I292,INCAPACIDADES!AL$1:AL$51,AO$1))&gt;0,2,IF(VLOOKUP($C292,BD!$D$1:$F$501,3,0)&gt;AO$1,0,3))),"")</f>
        <v/>
      </c>
      <c r="DJ292" s="23" t="str">
        <f>+IF(LEN($I292)&gt;5,IF(ISERROR(VLOOKUP(N292,'CODIGO PAGO'!$B$2:$B$20,1,0)),1,IF(OR(AND(CH292=1,N292&lt;&gt;"N"),AND(CH292=3,N292&lt;&gt;"B"),AND(CH292=2,LEFT(TRIM(N292),1)&lt;&gt;"I")),1,IF(OR(AND(CH292=0,N292="N"),AND(CH292=0,N292="B"),AND(CH292=0,LEFT(TRIM(N292),1)="I")),1,0))),"")</f>
        <v/>
      </c>
      <c r="DK292" s="23" t="str">
        <f t="shared" si="174"/>
        <v/>
      </c>
      <c r="DL292" s="23" t="str">
        <f>+IF(LEN($I292)&gt;5,IF(ISERROR(VLOOKUP(P292,'CODIGO PAGO'!$B$2:$B$20,1,0)),1,IF(OR(AND(CJ292=1,P292&lt;&gt;"N"),AND(CJ292=3,P292&lt;&gt;"B"),AND(CJ292=2,LEFT(TRIM(P292),1)&lt;&gt;"I")),1,IF(OR(AND(CJ292=0,P292="N"),AND(CJ292=0,P292="B"),AND(CJ292=0,LEFT(TRIM(P292),1)="I")),1,0))),"")</f>
        <v/>
      </c>
      <c r="DM292" s="23" t="str">
        <f t="shared" si="175"/>
        <v/>
      </c>
      <c r="DN292" s="23" t="str">
        <f>+IF(LEN($I292)&gt;5,IF(ISERROR(VLOOKUP(R292,'CODIGO PAGO'!$B$2:$B$20,1,0)),1,IF(OR(AND(CL292=1,R292&lt;&gt;"N"),AND(CL292=3,R292&lt;&gt;"B"),AND(CL292=2,LEFT(TRIM(R292),1)&lt;&gt;"I")),1,IF(OR(AND(CL292=0,R292="N"),AND(CL292=0,R292="B"),AND(CL292=0,LEFT(TRIM(R292),1)="I")),1,0))),"")</f>
        <v/>
      </c>
      <c r="DO292" s="23" t="str">
        <f t="shared" si="176"/>
        <v/>
      </c>
      <c r="DP292" s="23" t="str">
        <f>+IF(LEN($I292)&gt;5,IF(ISERROR(VLOOKUP(T292,'CODIGO PAGO'!$B$2:$B$20,1,0)),1,IF(OR(AND(CN292=1,T292&lt;&gt;"N"),AND(CN292=3,T292&lt;&gt;"B"),AND(CN292=2,LEFT(TRIM(T292),1)&lt;&gt;"I")),1,IF(OR(AND(CN292=0,T292="N"),AND(CN292=0,T292="B"),AND(CN292=0,LEFT(TRIM(T292),1)="I")),1,0))),"")</f>
        <v/>
      </c>
      <c r="DQ292" s="23" t="str">
        <f t="shared" si="177"/>
        <v/>
      </c>
      <c r="DR292" s="23" t="str">
        <f>+IF(LEN($I292)&gt;5,IF(ISERROR(VLOOKUP(V292,'CODIGO PAGO'!$B$2:$B$20,1,0)),1,IF(OR(AND(CP292=1,V292&lt;&gt;"N"),AND(CP292=3,V292&lt;&gt;"B"),AND(CP292=2,LEFT(TRIM(V292),1)&lt;&gt;"I")),1,IF(OR(AND(CP292=0,V292="N"),AND(CP292=0,V292="B"),AND(CP292=0,LEFT(TRIM(V292),1)="I")),1,0))),"")</f>
        <v/>
      </c>
      <c r="DS292" s="23" t="str">
        <f t="shared" si="178"/>
        <v/>
      </c>
      <c r="DT292" s="23" t="str">
        <f>+IF(LEN($I292)&gt;5,IF(ISERROR(VLOOKUP(X292,'CODIGO PAGO'!$B$2:$B$20,1,0)),1,IF(OR(AND(CR292=1,X292&lt;&gt;"N"),AND(CR292=3,X292&lt;&gt;"B"),AND(CR292=2,LEFT(TRIM(X292),1)&lt;&gt;"I")),1,IF(OR(AND(CR292=0,X292="N"),AND(CR292=0,X292="B"),AND(CR292=0,LEFT(TRIM(X292),1)="I")),1,0))),"")</f>
        <v/>
      </c>
      <c r="DU292" s="23" t="str">
        <f t="shared" si="179"/>
        <v/>
      </c>
      <c r="DV292" s="23" t="str">
        <f>+IF(LEN($I292)&gt;5,IF(ISERROR(VLOOKUP(Z292,'CODIGO PAGO'!$B$2:$B$20,1,0)),1,IF(OR(AND(CT292=1,Z292&lt;&gt;"N"),AND(CT292=3,Z292&lt;&gt;"B"),AND(CT292=2,LEFT(TRIM(Z292),1)&lt;&gt;"I")),1,IF(OR(AND(CT292=0,Z292="N"),AND(CT292=0,Z292="B"),AND(CT292=0,LEFT(TRIM(Z292),1)="I")),1,0))),"")</f>
        <v/>
      </c>
      <c r="DW292" s="23" t="str">
        <f t="shared" si="180"/>
        <v/>
      </c>
      <c r="DX292" s="23" t="str">
        <f>+IF(LEN($I292)&gt;5,IF(ISERROR(VLOOKUP(AB292,'CODIGO PAGO'!$B$2:$B$20,1,0)),1,IF(OR(AND(CV292=1,AB292&lt;&gt;"N"),AND(CV292=3,AB292&lt;&gt;"B"),AND(CV292=2,LEFT(TRIM(AB292),1)&lt;&gt;"I")),1,IF(OR(AND(CV292=0,AB292="N"),AND(CV292=0,AB292="B"),AND(CV292=0,LEFT(TRIM(AB292),1)="I")),1,0))),"")</f>
        <v/>
      </c>
      <c r="DY292" s="23" t="str">
        <f t="shared" si="181"/>
        <v/>
      </c>
      <c r="DZ292" s="23" t="str">
        <f>+IF(LEN($I292)&gt;5,IF(ISERROR(VLOOKUP(AD292,'CODIGO PAGO'!$B$2:$B$20,1,0)),1,IF(OR(AND(CX292=1,AD292&lt;&gt;"N"),AND(CX292=3,AD292&lt;&gt;"B"),AND(CX292=2,LEFT(TRIM(AD292),1)&lt;&gt;"I")),1,IF(OR(AND(CX292=0,AD292="N"),AND(CX292=0,AD292="B"),AND(CX292=0,LEFT(TRIM(AD292),1)="I")),1,0))),"")</f>
        <v/>
      </c>
      <c r="EA292" s="23" t="str">
        <f t="shared" si="182"/>
        <v/>
      </c>
      <c r="EB292" s="23" t="str">
        <f>+IF(LEN($I292)&gt;5,IF(ISERROR(VLOOKUP(AF292,'CODIGO PAGO'!$B$2:$B$20,1,0)),1,IF(OR(AND(CZ292=1,AF292&lt;&gt;"N"),AND(CZ292=3,AF292&lt;&gt;"B"),AND(CZ292=2,LEFT(TRIM(AF292),1)&lt;&gt;"I")),1,IF(OR(AND(CZ292=0,AF292="N"),AND(CZ292=0,AF292="B"),AND(CZ292=0,LEFT(TRIM(AF292),1)="I")),1,0))),"")</f>
        <v/>
      </c>
      <c r="EC292" s="23" t="str">
        <f t="shared" si="183"/>
        <v/>
      </c>
      <c r="ED292" s="23" t="str">
        <f>+IF(LEN($I292)&gt;5,IF(ISERROR(VLOOKUP(AH292,'CODIGO PAGO'!$B$2:$B$20,1,0)),1,IF(OR(AND(DB292=1,AH292&lt;&gt;"N"),AND(DB292=3,AH292&lt;&gt;"B"),AND(DB292=2,LEFT(TRIM(AH292),1)&lt;&gt;"I")),1,IF(OR(AND(DB292=0,AH292="N"),AND(DB292=0,AH292="B"),AND(DB292=0,LEFT(TRIM(AH292),1)="I")),1,0))),"")</f>
        <v/>
      </c>
      <c r="EE292" s="23" t="str">
        <f t="shared" si="184"/>
        <v/>
      </c>
      <c r="EF292" s="23" t="str">
        <f>+IF(LEN($I292)&gt;5,IF(ISERROR(VLOOKUP(AJ292,'CODIGO PAGO'!$B$2:$B$20,1,0)),1,IF(OR(AND(DD292=1,AJ292&lt;&gt;"N"),AND(DD292=3,AJ292&lt;&gt;"B"),AND(DD292=2,LEFT(TRIM(AJ292),1)&lt;&gt;"I")),1,IF(OR(AND(DD292=0,AJ292="N"),AND(DD292=0,AJ292="B"),AND(DD292=0,LEFT(TRIM(AJ292),1)="I")),1,0))),"")</f>
        <v/>
      </c>
      <c r="EG292" s="23" t="str">
        <f t="shared" si="185"/>
        <v/>
      </c>
      <c r="EH292" s="23" t="str">
        <f>+IF(LEN($I292)&gt;5,IF(ISERROR(VLOOKUP(AL292,'CODIGO PAGO'!$B$2:$B$20,1,0)),1,IF(OR(AND(DF292=1,AL292&lt;&gt;"N"),AND(DF292=3,AL292&lt;&gt;"B"),AND(DF292=2,LEFT(TRIM(AL292),1)&lt;&gt;"I")),1,IF(OR(AND(DF292=0,AL292="N"),AND(DF292=0,AL292="B"),AND(DF292=0,LEFT(TRIM(AL292),1)="I")),1,0))),"")</f>
        <v/>
      </c>
      <c r="EI292" s="23" t="str">
        <f t="shared" si="186"/>
        <v/>
      </c>
      <c r="EJ292" s="23" t="str">
        <f>+IF(LEN($I292)&gt;5,IF(ISERROR(VLOOKUP(AN292,'CODIGO PAGO'!$B$2:$B$20,1,0)),1,IF(OR(AND(DH292=1,AN292&lt;&gt;"N"),AND(DH292=3,AN292&lt;&gt;"B"),AND(DH292=2,LEFT(TRIM(AN292),1)&lt;&gt;"I")),1,IF(OR(AND(DH292=0,AN292="N"),AND(DH292=0,AN292="B"),AND(DH292=0,LEFT(TRIM(AN292),1)="I")),1,0))),"")</f>
        <v/>
      </c>
      <c r="EK292" s="23" t="str">
        <f t="shared" si="187"/>
        <v/>
      </c>
      <c r="EL292" s="24" t="str">
        <f t="shared" si="188"/>
        <v/>
      </c>
    </row>
    <row r="293" spans="1:142" s="26" customFormat="1">
      <c r="A293" s="15" t="str">
        <f t="shared" si="154"/>
        <v/>
      </c>
      <c r="B293" s="1" t="str">
        <f>+IF(LEN(I293)&gt;5,'CODIGO PAGO'!$B$28,"")</f>
        <v/>
      </c>
      <c r="C293" s="1" t="str">
        <f>+IF(LEN($I293)&gt;5,BD!D293,"")</f>
        <v/>
      </c>
      <c r="D293" s="168" t="str">
        <f>+IF(LEN($I293)&gt;5,BD!A293,"")</f>
        <v/>
      </c>
      <c r="E293" s="1" t="str">
        <f>+IF(LEN($I293)&gt;5,BD!B293,"")</f>
        <v/>
      </c>
      <c r="F293" s="1" t="str">
        <f>+IF(LEN($I293)&gt;5,BD!C293,"")</f>
        <v/>
      </c>
      <c r="G293" s="141"/>
      <c r="H293" s="141"/>
      <c r="I293" s="1" t="str">
        <f>+IF(LEN(BD!G293)&gt;5,BD!G293,"")</f>
        <v/>
      </c>
      <c r="J293" s="167" t="str">
        <f>+IF(LEN($I293)&gt;5,BD!E293,"")</f>
        <v/>
      </c>
      <c r="K293" s="6" t="str">
        <f t="shared" si="155"/>
        <v/>
      </c>
      <c r="L293" s="87" t="str">
        <f>+IF(LEN($I293)&gt;5,BD!H293,"")</f>
        <v/>
      </c>
      <c r="M293" s="40" t="str">
        <f t="shared" si="156"/>
        <v/>
      </c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4" t="str">
        <f t="shared" si="157"/>
        <v/>
      </c>
      <c r="AQ293" s="5" t="str">
        <f t="shared" si="158"/>
        <v/>
      </c>
      <c r="AR293" s="91" t="str">
        <f t="shared" si="159"/>
        <v/>
      </c>
      <c r="AS293" s="5" t="str">
        <f t="shared" si="160"/>
        <v/>
      </c>
      <c r="AT293" s="91" t="str">
        <f t="shared" si="161"/>
        <v/>
      </c>
      <c r="AU293" s="4" t="str">
        <f t="shared" si="162"/>
        <v/>
      </c>
      <c r="AV293" s="4" t="str">
        <f t="shared" si="163"/>
        <v/>
      </c>
      <c r="AW293" s="4" t="str">
        <f t="shared" si="164"/>
        <v/>
      </c>
      <c r="AX293" s="4" t="str">
        <f t="shared" si="165"/>
        <v/>
      </c>
      <c r="AY293" s="88" t="str">
        <f t="shared" si="166"/>
        <v/>
      </c>
      <c r="AZ293" s="17" t="str">
        <f t="shared" si="167"/>
        <v/>
      </c>
      <c r="BA293" s="18" t="str">
        <f t="shared" si="168"/>
        <v/>
      </c>
      <c r="BB293" s="19" t="str">
        <f>+IF(LEN(I293)&gt;5,IF(INT(RIGHT(B293,1))=9,0.5*L293*AY293,INT(MID(B293,5,LEN(B293)-4))*L293)+IFERROR(VLOOKUP(I293,AJUSTES!$A$1:$I$50,9,0),0),"")</f>
        <v/>
      </c>
      <c r="BC293" s="12"/>
      <c r="BD293" s="19" t="str">
        <f t="shared" si="169"/>
        <v/>
      </c>
      <c r="BE293" s="18" t="str">
        <f t="shared" si="170"/>
        <v/>
      </c>
      <c r="BF293" s="139" t="str">
        <f t="shared" si="171"/>
        <v/>
      </c>
      <c r="BG293" s="114"/>
      <c r="BH293" s="18" t="str">
        <f t="shared" si="172"/>
        <v/>
      </c>
      <c r="BI293" s="13"/>
      <c r="BJ293" s="12"/>
      <c r="BK293" s="12"/>
      <c r="BL293" s="145"/>
      <c r="BM293" s="12"/>
      <c r="BN293" s="12"/>
      <c r="BO293" s="12"/>
      <c r="BP293" s="12"/>
      <c r="BQ293" s="12"/>
      <c r="BR293" s="12"/>
      <c r="BS293" s="146"/>
      <c r="BT293" s="14"/>
      <c r="BU293" s="12"/>
      <c r="BV293" s="12"/>
      <c r="BW293" s="12"/>
      <c r="BX293" s="12"/>
      <c r="BY293" s="12"/>
      <c r="BZ293" s="144"/>
      <c r="CA293" s="107" t="str">
        <f>+IF(LEN($I293)&gt;5,IF(BD!F293="N/A","",BD!F293),"")</f>
        <v/>
      </c>
      <c r="CB293" s="21"/>
      <c r="CC293" s="147"/>
      <c r="CD293" s="148"/>
      <c r="CE293" s="8" t="str">
        <f>+IF(LEN(I293)&gt;5,BD!M293,"")</f>
        <v/>
      </c>
      <c r="CF293" s="16" t="str">
        <f>+IF(LEN(I293)&gt;5,BD!N293,"")</f>
        <v/>
      </c>
      <c r="CG293" s="3" t="str">
        <f t="shared" si="173"/>
        <v/>
      </c>
      <c r="CH293" s="23" t="str">
        <f>+IF(AND(LEN($I293)&gt;5),IF(AND($J293&gt;N$1,$J293&lt;=$AO$1),1,IF((COUNTIFS(INCAPACIDADES!$C$1:$C$51,$I293,INCAPACIDADES!K$1:K$51,N$1))&gt;0,2,IF(VLOOKUP($C293,BD!$D$1:$F$501,3,0)&gt;N$1,0,3))),"")</f>
        <v/>
      </c>
      <c r="CI293" s="23" t="str">
        <f>+IF(AND(LEN($I293)&gt;5),IF(AND($J293&gt;O$1,$J293&lt;=$AO$1),1,IF((COUNTIFS(INCAPACIDADES!$C$1:$C$51,$I293,INCAPACIDADES!L$1:L$51,O$1))&gt;0,2,IF(VLOOKUP($C293,BD!$D$1:$F$501,3,0)&gt;O$1,0,3))),"")</f>
        <v/>
      </c>
      <c r="CJ293" s="23" t="str">
        <f>+IF(AND(LEN($I293)&gt;5),IF(AND($J293&gt;P$1,$J293&lt;=$AO$1),1,IF((COUNTIFS(INCAPACIDADES!$C$1:$C$51,$I293,INCAPACIDADES!M$1:M$51,P$1))&gt;0,2,IF(VLOOKUP($C293,BD!$D$1:$F$501,3,0)&gt;P$1,0,3))),"")</f>
        <v/>
      </c>
      <c r="CK293" s="23" t="str">
        <f>+IF(AND(LEN($I293)&gt;5),IF(AND($J293&gt;Q$1,$J293&lt;=$AO$1),1,IF((COUNTIFS(INCAPACIDADES!$C$1:$C$51,$I293,INCAPACIDADES!N$1:N$51,Q$1))&gt;0,2,IF(VLOOKUP($C293,BD!$D$1:$F$501,3,0)&gt;Q$1,0,3))),"")</f>
        <v/>
      </c>
      <c r="CL293" s="23" t="str">
        <f>+IF(AND(LEN($I293)&gt;5),IF(AND($J293&gt;R$1,$J293&lt;=$AO$1),1,IF((COUNTIFS(INCAPACIDADES!$C$1:$C$51,$I293,INCAPACIDADES!O$1:O$51,R$1))&gt;0,2,IF(VLOOKUP($C293,BD!$D$1:$F$501,3,0)&gt;R$1,0,3))),"")</f>
        <v/>
      </c>
      <c r="CM293" s="23" t="str">
        <f>+IF(AND(LEN($I293)&gt;5),IF(AND($J293&gt;S$1,$J293&lt;=$AO$1),1,IF((COUNTIFS(INCAPACIDADES!$C$1:$C$51,$I293,INCAPACIDADES!P$1:P$51,S$1))&gt;0,2,IF(VLOOKUP($C293,BD!$D$1:$F$501,3,0)&gt;S$1,0,3))),"")</f>
        <v/>
      </c>
      <c r="CN293" s="23" t="str">
        <f>+IF(AND(LEN($I293)&gt;5),IF(AND($J293&gt;T$1,$J293&lt;=$AO$1),1,IF((COUNTIFS(INCAPACIDADES!$C$1:$C$51,$I293,INCAPACIDADES!Q$1:Q$51,T$1))&gt;0,2,IF(VLOOKUP($C293,BD!$D$1:$F$501,3,0)&gt;T$1,0,3))),"")</f>
        <v/>
      </c>
      <c r="CO293" s="23" t="str">
        <f>+IF(AND(LEN($I293)&gt;5),IF(AND($J293&gt;U$1,$J293&lt;=$AO$1),1,IF((COUNTIFS(INCAPACIDADES!$C$1:$C$51,$I293,INCAPACIDADES!R$1:R$51,U$1))&gt;0,2,IF(VLOOKUP($C293,BD!$D$1:$F$501,3,0)&gt;U$1,0,3))),"")</f>
        <v/>
      </c>
      <c r="CP293" s="23" t="str">
        <f>+IF(AND(LEN($I293)&gt;5),IF(AND($J293&gt;V$1,$J293&lt;=$AO$1),1,IF((COUNTIFS(INCAPACIDADES!$C$1:$C$51,$I293,INCAPACIDADES!S$1:S$51,V$1))&gt;0,2,IF(VLOOKUP($C293,BD!$D$1:$F$501,3,0)&gt;V$1,0,3))),"")</f>
        <v/>
      </c>
      <c r="CQ293" s="23" t="str">
        <f>+IF(AND(LEN($I293)&gt;5),IF(AND($J293&gt;W$1,$J293&lt;=$AO$1),1,IF((COUNTIFS(INCAPACIDADES!$C$1:$C$51,$I293,INCAPACIDADES!T$1:T$51,W$1))&gt;0,2,IF(VLOOKUP($C293,BD!$D$1:$F$501,3,0)&gt;W$1,0,3))),"")</f>
        <v/>
      </c>
      <c r="CR293" s="23" t="str">
        <f>+IF(AND(LEN($I293)&gt;5),IF(AND($J293&gt;X$1,$J293&lt;=$AO$1),1,IF((COUNTIFS(INCAPACIDADES!$C$1:$C$51,$I293,INCAPACIDADES!U$1:U$51,X$1))&gt;0,2,IF(VLOOKUP($C293,BD!$D$1:$F$501,3,0)&gt;X$1,0,3))),"")</f>
        <v/>
      </c>
      <c r="CS293" s="23" t="str">
        <f>+IF(AND(LEN($I293)&gt;5),IF(AND($J293&gt;Y$1,$J293&lt;=$AO$1),1,IF((COUNTIFS(INCAPACIDADES!$C$1:$C$51,$I293,INCAPACIDADES!V$1:V$51,Y$1))&gt;0,2,IF(VLOOKUP($C293,BD!$D$1:$F$501,3,0)&gt;Y$1,0,3))),"")</f>
        <v/>
      </c>
      <c r="CT293" s="23" t="str">
        <f>+IF(AND(LEN($I293)&gt;5),IF(AND($J293&gt;Z$1,$J293&lt;=$AO$1),1,IF((COUNTIFS(INCAPACIDADES!$C$1:$C$51,$I293,INCAPACIDADES!W$1:W$51,Z$1))&gt;0,2,IF(VLOOKUP($C293,BD!$D$1:$F$501,3,0)&gt;Z$1,0,3))),"")</f>
        <v/>
      </c>
      <c r="CU293" s="23" t="str">
        <f>+IF(AND(LEN($I293)&gt;5),IF(AND($J293&gt;AA$1,$J293&lt;=$AO$1),1,IF((COUNTIFS(INCAPACIDADES!$C$1:$C$51,$I293,INCAPACIDADES!X$1:X$51,AA$1))&gt;0,2,IF(VLOOKUP($C293,BD!$D$1:$F$501,3,0)&gt;AA$1,0,3))),"")</f>
        <v/>
      </c>
      <c r="CV293" s="23" t="str">
        <f>+IF(AND(LEN($I293)&gt;5),IF(AND($J293&gt;AB$1,$J293&lt;=$AO$1),1,IF((COUNTIFS(INCAPACIDADES!$C$1:$C$51,$I293,INCAPACIDADES!Y$1:Y$51,AB$1))&gt;0,2,IF(VLOOKUP($C293,BD!$D$1:$F$501,3,0)&gt;AB$1,0,3))),"")</f>
        <v/>
      </c>
      <c r="CW293" s="23" t="str">
        <f>+IF(AND(LEN($I293)&gt;5),IF(AND($J293&gt;AC$1,$J293&lt;=$AO$1),1,IF((COUNTIFS(INCAPACIDADES!$C$1:$C$51,$I293,INCAPACIDADES!Z$1:Z$51,AC$1))&gt;0,2,IF(VLOOKUP($C293,BD!$D$1:$F$501,3,0)&gt;AC$1,0,3))),"")</f>
        <v/>
      </c>
      <c r="CX293" s="23" t="str">
        <f>+IF(AND(LEN($I293)&gt;5),IF(AND($J293&gt;AD$1,$J293&lt;=$AO$1),1,IF((COUNTIFS(INCAPACIDADES!$C$1:$C$51,$I293,INCAPACIDADES!AA$1:AA$51,AD$1))&gt;0,2,IF(VLOOKUP($C293,BD!$D$1:$F$501,3,0)&gt;AD$1,0,3))),"")</f>
        <v/>
      </c>
      <c r="CY293" s="23" t="str">
        <f>+IF(AND(LEN($I293)&gt;5),IF(AND($J293&gt;AE$1,$J293&lt;=$AO$1),1,IF((COUNTIFS(INCAPACIDADES!$C$1:$C$51,$I293,INCAPACIDADES!AB$1:AB$51,AE$1))&gt;0,2,IF(VLOOKUP($C293,BD!$D$1:$F$501,3,0)&gt;AE$1,0,3))),"")</f>
        <v/>
      </c>
      <c r="CZ293" s="23" t="str">
        <f>+IF(AND(LEN($I293)&gt;5),IF(AND($J293&gt;AF$1,$J293&lt;=$AO$1),1,IF((COUNTIFS(INCAPACIDADES!$C$1:$C$51,$I293,INCAPACIDADES!AC$1:AC$51,AF$1))&gt;0,2,IF(VLOOKUP($C293,BD!$D$1:$F$501,3,0)&gt;AF$1,0,3))),"")</f>
        <v/>
      </c>
      <c r="DA293" s="23" t="str">
        <f>+IF(AND(LEN($I293)&gt;5),IF(AND($J293&gt;AG$1,$J293&lt;=$AO$1),1,IF((COUNTIFS(INCAPACIDADES!$C$1:$C$51,$I293,INCAPACIDADES!AD$1:AD$51,AG$1))&gt;0,2,IF(VLOOKUP($C293,BD!$D$1:$F$501,3,0)&gt;AG$1,0,3))),"")</f>
        <v/>
      </c>
      <c r="DB293" s="23" t="str">
        <f>+IF(AND(LEN($I293)&gt;5),IF(AND($J293&gt;AH$1,$J293&lt;=$AO$1),1,IF((COUNTIFS(INCAPACIDADES!$C$1:$C$51,$I293,INCAPACIDADES!AE$1:AE$51,AH$1))&gt;0,2,IF(VLOOKUP($C293,BD!$D$1:$F$501,3,0)&gt;AH$1,0,3))),"")</f>
        <v/>
      </c>
      <c r="DC293" s="23" t="str">
        <f>+IF(AND(LEN($I293)&gt;5),IF(AND($J293&gt;AI$1,$J293&lt;=$AO$1),1,IF((COUNTIFS(INCAPACIDADES!$C$1:$C$51,$I293,INCAPACIDADES!AF$1:AF$51,AI$1))&gt;0,2,IF(VLOOKUP($C293,BD!$D$1:$F$501,3,0)&gt;AI$1,0,3))),"")</f>
        <v/>
      </c>
      <c r="DD293" s="23" t="str">
        <f>+IF(AND(LEN($I293)&gt;5),IF(AND($J293&gt;AJ$1,$J293&lt;=$AO$1),1,IF((COUNTIFS(INCAPACIDADES!$C$1:$C$51,$I293,INCAPACIDADES!AG$1:AG$51,AJ$1))&gt;0,2,IF(VLOOKUP($C293,BD!$D$1:$F$501,3,0)&gt;AJ$1,0,3))),"")</f>
        <v/>
      </c>
      <c r="DE293" s="23" t="str">
        <f>+IF(AND(LEN($I293)&gt;5),IF(AND($J293&gt;AK$1,$J293&lt;=$AO$1),1,IF((COUNTIFS(INCAPACIDADES!$C$1:$C$51,$I293,INCAPACIDADES!AH$1:AH$51,AK$1))&gt;0,2,IF(VLOOKUP($C293,BD!$D$1:$F$501,3,0)&gt;AK$1,0,3))),"")</f>
        <v/>
      </c>
      <c r="DF293" s="23" t="str">
        <f>+IF(AND(LEN($I293)&gt;5),IF(AND($J293&gt;AL$1,$J293&lt;=$AO$1),1,IF((COUNTIFS(INCAPACIDADES!$C$1:$C$51,$I293,INCAPACIDADES!AI$1:AI$51,AL$1))&gt;0,2,IF(VLOOKUP($C293,BD!$D$1:$F$501,3,0)&gt;AL$1,0,3))),"")</f>
        <v/>
      </c>
      <c r="DG293" s="23" t="str">
        <f>+IF(AND(LEN($I293)&gt;5),IF(AND($J293&gt;AM$1,$J293&lt;=$AO$1),1,IF((COUNTIFS(INCAPACIDADES!$C$1:$C$51,$I293,INCAPACIDADES!AJ$1:AJ$51,AM$1))&gt;0,2,IF(VLOOKUP($C293,BD!$D$1:$F$501,3,0)&gt;AM$1,0,3))),"")</f>
        <v/>
      </c>
      <c r="DH293" s="23" t="str">
        <f>+IF(AND(LEN($I293)&gt;5),IF(AND($J293&gt;AN$1,$J293&lt;=$AO$1),1,IF((COUNTIFS(INCAPACIDADES!$C$1:$C$51,$I293,INCAPACIDADES!AK$1:AK$51,AN$1))&gt;0,2,IF(VLOOKUP($C293,BD!$D$1:$F$501,3,0)&gt;AN$1,0,3))),"")</f>
        <v/>
      </c>
      <c r="DI293" s="23" t="str">
        <f>+IF(AND(LEN($I293)&gt;5),IF(AND($J293&gt;AO$1,$J293&lt;=$AO$1),1,IF((COUNTIFS(INCAPACIDADES!$C$1:$C$51,$I293,INCAPACIDADES!AL$1:AL$51,AO$1))&gt;0,2,IF(VLOOKUP($C293,BD!$D$1:$F$501,3,0)&gt;AO$1,0,3))),"")</f>
        <v/>
      </c>
      <c r="DJ293" s="23" t="str">
        <f>+IF(LEN($I293)&gt;5,IF(ISERROR(VLOOKUP(N293,'CODIGO PAGO'!$B$2:$B$20,1,0)),1,IF(OR(AND(CH293=1,N293&lt;&gt;"N"),AND(CH293=3,N293&lt;&gt;"B"),AND(CH293=2,LEFT(TRIM(N293),1)&lt;&gt;"I")),1,IF(OR(AND(CH293=0,N293="N"),AND(CH293=0,N293="B"),AND(CH293=0,LEFT(TRIM(N293),1)="I")),1,0))),"")</f>
        <v/>
      </c>
      <c r="DK293" s="23" t="str">
        <f t="shared" si="174"/>
        <v/>
      </c>
      <c r="DL293" s="23" t="str">
        <f>+IF(LEN($I293)&gt;5,IF(ISERROR(VLOOKUP(P293,'CODIGO PAGO'!$B$2:$B$20,1,0)),1,IF(OR(AND(CJ293=1,P293&lt;&gt;"N"),AND(CJ293=3,P293&lt;&gt;"B"),AND(CJ293=2,LEFT(TRIM(P293),1)&lt;&gt;"I")),1,IF(OR(AND(CJ293=0,P293="N"),AND(CJ293=0,P293="B"),AND(CJ293=0,LEFT(TRIM(P293),1)="I")),1,0))),"")</f>
        <v/>
      </c>
      <c r="DM293" s="23" t="str">
        <f t="shared" si="175"/>
        <v/>
      </c>
      <c r="DN293" s="23" t="str">
        <f>+IF(LEN($I293)&gt;5,IF(ISERROR(VLOOKUP(R293,'CODIGO PAGO'!$B$2:$B$20,1,0)),1,IF(OR(AND(CL293=1,R293&lt;&gt;"N"),AND(CL293=3,R293&lt;&gt;"B"),AND(CL293=2,LEFT(TRIM(R293),1)&lt;&gt;"I")),1,IF(OR(AND(CL293=0,R293="N"),AND(CL293=0,R293="B"),AND(CL293=0,LEFT(TRIM(R293),1)="I")),1,0))),"")</f>
        <v/>
      </c>
      <c r="DO293" s="23" t="str">
        <f t="shared" si="176"/>
        <v/>
      </c>
      <c r="DP293" s="23" t="str">
        <f>+IF(LEN($I293)&gt;5,IF(ISERROR(VLOOKUP(T293,'CODIGO PAGO'!$B$2:$B$20,1,0)),1,IF(OR(AND(CN293=1,T293&lt;&gt;"N"),AND(CN293=3,T293&lt;&gt;"B"),AND(CN293=2,LEFT(TRIM(T293),1)&lt;&gt;"I")),1,IF(OR(AND(CN293=0,T293="N"),AND(CN293=0,T293="B"),AND(CN293=0,LEFT(TRIM(T293),1)="I")),1,0))),"")</f>
        <v/>
      </c>
      <c r="DQ293" s="23" t="str">
        <f t="shared" si="177"/>
        <v/>
      </c>
      <c r="DR293" s="23" t="str">
        <f>+IF(LEN($I293)&gt;5,IF(ISERROR(VLOOKUP(V293,'CODIGO PAGO'!$B$2:$B$20,1,0)),1,IF(OR(AND(CP293=1,V293&lt;&gt;"N"),AND(CP293=3,V293&lt;&gt;"B"),AND(CP293=2,LEFT(TRIM(V293),1)&lt;&gt;"I")),1,IF(OR(AND(CP293=0,V293="N"),AND(CP293=0,V293="B"),AND(CP293=0,LEFT(TRIM(V293),1)="I")),1,0))),"")</f>
        <v/>
      </c>
      <c r="DS293" s="23" t="str">
        <f t="shared" si="178"/>
        <v/>
      </c>
      <c r="DT293" s="23" t="str">
        <f>+IF(LEN($I293)&gt;5,IF(ISERROR(VLOOKUP(X293,'CODIGO PAGO'!$B$2:$B$20,1,0)),1,IF(OR(AND(CR293=1,X293&lt;&gt;"N"),AND(CR293=3,X293&lt;&gt;"B"),AND(CR293=2,LEFT(TRIM(X293),1)&lt;&gt;"I")),1,IF(OR(AND(CR293=0,X293="N"),AND(CR293=0,X293="B"),AND(CR293=0,LEFT(TRIM(X293),1)="I")),1,0))),"")</f>
        <v/>
      </c>
      <c r="DU293" s="23" t="str">
        <f t="shared" si="179"/>
        <v/>
      </c>
      <c r="DV293" s="23" t="str">
        <f>+IF(LEN($I293)&gt;5,IF(ISERROR(VLOOKUP(Z293,'CODIGO PAGO'!$B$2:$B$20,1,0)),1,IF(OR(AND(CT293=1,Z293&lt;&gt;"N"),AND(CT293=3,Z293&lt;&gt;"B"),AND(CT293=2,LEFT(TRIM(Z293),1)&lt;&gt;"I")),1,IF(OR(AND(CT293=0,Z293="N"),AND(CT293=0,Z293="B"),AND(CT293=0,LEFT(TRIM(Z293),1)="I")),1,0))),"")</f>
        <v/>
      </c>
      <c r="DW293" s="23" t="str">
        <f t="shared" si="180"/>
        <v/>
      </c>
      <c r="DX293" s="23" t="str">
        <f>+IF(LEN($I293)&gt;5,IF(ISERROR(VLOOKUP(AB293,'CODIGO PAGO'!$B$2:$B$20,1,0)),1,IF(OR(AND(CV293=1,AB293&lt;&gt;"N"),AND(CV293=3,AB293&lt;&gt;"B"),AND(CV293=2,LEFT(TRIM(AB293),1)&lt;&gt;"I")),1,IF(OR(AND(CV293=0,AB293="N"),AND(CV293=0,AB293="B"),AND(CV293=0,LEFT(TRIM(AB293),1)="I")),1,0))),"")</f>
        <v/>
      </c>
      <c r="DY293" s="23" t="str">
        <f t="shared" si="181"/>
        <v/>
      </c>
      <c r="DZ293" s="23" t="str">
        <f>+IF(LEN($I293)&gt;5,IF(ISERROR(VLOOKUP(AD293,'CODIGO PAGO'!$B$2:$B$20,1,0)),1,IF(OR(AND(CX293=1,AD293&lt;&gt;"N"),AND(CX293=3,AD293&lt;&gt;"B"),AND(CX293=2,LEFT(TRIM(AD293),1)&lt;&gt;"I")),1,IF(OR(AND(CX293=0,AD293="N"),AND(CX293=0,AD293="B"),AND(CX293=0,LEFT(TRIM(AD293),1)="I")),1,0))),"")</f>
        <v/>
      </c>
      <c r="EA293" s="23" t="str">
        <f t="shared" si="182"/>
        <v/>
      </c>
      <c r="EB293" s="23" t="str">
        <f>+IF(LEN($I293)&gt;5,IF(ISERROR(VLOOKUP(AF293,'CODIGO PAGO'!$B$2:$B$20,1,0)),1,IF(OR(AND(CZ293=1,AF293&lt;&gt;"N"),AND(CZ293=3,AF293&lt;&gt;"B"),AND(CZ293=2,LEFT(TRIM(AF293),1)&lt;&gt;"I")),1,IF(OR(AND(CZ293=0,AF293="N"),AND(CZ293=0,AF293="B"),AND(CZ293=0,LEFT(TRIM(AF293),1)="I")),1,0))),"")</f>
        <v/>
      </c>
      <c r="EC293" s="23" t="str">
        <f t="shared" si="183"/>
        <v/>
      </c>
      <c r="ED293" s="23" t="str">
        <f>+IF(LEN($I293)&gt;5,IF(ISERROR(VLOOKUP(AH293,'CODIGO PAGO'!$B$2:$B$20,1,0)),1,IF(OR(AND(DB293=1,AH293&lt;&gt;"N"),AND(DB293=3,AH293&lt;&gt;"B"),AND(DB293=2,LEFT(TRIM(AH293),1)&lt;&gt;"I")),1,IF(OR(AND(DB293=0,AH293="N"),AND(DB293=0,AH293="B"),AND(DB293=0,LEFT(TRIM(AH293),1)="I")),1,0))),"")</f>
        <v/>
      </c>
      <c r="EE293" s="23" t="str">
        <f t="shared" si="184"/>
        <v/>
      </c>
      <c r="EF293" s="23" t="str">
        <f>+IF(LEN($I293)&gt;5,IF(ISERROR(VLOOKUP(AJ293,'CODIGO PAGO'!$B$2:$B$20,1,0)),1,IF(OR(AND(DD293=1,AJ293&lt;&gt;"N"),AND(DD293=3,AJ293&lt;&gt;"B"),AND(DD293=2,LEFT(TRIM(AJ293),1)&lt;&gt;"I")),1,IF(OR(AND(DD293=0,AJ293="N"),AND(DD293=0,AJ293="B"),AND(DD293=0,LEFT(TRIM(AJ293),1)="I")),1,0))),"")</f>
        <v/>
      </c>
      <c r="EG293" s="23" t="str">
        <f t="shared" si="185"/>
        <v/>
      </c>
      <c r="EH293" s="23" t="str">
        <f>+IF(LEN($I293)&gt;5,IF(ISERROR(VLOOKUP(AL293,'CODIGO PAGO'!$B$2:$B$20,1,0)),1,IF(OR(AND(DF293=1,AL293&lt;&gt;"N"),AND(DF293=3,AL293&lt;&gt;"B"),AND(DF293=2,LEFT(TRIM(AL293),1)&lt;&gt;"I")),1,IF(OR(AND(DF293=0,AL293="N"),AND(DF293=0,AL293="B"),AND(DF293=0,LEFT(TRIM(AL293),1)="I")),1,0))),"")</f>
        <v/>
      </c>
      <c r="EI293" s="23" t="str">
        <f t="shared" si="186"/>
        <v/>
      </c>
      <c r="EJ293" s="23" t="str">
        <f>+IF(LEN($I293)&gt;5,IF(ISERROR(VLOOKUP(AN293,'CODIGO PAGO'!$B$2:$B$20,1,0)),1,IF(OR(AND(DH293=1,AN293&lt;&gt;"N"),AND(DH293=3,AN293&lt;&gt;"B"),AND(DH293=2,LEFT(TRIM(AN293),1)&lt;&gt;"I")),1,IF(OR(AND(DH293=0,AN293="N"),AND(DH293=0,AN293="B"),AND(DH293=0,LEFT(TRIM(AN293),1)="I")),1,0))),"")</f>
        <v/>
      </c>
      <c r="EK293" s="23" t="str">
        <f t="shared" si="187"/>
        <v/>
      </c>
      <c r="EL293" s="24" t="str">
        <f t="shared" si="188"/>
        <v/>
      </c>
    </row>
    <row r="294" spans="1:142" s="26" customFormat="1">
      <c r="A294" s="15" t="str">
        <f t="shared" si="154"/>
        <v/>
      </c>
      <c r="B294" s="1" t="str">
        <f>+IF(LEN(I294)&gt;5,'CODIGO PAGO'!$B$28,"")</f>
        <v/>
      </c>
      <c r="C294" s="1" t="str">
        <f>+IF(LEN($I294)&gt;5,BD!D294,"")</f>
        <v/>
      </c>
      <c r="D294" s="168" t="str">
        <f>+IF(LEN($I294)&gt;5,BD!A294,"")</f>
        <v/>
      </c>
      <c r="E294" s="1" t="str">
        <f>+IF(LEN($I294)&gt;5,BD!B294,"")</f>
        <v/>
      </c>
      <c r="F294" s="1" t="str">
        <f>+IF(LEN($I294)&gt;5,BD!C294,"")</f>
        <v/>
      </c>
      <c r="G294" s="141"/>
      <c r="H294" s="141"/>
      <c r="I294" s="1" t="str">
        <f>+IF(LEN(BD!G294)&gt;5,BD!G294,"")</f>
        <v/>
      </c>
      <c r="J294" s="167" t="str">
        <f>+IF(LEN($I294)&gt;5,BD!E294,"")</f>
        <v/>
      </c>
      <c r="K294" s="6" t="str">
        <f t="shared" si="155"/>
        <v/>
      </c>
      <c r="L294" s="87" t="str">
        <f>+IF(LEN($I294)&gt;5,BD!H294,"")</f>
        <v/>
      </c>
      <c r="M294" s="40" t="str">
        <f t="shared" si="156"/>
        <v/>
      </c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4" t="str">
        <f t="shared" si="157"/>
        <v/>
      </c>
      <c r="AQ294" s="5" t="str">
        <f t="shared" si="158"/>
        <v/>
      </c>
      <c r="AR294" s="91" t="str">
        <f t="shared" si="159"/>
        <v/>
      </c>
      <c r="AS294" s="5" t="str">
        <f t="shared" si="160"/>
        <v/>
      </c>
      <c r="AT294" s="91" t="str">
        <f t="shared" si="161"/>
        <v/>
      </c>
      <c r="AU294" s="4" t="str">
        <f t="shared" si="162"/>
        <v/>
      </c>
      <c r="AV294" s="4" t="str">
        <f t="shared" si="163"/>
        <v/>
      </c>
      <c r="AW294" s="4" t="str">
        <f t="shared" si="164"/>
        <v/>
      </c>
      <c r="AX294" s="4" t="str">
        <f t="shared" si="165"/>
        <v/>
      </c>
      <c r="AY294" s="88" t="str">
        <f t="shared" si="166"/>
        <v/>
      </c>
      <c r="AZ294" s="17" t="str">
        <f t="shared" si="167"/>
        <v/>
      </c>
      <c r="BA294" s="18" t="str">
        <f t="shared" si="168"/>
        <v/>
      </c>
      <c r="BB294" s="19" t="str">
        <f>+IF(LEN(I294)&gt;5,IF(INT(RIGHT(B294,1))=9,0.5*L294*AY294,INT(MID(B294,5,LEN(B294)-4))*L294)+IFERROR(VLOOKUP(I294,AJUSTES!$A$1:$I$50,9,0),0),"")</f>
        <v/>
      </c>
      <c r="BC294" s="12"/>
      <c r="BD294" s="19" t="str">
        <f t="shared" si="169"/>
        <v/>
      </c>
      <c r="BE294" s="18" t="str">
        <f t="shared" si="170"/>
        <v/>
      </c>
      <c r="BF294" s="139" t="str">
        <f t="shared" si="171"/>
        <v/>
      </c>
      <c r="BG294" s="114"/>
      <c r="BH294" s="18" t="str">
        <f t="shared" si="172"/>
        <v/>
      </c>
      <c r="BI294" s="13"/>
      <c r="BJ294" s="12"/>
      <c r="BK294" s="12"/>
      <c r="BL294" s="145"/>
      <c r="BM294" s="12"/>
      <c r="BN294" s="12"/>
      <c r="BO294" s="12"/>
      <c r="BP294" s="12"/>
      <c r="BQ294" s="12"/>
      <c r="BR294" s="12"/>
      <c r="BS294" s="146"/>
      <c r="BT294" s="14"/>
      <c r="BU294" s="12"/>
      <c r="BV294" s="12"/>
      <c r="BW294" s="12"/>
      <c r="BX294" s="12"/>
      <c r="BY294" s="12"/>
      <c r="BZ294" s="144"/>
      <c r="CA294" s="107" t="str">
        <f>+IF(LEN($I294)&gt;5,IF(BD!F294="N/A","",BD!F294),"")</f>
        <v/>
      </c>
      <c r="CB294" s="21"/>
      <c r="CC294" s="147"/>
      <c r="CD294" s="148"/>
      <c r="CE294" s="8" t="str">
        <f>+IF(LEN(I294)&gt;5,BD!M294,"")</f>
        <v/>
      </c>
      <c r="CF294" s="16" t="str">
        <f>+IF(LEN(I294)&gt;5,BD!N294,"")</f>
        <v/>
      </c>
      <c r="CG294" s="3" t="str">
        <f t="shared" si="173"/>
        <v/>
      </c>
      <c r="CH294" s="23" t="str">
        <f>+IF(AND(LEN($I294)&gt;5),IF(AND($J294&gt;N$1,$J294&lt;=$AO$1),1,IF((COUNTIFS(INCAPACIDADES!$C$1:$C$51,$I294,INCAPACIDADES!K$1:K$51,N$1))&gt;0,2,IF(VLOOKUP($C294,BD!$D$1:$F$501,3,0)&gt;N$1,0,3))),"")</f>
        <v/>
      </c>
      <c r="CI294" s="23" t="str">
        <f>+IF(AND(LEN($I294)&gt;5),IF(AND($J294&gt;O$1,$J294&lt;=$AO$1),1,IF((COUNTIFS(INCAPACIDADES!$C$1:$C$51,$I294,INCAPACIDADES!L$1:L$51,O$1))&gt;0,2,IF(VLOOKUP($C294,BD!$D$1:$F$501,3,0)&gt;O$1,0,3))),"")</f>
        <v/>
      </c>
      <c r="CJ294" s="23" t="str">
        <f>+IF(AND(LEN($I294)&gt;5),IF(AND($J294&gt;P$1,$J294&lt;=$AO$1),1,IF((COUNTIFS(INCAPACIDADES!$C$1:$C$51,$I294,INCAPACIDADES!M$1:M$51,P$1))&gt;0,2,IF(VLOOKUP($C294,BD!$D$1:$F$501,3,0)&gt;P$1,0,3))),"")</f>
        <v/>
      </c>
      <c r="CK294" s="23" t="str">
        <f>+IF(AND(LEN($I294)&gt;5),IF(AND($J294&gt;Q$1,$J294&lt;=$AO$1),1,IF((COUNTIFS(INCAPACIDADES!$C$1:$C$51,$I294,INCAPACIDADES!N$1:N$51,Q$1))&gt;0,2,IF(VLOOKUP($C294,BD!$D$1:$F$501,3,0)&gt;Q$1,0,3))),"")</f>
        <v/>
      </c>
      <c r="CL294" s="23" t="str">
        <f>+IF(AND(LEN($I294)&gt;5),IF(AND($J294&gt;R$1,$J294&lt;=$AO$1),1,IF((COUNTIFS(INCAPACIDADES!$C$1:$C$51,$I294,INCAPACIDADES!O$1:O$51,R$1))&gt;0,2,IF(VLOOKUP($C294,BD!$D$1:$F$501,3,0)&gt;R$1,0,3))),"")</f>
        <v/>
      </c>
      <c r="CM294" s="23" t="str">
        <f>+IF(AND(LEN($I294)&gt;5),IF(AND($J294&gt;S$1,$J294&lt;=$AO$1),1,IF((COUNTIFS(INCAPACIDADES!$C$1:$C$51,$I294,INCAPACIDADES!P$1:P$51,S$1))&gt;0,2,IF(VLOOKUP($C294,BD!$D$1:$F$501,3,0)&gt;S$1,0,3))),"")</f>
        <v/>
      </c>
      <c r="CN294" s="23" t="str">
        <f>+IF(AND(LEN($I294)&gt;5),IF(AND($J294&gt;T$1,$J294&lt;=$AO$1),1,IF((COUNTIFS(INCAPACIDADES!$C$1:$C$51,$I294,INCAPACIDADES!Q$1:Q$51,T$1))&gt;0,2,IF(VLOOKUP($C294,BD!$D$1:$F$501,3,0)&gt;T$1,0,3))),"")</f>
        <v/>
      </c>
      <c r="CO294" s="23" t="str">
        <f>+IF(AND(LEN($I294)&gt;5),IF(AND($J294&gt;U$1,$J294&lt;=$AO$1),1,IF((COUNTIFS(INCAPACIDADES!$C$1:$C$51,$I294,INCAPACIDADES!R$1:R$51,U$1))&gt;0,2,IF(VLOOKUP($C294,BD!$D$1:$F$501,3,0)&gt;U$1,0,3))),"")</f>
        <v/>
      </c>
      <c r="CP294" s="23" t="str">
        <f>+IF(AND(LEN($I294)&gt;5),IF(AND($J294&gt;V$1,$J294&lt;=$AO$1),1,IF((COUNTIFS(INCAPACIDADES!$C$1:$C$51,$I294,INCAPACIDADES!S$1:S$51,V$1))&gt;0,2,IF(VLOOKUP($C294,BD!$D$1:$F$501,3,0)&gt;V$1,0,3))),"")</f>
        <v/>
      </c>
      <c r="CQ294" s="23" t="str">
        <f>+IF(AND(LEN($I294)&gt;5),IF(AND($J294&gt;W$1,$J294&lt;=$AO$1),1,IF((COUNTIFS(INCAPACIDADES!$C$1:$C$51,$I294,INCAPACIDADES!T$1:T$51,W$1))&gt;0,2,IF(VLOOKUP($C294,BD!$D$1:$F$501,3,0)&gt;W$1,0,3))),"")</f>
        <v/>
      </c>
      <c r="CR294" s="23" t="str">
        <f>+IF(AND(LEN($I294)&gt;5),IF(AND($J294&gt;X$1,$J294&lt;=$AO$1),1,IF((COUNTIFS(INCAPACIDADES!$C$1:$C$51,$I294,INCAPACIDADES!U$1:U$51,X$1))&gt;0,2,IF(VLOOKUP($C294,BD!$D$1:$F$501,3,0)&gt;X$1,0,3))),"")</f>
        <v/>
      </c>
      <c r="CS294" s="23" t="str">
        <f>+IF(AND(LEN($I294)&gt;5),IF(AND($J294&gt;Y$1,$J294&lt;=$AO$1),1,IF((COUNTIFS(INCAPACIDADES!$C$1:$C$51,$I294,INCAPACIDADES!V$1:V$51,Y$1))&gt;0,2,IF(VLOOKUP($C294,BD!$D$1:$F$501,3,0)&gt;Y$1,0,3))),"")</f>
        <v/>
      </c>
      <c r="CT294" s="23" t="str">
        <f>+IF(AND(LEN($I294)&gt;5),IF(AND($J294&gt;Z$1,$J294&lt;=$AO$1),1,IF((COUNTIFS(INCAPACIDADES!$C$1:$C$51,$I294,INCAPACIDADES!W$1:W$51,Z$1))&gt;0,2,IF(VLOOKUP($C294,BD!$D$1:$F$501,3,0)&gt;Z$1,0,3))),"")</f>
        <v/>
      </c>
      <c r="CU294" s="23" t="str">
        <f>+IF(AND(LEN($I294)&gt;5),IF(AND($J294&gt;AA$1,$J294&lt;=$AO$1),1,IF((COUNTIFS(INCAPACIDADES!$C$1:$C$51,$I294,INCAPACIDADES!X$1:X$51,AA$1))&gt;0,2,IF(VLOOKUP($C294,BD!$D$1:$F$501,3,0)&gt;AA$1,0,3))),"")</f>
        <v/>
      </c>
      <c r="CV294" s="23" t="str">
        <f>+IF(AND(LEN($I294)&gt;5),IF(AND($J294&gt;AB$1,$J294&lt;=$AO$1),1,IF((COUNTIFS(INCAPACIDADES!$C$1:$C$51,$I294,INCAPACIDADES!Y$1:Y$51,AB$1))&gt;0,2,IF(VLOOKUP($C294,BD!$D$1:$F$501,3,0)&gt;AB$1,0,3))),"")</f>
        <v/>
      </c>
      <c r="CW294" s="23" t="str">
        <f>+IF(AND(LEN($I294)&gt;5),IF(AND($J294&gt;AC$1,$J294&lt;=$AO$1),1,IF((COUNTIFS(INCAPACIDADES!$C$1:$C$51,$I294,INCAPACIDADES!Z$1:Z$51,AC$1))&gt;0,2,IF(VLOOKUP($C294,BD!$D$1:$F$501,3,0)&gt;AC$1,0,3))),"")</f>
        <v/>
      </c>
      <c r="CX294" s="23" t="str">
        <f>+IF(AND(LEN($I294)&gt;5),IF(AND($J294&gt;AD$1,$J294&lt;=$AO$1),1,IF((COUNTIFS(INCAPACIDADES!$C$1:$C$51,$I294,INCAPACIDADES!AA$1:AA$51,AD$1))&gt;0,2,IF(VLOOKUP($C294,BD!$D$1:$F$501,3,0)&gt;AD$1,0,3))),"")</f>
        <v/>
      </c>
      <c r="CY294" s="23" t="str">
        <f>+IF(AND(LEN($I294)&gt;5),IF(AND($J294&gt;AE$1,$J294&lt;=$AO$1),1,IF((COUNTIFS(INCAPACIDADES!$C$1:$C$51,$I294,INCAPACIDADES!AB$1:AB$51,AE$1))&gt;0,2,IF(VLOOKUP($C294,BD!$D$1:$F$501,3,0)&gt;AE$1,0,3))),"")</f>
        <v/>
      </c>
      <c r="CZ294" s="23" t="str">
        <f>+IF(AND(LEN($I294)&gt;5),IF(AND($J294&gt;AF$1,$J294&lt;=$AO$1),1,IF((COUNTIFS(INCAPACIDADES!$C$1:$C$51,$I294,INCAPACIDADES!AC$1:AC$51,AF$1))&gt;0,2,IF(VLOOKUP($C294,BD!$D$1:$F$501,3,0)&gt;AF$1,0,3))),"")</f>
        <v/>
      </c>
      <c r="DA294" s="23" t="str">
        <f>+IF(AND(LEN($I294)&gt;5),IF(AND($J294&gt;AG$1,$J294&lt;=$AO$1),1,IF((COUNTIFS(INCAPACIDADES!$C$1:$C$51,$I294,INCAPACIDADES!AD$1:AD$51,AG$1))&gt;0,2,IF(VLOOKUP($C294,BD!$D$1:$F$501,3,0)&gt;AG$1,0,3))),"")</f>
        <v/>
      </c>
      <c r="DB294" s="23" t="str">
        <f>+IF(AND(LEN($I294)&gt;5),IF(AND($J294&gt;AH$1,$J294&lt;=$AO$1),1,IF((COUNTIFS(INCAPACIDADES!$C$1:$C$51,$I294,INCAPACIDADES!AE$1:AE$51,AH$1))&gt;0,2,IF(VLOOKUP($C294,BD!$D$1:$F$501,3,0)&gt;AH$1,0,3))),"")</f>
        <v/>
      </c>
      <c r="DC294" s="23" t="str">
        <f>+IF(AND(LEN($I294)&gt;5),IF(AND($J294&gt;AI$1,$J294&lt;=$AO$1),1,IF((COUNTIFS(INCAPACIDADES!$C$1:$C$51,$I294,INCAPACIDADES!AF$1:AF$51,AI$1))&gt;0,2,IF(VLOOKUP($C294,BD!$D$1:$F$501,3,0)&gt;AI$1,0,3))),"")</f>
        <v/>
      </c>
      <c r="DD294" s="23" t="str">
        <f>+IF(AND(LEN($I294)&gt;5),IF(AND($J294&gt;AJ$1,$J294&lt;=$AO$1),1,IF((COUNTIFS(INCAPACIDADES!$C$1:$C$51,$I294,INCAPACIDADES!AG$1:AG$51,AJ$1))&gt;0,2,IF(VLOOKUP($C294,BD!$D$1:$F$501,3,0)&gt;AJ$1,0,3))),"")</f>
        <v/>
      </c>
      <c r="DE294" s="23" t="str">
        <f>+IF(AND(LEN($I294)&gt;5),IF(AND($J294&gt;AK$1,$J294&lt;=$AO$1),1,IF((COUNTIFS(INCAPACIDADES!$C$1:$C$51,$I294,INCAPACIDADES!AH$1:AH$51,AK$1))&gt;0,2,IF(VLOOKUP($C294,BD!$D$1:$F$501,3,0)&gt;AK$1,0,3))),"")</f>
        <v/>
      </c>
      <c r="DF294" s="23" t="str">
        <f>+IF(AND(LEN($I294)&gt;5),IF(AND($J294&gt;AL$1,$J294&lt;=$AO$1),1,IF((COUNTIFS(INCAPACIDADES!$C$1:$C$51,$I294,INCAPACIDADES!AI$1:AI$51,AL$1))&gt;0,2,IF(VLOOKUP($C294,BD!$D$1:$F$501,3,0)&gt;AL$1,0,3))),"")</f>
        <v/>
      </c>
      <c r="DG294" s="23" t="str">
        <f>+IF(AND(LEN($I294)&gt;5),IF(AND($J294&gt;AM$1,$J294&lt;=$AO$1),1,IF((COUNTIFS(INCAPACIDADES!$C$1:$C$51,$I294,INCAPACIDADES!AJ$1:AJ$51,AM$1))&gt;0,2,IF(VLOOKUP($C294,BD!$D$1:$F$501,3,0)&gt;AM$1,0,3))),"")</f>
        <v/>
      </c>
      <c r="DH294" s="23" t="str">
        <f>+IF(AND(LEN($I294)&gt;5),IF(AND($J294&gt;AN$1,$J294&lt;=$AO$1),1,IF((COUNTIFS(INCAPACIDADES!$C$1:$C$51,$I294,INCAPACIDADES!AK$1:AK$51,AN$1))&gt;0,2,IF(VLOOKUP($C294,BD!$D$1:$F$501,3,0)&gt;AN$1,0,3))),"")</f>
        <v/>
      </c>
      <c r="DI294" s="23" t="str">
        <f>+IF(AND(LEN($I294)&gt;5),IF(AND($J294&gt;AO$1,$J294&lt;=$AO$1),1,IF((COUNTIFS(INCAPACIDADES!$C$1:$C$51,$I294,INCAPACIDADES!AL$1:AL$51,AO$1))&gt;0,2,IF(VLOOKUP($C294,BD!$D$1:$F$501,3,0)&gt;AO$1,0,3))),"")</f>
        <v/>
      </c>
      <c r="DJ294" s="23" t="str">
        <f>+IF(LEN($I294)&gt;5,IF(ISERROR(VLOOKUP(N294,'CODIGO PAGO'!$B$2:$B$20,1,0)),1,IF(OR(AND(CH294=1,N294&lt;&gt;"N"),AND(CH294=3,N294&lt;&gt;"B"),AND(CH294=2,LEFT(TRIM(N294),1)&lt;&gt;"I")),1,IF(OR(AND(CH294=0,N294="N"),AND(CH294=0,N294="B"),AND(CH294=0,LEFT(TRIM(N294),1)="I")),1,0))),"")</f>
        <v/>
      </c>
      <c r="DK294" s="23" t="str">
        <f t="shared" si="174"/>
        <v/>
      </c>
      <c r="DL294" s="23" t="str">
        <f>+IF(LEN($I294)&gt;5,IF(ISERROR(VLOOKUP(P294,'CODIGO PAGO'!$B$2:$B$20,1,0)),1,IF(OR(AND(CJ294=1,P294&lt;&gt;"N"),AND(CJ294=3,P294&lt;&gt;"B"),AND(CJ294=2,LEFT(TRIM(P294),1)&lt;&gt;"I")),1,IF(OR(AND(CJ294=0,P294="N"),AND(CJ294=0,P294="B"),AND(CJ294=0,LEFT(TRIM(P294),1)="I")),1,0))),"")</f>
        <v/>
      </c>
      <c r="DM294" s="23" t="str">
        <f t="shared" si="175"/>
        <v/>
      </c>
      <c r="DN294" s="23" t="str">
        <f>+IF(LEN($I294)&gt;5,IF(ISERROR(VLOOKUP(R294,'CODIGO PAGO'!$B$2:$B$20,1,0)),1,IF(OR(AND(CL294=1,R294&lt;&gt;"N"),AND(CL294=3,R294&lt;&gt;"B"),AND(CL294=2,LEFT(TRIM(R294),1)&lt;&gt;"I")),1,IF(OR(AND(CL294=0,R294="N"),AND(CL294=0,R294="B"),AND(CL294=0,LEFT(TRIM(R294),1)="I")),1,0))),"")</f>
        <v/>
      </c>
      <c r="DO294" s="23" t="str">
        <f t="shared" si="176"/>
        <v/>
      </c>
      <c r="DP294" s="23" t="str">
        <f>+IF(LEN($I294)&gt;5,IF(ISERROR(VLOOKUP(T294,'CODIGO PAGO'!$B$2:$B$20,1,0)),1,IF(OR(AND(CN294=1,T294&lt;&gt;"N"),AND(CN294=3,T294&lt;&gt;"B"),AND(CN294=2,LEFT(TRIM(T294),1)&lt;&gt;"I")),1,IF(OR(AND(CN294=0,T294="N"),AND(CN294=0,T294="B"),AND(CN294=0,LEFT(TRIM(T294),1)="I")),1,0))),"")</f>
        <v/>
      </c>
      <c r="DQ294" s="23" t="str">
        <f t="shared" si="177"/>
        <v/>
      </c>
      <c r="DR294" s="23" t="str">
        <f>+IF(LEN($I294)&gt;5,IF(ISERROR(VLOOKUP(V294,'CODIGO PAGO'!$B$2:$B$20,1,0)),1,IF(OR(AND(CP294=1,V294&lt;&gt;"N"),AND(CP294=3,V294&lt;&gt;"B"),AND(CP294=2,LEFT(TRIM(V294),1)&lt;&gt;"I")),1,IF(OR(AND(CP294=0,V294="N"),AND(CP294=0,V294="B"),AND(CP294=0,LEFT(TRIM(V294),1)="I")),1,0))),"")</f>
        <v/>
      </c>
      <c r="DS294" s="23" t="str">
        <f t="shared" si="178"/>
        <v/>
      </c>
      <c r="DT294" s="23" t="str">
        <f>+IF(LEN($I294)&gt;5,IF(ISERROR(VLOOKUP(X294,'CODIGO PAGO'!$B$2:$B$20,1,0)),1,IF(OR(AND(CR294=1,X294&lt;&gt;"N"),AND(CR294=3,X294&lt;&gt;"B"),AND(CR294=2,LEFT(TRIM(X294),1)&lt;&gt;"I")),1,IF(OR(AND(CR294=0,X294="N"),AND(CR294=0,X294="B"),AND(CR294=0,LEFT(TRIM(X294),1)="I")),1,0))),"")</f>
        <v/>
      </c>
      <c r="DU294" s="23" t="str">
        <f t="shared" si="179"/>
        <v/>
      </c>
      <c r="DV294" s="23" t="str">
        <f>+IF(LEN($I294)&gt;5,IF(ISERROR(VLOOKUP(Z294,'CODIGO PAGO'!$B$2:$B$20,1,0)),1,IF(OR(AND(CT294=1,Z294&lt;&gt;"N"),AND(CT294=3,Z294&lt;&gt;"B"),AND(CT294=2,LEFT(TRIM(Z294),1)&lt;&gt;"I")),1,IF(OR(AND(CT294=0,Z294="N"),AND(CT294=0,Z294="B"),AND(CT294=0,LEFT(TRIM(Z294),1)="I")),1,0))),"")</f>
        <v/>
      </c>
      <c r="DW294" s="23" t="str">
        <f t="shared" si="180"/>
        <v/>
      </c>
      <c r="DX294" s="23" t="str">
        <f>+IF(LEN($I294)&gt;5,IF(ISERROR(VLOOKUP(AB294,'CODIGO PAGO'!$B$2:$B$20,1,0)),1,IF(OR(AND(CV294=1,AB294&lt;&gt;"N"),AND(CV294=3,AB294&lt;&gt;"B"),AND(CV294=2,LEFT(TRIM(AB294),1)&lt;&gt;"I")),1,IF(OR(AND(CV294=0,AB294="N"),AND(CV294=0,AB294="B"),AND(CV294=0,LEFT(TRIM(AB294),1)="I")),1,0))),"")</f>
        <v/>
      </c>
      <c r="DY294" s="23" t="str">
        <f t="shared" si="181"/>
        <v/>
      </c>
      <c r="DZ294" s="23" t="str">
        <f>+IF(LEN($I294)&gt;5,IF(ISERROR(VLOOKUP(AD294,'CODIGO PAGO'!$B$2:$B$20,1,0)),1,IF(OR(AND(CX294=1,AD294&lt;&gt;"N"),AND(CX294=3,AD294&lt;&gt;"B"),AND(CX294=2,LEFT(TRIM(AD294),1)&lt;&gt;"I")),1,IF(OR(AND(CX294=0,AD294="N"),AND(CX294=0,AD294="B"),AND(CX294=0,LEFT(TRIM(AD294),1)="I")),1,0))),"")</f>
        <v/>
      </c>
      <c r="EA294" s="23" t="str">
        <f t="shared" si="182"/>
        <v/>
      </c>
      <c r="EB294" s="23" t="str">
        <f>+IF(LEN($I294)&gt;5,IF(ISERROR(VLOOKUP(AF294,'CODIGO PAGO'!$B$2:$B$20,1,0)),1,IF(OR(AND(CZ294=1,AF294&lt;&gt;"N"),AND(CZ294=3,AF294&lt;&gt;"B"),AND(CZ294=2,LEFT(TRIM(AF294),1)&lt;&gt;"I")),1,IF(OR(AND(CZ294=0,AF294="N"),AND(CZ294=0,AF294="B"),AND(CZ294=0,LEFT(TRIM(AF294),1)="I")),1,0))),"")</f>
        <v/>
      </c>
      <c r="EC294" s="23" t="str">
        <f t="shared" si="183"/>
        <v/>
      </c>
      <c r="ED294" s="23" t="str">
        <f>+IF(LEN($I294)&gt;5,IF(ISERROR(VLOOKUP(AH294,'CODIGO PAGO'!$B$2:$B$20,1,0)),1,IF(OR(AND(DB294=1,AH294&lt;&gt;"N"),AND(DB294=3,AH294&lt;&gt;"B"),AND(DB294=2,LEFT(TRIM(AH294),1)&lt;&gt;"I")),1,IF(OR(AND(DB294=0,AH294="N"),AND(DB294=0,AH294="B"),AND(DB294=0,LEFT(TRIM(AH294),1)="I")),1,0))),"")</f>
        <v/>
      </c>
      <c r="EE294" s="23" t="str">
        <f t="shared" si="184"/>
        <v/>
      </c>
      <c r="EF294" s="23" t="str">
        <f>+IF(LEN($I294)&gt;5,IF(ISERROR(VLOOKUP(AJ294,'CODIGO PAGO'!$B$2:$B$20,1,0)),1,IF(OR(AND(DD294=1,AJ294&lt;&gt;"N"),AND(DD294=3,AJ294&lt;&gt;"B"),AND(DD294=2,LEFT(TRIM(AJ294),1)&lt;&gt;"I")),1,IF(OR(AND(DD294=0,AJ294="N"),AND(DD294=0,AJ294="B"),AND(DD294=0,LEFT(TRIM(AJ294),1)="I")),1,0))),"")</f>
        <v/>
      </c>
      <c r="EG294" s="23" t="str">
        <f t="shared" si="185"/>
        <v/>
      </c>
      <c r="EH294" s="23" t="str">
        <f>+IF(LEN($I294)&gt;5,IF(ISERROR(VLOOKUP(AL294,'CODIGO PAGO'!$B$2:$B$20,1,0)),1,IF(OR(AND(DF294=1,AL294&lt;&gt;"N"),AND(DF294=3,AL294&lt;&gt;"B"),AND(DF294=2,LEFT(TRIM(AL294),1)&lt;&gt;"I")),1,IF(OR(AND(DF294=0,AL294="N"),AND(DF294=0,AL294="B"),AND(DF294=0,LEFT(TRIM(AL294),1)="I")),1,0))),"")</f>
        <v/>
      </c>
      <c r="EI294" s="23" t="str">
        <f t="shared" si="186"/>
        <v/>
      </c>
      <c r="EJ294" s="23" t="str">
        <f>+IF(LEN($I294)&gt;5,IF(ISERROR(VLOOKUP(AN294,'CODIGO PAGO'!$B$2:$B$20,1,0)),1,IF(OR(AND(DH294=1,AN294&lt;&gt;"N"),AND(DH294=3,AN294&lt;&gt;"B"),AND(DH294=2,LEFT(TRIM(AN294),1)&lt;&gt;"I")),1,IF(OR(AND(DH294=0,AN294="N"),AND(DH294=0,AN294="B"),AND(DH294=0,LEFT(TRIM(AN294),1)="I")),1,0))),"")</f>
        <v/>
      </c>
      <c r="EK294" s="23" t="str">
        <f t="shared" si="187"/>
        <v/>
      </c>
      <c r="EL294" s="24" t="str">
        <f t="shared" si="188"/>
        <v/>
      </c>
    </row>
    <row r="295" spans="1:142" s="26" customFormat="1">
      <c r="A295" s="15" t="str">
        <f t="shared" si="154"/>
        <v/>
      </c>
      <c r="B295" s="1" t="str">
        <f>+IF(LEN(I295)&gt;5,'CODIGO PAGO'!$B$28,"")</f>
        <v/>
      </c>
      <c r="C295" s="1" t="str">
        <f>+IF(LEN($I295)&gt;5,BD!D295,"")</f>
        <v/>
      </c>
      <c r="D295" s="168" t="str">
        <f>+IF(LEN($I295)&gt;5,BD!A295,"")</f>
        <v/>
      </c>
      <c r="E295" s="1" t="str">
        <f>+IF(LEN($I295)&gt;5,BD!B295,"")</f>
        <v/>
      </c>
      <c r="F295" s="1" t="str">
        <f>+IF(LEN($I295)&gt;5,BD!C295,"")</f>
        <v/>
      </c>
      <c r="G295" s="141"/>
      <c r="H295" s="141"/>
      <c r="I295" s="1" t="str">
        <f>+IF(LEN(BD!G295)&gt;5,BD!G295,"")</f>
        <v/>
      </c>
      <c r="J295" s="167" t="str">
        <f>+IF(LEN($I295)&gt;5,BD!E295,"")</f>
        <v/>
      </c>
      <c r="K295" s="6" t="str">
        <f t="shared" si="155"/>
        <v/>
      </c>
      <c r="L295" s="87" t="str">
        <f>+IF(LEN($I295)&gt;5,BD!H295,"")</f>
        <v/>
      </c>
      <c r="M295" s="40" t="str">
        <f t="shared" si="156"/>
        <v/>
      </c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4" t="str">
        <f t="shared" si="157"/>
        <v/>
      </c>
      <c r="AQ295" s="5" t="str">
        <f t="shared" si="158"/>
        <v/>
      </c>
      <c r="AR295" s="91" t="str">
        <f t="shared" si="159"/>
        <v/>
      </c>
      <c r="AS295" s="5" t="str">
        <f t="shared" si="160"/>
        <v/>
      </c>
      <c r="AT295" s="91" t="str">
        <f t="shared" si="161"/>
        <v/>
      </c>
      <c r="AU295" s="4" t="str">
        <f t="shared" si="162"/>
        <v/>
      </c>
      <c r="AV295" s="4" t="str">
        <f t="shared" si="163"/>
        <v/>
      </c>
      <c r="AW295" s="4" t="str">
        <f t="shared" si="164"/>
        <v/>
      </c>
      <c r="AX295" s="4" t="str">
        <f t="shared" si="165"/>
        <v/>
      </c>
      <c r="AY295" s="88" t="str">
        <f t="shared" si="166"/>
        <v/>
      </c>
      <c r="AZ295" s="17" t="str">
        <f t="shared" si="167"/>
        <v/>
      </c>
      <c r="BA295" s="18" t="str">
        <f t="shared" si="168"/>
        <v/>
      </c>
      <c r="BB295" s="19" t="str">
        <f>+IF(LEN(I295)&gt;5,IF(INT(RIGHT(B295,1))=9,0.5*L295*AY295,INT(MID(B295,5,LEN(B295)-4))*L295)+IFERROR(VLOOKUP(I295,AJUSTES!$A$1:$I$50,9,0),0),"")</f>
        <v/>
      </c>
      <c r="BC295" s="12"/>
      <c r="BD295" s="19" t="str">
        <f t="shared" si="169"/>
        <v/>
      </c>
      <c r="BE295" s="18" t="str">
        <f t="shared" si="170"/>
        <v/>
      </c>
      <c r="BF295" s="139" t="str">
        <f t="shared" si="171"/>
        <v/>
      </c>
      <c r="BG295" s="114"/>
      <c r="BH295" s="18" t="str">
        <f t="shared" si="172"/>
        <v/>
      </c>
      <c r="BI295" s="13"/>
      <c r="BJ295" s="12"/>
      <c r="BK295" s="12"/>
      <c r="BL295" s="145"/>
      <c r="BM295" s="12"/>
      <c r="BN295" s="12"/>
      <c r="BO295" s="12"/>
      <c r="BP295" s="12"/>
      <c r="BQ295" s="12"/>
      <c r="BR295" s="12"/>
      <c r="BS295" s="146"/>
      <c r="BT295" s="14"/>
      <c r="BU295" s="12"/>
      <c r="BV295" s="12"/>
      <c r="BW295" s="12"/>
      <c r="BX295" s="12"/>
      <c r="BY295" s="12"/>
      <c r="BZ295" s="144"/>
      <c r="CA295" s="107" t="str">
        <f>+IF(LEN($I295)&gt;5,IF(BD!F295="N/A","",BD!F295),"")</f>
        <v/>
      </c>
      <c r="CB295" s="21"/>
      <c r="CC295" s="147"/>
      <c r="CD295" s="148"/>
      <c r="CE295" s="8" t="str">
        <f>+IF(LEN(I295)&gt;5,BD!M295,"")</f>
        <v/>
      </c>
      <c r="CF295" s="16" t="str">
        <f>+IF(LEN(I295)&gt;5,BD!N295,"")</f>
        <v/>
      </c>
      <c r="CG295" s="3" t="str">
        <f t="shared" si="173"/>
        <v/>
      </c>
      <c r="CH295" s="23" t="str">
        <f>+IF(AND(LEN($I295)&gt;5),IF(AND($J295&gt;N$1,$J295&lt;=$AO$1),1,IF((COUNTIFS(INCAPACIDADES!$C$1:$C$51,$I295,INCAPACIDADES!K$1:K$51,N$1))&gt;0,2,IF(VLOOKUP($C295,BD!$D$1:$F$501,3,0)&gt;N$1,0,3))),"")</f>
        <v/>
      </c>
      <c r="CI295" s="23" t="str">
        <f>+IF(AND(LEN($I295)&gt;5),IF(AND($J295&gt;O$1,$J295&lt;=$AO$1),1,IF((COUNTIFS(INCAPACIDADES!$C$1:$C$51,$I295,INCAPACIDADES!L$1:L$51,O$1))&gt;0,2,IF(VLOOKUP($C295,BD!$D$1:$F$501,3,0)&gt;O$1,0,3))),"")</f>
        <v/>
      </c>
      <c r="CJ295" s="23" t="str">
        <f>+IF(AND(LEN($I295)&gt;5),IF(AND($J295&gt;P$1,$J295&lt;=$AO$1),1,IF((COUNTIFS(INCAPACIDADES!$C$1:$C$51,$I295,INCAPACIDADES!M$1:M$51,P$1))&gt;0,2,IF(VLOOKUP($C295,BD!$D$1:$F$501,3,0)&gt;P$1,0,3))),"")</f>
        <v/>
      </c>
      <c r="CK295" s="23" t="str">
        <f>+IF(AND(LEN($I295)&gt;5),IF(AND($J295&gt;Q$1,$J295&lt;=$AO$1),1,IF((COUNTIFS(INCAPACIDADES!$C$1:$C$51,$I295,INCAPACIDADES!N$1:N$51,Q$1))&gt;0,2,IF(VLOOKUP($C295,BD!$D$1:$F$501,3,0)&gt;Q$1,0,3))),"")</f>
        <v/>
      </c>
      <c r="CL295" s="23" t="str">
        <f>+IF(AND(LEN($I295)&gt;5),IF(AND($J295&gt;R$1,$J295&lt;=$AO$1),1,IF((COUNTIFS(INCAPACIDADES!$C$1:$C$51,$I295,INCAPACIDADES!O$1:O$51,R$1))&gt;0,2,IF(VLOOKUP($C295,BD!$D$1:$F$501,3,0)&gt;R$1,0,3))),"")</f>
        <v/>
      </c>
      <c r="CM295" s="23" t="str">
        <f>+IF(AND(LEN($I295)&gt;5),IF(AND($J295&gt;S$1,$J295&lt;=$AO$1),1,IF((COUNTIFS(INCAPACIDADES!$C$1:$C$51,$I295,INCAPACIDADES!P$1:P$51,S$1))&gt;0,2,IF(VLOOKUP($C295,BD!$D$1:$F$501,3,0)&gt;S$1,0,3))),"")</f>
        <v/>
      </c>
      <c r="CN295" s="23" t="str">
        <f>+IF(AND(LEN($I295)&gt;5),IF(AND($J295&gt;T$1,$J295&lt;=$AO$1),1,IF((COUNTIFS(INCAPACIDADES!$C$1:$C$51,$I295,INCAPACIDADES!Q$1:Q$51,T$1))&gt;0,2,IF(VLOOKUP($C295,BD!$D$1:$F$501,3,0)&gt;T$1,0,3))),"")</f>
        <v/>
      </c>
      <c r="CO295" s="23" t="str">
        <f>+IF(AND(LEN($I295)&gt;5),IF(AND($J295&gt;U$1,$J295&lt;=$AO$1),1,IF((COUNTIFS(INCAPACIDADES!$C$1:$C$51,$I295,INCAPACIDADES!R$1:R$51,U$1))&gt;0,2,IF(VLOOKUP($C295,BD!$D$1:$F$501,3,0)&gt;U$1,0,3))),"")</f>
        <v/>
      </c>
      <c r="CP295" s="23" t="str">
        <f>+IF(AND(LEN($I295)&gt;5),IF(AND($J295&gt;V$1,$J295&lt;=$AO$1),1,IF((COUNTIFS(INCAPACIDADES!$C$1:$C$51,$I295,INCAPACIDADES!S$1:S$51,V$1))&gt;0,2,IF(VLOOKUP($C295,BD!$D$1:$F$501,3,0)&gt;V$1,0,3))),"")</f>
        <v/>
      </c>
      <c r="CQ295" s="23" t="str">
        <f>+IF(AND(LEN($I295)&gt;5),IF(AND($J295&gt;W$1,$J295&lt;=$AO$1),1,IF((COUNTIFS(INCAPACIDADES!$C$1:$C$51,$I295,INCAPACIDADES!T$1:T$51,W$1))&gt;0,2,IF(VLOOKUP($C295,BD!$D$1:$F$501,3,0)&gt;W$1,0,3))),"")</f>
        <v/>
      </c>
      <c r="CR295" s="23" t="str">
        <f>+IF(AND(LEN($I295)&gt;5),IF(AND($J295&gt;X$1,$J295&lt;=$AO$1),1,IF((COUNTIFS(INCAPACIDADES!$C$1:$C$51,$I295,INCAPACIDADES!U$1:U$51,X$1))&gt;0,2,IF(VLOOKUP($C295,BD!$D$1:$F$501,3,0)&gt;X$1,0,3))),"")</f>
        <v/>
      </c>
      <c r="CS295" s="23" t="str">
        <f>+IF(AND(LEN($I295)&gt;5),IF(AND($J295&gt;Y$1,$J295&lt;=$AO$1),1,IF((COUNTIFS(INCAPACIDADES!$C$1:$C$51,$I295,INCAPACIDADES!V$1:V$51,Y$1))&gt;0,2,IF(VLOOKUP($C295,BD!$D$1:$F$501,3,0)&gt;Y$1,0,3))),"")</f>
        <v/>
      </c>
      <c r="CT295" s="23" t="str">
        <f>+IF(AND(LEN($I295)&gt;5),IF(AND($J295&gt;Z$1,$J295&lt;=$AO$1),1,IF((COUNTIFS(INCAPACIDADES!$C$1:$C$51,$I295,INCAPACIDADES!W$1:W$51,Z$1))&gt;0,2,IF(VLOOKUP($C295,BD!$D$1:$F$501,3,0)&gt;Z$1,0,3))),"")</f>
        <v/>
      </c>
      <c r="CU295" s="23" t="str">
        <f>+IF(AND(LEN($I295)&gt;5),IF(AND($J295&gt;AA$1,$J295&lt;=$AO$1),1,IF((COUNTIFS(INCAPACIDADES!$C$1:$C$51,$I295,INCAPACIDADES!X$1:X$51,AA$1))&gt;0,2,IF(VLOOKUP($C295,BD!$D$1:$F$501,3,0)&gt;AA$1,0,3))),"")</f>
        <v/>
      </c>
      <c r="CV295" s="23" t="str">
        <f>+IF(AND(LEN($I295)&gt;5),IF(AND($J295&gt;AB$1,$J295&lt;=$AO$1),1,IF((COUNTIFS(INCAPACIDADES!$C$1:$C$51,$I295,INCAPACIDADES!Y$1:Y$51,AB$1))&gt;0,2,IF(VLOOKUP($C295,BD!$D$1:$F$501,3,0)&gt;AB$1,0,3))),"")</f>
        <v/>
      </c>
      <c r="CW295" s="23" t="str">
        <f>+IF(AND(LEN($I295)&gt;5),IF(AND($J295&gt;AC$1,$J295&lt;=$AO$1),1,IF((COUNTIFS(INCAPACIDADES!$C$1:$C$51,$I295,INCAPACIDADES!Z$1:Z$51,AC$1))&gt;0,2,IF(VLOOKUP($C295,BD!$D$1:$F$501,3,0)&gt;AC$1,0,3))),"")</f>
        <v/>
      </c>
      <c r="CX295" s="23" t="str">
        <f>+IF(AND(LEN($I295)&gt;5),IF(AND($J295&gt;AD$1,$J295&lt;=$AO$1),1,IF((COUNTIFS(INCAPACIDADES!$C$1:$C$51,$I295,INCAPACIDADES!AA$1:AA$51,AD$1))&gt;0,2,IF(VLOOKUP($C295,BD!$D$1:$F$501,3,0)&gt;AD$1,0,3))),"")</f>
        <v/>
      </c>
      <c r="CY295" s="23" t="str">
        <f>+IF(AND(LEN($I295)&gt;5),IF(AND($J295&gt;AE$1,$J295&lt;=$AO$1),1,IF((COUNTIFS(INCAPACIDADES!$C$1:$C$51,$I295,INCAPACIDADES!AB$1:AB$51,AE$1))&gt;0,2,IF(VLOOKUP($C295,BD!$D$1:$F$501,3,0)&gt;AE$1,0,3))),"")</f>
        <v/>
      </c>
      <c r="CZ295" s="23" t="str">
        <f>+IF(AND(LEN($I295)&gt;5),IF(AND($J295&gt;AF$1,$J295&lt;=$AO$1),1,IF((COUNTIFS(INCAPACIDADES!$C$1:$C$51,$I295,INCAPACIDADES!AC$1:AC$51,AF$1))&gt;0,2,IF(VLOOKUP($C295,BD!$D$1:$F$501,3,0)&gt;AF$1,0,3))),"")</f>
        <v/>
      </c>
      <c r="DA295" s="23" t="str">
        <f>+IF(AND(LEN($I295)&gt;5),IF(AND($J295&gt;AG$1,$J295&lt;=$AO$1),1,IF((COUNTIFS(INCAPACIDADES!$C$1:$C$51,$I295,INCAPACIDADES!AD$1:AD$51,AG$1))&gt;0,2,IF(VLOOKUP($C295,BD!$D$1:$F$501,3,0)&gt;AG$1,0,3))),"")</f>
        <v/>
      </c>
      <c r="DB295" s="23" t="str">
        <f>+IF(AND(LEN($I295)&gt;5),IF(AND($J295&gt;AH$1,$J295&lt;=$AO$1),1,IF((COUNTIFS(INCAPACIDADES!$C$1:$C$51,$I295,INCAPACIDADES!AE$1:AE$51,AH$1))&gt;0,2,IF(VLOOKUP($C295,BD!$D$1:$F$501,3,0)&gt;AH$1,0,3))),"")</f>
        <v/>
      </c>
      <c r="DC295" s="23" t="str">
        <f>+IF(AND(LEN($I295)&gt;5),IF(AND($J295&gt;AI$1,$J295&lt;=$AO$1),1,IF((COUNTIFS(INCAPACIDADES!$C$1:$C$51,$I295,INCAPACIDADES!AF$1:AF$51,AI$1))&gt;0,2,IF(VLOOKUP($C295,BD!$D$1:$F$501,3,0)&gt;AI$1,0,3))),"")</f>
        <v/>
      </c>
      <c r="DD295" s="23" t="str">
        <f>+IF(AND(LEN($I295)&gt;5),IF(AND($J295&gt;AJ$1,$J295&lt;=$AO$1),1,IF((COUNTIFS(INCAPACIDADES!$C$1:$C$51,$I295,INCAPACIDADES!AG$1:AG$51,AJ$1))&gt;0,2,IF(VLOOKUP($C295,BD!$D$1:$F$501,3,0)&gt;AJ$1,0,3))),"")</f>
        <v/>
      </c>
      <c r="DE295" s="23" t="str">
        <f>+IF(AND(LEN($I295)&gt;5),IF(AND($J295&gt;AK$1,$J295&lt;=$AO$1),1,IF((COUNTIFS(INCAPACIDADES!$C$1:$C$51,$I295,INCAPACIDADES!AH$1:AH$51,AK$1))&gt;0,2,IF(VLOOKUP($C295,BD!$D$1:$F$501,3,0)&gt;AK$1,0,3))),"")</f>
        <v/>
      </c>
      <c r="DF295" s="23" t="str">
        <f>+IF(AND(LEN($I295)&gt;5),IF(AND($J295&gt;AL$1,$J295&lt;=$AO$1),1,IF((COUNTIFS(INCAPACIDADES!$C$1:$C$51,$I295,INCAPACIDADES!AI$1:AI$51,AL$1))&gt;0,2,IF(VLOOKUP($C295,BD!$D$1:$F$501,3,0)&gt;AL$1,0,3))),"")</f>
        <v/>
      </c>
      <c r="DG295" s="23" t="str">
        <f>+IF(AND(LEN($I295)&gt;5),IF(AND($J295&gt;AM$1,$J295&lt;=$AO$1),1,IF((COUNTIFS(INCAPACIDADES!$C$1:$C$51,$I295,INCAPACIDADES!AJ$1:AJ$51,AM$1))&gt;0,2,IF(VLOOKUP($C295,BD!$D$1:$F$501,3,0)&gt;AM$1,0,3))),"")</f>
        <v/>
      </c>
      <c r="DH295" s="23" t="str">
        <f>+IF(AND(LEN($I295)&gt;5),IF(AND($J295&gt;AN$1,$J295&lt;=$AO$1),1,IF((COUNTIFS(INCAPACIDADES!$C$1:$C$51,$I295,INCAPACIDADES!AK$1:AK$51,AN$1))&gt;0,2,IF(VLOOKUP($C295,BD!$D$1:$F$501,3,0)&gt;AN$1,0,3))),"")</f>
        <v/>
      </c>
      <c r="DI295" s="23" t="str">
        <f>+IF(AND(LEN($I295)&gt;5),IF(AND($J295&gt;AO$1,$J295&lt;=$AO$1),1,IF((COUNTIFS(INCAPACIDADES!$C$1:$C$51,$I295,INCAPACIDADES!AL$1:AL$51,AO$1))&gt;0,2,IF(VLOOKUP($C295,BD!$D$1:$F$501,3,0)&gt;AO$1,0,3))),"")</f>
        <v/>
      </c>
      <c r="DJ295" s="23" t="str">
        <f>+IF(LEN($I295)&gt;5,IF(ISERROR(VLOOKUP(N295,'CODIGO PAGO'!$B$2:$B$20,1,0)),1,IF(OR(AND(CH295=1,N295&lt;&gt;"N"),AND(CH295=3,N295&lt;&gt;"B"),AND(CH295=2,LEFT(TRIM(N295),1)&lt;&gt;"I")),1,IF(OR(AND(CH295=0,N295="N"),AND(CH295=0,N295="B"),AND(CH295=0,LEFT(TRIM(N295),1)="I")),1,0))),"")</f>
        <v/>
      </c>
      <c r="DK295" s="23" t="str">
        <f t="shared" si="174"/>
        <v/>
      </c>
      <c r="DL295" s="23" t="str">
        <f>+IF(LEN($I295)&gt;5,IF(ISERROR(VLOOKUP(P295,'CODIGO PAGO'!$B$2:$B$20,1,0)),1,IF(OR(AND(CJ295=1,P295&lt;&gt;"N"),AND(CJ295=3,P295&lt;&gt;"B"),AND(CJ295=2,LEFT(TRIM(P295),1)&lt;&gt;"I")),1,IF(OR(AND(CJ295=0,P295="N"),AND(CJ295=0,P295="B"),AND(CJ295=0,LEFT(TRIM(P295),1)="I")),1,0))),"")</f>
        <v/>
      </c>
      <c r="DM295" s="23" t="str">
        <f t="shared" si="175"/>
        <v/>
      </c>
      <c r="DN295" s="23" t="str">
        <f>+IF(LEN($I295)&gt;5,IF(ISERROR(VLOOKUP(R295,'CODIGO PAGO'!$B$2:$B$20,1,0)),1,IF(OR(AND(CL295=1,R295&lt;&gt;"N"),AND(CL295=3,R295&lt;&gt;"B"),AND(CL295=2,LEFT(TRIM(R295),1)&lt;&gt;"I")),1,IF(OR(AND(CL295=0,R295="N"),AND(CL295=0,R295="B"),AND(CL295=0,LEFT(TRIM(R295),1)="I")),1,0))),"")</f>
        <v/>
      </c>
      <c r="DO295" s="23" t="str">
        <f t="shared" si="176"/>
        <v/>
      </c>
      <c r="DP295" s="23" t="str">
        <f>+IF(LEN($I295)&gt;5,IF(ISERROR(VLOOKUP(T295,'CODIGO PAGO'!$B$2:$B$20,1,0)),1,IF(OR(AND(CN295=1,T295&lt;&gt;"N"),AND(CN295=3,T295&lt;&gt;"B"),AND(CN295=2,LEFT(TRIM(T295),1)&lt;&gt;"I")),1,IF(OR(AND(CN295=0,T295="N"),AND(CN295=0,T295="B"),AND(CN295=0,LEFT(TRIM(T295),1)="I")),1,0))),"")</f>
        <v/>
      </c>
      <c r="DQ295" s="23" t="str">
        <f t="shared" si="177"/>
        <v/>
      </c>
      <c r="DR295" s="23" t="str">
        <f>+IF(LEN($I295)&gt;5,IF(ISERROR(VLOOKUP(V295,'CODIGO PAGO'!$B$2:$B$20,1,0)),1,IF(OR(AND(CP295=1,V295&lt;&gt;"N"),AND(CP295=3,V295&lt;&gt;"B"),AND(CP295=2,LEFT(TRIM(V295),1)&lt;&gt;"I")),1,IF(OR(AND(CP295=0,V295="N"),AND(CP295=0,V295="B"),AND(CP295=0,LEFT(TRIM(V295),1)="I")),1,0))),"")</f>
        <v/>
      </c>
      <c r="DS295" s="23" t="str">
        <f t="shared" si="178"/>
        <v/>
      </c>
      <c r="DT295" s="23" t="str">
        <f>+IF(LEN($I295)&gt;5,IF(ISERROR(VLOOKUP(X295,'CODIGO PAGO'!$B$2:$B$20,1,0)),1,IF(OR(AND(CR295=1,X295&lt;&gt;"N"),AND(CR295=3,X295&lt;&gt;"B"),AND(CR295=2,LEFT(TRIM(X295),1)&lt;&gt;"I")),1,IF(OR(AND(CR295=0,X295="N"),AND(CR295=0,X295="B"),AND(CR295=0,LEFT(TRIM(X295),1)="I")),1,0))),"")</f>
        <v/>
      </c>
      <c r="DU295" s="23" t="str">
        <f t="shared" si="179"/>
        <v/>
      </c>
      <c r="DV295" s="23" t="str">
        <f>+IF(LEN($I295)&gt;5,IF(ISERROR(VLOOKUP(Z295,'CODIGO PAGO'!$B$2:$B$20,1,0)),1,IF(OR(AND(CT295=1,Z295&lt;&gt;"N"),AND(CT295=3,Z295&lt;&gt;"B"),AND(CT295=2,LEFT(TRIM(Z295),1)&lt;&gt;"I")),1,IF(OR(AND(CT295=0,Z295="N"),AND(CT295=0,Z295="B"),AND(CT295=0,LEFT(TRIM(Z295),1)="I")),1,0))),"")</f>
        <v/>
      </c>
      <c r="DW295" s="23" t="str">
        <f t="shared" si="180"/>
        <v/>
      </c>
      <c r="DX295" s="23" t="str">
        <f>+IF(LEN($I295)&gt;5,IF(ISERROR(VLOOKUP(AB295,'CODIGO PAGO'!$B$2:$B$20,1,0)),1,IF(OR(AND(CV295=1,AB295&lt;&gt;"N"),AND(CV295=3,AB295&lt;&gt;"B"),AND(CV295=2,LEFT(TRIM(AB295),1)&lt;&gt;"I")),1,IF(OR(AND(CV295=0,AB295="N"),AND(CV295=0,AB295="B"),AND(CV295=0,LEFT(TRIM(AB295),1)="I")),1,0))),"")</f>
        <v/>
      </c>
      <c r="DY295" s="23" t="str">
        <f t="shared" si="181"/>
        <v/>
      </c>
      <c r="DZ295" s="23" t="str">
        <f>+IF(LEN($I295)&gt;5,IF(ISERROR(VLOOKUP(AD295,'CODIGO PAGO'!$B$2:$B$20,1,0)),1,IF(OR(AND(CX295=1,AD295&lt;&gt;"N"),AND(CX295=3,AD295&lt;&gt;"B"),AND(CX295=2,LEFT(TRIM(AD295),1)&lt;&gt;"I")),1,IF(OR(AND(CX295=0,AD295="N"),AND(CX295=0,AD295="B"),AND(CX295=0,LEFT(TRIM(AD295),1)="I")),1,0))),"")</f>
        <v/>
      </c>
      <c r="EA295" s="23" t="str">
        <f t="shared" si="182"/>
        <v/>
      </c>
      <c r="EB295" s="23" t="str">
        <f>+IF(LEN($I295)&gt;5,IF(ISERROR(VLOOKUP(AF295,'CODIGO PAGO'!$B$2:$B$20,1,0)),1,IF(OR(AND(CZ295=1,AF295&lt;&gt;"N"),AND(CZ295=3,AF295&lt;&gt;"B"),AND(CZ295=2,LEFT(TRIM(AF295),1)&lt;&gt;"I")),1,IF(OR(AND(CZ295=0,AF295="N"),AND(CZ295=0,AF295="B"),AND(CZ295=0,LEFT(TRIM(AF295),1)="I")),1,0))),"")</f>
        <v/>
      </c>
      <c r="EC295" s="23" t="str">
        <f t="shared" si="183"/>
        <v/>
      </c>
      <c r="ED295" s="23" t="str">
        <f>+IF(LEN($I295)&gt;5,IF(ISERROR(VLOOKUP(AH295,'CODIGO PAGO'!$B$2:$B$20,1,0)),1,IF(OR(AND(DB295=1,AH295&lt;&gt;"N"),AND(DB295=3,AH295&lt;&gt;"B"),AND(DB295=2,LEFT(TRIM(AH295),1)&lt;&gt;"I")),1,IF(OR(AND(DB295=0,AH295="N"),AND(DB295=0,AH295="B"),AND(DB295=0,LEFT(TRIM(AH295),1)="I")),1,0))),"")</f>
        <v/>
      </c>
      <c r="EE295" s="23" t="str">
        <f t="shared" si="184"/>
        <v/>
      </c>
      <c r="EF295" s="23" t="str">
        <f>+IF(LEN($I295)&gt;5,IF(ISERROR(VLOOKUP(AJ295,'CODIGO PAGO'!$B$2:$B$20,1,0)),1,IF(OR(AND(DD295=1,AJ295&lt;&gt;"N"),AND(DD295=3,AJ295&lt;&gt;"B"),AND(DD295=2,LEFT(TRIM(AJ295),1)&lt;&gt;"I")),1,IF(OR(AND(DD295=0,AJ295="N"),AND(DD295=0,AJ295="B"),AND(DD295=0,LEFT(TRIM(AJ295),1)="I")),1,0))),"")</f>
        <v/>
      </c>
      <c r="EG295" s="23" t="str">
        <f t="shared" si="185"/>
        <v/>
      </c>
      <c r="EH295" s="23" t="str">
        <f>+IF(LEN($I295)&gt;5,IF(ISERROR(VLOOKUP(AL295,'CODIGO PAGO'!$B$2:$B$20,1,0)),1,IF(OR(AND(DF295=1,AL295&lt;&gt;"N"),AND(DF295=3,AL295&lt;&gt;"B"),AND(DF295=2,LEFT(TRIM(AL295),1)&lt;&gt;"I")),1,IF(OR(AND(DF295=0,AL295="N"),AND(DF295=0,AL295="B"),AND(DF295=0,LEFT(TRIM(AL295),1)="I")),1,0))),"")</f>
        <v/>
      </c>
      <c r="EI295" s="23" t="str">
        <f t="shared" si="186"/>
        <v/>
      </c>
      <c r="EJ295" s="23" t="str">
        <f>+IF(LEN($I295)&gt;5,IF(ISERROR(VLOOKUP(AN295,'CODIGO PAGO'!$B$2:$B$20,1,0)),1,IF(OR(AND(DH295=1,AN295&lt;&gt;"N"),AND(DH295=3,AN295&lt;&gt;"B"),AND(DH295=2,LEFT(TRIM(AN295),1)&lt;&gt;"I")),1,IF(OR(AND(DH295=0,AN295="N"),AND(DH295=0,AN295="B"),AND(DH295=0,LEFT(TRIM(AN295),1)="I")),1,0))),"")</f>
        <v/>
      </c>
      <c r="EK295" s="23" t="str">
        <f t="shared" si="187"/>
        <v/>
      </c>
      <c r="EL295" s="24" t="str">
        <f t="shared" si="188"/>
        <v/>
      </c>
    </row>
    <row r="296" spans="1:142" s="26" customFormat="1">
      <c r="A296" s="15" t="str">
        <f t="shared" si="154"/>
        <v/>
      </c>
      <c r="B296" s="1" t="str">
        <f>+IF(LEN(I296)&gt;5,'CODIGO PAGO'!$B$28,"")</f>
        <v/>
      </c>
      <c r="C296" s="1" t="str">
        <f>+IF(LEN($I296)&gt;5,BD!D296,"")</f>
        <v/>
      </c>
      <c r="D296" s="168" t="str">
        <f>+IF(LEN($I296)&gt;5,BD!A296,"")</f>
        <v/>
      </c>
      <c r="E296" s="1" t="str">
        <f>+IF(LEN($I296)&gt;5,BD!B296,"")</f>
        <v/>
      </c>
      <c r="F296" s="1" t="str">
        <f>+IF(LEN($I296)&gt;5,BD!C296,"")</f>
        <v/>
      </c>
      <c r="G296" s="141"/>
      <c r="H296" s="141"/>
      <c r="I296" s="1" t="str">
        <f>+IF(LEN(BD!G296)&gt;5,BD!G296,"")</f>
        <v/>
      </c>
      <c r="J296" s="167" t="str">
        <f>+IF(LEN($I296)&gt;5,BD!E296,"")</f>
        <v/>
      </c>
      <c r="K296" s="6" t="str">
        <f t="shared" si="155"/>
        <v/>
      </c>
      <c r="L296" s="87" t="str">
        <f>+IF(LEN($I296)&gt;5,BD!H296,"")</f>
        <v/>
      </c>
      <c r="M296" s="40" t="str">
        <f t="shared" si="156"/>
        <v/>
      </c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4" t="str">
        <f t="shared" si="157"/>
        <v/>
      </c>
      <c r="AQ296" s="5" t="str">
        <f t="shared" si="158"/>
        <v/>
      </c>
      <c r="AR296" s="91" t="str">
        <f t="shared" si="159"/>
        <v/>
      </c>
      <c r="AS296" s="5" t="str">
        <f t="shared" si="160"/>
        <v/>
      </c>
      <c r="AT296" s="91" t="str">
        <f t="shared" si="161"/>
        <v/>
      </c>
      <c r="AU296" s="4" t="str">
        <f t="shared" si="162"/>
        <v/>
      </c>
      <c r="AV296" s="4" t="str">
        <f t="shared" si="163"/>
        <v/>
      </c>
      <c r="AW296" s="4" t="str">
        <f t="shared" si="164"/>
        <v/>
      </c>
      <c r="AX296" s="4" t="str">
        <f t="shared" si="165"/>
        <v/>
      </c>
      <c r="AY296" s="88" t="str">
        <f t="shared" si="166"/>
        <v/>
      </c>
      <c r="AZ296" s="17" t="str">
        <f t="shared" si="167"/>
        <v/>
      </c>
      <c r="BA296" s="18" t="str">
        <f t="shared" si="168"/>
        <v/>
      </c>
      <c r="BB296" s="19" t="str">
        <f>+IF(LEN(I296)&gt;5,IF(INT(RIGHT(B296,1))=9,0.5*L296*AY296,INT(MID(B296,5,LEN(B296)-4))*L296)+IFERROR(VLOOKUP(I296,AJUSTES!$A$1:$I$50,9,0),0),"")</f>
        <v/>
      </c>
      <c r="BC296" s="12"/>
      <c r="BD296" s="19" t="str">
        <f t="shared" si="169"/>
        <v/>
      </c>
      <c r="BE296" s="18" t="str">
        <f t="shared" si="170"/>
        <v/>
      </c>
      <c r="BF296" s="139" t="str">
        <f t="shared" si="171"/>
        <v/>
      </c>
      <c r="BG296" s="114"/>
      <c r="BH296" s="18" t="str">
        <f t="shared" si="172"/>
        <v/>
      </c>
      <c r="BI296" s="13"/>
      <c r="BJ296" s="12"/>
      <c r="BK296" s="12"/>
      <c r="BL296" s="145"/>
      <c r="BM296" s="12"/>
      <c r="BN296" s="12"/>
      <c r="BO296" s="12"/>
      <c r="BP296" s="12"/>
      <c r="BQ296" s="12"/>
      <c r="BR296" s="12"/>
      <c r="BS296" s="146"/>
      <c r="BT296" s="14"/>
      <c r="BU296" s="12"/>
      <c r="BV296" s="12"/>
      <c r="BW296" s="12"/>
      <c r="BX296" s="12"/>
      <c r="BY296" s="12"/>
      <c r="BZ296" s="144"/>
      <c r="CA296" s="107" t="str">
        <f>+IF(LEN($I296)&gt;5,IF(BD!F296="N/A","",BD!F296),"")</f>
        <v/>
      </c>
      <c r="CB296" s="21"/>
      <c r="CC296" s="147"/>
      <c r="CD296" s="148"/>
      <c r="CE296" s="8" t="str">
        <f>+IF(LEN(I296)&gt;5,BD!M296,"")</f>
        <v/>
      </c>
      <c r="CF296" s="16" t="str">
        <f>+IF(LEN(I296)&gt;5,BD!N296,"")</f>
        <v/>
      </c>
      <c r="CG296" s="3" t="str">
        <f t="shared" si="173"/>
        <v/>
      </c>
      <c r="CH296" s="23" t="str">
        <f>+IF(AND(LEN($I296)&gt;5),IF(AND($J296&gt;N$1,$J296&lt;=$AO$1),1,IF((COUNTIFS(INCAPACIDADES!$C$1:$C$51,$I296,INCAPACIDADES!K$1:K$51,N$1))&gt;0,2,IF(VLOOKUP($C296,BD!$D$1:$F$501,3,0)&gt;N$1,0,3))),"")</f>
        <v/>
      </c>
      <c r="CI296" s="23" t="str">
        <f>+IF(AND(LEN($I296)&gt;5),IF(AND($J296&gt;O$1,$J296&lt;=$AO$1),1,IF((COUNTIFS(INCAPACIDADES!$C$1:$C$51,$I296,INCAPACIDADES!L$1:L$51,O$1))&gt;0,2,IF(VLOOKUP($C296,BD!$D$1:$F$501,3,0)&gt;O$1,0,3))),"")</f>
        <v/>
      </c>
      <c r="CJ296" s="23" t="str">
        <f>+IF(AND(LEN($I296)&gt;5),IF(AND($J296&gt;P$1,$J296&lt;=$AO$1),1,IF((COUNTIFS(INCAPACIDADES!$C$1:$C$51,$I296,INCAPACIDADES!M$1:M$51,P$1))&gt;0,2,IF(VLOOKUP($C296,BD!$D$1:$F$501,3,0)&gt;P$1,0,3))),"")</f>
        <v/>
      </c>
      <c r="CK296" s="23" t="str">
        <f>+IF(AND(LEN($I296)&gt;5),IF(AND($J296&gt;Q$1,$J296&lt;=$AO$1),1,IF((COUNTIFS(INCAPACIDADES!$C$1:$C$51,$I296,INCAPACIDADES!N$1:N$51,Q$1))&gt;0,2,IF(VLOOKUP($C296,BD!$D$1:$F$501,3,0)&gt;Q$1,0,3))),"")</f>
        <v/>
      </c>
      <c r="CL296" s="23" t="str">
        <f>+IF(AND(LEN($I296)&gt;5),IF(AND($J296&gt;R$1,$J296&lt;=$AO$1),1,IF((COUNTIFS(INCAPACIDADES!$C$1:$C$51,$I296,INCAPACIDADES!O$1:O$51,R$1))&gt;0,2,IF(VLOOKUP($C296,BD!$D$1:$F$501,3,0)&gt;R$1,0,3))),"")</f>
        <v/>
      </c>
      <c r="CM296" s="23" t="str">
        <f>+IF(AND(LEN($I296)&gt;5),IF(AND($J296&gt;S$1,$J296&lt;=$AO$1),1,IF((COUNTIFS(INCAPACIDADES!$C$1:$C$51,$I296,INCAPACIDADES!P$1:P$51,S$1))&gt;0,2,IF(VLOOKUP($C296,BD!$D$1:$F$501,3,0)&gt;S$1,0,3))),"")</f>
        <v/>
      </c>
      <c r="CN296" s="23" t="str">
        <f>+IF(AND(LEN($I296)&gt;5),IF(AND($J296&gt;T$1,$J296&lt;=$AO$1),1,IF((COUNTIFS(INCAPACIDADES!$C$1:$C$51,$I296,INCAPACIDADES!Q$1:Q$51,T$1))&gt;0,2,IF(VLOOKUP($C296,BD!$D$1:$F$501,3,0)&gt;T$1,0,3))),"")</f>
        <v/>
      </c>
      <c r="CO296" s="23" t="str">
        <f>+IF(AND(LEN($I296)&gt;5),IF(AND($J296&gt;U$1,$J296&lt;=$AO$1),1,IF((COUNTIFS(INCAPACIDADES!$C$1:$C$51,$I296,INCAPACIDADES!R$1:R$51,U$1))&gt;0,2,IF(VLOOKUP($C296,BD!$D$1:$F$501,3,0)&gt;U$1,0,3))),"")</f>
        <v/>
      </c>
      <c r="CP296" s="23" t="str">
        <f>+IF(AND(LEN($I296)&gt;5),IF(AND($J296&gt;V$1,$J296&lt;=$AO$1),1,IF((COUNTIFS(INCAPACIDADES!$C$1:$C$51,$I296,INCAPACIDADES!S$1:S$51,V$1))&gt;0,2,IF(VLOOKUP($C296,BD!$D$1:$F$501,3,0)&gt;V$1,0,3))),"")</f>
        <v/>
      </c>
      <c r="CQ296" s="23" t="str">
        <f>+IF(AND(LEN($I296)&gt;5),IF(AND($J296&gt;W$1,$J296&lt;=$AO$1),1,IF((COUNTIFS(INCAPACIDADES!$C$1:$C$51,$I296,INCAPACIDADES!T$1:T$51,W$1))&gt;0,2,IF(VLOOKUP($C296,BD!$D$1:$F$501,3,0)&gt;W$1,0,3))),"")</f>
        <v/>
      </c>
      <c r="CR296" s="23" t="str">
        <f>+IF(AND(LEN($I296)&gt;5),IF(AND($J296&gt;X$1,$J296&lt;=$AO$1),1,IF((COUNTIFS(INCAPACIDADES!$C$1:$C$51,$I296,INCAPACIDADES!U$1:U$51,X$1))&gt;0,2,IF(VLOOKUP($C296,BD!$D$1:$F$501,3,0)&gt;X$1,0,3))),"")</f>
        <v/>
      </c>
      <c r="CS296" s="23" t="str">
        <f>+IF(AND(LEN($I296)&gt;5),IF(AND($J296&gt;Y$1,$J296&lt;=$AO$1),1,IF((COUNTIFS(INCAPACIDADES!$C$1:$C$51,$I296,INCAPACIDADES!V$1:V$51,Y$1))&gt;0,2,IF(VLOOKUP($C296,BD!$D$1:$F$501,3,0)&gt;Y$1,0,3))),"")</f>
        <v/>
      </c>
      <c r="CT296" s="23" t="str">
        <f>+IF(AND(LEN($I296)&gt;5),IF(AND($J296&gt;Z$1,$J296&lt;=$AO$1),1,IF((COUNTIFS(INCAPACIDADES!$C$1:$C$51,$I296,INCAPACIDADES!W$1:W$51,Z$1))&gt;0,2,IF(VLOOKUP($C296,BD!$D$1:$F$501,3,0)&gt;Z$1,0,3))),"")</f>
        <v/>
      </c>
      <c r="CU296" s="23" t="str">
        <f>+IF(AND(LEN($I296)&gt;5),IF(AND($J296&gt;AA$1,$J296&lt;=$AO$1),1,IF((COUNTIFS(INCAPACIDADES!$C$1:$C$51,$I296,INCAPACIDADES!X$1:X$51,AA$1))&gt;0,2,IF(VLOOKUP($C296,BD!$D$1:$F$501,3,0)&gt;AA$1,0,3))),"")</f>
        <v/>
      </c>
      <c r="CV296" s="23" t="str">
        <f>+IF(AND(LEN($I296)&gt;5),IF(AND($J296&gt;AB$1,$J296&lt;=$AO$1),1,IF((COUNTIFS(INCAPACIDADES!$C$1:$C$51,$I296,INCAPACIDADES!Y$1:Y$51,AB$1))&gt;0,2,IF(VLOOKUP($C296,BD!$D$1:$F$501,3,0)&gt;AB$1,0,3))),"")</f>
        <v/>
      </c>
      <c r="CW296" s="23" t="str">
        <f>+IF(AND(LEN($I296)&gt;5),IF(AND($J296&gt;AC$1,$J296&lt;=$AO$1),1,IF((COUNTIFS(INCAPACIDADES!$C$1:$C$51,$I296,INCAPACIDADES!Z$1:Z$51,AC$1))&gt;0,2,IF(VLOOKUP($C296,BD!$D$1:$F$501,3,0)&gt;AC$1,0,3))),"")</f>
        <v/>
      </c>
      <c r="CX296" s="23" t="str">
        <f>+IF(AND(LEN($I296)&gt;5),IF(AND($J296&gt;AD$1,$J296&lt;=$AO$1),1,IF((COUNTIFS(INCAPACIDADES!$C$1:$C$51,$I296,INCAPACIDADES!AA$1:AA$51,AD$1))&gt;0,2,IF(VLOOKUP($C296,BD!$D$1:$F$501,3,0)&gt;AD$1,0,3))),"")</f>
        <v/>
      </c>
      <c r="CY296" s="23" t="str">
        <f>+IF(AND(LEN($I296)&gt;5),IF(AND($J296&gt;AE$1,$J296&lt;=$AO$1),1,IF((COUNTIFS(INCAPACIDADES!$C$1:$C$51,$I296,INCAPACIDADES!AB$1:AB$51,AE$1))&gt;0,2,IF(VLOOKUP($C296,BD!$D$1:$F$501,3,0)&gt;AE$1,0,3))),"")</f>
        <v/>
      </c>
      <c r="CZ296" s="23" t="str">
        <f>+IF(AND(LEN($I296)&gt;5),IF(AND($J296&gt;AF$1,$J296&lt;=$AO$1),1,IF((COUNTIFS(INCAPACIDADES!$C$1:$C$51,$I296,INCAPACIDADES!AC$1:AC$51,AF$1))&gt;0,2,IF(VLOOKUP($C296,BD!$D$1:$F$501,3,0)&gt;AF$1,0,3))),"")</f>
        <v/>
      </c>
      <c r="DA296" s="23" t="str">
        <f>+IF(AND(LEN($I296)&gt;5),IF(AND($J296&gt;AG$1,$J296&lt;=$AO$1),1,IF((COUNTIFS(INCAPACIDADES!$C$1:$C$51,$I296,INCAPACIDADES!AD$1:AD$51,AG$1))&gt;0,2,IF(VLOOKUP($C296,BD!$D$1:$F$501,3,0)&gt;AG$1,0,3))),"")</f>
        <v/>
      </c>
      <c r="DB296" s="23" t="str">
        <f>+IF(AND(LEN($I296)&gt;5),IF(AND($J296&gt;AH$1,$J296&lt;=$AO$1),1,IF((COUNTIFS(INCAPACIDADES!$C$1:$C$51,$I296,INCAPACIDADES!AE$1:AE$51,AH$1))&gt;0,2,IF(VLOOKUP($C296,BD!$D$1:$F$501,3,0)&gt;AH$1,0,3))),"")</f>
        <v/>
      </c>
      <c r="DC296" s="23" t="str">
        <f>+IF(AND(LEN($I296)&gt;5),IF(AND($J296&gt;AI$1,$J296&lt;=$AO$1),1,IF((COUNTIFS(INCAPACIDADES!$C$1:$C$51,$I296,INCAPACIDADES!AF$1:AF$51,AI$1))&gt;0,2,IF(VLOOKUP($C296,BD!$D$1:$F$501,3,0)&gt;AI$1,0,3))),"")</f>
        <v/>
      </c>
      <c r="DD296" s="23" t="str">
        <f>+IF(AND(LEN($I296)&gt;5),IF(AND($J296&gt;AJ$1,$J296&lt;=$AO$1),1,IF((COUNTIFS(INCAPACIDADES!$C$1:$C$51,$I296,INCAPACIDADES!AG$1:AG$51,AJ$1))&gt;0,2,IF(VLOOKUP($C296,BD!$D$1:$F$501,3,0)&gt;AJ$1,0,3))),"")</f>
        <v/>
      </c>
      <c r="DE296" s="23" t="str">
        <f>+IF(AND(LEN($I296)&gt;5),IF(AND($J296&gt;AK$1,$J296&lt;=$AO$1),1,IF((COUNTIFS(INCAPACIDADES!$C$1:$C$51,$I296,INCAPACIDADES!AH$1:AH$51,AK$1))&gt;0,2,IF(VLOOKUP($C296,BD!$D$1:$F$501,3,0)&gt;AK$1,0,3))),"")</f>
        <v/>
      </c>
      <c r="DF296" s="23" t="str">
        <f>+IF(AND(LEN($I296)&gt;5),IF(AND($J296&gt;AL$1,$J296&lt;=$AO$1),1,IF((COUNTIFS(INCAPACIDADES!$C$1:$C$51,$I296,INCAPACIDADES!AI$1:AI$51,AL$1))&gt;0,2,IF(VLOOKUP($C296,BD!$D$1:$F$501,3,0)&gt;AL$1,0,3))),"")</f>
        <v/>
      </c>
      <c r="DG296" s="23" t="str">
        <f>+IF(AND(LEN($I296)&gt;5),IF(AND($J296&gt;AM$1,$J296&lt;=$AO$1),1,IF((COUNTIFS(INCAPACIDADES!$C$1:$C$51,$I296,INCAPACIDADES!AJ$1:AJ$51,AM$1))&gt;0,2,IF(VLOOKUP($C296,BD!$D$1:$F$501,3,0)&gt;AM$1,0,3))),"")</f>
        <v/>
      </c>
      <c r="DH296" s="23" t="str">
        <f>+IF(AND(LEN($I296)&gt;5),IF(AND($J296&gt;AN$1,$J296&lt;=$AO$1),1,IF((COUNTIFS(INCAPACIDADES!$C$1:$C$51,$I296,INCAPACIDADES!AK$1:AK$51,AN$1))&gt;0,2,IF(VLOOKUP($C296,BD!$D$1:$F$501,3,0)&gt;AN$1,0,3))),"")</f>
        <v/>
      </c>
      <c r="DI296" s="23" t="str">
        <f>+IF(AND(LEN($I296)&gt;5),IF(AND($J296&gt;AO$1,$J296&lt;=$AO$1),1,IF((COUNTIFS(INCAPACIDADES!$C$1:$C$51,$I296,INCAPACIDADES!AL$1:AL$51,AO$1))&gt;0,2,IF(VLOOKUP($C296,BD!$D$1:$F$501,3,0)&gt;AO$1,0,3))),"")</f>
        <v/>
      </c>
      <c r="DJ296" s="23" t="str">
        <f>+IF(LEN($I296)&gt;5,IF(ISERROR(VLOOKUP(N296,'CODIGO PAGO'!$B$2:$B$20,1,0)),1,IF(OR(AND(CH296=1,N296&lt;&gt;"N"),AND(CH296=3,N296&lt;&gt;"B"),AND(CH296=2,LEFT(TRIM(N296),1)&lt;&gt;"I")),1,IF(OR(AND(CH296=0,N296="N"),AND(CH296=0,N296="B"),AND(CH296=0,LEFT(TRIM(N296),1)="I")),1,0))),"")</f>
        <v/>
      </c>
      <c r="DK296" s="23" t="str">
        <f t="shared" si="174"/>
        <v/>
      </c>
      <c r="DL296" s="23" t="str">
        <f>+IF(LEN($I296)&gt;5,IF(ISERROR(VLOOKUP(P296,'CODIGO PAGO'!$B$2:$B$20,1,0)),1,IF(OR(AND(CJ296=1,P296&lt;&gt;"N"),AND(CJ296=3,P296&lt;&gt;"B"),AND(CJ296=2,LEFT(TRIM(P296),1)&lt;&gt;"I")),1,IF(OR(AND(CJ296=0,P296="N"),AND(CJ296=0,P296="B"),AND(CJ296=0,LEFT(TRIM(P296),1)="I")),1,0))),"")</f>
        <v/>
      </c>
      <c r="DM296" s="23" t="str">
        <f t="shared" si="175"/>
        <v/>
      </c>
      <c r="DN296" s="23" t="str">
        <f>+IF(LEN($I296)&gt;5,IF(ISERROR(VLOOKUP(R296,'CODIGO PAGO'!$B$2:$B$20,1,0)),1,IF(OR(AND(CL296=1,R296&lt;&gt;"N"),AND(CL296=3,R296&lt;&gt;"B"),AND(CL296=2,LEFT(TRIM(R296),1)&lt;&gt;"I")),1,IF(OR(AND(CL296=0,R296="N"),AND(CL296=0,R296="B"),AND(CL296=0,LEFT(TRIM(R296),1)="I")),1,0))),"")</f>
        <v/>
      </c>
      <c r="DO296" s="23" t="str">
        <f t="shared" si="176"/>
        <v/>
      </c>
      <c r="DP296" s="23" t="str">
        <f>+IF(LEN($I296)&gt;5,IF(ISERROR(VLOOKUP(T296,'CODIGO PAGO'!$B$2:$B$20,1,0)),1,IF(OR(AND(CN296=1,T296&lt;&gt;"N"),AND(CN296=3,T296&lt;&gt;"B"),AND(CN296=2,LEFT(TRIM(T296),1)&lt;&gt;"I")),1,IF(OR(AND(CN296=0,T296="N"),AND(CN296=0,T296="B"),AND(CN296=0,LEFT(TRIM(T296),1)="I")),1,0))),"")</f>
        <v/>
      </c>
      <c r="DQ296" s="23" t="str">
        <f t="shared" si="177"/>
        <v/>
      </c>
      <c r="DR296" s="23" t="str">
        <f>+IF(LEN($I296)&gt;5,IF(ISERROR(VLOOKUP(V296,'CODIGO PAGO'!$B$2:$B$20,1,0)),1,IF(OR(AND(CP296=1,V296&lt;&gt;"N"),AND(CP296=3,V296&lt;&gt;"B"),AND(CP296=2,LEFT(TRIM(V296),1)&lt;&gt;"I")),1,IF(OR(AND(CP296=0,V296="N"),AND(CP296=0,V296="B"),AND(CP296=0,LEFT(TRIM(V296),1)="I")),1,0))),"")</f>
        <v/>
      </c>
      <c r="DS296" s="23" t="str">
        <f t="shared" si="178"/>
        <v/>
      </c>
      <c r="DT296" s="23" t="str">
        <f>+IF(LEN($I296)&gt;5,IF(ISERROR(VLOOKUP(X296,'CODIGO PAGO'!$B$2:$B$20,1,0)),1,IF(OR(AND(CR296=1,X296&lt;&gt;"N"),AND(CR296=3,X296&lt;&gt;"B"),AND(CR296=2,LEFT(TRIM(X296),1)&lt;&gt;"I")),1,IF(OR(AND(CR296=0,X296="N"),AND(CR296=0,X296="B"),AND(CR296=0,LEFT(TRIM(X296),1)="I")),1,0))),"")</f>
        <v/>
      </c>
      <c r="DU296" s="23" t="str">
        <f t="shared" si="179"/>
        <v/>
      </c>
      <c r="DV296" s="23" t="str">
        <f>+IF(LEN($I296)&gt;5,IF(ISERROR(VLOOKUP(Z296,'CODIGO PAGO'!$B$2:$B$20,1,0)),1,IF(OR(AND(CT296=1,Z296&lt;&gt;"N"),AND(CT296=3,Z296&lt;&gt;"B"),AND(CT296=2,LEFT(TRIM(Z296),1)&lt;&gt;"I")),1,IF(OR(AND(CT296=0,Z296="N"),AND(CT296=0,Z296="B"),AND(CT296=0,LEFT(TRIM(Z296),1)="I")),1,0))),"")</f>
        <v/>
      </c>
      <c r="DW296" s="23" t="str">
        <f t="shared" si="180"/>
        <v/>
      </c>
      <c r="DX296" s="23" t="str">
        <f>+IF(LEN($I296)&gt;5,IF(ISERROR(VLOOKUP(AB296,'CODIGO PAGO'!$B$2:$B$20,1,0)),1,IF(OR(AND(CV296=1,AB296&lt;&gt;"N"),AND(CV296=3,AB296&lt;&gt;"B"),AND(CV296=2,LEFT(TRIM(AB296),1)&lt;&gt;"I")),1,IF(OR(AND(CV296=0,AB296="N"),AND(CV296=0,AB296="B"),AND(CV296=0,LEFT(TRIM(AB296),1)="I")),1,0))),"")</f>
        <v/>
      </c>
      <c r="DY296" s="23" t="str">
        <f t="shared" si="181"/>
        <v/>
      </c>
      <c r="DZ296" s="23" t="str">
        <f>+IF(LEN($I296)&gt;5,IF(ISERROR(VLOOKUP(AD296,'CODIGO PAGO'!$B$2:$B$20,1,0)),1,IF(OR(AND(CX296=1,AD296&lt;&gt;"N"),AND(CX296=3,AD296&lt;&gt;"B"),AND(CX296=2,LEFT(TRIM(AD296),1)&lt;&gt;"I")),1,IF(OR(AND(CX296=0,AD296="N"),AND(CX296=0,AD296="B"),AND(CX296=0,LEFT(TRIM(AD296),1)="I")),1,0))),"")</f>
        <v/>
      </c>
      <c r="EA296" s="23" t="str">
        <f t="shared" si="182"/>
        <v/>
      </c>
      <c r="EB296" s="23" t="str">
        <f>+IF(LEN($I296)&gt;5,IF(ISERROR(VLOOKUP(AF296,'CODIGO PAGO'!$B$2:$B$20,1,0)),1,IF(OR(AND(CZ296=1,AF296&lt;&gt;"N"),AND(CZ296=3,AF296&lt;&gt;"B"),AND(CZ296=2,LEFT(TRIM(AF296),1)&lt;&gt;"I")),1,IF(OR(AND(CZ296=0,AF296="N"),AND(CZ296=0,AF296="B"),AND(CZ296=0,LEFT(TRIM(AF296),1)="I")),1,0))),"")</f>
        <v/>
      </c>
      <c r="EC296" s="23" t="str">
        <f t="shared" si="183"/>
        <v/>
      </c>
      <c r="ED296" s="23" t="str">
        <f>+IF(LEN($I296)&gt;5,IF(ISERROR(VLOOKUP(AH296,'CODIGO PAGO'!$B$2:$B$20,1,0)),1,IF(OR(AND(DB296=1,AH296&lt;&gt;"N"),AND(DB296=3,AH296&lt;&gt;"B"),AND(DB296=2,LEFT(TRIM(AH296),1)&lt;&gt;"I")),1,IF(OR(AND(DB296=0,AH296="N"),AND(DB296=0,AH296="B"),AND(DB296=0,LEFT(TRIM(AH296),1)="I")),1,0))),"")</f>
        <v/>
      </c>
      <c r="EE296" s="23" t="str">
        <f t="shared" si="184"/>
        <v/>
      </c>
      <c r="EF296" s="23" t="str">
        <f>+IF(LEN($I296)&gt;5,IF(ISERROR(VLOOKUP(AJ296,'CODIGO PAGO'!$B$2:$B$20,1,0)),1,IF(OR(AND(DD296=1,AJ296&lt;&gt;"N"),AND(DD296=3,AJ296&lt;&gt;"B"),AND(DD296=2,LEFT(TRIM(AJ296),1)&lt;&gt;"I")),1,IF(OR(AND(DD296=0,AJ296="N"),AND(DD296=0,AJ296="B"),AND(DD296=0,LEFT(TRIM(AJ296),1)="I")),1,0))),"")</f>
        <v/>
      </c>
      <c r="EG296" s="23" t="str">
        <f t="shared" si="185"/>
        <v/>
      </c>
      <c r="EH296" s="23" t="str">
        <f>+IF(LEN($I296)&gt;5,IF(ISERROR(VLOOKUP(AL296,'CODIGO PAGO'!$B$2:$B$20,1,0)),1,IF(OR(AND(DF296=1,AL296&lt;&gt;"N"),AND(DF296=3,AL296&lt;&gt;"B"),AND(DF296=2,LEFT(TRIM(AL296),1)&lt;&gt;"I")),1,IF(OR(AND(DF296=0,AL296="N"),AND(DF296=0,AL296="B"),AND(DF296=0,LEFT(TRIM(AL296),1)="I")),1,0))),"")</f>
        <v/>
      </c>
      <c r="EI296" s="23" t="str">
        <f t="shared" si="186"/>
        <v/>
      </c>
      <c r="EJ296" s="23" t="str">
        <f>+IF(LEN($I296)&gt;5,IF(ISERROR(VLOOKUP(AN296,'CODIGO PAGO'!$B$2:$B$20,1,0)),1,IF(OR(AND(DH296=1,AN296&lt;&gt;"N"),AND(DH296=3,AN296&lt;&gt;"B"),AND(DH296=2,LEFT(TRIM(AN296),1)&lt;&gt;"I")),1,IF(OR(AND(DH296=0,AN296="N"),AND(DH296=0,AN296="B"),AND(DH296=0,LEFT(TRIM(AN296),1)="I")),1,0))),"")</f>
        <v/>
      </c>
      <c r="EK296" s="23" t="str">
        <f t="shared" si="187"/>
        <v/>
      </c>
      <c r="EL296" s="24" t="str">
        <f t="shared" si="188"/>
        <v/>
      </c>
    </row>
    <row r="297" spans="1:142" s="26" customFormat="1">
      <c r="A297" s="15" t="str">
        <f t="shared" si="154"/>
        <v/>
      </c>
      <c r="B297" s="1" t="str">
        <f>+IF(LEN(I297)&gt;5,'CODIGO PAGO'!$B$28,"")</f>
        <v/>
      </c>
      <c r="C297" s="1" t="str">
        <f>+IF(LEN($I297)&gt;5,BD!D297,"")</f>
        <v/>
      </c>
      <c r="D297" s="168" t="str">
        <f>+IF(LEN($I297)&gt;5,BD!A297,"")</f>
        <v/>
      </c>
      <c r="E297" s="1" t="str">
        <f>+IF(LEN($I297)&gt;5,BD!B297,"")</f>
        <v/>
      </c>
      <c r="F297" s="1" t="str">
        <f>+IF(LEN($I297)&gt;5,BD!C297,"")</f>
        <v/>
      </c>
      <c r="G297" s="141"/>
      <c r="H297" s="141"/>
      <c r="I297" s="1" t="str">
        <f>+IF(LEN(BD!G297)&gt;5,BD!G297,"")</f>
        <v/>
      </c>
      <c r="J297" s="167" t="str">
        <f>+IF(LEN($I297)&gt;5,BD!E297,"")</f>
        <v/>
      </c>
      <c r="K297" s="6" t="str">
        <f t="shared" si="155"/>
        <v/>
      </c>
      <c r="L297" s="87" t="str">
        <f>+IF(LEN($I297)&gt;5,BD!H297,"")</f>
        <v/>
      </c>
      <c r="M297" s="40" t="str">
        <f t="shared" si="156"/>
        <v/>
      </c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4" t="str">
        <f t="shared" si="157"/>
        <v/>
      </c>
      <c r="AQ297" s="5" t="str">
        <f t="shared" si="158"/>
        <v/>
      </c>
      <c r="AR297" s="91" t="str">
        <f t="shared" si="159"/>
        <v/>
      </c>
      <c r="AS297" s="5" t="str">
        <f t="shared" si="160"/>
        <v/>
      </c>
      <c r="AT297" s="91" t="str">
        <f t="shared" si="161"/>
        <v/>
      </c>
      <c r="AU297" s="4" t="str">
        <f t="shared" si="162"/>
        <v/>
      </c>
      <c r="AV297" s="4" t="str">
        <f t="shared" si="163"/>
        <v/>
      </c>
      <c r="AW297" s="4" t="str">
        <f t="shared" si="164"/>
        <v/>
      </c>
      <c r="AX297" s="4" t="str">
        <f t="shared" si="165"/>
        <v/>
      </c>
      <c r="AY297" s="88" t="str">
        <f t="shared" si="166"/>
        <v/>
      </c>
      <c r="AZ297" s="17" t="str">
        <f t="shared" si="167"/>
        <v/>
      </c>
      <c r="BA297" s="18" t="str">
        <f t="shared" si="168"/>
        <v/>
      </c>
      <c r="BB297" s="19" t="str">
        <f>+IF(LEN(I297)&gt;5,IF(INT(RIGHT(B297,1))=9,0.5*L297*AY297,INT(MID(B297,5,LEN(B297)-4))*L297)+IFERROR(VLOOKUP(I297,AJUSTES!$A$1:$I$50,9,0),0),"")</f>
        <v/>
      </c>
      <c r="BC297" s="12"/>
      <c r="BD297" s="19" t="str">
        <f t="shared" si="169"/>
        <v/>
      </c>
      <c r="BE297" s="18" t="str">
        <f t="shared" si="170"/>
        <v/>
      </c>
      <c r="BF297" s="139" t="str">
        <f t="shared" si="171"/>
        <v/>
      </c>
      <c r="BG297" s="114"/>
      <c r="BH297" s="18" t="str">
        <f t="shared" si="172"/>
        <v/>
      </c>
      <c r="BI297" s="13"/>
      <c r="BJ297" s="12"/>
      <c r="BK297" s="12"/>
      <c r="BL297" s="145"/>
      <c r="BM297" s="12"/>
      <c r="BN297" s="12"/>
      <c r="BO297" s="12"/>
      <c r="BP297" s="12"/>
      <c r="BQ297" s="12"/>
      <c r="BR297" s="12"/>
      <c r="BS297" s="146"/>
      <c r="BT297" s="14"/>
      <c r="BU297" s="12"/>
      <c r="BV297" s="12"/>
      <c r="BW297" s="12"/>
      <c r="BX297" s="12"/>
      <c r="BY297" s="12"/>
      <c r="BZ297" s="144"/>
      <c r="CA297" s="107" t="str">
        <f>+IF(LEN($I297)&gt;5,IF(BD!F297="N/A","",BD!F297),"")</f>
        <v/>
      </c>
      <c r="CB297" s="21"/>
      <c r="CC297" s="147"/>
      <c r="CD297" s="148"/>
      <c r="CE297" s="8" t="str">
        <f>+IF(LEN(I297)&gt;5,BD!M297,"")</f>
        <v/>
      </c>
      <c r="CF297" s="16" t="str">
        <f>+IF(LEN(I297)&gt;5,BD!N297,"")</f>
        <v/>
      </c>
      <c r="CG297" s="3" t="str">
        <f t="shared" si="173"/>
        <v/>
      </c>
      <c r="CH297" s="23" t="str">
        <f>+IF(AND(LEN($I297)&gt;5),IF(AND($J297&gt;N$1,$J297&lt;=$AO$1),1,IF((COUNTIFS(INCAPACIDADES!$C$1:$C$51,$I297,INCAPACIDADES!K$1:K$51,N$1))&gt;0,2,IF(VLOOKUP($C297,BD!$D$1:$F$501,3,0)&gt;N$1,0,3))),"")</f>
        <v/>
      </c>
      <c r="CI297" s="23" t="str">
        <f>+IF(AND(LEN($I297)&gt;5),IF(AND($J297&gt;O$1,$J297&lt;=$AO$1),1,IF((COUNTIFS(INCAPACIDADES!$C$1:$C$51,$I297,INCAPACIDADES!L$1:L$51,O$1))&gt;0,2,IF(VLOOKUP($C297,BD!$D$1:$F$501,3,0)&gt;O$1,0,3))),"")</f>
        <v/>
      </c>
      <c r="CJ297" s="23" t="str">
        <f>+IF(AND(LEN($I297)&gt;5),IF(AND($J297&gt;P$1,$J297&lt;=$AO$1),1,IF((COUNTIFS(INCAPACIDADES!$C$1:$C$51,$I297,INCAPACIDADES!M$1:M$51,P$1))&gt;0,2,IF(VLOOKUP($C297,BD!$D$1:$F$501,3,0)&gt;P$1,0,3))),"")</f>
        <v/>
      </c>
      <c r="CK297" s="23" t="str">
        <f>+IF(AND(LEN($I297)&gt;5),IF(AND($J297&gt;Q$1,$J297&lt;=$AO$1),1,IF((COUNTIFS(INCAPACIDADES!$C$1:$C$51,$I297,INCAPACIDADES!N$1:N$51,Q$1))&gt;0,2,IF(VLOOKUP($C297,BD!$D$1:$F$501,3,0)&gt;Q$1,0,3))),"")</f>
        <v/>
      </c>
      <c r="CL297" s="23" t="str">
        <f>+IF(AND(LEN($I297)&gt;5),IF(AND($J297&gt;R$1,$J297&lt;=$AO$1),1,IF((COUNTIFS(INCAPACIDADES!$C$1:$C$51,$I297,INCAPACIDADES!O$1:O$51,R$1))&gt;0,2,IF(VLOOKUP($C297,BD!$D$1:$F$501,3,0)&gt;R$1,0,3))),"")</f>
        <v/>
      </c>
      <c r="CM297" s="23" t="str">
        <f>+IF(AND(LEN($I297)&gt;5),IF(AND($J297&gt;S$1,$J297&lt;=$AO$1),1,IF((COUNTIFS(INCAPACIDADES!$C$1:$C$51,$I297,INCAPACIDADES!P$1:P$51,S$1))&gt;0,2,IF(VLOOKUP($C297,BD!$D$1:$F$501,3,0)&gt;S$1,0,3))),"")</f>
        <v/>
      </c>
      <c r="CN297" s="23" t="str">
        <f>+IF(AND(LEN($I297)&gt;5),IF(AND($J297&gt;T$1,$J297&lt;=$AO$1),1,IF((COUNTIFS(INCAPACIDADES!$C$1:$C$51,$I297,INCAPACIDADES!Q$1:Q$51,T$1))&gt;0,2,IF(VLOOKUP($C297,BD!$D$1:$F$501,3,0)&gt;T$1,0,3))),"")</f>
        <v/>
      </c>
      <c r="CO297" s="23" t="str">
        <f>+IF(AND(LEN($I297)&gt;5),IF(AND($J297&gt;U$1,$J297&lt;=$AO$1),1,IF((COUNTIFS(INCAPACIDADES!$C$1:$C$51,$I297,INCAPACIDADES!R$1:R$51,U$1))&gt;0,2,IF(VLOOKUP($C297,BD!$D$1:$F$501,3,0)&gt;U$1,0,3))),"")</f>
        <v/>
      </c>
      <c r="CP297" s="23" t="str">
        <f>+IF(AND(LEN($I297)&gt;5),IF(AND($J297&gt;V$1,$J297&lt;=$AO$1),1,IF((COUNTIFS(INCAPACIDADES!$C$1:$C$51,$I297,INCAPACIDADES!S$1:S$51,V$1))&gt;0,2,IF(VLOOKUP($C297,BD!$D$1:$F$501,3,0)&gt;V$1,0,3))),"")</f>
        <v/>
      </c>
      <c r="CQ297" s="23" t="str">
        <f>+IF(AND(LEN($I297)&gt;5),IF(AND($J297&gt;W$1,$J297&lt;=$AO$1),1,IF((COUNTIFS(INCAPACIDADES!$C$1:$C$51,$I297,INCAPACIDADES!T$1:T$51,W$1))&gt;0,2,IF(VLOOKUP($C297,BD!$D$1:$F$501,3,0)&gt;W$1,0,3))),"")</f>
        <v/>
      </c>
      <c r="CR297" s="23" t="str">
        <f>+IF(AND(LEN($I297)&gt;5),IF(AND($J297&gt;X$1,$J297&lt;=$AO$1),1,IF((COUNTIFS(INCAPACIDADES!$C$1:$C$51,$I297,INCAPACIDADES!U$1:U$51,X$1))&gt;0,2,IF(VLOOKUP($C297,BD!$D$1:$F$501,3,0)&gt;X$1,0,3))),"")</f>
        <v/>
      </c>
      <c r="CS297" s="23" t="str">
        <f>+IF(AND(LEN($I297)&gt;5),IF(AND($J297&gt;Y$1,$J297&lt;=$AO$1),1,IF((COUNTIFS(INCAPACIDADES!$C$1:$C$51,$I297,INCAPACIDADES!V$1:V$51,Y$1))&gt;0,2,IF(VLOOKUP($C297,BD!$D$1:$F$501,3,0)&gt;Y$1,0,3))),"")</f>
        <v/>
      </c>
      <c r="CT297" s="23" t="str">
        <f>+IF(AND(LEN($I297)&gt;5),IF(AND($J297&gt;Z$1,$J297&lt;=$AO$1),1,IF((COUNTIFS(INCAPACIDADES!$C$1:$C$51,$I297,INCAPACIDADES!W$1:W$51,Z$1))&gt;0,2,IF(VLOOKUP($C297,BD!$D$1:$F$501,3,0)&gt;Z$1,0,3))),"")</f>
        <v/>
      </c>
      <c r="CU297" s="23" t="str">
        <f>+IF(AND(LEN($I297)&gt;5),IF(AND($J297&gt;AA$1,$J297&lt;=$AO$1),1,IF((COUNTIFS(INCAPACIDADES!$C$1:$C$51,$I297,INCAPACIDADES!X$1:X$51,AA$1))&gt;0,2,IF(VLOOKUP($C297,BD!$D$1:$F$501,3,0)&gt;AA$1,0,3))),"")</f>
        <v/>
      </c>
      <c r="CV297" s="23" t="str">
        <f>+IF(AND(LEN($I297)&gt;5),IF(AND($J297&gt;AB$1,$J297&lt;=$AO$1),1,IF((COUNTIFS(INCAPACIDADES!$C$1:$C$51,$I297,INCAPACIDADES!Y$1:Y$51,AB$1))&gt;0,2,IF(VLOOKUP($C297,BD!$D$1:$F$501,3,0)&gt;AB$1,0,3))),"")</f>
        <v/>
      </c>
      <c r="CW297" s="23" t="str">
        <f>+IF(AND(LEN($I297)&gt;5),IF(AND($J297&gt;AC$1,$J297&lt;=$AO$1),1,IF((COUNTIFS(INCAPACIDADES!$C$1:$C$51,$I297,INCAPACIDADES!Z$1:Z$51,AC$1))&gt;0,2,IF(VLOOKUP($C297,BD!$D$1:$F$501,3,0)&gt;AC$1,0,3))),"")</f>
        <v/>
      </c>
      <c r="CX297" s="23" t="str">
        <f>+IF(AND(LEN($I297)&gt;5),IF(AND($J297&gt;AD$1,$J297&lt;=$AO$1),1,IF((COUNTIFS(INCAPACIDADES!$C$1:$C$51,$I297,INCAPACIDADES!AA$1:AA$51,AD$1))&gt;0,2,IF(VLOOKUP($C297,BD!$D$1:$F$501,3,0)&gt;AD$1,0,3))),"")</f>
        <v/>
      </c>
      <c r="CY297" s="23" t="str">
        <f>+IF(AND(LEN($I297)&gt;5),IF(AND($J297&gt;AE$1,$J297&lt;=$AO$1),1,IF((COUNTIFS(INCAPACIDADES!$C$1:$C$51,$I297,INCAPACIDADES!AB$1:AB$51,AE$1))&gt;0,2,IF(VLOOKUP($C297,BD!$D$1:$F$501,3,0)&gt;AE$1,0,3))),"")</f>
        <v/>
      </c>
      <c r="CZ297" s="23" t="str">
        <f>+IF(AND(LEN($I297)&gt;5),IF(AND($J297&gt;AF$1,$J297&lt;=$AO$1),1,IF((COUNTIFS(INCAPACIDADES!$C$1:$C$51,$I297,INCAPACIDADES!AC$1:AC$51,AF$1))&gt;0,2,IF(VLOOKUP($C297,BD!$D$1:$F$501,3,0)&gt;AF$1,0,3))),"")</f>
        <v/>
      </c>
      <c r="DA297" s="23" t="str">
        <f>+IF(AND(LEN($I297)&gt;5),IF(AND($J297&gt;AG$1,$J297&lt;=$AO$1),1,IF((COUNTIFS(INCAPACIDADES!$C$1:$C$51,$I297,INCAPACIDADES!AD$1:AD$51,AG$1))&gt;0,2,IF(VLOOKUP($C297,BD!$D$1:$F$501,3,0)&gt;AG$1,0,3))),"")</f>
        <v/>
      </c>
      <c r="DB297" s="23" t="str">
        <f>+IF(AND(LEN($I297)&gt;5),IF(AND($J297&gt;AH$1,$J297&lt;=$AO$1),1,IF((COUNTIFS(INCAPACIDADES!$C$1:$C$51,$I297,INCAPACIDADES!AE$1:AE$51,AH$1))&gt;0,2,IF(VLOOKUP($C297,BD!$D$1:$F$501,3,0)&gt;AH$1,0,3))),"")</f>
        <v/>
      </c>
      <c r="DC297" s="23" t="str">
        <f>+IF(AND(LEN($I297)&gt;5),IF(AND($J297&gt;AI$1,$J297&lt;=$AO$1),1,IF((COUNTIFS(INCAPACIDADES!$C$1:$C$51,$I297,INCAPACIDADES!AF$1:AF$51,AI$1))&gt;0,2,IF(VLOOKUP($C297,BD!$D$1:$F$501,3,0)&gt;AI$1,0,3))),"")</f>
        <v/>
      </c>
      <c r="DD297" s="23" t="str">
        <f>+IF(AND(LEN($I297)&gt;5),IF(AND($J297&gt;AJ$1,$J297&lt;=$AO$1),1,IF((COUNTIFS(INCAPACIDADES!$C$1:$C$51,$I297,INCAPACIDADES!AG$1:AG$51,AJ$1))&gt;0,2,IF(VLOOKUP($C297,BD!$D$1:$F$501,3,0)&gt;AJ$1,0,3))),"")</f>
        <v/>
      </c>
      <c r="DE297" s="23" t="str">
        <f>+IF(AND(LEN($I297)&gt;5),IF(AND($J297&gt;AK$1,$J297&lt;=$AO$1),1,IF((COUNTIFS(INCAPACIDADES!$C$1:$C$51,$I297,INCAPACIDADES!AH$1:AH$51,AK$1))&gt;0,2,IF(VLOOKUP($C297,BD!$D$1:$F$501,3,0)&gt;AK$1,0,3))),"")</f>
        <v/>
      </c>
      <c r="DF297" s="23" t="str">
        <f>+IF(AND(LEN($I297)&gt;5),IF(AND($J297&gt;AL$1,$J297&lt;=$AO$1),1,IF((COUNTIFS(INCAPACIDADES!$C$1:$C$51,$I297,INCAPACIDADES!AI$1:AI$51,AL$1))&gt;0,2,IF(VLOOKUP($C297,BD!$D$1:$F$501,3,0)&gt;AL$1,0,3))),"")</f>
        <v/>
      </c>
      <c r="DG297" s="23" t="str">
        <f>+IF(AND(LEN($I297)&gt;5),IF(AND($J297&gt;AM$1,$J297&lt;=$AO$1),1,IF((COUNTIFS(INCAPACIDADES!$C$1:$C$51,$I297,INCAPACIDADES!AJ$1:AJ$51,AM$1))&gt;0,2,IF(VLOOKUP($C297,BD!$D$1:$F$501,3,0)&gt;AM$1,0,3))),"")</f>
        <v/>
      </c>
      <c r="DH297" s="23" t="str">
        <f>+IF(AND(LEN($I297)&gt;5),IF(AND($J297&gt;AN$1,$J297&lt;=$AO$1),1,IF((COUNTIFS(INCAPACIDADES!$C$1:$C$51,$I297,INCAPACIDADES!AK$1:AK$51,AN$1))&gt;0,2,IF(VLOOKUP($C297,BD!$D$1:$F$501,3,0)&gt;AN$1,0,3))),"")</f>
        <v/>
      </c>
      <c r="DI297" s="23" t="str">
        <f>+IF(AND(LEN($I297)&gt;5),IF(AND($J297&gt;AO$1,$J297&lt;=$AO$1),1,IF((COUNTIFS(INCAPACIDADES!$C$1:$C$51,$I297,INCAPACIDADES!AL$1:AL$51,AO$1))&gt;0,2,IF(VLOOKUP($C297,BD!$D$1:$F$501,3,0)&gt;AO$1,0,3))),"")</f>
        <v/>
      </c>
      <c r="DJ297" s="23" t="str">
        <f>+IF(LEN($I297)&gt;5,IF(ISERROR(VLOOKUP(N297,'CODIGO PAGO'!$B$2:$B$20,1,0)),1,IF(OR(AND(CH297=1,N297&lt;&gt;"N"),AND(CH297=3,N297&lt;&gt;"B"),AND(CH297=2,LEFT(TRIM(N297),1)&lt;&gt;"I")),1,IF(OR(AND(CH297=0,N297="N"),AND(CH297=0,N297="B"),AND(CH297=0,LEFT(TRIM(N297),1)="I")),1,0))),"")</f>
        <v/>
      </c>
      <c r="DK297" s="23" t="str">
        <f t="shared" si="174"/>
        <v/>
      </c>
      <c r="DL297" s="23" t="str">
        <f>+IF(LEN($I297)&gt;5,IF(ISERROR(VLOOKUP(P297,'CODIGO PAGO'!$B$2:$B$20,1,0)),1,IF(OR(AND(CJ297=1,P297&lt;&gt;"N"),AND(CJ297=3,P297&lt;&gt;"B"),AND(CJ297=2,LEFT(TRIM(P297),1)&lt;&gt;"I")),1,IF(OR(AND(CJ297=0,P297="N"),AND(CJ297=0,P297="B"),AND(CJ297=0,LEFT(TRIM(P297),1)="I")),1,0))),"")</f>
        <v/>
      </c>
      <c r="DM297" s="23" t="str">
        <f t="shared" si="175"/>
        <v/>
      </c>
      <c r="DN297" s="23" t="str">
        <f>+IF(LEN($I297)&gt;5,IF(ISERROR(VLOOKUP(R297,'CODIGO PAGO'!$B$2:$B$20,1,0)),1,IF(OR(AND(CL297=1,R297&lt;&gt;"N"),AND(CL297=3,R297&lt;&gt;"B"),AND(CL297=2,LEFT(TRIM(R297),1)&lt;&gt;"I")),1,IF(OR(AND(CL297=0,R297="N"),AND(CL297=0,R297="B"),AND(CL297=0,LEFT(TRIM(R297),1)="I")),1,0))),"")</f>
        <v/>
      </c>
      <c r="DO297" s="23" t="str">
        <f t="shared" si="176"/>
        <v/>
      </c>
      <c r="DP297" s="23" t="str">
        <f>+IF(LEN($I297)&gt;5,IF(ISERROR(VLOOKUP(T297,'CODIGO PAGO'!$B$2:$B$20,1,0)),1,IF(OR(AND(CN297=1,T297&lt;&gt;"N"),AND(CN297=3,T297&lt;&gt;"B"),AND(CN297=2,LEFT(TRIM(T297),1)&lt;&gt;"I")),1,IF(OR(AND(CN297=0,T297="N"),AND(CN297=0,T297="B"),AND(CN297=0,LEFT(TRIM(T297),1)="I")),1,0))),"")</f>
        <v/>
      </c>
      <c r="DQ297" s="23" t="str">
        <f t="shared" si="177"/>
        <v/>
      </c>
      <c r="DR297" s="23" t="str">
        <f>+IF(LEN($I297)&gt;5,IF(ISERROR(VLOOKUP(V297,'CODIGO PAGO'!$B$2:$B$20,1,0)),1,IF(OR(AND(CP297=1,V297&lt;&gt;"N"),AND(CP297=3,V297&lt;&gt;"B"),AND(CP297=2,LEFT(TRIM(V297),1)&lt;&gt;"I")),1,IF(OR(AND(CP297=0,V297="N"),AND(CP297=0,V297="B"),AND(CP297=0,LEFT(TRIM(V297),1)="I")),1,0))),"")</f>
        <v/>
      </c>
      <c r="DS297" s="23" t="str">
        <f t="shared" si="178"/>
        <v/>
      </c>
      <c r="DT297" s="23" t="str">
        <f>+IF(LEN($I297)&gt;5,IF(ISERROR(VLOOKUP(X297,'CODIGO PAGO'!$B$2:$B$20,1,0)),1,IF(OR(AND(CR297=1,X297&lt;&gt;"N"),AND(CR297=3,X297&lt;&gt;"B"),AND(CR297=2,LEFT(TRIM(X297),1)&lt;&gt;"I")),1,IF(OR(AND(CR297=0,X297="N"),AND(CR297=0,X297="B"),AND(CR297=0,LEFT(TRIM(X297),1)="I")),1,0))),"")</f>
        <v/>
      </c>
      <c r="DU297" s="23" t="str">
        <f t="shared" si="179"/>
        <v/>
      </c>
      <c r="DV297" s="23" t="str">
        <f>+IF(LEN($I297)&gt;5,IF(ISERROR(VLOOKUP(Z297,'CODIGO PAGO'!$B$2:$B$20,1,0)),1,IF(OR(AND(CT297=1,Z297&lt;&gt;"N"),AND(CT297=3,Z297&lt;&gt;"B"),AND(CT297=2,LEFT(TRIM(Z297),1)&lt;&gt;"I")),1,IF(OR(AND(CT297=0,Z297="N"),AND(CT297=0,Z297="B"),AND(CT297=0,LEFT(TRIM(Z297),1)="I")),1,0))),"")</f>
        <v/>
      </c>
      <c r="DW297" s="23" t="str">
        <f t="shared" si="180"/>
        <v/>
      </c>
      <c r="DX297" s="23" t="str">
        <f>+IF(LEN($I297)&gt;5,IF(ISERROR(VLOOKUP(AB297,'CODIGO PAGO'!$B$2:$B$20,1,0)),1,IF(OR(AND(CV297=1,AB297&lt;&gt;"N"),AND(CV297=3,AB297&lt;&gt;"B"),AND(CV297=2,LEFT(TRIM(AB297),1)&lt;&gt;"I")),1,IF(OR(AND(CV297=0,AB297="N"),AND(CV297=0,AB297="B"),AND(CV297=0,LEFT(TRIM(AB297),1)="I")),1,0))),"")</f>
        <v/>
      </c>
      <c r="DY297" s="23" t="str">
        <f t="shared" si="181"/>
        <v/>
      </c>
      <c r="DZ297" s="23" t="str">
        <f>+IF(LEN($I297)&gt;5,IF(ISERROR(VLOOKUP(AD297,'CODIGO PAGO'!$B$2:$B$20,1,0)),1,IF(OR(AND(CX297=1,AD297&lt;&gt;"N"),AND(CX297=3,AD297&lt;&gt;"B"),AND(CX297=2,LEFT(TRIM(AD297),1)&lt;&gt;"I")),1,IF(OR(AND(CX297=0,AD297="N"),AND(CX297=0,AD297="B"),AND(CX297=0,LEFT(TRIM(AD297),1)="I")),1,0))),"")</f>
        <v/>
      </c>
      <c r="EA297" s="23" t="str">
        <f t="shared" si="182"/>
        <v/>
      </c>
      <c r="EB297" s="23" t="str">
        <f>+IF(LEN($I297)&gt;5,IF(ISERROR(VLOOKUP(AF297,'CODIGO PAGO'!$B$2:$B$20,1,0)),1,IF(OR(AND(CZ297=1,AF297&lt;&gt;"N"),AND(CZ297=3,AF297&lt;&gt;"B"),AND(CZ297=2,LEFT(TRIM(AF297),1)&lt;&gt;"I")),1,IF(OR(AND(CZ297=0,AF297="N"),AND(CZ297=0,AF297="B"),AND(CZ297=0,LEFT(TRIM(AF297),1)="I")),1,0))),"")</f>
        <v/>
      </c>
      <c r="EC297" s="23" t="str">
        <f t="shared" si="183"/>
        <v/>
      </c>
      <c r="ED297" s="23" t="str">
        <f>+IF(LEN($I297)&gt;5,IF(ISERROR(VLOOKUP(AH297,'CODIGO PAGO'!$B$2:$B$20,1,0)),1,IF(OR(AND(DB297=1,AH297&lt;&gt;"N"),AND(DB297=3,AH297&lt;&gt;"B"),AND(DB297=2,LEFT(TRIM(AH297),1)&lt;&gt;"I")),1,IF(OR(AND(DB297=0,AH297="N"),AND(DB297=0,AH297="B"),AND(DB297=0,LEFT(TRIM(AH297),1)="I")),1,0))),"")</f>
        <v/>
      </c>
      <c r="EE297" s="23" t="str">
        <f t="shared" si="184"/>
        <v/>
      </c>
      <c r="EF297" s="23" t="str">
        <f>+IF(LEN($I297)&gt;5,IF(ISERROR(VLOOKUP(AJ297,'CODIGO PAGO'!$B$2:$B$20,1,0)),1,IF(OR(AND(DD297=1,AJ297&lt;&gt;"N"),AND(DD297=3,AJ297&lt;&gt;"B"),AND(DD297=2,LEFT(TRIM(AJ297),1)&lt;&gt;"I")),1,IF(OR(AND(DD297=0,AJ297="N"),AND(DD297=0,AJ297="B"),AND(DD297=0,LEFT(TRIM(AJ297),1)="I")),1,0))),"")</f>
        <v/>
      </c>
      <c r="EG297" s="23" t="str">
        <f t="shared" si="185"/>
        <v/>
      </c>
      <c r="EH297" s="23" t="str">
        <f>+IF(LEN($I297)&gt;5,IF(ISERROR(VLOOKUP(AL297,'CODIGO PAGO'!$B$2:$B$20,1,0)),1,IF(OR(AND(DF297=1,AL297&lt;&gt;"N"),AND(DF297=3,AL297&lt;&gt;"B"),AND(DF297=2,LEFT(TRIM(AL297),1)&lt;&gt;"I")),1,IF(OR(AND(DF297=0,AL297="N"),AND(DF297=0,AL297="B"),AND(DF297=0,LEFT(TRIM(AL297),1)="I")),1,0))),"")</f>
        <v/>
      </c>
      <c r="EI297" s="23" t="str">
        <f t="shared" si="186"/>
        <v/>
      </c>
      <c r="EJ297" s="23" t="str">
        <f>+IF(LEN($I297)&gt;5,IF(ISERROR(VLOOKUP(AN297,'CODIGO PAGO'!$B$2:$B$20,1,0)),1,IF(OR(AND(DH297=1,AN297&lt;&gt;"N"),AND(DH297=3,AN297&lt;&gt;"B"),AND(DH297=2,LEFT(TRIM(AN297),1)&lt;&gt;"I")),1,IF(OR(AND(DH297=0,AN297="N"),AND(DH297=0,AN297="B"),AND(DH297=0,LEFT(TRIM(AN297),1)="I")),1,0))),"")</f>
        <v/>
      </c>
      <c r="EK297" s="23" t="str">
        <f t="shared" si="187"/>
        <v/>
      </c>
      <c r="EL297" s="24" t="str">
        <f t="shared" si="188"/>
        <v/>
      </c>
    </row>
    <row r="298" spans="1:142" s="26" customFormat="1">
      <c r="A298" s="15" t="str">
        <f t="shared" si="154"/>
        <v/>
      </c>
      <c r="B298" s="1" t="str">
        <f>+IF(LEN(I298)&gt;5,'CODIGO PAGO'!$B$28,"")</f>
        <v/>
      </c>
      <c r="C298" s="1" t="str">
        <f>+IF(LEN($I298)&gt;5,BD!D298,"")</f>
        <v/>
      </c>
      <c r="D298" s="168" t="str">
        <f>+IF(LEN($I298)&gt;5,BD!A298,"")</f>
        <v/>
      </c>
      <c r="E298" s="1" t="str">
        <f>+IF(LEN($I298)&gt;5,BD!B298,"")</f>
        <v/>
      </c>
      <c r="F298" s="1" t="str">
        <f>+IF(LEN($I298)&gt;5,BD!C298,"")</f>
        <v/>
      </c>
      <c r="G298" s="141"/>
      <c r="H298" s="141"/>
      <c r="I298" s="1" t="str">
        <f>+IF(LEN(BD!G298)&gt;5,BD!G298,"")</f>
        <v/>
      </c>
      <c r="J298" s="167" t="str">
        <f>+IF(LEN($I298)&gt;5,BD!E298,"")</f>
        <v/>
      </c>
      <c r="K298" s="6" t="str">
        <f t="shared" si="155"/>
        <v/>
      </c>
      <c r="L298" s="87" t="str">
        <f>+IF(LEN($I298)&gt;5,BD!H298,"")</f>
        <v/>
      </c>
      <c r="M298" s="40" t="str">
        <f t="shared" si="156"/>
        <v/>
      </c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4" t="str">
        <f t="shared" si="157"/>
        <v/>
      </c>
      <c r="AQ298" s="5" t="str">
        <f t="shared" si="158"/>
        <v/>
      </c>
      <c r="AR298" s="91" t="str">
        <f t="shared" si="159"/>
        <v/>
      </c>
      <c r="AS298" s="5" t="str">
        <f t="shared" si="160"/>
        <v/>
      </c>
      <c r="AT298" s="91" t="str">
        <f t="shared" si="161"/>
        <v/>
      </c>
      <c r="AU298" s="4" t="str">
        <f t="shared" si="162"/>
        <v/>
      </c>
      <c r="AV298" s="4" t="str">
        <f t="shared" si="163"/>
        <v/>
      </c>
      <c r="AW298" s="4" t="str">
        <f t="shared" si="164"/>
        <v/>
      </c>
      <c r="AX298" s="4" t="str">
        <f t="shared" si="165"/>
        <v/>
      </c>
      <c r="AY298" s="88" t="str">
        <f t="shared" si="166"/>
        <v/>
      </c>
      <c r="AZ298" s="17" t="str">
        <f t="shared" si="167"/>
        <v/>
      </c>
      <c r="BA298" s="18" t="str">
        <f t="shared" si="168"/>
        <v/>
      </c>
      <c r="BB298" s="19" t="str">
        <f>+IF(LEN(I298)&gt;5,IF(INT(RIGHT(B298,1))=9,0.5*L298*AY298,INT(MID(B298,5,LEN(B298)-4))*L298)+IFERROR(VLOOKUP(I298,AJUSTES!$A$1:$I$50,9,0),0),"")</f>
        <v/>
      </c>
      <c r="BC298" s="12"/>
      <c r="BD298" s="19" t="str">
        <f t="shared" si="169"/>
        <v/>
      </c>
      <c r="BE298" s="18" t="str">
        <f t="shared" si="170"/>
        <v/>
      </c>
      <c r="BF298" s="139" t="str">
        <f t="shared" si="171"/>
        <v/>
      </c>
      <c r="BG298" s="114"/>
      <c r="BH298" s="18" t="str">
        <f t="shared" si="172"/>
        <v/>
      </c>
      <c r="BI298" s="13"/>
      <c r="BJ298" s="12"/>
      <c r="BK298" s="12"/>
      <c r="BL298" s="145"/>
      <c r="BM298" s="12"/>
      <c r="BN298" s="12"/>
      <c r="BO298" s="12"/>
      <c r="BP298" s="12"/>
      <c r="BQ298" s="12"/>
      <c r="BR298" s="12"/>
      <c r="BS298" s="146"/>
      <c r="BT298" s="14"/>
      <c r="BU298" s="12"/>
      <c r="BV298" s="12"/>
      <c r="BW298" s="12"/>
      <c r="BX298" s="12"/>
      <c r="BY298" s="12"/>
      <c r="BZ298" s="144"/>
      <c r="CA298" s="107" t="str">
        <f>+IF(LEN($I298)&gt;5,IF(BD!F298="N/A","",BD!F298),"")</f>
        <v/>
      </c>
      <c r="CB298" s="21"/>
      <c r="CC298" s="147"/>
      <c r="CD298" s="148"/>
      <c r="CE298" s="8" t="str">
        <f>+IF(LEN(I298)&gt;5,BD!M298,"")</f>
        <v/>
      </c>
      <c r="CF298" s="16" t="str">
        <f>+IF(LEN(I298)&gt;5,BD!N298,"")</f>
        <v/>
      </c>
      <c r="CG298" s="3" t="str">
        <f t="shared" si="173"/>
        <v/>
      </c>
      <c r="CH298" s="23" t="str">
        <f>+IF(AND(LEN($I298)&gt;5),IF(AND($J298&gt;N$1,$J298&lt;=$AO$1),1,IF((COUNTIFS(INCAPACIDADES!$C$1:$C$51,$I298,INCAPACIDADES!K$1:K$51,N$1))&gt;0,2,IF(VLOOKUP($C298,BD!$D$1:$F$501,3,0)&gt;N$1,0,3))),"")</f>
        <v/>
      </c>
      <c r="CI298" s="23" t="str">
        <f>+IF(AND(LEN($I298)&gt;5),IF(AND($J298&gt;O$1,$J298&lt;=$AO$1),1,IF((COUNTIFS(INCAPACIDADES!$C$1:$C$51,$I298,INCAPACIDADES!L$1:L$51,O$1))&gt;0,2,IF(VLOOKUP($C298,BD!$D$1:$F$501,3,0)&gt;O$1,0,3))),"")</f>
        <v/>
      </c>
      <c r="CJ298" s="23" t="str">
        <f>+IF(AND(LEN($I298)&gt;5),IF(AND($J298&gt;P$1,$J298&lt;=$AO$1),1,IF((COUNTIFS(INCAPACIDADES!$C$1:$C$51,$I298,INCAPACIDADES!M$1:M$51,P$1))&gt;0,2,IF(VLOOKUP($C298,BD!$D$1:$F$501,3,0)&gt;P$1,0,3))),"")</f>
        <v/>
      </c>
      <c r="CK298" s="23" t="str">
        <f>+IF(AND(LEN($I298)&gt;5),IF(AND($J298&gt;Q$1,$J298&lt;=$AO$1),1,IF((COUNTIFS(INCAPACIDADES!$C$1:$C$51,$I298,INCAPACIDADES!N$1:N$51,Q$1))&gt;0,2,IF(VLOOKUP($C298,BD!$D$1:$F$501,3,0)&gt;Q$1,0,3))),"")</f>
        <v/>
      </c>
      <c r="CL298" s="23" t="str">
        <f>+IF(AND(LEN($I298)&gt;5),IF(AND($J298&gt;R$1,$J298&lt;=$AO$1),1,IF((COUNTIFS(INCAPACIDADES!$C$1:$C$51,$I298,INCAPACIDADES!O$1:O$51,R$1))&gt;0,2,IF(VLOOKUP($C298,BD!$D$1:$F$501,3,0)&gt;R$1,0,3))),"")</f>
        <v/>
      </c>
      <c r="CM298" s="23" t="str">
        <f>+IF(AND(LEN($I298)&gt;5),IF(AND($J298&gt;S$1,$J298&lt;=$AO$1),1,IF((COUNTIFS(INCAPACIDADES!$C$1:$C$51,$I298,INCAPACIDADES!P$1:P$51,S$1))&gt;0,2,IF(VLOOKUP($C298,BD!$D$1:$F$501,3,0)&gt;S$1,0,3))),"")</f>
        <v/>
      </c>
      <c r="CN298" s="23" t="str">
        <f>+IF(AND(LEN($I298)&gt;5),IF(AND($J298&gt;T$1,$J298&lt;=$AO$1),1,IF((COUNTIFS(INCAPACIDADES!$C$1:$C$51,$I298,INCAPACIDADES!Q$1:Q$51,T$1))&gt;0,2,IF(VLOOKUP($C298,BD!$D$1:$F$501,3,0)&gt;T$1,0,3))),"")</f>
        <v/>
      </c>
      <c r="CO298" s="23" t="str">
        <f>+IF(AND(LEN($I298)&gt;5),IF(AND($J298&gt;U$1,$J298&lt;=$AO$1),1,IF((COUNTIFS(INCAPACIDADES!$C$1:$C$51,$I298,INCAPACIDADES!R$1:R$51,U$1))&gt;0,2,IF(VLOOKUP($C298,BD!$D$1:$F$501,3,0)&gt;U$1,0,3))),"")</f>
        <v/>
      </c>
      <c r="CP298" s="23" t="str">
        <f>+IF(AND(LEN($I298)&gt;5),IF(AND($J298&gt;V$1,$J298&lt;=$AO$1),1,IF((COUNTIFS(INCAPACIDADES!$C$1:$C$51,$I298,INCAPACIDADES!S$1:S$51,V$1))&gt;0,2,IF(VLOOKUP($C298,BD!$D$1:$F$501,3,0)&gt;V$1,0,3))),"")</f>
        <v/>
      </c>
      <c r="CQ298" s="23" t="str">
        <f>+IF(AND(LEN($I298)&gt;5),IF(AND($J298&gt;W$1,$J298&lt;=$AO$1),1,IF((COUNTIFS(INCAPACIDADES!$C$1:$C$51,$I298,INCAPACIDADES!T$1:T$51,W$1))&gt;0,2,IF(VLOOKUP($C298,BD!$D$1:$F$501,3,0)&gt;W$1,0,3))),"")</f>
        <v/>
      </c>
      <c r="CR298" s="23" t="str">
        <f>+IF(AND(LEN($I298)&gt;5),IF(AND($J298&gt;X$1,$J298&lt;=$AO$1),1,IF((COUNTIFS(INCAPACIDADES!$C$1:$C$51,$I298,INCAPACIDADES!U$1:U$51,X$1))&gt;0,2,IF(VLOOKUP($C298,BD!$D$1:$F$501,3,0)&gt;X$1,0,3))),"")</f>
        <v/>
      </c>
      <c r="CS298" s="23" t="str">
        <f>+IF(AND(LEN($I298)&gt;5),IF(AND($J298&gt;Y$1,$J298&lt;=$AO$1),1,IF((COUNTIFS(INCAPACIDADES!$C$1:$C$51,$I298,INCAPACIDADES!V$1:V$51,Y$1))&gt;0,2,IF(VLOOKUP($C298,BD!$D$1:$F$501,3,0)&gt;Y$1,0,3))),"")</f>
        <v/>
      </c>
      <c r="CT298" s="23" t="str">
        <f>+IF(AND(LEN($I298)&gt;5),IF(AND($J298&gt;Z$1,$J298&lt;=$AO$1),1,IF((COUNTIFS(INCAPACIDADES!$C$1:$C$51,$I298,INCAPACIDADES!W$1:W$51,Z$1))&gt;0,2,IF(VLOOKUP($C298,BD!$D$1:$F$501,3,0)&gt;Z$1,0,3))),"")</f>
        <v/>
      </c>
      <c r="CU298" s="23" t="str">
        <f>+IF(AND(LEN($I298)&gt;5),IF(AND($J298&gt;AA$1,$J298&lt;=$AO$1),1,IF((COUNTIFS(INCAPACIDADES!$C$1:$C$51,$I298,INCAPACIDADES!X$1:X$51,AA$1))&gt;0,2,IF(VLOOKUP($C298,BD!$D$1:$F$501,3,0)&gt;AA$1,0,3))),"")</f>
        <v/>
      </c>
      <c r="CV298" s="23" t="str">
        <f>+IF(AND(LEN($I298)&gt;5),IF(AND($J298&gt;AB$1,$J298&lt;=$AO$1),1,IF((COUNTIFS(INCAPACIDADES!$C$1:$C$51,$I298,INCAPACIDADES!Y$1:Y$51,AB$1))&gt;0,2,IF(VLOOKUP($C298,BD!$D$1:$F$501,3,0)&gt;AB$1,0,3))),"")</f>
        <v/>
      </c>
      <c r="CW298" s="23" t="str">
        <f>+IF(AND(LEN($I298)&gt;5),IF(AND($J298&gt;AC$1,$J298&lt;=$AO$1),1,IF((COUNTIFS(INCAPACIDADES!$C$1:$C$51,$I298,INCAPACIDADES!Z$1:Z$51,AC$1))&gt;0,2,IF(VLOOKUP($C298,BD!$D$1:$F$501,3,0)&gt;AC$1,0,3))),"")</f>
        <v/>
      </c>
      <c r="CX298" s="23" t="str">
        <f>+IF(AND(LEN($I298)&gt;5),IF(AND($J298&gt;AD$1,$J298&lt;=$AO$1),1,IF((COUNTIFS(INCAPACIDADES!$C$1:$C$51,$I298,INCAPACIDADES!AA$1:AA$51,AD$1))&gt;0,2,IF(VLOOKUP($C298,BD!$D$1:$F$501,3,0)&gt;AD$1,0,3))),"")</f>
        <v/>
      </c>
      <c r="CY298" s="23" t="str">
        <f>+IF(AND(LEN($I298)&gt;5),IF(AND($J298&gt;AE$1,$J298&lt;=$AO$1),1,IF((COUNTIFS(INCAPACIDADES!$C$1:$C$51,$I298,INCAPACIDADES!AB$1:AB$51,AE$1))&gt;0,2,IF(VLOOKUP($C298,BD!$D$1:$F$501,3,0)&gt;AE$1,0,3))),"")</f>
        <v/>
      </c>
      <c r="CZ298" s="23" t="str">
        <f>+IF(AND(LEN($I298)&gt;5),IF(AND($J298&gt;AF$1,$J298&lt;=$AO$1),1,IF((COUNTIFS(INCAPACIDADES!$C$1:$C$51,$I298,INCAPACIDADES!AC$1:AC$51,AF$1))&gt;0,2,IF(VLOOKUP($C298,BD!$D$1:$F$501,3,0)&gt;AF$1,0,3))),"")</f>
        <v/>
      </c>
      <c r="DA298" s="23" t="str">
        <f>+IF(AND(LEN($I298)&gt;5),IF(AND($J298&gt;AG$1,$J298&lt;=$AO$1),1,IF((COUNTIFS(INCAPACIDADES!$C$1:$C$51,$I298,INCAPACIDADES!AD$1:AD$51,AG$1))&gt;0,2,IF(VLOOKUP($C298,BD!$D$1:$F$501,3,0)&gt;AG$1,0,3))),"")</f>
        <v/>
      </c>
      <c r="DB298" s="23" t="str">
        <f>+IF(AND(LEN($I298)&gt;5),IF(AND($J298&gt;AH$1,$J298&lt;=$AO$1),1,IF((COUNTIFS(INCAPACIDADES!$C$1:$C$51,$I298,INCAPACIDADES!AE$1:AE$51,AH$1))&gt;0,2,IF(VLOOKUP($C298,BD!$D$1:$F$501,3,0)&gt;AH$1,0,3))),"")</f>
        <v/>
      </c>
      <c r="DC298" s="23" t="str">
        <f>+IF(AND(LEN($I298)&gt;5),IF(AND($J298&gt;AI$1,$J298&lt;=$AO$1),1,IF((COUNTIFS(INCAPACIDADES!$C$1:$C$51,$I298,INCAPACIDADES!AF$1:AF$51,AI$1))&gt;0,2,IF(VLOOKUP($C298,BD!$D$1:$F$501,3,0)&gt;AI$1,0,3))),"")</f>
        <v/>
      </c>
      <c r="DD298" s="23" t="str">
        <f>+IF(AND(LEN($I298)&gt;5),IF(AND($J298&gt;AJ$1,$J298&lt;=$AO$1),1,IF((COUNTIFS(INCAPACIDADES!$C$1:$C$51,$I298,INCAPACIDADES!AG$1:AG$51,AJ$1))&gt;0,2,IF(VLOOKUP($C298,BD!$D$1:$F$501,3,0)&gt;AJ$1,0,3))),"")</f>
        <v/>
      </c>
      <c r="DE298" s="23" t="str">
        <f>+IF(AND(LEN($I298)&gt;5),IF(AND($J298&gt;AK$1,$J298&lt;=$AO$1),1,IF((COUNTIFS(INCAPACIDADES!$C$1:$C$51,$I298,INCAPACIDADES!AH$1:AH$51,AK$1))&gt;0,2,IF(VLOOKUP($C298,BD!$D$1:$F$501,3,0)&gt;AK$1,0,3))),"")</f>
        <v/>
      </c>
      <c r="DF298" s="23" t="str">
        <f>+IF(AND(LEN($I298)&gt;5),IF(AND($J298&gt;AL$1,$J298&lt;=$AO$1),1,IF((COUNTIFS(INCAPACIDADES!$C$1:$C$51,$I298,INCAPACIDADES!AI$1:AI$51,AL$1))&gt;0,2,IF(VLOOKUP($C298,BD!$D$1:$F$501,3,0)&gt;AL$1,0,3))),"")</f>
        <v/>
      </c>
      <c r="DG298" s="23" t="str">
        <f>+IF(AND(LEN($I298)&gt;5),IF(AND($J298&gt;AM$1,$J298&lt;=$AO$1),1,IF((COUNTIFS(INCAPACIDADES!$C$1:$C$51,$I298,INCAPACIDADES!AJ$1:AJ$51,AM$1))&gt;0,2,IF(VLOOKUP($C298,BD!$D$1:$F$501,3,0)&gt;AM$1,0,3))),"")</f>
        <v/>
      </c>
      <c r="DH298" s="23" t="str">
        <f>+IF(AND(LEN($I298)&gt;5),IF(AND($J298&gt;AN$1,$J298&lt;=$AO$1),1,IF((COUNTIFS(INCAPACIDADES!$C$1:$C$51,$I298,INCAPACIDADES!AK$1:AK$51,AN$1))&gt;0,2,IF(VLOOKUP($C298,BD!$D$1:$F$501,3,0)&gt;AN$1,0,3))),"")</f>
        <v/>
      </c>
      <c r="DI298" s="23" t="str">
        <f>+IF(AND(LEN($I298)&gt;5),IF(AND($J298&gt;AO$1,$J298&lt;=$AO$1),1,IF((COUNTIFS(INCAPACIDADES!$C$1:$C$51,$I298,INCAPACIDADES!AL$1:AL$51,AO$1))&gt;0,2,IF(VLOOKUP($C298,BD!$D$1:$F$501,3,0)&gt;AO$1,0,3))),"")</f>
        <v/>
      </c>
      <c r="DJ298" s="23" t="str">
        <f>+IF(LEN($I298)&gt;5,IF(ISERROR(VLOOKUP(N298,'CODIGO PAGO'!$B$2:$B$20,1,0)),1,IF(OR(AND(CH298=1,N298&lt;&gt;"N"),AND(CH298=3,N298&lt;&gt;"B"),AND(CH298=2,LEFT(TRIM(N298),1)&lt;&gt;"I")),1,IF(OR(AND(CH298=0,N298="N"),AND(CH298=0,N298="B"),AND(CH298=0,LEFT(TRIM(N298),1)="I")),1,0))),"")</f>
        <v/>
      </c>
      <c r="DK298" s="23" t="str">
        <f t="shared" si="174"/>
        <v/>
      </c>
      <c r="DL298" s="23" t="str">
        <f>+IF(LEN($I298)&gt;5,IF(ISERROR(VLOOKUP(P298,'CODIGO PAGO'!$B$2:$B$20,1,0)),1,IF(OR(AND(CJ298=1,P298&lt;&gt;"N"),AND(CJ298=3,P298&lt;&gt;"B"),AND(CJ298=2,LEFT(TRIM(P298),1)&lt;&gt;"I")),1,IF(OR(AND(CJ298=0,P298="N"),AND(CJ298=0,P298="B"),AND(CJ298=0,LEFT(TRIM(P298),1)="I")),1,0))),"")</f>
        <v/>
      </c>
      <c r="DM298" s="23" t="str">
        <f t="shared" si="175"/>
        <v/>
      </c>
      <c r="DN298" s="23" t="str">
        <f>+IF(LEN($I298)&gt;5,IF(ISERROR(VLOOKUP(R298,'CODIGO PAGO'!$B$2:$B$20,1,0)),1,IF(OR(AND(CL298=1,R298&lt;&gt;"N"),AND(CL298=3,R298&lt;&gt;"B"),AND(CL298=2,LEFT(TRIM(R298),1)&lt;&gt;"I")),1,IF(OR(AND(CL298=0,R298="N"),AND(CL298=0,R298="B"),AND(CL298=0,LEFT(TRIM(R298),1)="I")),1,0))),"")</f>
        <v/>
      </c>
      <c r="DO298" s="23" t="str">
        <f t="shared" si="176"/>
        <v/>
      </c>
      <c r="DP298" s="23" t="str">
        <f>+IF(LEN($I298)&gt;5,IF(ISERROR(VLOOKUP(T298,'CODIGO PAGO'!$B$2:$B$20,1,0)),1,IF(OR(AND(CN298=1,T298&lt;&gt;"N"),AND(CN298=3,T298&lt;&gt;"B"),AND(CN298=2,LEFT(TRIM(T298),1)&lt;&gt;"I")),1,IF(OR(AND(CN298=0,T298="N"),AND(CN298=0,T298="B"),AND(CN298=0,LEFT(TRIM(T298),1)="I")),1,0))),"")</f>
        <v/>
      </c>
      <c r="DQ298" s="23" t="str">
        <f t="shared" si="177"/>
        <v/>
      </c>
      <c r="DR298" s="23" t="str">
        <f>+IF(LEN($I298)&gt;5,IF(ISERROR(VLOOKUP(V298,'CODIGO PAGO'!$B$2:$B$20,1,0)),1,IF(OR(AND(CP298=1,V298&lt;&gt;"N"),AND(CP298=3,V298&lt;&gt;"B"),AND(CP298=2,LEFT(TRIM(V298),1)&lt;&gt;"I")),1,IF(OR(AND(CP298=0,V298="N"),AND(CP298=0,V298="B"),AND(CP298=0,LEFT(TRIM(V298),1)="I")),1,0))),"")</f>
        <v/>
      </c>
      <c r="DS298" s="23" t="str">
        <f t="shared" si="178"/>
        <v/>
      </c>
      <c r="DT298" s="23" t="str">
        <f>+IF(LEN($I298)&gt;5,IF(ISERROR(VLOOKUP(X298,'CODIGO PAGO'!$B$2:$B$20,1,0)),1,IF(OR(AND(CR298=1,X298&lt;&gt;"N"),AND(CR298=3,X298&lt;&gt;"B"),AND(CR298=2,LEFT(TRIM(X298),1)&lt;&gt;"I")),1,IF(OR(AND(CR298=0,X298="N"),AND(CR298=0,X298="B"),AND(CR298=0,LEFT(TRIM(X298),1)="I")),1,0))),"")</f>
        <v/>
      </c>
      <c r="DU298" s="23" t="str">
        <f t="shared" si="179"/>
        <v/>
      </c>
      <c r="DV298" s="23" t="str">
        <f>+IF(LEN($I298)&gt;5,IF(ISERROR(VLOOKUP(Z298,'CODIGO PAGO'!$B$2:$B$20,1,0)),1,IF(OR(AND(CT298=1,Z298&lt;&gt;"N"),AND(CT298=3,Z298&lt;&gt;"B"),AND(CT298=2,LEFT(TRIM(Z298),1)&lt;&gt;"I")),1,IF(OR(AND(CT298=0,Z298="N"),AND(CT298=0,Z298="B"),AND(CT298=0,LEFT(TRIM(Z298),1)="I")),1,0))),"")</f>
        <v/>
      </c>
      <c r="DW298" s="23" t="str">
        <f t="shared" si="180"/>
        <v/>
      </c>
      <c r="DX298" s="23" t="str">
        <f>+IF(LEN($I298)&gt;5,IF(ISERROR(VLOOKUP(AB298,'CODIGO PAGO'!$B$2:$B$20,1,0)),1,IF(OR(AND(CV298=1,AB298&lt;&gt;"N"),AND(CV298=3,AB298&lt;&gt;"B"),AND(CV298=2,LEFT(TRIM(AB298),1)&lt;&gt;"I")),1,IF(OR(AND(CV298=0,AB298="N"),AND(CV298=0,AB298="B"),AND(CV298=0,LEFT(TRIM(AB298),1)="I")),1,0))),"")</f>
        <v/>
      </c>
      <c r="DY298" s="23" t="str">
        <f t="shared" si="181"/>
        <v/>
      </c>
      <c r="DZ298" s="23" t="str">
        <f>+IF(LEN($I298)&gt;5,IF(ISERROR(VLOOKUP(AD298,'CODIGO PAGO'!$B$2:$B$20,1,0)),1,IF(OR(AND(CX298=1,AD298&lt;&gt;"N"),AND(CX298=3,AD298&lt;&gt;"B"),AND(CX298=2,LEFT(TRIM(AD298),1)&lt;&gt;"I")),1,IF(OR(AND(CX298=0,AD298="N"),AND(CX298=0,AD298="B"),AND(CX298=0,LEFT(TRIM(AD298),1)="I")),1,0))),"")</f>
        <v/>
      </c>
      <c r="EA298" s="23" t="str">
        <f t="shared" si="182"/>
        <v/>
      </c>
      <c r="EB298" s="23" t="str">
        <f>+IF(LEN($I298)&gt;5,IF(ISERROR(VLOOKUP(AF298,'CODIGO PAGO'!$B$2:$B$20,1,0)),1,IF(OR(AND(CZ298=1,AF298&lt;&gt;"N"),AND(CZ298=3,AF298&lt;&gt;"B"),AND(CZ298=2,LEFT(TRIM(AF298),1)&lt;&gt;"I")),1,IF(OR(AND(CZ298=0,AF298="N"),AND(CZ298=0,AF298="B"),AND(CZ298=0,LEFT(TRIM(AF298),1)="I")),1,0))),"")</f>
        <v/>
      </c>
      <c r="EC298" s="23" t="str">
        <f t="shared" si="183"/>
        <v/>
      </c>
      <c r="ED298" s="23" t="str">
        <f>+IF(LEN($I298)&gt;5,IF(ISERROR(VLOOKUP(AH298,'CODIGO PAGO'!$B$2:$B$20,1,0)),1,IF(OR(AND(DB298=1,AH298&lt;&gt;"N"),AND(DB298=3,AH298&lt;&gt;"B"),AND(DB298=2,LEFT(TRIM(AH298),1)&lt;&gt;"I")),1,IF(OR(AND(DB298=0,AH298="N"),AND(DB298=0,AH298="B"),AND(DB298=0,LEFT(TRIM(AH298),1)="I")),1,0))),"")</f>
        <v/>
      </c>
      <c r="EE298" s="23" t="str">
        <f t="shared" si="184"/>
        <v/>
      </c>
      <c r="EF298" s="23" t="str">
        <f>+IF(LEN($I298)&gt;5,IF(ISERROR(VLOOKUP(AJ298,'CODIGO PAGO'!$B$2:$B$20,1,0)),1,IF(OR(AND(DD298=1,AJ298&lt;&gt;"N"),AND(DD298=3,AJ298&lt;&gt;"B"),AND(DD298=2,LEFT(TRIM(AJ298),1)&lt;&gt;"I")),1,IF(OR(AND(DD298=0,AJ298="N"),AND(DD298=0,AJ298="B"),AND(DD298=0,LEFT(TRIM(AJ298),1)="I")),1,0))),"")</f>
        <v/>
      </c>
      <c r="EG298" s="23" t="str">
        <f t="shared" si="185"/>
        <v/>
      </c>
      <c r="EH298" s="23" t="str">
        <f>+IF(LEN($I298)&gt;5,IF(ISERROR(VLOOKUP(AL298,'CODIGO PAGO'!$B$2:$B$20,1,0)),1,IF(OR(AND(DF298=1,AL298&lt;&gt;"N"),AND(DF298=3,AL298&lt;&gt;"B"),AND(DF298=2,LEFT(TRIM(AL298),1)&lt;&gt;"I")),1,IF(OR(AND(DF298=0,AL298="N"),AND(DF298=0,AL298="B"),AND(DF298=0,LEFT(TRIM(AL298),1)="I")),1,0))),"")</f>
        <v/>
      </c>
      <c r="EI298" s="23" t="str">
        <f t="shared" si="186"/>
        <v/>
      </c>
      <c r="EJ298" s="23" t="str">
        <f>+IF(LEN($I298)&gt;5,IF(ISERROR(VLOOKUP(AN298,'CODIGO PAGO'!$B$2:$B$20,1,0)),1,IF(OR(AND(DH298=1,AN298&lt;&gt;"N"),AND(DH298=3,AN298&lt;&gt;"B"),AND(DH298=2,LEFT(TRIM(AN298),1)&lt;&gt;"I")),1,IF(OR(AND(DH298=0,AN298="N"),AND(DH298=0,AN298="B"),AND(DH298=0,LEFT(TRIM(AN298),1)="I")),1,0))),"")</f>
        <v/>
      </c>
      <c r="EK298" s="23" t="str">
        <f t="shared" si="187"/>
        <v/>
      </c>
      <c r="EL298" s="24" t="str">
        <f t="shared" si="188"/>
        <v/>
      </c>
    </row>
    <row r="299" spans="1:142" s="26" customFormat="1">
      <c r="A299" s="15" t="str">
        <f t="shared" si="154"/>
        <v/>
      </c>
      <c r="B299" s="1" t="str">
        <f>+IF(LEN(I299)&gt;5,'CODIGO PAGO'!$B$28,"")</f>
        <v/>
      </c>
      <c r="C299" s="1" t="str">
        <f>+IF(LEN($I299)&gt;5,BD!D299,"")</f>
        <v/>
      </c>
      <c r="D299" s="168" t="str">
        <f>+IF(LEN($I299)&gt;5,BD!A299,"")</f>
        <v/>
      </c>
      <c r="E299" s="1" t="str">
        <f>+IF(LEN($I299)&gt;5,BD!B299,"")</f>
        <v/>
      </c>
      <c r="F299" s="1" t="str">
        <f>+IF(LEN($I299)&gt;5,BD!C299,"")</f>
        <v/>
      </c>
      <c r="G299" s="141"/>
      <c r="H299" s="141"/>
      <c r="I299" s="1" t="str">
        <f>+IF(LEN(BD!G299)&gt;5,BD!G299,"")</f>
        <v/>
      </c>
      <c r="J299" s="167" t="str">
        <f>+IF(LEN($I299)&gt;5,BD!E299,"")</f>
        <v/>
      </c>
      <c r="K299" s="6" t="str">
        <f t="shared" si="155"/>
        <v/>
      </c>
      <c r="L299" s="87" t="str">
        <f>+IF(LEN($I299)&gt;5,BD!H299,"")</f>
        <v/>
      </c>
      <c r="M299" s="40" t="str">
        <f t="shared" si="156"/>
        <v/>
      </c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4" t="str">
        <f t="shared" si="157"/>
        <v/>
      </c>
      <c r="AQ299" s="5" t="str">
        <f t="shared" si="158"/>
        <v/>
      </c>
      <c r="AR299" s="91" t="str">
        <f t="shared" si="159"/>
        <v/>
      </c>
      <c r="AS299" s="5" t="str">
        <f t="shared" si="160"/>
        <v/>
      </c>
      <c r="AT299" s="91" t="str">
        <f t="shared" si="161"/>
        <v/>
      </c>
      <c r="AU299" s="4" t="str">
        <f t="shared" si="162"/>
        <v/>
      </c>
      <c r="AV299" s="4" t="str">
        <f t="shared" si="163"/>
        <v/>
      </c>
      <c r="AW299" s="4" t="str">
        <f t="shared" si="164"/>
        <v/>
      </c>
      <c r="AX299" s="4" t="str">
        <f t="shared" si="165"/>
        <v/>
      </c>
      <c r="AY299" s="88" t="str">
        <f t="shared" si="166"/>
        <v/>
      </c>
      <c r="AZ299" s="17" t="str">
        <f t="shared" si="167"/>
        <v/>
      </c>
      <c r="BA299" s="18" t="str">
        <f t="shared" si="168"/>
        <v/>
      </c>
      <c r="BB299" s="19" t="str">
        <f>+IF(LEN(I299)&gt;5,IF(INT(RIGHT(B299,1))=9,0.5*L299*AY299,INT(MID(B299,5,LEN(B299)-4))*L299)+IFERROR(VLOOKUP(I299,AJUSTES!$A$1:$I$50,9,0),0),"")</f>
        <v/>
      </c>
      <c r="BC299" s="12"/>
      <c r="BD299" s="19" t="str">
        <f t="shared" si="169"/>
        <v/>
      </c>
      <c r="BE299" s="18" t="str">
        <f t="shared" si="170"/>
        <v/>
      </c>
      <c r="BF299" s="139" t="str">
        <f t="shared" si="171"/>
        <v/>
      </c>
      <c r="BG299" s="114"/>
      <c r="BH299" s="18" t="str">
        <f t="shared" si="172"/>
        <v/>
      </c>
      <c r="BI299" s="13"/>
      <c r="BJ299" s="12"/>
      <c r="BK299" s="12"/>
      <c r="BL299" s="145"/>
      <c r="BM299" s="12"/>
      <c r="BN299" s="12"/>
      <c r="BO299" s="12"/>
      <c r="BP299" s="12"/>
      <c r="BQ299" s="12"/>
      <c r="BR299" s="12"/>
      <c r="BS299" s="146"/>
      <c r="BT299" s="14"/>
      <c r="BU299" s="12"/>
      <c r="BV299" s="12"/>
      <c r="BW299" s="12"/>
      <c r="BX299" s="12"/>
      <c r="BY299" s="12"/>
      <c r="BZ299" s="144"/>
      <c r="CA299" s="107" t="str">
        <f>+IF(LEN($I299)&gt;5,IF(BD!F299="N/A","",BD!F299),"")</f>
        <v/>
      </c>
      <c r="CB299" s="21"/>
      <c r="CC299" s="147"/>
      <c r="CD299" s="148"/>
      <c r="CE299" s="8" t="str">
        <f>+IF(LEN(I299)&gt;5,BD!M299,"")</f>
        <v/>
      </c>
      <c r="CF299" s="16" t="str">
        <f>+IF(LEN(I299)&gt;5,BD!N299,"")</f>
        <v/>
      </c>
      <c r="CG299" s="3" t="str">
        <f t="shared" si="173"/>
        <v/>
      </c>
      <c r="CH299" s="23" t="str">
        <f>+IF(AND(LEN($I299)&gt;5),IF(AND($J299&gt;N$1,$J299&lt;=$AO$1),1,IF((COUNTIFS(INCAPACIDADES!$C$1:$C$51,$I299,INCAPACIDADES!K$1:K$51,N$1))&gt;0,2,IF(VLOOKUP($C299,BD!$D$1:$F$501,3,0)&gt;N$1,0,3))),"")</f>
        <v/>
      </c>
      <c r="CI299" s="23" t="str">
        <f>+IF(AND(LEN($I299)&gt;5),IF(AND($J299&gt;O$1,$J299&lt;=$AO$1),1,IF((COUNTIFS(INCAPACIDADES!$C$1:$C$51,$I299,INCAPACIDADES!L$1:L$51,O$1))&gt;0,2,IF(VLOOKUP($C299,BD!$D$1:$F$501,3,0)&gt;O$1,0,3))),"")</f>
        <v/>
      </c>
      <c r="CJ299" s="23" t="str">
        <f>+IF(AND(LEN($I299)&gt;5),IF(AND($J299&gt;P$1,$J299&lt;=$AO$1),1,IF((COUNTIFS(INCAPACIDADES!$C$1:$C$51,$I299,INCAPACIDADES!M$1:M$51,P$1))&gt;0,2,IF(VLOOKUP($C299,BD!$D$1:$F$501,3,0)&gt;P$1,0,3))),"")</f>
        <v/>
      </c>
      <c r="CK299" s="23" t="str">
        <f>+IF(AND(LEN($I299)&gt;5),IF(AND($J299&gt;Q$1,$J299&lt;=$AO$1),1,IF((COUNTIFS(INCAPACIDADES!$C$1:$C$51,$I299,INCAPACIDADES!N$1:N$51,Q$1))&gt;0,2,IF(VLOOKUP($C299,BD!$D$1:$F$501,3,0)&gt;Q$1,0,3))),"")</f>
        <v/>
      </c>
      <c r="CL299" s="23" t="str">
        <f>+IF(AND(LEN($I299)&gt;5),IF(AND($J299&gt;R$1,$J299&lt;=$AO$1),1,IF((COUNTIFS(INCAPACIDADES!$C$1:$C$51,$I299,INCAPACIDADES!O$1:O$51,R$1))&gt;0,2,IF(VLOOKUP($C299,BD!$D$1:$F$501,3,0)&gt;R$1,0,3))),"")</f>
        <v/>
      </c>
      <c r="CM299" s="23" t="str">
        <f>+IF(AND(LEN($I299)&gt;5),IF(AND($J299&gt;S$1,$J299&lt;=$AO$1),1,IF((COUNTIFS(INCAPACIDADES!$C$1:$C$51,$I299,INCAPACIDADES!P$1:P$51,S$1))&gt;0,2,IF(VLOOKUP($C299,BD!$D$1:$F$501,3,0)&gt;S$1,0,3))),"")</f>
        <v/>
      </c>
      <c r="CN299" s="23" t="str">
        <f>+IF(AND(LEN($I299)&gt;5),IF(AND($J299&gt;T$1,$J299&lt;=$AO$1),1,IF((COUNTIFS(INCAPACIDADES!$C$1:$C$51,$I299,INCAPACIDADES!Q$1:Q$51,T$1))&gt;0,2,IF(VLOOKUP($C299,BD!$D$1:$F$501,3,0)&gt;T$1,0,3))),"")</f>
        <v/>
      </c>
      <c r="CO299" s="23" t="str">
        <f>+IF(AND(LEN($I299)&gt;5),IF(AND($J299&gt;U$1,$J299&lt;=$AO$1),1,IF((COUNTIFS(INCAPACIDADES!$C$1:$C$51,$I299,INCAPACIDADES!R$1:R$51,U$1))&gt;0,2,IF(VLOOKUP($C299,BD!$D$1:$F$501,3,0)&gt;U$1,0,3))),"")</f>
        <v/>
      </c>
      <c r="CP299" s="23" t="str">
        <f>+IF(AND(LEN($I299)&gt;5),IF(AND($J299&gt;V$1,$J299&lt;=$AO$1),1,IF((COUNTIFS(INCAPACIDADES!$C$1:$C$51,$I299,INCAPACIDADES!S$1:S$51,V$1))&gt;0,2,IF(VLOOKUP($C299,BD!$D$1:$F$501,3,0)&gt;V$1,0,3))),"")</f>
        <v/>
      </c>
      <c r="CQ299" s="23" t="str">
        <f>+IF(AND(LEN($I299)&gt;5),IF(AND($J299&gt;W$1,$J299&lt;=$AO$1),1,IF((COUNTIFS(INCAPACIDADES!$C$1:$C$51,$I299,INCAPACIDADES!T$1:T$51,W$1))&gt;0,2,IF(VLOOKUP($C299,BD!$D$1:$F$501,3,0)&gt;W$1,0,3))),"")</f>
        <v/>
      </c>
      <c r="CR299" s="23" t="str">
        <f>+IF(AND(LEN($I299)&gt;5),IF(AND($J299&gt;X$1,$J299&lt;=$AO$1),1,IF((COUNTIFS(INCAPACIDADES!$C$1:$C$51,$I299,INCAPACIDADES!U$1:U$51,X$1))&gt;0,2,IF(VLOOKUP($C299,BD!$D$1:$F$501,3,0)&gt;X$1,0,3))),"")</f>
        <v/>
      </c>
      <c r="CS299" s="23" t="str">
        <f>+IF(AND(LEN($I299)&gt;5),IF(AND($J299&gt;Y$1,$J299&lt;=$AO$1),1,IF((COUNTIFS(INCAPACIDADES!$C$1:$C$51,$I299,INCAPACIDADES!V$1:V$51,Y$1))&gt;0,2,IF(VLOOKUP($C299,BD!$D$1:$F$501,3,0)&gt;Y$1,0,3))),"")</f>
        <v/>
      </c>
      <c r="CT299" s="23" t="str">
        <f>+IF(AND(LEN($I299)&gt;5),IF(AND($J299&gt;Z$1,$J299&lt;=$AO$1),1,IF((COUNTIFS(INCAPACIDADES!$C$1:$C$51,$I299,INCAPACIDADES!W$1:W$51,Z$1))&gt;0,2,IF(VLOOKUP($C299,BD!$D$1:$F$501,3,0)&gt;Z$1,0,3))),"")</f>
        <v/>
      </c>
      <c r="CU299" s="23" t="str">
        <f>+IF(AND(LEN($I299)&gt;5),IF(AND($J299&gt;AA$1,$J299&lt;=$AO$1),1,IF((COUNTIFS(INCAPACIDADES!$C$1:$C$51,$I299,INCAPACIDADES!X$1:X$51,AA$1))&gt;0,2,IF(VLOOKUP($C299,BD!$D$1:$F$501,3,0)&gt;AA$1,0,3))),"")</f>
        <v/>
      </c>
      <c r="CV299" s="23" t="str">
        <f>+IF(AND(LEN($I299)&gt;5),IF(AND($J299&gt;AB$1,$J299&lt;=$AO$1),1,IF((COUNTIFS(INCAPACIDADES!$C$1:$C$51,$I299,INCAPACIDADES!Y$1:Y$51,AB$1))&gt;0,2,IF(VLOOKUP($C299,BD!$D$1:$F$501,3,0)&gt;AB$1,0,3))),"")</f>
        <v/>
      </c>
      <c r="CW299" s="23" t="str">
        <f>+IF(AND(LEN($I299)&gt;5),IF(AND($J299&gt;AC$1,$J299&lt;=$AO$1),1,IF((COUNTIFS(INCAPACIDADES!$C$1:$C$51,$I299,INCAPACIDADES!Z$1:Z$51,AC$1))&gt;0,2,IF(VLOOKUP($C299,BD!$D$1:$F$501,3,0)&gt;AC$1,0,3))),"")</f>
        <v/>
      </c>
      <c r="CX299" s="23" t="str">
        <f>+IF(AND(LEN($I299)&gt;5),IF(AND($J299&gt;AD$1,$J299&lt;=$AO$1),1,IF((COUNTIFS(INCAPACIDADES!$C$1:$C$51,$I299,INCAPACIDADES!AA$1:AA$51,AD$1))&gt;0,2,IF(VLOOKUP($C299,BD!$D$1:$F$501,3,0)&gt;AD$1,0,3))),"")</f>
        <v/>
      </c>
      <c r="CY299" s="23" t="str">
        <f>+IF(AND(LEN($I299)&gt;5),IF(AND($J299&gt;AE$1,$J299&lt;=$AO$1),1,IF((COUNTIFS(INCAPACIDADES!$C$1:$C$51,$I299,INCAPACIDADES!AB$1:AB$51,AE$1))&gt;0,2,IF(VLOOKUP($C299,BD!$D$1:$F$501,3,0)&gt;AE$1,0,3))),"")</f>
        <v/>
      </c>
      <c r="CZ299" s="23" t="str">
        <f>+IF(AND(LEN($I299)&gt;5),IF(AND($J299&gt;AF$1,$J299&lt;=$AO$1),1,IF((COUNTIFS(INCAPACIDADES!$C$1:$C$51,$I299,INCAPACIDADES!AC$1:AC$51,AF$1))&gt;0,2,IF(VLOOKUP($C299,BD!$D$1:$F$501,3,0)&gt;AF$1,0,3))),"")</f>
        <v/>
      </c>
      <c r="DA299" s="23" t="str">
        <f>+IF(AND(LEN($I299)&gt;5),IF(AND($J299&gt;AG$1,$J299&lt;=$AO$1),1,IF((COUNTIFS(INCAPACIDADES!$C$1:$C$51,$I299,INCAPACIDADES!AD$1:AD$51,AG$1))&gt;0,2,IF(VLOOKUP($C299,BD!$D$1:$F$501,3,0)&gt;AG$1,0,3))),"")</f>
        <v/>
      </c>
      <c r="DB299" s="23" t="str">
        <f>+IF(AND(LEN($I299)&gt;5),IF(AND($J299&gt;AH$1,$J299&lt;=$AO$1),1,IF((COUNTIFS(INCAPACIDADES!$C$1:$C$51,$I299,INCAPACIDADES!AE$1:AE$51,AH$1))&gt;0,2,IF(VLOOKUP($C299,BD!$D$1:$F$501,3,0)&gt;AH$1,0,3))),"")</f>
        <v/>
      </c>
      <c r="DC299" s="23" t="str">
        <f>+IF(AND(LEN($I299)&gt;5),IF(AND($J299&gt;AI$1,$J299&lt;=$AO$1),1,IF((COUNTIFS(INCAPACIDADES!$C$1:$C$51,$I299,INCAPACIDADES!AF$1:AF$51,AI$1))&gt;0,2,IF(VLOOKUP($C299,BD!$D$1:$F$501,3,0)&gt;AI$1,0,3))),"")</f>
        <v/>
      </c>
      <c r="DD299" s="23" t="str">
        <f>+IF(AND(LEN($I299)&gt;5),IF(AND($J299&gt;AJ$1,$J299&lt;=$AO$1),1,IF((COUNTIFS(INCAPACIDADES!$C$1:$C$51,$I299,INCAPACIDADES!AG$1:AG$51,AJ$1))&gt;0,2,IF(VLOOKUP($C299,BD!$D$1:$F$501,3,0)&gt;AJ$1,0,3))),"")</f>
        <v/>
      </c>
      <c r="DE299" s="23" t="str">
        <f>+IF(AND(LEN($I299)&gt;5),IF(AND($J299&gt;AK$1,$J299&lt;=$AO$1),1,IF((COUNTIFS(INCAPACIDADES!$C$1:$C$51,$I299,INCAPACIDADES!AH$1:AH$51,AK$1))&gt;0,2,IF(VLOOKUP($C299,BD!$D$1:$F$501,3,0)&gt;AK$1,0,3))),"")</f>
        <v/>
      </c>
      <c r="DF299" s="23" t="str">
        <f>+IF(AND(LEN($I299)&gt;5),IF(AND($J299&gt;AL$1,$J299&lt;=$AO$1),1,IF((COUNTIFS(INCAPACIDADES!$C$1:$C$51,$I299,INCAPACIDADES!AI$1:AI$51,AL$1))&gt;0,2,IF(VLOOKUP($C299,BD!$D$1:$F$501,3,0)&gt;AL$1,0,3))),"")</f>
        <v/>
      </c>
      <c r="DG299" s="23" t="str">
        <f>+IF(AND(LEN($I299)&gt;5),IF(AND($J299&gt;AM$1,$J299&lt;=$AO$1),1,IF((COUNTIFS(INCAPACIDADES!$C$1:$C$51,$I299,INCAPACIDADES!AJ$1:AJ$51,AM$1))&gt;0,2,IF(VLOOKUP($C299,BD!$D$1:$F$501,3,0)&gt;AM$1,0,3))),"")</f>
        <v/>
      </c>
      <c r="DH299" s="23" t="str">
        <f>+IF(AND(LEN($I299)&gt;5),IF(AND($J299&gt;AN$1,$J299&lt;=$AO$1),1,IF((COUNTIFS(INCAPACIDADES!$C$1:$C$51,$I299,INCAPACIDADES!AK$1:AK$51,AN$1))&gt;0,2,IF(VLOOKUP($C299,BD!$D$1:$F$501,3,0)&gt;AN$1,0,3))),"")</f>
        <v/>
      </c>
      <c r="DI299" s="23" t="str">
        <f>+IF(AND(LEN($I299)&gt;5),IF(AND($J299&gt;AO$1,$J299&lt;=$AO$1),1,IF((COUNTIFS(INCAPACIDADES!$C$1:$C$51,$I299,INCAPACIDADES!AL$1:AL$51,AO$1))&gt;0,2,IF(VLOOKUP($C299,BD!$D$1:$F$501,3,0)&gt;AO$1,0,3))),"")</f>
        <v/>
      </c>
      <c r="DJ299" s="23" t="str">
        <f>+IF(LEN($I299)&gt;5,IF(ISERROR(VLOOKUP(N299,'CODIGO PAGO'!$B$2:$B$20,1,0)),1,IF(OR(AND(CH299=1,N299&lt;&gt;"N"),AND(CH299=3,N299&lt;&gt;"B"),AND(CH299=2,LEFT(TRIM(N299),1)&lt;&gt;"I")),1,IF(OR(AND(CH299=0,N299="N"),AND(CH299=0,N299="B"),AND(CH299=0,LEFT(TRIM(N299),1)="I")),1,0))),"")</f>
        <v/>
      </c>
      <c r="DK299" s="23" t="str">
        <f t="shared" si="174"/>
        <v/>
      </c>
      <c r="DL299" s="23" t="str">
        <f>+IF(LEN($I299)&gt;5,IF(ISERROR(VLOOKUP(P299,'CODIGO PAGO'!$B$2:$B$20,1,0)),1,IF(OR(AND(CJ299=1,P299&lt;&gt;"N"),AND(CJ299=3,P299&lt;&gt;"B"),AND(CJ299=2,LEFT(TRIM(P299),1)&lt;&gt;"I")),1,IF(OR(AND(CJ299=0,P299="N"),AND(CJ299=0,P299="B"),AND(CJ299=0,LEFT(TRIM(P299),1)="I")),1,0))),"")</f>
        <v/>
      </c>
      <c r="DM299" s="23" t="str">
        <f t="shared" si="175"/>
        <v/>
      </c>
      <c r="DN299" s="23" t="str">
        <f>+IF(LEN($I299)&gt;5,IF(ISERROR(VLOOKUP(R299,'CODIGO PAGO'!$B$2:$B$20,1,0)),1,IF(OR(AND(CL299=1,R299&lt;&gt;"N"),AND(CL299=3,R299&lt;&gt;"B"),AND(CL299=2,LEFT(TRIM(R299),1)&lt;&gt;"I")),1,IF(OR(AND(CL299=0,R299="N"),AND(CL299=0,R299="B"),AND(CL299=0,LEFT(TRIM(R299),1)="I")),1,0))),"")</f>
        <v/>
      </c>
      <c r="DO299" s="23" t="str">
        <f t="shared" si="176"/>
        <v/>
      </c>
      <c r="DP299" s="23" t="str">
        <f>+IF(LEN($I299)&gt;5,IF(ISERROR(VLOOKUP(T299,'CODIGO PAGO'!$B$2:$B$20,1,0)),1,IF(OR(AND(CN299=1,T299&lt;&gt;"N"),AND(CN299=3,T299&lt;&gt;"B"),AND(CN299=2,LEFT(TRIM(T299),1)&lt;&gt;"I")),1,IF(OR(AND(CN299=0,T299="N"),AND(CN299=0,T299="B"),AND(CN299=0,LEFT(TRIM(T299),1)="I")),1,0))),"")</f>
        <v/>
      </c>
      <c r="DQ299" s="23" t="str">
        <f t="shared" si="177"/>
        <v/>
      </c>
      <c r="DR299" s="23" t="str">
        <f>+IF(LEN($I299)&gt;5,IF(ISERROR(VLOOKUP(V299,'CODIGO PAGO'!$B$2:$B$20,1,0)),1,IF(OR(AND(CP299=1,V299&lt;&gt;"N"),AND(CP299=3,V299&lt;&gt;"B"),AND(CP299=2,LEFT(TRIM(V299),1)&lt;&gt;"I")),1,IF(OR(AND(CP299=0,V299="N"),AND(CP299=0,V299="B"),AND(CP299=0,LEFT(TRIM(V299),1)="I")),1,0))),"")</f>
        <v/>
      </c>
      <c r="DS299" s="23" t="str">
        <f t="shared" si="178"/>
        <v/>
      </c>
      <c r="DT299" s="23" t="str">
        <f>+IF(LEN($I299)&gt;5,IF(ISERROR(VLOOKUP(X299,'CODIGO PAGO'!$B$2:$B$20,1,0)),1,IF(OR(AND(CR299=1,X299&lt;&gt;"N"),AND(CR299=3,X299&lt;&gt;"B"),AND(CR299=2,LEFT(TRIM(X299),1)&lt;&gt;"I")),1,IF(OR(AND(CR299=0,X299="N"),AND(CR299=0,X299="B"),AND(CR299=0,LEFT(TRIM(X299),1)="I")),1,0))),"")</f>
        <v/>
      </c>
      <c r="DU299" s="23" t="str">
        <f t="shared" si="179"/>
        <v/>
      </c>
      <c r="DV299" s="23" t="str">
        <f>+IF(LEN($I299)&gt;5,IF(ISERROR(VLOOKUP(Z299,'CODIGO PAGO'!$B$2:$B$20,1,0)),1,IF(OR(AND(CT299=1,Z299&lt;&gt;"N"),AND(CT299=3,Z299&lt;&gt;"B"),AND(CT299=2,LEFT(TRIM(Z299),1)&lt;&gt;"I")),1,IF(OR(AND(CT299=0,Z299="N"),AND(CT299=0,Z299="B"),AND(CT299=0,LEFT(TRIM(Z299),1)="I")),1,0))),"")</f>
        <v/>
      </c>
      <c r="DW299" s="23" t="str">
        <f t="shared" si="180"/>
        <v/>
      </c>
      <c r="DX299" s="23" t="str">
        <f>+IF(LEN($I299)&gt;5,IF(ISERROR(VLOOKUP(AB299,'CODIGO PAGO'!$B$2:$B$20,1,0)),1,IF(OR(AND(CV299=1,AB299&lt;&gt;"N"),AND(CV299=3,AB299&lt;&gt;"B"),AND(CV299=2,LEFT(TRIM(AB299),1)&lt;&gt;"I")),1,IF(OR(AND(CV299=0,AB299="N"),AND(CV299=0,AB299="B"),AND(CV299=0,LEFT(TRIM(AB299),1)="I")),1,0))),"")</f>
        <v/>
      </c>
      <c r="DY299" s="23" t="str">
        <f t="shared" si="181"/>
        <v/>
      </c>
      <c r="DZ299" s="23" t="str">
        <f>+IF(LEN($I299)&gt;5,IF(ISERROR(VLOOKUP(AD299,'CODIGO PAGO'!$B$2:$B$20,1,0)),1,IF(OR(AND(CX299=1,AD299&lt;&gt;"N"),AND(CX299=3,AD299&lt;&gt;"B"),AND(CX299=2,LEFT(TRIM(AD299),1)&lt;&gt;"I")),1,IF(OR(AND(CX299=0,AD299="N"),AND(CX299=0,AD299="B"),AND(CX299=0,LEFT(TRIM(AD299),1)="I")),1,0))),"")</f>
        <v/>
      </c>
      <c r="EA299" s="23" t="str">
        <f t="shared" si="182"/>
        <v/>
      </c>
      <c r="EB299" s="23" t="str">
        <f>+IF(LEN($I299)&gt;5,IF(ISERROR(VLOOKUP(AF299,'CODIGO PAGO'!$B$2:$B$20,1,0)),1,IF(OR(AND(CZ299=1,AF299&lt;&gt;"N"),AND(CZ299=3,AF299&lt;&gt;"B"),AND(CZ299=2,LEFT(TRIM(AF299),1)&lt;&gt;"I")),1,IF(OR(AND(CZ299=0,AF299="N"),AND(CZ299=0,AF299="B"),AND(CZ299=0,LEFT(TRIM(AF299),1)="I")),1,0))),"")</f>
        <v/>
      </c>
      <c r="EC299" s="23" t="str">
        <f t="shared" si="183"/>
        <v/>
      </c>
      <c r="ED299" s="23" t="str">
        <f>+IF(LEN($I299)&gt;5,IF(ISERROR(VLOOKUP(AH299,'CODIGO PAGO'!$B$2:$B$20,1,0)),1,IF(OR(AND(DB299=1,AH299&lt;&gt;"N"),AND(DB299=3,AH299&lt;&gt;"B"),AND(DB299=2,LEFT(TRIM(AH299),1)&lt;&gt;"I")),1,IF(OR(AND(DB299=0,AH299="N"),AND(DB299=0,AH299="B"),AND(DB299=0,LEFT(TRIM(AH299),1)="I")),1,0))),"")</f>
        <v/>
      </c>
      <c r="EE299" s="23" t="str">
        <f t="shared" si="184"/>
        <v/>
      </c>
      <c r="EF299" s="23" t="str">
        <f>+IF(LEN($I299)&gt;5,IF(ISERROR(VLOOKUP(AJ299,'CODIGO PAGO'!$B$2:$B$20,1,0)),1,IF(OR(AND(DD299=1,AJ299&lt;&gt;"N"),AND(DD299=3,AJ299&lt;&gt;"B"),AND(DD299=2,LEFT(TRIM(AJ299),1)&lt;&gt;"I")),1,IF(OR(AND(DD299=0,AJ299="N"),AND(DD299=0,AJ299="B"),AND(DD299=0,LEFT(TRIM(AJ299),1)="I")),1,0))),"")</f>
        <v/>
      </c>
      <c r="EG299" s="23" t="str">
        <f t="shared" si="185"/>
        <v/>
      </c>
      <c r="EH299" s="23" t="str">
        <f>+IF(LEN($I299)&gt;5,IF(ISERROR(VLOOKUP(AL299,'CODIGO PAGO'!$B$2:$B$20,1,0)),1,IF(OR(AND(DF299=1,AL299&lt;&gt;"N"),AND(DF299=3,AL299&lt;&gt;"B"),AND(DF299=2,LEFT(TRIM(AL299),1)&lt;&gt;"I")),1,IF(OR(AND(DF299=0,AL299="N"),AND(DF299=0,AL299="B"),AND(DF299=0,LEFT(TRIM(AL299),1)="I")),1,0))),"")</f>
        <v/>
      </c>
      <c r="EI299" s="23" t="str">
        <f t="shared" si="186"/>
        <v/>
      </c>
      <c r="EJ299" s="23" t="str">
        <f>+IF(LEN($I299)&gt;5,IF(ISERROR(VLOOKUP(AN299,'CODIGO PAGO'!$B$2:$B$20,1,0)),1,IF(OR(AND(DH299=1,AN299&lt;&gt;"N"),AND(DH299=3,AN299&lt;&gt;"B"),AND(DH299=2,LEFT(TRIM(AN299),1)&lt;&gt;"I")),1,IF(OR(AND(DH299=0,AN299="N"),AND(DH299=0,AN299="B"),AND(DH299=0,LEFT(TRIM(AN299),1)="I")),1,0))),"")</f>
        <v/>
      </c>
      <c r="EK299" s="23" t="str">
        <f t="shared" si="187"/>
        <v/>
      </c>
      <c r="EL299" s="24" t="str">
        <f t="shared" si="188"/>
        <v/>
      </c>
    </row>
    <row r="300" spans="1:142" s="26" customFormat="1">
      <c r="A300" s="15" t="str">
        <f t="shared" si="154"/>
        <v/>
      </c>
      <c r="B300" s="1" t="str">
        <f>+IF(LEN(I300)&gt;5,'CODIGO PAGO'!$B$28,"")</f>
        <v/>
      </c>
      <c r="C300" s="1" t="str">
        <f>+IF(LEN($I300)&gt;5,BD!D300,"")</f>
        <v/>
      </c>
      <c r="D300" s="168" t="str">
        <f>+IF(LEN($I300)&gt;5,BD!A300,"")</f>
        <v/>
      </c>
      <c r="E300" s="1" t="str">
        <f>+IF(LEN($I300)&gt;5,BD!B300,"")</f>
        <v/>
      </c>
      <c r="F300" s="1" t="str">
        <f>+IF(LEN($I300)&gt;5,BD!C300,"")</f>
        <v/>
      </c>
      <c r="G300" s="141"/>
      <c r="H300" s="141"/>
      <c r="I300" s="1" t="str">
        <f>+IF(LEN(BD!G300)&gt;5,BD!G300,"")</f>
        <v/>
      </c>
      <c r="J300" s="167" t="str">
        <f>+IF(LEN($I300)&gt;5,BD!E300,"")</f>
        <v/>
      </c>
      <c r="K300" s="6" t="str">
        <f t="shared" si="155"/>
        <v/>
      </c>
      <c r="L300" s="87" t="str">
        <f>+IF(LEN($I300)&gt;5,BD!H300,"")</f>
        <v/>
      </c>
      <c r="M300" s="40" t="str">
        <f t="shared" si="156"/>
        <v/>
      </c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4" t="str">
        <f t="shared" si="157"/>
        <v/>
      </c>
      <c r="AQ300" s="5" t="str">
        <f t="shared" si="158"/>
        <v/>
      </c>
      <c r="AR300" s="91" t="str">
        <f t="shared" si="159"/>
        <v/>
      </c>
      <c r="AS300" s="5" t="str">
        <f t="shared" si="160"/>
        <v/>
      </c>
      <c r="AT300" s="91" t="str">
        <f t="shared" si="161"/>
        <v/>
      </c>
      <c r="AU300" s="4" t="str">
        <f t="shared" si="162"/>
        <v/>
      </c>
      <c r="AV300" s="4" t="str">
        <f t="shared" si="163"/>
        <v/>
      </c>
      <c r="AW300" s="4" t="str">
        <f t="shared" si="164"/>
        <v/>
      </c>
      <c r="AX300" s="4" t="str">
        <f t="shared" si="165"/>
        <v/>
      </c>
      <c r="AY300" s="88" t="str">
        <f t="shared" si="166"/>
        <v/>
      </c>
      <c r="AZ300" s="17" t="str">
        <f t="shared" si="167"/>
        <v/>
      </c>
      <c r="BA300" s="18" t="str">
        <f t="shared" si="168"/>
        <v/>
      </c>
      <c r="BB300" s="19" t="str">
        <f>+IF(LEN(I300)&gt;5,IF(INT(RIGHT(B300,1))=9,0.5*L300*AY300,INT(MID(B300,5,LEN(B300)-4))*L300)+IFERROR(VLOOKUP(I300,AJUSTES!$A$1:$I$50,9,0),0),"")</f>
        <v/>
      </c>
      <c r="BC300" s="12"/>
      <c r="BD300" s="19" t="str">
        <f t="shared" si="169"/>
        <v/>
      </c>
      <c r="BE300" s="18" t="str">
        <f t="shared" si="170"/>
        <v/>
      </c>
      <c r="BF300" s="139" t="str">
        <f t="shared" si="171"/>
        <v/>
      </c>
      <c r="BG300" s="114"/>
      <c r="BH300" s="18" t="str">
        <f t="shared" si="172"/>
        <v/>
      </c>
      <c r="BI300" s="13"/>
      <c r="BJ300" s="12"/>
      <c r="BK300" s="12"/>
      <c r="BL300" s="145"/>
      <c r="BM300" s="12"/>
      <c r="BN300" s="12"/>
      <c r="BO300" s="12"/>
      <c r="BP300" s="12"/>
      <c r="BQ300" s="12"/>
      <c r="BR300" s="12"/>
      <c r="BS300" s="146"/>
      <c r="BT300" s="14"/>
      <c r="BU300" s="12"/>
      <c r="BV300" s="12"/>
      <c r="BW300" s="12"/>
      <c r="BX300" s="12"/>
      <c r="BY300" s="12"/>
      <c r="BZ300" s="144"/>
      <c r="CA300" s="107" t="str">
        <f>+IF(LEN($I300)&gt;5,IF(BD!F300="N/A","",BD!F300),"")</f>
        <v/>
      </c>
      <c r="CB300" s="21"/>
      <c r="CC300" s="147"/>
      <c r="CD300" s="148"/>
      <c r="CE300" s="8" t="str">
        <f>+IF(LEN(I300)&gt;5,BD!M300,"")</f>
        <v/>
      </c>
      <c r="CF300" s="16" t="str">
        <f>+IF(LEN(I300)&gt;5,BD!N300,"")</f>
        <v/>
      </c>
      <c r="CG300" s="3" t="str">
        <f t="shared" si="173"/>
        <v/>
      </c>
      <c r="CH300" s="23" t="str">
        <f>+IF(AND(LEN($I300)&gt;5),IF(AND($J300&gt;N$1,$J300&lt;=$AO$1),1,IF((COUNTIFS(INCAPACIDADES!$C$1:$C$51,$I300,INCAPACIDADES!K$1:K$51,N$1))&gt;0,2,IF(VLOOKUP($C300,BD!$D$1:$F$501,3,0)&gt;N$1,0,3))),"")</f>
        <v/>
      </c>
      <c r="CI300" s="23" t="str">
        <f>+IF(AND(LEN($I300)&gt;5),IF(AND($J300&gt;O$1,$J300&lt;=$AO$1),1,IF((COUNTIFS(INCAPACIDADES!$C$1:$C$51,$I300,INCAPACIDADES!L$1:L$51,O$1))&gt;0,2,IF(VLOOKUP($C300,BD!$D$1:$F$501,3,0)&gt;O$1,0,3))),"")</f>
        <v/>
      </c>
      <c r="CJ300" s="23" t="str">
        <f>+IF(AND(LEN($I300)&gt;5),IF(AND($J300&gt;P$1,$J300&lt;=$AO$1),1,IF((COUNTIFS(INCAPACIDADES!$C$1:$C$51,$I300,INCAPACIDADES!M$1:M$51,P$1))&gt;0,2,IF(VLOOKUP($C300,BD!$D$1:$F$501,3,0)&gt;P$1,0,3))),"")</f>
        <v/>
      </c>
      <c r="CK300" s="23" t="str">
        <f>+IF(AND(LEN($I300)&gt;5),IF(AND($J300&gt;Q$1,$J300&lt;=$AO$1),1,IF((COUNTIFS(INCAPACIDADES!$C$1:$C$51,$I300,INCAPACIDADES!N$1:N$51,Q$1))&gt;0,2,IF(VLOOKUP($C300,BD!$D$1:$F$501,3,0)&gt;Q$1,0,3))),"")</f>
        <v/>
      </c>
      <c r="CL300" s="23" t="str">
        <f>+IF(AND(LEN($I300)&gt;5),IF(AND($J300&gt;R$1,$J300&lt;=$AO$1),1,IF((COUNTIFS(INCAPACIDADES!$C$1:$C$51,$I300,INCAPACIDADES!O$1:O$51,R$1))&gt;0,2,IF(VLOOKUP($C300,BD!$D$1:$F$501,3,0)&gt;R$1,0,3))),"")</f>
        <v/>
      </c>
      <c r="CM300" s="23" t="str">
        <f>+IF(AND(LEN($I300)&gt;5),IF(AND($J300&gt;S$1,$J300&lt;=$AO$1),1,IF((COUNTIFS(INCAPACIDADES!$C$1:$C$51,$I300,INCAPACIDADES!P$1:P$51,S$1))&gt;0,2,IF(VLOOKUP($C300,BD!$D$1:$F$501,3,0)&gt;S$1,0,3))),"")</f>
        <v/>
      </c>
      <c r="CN300" s="23" t="str">
        <f>+IF(AND(LEN($I300)&gt;5),IF(AND($J300&gt;T$1,$J300&lt;=$AO$1),1,IF((COUNTIFS(INCAPACIDADES!$C$1:$C$51,$I300,INCAPACIDADES!Q$1:Q$51,T$1))&gt;0,2,IF(VLOOKUP($C300,BD!$D$1:$F$501,3,0)&gt;T$1,0,3))),"")</f>
        <v/>
      </c>
      <c r="CO300" s="23" t="str">
        <f>+IF(AND(LEN($I300)&gt;5),IF(AND($J300&gt;U$1,$J300&lt;=$AO$1),1,IF((COUNTIFS(INCAPACIDADES!$C$1:$C$51,$I300,INCAPACIDADES!R$1:R$51,U$1))&gt;0,2,IF(VLOOKUP($C300,BD!$D$1:$F$501,3,0)&gt;U$1,0,3))),"")</f>
        <v/>
      </c>
      <c r="CP300" s="23" t="str">
        <f>+IF(AND(LEN($I300)&gt;5),IF(AND($J300&gt;V$1,$J300&lt;=$AO$1),1,IF((COUNTIFS(INCAPACIDADES!$C$1:$C$51,$I300,INCAPACIDADES!S$1:S$51,V$1))&gt;0,2,IF(VLOOKUP($C300,BD!$D$1:$F$501,3,0)&gt;V$1,0,3))),"")</f>
        <v/>
      </c>
      <c r="CQ300" s="23" t="str">
        <f>+IF(AND(LEN($I300)&gt;5),IF(AND($J300&gt;W$1,$J300&lt;=$AO$1),1,IF((COUNTIFS(INCAPACIDADES!$C$1:$C$51,$I300,INCAPACIDADES!T$1:T$51,W$1))&gt;0,2,IF(VLOOKUP($C300,BD!$D$1:$F$501,3,0)&gt;W$1,0,3))),"")</f>
        <v/>
      </c>
      <c r="CR300" s="23" t="str">
        <f>+IF(AND(LEN($I300)&gt;5),IF(AND($J300&gt;X$1,$J300&lt;=$AO$1),1,IF((COUNTIFS(INCAPACIDADES!$C$1:$C$51,$I300,INCAPACIDADES!U$1:U$51,X$1))&gt;0,2,IF(VLOOKUP($C300,BD!$D$1:$F$501,3,0)&gt;X$1,0,3))),"")</f>
        <v/>
      </c>
      <c r="CS300" s="23" t="str">
        <f>+IF(AND(LEN($I300)&gt;5),IF(AND($J300&gt;Y$1,$J300&lt;=$AO$1),1,IF((COUNTIFS(INCAPACIDADES!$C$1:$C$51,$I300,INCAPACIDADES!V$1:V$51,Y$1))&gt;0,2,IF(VLOOKUP($C300,BD!$D$1:$F$501,3,0)&gt;Y$1,0,3))),"")</f>
        <v/>
      </c>
      <c r="CT300" s="23" t="str">
        <f>+IF(AND(LEN($I300)&gt;5),IF(AND($J300&gt;Z$1,$J300&lt;=$AO$1),1,IF((COUNTIFS(INCAPACIDADES!$C$1:$C$51,$I300,INCAPACIDADES!W$1:W$51,Z$1))&gt;0,2,IF(VLOOKUP($C300,BD!$D$1:$F$501,3,0)&gt;Z$1,0,3))),"")</f>
        <v/>
      </c>
      <c r="CU300" s="23" t="str">
        <f>+IF(AND(LEN($I300)&gt;5),IF(AND($J300&gt;AA$1,$J300&lt;=$AO$1),1,IF((COUNTIFS(INCAPACIDADES!$C$1:$C$51,$I300,INCAPACIDADES!X$1:X$51,AA$1))&gt;0,2,IF(VLOOKUP($C300,BD!$D$1:$F$501,3,0)&gt;AA$1,0,3))),"")</f>
        <v/>
      </c>
      <c r="CV300" s="23" t="str">
        <f>+IF(AND(LEN($I300)&gt;5),IF(AND($J300&gt;AB$1,$J300&lt;=$AO$1),1,IF((COUNTIFS(INCAPACIDADES!$C$1:$C$51,$I300,INCAPACIDADES!Y$1:Y$51,AB$1))&gt;0,2,IF(VLOOKUP($C300,BD!$D$1:$F$501,3,0)&gt;AB$1,0,3))),"")</f>
        <v/>
      </c>
      <c r="CW300" s="23" t="str">
        <f>+IF(AND(LEN($I300)&gt;5),IF(AND($J300&gt;AC$1,$J300&lt;=$AO$1),1,IF((COUNTIFS(INCAPACIDADES!$C$1:$C$51,$I300,INCAPACIDADES!Z$1:Z$51,AC$1))&gt;0,2,IF(VLOOKUP($C300,BD!$D$1:$F$501,3,0)&gt;AC$1,0,3))),"")</f>
        <v/>
      </c>
      <c r="CX300" s="23" t="str">
        <f>+IF(AND(LEN($I300)&gt;5),IF(AND($J300&gt;AD$1,$J300&lt;=$AO$1),1,IF((COUNTIFS(INCAPACIDADES!$C$1:$C$51,$I300,INCAPACIDADES!AA$1:AA$51,AD$1))&gt;0,2,IF(VLOOKUP($C300,BD!$D$1:$F$501,3,0)&gt;AD$1,0,3))),"")</f>
        <v/>
      </c>
      <c r="CY300" s="23" t="str">
        <f>+IF(AND(LEN($I300)&gt;5),IF(AND($J300&gt;AE$1,$J300&lt;=$AO$1),1,IF((COUNTIFS(INCAPACIDADES!$C$1:$C$51,$I300,INCAPACIDADES!AB$1:AB$51,AE$1))&gt;0,2,IF(VLOOKUP($C300,BD!$D$1:$F$501,3,0)&gt;AE$1,0,3))),"")</f>
        <v/>
      </c>
      <c r="CZ300" s="23" t="str">
        <f>+IF(AND(LEN($I300)&gt;5),IF(AND($J300&gt;AF$1,$J300&lt;=$AO$1),1,IF((COUNTIFS(INCAPACIDADES!$C$1:$C$51,$I300,INCAPACIDADES!AC$1:AC$51,AF$1))&gt;0,2,IF(VLOOKUP($C300,BD!$D$1:$F$501,3,0)&gt;AF$1,0,3))),"")</f>
        <v/>
      </c>
      <c r="DA300" s="23" t="str">
        <f>+IF(AND(LEN($I300)&gt;5),IF(AND($J300&gt;AG$1,$J300&lt;=$AO$1),1,IF((COUNTIFS(INCAPACIDADES!$C$1:$C$51,$I300,INCAPACIDADES!AD$1:AD$51,AG$1))&gt;0,2,IF(VLOOKUP($C300,BD!$D$1:$F$501,3,0)&gt;AG$1,0,3))),"")</f>
        <v/>
      </c>
      <c r="DB300" s="23" t="str">
        <f>+IF(AND(LEN($I300)&gt;5),IF(AND($J300&gt;AH$1,$J300&lt;=$AO$1),1,IF((COUNTIFS(INCAPACIDADES!$C$1:$C$51,$I300,INCAPACIDADES!AE$1:AE$51,AH$1))&gt;0,2,IF(VLOOKUP($C300,BD!$D$1:$F$501,3,0)&gt;AH$1,0,3))),"")</f>
        <v/>
      </c>
      <c r="DC300" s="23" t="str">
        <f>+IF(AND(LEN($I300)&gt;5),IF(AND($J300&gt;AI$1,$J300&lt;=$AO$1),1,IF((COUNTIFS(INCAPACIDADES!$C$1:$C$51,$I300,INCAPACIDADES!AF$1:AF$51,AI$1))&gt;0,2,IF(VLOOKUP($C300,BD!$D$1:$F$501,3,0)&gt;AI$1,0,3))),"")</f>
        <v/>
      </c>
      <c r="DD300" s="23" t="str">
        <f>+IF(AND(LEN($I300)&gt;5),IF(AND($J300&gt;AJ$1,$J300&lt;=$AO$1),1,IF((COUNTIFS(INCAPACIDADES!$C$1:$C$51,$I300,INCAPACIDADES!AG$1:AG$51,AJ$1))&gt;0,2,IF(VLOOKUP($C300,BD!$D$1:$F$501,3,0)&gt;AJ$1,0,3))),"")</f>
        <v/>
      </c>
      <c r="DE300" s="23" t="str">
        <f>+IF(AND(LEN($I300)&gt;5),IF(AND($J300&gt;AK$1,$J300&lt;=$AO$1),1,IF((COUNTIFS(INCAPACIDADES!$C$1:$C$51,$I300,INCAPACIDADES!AH$1:AH$51,AK$1))&gt;0,2,IF(VLOOKUP($C300,BD!$D$1:$F$501,3,0)&gt;AK$1,0,3))),"")</f>
        <v/>
      </c>
      <c r="DF300" s="23" t="str">
        <f>+IF(AND(LEN($I300)&gt;5),IF(AND($J300&gt;AL$1,$J300&lt;=$AO$1),1,IF((COUNTIFS(INCAPACIDADES!$C$1:$C$51,$I300,INCAPACIDADES!AI$1:AI$51,AL$1))&gt;0,2,IF(VLOOKUP($C300,BD!$D$1:$F$501,3,0)&gt;AL$1,0,3))),"")</f>
        <v/>
      </c>
      <c r="DG300" s="23" t="str">
        <f>+IF(AND(LEN($I300)&gt;5),IF(AND($J300&gt;AM$1,$J300&lt;=$AO$1),1,IF((COUNTIFS(INCAPACIDADES!$C$1:$C$51,$I300,INCAPACIDADES!AJ$1:AJ$51,AM$1))&gt;0,2,IF(VLOOKUP($C300,BD!$D$1:$F$501,3,0)&gt;AM$1,0,3))),"")</f>
        <v/>
      </c>
      <c r="DH300" s="23" t="str">
        <f>+IF(AND(LEN($I300)&gt;5),IF(AND($J300&gt;AN$1,$J300&lt;=$AO$1),1,IF((COUNTIFS(INCAPACIDADES!$C$1:$C$51,$I300,INCAPACIDADES!AK$1:AK$51,AN$1))&gt;0,2,IF(VLOOKUP($C300,BD!$D$1:$F$501,3,0)&gt;AN$1,0,3))),"")</f>
        <v/>
      </c>
      <c r="DI300" s="23" t="str">
        <f>+IF(AND(LEN($I300)&gt;5),IF(AND($J300&gt;AO$1,$J300&lt;=$AO$1),1,IF((COUNTIFS(INCAPACIDADES!$C$1:$C$51,$I300,INCAPACIDADES!AL$1:AL$51,AO$1))&gt;0,2,IF(VLOOKUP($C300,BD!$D$1:$F$501,3,0)&gt;AO$1,0,3))),"")</f>
        <v/>
      </c>
      <c r="DJ300" s="23" t="str">
        <f>+IF(LEN($I300)&gt;5,IF(ISERROR(VLOOKUP(N300,'CODIGO PAGO'!$B$2:$B$20,1,0)),1,IF(OR(AND(CH300=1,N300&lt;&gt;"N"),AND(CH300=3,N300&lt;&gt;"B"),AND(CH300=2,LEFT(TRIM(N300),1)&lt;&gt;"I")),1,IF(OR(AND(CH300=0,N300="N"),AND(CH300=0,N300="B"),AND(CH300=0,LEFT(TRIM(N300),1)="I")),1,0))),"")</f>
        <v/>
      </c>
      <c r="DK300" s="23" t="str">
        <f t="shared" si="174"/>
        <v/>
      </c>
      <c r="DL300" s="23" t="str">
        <f>+IF(LEN($I300)&gt;5,IF(ISERROR(VLOOKUP(P300,'CODIGO PAGO'!$B$2:$B$20,1,0)),1,IF(OR(AND(CJ300=1,P300&lt;&gt;"N"),AND(CJ300=3,P300&lt;&gt;"B"),AND(CJ300=2,LEFT(TRIM(P300),1)&lt;&gt;"I")),1,IF(OR(AND(CJ300=0,P300="N"),AND(CJ300=0,P300="B"),AND(CJ300=0,LEFT(TRIM(P300),1)="I")),1,0))),"")</f>
        <v/>
      </c>
      <c r="DM300" s="23" t="str">
        <f t="shared" si="175"/>
        <v/>
      </c>
      <c r="DN300" s="23" t="str">
        <f>+IF(LEN($I300)&gt;5,IF(ISERROR(VLOOKUP(R300,'CODIGO PAGO'!$B$2:$B$20,1,0)),1,IF(OR(AND(CL300=1,R300&lt;&gt;"N"),AND(CL300=3,R300&lt;&gt;"B"),AND(CL300=2,LEFT(TRIM(R300),1)&lt;&gt;"I")),1,IF(OR(AND(CL300=0,R300="N"),AND(CL300=0,R300="B"),AND(CL300=0,LEFT(TRIM(R300),1)="I")),1,0))),"")</f>
        <v/>
      </c>
      <c r="DO300" s="23" t="str">
        <f t="shared" si="176"/>
        <v/>
      </c>
      <c r="DP300" s="23" t="str">
        <f>+IF(LEN($I300)&gt;5,IF(ISERROR(VLOOKUP(T300,'CODIGO PAGO'!$B$2:$B$20,1,0)),1,IF(OR(AND(CN300=1,T300&lt;&gt;"N"),AND(CN300=3,T300&lt;&gt;"B"),AND(CN300=2,LEFT(TRIM(T300),1)&lt;&gt;"I")),1,IF(OR(AND(CN300=0,T300="N"),AND(CN300=0,T300="B"),AND(CN300=0,LEFT(TRIM(T300),1)="I")),1,0))),"")</f>
        <v/>
      </c>
      <c r="DQ300" s="23" t="str">
        <f t="shared" si="177"/>
        <v/>
      </c>
      <c r="DR300" s="23" t="str">
        <f>+IF(LEN($I300)&gt;5,IF(ISERROR(VLOOKUP(V300,'CODIGO PAGO'!$B$2:$B$20,1,0)),1,IF(OR(AND(CP300=1,V300&lt;&gt;"N"),AND(CP300=3,V300&lt;&gt;"B"),AND(CP300=2,LEFT(TRIM(V300),1)&lt;&gt;"I")),1,IF(OR(AND(CP300=0,V300="N"),AND(CP300=0,V300="B"),AND(CP300=0,LEFT(TRIM(V300),1)="I")),1,0))),"")</f>
        <v/>
      </c>
      <c r="DS300" s="23" t="str">
        <f t="shared" si="178"/>
        <v/>
      </c>
      <c r="DT300" s="23" t="str">
        <f>+IF(LEN($I300)&gt;5,IF(ISERROR(VLOOKUP(X300,'CODIGO PAGO'!$B$2:$B$20,1,0)),1,IF(OR(AND(CR300=1,X300&lt;&gt;"N"),AND(CR300=3,X300&lt;&gt;"B"),AND(CR300=2,LEFT(TRIM(X300),1)&lt;&gt;"I")),1,IF(OR(AND(CR300=0,X300="N"),AND(CR300=0,X300="B"),AND(CR300=0,LEFT(TRIM(X300),1)="I")),1,0))),"")</f>
        <v/>
      </c>
      <c r="DU300" s="23" t="str">
        <f t="shared" si="179"/>
        <v/>
      </c>
      <c r="DV300" s="23" t="str">
        <f>+IF(LEN($I300)&gt;5,IF(ISERROR(VLOOKUP(Z300,'CODIGO PAGO'!$B$2:$B$20,1,0)),1,IF(OR(AND(CT300=1,Z300&lt;&gt;"N"),AND(CT300=3,Z300&lt;&gt;"B"),AND(CT300=2,LEFT(TRIM(Z300),1)&lt;&gt;"I")),1,IF(OR(AND(CT300=0,Z300="N"),AND(CT300=0,Z300="B"),AND(CT300=0,LEFT(TRIM(Z300),1)="I")),1,0))),"")</f>
        <v/>
      </c>
      <c r="DW300" s="23" t="str">
        <f t="shared" si="180"/>
        <v/>
      </c>
      <c r="DX300" s="23" t="str">
        <f>+IF(LEN($I300)&gt;5,IF(ISERROR(VLOOKUP(AB300,'CODIGO PAGO'!$B$2:$B$20,1,0)),1,IF(OR(AND(CV300=1,AB300&lt;&gt;"N"),AND(CV300=3,AB300&lt;&gt;"B"),AND(CV300=2,LEFT(TRIM(AB300),1)&lt;&gt;"I")),1,IF(OR(AND(CV300=0,AB300="N"),AND(CV300=0,AB300="B"),AND(CV300=0,LEFT(TRIM(AB300),1)="I")),1,0))),"")</f>
        <v/>
      </c>
      <c r="DY300" s="23" t="str">
        <f t="shared" si="181"/>
        <v/>
      </c>
      <c r="DZ300" s="23" t="str">
        <f>+IF(LEN($I300)&gt;5,IF(ISERROR(VLOOKUP(AD300,'CODIGO PAGO'!$B$2:$B$20,1,0)),1,IF(OR(AND(CX300=1,AD300&lt;&gt;"N"),AND(CX300=3,AD300&lt;&gt;"B"),AND(CX300=2,LEFT(TRIM(AD300),1)&lt;&gt;"I")),1,IF(OR(AND(CX300=0,AD300="N"),AND(CX300=0,AD300="B"),AND(CX300=0,LEFT(TRIM(AD300),1)="I")),1,0))),"")</f>
        <v/>
      </c>
      <c r="EA300" s="23" t="str">
        <f t="shared" si="182"/>
        <v/>
      </c>
      <c r="EB300" s="23" t="str">
        <f>+IF(LEN($I300)&gt;5,IF(ISERROR(VLOOKUP(AF300,'CODIGO PAGO'!$B$2:$B$20,1,0)),1,IF(OR(AND(CZ300=1,AF300&lt;&gt;"N"),AND(CZ300=3,AF300&lt;&gt;"B"),AND(CZ300=2,LEFT(TRIM(AF300),1)&lt;&gt;"I")),1,IF(OR(AND(CZ300=0,AF300="N"),AND(CZ300=0,AF300="B"),AND(CZ300=0,LEFT(TRIM(AF300),1)="I")),1,0))),"")</f>
        <v/>
      </c>
      <c r="EC300" s="23" t="str">
        <f t="shared" si="183"/>
        <v/>
      </c>
      <c r="ED300" s="23" t="str">
        <f>+IF(LEN($I300)&gt;5,IF(ISERROR(VLOOKUP(AH300,'CODIGO PAGO'!$B$2:$B$20,1,0)),1,IF(OR(AND(DB300=1,AH300&lt;&gt;"N"),AND(DB300=3,AH300&lt;&gt;"B"),AND(DB300=2,LEFT(TRIM(AH300),1)&lt;&gt;"I")),1,IF(OR(AND(DB300=0,AH300="N"),AND(DB300=0,AH300="B"),AND(DB300=0,LEFT(TRIM(AH300),1)="I")),1,0))),"")</f>
        <v/>
      </c>
      <c r="EE300" s="23" t="str">
        <f t="shared" si="184"/>
        <v/>
      </c>
      <c r="EF300" s="23" t="str">
        <f>+IF(LEN($I300)&gt;5,IF(ISERROR(VLOOKUP(AJ300,'CODIGO PAGO'!$B$2:$B$20,1,0)),1,IF(OR(AND(DD300=1,AJ300&lt;&gt;"N"),AND(DD300=3,AJ300&lt;&gt;"B"),AND(DD300=2,LEFT(TRIM(AJ300),1)&lt;&gt;"I")),1,IF(OR(AND(DD300=0,AJ300="N"),AND(DD300=0,AJ300="B"),AND(DD300=0,LEFT(TRIM(AJ300),1)="I")),1,0))),"")</f>
        <v/>
      </c>
      <c r="EG300" s="23" t="str">
        <f t="shared" si="185"/>
        <v/>
      </c>
      <c r="EH300" s="23" t="str">
        <f>+IF(LEN($I300)&gt;5,IF(ISERROR(VLOOKUP(AL300,'CODIGO PAGO'!$B$2:$B$20,1,0)),1,IF(OR(AND(DF300=1,AL300&lt;&gt;"N"),AND(DF300=3,AL300&lt;&gt;"B"),AND(DF300=2,LEFT(TRIM(AL300),1)&lt;&gt;"I")),1,IF(OR(AND(DF300=0,AL300="N"),AND(DF300=0,AL300="B"),AND(DF300=0,LEFT(TRIM(AL300),1)="I")),1,0))),"")</f>
        <v/>
      </c>
      <c r="EI300" s="23" t="str">
        <f t="shared" si="186"/>
        <v/>
      </c>
      <c r="EJ300" s="23" t="str">
        <f>+IF(LEN($I300)&gt;5,IF(ISERROR(VLOOKUP(AN300,'CODIGO PAGO'!$B$2:$B$20,1,0)),1,IF(OR(AND(DH300=1,AN300&lt;&gt;"N"),AND(DH300=3,AN300&lt;&gt;"B"),AND(DH300=2,LEFT(TRIM(AN300),1)&lt;&gt;"I")),1,IF(OR(AND(DH300=0,AN300="N"),AND(DH300=0,AN300="B"),AND(DH300=0,LEFT(TRIM(AN300),1)="I")),1,0))),"")</f>
        <v/>
      </c>
      <c r="EK300" s="23" t="str">
        <f t="shared" si="187"/>
        <v/>
      </c>
      <c r="EL300" s="24" t="str">
        <f t="shared" si="188"/>
        <v/>
      </c>
    </row>
    <row r="301" spans="1:142" s="26" customFormat="1">
      <c r="A301" s="15" t="str">
        <f t="shared" si="154"/>
        <v/>
      </c>
      <c r="B301" s="1" t="str">
        <f>+IF(LEN(I301)&gt;5,'CODIGO PAGO'!$B$28,"")</f>
        <v/>
      </c>
      <c r="C301" s="1" t="str">
        <f>+IF(LEN($I301)&gt;5,BD!D301,"")</f>
        <v/>
      </c>
      <c r="D301" s="168" t="str">
        <f>+IF(LEN($I301)&gt;5,BD!A301,"")</f>
        <v/>
      </c>
      <c r="E301" s="1" t="str">
        <f>+IF(LEN($I301)&gt;5,BD!B301,"")</f>
        <v/>
      </c>
      <c r="F301" s="1" t="str">
        <f>+IF(LEN($I301)&gt;5,BD!C301,"")</f>
        <v/>
      </c>
      <c r="G301" s="141"/>
      <c r="H301" s="141"/>
      <c r="I301" s="1" t="str">
        <f>+IF(LEN(BD!G301)&gt;5,BD!G301,"")</f>
        <v/>
      </c>
      <c r="J301" s="167" t="str">
        <f>+IF(LEN($I301)&gt;5,BD!E301,"")</f>
        <v/>
      </c>
      <c r="K301" s="6" t="str">
        <f t="shared" si="155"/>
        <v/>
      </c>
      <c r="L301" s="87" t="str">
        <f>+IF(LEN($I301)&gt;5,BD!H301,"")</f>
        <v/>
      </c>
      <c r="M301" s="40" t="str">
        <f t="shared" si="156"/>
        <v/>
      </c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4" t="str">
        <f t="shared" si="157"/>
        <v/>
      </c>
      <c r="AQ301" s="5" t="str">
        <f t="shared" si="158"/>
        <v/>
      </c>
      <c r="AR301" s="91" t="str">
        <f t="shared" si="159"/>
        <v/>
      </c>
      <c r="AS301" s="5" t="str">
        <f t="shared" si="160"/>
        <v/>
      </c>
      <c r="AT301" s="91" t="str">
        <f t="shared" si="161"/>
        <v/>
      </c>
      <c r="AU301" s="4" t="str">
        <f t="shared" si="162"/>
        <v/>
      </c>
      <c r="AV301" s="4" t="str">
        <f t="shared" si="163"/>
        <v/>
      </c>
      <c r="AW301" s="4" t="str">
        <f t="shared" si="164"/>
        <v/>
      </c>
      <c r="AX301" s="4" t="str">
        <f t="shared" si="165"/>
        <v/>
      </c>
      <c r="AY301" s="88" t="str">
        <f t="shared" si="166"/>
        <v/>
      </c>
      <c r="AZ301" s="17" t="str">
        <f t="shared" si="167"/>
        <v/>
      </c>
      <c r="BA301" s="18" t="str">
        <f t="shared" si="168"/>
        <v/>
      </c>
      <c r="BB301" s="19" t="str">
        <f>+IF(LEN(I301)&gt;5,IF(INT(RIGHT(B301,1))=9,0.5*L301*AY301,INT(MID(B301,5,LEN(B301)-4))*L301)+IFERROR(VLOOKUP(I301,AJUSTES!$A$1:$I$50,9,0),0),"")</f>
        <v/>
      </c>
      <c r="BC301" s="12"/>
      <c r="BD301" s="19" t="str">
        <f t="shared" si="169"/>
        <v/>
      </c>
      <c r="BE301" s="18" t="str">
        <f t="shared" si="170"/>
        <v/>
      </c>
      <c r="BF301" s="139" t="str">
        <f t="shared" si="171"/>
        <v/>
      </c>
      <c r="BG301" s="114"/>
      <c r="BH301" s="18" t="str">
        <f t="shared" si="172"/>
        <v/>
      </c>
      <c r="BI301" s="13"/>
      <c r="BJ301" s="12"/>
      <c r="BK301" s="12"/>
      <c r="BL301" s="145"/>
      <c r="BM301" s="12"/>
      <c r="BN301" s="12"/>
      <c r="BO301" s="12"/>
      <c r="BP301" s="12"/>
      <c r="BQ301" s="12"/>
      <c r="BR301" s="12"/>
      <c r="BS301" s="146"/>
      <c r="BT301" s="14"/>
      <c r="BU301" s="12"/>
      <c r="BV301" s="12"/>
      <c r="BW301" s="12"/>
      <c r="BX301" s="12"/>
      <c r="BY301" s="12"/>
      <c r="BZ301" s="144"/>
      <c r="CA301" s="107" t="str">
        <f>+IF(LEN($I301)&gt;5,IF(BD!F301="N/A","",BD!F301),"")</f>
        <v/>
      </c>
      <c r="CB301" s="21"/>
      <c r="CC301" s="147"/>
      <c r="CD301" s="148"/>
      <c r="CE301" s="8" t="str">
        <f>+IF(LEN(I301)&gt;5,BD!M301,"")</f>
        <v/>
      </c>
      <c r="CF301" s="16" t="str">
        <f>+IF(LEN(I301)&gt;5,BD!N301,"")</f>
        <v/>
      </c>
      <c r="CG301" s="3" t="str">
        <f t="shared" si="173"/>
        <v/>
      </c>
      <c r="CH301" s="23" t="str">
        <f>+IF(AND(LEN($I301)&gt;5),IF(AND($J301&gt;N$1,$J301&lt;=$AO$1),1,IF((COUNTIFS(INCAPACIDADES!$C$1:$C$51,$I301,INCAPACIDADES!K$1:K$51,N$1))&gt;0,2,IF(VLOOKUP($C301,BD!$D$1:$F$501,3,0)&gt;N$1,0,3))),"")</f>
        <v/>
      </c>
      <c r="CI301" s="23" t="str">
        <f>+IF(AND(LEN($I301)&gt;5),IF(AND($J301&gt;O$1,$J301&lt;=$AO$1),1,IF((COUNTIFS(INCAPACIDADES!$C$1:$C$51,$I301,INCAPACIDADES!L$1:L$51,O$1))&gt;0,2,IF(VLOOKUP($C301,BD!$D$1:$F$501,3,0)&gt;O$1,0,3))),"")</f>
        <v/>
      </c>
      <c r="CJ301" s="23" t="str">
        <f>+IF(AND(LEN($I301)&gt;5),IF(AND($J301&gt;P$1,$J301&lt;=$AO$1),1,IF((COUNTIFS(INCAPACIDADES!$C$1:$C$51,$I301,INCAPACIDADES!M$1:M$51,P$1))&gt;0,2,IF(VLOOKUP($C301,BD!$D$1:$F$501,3,0)&gt;P$1,0,3))),"")</f>
        <v/>
      </c>
      <c r="CK301" s="23" t="str">
        <f>+IF(AND(LEN($I301)&gt;5),IF(AND($J301&gt;Q$1,$J301&lt;=$AO$1),1,IF((COUNTIFS(INCAPACIDADES!$C$1:$C$51,$I301,INCAPACIDADES!N$1:N$51,Q$1))&gt;0,2,IF(VLOOKUP($C301,BD!$D$1:$F$501,3,0)&gt;Q$1,0,3))),"")</f>
        <v/>
      </c>
      <c r="CL301" s="23" t="str">
        <f>+IF(AND(LEN($I301)&gt;5),IF(AND($J301&gt;R$1,$J301&lt;=$AO$1),1,IF((COUNTIFS(INCAPACIDADES!$C$1:$C$51,$I301,INCAPACIDADES!O$1:O$51,R$1))&gt;0,2,IF(VLOOKUP($C301,BD!$D$1:$F$501,3,0)&gt;R$1,0,3))),"")</f>
        <v/>
      </c>
      <c r="CM301" s="23" t="str">
        <f>+IF(AND(LEN($I301)&gt;5),IF(AND($J301&gt;S$1,$J301&lt;=$AO$1),1,IF((COUNTIFS(INCAPACIDADES!$C$1:$C$51,$I301,INCAPACIDADES!P$1:P$51,S$1))&gt;0,2,IF(VLOOKUP($C301,BD!$D$1:$F$501,3,0)&gt;S$1,0,3))),"")</f>
        <v/>
      </c>
      <c r="CN301" s="23" t="str">
        <f>+IF(AND(LEN($I301)&gt;5),IF(AND($J301&gt;T$1,$J301&lt;=$AO$1),1,IF((COUNTIFS(INCAPACIDADES!$C$1:$C$51,$I301,INCAPACIDADES!Q$1:Q$51,T$1))&gt;0,2,IF(VLOOKUP($C301,BD!$D$1:$F$501,3,0)&gt;T$1,0,3))),"")</f>
        <v/>
      </c>
      <c r="CO301" s="23" t="str">
        <f>+IF(AND(LEN($I301)&gt;5),IF(AND($J301&gt;U$1,$J301&lt;=$AO$1),1,IF((COUNTIFS(INCAPACIDADES!$C$1:$C$51,$I301,INCAPACIDADES!R$1:R$51,U$1))&gt;0,2,IF(VLOOKUP($C301,BD!$D$1:$F$501,3,0)&gt;U$1,0,3))),"")</f>
        <v/>
      </c>
      <c r="CP301" s="23" t="str">
        <f>+IF(AND(LEN($I301)&gt;5),IF(AND($J301&gt;V$1,$J301&lt;=$AO$1),1,IF((COUNTIFS(INCAPACIDADES!$C$1:$C$51,$I301,INCAPACIDADES!S$1:S$51,V$1))&gt;0,2,IF(VLOOKUP($C301,BD!$D$1:$F$501,3,0)&gt;V$1,0,3))),"")</f>
        <v/>
      </c>
      <c r="CQ301" s="23" t="str">
        <f>+IF(AND(LEN($I301)&gt;5),IF(AND($J301&gt;W$1,$J301&lt;=$AO$1),1,IF((COUNTIFS(INCAPACIDADES!$C$1:$C$51,$I301,INCAPACIDADES!T$1:T$51,W$1))&gt;0,2,IF(VLOOKUP($C301,BD!$D$1:$F$501,3,0)&gt;W$1,0,3))),"")</f>
        <v/>
      </c>
      <c r="CR301" s="23" t="str">
        <f>+IF(AND(LEN($I301)&gt;5),IF(AND($J301&gt;X$1,$J301&lt;=$AO$1),1,IF((COUNTIFS(INCAPACIDADES!$C$1:$C$51,$I301,INCAPACIDADES!U$1:U$51,X$1))&gt;0,2,IF(VLOOKUP($C301,BD!$D$1:$F$501,3,0)&gt;X$1,0,3))),"")</f>
        <v/>
      </c>
      <c r="CS301" s="23" t="str">
        <f>+IF(AND(LEN($I301)&gt;5),IF(AND($J301&gt;Y$1,$J301&lt;=$AO$1),1,IF((COUNTIFS(INCAPACIDADES!$C$1:$C$51,$I301,INCAPACIDADES!V$1:V$51,Y$1))&gt;0,2,IF(VLOOKUP($C301,BD!$D$1:$F$501,3,0)&gt;Y$1,0,3))),"")</f>
        <v/>
      </c>
      <c r="CT301" s="23" t="str">
        <f>+IF(AND(LEN($I301)&gt;5),IF(AND($J301&gt;Z$1,$J301&lt;=$AO$1),1,IF((COUNTIFS(INCAPACIDADES!$C$1:$C$51,$I301,INCAPACIDADES!W$1:W$51,Z$1))&gt;0,2,IF(VLOOKUP($C301,BD!$D$1:$F$501,3,0)&gt;Z$1,0,3))),"")</f>
        <v/>
      </c>
      <c r="CU301" s="23" t="str">
        <f>+IF(AND(LEN($I301)&gt;5),IF(AND($J301&gt;AA$1,$J301&lt;=$AO$1),1,IF((COUNTIFS(INCAPACIDADES!$C$1:$C$51,$I301,INCAPACIDADES!X$1:X$51,AA$1))&gt;0,2,IF(VLOOKUP($C301,BD!$D$1:$F$501,3,0)&gt;AA$1,0,3))),"")</f>
        <v/>
      </c>
      <c r="CV301" s="23" t="str">
        <f>+IF(AND(LEN($I301)&gt;5),IF(AND($J301&gt;AB$1,$J301&lt;=$AO$1),1,IF((COUNTIFS(INCAPACIDADES!$C$1:$C$51,$I301,INCAPACIDADES!Y$1:Y$51,AB$1))&gt;0,2,IF(VLOOKUP($C301,BD!$D$1:$F$501,3,0)&gt;AB$1,0,3))),"")</f>
        <v/>
      </c>
      <c r="CW301" s="23" t="str">
        <f>+IF(AND(LEN($I301)&gt;5),IF(AND($J301&gt;AC$1,$J301&lt;=$AO$1),1,IF((COUNTIFS(INCAPACIDADES!$C$1:$C$51,$I301,INCAPACIDADES!Z$1:Z$51,AC$1))&gt;0,2,IF(VLOOKUP($C301,BD!$D$1:$F$501,3,0)&gt;AC$1,0,3))),"")</f>
        <v/>
      </c>
      <c r="CX301" s="23" t="str">
        <f>+IF(AND(LEN($I301)&gt;5),IF(AND($J301&gt;AD$1,$J301&lt;=$AO$1),1,IF((COUNTIFS(INCAPACIDADES!$C$1:$C$51,$I301,INCAPACIDADES!AA$1:AA$51,AD$1))&gt;0,2,IF(VLOOKUP($C301,BD!$D$1:$F$501,3,0)&gt;AD$1,0,3))),"")</f>
        <v/>
      </c>
      <c r="CY301" s="23" t="str">
        <f>+IF(AND(LEN($I301)&gt;5),IF(AND($J301&gt;AE$1,$J301&lt;=$AO$1),1,IF((COUNTIFS(INCAPACIDADES!$C$1:$C$51,$I301,INCAPACIDADES!AB$1:AB$51,AE$1))&gt;0,2,IF(VLOOKUP($C301,BD!$D$1:$F$501,3,0)&gt;AE$1,0,3))),"")</f>
        <v/>
      </c>
      <c r="CZ301" s="23" t="str">
        <f>+IF(AND(LEN($I301)&gt;5),IF(AND($J301&gt;AF$1,$J301&lt;=$AO$1),1,IF((COUNTIFS(INCAPACIDADES!$C$1:$C$51,$I301,INCAPACIDADES!AC$1:AC$51,AF$1))&gt;0,2,IF(VLOOKUP($C301,BD!$D$1:$F$501,3,0)&gt;AF$1,0,3))),"")</f>
        <v/>
      </c>
      <c r="DA301" s="23" t="str">
        <f>+IF(AND(LEN($I301)&gt;5),IF(AND($J301&gt;AG$1,$J301&lt;=$AO$1),1,IF((COUNTIFS(INCAPACIDADES!$C$1:$C$51,$I301,INCAPACIDADES!AD$1:AD$51,AG$1))&gt;0,2,IF(VLOOKUP($C301,BD!$D$1:$F$501,3,0)&gt;AG$1,0,3))),"")</f>
        <v/>
      </c>
      <c r="DB301" s="23" t="str">
        <f>+IF(AND(LEN($I301)&gt;5),IF(AND($J301&gt;AH$1,$J301&lt;=$AO$1),1,IF((COUNTIFS(INCAPACIDADES!$C$1:$C$51,$I301,INCAPACIDADES!AE$1:AE$51,AH$1))&gt;0,2,IF(VLOOKUP($C301,BD!$D$1:$F$501,3,0)&gt;AH$1,0,3))),"")</f>
        <v/>
      </c>
      <c r="DC301" s="23" t="str">
        <f>+IF(AND(LEN($I301)&gt;5),IF(AND($J301&gt;AI$1,$J301&lt;=$AO$1),1,IF((COUNTIFS(INCAPACIDADES!$C$1:$C$51,$I301,INCAPACIDADES!AF$1:AF$51,AI$1))&gt;0,2,IF(VLOOKUP($C301,BD!$D$1:$F$501,3,0)&gt;AI$1,0,3))),"")</f>
        <v/>
      </c>
      <c r="DD301" s="23" t="str">
        <f>+IF(AND(LEN($I301)&gt;5),IF(AND($J301&gt;AJ$1,$J301&lt;=$AO$1),1,IF((COUNTIFS(INCAPACIDADES!$C$1:$C$51,$I301,INCAPACIDADES!AG$1:AG$51,AJ$1))&gt;0,2,IF(VLOOKUP($C301,BD!$D$1:$F$501,3,0)&gt;AJ$1,0,3))),"")</f>
        <v/>
      </c>
      <c r="DE301" s="23" t="str">
        <f>+IF(AND(LEN($I301)&gt;5),IF(AND($J301&gt;AK$1,$J301&lt;=$AO$1),1,IF((COUNTIFS(INCAPACIDADES!$C$1:$C$51,$I301,INCAPACIDADES!AH$1:AH$51,AK$1))&gt;0,2,IF(VLOOKUP($C301,BD!$D$1:$F$501,3,0)&gt;AK$1,0,3))),"")</f>
        <v/>
      </c>
      <c r="DF301" s="23" t="str">
        <f>+IF(AND(LEN($I301)&gt;5),IF(AND($J301&gt;AL$1,$J301&lt;=$AO$1),1,IF((COUNTIFS(INCAPACIDADES!$C$1:$C$51,$I301,INCAPACIDADES!AI$1:AI$51,AL$1))&gt;0,2,IF(VLOOKUP($C301,BD!$D$1:$F$501,3,0)&gt;AL$1,0,3))),"")</f>
        <v/>
      </c>
      <c r="DG301" s="23" t="str">
        <f>+IF(AND(LEN($I301)&gt;5),IF(AND($J301&gt;AM$1,$J301&lt;=$AO$1),1,IF((COUNTIFS(INCAPACIDADES!$C$1:$C$51,$I301,INCAPACIDADES!AJ$1:AJ$51,AM$1))&gt;0,2,IF(VLOOKUP($C301,BD!$D$1:$F$501,3,0)&gt;AM$1,0,3))),"")</f>
        <v/>
      </c>
      <c r="DH301" s="23" t="str">
        <f>+IF(AND(LEN($I301)&gt;5),IF(AND($J301&gt;AN$1,$J301&lt;=$AO$1),1,IF((COUNTIFS(INCAPACIDADES!$C$1:$C$51,$I301,INCAPACIDADES!AK$1:AK$51,AN$1))&gt;0,2,IF(VLOOKUP($C301,BD!$D$1:$F$501,3,0)&gt;AN$1,0,3))),"")</f>
        <v/>
      </c>
      <c r="DI301" s="23" t="str">
        <f>+IF(AND(LEN($I301)&gt;5),IF(AND($J301&gt;AO$1,$J301&lt;=$AO$1),1,IF((COUNTIFS(INCAPACIDADES!$C$1:$C$51,$I301,INCAPACIDADES!AL$1:AL$51,AO$1))&gt;0,2,IF(VLOOKUP($C301,BD!$D$1:$F$501,3,0)&gt;AO$1,0,3))),"")</f>
        <v/>
      </c>
      <c r="DJ301" s="23" t="str">
        <f>+IF(LEN($I301)&gt;5,IF(ISERROR(VLOOKUP(N301,'CODIGO PAGO'!$B$2:$B$20,1,0)),1,IF(OR(AND(CH301=1,N301&lt;&gt;"N"),AND(CH301=3,N301&lt;&gt;"B"),AND(CH301=2,LEFT(TRIM(N301),1)&lt;&gt;"I")),1,IF(OR(AND(CH301=0,N301="N"),AND(CH301=0,N301="B"),AND(CH301=0,LEFT(TRIM(N301),1)="I")),1,0))),"")</f>
        <v/>
      </c>
      <c r="DK301" s="23" t="str">
        <f t="shared" si="174"/>
        <v/>
      </c>
      <c r="DL301" s="23" t="str">
        <f>+IF(LEN($I301)&gt;5,IF(ISERROR(VLOOKUP(P301,'CODIGO PAGO'!$B$2:$B$20,1,0)),1,IF(OR(AND(CJ301=1,P301&lt;&gt;"N"),AND(CJ301=3,P301&lt;&gt;"B"),AND(CJ301=2,LEFT(TRIM(P301),1)&lt;&gt;"I")),1,IF(OR(AND(CJ301=0,P301="N"),AND(CJ301=0,P301="B"),AND(CJ301=0,LEFT(TRIM(P301),1)="I")),1,0))),"")</f>
        <v/>
      </c>
      <c r="DM301" s="23" t="str">
        <f t="shared" si="175"/>
        <v/>
      </c>
      <c r="DN301" s="23" t="str">
        <f>+IF(LEN($I301)&gt;5,IF(ISERROR(VLOOKUP(R301,'CODIGO PAGO'!$B$2:$B$20,1,0)),1,IF(OR(AND(CL301=1,R301&lt;&gt;"N"),AND(CL301=3,R301&lt;&gt;"B"),AND(CL301=2,LEFT(TRIM(R301),1)&lt;&gt;"I")),1,IF(OR(AND(CL301=0,R301="N"),AND(CL301=0,R301="B"),AND(CL301=0,LEFT(TRIM(R301),1)="I")),1,0))),"")</f>
        <v/>
      </c>
      <c r="DO301" s="23" t="str">
        <f t="shared" si="176"/>
        <v/>
      </c>
      <c r="DP301" s="23" t="str">
        <f>+IF(LEN($I301)&gt;5,IF(ISERROR(VLOOKUP(T301,'CODIGO PAGO'!$B$2:$B$20,1,0)),1,IF(OR(AND(CN301=1,T301&lt;&gt;"N"),AND(CN301=3,T301&lt;&gt;"B"),AND(CN301=2,LEFT(TRIM(T301),1)&lt;&gt;"I")),1,IF(OR(AND(CN301=0,T301="N"),AND(CN301=0,T301="B"),AND(CN301=0,LEFT(TRIM(T301),1)="I")),1,0))),"")</f>
        <v/>
      </c>
      <c r="DQ301" s="23" t="str">
        <f t="shared" si="177"/>
        <v/>
      </c>
      <c r="DR301" s="23" t="str">
        <f>+IF(LEN($I301)&gt;5,IF(ISERROR(VLOOKUP(V301,'CODIGO PAGO'!$B$2:$B$20,1,0)),1,IF(OR(AND(CP301=1,V301&lt;&gt;"N"),AND(CP301=3,V301&lt;&gt;"B"),AND(CP301=2,LEFT(TRIM(V301),1)&lt;&gt;"I")),1,IF(OR(AND(CP301=0,V301="N"),AND(CP301=0,V301="B"),AND(CP301=0,LEFT(TRIM(V301),1)="I")),1,0))),"")</f>
        <v/>
      </c>
      <c r="DS301" s="23" t="str">
        <f t="shared" si="178"/>
        <v/>
      </c>
      <c r="DT301" s="23" t="str">
        <f>+IF(LEN($I301)&gt;5,IF(ISERROR(VLOOKUP(X301,'CODIGO PAGO'!$B$2:$B$20,1,0)),1,IF(OR(AND(CR301=1,X301&lt;&gt;"N"),AND(CR301=3,X301&lt;&gt;"B"),AND(CR301=2,LEFT(TRIM(X301),1)&lt;&gt;"I")),1,IF(OR(AND(CR301=0,X301="N"),AND(CR301=0,X301="B"),AND(CR301=0,LEFT(TRIM(X301),1)="I")),1,0))),"")</f>
        <v/>
      </c>
      <c r="DU301" s="23" t="str">
        <f t="shared" si="179"/>
        <v/>
      </c>
      <c r="DV301" s="23" t="str">
        <f>+IF(LEN($I301)&gt;5,IF(ISERROR(VLOOKUP(Z301,'CODIGO PAGO'!$B$2:$B$20,1,0)),1,IF(OR(AND(CT301=1,Z301&lt;&gt;"N"),AND(CT301=3,Z301&lt;&gt;"B"),AND(CT301=2,LEFT(TRIM(Z301),1)&lt;&gt;"I")),1,IF(OR(AND(CT301=0,Z301="N"),AND(CT301=0,Z301="B"),AND(CT301=0,LEFT(TRIM(Z301),1)="I")),1,0))),"")</f>
        <v/>
      </c>
      <c r="DW301" s="23" t="str">
        <f t="shared" si="180"/>
        <v/>
      </c>
      <c r="DX301" s="23" t="str">
        <f>+IF(LEN($I301)&gt;5,IF(ISERROR(VLOOKUP(AB301,'CODIGO PAGO'!$B$2:$B$20,1,0)),1,IF(OR(AND(CV301=1,AB301&lt;&gt;"N"),AND(CV301=3,AB301&lt;&gt;"B"),AND(CV301=2,LEFT(TRIM(AB301),1)&lt;&gt;"I")),1,IF(OR(AND(CV301=0,AB301="N"),AND(CV301=0,AB301="B"),AND(CV301=0,LEFT(TRIM(AB301),1)="I")),1,0))),"")</f>
        <v/>
      </c>
      <c r="DY301" s="23" t="str">
        <f t="shared" si="181"/>
        <v/>
      </c>
      <c r="DZ301" s="23" t="str">
        <f>+IF(LEN($I301)&gt;5,IF(ISERROR(VLOOKUP(AD301,'CODIGO PAGO'!$B$2:$B$20,1,0)),1,IF(OR(AND(CX301=1,AD301&lt;&gt;"N"),AND(CX301=3,AD301&lt;&gt;"B"),AND(CX301=2,LEFT(TRIM(AD301),1)&lt;&gt;"I")),1,IF(OR(AND(CX301=0,AD301="N"),AND(CX301=0,AD301="B"),AND(CX301=0,LEFT(TRIM(AD301),1)="I")),1,0))),"")</f>
        <v/>
      </c>
      <c r="EA301" s="23" t="str">
        <f t="shared" si="182"/>
        <v/>
      </c>
      <c r="EB301" s="23" t="str">
        <f>+IF(LEN($I301)&gt;5,IF(ISERROR(VLOOKUP(AF301,'CODIGO PAGO'!$B$2:$B$20,1,0)),1,IF(OR(AND(CZ301=1,AF301&lt;&gt;"N"),AND(CZ301=3,AF301&lt;&gt;"B"),AND(CZ301=2,LEFT(TRIM(AF301),1)&lt;&gt;"I")),1,IF(OR(AND(CZ301=0,AF301="N"),AND(CZ301=0,AF301="B"),AND(CZ301=0,LEFT(TRIM(AF301),1)="I")),1,0))),"")</f>
        <v/>
      </c>
      <c r="EC301" s="23" t="str">
        <f t="shared" si="183"/>
        <v/>
      </c>
      <c r="ED301" s="23" t="str">
        <f>+IF(LEN($I301)&gt;5,IF(ISERROR(VLOOKUP(AH301,'CODIGO PAGO'!$B$2:$B$20,1,0)),1,IF(OR(AND(DB301=1,AH301&lt;&gt;"N"),AND(DB301=3,AH301&lt;&gt;"B"),AND(DB301=2,LEFT(TRIM(AH301),1)&lt;&gt;"I")),1,IF(OR(AND(DB301=0,AH301="N"),AND(DB301=0,AH301="B"),AND(DB301=0,LEFT(TRIM(AH301),1)="I")),1,0))),"")</f>
        <v/>
      </c>
      <c r="EE301" s="23" t="str">
        <f t="shared" si="184"/>
        <v/>
      </c>
      <c r="EF301" s="23" t="str">
        <f>+IF(LEN($I301)&gt;5,IF(ISERROR(VLOOKUP(AJ301,'CODIGO PAGO'!$B$2:$B$20,1,0)),1,IF(OR(AND(DD301=1,AJ301&lt;&gt;"N"),AND(DD301=3,AJ301&lt;&gt;"B"),AND(DD301=2,LEFT(TRIM(AJ301),1)&lt;&gt;"I")),1,IF(OR(AND(DD301=0,AJ301="N"),AND(DD301=0,AJ301="B"),AND(DD301=0,LEFT(TRIM(AJ301),1)="I")),1,0))),"")</f>
        <v/>
      </c>
      <c r="EG301" s="23" t="str">
        <f t="shared" si="185"/>
        <v/>
      </c>
      <c r="EH301" s="23" t="str">
        <f>+IF(LEN($I301)&gt;5,IF(ISERROR(VLOOKUP(AL301,'CODIGO PAGO'!$B$2:$B$20,1,0)),1,IF(OR(AND(DF301=1,AL301&lt;&gt;"N"),AND(DF301=3,AL301&lt;&gt;"B"),AND(DF301=2,LEFT(TRIM(AL301),1)&lt;&gt;"I")),1,IF(OR(AND(DF301=0,AL301="N"),AND(DF301=0,AL301="B"),AND(DF301=0,LEFT(TRIM(AL301),1)="I")),1,0))),"")</f>
        <v/>
      </c>
      <c r="EI301" s="23" t="str">
        <f t="shared" si="186"/>
        <v/>
      </c>
      <c r="EJ301" s="23" t="str">
        <f>+IF(LEN($I301)&gt;5,IF(ISERROR(VLOOKUP(AN301,'CODIGO PAGO'!$B$2:$B$20,1,0)),1,IF(OR(AND(DH301=1,AN301&lt;&gt;"N"),AND(DH301=3,AN301&lt;&gt;"B"),AND(DH301=2,LEFT(TRIM(AN301),1)&lt;&gt;"I")),1,IF(OR(AND(DH301=0,AN301="N"),AND(DH301=0,AN301="B"),AND(DH301=0,LEFT(TRIM(AN301),1)="I")),1,0))),"")</f>
        <v/>
      </c>
      <c r="EK301" s="23" t="str">
        <f t="shared" si="187"/>
        <v/>
      </c>
      <c r="EL301" s="24" t="str">
        <f t="shared" si="188"/>
        <v/>
      </c>
    </row>
    <row r="302" spans="1:142" s="26" customFormat="1">
      <c r="A302" s="15" t="str">
        <f t="shared" si="154"/>
        <v/>
      </c>
      <c r="B302" s="1" t="str">
        <f>+IF(LEN(I302)&gt;5,'CODIGO PAGO'!$B$28,"")</f>
        <v/>
      </c>
      <c r="C302" s="1" t="str">
        <f>+IF(LEN($I302)&gt;5,BD!D302,"")</f>
        <v/>
      </c>
      <c r="D302" s="168" t="str">
        <f>+IF(LEN($I302)&gt;5,BD!A302,"")</f>
        <v/>
      </c>
      <c r="E302" s="1" t="str">
        <f>+IF(LEN($I302)&gt;5,BD!B302,"")</f>
        <v/>
      </c>
      <c r="F302" s="1" t="str">
        <f>+IF(LEN($I302)&gt;5,BD!C302,"")</f>
        <v/>
      </c>
      <c r="G302" s="141"/>
      <c r="H302" s="141"/>
      <c r="I302" s="1" t="str">
        <f>+IF(LEN(BD!G302)&gt;5,BD!G302,"")</f>
        <v/>
      </c>
      <c r="J302" s="167" t="str">
        <f>+IF(LEN($I302)&gt;5,BD!E302,"")</f>
        <v/>
      </c>
      <c r="K302" s="6" t="str">
        <f t="shared" si="155"/>
        <v/>
      </c>
      <c r="L302" s="87" t="str">
        <f>+IF(LEN($I302)&gt;5,BD!H302,"")</f>
        <v/>
      </c>
      <c r="M302" s="40" t="str">
        <f t="shared" si="156"/>
        <v/>
      </c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4" t="str">
        <f t="shared" si="157"/>
        <v/>
      </c>
      <c r="AQ302" s="5" t="str">
        <f t="shared" si="158"/>
        <v/>
      </c>
      <c r="AR302" s="91" t="str">
        <f t="shared" si="159"/>
        <v/>
      </c>
      <c r="AS302" s="5" t="str">
        <f t="shared" si="160"/>
        <v/>
      </c>
      <c r="AT302" s="91" t="str">
        <f t="shared" si="161"/>
        <v/>
      </c>
      <c r="AU302" s="4" t="str">
        <f t="shared" si="162"/>
        <v/>
      </c>
      <c r="AV302" s="4" t="str">
        <f t="shared" si="163"/>
        <v/>
      </c>
      <c r="AW302" s="4" t="str">
        <f t="shared" si="164"/>
        <v/>
      </c>
      <c r="AX302" s="4" t="str">
        <f t="shared" si="165"/>
        <v/>
      </c>
      <c r="AY302" s="88" t="str">
        <f t="shared" si="166"/>
        <v/>
      </c>
      <c r="AZ302" s="17" t="str">
        <f t="shared" si="167"/>
        <v/>
      </c>
      <c r="BA302" s="18" t="str">
        <f t="shared" si="168"/>
        <v/>
      </c>
      <c r="BB302" s="19" t="str">
        <f>+IF(LEN(I302)&gt;5,IF(INT(RIGHT(B302,1))=9,0.5*L302*AY302,INT(MID(B302,5,LEN(B302)-4))*L302)+IFERROR(VLOOKUP(I302,AJUSTES!$A$1:$I$50,9,0),0),"")</f>
        <v/>
      </c>
      <c r="BC302" s="12"/>
      <c r="BD302" s="19" t="str">
        <f t="shared" si="169"/>
        <v/>
      </c>
      <c r="BE302" s="18" t="str">
        <f t="shared" si="170"/>
        <v/>
      </c>
      <c r="BF302" s="139" t="str">
        <f t="shared" si="171"/>
        <v/>
      </c>
      <c r="BG302" s="114"/>
      <c r="BH302" s="18" t="str">
        <f t="shared" si="172"/>
        <v/>
      </c>
      <c r="BI302" s="13"/>
      <c r="BJ302" s="12"/>
      <c r="BK302" s="12"/>
      <c r="BL302" s="145"/>
      <c r="BM302" s="12"/>
      <c r="BN302" s="12"/>
      <c r="BO302" s="12"/>
      <c r="BP302" s="12"/>
      <c r="BQ302" s="12"/>
      <c r="BR302" s="12"/>
      <c r="BS302" s="146"/>
      <c r="BT302" s="14"/>
      <c r="BU302" s="12"/>
      <c r="BV302" s="12"/>
      <c r="BW302" s="12"/>
      <c r="BX302" s="12"/>
      <c r="BY302" s="12"/>
      <c r="BZ302" s="144"/>
      <c r="CA302" s="107" t="str">
        <f>+IF(LEN($I302)&gt;5,IF(BD!F302="N/A","",BD!F302),"")</f>
        <v/>
      </c>
      <c r="CB302" s="21"/>
      <c r="CC302" s="147"/>
      <c r="CD302" s="148"/>
      <c r="CE302" s="8" t="str">
        <f>+IF(LEN(I302)&gt;5,BD!M302,"")</f>
        <v/>
      </c>
      <c r="CF302" s="16" t="str">
        <f>+IF(LEN(I302)&gt;5,BD!N302,"")</f>
        <v/>
      </c>
      <c r="CG302" s="3" t="str">
        <f t="shared" si="173"/>
        <v/>
      </c>
      <c r="CH302" s="23" t="str">
        <f>+IF(AND(LEN($I302)&gt;5),IF(AND($J302&gt;N$1,$J302&lt;=$AO$1),1,IF((COUNTIFS(INCAPACIDADES!$C$1:$C$51,$I302,INCAPACIDADES!K$1:K$51,N$1))&gt;0,2,IF(VLOOKUP($C302,BD!$D$1:$F$501,3,0)&gt;N$1,0,3))),"")</f>
        <v/>
      </c>
      <c r="CI302" s="23" t="str">
        <f>+IF(AND(LEN($I302)&gt;5),IF(AND($J302&gt;O$1,$J302&lt;=$AO$1),1,IF((COUNTIFS(INCAPACIDADES!$C$1:$C$51,$I302,INCAPACIDADES!L$1:L$51,O$1))&gt;0,2,IF(VLOOKUP($C302,BD!$D$1:$F$501,3,0)&gt;O$1,0,3))),"")</f>
        <v/>
      </c>
      <c r="CJ302" s="23" t="str">
        <f>+IF(AND(LEN($I302)&gt;5),IF(AND($J302&gt;P$1,$J302&lt;=$AO$1),1,IF((COUNTIFS(INCAPACIDADES!$C$1:$C$51,$I302,INCAPACIDADES!M$1:M$51,P$1))&gt;0,2,IF(VLOOKUP($C302,BD!$D$1:$F$501,3,0)&gt;P$1,0,3))),"")</f>
        <v/>
      </c>
      <c r="CK302" s="23" t="str">
        <f>+IF(AND(LEN($I302)&gt;5),IF(AND($J302&gt;Q$1,$J302&lt;=$AO$1),1,IF((COUNTIFS(INCAPACIDADES!$C$1:$C$51,$I302,INCAPACIDADES!N$1:N$51,Q$1))&gt;0,2,IF(VLOOKUP($C302,BD!$D$1:$F$501,3,0)&gt;Q$1,0,3))),"")</f>
        <v/>
      </c>
      <c r="CL302" s="23" t="str">
        <f>+IF(AND(LEN($I302)&gt;5),IF(AND($J302&gt;R$1,$J302&lt;=$AO$1),1,IF((COUNTIFS(INCAPACIDADES!$C$1:$C$51,$I302,INCAPACIDADES!O$1:O$51,R$1))&gt;0,2,IF(VLOOKUP($C302,BD!$D$1:$F$501,3,0)&gt;R$1,0,3))),"")</f>
        <v/>
      </c>
      <c r="CM302" s="23" t="str">
        <f>+IF(AND(LEN($I302)&gt;5),IF(AND($J302&gt;S$1,$J302&lt;=$AO$1),1,IF((COUNTIFS(INCAPACIDADES!$C$1:$C$51,$I302,INCAPACIDADES!P$1:P$51,S$1))&gt;0,2,IF(VLOOKUP($C302,BD!$D$1:$F$501,3,0)&gt;S$1,0,3))),"")</f>
        <v/>
      </c>
      <c r="CN302" s="23" t="str">
        <f>+IF(AND(LEN($I302)&gt;5),IF(AND($J302&gt;T$1,$J302&lt;=$AO$1),1,IF((COUNTIFS(INCAPACIDADES!$C$1:$C$51,$I302,INCAPACIDADES!Q$1:Q$51,T$1))&gt;0,2,IF(VLOOKUP($C302,BD!$D$1:$F$501,3,0)&gt;T$1,0,3))),"")</f>
        <v/>
      </c>
      <c r="CO302" s="23" t="str">
        <f>+IF(AND(LEN($I302)&gt;5),IF(AND($J302&gt;U$1,$J302&lt;=$AO$1),1,IF((COUNTIFS(INCAPACIDADES!$C$1:$C$51,$I302,INCAPACIDADES!R$1:R$51,U$1))&gt;0,2,IF(VLOOKUP($C302,BD!$D$1:$F$501,3,0)&gt;U$1,0,3))),"")</f>
        <v/>
      </c>
      <c r="CP302" s="23" t="str">
        <f>+IF(AND(LEN($I302)&gt;5),IF(AND($J302&gt;V$1,$J302&lt;=$AO$1),1,IF((COUNTIFS(INCAPACIDADES!$C$1:$C$51,$I302,INCAPACIDADES!S$1:S$51,V$1))&gt;0,2,IF(VLOOKUP($C302,BD!$D$1:$F$501,3,0)&gt;V$1,0,3))),"")</f>
        <v/>
      </c>
      <c r="CQ302" s="23" t="str">
        <f>+IF(AND(LEN($I302)&gt;5),IF(AND($J302&gt;W$1,$J302&lt;=$AO$1),1,IF((COUNTIFS(INCAPACIDADES!$C$1:$C$51,$I302,INCAPACIDADES!T$1:T$51,W$1))&gt;0,2,IF(VLOOKUP($C302,BD!$D$1:$F$501,3,0)&gt;W$1,0,3))),"")</f>
        <v/>
      </c>
      <c r="CR302" s="23" t="str">
        <f>+IF(AND(LEN($I302)&gt;5),IF(AND($J302&gt;X$1,$J302&lt;=$AO$1),1,IF((COUNTIFS(INCAPACIDADES!$C$1:$C$51,$I302,INCAPACIDADES!U$1:U$51,X$1))&gt;0,2,IF(VLOOKUP($C302,BD!$D$1:$F$501,3,0)&gt;X$1,0,3))),"")</f>
        <v/>
      </c>
      <c r="CS302" s="23" t="str">
        <f>+IF(AND(LEN($I302)&gt;5),IF(AND($J302&gt;Y$1,$J302&lt;=$AO$1),1,IF((COUNTIFS(INCAPACIDADES!$C$1:$C$51,$I302,INCAPACIDADES!V$1:V$51,Y$1))&gt;0,2,IF(VLOOKUP($C302,BD!$D$1:$F$501,3,0)&gt;Y$1,0,3))),"")</f>
        <v/>
      </c>
      <c r="CT302" s="23" t="str">
        <f>+IF(AND(LEN($I302)&gt;5),IF(AND($J302&gt;Z$1,$J302&lt;=$AO$1),1,IF((COUNTIFS(INCAPACIDADES!$C$1:$C$51,$I302,INCAPACIDADES!W$1:W$51,Z$1))&gt;0,2,IF(VLOOKUP($C302,BD!$D$1:$F$501,3,0)&gt;Z$1,0,3))),"")</f>
        <v/>
      </c>
      <c r="CU302" s="23" t="str">
        <f>+IF(AND(LEN($I302)&gt;5),IF(AND($J302&gt;AA$1,$J302&lt;=$AO$1),1,IF((COUNTIFS(INCAPACIDADES!$C$1:$C$51,$I302,INCAPACIDADES!X$1:X$51,AA$1))&gt;0,2,IF(VLOOKUP($C302,BD!$D$1:$F$501,3,0)&gt;AA$1,0,3))),"")</f>
        <v/>
      </c>
      <c r="CV302" s="23" t="str">
        <f>+IF(AND(LEN($I302)&gt;5),IF(AND($J302&gt;AB$1,$J302&lt;=$AO$1),1,IF((COUNTIFS(INCAPACIDADES!$C$1:$C$51,$I302,INCAPACIDADES!Y$1:Y$51,AB$1))&gt;0,2,IF(VLOOKUP($C302,BD!$D$1:$F$501,3,0)&gt;AB$1,0,3))),"")</f>
        <v/>
      </c>
      <c r="CW302" s="23" t="str">
        <f>+IF(AND(LEN($I302)&gt;5),IF(AND($J302&gt;AC$1,$J302&lt;=$AO$1),1,IF((COUNTIFS(INCAPACIDADES!$C$1:$C$51,$I302,INCAPACIDADES!Z$1:Z$51,AC$1))&gt;0,2,IF(VLOOKUP($C302,BD!$D$1:$F$501,3,0)&gt;AC$1,0,3))),"")</f>
        <v/>
      </c>
      <c r="CX302" s="23" t="str">
        <f>+IF(AND(LEN($I302)&gt;5),IF(AND($J302&gt;AD$1,$J302&lt;=$AO$1),1,IF((COUNTIFS(INCAPACIDADES!$C$1:$C$51,$I302,INCAPACIDADES!AA$1:AA$51,AD$1))&gt;0,2,IF(VLOOKUP($C302,BD!$D$1:$F$501,3,0)&gt;AD$1,0,3))),"")</f>
        <v/>
      </c>
      <c r="CY302" s="23" t="str">
        <f>+IF(AND(LEN($I302)&gt;5),IF(AND($J302&gt;AE$1,$J302&lt;=$AO$1),1,IF((COUNTIFS(INCAPACIDADES!$C$1:$C$51,$I302,INCAPACIDADES!AB$1:AB$51,AE$1))&gt;0,2,IF(VLOOKUP($C302,BD!$D$1:$F$501,3,0)&gt;AE$1,0,3))),"")</f>
        <v/>
      </c>
      <c r="CZ302" s="23" t="str">
        <f>+IF(AND(LEN($I302)&gt;5),IF(AND($J302&gt;AF$1,$J302&lt;=$AO$1),1,IF((COUNTIFS(INCAPACIDADES!$C$1:$C$51,$I302,INCAPACIDADES!AC$1:AC$51,AF$1))&gt;0,2,IF(VLOOKUP($C302,BD!$D$1:$F$501,3,0)&gt;AF$1,0,3))),"")</f>
        <v/>
      </c>
      <c r="DA302" s="23" t="str">
        <f>+IF(AND(LEN($I302)&gt;5),IF(AND($J302&gt;AG$1,$J302&lt;=$AO$1),1,IF((COUNTIFS(INCAPACIDADES!$C$1:$C$51,$I302,INCAPACIDADES!AD$1:AD$51,AG$1))&gt;0,2,IF(VLOOKUP($C302,BD!$D$1:$F$501,3,0)&gt;AG$1,0,3))),"")</f>
        <v/>
      </c>
      <c r="DB302" s="23" t="str">
        <f>+IF(AND(LEN($I302)&gt;5),IF(AND($J302&gt;AH$1,$J302&lt;=$AO$1),1,IF((COUNTIFS(INCAPACIDADES!$C$1:$C$51,$I302,INCAPACIDADES!AE$1:AE$51,AH$1))&gt;0,2,IF(VLOOKUP($C302,BD!$D$1:$F$501,3,0)&gt;AH$1,0,3))),"")</f>
        <v/>
      </c>
      <c r="DC302" s="23" t="str">
        <f>+IF(AND(LEN($I302)&gt;5),IF(AND($J302&gt;AI$1,$J302&lt;=$AO$1),1,IF((COUNTIFS(INCAPACIDADES!$C$1:$C$51,$I302,INCAPACIDADES!AF$1:AF$51,AI$1))&gt;0,2,IF(VLOOKUP($C302,BD!$D$1:$F$501,3,0)&gt;AI$1,0,3))),"")</f>
        <v/>
      </c>
      <c r="DD302" s="23" t="str">
        <f>+IF(AND(LEN($I302)&gt;5),IF(AND($J302&gt;AJ$1,$J302&lt;=$AO$1),1,IF((COUNTIFS(INCAPACIDADES!$C$1:$C$51,$I302,INCAPACIDADES!AG$1:AG$51,AJ$1))&gt;0,2,IF(VLOOKUP($C302,BD!$D$1:$F$501,3,0)&gt;AJ$1,0,3))),"")</f>
        <v/>
      </c>
      <c r="DE302" s="23" t="str">
        <f>+IF(AND(LEN($I302)&gt;5),IF(AND($J302&gt;AK$1,$J302&lt;=$AO$1),1,IF((COUNTIFS(INCAPACIDADES!$C$1:$C$51,$I302,INCAPACIDADES!AH$1:AH$51,AK$1))&gt;0,2,IF(VLOOKUP($C302,BD!$D$1:$F$501,3,0)&gt;AK$1,0,3))),"")</f>
        <v/>
      </c>
      <c r="DF302" s="23" t="str">
        <f>+IF(AND(LEN($I302)&gt;5),IF(AND($J302&gt;AL$1,$J302&lt;=$AO$1),1,IF((COUNTIFS(INCAPACIDADES!$C$1:$C$51,$I302,INCAPACIDADES!AI$1:AI$51,AL$1))&gt;0,2,IF(VLOOKUP($C302,BD!$D$1:$F$501,3,0)&gt;AL$1,0,3))),"")</f>
        <v/>
      </c>
      <c r="DG302" s="23" t="str">
        <f>+IF(AND(LEN($I302)&gt;5),IF(AND($J302&gt;AM$1,$J302&lt;=$AO$1),1,IF((COUNTIFS(INCAPACIDADES!$C$1:$C$51,$I302,INCAPACIDADES!AJ$1:AJ$51,AM$1))&gt;0,2,IF(VLOOKUP($C302,BD!$D$1:$F$501,3,0)&gt;AM$1,0,3))),"")</f>
        <v/>
      </c>
      <c r="DH302" s="23" t="str">
        <f>+IF(AND(LEN($I302)&gt;5),IF(AND($J302&gt;AN$1,$J302&lt;=$AO$1),1,IF((COUNTIFS(INCAPACIDADES!$C$1:$C$51,$I302,INCAPACIDADES!AK$1:AK$51,AN$1))&gt;0,2,IF(VLOOKUP($C302,BD!$D$1:$F$501,3,0)&gt;AN$1,0,3))),"")</f>
        <v/>
      </c>
      <c r="DI302" s="23" t="str">
        <f>+IF(AND(LEN($I302)&gt;5),IF(AND($J302&gt;AO$1,$J302&lt;=$AO$1),1,IF((COUNTIFS(INCAPACIDADES!$C$1:$C$51,$I302,INCAPACIDADES!AL$1:AL$51,AO$1))&gt;0,2,IF(VLOOKUP($C302,BD!$D$1:$F$501,3,0)&gt;AO$1,0,3))),"")</f>
        <v/>
      </c>
      <c r="DJ302" s="23" t="str">
        <f>+IF(LEN($I302)&gt;5,IF(ISERROR(VLOOKUP(N302,'CODIGO PAGO'!$B$2:$B$20,1,0)),1,IF(OR(AND(CH302=1,N302&lt;&gt;"N"),AND(CH302=3,N302&lt;&gt;"B"),AND(CH302=2,LEFT(TRIM(N302),1)&lt;&gt;"I")),1,IF(OR(AND(CH302=0,N302="N"),AND(CH302=0,N302="B"),AND(CH302=0,LEFT(TRIM(N302),1)="I")),1,0))),"")</f>
        <v/>
      </c>
      <c r="DK302" s="23" t="str">
        <f t="shared" si="174"/>
        <v/>
      </c>
      <c r="DL302" s="23" t="str">
        <f>+IF(LEN($I302)&gt;5,IF(ISERROR(VLOOKUP(P302,'CODIGO PAGO'!$B$2:$B$20,1,0)),1,IF(OR(AND(CJ302=1,P302&lt;&gt;"N"),AND(CJ302=3,P302&lt;&gt;"B"),AND(CJ302=2,LEFT(TRIM(P302),1)&lt;&gt;"I")),1,IF(OR(AND(CJ302=0,P302="N"),AND(CJ302=0,P302="B"),AND(CJ302=0,LEFT(TRIM(P302),1)="I")),1,0))),"")</f>
        <v/>
      </c>
      <c r="DM302" s="23" t="str">
        <f t="shared" si="175"/>
        <v/>
      </c>
      <c r="DN302" s="23" t="str">
        <f>+IF(LEN($I302)&gt;5,IF(ISERROR(VLOOKUP(R302,'CODIGO PAGO'!$B$2:$B$20,1,0)),1,IF(OR(AND(CL302=1,R302&lt;&gt;"N"),AND(CL302=3,R302&lt;&gt;"B"),AND(CL302=2,LEFT(TRIM(R302),1)&lt;&gt;"I")),1,IF(OR(AND(CL302=0,R302="N"),AND(CL302=0,R302="B"),AND(CL302=0,LEFT(TRIM(R302),1)="I")),1,0))),"")</f>
        <v/>
      </c>
      <c r="DO302" s="23" t="str">
        <f t="shared" si="176"/>
        <v/>
      </c>
      <c r="DP302" s="23" t="str">
        <f>+IF(LEN($I302)&gt;5,IF(ISERROR(VLOOKUP(T302,'CODIGO PAGO'!$B$2:$B$20,1,0)),1,IF(OR(AND(CN302=1,T302&lt;&gt;"N"),AND(CN302=3,T302&lt;&gt;"B"),AND(CN302=2,LEFT(TRIM(T302),1)&lt;&gt;"I")),1,IF(OR(AND(CN302=0,T302="N"),AND(CN302=0,T302="B"),AND(CN302=0,LEFT(TRIM(T302),1)="I")),1,0))),"")</f>
        <v/>
      </c>
      <c r="DQ302" s="23" t="str">
        <f t="shared" si="177"/>
        <v/>
      </c>
      <c r="DR302" s="23" t="str">
        <f>+IF(LEN($I302)&gt;5,IF(ISERROR(VLOOKUP(V302,'CODIGO PAGO'!$B$2:$B$20,1,0)),1,IF(OR(AND(CP302=1,V302&lt;&gt;"N"),AND(CP302=3,V302&lt;&gt;"B"),AND(CP302=2,LEFT(TRIM(V302),1)&lt;&gt;"I")),1,IF(OR(AND(CP302=0,V302="N"),AND(CP302=0,V302="B"),AND(CP302=0,LEFT(TRIM(V302),1)="I")),1,0))),"")</f>
        <v/>
      </c>
      <c r="DS302" s="23" t="str">
        <f t="shared" si="178"/>
        <v/>
      </c>
      <c r="DT302" s="23" t="str">
        <f>+IF(LEN($I302)&gt;5,IF(ISERROR(VLOOKUP(X302,'CODIGO PAGO'!$B$2:$B$20,1,0)),1,IF(OR(AND(CR302=1,X302&lt;&gt;"N"),AND(CR302=3,X302&lt;&gt;"B"),AND(CR302=2,LEFT(TRIM(X302),1)&lt;&gt;"I")),1,IF(OR(AND(CR302=0,X302="N"),AND(CR302=0,X302="B"),AND(CR302=0,LEFT(TRIM(X302),1)="I")),1,0))),"")</f>
        <v/>
      </c>
      <c r="DU302" s="23" t="str">
        <f t="shared" si="179"/>
        <v/>
      </c>
      <c r="DV302" s="23" t="str">
        <f>+IF(LEN($I302)&gt;5,IF(ISERROR(VLOOKUP(Z302,'CODIGO PAGO'!$B$2:$B$20,1,0)),1,IF(OR(AND(CT302=1,Z302&lt;&gt;"N"),AND(CT302=3,Z302&lt;&gt;"B"),AND(CT302=2,LEFT(TRIM(Z302),1)&lt;&gt;"I")),1,IF(OR(AND(CT302=0,Z302="N"),AND(CT302=0,Z302="B"),AND(CT302=0,LEFT(TRIM(Z302),1)="I")),1,0))),"")</f>
        <v/>
      </c>
      <c r="DW302" s="23" t="str">
        <f t="shared" si="180"/>
        <v/>
      </c>
      <c r="DX302" s="23" t="str">
        <f>+IF(LEN($I302)&gt;5,IF(ISERROR(VLOOKUP(AB302,'CODIGO PAGO'!$B$2:$B$20,1,0)),1,IF(OR(AND(CV302=1,AB302&lt;&gt;"N"),AND(CV302=3,AB302&lt;&gt;"B"),AND(CV302=2,LEFT(TRIM(AB302),1)&lt;&gt;"I")),1,IF(OR(AND(CV302=0,AB302="N"),AND(CV302=0,AB302="B"),AND(CV302=0,LEFT(TRIM(AB302),1)="I")),1,0))),"")</f>
        <v/>
      </c>
      <c r="DY302" s="23" t="str">
        <f t="shared" si="181"/>
        <v/>
      </c>
      <c r="DZ302" s="23" t="str">
        <f>+IF(LEN($I302)&gt;5,IF(ISERROR(VLOOKUP(AD302,'CODIGO PAGO'!$B$2:$B$20,1,0)),1,IF(OR(AND(CX302=1,AD302&lt;&gt;"N"),AND(CX302=3,AD302&lt;&gt;"B"),AND(CX302=2,LEFT(TRIM(AD302),1)&lt;&gt;"I")),1,IF(OR(AND(CX302=0,AD302="N"),AND(CX302=0,AD302="B"),AND(CX302=0,LEFT(TRIM(AD302),1)="I")),1,0))),"")</f>
        <v/>
      </c>
      <c r="EA302" s="23" t="str">
        <f t="shared" si="182"/>
        <v/>
      </c>
      <c r="EB302" s="23" t="str">
        <f>+IF(LEN($I302)&gt;5,IF(ISERROR(VLOOKUP(AF302,'CODIGO PAGO'!$B$2:$B$20,1,0)),1,IF(OR(AND(CZ302=1,AF302&lt;&gt;"N"),AND(CZ302=3,AF302&lt;&gt;"B"),AND(CZ302=2,LEFT(TRIM(AF302),1)&lt;&gt;"I")),1,IF(OR(AND(CZ302=0,AF302="N"),AND(CZ302=0,AF302="B"),AND(CZ302=0,LEFT(TRIM(AF302),1)="I")),1,0))),"")</f>
        <v/>
      </c>
      <c r="EC302" s="23" t="str">
        <f t="shared" si="183"/>
        <v/>
      </c>
      <c r="ED302" s="23" t="str">
        <f>+IF(LEN($I302)&gt;5,IF(ISERROR(VLOOKUP(AH302,'CODIGO PAGO'!$B$2:$B$20,1,0)),1,IF(OR(AND(DB302=1,AH302&lt;&gt;"N"),AND(DB302=3,AH302&lt;&gt;"B"),AND(DB302=2,LEFT(TRIM(AH302),1)&lt;&gt;"I")),1,IF(OR(AND(DB302=0,AH302="N"),AND(DB302=0,AH302="B"),AND(DB302=0,LEFT(TRIM(AH302),1)="I")),1,0))),"")</f>
        <v/>
      </c>
      <c r="EE302" s="23" t="str">
        <f t="shared" si="184"/>
        <v/>
      </c>
      <c r="EF302" s="23" t="str">
        <f>+IF(LEN($I302)&gt;5,IF(ISERROR(VLOOKUP(AJ302,'CODIGO PAGO'!$B$2:$B$20,1,0)),1,IF(OR(AND(DD302=1,AJ302&lt;&gt;"N"),AND(DD302=3,AJ302&lt;&gt;"B"),AND(DD302=2,LEFT(TRIM(AJ302),1)&lt;&gt;"I")),1,IF(OR(AND(DD302=0,AJ302="N"),AND(DD302=0,AJ302="B"),AND(DD302=0,LEFT(TRIM(AJ302),1)="I")),1,0))),"")</f>
        <v/>
      </c>
      <c r="EG302" s="23" t="str">
        <f t="shared" si="185"/>
        <v/>
      </c>
      <c r="EH302" s="23" t="str">
        <f>+IF(LEN($I302)&gt;5,IF(ISERROR(VLOOKUP(AL302,'CODIGO PAGO'!$B$2:$B$20,1,0)),1,IF(OR(AND(DF302=1,AL302&lt;&gt;"N"),AND(DF302=3,AL302&lt;&gt;"B"),AND(DF302=2,LEFT(TRIM(AL302),1)&lt;&gt;"I")),1,IF(OR(AND(DF302=0,AL302="N"),AND(DF302=0,AL302="B"),AND(DF302=0,LEFT(TRIM(AL302),1)="I")),1,0))),"")</f>
        <v/>
      </c>
      <c r="EI302" s="23" t="str">
        <f t="shared" si="186"/>
        <v/>
      </c>
      <c r="EJ302" s="23" t="str">
        <f>+IF(LEN($I302)&gt;5,IF(ISERROR(VLOOKUP(AN302,'CODIGO PAGO'!$B$2:$B$20,1,0)),1,IF(OR(AND(DH302=1,AN302&lt;&gt;"N"),AND(DH302=3,AN302&lt;&gt;"B"),AND(DH302=2,LEFT(TRIM(AN302),1)&lt;&gt;"I")),1,IF(OR(AND(DH302=0,AN302="N"),AND(DH302=0,AN302="B"),AND(DH302=0,LEFT(TRIM(AN302),1)="I")),1,0))),"")</f>
        <v/>
      </c>
      <c r="EK302" s="23" t="str">
        <f t="shared" si="187"/>
        <v/>
      </c>
      <c r="EL302" s="24" t="str">
        <f t="shared" si="188"/>
        <v/>
      </c>
    </row>
    <row r="303" spans="1:142" s="26" customFormat="1">
      <c r="A303" s="15" t="str">
        <f t="shared" si="154"/>
        <v/>
      </c>
      <c r="B303" s="1" t="str">
        <f>+IF(LEN(I303)&gt;5,'CODIGO PAGO'!$B$28,"")</f>
        <v/>
      </c>
      <c r="C303" s="1" t="str">
        <f>+IF(LEN($I303)&gt;5,BD!D303,"")</f>
        <v/>
      </c>
      <c r="D303" s="168" t="str">
        <f>+IF(LEN($I303)&gt;5,BD!A303,"")</f>
        <v/>
      </c>
      <c r="E303" s="1" t="str">
        <f>+IF(LEN($I303)&gt;5,BD!B303,"")</f>
        <v/>
      </c>
      <c r="F303" s="1" t="str">
        <f>+IF(LEN($I303)&gt;5,BD!C303,"")</f>
        <v/>
      </c>
      <c r="G303" s="141"/>
      <c r="H303" s="141"/>
      <c r="I303" s="1" t="str">
        <f>+IF(LEN(BD!G303)&gt;5,BD!G303,"")</f>
        <v/>
      </c>
      <c r="J303" s="167" t="str">
        <f>+IF(LEN($I303)&gt;5,BD!E303,"")</f>
        <v/>
      </c>
      <c r="K303" s="6" t="str">
        <f t="shared" si="155"/>
        <v/>
      </c>
      <c r="L303" s="87" t="str">
        <f>+IF(LEN($I303)&gt;5,BD!H303,"")</f>
        <v/>
      </c>
      <c r="M303" s="40" t="str">
        <f t="shared" si="156"/>
        <v/>
      </c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4" t="str">
        <f t="shared" si="157"/>
        <v/>
      </c>
      <c r="AQ303" s="5" t="str">
        <f t="shared" si="158"/>
        <v/>
      </c>
      <c r="AR303" s="91" t="str">
        <f t="shared" si="159"/>
        <v/>
      </c>
      <c r="AS303" s="5" t="str">
        <f t="shared" si="160"/>
        <v/>
      </c>
      <c r="AT303" s="91" t="str">
        <f t="shared" si="161"/>
        <v/>
      </c>
      <c r="AU303" s="4" t="str">
        <f t="shared" si="162"/>
        <v/>
      </c>
      <c r="AV303" s="4" t="str">
        <f t="shared" si="163"/>
        <v/>
      </c>
      <c r="AW303" s="4" t="str">
        <f t="shared" si="164"/>
        <v/>
      </c>
      <c r="AX303" s="4" t="str">
        <f t="shared" si="165"/>
        <v/>
      </c>
      <c r="AY303" s="88" t="str">
        <f t="shared" si="166"/>
        <v/>
      </c>
      <c r="AZ303" s="17" t="str">
        <f t="shared" si="167"/>
        <v/>
      </c>
      <c r="BA303" s="18" t="str">
        <f t="shared" si="168"/>
        <v/>
      </c>
      <c r="BB303" s="19" t="str">
        <f>+IF(LEN(I303)&gt;5,IF(INT(RIGHT(B303,1))=9,0.5*L303*AY303,INT(MID(B303,5,LEN(B303)-4))*L303)+IFERROR(VLOOKUP(I303,AJUSTES!$A$1:$I$50,9,0),0),"")</f>
        <v/>
      </c>
      <c r="BC303" s="12"/>
      <c r="BD303" s="19" t="str">
        <f t="shared" si="169"/>
        <v/>
      </c>
      <c r="BE303" s="18" t="str">
        <f t="shared" si="170"/>
        <v/>
      </c>
      <c r="BF303" s="139" t="str">
        <f t="shared" si="171"/>
        <v/>
      </c>
      <c r="BG303" s="114"/>
      <c r="BH303" s="18" t="str">
        <f t="shared" si="172"/>
        <v/>
      </c>
      <c r="BI303" s="13"/>
      <c r="BJ303" s="12"/>
      <c r="BK303" s="12"/>
      <c r="BL303" s="145"/>
      <c r="BM303" s="12"/>
      <c r="BN303" s="12"/>
      <c r="BO303" s="12"/>
      <c r="BP303" s="12"/>
      <c r="BQ303" s="12"/>
      <c r="BR303" s="12"/>
      <c r="BS303" s="146"/>
      <c r="BT303" s="14"/>
      <c r="BU303" s="12"/>
      <c r="BV303" s="12"/>
      <c r="BW303" s="12"/>
      <c r="BX303" s="12"/>
      <c r="BY303" s="12"/>
      <c r="BZ303" s="144"/>
      <c r="CA303" s="107" t="str">
        <f>+IF(LEN($I303)&gt;5,IF(BD!F303="N/A","",BD!F303),"")</f>
        <v/>
      </c>
      <c r="CB303" s="21"/>
      <c r="CC303" s="147"/>
      <c r="CD303" s="148"/>
      <c r="CE303" s="8" t="str">
        <f>+IF(LEN(I303)&gt;5,BD!M303,"")</f>
        <v/>
      </c>
      <c r="CF303" s="16" t="str">
        <f>+IF(LEN(I303)&gt;5,BD!N303,"")</f>
        <v/>
      </c>
      <c r="CG303" s="3" t="str">
        <f t="shared" si="173"/>
        <v/>
      </c>
      <c r="CH303" s="23" t="str">
        <f>+IF(AND(LEN($I303)&gt;5),IF(AND($J303&gt;N$1,$J303&lt;=$AO$1),1,IF((COUNTIFS(INCAPACIDADES!$C$1:$C$51,$I303,INCAPACIDADES!K$1:K$51,N$1))&gt;0,2,IF(VLOOKUP($C303,BD!$D$1:$F$501,3,0)&gt;N$1,0,3))),"")</f>
        <v/>
      </c>
      <c r="CI303" s="23" t="str">
        <f>+IF(AND(LEN($I303)&gt;5),IF(AND($J303&gt;O$1,$J303&lt;=$AO$1),1,IF((COUNTIFS(INCAPACIDADES!$C$1:$C$51,$I303,INCAPACIDADES!L$1:L$51,O$1))&gt;0,2,IF(VLOOKUP($C303,BD!$D$1:$F$501,3,0)&gt;O$1,0,3))),"")</f>
        <v/>
      </c>
      <c r="CJ303" s="23" t="str">
        <f>+IF(AND(LEN($I303)&gt;5),IF(AND($J303&gt;P$1,$J303&lt;=$AO$1),1,IF((COUNTIFS(INCAPACIDADES!$C$1:$C$51,$I303,INCAPACIDADES!M$1:M$51,P$1))&gt;0,2,IF(VLOOKUP($C303,BD!$D$1:$F$501,3,0)&gt;P$1,0,3))),"")</f>
        <v/>
      </c>
      <c r="CK303" s="23" t="str">
        <f>+IF(AND(LEN($I303)&gt;5),IF(AND($J303&gt;Q$1,$J303&lt;=$AO$1),1,IF((COUNTIFS(INCAPACIDADES!$C$1:$C$51,$I303,INCAPACIDADES!N$1:N$51,Q$1))&gt;0,2,IF(VLOOKUP($C303,BD!$D$1:$F$501,3,0)&gt;Q$1,0,3))),"")</f>
        <v/>
      </c>
      <c r="CL303" s="23" t="str">
        <f>+IF(AND(LEN($I303)&gt;5),IF(AND($J303&gt;R$1,$J303&lt;=$AO$1),1,IF((COUNTIFS(INCAPACIDADES!$C$1:$C$51,$I303,INCAPACIDADES!O$1:O$51,R$1))&gt;0,2,IF(VLOOKUP($C303,BD!$D$1:$F$501,3,0)&gt;R$1,0,3))),"")</f>
        <v/>
      </c>
      <c r="CM303" s="23" t="str">
        <f>+IF(AND(LEN($I303)&gt;5),IF(AND($J303&gt;S$1,$J303&lt;=$AO$1),1,IF((COUNTIFS(INCAPACIDADES!$C$1:$C$51,$I303,INCAPACIDADES!P$1:P$51,S$1))&gt;0,2,IF(VLOOKUP($C303,BD!$D$1:$F$501,3,0)&gt;S$1,0,3))),"")</f>
        <v/>
      </c>
      <c r="CN303" s="23" t="str">
        <f>+IF(AND(LEN($I303)&gt;5),IF(AND($J303&gt;T$1,$J303&lt;=$AO$1),1,IF((COUNTIFS(INCAPACIDADES!$C$1:$C$51,$I303,INCAPACIDADES!Q$1:Q$51,T$1))&gt;0,2,IF(VLOOKUP($C303,BD!$D$1:$F$501,3,0)&gt;T$1,0,3))),"")</f>
        <v/>
      </c>
      <c r="CO303" s="23" t="str">
        <f>+IF(AND(LEN($I303)&gt;5),IF(AND($J303&gt;U$1,$J303&lt;=$AO$1),1,IF((COUNTIFS(INCAPACIDADES!$C$1:$C$51,$I303,INCAPACIDADES!R$1:R$51,U$1))&gt;0,2,IF(VLOOKUP($C303,BD!$D$1:$F$501,3,0)&gt;U$1,0,3))),"")</f>
        <v/>
      </c>
      <c r="CP303" s="23" t="str">
        <f>+IF(AND(LEN($I303)&gt;5),IF(AND($J303&gt;V$1,$J303&lt;=$AO$1),1,IF((COUNTIFS(INCAPACIDADES!$C$1:$C$51,$I303,INCAPACIDADES!S$1:S$51,V$1))&gt;0,2,IF(VLOOKUP($C303,BD!$D$1:$F$501,3,0)&gt;V$1,0,3))),"")</f>
        <v/>
      </c>
      <c r="CQ303" s="23" t="str">
        <f>+IF(AND(LEN($I303)&gt;5),IF(AND($J303&gt;W$1,$J303&lt;=$AO$1),1,IF((COUNTIFS(INCAPACIDADES!$C$1:$C$51,$I303,INCAPACIDADES!T$1:T$51,W$1))&gt;0,2,IF(VLOOKUP($C303,BD!$D$1:$F$501,3,0)&gt;W$1,0,3))),"")</f>
        <v/>
      </c>
      <c r="CR303" s="23" t="str">
        <f>+IF(AND(LEN($I303)&gt;5),IF(AND($J303&gt;X$1,$J303&lt;=$AO$1),1,IF((COUNTIFS(INCAPACIDADES!$C$1:$C$51,$I303,INCAPACIDADES!U$1:U$51,X$1))&gt;0,2,IF(VLOOKUP($C303,BD!$D$1:$F$501,3,0)&gt;X$1,0,3))),"")</f>
        <v/>
      </c>
      <c r="CS303" s="23" t="str">
        <f>+IF(AND(LEN($I303)&gt;5),IF(AND($J303&gt;Y$1,$J303&lt;=$AO$1),1,IF((COUNTIFS(INCAPACIDADES!$C$1:$C$51,$I303,INCAPACIDADES!V$1:V$51,Y$1))&gt;0,2,IF(VLOOKUP($C303,BD!$D$1:$F$501,3,0)&gt;Y$1,0,3))),"")</f>
        <v/>
      </c>
      <c r="CT303" s="23" t="str">
        <f>+IF(AND(LEN($I303)&gt;5),IF(AND($J303&gt;Z$1,$J303&lt;=$AO$1),1,IF((COUNTIFS(INCAPACIDADES!$C$1:$C$51,$I303,INCAPACIDADES!W$1:W$51,Z$1))&gt;0,2,IF(VLOOKUP($C303,BD!$D$1:$F$501,3,0)&gt;Z$1,0,3))),"")</f>
        <v/>
      </c>
      <c r="CU303" s="23" t="str">
        <f>+IF(AND(LEN($I303)&gt;5),IF(AND($J303&gt;AA$1,$J303&lt;=$AO$1),1,IF((COUNTIFS(INCAPACIDADES!$C$1:$C$51,$I303,INCAPACIDADES!X$1:X$51,AA$1))&gt;0,2,IF(VLOOKUP($C303,BD!$D$1:$F$501,3,0)&gt;AA$1,0,3))),"")</f>
        <v/>
      </c>
      <c r="CV303" s="23" t="str">
        <f>+IF(AND(LEN($I303)&gt;5),IF(AND($J303&gt;AB$1,$J303&lt;=$AO$1),1,IF((COUNTIFS(INCAPACIDADES!$C$1:$C$51,$I303,INCAPACIDADES!Y$1:Y$51,AB$1))&gt;0,2,IF(VLOOKUP($C303,BD!$D$1:$F$501,3,0)&gt;AB$1,0,3))),"")</f>
        <v/>
      </c>
      <c r="CW303" s="23" t="str">
        <f>+IF(AND(LEN($I303)&gt;5),IF(AND($J303&gt;AC$1,$J303&lt;=$AO$1),1,IF((COUNTIFS(INCAPACIDADES!$C$1:$C$51,$I303,INCAPACIDADES!Z$1:Z$51,AC$1))&gt;0,2,IF(VLOOKUP($C303,BD!$D$1:$F$501,3,0)&gt;AC$1,0,3))),"")</f>
        <v/>
      </c>
      <c r="CX303" s="23" t="str">
        <f>+IF(AND(LEN($I303)&gt;5),IF(AND($J303&gt;AD$1,$J303&lt;=$AO$1),1,IF((COUNTIFS(INCAPACIDADES!$C$1:$C$51,$I303,INCAPACIDADES!AA$1:AA$51,AD$1))&gt;0,2,IF(VLOOKUP($C303,BD!$D$1:$F$501,3,0)&gt;AD$1,0,3))),"")</f>
        <v/>
      </c>
      <c r="CY303" s="23" t="str">
        <f>+IF(AND(LEN($I303)&gt;5),IF(AND($J303&gt;AE$1,$J303&lt;=$AO$1),1,IF((COUNTIFS(INCAPACIDADES!$C$1:$C$51,$I303,INCAPACIDADES!AB$1:AB$51,AE$1))&gt;0,2,IF(VLOOKUP($C303,BD!$D$1:$F$501,3,0)&gt;AE$1,0,3))),"")</f>
        <v/>
      </c>
      <c r="CZ303" s="23" t="str">
        <f>+IF(AND(LEN($I303)&gt;5),IF(AND($J303&gt;AF$1,$J303&lt;=$AO$1),1,IF((COUNTIFS(INCAPACIDADES!$C$1:$C$51,$I303,INCAPACIDADES!AC$1:AC$51,AF$1))&gt;0,2,IF(VLOOKUP($C303,BD!$D$1:$F$501,3,0)&gt;AF$1,0,3))),"")</f>
        <v/>
      </c>
      <c r="DA303" s="23" t="str">
        <f>+IF(AND(LEN($I303)&gt;5),IF(AND($J303&gt;AG$1,$J303&lt;=$AO$1),1,IF((COUNTIFS(INCAPACIDADES!$C$1:$C$51,$I303,INCAPACIDADES!AD$1:AD$51,AG$1))&gt;0,2,IF(VLOOKUP($C303,BD!$D$1:$F$501,3,0)&gt;AG$1,0,3))),"")</f>
        <v/>
      </c>
      <c r="DB303" s="23" t="str">
        <f>+IF(AND(LEN($I303)&gt;5),IF(AND($J303&gt;AH$1,$J303&lt;=$AO$1),1,IF((COUNTIFS(INCAPACIDADES!$C$1:$C$51,$I303,INCAPACIDADES!AE$1:AE$51,AH$1))&gt;0,2,IF(VLOOKUP($C303,BD!$D$1:$F$501,3,0)&gt;AH$1,0,3))),"")</f>
        <v/>
      </c>
      <c r="DC303" s="23" t="str">
        <f>+IF(AND(LEN($I303)&gt;5),IF(AND($J303&gt;AI$1,$J303&lt;=$AO$1),1,IF((COUNTIFS(INCAPACIDADES!$C$1:$C$51,$I303,INCAPACIDADES!AF$1:AF$51,AI$1))&gt;0,2,IF(VLOOKUP($C303,BD!$D$1:$F$501,3,0)&gt;AI$1,0,3))),"")</f>
        <v/>
      </c>
      <c r="DD303" s="23" t="str">
        <f>+IF(AND(LEN($I303)&gt;5),IF(AND($J303&gt;AJ$1,$J303&lt;=$AO$1),1,IF((COUNTIFS(INCAPACIDADES!$C$1:$C$51,$I303,INCAPACIDADES!AG$1:AG$51,AJ$1))&gt;0,2,IF(VLOOKUP($C303,BD!$D$1:$F$501,3,0)&gt;AJ$1,0,3))),"")</f>
        <v/>
      </c>
      <c r="DE303" s="23" t="str">
        <f>+IF(AND(LEN($I303)&gt;5),IF(AND($J303&gt;AK$1,$J303&lt;=$AO$1),1,IF((COUNTIFS(INCAPACIDADES!$C$1:$C$51,$I303,INCAPACIDADES!AH$1:AH$51,AK$1))&gt;0,2,IF(VLOOKUP($C303,BD!$D$1:$F$501,3,0)&gt;AK$1,0,3))),"")</f>
        <v/>
      </c>
      <c r="DF303" s="23" t="str">
        <f>+IF(AND(LEN($I303)&gt;5),IF(AND($J303&gt;AL$1,$J303&lt;=$AO$1),1,IF((COUNTIFS(INCAPACIDADES!$C$1:$C$51,$I303,INCAPACIDADES!AI$1:AI$51,AL$1))&gt;0,2,IF(VLOOKUP($C303,BD!$D$1:$F$501,3,0)&gt;AL$1,0,3))),"")</f>
        <v/>
      </c>
      <c r="DG303" s="23" t="str">
        <f>+IF(AND(LEN($I303)&gt;5),IF(AND($J303&gt;AM$1,$J303&lt;=$AO$1),1,IF((COUNTIFS(INCAPACIDADES!$C$1:$C$51,$I303,INCAPACIDADES!AJ$1:AJ$51,AM$1))&gt;0,2,IF(VLOOKUP($C303,BD!$D$1:$F$501,3,0)&gt;AM$1,0,3))),"")</f>
        <v/>
      </c>
      <c r="DH303" s="23" t="str">
        <f>+IF(AND(LEN($I303)&gt;5),IF(AND($J303&gt;AN$1,$J303&lt;=$AO$1),1,IF((COUNTIFS(INCAPACIDADES!$C$1:$C$51,$I303,INCAPACIDADES!AK$1:AK$51,AN$1))&gt;0,2,IF(VLOOKUP($C303,BD!$D$1:$F$501,3,0)&gt;AN$1,0,3))),"")</f>
        <v/>
      </c>
      <c r="DI303" s="23" t="str">
        <f>+IF(AND(LEN($I303)&gt;5),IF(AND($J303&gt;AO$1,$J303&lt;=$AO$1),1,IF((COUNTIFS(INCAPACIDADES!$C$1:$C$51,$I303,INCAPACIDADES!AL$1:AL$51,AO$1))&gt;0,2,IF(VLOOKUP($C303,BD!$D$1:$F$501,3,0)&gt;AO$1,0,3))),"")</f>
        <v/>
      </c>
      <c r="DJ303" s="23" t="str">
        <f>+IF(LEN($I303)&gt;5,IF(ISERROR(VLOOKUP(N303,'CODIGO PAGO'!$B$2:$B$20,1,0)),1,IF(OR(AND(CH303=1,N303&lt;&gt;"N"),AND(CH303=3,N303&lt;&gt;"B"),AND(CH303=2,LEFT(TRIM(N303),1)&lt;&gt;"I")),1,IF(OR(AND(CH303=0,N303="N"),AND(CH303=0,N303="B"),AND(CH303=0,LEFT(TRIM(N303),1)="I")),1,0))),"")</f>
        <v/>
      </c>
      <c r="DK303" s="23" t="str">
        <f t="shared" si="174"/>
        <v/>
      </c>
      <c r="DL303" s="23" t="str">
        <f>+IF(LEN($I303)&gt;5,IF(ISERROR(VLOOKUP(P303,'CODIGO PAGO'!$B$2:$B$20,1,0)),1,IF(OR(AND(CJ303=1,P303&lt;&gt;"N"),AND(CJ303=3,P303&lt;&gt;"B"),AND(CJ303=2,LEFT(TRIM(P303),1)&lt;&gt;"I")),1,IF(OR(AND(CJ303=0,P303="N"),AND(CJ303=0,P303="B"),AND(CJ303=0,LEFT(TRIM(P303),1)="I")),1,0))),"")</f>
        <v/>
      </c>
      <c r="DM303" s="23" t="str">
        <f t="shared" si="175"/>
        <v/>
      </c>
      <c r="DN303" s="23" t="str">
        <f>+IF(LEN($I303)&gt;5,IF(ISERROR(VLOOKUP(R303,'CODIGO PAGO'!$B$2:$B$20,1,0)),1,IF(OR(AND(CL303=1,R303&lt;&gt;"N"),AND(CL303=3,R303&lt;&gt;"B"),AND(CL303=2,LEFT(TRIM(R303),1)&lt;&gt;"I")),1,IF(OR(AND(CL303=0,R303="N"),AND(CL303=0,R303="B"),AND(CL303=0,LEFT(TRIM(R303),1)="I")),1,0))),"")</f>
        <v/>
      </c>
      <c r="DO303" s="23" t="str">
        <f t="shared" si="176"/>
        <v/>
      </c>
      <c r="DP303" s="23" t="str">
        <f>+IF(LEN($I303)&gt;5,IF(ISERROR(VLOOKUP(T303,'CODIGO PAGO'!$B$2:$B$20,1,0)),1,IF(OR(AND(CN303=1,T303&lt;&gt;"N"),AND(CN303=3,T303&lt;&gt;"B"),AND(CN303=2,LEFT(TRIM(T303),1)&lt;&gt;"I")),1,IF(OR(AND(CN303=0,T303="N"),AND(CN303=0,T303="B"),AND(CN303=0,LEFT(TRIM(T303),1)="I")),1,0))),"")</f>
        <v/>
      </c>
      <c r="DQ303" s="23" t="str">
        <f t="shared" si="177"/>
        <v/>
      </c>
      <c r="DR303" s="23" t="str">
        <f>+IF(LEN($I303)&gt;5,IF(ISERROR(VLOOKUP(V303,'CODIGO PAGO'!$B$2:$B$20,1,0)),1,IF(OR(AND(CP303=1,V303&lt;&gt;"N"),AND(CP303=3,V303&lt;&gt;"B"),AND(CP303=2,LEFT(TRIM(V303),1)&lt;&gt;"I")),1,IF(OR(AND(CP303=0,V303="N"),AND(CP303=0,V303="B"),AND(CP303=0,LEFT(TRIM(V303),1)="I")),1,0))),"")</f>
        <v/>
      </c>
      <c r="DS303" s="23" t="str">
        <f t="shared" si="178"/>
        <v/>
      </c>
      <c r="DT303" s="23" t="str">
        <f>+IF(LEN($I303)&gt;5,IF(ISERROR(VLOOKUP(X303,'CODIGO PAGO'!$B$2:$B$20,1,0)),1,IF(OR(AND(CR303=1,X303&lt;&gt;"N"),AND(CR303=3,X303&lt;&gt;"B"),AND(CR303=2,LEFT(TRIM(X303),1)&lt;&gt;"I")),1,IF(OR(AND(CR303=0,X303="N"),AND(CR303=0,X303="B"),AND(CR303=0,LEFT(TRIM(X303),1)="I")),1,0))),"")</f>
        <v/>
      </c>
      <c r="DU303" s="23" t="str">
        <f t="shared" si="179"/>
        <v/>
      </c>
      <c r="DV303" s="23" t="str">
        <f>+IF(LEN($I303)&gt;5,IF(ISERROR(VLOOKUP(Z303,'CODIGO PAGO'!$B$2:$B$20,1,0)),1,IF(OR(AND(CT303=1,Z303&lt;&gt;"N"),AND(CT303=3,Z303&lt;&gt;"B"),AND(CT303=2,LEFT(TRIM(Z303),1)&lt;&gt;"I")),1,IF(OR(AND(CT303=0,Z303="N"),AND(CT303=0,Z303="B"),AND(CT303=0,LEFT(TRIM(Z303),1)="I")),1,0))),"")</f>
        <v/>
      </c>
      <c r="DW303" s="23" t="str">
        <f t="shared" si="180"/>
        <v/>
      </c>
      <c r="DX303" s="23" t="str">
        <f>+IF(LEN($I303)&gt;5,IF(ISERROR(VLOOKUP(AB303,'CODIGO PAGO'!$B$2:$B$20,1,0)),1,IF(OR(AND(CV303=1,AB303&lt;&gt;"N"),AND(CV303=3,AB303&lt;&gt;"B"),AND(CV303=2,LEFT(TRIM(AB303),1)&lt;&gt;"I")),1,IF(OR(AND(CV303=0,AB303="N"),AND(CV303=0,AB303="B"),AND(CV303=0,LEFT(TRIM(AB303),1)="I")),1,0))),"")</f>
        <v/>
      </c>
      <c r="DY303" s="23" t="str">
        <f t="shared" si="181"/>
        <v/>
      </c>
      <c r="DZ303" s="23" t="str">
        <f>+IF(LEN($I303)&gt;5,IF(ISERROR(VLOOKUP(AD303,'CODIGO PAGO'!$B$2:$B$20,1,0)),1,IF(OR(AND(CX303=1,AD303&lt;&gt;"N"),AND(CX303=3,AD303&lt;&gt;"B"),AND(CX303=2,LEFT(TRIM(AD303),1)&lt;&gt;"I")),1,IF(OR(AND(CX303=0,AD303="N"),AND(CX303=0,AD303="B"),AND(CX303=0,LEFT(TRIM(AD303),1)="I")),1,0))),"")</f>
        <v/>
      </c>
      <c r="EA303" s="23" t="str">
        <f t="shared" si="182"/>
        <v/>
      </c>
      <c r="EB303" s="23" t="str">
        <f>+IF(LEN($I303)&gt;5,IF(ISERROR(VLOOKUP(AF303,'CODIGO PAGO'!$B$2:$B$20,1,0)),1,IF(OR(AND(CZ303=1,AF303&lt;&gt;"N"),AND(CZ303=3,AF303&lt;&gt;"B"),AND(CZ303=2,LEFT(TRIM(AF303),1)&lt;&gt;"I")),1,IF(OR(AND(CZ303=0,AF303="N"),AND(CZ303=0,AF303="B"),AND(CZ303=0,LEFT(TRIM(AF303),1)="I")),1,0))),"")</f>
        <v/>
      </c>
      <c r="EC303" s="23" t="str">
        <f t="shared" si="183"/>
        <v/>
      </c>
      <c r="ED303" s="23" t="str">
        <f>+IF(LEN($I303)&gt;5,IF(ISERROR(VLOOKUP(AH303,'CODIGO PAGO'!$B$2:$B$20,1,0)),1,IF(OR(AND(DB303=1,AH303&lt;&gt;"N"),AND(DB303=3,AH303&lt;&gt;"B"),AND(DB303=2,LEFT(TRIM(AH303),1)&lt;&gt;"I")),1,IF(OR(AND(DB303=0,AH303="N"),AND(DB303=0,AH303="B"),AND(DB303=0,LEFT(TRIM(AH303),1)="I")),1,0))),"")</f>
        <v/>
      </c>
      <c r="EE303" s="23" t="str">
        <f t="shared" si="184"/>
        <v/>
      </c>
      <c r="EF303" s="23" t="str">
        <f>+IF(LEN($I303)&gt;5,IF(ISERROR(VLOOKUP(AJ303,'CODIGO PAGO'!$B$2:$B$20,1,0)),1,IF(OR(AND(DD303=1,AJ303&lt;&gt;"N"),AND(DD303=3,AJ303&lt;&gt;"B"),AND(DD303=2,LEFT(TRIM(AJ303),1)&lt;&gt;"I")),1,IF(OR(AND(DD303=0,AJ303="N"),AND(DD303=0,AJ303="B"),AND(DD303=0,LEFT(TRIM(AJ303),1)="I")),1,0))),"")</f>
        <v/>
      </c>
      <c r="EG303" s="23" t="str">
        <f t="shared" si="185"/>
        <v/>
      </c>
      <c r="EH303" s="23" t="str">
        <f>+IF(LEN($I303)&gt;5,IF(ISERROR(VLOOKUP(AL303,'CODIGO PAGO'!$B$2:$B$20,1,0)),1,IF(OR(AND(DF303=1,AL303&lt;&gt;"N"),AND(DF303=3,AL303&lt;&gt;"B"),AND(DF303=2,LEFT(TRIM(AL303),1)&lt;&gt;"I")),1,IF(OR(AND(DF303=0,AL303="N"),AND(DF303=0,AL303="B"),AND(DF303=0,LEFT(TRIM(AL303),1)="I")),1,0))),"")</f>
        <v/>
      </c>
      <c r="EI303" s="23" t="str">
        <f t="shared" si="186"/>
        <v/>
      </c>
      <c r="EJ303" s="23" t="str">
        <f>+IF(LEN($I303)&gt;5,IF(ISERROR(VLOOKUP(AN303,'CODIGO PAGO'!$B$2:$B$20,1,0)),1,IF(OR(AND(DH303=1,AN303&lt;&gt;"N"),AND(DH303=3,AN303&lt;&gt;"B"),AND(DH303=2,LEFT(TRIM(AN303),1)&lt;&gt;"I")),1,IF(OR(AND(DH303=0,AN303="N"),AND(DH303=0,AN303="B"),AND(DH303=0,LEFT(TRIM(AN303),1)="I")),1,0))),"")</f>
        <v/>
      </c>
      <c r="EK303" s="23" t="str">
        <f t="shared" si="187"/>
        <v/>
      </c>
      <c r="EL303" s="24" t="str">
        <f t="shared" si="188"/>
        <v/>
      </c>
    </row>
    <row r="304" spans="1:142" s="26" customFormat="1">
      <c r="A304" s="15" t="str">
        <f t="shared" si="154"/>
        <v/>
      </c>
      <c r="B304" s="1" t="str">
        <f>+IF(LEN(I304)&gt;5,'CODIGO PAGO'!$B$28,"")</f>
        <v/>
      </c>
      <c r="C304" s="1" t="str">
        <f>+IF(LEN($I304)&gt;5,BD!D304,"")</f>
        <v/>
      </c>
      <c r="D304" s="168" t="str">
        <f>+IF(LEN($I304)&gt;5,BD!A304,"")</f>
        <v/>
      </c>
      <c r="E304" s="1" t="str">
        <f>+IF(LEN($I304)&gt;5,BD!B304,"")</f>
        <v/>
      </c>
      <c r="F304" s="1" t="str">
        <f>+IF(LEN($I304)&gt;5,BD!C304,"")</f>
        <v/>
      </c>
      <c r="G304" s="141"/>
      <c r="H304" s="141"/>
      <c r="I304" s="1" t="str">
        <f>+IF(LEN(BD!G304)&gt;5,BD!G304,"")</f>
        <v/>
      </c>
      <c r="J304" s="167" t="str">
        <f>+IF(LEN($I304)&gt;5,BD!E304,"")</f>
        <v/>
      </c>
      <c r="K304" s="6" t="str">
        <f t="shared" si="155"/>
        <v/>
      </c>
      <c r="L304" s="87" t="str">
        <f>+IF(LEN($I304)&gt;5,BD!H304,"")</f>
        <v/>
      </c>
      <c r="M304" s="40" t="str">
        <f t="shared" si="156"/>
        <v/>
      </c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4" t="str">
        <f t="shared" si="157"/>
        <v/>
      </c>
      <c r="AQ304" s="5" t="str">
        <f t="shared" si="158"/>
        <v/>
      </c>
      <c r="AR304" s="91" t="str">
        <f t="shared" si="159"/>
        <v/>
      </c>
      <c r="AS304" s="5" t="str">
        <f t="shared" si="160"/>
        <v/>
      </c>
      <c r="AT304" s="91" t="str">
        <f t="shared" si="161"/>
        <v/>
      </c>
      <c r="AU304" s="4" t="str">
        <f t="shared" si="162"/>
        <v/>
      </c>
      <c r="AV304" s="4" t="str">
        <f t="shared" si="163"/>
        <v/>
      </c>
      <c r="AW304" s="4" t="str">
        <f t="shared" si="164"/>
        <v/>
      </c>
      <c r="AX304" s="4" t="str">
        <f t="shared" si="165"/>
        <v/>
      </c>
      <c r="AY304" s="88" t="str">
        <f t="shared" si="166"/>
        <v/>
      </c>
      <c r="AZ304" s="17" t="str">
        <f t="shared" si="167"/>
        <v/>
      </c>
      <c r="BA304" s="18" t="str">
        <f t="shared" si="168"/>
        <v/>
      </c>
      <c r="BB304" s="19" t="str">
        <f>+IF(LEN(I304)&gt;5,IF(INT(RIGHT(B304,1))=9,0.5*L304*AY304,INT(MID(B304,5,LEN(B304)-4))*L304)+IFERROR(VLOOKUP(I304,AJUSTES!$A$1:$I$50,9,0),0),"")</f>
        <v/>
      </c>
      <c r="BC304" s="12"/>
      <c r="BD304" s="19" t="str">
        <f t="shared" si="169"/>
        <v/>
      </c>
      <c r="BE304" s="18" t="str">
        <f t="shared" si="170"/>
        <v/>
      </c>
      <c r="BF304" s="139" t="str">
        <f t="shared" si="171"/>
        <v/>
      </c>
      <c r="BG304" s="114"/>
      <c r="BH304" s="18" t="str">
        <f t="shared" si="172"/>
        <v/>
      </c>
      <c r="BI304" s="13"/>
      <c r="BJ304" s="12"/>
      <c r="BK304" s="12"/>
      <c r="BL304" s="145"/>
      <c r="BM304" s="12"/>
      <c r="BN304" s="12"/>
      <c r="BO304" s="12"/>
      <c r="BP304" s="12"/>
      <c r="BQ304" s="12"/>
      <c r="BR304" s="12"/>
      <c r="BS304" s="146"/>
      <c r="BT304" s="14"/>
      <c r="BU304" s="12"/>
      <c r="BV304" s="12"/>
      <c r="BW304" s="12"/>
      <c r="BX304" s="12"/>
      <c r="BY304" s="12"/>
      <c r="BZ304" s="144"/>
      <c r="CA304" s="107" t="str">
        <f>+IF(LEN($I304)&gt;5,IF(BD!F304="N/A","",BD!F304),"")</f>
        <v/>
      </c>
      <c r="CB304" s="21"/>
      <c r="CC304" s="147"/>
      <c r="CD304" s="148"/>
      <c r="CE304" s="8" t="str">
        <f>+IF(LEN(I304)&gt;5,BD!M304,"")</f>
        <v/>
      </c>
      <c r="CF304" s="16" t="str">
        <f>+IF(LEN(I304)&gt;5,BD!N304,"")</f>
        <v/>
      </c>
      <c r="CG304" s="3" t="str">
        <f t="shared" si="173"/>
        <v/>
      </c>
      <c r="CH304" s="23" t="str">
        <f>+IF(AND(LEN($I304)&gt;5),IF(AND($J304&gt;N$1,$J304&lt;=$AO$1),1,IF((COUNTIFS(INCAPACIDADES!$C$1:$C$51,$I304,INCAPACIDADES!K$1:K$51,N$1))&gt;0,2,IF(VLOOKUP($C304,BD!$D$1:$F$501,3,0)&gt;N$1,0,3))),"")</f>
        <v/>
      </c>
      <c r="CI304" s="23" t="str">
        <f>+IF(AND(LEN($I304)&gt;5),IF(AND($J304&gt;O$1,$J304&lt;=$AO$1),1,IF((COUNTIFS(INCAPACIDADES!$C$1:$C$51,$I304,INCAPACIDADES!L$1:L$51,O$1))&gt;0,2,IF(VLOOKUP($C304,BD!$D$1:$F$501,3,0)&gt;O$1,0,3))),"")</f>
        <v/>
      </c>
      <c r="CJ304" s="23" t="str">
        <f>+IF(AND(LEN($I304)&gt;5),IF(AND($J304&gt;P$1,$J304&lt;=$AO$1),1,IF((COUNTIFS(INCAPACIDADES!$C$1:$C$51,$I304,INCAPACIDADES!M$1:M$51,P$1))&gt;0,2,IF(VLOOKUP($C304,BD!$D$1:$F$501,3,0)&gt;P$1,0,3))),"")</f>
        <v/>
      </c>
      <c r="CK304" s="23" t="str">
        <f>+IF(AND(LEN($I304)&gt;5),IF(AND($J304&gt;Q$1,$J304&lt;=$AO$1),1,IF((COUNTIFS(INCAPACIDADES!$C$1:$C$51,$I304,INCAPACIDADES!N$1:N$51,Q$1))&gt;0,2,IF(VLOOKUP($C304,BD!$D$1:$F$501,3,0)&gt;Q$1,0,3))),"")</f>
        <v/>
      </c>
      <c r="CL304" s="23" t="str">
        <f>+IF(AND(LEN($I304)&gt;5),IF(AND($J304&gt;R$1,$J304&lt;=$AO$1),1,IF((COUNTIFS(INCAPACIDADES!$C$1:$C$51,$I304,INCAPACIDADES!O$1:O$51,R$1))&gt;0,2,IF(VLOOKUP($C304,BD!$D$1:$F$501,3,0)&gt;R$1,0,3))),"")</f>
        <v/>
      </c>
      <c r="CM304" s="23" t="str">
        <f>+IF(AND(LEN($I304)&gt;5),IF(AND($J304&gt;S$1,$J304&lt;=$AO$1),1,IF((COUNTIFS(INCAPACIDADES!$C$1:$C$51,$I304,INCAPACIDADES!P$1:P$51,S$1))&gt;0,2,IF(VLOOKUP($C304,BD!$D$1:$F$501,3,0)&gt;S$1,0,3))),"")</f>
        <v/>
      </c>
      <c r="CN304" s="23" t="str">
        <f>+IF(AND(LEN($I304)&gt;5),IF(AND($J304&gt;T$1,$J304&lt;=$AO$1),1,IF((COUNTIFS(INCAPACIDADES!$C$1:$C$51,$I304,INCAPACIDADES!Q$1:Q$51,T$1))&gt;0,2,IF(VLOOKUP($C304,BD!$D$1:$F$501,3,0)&gt;T$1,0,3))),"")</f>
        <v/>
      </c>
      <c r="CO304" s="23" t="str">
        <f>+IF(AND(LEN($I304)&gt;5),IF(AND($J304&gt;U$1,$J304&lt;=$AO$1),1,IF((COUNTIFS(INCAPACIDADES!$C$1:$C$51,$I304,INCAPACIDADES!R$1:R$51,U$1))&gt;0,2,IF(VLOOKUP($C304,BD!$D$1:$F$501,3,0)&gt;U$1,0,3))),"")</f>
        <v/>
      </c>
      <c r="CP304" s="23" t="str">
        <f>+IF(AND(LEN($I304)&gt;5),IF(AND($J304&gt;V$1,$J304&lt;=$AO$1),1,IF((COUNTIFS(INCAPACIDADES!$C$1:$C$51,$I304,INCAPACIDADES!S$1:S$51,V$1))&gt;0,2,IF(VLOOKUP($C304,BD!$D$1:$F$501,3,0)&gt;V$1,0,3))),"")</f>
        <v/>
      </c>
      <c r="CQ304" s="23" t="str">
        <f>+IF(AND(LEN($I304)&gt;5),IF(AND($J304&gt;W$1,$J304&lt;=$AO$1),1,IF((COUNTIFS(INCAPACIDADES!$C$1:$C$51,$I304,INCAPACIDADES!T$1:T$51,W$1))&gt;0,2,IF(VLOOKUP($C304,BD!$D$1:$F$501,3,0)&gt;W$1,0,3))),"")</f>
        <v/>
      </c>
      <c r="CR304" s="23" t="str">
        <f>+IF(AND(LEN($I304)&gt;5),IF(AND($J304&gt;X$1,$J304&lt;=$AO$1),1,IF((COUNTIFS(INCAPACIDADES!$C$1:$C$51,$I304,INCAPACIDADES!U$1:U$51,X$1))&gt;0,2,IF(VLOOKUP($C304,BD!$D$1:$F$501,3,0)&gt;X$1,0,3))),"")</f>
        <v/>
      </c>
      <c r="CS304" s="23" t="str">
        <f>+IF(AND(LEN($I304)&gt;5),IF(AND($J304&gt;Y$1,$J304&lt;=$AO$1),1,IF((COUNTIFS(INCAPACIDADES!$C$1:$C$51,$I304,INCAPACIDADES!V$1:V$51,Y$1))&gt;0,2,IF(VLOOKUP($C304,BD!$D$1:$F$501,3,0)&gt;Y$1,0,3))),"")</f>
        <v/>
      </c>
      <c r="CT304" s="23" t="str">
        <f>+IF(AND(LEN($I304)&gt;5),IF(AND($J304&gt;Z$1,$J304&lt;=$AO$1),1,IF((COUNTIFS(INCAPACIDADES!$C$1:$C$51,$I304,INCAPACIDADES!W$1:W$51,Z$1))&gt;0,2,IF(VLOOKUP($C304,BD!$D$1:$F$501,3,0)&gt;Z$1,0,3))),"")</f>
        <v/>
      </c>
      <c r="CU304" s="23" t="str">
        <f>+IF(AND(LEN($I304)&gt;5),IF(AND($J304&gt;AA$1,$J304&lt;=$AO$1),1,IF((COUNTIFS(INCAPACIDADES!$C$1:$C$51,$I304,INCAPACIDADES!X$1:X$51,AA$1))&gt;0,2,IF(VLOOKUP($C304,BD!$D$1:$F$501,3,0)&gt;AA$1,0,3))),"")</f>
        <v/>
      </c>
      <c r="CV304" s="23" t="str">
        <f>+IF(AND(LEN($I304)&gt;5),IF(AND($J304&gt;AB$1,$J304&lt;=$AO$1),1,IF((COUNTIFS(INCAPACIDADES!$C$1:$C$51,$I304,INCAPACIDADES!Y$1:Y$51,AB$1))&gt;0,2,IF(VLOOKUP($C304,BD!$D$1:$F$501,3,0)&gt;AB$1,0,3))),"")</f>
        <v/>
      </c>
      <c r="CW304" s="23" t="str">
        <f>+IF(AND(LEN($I304)&gt;5),IF(AND($J304&gt;AC$1,$J304&lt;=$AO$1),1,IF((COUNTIFS(INCAPACIDADES!$C$1:$C$51,$I304,INCAPACIDADES!Z$1:Z$51,AC$1))&gt;0,2,IF(VLOOKUP($C304,BD!$D$1:$F$501,3,0)&gt;AC$1,0,3))),"")</f>
        <v/>
      </c>
      <c r="CX304" s="23" t="str">
        <f>+IF(AND(LEN($I304)&gt;5),IF(AND($J304&gt;AD$1,$J304&lt;=$AO$1),1,IF((COUNTIFS(INCAPACIDADES!$C$1:$C$51,$I304,INCAPACIDADES!AA$1:AA$51,AD$1))&gt;0,2,IF(VLOOKUP($C304,BD!$D$1:$F$501,3,0)&gt;AD$1,0,3))),"")</f>
        <v/>
      </c>
      <c r="CY304" s="23" t="str">
        <f>+IF(AND(LEN($I304)&gt;5),IF(AND($J304&gt;AE$1,$J304&lt;=$AO$1),1,IF((COUNTIFS(INCAPACIDADES!$C$1:$C$51,$I304,INCAPACIDADES!AB$1:AB$51,AE$1))&gt;0,2,IF(VLOOKUP($C304,BD!$D$1:$F$501,3,0)&gt;AE$1,0,3))),"")</f>
        <v/>
      </c>
      <c r="CZ304" s="23" t="str">
        <f>+IF(AND(LEN($I304)&gt;5),IF(AND($J304&gt;AF$1,$J304&lt;=$AO$1),1,IF((COUNTIFS(INCAPACIDADES!$C$1:$C$51,$I304,INCAPACIDADES!AC$1:AC$51,AF$1))&gt;0,2,IF(VLOOKUP($C304,BD!$D$1:$F$501,3,0)&gt;AF$1,0,3))),"")</f>
        <v/>
      </c>
      <c r="DA304" s="23" t="str">
        <f>+IF(AND(LEN($I304)&gt;5),IF(AND($J304&gt;AG$1,$J304&lt;=$AO$1),1,IF((COUNTIFS(INCAPACIDADES!$C$1:$C$51,$I304,INCAPACIDADES!AD$1:AD$51,AG$1))&gt;0,2,IF(VLOOKUP($C304,BD!$D$1:$F$501,3,0)&gt;AG$1,0,3))),"")</f>
        <v/>
      </c>
      <c r="DB304" s="23" t="str">
        <f>+IF(AND(LEN($I304)&gt;5),IF(AND($J304&gt;AH$1,$J304&lt;=$AO$1),1,IF((COUNTIFS(INCAPACIDADES!$C$1:$C$51,$I304,INCAPACIDADES!AE$1:AE$51,AH$1))&gt;0,2,IF(VLOOKUP($C304,BD!$D$1:$F$501,3,0)&gt;AH$1,0,3))),"")</f>
        <v/>
      </c>
      <c r="DC304" s="23" t="str">
        <f>+IF(AND(LEN($I304)&gt;5),IF(AND($J304&gt;AI$1,$J304&lt;=$AO$1),1,IF((COUNTIFS(INCAPACIDADES!$C$1:$C$51,$I304,INCAPACIDADES!AF$1:AF$51,AI$1))&gt;0,2,IF(VLOOKUP($C304,BD!$D$1:$F$501,3,0)&gt;AI$1,0,3))),"")</f>
        <v/>
      </c>
      <c r="DD304" s="23" t="str">
        <f>+IF(AND(LEN($I304)&gt;5),IF(AND($J304&gt;AJ$1,$J304&lt;=$AO$1),1,IF((COUNTIFS(INCAPACIDADES!$C$1:$C$51,$I304,INCAPACIDADES!AG$1:AG$51,AJ$1))&gt;0,2,IF(VLOOKUP($C304,BD!$D$1:$F$501,3,0)&gt;AJ$1,0,3))),"")</f>
        <v/>
      </c>
      <c r="DE304" s="23" t="str">
        <f>+IF(AND(LEN($I304)&gt;5),IF(AND($J304&gt;AK$1,$J304&lt;=$AO$1),1,IF((COUNTIFS(INCAPACIDADES!$C$1:$C$51,$I304,INCAPACIDADES!AH$1:AH$51,AK$1))&gt;0,2,IF(VLOOKUP($C304,BD!$D$1:$F$501,3,0)&gt;AK$1,0,3))),"")</f>
        <v/>
      </c>
      <c r="DF304" s="23" t="str">
        <f>+IF(AND(LEN($I304)&gt;5),IF(AND($J304&gt;AL$1,$J304&lt;=$AO$1),1,IF((COUNTIFS(INCAPACIDADES!$C$1:$C$51,$I304,INCAPACIDADES!AI$1:AI$51,AL$1))&gt;0,2,IF(VLOOKUP($C304,BD!$D$1:$F$501,3,0)&gt;AL$1,0,3))),"")</f>
        <v/>
      </c>
      <c r="DG304" s="23" t="str">
        <f>+IF(AND(LEN($I304)&gt;5),IF(AND($J304&gt;AM$1,$J304&lt;=$AO$1),1,IF((COUNTIFS(INCAPACIDADES!$C$1:$C$51,$I304,INCAPACIDADES!AJ$1:AJ$51,AM$1))&gt;0,2,IF(VLOOKUP($C304,BD!$D$1:$F$501,3,0)&gt;AM$1,0,3))),"")</f>
        <v/>
      </c>
      <c r="DH304" s="23" t="str">
        <f>+IF(AND(LEN($I304)&gt;5),IF(AND($J304&gt;AN$1,$J304&lt;=$AO$1),1,IF((COUNTIFS(INCAPACIDADES!$C$1:$C$51,$I304,INCAPACIDADES!AK$1:AK$51,AN$1))&gt;0,2,IF(VLOOKUP($C304,BD!$D$1:$F$501,3,0)&gt;AN$1,0,3))),"")</f>
        <v/>
      </c>
      <c r="DI304" s="23" t="str">
        <f>+IF(AND(LEN($I304)&gt;5),IF(AND($J304&gt;AO$1,$J304&lt;=$AO$1),1,IF((COUNTIFS(INCAPACIDADES!$C$1:$C$51,$I304,INCAPACIDADES!AL$1:AL$51,AO$1))&gt;0,2,IF(VLOOKUP($C304,BD!$D$1:$F$501,3,0)&gt;AO$1,0,3))),"")</f>
        <v/>
      </c>
      <c r="DJ304" s="23" t="str">
        <f>+IF(LEN($I304)&gt;5,IF(ISERROR(VLOOKUP(N304,'CODIGO PAGO'!$B$2:$B$20,1,0)),1,IF(OR(AND(CH304=1,N304&lt;&gt;"N"),AND(CH304=3,N304&lt;&gt;"B"),AND(CH304=2,LEFT(TRIM(N304),1)&lt;&gt;"I")),1,IF(OR(AND(CH304=0,N304="N"),AND(CH304=0,N304="B"),AND(CH304=0,LEFT(TRIM(N304),1)="I")),1,0))),"")</f>
        <v/>
      </c>
      <c r="DK304" s="23" t="str">
        <f t="shared" si="174"/>
        <v/>
      </c>
      <c r="DL304" s="23" t="str">
        <f>+IF(LEN($I304)&gt;5,IF(ISERROR(VLOOKUP(P304,'CODIGO PAGO'!$B$2:$B$20,1,0)),1,IF(OR(AND(CJ304=1,P304&lt;&gt;"N"),AND(CJ304=3,P304&lt;&gt;"B"),AND(CJ304=2,LEFT(TRIM(P304),1)&lt;&gt;"I")),1,IF(OR(AND(CJ304=0,P304="N"),AND(CJ304=0,P304="B"),AND(CJ304=0,LEFT(TRIM(P304),1)="I")),1,0))),"")</f>
        <v/>
      </c>
      <c r="DM304" s="23" t="str">
        <f t="shared" si="175"/>
        <v/>
      </c>
      <c r="DN304" s="23" t="str">
        <f>+IF(LEN($I304)&gt;5,IF(ISERROR(VLOOKUP(R304,'CODIGO PAGO'!$B$2:$B$20,1,0)),1,IF(OR(AND(CL304=1,R304&lt;&gt;"N"),AND(CL304=3,R304&lt;&gt;"B"),AND(CL304=2,LEFT(TRIM(R304),1)&lt;&gt;"I")),1,IF(OR(AND(CL304=0,R304="N"),AND(CL304=0,R304="B"),AND(CL304=0,LEFT(TRIM(R304),1)="I")),1,0))),"")</f>
        <v/>
      </c>
      <c r="DO304" s="23" t="str">
        <f t="shared" si="176"/>
        <v/>
      </c>
      <c r="DP304" s="23" t="str">
        <f>+IF(LEN($I304)&gt;5,IF(ISERROR(VLOOKUP(T304,'CODIGO PAGO'!$B$2:$B$20,1,0)),1,IF(OR(AND(CN304=1,T304&lt;&gt;"N"),AND(CN304=3,T304&lt;&gt;"B"),AND(CN304=2,LEFT(TRIM(T304),1)&lt;&gt;"I")),1,IF(OR(AND(CN304=0,T304="N"),AND(CN304=0,T304="B"),AND(CN304=0,LEFT(TRIM(T304),1)="I")),1,0))),"")</f>
        <v/>
      </c>
      <c r="DQ304" s="23" t="str">
        <f t="shared" si="177"/>
        <v/>
      </c>
      <c r="DR304" s="23" t="str">
        <f>+IF(LEN($I304)&gt;5,IF(ISERROR(VLOOKUP(V304,'CODIGO PAGO'!$B$2:$B$20,1,0)),1,IF(OR(AND(CP304=1,V304&lt;&gt;"N"),AND(CP304=3,V304&lt;&gt;"B"),AND(CP304=2,LEFT(TRIM(V304),1)&lt;&gt;"I")),1,IF(OR(AND(CP304=0,V304="N"),AND(CP304=0,V304="B"),AND(CP304=0,LEFT(TRIM(V304),1)="I")),1,0))),"")</f>
        <v/>
      </c>
      <c r="DS304" s="23" t="str">
        <f t="shared" si="178"/>
        <v/>
      </c>
      <c r="DT304" s="23" t="str">
        <f>+IF(LEN($I304)&gt;5,IF(ISERROR(VLOOKUP(X304,'CODIGO PAGO'!$B$2:$B$20,1,0)),1,IF(OR(AND(CR304=1,X304&lt;&gt;"N"),AND(CR304=3,X304&lt;&gt;"B"),AND(CR304=2,LEFT(TRIM(X304),1)&lt;&gt;"I")),1,IF(OR(AND(CR304=0,X304="N"),AND(CR304=0,X304="B"),AND(CR304=0,LEFT(TRIM(X304),1)="I")),1,0))),"")</f>
        <v/>
      </c>
      <c r="DU304" s="23" t="str">
        <f t="shared" si="179"/>
        <v/>
      </c>
      <c r="DV304" s="23" t="str">
        <f>+IF(LEN($I304)&gt;5,IF(ISERROR(VLOOKUP(Z304,'CODIGO PAGO'!$B$2:$B$20,1,0)),1,IF(OR(AND(CT304=1,Z304&lt;&gt;"N"),AND(CT304=3,Z304&lt;&gt;"B"),AND(CT304=2,LEFT(TRIM(Z304),1)&lt;&gt;"I")),1,IF(OR(AND(CT304=0,Z304="N"),AND(CT304=0,Z304="B"),AND(CT304=0,LEFT(TRIM(Z304),1)="I")),1,0))),"")</f>
        <v/>
      </c>
      <c r="DW304" s="23" t="str">
        <f t="shared" si="180"/>
        <v/>
      </c>
      <c r="DX304" s="23" t="str">
        <f>+IF(LEN($I304)&gt;5,IF(ISERROR(VLOOKUP(AB304,'CODIGO PAGO'!$B$2:$B$20,1,0)),1,IF(OR(AND(CV304=1,AB304&lt;&gt;"N"),AND(CV304=3,AB304&lt;&gt;"B"),AND(CV304=2,LEFT(TRIM(AB304),1)&lt;&gt;"I")),1,IF(OR(AND(CV304=0,AB304="N"),AND(CV304=0,AB304="B"),AND(CV304=0,LEFT(TRIM(AB304),1)="I")),1,0))),"")</f>
        <v/>
      </c>
      <c r="DY304" s="23" t="str">
        <f t="shared" si="181"/>
        <v/>
      </c>
      <c r="DZ304" s="23" t="str">
        <f>+IF(LEN($I304)&gt;5,IF(ISERROR(VLOOKUP(AD304,'CODIGO PAGO'!$B$2:$B$20,1,0)),1,IF(OR(AND(CX304=1,AD304&lt;&gt;"N"),AND(CX304=3,AD304&lt;&gt;"B"),AND(CX304=2,LEFT(TRIM(AD304),1)&lt;&gt;"I")),1,IF(OR(AND(CX304=0,AD304="N"),AND(CX304=0,AD304="B"),AND(CX304=0,LEFT(TRIM(AD304),1)="I")),1,0))),"")</f>
        <v/>
      </c>
      <c r="EA304" s="23" t="str">
        <f t="shared" si="182"/>
        <v/>
      </c>
      <c r="EB304" s="23" t="str">
        <f>+IF(LEN($I304)&gt;5,IF(ISERROR(VLOOKUP(AF304,'CODIGO PAGO'!$B$2:$B$20,1,0)),1,IF(OR(AND(CZ304=1,AF304&lt;&gt;"N"),AND(CZ304=3,AF304&lt;&gt;"B"),AND(CZ304=2,LEFT(TRIM(AF304),1)&lt;&gt;"I")),1,IF(OR(AND(CZ304=0,AF304="N"),AND(CZ304=0,AF304="B"),AND(CZ304=0,LEFT(TRIM(AF304),1)="I")),1,0))),"")</f>
        <v/>
      </c>
      <c r="EC304" s="23" t="str">
        <f t="shared" si="183"/>
        <v/>
      </c>
      <c r="ED304" s="23" t="str">
        <f>+IF(LEN($I304)&gt;5,IF(ISERROR(VLOOKUP(AH304,'CODIGO PAGO'!$B$2:$B$20,1,0)),1,IF(OR(AND(DB304=1,AH304&lt;&gt;"N"),AND(DB304=3,AH304&lt;&gt;"B"),AND(DB304=2,LEFT(TRIM(AH304),1)&lt;&gt;"I")),1,IF(OR(AND(DB304=0,AH304="N"),AND(DB304=0,AH304="B"),AND(DB304=0,LEFT(TRIM(AH304),1)="I")),1,0))),"")</f>
        <v/>
      </c>
      <c r="EE304" s="23" t="str">
        <f t="shared" si="184"/>
        <v/>
      </c>
      <c r="EF304" s="23" t="str">
        <f>+IF(LEN($I304)&gt;5,IF(ISERROR(VLOOKUP(AJ304,'CODIGO PAGO'!$B$2:$B$20,1,0)),1,IF(OR(AND(DD304=1,AJ304&lt;&gt;"N"),AND(DD304=3,AJ304&lt;&gt;"B"),AND(DD304=2,LEFT(TRIM(AJ304),1)&lt;&gt;"I")),1,IF(OR(AND(DD304=0,AJ304="N"),AND(DD304=0,AJ304="B"),AND(DD304=0,LEFT(TRIM(AJ304),1)="I")),1,0))),"")</f>
        <v/>
      </c>
      <c r="EG304" s="23" t="str">
        <f t="shared" si="185"/>
        <v/>
      </c>
      <c r="EH304" s="23" t="str">
        <f>+IF(LEN($I304)&gt;5,IF(ISERROR(VLOOKUP(AL304,'CODIGO PAGO'!$B$2:$B$20,1,0)),1,IF(OR(AND(DF304=1,AL304&lt;&gt;"N"),AND(DF304=3,AL304&lt;&gt;"B"),AND(DF304=2,LEFT(TRIM(AL304),1)&lt;&gt;"I")),1,IF(OR(AND(DF304=0,AL304="N"),AND(DF304=0,AL304="B"),AND(DF304=0,LEFT(TRIM(AL304),1)="I")),1,0))),"")</f>
        <v/>
      </c>
      <c r="EI304" s="23" t="str">
        <f t="shared" si="186"/>
        <v/>
      </c>
      <c r="EJ304" s="23" t="str">
        <f>+IF(LEN($I304)&gt;5,IF(ISERROR(VLOOKUP(AN304,'CODIGO PAGO'!$B$2:$B$20,1,0)),1,IF(OR(AND(DH304=1,AN304&lt;&gt;"N"),AND(DH304=3,AN304&lt;&gt;"B"),AND(DH304=2,LEFT(TRIM(AN304),1)&lt;&gt;"I")),1,IF(OR(AND(DH304=0,AN304="N"),AND(DH304=0,AN304="B"),AND(DH304=0,LEFT(TRIM(AN304),1)="I")),1,0))),"")</f>
        <v/>
      </c>
      <c r="EK304" s="23" t="str">
        <f t="shared" si="187"/>
        <v/>
      </c>
      <c r="EL304" s="24" t="str">
        <f t="shared" si="188"/>
        <v/>
      </c>
    </row>
    <row r="305" spans="1:142" s="26" customFormat="1">
      <c r="A305" s="15" t="str">
        <f t="shared" si="154"/>
        <v/>
      </c>
      <c r="B305" s="1" t="str">
        <f>+IF(LEN(I305)&gt;5,'CODIGO PAGO'!$B$28,"")</f>
        <v/>
      </c>
      <c r="C305" s="1" t="str">
        <f>+IF(LEN($I305)&gt;5,BD!D305,"")</f>
        <v/>
      </c>
      <c r="D305" s="168" t="str">
        <f>+IF(LEN($I305)&gt;5,BD!A305,"")</f>
        <v/>
      </c>
      <c r="E305" s="1" t="str">
        <f>+IF(LEN($I305)&gt;5,BD!B305,"")</f>
        <v/>
      </c>
      <c r="F305" s="1" t="str">
        <f>+IF(LEN($I305)&gt;5,BD!C305,"")</f>
        <v/>
      </c>
      <c r="G305" s="141"/>
      <c r="H305" s="141"/>
      <c r="I305" s="1" t="str">
        <f>+IF(LEN(BD!G305)&gt;5,BD!G305,"")</f>
        <v/>
      </c>
      <c r="J305" s="167" t="str">
        <f>+IF(LEN($I305)&gt;5,BD!E305,"")</f>
        <v/>
      </c>
      <c r="K305" s="6" t="str">
        <f t="shared" si="155"/>
        <v/>
      </c>
      <c r="L305" s="87" t="str">
        <f>+IF(LEN($I305)&gt;5,BD!H305,"")</f>
        <v/>
      </c>
      <c r="M305" s="40" t="str">
        <f t="shared" si="156"/>
        <v/>
      </c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4" t="str">
        <f t="shared" si="157"/>
        <v/>
      </c>
      <c r="AQ305" s="5" t="str">
        <f t="shared" si="158"/>
        <v/>
      </c>
      <c r="AR305" s="91" t="str">
        <f t="shared" si="159"/>
        <v/>
      </c>
      <c r="AS305" s="5" t="str">
        <f t="shared" si="160"/>
        <v/>
      </c>
      <c r="AT305" s="91" t="str">
        <f t="shared" si="161"/>
        <v/>
      </c>
      <c r="AU305" s="4" t="str">
        <f t="shared" si="162"/>
        <v/>
      </c>
      <c r="AV305" s="4" t="str">
        <f t="shared" si="163"/>
        <v/>
      </c>
      <c r="AW305" s="4" t="str">
        <f t="shared" si="164"/>
        <v/>
      </c>
      <c r="AX305" s="4" t="str">
        <f t="shared" si="165"/>
        <v/>
      </c>
      <c r="AY305" s="88" t="str">
        <f t="shared" si="166"/>
        <v/>
      </c>
      <c r="AZ305" s="17" t="str">
        <f t="shared" si="167"/>
        <v/>
      </c>
      <c r="BA305" s="18" t="str">
        <f t="shared" si="168"/>
        <v/>
      </c>
      <c r="BB305" s="19" t="str">
        <f>+IF(LEN(I305)&gt;5,IF(INT(RIGHT(B305,1))=9,0.5*L305*AY305,INT(MID(B305,5,LEN(B305)-4))*L305)+IFERROR(VLOOKUP(I305,AJUSTES!$A$1:$I$50,9,0),0),"")</f>
        <v/>
      </c>
      <c r="BC305" s="12"/>
      <c r="BD305" s="19" t="str">
        <f t="shared" si="169"/>
        <v/>
      </c>
      <c r="BE305" s="18" t="str">
        <f t="shared" si="170"/>
        <v/>
      </c>
      <c r="BF305" s="139" t="str">
        <f t="shared" si="171"/>
        <v/>
      </c>
      <c r="BG305" s="114"/>
      <c r="BH305" s="18" t="str">
        <f t="shared" si="172"/>
        <v/>
      </c>
      <c r="BI305" s="13"/>
      <c r="BJ305" s="12"/>
      <c r="BK305" s="12"/>
      <c r="BL305" s="145"/>
      <c r="BM305" s="12"/>
      <c r="BN305" s="12"/>
      <c r="BO305" s="12"/>
      <c r="BP305" s="12"/>
      <c r="BQ305" s="12"/>
      <c r="BR305" s="12"/>
      <c r="BS305" s="146"/>
      <c r="BT305" s="14"/>
      <c r="BU305" s="12"/>
      <c r="BV305" s="12"/>
      <c r="BW305" s="12"/>
      <c r="BX305" s="12"/>
      <c r="BY305" s="12"/>
      <c r="BZ305" s="144"/>
      <c r="CA305" s="107" t="str">
        <f>+IF(LEN($I305)&gt;5,IF(BD!F305="N/A","",BD!F305),"")</f>
        <v/>
      </c>
      <c r="CB305" s="21"/>
      <c r="CC305" s="147"/>
      <c r="CD305" s="148"/>
      <c r="CE305" s="8" t="str">
        <f>+IF(LEN(I305)&gt;5,BD!M305,"")</f>
        <v/>
      </c>
      <c r="CF305" s="16" t="str">
        <f>+IF(LEN(I305)&gt;5,BD!N305,"")</f>
        <v/>
      </c>
      <c r="CG305" s="3" t="str">
        <f t="shared" si="173"/>
        <v/>
      </c>
      <c r="CH305" s="23" t="str">
        <f>+IF(AND(LEN($I305)&gt;5),IF(AND($J305&gt;N$1,$J305&lt;=$AO$1),1,IF((COUNTIFS(INCAPACIDADES!$C$1:$C$51,$I305,INCAPACIDADES!K$1:K$51,N$1))&gt;0,2,IF(VLOOKUP($C305,BD!$D$1:$F$501,3,0)&gt;N$1,0,3))),"")</f>
        <v/>
      </c>
      <c r="CI305" s="23" t="str">
        <f>+IF(AND(LEN($I305)&gt;5),IF(AND($J305&gt;O$1,$J305&lt;=$AO$1),1,IF((COUNTIFS(INCAPACIDADES!$C$1:$C$51,$I305,INCAPACIDADES!L$1:L$51,O$1))&gt;0,2,IF(VLOOKUP($C305,BD!$D$1:$F$501,3,0)&gt;O$1,0,3))),"")</f>
        <v/>
      </c>
      <c r="CJ305" s="23" t="str">
        <f>+IF(AND(LEN($I305)&gt;5),IF(AND($J305&gt;P$1,$J305&lt;=$AO$1),1,IF((COUNTIFS(INCAPACIDADES!$C$1:$C$51,$I305,INCAPACIDADES!M$1:M$51,P$1))&gt;0,2,IF(VLOOKUP($C305,BD!$D$1:$F$501,3,0)&gt;P$1,0,3))),"")</f>
        <v/>
      </c>
      <c r="CK305" s="23" t="str">
        <f>+IF(AND(LEN($I305)&gt;5),IF(AND($J305&gt;Q$1,$J305&lt;=$AO$1),1,IF((COUNTIFS(INCAPACIDADES!$C$1:$C$51,$I305,INCAPACIDADES!N$1:N$51,Q$1))&gt;0,2,IF(VLOOKUP($C305,BD!$D$1:$F$501,3,0)&gt;Q$1,0,3))),"")</f>
        <v/>
      </c>
      <c r="CL305" s="23" t="str">
        <f>+IF(AND(LEN($I305)&gt;5),IF(AND($J305&gt;R$1,$J305&lt;=$AO$1),1,IF((COUNTIFS(INCAPACIDADES!$C$1:$C$51,$I305,INCAPACIDADES!O$1:O$51,R$1))&gt;0,2,IF(VLOOKUP($C305,BD!$D$1:$F$501,3,0)&gt;R$1,0,3))),"")</f>
        <v/>
      </c>
      <c r="CM305" s="23" t="str">
        <f>+IF(AND(LEN($I305)&gt;5),IF(AND($J305&gt;S$1,$J305&lt;=$AO$1),1,IF((COUNTIFS(INCAPACIDADES!$C$1:$C$51,$I305,INCAPACIDADES!P$1:P$51,S$1))&gt;0,2,IF(VLOOKUP($C305,BD!$D$1:$F$501,3,0)&gt;S$1,0,3))),"")</f>
        <v/>
      </c>
      <c r="CN305" s="23" t="str">
        <f>+IF(AND(LEN($I305)&gt;5),IF(AND($J305&gt;T$1,$J305&lt;=$AO$1),1,IF((COUNTIFS(INCAPACIDADES!$C$1:$C$51,$I305,INCAPACIDADES!Q$1:Q$51,T$1))&gt;0,2,IF(VLOOKUP($C305,BD!$D$1:$F$501,3,0)&gt;T$1,0,3))),"")</f>
        <v/>
      </c>
      <c r="CO305" s="23" t="str">
        <f>+IF(AND(LEN($I305)&gt;5),IF(AND($J305&gt;U$1,$J305&lt;=$AO$1),1,IF((COUNTIFS(INCAPACIDADES!$C$1:$C$51,$I305,INCAPACIDADES!R$1:R$51,U$1))&gt;0,2,IF(VLOOKUP($C305,BD!$D$1:$F$501,3,0)&gt;U$1,0,3))),"")</f>
        <v/>
      </c>
      <c r="CP305" s="23" t="str">
        <f>+IF(AND(LEN($I305)&gt;5),IF(AND($J305&gt;V$1,$J305&lt;=$AO$1),1,IF((COUNTIFS(INCAPACIDADES!$C$1:$C$51,$I305,INCAPACIDADES!S$1:S$51,V$1))&gt;0,2,IF(VLOOKUP($C305,BD!$D$1:$F$501,3,0)&gt;V$1,0,3))),"")</f>
        <v/>
      </c>
      <c r="CQ305" s="23" t="str">
        <f>+IF(AND(LEN($I305)&gt;5),IF(AND($J305&gt;W$1,$J305&lt;=$AO$1),1,IF((COUNTIFS(INCAPACIDADES!$C$1:$C$51,$I305,INCAPACIDADES!T$1:T$51,W$1))&gt;0,2,IF(VLOOKUP($C305,BD!$D$1:$F$501,3,0)&gt;W$1,0,3))),"")</f>
        <v/>
      </c>
      <c r="CR305" s="23" t="str">
        <f>+IF(AND(LEN($I305)&gt;5),IF(AND($J305&gt;X$1,$J305&lt;=$AO$1),1,IF((COUNTIFS(INCAPACIDADES!$C$1:$C$51,$I305,INCAPACIDADES!U$1:U$51,X$1))&gt;0,2,IF(VLOOKUP($C305,BD!$D$1:$F$501,3,0)&gt;X$1,0,3))),"")</f>
        <v/>
      </c>
      <c r="CS305" s="23" t="str">
        <f>+IF(AND(LEN($I305)&gt;5),IF(AND($J305&gt;Y$1,$J305&lt;=$AO$1),1,IF((COUNTIFS(INCAPACIDADES!$C$1:$C$51,$I305,INCAPACIDADES!V$1:V$51,Y$1))&gt;0,2,IF(VLOOKUP($C305,BD!$D$1:$F$501,3,0)&gt;Y$1,0,3))),"")</f>
        <v/>
      </c>
      <c r="CT305" s="23" t="str">
        <f>+IF(AND(LEN($I305)&gt;5),IF(AND($J305&gt;Z$1,$J305&lt;=$AO$1),1,IF((COUNTIFS(INCAPACIDADES!$C$1:$C$51,$I305,INCAPACIDADES!W$1:W$51,Z$1))&gt;0,2,IF(VLOOKUP($C305,BD!$D$1:$F$501,3,0)&gt;Z$1,0,3))),"")</f>
        <v/>
      </c>
      <c r="CU305" s="23" t="str">
        <f>+IF(AND(LEN($I305)&gt;5),IF(AND($J305&gt;AA$1,$J305&lt;=$AO$1),1,IF((COUNTIFS(INCAPACIDADES!$C$1:$C$51,$I305,INCAPACIDADES!X$1:X$51,AA$1))&gt;0,2,IF(VLOOKUP($C305,BD!$D$1:$F$501,3,0)&gt;AA$1,0,3))),"")</f>
        <v/>
      </c>
      <c r="CV305" s="23" t="str">
        <f>+IF(AND(LEN($I305)&gt;5),IF(AND($J305&gt;AB$1,$J305&lt;=$AO$1),1,IF((COUNTIFS(INCAPACIDADES!$C$1:$C$51,$I305,INCAPACIDADES!Y$1:Y$51,AB$1))&gt;0,2,IF(VLOOKUP($C305,BD!$D$1:$F$501,3,0)&gt;AB$1,0,3))),"")</f>
        <v/>
      </c>
      <c r="CW305" s="23" t="str">
        <f>+IF(AND(LEN($I305)&gt;5),IF(AND($J305&gt;AC$1,$J305&lt;=$AO$1),1,IF((COUNTIFS(INCAPACIDADES!$C$1:$C$51,$I305,INCAPACIDADES!Z$1:Z$51,AC$1))&gt;0,2,IF(VLOOKUP($C305,BD!$D$1:$F$501,3,0)&gt;AC$1,0,3))),"")</f>
        <v/>
      </c>
      <c r="CX305" s="23" t="str">
        <f>+IF(AND(LEN($I305)&gt;5),IF(AND($J305&gt;AD$1,$J305&lt;=$AO$1),1,IF((COUNTIFS(INCAPACIDADES!$C$1:$C$51,$I305,INCAPACIDADES!AA$1:AA$51,AD$1))&gt;0,2,IF(VLOOKUP($C305,BD!$D$1:$F$501,3,0)&gt;AD$1,0,3))),"")</f>
        <v/>
      </c>
      <c r="CY305" s="23" t="str">
        <f>+IF(AND(LEN($I305)&gt;5),IF(AND($J305&gt;AE$1,$J305&lt;=$AO$1),1,IF((COUNTIFS(INCAPACIDADES!$C$1:$C$51,$I305,INCAPACIDADES!AB$1:AB$51,AE$1))&gt;0,2,IF(VLOOKUP($C305,BD!$D$1:$F$501,3,0)&gt;AE$1,0,3))),"")</f>
        <v/>
      </c>
      <c r="CZ305" s="23" t="str">
        <f>+IF(AND(LEN($I305)&gt;5),IF(AND($J305&gt;AF$1,$J305&lt;=$AO$1),1,IF((COUNTIFS(INCAPACIDADES!$C$1:$C$51,$I305,INCAPACIDADES!AC$1:AC$51,AF$1))&gt;0,2,IF(VLOOKUP($C305,BD!$D$1:$F$501,3,0)&gt;AF$1,0,3))),"")</f>
        <v/>
      </c>
      <c r="DA305" s="23" t="str">
        <f>+IF(AND(LEN($I305)&gt;5),IF(AND($J305&gt;AG$1,$J305&lt;=$AO$1),1,IF((COUNTIFS(INCAPACIDADES!$C$1:$C$51,$I305,INCAPACIDADES!AD$1:AD$51,AG$1))&gt;0,2,IF(VLOOKUP($C305,BD!$D$1:$F$501,3,0)&gt;AG$1,0,3))),"")</f>
        <v/>
      </c>
      <c r="DB305" s="23" t="str">
        <f>+IF(AND(LEN($I305)&gt;5),IF(AND($J305&gt;AH$1,$J305&lt;=$AO$1),1,IF((COUNTIFS(INCAPACIDADES!$C$1:$C$51,$I305,INCAPACIDADES!AE$1:AE$51,AH$1))&gt;0,2,IF(VLOOKUP($C305,BD!$D$1:$F$501,3,0)&gt;AH$1,0,3))),"")</f>
        <v/>
      </c>
      <c r="DC305" s="23" t="str">
        <f>+IF(AND(LEN($I305)&gt;5),IF(AND($J305&gt;AI$1,$J305&lt;=$AO$1),1,IF((COUNTIFS(INCAPACIDADES!$C$1:$C$51,$I305,INCAPACIDADES!AF$1:AF$51,AI$1))&gt;0,2,IF(VLOOKUP($C305,BD!$D$1:$F$501,3,0)&gt;AI$1,0,3))),"")</f>
        <v/>
      </c>
      <c r="DD305" s="23" t="str">
        <f>+IF(AND(LEN($I305)&gt;5),IF(AND($J305&gt;AJ$1,$J305&lt;=$AO$1),1,IF((COUNTIFS(INCAPACIDADES!$C$1:$C$51,$I305,INCAPACIDADES!AG$1:AG$51,AJ$1))&gt;0,2,IF(VLOOKUP($C305,BD!$D$1:$F$501,3,0)&gt;AJ$1,0,3))),"")</f>
        <v/>
      </c>
      <c r="DE305" s="23" t="str">
        <f>+IF(AND(LEN($I305)&gt;5),IF(AND($J305&gt;AK$1,$J305&lt;=$AO$1),1,IF((COUNTIFS(INCAPACIDADES!$C$1:$C$51,$I305,INCAPACIDADES!AH$1:AH$51,AK$1))&gt;0,2,IF(VLOOKUP($C305,BD!$D$1:$F$501,3,0)&gt;AK$1,0,3))),"")</f>
        <v/>
      </c>
      <c r="DF305" s="23" t="str">
        <f>+IF(AND(LEN($I305)&gt;5),IF(AND($J305&gt;AL$1,$J305&lt;=$AO$1),1,IF((COUNTIFS(INCAPACIDADES!$C$1:$C$51,$I305,INCAPACIDADES!AI$1:AI$51,AL$1))&gt;0,2,IF(VLOOKUP($C305,BD!$D$1:$F$501,3,0)&gt;AL$1,0,3))),"")</f>
        <v/>
      </c>
      <c r="DG305" s="23" t="str">
        <f>+IF(AND(LEN($I305)&gt;5),IF(AND($J305&gt;AM$1,$J305&lt;=$AO$1),1,IF((COUNTIFS(INCAPACIDADES!$C$1:$C$51,$I305,INCAPACIDADES!AJ$1:AJ$51,AM$1))&gt;0,2,IF(VLOOKUP($C305,BD!$D$1:$F$501,3,0)&gt;AM$1,0,3))),"")</f>
        <v/>
      </c>
      <c r="DH305" s="23" t="str">
        <f>+IF(AND(LEN($I305)&gt;5),IF(AND($J305&gt;AN$1,$J305&lt;=$AO$1),1,IF((COUNTIFS(INCAPACIDADES!$C$1:$C$51,$I305,INCAPACIDADES!AK$1:AK$51,AN$1))&gt;0,2,IF(VLOOKUP($C305,BD!$D$1:$F$501,3,0)&gt;AN$1,0,3))),"")</f>
        <v/>
      </c>
      <c r="DI305" s="23" t="str">
        <f>+IF(AND(LEN($I305)&gt;5),IF(AND($J305&gt;AO$1,$J305&lt;=$AO$1),1,IF((COUNTIFS(INCAPACIDADES!$C$1:$C$51,$I305,INCAPACIDADES!AL$1:AL$51,AO$1))&gt;0,2,IF(VLOOKUP($C305,BD!$D$1:$F$501,3,0)&gt;AO$1,0,3))),"")</f>
        <v/>
      </c>
      <c r="DJ305" s="23" t="str">
        <f>+IF(LEN($I305)&gt;5,IF(ISERROR(VLOOKUP(N305,'CODIGO PAGO'!$B$2:$B$20,1,0)),1,IF(OR(AND(CH305=1,N305&lt;&gt;"N"),AND(CH305=3,N305&lt;&gt;"B"),AND(CH305=2,LEFT(TRIM(N305),1)&lt;&gt;"I")),1,IF(OR(AND(CH305=0,N305="N"),AND(CH305=0,N305="B"),AND(CH305=0,LEFT(TRIM(N305),1)="I")),1,0))),"")</f>
        <v/>
      </c>
      <c r="DK305" s="23" t="str">
        <f t="shared" si="174"/>
        <v/>
      </c>
      <c r="DL305" s="23" t="str">
        <f>+IF(LEN($I305)&gt;5,IF(ISERROR(VLOOKUP(P305,'CODIGO PAGO'!$B$2:$B$20,1,0)),1,IF(OR(AND(CJ305=1,P305&lt;&gt;"N"),AND(CJ305=3,P305&lt;&gt;"B"),AND(CJ305=2,LEFT(TRIM(P305),1)&lt;&gt;"I")),1,IF(OR(AND(CJ305=0,P305="N"),AND(CJ305=0,P305="B"),AND(CJ305=0,LEFT(TRIM(P305),1)="I")),1,0))),"")</f>
        <v/>
      </c>
      <c r="DM305" s="23" t="str">
        <f t="shared" si="175"/>
        <v/>
      </c>
      <c r="DN305" s="23" t="str">
        <f>+IF(LEN($I305)&gt;5,IF(ISERROR(VLOOKUP(R305,'CODIGO PAGO'!$B$2:$B$20,1,0)),1,IF(OR(AND(CL305=1,R305&lt;&gt;"N"),AND(CL305=3,R305&lt;&gt;"B"),AND(CL305=2,LEFT(TRIM(R305),1)&lt;&gt;"I")),1,IF(OR(AND(CL305=0,R305="N"),AND(CL305=0,R305="B"),AND(CL305=0,LEFT(TRIM(R305),1)="I")),1,0))),"")</f>
        <v/>
      </c>
      <c r="DO305" s="23" t="str">
        <f t="shared" si="176"/>
        <v/>
      </c>
      <c r="DP305" s="23" t="str">
        <f>+IF(LEN($I305)&gt;5,IF(ISERROR(VLOOKUP(T305,'CODIGO PAGO'!$B$2:$B$20,1,0)),1,IF(OR(AND(CN305=1,T305&lt;&gt;"N"),AND(CN305=3,T305&lt;&gt;"B"),AND(CN305=2,LEFT(TRIM(T305),1)&lt;&gt;"I")),1,IF(OR(AND(CN305=0,T305="N"),AND(CN305=0,T305="B"),AND(CN305=0,LEFT(TRIM(T305),1)="I")),1,0))),"")</f>
        <v/>
      </c>
      <c r="DQ305" s="23" t="str">
        <f t="shared" si="177"/>
        <v/>
      </c>
      <c r="DR305" s="23" t="str">
        <f>+IF(LEN($I305)&gt;5,IF(ISERROR(VLOOKUP(V305,'CODIGO PAGO'!$B$2:$B$20,1,0)),1,IF(OR(AND(CP305=1,V305&lt;&gt;"N"),AND(CP305=3,V305&lt;&gt;"B"),AND(CP305=2,LEFT(TRIM(V305),1)&lt;&gt;"I")),1,IF(OR(AND(CP305=0,V305="N"),AND(CP305=0,V305="B"),AND(CP305=0,LEFT(TRIM(V305),1)="I")),1,0))),"")</f>
        <v/>
      </c>
      <c r="DS305" s="23" t="str">
        <f t="shared" si="178"/>
        <v/>
      </c>
      <c r="DT305" s="23" t="str">
        <f>+IF(LEN($I305)&gt;5,IF(ISERROR(VLOOKUP(X305,'CODIGO PAGO'!$B$2:$B$20,1,0)),1,IF(OR(AND(CR305=1,X305&lt;&gt;"N"),AND(CR305=3,X305&lt;&gt;"B"),AND(CR305=2,LEFT(TRIM(X305),1)&lt;&gt;"I")),1,IF(OR(AND(CR305=0,X305="N"),AND(CR305=0,X305="B"),AND(CR305=0,LEFT(TRIM(X305),1)="I")),1,0))),"")</f>
        <v/>
      </c>
      <c r="DU305" s="23" t="str">
        <f t="shared" si="179"/>
        <v/>
      </c>
      <c r="DV305" s="23" t="str">
        <f>+IF(LEN($I305)&gt;5,IF(ISERROR(VLOOKUP(Z305,'CODIGO PAGO'!$B$2:$B$20,1,0)),1,IF(OR(AND(CT305=1,Z305&lt;&gt;"N"),AND(CT305=3,Z305&lt;&gt;"B"),AND(CT305=2,LEFT(TRIM(Z305),1)&lt;&gt;"I")),1,IF(OR(AND(CT305=0,Z305="N"),AND(CT305=0,Z305="B"),AND(CT305=0,LEFT(TRIM(Z305),1)="I")),1,0))),"")</f>
        <v/>
      </c>
      <c r="DW305" s="23" t="str">
        <f t="shared" si="180"/>
        <v/>
      </c>
      <c r="DX305" s="23" t="str">
        <f>+IF(LEN($I305)&gt;5,IF(ISERROR(VLOOKUP(AB305,'CODIGO PAGO'!$B$2:$B$20,1,0)),1,IF(OR(AND(CV305=1,AB305&lt;&gt;"N"),AND(CV305=3,AB305&lt;&gt;"B"),AND(CV305=2,LEFT(TRIM(AB305),1)&lt;&gt;"I")),1,IF(OR(AND(CV305=0,AB305="N"),AND(CV305=0,AB305="B"),AND(CV305=0,LEFT(TRIM(AB305),1)="I")),1,0))),"")</f>
        <v/>
      </c>
      <c r="DY305" s="23" t="str">
        <f t="shared" si="181"/>
        <v/>
      </c>
      <c r="DZ305" s="23" t="str">
        <f>+IF(LEN($I305)&gt;5,IF(ISERROR(VLOOKUP(AD305,'CODIGO PAGO'!$B$2:$B$20,1,0)),1,IF(OR(AND(CX305=1,AD305&lt;&gt;"N"),AND(CX305=3,AD305&lt;&gt;"B"),AND(CX305=2,LEFT(TRIM(AD305),1)&lt;&gt;"I")),1,IF(OR(AND(CX305=0,AD305="N"),AND(CX305=0,AD305="B"),AND(CX305=0,LEFT(TRIM(AD305),1)="I")),1,0))),"")</f>
        <v/>
      </c>
      <c r="EA305" s="23" t="str">
        <f t="shared" si="182"/>
        <v/>
      </c>
      <c r="EB305" s="23" t="str">
        <f>+IF(LEN($I305)&gt;5,IF(ISERROR(VLOOKUP(AF305,'CODIGO PAGO'!$B$2:$B$20,1,0)),1,IF(OR(AND(CZ305=1,AF305&lt;&gt;"N"),AND(CZ305=3,AF305&lt;&gt;"B"),AND(CZ305=2,LEFT(TRIM(AF305),1)&lt;&gt;"I")),1,IF(OR(AND(CZ305=0,AF305="N"),AND(CZ305=0,AF305="B"),AND(CZ305=0,LEFT(TRIM(AF305),1)="I")),1,0))),"")</f>
        <v/>
      </c>
      <c r="EC305" s="23" t="str">
        <f t="shared" si="183"/>
        <v/>
      </c>
      <c r="ED305" s="23" t="str">
        <f>+IF(LEN($I305)&gt;5,IF(ISERROR(VLOOKUP(AH305,'CODIGO PAGO'!$B$2:$B$20,1,0)),1,IF(OR(AND(DB305=1,AH305&lt;&gt;"N"),AND(DB305=3,AH305&lt;&gt;"B"),AND(DB305=2,LEFT(TRIM(AH305),1)&lt;&gt;"I")),1,IF(OR(AND(DB305=0,AH305="N"),AND(DB305=0,AH305="B"),AND(DB305=0,LEFT(TRIM(AH305),1)="I")),1,0))),"")</f>
        <v/>
      </c>
      <c r="EE305" s="23" t="str">
        <f t="shared" si="184"/>
        <v/>
      </c>
      <c r="EF305" s="23" t="str">
        <f>+IF(LEN($I305)&gt;5,IF(ISERROR(VLOOKUP(AJ305,'CODIGO PAGO'!$B$2:$B$20,1,0)),1,IF(OR(AND(DD305=1,AJ305&lt;&gt;"N"),AND(DD305=3,AJ305&lt;&gt;"B"),AND(DD305=2,LEFT(TRIM(AJ305),1)&lt;&gt;"I")),1,IF(OR(AND(DD305=0,AJ305="N"),AND(DD305=0,AJ305="B"),AND(DD305=0,LEFT(TRIM(AJ305),1)="I")),1,0))),"")</f>
        <v/>
      </c>
      <c r="EG305" s="23" t="str">
        <f t="shared" si="185"/>
        <v/>
      </c>
      <c r="EH305" s="23" t="str">
        <f>+IF(LEN($I305)&gt;5,IF(ISERROR(VLOOKUP(AL305,'CODIGO PAGO'!$B$2:$B$20,1,0)),1,IF(OR(AND(DF305=1,AL305&lt;&gt;"N"),AND(DF305=3,AL305&lt;&gt;"B"),AND(DF305=2,LEFT(TRIM(AL305),1)&lt;&gt;"I")),1,IF(OR(AND(DF305=0,AL305="N"),AND(DF305=0,AL305="B"),AND(DF305=0,LEFT(TRIM(AL305),1)="I")),1,0))),"")</f>
        <v/>
      </c>
      <c r="EI305" s="23" t="str">
        <f t="shared" si="186"/>
        <v/>
      </c>
      <c r="EJ305" s="23" t="str">
        <f>+IF(LEN($I305)&gt;5,IF(ISERROR(VLOOKUP(AN305,'CODIGO PAGO'!$B$2:$B$20,1,0)),1,IF(OR(AND(DH305=1,AN305&lt;&gt;"N"),AND(DH305=3,AN305&lt;&gt;"B"),AND(DH305=2,LEFT(TRIM(AN305),1)&lt;&gt;"I")),1,IF(OR(AND(DH305=0,AN305="N"),AND(DH305=0,AN305="B"),AND(DH305=0,LEFT(TRIM(AN305),1)="I")),1,0))),"")</f>
        <v/>
      </c>
      <c r="EK305" s="23" t="str">
        <f t="shared" si="187"/>
        <v/>
      </c>
      <c r="EL305" s="24" t="str">
        <f t="shared" si="188"/>
        <v/>
      </c>
    </row>
    <row r="306" spans="1:142" s="26" customFormat="1">
      <c r="A306" s="15" t="str">
        <f t="shared" si="154"/>
        <v/>
      </c>
      <c r="B306" s="1" t="str">
        <f>+IF(LEN(I306)&gt;5,'CODIGO PAGO'!$B$28,"")</f>
        <v/>
      </c>
      <c r="C306" s="1" t="str">
        <f>+IF(LEN($I306)&gt;5,BD!D306,"")</f>
        <v/>
      </c>
      <c r="D306" s="168" t="str">
        <f>+IF(LEN($I306)&gt;5,BD!A306,"")</f>
        <v/>
      </c>
      <c r="E306" s="1" t="str">
        <f>+IF(LEN($I306)&gt;5,BD!B306,"")</f>
        <v/>
      </c>
      <c r="F306" s="1" t="str">
        <f>+IF(LEN($I306)&gt;5,BD!C306,"")</f>
        <v/>
      </c>
      <c r="G306" s="141"/>
      <c r="H306" s="141"/>
      <c r="I306" s="1" t="str">
        <f>+IF(LEN(BD!G306)&gt;5,BD!G306,"")</f>
        <v/>
      </c>
      <c r="J306" s="167" t="str">
        <f>+IF(LEN($I306)&gt;5,BD!E306,"")</f>
        <v/>
      </c>
      <c r="K306" s="6" t="str">
        <f t="shared" si="155"/>
        <v/>
      </c>
      <c r="L306" s="87" t="str">
        <f>+IF(LEN($I306)&gt;5,BD!H306,"")</f>
        <v/>
      </c>
      <c r="M306" s="40" t="str">
        <f t="shared" si="156"/>
        <v/>
      </c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4" t="str">
        <f t="shared" si="157"/>
        <v/>
      </c>
      <c r="AQ306" s="5" t="str">
        <f t="shared" si="158"/>
        <v/>
      </c>
      <c r="AR306" s="91" t="str">
        <f t="shared" si="159"/>
        <v/>
      </c>
      <c r="AS306" s="5" t="str">
        <f t="shared" si="160"/>
        <v/>
      </c>
      <c r="AT306" s="91" t="str">
        <f t="shared" si="161"/>
        <v/>
      </c>
      <c r="AU306" s="4" t="str">
        <f t="shared" si="162"/>
        <v/>
      </c>
      <c r="AV306" s="4" t="str">
        <f t="shared" si="163"/>
        <v/>
      </c>
      <c r="AW306" s="4" t="str">
        <f t="shared" si="164"/>
        <v/>
      </c>
      <c r="AX306" s="4" t="str">
        <f t="shared" si="165"/>
        <v/>
      </c>
      <c r="AY306" s="88" t="str">
        <f t="shared" si="166"/>
        <v/>
      </c>
      <c r="AZ306" s="17" t="str">
        <f t="shared" si="167"/>
        <v/>
      </c>
      <c r="BA306" s="18" t="str">
        <f t="shared" si="168"/>
        <v/>
      </c>
      <c r="BB306" s="19" t="str">
        <f>+IF(LEN(I306)&gt;5,IF(INT(RIGHT(B306,1))=9,0.5*L306*AY306,INT(MID(B306,5,LEN(B306)-4))*L306)+IFERROR(VLOOKUP(I306,AJUSTES!$A$1:$I$50,9,0),0),"")</f>
        <v/>
      </c>
      <c r="BC306" s="12"/>
      <c r="BD306" s="19" t="str">
        <f t="shared" si="169"/>
        <v/>
      </c>
      <c r="BE306" s="18" t="str">
        <f t="shared" si="170"/>
        <v/>
      </c>
      <c r="BF306" s="139" t="str">
        <f t="shared" si="171"/>
        <v/>
      </c>
      <c r="BG306" s="114"/>
      <c r="BH306" s="18" t="str">
        <f t="shared" si="172"/>
        <v/>
      </c>
      <c r="BI306" s="13"/>
      <c r="BJ306" s="12"/>
      <c r="BK306" s="12"/>
      <c r="BL306" s="145"/>
      <c r="BM306" s="12"/>
      <c r="BN306" s="12"/>
      <c r="BO306" s="12"/>
      <c r="BP306" s="12"/>
      <c r="BQ306" s="12"/>
      <c r="BR306" s="12"/>
      <c r="BS306" s="146"/>
      <c r="BT306" s="14"/>
      <c r="BU306" s="12"/>
      <c r="BV306" s="12"/>
      <c r="BW306" s="12"/>
      <c r="BX306" s="12"/>
      <c r="BY306" s="12"/>
      <c r="BZ306" s="144"/>
      <c r="CA306" s="107" t="str">
        <f>+IF(LEN($I306)&gt;5,IF(BD!F306="N/A","",BD!F306),"")</f>
        <v/>
      </c>
      <c r="CB306" s="21"/>
      <c r="CC306" s="147"/>
      <c r="CD306" s="148"/>
      <c r="CE306" s="8" t="str">
        <f>+IF(LEN(I306)&gt;5,BD!M306,"")</f>
        <v/>
      </c>
      <c r="CF306" s="16" t="str">
        <f>+IF(LEN(I306)&gt;5,BD!N306,"")</f>
        <v/>
      </c>
      <c r="CG306" s="3" t="str">
        <f t="shared" si="173"/>
        <v/>
      </c>
      <c r="CH306" s="23" t="str">
        <f>+IF(AND(LEN($I306)&gt;5),IF(AND($J306&gt;N$1,$J306&lt;=$AO$1),1,IF((COUNTIFS(INCAPACIDADES!$C$1:$C$51,$I306,INCAPACIDADES!K$1:K$51,N$1))&gt;0,2,IF(VLOOKUP($C306,BD!$D$1:$F$501,3,0)&gt;N$1,0,3))),"")</f>
        <v/>
      </c>
      <c r="CI306" s="23" t="str">
        <f>+IF(AND(LEN($I306)&gt;5),IF(AND($J306&gt;O$1,$J306&lt;=$AO$1),1,IF((COUNTIFS(INCAPACIDADES!$C$1:$C$51,$I306,INCAPACIDADES!L$1:L$51,O$1))&gt;0,2,IF(VLOOKUP($C306,BD!$D$1:$F$501,3,0)&gt;O$1,0,3))),"")</f>
        <v/>
      </c>
      <c r="CJ306" s="23" t="str">
        <f>+IF(AND(LEN($I306)&gt;5),IF(AND($J306&gt;P$1,$J306&lt;=$AO$1),1,IF((COUNTIFS(INCAPACIDADES!$C$1:$C$51,$I306,INCAPACIDADES!M$1:M$51,P$1))&gt;0,2,IF(VLOOKUP($C306,BD!$D$1:$F$501,3,0)&gt;P$1,0,3))),"")</f>
        <v/>
      </c>
      <c r="CK306" s="23" t="str">
        <f>+IF(AND(LEN($I306)&gt;5),IF(AND($J306&gt;Q$1,$J306&lt;=$AO$1),1,IF((COUNTIFS(INCAPACIDADES!$C$1:$C$51,$I306,INCAPACIDADES!N$1:N$51,Q$1))&gt;0,2,IF(VLOOKUP($C306,BD!$D$1:$F$501,3,0)&gt;Q$1,0,3))),"")</f>
        <v/>
      </c>
      <c r="CL306" s="23" t="str">
        <f>+IF(AND(LEN($I306)&gt;5),IF(AND($J306&gt;R$1,$J306&lt;=$AO$1),1,IF((COUNTIFS(INCAPACIDADES!$C$1:$C$51,$I306,INCAPACIDADES!O$1:O$51,R$1))&gt;0,2,IF(VLOOKUP($C306,BD!$D$1:$F$501,3,0)&gt;R$1,0,3))),"")</f>
        <v/>
      </c>
      <c r="CM306" s="23" t="str">
        <f>+IF(AND(LEN($I306)&gt;5),IF(AND($J306&gt;S$1,$J306&lt;=$AO$1),1,IF((COUNTIFS(INCAPACIDADES!$C$1:$C$51,$I306,INCAPACIDADES!P$1:P$51,S$1))&gt;0,2,IF(VLOOKUP($C306,BD!$D$1:$F$501,3,0)&gt;S$1,0,3))),"")</f>
        <v/>
      </c>
      <c r="CN306" s="23" t="str">
        <f>+IF(AND(LEN($I306)&gt;5),IF(AND($J306&gt;T$1,$J306&lt;=$AO$1),1,IF((COUNTIFS(INCAPACIDADES!$C$1:$C$51,$I306,INCAPACIDADES!Q$1:Q$51,T$1))&gt;0,2,IF(VLOOKUP($C306,BD!$D$1:$F$501,3,0)&gt;T$1,0,3))),"")</f>
        <v/>
      </c>
      <c r="CO306" s="23" t="str">
        <f>+IF(AND(LEN($I306)&gt;5),IF(AND($J306&gt;U$1,$J306&lt;=$AO$1),1,IF((COUNTIFS(INCAPACIDADES!$C$1:$C$51,$I306,INCAPACIDADES!R$1:R$51,U$1))&gt;0,2,IF(VLOOKUP($C306,BD!$D$1:$F$501,3,0)&gt;U$1,0,3))),"")</f>
        <v/>
      </c>
      <c r="CP306" s="23" t="str">
        <f>+IF(AND(LEN($I306)&gt;5),IF(AND($J306&gt;V$1,$J306&lt;=$AO$1),1,IF((COUNTIFS(INCAPACIDADES!$C$1:$C$51,$I306,INCAPACIDADES!S$1:S$51,V$1))&gt;0,2,IF(VLOOKUP($C306,BD!$D$1:$F$501,3,0)&gt;V$1,0,3))),"")</f>
        <v/>
      </c>
      <c r="CQ306" s="23" t="str">
        <f>+IF(AND(LEN($I306)&gt;5),IF(AND($J306&gt;W$1,$J306&lt;=$AO$1),1,IF((COUNTIFS(INCAPACIDADES!$C$1:$C$51,$I306,INCAPACIDADES!T$1:T$51,W$1))&gt;0,2,IF(VLOOKUP($C306,BD!$D$1:$F$501,3,0)&gt;W$1,0,3))),"")</f>
        <v/>
      </c>
      <c r="CR306" s="23" t="str">
        <f>+IF(AND(LEN($I306)&gt;5),IF(AND($J306&gt;X$1,$J306&lt;=$AO$1),1,IF((COUNTIFS(INCAPACIDADES!$C$1:$C$51,$I306,INCAPACIDADES!U$1:U$51,X$1))&gt;0,2,IF(VLOOKUP($C306,BD!$D$1:$F$501,3,0)&gt;X$1,0,3))),"")</f>
        <v/>
      </c>
      <c r="CS306" s="23" t="str">
        <f>+IF(AND(LEN($I306)&gt;5),IF(AND($J306&gt;Y$1,$J306&lt;=$AO$1),1,IF((COUNTIFS(INCAPACIDADES!$C$1:$C$51,$I306,INCAPACIDADES!V$1:V$51,Y$1))&gt;0,2,IF(VLOOKUP($C306,BD!$D$1:$F$501,3,0)&gt;Y$1,0,3))),"")</f>
        <v/>
      </c>
      <c r="CT306" s="23" t="str">
        <f>+IF(AND(LEN($I306)&gt;5),IF(AND($J306&gt;Z$1,$J306&lt;=$AO$1),1,IF((COUNTIFS(INCAPACIDADES!$C$1:$C$51,$I306,INCAPACIDADES!W$1:W$51,Z$1))&gt;0,2,IF(VLOOKUP($C306,BD!$D$1:$F$501,3,0)&gt;Z$1,0,3))),"")</f>
        <v/>
      </c>
      <c r="CU306" s="23" t="str">
        <f>+IF(AND(LEN($I306)&gt;5),IF(AND($J306&gt;AA$1,$J306&lt;=$AO$1),1,IF((COUNTIFS(INCAPACIDADES!$C$1:$C$51,$I306,INCAPACIDADES!X$1:X$51,AA$1))&gt;0,2,IF(VLOOKUP($C306,BD!$D$1:$F$501,3,0)&gt;AA$1,0,3))),"")</f>
        <v/>
      </c>
      <c r="CV306" s="23" t="str">
        <f>+IF(AND(LEN($I306)&gt;5),IF(AND($J306&gt;AB$1,$J306&lt;=$AO$1),1,IF((COUNTIFS(INCAPACIDADES!$C$1:$C$51,$I306,INCAPACIDADES!Y$1:Y$51,AB$1))&gt;0,2,IF(VLOOKUP($C306,BD!$D$1:$F$501,3,0)&gt;AB$1,0,3))),"")</f>
        <v/>
      </c>
      <c r="CW306" s="23" t="str">
        <f>+IF(AND(LEN($I306)&gt;5),IF(AND($J306&gt;AC$1,$J306&lt;=$AO$1),1,IF((COUNTIFS(INCAPACIDADES!$C$1:$C$51,$I306,INCAPACIDADES!Z$1:Z$51,AC$1))&gt;0,2,IF(VLOOKUP($C306,BD!$D$1:$F$501,3,0)&gt;AC$1,0,3))),"")</f>
        <v/>
      </c>
      <c r="CX306" s="23" t="str">
        <f>+IF(AND(LEN($I306)&gt;5),IF(AND($J306&gt;AD$1,$J306&lt;=$AO$1),1,IF((COUNTIFS(INCAPACIDADES!$C$1:$C$51,$I306,INCAPACIDADES!AA$1:AA$51,AD$1))&gt;0,2,IF(VLOOKUP($C306,BD!$D$1:$F$501,3,0)&gt;AD$1,0,3))),"")</f>
        <v/>
      </c>
      <c r="CY306" s="23" t="str">
        <f>+IF(AND(LEN($I306)&gt;5),IF(AND($J306&gt;AE$1,$J306&lt;=$AO$1),1,IF((COUNTIFS(INCAPACIDADES!$C$1:$C$51,$I306,INCAPACIDADES!AB$1:AB$51,AE$1))&gt;0,2,IF(VLOOKUP($C306,BD!$D$1:$F$501,3,0)&gt;AE$1,0,3))),"")</f>
        <v/>
      </c>
      <c r="CZ306" s="23" t="str">
        <f>+IF(AND(LEN($I306)&gt;5),IF(AND($J306&gt;AF$1,$J306&lt;=$AO$1),1,IF((COUNTIFS(INCAPACIDADES!$C$1:$C$51,$I306,INCAPACIDADES!AC$1:AC$51,AF$1))&gt;0,2,IF(VLOOKUP($C306,BD!$D$1:$F$501,3,0)&gt;AF$1,0,3))),"")</f>
        <v/>
      </c>
      <c r="DA306" s="23" t="str">
        <f>+IF(AND(LEN($I306)&gt;5),IF(AND($J306&gt;AG$1,$J306&lt;=$AO$1),1,IF((COUNTIFS(INCAPACIDADES!$C$1:$C$51,$I306,INCAPACIDADES!AD$1:AD$51,AG$1))&gt;0,2,IF(VLOOKUP($C306,BD!$D$1:$F$501,3,0)&gt;AG$1,0,3))),"")</f>
        <v/>
      </c>
      <c r="DB306" s="23" t="str">
        <f>+IF(AND(LEN($I306)&gt;5),IF(AND($J306&gt;AH$1,$J306&lt;=$AO$1),1,IF((COUNTIFS(INCAPACIDADES!$C$1:$C$51,$I306,INCAPACIDADES!AE$1:AE$51,AH$1))&gt;0,2,IF(VLOOKUP($C306,BD!$D$1:$F$501,3,0)&gt;AH$1,0,3))),"")</f>
        <v/>
      </c>
      <c r="DC306" s="23" t="str">
        <f>+IF(AND(LEN($I306)&gt;5),IF(AND($J306&gt;AI$1,$J306&lt;=$AO$1),1,IF((COUNTIFS(INCAPACIDADES!$C$1:$C$51,$I306,INCAPACIDADES!AF$1:AF$51,AI$1))&gt;0,2,IF(VLOOKUP($C306,BD!$D$1:$F$501,3,0)&gt;AI$1,0,3))),"")</f>
        <v/>
      </c>
      <c r="DD306" s="23" t="str">
        <f>+IF(AND(LEN($I306)&gt;5),IF(AND($J306&gt;AJ$1,$J306&lt;=$AO$1),1,IF((COUNTIFS(INCAPACIDADES!$C$1:$C$51,$I306,INCAPACIDADES!AG$1:AG$51,AJ$1))&gt;0,2,IF(VLOOKUP($C306,BD!$D$1:$F$501,3,0)&gt;AJ$1,0,3))),"")</f>
        <v/>
      </c>
      <c r="DE306" s="23" t="str">
        <f>+IF(AND(LEN($I306)&gt;5),IF(AND($J306&gt;AK$1,$J306&lt;=$AO$1),1,IF((COUNTIFS(INCAPACIDADES!$C$1:$C$51,$I306,INCAPACIDADES!AH$1:AH$51,AK$1))&gt;0,2,IF(VLOOKUP($C306,BD!$D$1:$F$501,3,0)&gt;AK$1,0,3))),"")</f>
        <v/>
      </c>
      <c r="DF306" s="23" t="str">
        <f>+IF(AND(LEN($I306)&gt;5),IF(AND($J306&gt;AL$1,$J306&lt;=$AO$1),1,IF((COUNTIFS(INCAPACIDADES!$C$1:$C$51,$I306,INCAPACIDADES!AI$1:AI$51,AL$1))&gt;0,2,IF(VLOOKUP($C306,BD!$D$1:$F$501,3,0)&gt;AL$1,0,3))),"")</f>
        <v/>
      </c>
      <c r="DG306" s="23" t="str">
        <f>+IF(AND(LEN($I306)&gt;5),IF(AND($J306&gt;AM$1,$J306&lt;=$AO$1),1,IF((COUNTIFS(INCAPACIDADES!$C$1:$C$51,$I306,INCAPACIDADES!AJ$1:AJ$51,AM$1))&gt;0,2,IF(VLOOKUP($C306,BD!$D$1:$F$501,3,0)&gt;AM$1,0,3))),"")</f>
        <v/>
      </c>
      <c r="DH306" s="23" t="str">
        <f>+IF(AND(LEN($I306)&gt;5),IF(AND($J306&gt;AN$1,$J306&lt;=$AO$1),1,IF((COUNTIFS(INCAPACIDADES!$C$1:$C$51,$I306,INCAPACIDADES!AK$1:AK$51,AN$1))&gt;0,2,IF(VLOOKUP($C306,BD!$D$1:$F$501,3,0)&gt;AN$1,0,3))),"")</f>
        <v/>
      </c>
      <c r="DI306" s="23" t="str">
        <f>+IF(AND(LEN($I306)&gt;5),IF(AND($J306&gt;AO$1,$J306&lt;=$AO$1),1,IF((COUNTIFS(INCAPACIDADES!$C$1:$C$51,$I306,INCAPACIDADES!AL$1:AL$51,AO$1))&gt;0,2,IF(VLOOKUP($C306,BD!$D$1:$F$501,3,0)&gt;AO$1,0,3))),"")</f>
        <v/>
      </c>
      <c r="DJ306" s="23" t="str">
        <f>+IF(LEN($I306)&gt;5,IF(ISERROR(VLOOKUP(N306,'CODIGO PAGO'!$B$2:$B$20,1,0)),1,IF(OR(AND(CH306=1,N306&lt;&gt;"N"),AND(CH306=3,N306&lt;&gt;"B"),AND(CH306=2,LEFT(TRIM(N306),1)&lt;&gt;"I")),1,IF(OR(AND(CH306=0,N306="N"),AND(CH306=0,N306="B"),AND(CH306=0,LEFT(TRIM(N306),1)="I")),1,0))),"")</f>
        <v/>
      </c>
      <c r="DK306" s="23" t="str">
        <f t="shared" si="174"/>
        <v/>
      </c>
      <c r="DL306" s="23" t="str">
        <f>+IF(LEN($I306)&gt;5,IF(ISERROR(VLOOKUP(P306,'CODIGO PAGO'!$B$2:$B$20,1,0)),1,IF(OR(AND(CJ306=1,P306&lt;&gt;"N"),AND(CJ306=3,P306&lt;&gt;"B"),AND(CJ306=2,LEFT(TRIM(P306),1)&lt;&gt;"I")),1,IF(OR(AND(CJ306=0,P306="N"),AND(CJ306=0,P306="B"),AND(CJ306=0,LEFT(TRIM(P306),1)="I")),1,0))),"")</f>
        <v/>
      </c>
      <c r="DM306" s="23" t="str">
        <f t="shared" si="175"/>
        <v/>
      </c>
      <c r="DN306" s="23" t="str">
        <f>+IF(LEN($I306)&gt;5,IF(ISERROR(VLOOKUP(R306,'CODIGO PAGO'!$B$2:$B$20,1,0)),1,IF(OR(AND(CL306=1,R306&lt;&gt;"N"),AND(CL306=3,R306&lt;&gt;"B"),AND(CL306=2,LEFT(TRIM(R306),1)&lt;&gt;"I")),1,IF(OR(AND(CL306=0,R306="N"),AND(CL306=0,R306="B"),AND(CL306=0,LEFT(TRIM(R306),1)="I")),1,0))),"")</f>
        <v/>
      </c>
      <c r="DO306" s="23" t="str">
        <f t="shared" si="176"/>
        <v/>
      </c>
      <c r="DP306" s="23" t="str">
        <f>+IF(LEN($I306)&gt;5,IF(ISERROR(VLOOKUP(T306,'CODIGO PAGO'!$B$2:$B$20,1,0)),1,IF(OR(AND(CN306=1,T306&lt;&gt;"N"),AND(CN306=3,T306&lt;&gt;"B"),AND(CN306=2,LEFT(TRIM(T306),1)&lt;&gt;"I")),1,IF(OR(AND(CN306=0,T306="N"),AND(CN306=0,T306="B"),AND(CN306=0,LEFT(TRIM(T306),1)="I")),1,0))),"")</f>
        <v/>
      </c>
      <c r="DQ306" s="23" t="str">
        <f t="shared" si="177"/>
        <v/>
      </c>
      <c r="DR306" s="23" t="str">
        <f>+IF(LEN($I306)&gt;5,IF(ISERROR(VLOOKUP(V306,'CODIGO PAGO'!$B$2:$B$20,1,0)),1,IF(OR(AND(CP306=1,V306&lt;&gt;"N"),AND(CP306=3,V306&lt;&gt;"B"),AND(CP306=2,LEFT(TRIM(V306),1)&lt;&gt;"I")),1,IF(OR(AND(CP306=0,V306="N"),AND(CP306=0,V306="B"),AND(CP306=0,LEFT(TRIM(V306),1)="I")),1,0))),"")</f>
        <v/>
      </c>
      <c r="DS306" s="23" t="str">
        <f t="shared" si="178"/>
        <v/>
      </c>
      <c r="DT306" s="23" t="str">
        <f>+IF(LEN($I306)&gt;5,IF(ISERROR(VLOOKUP(X306,'CODIGO PAGO'!$B$2:$B$20,1,0)),1,IF(OR(AND(CR306=1,X306&lt;&gt;"N"),AND(CR306=3,X306&lt;&gt;"B"),AND(CR306=2,LEFT(TRIM(X306),1)&lt;&gt;"I")),1,IF(OR(AND(CR306=0,X306="N"),AND(CR306=0,X306="B"),AND(CR306=0,LEFT(TRIM(X306),1)="I")),1,0))),"")</f>
        <v/>
      </c>
      <c r="DU306" s="23" t="str">
        <f t="shared" si="179"/>
        <v/>
      </c>
      <c r="DV306" s="23" t="str">
        <f>+IF(LEN($I306)&gt;5,IF(ISERROR(VLOOKUP(Z306,'CODIGO PAGO'!$B$2:$B$20,1,0)),1,IF(OR(AND(CT306=1,Z306&lt;&gt;"N"),AND(CT306=3,Z306&lt;&gt;"B"),AND(CT306=2,LEFT(TRIM(Z306),1)&lt;&gt;"I")),1,IF(OR(AND(CT306=0,Z306="N"),AND(CT306=0,Z306="B"),AND(CT306=0,LEFT(TRIM(Z306),1)="I")),1,0))),"")</f>
        <v/>
      </c>
      <c r="DW306" s="23" t="str">
        <f t="shared" si="180"/>
        <v/>
      </c>
      <c r="DX306" s="23" t="str">
        <f>+IF(LEN($I306)&gt;5,IF(ISERROR(VLOOKUP(AB306,'CODIGO PAGO'!$B$2:$B$20,1,0)),1,IF(OR(AND(CV306=1,AB306&lt;&gt;"N"),AND(CV306=3,AB306&lt;&gt;"B"),AND(CV306=2,LEFT(TRIM(AB306),1)&lt;&gt;"I")),1,IF(OR(AND(CV306=0,AB306="N"),AND(CV306=0,AB306="B"),AND(CV306=0,LEFT(TRIM(AB306),1)="I")),1,0))),"")</f>
        <v/>
      </c>
      <c r="DY306" s="23" t="str">
        <f t="shared" si="181"/>
        <v/>
      </c>
      <c r="DZ306" s="23" t="str">
        <f>+IF(LEN($I306)&gt;5,IF(ISERROR(VLOOKUP(AD306,'CODIGO PAGO'!$B$2:$B$20,1,0)),1,IF(OR(AND(CX306=1,AD306&lt;&gt;"N"),AND(CX306=3,AD306&lt;&gt;"B"),AND(CX306=2,LEFT(TRIM(AD306),1)&lt;&gt;"I")),1,IF(OR(AND(CX306=0,AD306="N"),AND(CX306=0,AD306="B"),AND(CX306=0,LEFT(TRIM(AD306),1)="I")),1,0))),"")</f>
        <v/>
      </c>
      <c r="EA306" s="23" t="str">
        <f t="shared" si="182"/>
        <v/>
      </c>
      <c r="EB306" s="23" t="str">
        <f>+IF(LEN($I306)&gt;5,IF(ISERROR(VLOOKUP(AF306,'CODIGO PAGO'!$B$2:$B$20,1,0)),1,IF(OR(AND(CZ306=1,AF306&lt;&gt;"N"),AND(CZ306=3,AF306&lt;&gt;"B"),AND(CZ306=2,LEFT(TRIM(AF306),1)&lt;&gt;"I")),1,IF(OR(AND(CZ306=0,AF306="N"),AND(CZ306=0,AF306="B"),AND(CZ306=0,LEFT(TRIM(AF306),1)="I")),1,0))),"")</f>
        <v/>
      </c>
      <c r="EC306" s="23" t="str">
        <f t="shared" si="183"/>
        <v/>
      </c>
      <c r="ED306" s="23" t="str">
        <f>+IF(LEN($I306)&gt;5,IF(ISERROR(VLOOKUP(AH306,'CODIGO PAGO'!$B$2:$B$20,1,0)),1,IF(OR(AND(DB306=1,AH306&lt;&gt;"N"),AND(DB306=3,AH306&lt;&gt;"B"),AND(DB306=2,LEFT(TRIM(AH306),1)&lt;&gt;"I")),1,IF(OR(AND(DB306=0,AH306="N"),AND(DB306=0,AH306="B"),AND(DB306=0,LEFT(TRIM(AH306),1)="I")),1,0))),"")</f>
        <v/>
      </c>
      <c r="EE306" s="23" t="str">
        <f t="shared" si="184"/>
        <v/>
      </c>
      <c r="EF306" s="23" t="str">
        <f>+IF(LEN($I306)&gt;5,IF(ISERROR(VLOOKUP(AJ306,'CODIGO PAGO'!$B$2:$B$20,1,0)),1,IF(OR(AND(DD306=1,AJ306&lt;&gt;"N"),AND(DD306=3,AJ306&lt;&gt;"B"),AND(DD306=2,LEFT(TRIM(AJ306),1)&lt;&gt;"I")),1,IF(OR(AND(DD306=0,AJ306="N"),AND(DD306=0,AJ306="B"),AND(DD306=0,LEFT(TRIM(AJ306),1)="I")),1,0))),"")</f>
        <v/>
      </c>
      <c r="EG306" s="23" t="str">
        <f t="shared" si="185"/>
        <v/>
      </c>
      <c r="EH306" s="23" t="str">
        <f>+IF(LEN($I306)&gt;5,IF(ISERROR(VLOOKUP(AL306,'CODIGO PAGO'!$B$2:$B$20,1,0)),1,IF(OR(AND(DF306=1,AL306&lt;&gt;"N"),AND(DF306=3,AL306&lt;&gt;"B"),AND(DF306=2,LEFT(TRIM(AL306),1)&lt;&gt;"I")),1,IF(OR(AND(DF306=0,AL306="N"),AND(DF306=0,AL306="B"),AND(DF306=0,LEFT(TRIM(AL306),1)="I")),1,0))),"")</f>
        <v/>
      </c>
      <c r="EI306" s="23" t="str">
        <f t="shared" si="186"/>
        <v/>
      </c>
      <c r="EJ306" s="23" t="str">
        <f>+IF(LEN($I306)&gt;5,IF(ISERROR(VLOOKUP(AN306,'CODIGO PAGO'!$B$2:$B$20,1,0)),1,IF(OR(AND(DH306=1,AN306&lt;&gt;"N"),AND(DH306=3,AN306&lt;&gt;"B"),AND(DH306=2,LEFT(TRIM(AN306),1)&lt;&gt;"I")),1,IF(OR(AND(DH306=0,AN306="N"),AND(DH306=0,AN306="B"),AND(DH306=0,LEFT(TRIM(AN306),1)="I")),1,0))),"")</f>
        <v/>
      </c>
      <c r="EK306" s="23" t="str">
        <f t="shared" si="187"/>
        <v/>
      </c>
      <c r="EL306" s="24" t="str">
        <f t="shared" si="188"/>
        <v/>
      </c>
    </row>
    <row r="307" spans="1:142" s="26" customFormat="1">
      <c r="A307" s="15" t="str">
        <f t="shared" si="154"/>
        <v/>
      </c>
      <c r="B307" s="1" t="str">
        <f>+IF(LEN(I307)&gt;5,'CODIGO PAGO'!$B$28,"")</f>
        <v/>
      </c>
      <c r="C307" s="1" t="str">
        <f>+IF(LEN($I307)&gt;5,BD!D307,"")</f>
        <v/>
      </c>
      <c r="D307" s="168" t="str">
        <f>+IF(LEN($I307)&gt;5,BD!A307,"")</f>
        <v/>
      </c>
      <c r="E307" s="1" t="str">
        <f>+IF(LEN($I307)&gt;5,BD!B307,"")</f>
        <v/>
      </c>
      <c r="F307" s="1" t="str">
        <f>+IF(LEN($I307)&gt;5,BD!C307,"")</f>
        <v/>
      </c>
      <c r="G307" s="141"/>
      <c r="H307" s="141"/>
      <c r="I307" s="1" t="str">
        <f>+IF(LEN(BD!G307)&gt;5,BD!G307,"")</f>
        <v/>
      </c>
      <c r="J307" s="167" t="str">
        <f>+IF(LEN($I307)&gt;5,BD!E307,"")</f>
        <v/>
      </c>
      <c r="K307" s="6" t="str">
        <f t="shared" si="155"/>
        <v/>
      </c>
      <c r="L307" s="87" t="str">
        <f>+IF(LEN($I307)&gt;5,BD!H307,"")</f>
        <v/>
      </c>
      <c r="M307" s="40" t="str">
        <f t="shared" si="156"/>
        <v/>
      </c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4" t="str">
        <f t="shared" si="157"/>
        <v/>
      </c>
      <c r="AQ307" s="5" t="str">
        <f t="shared" si="158"/>
        <v/>
      </c>
      <c r="AR307" s="91" t="str">
        <f t="shared" si="159"/>
        <v/>
      </c>
      <c r="AS307" s="5" t="str">
        <f t="shared" si="160"/>
        <v/>
      </c>
      <c r="AT307" s="91" t="str">
        <f t="shared" si="161"/>
        <v/>
      </c>
      <c r="AU307" s="4" t="str">
        <f t="shared" si="162"/>
        <v/>
      </c>
      <c r="AV307" s="4" t="str">
        <f t="shared" si="163"/>
        <v/>
      </c>
      <c r="AW307" s="4" t="str">
        <f t="shared" si="164"/>
        <v/>
      </c>
      <c r="AX307" s="4" t="str">
        <f t="shared" si="165"/>
        <v/>
      </c>
      <c r="AY307" s="88" t="str">
        <f t="shared" si="166"/>
        <v/>
      </c>
      <c r="AZ307" s="17" t="str">
        <f t="shared" si="167"/>
        <v/>
      </c>
      <c r="BA307" s="18" t="str">
        <f t="shared" si="168"/>
        <v/>
      </c>
      <c r="BB307" s="19" t="str">
        <f>+IF(LEN(I307)&gt;5,IF(INT(RIGHT(B307,1))=9,0.5*L307*AY307,INT(MID(B307,5,LEN(B307)-4))*L307)+IFERROR(VLOOKUP(I307,AJUSTES!$A$1:$I$50,9,0),0),"")</f>
        <v/>
      </c>
      <c r="BC307" s="12"/>
      <c r="BD307" s="19" t="str">
        <f t="shared" si="169"/>
        <v/>
      </c>
      <c r="BE307" s="18" t="str">
        <f t="shared" si="170"/>
        <v/>
      </c>
      <c r="BF307" s="139" t="str">
        <f t="shared" si="171"/>
        <v/>
      </c>
      <c r="BG307" s="114"/>
      <c r="BH307" s="18" t="str">
        <f t="shared" si="172"/>
        <v/>
      </c>
      <c r="BI307" s="13"/>
      <c r="BJ307" s="12"/>
      <c r="BK307" s="12"/>
      <c r="BL307" s="145"/>
      <c r="BM307" s="12"/>
      <c r="BN307" s="12"/>
      <c r="BO307" s="12"/>
      <c r="BP307" s="12"/>
      <c r="BQ307" s="12"/>
      <c r="BR307" s="12"/>
      <c r="BS307" s="146"/>
      <c r="BT307" s="14"/>
      <c r="BU307" s="12"/>
      <c r="BV307" s="12"/>
      <c r="BW307" s="12"/>
      <c r="BX307" s="12"/>
      <c r="BY307" s="12"/>
      <c r="BZ307" s="144"/>
      <c r="CA307" s="107" t="str">
        <f>+IF(LEN($I307)&gt;5,IF(BD!F307="N/A","",BD!F307),"")</f>
        <v/>
      </c>
      <c r="CB307" s="21"/>
      <c r="CC307" s="147"/>
      <c r="CD307" s="148"/>
      <c r="CE307" s="8" t="str">
        <f>+IF(LEN(I307)&gt;5,BD!M307,"")</f>
        <v/>
      </c>
      <c r="CF307" s="16" t="str">
        <f>+IF(LEN(I307)&gt;5,BD!N307,"")</f>
        <v/>
      </c>
      <c r="CG307" s="3" t="str">
        <f t="shared" si="173"/>
        <v/>
      </c>
      <c r="CH307" s="23" t="str">
        <f>+IF(AND(LEN($I307)&gt;5),IF(AND($J307&gt;N$1,$J307&lt;=$AO$1),1,IF((COUNTIFS(INCAPACIDADES!$C$1:$C$51,$I307,INCAPACIDADES!K$1:K$51,N$1))&gt;0,2,IF(VLOOKUP($C307,BD!$D$1:$F$501,3,0)&gt;N$1,0,3))),"")</f>
        <v/>
      </c>
      <c r="CI307" s="23" t="str">
        <f>+IF(AND(LEN($I307)&gt;5),IF(AND($J307&gt;O$1,$J307&lt;=$AO$1),1,IF((COUNTIFS(INCAPACIDADES!$C$1:$C$51,$I307,INCAPACIDADES!L$1:L$51,O$1))&gt;0,2,IF(VLOOKUP($C307,BD!$D$1:$F$501,3,0)&gt;O$1,0,3))),"")</f>
        <v/>
      </c>
      <c r="CJ307" s="23" t="str">
        <f>+IF(AND(LEN($I307)&gt;5),IF(AND($J307&gt;P$1,$J307&lt;=$AO$1),1,IF((COUNTIFS(INCAPACIDADES!$C$1:$C$51,$I307,INCAPACIDADES!M$1:M$51,P$1))&gt;0,2,IF(VLOOKUP($C307,BD!$D$1:$F$501,3,0)&gt;P$1,0,3))),"")</f>
        <v/>
      </c>
      <c r="CK307" s="23" t="str">
        <f>+IF(AND(LEN($I307)&gt;5),IF(AND($J307&gt;Q$1,$J307&lt;=$AO$1),1,IF((COUNTIFS(INCAPACIDADES!$C$1:$C$51,$I307,INCAPACIDADES!N$1:N$51,Q$1))&gt;0,2,IF(VLOOKUP($C307,BD!$D$1:$F$501,3,0)&gt;Q$1,0,3))),"")</f>
        <v/>
      </c>
      <c r="CL307" s="23" t="str">
        <f>+IF(AND(LEN($I307)&gt;5),IF(AND($J307&gt;R$1,$J307&lt;=$AO$1),1,IF((COUNTIFS(INCAPACIDADES!$C$1:$C$51,$I307,INCAPACIDADES!O$1:O$51,R$1))&gt;0,2,IF(VLOOKUP($C307,BD!$D$1:$F$501,3,0)&gt;R$1,0,3))),"")</f>
        <v/>
      </c>
      <c r="CM307" s="23" t="str">
        <f>+IF(AND(LEN($I307)&gt;5),IF(AND($J307&gt;S$1,$J307&lt;=$AO$1),1,IF((COUNTIFS(INCAPACIDADES!$C$1:$C$51,$I307,INCAPACIDADES!P$1:P$51,S$1))&gt;0,2,IF(VLOOKUP($C307,BD!$D$1:$F$501,3,0)&gt;S$1,0,3))),"")</f>
        <v/>
      </c>
      <c r="CN307" s="23" t="str">
        <f>+IF(AND(LEN($I307)&gt;5),IF(AND($J307&gt;T$1,$J307&lt;=$AO$1),1,IF((COUNTIFS(INCAPACIDADES!$C$1:$C$51,$I307,INCAPACIDADES!Q$1:Q$51,T$1))&gt;0,2,IF(VLOOKUP($C307,BD!$D$1:$F$501,3,0)&gt;T$1,0,3))),"")</f>
        <v/>
      </c>
      <c r="CO307" s="23" t="str">
        <f>+IF(AND(LEN($I307)&gt;5),IF(AND($J307&gt;U$1,$J307&lt;=$AO$1),1,IF((COUNTIFS(INCAPACIDADES!$C$1:$C$51,$I307,INCAPACIDADES!R$1:R$51,U$1))&gt;0,2,IF(VLOOKUP($C307,BD!$D$1:$F$501,3,0)&gt;U$1,0,3))),"")</f>
        <v/>
      </c>
      <c r="CP307" s="23" t="str">
        <f>+IF(AND(LEN($I307)&gt;5),IF(AND($J307&gt;V$1,$J307&lt;=$AO$1),1,IF((COUNTIFS(INCAPACIDADES!$C$1:$C$51,$I307,INCAPACIDADES!S$1:S$51,V$1))&gt;0,2,IF(VLOOKUP($C307,BD!$D$1:$F$501,3,0)&gt;V$1,0,3))),"")</f>
        <v/>
      </c>
      <c r="CQ307" s="23" t="str">
        <f>+IF(AND(LEN($I307)&gt;5),IF(AND($J307&gt;W$1,$J307&lt;=$AO$1),1,IF((COUNTIFS(INCAPACIDADES!$C$1:$C$51,$I307,INCAPACIDADES!T$1:T$51,W$1))&gt;0,2,IF(VLOOKUP($C307,BD!$D$1:$F$501,3,0)&gt;W$1,0,3))),"")</f>
        <v/>
      </c>
      <c r="CR307" s="23" t="str">
        <f>+IF(AND(LEN($I307)&gt;5),IF(AND($J307&gt;X$1,$J307&lt;=$AO$1),1,IF((COUNTIFS(INCAPACIDADES!$C$1:$C$51,$I307,INCAPACIDADES!U$1:U$51,X$1))&gt;0,2,IF(VLOOKUP($C307,BD!$D$1:$F$501,3,0)&gt;X$1,0,3))),"")</f>
        <v/>
      </c>
      <c r="CS307" s="23" t="str">
        <f>+IF(AND(LEN($I307)&gt;5),IF(AND($J307&gt;Y$1,$J307&lt;=$AO$1),1,IF((COUNTIFS(INCAPACIDADES!$C$1:$C$51,$I307,INCAPACIDADES!V$1:V$51,Y$1))&gt;0,2,IF(VLOOKUP($C307,BD!$D$1:$F$501,3,0)&gt;Y$1,0,3))),"")</f>
        <v/>
      </c>
      <c r="CT307" s="23" t="str">
        <f>+IF(AND(LEN($I307)&gt;5),IF(AND($J307&gt;Z$1,$J307&lt;=$AO$1),1,IF((COUNTIFS(INCAPACIDADES!$C$1:$C$51,$I307,INCAPACIDADES!W$1:W$51,Z$1))&gt;0,2,IF(VLOOKUP($C307,BD!$D$1:$F$501,3,0)&gt;Z$1,0,3))),"")</f>
        <v/>
      </c>
      <c r="CU307" s="23" t="str">
        <f>+IF(AND(LEN($I307)&gt;5),IF(AND($J307&gt;AA$1,$J307&lt;=$AO$1),1,IF((COUNTIFS(INCAPACIDADES!$C$1:$C$51,$I307,INCAPACIDADES!X$1:X$51,AA$1))&gt;0,2,IF(VLOOKUP($C307,BD!$D$1:$F$501,3,0)&gt;AA$1,0,3))),"")</f>
        <v/>
      </c>
      <c r="CV307" s="23" t="str">
        <f>+IF(AND(LEN($I307)&gt;5),IF(AND($J307&gt;AB$1,$J307&lt;=$AO$1),1,IF((COUNTIFS(INCAPACIDADES!$C$1:$C$51,$I307,INCAPACIDADES!Y$1:Y$51,AB$1))&gt;0,2,IF(VLOOKUP($C307,BD!$D$1:$F$501,3,0)&gt;AB$1,0,3))),"")</f>
        <v/>
      </c>
      <c r="CW307" s="23" t="str">
        <f>+IF(AND(LEN($I307)&gt;5),IF(AND($J307&gt;AC$1,$J307&lt;=$AO$1),1,IF((COUNTIFS(INCAPACIDADES!$C$1:$C$51,$I307,INCAPACIDADES!Z$1:Z$51,AC$1))&gt;0,2,IF(VLOOKUP($C307,BD!$D$1:$F$501,3,0)&gt;AC$1,0,3))),"")</f>
        <v/>
      </c>
      <c r="CX307" s="23" t="str">
        <f>+IF(AND(LEN($I307)&gt;5),IF(AND($J307&gt;AD$1,$J307&lt;=$AO$1),1,IF((COUNTIFS(INCAPACIDADES!$C$1:$C$51,$I307,INCAPACIDADES!AA$1:AA$51,AD$1))&gt;0,2,IF(VLOOKUP($C307,BD!$D$1:$F$501,3,0)&gt;AD$1,0,3))),"")</f>
        <v/>
      </c>
      <c r="CY307" s="23" t="str">
        <f>+IF(AND(LEN($I307)&gt;5),IF(AND($J307&gt;AE$1,$J307&lt;=$AO$1),1,IF((COUNTIFS(INCAPACIDADES!$C$1:$C$51,$I307,INCAPACIDADES!AB$1:AB$51,AE$1))&gt;0,2,IF(VLOOKUP($C307,BD!$D$1:$F$501,3,0)&gt;AE$1,0,3))),"")</f>
        <v/>
      </c>
      <c r="CZ307" s="23" t="str">
        <f>+IF(AND(LEN($I307)&gt;5),IF(AND($J307&gt;AF$1,$J307&lt;=$AO$1),1,IF((COUNTIFS(INCAPACIDADES!$C$1:$C$51,$I307,INCAPACIDADES!AC$1:AC$51,AF$1))&gt;0,2,IF(VLOOKUP($C307,BD!$D$1:$F$501,3,0)&gt;AF$1,0,3))),"")</f>
        <v/>
      </c>
      <c r="DA307" s="23" t="str">
        <f>+IF(AND(LEN($I307)&gt;5),IF(AND($J307&gt;AG$1,$J307&lt;=$AO$1),1,IF((COUNTIFS(INCAPACIDADES!$C$1:$C$51,$I307,INCAPACIDADES!AD$1:AD$51,AG$1))&gt;0,2,IF(VLOOKUP($C307,BD!$D$1:$F$501,3,0)&gt;AG$1,0,3))),"")</f>
        <v/>
      </c>
      <c r="DB307" s="23" t="str">
        <f>+IF(AND(LEN($I307)&gt;5),IF(AND($J307&gt;AH$1,$J307&lt;=$AO$1),1,IF((COUNTIFS(INCAPACIDADES!$C$1:$C$51,$I307,INCAPACIDADES!AE$1:AE$51,AH$1))&gt;0,2,IF(VLOOKUP($C307,BD!$D$1:$F$501,3,0)&gt;AH$1,0,3))),"")</f>
        <v/>
      </c>
      <c r="DC307" s="23" t="str">
        <f>+IF(AND(LEN($I307)&gt;5),IF(AND($J307&gt;AI$1,$J307&lt;=$AO$1),1,IF((COUNTIFS(INCAPACIDADES!$C$1:$C$51,$I307,INCAPACIDADES!AF$1:AF$51,AI$1))&gt;0,2,IF(VLOOKUP($C307,BD!$D$1:$F$501,3,0)&gt;AI$1,0,3))),"")</f>
        <v/>
      </c>
      <c r="DD307" s="23" t="str">
        <f>+IF(AND(LEN($I307)&gt;5),IF(AND($J307&gt;AJ$1,$J307&lt;=$AO$1),1,IF((COUNTIFS(INCAPACIDADES!$C$1:$C$51,$I307,INCAPACIDADES!AG$1:AG$51,AJ$1))&gt;0,2,IF(VLOOKUP($C307,BD!$D$1:$F$501,3,0)&gt;AJ$1,0,3))),"")</f>
        <v/>
      </c>
      <c r="DE307" s="23" t="str">
        <f>+IF(AND(LEN($I307)&gt;5),IF(AND($J307&gt;AK$1,$J307&lt;=$AO$1),1,IF((COUNTIFS(INCAPACIDADES!$C$1:$C$51,$I307,INCAPACIDADES!AH$1:AH$51,AK$1))&gt;0,2,IF(VLOOKUP($C307,BD!$D$1:$F$501,3,0)&gt;AK$1,0,3))),"")</f>
        <v/>
      </c>
      <c r="DF307" s="23" t="str">
        <f>+IF(AND(LEN($I307)&gt;5),IF(AND($J307&gt;AL$1,$J307&lt;=$AO$1),1,IF((COUNTIFS(INCAPACIDADES!$C$1:$C$51,$I307,INCAPACIDADES!AI$1:AI$51,AL$1))&gt;0,2,IF(VLOOKUP($C307,BD!$D$1:$F$501,3,0)&gt;AL$1,0,3))),"")</f>
        <v/>
      </c>
      <c r="DG307" s="23" t="str">
        <f>+IF(AND(LEN($I307)&gt;5),IF(AND($J307&gt;AM$1,$J307&lt;=$AO$1),1,IF((COUNTIFS(INCAPACIDADES!$C$1:$C$51,$I307,INCAPACIDADES!AJ$1:AJ$51,AM$1))&gt;0,2,IF(VLOOKUP($C307,BD!$D$1:$F$501,3,0)&gt;AM$1,0,3))),"")</f>
        <v/>
      </c>
      <c r="DH307" s="23" t="str">
        <f>+IF(AND(LEN($I307)&gt;5),IF(AND($J307&gt;AN$1,$J307&lt;=$AO$1),1,IF((COUNTIFS(INCAPACIDADES!$C$1:$C$51,$I307,INCAPACIDADES!AK$1:AK$51,AN$1))&gt;0,2,IF(VLOOKUP($C307,BD!$D$1:$F$501,3,0)&gt;AN$1,0,3))),"")</f>
        <v/>
      </c>
      <c r="DI307" s="23" t="str">
        <f>+IF(AND(LEN($I307)&gt;5),IF(AND($J307&gt;AO$1,$J307&lt;=$AO$1),1,IF((COUNTIFS(INCAPACIDADES!$C$1:$C$51,$I307,INCAPACIDADES!AL$1:AL$51,AO$1))&gt;0,2,IF(VLOOKUP($C307,BD!$D$1:$F$501,3,0)&gt;AO$1,0,3))),"")</f>
        <v/>
      </c>
      <c r="DJ307" s="23" t="str">
        <f>+IF(LEN($I307)&gt;5,IF(ISERROR(VLOOKUP(N307,'CODIGO PAGO'!$B$2:$B$20,1,0)),1,IF(OR(AND(CH307=1,N307&lt;&gt;"N"),AND(CH307=3,N307&lt;&gt;"B"),AND(CH307=2,LEFT(TRIM(N307),1)&lt;&gt;"I")),1,IF(OR(AND(CH307=0,N307="N"),AND(CH307=0,N307="B"),AND(CH307=0,LEFT(TRIM(N307),1)="I")),1,0))),"")</f>
        <v/>
      </c>
      <c r="DK307" s="23" t="str">
        <f t="shared" si="174"/>
        <v/>
      </c>
      <c r="DL307" s="23" t="str">
        <f>+IF(LEN($I307)&gt;5,IF(ISERROR(VLOOKUP(P307,'CODIGO PAGO'!$B$2:$B$20,1,0)),1,IF(OR(AND(CJ307=1,P307&lt;&gt;"N"),AND(CJ307=3,P307&lt;&gt;"B"),AND(CJ307=2,LEFT(TRIM(P307),1)&lt;&gt;"I")),1,IF(OR(AND(CJ307=0,P307="N"),AND(CJ307=0,P307="B"),AND(CJ307=0,LEFT(TRIM(P307),1)="I")),1,0))),"")</f>
        <v/>
      </c>
      <c r="DM307" s="23" t="str">
        <f t="shared" si="175"/>
        <v/>
      </c>
      <c r="DN307" s="23" t="str">
        <f>+IF(LEN($I307)&gt;5,IF(ISERROR(VLOOKUP(R307,'CODIGO PAGO'!$B$2:$B$20,1,0)),1,IF(OR(AND(CL307=1,R307&lt;&gt;"N"),AND(CL307=3,R307&lt;&gt;"B"),AND(CL307=2,LEFT(TRIM(R307),1)&lt;&gt;"I")),1,IF(OR(AND(CL307=0,R307="N"),AND(CL307=0,R307="B"),AND(CL307=0,LEFT(TRIM(R307),1)="I")),1,0))),"")</f>
        <v/>
      </c>
      <c r="DO307" s="23" t="str">
        <f t="shared" si="176"/>
        <v/>
      </c>
      <c r="DP307" s="23" t="str">
        <f>+IF(LEN($I307)&gt;5,IF(ISERROR(VLOOKUP(T307,'CODIGO PAGO'!$B$2:$B$20,1,0)),1,IF(OR(AND(CN307=1,T307&lt;&gt;"N"),AND(CN307=3,T307&lt;&gt;"B"),AND(CN307=2,LEFT(TRIM(T307),1)&lt;&gt;"I")),1,IF(OR(AND(CN307=0,T307="N"),AND(CN307=0,T307="B"),AND(CN307=0,LEFT(TRIM(T307),1)="I")),1,0))),"")</f>
        <v/>
      </c>
      <c r="DQ307" s="23" t="str">
        <f t="shared" si="177"/>
        <v/>
      </c>
      <c r="DR307" s="23" t="str">
        <f>+IF(LEN($I307)&gt;5,IF(ISERROR(VLOOKUP(V307,'CODIGO PAGO'!$B$2:$B$20,1,0)),1,IF(OR(AND(CP307=1,V307&lt;&gt;"N"),AND(CP307=3,V307&lt;&gt;"B"),AND(CP307=2,LEFT(TRIM(V307),1)&lt;&gt;"I")),1,IF(OR(AND(CP307=0,V307="N"),AND(CP307=0,V307="B"),AND(CP307=0,LEFT(TRIM(V307),1)="I")),1,0))),"")</f>
        <v/>
      </c>
      <c r="DS307" s="23" t="str">
        <f t="shared" si="178"/>
        <v/>
      </c>
      <c r="DT307" s="23" t="str">
        <f>+IF(LEN($I307)&gt;5,IF(ISERROR(VLOOKUP(X307,'CODIGO PAGO'!$B$2:$B$20,1,0)),1,IF(OR(AND(CR307=1,X307&lt;&gt;"N"),AND(CR307=3,X307&lt;&gt;"B"),AND(CR307=2,LEFT(TRIM(X307),1)&lt;&gt;"I")),1,IF(OR(AND(CR307=0,X307="N"),AND(CR307=0,X307="B"),AND(CR307=0,LEFT(TRIM(X307),1)="I")),1,0))),"")</f>
        <v/>
      </c>
      <c r="DU307" s="23" t="str">
        <f t="shared" si="179"/>
        <v/>
      </c>
      <c r="DV307" s="23" t="str">
        <f>+IF(LEN($I307)&gt;5,IF(ISERROR(VLOOKUP(Z307,'CODIGO PAGO'!$B$2:$B$20,1,0)),1,IF(OR(AND(CT307=1,Z307&lt;&gt;"N"),AND(CT307=3,Z307&lt;&gt;"B"),AND(CT307=2,LEFT(TRIM(Z307),1)&lt;&gt;"I")),1,IF(OR(AND(CT307=0,Z307="N"),AND(CT307=0,Z307="B"),AND(CT307=0,LEFT(TRIM(Z307),1)="I")),1,0))),"")</f>
        <v/>
      </c>
      <c r="DW307" s="23" t="str">
        <f t="shared" si="180"/>
        <v/>
      </c>
      <c r="DX307" s="23" t="str">
        <f>+IF(LEN($I307)&gt;5,IF(ISERROR(VLOOKUP(AB307,'CODIGO PAGO'!$B$2:$B$20,1,0)),1,IF(OR(AND(CV307=1,AB307&lt;&gt;"N"),AND(CV307=3,AB307&lt;&gt;"B"),AND(CV307=2,LEFT(TRIM(AB307),1)&lt;&gt;"I")),1,IF(OR(AND(CV307=0,AB307="N"),AND(CV307=0,AB307="B"),AND(CV307=0,LEFT(TRIM(AB307),1)="I")),1,0))),"")</f>
        <v/>
      </c>
      <c r="DY307" s="23" t="str">
        <f t="shared" si="181"/>
        <v/>
      </c>
      <c r="DZ307" s="23" t="str">
        <f>+IF(LEN($I307)&gt;5,IF(ISERROR(VLOOKUP(AD307,'CODIGO PAGO'!$B$2:$B$20,1,0)),1,IF(OR(AND(CX307=1,AD307&lt;&gt;"N"),AND(CX307=3,AD307&lt;&gt;"B"),AND(CX307=2,LEFT(TRIM(AD307),1)&lt;&gt;"I")),1,IF(OR(AND(CX307=0,AD307="N"),AND(CX307=0,AD307="B"),AND(CX307=0,LEFT(TRIM(AD307),1)="I")),1,0))),"")</f>
        <v/>
      </c>
      <c r="EA307" s="23" t="str">
        <f t="shared" si="182"/>
        <v/>
      </c>
      <c r="EB307" s="23" t="str">
        <f>+IF(LEN($I307)&gt;5,IF(ISERROR(VLOOKUP(AF307,'CODIGO PAGO'!$B$2:$B$20,1,0)),1,IF(OR(AND(CZ307=1,AF307&lt;&gt;"N"),AND(CZ307=3,AF307&lt;&gt;"B"),AND(CZ307=2,LEFT(TRIM(AF307),1)&lt;&gt;"I")),1,IF(OR(AND(CZ307=0,AF307="N"),AND(CZ307=0,AF307="B"),AND(CZ307=0,LEFT(TRIM(AF307),1)="I")),1,0))),"")</f>
        <v/>
      </c>
      <c r="EC307" s="23" t="str">
        <f t="shared" si="183"/>
        <v/>
      </c>
      <c r="ED307" s="23" t="str">
        <f>+IF(LEN($I307)&gt;5,IF(ISERROR(VLOOKUP(AH307,'CODIGO PAGO'!$B$2:$B$20,1,0)),1,IF(OR(AND(DB307=1,AH307&lt;&gt;"N"),AND(DB307=3,AH307&lt;&gt;"B"),AND(DB307=2,LEFT(TRIM(AH307),1)&lt;&gt;"I")),1,IF(OR(AND(DB307=0,AH307="N"),AND(DB307=0,AH307="B"),AND(DB307=0,LEFT(TRIM(AH307),1)="I")),1,0))),"")</f>
        <v/>
      </c>
      <c r="EE307" s="23" t="str">
        <f t="shared" si="184"/>
        <v/>
      </c>
      <c r="EF307" s="23" t="str">
        <f>+IF(LEN($I307)&gt;5,IF(ISERROR(VLOOKUP(AJ307,'CODIGO PAGO'!$B$2:$B$20,1,0)),1,IF(OR(AND(DD307=1,AJ307&lt;&gt;"N"),AND(DD307=3,AJ307&lt;&gt;"B"),AND(DD307=2,LEFT(TRIM(AJ307),1)&lt;&gt;"I")),1,IF(OR(AND(DD307=0,AJ307="N"),AND(DD307=0,AJ307="B"),AND(DD307=0,LEFT(TRIM(AJ307),1)="I")),1,0))),"")</f>
        <v/>
      </c>
      <c r="EG307" s="23" t="str">
        <f t="shared" si="185"/>
        <v/>
      </c>
      <c r="EH307" s="23" t="str">
        <f>+IF(LEN($I307)&gt;5,IF(ISERROR(VLOOKUP(AL307,'CODIGO PAGO'!$B$2:$B$20,1,0)),1,IF(OR(AND(DF307=1,AL307&lt;&gt;"N"),AND(DF307=3,AL307&lt;&gt;"B"),AND(DF307=2,LEFT(TRIM(AL307),1)&lt;&gt;"I")),1,IF(OR(AND(DF307=0,AL307="N"),AND(DF307=0,AL307="B"),AND(DF307=0,LEFT(TRIM(AL307),1)="I")),1,0))),"")</f>
        <v/>
      </c>
      <c r="EI307" s="23" t="str">
        <f t="shared" si="186"/>
        <v/>
      </c>
      <c r="EJ307" s="23" t="str">
        <f>+IF(LEN($I307)&gt;5,IF(ISERROR(VLOOKUP(AN307,'CODIGO PAGO'!$B$2:$B$20,1,0)),1,IF(OR(AND(DH307=1,AN307&lt;&gt;"N"),AND(DH307=3,AN307&lt;&gt;"B"),AND(DH307=2,LEFT(TRIM(AN307),1)&lt;&gt;"I")),1,IF(OR(AND(DH307=0,AN307="N"),AND(DH307=0,AN307="B"),AND(DH307=0,LEFT(TRIM(AN307),1)="I")),1,0))),"")</f>
        <v/>
      </c>
      <c r="EK307" s="23" t="str">
        <f t="shared" si="187"/>
        <v/>
      </c>
      <c r="EL307" s="24" t="str">
        <f t="shared" si="188"/>
        <v/>
      </c>
    </row>
    <row r="308" spans="1:142" s="26" customFormat="1">
      <c r="A308" s="15" t="str">
        <f t="shared" si="154"/>
        <v/>
      </c>
      <c r="B308" s="1" t="str">
        <f>+IF(LEN(I308)&gt;5,'CODIGO PAGO'!$B$28,"")</f>
        <v/>
      </c>
      <c r="C308" s="1" t="str">
        <f>+IF(LEN($I308)&gt;5,BD!D308,"")</f>
        <v/>
      </c>
      <c r="D308" s="168" t="str">
        <f>+IF(LEN($I308)&gt;5,BD!A308,"")</f>
        <v/>
      </c>
      <c r="E308" s="1" t="str">
        <f>+IF(LEN($I308)&gt;5,BD!B308,"")</f>
        <v/>
      </c>
      <c r="F308" s="1" t="str">
        <f>+IF(LEN($I308)&gt;5,BD!C308,"")</f>
        <v/>
      </c>
      <c r="G308" s="141"/>
      <c r="H308" s="141"/>
      <c r="I308" s="1" t="str">
        <f>+IF(LEN(BD!G308)&gt;5,BD!G308,"")</f>
        <v/>
      </c>
      <c r="J308" s="167" t="str">
        <f>+IF(LEN($I308)&gt;5,BD!E308,"")</f>
        <v/>
      </c>
      <c r="K308" s="6" t="str">
        <f t="shared" si="155"/>
        <v/>
      </c>
      <c r="L308" s="87" t="str">
        <f>+IF(LEN($I308)&gt;5,BD!H308,"")</f>
        <v/>
      </c>
      <c r="M308" s="40" t="str">
        <f t="shared" si="156"/>
        <v/>
      </c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4" t="str">
        <f t="shared" si="157"/>
        <v/>
      </c>
      <c r="AQ308" s="5" t="str">
        <f t="shared" si="158"/>
        <v/>
      </c>
      <c r="AR308" s="91" t="str">
        <f t="shared" si="159"/>
        <v/>
      </c>
      <c r="AS308" s="5" t="str">
        <f t="shared" si="160"/>
        <v/>
      </c>
      <c r="AT308" s="91" t="str">
        <f t="shared" si="161"/>
        <v/>
      </c>
      <c r="AU308" s="4" t="str">
        <f t="shared" si="162"/>
        <v/>
      </c>
      <c r="AV308" s="4" t="str">
        <f t="shared" si="163"/>
        <v/>
      </c>
      <c r="AW308" s="4" t="str">
        <f t="shared" si="164"/>
        <v/>
      </c>
      <c r="AX308" s="4" t="str">
        <f t="shared" si="165"/>
        <v/>
      </c>
      <c r="AY308" s="88" t="str">
        <f t="shared" si="166"/>
        <v/>
      </c>
      <c r="AZ308" s="17" t="str">
        <f t="shared" si="167"/>
        <v/>
      </c>
      <c r="BA308" s="18" t="str">
        <f t="shared" si="168"/>
        <v/>
      </c>
      <c r="BB308" s="19" t="str">
        <f>+IF(LEN(I308)&gt;5,IF(INT(RIGHT(B308,1))=9,0.5*L308*AY308,INT(MID(B308,5,LEN(B308)-4))*L308)+IFERROR(VLOOKUP(I308,AJUSTES!$A$1:$I$50,9,0),0),"")</f>
        <v/>
      </c>
      <c r="BC308" s="12"/>
      <c r="BD308" s="19" t="str">
        <f t="shared" si="169"/>
        <v/>
      </c>
      <c r="BE308" s="18" t="str">
        <f t="shared" si="170"/>
        <v/>
      </c>
      <c r="BF308" s="139" t="str">
        <f t="shared" si="171"/>
        <v/>
      </c>
      <c r="BG308" s="114"/>
      <c r="BH308" s="18" t="str">
        <f t="shared" si="172"/>
        <v/>
      </c>
      <c r="BI308" s="13"/>
      <c r="BJ308" s="12"/>
      <c r="BK308" s="12"/>
      <c r="BL308" s="145"/>
      <c r="BM308" s="12"/>
      <c r="BN308" s="12"/>
      <c r="BO308" s="12"/>
      <c r="BP308" s="12"/>
      <c r="BQ308" s="12"/>
      <c r="BR308" s="12"/>
      <c r="BS308" s="146"/>
      <c r="BT308" s="14"/>
      <c r="BU308" s="12"/>
      <c r="BV308" s="12"/>
      <c r="BW308" s="12"/>
      <c r="BX308" s="12"/>
      <c r="BY308" s="12"/>
      <c r="BZ308" s="144"/>
      <c r="CA308" s="107" t="str">
        <f>+IF(LEN($I308)&gt;5,IF(BD!F308="N/A","",BD!F308),"")</f>
        <v/>
      </c>
      <c r="CB308" s="21"/>
      <c r="CC308" s="147"/>
      <c r="CD308" s="148"/>
      <c r="CE308" s="8" t="str">
        <f>+IF(LEN(I308)&gt;5,BD!M308,"")</f>
        <v/>
      </c>
      <c r="CF308" s="16" t="str">
        <f>+IF(LEN(I308)&gt;5,BD!N308,"")</f>
        <v/>
      </c>
      <c r="CG308" s="3" t="str">
        <f t="shared" si="173"/>
        <v/>
      </c>
      <c r="CH308" s="23" t="str">
        <f>+IF(AND(LEN($I308)&gt;5),IF(AND($J308&gt;N$1,$J308&lt;=$AO$1),1,IF((COUNTIFS(INCAPACIDADES!$C$1:$C$51,$I308,INCAPACIDADES!K$1:K$51,N$1))&gt;0,2,IF(VLOOKUP($C308,BD!$D$1:$F$501,3,0)&gt;N$1,0,3))),"")</f>
        <v/>
      </c>
      <c r="CI308" s="23" t="str">
        <f>+IF(AND(LEN($I308)&gt;5),IF(AND($J308&gt;O$1,$J308&lt;=$AO$1),1,IF((COUNTIFS(INCAPACIDADES!$C$1:$C$51,$I308,INCAPACIDADES!L$1:L$51,O$1))&gt;0,2,IF(VLOOKUP($C308,BD!$D$1:$F$501,3,0)&gt;O$1,0,3))),"")</f>
        <v/>
      </c>
      <c r="CJ308" s="23" t="str">
        <f>+IF(AND(LEN($I308)&gt;5),IF(AND($J308&gt;P$1,$J308&lt;=$AO$1),1,IF((COUNTIFS(INCAPACIDADES!$C$1:$C$51,$I308,INCAPACIDADES!M$1:M$51,P$1))&gt;0,2,IF(VLOOKUP($C308,BD!$D$1:$F$501,3,0)&gt;P$1,0,3))),"")</f>
        <v/>
      </c>
      <c r="CK308" s="23" t="str">
        <f>+IF(AND(LEN($I308)&gt;5),IF(AND($J308&gt;Q$1,$J308&lt;=$AO$1),1,IF((COUNTIFS(INCAPACIDADES!$C$1:$C$51,$I308,INCAPACIDADES!N$1:N$51,Q$1))&gt;0,2,IF(VLOOKUP($C308,BD!$D$1:$F$501,3,0)&gt;Q$1,0,3))),"")</f>
        <v/>
      </c>
      <c r="CL308" s="23" t="str">
        <f>+IF(AND(LEN($I308)&gt;5),IF(AND($J308&gt;R$1,$J308&lt;=$AO$1),1,IF((COUNTIFS(INCAPACIDADES!$C$1:$C$51,$I308,INCAPACIDADES!O$1:O$51,R$1))&gt;0,2,IF(VLOOKUP($C308,BD!$D$1:$F$501,3,0)&gt;R$1,0,3))),"")</f>
        <v/>
      </c>
      <c r="CM308" s="23" t="str">
        <f>+IF(AND(LEN($I308)&gt;5),IF(AND($J308&gt;S$1,$J308&lt;=$AO$1),1,IF((COUNTIFS(INCAPACIDADES!$C$1:$C$51,$I308,INCAPACIDADES!P$1:P$51,S$1))&gt;0,2,IF(VLOOKUP($C308,BD!$D$1:$F$501,3,0)&gt;S$1,0,3))),"")</f>
        <v/>
      </c>
      <c r="CN308" s="23" t="str">
        <f>+IF(AND(LEN($I308)&gt;5),IF(AND($J308&gt;T$1,$J308&lt;=$AO$1),1,IF((COUNTIFS(INCAPACIDADES!$C$1:$C$51,$I308,INCAPACIDADES!Q$1:Q$51,T$1))&gt;0,2,IF(VLOOKUP($C308,BD!$D$1:$F$501,3,0)&gt;T$1,0,3))),"")</f>
        <v/>
      </c>
      <c r="CO308" s="23" t="str">
        <f>+IF(AND(LEN($I308)&gt;5),IF(AND($J308&gt;U$1,$J308&lt;=$AO$1),1,IF((COUNTIFS(INCAPACIDADES!$C$1:$C$51,$I308,INCAPACIDADES!R$1:R$51,U$1))&gt;0,2,IF(VLOOKUP($C308,BD!$D$1:$F$501,3,0)&gt;U$1,0,3))),"")</f>
        <v/>
      </c>
      <c r="CP308" s="23" t="str">
        <f>+IF(AND(LEN($I308)&gt;5),IF(AND($J308&gt;V$1,$J308&lt;=$AO$1),1,IF((COUNTIFS(INCAPACIDADES!$C$1:$C$51,$I308,INCAPACIDADES!S$1:S$51,V$1))&gt;0,2,IF(VLOOKUP($C308,BD!$D$1:$F$501,3,0)&gt;V$1,0,3))),"")</f>
        <v/>
      </c>
      <c r="CQ308" s="23" t="str">
        <f>+IF(AND(LEN($I308)&gt;5),IF(AND($J308&gt;W$1,$J308&lt;=$AO$1),1,IF((COUNTIFS(INCAPACIDADES!$C$1:$C$51,$I308,INCAPACIDADES!T$1:T$51,W$1))&gt;0,2,IF(VLOOKUP($C308,BD!$D$1:$F$501,3,0)&gt;W$1,0,3))),"")</f>
        <v/>
      </c>
      <c r="CR308" s="23" t="str">
        <f>+IF(AND(LEN($I308)&gt;5),IF(AND($J308&gt;X$1,$J308&lt;=$AO$1),1,IF((COUNTIFS(INCAPACIDADES!$C$1:$C$51,$I308,INCAPACIDADES!U$1:U$51,X$1))&gt;0,2,IF(VLOOKUP($C308,BD!$D$1:$F$501,3,0)&gt;X$1,0,3))),"")</f>
        <v/>
      </c>
      <c r="CS308" s="23" t="str">
        <f>+IF(AND(LEN($I308)&gt;5),IF(AND($J308&gt;Y$1,$J308&lt;=$AO$1),1,IF((COUNTIFS(INCAPACIDADES!$C$1:$C$51,$I308,INCAPACIDADES!V$1:V$51,Y$1))&gt;0,2,IF(VLOOKUP($C308,BD!$D$1:$F$501,3,0)&gt;Y$1,0,3))),"")</f>
        <v/>
      </c>
      <c r="CT308" s="23" t="str">
        <f>+IF(AND(LEN($I308)&gt;5),IF(AND($J308&gt;Z$1,$J308&lt;=$AO$1),1,IF((COUNTIFS(INCAPACIDADES!$C$1:$C$51,$I308,INCAPACIDADES!W$1:W$51,Z$1))&gt;0,2,IF(VLOOKUP($C308,BD!$D$1:$F$501,3,0)&gt;Z$1,0,3))),"")</f>
        <v/>
      </c>
      <c r="CU308" s="23" t="str">
        <f>+IF(AND(LEN($I308)&gt;5),IF(AND($J308&gt;AA$1,$J308&lt;=$AO$1),1,IF((COUNTIFS(INCAPACIDADES!$C$1:$C$51,$I308,INCAPACIDADES!X$1:X$51,AA$1))&gt;0,2,IF(VLOOKUP($C308,BD!$D$1:$F$501,3,0)&gt;AA$1,0,3))),"")</f>
        <v/>
      </c>
      <c r="CV308" s="23" t="str">
        <f>+IF(AND(LEN($I308)&gt;5),IF(AND($J308&gt;AB$1,$J308&lt;=$AO$1),1,IF((COUNTIFS(INCAPACIDADES!$C$1:$C$51,$I308,INCAPACIDADES!Y$1:Y$51,AB$1))&gt;0,2,IF(VLOOKUP($C308,BD!$D$1:$F$501,3,0)&gt;AB$1,0,3))),"")</f>
        <v/>
      </c>
      <c r="CW308" s="23" t="str">
        <f>+IF(AND(LEN($I308)&gt;5),IF(AND($J308&gt;AC$1,$J308&lt;=$AO$1),1,IF((COUNTIFS(INCAPACIDADES!$C$1:$C$51,$I308,INCAPACIDADES!Z$1:Z$51,AC$1))&gt;0,2,IF(VLOOKUP($C308,BD!$D$1:$F$501,3,0)&gt;AC$1,0,3))),"")</f>
        <v/>
      </c>
      <c r="CX308" s="23" t="str">
        <f>+IF(AND(LEN($I308)&gt;5),IF(AND($J308&gt;AD$1,$J308&lt;=$AO$1),1,IF((COUNTIFS(INCAPACIDADES!$C$1:$C$51,$I308,INCAPACIDADES!AA$1:AA$51,AD$1))&gt;0,2,IF(VLOOKUP($C308,BD!$D$1:$F$501,3,0)&gt;AD$1,0,3))),"")</f>
        <v/>
      </c>
      <c r="CY308" s="23" t="str">
        <f>+IF(AND(LEN($I308)&gt;5),IF(AND($J308&gt;AE$1,$J308&lt;=$AO$1),1,IF((COUNTIFS(INCAPACIDADES!$C$1:$C$51,$I308,INCAPACIDADES!AB$1:AB$51,AE$1))&gt;0,2,IF(VLOOKUP($C308,BD!$D$1:$F$501,3,0)&gt;AE$1,0,3))),"")</f>
        <v/>
      </c>
      <c r="CZ308" s="23" t="str">
        <f>+IF(AND(LEN($I308)&gt;5),IF(AND($J308&gt;AF$1,$J308&lt;=$AO$1),1,IF((COUNTIFS(INCAPACIDADES!$C$1:$C$51,$I308,INCAPACIDADES!AC$1:AC$51,AF$1))&gt;0,2,IF(VLOOKUP($C308,BD!$D$1:$F$501,3,0)&gt;AF$1,0,3))),"")</f>
        <v/>
      </c>
      <c r="DA308" s="23" t="str">
        <f>+IF(AND(LEN($I308)&gt;5),IF(AND($J308&gt;AG$1,$J308&lt;=$AO$1),1,IF((COUNTIFS(INCAPACIDADES!$C$1:$C$51,$I308,INCAPACIDADES!AD$1:AD$51,AG$1))&gt;0,2,IF(VLOOKUP($C308,BD!$D$1:$F$501,3,0)&gt;AG$1,0,3))),"")</f>
        <v/>
      </c>
      <c r="DB308" s="23" t="str">
        <f>+IF(AND(LEN($I308)&gt;5),IF(AND($J308&gt;AH$1,$J308&lt;=$AO$1),1,IF((COUNTIFS(INCAPACIDADES!$C$1:$C$51,$I308,INCAPACIDADES!AE$1:AE$51,AH$1))&gt;0,2,IF(VLOOKUP($C308,BD!$D$1:$F$501,3,0)&gt;AH$1,0,3))),"")</f>
        <v/>
      </c>
      <c r="DC308" s="23" t="str">
        <f>+IF(AND(LEN($I308)&gt;5),IF(AND($J308&gt;AI$1,$J308&lt;=$AO$1),1,IF((COUNTIFS(INCAPACIDADES!$C$1:$C$51,$I308,INCAPACIDADES!AF$1:AF$51,AI$1))&gt;0,2,IF(VLOOKUP($C308,BD!$D$1:$F$501,3,0)&gt;AI$1,0,3))),"")</f>
        <v/>
      </c>
      <c r="DD308" s="23" t="str">
        <f>+IF(AND(LEN($I308)&gt;5),IF(AND($J308&gt;AJ$1,$J308&lt;=$AO$1),1,IF((COUNTIFS(INCAPACIDADES!$C$1:$C$51,$I308,INCAPACIDADES!AG$1:AG$51,AJ$1))&gt;0,2,IF(VLOOKUP($C308,BD!$D$1:$F$501,3,0)&gt;AJ$1,0,3))),"")</f>
        <v/>
      </c>
      <c r="DE308" s="23" t="str">
        <f>+IF(AND(LEN($I308)&gt;5),IF(AND($J308&gt;AK$1,$J308&lt;=$AO$1),1,IF((COUNTIFS(INCAPACIDADES!$C$1:$C$51,$I308,INCAPACIDADES!AH$1:AH$51,AK$1))&gt;0,2,IF(VLOOKUP($C308,BD!$D$1:$F$501,3,0)&gt;AK$1,0,3))),"")</f>
        <v/>
      </c>
      <c r="DF308" s="23" t="str">
        <f>+IF(AND(LEN($I308)&gt;5),IF(AND($J308&gt;AL$1,$J308&lt;=$AO$1),1,IF((COUNTIFS(INCAPACIDADES!$C$1:$C$51,$I308,INCAPACIDADES!AI$1:AI$51,AL$1))&gt;0,2,IF(VLOOKUP($C308,BD!$D$1:$F$501,3,0)&gt;AL$1,0,3))),"")</f>
        <v/>
      </c>
      <c r="DG308" s="23" t="str">
        <f>+IF(AND(LEN($I308)&gt;5),IF(AND($J308&gt;AM$1,$J308&lt;=$AO$1),1,IF((COUNTIFS(INCAPACIDADES!$C$1:$C$51,$I308,INCAPACIDADES!AJ$1:AJ$51,AM$1))&gt;0,2,IF(VLOOKUP($C308,BD!$D$1:$F$501,3,0)&gt;AM$1,0,3))),"")</f>
        <v/>
      </c>
      <c r="DH308" s="23" t="str">
        <f>+IF(AND(LEN($I308)&gt;5),IF(AND($J308&gt;AN$1,$J308&lt;=$AO$1),1,IF((COUNTIFS(INCAPACIDADES!$C$1:$C$51,$I308,INCAPACIDADES!AK$1:AK$51,AN$1))&gt;0,2,IF(VLOOKUP($C308,BD!$D$1:$F$501,3,0)&gt;AN$1,0,3))),"")</f>
        <v/>
      </c>
      <c r="DI308" s="23" t="str">
        <f>+IF(AND(LEN($I308)&gt;5),IF(AND($J308&gt;AO$1,$J308&lt;=$AO$1),1,IF((COUNTIFS(INCAPACIDADES!$C$1:$C$51,$I308,INCAPACIDADES!AL$1:AL$51,AO$1))&gt;0,2,IF(VLOOKUP($C308,BD!$D$1:$F$501,3,0)&gt;AO$1,0,3))),"")</f>
        <v/>
      </c>
      <c r="DJ308" s="23" t="str">
        <f>+IF(LEN($I308)&gt;5,IF(ISERROR(VLOOKUP(N308,'CODIGO PAGO'!$B$2:$B$20,1,0)),1,IF(OR(AND(CH308=1,N308&lt;&gt;"N"),AND(CH308=3,N308&lt;&gt;"B"),AND(CH308=2,LEFT(TRIM(N308),1)&lt;&gt;"I")),1,IF(OR(AND(CH308=0,N308="N"),AND(CH308=0,N308="B"),AND(CH308=0,LEFT(TRIM(N308),1)="I")),1,0))),"")</f>
        <v/>
      </c>
      <c r="DK308" s="23" t="str">
        <f t="shared" si="174"/>
        <v/>
      </c>
      <c r="DL308" s="23" t="str">
        <f>+IF(LEN($I308)&gt;5,IF(ISERROR(VLOOKUP(P308,'CODIGO PAGO'!$B$2:$B$20,1,0)),1,IF(OR(AND(CJ308=1,P308&lt;&gt;"N"),AND(CJ308=3,P308&lt;&gt;"B"),AND(CJ308=2,LEFT(TRIM(P308),1)&lt;&gt;"I")),1,IF(OR(AND(CJ308=0,P308="N"),AND(CJ308=0,P308="B"),AND(CJ308=0,LEFT(TRIM(P308),1)="I")),1,0))),"")</f>
        <v/>
      </c>
      <c r="DM308" s="23" t="str">
        <f t="shared" si="175"/>
        <v/>
      </c>
      <c r="DN308" s="23" t="str">
        <f>+IF(LEN($I308)&gt;5,IF(ISERROR(VLOOKUP(R308,'CODIGO PAGO'!$B$2:$B$20,1,0)),1,IF(OR(AND(CL308=1,R308&lt;&gt;"N"),AND(CL308=3,R308&lt;&gt;"B"),AND(CL308=2,LEFT(TRIM(R308),1)&lt;&gt;"I")),1,IF(OR(AND(CL308=0,R308="N"),AND(CL308=0,R308="B"),AND(CL308=0,LEFT(TRIM(R308),1)="I")),1,0))),"")</f>
        <v/>
      </c>
      <c r="DO308" s="23" t="str">
        <f t="shared" si="176"/>
        <v/>
      </c>
      <c r="DP308" s="23" t="str">
        <f>+IF(LEN($I308)&gt;5,IF(ISERROR(VLOOKUP(T308,'CODIGO PAGO'!$B$2:$B$20,1,0)),1,IF(OR(AND(CN308=1,T308&lt;&gt;"N"),AND(CN308=3,T308&lt;&gt;"B"),AND(CN308=2,LEFT(TRIM(T308),1)&lt;&gt;"I")),1,IF(OR(AND(CN308=0,T308="N"),AND(CN308=0,T308="B"),AND(CN308=0,LEFT(TRIM(T308),1)="I")),1,0))),"")</f>
        <v/>
      </c>
      <c r="DQ308" s="23" t="str">
        <f t="shared" si="177"/>
        <v/>
      </c>
      <c r="DR308" s="23" t="str">
        <f>+IF(LEN($I308)&gt;5,IF(ISERROR(VLOOKUP(V308,'CODIGO PAGO'!$B$2:$B$20,1,0)),1,IF(OR(AND(CP308=1,V308&lt;&gt;"N"),AND(CP308=3,V308&lt;&gt;"B"),AND(CP308=2,LEFT(TRIM(V308),1)&lt;&gt;"I")),1,IF(OR(AND(CP308=0,V308="N"),AND(CP308=0,V308="B"),AND(CP308=0,LEFT(TRIM(V308),1)="I")),1,0))),"")</f>
        <v/>
      </c>
      <c r="DS308" s="23" t="str">
        <f t="shared" si="178"/>
        <v/>
      </c>
      <c r="DT308" s="23" t="str">
        <f>+IF(LEN($I308)&gt;5,IF(ISERROR(VLOOKUP(X308,'CODIGO PAGO'!$B$2:$B$20,1,0)),1,IF(OR(AND(CR308=1,X308&lt;&gt;"N"),AND(CR308=3,X308&lt;&gt;"B"),AND(CR308=2,LEFT(TRIM(X308),1)&lt;&gt;"I")),1,IF(OR(AND(CR308=0,X308="N"),AND(CR308=0,X308="B"),AND(CR308=0,LEFT(TRIM(X308),1)="I")),1,0))),"")</f>
        <v/>
      </c>
      <c r="DU308" s="23" t="str">
        <f t="shared" si="179"/>
        <v/>
      </c>
      <c r="DV308" s="23" t="str">
        <f>+IF(LEN($I308)&gt;5,IF(ISERROR(VLOOKUP(Z308,'CODIGO PAGO'!$B$2:$B$20,1,0)),1,IF(OR(AND(CT308=1,Z308&lt;&gt;"N"),AND(CT308=3,Z308&lt;&gt;"B"),AND(CT308=2,LEFT(TRIM(Z308),1)&lt;&gt;"I")),1,IF(OR(AND(CT308=0,Z308="N"),AND(CT308=0,Z308="B"),AND(CT308=0,LEFT(TRIM(Z308),1)="I")),1,0))),"")</f>
        <v/>
      </c>
      <c r="DW308" s="23" t="str">
        <f t="shared" si="180"/>
        <v/>
      </c>
      <c r="DX308" s="23" t="str">
        <f>+IF(LEN($I308)&gt;5,IF(ISERROR(VLOOKUP(AB308,'CODIGO PAGO'!$B$2:$B$20,1,0)),1,IF(OR(AND(CV308=1,AB308&lt;&gt;"N"),AND(CV308=3,AB308&lt;&gt;"B"),AND(CV308=2,LEFT(TRIM(AB308),1)&lt;&gt;"I")),1,IF(OR(AND(CV308=0,AB308="N"),AND(CV308=0,AB308="B"),AND(CV308=0,LEFT(TRIM(AB308),1)="I")),1,0))),"")</f>
        <v/>
      </c>
      <c r="DY308" s="23" t="str">
        <f t="shared" si="181"/>
        <v/>
      </c>
      <c r="DZ308" s="23" t="str">
        <f>+IF(LEN($I308)&gt;5,IF(ISERROR(VLOOKUP(AD308,'CODIGO PAGO'!$B$2:$B$20,1,0)),1,IF(OR(AND(CX308=1,AD308&lt;&gt;"N"),AND(CX308=3,AD308&lt;&gt;"B"),AND(CX308=2,LEFT(TRIM(AD308),1)&lt;&gt;"I")),1,IF(OR(AND(CX308=0,AD308="N"),AND(CX308=0,AD308="B"),AND(CX308=0,LEFT(TRIM(AD308),1)="I")),1,0))),"")</f>
        <v/>
      </c>
      <c r="EA308" s="23" t="str">
        <f t="shared" si="182"/>
        <v/>
      </c>
      <c r="EB308" s="23" t="str">
        <f>+IF(LEN($I308)&gt;5,IF(ISERROR(VLOOKUP(AF308,'CODIGO PAGO'!$B$2:$B$20,1,0)),1,IF(OR(AND(CZ308=1,AF308&lt;&gt;"N"),AND(CZ308=3,AF308&lt;&gt;"B"),AND(CZ308=2,LEFT(TRIM(AF308),1)&lt;&gt;"I")),1,IF(OR(AND(CZ308=0,AF308="N"),AND(CZ308=0,AF308="B"),AND(CZ308=0,LEFT(TRIM(AF308),1)="I")),1,0))),"")</f>
        <v/>
      </c>
      <c r="EC308" s="23" t="str">
        <f t="shared" si="183"/>
        <v/>
      </c>
      <c r="ED308" s="23" t="str">
        <f>+IF(LEN($I308)&gt;5,IF(ISERROR(VLOOKUP(AH308,'CODIGO PAGO'!$B$2:$B$20,1,0)),1,IF(OR(AND(DB308=1,AH308&lt;&gt;"N"),AND(DB308=3,AH308&lt;&gt;"B"),AND(DB308=2,LEFT(TRIM(AH308),1)&lt;&gt;"I")),1,IF(OR(AND(DB308=0,AH308="N"),AND(DB308=0,AH308="B"),AND(DB308=0,LEFT(TRIM(AH308),1)="I")),1,0))),"")</f>
        <v/>
      </c>
      <c r="EE308" s="23" t="str">
        <f t="shared" si="184"/>
        <v/>
      </c>
      <c r="EF308" s="23" t="str">
        <f>+IF(LEN($I308)&gt;5,IF(ISERROR(VLOOKUP(AJ308,'CODIGO PAGO'!$B$2:$B$20,1,0)),1,IF(OR(AND(DD308=1,AJ308&lt;&gt;"N"),AND(DD308=3,AJ308&lt;&gt;"B"),AND(DD308=2,LEFT(TRIM(AJ308),1)&lt;&gt;"I")),1,IF(OR(AND(DD308=0,AJ308="N"),AND(DD308=0,AJ308="B"),AND(DD308=0,LEFT(TRIM(AJ308),1)="I")),1,0))),"")</f>
        <v/>
      </c>
      <c r="EG308" s="23" t="str">
        <f t="shared" si="185"/>
        <v/>
      </c>
      <c r="EH308" s="23" t="str">
        <f>+IF(LEN($I308)&gt;5,IF(ISERROR(VLOOKUP(AL308,'CODIGO PAGO'!$B$2:$B$20,1,0)),1,IF(OR(AND(DF308=1,AL308&lt;&gt;"N"),AND(DF308=3,AL308&lt;&gt;"B"),AND(DF308=2,LEFT(TRIM(AL308),1)&lt;&gt;"I")),1,IF(OR(AND(DF308=0,AL308="N"),AND(DF308=0,AL308="B"),AND(DF308=0,LEFT(TRIM(AL308),1)="I")),1,0))),"")</f>
        <v/>
      </c>
      <c r="EI308" s="23" t="str">
        <f t="shared" si="186"/>
        <v/>
      </c>
      <c r="EJ308" s="23" t="str">
        <f>+IF(LEN($I308)&gt;5,IF(ISERROR(VLOOKUP(AN308,'CODIGO PAGO'!$B$2:$B$20,1,0)),1,IF(OR(AND(DH308=1,AN308&lt;&gt;"N"),AND(DH308=3,AN308&lt;&gt;"B"),AND(DH308=2,LEFT(TRIM(AN308),1)&lt;&gt;"I")),1,IF(OR(AND(DH308=0,AN308="N"),AND(DH308=0,AN308="B"),AND(DH308=0,LEFT(TRIM(AN308),1)="I")),1,0))),"")</f>
        <v/>
      </c>
      <c r="EK308" s="23" t="str">
        <f t="shared" si="187"/>
        <v/>
      </c>
      <c r="EL308" s="24" t="str">
        <f t="shared" si="188"/>
        <v/>
      </c>
    </row>
    <row r="309" spans="1:142" s="26" customFormat="1">
      <c r="A309" s="15" t="str">
        <f t="shared" si="154"/>
        <v/>
      </c>
      <c r="B309" s="1" t="str">
        <f>+IF(LEN(I309)&gt;5,'CODIGO PAGO'!$B$28,"")</f>
        <v/>
      </c>
      <c r="C309" s="1" t="str">
        <f>+IF(LEN($I309)&gt;5,BD!D309,"")</f>
        <v/>
      </c>
      <c r="D309" s="168" t="str">
        <f>+IF(LEN($I309)&gt;5,BD!A309,"")</f>
        <v/>
      </c>
      <c r="E309" s="1" t="str">
        <f>+IF(LEN($I309)&gt;5,BD!B309,"")</f>
        <v/>
      </c>
      <c r="F309" s="1" t="str">
        <f>+IF(LEN($I309)&gt;5,BD!C309,"")</f>
        <v/>
      </c>
      <c r="G309" s="141"/>
      <c r="H309" s="141"/>
      <c r="I309" s="1" t="str">
        <f>+IF(LEN(BD!G309)&gt;5,BD!G309,"")</f>
        <v/>
      </c>
      <c r="J309" s="167" t="str">
        <f>+IF(LEN($I309)&gt;5,BD!E309,"")</f>
        <v/>
      </c>
      <c r="K309" s="6" t="str">
        <f t="shared" si="155"/>
        <v/>
      </c>
      <c r="L309" s="87" t="str">
        <f>+IF(LEN($I309)&gt;5,BD!H309,"")</f>
        <v/>
      </c>
      <c r="M309" s="40" t="str">
        <f t="shared" si="156"/>
        <v/>
      </c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4" t="str">
        <f t="shared" si="157"/>
        <v/>
      </c>
      <c r="AQ309" s="5" t="str">
        <f t="shared" si="158"/>
        <v/>
      </c>
      <c r="AR309" s="91" t="str">
        <f t="shared" si="159"/>
        <v/>
      </c>
      <c r="AS309" s="5" t="str">
        <f t="shared" si="160"/>
        <v/>
      </c>
      <c r="AT309" s="91" t="str">
        <f t="shared" si="161"/>
        <v/>
      </c>
      <c r="AU309" s="4" t="str">
        <f t="shared" si="162"/>
        <v/>
      </c>
      <c r="AV309" s="4" t="str">
        <f t="shared" si="163"/>
        <v/>
      </c>
      <c r="AW309" s="4" t="str">
        <f t="shared" si="164"/>
        <v/>
      </c>
      <c r="AX309" s="4" t="str">
        <f t="shared" si="165"/>
        <v/>
      </c>
      <c r="AY309" s="88" t="str">
        <f t="shared" si="166"/>
        <v/>
      </c>
      <c r="AZ309" s="17" t="str">
        <f t="shared" si="167"/>
        <v/>
      </c>
      <c r="BA309" s="18" t="str">
        <f t="shared" si="168"/>
        <v/>
      </c>
      <c r="BB309" s="19" t="str">
        <f>+IF(LEN(I309)&gt;5,IF(INT(RIGHT(B309,1))=9,0.5*L309*AY309,INT(MID(B309,5,LEN(B309)-4))*L309)+IFERROR(VLOOKUP(I309,AJUSTES!$A$1:$I$50,9,0),0),"")</f>
        <v/>
      </c>
      <c r="BC309" s="12"/>
      <c r="BD309" s="19" t="str">
        <f t="shared" si="169"/>
        <v/>
      </c>
      <c r="BE309" s="18" t="str">
        <f t="shared" si="170"/>
        <v/>
      </c>
      <c r="BF309" s="139" t="str">
        <f t="shared" si="171"/>
        <v/>
      </c>
      <c r="BG309" s="114"/>
      <c r="BH309" s="18" t="str">
        <f t="shared" si="172"/>
        <v/>
      </c>
      <c r="BI309" s="13"/>
      <c r="BJ309" s="12"/>
      <c r="BK309" s="12"/>
      <c r="BL309" s="145"/>
      <c r="BM309" s="12"/>
      <c r="BN309" s="12"/>
      <c r="BO309" s="12"/>
      <c r="BP309" s="12"/>
      <c r="BQ309" s="12"/>
      <c r="BR309" s="12"/>
      <c r="BS309" s="146"/>
      <c r="BT309" s="14"/>
      <c r="BU309" s="12"/>
      <c r="BV309" s="12"/>
      <c r="BW309" s="12"/>
      <c r="BX309" s="12"/>
      <c r="BY309" s="12"/>
      <c r="BZ309" s="144"/>
      <c r="CA309" s="107" t="str">
        <f>+IF(LEN($I309)&gt;5,IF(BD!F309="N/A","",BD!F309),"")</f>
        <v/>
      </c>
      <c r="CB309" s="21"/>
      <c r="CC309" s="147"/>
      <c r="CD309" s="148"/>
      <c r="CE309" s="8" t="str">
        <f>+IF(LEN(I309)&gt;5,BD!M309,"")</f>
        <v/>
      </c>
      <c r="CF309" s="16" t="str">
        <f>+IF(LEN(I309)&gt;5,BD!N309,"")</f>
        <v/>
      </c>
      <c r="CG309" s="3" t="str">
        <f t="shared" si="173"/>
        <v/>
      </c>
      <c r="CH309" s="23" t="str">
        <f>+IF(AND(LEN($I309)&gt;5),IF(AND($J309&gt;N$1,$J309&lt;=$AO$1),1,IF((COUNTIFS(INCAPACIDADES!$C$1:$C$51,$I309,INCAPACIDADES!K$1:K$51,N$1))&gt;0,2,IF(VLOOKUP($C309,BD!$D$1:$F$501,3,0)&gt;N$1,0,3))),"")</f>
        <v/>
      </c>
      <c r="CI309" s="23" t="str">
        <f>+IF(AND(LEN($I309)&gt;5),IF(AND($J309&gt;O$1,$J309&lt;=$AO$1),1,IF((COUNTIFS(INCAPACIDADES!$C$1:$C$51,$I309,INCAPACIDADES!L$1:L$51,O$1))&gt;0,2,IF(VLOOKUP($C309,BD!$D$1:$F$501,3,0)&gt;O$1,0,3))),"")</f>
        <v/>
      </c>
      <c r="CJ309" s="23" t="str">
        <f>+IF(AND(LEN($I309)&gt;5),IF(AND($J309&gt;P$1,$J309&lt;=$AO$1),1,IF((COUNTIFS(INCAPACIDADES!$C$1:$C$51,$I309,INCAPACIDADES!M$1:M$51,P$1))&gt;0,2,IF(VLOOKUP($C309,BD!$D$1:$F$501,3,0)&gt;P$1,0,3))),"")</f>
        <v/>
      </c>
      <c r="CK309" s="23" t="str">
        <f>+IF(AND(LEN($I309)&gt;5),IF(AND($J309&gt;Q$1,$J309&lt;=$AO$1),1,IF((COUNTIFS(INCAPACIDADES!$C$1:$C$51,$I309,INCAPACIDADES!N$1:N$51,Q$1))&gt;0,2,IF(VLOOKUP($C309,BD!$D$1:$F$501,3,0)&gt;Q$1,0,3))),"")</f>
        <v/>
      </c>
      <c r="CL309" s="23" t="str">
        <f>+IF(AND(LEN($I309)&gt;5),IF(AND($J309&gt;R$1,$J309&lt;=$AO$1),1,IF((COUNTIFS(INCAPACIDADES!$C$1:$C$51,$I309,INCAPACIDADES!O$1:O$51,R$1))&gt;0,2,IF(VLOOKUP($C309,BD!$D$1:$F$501,3,0)&gt;R$1,0,3))),"")</f>
        <v/>
      </c>
      <c r="CM309" s="23" t="str">
        <f>+IF(AND(LEN($I309)&gt;5),IF(AND($J309&gt;S$1,$J309&lt;=$AO$1),1,IF((COUNTIFS(INCAPACIDADES!$C$1:$C$51,$I309,INCAPACIDADES!P$1:P$51,S$1))&gt;0,2,IF(VLOOKUP($C309,BD!$D$1:$F$501,3,0)&gt;S$1,0,3))),"")</f>
        <v/>
      </c>
      <c r="CN309" s="23" t="str">
        <f>+IF(AND(LEN($I309)&gt;5),IF(AND($J309&gt;T$1,$J309&lt;=$AO$1),1,IF((COUNTIFS(INCAPACIDADES!$C$1:$C$51,$I309,INCAPACIDADES!Q$1:Q$51,T$1))&gt;0,2,IF(VLOOKUP($C309,BD!$D$1:$F$501,3,0)&gt;T$1,0,3))),"")</f>
        <v/>
      </c>
      <c r="CO309" s="23" t="str">
        <f>+IF(AND(LEN($I309)&gt;5),IF(AND($J309&gt;U$1,$J309&lt;=$AO$1),1,IF((COUNTIFS(INCAPACIDADES!$C$1:$C$51,$I309,INCAPACIDADES!R$1:R$51,U$1))&gt;0,2,IF(VLOOKUP($C309,BD!$D$1:$F$501,3,0)&gt;U$1,0,3))),"")</f>
        <v/>
      </c>
      <c r="CP309" s="23" t="str">
        <f>+IF(AND(LEN($I309)&gt;5),IF(AND($J309&gt;V$1,$J309&lt;=$AO$1),1,IF((COUNTIFS(INCAPACIDADES!$C$1:$C$51,$I309,INCAPACIDADES!S$1:S$51,V$1))&gt;0,2,IF(VLOOKUP($C309,BD!$D$1:$F$501,3,0)&gt;V$1,0,3))),"")</f>
        <v/>
      </c>
      <c r="CQ309" s="23" t="str">
        <f>+IF(AND(LEN($I309)&gt;5),IF(AND($J309&gt;W$1,$J309&lt;=$AO$1),1,IF((COUNTIFS(INCAPACIDADES!$C$1:$C$51,$I309,INCAPACIDADES!T$1:T$51,W$1))&gt;0,2,IF(VLOOKUP($C309,BD!$D$1:$F$501,3,0)&gt;W$1,0,3))),"")</f>
        <v/>
      </c>
      <c r="CR309" s="23" t="str">
        <f>+IF(AND(LEN($I309)&gt;5),IF(AND($J309&gt;X$1,$J309&lt;=$AO$1),1,IF((COUNTIFS(INCAPACIDADES!$C$1:$C$51,$I309,INCAPACIDADES!U$1:U$51,X$1))&gt;0,2,IF(VLOOKUP($C309,BD!$D$1:$F$501,3,0)&gt;X$1,0,3))),"")</f>
        <v/>
      </c>
      <c r="CS309" s="23" t="str">
        <f>+IF(AND(LEN($I309)&gt;5),IF(AND($J309&gt;Y$1,$J309&lt;=$AO$1),1,IF((COUNTIFS(INCAPACIDADES!$C$1:$C$51,$I309,INCAPACIDADES!V$1:V$51,Y$1))&gt;0,2,IF(VLOOKUP($C309,BD!$D$1:$F$501,3,0)&gt;Y$1,0,3))),"")</f>
        <v/>
      </c>
      <c r="CT309" s="23" t="str">
        <f>+IF(AND(LEN($I309)&gt;5),IF(AND($J309&gt;Z$1,$J309&lt;=$AO$1),1,IF((COUNTIFS(INCAPACIDADES!$C$1:$C$51,$I309,INCAPACIDADES!W$1:W$51,Z$1))&gt;0,2,IF(VLOOKUP($C309,BD!$D$1:$F$501,3,0)&gt;Z$1,0,3))),"")</f>
        <v/>
      </c>
      <c r="CU309" s="23" t="str">
        <f>+IF(AND(LEN($I309)&gt;5),IF(AND($J309&gt;AA$1,$J309&lt;=$AO$1),1,IF((COUNTIFS(INCAPACIDADES!$C$1:$C$51,$I309,INCAPACIDADES!X$1:X$51,AA$1))&gt;0,2,IF(VLOOKUP($C309,BD!$D$1:$F$501,3,0)&gt;AA$1,0,3))),"")</f>
        <v/>
      </c>
      <c r="CV309" s="23" t="str">
        <f>+IF(AND(LEN($I309)&gt;5),IF(AND($J309&gt;AB$1,$J309&lt;=$AO$1),1,IF((COUNTIFS(INCAPACIDADES!$C$1:$C$51,$I309,INCAPACIDADES!Y$1:Y$51,AB$1))&gt;0,2,IF(VLOOKUP($C309,BD!$D$1:$F$501,3,0)&gt;AB$1,0,3))),"")</f>
        <v/>
      </c>
      <c r="CW309" s="23" t="str">
        <f>+IF(AND(LEN($I309)&gt;5),IF(AND($J309&gt;AC$1,$J309&lt;=$AO$1),1,IF((COUNTIFS(INCAPACIDADES!$C$1:$C$51,$I309,INCAPACIDADES!Z$1:Z$51,AC$1))&gt;0,2,IF(VLOOKUP($C309,BD!$D$1:$F$501,3,0)&gt;AC$1,0,3))),"")</f>
        <v/>
      </c>
      <c r="CX309" s="23" t="str">
        <f>+IF(AND(LEN($I309)&gt;5),IF(AND($J309&gt;AD$1,$J309&lt;=$AO$1),1,IF((COUNTIFS(INCAPACIDADES!$C$1:$C$51,$I309,INCAPACIDADES!AA$1:AA$51,AD$1))&gt;0,2,IF(VLOOKUP($C309,BD!$D$1:$F$501,3,0)&gt;AD$1,0,3))),"")</f>
        <v/>
      </c>
      <c r="CY309" s="23" t="str">
        <f>+IF(AND(LEN($I309)&gt;5),IF(AND($J309&gt;AE$1,$J309&lt;=$AO$1),1,IF((COUNTIFS(INCAPACIDADES!$C$1:$C$51,$I309,INCAPACIDADES!AB$1:AB$51,AE$1))&gt;0,2,IF(VLOOKUP($C309,BD!$D$1:$F$501,3,0)&gt;AE$1,0,3))),"")</f>
        <v/>
      </c>
      <c r="CZ309" s="23" t="str">
        <f>+IF(AND(LEN($I309)&gt;5),IF(AND($J309&gt;AF$1,$J309&lt;=$AO$1),1,IF((COUNTIFS(INCAPACIDADES!$C$1:$C$51,$I309,INCAPACIDADES!AC$1:AC$51,AF$1))&gt;0,2,IF(VLOOKUP($C309,BD!$D$1:$F$501,3,0)&gt;AF$1,0,3))),"")</f>
        <v/>
      </c>
      <c r="DA309" s="23" t="str">
        <f>+IF(AND(LEN($I309)&gt;5),IF(AND($J309&gt;AG$1,$J309&lt;=$AO$1),1,IF((COUNTIFS(INCAPACIDADES!$C$1:$C$51,$I309,INCAPACIDADES!AD$1:AD$51,AG$1))&gt;0,2,IF(VLOOKUP($C309,BD!$D$1:$F$501,3,0)&gt;AG$1,0,3))),"")</f>
        <v/>
      </c>
      <c r="DB309" s="23" t="str">
        <f>+IF(AND(LEN($I309)&gt;5),IF(AND($J309&gt;AH$1,$J309&lt;=$AO$1),1,IF((COUNTIFS(INCAPACIDADES!$C$1:$C$51,$I309,INCAPACIDADES!AE$1:AE$51,AH$1))&gt;0,2,IF(VLOOKUP($C309,BD!$D$1:$F$501,3,0)&gt;AH$1,0,3))),"")</f>
        <v/>
      </c>
      <c r="DC309" s="23" t="str">
        <f>+IF(AND(LEN($I309)&gt;5),IF(AND($J309&gt;AI$1,$J309&lt;=$AO$1),1,IF((COUNTIFS(INCAPACIDADES!$C$1:$C$51,$I309,INCAPACIDADES!AF$1:AF$51,AI$1))&gt;0,2,IF(VLOOKUP($C309,BD!$D$1:$F$501,3,0)&gt;AI$1,0,3))),"")</f>
        <v/>
      </c>
      <c r="DD309" s="23" t="str">
        <f>+IF(AND(LEN($I309)&gt;5),IF(AND($J309&gt;AJ$1,$J309&lt;=$AO$1),1,IF((COUNTIFS(INCAPACIDADES!$C$1:$C$51,$I309,INCAPACIDADES!AG$1:AG$51,AJ$1))&gt;0,2,IF(VLOOKUP($C309,BD!$D$1:$F$501,3,0)&gt;AJ$1,0,3))),"")</f>
        <v/>
      </c>
      <c r="DE309" s="23" t="str">
        <f>+IF(AND(LEN($I309)&gt;5),IF(AND($J309&gt;AK$1,$J309&lt;=$AO$1),1,IF((COUNTIFS(INCAPACIDADES!$C$1:$C$51,$I309,INCAPACIDADES!AH$1:AH$51,AK$1))&gt;0,2,IF(VLOOKUP($C309,BD!$D$1:$F$501,3,0)&gt;AK$1,0,3))),"")</f>
        <v/>
      </c>
      <c r="DF309" s="23" t="str">
        <f>+IF(AND(LEN($I309)&gt;5),IF(AND($J309&gt;AL$1,$J309&lt;=$AO$1),1,IF((COUNTIFS(INCAPACIDADES!$C$1:$C$51,$I309,INCAPACIDADES!AI$1:AI$51,AL$1))&gt;0,2,IF(VLOOKUP($C309,BD!$D$1:$F$501,3,0)&gt;AL$1,0,3))),"")</f>
        <v/>
      </c>
      <c r="DG309" s="23" t="str">
        <f>+IF(AND(LEN($I309)&gt;5),IF(AND($J309&gt;AM$1,$J309&lt;=$AO$1),1,IF((COUNTIFS(INCAPACIDADES!$C$1:$C$51,$I309,INCAPACIDADES!AJ$1:AJ$51,AM$1))&gt;0,2,IF(VLOOKUP($C309,BD!$D$1:$F$501,3,0)&gt;AM$1,0,3))),"")</f>
        <v/>
      </c>
      <c r="DH309" s="23" t="str">
        <f>+IF(AND(LEN($I309)&gt;5),IF(AND($J309&gt;AN$1,$J309&lt;=$AO$1),1,IF((COUNTIFS(INCAPACIDADES!$C$1:$C$51,$I309,INCAPACIDADES!AK$1:AK$51,AN$1))&gt;0,2,IF(VLOOKUP($C309,BD!$D$1:$F$501,3,0)&gt;AN$1,0,3))),"")</f>
        <v/>
      </c>
      <c r="DI309" s="23" t="str">
        <f>+IF(AND(LEN($I309)&gt;5),IF(AND($J309&gt;AO$1,$J309&lt;=$AO$1),1,IF((COUNTIFS(INCAPACIDADES!$C$1:$C$51,$I309,INCAPACIDADES!AL$1:AL$51,AO$1))&gt;0,2,IF(VLOOKUP($C309,BD!$D$1:$F$501,3,0)&gt;AO$1,0,3))),"")</f>
        <v/>
      </c>
      <c r="DJ309" s="23" t="str">
        <f>+IF(LEN($I309)&gt;5,IF(ISERROR(VLOOKUP(N309,'CODIGO PAGO'!$B$2:$B$20,1,0)),1,IF(OR(AND(CH309=1,N309&lt;&gt;"N"),AND(CH309=3,N309&lt;&gt;"B"),AND(CH309=2,LEFT(TRIM(N309),1)&lt;&gt;"I")),1,IF(OR(AND(CH309=0,N309="N"),AND(CH309=0,N309="B"),AND(CH309=0,LEFT(TRIM(N309),1)="I")),1,0))),"")</f>
        <v/>
      </c>
      <c r="DK309" s="23" t="str">
        <f t="shared" si="174"/>
        <v/>
      </c>
      <c r="DL309" s="23" t="str">
        <f>+IF(LEN($I309)&gt;5,IF(ISERROR(VLOOKUP(P309,'CODIGO PAGO'!$B$2:$B$20,1,0)),1,IF(OR(AND(CJ309=1,P309&lt;&gt;"N"),AND(CJ309=3,P309&lt;&gt;"B"),AND(CJ309=2,LEFT(TRIM(P309),1)&lt;&gt;"I")),1,IF(OR(AND(CJ309=0,P309="N"),AND(CJ309=0,P309="B"),AND(CJ309=0,LEFT(TRIM(P309),1)="I")),1,0))),"")</f>
        <v/>
      </c>
      <c r="DM309" s="23" t="str">
        <f t="shared" si="175"/>
        <v/>
      </c>
      <c r="DN309" s="23" t="str">
        <f>+IF(LEN($I309)&gt;5,IF(ISERROR(VLOOKUP(R309,'CODIGO PAGO'!$B$2:$B$20,1,0)),1,IF(OR(AND(CL309=1,R309&lt;&gt;"N"),AND(CL309=3,R309&lt;&gt;"B"),AND(CL309=2,LEFT(TRIM(R309),1)&lt;&gt;"I")),1,IF(OR(AND(CL309=0,R309="N"),AND(CL309=0,R309="B"),AND(CL309=0,LEFT(TRIM(R309),1)="I")),1,0))),"")</f>
        <v/>
      </c>
      <c r="DO309" s="23" t="str">
        <f t="shared" si="176"/>
        <v/>
      </c>
      <c r="DP309" s="23" t="str">
        <f>+IF(LEN($I309)&gt;5,IF(ISERROR(VLOOKUP(T309,'CODIGO PAGO'!$B$2:$B$20,1,0)),1,IF(OR(AND(CN309=1,T309&lt;&gt;"N"),AND(CN309=3,T309&lt;&gt;"B"),AND(CN309=2,LEFT(TRIM(T309),1)&lt;&gt;"I")),1,IF(OR(AND(CN309=0,T309="N"),AND(CN309=0,T309="B"),AND(CN309=0,LEFT(TRIM(T309),1)="I")),1,0))),"")</f>
        <v/>
      </c>
      <c r="DQ309" s="23" t="str">
        <f t="shared" si="177"/>
        <v/>
      </c>
      <c r="DR309" s="23" t="str">
        <f>+IF(LEN($I309)&gt;5,IF(ISERROR(VLOOKUP(V309,'CODIGO PAGO'!$B$2:$B$20,1,0)),1,IF(OR(AND(CP309=1,V309&lt;&gt;"N"),AND(CP309=3,V309&lt;&gt;"B"),AND(CP309=2,LEFT(TRIM(V309),1)&lt;&gt;"I")),1,IF(OR(AND(CP309=0,V309="N"),AND(CP309=0,V309="B"),AND(CP309=0,LEFT(TRIM(V309),1)="I")),1,0))),"")</f>
        <v/>
      </c>
      <c r="DS309" s="23" t="str">
        <f t="shared" si="178"/>
        <v/>
      </c>
      <c r="DT309" s="23" t="str">
        <f>+IF(LEN($I309)&gt;5,IF(ISERROR(VLOOKUP(X309,'CODIGO PAGO'!$B$2:$B$20,1,0)),1,IF(OR(AND(CR309=1,X309&lt;&gt;"N"),AND(CR309=3,X309&lt;&gt;"B"),AND(CR309=2,LEFT(TRIM(X309),1)&lt;&gt;"I")),1,IF(OR(AND(CR309=0,X309="N"),AND(CR309=0,X309="B"),AND(CR309=0,LEFT(TRIM(X309),1)="I")),1,0))),"")</f>
        <v/>
      </c>
      <c r="DU309" s="23" t="str">
        <f t="shared" si="179"/>
        <v/>
      </c>
      <c r="DV309" s="23" t="str">
        <f>+IF(LEN($I309)&gt;5,IF(ISERROR(VLOOKUP(Z309,'CODIGO PAGO'!$B$2:$B$20,1,0)),1,IF(OR(AND(CT309=1,Z309&lt;&gt;"N"),AND(CT309=3,Z309&lt;&gt;"B"),AND(CT309=2,LEFT(TRIM(Z309),1)&lt;&gt;"I")),1,IF(OR(AND(CT309=0,Z309="N"),AND(CT309=0,Z309="B"),AND(CT309=0,LEFT(TRIM(Z309),1)="I")),1,0))),"")</f>
        <v/>
      </c>
      <c r="DW309" s="23" t="str">
        <f t="shared" si="180"/>
        <v/>
      </c>
      <c r="DX309" s="23" t="str">
        <f>+IF(LEN($I309)&gt;5,IF(ISERROR(VLOOKUP(AB309,'CODIGO PAGO'!$B$2:$B$20,1,0)),1,IF(OR(AND(CV309=1,AB309&lt;&gt;"N"),AND(CV309=3,AB309&lt;&gt;"B"),AND(CV309=2,LEFT(TRIM(AB309),1)&lt;&gt;"I")),1,IF(OR(AND(CV309=0,AB309="N"),AND(CV309=0,AB309="B"),AND(CV309=0,LEFT(TRIM(AB309),1)="I")),1,0))),"")</f>
        <v/>
      </c>
      <c r="DY309" s="23" t="str">
        <f t="shared" si="181"/>
        <v/>
      </c>
      <c r="DZ309" s="23" t="str">
        <f>+IF(LEN($I309)&gt;5,IF(ISERROR(VLOOKUP(AD309,'CODIGO PAGO'!$B$2:$B$20,1,0)),1,IF(OR(AND(CX309=1,AD309&lt;&gt;"N"),AND(CX309=3,AD309&lt;&gt;"B"),AND(CX309=2,LEFT(TRIM(AD309),1)&lt;&gt;"I")),1,IF(OR(AND(CX309=0,AD309="N"),AND(CX309=0,AD309="B"),AND(CX309=0,LEFT(TRIM(AD309),1)="I")),1,0))),"")</f>
        <v/>
      </c>
      <c r="EA309" s="23" t="str">
        <f t="shared" si="182"/>
        <v/>
      </c>
      <c r="EB309" s="23" t="str">
        <f>+IF(LEN($I309)&gt;5,IF(ISERROR(VLOOKUP(AF309,'CODIGO PAGO'!$B$2:$B$20,1,0)),1,IF(OR(AND(CZ309=1,AF309&lt;&gt;"N"),AND(CZ309=3,AF309&lt;&gt;"B"),AND(CZ309=2,LEFT(TRIM(AF309),1)&lt;&gt;"I")),1,IF(OR(AND(CZ309=0,AF309="N"),AND(CZ309=0,AF309="B"),AND(CZ309=0,LEFT(TRIM(AF309),1)="I")),1,0))),"")</f>
        <v/>
      </c>
      <c r="EC309" s="23" t="str">
        <f t="shared" si="183"/>
        <v/>
      </c>
      <c r="ED309" s="23" t="str">
        <f>+IF(LEN($I309)&gt;5,IF(ISERROR(VLOOKUP(AH309,'CODIGO PAGO'!$B$2:$B$20,1,0)),1,IF(OR(AND(DB309=1,AH309&lt;&gt;"N"),AND(DB309=3,AH309&lt;&gt;"B"),AND(DB309=2,LEFT(TRIM(AH309),1)&lt;&gt;"I")),1,IF(OR(AND(DB309=0,AH309="N"),AND(DB309=0,AH309="B"),AND(DB309=0,LEFT(TRIM(AH309),1)="I")),1,0))),"")</f>
        <v/>
      </c>
      <c r="EE309" s="23" t="str">
        <f t="shared" si="184"/>
        <v/>
      </c>
      <c r="EF309" s="23" t="str">
        <f>+IF(LEN($I309)&gt;5,IF(ISERROR(VLOOKUP(AJ309,'CODIGO PAGO'!$B$2:$B$20,1,0)),1,IF(OR(AND(DD309=1,AJ309&lt;&gt;"N"),AND(DD309=3,AJ309&lt;&gt;"B"),AND(DD309=2,LEFT(TRIM(AJ309),1)&lt;&gt;"I")),1,IF(OR(AND(DD309=0,AJ309="N"),AND(DD309=0,AJ309="B"),AND(DD309=0,LEFT(TRIM(AJ309),1)="I")),1,0))),"")</f>
        <v/>
      </c>
      <c r="EG309" s="23" t="str">
        <f t="shared" si="185"/>
        <v/>
      </c>
      <c r="EH309" s="23" t="str">
        <f>+IF(LEN($I309)&gt;5,IF(ISERROR(VLOOKUP(AL309,'CODIGO PAGO'!$B$2:$B$20,1,0)),1,IF(OR(AND(DF309=1,AL309&lt;&gt;"N"),AND(DF309=3,AL309&lt;&gt;"B"),AND(DF309=2,LEFT(TRIM(AL309),1)&lt;&gt;"I")),1,IF(OR(AND(DF309=0,AL309="N"),AND(DF309=0,AL309="B"),AND(DF309=0,LEFT(TRIM(AL309),1)="I")),1,0))),"")</f>
        <v/>
      </c>
      <c r="EI309" s="23" t="str">
        <f t="shared" si="186"/>
        <v/>
      </c>
      <c r="EJ309" s="23" t="str">
        <f>+IF(LEN($I309)&gt;5,IF(ISERROR(VLOOKUP(AN309,'CODIGO PAGO'!$B$2:$B$20,1,0)),1,IF(OR(AND(DH309=1,AN309&lt;&gt;"N"),AND(DH309=3,AN309&lt;&gt;"B"),AND(DH309=2,LEFT(TRIM(AN309),1)&lt;&gt;"I")),1,IF(OR(AND(DH309=0,AN309="N"),AND(DH309=0,AN309="B"),AND(DH309=0,LEFT(TRIM(AN309),1)="I")),1,0))),"")</f>
        <v/>
      </c>
      <c r="EK309" s="23" t="str">
        <f t="shared" si="187"/>
        <v/>
      </c>
      <c r="EL309" s="24" t="str">
        <f t="shared" si="188"/>
        <v/>
      </c>
    </row>
    <row r="310" spans="1:142" s="26" customFormat="1">
      <c r="A310" s="15" t="str">
        <f t="shared" si="154"/>
        <v/>
      </c>
      <c r="B310" s="1" t="str">
        <f>+IF(LEN(I310)&gt;5,'CODIGO PAGO'!$B$28,"")</f>
        <v/>
      </c>
      <c r="C310" s="1" t="str">
        <f>+IF(LEN($I310)&gt;5,BD!D310,"")</f>
        <v/>
      </c>
      <c r="D310" s="168" t="str">
        <f>+IF(LEN($I310)&gt;5,BD!A310,"")</f>
        <v/>
      </c>
      <c r="E310" s="1" t="str">
        <f>+IF(LEN($I310)&gt;5,BD!B310,"")</f>
        <v/>
      </c>
      <c r="F310" s="1" t="str">
        <f>+IF(LEN($I310)&gt;5,BD!C310,"")</f>
        <v/>
      </c>
      <c r="G310" s="141"/>
      <c r="H310" s="141"/>
      <c r="I310" s="1" t="str">
        <f>+IF(LEN(BD!G310)&gt;5,BD!G310,"")</f>
        <v/>
      </c>
      <c r="J310" s="167" t="str">
        <f>+IF(LEN($I310)&gt;5,BD!E310,"")</f>
        <v/>
      </c>
      <c r="K310" s="6" t="str">
        <f t="shared" si="155"/>
        <v/>
      </c>
      <c r="L310" s="87" t="str">
        <f>+IF(LEN($I310)&gt;5,BD!H310,"")</f>
        <v/>
      </c>
      <c r="M310" s="40" t="str">
        <f t="shared" si="156"/>
        <v/>
      </c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4" t="str">
        <f t="shared" si="157"/>
        <v/>
      </c>
      <c r="AQ310" s="5" t="str">
        <f t="shared" si="158"/>
        <v/>
      </c>
      <c r="AR310" s="91" t="str">
        <f t="shared" si="159"/>
        <v/>
      </c>
      <c r="AS310" s="5" t="str">
        <f t="shared" si="160"/>
        <v/>
      </c>
      <c r="AT310" s="91" t="str">
        <f t="shared" si="161"/>
        <v/>
      </c>
      <c r="AU310" s="4" t="str">
        <f t="shared" si="162"/>
        <v/>
      </c>
      <c r="AV310" s="4" t="str">
        <f t="shared" si="163"/>
        <v/>
      </c>
      <c r="AW310" s="4" t="str">
        <f t="shared" si="164"/>
        <v/>
      </c>
      <c r="AX310" s="4" t="str">
        <f t="shared" si="165"/>
        <v/>
      </c>
      <c r="AY310" s="88" t="str">
        <f t="shared" si="166"/>
        <v/>
      </c>
      <c r="AZ310" s="17" t="str">
        <f t="shared" si="167"/>
        <v/>
      </c>
      <c r="BA310" s="18" t="str">
        <f t="shared" si="168"/>
        <v/>
      </c>
      <c r="BB310" s="19" t="str">
        <f>+IF(LEN(I310)&gt;5,IF(INT(RIGHT(B310,1))=9,0.5*L310*AY310,INT(MID(B310,5,LEN(B310)-4))*L310)+IFERROR(VLOOKUP(I310,AJUSTES!$A$1:$I$50,9,0),0),"")</f>
        <v/>
      </c>
      <c r="BC310" s="12"/>
      <c r="BD310" s="19" t="str">
        <f t="shared" si="169"/>
        <v/>
      </c>
      <c r="BE310" s="18" t="str">
        <f t="shared" si="170"/>
        <v/>
      </c>
      <c r="BF310" s="139" t="str">
        <f t="shared" si="171"/>
        <v/>
      </c>
      <c r="BG310" s="114"/>
      <c r="BH310" s="18" t="str">
        <f t="shared" si="172"/>
        <v/>
      </c>
      <c r="BI310" s="13"/>
      <c r="BJ310" s="12"/>
      <c r="BK310" s="12"/>
      <c r="BL310" s="145"/>
      <c r="BM310" s="12"/>
      <c r="BN310" s="12"/>
      <c r="BO310" s="12"/>
      <c r="BP310" s="12"/>
      <c r="BQ310" s="12"/>
      <c r="BR310" s="12"/>
      <c r="BS310" s="146"/>
      <c r="BT310" s="14"/>
      <c r="BU310" s="12"/>
      <c r="BV310" s="12"/>
      <c r="BW310" s="12"/>
      <c r="BX310" s="12"/>
      <c r="BY310" s="12"/>
      <c r="BZ310" s="144"/>
      <c r="CA310" s="107" t="str">
        <f>+IF(LEN($I310)&gt;5,IF(BD!F310="N/A","",BD!F310),"")</f>
        <v/>
      </c>
      <c r="CB310" s="21"/>
      <c r="CC310" s="147"/>
      <c r="CD310" s="148"/>
      <c r="CE310" s="8" t="str">
        <f>+IF(LEN(I310)&gt;5,BD!M310,"")</f>
        <v/>
      </c>
      <c r="CF310" s="16" t="str">
        <f>+IF(LEN(I310)&gt;5,BD!N310,"")</f>
        <v/>
      </c>
      <c r="CG310" s="3" t="str">
        <f t="shared" si="173"/>
        <v/>
      </c>
      <c r="CH310" s="23" t="str">
        <f>+IF(AND(LEN($I310)&gt;5),IF(AND($J310&gt;N$1,$J310&lt;=$AO$1),1,IF((COUNTIFS(INCAPACIDADES!$C$1:$C$51,$I310,INCAPACIDADES!K$1:K$51,N$1))&gt;0,2,IF(VLOOKUP($C310,BD!$D$1:$F$501,3,0)&gt;N$1,0,3))),"")</f>
        <v/>
      </c>
      <c r="CI310" s="23" t="str">
        <f>+IF(AND(LEN($I310)&gt;5),IF(AND($J310&gt;O$1,$J310&lt;=$AO$1),1,IF((COUNTIFS(INCAPACIDADES!$C$1:$C$51,$I310,INCAPACIDADES!L$1:L$51,O$1))&gt;0,2,IF(VLOOKUP($C310,BD!$D$1:$F$501,3,0)&gt;O$1,0,3))),"")</f>
        <v/>
      </c>
      <c r="CJ310" s="23" t="str">
        <f>+IF(AND(LEN($I310)&gt;5),IF(AND($J310&gt;P$1,$J310&lt;=$AO$1),1,IF((COUNTIFS(INCAPACIDADES!$C$1:$C$51,$I310,INCAPACIDADES!M$1:M$51,P$1))&gt;0,2,IF(VLOOKUP($C310,BD!$D$1:$F$501,3,0)&gt;P$1,0,3))),"")</f>
        <v/>
      </c>
      <c r="CK310" s="23" t="str">
        <f>+IF(AND(LEN($I310)&gt;5),IF(AND($J310&gt;Q$1,$J310&lt;=$AO$1),1,IF((COUNTIFS(INCAPACIDADES!$C$1:$C$51,$I310,INCAPACIDADES!N$1:N$51,Q$1))&gt;0,2,IF(VLOOKUP($C310,BD!$D$1:$F$501,3,0)&gt;Q$1,0,3))),"")</f>
        <v/>
      </c>
      <c r="CL310" s="23" t="str">
        <f>+IF(AND(LEN($I310)&gt;5),IF(AND($J310&gt;R$1,$J310&lt;=$AO$1),1,IF((COUNTIFS(INCAPACIDADES!$C$1:$C$51,$I310,INCAPACIDADES!O$1:O$51,R$1))&gt;0,2,IF(VLOOKUP($C310,BD!$D$1:$F$501,3,0)&gt;R$1,0,3))),"")</f>
        <v/>
      </c>
      <c r="CM310" s="23" t="str">
        <f>+IF(AND(LEN($I310)&gt;5),IF(AND($J310&gt;S$1,$J310&lt;=$AO$1),1,IF((COUNTIFS(INCAPACIDADES!$C$1:$C$51,$I310,INCAPACIDADES!P$1:P$51,S$1))&gt;0,2,IF(VLOOKUP($C310,BD!$D$1:$F$501,3,0)&gt;S$1,0,3))),"")</f>
        <v/>
      </c>
      <c r="CN310" s="23" t="str">
        <f>+IF(AND(LEN($I310)&gt;5),IF(AND($J310&gt;T$1,$J310&lt;=$AO$1),1,IF((COUNTIFS(INCAPACIDADES!$C$1:$C$51,$I310,INCAPACIDADES!Q$1:Q$51,T$1))&gt;0,2,IF(VLOOKUP($C310,BD!$D$1:$F$501,3,0)&gt;T$1,0,3))),"")</f>
        <v/>
      </c>
      <c r="CO310" s="23" t="str">
        <f>+IF(AND(LEN($I310)&gt;5),IF(AND($J310&gt;U$1,$J310&lt;=$AO$1),1,IF((COUNTIFS(INCAPACIDADES!$C$1:$C$51,$I310,INCAPACIDADES!R$1:R$51,U$1))&gt;0,2,IF(VLOOKUP($C310,BD!$D$1:$F$501,3,0)&gt;U$1,0,3))),"")</f>
        <v/>
      </c>
      <c r="CP310" s="23" t="str">
        <f>+IF(AND(LEN($I310)&gt;5),IF(AND($J310&gt;V$1,$J310&lt;=$AO$1),1,IF((COUNTIFS(INCAPACIDADES!$C$1:$C$51,$I310,INCAPACIDADES!S$1:S$51,V$1))&gt;0,2,IF(VLOOKUP($C310,BD!$D$1:$F$501,3,0)&gt;V$1,0,3))),"")</f>
        <v/>
      </c>
      <c r="CQ310" s="23" t="str">
        <f>+IF(AND(LEN($I310)&gt;5),IF(AND($J310&gt;W$1,$J310&lt;=$AO$1),1,IF((COUNTIFS(INCAPACIDADES!$C$1:$C$51,$I310,INCAPACIDADES!T$1:T$51,W$1))&gt;0,2,IF(VLOOKUP($C310,BD!$D$1:$F$501,3,0)&gt;W$1,0,3))),"")</f>
        <v/>
      </c>
      <c r="CR310" s="23" t="str">
        <f>+IF(AND(LEN($I310)&gt;5),IF(AND($J310&gt;X$1,$J310&lt;=$AO$1),1,IF((COUNTIFS(INCAPACIDADES!$C$1:$C$51,$I310,INCAPACIDADES!U$1:U$51,X$1))&gt;0,2,IF(VLOOKUP($C310,BD!$D$1:$F$501,3,0)&gt;X$1,0,3))),"")</f>
        <v/>
      </c>
      <c r="CS310" s="23" t="str">
        <f>+IF(AND(LEN($I310)&gt;5),IF(AND($J310&gt;Y$1,$J310&lt;=$AO$1),1,IF((COUNTIFS(INCAPACIDADES!$C$1:$C$51,$I310,INCAPACIDADES!V$1:V$51,Y$1))&gt;0,2,IF(VLOOKUP($C310,BD!$D$1:$F$501,3,0)&gt;Y$1,0,3))),"")</f>
        <v/>
      </c>
      <c r="CT310" s="23" t="str">
        <f>+IF(AND(LEN($I310)&gt;5),IF(AND($J310&gt;Z$1,$J310&lt;=$AO$1),1,IF((COUNTIFS(INCAPACIDADES!$C$1:$C$51,$I310,INCAPACIDADES!W$1:W$51,Z$1))&gt;0,2,IF(VLOOKUP($C310,BD!$D$1:$F$501,3,0)&gt;Z$1,0,3))),"")</f>
        <v/>
      </c>
      <c r="CU310" s="23" t="str">
        <f>+IF(AND(LEN($I310)&gt;5),IF(AND($J310&gt;AA$1,$J310&lt;=$AO$1),1,IF((COUNTIFS(INCAPACIDADES!$C$1:$C$51,$I310,INCAPACIDADES!X$1:X$51,AA$1))&gt;0,2,IF(VLOOKUP($C310,BD!$D$1:$F$501,3,0)&gt;AA$1,0,3))),"")</f>
        <v/>
      </c>
      <c r="CV310" s="23" t="str">
        <f>+IF(AND(LEN($I310)&gt;5),IF(AND($J310&gt;AB$1,$J310&lt;=$AO$1),1,IF((COUNTIFS(INCAPACIDADES!$C$1:$C$51,$I310,INCAPACIDADES!Y$1:Y$51,AB$1))&gt;0,2,IF(VLOOKUP($C310,BD!$D$1:$F$501,3,0)&gt;AB$1,0,3))),"")</f>
        <v/>
      </c>
      <c r="CW310" s="23" t="str">
        <f>+IF(AND(LEN($I310)&gt;5),IF(AND($J310&gt;AC$1,$J310&lt;=$AO$1),1,IF((COUNTIFS(INCAPACIDADES!$C$1:$C$51,$I310,INCAPACIDADES!Z$1:Z$51,AC$1))&gt;0,2,IF(VLOOKUP($C310,BD!$D$1:$F$501,3,0)&gt;AC$1,0,3))),"")</f>
        <v/>
      </c>
      <c r="CX310" s="23" t="str">
        <f>+IF(AND(LEN($I310)&gt;5),IF(AND($J310&gt;AD$1,$J310&lt;=$AO$1),1,IF((COUNTIFS(INCAPACIDADES!$C$1:$C$51,$I310,INCAPACIDADES!AA$1:AA$51,AD$1))&gt;0,2,IF(VLOOKUP($C310,BD!$D$1:$F$501,3,0)&gt;AD$1,0,3))),"")</f>
        <v/>
      </c>
      <c r="CY310" s="23" t="str">
        <f>+IF(AND(LEN($I310)&gt;5),IF(AND($J310&gt;AE$1,$J310&lt;=$AO$1),1,IF((COUNTIFS(INCAPACIDADES!$C$1:$C$51,$I310,INCAPACIDADES!AB$1:AB$51,AE$1))&gt;0,2,IF(VLOOKUP($C310,BD!$D$1:$F$501,3,0)&gt;AE$1,0,3))),"")</f>
        <v/>
      </c>
      <c r="CZ310" s="23" t="str">
        <f>+IF(AND(LEN($I310)&gt;5),IF(AND($J310&gt;AF$1,$J310&lt;=$AO$1),1,IF((COUNTIFS(INCAPACIDADES!$C$1:$C$51,$I310,INCAPACIDADES!AC$1:AC$51,AF$1))&gt;0,2,IF(VLOOKUP($C310,BD!$D$1:$F$501,3,0)&gt;AF$1,0,3))),"")</f>
        <v/>
      </c>
      <c r="DA310" s="23" t="str">
        <f>+IF(AND(LEN($I310)&gt;5),IF(AND($J310&gt;AG$1,$J310&lt;=$AO$1),1,IF((COUNTIFS(INCAPACIDADES!$C$1:$C$51,$I310,INCAPACIDADES!AD$1:AD$51,AG$1))&gt;0,2,IF(VLOOKUP($C310,BD!$D$1:$F$501,3,0)&gt;AG$1,0,3))),"")</f>
        <v/>
      </c>
      <c r="DB310" s="23" t="str">
        <f>+IF(AND(LEN($I310)&gt;5),IF(AND($J310&gt;AH$1,$J310&lt;=$AO$1),1,IF((COUNTIFS(INCAPACIDADES!$C$1:$C$51,$I310,INCAPACIDADES!AE$1:AE$51,AH$1))&gt;0,2,IF(VLOOKUP($C310,BD!$D$1:$F$501,3,0)&gt;AH$1,0,3))),"")</f>
        <v/>
      </c>
      <c r="DC310" s="23" t="str">
        <f>+IF(AND(LEN($I310)&gt;5),IF(AND($J310&gt;AI$1,$J310&lt;=$AO$1),1,IF((COUNTIFS(INCAPACIDADES!$C$1:$C$51,$I310,INCAPACIDADES!AF$1:AF$51,AI$1))&gt;0,2,IF(VLOOKUP($C310,BD!$D$1:$F$501,3,0)&gt;AI$1,0,3))),"")</f>
        <v/>
      </c>
      <c r="DD310" s="23" t="str">
        <f>+IF(AND(LEN($I310)&gt;5),IF(AND($J310&gt;AJ$1,$J310&lt;=$AO$1),1,IF((COUNTIFS(INCAPACIDADES!$C$1:$C$51,$I310,INCAPACIDADES!AG$1:AG$51,AJ$1))&gt;0,2,IF(VLOOKUP($C310,BD!$D$1:$F$501,3,0)&gt;AJ$1,0,3))),"")</f>
        <v/>
      </c>
      <c r="DE310" s="23" t="str">
        <f>+IF(AND(LEN($I310)&gt;5),IF(AND($J310&gt;AK$1,$J310&lt;=$AO$1),1,IF((COUNTIFS(INCAPACIDADES!$C$1:$C$51,$I310,INCAPACIDADES!AH$1:AH$51,AK$1))&gt;0,2,IF(VLOOKUP($C310,BD!$D$1:$F$501,3,0)&gt;AK$1,0,3))),"")</f>
        <v/>
      </c>
      <c r="DF310" s="23" t="str">
        <f>+IF(AND(LEN($I310)&gt;5),IF(AND($J310&gt;AL$1,$J310&lt;=$AO$1),1,IF((COUNTIFS(INCAPACIDADES!$C$1:$C$51,$I310,INCAPACIDADES!AI$1:AI$51,AL$1))&gt;0,2,IF(VLOOKUP($C310,BD!$D$1:$F$501,3,0)&gt;AL$1,0,3))),"")</f>
        <v/>
      </c>
      <c r="DG310" s="23" t="str">
        <f>+IF(AND(LEN($I310)&gt;5),IF(AND($J310&gt;AM$1,$J310&lt;=$AO$1),1,IF((COUNTIFS(INCAPACIDADES!$C$1:$C$51,$I310,INCAPACIDADES!AJ$1:AJ$51,AM$1))&gt;0,2,IF(VLOOKUP($C310,BD!$D$1:$F$501,3,0)&gt;AM$1,0,3))),"")</f>
        <v/>
      </c>
      <c r="DH310" s="23" t="str">
        <f>+IF(AND(LEN($I310)&gt;5),IF(AND($J310&gt;AN$1,$J310&lt;=$AO$1),1,IF((COUNTIFS(INCAPACIDADES!$C$1:$C$51,$I310,INCAPACIDADES!AK$1:AK$51,AN$1))&gt;0,2,IF(VLOOKUP($C310,BD!$D$1:$F$501,3,0)&gt;AN$1,0,3))),"")</f>
        <v/>
      </c>
      <c r="DI310" s="23" t="str">
        <f>+IF(AND(LEN($I310)&gt;5),IF(AND($J310&gt;AO$1,$J310&lt;=$AO$1),1,IF((COUNTIFS(INCAPACIDADES!$C$1:$C$51,$I310,INCAPACIDADES!AL$1:AL$51,AO$1))&gt;0,2,IF(VLOOKUP($C310,BD!$D$1:$F$501,3,0)&gt;AO$1,0,3))),"")</f>
        <v/>
      </c>
      <c r="DJ310" s="23" t="str">
        <f>+IF(LEN($I310)&gt;5,IF(ISERROR(VLOOKUP(N310,'CODIGO PAGO'!$B$2:$B$20,1,0)),1,IF(OR(AND(CH310=1,N310&lt;&gt;"N"),AND(CH310=3,N310&lt;&gt;"B"),AND(CH310=2,LEFT(TRIM(N310),1)&lt;&gt;"I")),1,IF(OR(AND(CH310=0,N310="N"),AND(CH310=0,N310="B"),AND(CH310=0,LEFT(TRIM(N310),1)="I")),1,0))),"")</f>
        <v/>
      </c>
      <c r="DK310" s="23" t="str">
        <f t="shared" si="174"/>
        <v/>
      </c>
      <c r="DL310" s="23" t="str">
        <f>+IF(LEN($I310)&gt;5,IF(ISERROR(VLOOKUP(P310,'CODIGO PAGO'!$B$2:$B$20,1,0)),1,IF(OR(AND(CJ310=1,P310&lt;&gt;"N"),AND(CJ310=3,P310&lt;&gt;"B"),AND(CJ310=2,LEFT(TRIM(P310),1)&lt;&gt;"I")),1,IF(OR(AND(CJ310=0,P310="N"),AND(CJ310=0,P310="B"),AND(CJ310=0,LEFT(TRIM(P310),1)="I")),1,0))),"")</f>
        <v/>
      </c>
      <c r="DM310" s="23" t="str">
        <f t="shared" si="175"/>
        <v/>
      </c>
      <c r="DN310" s="23" t="str">
        <f>+IF(LEN($I310)&gt;5,IF(ISERROR(VLOOKUP(R310,'CODIGO PAGO'!$B$2:$B$20,1,0)),1,IF(OR(AND(CL310=1,R310&lt;&gt;"N"),AND(CL310=3,R310&lt;&gt;"B"),AND(CL310=2,LEFT(TRIM(R310),1)&lt;&gt;"I")),1,IF(OR(AND(CL310=0,R310="N"),AND(CL310=0,R310="B"),AND(CL310=0,LEFT(TRIM(R310),1)="I")),1,0))),"")</f>
        <v/>
      </c>
      <c r="DO310" s="23" t="str">
        <f t="shared" si="176"/>
        <v/>
      </c>
      <c r="DP310" s="23" t="str">
        <f>+IF(LEN($I310)&gt;5,IF(ISERROR(VLOOKUP(T310,'CODIGO PAGO'!$B$2:$B$20,1,0)),1,IF(OR(AND(CN310=1,T310&lt;&gt;"N"),AND(CN310=3,T310&lt;&gt;"B"),AND(CN310=2,LEFT(TRIM(T310),1)&lt;&gt;"I")),1,IF(OR(AND(CN310=0,T310="N"),AND(CN310=0,T310="B"),AND(CN310=0,LEFT(TRIM(T310),1)="I")),1,0))),"")</f>
        <v/>
      </c>
      <c r="DQ310" s="23" t="str">
        <f t="shared" si="177"/>
        <v/>
      </c>
      <c r="DR310" s="23" t="str">
        <f>+IF(LEN($I310)&gt;5,IF(ISERROR(VLOOKUP(V310,'CODIGO PAGO'!$B$2:$B$20,1,0)),1,IF(OR(AND(CP310=1,V310&lt;&gt;"N"),AND(CP310=3,V310&lt;&gt;"B"),AND(CP310=2,LEFT(TRIM(V310),1)&lt;&gt;"I")),1,IF(OR(AND(CP310=0,V310="N"),AND(CP310=0,V310="B"),AND(CP310=0,LEFT(TRIM(V310),1)="I")),1,0))),"")</f>
        <v/>
      </c>
      <c r="DS310" s="23" t="str">
        <f t="shared" si="178"/>
        <v/>
      </c>
      <c r="DT310" s="23" t="str">
        <f>+IF(LEN($I310)&gt;5,IF(ISERROR(VLOOKUP(X310,'CODIGO PAGO'!$B$2:$B$20,1,0)),1,IF(OR(AND(CR310=1,X310&lt;&gt;"N"),AND(CR310=3,X310&lt;&gt;"B"),AND(CR310=2,LEFT(TRIM(X310),1)&lt;&gt;"I")),1,IF(OR(AND(CR310=0,X310="N"),AND(CR310=0,X310="B"),AND(CR310=0,LEFT(TRIM(X310),1)="I")),1,0))),"")</f>
        <v/>
      </c>
      <c r="DU310" s="23" t="str">
        <f t="shared" si="179"/>
        <v/>
      </c>
      <c r="DV310" s="23" t="str">
        <f>+IF(LEN($I310)&gt;5,IF(ISERROR(VLOOKUP(Z310,'CODIGO PAGO'!$B$2:$B$20,1,0)),1,IF(OR(AND(CT310=1,Z310&lt;&gt;"N"),AND(CT310=3,Z310&lt;&gt;"B"),AND(CT310=2,LEFT(TRIM(Z310),1)&lt;&gt;"I")),1,IF(OR(AND(CT310=0,Z310="N"),AND(CT310=0,Z310="B"),AND(CT310=0,LEFT(TRIM(Z310),1)="I")),1,0))),"")</f>
        <v/>
      </c>
      <c r="DW310" s="23" t="str">
        <f t="shared" si="180"/>
        <v/>
      </c>
      <c r="DX310" s="23" t="str">
        <f>+IF(LEN($I310)&gt;5,IF(ISERROR(VLOOKUP(AB310,'CODIGO PAGO'!$B$2:$B$20,1,0)),1,IF(OR(AND(CV310=1,AB310&lt;&gt;"N"),AND(CV310=3,AB310&lt;&gt;"B"),AND(CV310=2,LEFT(TRIM(AB310),1)&lt;&gt;"I")),1,IF(OR(AND(CV310=0,AB310="N"),AND(CV310=0,AB310="B"),AND(CV310=0,LEFT(TRIM(AB310),1)="I")),1,0))),"")</f>
        <v/>
      </c>
      <c r="DY310" s="23" t="str">
        <f t="shared" si="181"/>
        <v/>
      </c>
      <c r="DZ310" s="23" t="str">
        <f>+IF(LEN($I310)&gt;5,IF(ISERROR(VLOOKUP(AD310,'CODIGO PAGO'!$B$2:$B$20,1,0)),1,IF(OR(AND(CX310=1,AD310&lt;&gt;"N"),AND(CX310=3,AD310&lt;&gt;"B"),AND(CX310=2,LEFT(TRIM(AD310),1)&lt;&gt;"I")),1,IF(OR(AND(CX310=0,AD310="N"),AND(CX310=0,AD310="B"),AND(CX310=0,LEFT(TRIM(AD310),1)="I")),1,0))),"")</f>
        <v/>
      </c>
      <c r="EA310" s="23" t="str">
        <f t="shared" si="182"/>
        <v/>
      </c>
      <c r="EB310" s="23" t="str">
        <f>+IF(LEN($I310)&gt;5,IF(ISERROR(VLOOKUP(AF310,'CODIGO PAGO'!$B$2:$B$20,1,0)),1,IF(OR(AND(CZ310=1,AF310&lt;&gt;"N"),AND(CZ310=3,AF310&lt;&gt;"B"),AND(CZ310=2,LEFT(TRIM(AF310),1)&lt;&gt;"I")),1,IF(OR(AND(CZ310=0,AF310="N"),AND(CZ310=0,AF310="B"),AND(CZ310=0,LEFT(TRIM(AF310),1)="I")),1,0))),"")</f>
        <v/>
      </c>
      <c r="EC310" s="23" t="str">
        <f t="shared" si="183"/>
        <v/>
      </c>
      <c r="ED310" s="23" t="str">
        <f>+IF(LEN($I310)&gt;5,IF(ISERROR(VLOOKUP(AH310,'CODIGO PAGO'!$B$2:$B$20,1,0)),1,IF(OR(AND(DB310=1,AH310&lt;&gt;"N"),AND(DB310=3,AH310&lt;&gt;"B"),AND(DB310=2,LEFT(TRIM(AH310),1)&lt;&gt;"I")),1,IF(OR(AND(DB310=0,AH310="N"),AND(DB310=0,AH310="B"),AND(DB310=0,LEFT(TRIM(AH310),1)="I")),1,0))),"")</f>
        <v/>
      </c>
      <c r="EE310" s="23" t="str">
        <f t="shared" si="184"/>
        <v/>
      </c>
      <c r="EF310" s="23" t="str">
        <f>+IF(LEN($I310)&gt;5,IF(ISERROR(VLOOKUP(AJ310,'CODIGO PAGO'!$B$2:$B$20,1,0)),1,IF(OR(AND(DD310=1,AJ310&lt;&gt;"N"),AND(DD310=3,AJ310&lt;&gt;"B"),AND(DD310=2,LEFT(TRIM(AJ310),1)&lt;&gt;"I")),1,IF(OR(AND(DD310=0,AJ310="N"),AND(DD310=0,AJ310="B"),AND(DD310=0,LEFT(TRIM(AJ310),1)="I")),1,0))),"")</f>
        <v/>
      </c>
      <c r="EG310" s="23" t="str">
        <f t="shared" si="185"/>
        <v/>
      </c>
      <c r="EH310" s="23" t="str">
        <f>+IF(LEN($I310)&gt;5,IF(ISERROR(VLOOKUP(AL310,'CODIGO PAGO'!$B$2:$B$20,1,0)),1,IF(OR(AND(DF310=1,AL310&lt;&gt;"N"),AND(DF310=3,AL310&lt;&gt;"B"),AND(DF310=2,LEFT(TRIM(AL310),1)&lt;&gt;"I")),1,IF(OR(AND(DF310=0,AL310="N"),AND(DF310=0,AL310="B"),AND(DF310=0,LEFT(TRIM(AL310),1)="I")),1,0))),"")</f>
        <v/>
      </c>
      <c r="EI310" s="23" t="str">
        <f t="shared" si="186"/>
        <v/>
      </c>
      <c r="EJ310" s="23" t="str">
        <f>+IF(LEN($I310)&gt;5,IF(ISERROR(VLOOKUP(AN310,'CODIGO PAGO'!$B$2:$B$20,1,0)),1,IF(OR(AND(DH310=1,AN310&lt;&gt;"N"),AND(DH310=3,AN310&lt;&gt;"B"),AND(DH310=2,LEFT(TRIM(AN310),1)&lt;&gt;"I")),1,IF(OR(AND(DH310=0,AN310="N"),AND(DH310=0,AN310="B"),AND(DH310=0,LEFT(TRIM(AN310),1)="I")),1,0))),"")</f>
        <v/>
      </c>
      <c r="EK310" s="23" t="str">
        <f t="shared" si="187"/>
        <v/>
      </c>
      <c r="EL310" s="24" t="str">
        <f t="shared" si="188"/>
        <v/>
      </c>
    </row>
    <row r="311" spans="1:142" s="26" customFormat="1">
      <c r="A311" s="15" t="str">
        <f t="shared" si="154"/>
        <v/>
      </c>
      <c r="B311" s="1" t="str">
        <f>+IF(LEN(I311)&gt;5,'CODIGO PAGO'!$B$28,"")</f>
        <v/>
      </c>
      <c r="C311" s="1" t="str">
        <f>+IF(LEN($I311)&gt;5,BD!D311,"")</f>
        <v/>
      </c>
      <c r="D311" s="168" t="str">
        <f>+IF(LEN($I311)&gt;5,BD!A311,"")</f>
        <v/>
      </c>
      <c r="E311" s="1" t="str">
        <f>+IF(LEN($I311)&gt;5,BD!B311,"")</f>
        <v/>
      </c>
      <c r="F311" s="1" t="str">
        <f>+IF(LEN($I311)&gt;5,BD!C311,"")</f>
        <v/>
      </c>
      <c r="G311" s="141"/>
      <c r="H311" s="141"/>
      <c r="I311" s="1" t="str">
        <f>+IF(LEN(BD!G311)&gt;5,BD!G311,"")</f>
        <v/>
      </c>
      <c r="J311" s="167" t="str">
        <f>+IF(LEN($I311)&gt;5,BD!E311,"")</f>
        <v/>
      </c>
      <c r="K311" s="6" t="str">
        <f t="shared" si="155"/>
        <v/>
      </c>
      <c r="L311" s="87" t="str">
        <f>+IF(LEN($I311)&gt;5,BD!H311,"")</f>
        <v/>
      </c>
      <c r="M311" s="40" t="str">
        <f t="shared" si="156"/>
        <v/>
      </c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4" t="str">
        <f t="shared" si="157"/>
        <v/>
      </c>
      <c r="AQ311" s="5" t="str">
        <f t="shared" si="158"/>
        <v/>
      </c>
      <c r="AR311" s="91" t="str">
        <f t="shared" si="159"/>
        <v/>
      </c>
      <c r="AS311" s="5" t="str">
        <f t="shared" si="160"/>
        <v/>
      </c>
      <c r="AT311" s="91" t="str">
        <f t="shared" si="161"/>
        <v/>
      </c>
      <c r="AU311" s="4" t="str">
        <f t="shared" si="162"/>
        <v/>
      </c>
      <c r="AV311" s="4" t="str">
        <f t="shared" si="163"/>
        <v/>
      </c>
      <c r="AW311" s="4" t="str">
        <f t="shared" si="164"/>
        <v/>
      </c>
      <c r="AX311" s="4" t="str">
        <f t="shared" si="165"/>
        <v/>
      </c>
      <c r="AY311" s="88" t="str">
        <f t="shared" si="166"/>
        <v/>
      </c>
      <c r="AZ311" s="17" t="str">
        <f t="shared" si="167"/>
        <v/>
      </c>
      <c r="BA311" s="18" t="str">
        <f t="shared" si="168"/>
        <v/>
      </c>
      <c r="BB311" s="19" t="str">
        <f>+IF(LEN(I311)&gt;5,IF(INT(RIGHT(B311,1))=9,0.5*L311*AY311,INT(MID(B311,5,LEN(B311)-4))*L311)+IFERROR(VLOOKUP(I311,AJUSTES!$A$1:$I$50,9,0),0),"")</f>
        <v/>
      </c>
      <c r="BC311" s="12"/>
      <c r="BD311" s="19" t="str">
        <f t="shared" si="169"/>
        <v/>
      </c>
      <c r="BE311" s="18" t="str">
        <f t="shared" si="170"/>
        <v/>
      </c>
      <c r="BF311" s="139" t="str">
        <f t="shared" si="171"/>
        <v/>
      </c>
      <c r="BG311" s="114"/>
      <c r="BH311" s="18" t="str">
        <f t="shared" si="172"/>
        <v/>
      </c>
      <c r="BI311" s="13"/>
      <c r="BJ311" s="12"/>
      <c r="BK311" s="12"/>
      <c r="BL311" s="145"/>
      <c r="BM311" s="12"/>
      <c r="BN311" s="12"/>
      <c r="BO311" s="12"/>
      <c r="BP311" s="12"/>
      <c r="BQ311" s="12"/>
      <c r="BR311" s="12"/>
      <c r="BS311" s="146"/>
      <c r="BT311" s="14"/>
      <c r="BU311" s="12"/>
      <c r="BV311" s="12"/>
      <c r="BW311" s="12"/>
      <c r="BX311" s="12"/>
      <c r="BY311" s="12"/>
      <c r="BZ311" s="144"/>
      <c r="CA311" s="107" t="str">
        <f>+IF(LEN($I311)&gt;5,IF(BD!F311="N/A","",BD!F311),"")</f>
        <v/>
      </c>
      <c r="CB311" s="21"/>
      <c r="CC311" s="147"/>
      <c r="CD311" s="148"/>
      <c r="CE311" s="8" t="str">
        <f>+IF(LEN(I311)&gt;5,BD!M311,"")</f>
        <v/>
      </c>
      <c r="CF311" s="16" t="str">
        <f>+IF(LEN(I311)&gt;5,BD!N311,"")</f>
        <v/>
      </c>
      <c r="CG311" s="3" t="str">
        <f t="shared" si="173"/>
        <v/>
      </c>
      <c r="CH311" s="23" t="str">
        <f>+IF(AND(LEN($I311)&gt;5),IF(AND($J311&gt;N$1,$J311&lt;=$AO$1),1,IF((COUNTIFS(INCAPACIDADES!$C$1:$C$51,$I311,INCAPACIDADES!K$1:K$51,N$1))&gt;0,2,IF(VLOOKUP($C311,BD!$D$1:$F$501,3,0)&gt;N$1,0,3))),"")</f>
        <v/>
      </c>
      <c r="CI311" s="23" t="str">
        <f>+IF(AND(LEN($I311)&gt;5),IF(AND($J311&gt;O$1,$J311&lt;=$AO$1),1,IF((COUNTIFS(INCAPACIDADES!$C$1:$C$51,$I311,INCAPACIDADES!L$1:L$51,O$1))&gt;0,2,IF(VLOOKUP($C311,BD!$D$1:$F$501,3,0)&gt;O$1,0,3))),"")</f>
        <v/>
      </c>
      <c r="CJ311" s="23" t="str">
        <f>+IF(AND(LEN($I311)&gt;5),IF(AND($J311&gt;P$1,$J311&lt;=$AO$1),1,IF((COUNTIFS(INCAPACIDADES!$C$1:$C$51,$I311,INCAPACIDADES!M$1:M$51,P$1))&gt;0,2,IF(VLOOKUP($C311,BD!$D$1:$F$501,3,0)&gt;P$1,0,3))),"")</f>
        <v/>
      </c>
      <c r="CK311" s="23" t="str">
        <f>+IF(AND(LEN($I311)&gt;5),IF(AND($J311&gt;Q$1,$J311&lt;=$AO$1),1,IF((COUNTIFS(INCAPACIDADES!$C$1:$C$51,$I311,INCAPACIDADES!N$1:N$51,Q$1))&gt;0,2,IF(VLOOKUP($C311,BD!$D$1:$F$501,3,0)&gt;Q$1,0,3))),"")</f>
        <v/>
      </c>
      <c r="CL311" s="23" t="str">
        <f>+IF(AND(LEN($I311)&gt;5),IF(AND($J311&gt;R$1,$J311&lt;=$AO$1),1,IF((COUNTIFS(INCAPACIDADES!$C$1:$C$51,$I311,INCAPACIDADES!O$1:O$51,R$1))&gt;0,2,IF(VLOOKUP($C311,BD!$D$1:$F$501,3,0)&gt;R$1,0,3))),"")</f>
        <v/>
      </c>
      <c r="CM311" s="23" t="str">
        <f>+IF(AND(LEN($I311)&gt;5),IF(AND($J311&gt;S$1,$J311&lt;=$AO$1),1,IF((COUNTIFS(INCAPACIDADES!$C$1:$C$51,$I311,INCAPACIDADES!P$1:P$51,S$1))&gt;0,2,IF(VLOOKUP($C311,BD!$D$1:$F$501,3,0)&gt;S$1,0,3))),"")</f>
        <v/>
      </c>
      <c r="CN311" s="23" t="str">
        <f>+IF(AND(LEN($I311)&gt;5),IF(AND($J311&gt;T$1,$J311&lt;=$AO$1),1,IF((COUNTIFS(INCAPACIDADES!$C$1:$C$51,$I311,INCAPACIDADES!Q$1:Q$51,T$1))&gt;0,2,IF(VLOOKUP($C311,BD!$D$1:$F$501,3,0)&gt;T$1,0,3))),"")</f>
        <v/>
      </c>
      <c r="CO311" s="23" t="str">
        <f>+IF(AND(LEN($I311)&gt;5),IF(AND($J311&gt;U$1,$J311&lt;=$AO$1),1,IF((COUNTIFS(INCAPACIDADES!$C$1:$C$51,$I311,INCAPACIDADES!R$1:R$51,U$1))&gt;0,2,IF(VLOOKUP($C311,BD!$D$1:$F$501,3,0)&gt;U$1,0,3))),"")</f>
        <v/>
      </c>
      <c r="CP311" s="23" t="str">
        <f>+IF(AND(LEN($I311)&gt;5),IF(AND($J311&gt;V$1,$J311&lt;=$AO$1),1,IF((COUNTIFS(INCAPACIDADES!$C$1:$C$51,$I311,INCAPACIDADES!S$1:S$51,V$1))&gt;0,2,IF(VLOOKUP($C311,BD!$D$1:$F$501,3,0)&gt;V$1,0,3))),"")</f>
        <v/>
      </c>
      <c r="CQ311" s="23" t="str">
        <f>+IF(AND(LEN($I311)&gt;5),IF(AND($J311&gt;W$1,$J311&lt;=$AO$1),1,IF((COUNTIFS(INCAPACIDADES!$C$1:$C$51,$I311,INCAPACIDADES!T$1:T$51,W$1))&gt;0,2,IF(VLOOKUP($C311,BD!$D$1:$F$501,3,0)&gt;W$1,0,3))),"")</f>
        <v/>
      </c>
      <c r="CR311" s="23" t="str">
        <f>+IF(AND(LEN($I311)&gt;5),IF(AND($J311&gt;X$1,$J311&lt;=$AO$1),1,IF((COUNTIFS(INCAPACIDADES!$C$1:$C$51,$I311,INCAPACIDADES!U$1:U$51,X$1))&gt;0,2,IF(VLOOKUP($C311,BD!$D$1:$F$501,3,0)&gt;X$1,0,3))),"")</f>
        <v/>
      </c>
      <c r="CS311" s="23" t="str">
        <f>+IF(AND(LEN($I311)&gt;5),IF(AND($J311&gt;Y$1,$J311&lt;=$AO$1),1,IF((COUNTIFS(INCAPACIDADES!$C$1:$C$51,$I311,INCAPACIDADES!V$1:V$51,Y$1))&gt;0,2,IF(VLOOKUP($C311,BD!$D$1:$F$501,3,0)&gt;Y$1,0,3))),"")</f>
        <v/>
      </c>
      <c r="CT311" s="23" t="str">
        <f>+IF(AND(LEN($I311)&gt;5),IF(AND($J311&gt;Z$1,$J311&lt;=$AO$1),1,IF((COUNTIFS(INCAPACIDADES!$C$1:$C$51,$I311,INCAPACIDADES!W$1:W$51,Z$1))&gt;0,2,IF(VLOOKUP($C311,BD!$D$1:$F$501,3,0)&gt;Z$1,0,3))),"")</f>
        <v/>
      </c>
      <c r="CU311" s="23" t="str">
        <f>+IF(AND(LEN($I311)&gt;5),IF(AND($J311&gt;AA$1,$J311&lt;=$AO$1),1,IF((COUNTIFS(INCAPACIDADES!$C$1:$C$51,$I311,INCAPACIDADES!X$1:X$51,AA$1))&gt;0,2,IF(VLOOKUP($C311,BD!$D$1:$F$501,3,0)&gt;AA$1,0,3))),"")</f>
        <v/>
      </c>
      <c r="CV311" s="23" t="str">
        <f>+IF(AND(LEN($I311)&gt;5),IF(AND($J311&gt;AB$1,$J311&lt;=$AO$1),1,IF((COUNTIFS(INCAPACIDADES!$C$1:$C$51,$I311,INCAPACIDADES!Y$1:Y$51,AB$1))&gt;0,2,IF(VLOOKUP($C311,BD!$D$1:$F$501,3,0)&gt;AB$1,0,3))),"")</f>
        <v/>
      </c>
      <c r="CW311" s="23" t="str">
        <f>+IF(AND(LEN($I311)&gt;5),IF(AND($J311&gt;AC$1,$J311&lt;=$AO$1),1,IF((COUNTIFS(INCAPACIDADES!$C$1:$C$51,$I311,INCAPACIDADES!Z$1:Z$51,AC$1))&gt;0,2,IF(VLOOKUP($C311,BD!$D$1:$F$501,3,0)&gt;AC$1,0,3))),"")</f>
        <v/>
      </c>
      <c r="CX311" s="23" t="str">
        <f>+IF(AND(LEN($I311)&gt;5),IF(AND($J311&gt;AD$1,$J311&lt;=$AO$1),1,IF((COUNTIFS(INCAPACIDADES!$C$1:$C$51,$I311,INCAPACIDADES!AA$1:AA$51,AD$1))&gt;0,2,IF(VLOOKUP($C311,BD!$D$1:$F$501,3,0)&gt;AD$1,0,3))),"")</f>
        <v/>
      </c>
      <c r="CY311" s="23" t="str">
        <f>+IF(AND(LEN($I311)&gt;5),IF(AND($J311&gt;AE$1,$J311&lt;=$AO$1),1,IF((COUNTIFS(INCAPACIDADES!$C$1:$C$51,$I311,INCAPACIDADES!AB$1:AB$51,AE$1))&gt;0,2,IF(VLOOKUP($C311,BD!$D$1:$F$501,3,0)&gt;AE$1,0,3))),"")</f>
        <v/>
      </c>
      <c r="CZ311" s="23" t="str">
        <f>+IF(AND(LEN($I311)&gt;5),IF(AND($J311&gt;AF$1,$J311&lt;=$AO$1),1,IF((COUNTIFS(INCAPACIDADES!$C$1:$C$51,$I311,INCAPACIDADES!AC$1:AC$51,AF$1))&gt;0,2,IF(VLOOKUP($C311,BD!$D$1:$F$501,3,0)&gt;AF$1,0,3))),"")</f>
        <v/>
      </c>
      <c r="DA311" s="23" t="str">
        <f>+IF(AND(LEN($I311)&gt;5),IF(AND($J311&gt;AG$1,$J311&lt;=$AO$1),1,IF((COUNTIFS(INCAPACIDADES!$C$1:$C$51,$I311,INCAPACIDADES!AD$1:AD$51,AG$1))&gt;0,2,IF(VLOOKUP($C311,BD!$D$1:$F$501,3,0)&gt;AG$1,0,3))),"")</f>
        <v/>
      </c>
      <c r="DB311" s="23" t="str">
        <f>+IF(AND(LEN($I311)&gt;5),IF(AND($J311&gt;AH$1,$J311&lt;=$AO$1),1,IF((COUNTIFS(INCAPACIDADES!$C$1:$C$51,$I311,INCAPACIDADES!AE$1:AE$51,AH$1))&gt;0,2,IF(VLOOKUP($C311,BD!$D$1:$F$501,3,0)&gt;AH$1,0,3))),"")</f>
        <v/>
      </c>
      <c r="DC311" s="23" t="str">
        <f>+IF(AND(LEN($I311)&gt;5),IF(AND($J311&gt;AI$1,$J311&lt;=$AO$1),1,IF((COUNTIFS(INCAPACIDADES!$C$1:$C$51,$I311,INCAPACIDADES!AF$1:AF$51,AI$1))&gt;0,2,IF(VLOOKUP($C311,BD!$D$1:$F$501,3,0)&gt;AI$1,0,3))),"")</f>
        <v/>
      </c>
      <c r="DD311" s="23" t="str">
        <f>+IF(AND(LEN($I311)&gt;5),IF(AND($J311&gt;AJ$1,$J311&lt;=$AO$1),1,IF((COUNTIFS(INCAPACIDADES!$C$1:$C$51,$I311,INCAPACIDADES!AG$1:AG$51,AJ$1))&gt;0,2,IF(VLOOKUP($C311,BD!$D$1:$F$501,3,0)&gt;AJ$1,0,3))),"")</f>
        <v/>
      </c>
      <c r="DE311" s="23" t="str">
        <f>+IF(AND(LEN($I311)&gt;5),IF(AND($J311&gt;AK$1,$J311&lt;=$AO$1),1,IF((COUNTIFS(INCAPACIDADES!$C$1:$C$51,$I311,INCAPACIDADES!AH$1:AH$51,AK$1))&gt;0,2,IF(VLOOKUP($C311,BD!$D$1:$F$501,3,0)&gt;AK$1,0,3))),"")</f>
        <v/>
      </c>
      <c r="DF311" s="23" t="str">
        <f>+IF(AND(LEN($I311)&gt;5),IF(AND($J311&gt;AL$1,$J311&lt;=$AO$1),1,IF((COUNTIFS(INCAPACIDADES!$C$1:$C$51,$I311,INCAPACIDADES!AI$1:AI$51,AL$1))&gt;0,2,IF(VLOOKUP($C311,BD!$D$1:$F$501,3,0)&gt;AL$1,0,3))),"")</f>
        <v/>
      </c>
      <c r="DG311" s="23" t="str">
        <f>+IF(AND(LEN($I311)&gt;5),IF(AND($J311&gt;AM$1,$J311&lt;=$AO$1),1,IF((COUNTIFS(INCAPACIDADES!$C$1:$C$51,$I311,INCAPACIDADES!AJ$1:AJ$51,AM$1))&gt;0,2,IF(VLOOKUP($C311,BD!$D$1:$F$501,3,0)&gt;AM$1,0,3))),"")</f>
        <v/>
      </c>
      <c r="DH311" s="23" t="str">
        <f>+IF(AND(LEN($I311)&gt;5),IF(AND($J311&gt;AN$1,$J311&lt;=$AO$1),1,IF((COUNTIFS(INCAPACIDADES!$C$1:$C$51,$I311,INCAPACIDADES!AK$1:AK$51,AN$1))&gt;0,2,IF(VLOOKUP($C311,BD!$D$1:$F$501,3,0)&gt;AN$1,0,3))),"")</f>
        <v/>
      </c>
      <c r="DI311" s="23" t="str">
        <f>+IF(AND(LEN($I311)&gt;5),IF(AND($J311&gt;AO$1,$J311&lt;=$AO$1),1,IF((COUNTIFS(INCAPACIDADES!$C$1:$C$51,$I311,INCAPACIDADES!AL$1:AL$51,AO$1))&gt;0,2,IF(VLOOKUP($C311,BD!$D$1:$F$501,3,0)&gt;AO$1,0,3))),"")</f>
        <v/>
      </c>
      <c r="DJ311" s="23" t="str">
        <f>+IF(LEN($I311)&gt;5,IF(ISERROR(VLOOKUP(N311,'CODIGO PAGO'!$B$2:$B$20,1,0)),1,IF(OR(AND(CH311=1,N311&lt;&gt;"N"),AND(CH311=3,N311&lt;&gt;"B"),AND(CH311=2,LEFT(TRIM(N311),1)&lt;&gt;"I")),1,IF(OR(AND(CH311=0,N311="N"),AND(CH311=0,N311="B"),AND(CH311=0,LEFT(TRIM(N311),1)="I")),1,0))),"")</f>
        <v/>
      </c>
      <c r="DK311" s="23" t="str">
        <f t="shared" si="174"/>
        <v/>
      </c>
      <c r="DL311" s="23" t="str">
        <f>+IF(LEN($I311)&gt;5,IF(ISERROR(VLOOKUP(P311,'CODIGO PAGO'!$B$2:$B$20,1,0)),1,IF(OR(AND(CJ311=1,P311&lt;&gt;"N"),AND(CJ311=3,P311&lt;&gt;"B"),AND(CJ311=2,LEFT(TRIM(P311),1)&lt;&gt;"I")),1,IF(OR(AND(CJ311=0,P311="N"),AND(CJ311=0,P311="B"),AND(CJ311=0,LEFT(TRIM(P311),1)="I")),1,0))),"")</f>
        <v/>
      </c>
      <c r="DM311" s="23" t="str">
        <f t="shared" si="175"/>
        <v/>
      </c>
      <c r="DN311" s="23" t="str">
        <f>+IF(LEN($I311)&gt;5,IF(ISERROR(VLOOKUP(R311,'CODIGO PAGO'!$B$2:$B$20,1,0)),1,IF(OR(AND(CL311=1,R311&lt;&gt;"N"),AND(CL311=3,R311&lt;&gt;"B"),AND(CL311=2,LEFT(TRIM(R311),1)&lt;&gt;"I")),1,IF(OR(AND(CL311=0,R311="N"),AND(CL311=0,R311="B"),AND(CL311=0,LEFT(TRIM(R311),1)="I")),1,0))),"")</f>
        <v/>
      </c>
      <c r="DO311" s="23" t="str">
        <f t="shared" si="176"/>
        <v/>
      </c>
      <c r="DP311" s="23" t="str">
        <f>+IF(LEN($I311)&gt;5,IF(ISERROR(VLOOKUP(T311,'CODIGO PAGO'!$B$2:$B$20,1,0)),1,IF(OR(AND(CN311=1,T311&lt;&gt;"N"),AND(CN311=3,T311&lt;&gt;"B"),AND(CN311=2,LEFT(TRIM(T311),1)&lt;&gt;"I")),1,IF(OR(AND(CN311=0,T311="N"),AND(CN311=0,T311="B"),AND(CN311=0,LEFT(TRIM(T311),1)="I")),1,0))),"")</f>
        <v/>
      </c>
      <c r="DQ311" s="23" t="str">
        <f t="shared" si="177"/>
        <v/>
      </c>
      <c r="DR311" s="23" t="str">
        <f>+IF(LEN($I311)&gt;5,IF(ISERROR(VLOOKUP(V311,'CODIGO PAGO'!$B$2:$B$20,1,0)),1,IF(OR(AND(CP311=1,V311&lt;&gt;"N"),AND(CP311=3,V311&lt;&gt;"B"),AND(CP311=2,LEFT(TRIM(V311),1)&lt;&gt;"I")),1,IF(OR(AND(CP311=0,V311="N"),AND(CP311=0,V311="B"),AND(CP311=0,LEFT(TRIM(V311),1)="I")),1,0))),"")</f>
        <v/>
      </c>
      <c r="DS311" s="23" t="str">
        <f t="shared" si="178"/>
        <v/>
      </c>
      <c r="DT311" s="23" t="str">
        <f>+IF(LEN($I311)&gt;5,IF(ISERROR(VLOOKUP(X311,'CODIGO PAGO'!$B$2:$B$20,1,0)),1,IF(OR(AND(CR311=1,X311&lt;&gt;"N"),AND(CR311=3,X311&lt;&gt;"B"),AND(CR311=2,LEFT(TRIM(X311),1)&lt;&gt;"I")),1,IF(OR(AND(CR311=0,X311="N"),AND(CR311=0,X311="B"),AND(CR311=0,LEFT(TRIM(X311),1)="I")),1,0))),"")</f>
        <v/>
      </c>
      <c r="DU311" s="23" t="str">
        <f t="shared" si="179"/>
        <v/>
      </c>
      <c r="DV311" s="23" t="str">
        <f>+IF(LEN($I311)&gt;5,IF(ISERROR(VLOOKUP(Z311,'CODIGO PAGO'!$B$2:$B$20,1,0)),1,IF(OR(AND(CT311=1,Z311&lt;&gt;"N"),AND(CT311=3,Z311&lt;&gt;"B"),AND(CT311=2,LEFT(TRIM(Z311),1)&lt;&gt;"I")),1,IF(OR(AND(CT311=0,Z311="N"),AND(CT311=0,Z311="B"),AND(CT311=0,LEFT(TRIM(Z311),1)="I")),1,0))),"")</f>
        <v/>
      </c>
      <c r="DW311" s="23" t="str">
        <f t="shared" si="180"/>
        <v/>
      </c>
      <c r="DX311" s="23" t="str">
        <f>+IF(LEN($I311)&gt;5,IF(ISERROR(VLOOKUP(AB311,'CODIGO PAGO'!$B$2:$B$20,1,0)),1,IF(OR(AND(CV311=1,AB311&lt;&gt;"N"),AND(CV311=3,AB311&lt;&gt;"B"),AND(CV311=2,LEFT(TRIM(AB311),1)&lt;&gt;"I")),1,IF(OR(AND(CV311=0,AB311="N"),AND(CV311=0,AB311="B"),AND(CV311=0,LEFT(TRIM(AB311),1)="I")),1,0))),"")</f>
        <v/>
      </c>
      <c r="DY311" s="23" t="str">
        <f t="shared" si="181"/>
        <v/>
      </c>
      <c r="DZ311" s="23" t="str">
        <f>+IF(LEN($I311)&gt;5,IF(ISERROR(VLOOKUP(AD311,'CODIGO PAGO'!$B$2:$B$20,1,0)),1,IF(OR(AND(CX311=1,AD311&lt;&gt;"N"),AND(CX311=3,AD311&lt;&gt;"B"),AND(CX311=2,LEFT(TRIM(AD311),1)&lt;&gt;"I")),1,IF(OR(AND(CX311=0,AD311="N"),AND(CX311=0,AD311="B"),AND(CX311=0,LEFT(TRIM(AD311),1)="I")),1,0))),"")</f>
        <v/>
      </c>
      <c r="EA311" s="23" t="str">
        <f t="shared" si="182"/>
        <v/>
      </c>
      <c r="EB311" s="23" t="str">
        <f>+IF(LEN($I311)&gt;5,IF(ISERROR(VLOOKUP(AF311,'CODIGO PAGO'!$B$2:$B$20,1,0)),1,IF(OR(AND(CZ311=1,AF311&lt;&gt;"N"),AND(CZ311=3,AF311&lt;&gt;"B"),AND(CZ311=2,LEFT(TRIM(AF311),1)&lt;&gt;"I")),1,IF(OR(AND(CZ311=0,AF311="N"),AND(CZ311=0,AF311="B"),AND(CZ311=0,LEFT(TRIM(AF311),1)="I")),1,0))),"")</f>
        <v/>
      </c>
      <c r="EC311" s="23" t="str">
        <f t="shared" si="183"/>
        <v/>
      </c>
      <c r="ED311" s="23" t="str">
        <f>+IF(LEN($I311)&gt;5,IF(ISERROR(VLOOKUP(AH311,'CODIGO PAGO'!$B$2:$B$20,1,0)),1,IF(OR(AND(DB311=1,AH311&lt;&gt;"N"),AND(DB311=3,AH311&lt;&gt;"B"),AND(DB311=2,LEFT(TRIM(AH311),1)&lt;&gt;"I")),1,IF(OR(AND(DB311=0,AH311="N"),AND(DB311=0,AH311="B"),AND(DB311=0,LEFT(TRIM(AH311),1)="I")),1,0))),"")</f>
        <v/>
      </c>
      <c r="EE311" s="23" t="str">
        <f t="shared" si="184"/>
        <v/>
      </c>
      <c r="EF311" s="23" t="str">
        <f>+IF(LEN($I311)&gt;5,IF(ISERROR(VLOOKUP(AJ311,'CODIGO PAGO'!$B$2:$B$20,1,0)),1,IF(OR(AND(DD311=1,AJ311&lt;&gt;"N"),AND(DD311=3,AJ311&lt;&gt;"B"),AND(DD311=2,LEFT(TRIM(AJ311),1)&lt;&gt;"I")),1,IF(OR(AND(DD311=0,AJ311="N"),AND(DD311=0,AJ311="B"),AND(DD311=0,LEFT(TRIM(AJ311),1)="I")),1,0))),"")</f>
        <v/>
      </c>
      <c r="EG311" s="23" t="str">
        <f t="shared" si="185"/>
        <v/>
      </c>
      <c r="EH311" s="23" t="str">
        <f>+IF(LEN($I311)&gt;5,IF(ISERROR(VLOOKUP(AL311,'CODIGO PAGO'!$B$2:$B$20,1,0)),1,IF(OR(AND(DF311=1,AL311&lt;&gt;"N"),AND(DF311=3,AL311&lt;&gt;"B"),AND(DF311=2,LEFT(TRIM(AL311),1)&lt;&gt;"I")),1,IF(OR(AND(DF311=0,AL311="N"),AND(DF311=0,AL311="B"),AND(DF311=0,LEFT(TRIM(AL311),1)="I")),1,0))),"")</f>
        <v/>
      </c>
      <c r="EI311" s="23" t="str">
        <f t="shared" si="186"/>
        <v/>
      </c>
      <c r="EJ311" s="23" t="str">
        <f>+IF(LEN($I311)&gt;5,IF(ISERROR(VLOOKUP(AN311,'CODIGO PAGO'!$B$2:$B$20,1,0)),1,IF(OR(AND(DH311=1,AN311&lt;&gt;"N"),AND(DH311=3,AN311&lt;&gt;"B"),AND(DH311=2,LEFT(TRIM(AN311),1)&lt;&gt;"I")),1,IF(OR(AND(DH311=0,AN311="N"),AND(DH311=0,AN311="B"),AND(DH311=0,LEFT(TRIM(AN311),1)="I")),1,0))),"")</f>
        <v/>
      </c>
      <c r="EK311" s="23" t="str">
        <f t="shared" si="187"/>
        <v/>
      </c>
      <c r="EL311" s="24" t="str">
        <f t="shared" si="188"/>
        <v/>
      </c>
    </row>
    <row r="312" spans="1:142" s="26" customFormat="1">
      <c r="A312" s="15" t="str">
        <f t="shared" si="154"/>
        <v/>
      </c>
      <c r="B312" s="1" t="str">
        <f>+IF(LEN(I312)&gt;5,'CODIGO PAGO'!$B$28,"")</f>
        <v/>
      </c>
      <c r="C312" s="1" t="str">
        <f>+IF(LEN($I312)&gt;5,BD!D312,"")</f>
        <v/>
      </c>
      <c r="D312" s="168" t="str">
        <f>+IF(LEN($I312)&gt;5,BD!A312,"")</f>
        <v/>
      </c>
      <c r="E312" s="1" t="str">
        <f>+IF(LEN($I312)&gt;5,BD!B312,"")</f>
        <v/>
      </c>
      <c r="F312" s="1" t="str">
        <f>+IF(LEN($I312)&gt;5,BD!C312,"")</f>
        <v/>
      </c>
      <c r="G312" s="141"/>
      <c r="H312" s="141"/>
      <c r="I312" s="1" t="str">
        <f>+IF(LEN(BD!G312)&gt;5,BD!G312,"")</f>
        <v/>
      </c>
      <c r="J312" s="167" t="str">
        <f>+IF(LEN($I312)&gt;5,BD!E312,"")</f>
        <v/>
      </c>
      <c r="K312" s="6" t="str">
        <f t="shared" si="155"/>
        <v/>
      </c>
      <c r="L312" s="87" t="str">
        <f>+IF(LEN($I312)&gt;5,BD!H312,"")</f>
        <v/>
      </c>
      <c r="M312" s="40" t="str">
        <f t="shared" si="156"/>
        <v/>
      </c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4" t="str">
        <f t="shared" si="157"/>
        <v/>
      </c>
      <c r="AQ312" s="5" t="str">
        <f t="shared" si="158"/>
        <v/>
      </c>
      <c r="AR312" s="91" t="str">
        <f t="shared" si="159"/>
        <v/>
      </c>
      <c r="AS312" s="5" t="str">
        <f t="shared" si="160"/>
        <v/>
      </c>
      <c r="AT312" s="91" t="str">
        <f t="shared" si="161"/>
        <v/>
      </c>
      <c r="AU312" s="4" t="str">
        <f t="shared" si="162"/>
        <v/>
      </c>
      <c r="AV312" s="4" t="str">
        <f t="shared" si="163"/>
        <v/>
      </c>
      <c r="AW312" s="4" t="str">
        <f t="shared" si="164"/>
        <v/>
      </c>
      <c r="AX312" s="4" t="str">
        <f t="shared" si="165"/>
        <v/>
      </c>
      <c r="AY312" s="88" t="str">
        <f t="shared" si="166"/>
        <v/>
      </c>
      <c r="AZ312" s="17" t="str">
        <f t="shared" si="167"/>
        <v/>
      </c>
      <c r="BA312" s="18" t="str">
        <f t="shared" si="168"/>
        <v/>
      </c>
      <c r="BB312" s="19" t="str">
        <f>+IF(LEN(I312)&gt;5,IF(INT(RIGHT(B312,1))=9,0.5*L312*AY312,INT(MID(B312,5,LEN(B312)-4))*L312)+IFERROR(VLOOKUP(I312,AJUSTES!$A$1:$I$50,9,0),0),"")</f>
        <v/>
      </c>
      <c r="BC312" s="12"/>
      <c r="BD312" s="19" t="str">
        <f t="shared" si="169"/>
        <v/>
      </c>
      <c r="BE312" s="18" t="str">
        <f t="shared" si="170"/>
        <v/>
      </c>
      <c r="BF312" s="139" t="str">
        <f t="shared" si="171"/>
        <v/>
      </c>
      <c r="BG312" s="114"/>
      <c r="BH312" s="18" t="str">
        <f t="shared" si="172"/>
        <v/>
      </c>
      <c r="BI312" s="13"/>
      <c r="BJ312" s="12"/>
      <c r="BK312" s="12"/>
      <c r="BL312" s="145"/>
      <c r="BM312" s="12"/>
      <c r="BN312" s="12"/>
      <c r="BO312" s="12"/>
      <c r="BP312" s="12"/>
      <c r="BQ312" s="12"/>
      <c r="BR312" s="12"/>
      <c r="BS312" s="146"/>
      <c r="BT312" s="14"/>
      <c r="BU312" s="12"/>
      <c r="BV312" s="12"/>
      <c r="BW312" s="12"/>
      <c r="BX312" s="12"/>
      <c r="BY312" s="12"/>
      <c r="BZ312" s="144"/>
      <c r="CA312" s="107" t="str">
        <f>+IF(LEN($I312)&gt;5,IF(BD!F312="N/A","",BD!F312),"")</f>
        <v/>
      </c>
      <c r="CB312" s="21"/>
      <c r="CC312" s="147"/>
      <c r="CD312" s="148"/>
      <c r="CE312" s="8" t="str">
        <f>+IF(LEN(I312)&gt;5,BD!M312,"")</f>
        <v/>
      </c>
      <c r="CF312" s="16" t="str">
        <f>+IF(LEN(I312)&gt;5,BD!N312,"")</f>
        <v/>
      </c>
      <c r="CG312" s="3" t="str">
        <f t="shared" si="173"/>
        <v/>
      </c>
      <c r="CH312" s="23" t="str">
        <f>+IF(AND(LEN($I312)&gt;5),IF(AND($J312&gt;N$1,$J312&lt;=$AO$1),1,IF((COUNTIFS(INCAPACIDADES!$C$1:$C$51,$I312,INCAPACIDADES!K$1:K$51,N$1))&gt;0,2,IF(VLOOKUP($C312,BD!$D$1:$F$501,3,0)&gt;N$1,0,3))),"")</f>
        <v/>
      </c>
      <c r="CI312" s="23" t="str">
        <f>+IF(AND(LEN($I312)&gt;5),IF(AND($J312&gt;O$1,$J312&lt;=$AO$1),1,IF((COUNTIFS(INCAPACIDADES!$C$1:$C$51,$I312,INCAPACIDADES!L$1:L$51,O$1))&gt;0,2,IF(VLOOKUP($C312,BD!$D$1:$F$501,3,0)&gt;O$1,0,3))),"")</f>
        <v/>
      </c>
      <c r="CJ312" s="23" t="str">
        <f>+IF(AND(LEN($I312)&gt;5),IF(AND($J312&gt;P$1,$J312&lt;=$AO$1),1,IF((COUNTIFS(INCAPACIDADES!$C$1:$C$51,$I312,INCAPACIDADES!M$1:M$51,P$1))&gt;0,2,IF(VLOOKUP($C312,BD!$D$1:$F$501,3,0)&gt;P$1,0,3))),"")</f>
        <v/>
      </c>
      <c r="CK312" s="23" t="str">
        <f>+IF(AND(LEN($I312)&gt;5),IF(AND($J312&gt;Q$1,$J312&lt;=$AO$1),1,IF((COUNTIFS(INCAPACIDADES!$C$1:$C$51,$I312,INCAPACIDADES!N$1:N$51,Q$1))&gt;0,2,IF(VLOOKUP($C312,BD!$D$1:$F$501,3,0)&gt;Q$1,0,3))),"")</f>
        <v/>
      </c>
      <c r="CL312" s="23" t="str">
        <f>+IF(AND(LEN($I312)&gt;5),IF(AND($J312&gt;R$1,$J312&lt;=$AO$1),1,IF((COUNTIFS(INCAPACIDADES!$C$1:$C$51,$I312,INCAPACIDADES!O$1:O$51,R$1))&gt;0,2,IF(VLOOKUP($C312,BD!$D$1:$F$501,3,0)&gt;R$1,0,3))),"")</f>
        <v/>
      </c>
      <c r="CM312" s="23" t="str">
        <f>+IF(AND(LEN($I312)&gt;5),IF(AND($J312&gt;S$1,$J312&lt;=$AO$1),1,IF((COUNTIFS(INCAPACIDADES!$C$1:$C$51,$I312,INCAPACIDADES!P$1:P$51,S$1))&gt;0,2,IF(VLOOKUP($C312,BD!$D$1:$F$501,3,0)&gt;S$1,0,3))),"")</f>
        <v/>
      </c>
      <c r="CN312" s="23" t="str">
        <f>+IF(AND(LEN($I312)&gt;5),IF(AND($J312&gt;T$1,$J312&lt;=$AO$1),1,IF((COUNTIFS(INCAPACIDADES!$C$1:$C$51,$I312,INCAPACIDADES!Q$1:Q$51,T$1))&gt;0,2,IF(VLOOKUP($C312,BD!$D$1:$F$501,3,0)&gt;T$1,0,3))),"")</f>
        <v/>
      </c>
      <c r="CO312" s="23" t="str">
        <f>+IF(AND(LEN($I312)&gt;5),IF(AND($J312&gt;U$1,$J312&lt;=$AO$1),1,IF((COUNTIFS(INCAPACIDADES!$C$1:$C$51,$I312,INCAPACIDADES!R$1:R$51,U$1))&gt;0,2,IF(VLOOKUP($C312,BD!$D$1:$F$501,3,0)&gt;U$1,0,3))),"")</f>
        <v/>
      </c>
      <c r="CP312" s="23" t="str">
        <f>+IF(AND(LEN($I312)&gt;5),IF(AND($J312&gt;V$1,$J312&lt;=$AO$1),1,IF((COUNTIFS(INCAPACIDADES!$C$1:$C$51,$I312,INCAPACIDADES!S$1:S$51,V$1))&gt;0,2,IF(VLOOKUP($C312,BD!$D$1:$F$501,3,0)&gt;V$1,0,3))),"")</f>
        <v/>
      </c>
      <c r="CQ312" s="23" t="str">
        <f>+IF(AND(LEN($I312)&gt;5),IF(AND($J312&gt;W$1,$J312&lt;=$AO$1),1,IF((COUNTIFS(INCAPACIDADES!$C$1:$C$51,$I312,INCAPACIDADES!T$1:T$51,W$1))&gt;0,2,IF(VLOOKUP($C312,BD!$D$1:$F$501,3,0)&gt;W$1,0,3))),"")</f>
        <v/>
      </c>
      <c r="CR312" s="23" t="str">
        <f>+IF(AND(LEN($I312)&gt;5),IF(AND($J312&gt;X$1,$J312&lt;=$AO$1),1,IF((COUNTIFS(INCAPACIDADES!$C$1:$C$51,$I312,INCAPACIDADES!U$1:U$51,X$1))&gt;0,2,IF(VLOOKUP($C312,BD!$D$1:$F$501,3,0)&gt;X$1,0,3))),"")</f>
        <v/>
      </c>
      <c r="CS312" s="23" t="str">
        <f>+IF(AND(LEN($I312)&gt;5),IF(AND($J312&gt;Y$1,$J312&lt;=$AO$1),1,IF((COUNTIFS(INCAPACIDADES!$C$1:$C$51,$I312,INCAPACIDADES!V$1:V$51,Y$1))&gt;0,2,IF(VLOOKUP($C312,BD!$D$1:$F$501,3,0)&gt;Y$1,0,3))),"")</f>
        <v/>
      </c>
      <c r="CT312" s="23" t="str">
        <f>+IF(AND(LEN($I312)&gt;5),IF(AND($J312&gt;Z$1,$J312&lt;=$AO$1),1,IF((COUNTIFS(INCAPACIDADES!$C$1:$C$51,$I312,INCAPACIDADES!W$1:W$51,Z$1))&gt;0,2,IF(VLOOKUP($C312,BD!$D$1:$F$501,3,0)&gt;Z$1,0,3))),"")</f>
        <v/>
      </c>
      <c r="CU312" s="23" t="str">
        <f>+IF(AND(LEN($I312)&gt;5),IF(AND($J312&gt;AA$1,$J312&lt;=$AO$1),1,IF((COUNTIFS(INCAPACIDADES!$C$1:$C$51,$I312,INCAPACIDADES!X$1:X$51,AA$1))&gt;0,2,IF(VLOOKUP($C312,BD!$D$1:$F$501,3,0)&gt;AA$1,0,3))),"")</f>
        <v/>
      </c>
      <c r="CV312" s="23" t="str">
        <f>+IF(AND(LEN($I312)&gt;5),IF(AND($J312&gt;AB$1,$J312&lt;=$AO$1),1,IF((COUNTIFS(INCAPACIDADES!$C$1:$C$51,$I312,INCAPACIDADES!Y$1:Y$51,AB$1))&gt;0,2,IF(VLOOKUP($C312,BD!$D$1:$F$501,3,0)&gt;AB$1,0,3))),"")</f>
        <v/>
      </c>
      <c r="CW312" s="23" t="str">
        <f>+IF(AND(LEN($I312)&gt;5),IF(AND($J312&gt;AC$1,$J312&lt;=$AO$1),1,IF((COUNTIFS(INCAPACIDADES!$C$1:$C$51,$I312,INCAPACIDADES!Z$1:Z$51,AC$1))&gt;0,2,IF(VLOOKUP($C312,BD!$D$1:$F$501,3,0)&gt;AC$1,0,3))),"")</f>
        <v/>
      </c>
      <c r="CX312" s="23" t="str">
        <f>+IF(AND(LEN($I312)&gt;5),IF(AND($J312&gt;AD$1,$J312&lt;=$AO$1),1,IF((COUNTIFS(INCAPACIDADES!$C$1:$C$51,$I312,INCAPACIDADES!AA$1:AA$51,AD$1))&gt;0,2,IF(VLOOKUP($C312,BD!$D$1:$F$501,3,0)&gt;AD$1,0,3))),"")</f>
        <v/>
      </c>
      <c r="CY312" s="23" t="str">
        <f>+IF(AND(LEN($I312)&gt;5),IF(AND($J312&gt;AE$1,$J312&lt;=$AO$1),1,IF((COUNTIFS(INCAPACIDADES!$C$1:$C$51,$I312,INCAPACIDADES!AB$1:AB$51,AE$1))&gt;0,2,IF(VLOOKUP($C312,BD!$D$1:$F$501,3,0)&gt;AE$1,0,3))),"")</f>
        <v/>
      </c>
      <c r="CZ312" s="23" t="str">
        <f>+IF(AND(LEN($I312)&gt;5),IF(AND($J312&gt;AF$1,$J312&lt;=$AO$1),1,IF((COUNTIFS(INCAPACIDADES!$C$1:$C$51,$I312,INCAPACIDADES!AC$1:AC$51,AF$1))&gt;0,2,IF(VLOOKUP($C312,BD!$D$1:$F$501,3,0)&gt;AF$1,0,3))),"")</f>
        <v/>
      </c>
      <c r="DA312" s="23" t="str">
        <f>+IF(AND(LEN($I312)&gt;5),IF(AND($J312&gt;AG$1,$J312&lt;=$AO$1),1,IF((COUNTIFS(INCAPACIDADES!$C$1:$C$51,$I312,INCAPACIDADES!AD$1:AD$51,AG$1))&gt;0,2,IF(VLOOKUP($C312,BD!$D$1:$F$501,3,0)&gt;AG$1,0,3))),"")</f>
        <v/>
      </c>
      <c r="DB312" s="23" t="str">
        <f>+IF(AND(LEN($I312)&gt;5),IF(AND($J312&gt;AH$1,$J312&lt;=$AO$1),1,IF((COUNTIFS(INCAPACIDADES!$C$1:$C$51,$I312,INCAPACIDADES!AE$1:AE$51,AH$1))&gt;0,2,IF(VLOOKUP($C312,BD!$D$1:$F$501,3,0)&gt;AH$1,0,3))),"")</f>
        <v/>
      </c>
      <c r="DC312" s="23" t="str">
        <f>+IF(AND(LEN($I312)&gt;5),IF(AND($J312&gt;AI$1,$J312&lt;=$AO$1),1,IF((COUNTIFS(INCAPACIDADES!$C$1:$C$51,$I312,INCAPACIDADES!AF$1:AF$51,AI$1))&gt;0,2,IF(VLOOKUP($C312,BD!$D$1:$F$501,3,0)&gt;AI$1,0,3))),"")</f>
        <v/>
      </c>
      <c r="DD312" s="23" t="str">
        <f>+IF(AND(LEN($I312)&gt;5),IF(AND($J312&gt;AJ$1,$J312&lt;=$AO$1),1,IF((COUNTIFS(INCAPACIDADES!$C$1:$C$51,$I312,INCAPACIDADES!AG$1:AG$51,AJ$1))&gt;0,2,IF(VLOOKUP($C312,BD!$D$1:$F$501,3,0)&gt;AJ$1,0,3))),"")</f>
        <v/>
      </c>
      <c r="DE312" s="23" t="str">
        <f>+IF(AND(LEN($I312)&gt;5),IF(AND($J312&gt;AK$1,$J312&lt;=$AO$1),1,IF((COUNTIFS(INCAPACIDADES!$C$1:$C$51,$I312,INCAPACIDADES!AH$1:AH$51,AK$1))&gt;0,2,IF(VLOOKUP($C312,BD!$D$1:$F$501,3,0)&gt;AK$1,0,3))),"")</f>
        <v/>
      </c>
      <c r="DF312" s="23" t="str">
        <f>+IF(AND(LEN($I312)&gt;5),IF(AND($J312&gt;AL$1,$J312&lt;=$AO$1),1,IF((COUNTIFS(INCAPACIDADES!$C$1:$C$51,$I312,INCAPACIDADES!AI$1:AI$51,AL$1))&gt;0,2,IF(VLOOKUP($C312,BD!$D$1:$F$501,3,0)&gt;AL$1,0,3))),"")</f>
        <v/>
      </c>
      <c r="DG312" s="23" t="str">
        <f>+IF(AND(LEN($I312)&gt;5),IF(AND($J312&gt;AM$1,$J312&lt;=$AO$1),1,IF((COUNTIFS(INCAPACIDADES!$C$1:$C$51,$I312,INCAPACIDADES!AJ$1:AJ$51,AM$1))&gt;0,2,IF(VLOOKUP($C312,BD!$D$1:$F$501,3,0)&gt;AM$1,0,3))),"")</f>
        <v/>
      </c>
      <c r="DH312" s="23" t="str">
        <f>+IF(AND(LEN($I312)&gt;5),IF(AND($J312&gt;AN$1,$J312&lt;=$AO$1),1,IF((COUNTIFS(INCAPACIDADES!$C$1:$C$51,$I312,INCAPACIDADES!AK$1:AK$51,AN$1))&gt;0,2,IF(VLOOKUP($C312,BD!$D$1:$F$501,3,0)&gt;AN$1,0,3))),"")</f>
        <v/>
      </c>
      <c r="DI312" s="23" t="str">
        <f>+IF(AND(LEN($I312)&gt;5),IF(AND($J312&gt;AO$1,$J312&lt;=$AO$1),1,IF((COUNTIFS(INCAPACIDADES!$C$1:$C$51,$I312,INCAPACIDADES!AL$1:AL$51,AO$1))&gt;0,2,IF(VLOOKUP($C312,BD!$D$1:$F$501,3,0)&gt;AO$1,0,3))),"")</f>
        <v/>
      </c>
      <c r="DJ312" s="23" t="str">
        <f>+IF(LEN($I312)&gt;5,IF(ISERROR(VLOOKUP(N312,'CODIGO PAGO'!$B$2:$B$20,1,0)),1,IF(OR(AND(CH312=1,N312&lt;&gt;"N"),AND(CH312=3,N312&lt;&gt;"B"),AND(CH312=2,LEFT(TRIM(N312),1)&lt;&gt;"I")),1,IF(OR(AND(CH312=0,N312="N"),AND(CH312=0,N312="B"),AND(CH312=0,LEFT(TRIM(N312),1)="I")),1,0))),"")</f>
        <v/>
      </c>
      <c r="DK312" s="23" t="str">
        <f t="shared" si="174"/>
        <v/>
      </c>
      <c r="DL312" s="23" t="str">
        <f>+IF(LEN($I312)&gt;5,IF(ISERROR(VLOOKUP(P312,'CODIGO PAGO'!$B$2:$B$20,1,0)),1,IF(OR(AND(CJ312=1,P312&lt;&gt;"N"),AND(CJ312=3,P312&lt;&gt;"B"),AND(CJ312=2,LEFT(TRIM(P312),1)&lt;&gt;"I")),1,IF(OR(AND(CJ312=0,P312="N"),AND(CJ312=0,P312="B"),AND(CJ312=0,LEFT(TRIM(P312),1)="I")),1,0))),"")</f>
        <v/>
      </c>
      <c r="DM312" s="23" t="str">
        <f t="shared" si="175"/>
        <v/>
      </c>
      <c r="DN312" s="23" t="str">
        <f>+IF(LEN($I312)&gt;5,IF(ISERROR(VLOOKUP(R312,'CODIGO PAGO'!$B$2:$B$20,1,0)),1,IF(OR(AND(CL312=1,R312&lt;&gt;"N"),AND(CL312=3,R312&lt;&gt;"B"),AND(CL312=2,LEFT(TRIM(R312),1)&lt;&gt;"I")),1,IF(OR(AND(CL312=0,R312="N"),AND(CL312=0,R312="B"),AND(CL312=0,LEFT(TRIM(R312),1)="I")),1,0))),"")</f>
        <v/>
      </c>
      <c r="DO312" s="23" t="str">
        <f t="shared" si="176"/>
        <v/>
      </c>
      <c r="DP312" s="23" t="str">
        <f>+IF(LEN($I312)&gt;5,IF(ISERROR(VLOOKUP(T312,'CODIGO PAGO'!$B$2:$B$20,1,0)),1,IF(OR(AND(CN312=1,T312&lt;&gt;"N"),AND(CN312=3,T312&lt;&gt;"B"),AND(CN312=2,LEFT(TRIM(T312),1)&lt;&gt;"I")),1,IF(OR(AND(CN312=0,T312="N"),AND(CN312=0,T312="B"),AND(CN312=0,LEFT(TRIM(T312),1)="I")),1,0))),"")</f>
        <v/>
      </c>
      <c r="DQ312" s="23" t="str">
        <f t="shared" si="177"/>
        <v/>
      </c>
      <c r="DR312" s="23" t="str">
        <f>+IF(LEN($I312)&gt;5,IF(ISERROR(VLOOKUP(V312,'CODIGO PAGO'!$B$2:$B$20,1,0)),1,IF(OR(AND(CP312=1,V312&lt;&gt;"N"),AND(CP312=3,V312&lt;&gt;"B"),AND(CP312=2,LEFT(TRIM(V312),1)&lt;&gt;"I")),1,IF(OR(AND(CP312=0,V312="N"),AND(CP312=0,V312="B"),AND(CP312=0,LEFT(TRIM(V312),1)="I")),1,0))),"")</f>
        <v/>
      </c>
      <c r="DS312" s="23" t="str">
        <f t="shared" si="178"/>
        <v/>
      </c>
      <c r="DT312" s="23" t="str">
        <f>+IF(LEN($I312)&gt;5,IF(ISERROR(VLOOKUP(X312,'CODIGO PAGO'!$B$2:$B$20,1,0)),1,IF(OR(AND(CR312=1,X312&lt;&gt;"N"),AND(CR312=3,X312&lt;&gt;"B"),AND(CR312=2,LEFT(TRIM(X312),1)&lt;&gt;"I")),1,IF(OR(AND(CR312=0,X312="N"),AND(CR312=0,X312="B"),AND(CR312=0,LEFT(TRIM(X312),1)="I")),1,0))),"")</f>
        <v/>
      </c>
      <c r="DU312" s="23" t="str">
        <f t="shared" si="179"/>
        <v/>
      </c>
      <c r="DV312" s="23" t="str">
        <f>+IF(LEN($I312)&gt;5,IF(ISERROR(VLOOKUP(Z312,'CODIGO PAGO'!$B$2:$B$20,1,0)),1,IF(OR(AND(CT312=1,Z312&lt;&gt;"N"),AND(CT312=3,Z312&lt;&gt;"B"),AND(CT312=2,LEFT(TRIM(Z312),1)&lt;&gt;"I")),1,IF(OR(AND(CT312=0,Z312="N"),AND(CT312=0,Z312="B"),AND(CT312=0,LEFT(TRIM(Z312),1)="I")),1,0))),"")</f>
        <v/>
      </c>
      <c r="DW312" s="23" t="str">
        <f t="shared" si="180"/>
        <v/>
      </c>
      <c r="DX312" s="23" t="str">
        <f>+IF(LEN($I312)&gt;5,IF(ISERROR(VLOOKUP(AB312,'CODIGO PAGO'!$B$2:$B$20,1,0)),1,IF(OR(AND(CV312=1,AB312&lt;&gt;"N"),AND(CV312=3,AB312&lt;&gt;"B"),AND(CV312=2,LEFT(TRIM(AB312),1)&lt;&gt;"I")),1,IF(OR(AND(CV312=0,AB312="N"),AND(CV312=0,AB312="B"),AND(CV312=0,LEFT(TRIM(AB312),1)="I")),1,0))),"")</f>
        <v/>
      </c>
      <c r="DY312" s="23" t="str">
        <f t="shared" si="181"/>
        <v/>
      </c>
      <c r="DZ312" s="23" t="str">
        <f>+IF(LEN($I312)&gt;5,IF(ISERROR(VLOOKUP(AD312,'CODIGO PAGO'!$B$2:$B$20,1,0)),1,IF(OR(AND(CX312=1,AD312&lt;&gt;"N"),AND(CX312=3,AD312&lt;&gt;"B"),AND(CX312=2,LEFT(TRIM(AD312),1)&lt;&gt;"I")),1,IF(OR(AND(CX312=0,AD312="N"),AND(CX312=0,AD312="B"),AND(CX312=0,LEFT(TRIM(AD312),1)="I")),1,0))),"")</f>
        <v/>
      </c>
      <c r="EA312" s="23" t="str">
        <f t="shared" si="182"/>
        <v/>
      </c>
      <c r="EB312" s="23" t="str">
        <f>+IF(LEN($I312)&gt;5,IF(ISERROR(VLOOKUP(AF312,'CODIGO PAGO'!$B$2:$B$20,1,0)),1,IF(OR(AND(CZ312=1,AF312&lt;&gt;"N"),AND(CZ312=3,AF312&lt;&gt;"B"),AND(CZ312=2,LEFT(TRIM(AF312),1)&lt;&gt;"I")),1,IF(OR(AND(CZ312=0,AF312="N"),AND(CZ312=0,AF312="B"),AND(CZ312=0,LEFT(TRIM(AF312),1)="I")),1,0))),"")</f>
        <v/>
      </c>
      <c r="EC312" s="23" t="str">
        <f t="shared" si="183"/>
        <v/>
      </c>
      <c r="ED312" s="23" t="str">
        <f>+IF(LEN($I312)&gt;5,IF(ISERROR(VLOOKUP(AH312,'CODIGO PAGO'!$B$2:$B$20,1,0)),1,IF(OR(AND(DB312=1,AH312&lt;&gt;"N"),AND(DB312=3,AH312&lt;&gt;"B"),AND(DB312=2,LEFT(TRIM(AH312),1)&lt;&gt;"I")),1,IF(OR(AND(DB312=0,AH312="N"),AND(DB312=0,AH312="B"),AND(DB312=0,LEFT(TRIM(AH312),1)="I")),1,0))),"")</f>
        <v/>
      </c>
      <c r="EE312" s="23" t="str">
        <f t="shared" si="184"/>
        <v/>
      </c>
      <c r="EF312" s="23" t="str">
        <f>+IF(LEN($I312)&gt;5,IF(ISERROR(VLOOKUP(AJ312,'CODIGO PAGO'!$B$2:$B$20,1,0)),1,IF(OR(AND(DD312=1,AJ312&lt;&gt;"N"),AND(DD312=3,AJ312&lt;&gt;"B"),AND(DD312=2,LEFT(TRIM(AJ312),1)&lt;&gt;"I")),1,IF(OR(AND(DD312=0,AJ312="N"),AND(DD312=0,AJ312="B"),AND(DD312=0,LEFT(TRIM(AJ312),1)="I")),1,0))),"")</f>
        <v/>
      </c>
      <c r="EG312" s="23" t="str">
        <f t="shared" si="185"/>
        <v/>
      </c>
      <c r="EH312" s="23" t="str">
        <f>+IF(LEN($I312)&gt;5,IF(ISERROR(VLOOKUP(AL312,'CODIGO PAGO'!$B$2:$B$20,1,0)),1,IF(OR(AND(DF312=1,AL312&lt;&gt;"N"),AND(DF312=3,AL312&lt;&gt;"B"),AND(DF312=2,LEFT(TRIM(AL312),1)&lt;&gt;"I")),1,IF(OR(AND(DF312=0,AL312="N"),AND(DF312=0,AL312="B"),AND(DF312=0,LEFT(TRIM(AL312),1)="I")),1,0))),"")</f>
        <v/>
      </c>
      <c r="EI312" s="23" t="str">
        <f t="shared" si="186"/>
        <v/>
      </c>
      <c r="EJ312" s="23" t="str">
        <f>+IF(LEN($I312)&gt;5,IF(ISERROR(VLOOKUP(AN312,'CODIGO PAGO'!$B$2:$B$20,1,0)),1,IF(OR(AND(DH312=1,AN312&lt;&gt;"N"),AND(DH312=3,AN312&lt;&gt;"B"),AND(DH312=2,LEFT(TRIM(AN312),1)&lt;&gt;"I")),1,IF(OR(AND(DH312=0,AN312="N"),AND(DH312=0,AN312="B"),AND(DH312=0,LEFT(TRIM(AN312),1)="I")),1,0))),"")</f>
        <v/>
      </c>
      <c r="EK312" s="23" t="str">
        <f t="shared" si="187"/>
        <v/>
      </c>
      <c r="EL312" s="24" t="str">
        <f t="shared" si="188"/>
        <v/>
      </c>
    </row>
    <row r="313" spans="1:142" s="26" customFormat="1">
      <c r="A313" s="15" t="str">
        <f t="shared" si="154"/>
        <v/>
      </c>
      <c r="B313" s="1" t="str">
        <f>+IF(LEN(I313)&gt;5,'CODIGO PAGO'!$B$28,"")</f>
        <v/>
      </c>
      <c r="C313" s="1" t="str">
        <f>+IF(LEN($I313)&gt;5,BD!D313,"")</f>
        <v/>
      </c>
      <c r="D313" s="168" t="str">
        <f>+IF(LEN($I313)&gt;5,BD!A313,"")</f>
        <v/>
      </c>
      <c r="E313" s="1" t="str">
        <f>+IF(LEN($I313)&gt;5,BD!B313,"")</f>
        <v/>
      </c>
      <c r="F313" s="1" t="str">
        <f>+IF(LEN($I313)&gt;5,BD!C313,"")</f>
        <v/>
      </c>
      <c r="G313" s="141"/>
      <c r="H313" s="141"/>
      <c r="I313" s="1" t="str">
        <f>+IF(LEN(BD!G313)&gt;5,BD!G313,"")</f>
        <v/>
      </c>
      <c r="J313" s="167" t="str">
        <f>+IF(LEN($I313)&gt;5,BD!E313,"")</f>
        <v/>
      </c>
      <c r="K313" s="6" t="str">
        <f t="shared" si="155"/>
        <v/>
      </c>
      <c r="L313" s="87" t="str">
        <f>+IF(LEN($I313)&gt;5,BD!H313,"")</f>
        <v/>
      </c>
      <c r="M313" s="40" t="str">
        <f t="shared" si="156"/>
        <v/>
      </c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4" t="str">
        <f t="shared" si="157"/>
        <v/>
      </c>
      <c r="AQ313" s="5" t="str">
        <f t="shared" si="158"/>
        <v/>
      </c>
      <c r="AR313" s="91" t="str">
        <f t="shared" si="159"/>
        <v/>
      </c>
      <c r="AS313" s="5" t="str">
        <f t="shared" si="160"/>
        <v/>
      </c>
      <c r="AT313" s="91" t="str">
        <f t="shared" si="161"/>
        <v/>
      </c>
      <c r="AU313" s="4" t="str">
        <f t="shared" si="162"/>
        <v/>
      </c>
      <c r="AV313" s="4" t="str">
        <f t="shared" si="163"/>
        <v/>
      </c>
      <c r="AW313" s="4" t="str">
        <f t="shared" si="164"/>
        <v/>
      </c>
      <c r="AX313" s="4" t="str">
        <f t="shared" si="165"/>
        <v/>
      </c>
      <c r="AY313" s="88" t="str">
        <f t="shared" si="166"/>
        <v/>
      </c>
      <c r="AZ313" s="17" t="str">
        <f t="shared" si="167"/>
        <v/>
      </c>
      <c r="BA313" s="18" t="str">
        <f t="shared" si="168"/>
        <v/>
      </c>
      <c r="BB313" s="19" t="str">
        <f>+IF(LEN(I313)&gt;5,IF(INT(RIGHT(B313,1))=9,0.5*L313*AY313,INT(MID(B313,5,LEN(B313)-4))*L313)+IFERROR(VLOOKUP(I313,AJUSTES!$A$1:$I$50,9,0),0),"")</f>
        <v/>
      </c>
      <c r="BC313" s="12"/>
      <c r="BD313" s="19" t="str">
        <f t="shared" si="169"/>
        <v/>
      </c>
      <c r="BE313" s="18" t="str">
        <f t="shared" si="170"/>
        <v/>
      </c>
      <c r="BF313" s="139" t="str">
        <f t="shared" si="171"/>
        <v/>
      </c>
      <c r="BG313" s="114"/>
      <c r="BH313" s="18" t="str">
        <f t="shared" si="172"/>
        <v/>
      </c>
      <c r="BI313" s="13"/>
      <c r="BJ313" s="12"/>
      <c r="BK313" s="12"/>
      <c r="BL313" s="145"/>
      <c r="BM313" s="12"/>
      <c r="BN313" s="12"/>
      <c r="BO313" s="12"/>
      <c r="BP313" s="12"/>
      <c r="BQ313" s="12"/>
      <c r="BR313" s="12"/>
      <c r="BS313" s="146"/>
      <c r="BT313" s="14"/>
      <c r="BU313" s="12"/>
      <c r="BV313" s="12"/>
      <c r="BW313" s="12"/>
      <c r="BX313" s="12"/>
      <c r="BY313" s="12"/>
      <c r="BZ313" s="144"/>
      <c r="CA313" s="107" t="str">
        <f>+IF(LEN($I313)&gt;5,IF(BD!F313="N/A","",BD!F313),"")</f>
        <v/>
      </c>
      <c r="CB313" s="21"/>
      <c r="CC313" s="147"/>
      <c r="CD313" s="148"/>
      <c r="CE313" s="8" t="str">
        <f>+IF(LEN(I313)&gt;5,BD!M313,"")</f>
        <v/>
      </c>
      <c r="CF313" s="16" t="str">
        <f>+IF(LEN(I313)&gt;5,BD!N313,"")</f>
        <v/>
      </c>
      <c r="CG313" s="3" t="str">
        <f t="shared" si="173"/>
        <v/>
      </c>
      <c r="CH313" s="23" t="str">
        <f>+IF(AND(LEN($I313)&gt;5),IF(AND($J313&gt;N$1,$J313&lt;=$AO$1),1,IF((COUNTIFS(INCAPACIDADES!$C$1:$C$51,$I313,INCAPACIDADES!K$1:K$51,N$1))&gt;0,2,IF(VLOOKUP($C313,BD!$D$1:$F$501,3,0)&gt;N$1,0,3))),"")</f>
        <v/>
      </c>
      <c r="CI313" s="23" t="str">
        <f>+IF(AND(LEN($I313)&gt;5),IF(AND($J313&gt;O$1,$J313&lt;=$AO$1),1,IF((COUNTIFS(INCAPACIDADES!$C$1:$C$51,$I313,INCAPACIDADES!L$1:L$51,O$1))&gt;0,2,IF(VLOOKUP($C313,BD!$D$1:$F$501,3,0)&gt;O$1,0,3))),"")</f>
        <v/>
      </c>
      <c r="CJ313" s="23" t="str">
        <f>+IF(AND(LEN($I313)&gt;5),IF(AND($J313&gt;P$1,$J313&lt;=$AO$1),1,IF((COUNTIFS(INCAPACIDADES!$C$1:$C$51,$I313,INCAPACIDADES!M$1:M$51,P$1))&gt;0,2,IF(VLOOKUP($C313,BD!$D$1:$F$501,3,0)&gt;P$1,0,3))),"")</f>
        <v/>
      </c>
      <c r="CK313" s="23" t="str">
        <f>+IF(AND(LEN($I313)&gt;5),IF(AND($J313&gt;Q$1,$J313&lt;=$AO$1),1,IF((COUNTIFS(INCAPACIDADES!$C$1:$C$51,$I313,INCAPACIDADES!N$1:N$51,Q$1))&gt;0,2,IF(VLOOKUP($C313,BD!$D$1:$F$501,3,0)&gt;Q$1,0,3))),"")</f>
        <v/>
      </c>
      <c r="CL313" s="23" t="str">
        <f>+IF(AND(LEN($I313)&gt;5),IF(AND($J313&gt;R$1,$J313&lt;=$AO$1),1,IF((COUNTIFS(INCAPACIDADES!$C$1:$C$51,$I313,INCAPACIDADES!O$1:O$51,R$1))&gt;0,2,IF(VLOOKUP($C313,BD!$D$1:$F$501,3,0)&gt;R$1,0,3))),"")</f>
        <v/>
      </c>
      <c r="CM313" s="23" t="str">
        <f>+IF(AND(LEN($I313)&gt;5),IF(AND($J313&gt;S$1,$J313&lt;=$AO$1),1,IF((COUNTIFS(INCAPACIDADES!$C$1:$C$51,$I313,INCAPACIDADES!P$1:P$51,S$1))&gt;0,2,IF(VLOOKUP($C313,BD!$D$1:$F$501,3,0)&gt;S$1,0,3))),"")</f>
        <v/>
      </c>
      <c r="CN313" s="23" t="str">
        <f>+IF(AND(LEN($I313)&gt;5),IF(AND($J313&gt;T$1,$J313&lt;=$AO$1),1,IF((COUNTIFS(INCAPACIDADES!$C$1:$C$51,$I313,INCAPACIDADES!Q$1:Q$51,T$1))&gt;0,2,IF(VLOOKUP($C313,BD!$D$1:$F$501,3,0)&gt;T$1,0,3))),"")</f>
        <v/>
      </c>
      <c r="CO313" s="23" t="str">
        <f>+IF(AND(LEN($I313)&gt;5),IF(AND($J313&gt;U$1,$J313&lt;=$AO$1),1,IF((COUNTIFS(INCAPACIDADES!$C$1:$C$51,$I313,INCAPACIDADES!R$1:R$51,U$1))&gt;0,2,IF(VLOOKUP($C313,BD!$D$1:$F$501,3,0)&gt;U$1,0,3))),"")</f>
        <v/>
      </c>
      <c r="CP313" s="23" t="str">
        <f>+IF(AND(LEN($I313)&gt;5),IF(AND($J313&gt;V$1,$J313&lt;=$AO$1),1,IF((COUNTIFS(INCAPACIDADES!$C$1:$C$51,$I313,INCAPACIDADES!S$1:S$51,V$1))&gt;0,2,IF(VLOOKUP($C313,BD!$D$1:$F$501,3,0)&gt;V$1,0,3))),"")</f>
        <v/>
      </c>
      <c r="CQ313" s="23" t="str">
        <f>+IF(AND(LEN($I313)&gt;5),IF(AND($J313&gt;W$1,$J313&lt;=$AO$1),1,IF((COUNTIFS(INCAPACIDADES!$C$1:$C$51,$I313,INCAPACIDADES!T$1:T$51,W$1))&gt;0,2,IF(VLOOKUP($C313,BD!$D$1:$F$501,3,0)&gt;W$1,0,3))),"")</f>
        <v/>
      </c>
      <c r="CR313" s="23" t="str">
        <f>+IF(AND(LEN($I313)&gt;5),IF(AND($J313&gt;X$1,$J313&lt;=$AO$1),1,IF((COUNTIFS(INCAPACIDADES!$C$1:$C$51,$I313,INCAPACIDADES!U$1:U$51,X$1))&gt;0,2,IF(VLOOKUP($C313,BD!$D$1:$F$501,3,0)&gt;X$1,0,3))),"")</f>
        <v/>
      </c>
      <c r="CS313" s="23" t="str">
        <f>+IF(AND(LEN($I313)&gt;5),IF(AND($J313&gt;Y$1,$J313&lt;=$AO$1),1,IF((COUNTIFS(INCAPACIDADES!$C$1:$C$51,$I313,INCAPACIDADES!V$1:V$51,Y$1))&gt;0,2,IF(VLOOKUP($C313,BD!$D$1:$F$501,3,0)&gt;Y$1,0,3))),"")</f>
        <v/>
      </c>
      <c r="CT313" s="23" t="str">
        <f>+IF(AND(LEN($I313)&gt;5),IF(AND($J313&gt;Z$1,$J313&lt;=$AO$1),1,IF((COUNTIFS(INCAPACIDADES!$C$1:$C$51,$I313,INCAPACIDADES!W$1:W$51,Z$1))&gt;0,2,IF(VLOOKUP($C313,BD!$D$1:$F$501,3,0)&gt;Z$1,0,3))),"")</f>
        <v/>
      </c>
      <c r="CU313" s="23" t="str">
        <f>+IF(AND(LEN($I313)&gt;5),IF(AND($J313&gt;AA$1,$J313&lt;=$AO$1),1,IF((COUNTIFS(INCAPACIDADES!$C$1:$C$51,$I313,INCAPACIDADES!X$1:X$51,AA$1))&gt;0,2,IF(VLOOKUP($C313,BD!$D$1:$F$501,3,0)&gt;AA$1,0,3))),"")</f>
        <v/>
      </c>
      <c r="CV313" s="23" t="str">
        <f>+IF(AND(LEN($I313)&gt;5),IF(AND($J313&gt;AB$1,$J313&lt;=$AO$1),1,IF((COUNTIFS(INCAPACIDADES!$C$1:$C$51,$I313,INCAPACIDADES!Y$1:Y$51,AB$1))&gt;0,2,IF(VLOOKUP($C313,BD!$D$1:$F$501,3,0)&gt;AB$1,0,3))),"")</f>
        <v/>
      </c>
      <c r="CW313" s="23" t="str">
        <f>+IF(AND(LEN($I313)&gt;5),IF(AND($J313&gt;AC$1,$J313&lt;=$AO$1),1,IF((COUNTIFS(INCAPACIDADES!$C$1:$C$51,$I313,INCAPACIDADES!Z$1:Z$51,AC$1))&gt;0,2,IF(VLOOKUP($C313,BD!$D$1:$F$501,3,0)&gt;AC$1,0,3))),"")</f>
        <v/>
      </c>
      <c r="CX313" s="23" t="str">
        <f>+IF(AND(LEN($I313)&gt;5),IF(AND($J313&gt;AD$1,$J313&lt;=$AO$1),1,IF((COUNTIFS(INCAPACIDADES!$C$1:$C$51,$I313,INCAPACIDADES!AA$1:AA$51,AD$1))&gt;0,2,IF(VLOOKUP($C313,BD!$D$1:$F$501,3,0)&gt;AD$1,0,3))),"")</f>
        <v/>
      </c>
      <c r="CY313" s="23" t="str">
        <f>+IF(AND(LEN($I313)&gt;5),IF(AND($J313&gt;AE$1,$J313&lt;=$AO$1),1,IF((COUNTIFS(INCAPACIDADES!$C$1:$C$51,$I313,INCAPACIDADES!AB$1:AB$51,AE$1))&gt;0,2,IF(VLOOKUP($C313,BD!$D$1:$F$501,3,0)&gt;AE$1,0,3))),"")</f>
        <v/>
      </c>
      <c r="CZ313" s="23" t="str">
        <f>+IF(AND(LEN($I313)&gt;5),IF(AND($J313&gt;AF$1,$J313&lt;=$AO$1),1,IF((COUNTIFS(INCAPACIDADES!$C$1:$C$51,$I313,INCAPACIDADES!AC$1:AC$51,AF$1))&gt;0,2,IF(VLOOKUP($C313,BD!$D$1:$F$501,3,0)&gt;AF$1,0,3))),"")</f>
        <v/>
      </c>
      <c r="DA313" s="23" t="str">
        <f>+IF(AND(LEN($I313)&gt;5),IF(AND($J313&gt;AG$1,$J313&lt;=$AO$1),1,IF((COUNTIFS(INCAPACIDADES!$C$1:$C$51,$I313,INCAPACIDADES!AD$1:AD$51,AG$1))&gt;0,2,IF(VLOOKUP($C313,BD!$D$1:$F$501,3,0)&gt;AG$1,0,3))),"")</f>
        <v/>
      </c>
      <c r="DB313" s="23" t="str">
        <f>+IF(AND(LEN($I313)&gt;5),IF(AND($J313&gt;AH$1,$J313&lt;=$AO$1),1,IF((COUNTIFS(INCAPACIDADES!$C$1:$C$51,$I313,INCAPACIDADES!AE$1:AE$51,AH$1))&gt;0,2,IF(VLOOKUP($C313,BD!$D$1:$F$501,3,0)&gt;AH$1,0,3))),"")</f>
        <v/>
      </c>
      <c r="DC313" s="23" t="str">
        <f>+IF(AND(LEN($I313)&gt;5),IF(AND($J313&gt;AI$1,$J313&lt;=$AO$1),1,IF((COUNTIFS(INCAPACIDADES!$C$1:$C$51,$I313,INCAPACIDADES!AF$1:AF$51,AI$1))&gt;0,2,IF(VLOOKUP($C313,BD!$D$1:$F$501,3,0)&gt;AI$1,0,3))),"")</f>
        <v/>
      </c>
      <c r="DD313" s="23" t="str">
        <f>+IF(AND(LEN($I313)&gt;5),IF(AND($J313&gt;AJ$1,$J313&lt;=$AO$1),1,IF((COUNTIFS(INCAPACIDADES!$C$1:$C$51,$I313,INCAPACIDADES!AG$1:AG$51,AJ$1))&gt;0,2,IF(VLOOKUP($C313,BD!$D$1:$F$501,3,0)&gt;AJ$1,0,3))),"")</f>
        <v/>
      </c>
      <c r="DE313" s="23" t="str">
        <f>+IF(AND(LEN($I313)&gt;5),IF(AND($J313&gt;AK$1,$J313&lt;=$AO$1),1,IF((COUNTIFS(INCAPACIDADES!$C$1:$C$51,$I313,INCAPACIDADES!AH$1:AH$51,AK$1))&gt;0,2,IF(VLOOKUP($C313,BD!$D$1:$F$501,3,0)&gt;AK$1,0,3))),"")</f>
        <v/>
      </c>
      <c r="DF313" s="23" t="str">
        <f>+IF(AND(LEN($I313)&gt;5),IF(AND($J313&gt;AL$1,$J313&lt;=$AO$1),1,IF((COUNTIFS(INCAPACIDADES!$C$1:$C$51,$I313,INCAPACIDADES!AI$1:AI$51,AL$1))&gt;0,2,IF(VLOOKUP($C313,BD!$D$1:$F$501,3,0)&gt;AL$1,0,3))),"")</f>
        <v/>
      </c>
      <c r="DG313" s="23" t="str">
        <f>+IF(AND(LEN($I313)&gt;5),IF(AND($J313&gt;AM$1,$J313&lt;=$AO$1),1,IF((COUNTIFS(INCAPACIDADES!$C$1:$C$51,$I313,INCAPACIDADES!AJ$1:AJ$51,AM$1))&gt;0,2,IF(VLOOKUP($C313,BD!$D$1:$F$501,3,0)&gt;AM$1,0,3))),"")</f>
        <v/>
      </c>
      <c r="DH313" s="23" t="str">
        <f>+IF(AND(LEN($I313)&gt;5),IF(AND($J313&gt;AN$1,$J313&lt;=$AO$1),1,IF((COUNTIFS(INCAPACIDADES!$C$1:$C$51,$I313,INCAPACIDADES!AK$1:AK$51,AN$1))&gt;0,2,IF(VLOOKUP($C313,BD!$D$1:$F$501,3,0)&gt;AN$1,0,3))),"")</f>
        <v/>
      </c>
      <c r="DI313" s="23" t="str">
        <f>+IF(AND(LEN($I313)&gt;5),IF(AND($J313&gt;AO$1,$J313&lt;=$AO$1),1,IF((COUNTIFS(INCAPACIDADES!$C$1:$C$51,$I313,INCAPACIDADES!AL$1:AL$51,AO$1))&gt;0,2,IF(VLOOKUP($C313,BD!$D$1:$F$501,3,0)&gt;AO$1,0,3))),"")</f>
        <v/>
      </c>
      <c r="DJ313" s="23" t="str">
        <f>+IF(LEN($I313)&gt;5,IF(ISERROR(VLOOKUP(N313,'CODIGO PAGO'!$B$2:$B$20,1,0)),1,IF(OR(AND(CH313=1,N313&lt;&gt;"N"),AND(CH313=3,N313&lt;&gt;"B"),AND(CH313=2,LEFT(TRIM(N313),1)&lt;&gt;"I")),1,IF(OR(AND(CH313=0,N313="N"),AND(CH313=0,N313="B"),AND(CH313=0,LEFT(TRIM(N313),1)="I")),1,0))),"")</f>
        <v/>
      </c>
      <c r="DK313" s="23" t="str">
        <f t="shared" si="174"/>
        <v/>
      </c>
      <c r="DL313" s="23" t="str">
        <f>+IF(LEN($I313)&gt;5,IF(ISERROR(VLOOKUP(P313,'CODIGO PAGO'!$B$2:$B$20,1,0)),1,IF(OR(AND(CJ313=1,P313&lt;&gt;"N"),AND(CJ313=3,P313&lt;&gt;"B"),AND(CJ313=2,LEFT(TRIM(P313),1)&lt;&gt;"I")),1,IF(OR(AND(CJ313=0,P313="N"),AND(CJ313=0,P313="B"),AND(CJ313=0,LEFT(TRIM(P313),1)="I")),1,0))),"")</f>
        <v/>
      </c>
      <c r="DM313" s="23" t="str">
        <f t="shared" si="175"/>
        <v/>
      </c>
      <c r="DN313" s="23" t="str">
        <f>+IF(LEN($I313)&gt;5,IF(ISERROR(VLOOKUP(R313,'CODIGO PAGO'!$B$2:$B$20,1,0)),1,IF(OR(AND(CL313=1,R313&lt;&gt;"N"),AND(CL313=3,R313&lt;&gt;"B"),AND(CL313=2,LEFT(TRIM(R313),1)&lt;&gt;"I")),1,IF(OR(AND(CL313=0,R313="N"),AND(CL313=0,R313="B"),AND(CL313=0,LEFT(TRIM(R313),1)="I")),1,0))),"")</f>
        <v/>
      </c>
      <c r="DO313" s="23" t="str">
        <f t="shared" si="176"/>
        <v/>
      </c>
      <c r="DP313" s="23" t="str">
        <f>+IF(LEN($I313)&gt;5,IF(ISERROR(VLOOKUP(T313,'CODIGO PAGO'!$B$2:$B$20,1,0)),1,IF(OR(AND(CN313=1,T313&lt;&gt;"N"),AND(CN313=3,T313&lt;&gt;"B"),AND(CN313=2,LEFT(TRIM(T313),1)&lt;&gt;"I")),1,IF(OR(AND(CN313=0,T313="N"),AND(CN313=0,T313="B"),AND(CN313=0,LEFT(TRIM(T313),1)="I")),1,0))),"")</f>
        <v/>
      </c>
      <c r="DQ313" s="23" t="str">
        <f t="shared" si="177"/>
        <v/>
      </c>
      <c r="DR313" s="23" t="str">
        <f>+IF(LEN($I313)&gt;5,IF(ISERROR(VLOOKUP(V313,'CODIGO PAGO'!$B$2:$B$20,1,0)),1,IF(OR(AND(CP313=1,V313&lt;&gt;"N"),AND(CP313=3,V313&lt;&gt;"B"),AND(CP313=2,LEFT(TRIM(V313),1)&lt;&gt;"I")),1,IF(OR(AND(CP313=0,V313="N"),AND(CP313=0,V313="B"),AND(CP313=0,LEFT(TRIM(V313),1)="I")),1,0))),"")</f>
        <v/>
      </c>
      <c r="DS313" s="23" t="str">
        <f t="shared" si="178"/>
        <v/>
      </c>
      <c r="DT313" s="23" t="str">
        <f>+IF(LEN($I313)&gt;5,IF(ISERROR(VLOOKUP(X313,'CODIGO PAGO'!$B$2:$B$20,1,0)),1,IF(OR(AND(CR313=1,X313&lt;&gt;"N"),AND(CR313=3,X313&lt;&gt;"B"),AND(CR313=2,LEFT(TRIM(X313),1)&lt;&gt;"I")),1,IF(OR(AND(CR313=0,X313="N"),AND(CR313=0,X313="B"),AND(CR313=0,LEFT(TRIM(X313),1)="I")),1,0))),"")</f>
        <v/>
      </c>
      <c r="DU313" s="23" t="str">
        <f t="shared" si="179"/>
        <v/>
      </c>
      <c r="DV313" s="23" t="str">
        <f>+IF(LEN($I313)&gt;5,IF(ISERROR(VLOOKUP(Z313,'CODIGO PAGO'!$B$2:$B$20,1,0)),1,IF(OR(AND(CT313=1,Z313&lt;&gt;"N"),AND(CT313=3,Z313&lt;&gt;"B"),AND(CT313=2,LEFT(TRIM(Z313),1)&lt;&gt;"I")),1,IF(OR(AND(CT313=0,Z313="N"),AND(CT313=0,Z313="B"),AND(CT313=0,LEFT(TRIM(Z313),1)="I")),1,0))),"")</f>
        <v/>
      </c>
      <c r="DW313" s="23" t="str">
        <f t="shared" si="180"/>
        <v/>
      </c>
      <c r="DX313" s="23" t="str">
        <f>+IF(LEN($I313)&gt;5,IF(ISERROR(VLOOKUP(AB313,'CODIGO PAGO'!$B$2:$B$20,1,0)),1,IF(OR(AND(CV313=1,AB313&lt;&gt;"N"),AND(CV313=3,AB313&lt;&gt;"B"),AND(CV313=2,LEFT(TRIM(AB313),1)&lt;&gt;"I")),1,IF(OR(AND(CV313=0,AB313="N"),AND(CV313=0,AB313="B"),AND(CV313=0,LEFT(TRIM(AB313),1)="I")),1,0))),"")</f>
        <v/>
      </c>
      <c r="DY313" s="23" t="str">
        <f t="shared" si="181"/>
        <v/>
      </c>
      <c r="DZ313" s="23" t="str">
        <f>+IF(LEN($I313)&gt;5,IF(ISERROR(VLOOKUP(AD313,'CODIGO PAGO'!$B$2:$B$20,1,0)),1,IF(OR(AND(CX313=1,AD313&lt;&gt;"N"),AND(CX313=3,AD313&lt;&gt;"B"),AND(CX313=2,LEFT(TRIM(AD313),1)&lt;&gt;"I")),1,IF(OR(AND(CX313=0,AD313="N"),AND(CX313=0,AD313="B"),AND(CX313=0,LEFT(TRIM(AD313),1)="I")),1,0))),"")</f>
        <v/>
      </c>
      <c r="EA313" s="23" t="str">
        <f t="shared" si="182"/>
        <v/>
      </c>
      <c r="EB313" s="23" t="str">
        <f>+IF(LEN($I313)&gt;5,IF(ISERROR(VLOOKUP(AF313,'CODIGO PAGO'!$B$2:$B$20,1,0)),1,IF(OR(AND(CZ313=1,AF313&lt;&gt;"N"),AND(CZ313=3,AF313&lt;&gt;"B"),AND(CZ313=2,LEFT(TRIM(AF313),1)&lt;&gt;"I")),1,IF(OR(AND(CZ313=0,AF313="N"),AND(CZ313=0,AF313="B"),AND(CZ313=0,LEFT(TRIM(AF313),1)="I")),1,0))),"")</f>
        <v/>
      </c>
      <c r="EC313" s="23" t="str">
        <f t="shared" si="183"/>
        <v/>
      </c>
      <c r="ED313" s="23" t="str">
        <f>+IF(LEN($I313)&gt;5,IF(ISERROR(VLOOKUP(AH313,'CODIGO PAGO'!$B$2:$B$20,1,0)),1,IF(OR(AND(DB313=1,AH313&lt;&gt;"N"),AND(DB313=3,AH313&lt;&gt;"B"),AND(DB313=2,LEFT(TRIM(AH313),1)&lt;&gt;"I")),1,IF(OR(AND(DB313=0,AH313="N"),AND(DB313=0,AH313="B"),AND(DB313=0,LEFT(TRIM(AH313),1)="I")),1,0))),"")</f>
        <v/>
      </c>
      <c r="EE313" s="23" t="str">
        <f t="shared" si="184"/>
        <v/>
      </c>
      <c r="EF313" s="23" t="str">
        <f>+IF(LEN($I313)&gt;5,IF(ISERROR(VLOOKUP(AJ313,'CODIGO PAGO'!$B$2:$B$20,1,0)),1,IF(OR(AND(DD313=1,AJ313&lt;&gt;"N"),AND(DD313=3,AJ313&lt;&gt;"B"),AND(DD313=2,LEFT(TRIM(AJ313),1)&lt;&gt;"I")),1,IF(OR(AND(DD313=0,AJ313="N"),AND(DD313=0,AJ313="B"),AND(DD313=0,LEFT(TRIM(AJ313),1)="I")),1,0))),"")</f>
        <v/>
      </c>
      <c r="EG313" s="23" t="str">
        <f t="shared" si="185"/>
        <v/>
      </c>
      <c r="EH313" s="23" t="str">
        <f>+IF(LEN($I313)&gt;5,IF(ISERROR(VLOOKUP(AL313,'CODIGO PAGO'!$B$2:$B$20,1,0)),1,IF(OR(AND(DF313=1,AL313&lt;&gt;"N"),AND(DF313=3,AL313&lt;&gt;"B"),AND(DF313=2,LEFT(TRIM(AL313),1)&lt;&gt;"I")),1,IF(OR(AND(DF313=0,AL313="N"),AND(DF313=0,AL313="B"),AND(DF313=0,LEFT(TRIM(AL313),1)="I")),1,0))),"")</f>
        <v/>
      </c>
      <c r="EI313" s="23" t="str">
        <f t="shared" si="186"/>
        <v/>
      </c>
      <c r="EJ313" s="23" t="str">
        <f>+IF(LEN($I313)&gt;5,IF(ISERROR(VLOOKUP(AN313,'CODIGO PAGO'!$B$2:$B$20,1,0)),1,IF(OR(AND(DH313=1,AN313&lt;&gt;"N"),AND(DH313=3,AN313&lt;&gt;"B"),AND(DH313=2,LEFT(TRIM(AN313),1)&lt;&gt;"I")),1,IF(OR(AND(DH313=0,AN313="N"),AND(DH313=0,AN313="B"),AND(DH313=0,LEFT(TRIM(AN313),1)="I")),1,0))),"")</f>
        <v/>
      </c>
      <c r="EK313" s="23" t="str">
        <f t="shared" si="187"/>
        <v/>
      </c>
      <c r="EL313" s="24" t="str">
        <f t="shared" si="188"/>
        <v/>
      </c>
    </row>
    <row r="314" spans="1:142" s="26" customFormat="1">
      <c r="A314" s="15" t="str">
        <f t="shared" si="154"/>
        <v/>
      </c>
      <c r="B314" s="1" t="str">
        <f>+IF(LEN(I314)&gt;5,'CODIGO PAGO'!$B$28,"")</f>
        <v/>
      </c>
      <c r="C314" s="1" t="str">
        <f>+IF(LEN($I314)&gt;5,BD!D314,"")</f>
        <v/>
      </c>
      <c r="D314" s="168" t="str">
        <f>+IF(LEN($I314)&gt;5,BD!A314,"")</f>
        <v/>
      </c>
      <c r="E314" s="1" t="str">
        <f>+IF(LEN($I314)&gt;5,BD!B314,"")</f>
        <v/>
      </c>
      <c r="F314" s="1" t="str">
        <f>+IF(LEN($I314)&gt;5,BD!C314,"")</f>
        <v/>
      </c>
      <c r="G314" s="141"/>
      <c r="H314" s="141"/>
      <c r="I314" s="1" t="str">
        <f>+IF(LEN(BD!G314)&gt;5,BD!G314,"")</f>
        <v/>
      </c>
      <c r="J314" s="167" t="str">
        <f>+IF(LEN($I314)&gt;5,BD!E314,"")</f>
        <v/>
      </c>
      <c r="K314" s="6" t="str">
        <f t="shared" si="155"/>
        <v/>
      </c>
      <c r="L314" s="87" t="str">
        <f>+IF(LEN($I314)&gt;5,BD!H314,"")</f>
        <v/>
      </c>
      <c r="M314" s="40" t="str">
        <f t="shared" si="156"/>
        <v/>
      </c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4" t="str">
        <f t="shared" si="157"/>
        <v/>
      </c>
      <c r="AQ314" s="5" t="str">
        <f t="shared" si="158"/>
        <v/>
      </c>
      <c r="AR314" s="91" t="str">
        <f t="shared" si="159"/>
        <v/>
      </c>
      <c r="AS314" s="5" t="str">
        <f t="shared" si="160"/>
        <v/>
      </c>
      <c r="AT314" s="91" t="str">
        <f t="shared" si="161"/>
        <v/>
      </c>
      <c r="AU314" s="4" t="str">
        <f t="shared" si="162"/>
        <v/>
      </c>
      <c r="AV314" s="4" t="str">
        <f t="shared" si="163"/>
        <v/>
      </c>
      <c r="AW314" s="4" t="str">
        <f t="shared" si="164"/>
        <v/>
      </c>
      <c r="AX314" s="4" t="str">
        <f t="shared" si="165"/>
        <v/>
      </c>
      <c r="AY314" s="88" t="str">
        <f t="shared" si="166"/>
        <v/>
      </c>
      <c r="AZ314" s="17" t="str">
        <f t="shared" si="167"/>
        <v/>
      </c>
      <c r="BA314" s="18" t="str">
        <f t="shared" si="168"/>
        <v/>
      </c>
      <c r="BB314" s="19" t="str">
        <f>+IF(LEN(I314)&gt;5,IF(INT(RIGHT(B314,1))=9,0.5*L314*AY314,INT(MID(B314,5,LEN(B314)-4))*L314)+IFERROR(VLOOKUP(I314,AJUSTES!$A$1:$I$50,9,0),0),"")</f>
        <v/>
      </c>
      <c r="BC314" s="12"/>
      <c r="BD314" s="19" t="str">
        <f t="shared" si="169"/>
        <v/>
      </c>
      <c r="BE314" s="18" t="str">
        <f t="shared" si="170"/>
        <v/>
      </c>
      <c r="BF314" s="139" t="str">
        <f t="shared" si="171"/>
        <v/>
      </c>
      <c r="BG314" s="114"/>
      <c r="BH314" s="18" t="str">
        <f t="shared" si="172"/>
        <v/>
      </c>
      <c r="BI314" s="13"/>
      <c r="BJ314" s="12"/>
      <c r="BK314" s="12"/>
      <c r="BL314" s="145"/>
      <c r="BM314" s="12"/>
      <c r="BN314" s="12"/>
      <c r="BO314" s="12"/>
      <c r="BP314" s="12"/>
      <c r="BQ314" s="12"/>
      <c r="BR314" s="12"/>
      <c r="BS314" s="146"/>
      <c r="BT314" s="14"/>
      <c r="BU314" s="12"/>
      <c r="BV314" s="12"/>
      <c r="BW314" s="12"/>
      <c r="BX314" s="12"/>
      <c r="BY314" s="12"/>
      <c r="BZ314" s="144"/>
      <c r="CA314" s="107" t="str">
        <f>+IF(LEN($I314)&gt;5,IF(BD!F314="N/A","",BD!F314),"")</f>
        <v/>
      </c>
      <c r="CB314" s="21"/>
      <c r="CC314" s="147"/>
      <c r="CD314" s="148"/>
      <c r="CE314" s="8" t="str">
        <f>+IF(LEN(I314)&gt;5,BD!M314,"")</f>
        <v/>
      </c>
      <c r="CF314" s="16" t="str">
        <f>+IF(LEN(I314)&gt;5,BD!N314,"")</f>
        <v/>
      </c>
      <c r="CG314" s="3" t="str">
        <f t="shared" si="173"/>
        <v/>
      </c>
      <c r="CH314" s="23" t="str">
        <f>+IF(AND(LEN($I314)&gt;5),IF(AND($J314&gt;N$1,$J314&lt;=$AO$1),1,IF((COUNTIFS(INCAPACIDADES!$C$1:$C$51,$I314,INCAPACIDADES!K$1:K$51,N$1))&gt;0,2,IF(VLOOKUP($C314,BD!$D$1:$F$501,3,0)&gt;N$1,0,3))),"")</f>
        <v/>
      </c>
      <c r="CI314" s="23" t="str">
        <f>+IF(AND(LEN($I314)&gt;5),IF(AND($J314&gt;O$1,$J314&lt;=$AO$1),1,IF((COUNTIFS(INCAPACIDADES!$C$1:$C$51,$I314,INCAPACIDADES!L$1:L$51,O$1))&gt;0,2,IF(VLOOKUP($C314,BD!$D$1:$F$501,3,0)&gt;O$1,0,3))),"")</f>
        <v/>
      </c>
      <c r="CJ314" s="23" t="str">
        <f>+IF(AND(LEN($I314)&gt;5),IF(AND($J314&gt;P$1,$J314&lt;=$AO$1),1,IF((COUNTIFS(INCAPACIDADES!$C$1:$C$51,$I314,INCAPACIDADES!M$1:M$51,P$1))&gt;0,2,IF(VLOOKUP($C314,BD!$D$1:$F$501,3,0)&gt;P$1,0,3))),"")</f>
        <v/>
      </c>
      <c r="CK314" s="23" t="str">
        <f>+IF(AND(LEN($I314)&gt;5),IF(AND($J314&gt;Q$1,$J314&lt;=$AO$1),1,IF((COUNTIFS(INCAPACIDADES!$C$1:$C$51,$I314,INCAPACIDADES!N$1:N$51,Q$1))&gt;0,2,IF(VLOOKUP($C314,BD!$D$1:$F$501,3,0)&gt;Q$1,0,3))),"")</f>
        <v/>
      </c>
      <c r="CL314" s="23" t="str">
        <f>+IF(AND(LEN($I314)&gt;5),IF(AND($J314&gt;R$1,$J314&lt;=$AO$1),1,IF((COUNTIFS(INCAPACIDADES!$C$1:$C$51,$I314,INCAPACIDADES!O$1:O$51,R$1))&gt;0,2,IF(VLOOKUP($C314,BD!$D$1:$F$501,3,0)&gt;R$1,0,3))),"")</f>
        <v/>
      </c>
      <c r="CM314" s="23" t="str">
        <f>+IF(AND(LEN($I314)&gt;5),IF(AND($J314&gt;S$1,$J314&lt;=$AO$1),1,IF((COUNTIFS(INCAPACIDADES!$C$1:$C$51,$I314,INCAPACIDADES!P$1:P$51,S$1))&gt;0,2,IF(VLOOKUP($C314,BD!$D$1:$F$501,3,0)&gt;S$1,0,3))),"")</f>
        <v/>
      </c>
      <c r="CN314" s="23" t="str">
        <f>+IF(AND(LEN($I314)&gt;5),IF(AND($J314&gt;T$1,$J314&lt;=$AO$1),1,IF((COUNTIFS(INCAPACIDADES!$C$1:$C$51,$I314,INCAPACIDADES!Q$1:Q$51,T$1))&gt;0,2,IF(VLOOKUP($C314,BD!$D$1:$F$501,3,0)&gt;T$1,0,3))),"")</f>
        <v/>
      </c>
      <c r="CO314" s="23" t="str">
        <f>+IF(AND(LEN($I314)&gt;5),IF(AND($J314&gt;U$1,$J314&lt;=$AO$1),1,IF((COUNTIFS(INCAPACIDADES!$C$1:$C$51,$I314,INCAPACIDADES!R$1:R$51,U$1))&gt;0,2,IF(VLOOKUP($C314,BD!$D$1:$F$501,3,0)&gt;U$1,0,3))),"")</f>
        <v/>
      </c>
      <c r="CP314" s="23" t="str">
        <f>+IF(AND(LEN($I314)&gt;5),IF(AND($J314&gt;V$1,$J314&lt;=$AO$1),1,IF((COUNTIFS(INCAPACIDADES!$C$1:$C$51,$I314,INCAPACIDADES!S$1:S$51,V$1))&gt;0,2,IF(VLOOKUP($C314,BD!$D$1:$F$501,3,0)&gt;V$1,0,3))),"")</f>
        <v/>
      </c>
      <c r="CQ314" s="23" t="str">
        <f>+IF(AND(LEN($I314)&gt;5),IF(AND($J314&gt;W$1,$J314&lt;=$AO$1),1,IF((COUNTIFS(INCAPACIDADES!$C$1:$C$51,$I314,INCAPACIDADES!T$1:T$51,W$1))&gt;0,2,IF(VLOOKUP($C314,BD!$D$1:$F$501,3,0)&gt;W$1,0,3))),"")</f>
        <v/>
      </c>
      <c r="CR314" s="23" t="str">
        <f>+IF(AND(LEN($I314)&gt;5),IF(AND($J314&gt;X$1,$J314&lt;=$AO$1),1,IF((COUNTIFS(INCAPACIDADES!$C$1:$C$51,$I314,INCAPACIDADES!U$1:U$51,X$1))&gt;0,2,IF(VLOOKUP($C314,BD!$D$1:$F$501,3,0)&gt;X$1,0,3))),"")</f>
        <v/>
      </c>
      <c r="CS314" s="23" t="str">
        <f>+IF(AND(LEN($I314)&gt;5),IF(AND($J314&gt;Y$1,$J314&lt;=$AO$1),1,IF((COUNTIFS(INCAPACIDADES!$C$1:$C$51,$I314,INCAPACIDADES!V$1:V$51,Y$1))&gt;0,2,IF(VLOOKUP($C314,BD!$D$1:$F$501,3,0)&gt;Y$1,0,3))),"")</f>
        <v/>
      </c>
      <c r="CT314" s="23" t="str">
        <f>+IF(AND(LEN($I314)&gt;5),IF(AND($J314&gt;Z$1,$J314&lt;=$AO$1),1,IF((COUNTIFS(INCAPACIDADES!$C$1:$C$51,$I314,INCAPACIDADES!W$1:W$51,Z$1))&gt;0,2,IF(VLOOKUP($C314,BD!$D$1:$F$501,3,0)&gt;Z$1,0,3))),"")</f>
        <v/>
      </c>
      <c r="CU314" s="23" t="str">
        <f>+IF(AND(LEN($I314)&gt;5),IF(AND($J314&gt;AA$1,$J314&lt;=$AO$1),1,IF((COUNTIFS(INCAPACIDADES!$C$1:$C$51,$I314,INCAPACIDADES!X$1:X$51,AA$1))&gt;0,2,IF(VLOOKUP($C314,BD!$D$1:$F$501,3,0)&gt;AA$1,0,3))),"")</f>
        <v/>
      </c>
      <c r="CV314" s="23" t="str">
        <f>+IF(AND(LEN($I314)&gt;5),IF(AND($J314&gt;AB$1,$J314&lt;=$AO$1),1,IF((COUNTIFS(INCAPACIDADES!$C$1:$C$51,$I314,INCAPACIDADES!Y$1:Y$51,AB$1))&gt;0,2,IF(VLOOKUP($C314,BD!$D$1:$F$501,3,0)&gt;AB$1,0,3))),"")</f>
        <v/>
      </c>
      <c r="CW314" s="23" t="str">
        <f>+IF(AND(LEN($I314)&gt;5),IF(AND($J314&gt;AC$1,$J314&lt;=$AO$1),1,IF((COUNTIFS(INCAPACIDADES!$C$1:$C$51,$I314,INCAPACIDADES!Z$1:Z$51,AC$1))&gt;0,2,IF(VLOOKUP($C314,BD!$D$1:$F$501,3,0)&gt;AC$1,0,3))),"")</f>
        <v/>
      </c>
      <c r="CX314" s="23" t="str">
        <f>+IF(AND(LEN($I314)&gt;5),IF(AND($J314&gt;AD$1,$J314&lt;=$AO$1),1,IF((COUNTIFS(INCAPACIDADES!$C$1:$C$51,$I314,INCAPACIDADES!AA$1:AA$51,AD$1))&gt;0,2,IF(VLOOKUP($C314,BD!$D$1:$F$501,3,0)&gt;AD$1,0,3))),"")</f>
        <v/>
      </c>
      <c r="CY314" s="23" t="str">
        <f>+IF(AND(LEN($I314)&gt;5),IF(AND($J314&gt;AE$1,$J314&lt;=$AO$1),1,IF((COUNTIFS(INCAPACIDADES!$C$1:$C$51,$I314,INCAPACIDADES!AB$1:AB$51,AE$1))&gt;0,2,IF(VLOOKUP($C314,BD!$D$1:$F$501,3,0)&gt;AE$1,0,3))),"")</f>
        <v/>
      </c>
      <c r="CZ314" s="23" t="str">
        <f>+IF(AND(LEN($I314)&gt;5),IF(AND($J314&gt;AF$1,$J314&lt;=$AO$1),1,IF((COUNTIFS(INCAPACIDADES!$C$1:$C$51,$I314,INCAPACIDADES!AC$1:AC$51,AF$1))&gt;0,2,IF(VLOOKUP($C314,BD!$D$1:$F$501,3,0)&gt;AF$1,0,3))),"")</f>
        <v/>
      </c>
      <c r="DA314" s="23" t="str">
        <f>+IF(AND(LEN($I314)&gt;5),IF(AND($J314&gt;AG$1,$J314&lt;=$AO$1),1,IF((COUNTIFS(INCAPACIDADES!$C$1:$C$51,$I314,INCAPACIDADES!AD$1:AD$51,AG$1))&gt;0,2,IF(VLOOKUP($C314,BD!$D$1:$F$501,3,0)&gt;AG$1,0,3))),"")</f>
        <v/>
      </c>
      <c r="DB314" s="23" t="str">
        <f>+IF(AND(LEN($I314)&gt;5),IF(AND($J314&gt;AH$1,$J314&lt;=$AO$1),1,IF((COUNTIFS(INCAPACIDADES!$C$1:$C$51,$I314,INCAPACIDADES!AE$1:AE$51,AH$1))&gt;0,2,IF(VLOOKUP($C314,BD!$D$1:$F$501,3,0)&gt;AH$1,0,3))),"")</f>
        <v/>
      </c>
      <c r="DC314" s="23" t="str">
        <f>+IF(AND(LEN($I314)&gt;5),IF(AND($J314&gt;AI$1,$J314&lt;=$AO$1),1,IF((COUNTIFS(INCAPACIDADES!$C$1:$C$51,$I314,INCAPACIDADES!AF$1:AF$51,AI$1))&gt;0,2,IF(VLOOKUP($C314,BD!$D$1:$F$501,3,0)&gt;AI$1,0,3))),"")</f>
        <v/>
      </c>
      <c r="DD314" s="23" t="str">
        <f>+IF(AND(LEN($I314)&gt;5),IF(AND($J314&gt;AJ$1,$J314&lt;=$AO$1),1,IF((COUNTIFS(INCAPACIDADES!$C$1:$C$51,$I314,INCAPACIDADES!AG$1:AG$51,AJ$1))&gt;0,2,IF(VLOOKUP($C314,BD!$D$1:$F$501,3,0)&gt;AJ$1,0,3))),"")</f>
        <v/>
      </c>
      <c r="DE314" s="23" t="str">
        <f>+IF(AND(LEN($I314)&gt;5),IF(AND($J314&gt;AK$1,$J314&lt;=$AO$1),1,IF((COUNTIFS(INCAPACIDADES!$C$1:$C$51,$I314,INCAPACIDADES!AH$1:AH$51,AK$1))&gt;0,2,IF(VLOOKUP($C314,BD!$D$1:$F$501,3,0)&gt;AK$1,0,3))),"")</f>
        <v/>
      </c>
      <c r="DF314" s="23" t="str">
        <f>+IF(AND(LEN($I314)&gt;5),IF(AND($J314&gt;AL$1,$J314&lt;=$AO$1),1,IF((COUNTIFS(INCAPACIDADES!$C$1:$C$51,$I314,INCAPACIDADES!AI$1:AI$51,AL$1))&gt;0,2,IF(VLOOKUP($C314,BD!$D$1:$F$501,3,0)&gt;AL$1,0,3))),"")</f>
        <v/>
      </c>
      <c r="DG314" s="23" t="str">
        <f>+IF(AND(LEN($I314)&gt;5),IF(AND($J314&gt;AM$1,$J314&lt;=$AO$1),1,IF((COUNTIFS(INCAPACIDADES!$C$1:$C$51,$I314,INCAPACIDADES!AJ$1:AJ$51,AM$1))&gt;0,2,IF(VLOOKUP($C314,BD!$D$1:$F$501,3,0)&gt;AM$1,0,3))),"")</f>
        <v/>
      </c>
      <c r="DH314" s="23" t="str">
        <f>+IF(AND(LEN($I314)&gt;5),IF(AND($J314&gt;AN$1,$J314&lt;=$AO$1),1,IF((COUNTIFS(INCAPACIDADES!$C$1:$C$51,$I314,INCAPACIDADES!AK$1:AK$51,AN$1))&gt;0,2,IF(VLOOKUP($C314,BD!$D$1:$F$501,3,0)&gt;AN$1,0,3))),"")</f>
        <v/>
      </c>
      <c r="DI314" s="23" t="str">
        <f>+IF(AND(LEN($I314)&gt;5),IF(AND($J314&gt;AO$1,$J314&lt;=$AO$1),1,IF((COUNTIFS(INCAPACIDADES!$C$1:$C$51,$I314,INCAPACIDADES!AL$1:AL$51,AO$1))&gt;0,2,IF(VLOOKUP($C314,BD!$D$1:$F$501,3,0)&gt;AO$1,0,3))),"")</f>
        <v/>
      </c>
      <c r="DJ314" s="23" t="str">
        <f>+IF(LEN($I314)&gt;5,IF(ISERROR(VLOOKUP(N314,'CODIGO PAGO'!$B$2:$B$20,1,0)),1,IF(OR(AND(CH314=1,N314&lt;&gt;"N"),AND(CH314=3,N314&lt;&gt;"B"),AND(CH314=2,LEFT(TRIM(N314),1)&lt;&gt;"I")),1,IF(OR(AND(CH314=0,N314="N"),AND(CH314=0,N314="B"),AND(CH314=0,LEFT(TRIM(N314),1)="I")),1,0))),"")</f>
        <v/>
      </c>
      <c r="DK314" s="23" t="str">
        <f t="shared" si="174"/>
        <v/>
      </c>
      <c r="DL314" s="23" t="str">
        <f>+IF(LEN($I314)&gt;5,IF(ISERROR(VLOOKUP(P314,'CODIGO PAGO'!$B$2:$B$20,1,0)),1,IF(OR(AND(CJ314=1,P314&lt;&gt;"N"),AND(CJ314=3,P314&lt;&gt;"B"),AND(CJ314=2,LEFT(TRIM(P314),1)&lt;&gt;"I")),1,IF(OR(AND(CJ314=0,P314="N"),AND(CJ314=0,P314="B"),AND(CJ314=0,LEFT(TRIM(P314),1)="I")),1,0))),"")</f>
        <v/>
      </c>
      <c r="DM314" s="23" t="str">
        <f t="shared" si="175"/>
        <v/>
      </c>
      <c r="DN314" s="23" t="str">
        <f>+IF(LEN($I314)&gt;5,IF(ISERROR(VLOOKUP(R314,'CODIGO PAGO'!$B$2:$B$20,1,0)),1,IF(OR(AND(CL314=1,R314&lt;&gt;"N"),AND(CL314=3,R314&lt;&gt;"B"),AND(CL314=2,LEFT(TRIM(R314),1)&lt;&gt;"I")),1,IF(OR(AND(CL314=0,R314="N"),AND(CL314=0,R314="B"),AND(CL314=0,LEFT(TRIM(R314),1)="I")),1,0))),"")</f>
        <v/>
      </c>
      <c r="DO314" s="23" t="str">
        <f t="shared" si="176"/>
        <v/>
      </c>
      <c r="DP314" s="23" t="str">
        <f>+IF(LEN($I314)&gt;5,IF(ISERROR(VLOOKUP(T314,'CODIGO PAGO'!$B$2:$B$20,1,0)),1,IF(OR(AND(CN314=1,T314&lt;&gt;"N"),AND(CN314=3,T314&lt;&gt;"B"),AND(CN314=2,LEFT(TRIM(T314),1)&lt;&gt;"I")),1,IF(OR(AND(CN314=0,T314="N"),AND(CN314=0,T314="B"),AND(CN314=0,LEFT(TRIM(T314),1)="I")),1,0))),"")</f>
        <v/>
      </c>
      <c r="DQ314" s="23" t="str">
        <f t="shared" si="177"/>
        <v/>
      </c>
      <c r="DR314" s="23" t="str">
        <f>+IF(LEN($I314)&gt;5,IF(ISERROR(VLOOKUP(V314,'CODIGO PAGO'!$B$2:$B$20,1,0)),1,IF(OR(AND(CP314=1,V314&lt;&gt;"N"),AND(CP314=3,V314&lt;&gt;"B"),AND(CP314=2,LEFT(TRIM(V314),1)&lt;&gt;"I")),1,IF(OR(AND(CP314=0,V314="N"),AND(CP314=0,V314="B"),AND(CP314=0,LEFT(TRIM(V314),1)="I")),1,0))),"")</f>
        <v/>
      </c>
      <c r="DS314" s="23" t="str">
        <f t="shared" si="178"/>
        <v/>
      </c>
      <c r="DT314" s="23" t="str">
        <f>+IF(LEN($I314)&gt;5,IF(ISERROR(VLOOKUP(X314,'CODIGO PAGO'!$B$2:$B$20,1,0)),1,IF(OR(AND(CR314=1,X314&lt;&gt;"N"),AND(CR314=3,X314&lt;&gt;"B"),AND(CR314=2,LEFT(TRIM(X314),1)&lt;&gt;"I")),1,IF(OR(AND(CR314=0,X314="N"),AND(CR314=0,X314="B"),AND(CR314=0,LEFT(TRIM(X314),1)="I")),1,0))),"")</f>
        <v/>
      </c>
      <c r="DU314" s="23" t="str">
        <f t="shared" si="179"/>
        <v/>
      </c>
      <c r="DV314" s="23" t="str">
        <f>+IF(LEN($I314)&gt;5,IF(ISERROR(VLOOKUP(Z314,'CODIGO PAGO'!$B$2:$B$20,1,0)),1,IF(OR(AND(CT314=1,Z314&lt;&gt;"N"),AND(CT314=3,Z314&lt;&gt;"B"),AND(CT314=2,LEFT(TRIM(Z314),1)&lt;&gt;"I")),1,IF(OR(AND(CT314=0,Z314="N"),AND(CT314=0,Z314="B"),AND(CT314=0,LEFT(TRIM(Z314),1)="I")),1,0))),"")</f>
        <v/>
      </c>
      <c r="DW314" s="23" t="str">
        <f t="shared" si="180"/>
        <v/>
      </c>
      <c r="DX314" s="23" t="str">
        <f>+IF(LEN($I314)&gt;5,IF(ISERROR(VLOOKUP(AB314,'CODIGO PAGO'!$B$2:$B$20,1,0)),1,IF(OR(AND(CV314=1,AB314&lt;&gt;"N"),AND(CV314=3,AB314&lt;&gt;"B"),AND(CV314=2,LEFT(TRIM(AB314),1)&lt;&gt;"I")),1,IF(OR(AND(CV314=0,AB314="N"),AND(CV314=0,AB314="B"),AND(CV314=0,LEFT(TRIM(AB314),1)="I")),1,0))),"")</f>
        <v/>
      </c>
      <c r="DY314" s="23" t="str">
        <f t="shared" si="181"/>
        <v/>
      </c>
      <c r="DZ314" s="23" t="str">
        <f>+IF(LEN($I314)&gt;5,IF(ISERROR(VLOOKUP(AD314,'CODIGO PAGO'!$B$2:$B$20,1,0)),1,IF(OR(AND(CX314=1,AD314&lt;&gt;"N"),AND(CX314=3,AD314&lt;&gt;"B"),AND(CX314=2,LEFT(TRIM(AD314),1)&lt;&gt;"I")),1,IF(OR(AND(CX314=0,AD314="N"),AND(CX314=0,AD314="B"),AND(CX314=0,LEFT(TRIM(AD314),1)="I")),1,0))),"")</f>
        <v/>
      </c>
      <c r="EA314" s="23" t="str">
        <f t="shared" si="182"/>
        <v/>
      </c>
      <c r="EB314" s="23" t="str">
        <f>+IF(LEN($I314)&gt;5,IF(ISERROR(VLOOKUP(AF314,'CODIGO PAGO'!$B$2:$B$20,1,0)),1,IF(OR(AND(CZ314=1,AF314&lt;&gt;"N"),AND(CZ314=3,AF314&lt;&gt;"B"),AND(CZ314=2,LEFT(TRIM(AF314),1)&lt;&gt;"I")),1,IF(OR(AND(CZ314=0,AF314="N"),AND(CZ314=0,AF314="B"),AND(CZ314=0,LEFT(TRIM(AF314),1)="I")),1,0))),"")</f>
        <v/>
      </c>
      <c r="EC314" s="23" t="str">
        <f t="shared" si="183"/>
        <v/>
      </c>
      <c r="ED314" s="23" t="str">
        <f>+IF(LEN($I314)&gt;5,IF(ISERROR(VLOOKUP(AH314,'CODIGO PAGO'!$B$2:$B$20,1,0)),1,IF(OR(AND(DB314=1,AH314&lt;&gt;"N"),AND(DB314=3,AH314&lt;&gt;"B"),AND(DB314=2,LEFT(TRIM(AH314),1)&lt;&gt;"I")),1,IF(OR(AND(DB314=0,AH314="N"),AND(DB314=0,AH314="B"),AND(DB314=0,LEFT(TRIM(AH314),1)="I")),1,0))),"")</f>
        <v/>
      </c>
      <c r="EE314" s="23" t="str">
        <f t="shared" si="184"/>
        <v/>
      </c>
      <c r="EF314" s="23" t="str">
        <f>+IF(LEN($I314)&gt;5,IF(ISERROR(VLOOKUP(AJ314,'CODIGO PAGO'!$B$2:$B$20,1,0)),1,IF(OR(AND(DD314=1,AJ314&lt;&gt;"N"),AND(DD314=3,AJ314&lt;&gt;"B"),AND(DD314=2,LEFT(TRIM(AJ314),1)&lt;&gt;"I")),1,IF(OR(AND(DD314=0,AJ314="N"),AND(DD314=0,AJ314="B"),AND(DD314=0,LEFT(TRIM(AJ314),1)="I")),1,0))),"")</f>
        <v/>
      </c>
      <c r="EG314" s="23" t="str">
        <f t="shared" si="185"/>
        <v/>
      </c>
      <c r="EH314" s="23" t="str">
        <f>+IF(LEN($I314)&gt;5,IF(ISERROR(VLOOKUP(AL314,'CODIGO PAGO'!$B$2:$B$20,1,0)),1,IF(OR(AND(DF314=1,AL314&lt;&gt;"N"),AND(DF314=3,AL314&lt;&gt;"B"),AND(DF314=2,LEFT(TRIM(AL314),1)&lt;&gt;"I")),1,IF(OR(AND(DF314=0,AL314="N"),AND(DF314=0,AL314="B"),AND(DF314=0,LEFT(TRIM(AL314),1)="I")),1,0))),"")</f>
        <v/>
      </c>
      <c r="EI314" s="23" t="str">
        <f t="shared" si="186"/>
        <v/>
      </c>
      <c r="EJ314" s="23" t="str">
        <f>+IF(LEN($I314)&gt;5,IF(ISERROR(VLOOKUP(AN314,'CODIGO PAGO'!$B$2:$B$20,1,0)),1,IF(OR(AND(DH314=1,AN314&lt;&gt;"N"),AND(DH314=3,AN314&lt;&gt;"B"),AND(DH314=2,LEFT(TRIM(AN314),1)&lt;&gt;"I")),1,IF(OR(AND(DH314=0,AN314="N"),AND(DH314=0,AN314="B"),AND(DH314=0,LEFT(TRIM(AN314),1)="I")),1,0))),"")</f>
        <v/>
      </c>
      <c r="EK314" s="23" t="str">
        <f t="shared" si="187"/>
        <v/>
      </c>
      <c r="EL314" s="24" t="str">
        <f t="shared" si="188"/>
        <v/>
      </c>
    </row>
    <row r="315" spans="1:142" s="26" customFormat="1">
      <c r="A315" s="15" t="str">
        <f t="shared" si="154"/>
        <v/>
      </c>
      <c r="B315" s="1" t="str">
        <f>+IF(LEN(I315)&gt;5,'CODIGO PAGO'!$B$28,"")</f>
        <v/>
      </c>
      <c r="C315" s="1" t="str">
        <f>+IF(LEN($I315)&gt;5,BD!D315,"")</f>
        <v/>
      </c>
      <c r="D315" s="168" t="str">
        <f>+IF(LEN($I315)&gt;5,BD!A315,"")</f>
        <v/>
      </c>
      <c r="E315" s="1" t="str">
        <f>+IF(LEN($I315)&gt;5,BD!B315,"")</f>
        <v/>
      </c>
      <c r="F315" s="1" t="str">
        <f>+IF(LEN($I315)&gt;5,BD!C315,"")</f>
        <v/>
      </c>
      <c r="G315" s="141"/>
      <c r="H315" s="141"/>
      <c r="I315" s="1" t="str">
        <f>+IF(LEN(BD!G315)&gt;5,BD!G315,"")</f>
        <v/>
      </c>
      <c r="J315" s="167" t="str">
        <f>+IF(LEN($I315)&gt;5,BD!E315,"")</f>
        <v/>
      </c>
      <c r="K315" s="6" t="str">
        <f t="shared" si="155"/>
        <v/>
      </c>
      <c r="L315" s="87" t="str">
        <f>+IF(LEN($I315)&gt;5,BD!H315,"")</f>
        <v/>
      </c>
      <c r="M315" s="40" t="str">
        <f t="shared" si="156"/>
        <v/>
      </c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4" t="str">
        <f t="shared" si="157"/>
        <v/>
      </c>
      <c r="AQ315" s="5" t="str">
        <f t="shared" si="158"/>
        <v/>
      </c>
      <c r="AR315" s="91" t="str">
        <f t="shared" si="159"/>
        <v/>
      </c>
      <c r="AS315" s="5" t="str">
        <f t="shared" si="160"/>
        <v/>
      </c>
      <c r="AT315" s="91" t="str">
        <f t="shared" si="161"/>
        <v/>
      </c>
      <c r="AU315" s="4" t="str">
        <f t="shared" si="162"/>
        <v/>
      </c>
      <c r="AV315" s="4" t="str">
        <f t="shared" si="163"/>
        <v/>
      </c>
      <c r="AW315" s="4" t="str">
        <f t="shared" si="164"/>
        <v/>
      </c>
      <c r="AX315" s="4" t="str">
        <f t="shared" si="165"/>
        <v/>
      </c>
      <c r="AY315" s="88" t="str">
        <f t="shared" si="166"/>
        <v/>
      </c>
      <c r="AZ315" s="17" t="str">
        <f t="shared" si="167"/>
        <v/>
      </c>
      <c r="BA315" s="18" t="str">
        <f t="shared" si="168"/>
        <v/>
      </c>
      <c r="BB315" s="19" t="str">
        <f>+IF(LEN(I315)&gt;5,IF(INT(RIGHT(B315,1))=9,0.5*L315*AY315,INT(MID(B315,5,LEN(B315)-4))*L315)+IFERROR(VLOOKUP(I315,AJUSTES!$A$1:$I$50,9,0),0),"")</f>
        <v/>
      </c>
      <c r="BC315" s="12"/>
      <c r="BD315" s="19" t="str">
        <f t="shared" si="169"/>
        <v/>
      </c>
      <c r="BE315" s="18" t="str">
        <f t="shared" si="170"/>
        <v/>
      </c>
      <c r="BF315" s="139" t="str">
        <f t="shared" si="171"/>
        <v/>
      </c>
      <c r="BG315" s="114"/>
      <c r="BH315" s="18" t="str">
        <f t="shared" si="172"/>
        <v/>
      </c>
      <c r="BI315" s="13"/>
      <c r="BJ315" s="12"/>
      <c r="BK315" s="12"/>
      <c r="BL315" s="145"/>
      <c r="BM315" s="12"/>
      <c r="BN315" s="12"/>
      <c r="BO315" s="12"/>
      <c r="BP315" s="12"/>
      <c r="BQ315" s="12"/>
      <c r="BR315" s="12"/>
      <c r="BS315" s="146"/>
      <c r="BT315" s="14"/>
      <c r="BU315" s="12"/>
      <c r="BV315" s="12"/>
      <c r="BW315" s="12"/>
      <c r="BX315" s="12"/>
      <c r="BY315" s="12"/>
      <c r="BZ315" s="144"/>
      <c r="CA315" s="107" t="str">
        <f>+IF(LEN($I315)&gt;5,IF(BD!F315="N/A","",BD!F315),"")</f>
        <v/>
      </c>
      <c r="CB315" s="21"/>
      <c r="CC315" s="147"/>
      <c r="CD315" s="148"/>
      <c r="CE315" s="8" t="str">
        <f>+IF(LEN(I315)&gt;5,BD!M315,"")</f>
        <v/>
      </c>
      <c r="CF315" s="16" t="str">
        <f>+IF(LEN(I315)&gt;5,BD!N315,"")</f>
        <v/>
      </c>
      <c r="CG315" s="3" t="str">
        <f t="shared" si="173"/>
        <v/>
      </c>
      <c r="CH315" s="23" t="str">
        <f>+IF(AND(LEN($I315)&gt;5),IF(AND($J315&gt;N$1,$J315&lt;=$AO$1),1,IF((COUNTIFS(INCAPACIDADES!$C$1:$C$51,$I315,INCAPACIDADES!K$1:K$51,N$1))&gt;0,2,IF(VLOOKUP($C315,BD!$D$1:$F$501,3,0)&gt;N$1,0,3))),"")</f>
        <v/>
      </c>
      <c r="CI315" s="23" t="str">
        <f>+IF(AND(LEN($I315)&gt;5),IF(AND($J315&gt;O$1,$J315&lt;=$AO$1),1,IF((COUNTIFS(INCAPACIDADES!$C$1:$C$51,$I315,INCAPACIDADES!L$1:L$51,O$1))&gt;0,2,IF(VLOOKUP($C315,BD!$D$1:$F$501,3,0)&gt;O$1,0,3))),"")</f>
        <v/>
      </c>
      <c r="CJ315" s="23" t="str">
        <f>+IF(AND(LEN($I315)&gt;5),IF(AND($J315&gt;P$1,$J315&lt;=$AO$1),1,IF((COUNTIFS(INCAPACIDADES!$C$1:$C$51,$I315,INCAPACIDADES!M$1:M$51,P$1))&gt;0,2,IF(VLOOKUP($C315,BD!$D$1:$F$501,3,0)&gt;P$1,0,3))),"")</f>
        <v/>
      </c>
      <c r="CK315" s="23" t="str">
        <f>+IF(AND(LEN($I315)&gt;5),IF(AND($J315&gt;Q$1,$J315&lt;=$AO$1),1,IF((COUNTIFS(INCAPACIDADES!$C$1:$C$51,$I315,INCAPACIDADES!N$1:N$51,Q$1))&gt;0,2,IF(VLOOKUP($C315,BD!$D$1:$F$501,3,0)&gt;Q$1,0,3))),"")</f>
        <v/>
      </c>
      <c r="CL315" s="23" t="str">
        <f>+IF(AND(LEN($I315)&gt;5),IF(AND($J315&gt;R$1,$J315&lt;=$AO$1),1,IF((COUNTIFS(INCAPACIDADES!$C$1:$C$51,$I315,INCAPACIDADES!O$1:O$51,R$1))&gt;0,2,IF(VLOOKUP($C315,BD!$D$1:$F$501,3,0)&gt;R$1,0,3))),"")</f>
        <v/>
      </c>
      <c r="CM315" s="23" t="str">
        <f>+IF(AND(LEN($I315)&gt;5),IF(AND($J315&gt;S$1,$J315&lt;=$AO$1),1,IF((COUNTIFS(INCAPACIDADES!$C$1:$C$51,$I315,INCAPACIDADES!P$1:P$51,S$1))&gt;0,2,IF(VLOOKUP($C315,BD!$D$1:$F$501,3,0)&gt;S$1,0,3))),"")</f>
        <v/>
      </c>
      <c r="CN315" s="23" t="str">
        <f>+IF(AND(LEN($I315)&gt;5),IF(AND($J315&gt;T$1,$J315&lt;=$AO$1),1,IF((COUNTIFS(INCAPACIDADES!$C$1:$C$51,$I315,INCAPACIDADES!Q$1:Q$51,T$1))&gt;0,2,IF(VLOOKUP($C315,BD!$D$1:$F$501,3,0)&gt;T$1,0,3))),"")</f>
        <v/>
      </c>
      <c r="CO315" s="23" t="str">
        <f>+IF(AND(LEN($I315)&gt;5),IF(AND($J315&gt;U$1,$J315&lt;=$AO$1),1,IF((COUNTIFS(INCAPACIDADES!$C$1:$C$51,$I315,INCAPACIDADES!R$1:R$51,U$1))&gt;0,2,IF(VLOOKUP($C315,BD!$D$1:$F$501,3,0)&gt;U$1,0,3))),"")</f>
        <v/>
      </c>
      <c r="CP315" s="23" t="str">
        <f>+IF(AND(LEN($I315)&gt;5),IF(AND($J315&gt;V$1,$J315&lt;=$AO$1),1,IF((COUNTIFS(INCAPACIDADES!$C$1:$C$51,$I315,INCAPACIDADES!S$1:S$51,V$1))&gt;0,2,IF(VLOOKUP($C315,BD!$D$1:$F$501,3,0)&gt;V$1,0,3))),"")</f>
        <v/>
      </c>
      <c r="CQ315" s="23" t="str">
        <f>+IF(AND(LEN($I315)&gt;5),IF(AND($J315&gt;W$1,$J315&lt;=$AO$1),1,IF((COUNTIFS(INCAPACIDADES!$C$1:$C$51,$I315,INCAPACIDADES!T$1:T$51,W$1))&gt;0,2,IF(VLOOKUP($C315,BD!$D$1:$F$501,3,0)&gt;W$1,0,3))),"")</f>
        <v/>
      </c>
      <c r="CR315" s="23" t="str">
        <f>+IF(AND(LEN($I315)&gt;5),IF(AND($J315&gt;X$1,$J315&lt;=$AO$1),1,IF((COUNTIFS(INCAPACIDADES!$C$1:$C$51,$I315,INCAPACIDADES!U$1:U$51,X$1))&gt;0,2,IF(VLOOKUP($C315,BD!$D$1:$F$501,3,0)&gt;X$1,0,3))),"")</f>
        <v/>
      </c>
      <c r="CS315" s="23" t="str">
        <f>+IF(AND(LEN($I315)&gt;5),IF(AND($J315&gt;Y$1,$J315&lt;=$AO$1),1,IF((COUNTIFS(INCAPACIDADES!$C$1:$C$51,$I315,INCAPACIDADES!V$1:V$51,Y$1))&gt;0,2,IF(VLOOKUP($C315,BD!$D$1:$F$501,3,0)&gt;Y$1,0,3))),"")</f>
        <v/>
      </c>
      <c r="CT315" s="23" t="str">
        <f>+IF(AND(LEN($I315)&gt;5),IF(AND($J315&gt;Z$1,$J315&lt;=$AO$1),1,IF((COUNTIFS(INCAPACIDADES!$C$1:$C$51,$I315,INCAPACIDADES!W$1:W$51,Z$1))&gt;0,2,IF(VLOOKUP($C315,BD!$D$1:$F$501,3,0)&gt;Z$1,0,3))),"")</f>
        <v/>
      </c>
      <c r="CU315" s="23" t="str">
        <f>+IF(AND(LEN($I315)&gt;5),IF(AND($J315&gt;AA$1,$J315&lt;=$AO$1),1,IF((COUNTIFS(INCAPACIDADES!$C$1:$C$51,$I315,INCAPACIDADES!X$1:X$51,AA$1))&gt;0,2,IF(VLOOKUP($C315,BD!$D$1:$F$501,3,0)&gt;AA$1,0,3))),"")</f>
        <v/>
      </c>
      <c r="CV315" s="23" t="str">
        <f>+IF(AND(LEN($I315)&gt;5),IF(AND($J315&gt;AB$1,$J315&lt;=$AO$1),1,IF((COUNTIFS(INCAPACIDADES!$C$1:$C$51,$I315,INCAPACIDADES!Y$1:Y$51,AB$1))&gt;0,2,IF(VLOOKUP($C315,BD!$D$1:$F$501,3,0)&gt;AB$1,0,3))),"")</f>
        <v/>
      </c>
      <c r="CW315" s="23" t="str">
        <f>+IF(AND(LEN($I315)&gt;5),IF(AND($J315&gt;AC$1,$J315&lt;=$AO$1),1,IF((COUNTIFS(INCAPACIDADES!$C$1:$C$51,$I315,INCAPACIDADES!Z$1:Z$51,AC$1))&gt;0,2,IF(VLOOKUP($C315,BD!$D$1:$F$501,3,0)&gt;AC$1,0,3))),"")</f>
        <v/>
      </c>
      <c r="CX315" s="23" t="str">
        <f>+IF(AND(LEN($I315)&gt;5),IF(AND($J315&gt;AD$1,$J315&lt;=$AO$1),1,IF((COUNTIFS(INCAPACIDADES!$C$1:$C$51,$I315,INCAPACIDADES!AA$1:AA$51,AD$1))&gt;0,2,IF(VLOOKUP($C315,BD!$D$1:$F$501,3,0)&gt;AD$1,0,3))),"")</f>
        <v/>
      </c>
      <c r="CY315" s="23" t="str">
        <f>+IF(AND(LEN($I315)&gt;5),IF(AND($J315&gt;AE$1,$J315&lt;=$AO$1),1,IF((COUNTIFS(INCAPACIDADES!$C$1:$C$51,$I315,INCAPACIDADES!AB$1:AB$51,AE$1))&gt;0,2,IF(VLOOKUP($C315,BD!$D$1:$F$501,3,0)&gt;AE$1,0,3))),"")</f>
        <v/>
      </c>
      <c r="CZ315" s="23" t="str">
        <f>+IF(AND(LEN($I315)&gt;5),IF(AND($J315&gt;AF$1,$J315&lt;=$AO$1),1,IF((COUNTIFS(INCAPACIDADES!$C$1:$C$51,$I315,INCAPACIDADES!AC$1:AC$51,AF$1))&gt;0,2,IF(VLOOKUP($C315,BD!$D$1:$F$501,3,0)&gt;AF$1,0,3))),"")</f>
        <v/>
      </c>
      <c r="DA315" s="23" t="str">
        <f>+IF(AND(LEN($I315)&gt;5),IF(AND($J315&gt;AG$1,$J315&lt;=$AO$1),1,IF((COUNTIFS(INCAPACIDADES!$C$1:$C$51,$I315,INCAPACIDADES!AD$1:AD$51,AG$1))&gt;0,2,IF(VLOOKUP($C315,BD!$D$1:$F$501,3,0)&gt;AG$1,0,3))),"")</f>
        <v/>
      </c>
      <c r="DB315" s="23" t="str">
        <f>+IF(AND(LEN($I315)&gt;5),IF(AND($J315&gt;AH$1,$J315&lt;=$AO$1),1,IF((COUNTIFS(INCAPACIDADES!$C$1:$C$51,$I315,INCAPACIDADES!AE$1:AE$51,AH$1))&gt;0,2,IF(VLOOKUP($C315,BD!$D$1:$F$501,3,0)&gt;AH$1,0,3))),"")</f>
        <v/>
      </c>
      <c r="DC315" s="23" t="str">
        <f>+IF(AND(LEN($I315)&gt;5),IF(AND($J315&gt;AI$1,$J315&lt;=$AO$1),1,IF((COUNTIFS(INCAPACIDADES!$C$1:$C$51,$I315,INCAPACIDADES!AF$1:AF$51,AI$1))&gt;0,2,IF(VLOOKUP($C315,BD!$D$1:$F$501,3,0)&gt;AI$1,0,3))),"")</f>
        <v/>
      </c>
      <c r="DD315" s="23" t="str">
        <f>+IF(AND(LEN($I315)&gt;5),IF(AND($J315&gt;AJ$1,$J315&lt;=$AO$1),1,IF((COUNTIFS(INCAPACIDADES!$C$1:$C$51,$I315,INCAPACIDADES!AG$1:AG$51,AJ$1))&gt;0,2,IF(VLOOKUP($C315,BD!$D$1:$F$501,3,0)&gt;AJ$1,0,3))),"")</f>
        <v/>
      </c>
      <c r="DE315" s="23" t="str">
        <f>+IF(AND(LEN($I315)&gt;5),IF(AND($J315&gt;AK$1,$J315&lt;=$AO$1),1,IF((COUNTIFS(INCAPACIDADES!$C$1:$C$51,$I315,INCAPACIDADES!AH$1:AH$51,AK$1))&gt;0,2,IF(VLOOKUP($C315,BD!$D$1:$F$501,3,0)&gt;AK$1,0,3))),"")</f>
        <v/>
      </c>
      <c r="DF315" s="23" t="str">
        <f>+IF(AND(LEN($I315)&gt;5),IF(AND($J315&gt;AL$1,$J315&lt;=$AO$1),1,IF((COUNTIFS(INCAPACIDADES!$C$1:$C$51,$I315,INCAPACIDADES!AI$1:AI$51,AL$1))&gt;0,2,IF(VLOOKUP($C315,BD!$D$1:$F$501,3,0)&gt;AL$1,0,3))),"")</f>
        <v/>
      </c>
      <c r="DG315" s="23" t="str">
        <f>+IF(AND(LEN($I315)&gt;5),IF(AND($J315&gt;AM$1,$J315&lt;=$AO$1),1,IF((COUNTIFS(INCAPACIDADES!$C$1:$C$51,$I315,INCAPACIDADES!AJ$1:AJ$51,AM$1))&gt;0,2,IF(VLOOKUP($C315,BD!$D$1:$F$501,3,0)&gt;AM$1,0,3))),"")</f>
        <v/>
      </c>
      <c r="DH315" s="23" t="str">
        <f>+IF(AND(LEN($I315)&gt;5),IF(AND($J315&gt;AN$1,$J315&lt;=$AO$1),1,IF((COUNTIFS(INCAPACIDADES!$C$1:$C$51,$I315,INCAPACIDADES!AK$1:AK$51,AN$1))&gt;0,2,IF(VLOOKUP($C315,BD!$D$1:$F$501,3,0)&gt;AN$1,0,3))),"")</f>
        <v/>
      </c>
      <c r="DI315" s="23" t="str">
        <f>+IF(AND(LEN($I315)&gt;5),IF(AND($J315&gt;AO$1,$J315&lt;=$AO$1),1,IF((COUNTIFS(INCAPACIDADES!$C$1:$C$51,$I315,INCAPACIDADES!AL$1:AL$51,AO$1))&gt;0,2,IF(VLOOKUP($C315,BD!$D$1:$F$501,3,0)&gt;AO$1,0,3))),"")</f>
        <v/>
      </c>
      <c r="DJ315" s="23" t="str">
        <f>+IF(LEN($I315)&gt;5,IF(ISERROR(VLOOKUP(N315,'CODIGO PAGO'!$B$2:$B$20,1,0)),1,IF(OR(AND(CH315=1,N315&lt;&gt;"N"),AND(CH315=3,N315&lt;&gt;"B"),AND(CH315=2,LEFT(TRIM(N315),1)&lt;&gt;"I")),1,IF(OR(AND(CH315=0,N315="N"),AND(CH315=0,N315="B"),AND(CH315=0,LEFT(TRIM(N315),1)="I")),1,0))),"")</f>
        <v/>
      </c>
      <c r="DK315" s="23" t="str">
        <f t="shared" si="174"/>
        <v/>
      </c>
      <c r="DL315" s="23" t="str">
        <f>+IF(LEN($I315)&gt;5,IF(ISERROR(VLOOKUP(P315,'CODIGO PAGO'!$B$2:$B$20,1,0)),1,IF(OR(AND(CJ315=1,P315&lt;&gt;"N"),AND(CJ315=3,P315&lt;&gt;"B"),AND(CJ315=2,LEFT(TRIM(P315),1)&lt;&gt;"I")),1,IF(OR(AND(CJ315=0,P315="N"),AND(CJ315=0,P315="B"),AND(CJ315=0,LEFT(TRIM(P315),1)="I")),1,0))),"")</f>
        <v/>
      </c>
      <c r="DM315" s="23" t="str">
        <f t="shared" si="175"/>
        <v/>
      </c>
      <c r="DN315" s="23" t="str">
        <f>+IF(LEN($I315)&gt;5,IF(ISERROR(VLOOKUP(R315,'CODIGO PAGO'!$B$2:$B$20,1,0)),1,IF(OR(AND(CL315=1,R315&lt;&gt;"N"),AND(CL315=3,R315&lt;&gt;"B"),AND(CL315=2,LEFT(TRIM(R315),1)&lt;&gt;"I")),1,IF(OR(AND(CL315=0,R315="N"),AND(CL315=0,R315="B"),AND(CL315=0,LEFT(TRIM(R315),1)="I")),1,0))),"")</f>
        <v/>
      </c>
      <c r="DO315" s="23" t="str">
        <f t="shared" si="176"/>
        <v/>
      </c>
      <c r="DP315" s="23" t="str">
        <f>+IF(LEN($I315)&gt;5,IF(ISERROR(VLOOKUP(T315,'CODIGO PAGO'!$B$2:$B$20,1,0)),1,IF(OR(AND(CN315=1,T315&lt;&gt;"N"),AND(CN315=3,T315&lt;&gt;"B"),AND(CN315=2,LEFT(TRIM(T315),1)&lt;&gt;"I")),1,IF(OR(AND(CN315=0,T315="N"),AND(CN315=0,T315="B"),AND(CN315=0,LEFT(TRIM(T315),1)="I")),1,0))),"")</f>
        <v/>
      </c>
      <c r="DQ315" s="23" t="str">
        <f t="shared" si="177"/>
        <v/>
      </c>
      <c r="DR315" s="23" t="str">
        <f>+IF(LEN($I315)&gt;5,IF(ISERROR(VLOOKUP(V315,'CODIGO PAGO'!$B$2:$B$20,1,0)),1,IF(OR(AND(CP315=1,V315&lt;&gt;"N"),AND(CP315=3,V315&lt;&gt;"B"),AND(CP315=2,LEFT(TRIM(V315),1)&lt;&gt;"I")),1,IF(OR(AND(CP315=0,V315="N"),AND(CP315=0,V315="B"),AND(CP315=0,LEFT(TRIM(V315),1)="I")),1,0))),"")</f>
        <v/>
      </c>
      <c r="DS315" s="23" t="str">
        <f t="shared" si="178"/>
        <v/>
      </c>
      <c r="DT315" s="23" t="str">
        <f>+IF(LEN($I315)&gt;5,IF(ISERROR(VLOOKUP(X315,'CODIGO PAGO'!$B$2:$B$20,1,0)),1,IF(OR(AND(CR315=1,X315&lt;&gt;"N"),AND(CR315=3,X315&lt;&gt;"B"),AND(CR315=2,LEFT(TRIM(X315),1)&lt;&gt;"I")),1,IF(OR(AND(CR315=0,X315="N"),AND(CR315=0,X315="B"),AND(CR315=0,LEFT(TRIM(X315),1)="I")),1,0))),"")</f>
        <v/>
      </c>
      <c r="DU315" s="23" t="str">
        <f t="shared" si="179"/>
        <v/>
      </c>
      <c r="DV315" s="23" t="str">
        <f>+IF(LEN($I315)&gt;5,IF(ISERROR(VLOOKUP(Z315,'CODIGO PAGO'!$B$2:$B$20,1,0)),1,IF(OR(AND(CT315=1,Z315&lt;&gt;"N"),AND(CT315=3,Z315&lt;&gt;"B"),AND(CT315=2,LEFT(TRIM(Z315),1)&lt;&gt;"I")),1,IF(OR(AND(CT315=0,Z315="N"),AND(CT315=0,Z315="B"),AND(CT315=0,LEFT(TRIM(Z315),1)="I")),1,0))),"")</f>
        <v/>
      </c>
      <c r="DW315" s="23" t="str">
        <f t="shared" si="180"/>
        <v/>
      </c>
      <c r="DX315" s="23" t="str">
        <f>+IF(LEN($I315)&gt;5,IF(ISERROR(VLOOKUP(AB315,'CODIGO PAGO'!$B$2:$B$20,1,0)),1,IF(OR(AND(CV315=1,AB315&lt;&gt;"N"),AND(CV315=3,AB315&lt;&gt;"B"),AND(CV315=2,LEFT(TRIM(AB315),1)&lt;&gt;"I")),1,IF(OR(AND(CV315=0,AB315="N"),AND(CV315=0,AB315="B"),AND(CV315=0,LEFT(TRIM(AB315),1)="I")),1,0))),"")</f>
        <v/>
      </c>
      <c r="DY315" s="23" t="str">
        <f t="shared" si="181"/>
        <v/>
      </c>
      <c r="DZ315" s="23" t="str">
        <f>+IF(LEN($I315)&gt;5,IF(ISERROR(VLOOKUP(AD315,'CODIGO PAGO'!$B$2:$B$20,1,0)),1,IF(OR(AND(CX315=1,AD315&lt;&gt;"N"),AND(CX315=3,AD315&lt;&gt;"B"),AND(CX315=2,LEFT(TRIM(AD315),1)&lt;&gt;"I")),1,IF(OR(AND(CX315=0,AD315="N"),AND(CX315=0,AD315="B"),AND(CX315=0,LEFT(TRIM(AD315),1)="I")),1,0))),"")</f>
        <v/>
      </c>
      <c r="EA315" s="23" t="str">
        <f t="shared" si="182"/>
        <v/>
      </c>
      <c r="EB315" s="23" t="str">
        <f>+IF(LEN($I315)&gt;5,IF(ISERROR(VLOOKUP(AF315,'CODIGO PAGO'!$B$2:$B$20,1,0)),1,IF(OR(AND(CZ315=1,AF315&lt;&gt;"N"),AND(CZ315=3,AF315&lt;&gt;"B"),AND(CZ315=2,LEFT(TRIM(AF315),1)&lt;&gt;"I")),1,IF(OR(AND(CZ315=0,AF315="N"),AND(CZ315=0,AF315="B"),AND(CZ315=0,LEFT(TRIM(AF315),1)="I")),1,0))),"")</f>
        <v/>
      </c>
      <c r="EC315" s="23" t="str">
        <f t="shared" si="183"/>
        <v/>
      </c>
      <c r="ED315" s="23" t="str">
        <f>+IF(LEN($I315)&gt;5,IF(ISERROR(VLOOKUP(AH315,'CODIGO PAGO'!$B$2:$B$20,1,0)),1,IF(OR(AND(DB315=1,AH315&lt;&gt;"N"),AND(DB315=3,AH315&lt;&gt;"B"),AND(DB315=2,LEFT(TRIM(AH315),1)&lt;&gt;"I")),1,IF(OR(AND(DB315=0,AH315="N"),AND(DB315=0,AH315="B"),AND(DB315=0,LEFT(TRIM(AH315),1)="I")),1,0))),"")</f>
        <v/>
      </c>
      <c r="EE315" s="23" t="str">
        <f t="shared" si="184"/>
        <v/>
      </c>
      <c r="EF315" s="23" t="str">
        <f>+IF(LEN($I315)&gt;5,IF(ISERROR(VLOOKUP(AJ315,'CODIGO PAGO'!$B$2:$B$20,1,0)),1,IF(OR(AND(DD315=1,AJ315&lt;&gt;"N"),AND(DD315=3,AJ315&lt;&gt;"B"),AND(DD315=2,LEFT(TRIM(AJ315),1)&lt;&gt;"I")),1,IF(OR(AND(DD315=0,AJ315="N"),AND(DD315=0,AJ315="B"),AND(DD315=0,LEFT(TRIM(AJ315),1)="I")),1,0))),"")</f>
        <v/>
      </c>
      <c r="EG315" s="23" t="str">
        <f t="shared" si="185"/>
        <v/>
      </c>
      <c r="EH315" s="23" t="str">
        <f>+IF(LEN($I315)&gt;5,IF(ISERROR(VLOOKUP(AL315,'CODIGO PAGO'!$B$2:$B$20,1,0)),1,IF(OR(AND(DF315=1,AL315&lt;&gt;"N"),AND(DF315=3,AL315&lt;&gt;"B"),AND(DF315=2,LEFT(TRIM(AL315),1)&lt;&gt;"I")),1,IF(OR(AND(DF315=0,AL315="N"),AND(DF315=0,AL315="B"),AND(DF315=0,LEFT(TRIM(AL315),1)="I")),1,0))),"")</f>
        <v/>
      </c>
      <c r="EI315" s="23" t="str">
        <f t="shared" si="186"/>
        <v/>
      </c>
      <c r="EJ315" s="23" t="str">
        <f>+IF(LEN($I315)&gt;5,IF(ISERROR(VLOOKUP(AN315,'CODIGO PAGO'!$B$2:$B$20,1,0)),1,IF(OR(AND(DH315=1,AN315&lt;&gt;"N"),AND(DH315=3,AN315&lt;&gt;"B"),AND(DH315=2,LEFT(TRIM(AN315),1)&lt;&gt;"I")),1,IF(OR(AND(DH315=0,AN315="N"),AND(DH315=0,AN315="B"),AND(DH315=0,LEFT(TRIM(AN315),1)="I")),1,0))),"")</f>
        <v/>
      </c>
      <c r="EK315" s="23" t="str">
        <f t="shared" si="187"/>
        <v/>
      </c>
      <c r="EL315" s="24" t="str">
        <f t="shared" si="188"/>
        <v/>
      </c>
    </row>
    <row r="316" spans="1:142" s="26" customFormat="1">
      <c r="A316" s="15" t="str">
        <f t="shared" si="154"/>
        <v/>
      </c>
      <c r="B316" s="1" t="str">
        <f>+IF(LEN(I316)&gt;5,'CODIGO PAGO'!$B$28,"")</f>
        <v/>
      </c>
      <c r="C316" s="1" t="str">
        <f>+IF(LEN($I316)&gt;5,BD!D316,"")</f>
        <v/>
      </c>
      <c r="D316" s="168" t="str">
        <f>+IF(LEN($I316)&gt;5,BD!A316,"")</f>
        <v/>
      </c>
      <c r="E316" s="1" t="str">
        <f>+IF(LEN($I316)&gt;5,BD!B316,"")</f>
        <v/>
      </c>
      <c r="F316" s="1" t="str">
        <f>+IF(LEN($I316)&gt;5,BD!C316,"")</f>
        <v/>
      </c>
      <c r="G316" s="141"/>
      <c r="H316" s="141"/>
      <c r="I316" s="1" t="str">
        <f>+IF(LEN(BD!G316)&gt;5,BD!G316,"")</f>
        <v/>
      </c>
      <c r="J316" s="167" t="str">
        <f>+IF(LEN($I316)&gt;5,BD!E316,"")</f>
        <v/>
      </c>
      <c r="K316" s="6" t="str">
        <f t="shared" si="155"/>
        <v/>
      </c>
      <c r="L316" s="87" t="str">
        <f>+IF(LEN($I316)&gt;5,BD!H316,"")</f>
        <v/>
      </c>
      <c r="M316" s="40" t="str">
        <f t="shared" si="156"/>
        <v/>
      </c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4" t="str">
        <f t="shared" si="157"/>
        <v/>
      </c>
      <c r="AQ316" s="5" t="str">
        <f t="shared" si="158"/>
        <v/>
      </c>
      <c r="AR316" s="91" t="str">
        <f t="shared" si="159"/>
        <v/>
      </c>
      <c r="AS316" s="5" t="str">
        <f t="shared" si="160"/>
        <v/>
      </c>
      <c r="AT316" s="91" t="str">
        <f t="shared" si="161"/>
        <v/>
      </c>
      <c r="AU316" s="4" t="str">
        <f t="shared" si="162"/>
        <v/>
      </c>
      <c r="AV316" s="4" t="str">
        <f t="shared" si="163"/>
        <v/>
      </c>
      <c r="AW316" s="4" t="str">
        <f t="shared" si="164"/>
        <v/>
      </c>
      <c r="AX316" s="4" t="str">
        <f t="shared" si="165"/>
        <v/>
      </c>
      <c r="AY316" s="88" t="str">
        <f t="shared" si="166"/>
        <v/>
      </c>
      <c r="AZ316" s="17" t="str">
        <f t="shared" si="167"/>
        <v/>
      </c>
      <c r="BA316" s="18" t="str">
        <f t="shared" si="168"/>
        <v/>
      </c>
      <c r="BB316" s="19" t="str">
        <f>+IF(LEN(I316)&gt;5,IF(INT(RIGHT(B316,1))=9,0.5*L316*AY316,INT(MID(B316,5,LEN(B316)-4))*L316)+IFERROR(VLOOKUP(I316,AJUSTES!$A$1:$I$50,9,0),0),"")</f>
        <v/>
      </c>
      <c r="BC316" s="12"/>
      <c r="BD316" s="19" t="str">
        <f t="shared" si="169"/>
        <v/>
      </c>
      <c r="BE316" s="18" t="str">
        <f t="shared" si="170"/>
        <v/>
      </c>
      <c r="BF316" s="139" t="str">
        <f t="shared" si="171"/>
        <v/>
      </c>
      <c r="BG316" s="114"/>
      <c r="BH316" s="18" t="str">
        <f t="shared" si="172"/>
        <v/>
      </c>
      <c r="BI316" s="13"/>
      <c r="BJ316" s="12"/>
      <c r="BK316" s="12"/>
      <c r="BL316" s="145"/>
      <c r="BM316" s="12"/>
      <c r="BN316" s="12"/>
      <c r="BO316" s="12"/>
      <c r="BP316" s="12"/>
      <c r="BQ316" s="12"/>
      <c r="BR316" s="12"/>
      <c r="BS316" s="146"/>
      <c r="BT316" s="14"/>
      <c r="BU316" s="12"/>
      <c r="BV316" s="12"/>
      <c r="BW316" s="12"/>
      <c r="BX316" s="12"/>
      <c r="BY316" s="12"/>
      <c r="BZ316" s="144"/>
      <c r="CA316" s="107" t="str">
        <f>+IF(LEN($I316)&gt;5,IF(BD!F316="N/A","",BD!F316),"")</f>
        <v/>
      </c>
      <c r="CB316" s="21"/>
      <c r="CC316" s="147"/>
      <c r="CD316" s="148"/>
      <c r="CE316" s="8" t="str">
        <f>+IF(LEN(I316)&gt;5,BD!M316,"")</f>
        <v/>
      </c>
      <c r="CF316" s="16" t="str">
        <f>+IF(LEN(I316)&gt;5,BD!N316,"")</f>
        <v/>
      </c>
      <c r="CG316" s="3" t="str">
        <f t="shared" si="173"/>
        <v/>
      </c>
      <c r="CH316" s="23" t="str">
        <f>+IF(AND(LEN($I316)&gt;5),IF(AND($J316&gt;N$1,$J316&lt;=$AO$1),1,IF((COUNTIFS(INCAPACIDADES!$C$1:$C$51,$I316,INCAPACIDADES!K$1:K$51,N$1))&gt;0,2,IF(VLOOKUP($C316,BD!$D$1:$F$501,3,0)&gt;N$1,0,3))),"")</f>
        <v/>
      </c>
      <c r="CI316" s="23" t="str">
        <f>+IF(AND(LEN($I316)&gt;5),IF(AND($J316&gt;O$1,$J316&lt;=$AO$1),1,IF((COUNTIFS(INCAPACIDADES!$C$1:$C$51,$I316,INCAPACIDADES!L$1:L$51,O$1))&gt;0,2,IF(VLOOKUP($C316,BD!$D$1:$F$501,3,0)&gt;O$1,0,3))),"")</f>
        <v/>
      </c>
      <c r="CJ316" s="23" t="str">
        <f>+IF(AND(LEN($I316)&gt;5),IF(AND($J316&gt;P$1,$J316&lt;=$AO$1),1,IF((COUNTIFS(INCAPACIDADES!$C$1:$C$51,$I316,INCAPACIDADES!M$1:M$51,P$1))&gt;0,2,IF(VLOOKUP($C316,BD!$D$1:$F$501,3,0)&gt;P$1,0,3))),"")</f>
        <v/>
      </c>
      <c r="CK316" s="23" t="str">
        <f>+IF(AND(LEN($I316)&gt;5),IF(AND($J316&gt;Q$1,$J316&lt;=$AO$1),1,IF((COUNTIFS(INCAPACIDADES!$C$1:$C$51,$I316,INCAPACIDADES!N$1:N$51,Q$1))&gt;0,2,IF(VLOOKUP($C316,BD!$D$1:$F$501,3,0)&gt;Q$1,0,3))),"")</f>
        <v/>
      </c>
      <c r="CL316" s="23" t="str">
        <f>+IF(AND(LEN($I316)&gt;5),IF(AND($J316&gt;R$1,$J316&lt;=$AO$1),1,IF((COUNTIFS(INCAPACIDADES!$C$1:$C$51,$I316,INCAPACIDADES!O$1:O$51,R$1))&gt;0,2,IF(VLOOKUP($C316,BD!$D$1:$F$501,3,0)&gt;R$1,0,3))),"")</f>
        <v/>
      </c>
      <c r="CM316" s="23" t="str">
        <f>+IF(AND(LEN($I316)&gt;5),IF(AND($J316&gt;S$1,$J316&lt;=$AO$1),1,IF((COUNTIFS(INCAPACIDADES!$C$1:$C$51,$I316,INCAPACIDADES!P$1:P$51,S$1))&gt;0,2,IF(VLOOKUP($C316,BD!$D$1:$F$501,3,0)&gt;S$1,0,3))),"")</f>
        <v/>
      </c>
      <c r="CN316" s="23" t="str">
        <f>+IF(AND(LEN($I316)&gt;5),IF(AND($J316&gt;T$1,$J316&lt;=$AO$1),1,IF((COUNTIFS(INCAPACIDADES!$C$1:$C$51,$I316,INCAPACIDADES!Q$1:Q$51,T$1))&gt;0,2,IF(VLOOKUP($C316,BD!$D$1:$F$501,3,0)&gt;T$1,0,3))),"")</f>
        <v/>
      </c>
      <c r="CO316" s="23" t="str">
        <f>+IF(AND(LEN($I316)&gt;5),IF(AND($J316&gt;U$1,$J316&lt;=$AO$1),1,IF((COUNTIFS(INCAPACIDADES!$C$1:$C$51,$I316,INCAPACIDADES!R$1:R$51,U$1))&gt;0,2,IF(VLOOKUP($C316,BD!$D$1:$F$501,3,0)&gt;U$1,0,3))),"")</f>
        <v/>
      </c>
      <c r="CP316" s="23" t="str">
        <f>+IF(AND(LEN($I316)&gt;5),IF(AND($J316&gt;V$1,$J316&lt;=$AO$1),1,IF((COUNTIFS(INCAPACIDADES!$C$1:$C$51,$I316,INCAPACIDADES!S$1:S$51,V$1))&gt;0,2,IF(VLOOKUP($C316,BD!$D$1:$F$501,3,0)&gt;V$1,0,3))),"")</f>
        <v/>
      </c>
      <c r="CQ316" s="23" t="str">
        <f>+IF(AND(LEN($I316)&gt;5),IF(AND($J316&gt;W$1,$J316&lt;=$AO$1),1,IF((COUNTIFS(INCAPACIDADES!$C$1:$C$51,$I316,INCAPACIDADES!T$1:T$51,W$1))&gt;0,2,IF(VLOOKUP($C316,BD!$D$1:$F$501,3,0)&gt;W$1,0,3))),"")</f>
        <v/>
      </c>
      <c r="CR316" s="23" t="str">
        <f>+IF(AND(LEN($I316)&gt;5),IF(AND($J316&gt;X$1,$J316&lt;=$AO$1),1,IF((COUNTIFS(INCAPACIDADES!$C$1:$C$51,$I316,INCAPACIDADES!U$1:U$51,X$1))&gt;0,2,IF(VLOOKUP($C316,BD!$D$1:$F$501,3,0)&gt;X$1,0,3))),"")</f>
        <v/>
      </c>
      <c r="CS316" s="23" t="str">
        <f>+IF(AND(LEN($I316)&gt;5),IF(AND($J316&gt;Y$1,$J316&lt;=$AO$1),1,IF((COUNTIFS(INCAPACIDADES!$C$1:$C$51,$I316,INCAPACIDADES!V$1:V$51,Y$1))&gt;0,2,IF(VLOOKUP($C316,BD!$D$1:$F$501,3,0)&gt;Y$1,0,3))),"")</f>
        <v/>
      </c>
      <c r="CT316" s="23" t="str">
        <f>+IF(AND(LEN($I316)&gt;5),IF(AND($J316&gt;Z$1,$J316&lt;=$AO$1),1,IF((COUNTIFS(INCAPACIDADES!$C$1:$C$51,$I316,INCAPACIDADES!W$1:W$51,Z$1))&gt;0,2,IF(VLOOKUP($C316,BD!$D$1:$F$501,3,0)&gt;Z$1,0,3))),"")</f>
        <v/>
      </c>
      <c r="CU316" s="23" t="str">
        <f>+IF(AND(LEN($I316)&gt;5),IF(AND($J316&gt;AA$1,$J316&lt;=$AO$1),1,IF((COUNTIFS(INCAPACIDADES!$C$1:$C$51,$I316,INCAPACIDADES!X$1:X$51,AA$1))&gt;0,2,IF(VLOOKUP($C316,BD!$D$1:$F$501,3,0)&gt;AA$1,0,3))),"")</f>
        <v/>
      </c>
      <c r="CV316" s="23" t="str">
        <f>+IF(AND(LEN($I316)&gt;5),IF(AND($J316&gt;AB$1,$J316&lt;=$AO$1),1,IF((COUNTIFS(INCAPACIDADES!$C$1:$C$51,$I316,INCAPACIDADES!Y$1:Y$51,AB$1))&gt;0,2,IF(VLOOKUP($C316,BD!$D$1:$F$501,3,0)&gt;AB$1,0,3))),"")</f>
        <v/>
      </c>
      <c r="CW316" s="23" t="str">
        <f>+IF(AND(LEN($I316)&gt;5),IF(AND($J316&gt;AC$1,$J316&lt;=$AO$1),1,IF((COUNTIFS(INCAPACIDADES!$C$1:$C$51,$I316,INCAPACIDADES!Z$1:Z$51,AC$1))&gt;0,2,IF(VLOOKUP($C316,BD!$D$1:$F$501,3,0)&gt;AC$1,0,3))),"")</f>
        <v/>
      </c>
      <c r="CX316" s="23" t="str">
        <f>+IF(AND(LEN($I316)&gt;5),IF(AND($J316&gt;AD$1,$J316&lt;=$AO$1),1,IF((COUNTIFS(INCAPACIDADES!$C$1:$C$51,$I316,INCAPACIDADES!AA$1:AA$51,AD$1))&gt;0,2,IF(VLOOKUP($C316,BD!$D$1:$F$501,3,0)&gt;AD$1,0,3))),"")</f>
        <v/>
      </c>
      <c r="CY316" s="23" t="str">
        <f>+IF(AND(LEN($I316)&gt;5),IF(AND($J316&gt;AE$1,$J316&lt;=$AO$1),1,IF((COUNTIFS(INCAPACIDADES!$C$1:$C$51,$I316,INCAPACIDADES!AB$1:AB$51,AE$1))&gt;0,2,IF(VLOOKUP($C316,BD!$D$1:$F$501,3,0)&gt;AE$1,0,3))),"")</f>
        <v/>
      </c>
      <c r="CZ316" s="23" t="str">
        <f>+IF(AND(LEN($I316)&gt;5),IF(AND($J316&gt;AF$1,$J316&lt;=$AO$1),1,IF((COUNTIFS(INCAPACIDADES!$C$1:$C$51,$I316,INCAPACIDADES!AC$1:AC$51,AF$1))&gt;0,2,IF(VLOOKUP($C316,BD!$D$1:$F$501,3,0)&gt;AF$1,0,3))),"")</f>
        <v/>
      </c>
      <c r="DA316" s="23" t="str">
        <f>+IF(AND(LEN($I316)&gt;5),IF(AND($J316&gt;AG$1,$J316&lt;=$AO$1),1,IF((COUNTIFS(INCAPACIDADES!$C$1:$C$51,$I316,INCAPACIDADES!AD$1:AD$51,AG$1))&gt;0,2,IF(VLOOKUP($C316,BD!$D$1:$F$501,3,0)&gt;AG$1,0,3))),"")</f>
        <v/>
      </c>
      <c r="DB316" s="23" t="str">
        <f>+IF(AND(LEN($I316)&gt;5),IF(AND($J316&gt;AH$1,$J316&lt;=$AO$1),1,IF((COUNTIFS(INCAPACIDADES!$C$1:$C$51,$I316,INCAPACIDADES!AE$1:AE$51,AH$1))&gt;0,2,IF(VLOOKUP($C316,BD!$D$1:$F$501,3,0)&gt;AH$1,0,3))),"")</f>
        <v/>
      </c>
      <c r="DC316" s="23" t="str">
        <f>+IF(AND(LEN($I316)&gt;5),IF(AND($J316&gt;AI$1,$J316&lt;=$AO$1),1,IF((COUNTIFS(INCAPACIDADES!$C$1:$C$51,$I316,INCAPACIDADES!AF$1:AF$51,AI$1))&gt;0,2,IF(VLOOKUP($C316,BD!$D$1:$F$501,3,0)&gt;AI$1,0,3))),"")</f>
        <v/>
      </c>
      <c r="DD316" s="23" t="str">
        <f>+IF(AND(LEN($I316)&gt;5),IF(AND($J316&gt;AJ$1,$J316&lt;=$AO$1),1,IF((COUNTIFS(INCAPACIDADES!$C$1:$C$51,$I316,INCAPACIDADES!AG$1:AG$51,AJ$1))&gt;0,2,IF(VLOOKUP($C316,BD!$D$1:$F$501,3,0)&gt;AJ$1,0,3))),"")</f>
        <v/>
      </c>
      <c r="DE316" s="23" t="str">
        <f>+IF(AND(LEN($I316)&gt;5),IF(AND($J316&gt;AK$1,$J316&lt;=$AO$1),1,IF((COUNTIFS(INCAPACIDADES!$C$1:$C$51,$I316,INCAPACIDADES!AH$1:AH$51,AK$1))&gt;0,2,IF(VLOOKUP($C316,BD!$D$1:$F$501,3,0)&gt;AK$1,0,3))),"")</f>
        <v/>
      </c>
      <c r="DF316" s="23" t="str">
        <f>+IF(AND(LEN($I316)&gt;5),IF(AND($J316&gt;AL$1,$J316&lt;=$AO$1),1,IF((COUNTIFS(INCAPACIDADES!$C$1:$C$51,$I316,INCAPACIDADES!AI$1:AI$51,AL$1))&gt;0,2,IF(VLOOKUP($C316,BD!$D$1:$F$501,3,0)&gt;AL$1,0,3))),"")</f>
        <v/>
      </c>
      <c r="DG316" s="23" t="str">
        <f>+IF(AND(LEN($I316)&gt;5),IF(AND($J316&gt;AM$1,$J316&lt;=$AO$1),1,IF((COUNTIFS(INCAPACIDADES!$C$1:$C$51,$I316,INCAPACIDADES!AJ$1:AJ$51,AM$1))&gt;0,2,IF(VLOOKUP($C316,BD!$D$1:$F$501,3,0)&gt;AM$1,0,3))),"")</f>
        <v/>
      </c>
      <c r="DH316" s="23" t="str">
        <f>+IF(AND(LEN($I316)&gt;5),IF(AND($J316&gt;AN$1,$J316&lt;=$AO$1),1,IF((COUNTIFS(INCAPACIDADES!$C$1:$C$51,$I316,INCAPACIDADES!AK$1:AK$51,AN$1))&gt;0,2,IF(VLOOKUP($C316,BD!$D$1:$F$501,3,0)&gt;AN$1,0,3))),"")</f>
        <v/>
      </c>
      <c r="DI316" s="23" t="str">
        <f>+IF(AND(LEN($I316)&gt;5),IF(AND($J316&gt;AO$1,$J316&lt;=$AO$1),1,IF((COUNTIFS(INCAPACIDADES!$C$1:$C$51,$I316,INCAPACIDADES!AL$1:AL$51,AO$1))&gt;0,2,IF(VLOOKUP($C316,BD!$D$1:$F$501,3,0)&gt;AO$1,0,3))),"")</f>
        <v/>
      </c>
      <c r="DJ316" s="23" t="str">
        <f>+IF(LEN($I316)&gt;5,IF(ISERROR(VLOOKUP(N316,'CODIGO PAGO'!$B$2:$B$20,1,0)),1,IF(OR(AND(CH316=1,N316&lt;&gt;"N"),AND(CH316=3,N316&lt;&gt;"B"),AND(CH316=2,LEFT(TRIM(N316),1)&lt;&gt;"I")),1,IF(OR(AND(CH316=0,N316="N"),AND(CH316=0,N316="B"),AND(CH316=0,LEFT(TRIM(N316),1)="I")),1,0))),"")</f>
        <v/>
      </c>
      <c r="DK316" s="23" t="str">
        <f t="shared" si="174"/>
        <v/>
      </c>
      <c r="DL316" s="23" t="str">
        <f>+IF(LEN($I316)&gt;5,IF(ISERROR(VLOOKUP(P316,'CODIGO PAGO'!$B$2:$B$20,1,0)),1,IF(OR(AND(CJ316=1,P316&lt;&gt;"N"),AND(CJ316=3,P316&lt;&gt;"B"),AND(CJ316=2,LEFT(TRIM(P316),1)&lt;&gt;"I")),1,IF(OR(AND(CJ316=0,P316="N"),AND(CJ316=0,P316="B"),AND(CJ316=0,LEFT(TRIM(P316),1)="I")),1,0))),"")</f>
        <v/>
      </c>
      <c r="DM316" s="23" t="str">
        <f t="shared" si="175"/>
        <v/>
      </c>
      <c r="DN316" s="23" t="str">
        <f>+IF(LEN($I316)&gt;5,IF(ISERROR(VLOOKUP(R316,'CODIGO PAGO'!$B$2:$B$20,1,0)),1,IF(OR(AND(CL316=1,R316&lt;&gt;"N"),AND(CL316=3,R316&lt;&gt;"B"),AND(CL316=2,LEFT(TRIM(R316),1)&lt;&gt;"I")),1,IF(OR(AND(CL316=0,R316="N"),AND(CL316=0,R316="B"),AND(CL316=0,LEFT(TRIM(R316),1)="I")),1,0))),"")</f>
        <v/>
      </c>
      <c r="DO316" s="23" t="str">
        <f t="shared" si="176"/>
        <v/>
      </c>
      <c r="DP316" s="23" t="str">
        <f>+IF(LEN($I316)&gt;5,IF(ISERROR(VLOOKUP(T316,'CODIGO PAGO'!$B$2:$B$20,1,0)),1,IF(OR(AND(CN316=1,T316&lt;&gt;"N"),AND(CN316=3,T316&lt;&gt;"B"),AND(CN316=2,LEFT(TRIM(T316),1)&lt;&gt;"I")),1,IF(OR(AND(CN316=0,T316="N"),AND(CN316=0,T316="B"),AND(CN316=0,LEFT(TRIM(T316),1)="I")),1,0))),"")</f>
        <v/>
      </c>
      <c r="DQ316" s="23" t="str">
        <f t="shared" si="177"/>
        <v/>
      </c>
      <c r="DR316" s="23" t="str">
        <f>+IF(LEN($I316)&gt;5,IF(ISERROR(VLOOKUP(V316,'CODIGO PAGO'!$B$2:$B$20,1,0)),1,IF(OR(AND(CP316=1,V316&lt;&gt;"N"),AND(CP316=3,V316&lt;&gt;"B"),AND(CP316=2,LEFT(TRIM(V316),1)&lt;&gt;"I")),1,IF(OR(AND(CP316=0,V316="N"),AND(CP316=0,V316="B"),AND(CP316=0,LEFT(TRIM(V316),1)="I")),1,0))),"")</f>
        <v/>
      </c>
      <c r="DS316" s="23" t="str">
        <f t="shared" si="178"/>
        <v/>
      </c>
      <c r="DT316" s="23" t="str">
        <f>+IF(LEN($I316)&gt;5,IF(ISERROR(VLOOKUP(X316,'CODIGO PAGO'!$B$2:$B$20,1,0)),1,IF(OR(AND(CR316=1,X316&lt;&gt;"N"),AND(CR316=3,X316&lt;&gt;"B"),AND(CR316=2,LEFT(TRIM(X316),1)&lt;&gt;"I")),1,IF(OR(AND(CR316=0,X316="N"),AND(CR316=0,X316="B"),AND(CR316=0,LEFT(TRIM(X316),1)="I")),1,0))),"")</f>
        <v/>
      </c>
      <c r="DU316" s="23" t="str">
        <f t="shared" si="179"/>
        <v/>
      </c>
      <c r="DV316" s="23" t="str">
        <f>+IF(LEN($I316)&gt;5,IF(ISERROR(VLOOKUP(Z316,'CODIGO PAGO'!$B$2:$B$20,1,0)),1,IF(OR(AND(CT316=1,Z316&lt;&gt;"N"),AND(CT316=3,Z316&lt;&gt;"B"),AND(CT316=2,LEFT(TRIM(Z316),1)&lt;&gt;"I")),1,IF(OR(AND(CT316=0,Z316="N"),AND(CT316=0,Z316="B"),AND(CT316=0,LEFT(TRIM(Z316),1)="I")),1,0))),"")</f>
        <v/>
      </c>
      <c r="DW316" s="23" t="str">
        <f t="shared" si="180"/>
        <v/>
      </c>
      <c r="DX316" s="23" t="str">
        <f>+IF(LEN($I316)&gt;5,IF(ISERROR(VLOOKUP(AB316,'CODIGO PAGO'!$B$2:$B$20,1,0)),1,IF(OR(AND(CV316=1,AB316&lt;&gt;"N"),AND(CV316=3,AB316&lt;&gt;"B"),AND(CV316=2,LEFT(TRIM(AB316),1)&lt;&gt;"I")),1,IF(OR(AND(CV316=0,AB316="N"),AND(CV316=0,AB316="B"),AND(CV316=0,LEFT(TRIM(AB316),1)="I")),1,0))),"")</f>
        <v/>
      </c>
      <c r="DY316" s="23" t="str">
        <f t="shared" si="181"/>
        <v/>
      </c>
      <c r="DZ316" s="23" t="str">
        <f>+IF(LEN($I316)&gt;5,IF(ISERROR(VLOOKUP(AD316,'CODIGO PAGO'!$B$2:$B$20,1,0)),1,IF(OR(AND(CX316=1,AD316&lt;&gt;"N"),AND(CX316=3,AD316&lt;&gt;"B"),AND(CX316=2,LEFT(TRIM(AD316),1)&lt;&gt;"I")),1,IF(OR(AND(CX316=0,AD316="N"),AND(CX316=0,AD316="B"),AND(CX316=0,LEFT(TRIM(AD316),1)="I")),1,0))),"")</f>
        <v/>
      </c>
      <c r="EA316" s="23" t="str">
        <f t="shared" si="182"/>
        <v/>
      </c>
      <c r="EB316" s="23" t="str">
        <f>+IF(LEN($I316)&gt;5,IF(ISERROR(VLOOKUP(AF316,'CODIGO PAGO'!$B$2:$B$20,1,0)),1,IF(OR(AND(CZ316=1,AF316&lt;&gt;"N"),AND(CZ316=3,AF316&lt;&gt;"B"),AND(CZ316=2,LEFT(TRIM(AF316),1)&lt;&gt;"I")),1,IF(OR(AND(CZ316=0,AF316="N"),AND(CZ316=0,AF316="B"),AND(CZ316=0,LEFT(TRIM(AF316),1)="I")),1,0))),"")</f>
        <v/>
      </c>
      <c r="EC316" s="23" t="str">
        <f t="shared" si="183"/>
        <v/>
      </c>
      <c r="ED316" s="23" t="str">
        <f>+IF(LEN($I316)&gt;5,IF(ISERROR(VLOOKUP(AH316,'CODIGO PAGO'!$B$2:$B$20,1,0)),1,IF(OR(AND(DB316=1,AH316&lt;&gt;"N"),AND(DB316=3,AH316&lt;&gt;"B"),AND(DB316=2,LEFT(TRIM(AH316),1)&lt;&gt;"I")),1,IF(OR(AND(DB316=0,AH316="N"),AND(DB316=0,AH316="B"),AND(DB316=0,LEFT(TRIM(AH316),1)="I")),1,0))),"")</f>
        <v/>
      </c>
      <c r="EE316" s="23" t="str">
        <f t="shared" si="184"/>
        <v/>
      </c>
      <c r="EF316" s="23" t="str">
        <f>+IF(LEN($I316)&gt;5,IF(ISERROR(VLOOKUP(AJ316,'CODIGO PAGO'!$B$2:$B$20,1,0)),1,IF(OR(AND(DD316=1,AJ316&lt;&gt;"N"),AND(DD316=3,AJ316&lt;&gt;"B"),AND(DD316=2,LEFT(TRIM(AJ316),1)&lt;&gt;"I")),1,IF(OR(AND(DD316=0,AJ316="N"),AND(DD316=0,AJ316="B"),AND(DD316=0,LEFT(TRIM(AJ316),1)="I")),1,0))),"")</f>
        <v/>
      </c>
      <c r="EG316" s="23" t="str">
        <f t="shared" si="185"/>
        <v/>
      </c>
      <c r="EH316" s="23" t="str">
        <f>+IF(LEN($I316)&gt;5,IF(ISERROR(VLOOKUP(AL316,'CODIGO PAGO'!$B$2:$B$20,1,0)),1,IF(OR(AND(DF316=1,AL316&lt;&gt;"N"),AND(DF316=3,AL316&lt;&gt;"B"),AND(DF316=2,LEFT(TRIM(AL316),1)&lt;&gt;"I")),1,IF(OR(AND(DF316=0,AL316="N"),AND(DF316=0,AL316="B"),AND(DF316=0,LEFT(TRIM(AL316),1)="I")),1,0))),"")</f>
        <v/>
      </c>
      <c r="EI316" s="23" t="str">
        <f t="shared" si="186"/>
        <v/>
      </c>
      <c r="EJ316" s="23" t="str">
        <f>+IF(LEN($I316)&gt;5,IF(ISERROR(VLOOKUP(AN316,'CODIGO PAGO'!$B$2:$B$20,1,0)),1,IF(OR(AND(DH316=1,AN316&lt;&gt;"N"),AND(DH316=3,AN316&lt;&gt;"B"),AND(DH316=2,LEFT(TRIM(AN316),1)&lt;&gt;"I")),1,IF(OR(AND(DH316=0,AN316="N"),AND(DH316=0,AN316="B"),AND(DH316=0,LEFT(TRIM(AN316),1)="I")),1,0))),"")</f>
        <v/>
      </c>
      <c r="EK316" s="23" t="str">
        <f t="shared" si="187"/>
        <v/>
      </c>
      <c r="EL316" s="24" t="str">
        <f t="shared" si="188"/>
        <v/>
      </c>
    </row>
    <row r="317" spans="1:142" s="26" customFormat="1">
      <c r="A317" s="15" t="str">
        <f t="shared" si="154"/>
        <v/>
      </c>
      <c r="B317" s="1" t="str">
        <f>+IF(LEN(I317)&gt;5,'CODIGO PAGO'!$B$28,"")</f>
        <v/>
      </c>
      <c r="C317" s="1" t="str">
        <f>+IF(LEN($I317)&gt;5,BD!D317,"")</f>
        <v/>
      </c>
      <c r="D317" s="168" t="str">
        <f>+IF(LEN($I317)&gt;5,BD!A317,"")</f>
        <v/>
      </c>
      <c r="E317" s="1" t="str">
        <f>+IF(LEN($I317)&gt;5,BD!B317,"")</f>
        <v/>
      </c>
      <c r="F317" s="1" t="str">
        <f>+IF(LEN($I317)&gt;5,BD!C317,"")</f>
        <v/>
      </c>
      <c r="G317" s="141"/>
      <c r="H317" s="141"/>
      <c r="I317" s="1" t="str">
        <f>+IF(LEN(BD!G317)&gt;5,BD!G317,"")</f>
        <v/>
      </c>
      <c r="J317" s="167" t="str">
        <f>+IF(LEN($I317)&gt;5,BD!E317,"")</f>
        <v/>
      </c>
      <c r="K317" s="6" t="str">
        <f t="shared" si="155"/>
        <v/>
      </c>
      <c r="L317" s="87" t="str">
        <f>+IF(LEN($I317)&gt;5,BD!H317,"")</f>
        <v/>
      </c>
      <c r="M317" s="40" t="str">
        <f t="shared" si="156"/>
        <v/>
      </c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4" t="str">
        <f t="shared" si="157"/>
        <v/>
      </c>
      <c r="AQ317" s="5" t="str">
        <f t="shared" si="158"/>
        <v/>
      </c>
      <c r="AR317" s="91" t="str">
        <f t="shared" si="159"/>
        <v/>
      </c>
      <c r="AS317" s="5" t="str">
        <f t="shared" si="160"/>
        <v/>
      </c>
      <c r="AT317" s="91" t="str">
        <f t="shared" si="161"/>
        <v/>
      </c>
      <c r="AU317" s="4" t="str">
        <f t="shared" si="162"/>
        <v/>
      </c>
      <c r="AV317" s="4" t="str">
        <f t="shared" si="163"/>
        <v/>
      </c>
      <c r="AW317" s="4" t="str">
        <f t="shared" si="164"/>
        <v/>
      </c>
      <c r="AX317" s="4" t="str">
        <f t="shared" si="165"/>
        <v/>
      </c>
      <c r="AY317" s="88" t="str">
        <f t="shared" si="166"/>
        <v/>
      </c>
      <c r="AZ317" s="17" t="str">
        <f t="shared" si="167"/>
        <v/>
      </c>
      <c r="BA317" s="18" t="str">
        <f t="shared" si="168"/>
        <v/>
      </c>
      <c r="BB317" s="19" t="str">
        <f>+IF(LEN(I317)&gt;5,IF(INT(RIGHT(B317,1))=9,0.5*L317*AY317,INT(MID(B317,5,LEN(B317)-4))*L317)+IFERROR(VLOOKUP(I317,AJUSTES!$A$1:$I$50,9,0),0),"")</f>
        <v/>
      </c>
      <c r="BC317" s="12"/>
      <c r="BD317" s="19" t="str">
        <f t="shared" si="169"/>
        <v/>
      </c>
      <c r="BE317" s="18" t="str">
        <f t="shared" si="170"/>
        <v/>
      </c>
      <c r="BF317" s="139" t="str">
        <f t="shared" si="171"/>
        <v/>
      </c>
      <c r="BG317" s="114"/>
      <c r="BH317" s="18" t="str">
        <f t="shared" si="172"/>
        <v/>
      </c>
      <c r="BI317" s="13"/>
      <c r="BJ317" s="12"/>
      <c r="BK317" s="12"/>
      <c r="BL317" s="145"/>
      <c r="BM317" s="12"/>
      <c r="BN317" s="12"/>
      <c r="BO317" s="12"/>
      <c r="BP317" s="12"/>
      <c r="BQ317" s="12"/>
      <c r="BR317" s="12"/>
      <c r="BS317" s="146"/>
      <c r="BT317" s="14"/>
      <c r="BU317" s="12"/>
      <c r="BV317" s="12"/>
      <c r="BW317" s="12"/>
      <c r="BX317" s="12"/>
      <c r="BY317" s="12"/>
      <c r="BZ317" s="144"/>
      <c r="CA317" s="107" t="str">
        <f>+IF(LEN($I317)&gt;5,IF(BD!F317="N/A","",BD!F317),"")</f>
        <v/>
      </c>
      <c r="CB317" s="21"/>
      <c r="CC317" s="147"/>
      <c r="CD317" s="148"/>
      <c r="CE317" s="8" t="str">
        <f>+IF(LEN(I317)&gt;5,BD!M317,"")</f>
        <v/>
      </c>
      <c r="CF317" s="16" t="str">
        <f>+IF(LEN(I317)&gt;5,BD!N317,"")</f>
        <v/>
      </c>
      <c r="CG317" s="3" t="str">
        <f t="shared" si="173"/>
        <v/>
      </c>
      <c r="CH317" s="23" t="str">
        <f>+IF(AND(LEN($I317)&gt;5),IF(AND($J317&gt;N$1,$J317&lt;=$AO$1),1,IF((COUNTIFS(INCAPACIDADES!$C$1:$C$51,$I317,INCAPACIDADES!K$1:K$51,N$1))&gt;0,2,IF(VLOOKUP($C317,BD!$D$1:$F$501,3,0)&gt;N$1,0,3))),"")</f>
        <v/>
      </c>
      <c r="CI317" s="23" t="str">
        <f>+IF(AND(LEN($I317)&gt;5),IF(AND($J317&gt;O$1,$J317&lt;=$AO$1),1,IF((COUNTIFS(INCAPACIDADES!$C$1:$C$51,$I317,INCAPACIDADES!L$1:L$51,O$1))&gt;0,2,IF(VLOOKUP($C317,BD!$D$1:$F$501,3,0)&gt;O$1,0,3))),"")</f>
        <v/>
      </c>
      <c r="CJ317" s="23" t="str">
        <f>+IF(AND(LEN($I317)&gt;5),IF(AND($J317&gt;P$1,$J317&lt;=$AO$1),1,IF((COUNTIFS(INCAPACIDADES!$C$1:$C$51,$I317,INCAPACIDADES!M$1:M$51,P$1))&gt;0,2,IF(VLOOKUP($C317,BD!$D$1:$F$501,3,0)&gt;P$1,0,3))),"")</f>
        <v/>
      </c>
      <c r="CK317" s="23" t="str">
        <f>+IF(AND(LEN($I317)&gt;5),IF(AND($J317&gt;Q$1,$J317&lt;=$AO$1),1,IF((COUNTIFS(INCAPACIDADES!$C$1:$C$51,$I317,INCAPACIDADES!N$1:N$51,Q$1))&gt;0,2,IF(VLOOKUP($C317,BD!$D$1:$F$501,3,0)&gt;Q$1,0,3))),"")</f>
        <v/>
      </c>
      <c r="CL317" s="23" t="str">
        <f>+IF(AND(LEN($I317)&gt;5),IF(AND($J317&gt;R$1,$J317&lt;=$AO$1),1,IF((COUNTIFS(INCAPACIDADES!$C$1:$C$51,$I317,INCAPACIDADES!O$1:O$51,R$1))&gt;0,2,IF(VLOOKUP($C317,BD!$D$1:$F$501,3,0)&gt;R$1,0,3))),"")</f>
        <v/>
      </c>
      <c r="CM317" s="23" t="str">
        <f>+IF(AND(LEN($I317)&gt;5),IF(AND($J317&gt;S$1,$J317&lt;=$AO$1),1,IF((COUNTIFS(INCAPACIDADES!$C$1:$C$51,$I317,INCAPACIDADES!P$1:P$51,S$1))&gt;0,2,IF(VLOOKUP($C317,BD!$D$1:$F$501,3,0)&gt;S$1,0,3))),"")</f>
        <v/>
      </c>
      <c r="CN317" s="23" t="str">
        <f>+IF(AND(LEN($I317)&gt;5),IF(AND($J317&gt;T$1,$J317&lt;=$AO$1),1,IF((COUNTIFS(INCAPACIDADES!$C$1:$C$51,$I317,INCAPACIDADES!Q$1:Q$51,T$1))&gt;0,2,IF(VLOOKUP($C317,BD!$D$1:$F$501,3,0)&gt;T$1,0,3))),"")</f>
        <v/>
      </c>
      <c r="CO317" s="23" t="str">
        <f>+IF(AND(LEN($I317)&gt;5),IF(AND($J317&gt;U$1,$J317&lt;=$AO$1),1,IF((COUNTIFS(INCAPACIDADES!$C$1:$C$51,$I317,INCAPACIDADES!R$1:R$51,U$1))&gt;0,2,IF(VLOOKUP($C317,BD!$D$1:$F$501,3,0)&gt;U$1,0,3))),"")</f>
        <v/>
      </c>
      <c r="CP317" s="23" t="str">
        <f>+IF(AND(LEN($I317)&gt;5),IF(AND($J317&gt;V$1,$J317&lt;=$AO$1),1,IF((COUNTIFS(INCAPACIDADES!$C$1:$C$51,$I317,INCAPACIDADES!S$1:S$51,V$1))&gt;0,2,IF(VLOOKUP($C317,BD!$D$1:$F$501,3,0)&gt;V$1,0,3))),"")</f>
        <v/>
      </c>
      <c r="CQ317" s="23" t="str">
        <f>+IF(AND(LEN($I317)&gt;5),IF(AND($J317&gt;W$1,$J317&lt;=$AO$1),1,IF((COUNTIFS(INCAPACIDADES!$C$1:$C$51,$I317,INCAPACIDADES!T$1:T$51,W$1))&gt;0,2,IF(VLOOKUP($C317,BD!$D$1:$F$501,3,0)&gt;W$1,0,3))),"")</f>
        <v/>
      </c>
      <c r="CR317" s="23" t="str">
        <f>+IF(AND(LEN($I317)&gt;5),IF(AND($J317&gt;X$1,$J317&lt;=$AO$1),1,IF((COUNTIFS(INCAPACIDADES!$C$1:$C$51,$I317,INCAPACIDADES!U$1:U$51,X$1))&gt;0,2,IF(VLOOKUP($C317,BD!$D$1:$F$501,3,0)&gt;X$1,0,3))),"")</f>
        <v/>
      </c>
      <c r="CS317" s="23" t="str">
        <f>+IF(AND(LEN($I317)&gt;5),IF(AND($J317&gt;Y$1,$J317&lt;=$AO$1),1,IF((COUNTIFS(INCAPACIDADES!$C$1:$C$51,$I317,INCAPACIDADES!V$1:V$51,Y$1))&gt;0,2,IF(VLOOKUP($C317,BD!$D$1:$F$501,3,0)&gt;Y$1,0,3))),"")</f>
        <v/>
      </c>
      <c r="CT317" s="23" t="str">
        <f>+IF(AND(LEN($I317)&gt;5),IF(AND($J317&gt;Z$1,$J317&lt;=$AO$1),1,IF((COUNTIFS(INCAPACIDADES!$C$1:$C$51,$I317,INCAPACIDADES!W$1:W$51,Z$1))&gt;0,2,IF(VLOOKUP($C317,BD!$D$1:$F$501,3,0)&gt;Z$1,0,3))),"")</f>
        <v/>
      </c>
      <c r="CU317" s="23" t="str">
        <f>+IF(AND(LEN($I317)&gt;5),IF(AND($J317&gt;AA$1,$J317&lt;=$AO$1),1,IF((COUNTIFS(INCAPACIDADES!$C$1:$C$51,$I317,INCAPACIDADES!X$1:X$51,AA$1))&gt;0,2,IF(VLOOKUP($C317,BD!$D$1:$F$501,3,0)&gt;AA$1,0,3))),"")</f>
        <v/>
      </c>
      <c r="CV317" s="23" t="str">
        <f>+IF(AND(LEN($I317)&gt;5),IF(AND($J317&gt;AB$1,$J317&lt;=$AO$1),1,IF((COUNTIFS(INCAPACIDADES!$C$1:$C$51,$I317,INCAPACIDADES!Y$1:Y$51,AB$1))&gt;0,2,IF(VLOOKUP($C317,BD!$D$1:$F$501,3,0)&gt;AB$1,0,3))),"")</f>
        <v/>
      </c>
      <c r="CW317" s="23" t="str">
        <f>+IF(AND(LEN($I317)&gt;5),IF(AND($J317&gt;AC$1,$J317&lt;=$AO$1),1,IF((COUNTIFS(INCAPACIDADES!$C$1:$C$51,$I317,INCAPACIDADES!Z$1:Z$51,AC$1))&gt;0,2,IF(VLOOKUP($C317,BD!$D$1:$F$501,3,0)&gt;AC$1,0,3))),"")</f>
        <v/>
      </c>
      <c r="CX317" s="23" t="str">
        <f>+IF(AND(LEN($I317)&gt;5),IF(AND($J317&gt;AD$1,$J317&lt;=$AO$1),1,IF((COUNTIFS(INCAPACIDADES!$C$1:$C$51,$I317,INCAPACIDADES!AA$1:AA$51,AD$1))&gt;0,2,IF(VLOOKUP($C317,BD!$D$1:$F$501,3,0)&gt;AD$1,0,3))),"")</f>
        <v/>
      </c>
      <c r="CY317" s="23" t="str">
        <f>+IF(AND(LEN($I317)&gt;5),IF(AND($J317&gt;AE$1,$J317&lt;=$AO$1),1,IF((COUNTIFS(INCAPACIDADES!$C$1:$C$51,$I317,INCAPACIDADES!AB$1:AB$51,AE$1))&gt;0,2,IF(VLOOKUP($C317,BD!$D$1:$F$501,3,0)&gt;AE$1,0,3))),"")</f>
        <v/>
      </c>
      <c r="CZ317" s="23" t="str">
        <f>+IF(AND(LEN($I317)&gt;5),IF(AND($J317&gt;AF$1,$J317&lt;=$AO$1),1,IF((COUNTIFS(INCAPACIDADES!$C$1:$C$51,$I317,INCAPACIDADES!AC$1:AC$51,AF$1))&gt;0,2,IF(VLOOKUP($C317,BD!$D$1:$F$501,3,0)&gt;AF$1,0,3))),"")</f>
        <v/>
      </c>
      <c r="DA317" s="23" t="str">
        <f>+IF(AND(LEN($I317)&gt;5),IF(AND($J317&gt;AG$1,$J317&lt;=$AO$1),1,IF((COUNTIFS(INCAPACIDADES!$C$1:$C$51,$I317,INCAPACIDADES!AD$1:AD$51,AG$1))&gt;0,2,IF(VLOOKUP($C317,BD!$D$1:$F$501,3,0)&gt;AG$1,0,3))),"")</f>
        <v/>
      </c>
      <c r="DB317" s="23" t="str">
        <f>+IF(AND(LEN($I317)&gt;5),IF(AND($J317&gt;AH$1,$J317&lt;=$AO$1),1,IF((COUNTIFS(INCAPACIDADES!$C$1:$C$51,$I317,INCAPACIDADES!AE$1:AE$51,AH$1))&gt;0,2,IF(VLOOKUP($C317,BD!$D$1:$F$501,3,0)&gt;AH$1,0,3))),"")</f>
        <v/>
      </c>
      <c r="DC317" s="23" t="str">
        <f>+IF(AND(LEN($I317)&gt;5),IF(AND($J317&gt;AI$1,$J317&lt;=$AO$1),1,IF((COUNTIFS(INCAPACIDADES!$C$1:$C$51,$I317,INCAPACIDADES!AF$1:AF$51,AI$1))&gt;0,2,IF(VLOOKUP($C317,BD!$D$1:$F$501,3,0)&gt;AI$1,0,3))),"")</f>
        <v/>
      </c>
      <c r="DD317" s="23" t="str">
        <f>+IF(AND(LEN($I317)&gt;5),IF(AND($J317&gt;AJ$1,$J317&lt;=$AO$1),1,IF((COUNTIFS(INCAPACIDADES!$C$1:$C$51,$I317,INCAPACIDADES!AG$1:AG$51,AJ$1))&gt;0,2,IF(VLOOKUP($C317,BD!$D$1:$F$501,3,0)&gt;AJ$1,0,3))),"")</f>
        <v/>
      </c>
      <c r="DE317" s="23" t="str">
        <f>+IF(AND(LEN($I317)&gt;5),IF(AND($J317&gt;AK$1,$J317&lt;=$AO$1),1,IF((COUNTIFS(INCAPACIDADES!$C$1:$C$51,$I317,INCAPACIDADES!AH$1:AH$51,AK$1))&gt;0,2,IF(VLOOKUP($C317,BD!$D$1:$F$501,3,0)&gt;AK$1,0,3))),"")</f>
        <v/>
      </c>
      <c r="DF317" s="23" t="str">
        <f>+IF(AND(LEN($I317)&gt;5),IF(AND($J317&gt;AL$1,$J317&lt;=$AO$1),1,IF((COUNTIFS(INCAPACIDADES!$C$1:$C$51,$I317,INCAPACIDADES!AI$1:AI$51,AL$1))&gt;0,2,IF(VLOOKUP($C317,BD!$D$1:$F$501,3,0)&gt;AL$1,0,3))),"")</f>
        <v/>
      </c>
      <c r="DG317" s="23" t="str">
        <f>+IF(AND(LEN($I317)&gt;5),IF(AND($J317&gt;AM$1,$J317&lt;=$AO$1),1,IF((COUNTIFS(INCAPACIDADES!$C$1:$C$51,$I317,INCAPACIDADES!AJ$1:AJ$51,AM$1))&gt;0,2,IF(VLOOKUP($C317,BD!$D$1:$F$501,3,0)&gt;AM$1,0,3))),"")</f>
        <v/>
      </c>
      <c r="DH317" s="23" t="str">
        <f>+IF(AND(LEN($I317)&gt;5),IF(AND($J317&gt;AN$1,$J317&lt;=$AO$1),1,IF((COUNTIFS(INCAPACIDADES!$C$1:$C$51,$I317,INCAPACIDADES!AK$1:AK$51,AN$1))&gt;0,2,IF(VLOOKUP($C317,BD!$D$1:$F$501,3,0)&gt;AN$1,0,3))),"")</f>
        <v/>
      </c>
      <c r="DI317" s="23" t="str">
        <f>+IF(AND(LEN($I317)&gt;5),IF(AND($J317&gt;AO$1,$J317&lt;=$AO$1),1,IF((COUNTIFS(INCAPACIDADES!$C$1:$C$51,$I317,INCAPACIDADES!AL$1:AL$51,AO$1))&gt;0,2,IF(VLOOKUP($C317,BD!$D$1:$F$501,3,0)&gt;AO$1,0,3))),"")</f>
        <v/>
      </c>
      <c r="DJ317" s="23" t="str">
        <f>+IF(LEN($I317)&gt;5,IF(ISERROR(VLOOKUP(N317,'CODIGO PAGO'!$B$2:$B$20,1,0)),1,IF(OR(AND(CH317=1,N317&lt;&gt;"N"),AND(CH317=3,N317&lt;&gt;"B"),AND(CH317=2,LEFT(TRIM(N317),1)&lt;&gt;"I")),1,IF(OR(AND(CH317=0,N317="N"),AND(CH317=0,N317="B"),AND(CH317=0,LEFT(TRIM(N317),1)="I")),1,0))),"")</f>
        <v/>
      </c>
      <c r="DK317" s="23" t="str">
        <f t="shared" si="174"/>
        <v/>
      </c>
      <c r="DL317" s="23" t="str">
        <f>+IF(LEN($I317)&gt;5,IF(ISERROR(VLOOKUP(P317,'CODIGO PAGO'!$B$2:$B$20,1,0)),1,IF(OR(AND(CJ317=1,P317&lt;&gt;"N"),AND(CJ317=3,P317&lt;&gt;"B"),AND(CJ317=2,LEFT(TRIM(P317),1)&lt;&gt;"I")),1,IF(OR(AND(CJ317=0,P317="N"),AND(CJ317=0,P317="B"),AND(CJ317=0,LEFT(TRIM(P317),1)="I")),1,0))),"")</f>
        <v/>
      </c>
      <c r="DM317" s="23" t="str">
        <f t="shared" si="175"/>
        <v/>
      </c>
      <c r="DN317" s="23" t="str">
        <f>+IF(LEN($I317)&gt;5,IF(ISERROR(VLOOKUP(R317,'CODIGO PAGO'!$B$2:$B$20,1,0)),1,IF(OR(AND(CL317=1,R317&lt;&gt;"N"),AND(CL317=3,R317&lt;&gt;"B"),AND(CL317=2,LEFT(TRIM(R317),1)&lt;&gt;"I")),1,IF(OR(AND(CL317=0,R317="N"),AND(CL317=0,R317="B"),AND(CL317=0,LEFT(TRIM(R317),1)="I")),1,0))),"")</f>
        <v/>
      </c>
      <c r="DO317" s="23" t="str">
        <f t="shared" si="176"/>
        <v/>
      </c>
      <c r="DP317" s="23" t="str">
        <f>+IF(LEN($I317)&gt;5,IF(ISERROR(VLOOKUP(T317,'CODIGO PAGO'!$B$2:$B$20,1,0)),1,IF(OR(AND(CN317=1,T317&lt;&gt;"N"),AND(CN317=3,T317&lt;&gt;"B"),AND(CN317=2,LEFT(TRIM(T317),1)&lt;&gt;"I")),1,IF(OR(AND(CN317=0,T317="N"),AND(CN317=0,T317="B"),AND(CN317=0,LEFT(TRIM(T317),1)="I")),1,0))),"")</f>
        <v/>
      </c>
      <c r="DQ317" s="23" t="str">
        <f t="shared" si="177"/>
        <v/>
      </c>
      <c r="DR317" s="23" t="str">
        <f>+IF(LEN($I317)&gt;5,IF(ISERROR(VLOOKUP(V317,'CODIGO PAGO'!$B$2:$B$20,1,0)),1,IF(OR(AND(CP317=1,V317&lt;&gt;"N"),AND(CP317=3,V317&lt;&gt;"B"),AND(CP317=2,LEFT(TRIM(V317),1)&lt;&gt;"I")),1,IF(OR(AND(CP317=0,V317="N"),AND(CP317=0,V317="B"),AND(CP317=0,LEFT(TRIM(V317),1)="I")),1,0))),"")</f>
        <v/>
      </c>
      <c r="DS317" s="23" t="str">
        <f t="shared" si="178"/>
        <v/>
      </c>
      <c r="DT317" s="23" t="str">
        <f>+IF(LEN($I317)&gt;5,IF(ISERROR(VLOOKUP(X317,'CODIGO PAGO'!$B$2:$B$20,1,0)),1,IF(OR(AND(CR317=1,X317&lt;&gt;"N"),AND(CR317=3,X317&lt;&gt;"B"),AND(CR317=2,LEFT(TRIM(X317),1)&lt;&gt;"I")),1,IF(OR(AND(CR317=0,X317="N"),AND(CR317=0,X317="B"),AND(CR317=0,LEFT(TRIM(X317),1)="I")),1,0))),"")</f>
        <v/>
      </c>
      <c r="DU317" s="23" t="str">
        <f t="shared" si="179"/>
        <v/>
      </c>
      <c r="DV317" s="23" t="str">
        <f>+IF(LEN($I317)&gt;5,IF(ISERROR(VLOOKUP(Z317,'CODIGO PAGO'!$B$2:$B$20,1,0)),1,IF(OR(AND(CT317=1,Z317&lt;&gt;"N"),AND(CT317=3,Z317&lt;&gt;"B"),AND(CT317=2,LEFT(TRIM(Z317),1)&lt;&gt;"I")),1,IF(OR(AND(CT317=0,Z317="N"),AND(CT317=0,Z317="B"),AND(CT317=0,LEFT(TRIM(Z317),1)="I")),1,0))),"")</f>
        <v/>
      </c>
      <c r="DW317" s="23" t="str">
        <f t="shared" si="180"/>
        <v/>
      </c>
      <c r="DX317" s="23" t="str">
        <f>+IF(LEN($I317)&gt;5,IF(ISERROR(VLOOKUP(AB317,'CODIGO PAGO'!$B$2:$B$20,1,0)),1,IF(OR(AND(CV317=1,AB317&lt;&gt;"N"),AND(CV317=3,AB317&lt;&gt;"B"),AND(CV317=2,LEFT(TRIM(AB317),1)&lt;&gt;"I")),1,IF(OR(AND(CV317=0,AB317="N"),AND(CV317=0,AB317="B"),AND(CV317=0,LEFT(TRIM(AB317),1)="I")),1,0))),"")</f>
        <v/>
      </c>
      <c r="DY317" s="23" t="str">
        <f t="shared" si="181"/>
        <v/>
      </c>
      <c r="DZ317" s="23" t="str">
        <f>+IF(LEN($I317)&gt;5,IF(ISERROR(VLOOKUP(AD317,'CODIGO PAGO'!$B$2:$B$20,1,0)),1,IF(OR(AND(CX317=1,AD317&lt;&gt;"N"),AND(CX317=3,AD317&lt;&gt;"B"),AND(CX317=2,LEFT(TRIM(AD317),1)&lt;&gt;"I")),1,IF(OR(AND(CX317=0,AD317="N"),AND(CX317=0,AD317="B"),AND(CX317=0,LEFT(TRIM(AD317),1)="I")),1,0))),"")</f>
        <v/>
      </c>
      <c r="EA317" s="23" t="str">
        <f t="shared" si="182"/>
        <v/>
      </c>
      <c r="EB317" s="23" t="str">
        <f>+IF(LEN($I317)&gt;5,IF(ISERROR(VLOOKUP(AF317,'CODIGO PAGO'!$B$2:$B$20,1,0)),1,IF(OR(AND(CZ317=1,AF317&lt;&gt;"N"),AND(CZ317=3,AF317&lt;&gt;"B"),AND(CZ317=2,LEFT(TRIM(AF317),1)&lt;&gt;"I")),1,IF(OR(AND(CZ317=0,AF317="N"),AND(CZ317=0,AF317="B"),AND(CZ317=0,LEFT(TRIM(AF317),1)="I")),1,0))),"")</f>
        <v/>
      </c>
      <c r="EC317" s="23" t="str">
        <f t="shared" si="183"/>
        <v/>
      </c>
      <c r="ED317" s="23" t="str">
        <f>+IF(LEN($I317)&gt;5,IF(ISERROR(VLOOKUP(AH317,'CODIGO PAGO'!$B$2:$B$20,1,0)),1,IF(OR(AND(DB317=1,AH317&lt;&gt;"N"),AND(DB317=3,AH317&lt;&gt;"B"),AND(DB317=2,LEFT(TRIM(AH317),1)&lt;&gt;"I")),1,IF(OR(AND(DB317=0,AH317="N"),AND(DB317=0,AH317="B"),AND(DB317=0,LEFT(TRIM(AH317),1)="I")),1,0))),"")</f>
        <v/>
      </c>
      <c r="EE317" s="23" t="str">
        <f t="shared" si="184"/>
        <v/>
      </c>
      <c r="EF317" s="23" t="str">
        <f>+IF(LEN($I317)&gt;5,IF(ISERROR(VLOOKUP(AJ317,'CODIGO PAGO'!$B$2:$B$20,1,0)),1,IF(OR(AND(DD317=1,AJ317&lt;&gt;"N"),AND(DD317=3,AJ317&lt;&gt;"B"),AND(DD317=2,LEFT(TRIM(AJ317),1)&lt;&gt;"I")),1,IF(OR(AND(DD317=0,AJ317="N"),AND(DD317=0,AJ317="B"),AND(DD317=0,LEFT(TRIM(AJ317),1)="I")),1,0))),"")</f>
        <v/>
      </c>
      <c r="EG317" s="23" t="str">
        <f t="shared" si="185"/>
        <v/>
      </c>
      <c r="EH317" s="23" t="str">
        <f>+IF(LEN($I317)&gt;5,IF(ISERROR(VLOOKUP(AL317,'CODIGO PAGO'!$B$2:$B$20,1,0)),1,IF(OR(AND(DF317=1,AL317&lt;&gt;"N"),AND(DF317=3,AL317&lt;&gt;"B"),AND(DF317=2,LEFT(TRIM(AL317),1)&lt;&gt;"I")),1,IF(OR(AND(DF317=0,AL317="N"),AND(DF317=0,AL317="B"),AND(DF317=0,LEFT(TRIM(AL317),1)="I")),1,0))),"")</f>
        <v/>
      </c>
      <c r="EI317" s="23" t="str">
        <f t="shared" si="186"/>
        <v/>
      </c>
      <c r="EJ317" s="23" t="str">
        <f>+IF(LEN($I317)&gt;5,IF(ISERROR(VLOOKUP(AN317,'CODIGO PAGO'!$B$2:$B$20,1,0)),1,IF(OR(AND(DH317=1,AN317&lt;&gt;"N"),AND(DH317=3,AN317&lt;&gt;"B"),AND(DH317=2,LEFT(TRIM(AN317),1)&lt;&gt;"I")),1,IF(OR(AND(DH317=0,AN317="N"),AND(DH317=0,AN317="B"),AND(DH317=0,LEFT(TRIM(AN317),1)="I")),1,0))),"")</f>
        <v/>
      </c>
      <c r="EK317" s="23" t="str">
        <f t="shared" si="187"/>
        <v/>
      </c>
      <c r="EL317" s="24" t="str">
        <f t="shared" si="188"/>
        <v/>
      </c>
    </row>
    <row r="318" spans="1:142" s="26" customFormat="1">
      <c r="A318" s="15" t="str">
        <f t="shared" si="154"/>
        <v/>
      </c>
      <c r="B318" s="1" t="str">
        <f>+IF(LEN(I318)&gt;5,'CODIGO PAGO'!$B$28,"")</f>
        <v/>
      </c>
      <c r="C318" s="1" t="str">
        <f>+IF(LEN($I318)&gt;5,BD!D318,"")</f>
        <v/>
      </c>
      <c r="D318" s="168" t="str">
        <f>+IF(LEN($I318)&gt;5,BD!A318,"")</f>
        <v/>
      </c>
      <c r="E318" s="1" t="str">
        <f>+IF(LEN($I318)&gt;5,BD!B318,"")</f>
        <v/>
      </c>
      <c r="F318" s="1" t="str">
        <f>+IF(LEN($I318)&gt;5,BD!C318,"")</f>
        <v/>
      </c>
      <c r="G318" s="141"/>
      <c r="H318" s="141"/>
      <c r="I318" s="1" t="str">
        <f>+IF(LEN(BD!G318)&gt;5,BD!G318,"")</f>
        <v/>
      </c>
      <c r="J318" s="167" t="str">
        <f>+IF(LEN($I318)&gt;5,BD!E318,"")</f>
        <v/>
      </c>
      <c r="K318" s="6" t="str">
        <f t="shared" si="155"/>
        <v/>
      </c>
      <c r="L318" s="87" t="str">
        <f>+IF(LEN($I318)&gt;5,BD!H318,"")</f>
        <v/>
      </c>
      <c r="M318" s="40" t="str">
        <f t="shared" si="156"/>
        <v/>
      </c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4" t="str">
        <f t="shared" si="157"/>
        <v/>
      </c>
      <c r="AQ318" s="5" t="str">
        <f t="shared" si="158"/>
        <v/>
      </c>
      <c r="AR318" s="91" t="str">
        <f t="shared" si="159"/>
        <v/>
      </c>
      <c r="AS318" s="5" t="str">
        <f t="shared" si="160"/>
        <v/>
      </c>
      <c r="AT318" s="91" t="str">
        <f t="shared" si="161"/>
        <v/>
      </c>
      <c r="AU318" s="4" t="str">
        <f t="shared" si="162"/>
        <v/>
      </c>
      <c r="AV318" s="4" t="str">
        <f t="shared" si="163"/>
        <v/>
      </c>
      <c r="AW318" s="4" t="str">
        <f t="shared" si="164"/>
        <v/>
      </c>
      <c r="AX318" s="4" t="str">
        <f t="shared" si="165"/>
        <v/>
      </c>
      <c r="AY318" s="88" t="str">
        <f t="shared" si="166"/>
        <v/>
      </c>
      <c r="AZ318" s="17" t="str">
        <f t="shared" si="167"/>
        <v/>
      </c>
      <c r="BA318" s="18" t="str">
        <f t="shared" si="168"/>
        <v/>
      </c>
      <c r="BB318" s="19" t="str">
        <f>+IF(LEN(I318)&gt;5,IF(INT(RIGHT(B318,1))=9,0.5*L318*AY318,INT(MID(B318,5,LEN(B318)-4))*L318)+IFERROR(VLOOKUP(I318,AJUSTES!$A$1:$I$50,9,0),0),"")</f>
        <v/>
      </c>
      <c r="BC318" s="12"/>
      <c r="BD318" s="19" t="str">
        <f t="shared" si="169"/>
        <v/>
      </c>
      <c r="BE318" s="18" t="str">
        <f t="shared" si="170"/>
        <v/>
      </c>
      <c r="BF318" s="139" t="str">
        <f t="shared" si="171"/>
        <v/>
      </c>
      <c r="BG318" s="114"/>
      <c r="BH318" s="18" t="str">
        <f t="shared" si="172"/>
        <v/>
      </c>
      <c r="BI318" s="13"/>
      <c r="BJ318" s="12"/>
      <c r="BK318" s="12"/>
      <c r="BL318" s="145"/>
      <c r="BM318" s="12"/>
      <c r="BN318" s="12"/>
      <c r="BO318" s="12"/>
      <c r="BP318" s="12"/>
      <c r="BQ318" s="12"/>
      <c r="BR318" s="12"/>
      <c r="BS318" s="146"/>
      <c r="BT318" s="14"/>
      <c r="BU318" s="12"/>
      <c r="BV318" s="12"/>
      <c r="BW318" s="12"/>
      <c r="BX318" s="12"/>
      <c r="BY318" s="12"/>
      <c r="BZ318" s="144"/>
      <c r="CA318" s="107" t="str">
        <f>+IF(LEN($I318)&gt;5,IF(BD!F318="N/A","",BD!F318),"")</f>
        <v/>
      </c>
      <c r="CB318" s="21"/>
      <c r="CC318" s="147"/>
      <c r="CD318" s="148"/>
      <c r="CE318" s="8" t="str">
        <f>+IF(LEN(I318)&gt;5,BD!M318,"")</f>
        <v/>
      </c>
      <c r="CF318" s="16" t="str">
        <f>+IF(LEN(I318)&gt;5,BD!N318,"")</f>
        <v/>
      </c>
      <c r="CG318" s="3" t="str">
        <f t="shared" si="173"/>
        <v/>
      </c>
      <c r="CH318" s="23" t="str">
        <f>+IF(AND(LEN($I318)&gt;5),IF(AND($J318&gt;N$1,$J318&lt;=$AO$1),1,IF((COUNTIFS(INCAPACIDADES!$C$1:$C$51,$I318,INCAPACIDADES!K$1:K$51,N$1))&gt;0,2,IF(VLOOKUP($C318,BD!$D$1:$F$501,3,0)&gt;N$1,0,3))),"")</f>
        <v/>
      </c>
      <c r="CI318" s="23" t="str">
        <f>+IF(AND(LEN($I318)&gt;5),IF(AND($J318&gt;O$1,$J318&lt;=$AO$1),1,IF((COUNTIFS(INCAPACIDADES!$C$1:$C$51,$I318,INCAPACIDADES!L$1:L$51,O$1))&gt;0,2,IF(VLOOKUP($C318,BD!$D$1:$F$501,3,0)&gt;O$1,0,3))),"")</f>
        <v/>
      </c>
      <c r="CJ318" s="23" t="str">
        <f>+IF(AND(LEN($I318)&gt;5),IF(AND($J318&gt;P$1,$J318&lt;=$AO$1),1,IF((COUNTIFS(INCAPACIDADES!$C$1:$C$51,$I318,INCAPACIDADES!M$1:M$51,P$1))&gt;0,2,IF(VLOOKUP($C318,BD!$D$1:$F$501,3,0)&gt;P$1,0,3))),"")</f>
        <v/>
      </c>
      <c r="CK318" s="23" t="str">
        <f>+IF(AND(LEN($I318)&gt;5),IF(AND($J318&gt;Q$1,$J318&lt;=$AO$1),1,IF((COUNTIFS(INCAPACIDADES!$C$1:$C$51,$I318,INCAPACIDADES!N$1:N$51,Q$1))&gt;0,2,IF(VLOOKUP($C318,BD!$D$1:$F$501,3,0)&gt;Q$1,0,3))),"")</f>
        <v/>
      </c>
      <c r="CL318" s="23" t="str">
        <f>+IF(AND(LEN($I318)&gt;5),IF(AND($J318&gt;R$1,$J318&lt;=$AO$1),1,IF((COUNTIFS(INCAPACIDADES!$C$1:$C$51,$I318,INCAPACIDADES!O$1:O$51,R$1))&gt;0,2,IF(VLOOKUP($C318,BD!$D$1:$F$501,3,0)&gt;R$1,0,3))),"")</f>
        <v/>
      </c>
      <c r="CM318" s="23" t="str">
        <f>+IF(AND(LEN($I318)&gt;5),IF(AND($J318&gt;S$1,$J318&lt;=$AO$1),1,IF((COUNTIFS(INCAPACIDADES!$C$1:$C$51,$I318,INCAPACIDADES!P$1:P$51,S$1))&gt;0,2,IF(VLOOKUP($C318,BD!$D$1:$F$501,3,0)&gt;S$1,0,3))),"")</f>
        <v/>
      </c>
      <c r="CN318" s="23" t="str">
        <f>+IF(AND(LEN($I318)&gt;5),IF(AND($J318&gt;T$1,$J318&lt;=$AO$1),1,IF((COUNTIFS(INCAPACIDADES!$C$1:$C$51,$I318,INCAPACIDADES!Q$1:Q$51,T$1))&gt;0,2,IF(VLOOKUP($C318,BD!$D$1:$F$501,3,0)&gt;T$1,0,3))),"")</f>
        <v/>
      </c>
      <c r="CO318" s="23" t="str">
        <f>+IF(AND(LEN($I318)&gt;5),IF(AND($J318&gt;U$1,$J318&lt;=$AO$1),1,IF((COUNTIFS(INCAPACIDADES!$C$1:$C$51,$I318,INCAPACIDADES!R$1:R$51,U$1))&gt;0,2,IF(VLOOKUP($C318,BD!$D$1:$F$501,3,0)&gt;U$1,0,3))),"")</f>
        <v/>
      </c>
      <c r="CP318" s="23" t="str">
        <f>+IF(AND(LEN($I318)&gt;5),IF(AND($J318&gt;V$1,$J318&lt;=$AO$1),1,IF((COUNTIFS(INCAPACIDADES!$C$1:$C$51,$I318,INCAPACIDADES!S$1:S$51,V$1))&gt;0,2,IF(VLOOKUP($C318,BD!$D$1:$F$501,3,0)&gt;V$1,0,3))),"")</f>
        <v/>
      </c>
      <c r="CQ318" s="23" t="str">
        <f>+IF(AND(LEN($I318)&gt;5),IF(AND($J318&gt;W$1,$J318&lt;=$AO$1),1,IF((COUNTIFS(INCAPACIDADES!$C$1:$C$51,$I318,INCAPACIDADES!T$1:T$51,W$1))&gt;0,2,IF(VLOOKUP($C318,BD!$D$1:$F$501,3,0)&gt;W$1,0,3))),"")</f>
        <v/>
      </c>
      <c r="CR318" s="23" t="str">
        <f>+IF(AND(LEN($I318)&gt;5),IF(AND($J318&gt;X$1,$J318&lt;=$AO$1),1,IF((COUNTIFS(INCAPACIDADES!$C$1:$C$51,$I318,INCAPACIDADES!U$1:U$51,X$1))&gt;0,2,IF(VLOOKUP($C318,BD!$D$1:$F$501,3,0)&gt;X$1,0,3))),"")</f>
        <v/>
      </c>
      <c r="CS318" s="23" t="str">
        <f>+IF(AND(LEN($I318)&gt;5),IF(AND($J318&gt;Y$1,$J318&lt;=$AO$1),1,IF((COUNTIFS(INCAPACIDADES!$C$1:$C$51,$I318,INCAPACIDADES!V$1:V$51,Y$1))&gt;0,2,IF(VLOOKUP($C318,BD!$D$1:$F$501,3,0)&gt;Y$1,0,3))),"")</f>
        <v/>
      </c>
      <c r="CT318" s="23" t="str">
        <f>+IF(AND(LEN($I318)&gt;5),IF(AND($J318&gt;Z$1,$J318&lt;=$AO$1),1,IF((COUNTIFS(INCAPACIDADES!$C$1:$C$51,$I318,INCAPACIDADES!W$1:W$51,Z$1))&gt;0,2,IF(VLOOKUP($C318,BD!$D$1:$F$501,3,0)&gt;Z$1,0,3))),"")</f>
        <v/>
      </c>
      <c r="CU318" s="23" t="str">
        <f>+IF(AND(LEN($I318)&gt;5),IF(AND($J318&gt;AA$1,$J318&lt;=$AO$1),1,IF((COUNTIFS(INCAPACIDADES!$C$1:$C$51,$I318,INCAPACIDADES!X$1:X$51,AA$1))&gt;0,2,IF(VLOOKUP($C318,BD!$D$1:$F$501,3,0)&gt;AA$1,0,3))),"")</f>
        <v/>
      </c>
      <c r="CV318" s="23" t="str">
        <f>+IF(AND(LEN($I318)&gt;5),IF(AND($J318&gt;AB$1,$J318&lt;=$AO$1),1,IF((COUNTIFS(INCAPACIDADES!$C$1:$C$51,$I318,INCAPACIDADES!Y$1:Y$51,AB$1))&gt;0,2,IF(VLOOKUP($C318,BD!$D$1:$F$501,3,0)&gt;AB$1,0,3))),"")</f>
        <v/>
      </c>
      <c r="CW318" s="23" t="str">
        <f>+IF(AND(LEN($I318)&gt;5),IF(AND($J318&gt;AC$1,$J318&lt;=$AO$1),1,IF((COUNTIFS(INCAPACIDADES!$C$1:$C$51,$I318,INCAPACIDADES!Z$1:Z$51,AC$1))&gt;0,2,IF(VLOOKUP($C318,BD!$D$1:$F$501,3,0)&gt;AC$1,0,3))),"")</f>
        <v/>
      </c>
      <c r="CX318" s="23" t="str">
        <f>+IF(AND(LEN($I318)&gt;5),IF(AND($J318&gt;AD$1,$J318&lt;=$AO$1),1,IF((COUNTIFS(INCAPACIDADES!$C$1:$C$51,$I318,INCAPACIDADES!AA$1:AA$51,AD$1))&gt;0,2,IF(VLOOKUP($C318,BD!$D$1:$F$501,3,0)&gt;AD$1,0,3))),"")</f>
        <v/>
      </c>
      <c r="CY318" s="23" t="str">
        <f>+IF(AND(LEN($I318)&gt;5),IF(AND($J318&gt;AE$1,$J318&lt;=$AO$1),1,IF((COUNTIFS(INCAPACIDADES!$C$1:$C$51,$I318,INCAPACIDADES!AB$1:AB$51,AE$1))&gt;0,2,IF(VLOOKUP($C318,BD!$D$1:$F$501,3,0)&gt;AE$1,0,3))),"")</f>
        <v/>
      </c>
      <c r="CZ318" s="23" t="str">
        <f>+IF(AND(LEN($I318)&gt;5),IF(AND($J318&gt;AF$1,$J318&lt;=$AO$1),1,IF((COUNTIFS(INCAPACIDADES!$C$1:$C$51,$I318,INCAPACIDADES!AC$1:AC$51,AF$1))&gt;0,2,IF(VLOOKUP($C318,BD!$D$1:$F$501,3,0)&gt;AF$1,0,3))),"")</f>
        <v/>
      </c>
      <c r="DA318" s="23" t="str">
        <f>+IF(AND(LEN($I318)&gt;5),IF(AND($J318&gt;AG$1,$J318&lt;=$AO$1),1,IF((COUNTIFS(INCAPACIDADES!$C$1:$C$51,$I318,INCAPACIDADES!AD$1:AD$51,AG$1))&gt;0,2,IF(VLOOKUP($C318,BD!$D$1:$F$501,3,0)&gt;AG$1,0,3))),"")</f>
        <v/>
      </c>
      <c r="DB318" s="23" t="str">
        <f>+IF(AND(LEN($I318)&gt;5),IF(AND($J318&gt;AH$1,$J318&lt;=$AO$1),1,IF((COUNTIFS(INCAPACIDADES!$C$1:$C$51,$I318,INCAPACIDADES!AE$1:AE$51,AH$1))&gt;0,2,IF(VLOOKUP($C318,BD!$D$1:$F$501,3,0)&gt;AH$1,0,3))),"")</f>
        <v/>
      </c>
      <c r="DC318" s="23" t="str">
        <f>+IF(AND(LEN($I318)&gt;5),IF(AND($J318&gt;AI$1,$J318&lt;=$AO$1),1,IF((COUNTIFS(INCAPACIDADES!$C$1:$C$51,$I318,INCAPACIDADES!AF$1:AF$51,AI$1))&gt;0,2,IF(VLOOKUP($C318,BD!$D$1:$F$501,3,0)&gt;AI$1,0,3))),"")</f>
        <v/>
      </c>
      <c r="DD318" s="23" t="str">
        <f>+IF(AND(LEN($I318)&gt;5),IF(AND($J318&gt;AJ$1,$J318&lt;=$AO$1),1,IF((COUNTIFS(INCAPACIDADES!$C$1:$C$51,$I318,INCAPACIDADES!AG$1:AG$51,AJ$1))&gt;0,2,IF(VLOOKUP($C318,BD!$D$1:$F$501,3,0)&gt;AJ$1,0,3))),"")</f>
        <v/>
      </c>
      <c r="DE318" s="23" t="str">
        <f>+IF(AND(LEN($I318)&gt;5),IF(AND($J318&gt;AK$1,$J318&lt;=$AO$1),1,IF((COUNTIFS(INCAPACIDADES!$C$1:$C$51,$I318,INCAPACIDADES!AH$1:AH$51,AK$1))&gt;0,2,IF(VLOOKUP($C318,BD!$D$1:$F$501,3,0)&gt;AK$1,0,3))),"")</f>
        <v/>
      </c>
      <c r="DF318" s="23" t="str">
        <f>+IF(AND(LEN($I318)&gt;5),IF(AND($J318&gt;AL$1,$J318&lt;=$AO$1),1,IF((COUNTIFS(INCAPACIDADES!$C$1:$C$51,$I318,INCAPACIDADES!AI$1:AI$51,AL$1))&gt;0,2,IF(VLOOKUP($C318,BD!$D$1:$F$501,3,0)&gt;AL$1,0,3))),"")</f>
        <v/>
      </c>
      <c r="DG318" s="23" t="str">
        <f>+IF(AND(LEN($I318)&gt;5),IF(AND($J318&gt;AM$1,$J318&lt;=$AO$1),1,IF((COUNTIFS(INCAPACIDADES!$C$1:$C$51,$I318,INCAPACIDADES!AJ$1:AJ$51,AM$1))&gt;0,2,IF(VLOOKUP($C318,BD!$D$1:$F$501,3,0)&gt;AM$1,0,3))),"")</f>
        <v/>
      </c>
      <c r="DH318" s="23" t="str">
        <f>+IF(AND(LEN($I318)&gt;5),IF(AND($J318&gt;AN$1,$J318&lt;=$AO$1),1,IF((COUNTIFS(INCAPACIDADES!$C$1:$C$51,$I318,INCAPACIDADES!AK$1:AK$51,AN$1))&gt;0,2,IF(VLOOKUP($C318,BD!$D$1:$F$501,3,0)&gt;AN$1,0,3))),"")</f>
        <v/>
      </c>
      <c r="DI318" s="23" t="str">
        <f>+IF(AND(LEN($I318)&gt;5),IF(AND($J318&gt;AO$1,$J318&lt;=$AO$1),1,IF((COUNTIFS(INCAPACIDADES!$C$1:$C$51,$I318,INCAPACIDADES!AL$1:AL$51,AO$1))&gt;0,2,IF(VLOOKUP($C318,BD!$D$1:$F$501,3,0)&gt;AO$1,0,3))),"")</f>
        <v/>
      </c>
      <c r="DJ318" s="23" t="str">
        <f>+IF(LEN($I318)&gt;5,IF(ISERROR(VLOOKUP(N318,'CODIGO PAGO'!$B$2:$B$20,1,0)),1,IF(OR(AND(CH318=1,N318&lt;&gt;"N"),AND(CH318=3,N318&lt;&gt;"B"),AND(CH318=2,LEFT(TRIM(N318),1)&lt;&gt;"I")),1,IF(OR(AND(CH318=0,N318="N"),AND(CH318=0,N318="B"),AND(CH318=0,LEFT(TRIM(N318),1)="I")),1,0))),"")</f>
        <v/>
      </c>
      <c r="DK318" s="23" t="str">
        <f t="shared" si="174"/>
        <v/>
      </c>
      <c r="DL318" s="23" t="str">
        <f>+IF(LEN($I318)&gt;5,IF(ISERROR(VLOOKUP(P318,'CODIGO PAGO'!$B$2:$B$20,1,0)),1,IF(OR(AND(CJ318=1,P318&lt;&gt;"N"),AND(CJ318=3,P318&lt;&gt;"B"),AND(CJ318=2,LEFT(TRIM(P318),1)&lt;&gt;"I")),1,IF(OR(AND(CJ318=0,P318="N"),AND(CJ318=0,P318="B"),AND(CJ318=0,LEFT(TRIM(P318),1)="I")),1,0))),"")</f>
        <v/>
      </c>
      <c r="DM318" s="23" t="str">
        <f t="shared" si="175"/>
        <v/>
      </c>
      <c r="DN318" s="23" t="str">
        <f>+IF(LEN($I318)&gt;5,IF(ISERROR(VLOOKUP(R318,'CODIGO PAGO'!$B$2:$B$20,1,0)),1,IF(OR(AND(CL318=1,R318&lt;&gt;"N"),AND(CL318=3,R318&lt;&gt;"B"),AND(CL318=2,LEFT(TRIM(R318),1)&lt;&gt;"I")),1,IF(OR(AND(CL318=0,R318="N"),AND(CL318=0,R318="B"),AND(CL318=0,LEFT(TRIM(R318),1)="I")),1,0))),"")</f>
        <v/>
      </c>
      <c r="DO318" s="23" t="str">
        <f t="shared" si="176"/>
        <v/>
      </c>
      <c r="DP318" s="23" t="str">
        <f>+IF(LEN($I318)&gt;5,IF(ISERROR(VLOOKUP(T318,'CODIGO PAGO'!$B$2:$B$20,1,0)),1,IF(OR(AND(CN318=1,T318&lt;&gt;"N"),AND(CN318=3,T318&lt;&gt;"B"),AND(CN318=2,LEFT(TRIM(T318),1)&lt;&gt;"I")),1,IF(OR(AND(CN318=0,T318="N"),AND(CN318=0,T318="B"),AND(CN318=0,LEFT(TRIM(T318),1)="I")),1,0))),"")</f>
        <v/>
      </c>
      <c r="DQ318" s="23" t="str">
        <f t="shared" si="177"/>
        <v/>
      </c>
      <c r="DR318" s="23" t="str">
        <f>+IF(LEN($I318)&gt;5,IF(ISERROR(VLOOKUP(V318,'CODIGO PAGO'!$B$2:$B$20,1,0)),1,IF(OR(AND(CP318=1,V318&lt;&gt;"N"),AND(CP318=3,V318&lt;&gt;"B"),AND(CP318=2,LEFT(TRIM(V318),1)&lt;&gt;"I")),1,IF(OR(AND(CP318=0,V318="N"),AND(CP318=0,V318="B"),AND(CP318=0,LEFT(TRIM(V318),1)="I")),1,0))),"")</f>
        <v/>
      </c>
      <c r="DS318" s="23" t="str">
        <f t="shared" si="178"/>
        <v/>
      </c>
      <c r="DT318" s="23" t="str">
        <f>+IF(LEN($I318)&gt;5,IF(ISERROR(VLOOKUP(X318,'CODIGO PAGO'!$B$2:$B$20,1,0)),1,IF(OR(AND(CR318=1,X318&lt;&gt;"N"),AND(CR318=3,X318&lt;&gt;"B"),AND(CR318=2,LEFT(TRIM(X318),1)&lt;&gt;"I")),1,IF(OR(AND(CR318=0,X318="N"),AND(CR318=0,X318="B"),AND(CR318=0,LEFT(TRIM(X318),1)="I")),1,0))),"")</f>
        <v/>
      </c>
      <c r="DU318" s="23" t="str">
        <f t="shared" si="179"/>
        <v/>
      </c>
      <c r="DV318" s="23" t="str">
        <f>+IF(LEN($I318)&gt;5,IF(ISERROR(VLOOKUP(Z318,'CODIGO PAGO'!$B$2:$B$20,1,0)),1,IF(OR(AND(CT318=1,Z318&lt;&gt;"N"),AND(CT318=3,Z318&lt;&gt;"B"),AND(CT318=2,LEFT(TRIM(Z318),1)&lt;&gt;"I")),1,IF(OR(AND(CT318=0,Z318="N"),AND(CT318=0,Z318="B"),AND(CT318=0,LEFT(TRIM(Z318),1)="I")),1,0))),"")</f>
        <v/>
      </c>
      <c r="DW318" s="23" t="str">
        <f t="shared" si="180"/>
        <v/>
      </c>
      <c r="DX318" s="23" t="str">
        <f>+IF(LEN($I318)&gt;5,IF(ISERROR(VLOOKUP(AB318,'CODIGO PAGO'!$B$2:$B$20,1,0)),1,IF(OR(AND(CV318=1,AB318&lt;&gt;"N"),AND(CV318=3,AB318&lt;&gt;"B"),AND(CV318=2,LEFT(TRIM(AB318),1)&lt;&gt;"I")),1,IF(OR(AND(CV318=0,AB318="N"),AND(CV318=0,AB318="B"),AND(CV318=0,LEFT(TRIM(AB318),1)="I")),1,0))),"")</f>
        <v/>
      </c>
      <c r="DY318" s="23" t="str">
        <f t="shared" si="181"/>
        <v/>
      </c>
      <c r="DZ318" s="23" t="str">
        <f>+IF(LEN($I318)&gt;5,IF(ISERROR(VLOOKUP(AD318,'CODIGO PAGO'!$B$2:$B$20,1,0)),1,IF(OR(AND(CX318=1,AD318&lt;&gt;"N"),AND(CX318=3,AD318&lt;&gt;"B"),AND(CX318=2,LEFT(TRIM(AD318),1)&lt;&gt;"I")),1,IF(OR(AND(CX318=0,AD318="N"),AND(CX318=0,AD318="B"),AND(CX318=0,LEFT(TRIM(AD318),1)="I")),1,0))),"")</f>
        <v/>
      </c>
      <c r="EA318" s="23" t="str">
        <f t="shared" si="182"/>
        <v/>
      </c>
      <c r="EB318" s="23" t="str">
        <f>+IF(LEN($I318)&gt;5,IF(ISERROR(VLOOKUP(AF318,'CODIGO PAGO'!$B$2:$B$20,1,0)),1,IF(OR(AND(CZ318=1,AF318&lt;&gt;"N"),AND(CZ318=3,AF318&lt;&gt;"B"),AND(CZ318=2,LEFT(TRIM(AF318),1)&lt;&gt;"I")),1,IF(OR(AND(CZ318=0,AF318="N"),AND(CZ318=0,AF318="B"),AND(CZ318=0,LEFT(TRIM(AF318),1)="I")),1,0))),"")</f>
        <v/>
      </c>
      <c r="EC318" s="23" t="str">
        <f t="shared" si="183"/>
        <v/>
      </c>
      <c r="ED318" s="23" t="str">
        <f>+IF(LEN($I318)&gt;5,IF(ISERROR(VLOOKUP(AH318,'CODIGO PAGO'!$B$2:$B$20,1,0)),1,IF(OR(AND(DB318=1,AH318&lt;&gt;"N"),AND(DB318=3,AH318&lt;&gt;"B"),AND(DB318=2,LEFT(TRIM(AH318),1)&lt;&gt;"I")),1,IF(OR(AND(DB318=0,AH318="N"),AND(DB318=0,AH318="B"),AND(DB318=0,LEFT(TRIM(AH318),1)="I")),1,0))),"")</f>
        <v/>
      </c>
      <c r="EE318" s="23" t="str">
        <f t="shared" si="184"/>
        <v/>
      </c>
      <c r="EF318" s="23" t="str">
        <f>+IF(LEN($I318)&gt;5,IF(ISERROR(VLOOKUP(AJ318,'CODIGO PAGO'!$B$2:$B$20,1,0)),1,IF(OR(AND(DD318=1,AJ318&lt;&gt;"N"),AND(DD318=3,AJ318&lt;&gt;"B"),AND(DD318=2,LEFT(TRIM(AJ318),1)&lt;&gt;"I")),1,IF(OR(AND(DD318=0,AJ318="N"),AND(DD318=0,AJ318="B"),AND(DD318=0,LEFT(TRIM(AJ318),1)="I")),1,0))),"")</f>
        <v/>
      </c>
      <c r="EG318" s="23" t="str">
        <f t="shared" si="185"/>
        <v/>
      </c>
      <c r="EH318" s="23" t="str">
        <f>+IF(LEN($I318)&gt;5,IF(ISERROR(VLOOKUP(AL318,'CODIGO PAGO'!$B$2:$B$20,1,0)),1,IF(OR(AND(DF318=1,AL318&lt;&gt;"N"),AND(DF318=3,AL318&lt;&gt;"B"),AND(DF318=2,LEFT(TRIM(AL318),1)&lt;&gt;"I")),1,IF(OR(AND(DF318=0,AL318="N"),AND(DF318=0,AL318="B"),AND(DF318=0,LEFT(TRIM(AL318),1)="I")),1,0))),"")</f>
        <v/>
      </c>
      <c r="EI318" s="23" t="str">
        <f t="shared" si="186"/>
        <v/>
      </c>
      <c r="EJ318" s="23" t="str">
        <f>+IF(LEN($I318)&gt;5,IF(ISERROR(VLOOKUP(AN318,'CODIGO PAGO'!$B$2:$B$20,1,0)),1,IF(OR(AND(DH318=1,AN318&lt;&gt;"N"),AND(DH318=3,AN318&lt;&gt;"B"),AND(DH318=2,LEFT(TRIM(AN318),1)&lt;&gt;"I")),1,IF(OR(AND(DH318=0,AN318="N"),AND(DH318=0,AN318="B"),AND(DH318=0,LEFT(TRIM(AN318),1)="I")),1,0))),"")</f>
        <v/>
      </c>
      <c r="EK318" s="23" t="str">
        <f t="shared" si="187"/>
        <v/>
      </c>
      <c r="EL318" s="24" t="str">
        <f t="shared" si="188"/>
        <v/>
      </c>
    </row>
    <row r="319" spans="1:142" s="26" customFormat="1">
      <c r="A319" s="15" t="str">
        <f t="shared" si="154"/>
        <v/>
      </c>
      <c r="B319" s="1" t="str">
        <f>+IF(LEN(I319)&gt;5,'CODIGO PAGO'!$B$28,"")</f>
        <v/>
      </c>
      <c r="C319" s="1" t="str">
        <f>+IF(LEN($I319)&gt;5,BD!D319,"")</f>
        <v/>
      </c>
      <c r="D319" s="168" t="str">
        <f>+IF(LEN($I319)&gt;5,BD!A319,"")</f>
        <v/>
      </c>
      <c r="E319" s="1" t="str">
        <f>+IF(LEN($I319)&gt;5,BD!B319,"")</f>
        <v/>
      </c>
      <c r="F319" s="1" t="str">
        <f>+IF(LEN($I319)&gt;5,BD!C319,"")</f>
        <v/>
      </c>
      <c r="G319" s="141"/>
      <c r="H319" s="141"/>
      <c r="I319" s="1" t="str">
        <f>+IF(LEN(BD!G319)&gt;5,BD!G319,"")</f>
        <v/>
      </c>
      <c r="J319" s="167" t="str">
        <f>+IF(LEN($I319)&gt;5,BD!E319,"")</f>
        <v/>
      </c>
      <c r="K319" s="6" t="str">
        <f t="shared" si="155"/>
        <v/>
      </c>
      <c r="L319" s="87" t="str">
        <f>+IF(LEN($I319)&gt;5,BD!H319,"")</f>
        <v/>
      </c>
      <c r="M319" s="40" t="str">
        <f t="shared" si="156"/>
        <v/>
      </c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4" t="str">
        <f t="shared" si="157"/>
        <v/>
      </c>
      <c r="AQ319" s="5" t="str">
        <f t="shared" si="158"/>
        <v/>
      </c>
      <c r="AR319" s="91" t="str">
        <f t="shared" si="159"/>
        <v/>
      </c>
      <c r="AS319" s="5" t="str">
        <f t="shared" si="160"/>
        <v/>
      </c>
      <c r="AT319" s="91" t="str">
        <f t="shared" si="161"/>
        <v/>
      </c>
      <c r="AU319" s="4" t="str">
        <f t="shared" si="162"/>
        <v/>
      </c>
      <c r="AV319" s="4" t="str">
        <f t="shared" si="163"/>
        <v/>
      </c>
      <c r="AW319" s="4" t="str">
        <f t="shared" si="164"/>
        <v/>
      </c>
      <c r="AX319" s="4" t="str">
        <f t="shared" si="165"/>
        <v/>
      </c>
      <c r="AY319" s="88" t="str">
        <f t="shared" si="166"/>
        <v/>
      </c>
      <c r="AZ319" s="17" t="str">
        <f t="shared" si="167"/>
        <v/>
      </c>
      <c r="BA319" s="18" t="str">
        <f t="shared" si="168"/>
        <v/>
      </c>
      <c r="BB319" s="19" t="str">
        <f>+IF(LEN(I319)&gt;5,IF(INT(RIGHT(B319,1))=9,0.5*L319*AY319,INT(MID(B319,5,LEN(B319)-4))*L319)+IFERROR(VLOOKUP(I319,AJUSTES!$A$1:$I$50,9,0),0),"")</f>
        <v/>
      </c>
      <c r="BC319" s="12"/>
      <c r="BD319" s="19" t="str">
        <f t="shared" si="169"/>
        <v/>
      </c>
      <c r="BE319" s="18" t="str">
        <f t="shared" si="170"/>
        <v/>
      </c>
      <c r="BF319" s="139" t="str">
        <f t="shared" si="171"/>
        <v/>
      </c>
      <c r="BG319" s="114"/>
      <c r="BH319" s="18" t="str">
        <f t="shared" si="172"/>
        <v/>
      </c>
      <c r="BI319" s="13"/>
      <c r="BJ319" s="12"/>
      <c r="BK319" s="12"/>
      <c r="BL319" s="145"/>
      <c r="BM319" s="12"/>
      <c r="BN319" s="12"/>
      <c r="BO319" s="12"/>
      <c r="BP319" s="12"/>
      <c r="BQ319" s="12"/>
      <c r="BR319" s="12"/>
      <c r="BS319" s="146"/>
      <c r="BT319" s="14"/>
      <c r="BU319" s="12"/>
      <c r="BV319" s="12"/>
      <c r="BW319" s="12"/>
      <c r="BX319" s="12"/>
      <c r="BY319" s="12"/>
      <c r="BZ319" s="144"/>
      <c r="CA319" s="107" t="str">
        <f>+IF(LEN($I319)&gt;5,IF(BD!F319="N/A","",BD!F319),"")</f>
        <v/>
      </c>
      <c r="CB319" s="21"/>
      <c r="CC319" s="147"/>
      <c r="CD319" s="148"/>
      <c r="CE319" s="8" t="str">
        <f>+IF(LEN(I319)&gt;5,BD!M319,"")</f>
        <v/>
      </c>
      <c r="CF319" s="16" t="str">
        <f>+IF(LEN(I319)&gt;5,BD!N319,"")</f>
        <v/>
      </c>
      <c r="CG319" s="3" t="str">
        <f t="shared" si="173"/>
        <v/>
      </c>
      <c r="CH319" s="23" t="str">
        <f>+IF(AND(LEN($I319)&gt;5),IF(AND($J319&gt;N$1,$J319&lt;=$AO$1),1,IF((COUNTIFS(INCAPACIDADES!$C$1:$C$51,$I319,INCAPACIDADES!K$1:K$51,N$1))&gt;0,2,IF(VLOOKUP($C319,BD!$D$1:$F$501,3,0)&gt;N$1,0,3))),"")</f>
        <v/>
      </c>
      <c r="CI319" s="23" t="str">
        <f>+IF(AND(LEN($I319)&gt;5),IF(AND($J319&gt;O$1,$J319&lt;=$AO$1),1,IF((COUNTIFS(INCAPACIDADES!$C$1:$C$51,$I319,INCAPACIDADES!L$1:L$51,O$1))&gt;0,2,IF(VLOOKUP($C319,BD!$D$1:$F$501,3,0)&gt;O$1,0,3))),"")</f>
        <v/>
      </c>
      <c r="CJ319" s="23" t="str">
        <f>+IF(AND(LEN($I319)&gt;5),IF(AND($J319&gt;P$1,$J319&lt;=$AO$1),1,IF((COUNTIFS(INCAPACIDADES!$C$1:$C$51,$I319,INCAPACIDADES!M$1:M$51,P$1))&gt;0,2,IF(VLOOKUP($C319,BD!$D$1:$F$501,3,0)&gt;P$1,0,3))),"")</f>
        <v/>
      </c>
      <c r="CK319" s="23" t="str">
        <f>+IF(AND(LEN($I319)&gt;5),IF(AND($J319&gt;Q$1,$J319&lt;=$AO$1),1,IF((COUNTIFS(INCAPACIDADES!$C$1:$C$51,$I319,INCAPACIDADES!N$1:N$51,Q$1))&gt;0,2,IF(VLOOKUP($C319,BD!$D$1:$F$501,3,0)&gt;Q$1,0,3))),"")</f>
        <v/>
      </c>
      <c r="CL319" s="23" t="str">
        <f>+IF(AND(LEN($I319)&gt;5),IF(AND($J319&gt;R$1,$J319&lt;=$AO$1),1,IF((COUNTIFS(INCAPACIDADES!$C$1:$C$51,$I319,INCAPACIDADES!O$1:O$51,R$1))&gt;0,2,IF(VLOOKUP($C319,BD!$D$1:$F$501,3,0)&gt;R$1,0,3))),"")</f>
        <v/>
      </c>
      <c r="CM319" s="23" t="str">
        <f>+IF(AND(LEN($I319)&gt;5),IF(AND($J319&gt;S$1,$J319&lt;=$AO$1),1,IF((COUNTIFS(INCAPACIDADES!$C$1:$C$51,$I319,INCAPACIDADES!P$1:P$51,S$1))&gt;0,2,IF(VLOOKUP($C319,BD!$D$1:$F$501,3,0)&gt;S$1,0,3))),"")</f>
        <v/>
      </c>
      <c r="CN319" s="23" t="str">
        <f>+IF(AND(LEN($I319)&gt;5),IF(AND($J319&gt;T$1,$J319&lt;=$AO$1),1,IF((COUNTIFS(INCAPACIDADES!$C$1:$C$51,$I319,INCAPACIDADES!Q$1:Q$51,T$1))&gt;0,2,IF(VLOOKUP($C319,BD!$D$1:$F$501,3,0)&gt;T$1,0,3))),"")</f>
        <v/>
      </c>
      <c r="CO319" s="23" t="str">
        <f>+IF(AND(LEN($I319)&gt;5),IF(AND($J319&gt;U$1,$J319&lt;=$AO$1),1,IF((COUNTIFS(INCAPACIDADES!$C$1:$C$51,$I319,INCAPACIDADES!R$1:R$51,U$1))&gt;0,2,IF(VLOOKUP($C319,BD!$D$1:$F$501,3,0)&gt;U$1,0,3))),"")</f>
        <v/>
      </c>
      <c r="CP319" s="23" t="str">
        <f>+IF(AND(LEN($I319)&gt;5),IF(AND($J319&gt;V$1,$J319&lt;=$AO$1),1,IF((COUNTIFS(INCAPACIDADES!$C$1:$C$51,$I319,INCAPACIDADES!S$1:S$51,V$1))&gt;0,2,IF(VLOOKUP($C319,BD!$D$1:$F$501,3,0)&gt;V$1,0,3))),"")</f>
        <v/>
      </c>
      <c r="CQ319" s="23" t="str">
        <f>+IF(AND(LEN($I319)&gt;5),IF(AND($J319&gt;W$1,$J319&lt;=$AO$1),1,IF((COUNTIFS(INCAPACIDADES!$C$1:$C$51,$I319,INCAPACIDADES!T$1:T$51,W$1))&gt;0,2,IF(VLOOKUP($C319,BD!$D$1:$F$501,3,0)&gt;W$1,0,3))),"")</f>
        <v/>
      </c>
      <c r="CR319" s="23" t="str">
        <f>+IF(AND(LEN($I319)&gt;5),IF(AND($J319&gt;X$1,$J319&lt;=$AO$1),1,IF((COUNTIFS(INCAPACIDADES!$C$1:$C$51,$I319,INCAPACIDADES!U$1:U$51,X$1))&gt;0,2,IF(VLOOKUP($C319,BD!$D$1:$F$501,3,0)&gt;X$1,0,3))),"")</f>
        <v/>
      </c>
      <c r="CS319" s="23" t="str">
        <f>+IF(AND(LEN($I319)&gt;5),IF(AND($J319&gt;Y$1,$J319&lt;=$AO$1),1,IF((COUNTIFS(INCAPACIDADES!$C$1:$C$51,$I319,INCAPACIDADES!V$1:V$51,Y$1))&gt;0,2,IF(VLOOKUP($C319,BD!$D$1:$F$501,3,0)&gt;Y$1,0,3))),"")</f>
        <v/>
      </c>
      <c r="CT319" s="23" t="str">
        <f>+IF(AND(LEN($I319)&gt;5),IF(AND($J319&gt;Z$1,$J319&lt;=$AO$1),1,IF((COUNTIFS(INCAPACIDADES!$C$1:$C$51,$I319,INCAPACIDADES!W$1:W$51,Z$1))&gt;0,2,IF(VLOOKUP($C319,BD!$D$1:$F$501,3,0)&gt;Z$1,0,3))),"")</f>
        <v/>
      </c>
      <c r="CU319" s="23" t="str">
        <f>+IF(AND(LEN($I319)&gt;5),IF(AND($J319&gt;AA$1,$J319&lt;=$AO$1),1,IF((COUNTIFS(INCAPACIDADES!$C$1:$C$51,$I319,INCAPACIDADES!X$1:X$51,AA$1))&gt;0,2,IF(VLOOKUP($C319,BD!$D$1:$F$501,3,0)&gt;AA$1,0,3))),"")</f>
        <v/>
      </c>
      <c r="CV319" s="23" t="str">
        <f>+IF(AND(LEN($I319)&gt;5),IF(AND($J319&gt;AB$1,$J319&lt;=$AO$1),1,IF((COUNTIFS(INCAPACIDADES!$C$1:$C$51,$I319,INCAPACIDADES!Y$1:Y$51,AB$1))&gt;0,2,IF(VLOOKUP($C319,BD!$D$1:$F$501,3,0)&gt;AB$1,0,3))),"")</f>
        <v/>
      </c>
      <c r="CW319" s="23" t="str">
        <f>+IF(AND(LEN($I319)&gt;5),IF(AND($J319&gt;AC$1,$J319&lt;=$AO$1),1,IF((COUNTIFS(INCAPACIDADES!$C$1:$C$51,$I319,INCAPACIDADES!Z$1:Z$51,AC$1))&gt;0,2,IF(VLOOKUP($C319,BD!$D$1:$F$501,3,0)&gt;AC$1,0,3))),"")</f>
        <v/>
      </c>
      <c r="CX319" s="23" t="str">
        <f>+IF(AND(LEN($I319)&gt;5),IF(AND($J319&gt;AD$1,$J319&lt;=$AO$1),1,IF((COUNTIFS(INCAPACIDADES!$C$1:$C$51,$I319,INCAPACIDADES!AA$1:AA$51,AD$1))&gt;0,2,IF(VLOOKUP($C319,BD!$D$1:$F$501,3,0)&gt;AD$1,0,3))),"")</f>
        <v/>
      </c>
      <c r="CY319" s="23" t="str">
        <f>+IF(AND(LEN($I319)&gt;5),IF(AND($J319&gt;AE$1,$J319&lt;=$AO$1),1,IF((COUNTIFS(INCAPACIDADES!$C$1:$C$51,$I319,INCAPACIDADES!AB$1:AB$51,AE$1))&gt;0,2,IF(VLOOKUP($C319,BD!$D$1:$F$501,3,0)&gt;AE$1,0,3))),"")</f>
        <v/>
      </c>
      <c r="CZ319" s="23" t="str">
        <f>+IF(AND(LEN($I319)&gt;5),IF(AND($J319&gt;AF$1,$J319&lt;=$AO$1),1,IF((COUNTIFS(INCAPACIDADES!$C$1:$C$51,$I319,INCAPACIDADES!AC$1:AC$51,AF$1))&gt;0,2,IF(VLOOKUP($C319,BD!$D$1:$F$501,3,0)&gt;AF$1,0,3))),"")</f>
        <v/>
      </c>
      <c r="DA319" s="23" t="str">
        <f>+IF(AND(LEN($I319)&gt;5),IF(AND($J319&gt;AG$1,$J319&lt;=$AO$1),1,IF((COUNTIFS(INCAPACIDADES!$C$1:$C$51,$I319,INCAPACIDADES!AD$1:AD$51,AG$1))&gt;0,2,IF(VLOOKUP($C319,BD!$D$1:$F$501,3,0)&gt;AG$1,0,3))),"")</f>
        <v/>
      </c>
      <c r="DB319" s="23" t="str">
        <f>+IF(AND(LEN($I319)&gt;5),IF(AND($J319&gt;AH$1,$J319&lt;=$AO$1),1,IF((COUNTIFS(INCAPACIDADES!$C$1:$C$51,$I319,INCAPACIDADES!AE$1:AE$51,AH$1))&gt;0,2,IF(VLOOKUP($C319,BD!$D$1:$F$501,3,0)&gt;AH$1,0,3))),"")</f>
        <v/>
      </c>
      <c r="DC319" s="23" t="str">
        <f>+IF(AND(LEN($I319)&gt;5),IF(AND($J319&gt;AI$1,$J319&lt;=$AO$1),1,IF((COUNTIFS(INCAPACIDADES!$C$1:$C$51,$I319,INCAPACIDADES!AF$1:AF$51,AI$1))&gt;0,2,IF(VLOOKUP($C319,BD!$D$1:$F$501,3,0)&gt;AI$1,0,3))),"")</f>
        <v/>
      </c>
      <c r="DD319" s="23" t="str">
        <f>+IF(AND(LEN($I319)&gt;5),IF(AND($J319&gt;AJ$1,$J319&lt;=$AO$1),1,IF((COUNTIFS(INCAPACIDADES!$C$1:$C$51,$I319,INCAPACIDADES!AG$1:AG$51,AJ$1))&gt;0,2,IF(VLOOKUP($C319,BD!$D$1:$F$501,3,0)&gt;AJ$1,0,3))),"")</f>
        <v/>
      </c>
      <c r="DE319" s="23" t="str">
        <f>+IF(AND(LEN($I319)&gt;5),IF(AND($J319&gt;AK$1,$J319&lt;=$AO$1),1,IF((COUNTIFS(INCAPACIDADES!$C$1:$C$51,$I319,INCAPACIDADES!AH$1:AH$51,AK$1))&gt;0,2,IF(VLOOKUP($C319,BD!$D$1:$F$501,3,0)&gt;AK$1,0,3))),"")</f>
        <v/>
      </c>
      <c r="DF319" s="23" t="str">
        <f>+IF(AND(LEN($I319)&gt;5),IF(AND($J319&gt;AL$1,$J319&lt;=$AO$1),1,IF((COUNTIFS(INCAPACIDADES!$C$1:$C$51,$I319,INCAPACIDADES!AI$1:AI$51,AL$1))&gt;0,2,IF(VLOOKUP($C319,BD!$D$1:$F$501,3,0)&gt;AL$1,0,3))),"")</f>
        <v/>
      </c>
      <c r="DG319" s="23" t="str">
        <f>+IF(AND(LEN($I319)&gt;5),IF(AND($J319&gt;AM$1,$J319&lt;=$AO$1),1,IF((COUNTIFS(INCAPACIDADES!$C$1:$C$51,$I319,INCAPACIDADES!AJ$1:AJ$51,AM$1))&gt;0,2,IF(VLOOKUP($C319,BD!$D$1:$F$501,3,0)&gt;AM$1,0,3))),"")</f>
        <v/>
      </c>
      <c r="DH319" s="23" t="str">
        <f>+IF(AND(LEN($I319)&gt;5),IF(AND($J319&gt;AN$1,$J319&lt;=$AO$1),1,IF((COUNTIFS(INCAPACIDADES!$C$1:$C$51,$I319,INCAPACIDADES!AK$1:AK$51,AN$1))&gt;0,2,IF(VLOOKUP($C319,BD!$D$1:$F$501,3,0)&gt;AN$1,0,3))),"")</f>
        <v/>
      </c>
      <c r="DI319" s="23" t="str">
        <f>+IF(AND(LEN($I319)&gt;5),IF(AND($J319&gt;AO$1,$J319&lt;=$AO$1),1,IF((COUNTIFS(INCAPACIDADES!$C$1:$C$51,$I319,INCAPACIDADES!AL$1:AL$51,AO$1))&gt;0,2,IF(VLOOKUP($C319,BD!$D$1:$F$501,3,0)&gt;AO$1,0,3))),"")</f>
        <v/>
      </c>
      <c r="DJ319" s="23" t="str">
        <f>+IF(LEN($I319)&gt;5,IF(ISERROR(VLOOKUP(N319,'CODIGO PAGO'!$B$2:$B$20,1,0)),1,IF(OR(AND(CH319=1,N319&lt;&gt;"N"),AND(CH319=3,N319&lt;&gt;"B"),AND(CH319=2,LEFT(TRIM(N319),1)&lt;&gt;"I")),1,IF(OR(AND(CH319=0,N319="N"),AND(CH319=0,N319="B"),AND(CH319=0,LEFT(TRIM(N319),1)="I")),1,0))),"")</f>
        <v/>
      </c>
      <c r="DK319" s="23" t="str">
        <f t="shared" si="174"/>
        <v/>
      </c>
      <c r="DL319" s="23" t="str">
        <f>+IF(LEN($I319)&gt;5,IF(ISERROR(VLOOKUP(P319,'CODIGO PAGO'!$B$2:$B$20,1,0)),1,IF(OR(AND(CJ319=1,P319&lt;&gt;"N"),AND(CJ319=3,P319&lt;&gt;"B"),AND(CJ319=2,LEFT(TRIM(P319),1)&lt;&gt;"I")),1,IF(OR(AND(CJ319=0,P319="N"),AND(CJ319=0,P319="B"),AND(CJ319=0,LEFT(TRIM(P319),1)="I")),1,0))),"")</f>
        <v/>
      </c>
      <c r="DM319" s="23" t="str">
        <f t="shared" si="175"/>
        <v/>
      </c>
      <c r="DN319" s="23" t="str">
        <f>+IF(LEN($I319)&gt;5,IF(ISERROR(VLOOKUP(R319,'CODIGO PAGO'!$B$2:$B$20,1,0)),1,IF(OR(AND(CL319=1,R319&lt;&gt;"N"),AND(CL319=3,R319&lt;&gt;"B"),AND(CL319=2,LEFT(TRIM(R319),1)&lt;&gt;"I")),1,IF(OR(AND(CL319=0,R319="N"),AND(CL319=0,R319="B"),AND(CL319=0,LEFT(TRIM(R319),1)="I")),1,0))),"")</f>
        <v/>
      </c>
      <c r="DO319" s="23" t="str">
        <f t="shared" si="176"/>
        <v/>
      </c>
      <c r="DP319" s="23" t="str">
        <f>+IF(LEN($I319)&gt;5,IF(ISERROR(VLOOKUP(T319,'CODIGO PAGO'!$B$2:$B$20,1,0)),1,IF(OR(AND(CN319=1,T319&lt;&gt;"N"),AND(CN319=3,T319&lt;&gt;"B"),AND(CN319=2,LEFT(TRIM(T319),1)&lt;&gt;"I")),1,IF(OR(AND(CN319=0,T319="N"),AND(CN319=0,T319="B"),AND(CN319=0,LEFT(TRIM(T319),1)="I")),1,0))),"")</f>
        <v/>
      </c>
      <c r="DQ319" s="23" t="str">
        <f t="shared" si="177"/>
        <v/>
      </c>
      <c r="DR319" s="23" t="str">
        <f>+IF(LEN($I319)&gt;5,IF(ISERROR(VLOOKUP(V319,'CODIGO PAGO'!$B$2:$B$20,1,0)),1,IF(OR(AND(CP319=1,V319&lt;&gt;"N"),AND(CP319=3,V319&lt;&gt;"B"),AND(CP319=2,LEFT(TRIM(V319),1)&lt;&gt;"I")),1,IF(OR(AND(CP319=0,V319="N"),AND(CP319=0,V319="B"),AND(CP319=0,LEFT(TRIM(V319),1)="I")),1,0))),"")</f>
        <v/>
      </c>
      <c r="DS319" s="23" t="str">
        <f t="shared" si="178"/>
        <v/>
      </c>
      <c r="DT319" s="23" t="str">
        <f>+IF(LEN($I319)&gt;5,IF(ISERROR(VLOOKUP(X319,'CODIGO PAGO'!$B$2:$B$20,1,0)),1,IF(OR(AND(CR319=1,X319&lt;&gt;"N"),AND(CR319=3,X319&lt;&gt;"B"),AND(CR319=2,LEFT(TRIM(X319),1)&lt;&gt;"I")),1,IF(OR(AND(CR319=0,X319="N"),AND(CR319=0,X319="B"),AND(CR319=0,LEFT(TRIM(X319),1)="I")),1,0))),"")</f>
        <v/>
      </c>
      <c r="DU319" s="23" t="str">
        <f t="shared" si="179"/>
        <v/>
      </c>
      <c r="DV319" s="23" t="str">
        <f>+IF(LEN($I319)&gt;5,IF(ISERROR(VLOOKUP(Z319,'CODIGO PAGO'!$B$2:$B$20,1,0)),1,IF(OR(AND(CT319=1,Z319&lt;&gt;"N"),AND(CT319=3,Z319&lt;&gt;"B"),AND(CT319=2,LEFT(TRIM(Z319),1)&lt;&gt;"I")),1,IF(OR(AND(CT319=0,Z319="N"),AND(CT319=0,Z319="B"),AND(CT319=0,LEFT(TRIM(Z319),1)="I")),1,0))),"")</f>
        <v/>
      </c>
      <c r="DW319" s="23" t="str">
        <f t="shared" si="180"/>
        <v/>
      </c>
      <c r="DX319" s="23" t="str">
        <f>+IF(LEN($I319)&gt;5,IF(ISERROR(VLOOKUP(AB319,'CODIGO PAGO'!$B$2:$B$20,1,0)),1,IF(OR(AND(CV319=1,AB319&lt;&gt;"N"),AND(CV319=3,AB319&lt;&gt;"B"),AND(CV319=2,LEFT(TRIM(AB319),1)&lt;&gt;"I")),1,IF(OR(AND(CV319=0,AB319="N"),AND(CV319=0,AB319="B"),AND(CV319=0,LEFT(TRIM(AB319),1)="I")),1,0))),"")</f>
        <v/>
      </c>
      <c r="DY319" s="23" t="str">
        <f t="shared" si="181"/>
        <v/>
      </c>
      <c r="DZ319" s="23" t="str">
        <f>+IF(LEN($I319)&gt;5,IF(ISERROR(VLOOKUP(AD319,'CODIGO PAGO'!$B$2:$B$20,1,0)),1,IF(OR(AND(CX319=1,AD319&lt;&gt;"N"),AND(CX319=3,AD319&lt;&gt;"B"),AND(CX319=2,LEFT(TRIM(AD319),1)&lt;&gt;"I")),1,IF(OR(AND(CX319=0,AD319="N"),AND(CX319=0,AD319="B"),AND(CX319=0,LEFT(TRIM(AD319),1)="I")),1,0))),"")</f>
        <v/>
      </c>
      <c r="EA319" s="23" t="str">
        <f t="shared" si="182"/>
        <v/>
      </c>
      <c r="EB319" s="23" t="str">
        <f>+IF(LEN($I319)&gt;5,IF(ISERROR(VLOOKUP(AF319,'CODIGO PAGO'!$B$2:$B$20,1,0)),1,IF(OR(AND(CZ319=1,AF319&lt;&gt;"N"),AND(CZ319=3,AF319&lt;&gt;"B"),AND(CZ319=2,LEFT(TRIM(AF319),1)&lt;&gt;"I")),1,IF(OR(AND(CZ319=0,AF319="N"),AND(CZ319=0,AF319="B"),AND(CZ319=0,LEFT(TRIM(AF319),1)="I")),1,0))),"")</f>
        <v/>
      </c>
      <c r="EC319" s="23" t="str">
        <f t="shared" si="183"/>
        <v/>
      </c>
      <c r="ED319" s="23" t="str">
        <f>+IF(LEN($I319)&gt;5,IF(ISERROR(VLOOKUP(AH319,'CODIGO PAGO'!$B$2:$B$20,1,0)),1,IF(OR(AND(DB319=1,AH319&lt;&gt;"N"),AND(DB319=3,AH319&lt;&gt;"B"),AND(DB319=2,LEFT(TRIM(AH319),1)&lt;&gt;"I")),1,IF(OR(AND(DB319=0,AH319="N"),AND(DB319=0,AH319="B"),AND(DB319=0,LEFT(TRIM(AH319),1)="I")),1,0))),"")</f>
        <v/>
      </c>
      <c r="EE319" s="23" t="str">
        <f t="shared" si="184"/>
        <v/>
      </c>
      <c r="EF319" s="23" t="str">
        <f>+IF(LEN($I319)&gt;5,IF(ISERROR(VLOOKUP(AJ319,'CODIGO PAGO'!$B$2:$B$20,1,0)),1,IF(OR(AND(DD319=1,AJ319&lt;&gt;"N"),AND(DD319=3,AJ319&lt;&gt;"B"),AND(DD319=2,LEFT(TRIM(AJ319),1)&lt;&gt;"I")),1,IF(OR(AND(DD319=0,AJ319="N"),AND(DD319=0,AJ319="B"),AND(DD319=0,LEFT(TRIM(AJ319),1)="I")),1,0))),"")</f>
        <v/>
      </c>
      <c r="EG319" s="23" t="str">
        <f t="shared" si="185"/>
        <v/>
      </c>
      <c r="EH319" s="23" t="str">
        <f>+IF(LEN($I319)&gt;5,IF(ISERROR(VLOOKUP(AL319,'CODIGO PAGO'!$B$2:$B$20,1,0)),1,IF(OR(AND(DF319=1,AL319&lt;&gt;"N"),AND(DF319=3,AL319&lt;&gt;"B"),AND(DF319=2,LEFT(TRIM(AL319),1)&lt;&gt;"I")),1,IF(OR(AND(DF319=0,AL319="N"),AND(DF319=0,AL319="B"),AND(DF319=0,LEFT(TRIM(AL319),1)="I")),1,0))),"")</f>
        <v/>
      </c>
      <c r="EI319" s="23" t="str">
        <f t="shared" si="186"/>
        <v/>
      </c>
      <c r="EJ319" s="23" t="str">
        <f>+IF(LEN($I319)&gt;5,IF(ISERROR(VLOOKUP(AN319,'CODIGO PAGO'!$B$2:$B$20,1,0)),1,IF(OR(AND(DH319=1,AN319&lt;&gt;"N"),AND(DH319=3,AN319&lt;&gt;"B"),AND(DH319=2,LEFT(TRIM(AN319),1)&lt;&gt;"I")),1,IF(OR(AND(DH319=0,AN319="N"),AND(DH319=0,AN319="B"),AND(DH319=0,LEFT(TRIM(AN319),1)="I")),1,0))),"")</f>
        <v/>
      </c>
      <c r="EK319" s="23" t="str">
        <f t="shared" si="187"/>
        <v/>
      </c>
      <c r="EL319" s="24" t="str">
        <f t="shared" si="188"/>
        <v/>
      </c>
    </row>
    <row r="320" spans="1:142" s="26" customFormat="1">
      <c r="A320" s="15" t="str">
        <f t="shared" si="154"/>
        <v/>
      </c>
      <c r="B320" s="1" t="str">
        <f>+IF(LEN(I320)&gt;5,'CODIGO PAGO'!$B$28,"")</f>
        <v/>
      </c>
      <c r="C320" s="1" t="str">
        <f>+IF(LEN($I320)&gt;5,BD!D320,"")</f>
        <v/>
      </c>
      <c r="D320" s="168" t="str">
        <f>+IF(LEN($I320)&gt;5,BD!A320,"")</f>
        <v/>
      </c>
      <c r="E320" s="1" t="str">
        <f>+IF(LEN($I320)&gt;5,BD!B320,"")</f>
        <v/>
      </c>
      <c r="F320" s="1" t="str">
        <f>+IF(LEN($I320)&gt;5,BD!C320,"")</f>
        <v/>
      </c>
      <c r="G320" s="141"/>
      <c r="H320" s="141"/>
      <c r="I320" s="1" t="str">
        <f>+IF(LEN(BD!G320)&gt;5,BD!G320,"")</f>
        <v/>
      </c>
      <c r="J320" s="167" t="str">
        <f>+IF(LEN($I320)&gt;5,BD!E320,"")</f>
        <v/>
      </c>
      <c r="K320" s="6" t="str">
        <f t="shared" si="155"/>
        <v/>
      </c>
      <c r="L320" s="87" t="str">
        <f>+IF(LEN($I320)&gt;5,BD!H320,"")</f>
        <v/>
      </c>
      <c r="M320" s="40" t="str">
        <f t="shared" si="156"/>
        <v/>
      </c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4" t="str">
        <f t="shared" si="157"/>
        <v/>
      </c>
      <c r="AQ320" s="5" t="str">
        <f t="shared" si="158"/>
        <v/>
      </c>
      <c r="AR320" s="91" t="str">
        <f t="shared" si="159"/>
        <v/>
      </c>
      <c r="AS320" s="5" t="str">
        <f t="shared" si="160"/>
        <v/>
      </c>
      <c r="AT320" s="91" t="str">
        <f t="shared" si="161"/>
        <v/>
      </c>
      <c r="AU320" s="4" t="str">
        <f t="shared" si="162"/>
        <v/>
      </c>
      <c r="AV320" s="4" t="str">
        <f t="shared" si="163"/>
        <v/>
      </c>
      <c r="AW320" s="4" t="str">
        <f t="shared" si="164"/>
        <v/>
      </c>
      <c r="AX320" s="4" t="str">
        <f t="shared" si="165"/>
        <v/>
      </c>
      <c r="AY320" s="88" t="str">
        <f t="shared" si="166"/>
        <v/>
      </c>
      <c r="AZ320" s="17" t="str">
        <f t="shared" si="167"/>
        <v/>
      </c>
      <c r="BA320" s="18" t="str">
        <f t="shared" si="168"/>
        <v/>
      </c>
      <c r="BB320" s="19" t="str">
        <f>+IF(LEN(I320)&gt;5,IF(INT(RIGHT(B320,1))=9,0.5*L320*AY320,INT(MID(B320,5,LEN(B320)-4))*L320)+IFERROR(VLOOKUP(I320,AJUSTES!$A$1:$I$50,9,0),0),"")</f>
        <v/>
      </c>
      <c r="BC320" s="12"/>
      <c r="BD320" s="19" t="str">
        <f t="shared" si="169"/>
        <v/>
      </c>
      <c r="BE320" s="18" t="str">
        <f t="shared" si="170"/>
        <v/>
      </c>
      <c r="BF320" s="139" t="str">
        <f t="shared" si="171"/>
        <v/>
      </c>
      <c r="BG320" s="114"/>
      <c r="BH320" s="18" t="str">
        <f t="shared" si="172"/>
        <v/>
      </c>
      <c r="BI320" s="13"/>
      <c r="BJ320" s="12"/>
      <c r="BK320" s="12"/>
      <c r="BL320" s="145"/>
      <c r="BM320" s="12"/>
      <c r="BN320" s="12"/>
      <c r="BO320" s="12"/>
      <c r="BP320" s="12"/>
      <c r="BQ320" s="12"/>
      <c r="BR320" s="12"/>
      <c r="BS320" s="146"/>
      <c r="BT320" s="14"/>
      <c r="BU320" s="12"/>
      <c r="BV320" s="12"/>
      <c r="BW320" s="12"/>
      <c r="BX320" s="12"/>
      <c r="BY320" s="12"/>
      <c r="BZ320" s="144"/>
      <c r="CA320" s="107" t="str">
        <f>+IF(LEN($I320)&gt;5,IF(BD!F320="N/A","",BD!F320),"")</f>
        <v/>
      </c>
      <c r="CB320" s="21"/>
      <c r="CC320" s="147"/>
      <c r="CD320" s="148"/>
      <c r="CE320" s="8" t="str">
        <f>+IF(LEN(I320)&gt;5,BD!M320,"")</f>
        <v/>
      </c>
      <c r="CF320" s="16" t="str">
        <f>+IF(LEN(I320)&gt;5,BD!N320,"")</f>
        <v/>
      </c>
      <c r="CG320" s="3" t="str">
        <f t="shared" si="173"/>
        <v/>
      </c>
      <c r="CH320" s="23" t="str">
        <f>+IF(AND(LEN($I320)&gt;5),IF(AND($J320&gt;N$1,$J320&lt;=$AO$1),1,IF((COUNTIFS(INCAPACIDADES!$C$1:$C$51,$I320,INCAPACIDADES!K$1:K$51,N$1))&gt;0,2,IF(VLOOKUP($C320,BD!$D$1:$F$501,3,0)&gt;N$1,0,3))),"")</f>
        <v/>
      </c>
      <c r="CI320" s="23" t="str">
        <f>+IF(AND(LEN($I320)&gt;5),IF(AND($J320&gt;O$1,$J320&lt;=$AO$1),1,IF((COUNTIFS(INCAPACIDADES!$C$1:$C$51,$I320,INCAPACIDADES!L$1:L$51,O$1))&gt;0,2,IF(VLOOKUP($C320,BD!$D$1:$F$501,3,0)&gt;O$1,0,3))),"")</f>
        <v/>
      </c>
      <c r="CJ320" s="23" t="str">
        <f>+IF(AND(LEN($I320)&gt;5),IF(AND($J320&gt;P$1,$J320&lt;=$AO$1),1,IF((COUNTIFS(INCAPACIDADES!$C$1:$C$51,$I320,INCAPACIDADES!M$1:M$51,P$1))&gt;0,2,IF(VLOOKUP($C320,BD!$D$1:$F$501,3,0)&gt;P$1,0,3))),"")</f>
        <v/>
      </c>
      <c r="CK320" s="23" t="str">
        <f>+IF(AND(LEN($I320)&gt;5),IF(AND($J320&gt;Q$1,$J320&lt;=$AO$1),1,IF((COUNTIFS(INCAPACIDADES!$C$1:$C$51,$I320,INCAPACIDADES!N$1:N$51,Q$1))&gt;0,2,IF(VLOOKUP($C320,BD!$D$1:$F$501,3,0)&gt;Q$1,0,3))),"")</f>
        <v/>
      </c>
      <c r="CL320" s="23" t="str">
        <f>+IF(AND(LEN($I320)&gt;5),IF(AND($J320&gt;R$1,$J320&lt;=$AO$1),1,IF((COUNTIFS(INCAPACIDADES!$C$1:$C$51,$I320,INCAPACIDADES!O$1:O$51,R$1))&gt;0,2,IF(VLOOKUP($C320,BD!$D$1:$F$501,3,0)&gt;R$1,0,3))),"")</f>
        <v/>
      </c>
      <c r="CM320" s="23" t="str">
        <f>+IF(AND(LEN($I320)&gt;5),IF(AND($J320&gt;S$1,$J320&lt;=$AO$1),1,IF((COUNTIFS(INCAPACIDADES!$C$1:$C$51,$I320,INCAPACIDADES!P$1:P$51,S$1))&gt;0,2,IF(VLOOKUP($C320,BD!$D$1:$F$501,3,0)&gt;S$1,0,3))),"")</f>
        <v/>
      </c>
      <c r="CN320" s="23" t="str">
        <f>+IF(AND(LEN($I320)&gt;5),IF(AND($J320&gt;T$1,$J320&lt;=$AO$1),1,IF((COUNTIFS(INCAPACIDADES!$C$1:$C$51,$I320,INCAPACIDADES!Q$1:Q$51,T$1))&gt;0,2,IF(VLOOKUP($C320,BD!$D$1:$F$501,3,0)&gt;T$1,0,3))),"")</f>
        <v/>
      </c>
      <c r="CO320" s="23" t="str">
        <f>+IF(AND(LEN($I320)&gt;5),IF(AND($J320&gt;U$1,$J320&lt;=$AO$1),1,IF((COUNTIFS(INCAPACIDADES!$C$1:$C$51,$I320,INCAPACIDADES!R$1:R$51,U$1))&gt;0,2,IF(VLOOKUP($C320,BD!$D$1:$F$501,3,0)&gt;U$1,0,3))),"")</f>
        <v/>
      </c>
      <c r="CP320" s="23" t="str">
        <f>+IF(AND(LEN($I320)&gt;5),IF(AND($J320&gt;V$1,$J320&lt;=$AO$1),1,IF((COUNTIFS(INCAPACIDADES!$C$1:$C$51,$I320,INCAPACIDADES!S$1:S$51,V$1))&gt;0,2,IF(VLOOKUP($C320,BD!$D$1:$F$501,3,0)&gt;V$1,0,3))),"")</f>
        <v/>
      </c>
      <c r="CQ320" s="23" t="str">
        <f>+IF(AND(LEN($I320)&gt;5),IF(AND($J320&gt;W$1,$J320&lt;=$AO$1),1,IF((COUNTIFS(INCAPACIDADES!$C$1:$C$51,$I320,INCAPACIDADES!T$1:T$51,W$1))&gt;0,2,IF(VLOOKUP($C320,BD!$D$1:$F$501,3,0)&gt;W$1,0,3))),"")</f>
        <v/>
      </c>
      <c r="CR320" s="23" t="str">
        <f>+IF(AND(LEN($I320)&gt;5),IF(AND($J320&gt;X$1,$J320&lt;=$AO$1),1,IF((COUNTIFS(INCAPACIDADES!$C$1:$C$51,$I320,INCAPACIDADES!U$1:U$51,X$1))&gt;0,2,IF(VLOOKUP($C320,BD!$D$1:$F$501,3,0)&gt;X$1,0,3))),"")</f>
        <v/>
      </c>
      <c r="CS320" s="23" t="str">
        <f>+IF(AND(LEN($I320)&gt;5),IF(AND($J320&gt;Y$1,$J320&lt;=$AO$1),1,IF((COUNTIFS(INCAPACIDADES!$C$1:$C$51,$I320,INCAPACIDADES!V$1:V$51,Y$1))&gt;0,2,IF(VLOOKUP($C320,BD!$D$1:$F$501,3,0)&gt;Y$1,0,3))),"")</f>
        <v/>
      </c>
      <c r="CT320" s="23" t="str">
        <f>+IF(AND(LEN($I320)&gt;5),IF(AND($J320&gt;Z$1,$J320&lt;=$AO$1),1,IF((COUNTIFS(INCAPACIDADES!$C$1:$C$51,$I320,INCAPACIDADES!W$1:W$51,Z$1))&gt;0,2,IF(VLOOKUP($C320,BD!$D$1:$F$501,3,0)&gt;Z$1,0,3))),"")</f>
        <v/>
      </c>
      <c r="CU320" s="23" t="str">
        <f>+IF(AND(LEN($I320)&gt;5),IF(AND($J320&gt;AA$1,$J320&lt;=$AO$1),1,IF((COUNTIFS(INCAPACIDADES!$C$1:$C$51,$I320,INCAPACIDADES!X$1:X$51,AA$1))&gt;0,2,IF(VLOOKUP($C320,BD!$D$1:$F$501,3,0)&gt;AA$1,0,3))),"")</f>
        <v/>
      </c>
      <c r="CV320" s="23" t="str">
        <f>+IF(AND(LEN($I320)&gt;5),IF(AND($J320&gt;AB$1,$J320&lt;=$AO$1),1,IF((COUNTIFS(INCAPACIDADES!$C$1:$C$51,$I320,INCAPACIDADES!Y$1:Y$51,AB$1))&gt;0,2,IF(VLOOKUP($C320,BD!$D$1:$F$501,3,0)&gt;AB$1,0,3))),"")</f>
        <v/>
      </c>
      <c r="CW320" s="23" t="str">
        <f>+IF(AND(LEN($I320)&gt;5),IF(AND($J320&gt;AC$1,$J320&lt;=$AO$1),1,IF((COUNTIFS(INCAPACIDADES!$C$1:$C$51,$I320,INCAPACIDADES!Z$1:Z$51,AC$1))&gt;0,2,IF(VLOOKUP($C320,BD!$D$1:$F$501,3,0)&gt;AC$1,0,3))),"")</f>
        <v/>
      </c>
      <c r="CX320" s="23" t="str">
        <f>+IF(AND(LEN($I320)&gt;5),IF(AND($J320&gt;AD$1,$J320&lt;=$AO$1),1,IF((COUNTIFS(INCAPACIDADES!$C$1:$C$51,$I320,INCAPACIDADES!AA$1:AA$51,AD$1))&gt;0,2,IF(VLOOKUP($C320,BD!$D$1:$F$501,3,0)&gt;AD$1,0,3))),"")</f>
        <v/>
      </c>
      <c r="CY320" s="23" t="str">
        <f>+IF(AND(LEN($I320)&gt;5),IF(AND($J320&gt;AE$1,$J320&lt;=$AO$1),1,IF((COUNTIFS(INCAPACIDADES!$C$1:$C$51,$I320,INCAPACIDADES!AB$1:AB$51,AE$1))&gt;0,2,IF(VLOOKUP($C320,BD!$D$1:$F$501,3,0)&gt;AE$1,0,3))),"")</f>
        <v/>
      </c>
      <c r="CZ320" s="23" t="str">
        <f>+IF(AND(LEN($I320)&gt;5),IF(AND($J320&gt;AF$1,$J320&lt;=$AO$1),1,IF((COUNTIFS(INCAPACIDADES!$C$1:$C$51,$I320,INCAPACIDADES!AC$1:AC$51,AF$1))&gt;0,2,IF(VLOOKUP($C320,BD!$D$1:$F$501,3,0)&gt;AF$1,0,3))),"")</f>
        <v/>
      </c>
      <c r="DA320" s="23" t="str">
        <f>+IF(AND(LEN($I320)&gt;5),IF(AND($J320&gt;AG$1,$J320&lt;=$AO$1),1,IF((COUNTIFS(INCAPACIDADES!$C$1:$C$51,$I320,INCAPACIDADES!AD$1:AD$51,AG$1))&gt;0,2,IF(VLOOKUP($C320,BD!$D$1:$F$501,3,0)&gt;AG$1,0,3))),"")</f>
        <v/>
      </c>
      <c r="DB320" s="23" t="str">
        <f>+IF(AND(LEN($I320)&gt;5),IF(AND($J320&gt;AH$1,$J320&lt;=$AO$1),1,IF((COUNTIFS(INCAPACIDADES!$C$1:$C$51,$I320,INCAPACIDADES!AE$1:AE$51,AH$1))&gt;0,2,IF(VLOOKUP($C320,BD!$D$1:$F$501,3,0)&gt;AH$1,0,3))),"")</f>
        <v/>
      </c>
      <c r="DC320" s="23" t="str">
        <f>+IF(AND(LEN($I320)&gt;5),IF(AND($J320&gt;AI$1,$J320&lt;=$AO$1),1,IF((COUNTIFS(INCAPACIDADES!$C$1:$C$51,$I320,INCAPACIDADES!AF$1:AF$51,AI$1))&gt;0,2,IF(VLOOKUP($C320,BD!$D$1:$F$501,3,0)&gt;AI$1,0,3))),"")</f>
        <v/>
      </c>
      <c r="DD320" s="23" t="str">
        <f>+IF(AND(LEN($I320)&gt;5),IF(AND($J320&gt;AJ$1,$J320&lt;=$AO$1),1,IF((COUNTIFS(INCAPACIDADES!$C$1:$C$51,$I320,INCAPACIDADES!AG$1:AG$51,AJ$1))&gt;0,2,IF(VLOOKUP($C320,BD!$D$1:$F$501,3,0)&gt;AJ$1,0,3))),"")</f>
        <v/>
      </c>
      <c r="DE320" s="23" t="str">
        <f>+IF(AND(LEN($I320)&gt;5),IF(AND($J320&gt;AK$1,$J320&lt;=$AO$1),1,IF((COUNTIFS(INCAPACIDADES!$C$1:$C$51,$I320,INCAPACIDADES!AH$1:AH$51,AK$1))&gt;0,2,IF(VLOOKUP($C320,BD!$D$1:$F$501,3,0)&gt;AK$1,0,3))),"")</f>
        <v/>
      </c>
      <c r="DF320" s="23" t="str">
        <f>+IF(AND(LEN($I320)&gt;5),IF(AND($J320&gt;AL$1,$J320&lt;=$AO$1),1,IF((COUNTIFS(INCAPACIDADES!$C$1:$C$51,$I320,INCAPACIDADES!AI$1:AI$51,AL$1))&gt;0,2,IF(VLOOKUP($C320,BD!$D$1:$F$501,3,0)&gt;AL$1,0,3))),"")</f>
        <v/>
      </c>
      <c r="DG320" s="23" t="str">
        <f>+IF(AND(LEN($I320)&gt;5),IF(AND($J320&gt;AM$1,$J320&lt;=$AO$1),1,IF((COUNTIFS(INCAPACIDADES!$C$1:$C$51,$I320,INCAPACIDADES!AJ$1:AJ$51,AM$1))&gt;0,2,IF(VLOOKUP($C320,BD!$D$1:$F$501,3,0)&gt;AM$1,0,3))),"")</f>
        <v/>
      </c>
      <c r="DH320" s="23" t="str">
        <f>+IF(AND(LEN($I320)&gt;5),IF(AND($J320&gt;AN$1,$J320&lt;=$AO$1),1,IF((COUNTIFS(INCAPACIDADES!$C$1:$C$51,$I320,INCAPACIDADES!AK$1:AK$51,AN$1))&gt;0,2,IF(VLOOKUP($C320,BD!$D$1:$F$501,3,0)&gt;AN$1,0,3))),"")</f>
        <v/>
      </c>
      <c r="DI320" s="23" t="str">
        <f>+IF(AND(LEN($I320)&gt;5),IF(AND($J320&gt;AO$1,$J320&lt;=$AO$1),1,IF((COUNTIFS(INCAPACIDADES!$C$1:$C$51,$I320,INCAPACIDADES!AL$1:AL$51,AO$1))&gt;0,2,IF(VLOOKUP($C320,BD!$D$1:$F$501,3,0)&gt;AO$1,0,3))),"")</f>
        <v/>
      </c>
      <c r="DJ320" s="23" t="str">
        <f>+IF(LEN($I320)&gt;5,IF(ISERROR(VLOOKUP(N320,'CODIGO PAGO'!$B$2:$B$20,1,0)),1,IF(OR(AND(CH320=1,N320&lt;&gt;"N"),AND(CH320=3,N320&lt;&gt;"B"),AND(CH320=2,LEFT(TRIM(N320),1)&lt;&gt;"I")),1,IF(OR(AND(CH320=0,N320="N"),AND(CH320=0,N320="B"),AND(CH320=0,LEFT(TRIM(N320),1)="I")),1,0))),"")</f>
        <v/>
      </c>
      <c r="DK320" s="23" t="str">
        <f t="shared" si="174"/>
        <v/>
      </c>
      <c r="DL320" s="23" t="str">
        <f>+IF(LEN($I320)&gt;5,IF(ISERROR(VLOOKUP(P320,'CODIGO PAGO'!$B$2:$B$20,1,0)),1,IF(OR(AND(CJ320=1,P320&lt;&gt;"N"),AND(CJ320=3,P320&lt;&gt;"B"),AND(CJ320=2,LEFT(TRIM(P320),1)&lt;&gt;"I")),1,IF(OR(AND(CJ320=0,P320="N"),AND(CJ320=0,P320="B"),AND(CJ320=0,LEFT(TRIM(P320),1)="I")),1,0))),"")</f>
        <v/>
      </c>
      <c r="DM320" s="23" t="str">
        <f t="shared" si="175"/>
        <v/>
      </c>
      <c r="DN320" s="23" t="str">
        <f>+IF(LEN($I320)&gt;5,IF(ISERROR(VLOOKUP(R320,'CODIGO PAGO'!$B$2:$B$20,1,0)),1,IF(OR(AND(CL320=1,R320&lt;&gt;"N"),AND(CL320=3,R320&lt;&gt;"B"),AND(CL320=2,LEFT(TRIM(R320),1)&lt;&gt;"I")),1,IF(OR(AND(CL320=0,R320="N"),AND(CL320=0,R320="B"),AND(CL320=0,LEFT(TRIM(R320),1)="I")),1,0))),"")</f>
        <v/>
      </c>
      <c r="DO320" s="23" t="str">
        <f t="shared" si="176"/>
        <v/>
      </c>
      <c r="DP320" s="23" t="str">
        <f>+IF(LEN($I320)&gt;5,IF(ISERROR(VLOOKUP(T320,'CODIGO PAGO'!$B$2:$B$20,1,0)),1,IF(OR(AND(CN320=1,T320&lt;&gt;"N"),AND(CN320=3,T320&lt;&gt;"B"),AND(CN320=2,LEFT(TRIM(T320),1)&lt;&gt;"I")),1,IF(OR(AND(CN320=0,T320="N"),AND(CN320=0,T320="B"),AND(CN320=0,LEFT(TRIM(T320),1)="I")),1,0))),"")</f>
        <v/>
      </c>
      <c r="DQ320" s="23" t="str">
        <f t="shared" si="177"/>
        <v/>
      </c>
      <c r="DR320" s="23" t="str">
        <f>+IF(LEN($I320)&gt;5,IF(ISERROR(VLOOKUP(V320,'CODIGO PAGO'!$B$2:$B$20,1,0)),1,IF(OR(AND(CP320=1,V320&lt;&gt;"N"),AND(CP320=3,V320&lt;&gt;"B"),AND(CP320=2,LEFT(TRIM(V320),1)&lt;&gt;"I")),1,IF(OR(AND(CP320=0,V320="N"),AND(CP320=0,V320="B"),AND(CP320=0,LEFT(TRIM(V320),1)="I")),1,0))),"")</f>
        <v/>
      </c>
      <c r="DS320" s="23" t="str">
        <f t="shared" si="178"/>
        <v/>
      </c>
      <c r="DT320" s="23" t="str">
        <f>+IF(LEN($I320)&gt;5,IF(ISERROR(VLOOKUP(X320,'CODIGO PAGO'!$B$2:$B$20,1,0)),1,IF(OR(AND(CR320=1,X320&lt;&gt;"N"),AND(CR320=3,X320&lt;&gt;"B"),AND(CR320=2,LEFT(TRIM(X320),1)&lt;&gt;"I")),1,IF(OR(AND(CR320=0,X320="N"),AND(CR320=0,X320="B"),AND(CR320=0,LEFT(TRIM(X320),1)="I")),1,0))),"")</f>
        <v/>
      </c>
      <c r="DU320" s="23" t="str">
        <f t="shared" si="179"/>
        <v/>
      </c>
      <c r="DV320" s="23" t="str">
        <f>+IF(LEN($I320)&gt;5,IF(ISERROR(VLOOKUP(Z320,'CODIGO PAGO'!$B$2:$B$20,1,0)),1,IF(OR(AND(CT320=1,Z320&lt;&gt;"N"),AND(CT320=3,Z320&lt;&gt;"B"),AND(CT320=2,LEFT(TRIM(Z320),1)&lt;&gt;"I")),1,IF(OR(AND(CT320=0,Z320="N"),AND(CT320=0,Z320="B"),AND(CT320=0,LEFT(TRIM(Z320),1)="I")),1,0))),"")</f>
        <v/>
      </c>
      <c r="DW320" s="23" t="str">
        <f t="shared" si="180"/>
        <v/>
      </c>
      <c r="DX320" s="23" t="str">
        <f>+IF(LEN($I320)&gt;5,IF(ISERROR(VLOOKUP(AB320,'CODIGO PAGO'!$B$2:$B$20,1,0)),1,IF(OR(AND(CV320=1,AB320&lt;&gt;"N"),AND(CV320=3,AB320&lt;&gt;"B"),AND(CV320=2,LEFT(TRIM(AB320),1)&lt;&gt;"I")),1,IF(OR(AND(CV320=0,AB320="N"),AND(CV320=0,AB320="B"),AND(CV320=0,LEFT(TRIM(AB320),1)="I")),1,0))),"")</f>
        <v/>
      </c>
      <c r="DY320" s="23" t="str">
        <f t="shared" si="181"/>
        <v/>
      </c>
      <c r="DZ320" s="23" t="str">
        <f>+IF(LEN($I320)&gt;5,IF(ISERROR(VLOOKUP(AD320,'CODIGO PAGO'!$B$2:$B$20,1,0)),1,IF(OR(AND(CX320=1,AD320&lt;&gt;"N"),AND(CX320=3,AD320&lt;&gt;"B"),AND(CX320=2,LEFT(TRIM(AD320),1)&lt;&gt;"I")),1,IF(OR(AND(CX320=0,AD320="N"),AND(CX320=0,AD320="B"),AND(CX320=0,LEFT(TRIM(AD320),1)="I")),1,0))),"")</f>
        <v/>
      </c>
      <c r="EA320" s="23" t="str">
        <f t="shared" si="182"/>
        <v/>
      </c>
      <c r="EB320" s="23" t="str">
        <f>+IF(LEN($I320)&gt;5,IF(ISERROR(VLOOKUP(AF320,'CODIGO PAGO'!$B$2:$B$20,1,0)),1,IF(OR(AND(CZ320=1,AF320&lt;&gt;"N"),AND(CZ320=3,AF320&lt;&gt;"B"),AND(CZ320=2,LEFT(TRIM(AF320),1)&lt;&gt;"I")),1,IF(OR(AND(CZ320=0,AF320="N"),AND(CZ320=0,AF320="B"),AND(CZ320=0,LEFT(TRIM(AF320),1)="I")),1,0))),"")</f>
        <v/>
      </c>
      <c r="EC320" s="23" t="str">
        <f t="shared" si="183"/>
        <v/>
      </c>
      <c r="ED320" s="23" t="str">
        <f>+IF(LEN($I320)&gt;5,IF(ISERROR(VLOOKUP(AH320,'CODIGO PAGO'!$B$2:$B$20,1,0)),1,IF(OR(AND(DB320=1,AH320&lt;&gt;"N"),AND(DB320=3,AH320&lt;&gt;"B"),AND(DB320=2,LEFT(TRIM(AH320),1)&lt;&gt;"I")),1,IF(OR(AND(DB320=0,AH320="N"),AND(DB320=0,AH320="B"),AND(DB320=0,LEFT(TRIM(AH320),1)="I")),1,0))),"")</f>
        <v/>
      </c>
      <c r="EE320" s="23" t="str">
        <f t="shared" si="184"/>
        <v/>
      </c>
      <c r="EF320" s="23" t="str">
        <f>+IF(LEN($I320)&gt;5,IF(ISERROR(VLOOKUP(AJ320,'CODIGO PAGO'!$B$2:$B$20,1,0)),1,IF(OR(AND(DD320=1,AJ320&lt;&gt;"N"),AND(DD320=3,AJ320&lt;&gt;"B"),AND(DD320=2,LEFT(TRIM(AJ320),1)&lt;&gt;"I")),1,IF(OR(AND(DD320=0,AJ320="N"),AND(DD320=0,AJ320="B"),AND(DD320=0,LEFT(TRIM(AJ320),1)="I")),1,0))),"")</f>
        <v/>
      </c>
      <c r="EG320" s="23" t="str">
        <f t="shared" si="185"/>
        <v/>
      </c>
      <c r="EH320" s="23" t="str">
        <f>+IF(LEN($I320)&gt;5,IF(ISERROR(VLOOKUP(AL320,'CODIGO PAGO'!$B$2:$B$20,1,0)),1,IF(OR(AND(DF320=1,AL320&lt;&gt;"N"),AND(DF320=3,AL320&lt;&gt;"B"),AND(DF320=2,LEFT(TRIM(AL320),1)&lt;&gt;"I")),1,IF(OR(AND(DF320=0,AL320="N"),AND(DF320=0,AL320="B"),AND(DF320=0,LEFT(TRIM(AL320),1)="I")),1,0))),"")</f>
        <v/>
      </c>
      <c r="EI320" s="23" t="str">
        <f t="shared" si="186"/>
        <v/>
      </c>
      <c r="EJ320" s="23" t="str">
        <f>+IF(LEN($I320)&gt;5,IF(ISERROR(VLOOKUP(AN320,'CODIGO PAGO'!$B$2:$B$20,1,0)),1,IF(OR(AND(DH320=1,AN320&lt;&gt;"N"),AND(DH320=3,AN320&lt;&gt;"B"),AND(DH320=2,LEFT(TRIM(AN320),1)&lt;&gt;"I")),1,IF(OR(AND(DH320=0,AN320="N"),AND(DH320=0,AN320="B"),AND(DH320=0,LEFT(TRIM(AN320),1)="I")),1,0))),"")</f>
        <v/>
      </c>
      <c r="EK320" s="23" t="str">
        <f t="shared" si="187"/>
        <v/>
      </c>
      <c r="EL320" s="24" t="str">
        <f t="shared" si="188"/>
        <v/>
      </c>
    </row>
    <row r="321" spans="1:142" s="26" customFormat="1">
      <c r="A321" s="15" t="str">
        <f t="shared" si="154"/>
        <v/>
      </c>
      <c r="B321" s="1" t="str">
        <f>+IF(LEN(I321)&gt;5,'CODIGO PAGO'!$B$28,"")</f>
        <v/>
      </c>
      <c r="C321" s="1" t="str">
        <f>+IF(LEN($I321)&gt;5,BD!D321,"")</f>
        <v/>
      </c>
      <c r="D321" s="168" t="str">
        <f>+IF(LEN($I321)&gt;5,BD!A321,"")</f>
        <v/>
      </c>
      <c r="E321" s="1" t="str">
        <f>+IF(LEN($I321)&gt;5,BD!B321,"")</f>
        <v/>
      </c>
      <c r="F321" s="1" t="str">
        <f>+IF(LEN($I321)&gt;5,BD!C321,"")</f>
        <v/>
      </c>
      <c r="G321" s="141"/>
      <c r="H321" s="141"/>
      <c r="I321" s="1" t="str">
        <f>+IF(LEN(BD!G321)&gt;5,BD!G321,"")</f>
        <v/>
      </c>
      <c r="J321" s="167" t="str">
        <f>+IF(LEN($I321)&gt;5,BD!E321,"")</f>
        <v/>
      </c>
      <c r="K321" s="6" t="str">
        <f t="shared" si="155"/>
        <v/>
      </c>
      <c r="L321" s="87" t="str">
        <f>+IF(LEN($I321)&gt;5,BD!H321,"")</f>
        <v/>
      </c>
      <c r="M321" s="40" t="str">
        <f t="shared" si="156"/>
        <v/>
      </c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4" t="str">
        <f t="shared" si="157"/>
        <v/>
      </c>
      <c r="AQ321" s="5" t="str">
        <f t="shared" si="158"/>
        <v/>
      </c>
      <c r="AR321" s="91" t="str">
        <f t="shared" si="159"/>
        <v/>
      </c>
      <c r="AS321" s="5" t="str">
        <f t="shared" si="160"/>
        <v/>
      </c>
      <c r="AT321" s="91" t="str">
        <f t="shared" si="161"/>
        <v/>
      </c>
      <c r="AU321" s="4" t="str">
        <f t="shared" si="162"/>
        <v/>
      </c>
      <c r="AV321" s="4" t="str">
        <f t="shared" si="163"/>
        <v/>
      </c>
      <c r="AW321" s="4" t="str">
        <f t="shared" si="164"/>
        <v/>
      </c>
      <c r="AX321" s="4" t="str">
        <f t="shared" si="165"/>
        <v/>
      </c>
      <c r="AY321" s="88" t="str">
        <f t="shared" si="166"/>
        <v/>
      </c>
      <c r="AZ321" s="17" t="str">
        <f t="shared" si="167"/>
        <v/>
      </c>
      <c r="BA321" s="18" t="str">
        <f t="shared" si="168"/>
        <v/>
      </c>
      <c r="BB321" s="19" t="str">
        <f>+IF(LEN(I321)&gt;5,IF(INT(RIGHT(B321,1))=9,0.5*L321*AY321,INT(MID(B321,5,LEN(B321)-4))*L321)+IFERROR(VLOOKUP(I321,AJUSTES!$A$1:$I$50,9,0),0),"")</f>
        <v/>
      </c>
      <c r="BC321" s="12"/>
      <c r="BD321" s="19" t="str">
        <f t="shared" si="169"/>
        <v/>
      </c>
      <c r="BE321" s="18" t="str">
        <f t="shared" si="170"/>
        <v/>
      </c>
      <c r="BF321" s="139" t="str">
        <f t="shared" si="171"/>
        <v/>
      </c>
      <c r="BG321" s="114"/>
      <c r="BH321" s="18" t="str">
        <f t="shared" si="172"/>
        <v/>
      </c>
      <c r="BI321" s="13"/>
      <c r="BJ321" s="12"/>
      <c r="BK321" s="12"/>
      <c r="BL321" s="145"/>
      <c r="BM321" s="12"/>
      <c r="BN321" s="12"/>
      <c r="BO321" s="12"/>
      <c r="BP321" s="12"/>
      <c r="BQ321" s="12"/>
      <c r="BR321" s="12"/>
      <c r="BS321" s="146"/>
      <c r="BT321" s="14"/>
      <c r="BU321" s="12"/>
      <c r="BV321" s="12"/>
      <c r="BW321" s="12"/>
      <c r="BX321" s="12"/>
      <c r="BY321" s="12"/>
      <c r="BZ321" s="144"/>
      <c r="CA321" s="107" t="str">
        <f>+IF(LEN($I321)&gt;5,IF(BD!F321="N/A","",BD!F321),"")</f>
        <v/>
      </c>
      <c r="CB321" s="21"/>
      <c r="CC321" s="147"/>
      <c r="CD321" s="148"/>
      <c r="CE321" s="8" t="str">
        <f>+IF(LEN(I321)&gt;5,BD!M321,"")</f>
        <v/>
      </c>
      <c r="CF321" s="16" t="str">
        <f>+IF(LEN(I321)&gt;5,BD!N321,"")</f>
        <v/>
      </c>
      <c r="CG321" s="3" t="str">
        <f t="shared" si="173"/>
        <v/>
      </c>
      <c r="CH321" s="23" t="str">
        <f>+IF(AND(LEN($I321)&gt;5),IF(AND($J321&gt;N$1,$J321&lt;=$AO$1),1,IF((COUNTIFS(INCAPACIDADES!$C$1:$C$51,$I321,INCAPACIDADES!K$1:K$51,N$1))&gt;0,2,IF(VLOOKUP($C321,BD!$D$1:$F$501,3,0)&gt;N$1,0,3))),"")</f>
        <v/>
      </c>
      <c r="CI321" s="23" t="str">
        <f>+IF(AND(LEN($I321)&gt;5),IF(AND($J321&gt;O$1,$J321&lt;=$AO$1),1,IF((COUNTIFS(INCAPACIDADES!$C$1:$C$51,$I321,INCAPACIDADES!L$1:L$51,O$1))&gt;0,2,IF(VLOOKUP($C321,BD!$D$1:$F$501,3,0)&gt;O$1,0,3))),"")</f>
        <v/>
      </c>
      <c r="CJ321" s="23" t="str">
        <f>+IF(AND(LEN($I321)&gt;5),IF(AND($J321&gt;P$1,$J321&lt;=$AO$1),1,IF((COUNTIFS(INCAPACIDADES!$C$1:$C$51,$I321,INCAPACIDADES!M$1:M$51,P$1))&gt;0,2,IF(VLOOKUP($C321,BD!$D$1:$F$501,3,0)&gt;P$1,0,3))),"")</f>
        <v/>
      </c>
      <c r="CK321" s="23" t="str">
        <f>+IF(AND(LEN($I321)&gt;5),IF(AND($J321&gt;Q$1,$J321&lt;=$AO$1),1,IF((COUNTIFS(INCAPACIDADES!$C$1:$C$51,$I321,INCAPACIDADES!N$1:N$51,Q$1))&gt;0,2,IF(VLOOKUP($C321,BD!$D$1:$F$501,3,0)&gt;Q$1,0,3))),"")</f>
        <v/>
      </c>
      <c r="CL321" s="23" t="str">
        <f>+IF(AND(LEN($I321)&gt;5),IF(AND($J321&gt;R$1,$J321&lt;=$AO$1),1,IF((COUNTIFS(INCAPACIDADES!$C$1:$C$51,$I321,INCAPACIDADES!O$1:O$51,R$1))&gt;0,2,IF(VLOOKUP($C321,BD!$D$1:$F$501,3,0)&gt;R$1,0,3))),"")</f>
        <v/>
      </c>
      <c r="CM321" s="23" t="str">
        <f>+IF(AND(LEN($I321)&gt;5),IF(AND($J321&gt;S$1,$J321&lt;=$AO$1),1,IF((COUNTIFS(INCAPACIDADES!$C$1:$C$51,$I321,INCAPACIDADES!P$1:P$51,S$1))&gt;0,2,IF(VLOOKUP($C321,BD!$D$1:$F$501,3,0)&gt;S$1,0,3))),"")</f>
        <v/>
      </c>
      <c r="CN321" s="23" t="str">
        <f>+IF(AND(LEN($I321)&gt;5),IF(AND($J321&gt;T$1,$J321&lt;=$AO$1),1,IF((COUNTIFS(INCAPACIDADES!$C$1:$C$51,$I321,INCAPACIDADES!Q$1:Q$51,T$1))&gt;0,2,IF(VLOOKUP($C321,BD!$D$1:$F$501,3,0)&gt;T$1,0,3))),"")</f>
        <v/>
      </c>
      <c r="CO321" s="23" t="str">
        <f>+IF(AND(LEN($I321)&gt;5),IF(AND($J321&gt;U$1,$J321&lt;=$AO$1),1,IF((COUNTIFS(INCAPACIDADES!$C$1:$C$51,$I321,INCAPACIDADES!R$1:R$51,U$1))&gt;0,2,IF(VLOOKUP($C321,BD!$D$1:$F$501,3,0)&gt;U$1,0,3))),"")</f>
        <v/>
      </c>
      <c r="CP321" s="23" t="str">
        <f>+IF(AND(LEN($I321)&gt;5),IF(AND($J321&gt;V$1,$J321&lt;=$AO$1),1,IF((COUNTIFS(INCAPACIDADES!$C$1:$C$51,$I321,INCAPACIDADES!S$1:S$51,V$1))&gt;0,2,IF(VLOOKUP($C321,BD!$D$1:$F$501,3,0)&gt;V$1,0,3))),"")</f>
        <v/>
      </c>
      <c r="CQ321" s="23" t="str">
        <f>+IF(AND(LEN($I321)&gt;5),IF(AND($J321&gt;W$1,$J321&lt;=$AO$1),1,IF((COUNTIFS(INCAPACIDADES!$C$1:$C$51,$I321,INCAPACIDADES!T$1:T$51,W$1))&gt;0,2,IF(VLOOKUP($C321,BD!$D$1:$F$501,3,0)&gt;W$1,0,3))),"")</f>
        <v/>
      </c>
      <c r="CR321" s="23" t="str">
        <f>+IF(AND(LEN($I321)&gt;5),IF(AND($J321&gt;X$1,$J321&lt;=$AO$1),1,IF((COUNTIFS(INCAPACIDADES!$C$1:$C$51,$I321,INCAPACIDADES!U$1:U$51,X$1))&gt;0,2,IF(VLOOKUP($C321,BD!$D$1:$F$501,3,0)&gt;X$1,0,3))),"")</f>
        <v/>
      </c>
      <c r="CS321" s="23" t="str">
        <f>+IF(AND(LEN($I321)&gt;5),IF(AND($J321&gt;Y$1,$J321&lt;=$AO$1),1,IF((COUNTIFS(INCAPACIDADES!$C$1:$C$51,$I321,INCAPACIDADES!V$1:V$51,Y$1))&gt;0,2,IF(VLOOKUP($C321,BD!$D$1:$F$501,3,0)&gt;Y$1,0,3))),"")</f>
        <v/>
      </c>
      <c r="CT321" s="23" t="str">
        <f>+IF(AND(LEN($I321)&gt;5),IF(AND($J321&gt;Z$1,$J321&lt;=$AO$1),1,IF((COUNTIFS(INCAPACIDADES!$C$1:$C$51,$I321,INCAPACIDADES!W$1:W$51,Z$1))&gt;0,2,IF(VLOOKUP($C321,BD!$D$1:$F$501,3,0)&gt;Z$1,0,3))),"")</f>
        <v/>
      </c>
      <c r="CU321" s="23" t="str">
        <f>+IF(AND(LEN($I321)&gt;5),IF(AND($J321&gt;AA$1,$J321&lt;=$AO$1),1,IF((COUNTIFS(INCAPACIDADES!$C$1:$C$51,$I321,INCAPACIDADES!X$1:X$51,AA$1))&gt;0,2,IF(VLOOKUP($C321,BD!$D$1:$F$501,3,0)&gt;AA$1,0,3))),"")</f>
        <v/>
      </c>
      <c r="CV321" s="23" t="str">
        <f>+IF(AND(LEN($I321)&gt;5),IF(AND($J321&gt;AB$1,$J321&lt;=$AO$1),1,IF((COUNTIFS(INCAPACIDADES!$C$1:$C$51,$I321,INCAPACIDADES!Y$1:Y$51,AB$1))&gt;0,2,IF(VLOOKUP($C321,BD!$D$1:$F$501,3,0)&gt;AB$1,0,3))),"")</f>
        <v/>
      </c>
      <c r="CW321" s="23" t="str">
        <f>+IF(AND(LEN($I321)&gt;5),IF(AND($J321&gt;AC$1,$J321&lt;=$AO$1),1,IF((COUNTIFS(INCAPACIDADES!$C$1:$C$51,$I321,INCAPACIDADES!Z$1:Z$51,AC$1))&gt;0,2,IF(VLOOKUP($C321,BD!$D$1:$F$501,3,0)&gt;AC$1,0,3))),"")</f>
        <v/>
      </c>
      <c r="CX321" s="23" t="str">
        <f>+IF(AND(LEN($I321)&gt;5),IF(AND($J321&gt;AD$1,$J321&lt;=$AO$1),1,IF((COUNTIFS(INCAPACIDADES!$C$1:$C$51,$I321,INCAPACIDADES!AA$1:AA$51,AD$1))&gt;0,2,IF(VLOOKUP($C321,BD!$D$1:$F$501,3,0)&gt;AD$1,0,3))),"")</f>
        <v/>
      </c>
      <c r="CY321" s="23" t="str">
        <f>+IF(AND(LEN($I321)&gt;5),IF(AND($J321&gt;AE$1,$J321&lt;=$AO$1),1,IF((COUNTIFS(INCAPACIDADES!$C$1:$C$51,$I321,INCAPACIDADES!AB$1:AB$51,AE$1))&gt;0,2,IF(VLOOKUP($C321,BD!$D$1:$F$501,3,0)&gt;AE$1,0,3))),"")</f>
        <v/>
      </c>
      <c r="CZ321" s="23" t="str">
        <f>+IF(AND(LEN($I321)&gt;5),IF(AND($J321&gt;AF$1,$J321&lt;=$AO$1),1,IF((COUNTIFS(INCAPACIDADES!$C$1:$C$51,$I321,INCAPACIDADES!AC$1:AC$51,AF$1))&gt;0,2,IF(VLOOKUP($C321,BD!$D$1:$F$501,3,0)&gt;AF$1,0,3))),"")</f>
        <v/>
      </c>
      <c r="DA321" s="23" t="str">
        <f>+IF(AND(LEN($I321)&gt;5),IF(AND($J321&gt;AG$1,$J321&lt;=$AO$1),1,IF((COUNTIFS(INCAPACIDADES!$C$1:$C$51,$I321,INCAPACIDADES!AD$1:AD$51,AG$1))&gt;0,2,IF(VLOOKUP($C321,BD!$D$1:$F$501,3,0)&gt;AG$1,0,3))),"")</f>
        <v/>
      </c>
      <c r="DB321" s="23" t="str">
        <f>+IF(AND(LEN($I321)&gt;5),IF(AND($J321&gt;AH$1,$J321&lt;=$AO$1),1,IF((COUNTIFS(INCAPACIDADES!$C$1:$C$51,$I321,INCAPACIDADES!AE$1:AE$51,AH$1))&gt;0,2,IF(VLOOKUP($C321,BD!$D$1:$F$501,3,0)&gt;AH$1,0,3))),"")</f>
        <v/>
      </c>
      <c r="DC321" s="23" t="str">
        <f>+IF(AND(LEN($I321)&gt;5),IF(AND($J321&gt;AI$1,$J321&lt;=$AO$1),1,IF((COUNTIFS(INCAPACIDADES!$C$1:$C$51,$I321,INCAPACIDADES!AF$1:AF$51,AI$1))&gt;0,2,IF(VLOOKUP($C321,BD!$D$1:$F$501,3,0)&gt;AI$1,0,3))),"")</f>
        <v/>
      </c>
      <c r="DD321" s="23" t="str">
        <f>+IF(AND(LEN($I321)&gt;5),IF(AND($J321&gt;AJ$1,$J321&lt;=$AO$1),1,IF((COUNTIFS(INCAPACIDADES!$C$1:$C$51,$I321,INCAPACIDADES!AG$1:AG$51,AJ$1))&gt;0,2,IF(VLOOKUP($C321,BD!$D$1:$F$501,3,0)&gt;AJ$1,0,3))),"")</f>
        <v/>
      </c>
      <c r="DE321" s="23" t="str">
        <f>+IF(AND(LEN($I321)&gt;5),IF(AND($J321&gt;AK$1,$J321&lt;=$AO$1),1,IF((COUNTIFS(INCAPACIDADES!$C$1:$C$51,$I321,INCAPACIDADES!AH$1:AH$51,AK$1))&gt;0,2,IF(VLOOKUP($C321,BD!$D$1:$F$501,3,0)&gt;AK$1,0,3))),"")</f>
        <v/>
      </c>
      <c r="DF321" s="23" t="str">
        <f>+IF(AND(LEN($I321)&gt;5),IF(AND($J321&gt;AL$1,$J321&lt;=$AO$1),1,IF((COUNTIFS(INCAPACIDADES!$C$1:$C$51,$I321,INCAPACIDADES!AI$1:AI$51,AL$1))&gt;0,2,IF(VLOOKUP($C321,BD!$D$1:$F$501,3,0)&gt;AL$1,0,3))),"")</f>
        <v/>
      </c>
      <c r="DG321" s="23" t="str">
        <f>+IF(AND(LEN($I321)&gt;5),IF(AND($J321&gt;AM$1,$J321&lt;=$AO$1),1,IF((COUNTIFS(INCAPACIDADES!$C$1:$C$51,$I321,INCAPACIDADES!AJ$1:AJ$51,AM$1))&gt;0,2,IF(VLOOKUP($C321,BD!$D$1:$F$501,3,0)&gt;AM$1,0,3))),"")</f>
        <v/>
      </c>
      <c r="DH321" s="23" t="str">
        <f>+IF(AND(LEN($I321)&gt;5),IF(AND($J321&gt;AN$1,$J321&lt;=$AO$1),1,IF((COUNTIFS(INCAPACIDADES!$C$1:$C$51,$I321,INCAPACIDADES!AK$1:AK$51,AN$1))&gt;0,2,IF(VLOOKUP($C321,BD!$D$1:$F$501,3,0)&gt;AN$1,0,3))),"")</f>
        <v/>
      </c>
      <c r="DI321" s="23" t="str">
        <f>+IF(AND(LEN($I321)&gt;5),IF(AND($J321&gt;AO$1,$J321&lt;=$AO$1),1,IF((COUNTIFS(INCAPACIDADES!$C$1:$C$51,$I321,INCAPACIDADES!AL$1:AL$51,AO$1))&gt;0,2,IF(VLOOKUP($C321,BD!$D$1:$F$501,3,0)&gt;AO$1,0,3))),"")</f>
        <v/>
      </c>
      <c r="DJ321" s="23" t="str">
        <f>+IF(LEN($I321)&gt;5,IF(ISERROR(VLOOKUP(N321,'CODIGO PAGO'!$B$2:$B$20,1,0)),1,IF(OR(AND(CH321=1,N321&lt;&gt;"N"),AND(CH321=3,N321&lt;&gt;"B"),AND(CH321=2,LEFT(TRIM(N321),1)&lt;&gt;"I")),1,IF(OR(AND(CH321=0,N321="N"),AND(CH321=0,N321="B"),AND(CH321=0,LEFT(TRIM(N321),1)="I")),1,0))),"")</f>
        <v/>
      </c>
      <c r="DK321" s="23" t="str">
        <f t="shared" si="174"/>
        <v/>
      </c>
      <c r="DL321" s="23" t="str">
        <f>+IF(LEN($I321)&gt;5,IF(ISERROR(VLOOKUP(P321,'CODIGO PAGO'!$B$2:$B$20,1,0)),1,IF(OR(AND(CJ321=1,P321&lt;&gt;"N"),AND(CJ321=3,P321&lt;&gt;"B"),AND(CJ321=2,LEFT(TRIM(P321),1)&lt;&gt;"I")),1,IF(OR(AND(CJ321=0,P321="N"),AND(CJ321=0,P321="B"),AND(CJ321=0,LEFT(TRIM(P321),1)="I")),1,0))),"")</f>
        <v/>
      </c>
      <c r="DM321" s="23" t="str">
        <f t="shared" si="175"/>
        <v/>
      </c>
      <c r="DN321" s="23" t="str">
        <f>+IF(LEN($I321)&gt;5,IF(ISERROR(VLOOKUP(R321,'CODIGO PAGO'!$B$2:$B$20,1,0)),1,IF(OR(AND(CL321=1,R321&lt;&gt;"N"),AND(CL321=3,R321&lt;&gt;"B"),AND(CL321=2,LEFT(TRIM(R321),1)&lt;&gt;"I")),1,IF(OR(AND(CL321=0,R321="N"),AND(CL321=0,R321="B"),AND(CL321=0,LEFT(TRIM(R321),1)="I")),1,0))),"")</f>
        <v/>
      </c>
      <c r="DO321" s="23" t="str">
        <f t="shared" si="176"/>
        <v/>
      </c>
      <c r="DP321" s="23" t="str">
        <f>+IF(LEN($I321)&gt;5,IF(ISERROR(VLOOKUP(T321,'CODIGO PAGO'!$B$2:$B$20,1,0)),1,IF(OR(AND(CN321=1,T321&lt;&gt;"N"),AND(CN321=3,T321&lt;&gt;"B"),AND(CN321=2,LEFT(TRIM(T321),1)&lt;&gt;"I")),1,IF(OR(AND(CN321=0,T321="N"),AND(CN321=0,T321="B"),AND(CN321=0,LEFT(TRIM(T321),1)="I")),1,0))),"")</f>
        <v/>
      </c>
      <c r="DQ321" s="23" t="str">
        <f t="shared" si="177"/>
        <v/>
      </c>
      <c r="DR321" s="23" t="str">
        <f>+IF(LEN($I321)&gt;5,IF(ISERROR(VLOOKUP(V321,'CODIGO PAGO'!$B$2:$B$20,1,0)),1,IF(OR(AND(CP321=1,V321&lt;&gt;"N"),AND(CP321=3,V321&lt;&gt;"B"),AND(CP321=2,LEFT(TRIM(V321),1)&lt;&gt;"I")),1,IF(OR(AND(CP321=0,V321="N"),AND(CP321=0,V321="B"),AND(CP321=0,LEFT(TRIM(V321),1)="I")),1,0))),"")</f>
        <v/>
      </c>
      <c r="DS321" s="23" t="str">
        <f t="shared" si="178"/>
        <v/>
      </c>
      <c r="DT321" s="23" t="str">
        <f>+IF(LEN($I321)&gt;5,IF(ISERROR(VLOOKUP(X321,'CODIGO PAGO'!$B$2:$B$20,1,0)),1,IF(OR(AND(CR321=1,X321&lt;&gt;"N"),AND(CR321=3,X321&lt;&gt;"B"),AND(CR321=2,LEFT(TRIM(X321),1)&lt;&gt;"I")),1,IF(OR(AND(CR321=0,X321="N"),AND(CR321=0,X321="B"),AND(CR321=0,LEFT(TRIM(X321),1)="I")),1,0))),"")</f>
        <v/>
      </c>
      <c r="DU321" s="23" t="str">
        <f t="shared" si="179"/>
        <v/>
      </c>
      <c r="DV321" s="23" t="str">
        <f>+IF(LEN($I321)&gt;5,IF(ISERROR(VLOOKUP(Z321,'CODIGO PAGO'!$B$2:$B$20,1,0)),1,IF(OR(AND(CT321=1,Z321&lt;&gt;"N"),AND(CT321=3,Z321&lt;&gt;"B"),AND(CT321=2,LEFT(TRIM(Z321),1)&lt;&gt;"I")),1,IF(OR(AND(CT321=0,Z321="N"),AND(CT321=0,Z321="B"),AND(CT321=0,LEFT(TRIM(Z321),1)="I")),1,0))),"")</f>
        <v/>
      </c>
      <c r="DW321" s="23" t="str">
        <f t="shared" si="180"/>
        <v/>
      </c>
      <c r="DX321" s="23" t="str">
        <f>+IF(LEN($I321)&gt;5,IF(ISERROR(VLOOKUP(AB321,'CODIGO PAGO'!$B$2:$B$20,1,0)),1,IF(OR(AND(CV321=1,AB321&lt;&gt;"N"),AND(CV321=3,AB321&lt;&gt;"B"),AND(CV321=2,LEFT(TRIM(AB321),1)&lt;&gt;"I")),1,IF(OR(AND(CV321=0,AB321="N"),AND(CV321=0,AB321="B"),AND(CV321=0,LEFT(TRIM(AB321),1)="I")),1,0))),"")</f>
        <v/>
      </c>
      <c r="DY321" s="23" t="str">
        <f t="shared" si="181"/>
        <v/>
      </c>
      <c r="DZ321" s="23" t="str">
        <f>+IF(LEN($I321)&gt;5,IF(ISERROR(VLOOKUP(AD321,'CODIGO PAGO'!$B$2:$B$20,1,0)),1,IF(OR(AND(CX321=1,AD321&lt;&gt;"N"),AND(CX321=3,AD321&lt;&gt;"B"),AND(CX321=2,LEFT(TRIM(AD321),1)&lt;&gt;"I")),1,IF(OR(AND(CX321=0,AD321="N"),AND(CX321=0,AD321="B"),AND(CX321=0,LEFT(TRIM(AD321),1)="I")),1,0))),"")</f>
        <v/>
      </c>
      <c r="EA321" s="23" t="str">
        <f t="shared" si="182"/>
        <v/>
      </c>
      <c r="EB321" s="23" t="str">
        <f>+IF(LEN($I321)&gt;5,IF(ISERROR(VLOOKUP(AF321,'CODIGO PAGO'!$B$2:$B$20,1,0)),1,IF(OR(AND(CZ321=1,AF321&lt;&gt;"N"),AND(CZ321=3,AF321&lt;&gt;"B"),AND(CZ321=2,LEFT(TRIM(AF321),1)&lt;&gt;"I")),1,IF(OR(AND(CZ321=0,AF321="N"),AND(CZ321=0,AF321="B"),AND(CZ321=0,LEFT(TRIM(AF321),1)="I")),1,0))),"")</f>
        <v/>
      </c>
      <c r="EC321" s="23" t="str">
        <f t="shared" si="183"/>
        <v/>
      </c>
      <c r="ED321" s="23" t="str">
        <f>+IF(LEN($I321)&gt;5,IF(ISERROR(VLOOKUP(AH321,'CODIGO PAGO'!$B$2:$B$20,1,0)),1,IF(OR(AND(DB321=1,AH321&lt;&gt;"N"),AND(DB321=3,AH321&lt;&gt;"B"),AND(DB321=2,LEFT(TRIM(AH321),1)&lt;&gt;"I")),1,IF(OR(AND(DB321=0,AH321="N"),AND(DB321=0,AH321="B"),AND(DB321=0,LEFT(TRIM(AH321),1)="I")),1,0))),"")</f>
        <v/>
      </c>
      <c r="EE321" s="23" t="str">
        <f t="shared" si="184"/>
        <v/>
      </c>
      <c r="EF321" s="23" t="str">
        <f>+IF(LEN($I321)&gt;5,IF(ISERROR(VLOOKUP(AJ321,'CODIGO PAGO'!$B$2:$B$20,1,0)),1,IF(OR(AND(DD321=1,AJ321&lt;&gt;"N"),AND(DD321=3,AJ321&lt;&gt;"B"),AND(DD321=2,LEFT(TRIM(AJ321),1)&lt;&gt;"I")),1,IF(OR(AND(DD321=0,AJ321="N"),AND(DD321=0,AJ321="B"),AND(DD321=0,LEFT(TRIM(AJ321),1)="I")),1,0))),"")</f>
        <v/>
      </c>
      <c r="EG321" s="23" t="str">
        <f t="shared" si="185"/>
        <v/>
      </c>
      <c r="EH321" s="23" t="str">
        <f>+IF(LEN($I321)&gt;5,IF(ISERROR(VLOOKUP(AL321,'CODIGO PAGO'!$B$2:$B$20,1,0)),1,IF(OR(AND(DF321=1,AL321&lt;&gt;"N"),AND(DF321=3,AL321&lt;&gt;"B"),AND(DF321=2,LEFT(TRIM(AL321),1)&lt;&gt;"I")),1,IF(OR(AND(DF321=0,AL321="N"),AND(DF321=0,AL321="B"),AND(DF321=0,LEFT(TRIM(AL321),1)="I")),1,0))),"")</f>
        <v/>
      </c>
      <c r="EI321" s="23" t="str">
        <f t="shared" si="186"/>
        <v/>
      </c>
      <c r="EJ321" s="23" t="str">
        <f>+IF(LEN($I321)&gt;5,IF(ISERROR(VLOOKUP(AN321,'CODIGO PAGO'!$B$2:$B$20,1,0)),1,IF(OR(AND(DH321=1,AN321&lt;&gt;"N"),AND(DH321=3,AN321&lt;&gt;"B"),AND(DH321=2,LEFT(TRIM(AN321),1)&lt;&gt;"I")),1,IF(OR(AND(DH321=0,AN321="N"),AND(DH321=0,AN321="B"),AND(DH321=0,LEFT(TRIM(AN321),1)="I")),1,0))),"")</f>
        <v/>
      </c>
      <c r="EK321" s="23" t="str">
        <f t="shared" si="187"/>
        <v/>
      </c>
      <c r="EL321" s="24" t="str">
        <f t="shared" si="188"/>
        <v/>
      </c>
    </row>
    <row r="322" spans="1:142" s="26" customFormat="1">
      <c r="A322" s="15" t="str">
        <f t="shared" si="154"/>
        <v/>
      </c>
      <c r="B322" s="1" t="str">
        <f>+IF(LEN(I322)&gt;5,'CODIGO PAGO'!$B$28,"")</f>
        <v/>
      </c>
      <c r="C322" s="1" t="str">
        <f>+IF(LEN($I322)&gt;5,BD!D322,"")</f>
        <v/>
      </c>
      <c r="D322" s="168" t="str">
        <f>+IF(LEN($I322)&gt;5,BD!A322,"")</f>
        <v/>
      </c>
      <c r="E322" s="1" t="str">
        <f>+IF(LEN($I322)&gt;5,BD!B322,"")</f>
        <v/>
      </c>
      <c r="F322" s="1" t="str">
        <f>+IF(LEN($I322)&gt;5,BD!C322,"")</f>
        <v/>
      </c>
      <c r="G322" s="141"/>
      <c r="H322" s="141"/>
      <c r="I322" s="1" t="str">
        <f>+IF(LEN(BD!G322)&gt;5,BD!G322,"")</f>
        <v/>
      </c>
      <c r="J322" s="167" t="str">
        <f>+IF(LEN($I322)&gt;5,BD!E322,"")</f>
        <v/>
      </c>
      <c r="K322" s="6" t="str">
        <f t="shared" si="155"/>
        <v/>
      </c>
      <c r="L322" s="87" t="str">
        <f>+IF(LEN($I322)&gt;5,BD!H322,"")</f>
        <v/>
      </c>
      <c r="M322" s="40" t="str">
        <f t="shared" si="156"/>
        <v/>
      </c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4" t="str">
        <f t="shared" si="157"/>
        <v/>
      </c>
      <c r="AQ322" s="5" t="str">
        <f t="shared" si="158"/>
        <v/>
      </c>
      <c r="AR322" s="91" t="str">
        <f t="shared" si="159"/>
        <v/>
      </c>
      <c r="AS322" s="5" t="str">
        <f t="shared" si="160"/>
        <v/>
      </c>
      <c r="AT322" s="91" t="str">
        <f t="shared" si="161"/>
        <v/>
      </c>
      <c r="AU322" s="4" t="str">
        <f t="shared" si="162"/>
        <v/>
      </c>
      <c r="AV322" s="4" t="str">
        <f t="shared" si="163"/>
        <v/>
      </c>
      <c r="AW322" s="4" t="str">
        <f t="shared" si="164"/>
        <v/>
      </c>
      <c r="AX322" s="4" t="str">
        <f t="shared" si="165"/>
        <v/>
      </c>
      <c r="AY322" s="88" t="str">
        <f t="shared" si="166"/>
        <v/>
      </c>
      <c r="AZ322" s="17" t="str">
        <f t="shared" si="167"/>
        <v/>
      </c>
      <c r="BA322" s="18" t="str">
        <f t="shared" si="168"/>
        <v/>
      </c>
      <c r="BB322" s="19" t="str">
        <f>+IF(LEN(I322)&gt;5,IF(INT(RIGHT(B322,1))=9,0.5*L322*AY322,INT(MID(B322,5,LEN(B322)-4))*L322)+IFERROR(VLOOKUP(I322,AJUSTES!$A$1:$I$50,9,0),0),"")</f>
        <v/>
      </c>
      <c r="BC322" s="12"/>
      <c r="BD322" s="19" t="str">
        <f t="shared" si="169"/>
        <v/>
      </c>
      <c r="BE322" s="18" t="str">
        <f t="shared" si="170"/>
        <v/>
      </c>
      <c r="BF322" s="139" t="str">
        <f t="shared" si="171"/>
        <v/>
      </c>
      <c r="BG322" s="114"/>
      <c r="BH322" s="18" t="str">
        <f t="shared" si="172"/>
        <v/>
      </c>
      <c r="BI322" s="13"/>
      <c r="BJ322" s="12"/>
      <c r="BK322" s="12"/>
      <c r="BL322" s="145"/>
      <c r="BM322" s="12"/>
      <c r="BN322" s="12"/>
      <c r="BO322" s="12"/>
      <c r="BP322" s="12"/>
      <c r="BQ322" s="12"/>
      <c r="BR322" s="12"/>
      <c r="BS322" s="146"/>
      <c r="BT322" s="14"/>
      <c r="BU322" s="12"/>
      <c r="BV322" s="12"/>
      <c r="BW322" s="12"/>
      <c r="BX322" s="12"/>
      <c r="BY322" s="12"/>
      <c r="BZ322" s="144"/>
      <c r="CA322" s="107" t="str">
        <f>+IF(LEN($I322)&gt;5,IF(BD!F322="N/A","",BD!F322),"")</f>
        <v/>
      </c>
      <c r="CB322" s="21"/>
      <c r="CC322" s="147"/>
      <c r="CD322" s="148"/>
      <c r="CE322" s="8" t="str">
        <f>+IF(LEN(I322)&gt;5,BD!M322,"")</f>
        <v/>
      </c>
      <c r="CF322" s="16" t="str">
        <f>+IF(LEN(I322)&gt;5,BD!N322,"")</f>
        <v/>
      </c>
      <c r="CG322" s="3" t="str">
        <f t="shared" si="173"/>
        <v/>
      </c>
      <c r="CH322" s="23" t="str">
        <f>+IF(AND(LEN($I322)&gt;5),IF(AND($J322&gt;N$1,$J322&lt;=$AO$1),1,IF((COUNTIFS(INCAPACIDADES!$C$1:$C$51,$I322,INCAPACIDADES!K$1:K$51,N$1))&gt;0,2,IF(VLOOKUP($C322,BD!$D$1:$F$501,3,0)&gt;N$1,0,3))),"")</f>
        <v/>
      </c>
      <c r="CI322" s="23" t="str">
        <f>+IF(AND(LEN($I322)&gt;5),IF(AND($J322&gt;O$1,$J322&lt;=$AO$1),1,IF((COUNTIFS(INCAPACIDADES!$C$1:$C$51,$I322,INCAPACIDADES!L$1:L$51,O$1))&gt;0,2,IF(VLOOKUP($C322,BD!$D$1:$F$501,3,0)&gt;O$1,0,3))),"")</f>
        <v/>
      </c>
      <c r="CJ322" s="23" t="str">
        <f>+IF(AND(LEN($I322)&gt;5),IF(AND($J322&gt;P$1,$J322&lt;=$AO$1),1,IF((COUNTIFS(INCAPACIDADES!$C$1:$C$51,$I322,INCAPACIDADES!M$1:M$51,P$1))&gt;0,2,IF(VLOOKUP($C322,BD!$D$1:$F$501,3,0)&gt;P$1,0,3))),"")</f>
        <v/>
      </c>
      <c r="CK322" s="23" t="str">
        <f>+IF(AND(LEN($I322)&gt;5),IF(AND($J322&gt;Q$1,$J322&lt;=$AO$1),1,IF((COUNTIFS(INCAPACIDADES!$C$1:$C$51,$I322,INCAPACIDADES!N$1:N$51,Q$1))&gt;0,2,IF(VLOOKUP($C322,BD!$D$1:$F$501,3,0)&gt;Q$1,0,3))),"")</f>
        <v/>
      </c>
      <c r="CL322" s="23" t="str">
        <f>+IF(AND(LEN($I322)&gt;5),IF(AND($J322&gt;R$1,$J322&lt;=$AO$1),1,IF((COUNTIFS(INCAPACIDADES!$C$1:$C$51,$I322,INCAPACIDADES!O$1:O$51,R$1))&gt;0,2,IF(VLOOKUP($C322,BD!$D$1:$F$501,3,0)&gt;R$1,0,3))),"")</f>
        <v/>
      </c>
      <c r="CM322" s="23" t="str">
        <f>+IF(AND(LEN($I322)&gt;5),IF(AND($J322&gt;S$1,$J322&lt;=$AO$1),1,IF((COUNTIFS(INCAPACIDADES!$C$1:$C$51,$I322,INCAPACIDADES!P$1:P$51,S$1))&gt;0,2,IF(VLOOKUP($C322,BD!$D$1:$F$501,3,0)&gt;S$1,0,3))),"")</f>
        <v/>
      </c>
      <c r="CN322" s="23" t="str">
        <f>+IF(AND(LEN($I322)&gt;5),IF(AND($J322&gt;T$1,$J322&lt;=$AO$1),1,IF((COUNTIFS(INCAPACIDADES!$C$1:$C$51,$I322,INCAPACIDADES!Q$1:Q$51,T$1))&gt;0,2,IF(VLOOKUP($C322,BD!$D$1:$F$501,3,0)&gt;T$1,0,3))),"")</f>
        <v/>
      </c>
      <c r="CO322" s="23" t="str">
        <f>+IF(AND(LEN($I322)&gt;5),IF(AND($J322&gt;U$1,$J322&lt;=$AO$1),1,IF((COUNTIFS(INCAPACIDADES!$C$1:$C$51,$I322,INCAPACIDADES!R$1:R$51,U$1))&gt;0,2,IF(VLOOKUP($C322,BD!$D$1:$F$501,3,0)&gt;U$1,0,3))),"")</f>
        <v/>
      </c>
      <c r="CP322" s="23" t="str">
        <f>+IF(AND(LEN($I322)&gt;5),IF(AND($J322&gt;V$1,$J322&lt;=$AO$1),1,IF((COUNTIFS(INCAPACIDADES!$C$1:$C$51,$I322,INCAPACIDADES!S$1:S$51,V$1))&gt;0,2,IF(VLOOKUP($C322,BD!$D$1:$F$501,3,0)&gt;V$1,0,3))),"")</f>
        <v/>
      </c>
      <c r="CQ322" s="23" t="str">
        <f>+IF(AND(LEN($I322)&gt;5),IF(AND($J322&gt;W$1,$J322&lt;=$AO$1),1,IF((COUNTIFS(INCAPACIDADES!$C$1:$C$51,$I322,INCAPACIDADES!T$1:T$51,W$1))&gt;0,2,IF(VLOOKUP($C322,BD!$D$1:$F$501,3,0)&gt;W$1,0,3))),"")</f>
        <v/>
      </c>
      <c r="CR322" s="23" t="str">
        <f>+IF(AND(LEN($I322)&gt;5),IF(AND($J322&gt;X$1,$J322&lt;=$AO$1),1,IF((COUNTIFS(INCAPACIDADES!$C$1:$C$51,$I322,INCAPACIDADES!U$1:U$51,X$1))&gt;0,2,IF(VLOOKUP($C322,BD!$D$1:$F$501,3,0)&gt;X$1,0,3))),"")</f>
        <v/>
      </c>
      <c r="CS322" s="23" t="str">
        <f>+IF(AND(LEN($I322)&gt;5),IF(AND($J322&gt;Y$1,$J322&lt;=$AO$1),1,IF((COUNTIFS(INCAPACIDADES!$C$1:$C$51,$I322,INCAPACIDADES!V$1:V$51,Y$1))&gt;0,2,IF(VLOOKUP($C322,BD!$D$1:$F$501,3,0)&gt;Y$1,0,3))),"")</f>
        <v/>
      </c>
      <c r="CT322" s="23" t="str">
        <f>+IF(AND(LEN($I322)&gt;5),IF(AND($J322&gt;Z$1,$J322&lt;=$AO$1),1,IF((COUNTIFS(INCAPACIDADES!$C$1:$C$51,$I322,INCAPACIDADES!W$1:W$51,Z$1))&gt;0,2,IF(VLOOKUP($C322,BD!$D$1:$F$501,3,0)&gt;Z$1,0,3))),"")</f>
        <v/>
      </c>
      <c r="CU322" s="23" t="str">
        <f>+IF(AND(LEN($I322)&gt;5),IF(AND($J322&gt;AA$1,$J322&lt;=$AO$1),1,IF((COUNTIFS(INCAPACIDADES!$C$1:$C$51,$I322,INCAPACIDADES!X$1:X$51,AA$1))&gt;0,2,IF(VLOOKUP($C322,BD!$D$1:$F$501,3,0)&gt;AA$1,0,3))),"")</f>
        <v/>
      </c>
      <c r="CV322" s="23" t="str">
        <f>+IF(AND(LEN($I322)&gt;5),IF(AND($J322&gt;AB$1,$J322&lt;=$AO$1),1,IF((COUNTIFS(INCAPACIDADES!$C$1:$C$51,$I322,INCAPACIDADES!Y$1:Y$51,AB$1))&gt;0,2,IF(VLOOKUP($C322,BD!$D$1:$F$501,3,0)&gt;AB$1,0,3))),"")</f>
        <v/>
      </c>
      <c r="CW322" s="23" t="str">
        <f>+IF(AND(LEN($I322)&gt;5),IF(AND($J322&gt;AC$1,$J322&lt;=$AO$1),1,IF((COUNTIFS(INCAPACIDADES!$C$1:$C$51,$I322,INCAPACIDADES!Z$1:Z$51,AC$1))&gt;0,2,IF(VLOOKUP($C322,BD!$D$1:$F$501,3,0)&gt;AC$1,0,3))),"")</f>
        <v/>
      </c>
      <c r="CX322" s="23" t="str">
        <f>+IF(AND(LEN($I322)&gt;5),IF(AND($J322&gt;AD$1,$J322&lt;=$AO$1),1,IF((COUNTIFS(INCAPACIDADES!$C$1:$C$51,$I322,INCAPACIDADES!AA$1:AA$51,AD$1))&gt;0,2,IF(VLOOKUP($C322,BD!$D$1:$F$501,3,0)&gt;AD$1,0,3))),"")</f>
        <v/>
      </c>
      <c r="CY322" s="23" t="str">
        <f>+IF(AND(LEN($I322)&gt;5),IF(AND($J322&gt;AE$1,$J322&lt;=$AO$1),1,IF((COUNTIFS(INCAPACIDADES!$C$1:$C$51,$I322,INCAPACIDADES!AB$1:AB$51,AE$1))&gt;0,2,IF(VLOOKUP($C322,BD!$D$1:$F$501,3,0)&gt;AE$1,0,3))),"")</f>
        <v/>
      </c>
      <c r="CZ322" s="23" t="str">
        <f>+IF(AND(LEN($I322)&gt;5),IF(AND($J322&gt;AF$1,$J322&lt;=$AO$1),1,IF((COUNTIFS(INCAPACIDADES!$C$1:$C$51,$I322,INCAPACIDADES!AC$1:AC$51,AF$1))&gt;0,2,IF(VLOOKUP($C322,BD!$D$1:$F$501,3,0)&gt;AF$1,0,3))),"")</f>
        <v/>
      </c>
      <c r="DA322" s="23" t="str">
        <f>+IF(AND(LEN($I322)&gt;5),IF(AND($J322&gt;AG$1,$J322&lt;=$AO$1),1,IF((COUNTIFS(INCAPACIDADES!$C$1:$C$51,$I322,INCAPACIDADES!AD$1:AD$51,AG$1))&gt;0,2,IF(VLOOKUP($C322,BD!$D$1:$F$501,3,0)&gt;AG$1,0,3))),"")</f>
        <v/>
      </c>
      <c r="DB322" s="23" t="str">
        <f>+IF(AND(LEN($I322)&gt;5),IF(AND($J322&gt;AH$1,$J322&lt;=$AO$1),1,IF((COUNTIFS(INCAPACIDADES!$C$1:$C$51,$I322,INCAPACIDADES!AE$1:AE$51,AH$1))&gt;0,2,IF(VLOOKUP($C322,BD!$D$1:$F$501,3,0)&gt;AH$1,0,3))),"")</f>
        <v/>
      </c>
      <c r="DC322" s="23" t="str">
        <f>+IF(AND(LEN($I322)&gt;5),IF(AND($J322&gt;AI$1,$J322&lt;=$AO$1),1,IF((COUNTIFS(INCAPACIDADES!$C$1:$C$51,$I322,INCAPACIDADES!AF$1:AF$51,AI$1))&gt;0,2,IF(VLOOKUP($C322,BD!$D$1:$F$501,3,0)&gt;AI$1,0,3))),"")</f>
        <v/>
      </c>
      <c r="DD322" s="23" t="str">
        <f>+IF(AND(LEN($I322)&gt;5),IF(AND($J322&gt;AJ$1,$J322&lt;=$AO$1),1,IF((COUNTIFS(INCAPACIDADES!$C$1:$C$51,$I322,INCAPACIDADES!AG$1:AG$51,AJ$1))&gt;0,2,IF(VLOOKUP($C322,BD!$D$1:$F$501,3,0)&gt;AJ$1,0,3))),"")</f>
        <v/>
      </c>
      <c r="DE322" s="23" t="str">
        <f>+IF(AND(LEN($I322)&gt;5),IF(AND($J322&gt;AK$1,$J322&lt;=$AO$1),1,IF((COUNTIFS(INCAPACIDADES!$C$1:$C$51,$I322,INCAPACIDADES!AH$1:AH$51,AK$1))&gt;0,2,IF(VLOOKUP($C322,BD!$D$1:$F$501,3,0)&gt;AK$1,0,3))),"")</f>
        <v/>
      </c>
      <c r="DF322" s="23" t="str">
        <f>+IF(AND(LEN($I322)&gt;5),IF(AND($J322&gt;AL$1,$J322&lt;=$AO$1),1,IF((COUNTIFS(INCAPACIDADES!$C$1:$C$51,$I322,INCAPACIDADES!AI$1:AI$51,AL$1))&gt;0,2,IF(VLOOKUP($C322,BD!$D$1:$F$501,3,0)&gt;AL$1,0,3))),"")</f>
        <v/>
      </c>
      <c r="DG322" s="23" t="str">
        <f>+IF(AND(LEN($I322)&gt;5),IF(AND($J322&gt;AM$1,$J322&lt;=$AO$1),1,IF((COUNTIFS(INCAPACIDADES!$C$1:$C$51,$I322,INCAPACIDADES!AJ$1:AJ$51,AM$1))&gt;0,2,IF(VLOOKUP($C322,BD!$D$1:$F$501,3,0)&gt;AM$1,0,3))),"")</f>
        <v/>
      </c>
      <c r="DH322" s="23" t="str">
        <f>+IF(AND(LEN($I322)&gt;5),IF(AND($J322&gt;AN$1,$J322&lt;=$AO$1),1,IF((COUNTIFS(INCAPACIDADES!$C$1:$C$51,$I322,INCAPACIDADES!AK$1:AK$51,AN$1))&gt;0,2,IF(VLOOKUP($C322,BD!$D$1:$F$501,3,0)&gt;AN$1,0,3))),"")</f>
        <v/>
      </c>
      <c r="DI322" s="23" t="str">
        <f>+IF(AND(LEN($I322)&gt;5),IF(AND($J322&gt;AO$1,$J322&lt;=$AO$1),1,IF((COUNTIFS(INCAPACIDADES!$C$1:$C$51,$I322,INCAPACIDADES!AL$1:AL$51,AO$1))&gt;0,2,IF(VLOOKUP($C322,BD!$D$1:$F$501,3,0)&gt;AO$1,0,3))),"")</f>
        <v/>
      </c>
      <c r="DJ322" s="23" t="str">
        <f>+IF(LEN($I322)&gt;5,IF(ISERROR(VLOOKUP(N322,'CODIGO PAGO'!$B$2:$B$20,1,0)),1,IF(OR(AND(CH322=1,N322&lt;&gt;"N"),AND(CH322=3,N322&lt;&gt;"B"),AND(CH322=2,LEFT(TRIM(N322),1)&lt;&gt;"I")),1,IF(OR(AND(CH322=0,N322="N"),AND(CH322=0,N322="B"),AND(CH322=0,LEFT(TRIM(N322),1)="I")),1,0))),"")</f>
        <v/>
      </c>
      <c r="DK322" s="23" t="str">
        <f t="shared" si="174"/>
        <v/>
      </c>
      <c r="DL322" s="23" t="str">
        <f>+IF(LEN($I322)&gt;5,IF(ISERROR(VLOOKUP(P322,'CODIGO PAGO'!$B$2:$B$20,1,0)),1,IF(OR(AND(CJ322=1,P322&lt;&gt;"N"),AND(CJ322=3,P322&lt;&gt;"B"),AND(CJ322=2,LEFT(TRIM(P322),1)&lt;&gt;"I")),1,IF(OR(AND(CJ322=0,P322="N"),AND(CJ322=0,P322="B"),AND(CJ322=0,LEFT(TRIM(P322),1)="I")),1,0))),"")</f>
        <v/>
      </c>
      <c r="DM322" s="23" t="str">
        <f t="shared" si="175"/>
        <v/>
      </c>
      <c r="DN322" s="23" t="str">
        <f>+IF(LEN($I322)&gt;5,IF(ISERROR(VLOOKUP(R322,'CODIGO PAGO'!$B$2:$B$20,1,0)),1,IF(OR(AND(CL322=1,R322&lt;&gt;"N"),AND(CL322=3,R322&lt;&gt;"B"),AND(CL322=2,LEFT(TRIM(R322),1)&lt;&gt;"I")),1,IF(OR(AND(CL322=0,R322="N"),AND(CL322=0,R322="B"),AND(CL322=0,LEFT(TRIM(R322),1)="I")),1,0))),"")</f>
        <v/>
      </c>
      <c r="DO322" s="23" t="str">
        <f t="shared" si="176"/>
        <v/>
      </c>
      <c r="DP322" s="23" t="str">
        <f>+IF(LEN($I322)&gt;5,IF(ISERROR(VLOOKUP(T322,'CODIGO PAGO'!$B$2:$B$20,1,0)),1,IF(OR(AND(CN322=1,T322&lt;&gt;"N"),AND(CN322=3,T322&lt;&gt;"B"),AND(CN322=2,LEFT(TRIM(T322),1)&lt;&gt;"I")),1,IF(OR(AND(CN322=0,T322="N"),AND(CN322=0,T322="B"),AND(CN322=0,LEFT(TRIM(T322),1)="I")),1,0))),"")</f>
        <v/>
      </c>
      <c r="DQ322" s="23" t="str">
        <f t="shared" si="177"/>
        <v/>
      </c>
      <c r="DR322" s="23" t="str">
        <f>+IF(LEN($I322)&gt;5,IF(ISERROR(VLOOKUP(V322,'CODIGO PAGO'!$B$2:$B$20,1,0)),1,IF(OR(AND(CP322=1,V322&lt;&gt;"N"),AND(CP322=3,V322&lt;&gt;"B"),AND(CP322=2,LEFT(TRIM(V322),1)&lt;&gt;"I")),1,IF(OR(AND(CP322=0,V322="N"),AND(CP322=0,V322="B"),AND(CP322=0,LEFT(TRIM(V322),1)="I")),1,0))),"")</f>
        <v/>
      </c>
      <c r="DS322" s="23" t="str">
        <f t="shared" si="178"/>
        <v/>
      </c>
      <c r="DT322" s="23" t="str">
        <f>+IF(LEN($I322)&gt;5,IF(ISERROR(VLOOKUP(X322,'CODIGO PAGO'!$B$2:$B$20,1,0)),1,IF(OR(AND(CR322=1,X322&lt;&gt;"N"),AND(CR322=3,X322&lt;&gt;"B"),AND(CR322=2,LEFT(TRIM(X322),1)&lt;&gt;"I")),1,IF(OR(AND(CR322=0,X322="N"),AND(CR322=0,X322="B"),AND(CR322=0,LEFT(TRIM(X322),1)="I")),1,0))),"")</f>
        <v/>
      </c>
      <c r="DU322" s="23" t="str">
        <f t="shared" si="179"/>
        <v/>
      </c>
      <c r="DV322" s="23" t="str">
        <f>+IF(LEN($I322)&gt;5,IF(ISERROR(VLOOKUP(Z322,'CODIGO PAGO'!$B$2:$B$20,1,0)),1,IF(OR(AND(CT322=1,Z322&lt;&gt;"N"),AND(CT322=3,Z322&lt;&gt;"B"),AND(CT322=2,LEFT(TRIM(Z322),1)&lt;&gt;"I")),1,IF(OR(AND(CT322=0,Z322="N"),AND(CT322=0,Z322="B"),AND(CT322=0,LEFT(TRIM(Z322),1)="I")),1,0))),"")</f>
        <v/>
      </c>
      <c r="DW322" s="23" t="str">
        <f t="shared" si="180"/>
        <v/>
      </c>
      <c r="DX322" s="23" t="str">
        <f>+IF(LEN($I322)&gt;5,IF(ISERROR(VLOOKUP(AB322,'CODIGO PAGO'!$B$2:$B$20,1,0)),1,IF(OR(AND(CV322=1,AB322&lt;&gt;"N"),AND(CV322=3,AB322&lt;&gt;"B"),AND(CV322=2,LEFT(TRIM(AB322),1)&lt;&gt;"I")),1,IF(OR(AND(CV322=0,AB322="N"),AND(CV322=0,AB322="B"),AND(CV322=0,LEFT(TRIM(AB322),1)="I")),1,0))),"")</f>
        <v/>
      </c>
      <c r="DY322" s="23" t="str">
        <f t="shared" si="181"/>
        <v/>
      </c>
      <c r="DZ322" s="23" t="str">
        <f>+IF(LEN($I322)&gt;5,IF(ISERROR(VLOOKUP(AD322,'CODIGO PAGO'!$B$2:$B$20,1,0)),1,IF(OR(AND(CX322=1,AD322&lt;&gt;"N"),AND(CX322=3,AD322&lt;&gt;"B"),AND(CX322=2,LEFT(TRIM(AD322),1)&lt;&gt;"I")),1,IF(OR(AND(CX322=0,AD322="N"),AND(CX322=0,AD322="B"),AND(CX322=0,LEFT(TRIM(AD322),1)="I")),1,0))),"")</f>
        <v/>
      </c>
      <c r="EA322" s="23" t="str">
        <f t="shared" si="182"/>
        <v/>
      </c>
      <c r="EB322" s="23" t="str">
        <f>+IF(LEN($I322)&gt;5,IF(ISERROR(VLOOKUP(AF322,'CODIGO PAGO'!$B$2:$B$20,1,0)),1,IF(OR(AND(CZ322=1,AF322&lt;&gt;"N"),AND(CZ322=3,AF322&lt;&gt;"B"),AND(CZ322=2,LEFT(TRIM(AF322),1)&lt;&gt;"I")),1,IF(OR(AND(CZ322=0,AF322="N"),AND(CZ322=0,AF322="B"),AND(CZ322=0,LEFT(TRIM(AF322),1)="I")),1,0))),"")</f>
        <v/>
      </c>
      <c r="EC322" s="23" t="str">
        <f t="shared" si="183"/>
        <v/>
      </c>
      <c r="ED322" s="23" t="str">
        <f>+IF(LEN($I322)&gt;5,IF(ISERROR(VLOOKUP(AH322,'CODIGO PAGO'!$B$2:$B$20,1,0)),1,IF(OR(AND(DB322=1,AH322&lt;&gt;"N"),AND(DB322=3,AH322&lt;&gt;"B"),AND(DB322=2,LEFT(TRIM(AH322),1)&lt;&gt;"I")),1,IF(OR(AND(DB322=0,AH322="N"),AND(DB322=0,AH322="B"),AND(DB322=0,LEFT(TRIM(AH322),1)="I")),1,0))),"")</f>
        <v/>
      </c>
      <c r="EE322" s="23" t="str">
        <f t="shared" si="184"/>
        <v/>
      </c>
      <c r="EF322" s="23" t="str">
        <f>+IF(LEN($I322)&gt;5,IF(ISERROR(VLOOKUP(AJ322,'CODIGO PAGO'!$B$2:$B$20,1,0)),1,IF(OR(AND(DD322=1,AJ322&lt;&gt;"N"),AND(DD322=3,AJ322&lt;&gt;"B"),AND(DD322=2,LEFT(TRIM(AJ322),1)&lt;&gt;"I")),1,IF(OR(AND(DD322=0,AJ322="N"),AND(DD322=0,AJ322="B"),AND(DD322=0,LEFT(TRIM(AJ322),1)="I")),1,0))),"")</f>
        <v/>
      </c>
      <c r="EG322" s="23" t="str">
        <f t="shared" si="185"/>
        <v/>
      </c>
      <c r="EH322" s="23" t="str">
        <f>+IF(LEN($I322)&gt;5,IF(ISERROR(VLOOKUP(AL322,'CODIGO PAGO'!$B$2:$B$20,1,0)),1,IF(OR(AND(DF322=1,AL322&lt;&gt;"N"),AND(DF322=3,AL322&lt;&gt;"B"),AND(DF322=2,LEFT(TRIM(AL322),1)&lt;&gt;"I")),1,IF(OR(AND(DF322=0,AL322="N"),AND(DF322=0,AL322="B"),AND(DF322=0,LEFT(TRIM(AL322),1)="I")),1,0))),"")</f>
        <v/>
      </c>
      <c r="EI322" s="23" t="str">
        <f t="shared" si="186"/>
        <v/>
      </c>
      <c r="EJ322" s="23" t="str">
        <f>+IF(LEN($I322)&gt;5,IF(ISERROR(VLOOKUP(AN322,'CODIGO PAGO'!$B$2:$B$20,1,0)),1,IF(OR(AND(DH322=1,AN322&lt;&gt;"N"),AND(DH322=3,AN322&lt;&gt;"B"),AND(DH322=2,LEFT(TRIM(AN322),1)&lt;&gt;"I")),1,IF(OR(AND(DH322=0,AN322="N"),AND(DH322=0,AN322="B"),AND(DH322=0,LEFT(TRIM(AN322),1)="I")),1,0))),"")</f>
        <v/>
      </c>
      <c r="EK322" s="23" t="str">
        <f t="shared" si="187"/>
        <v/>
      </c>
      <c r="EL322" s="24" t="str">
        <f t="shared" si="188"/>
        <v/>
      </c>
    </row>
    <row r="323" spans="1:142" s="26" customFormat="1">
      <c r="A323" s="15" t="str">
        <f t="shared" ref="A323:A386" si="189">+IF(LEN($I323)&gt;5,1,"")</f>
        <v/>
      </c>
      <c r="B323" s="1" t="str">
        <f>+IF(LEN(I323)&gt;5,'CODIGO PAGO'!$B$28,"")</f>
        <v/>
      </c>
      <c r="C323" s="1" t="str">
        <f>+IF(LEN($I323)&gt;5,BD!D323,"")</f>
        <v/>
      </c>
      <c r="D323" s="168" t="str">
        <f>+IF(LEN($I323)&gt;5,BD!A323,"")</f>
        <v/>
      </c>
      <c r="E323" s="1" t="str">
        <f>+IF(LEN($I323)&gt;5,BD!B323,"")</f>
        <v/>
      </c>
      <c r="F323" s="1" t="str">
        <f>+IF(LEN($I323)&gt;5,BD!C323,"")</f>
        <v/>
      </c>
      <c r="G323" s="141"/>
      <c r="H323" s="141"/>
      <c r="I323" s="1" t="str">
        <f>+IF(LEN(BD!G323)&gt;5,BD!G323,"")</f>
        <v/>
      </c>
      <c r="J323" s="167" t="str">
        <f>+IF(LEN($I323)&gt;5,BD!E323,"")</f>
        <v/>
      </c>
      <c r="K323" s="6" t="str">
        <f t="shared" ref="K323:K386" si="190">IF(LEN($I323)&gt;5,(COUNTIF(N323:AO323,"D")+COUNTIF(N323:AO323,"DL")+COUNTIF(N323:AO323,"VAC")+COUNTIF(N323:AO323,"PCG")+COUNTIF(N323:AO323,"PDF")*INT(LEFT(B323,1))+COUNTIF(N323:AO323,"PNH")*INT(RIGHT(LEFT(B323,2),1))+COUNTIF(N323:AO323,"PS")*INT(RIGHT(LEFT(B323,3),1))+SUM(N323,P323,R323,T323,V323,X323,Z323,AB323,AD323,AF323,AH323,AJ323,AL323,AN323)),"")</f>
        <v/>
      </c>
      <c r="L323" s="87" t="str">
        <f>+IF(LEN($I323)&gt;5,BD!H323,"")</f>
        <v/>
      </c>
      <c r="M323" s="40" t="str">
        <f t="shared" ref="M323:M386" si="191">+IF(LEN($I323)&gt;5,TRUNC(L323*K323,2),"")</f>
        <v/>
      </c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4" t="str">
        <f t="shared" ref="AP323:AP386" si="192">+IF(LEN($I323)&gt;5,COUNTIF(N323:AO323,"FI")+COUNTIF(N323:AO323,"FS")+COUNTIF(N323:AO323,"FJ"),"")</f>
        <v/>
      </c>
      <c r="AQ323" s="5" t="str">
        <f t="shared" ref="AQ323:AQ386" si="193">+IF(LEN($I323)&gt;5,COUNTIF(N323:AO323,"DL"),"")</f>
        <v/>
      </c>
      <c r="AR323" s="91" t="str">
        <f t="shared" ref="AR323:AR386" si="194">+IF(LEN($I323)&gt;5,IF(D323="MASCOTA",((L323*7)/3.5)*AQ323*2,TRUNC(AQ323*L323*2,2)),"")</f>
        <v/>
      </c>
      <c r="AS323" s="5" t="str">
        <f t="shared" ref="AS323:AS386" si="195">+IF(LEN(I323)&gt;5,IF(OR(R323=1,R323="DL",S323&gt;0),1,0)+IF(OR(AF323=1,AF323="DL",AG323&gt;0),1,0),"")</f>
        <v/>
      </c>
      <c r="AT323" s="91" t="str">
        <f t="shared" ref="AT323:AT386" si="196">+IF(LEN(I323)&gt;5,IF(D323="MASCOTA",(L323*AS323*0.375),(L323*AS323*0.25)),"")</f>
        <v/>
      </c>
      <c r="AU323" s="4" t="str">
        <f t="shared" ref="AU323:AU386" si="197">+IF(LEN(I323)&gt;5,COUNTIF(N323:AO323,"PCG")+COUNTIF(N323:AO323,"PSG")+COUNTIF(N323:AO323,"PDF")+COUNTIF(N323:AO323,"PNH")+COUNTIF(N323:AO323,"PS"),"")</f>
        <v/>
      </c>
      <c r="AV323" s="4" t="str">
        <f t="shared" ref="AV323:AV386" si="198">+IF(LEN(I323)&gt;5,COUNTIF(N323:AO323,"IEG")+COUNTIF(N323:AO323,"IPM")+COUNTIF(N323:AO323,"IRT")+COUNTIF(N323:AO323,"IRY"),"")</f>
        <v/>
      </c>
      <c r="AW323" s="4" t="str">
        <f t="shared" ref="AW323:AW386" si="199">+IF(LEN(I323)&gt;5,IF(COUNTIF(N323:AO323,"B")&gt;0,1,0),"")</f>
        <v/>
      </c>
      <c r="AX323" s="4" t="str">
        <f t="shared" ref="AX323:AX386" si="200">+IF(LEN(I323)&gt;5,IF(AND(J323&gt;=N$1,J323&lt;=AO$1),1,),"")</f>
        <v/>
      </c>
      <c r="AY323" s="88" t="str">
        <f t="shared" ref="AY323:AY386" si="201">+IF(LEN(I323)&gt;5,COUNTIF(N323:AO323,"PT"),"")</f>
        <v/>
      </c>
      <c r="AZ323" s="17" t="str">
        <f t="shared" ref="AZ323:AZ386" si="202">+IF(LEN(I323)&gt;5,IF(SUM(O323,Q323,S323,U323,W323,Y323,AA323)&gt;=9,9,SUM(O323,Q323,S323,U323,W323,Y323,AA323))+IF(SUM(AC323,AE323,AG323,AI323,AK323,AM323,AO323)&gt;=9,9,SUM(AC323,AE323,AG323,AI323,AK323,AM323,AO323)),"")</f>
        <v/>
      </c>
      <c r="BA323" s="18" t="str">
        <f t="shared" ref="BA323:BA386" si="203">+IF(LEN(I323)&gt;5,IF(SUM(O323,Q323,S323,U323,W323,Y323,AA323)&gt;9,SUM(O323,Q323,S323,U323,W323,Y323,AA323)-9,0)+IF(SUM(AC323,AE323,AG323,AI323,AK323,AM323,AO323)&gt;9,SUM(AC323,AE323,AG323,AI323,AK323,AM323,AO323)-9,0),"")</f>
        <v/>
      </c>
      <c r="BB323" s="19" t="str">
        <f>+IF(LEN(I323)&gt;5,IF(INT(RIGHT(B323,1))=9,0.5*L323*AY323,INT(MID(B323,5,LEN(B323)-4))*L323)+IFERROR(VLOOKUP(I323,AJUSTES!$A$1:$I$50,9,0),0),"")</f>
        <v/>
      </c>
      <c r="BC323" s="12"/>
      <c r="BD323" s="19" t="str">
        <f t="shared" ref="BD323:BD386" si="204">+IF(LEN(I323)&gt;5,AZ323*(L323/8)*2,"")</f>
        <v/>
      </c>
      <c r="BE323" s="18" t="str">
        <f t="shared" ref="BE323:BE386" si="205">+IF(LEN(I323)&gt;5,BA323*(L323/8)*3,"")</f>
        <v/>
      </c>
      <c r="BF323" s="139" t="str">
        <f t="shared" ref="BF323:BF386" si="206">+IF(LEN(I323)&gt;5,BD323+BE323,"")</f>
        <v/>
      </c>
      <c r="BG323" s="114"/>
      <c r="BH323" s="18" t="str">
        <f t="shared" ref="BH323:BH386" si="207">+IF(LEN(I323)&gt;5,RIGHT(LEFT(B323,4),1)*L323*BG323,"")</f>
        <v/>
      </c>
      <c r="BI323" s="13"/>
      <c r="BJ323" s="12"/>
      <c r="BK323" s="12"/>
      <c r="BL323" s="145"/>
      <c r="BM323" s="12"/>
      <c r="BN323" s="12"/>
      <c r="BO323" s="12"/>
      <c r="BP323" s="12"/>
      <c r="BQ323" s="12"/>
      <c r="BR323" s="12"/>
      <c r="BS323" s="146"/>
      <c r="BT323" s="14"/>
      <c r="BU323" s="12"/>
      <c r="BV323" s="12"/>
      <c r="BW323" s="12"/>
      <c r="BX323" s="12"/>
      <c r="BY323" s="12"/>
      <c r="BZ323" s="144"/>
      <c r="CA323" s="107" t="str">
        <f>+IF(LEN($I323)&gt;5,IF(BD!F323="N/A","",BD!F323),"")</f>
        <v/>
      </c>
      <c r="CB323" s="21"/>
      <c r="CC323" s="147"/>
      <c r="CD323" s="148"/>
      <c r="CE323" s="8" t="str">
        <f>+IF(LEN(I323)&gt;5,BD!M323,"")</f>
        <v/>
      </c>
      <c r="CF323" s="16" t="str">
        <f>+IF(LEN(I323)&gt;5,BD!N323,"")</f>
        <v/>
      </c>
      <c r="CG323" s="3" t="str">
        <f t="shared" ref="CG323:CG386" si="208">+IF(LEN($I323)&gt;5,"CANTIDAD","")</f>
        <v/>
      </c>
      <c r="CH323" s="23" t="str">
        <f>+IF(AND(LEN($I323)&gt;5),IF(AND($J323&gt;N$1,$J323&lt;=$AO$1),1,IF((COUNTIFS(INCAPACIDADES!$C$1:$C$51,$I323,INCAPACIDADES!K$1:K$51,N$1))&gt;0,2,IF(VLOOKUP($C323,BD!$D$1:$F$501,3,0)&gt;N$1,0,3))),"")</f>
        <v/>
      </c>
      <c r="CI323" s="23" t="str">
        <f>+IF(AND(LEN($I323)&gt;5),IF(AND($J323&gt;O$1,$J323&lt;=$AO$1),1,IF((COUNTIFS(INCAPACIDADES!$C$1:$C$51,$I323,INCAPACIDADES!L$1:L$51,O$1))&gt;0,2,IF(VLOOKUP($C323,BD!$D$1:$F$501,3,0)&gt;O$1,0,3))),"")</f>
        <v/>
      </c>
      <c r="CJ323" s="23" t="str">
        <f>+IF(AND(LEN($I323)&gt;5),IF(AND($J323&gt;P$1,$J323&lt;=$AO$1),1,IF((COUNTIFS(INCAPACIDADES!$C$1:$C$51,$I323,INCAPACIDADES!M$1:M$51,P$1))&gt;0,2,IF(VLOOKUP($C323,BD!$D$1:$F$501,3,0)&gt;P$1,0,3))),"")</f>
        <v/>
      </c>
      <c r="CK323" s="23" t="str">
        <f>+IF(AND(LEN($I323)&gt;5),IF(AND($J323&gt;Q$1,$J323&lt;=$AO$1),1,IF((COUNTIFS(INCAPACIDADES!$C$1:$C$51,$I323,INCAPACIDADES!N$1:N$51,Q$1))&gt;0,2,IF(VLOOKUP($C323,BD!$D$1:$F$501,3,0)&gt;Q$1,0,3))),"")</f>
        <v/>
      </c>
      <c r="CL323" s="23" t="str">
        <f>+IF(AND(LEN($I323)&gt;5),IF(AND($J323&gt;R$1,$J323&lt;=$AO$1),1,IF((COUNTIFS(INCAPACIDADES!$C$1:$C$51,$I323,INCAPACIDADES!O$1:O$51,R$1))&gt;0,2,IF(VLOOKUP($C323,BD!$D$1:$F$501,3,0)&gt;R$1,0,3))),"")</f>
        <v/>
      </c>
      <c r="CM323" s="23" t="str">
        <f>+IF(AND(LEN($I323)&gt;5),IF(AND($J323&gt;S$1,$J323&lt;=$AO$1),1,IF((COUNTIFS(INCAPACIDADES!$C$1:$C$51,$I323,INCAPACIDADES!P$1:P$51,S$1))&gt;0,2,IF(VLOOKUP($C323,BD!$D$1:$F$501,3,0)&gt;S$1,0,3))),"")</f>
        <v/>
      </c>
      <c r="CN323" s="23" t="str">
        <f>+IF(AND(LEN($I323)&gt;5),IF(AND($J323&gt;T$1,$J323&lt;=$AO$1),1,IF((COUNTIFS(INCAPACIDADES!$C$1:$C$51,$I323,INCAPACIDADES!Q$1:Q$51,T$1))&gt;0,2,IF(VLOOKUP($C323,BD!$D$1:$F$501,3,0)&gt;T$1,0,3))),"")</f>
        <v/>
      </c>
      <c r="CO323" s="23" t="str">
        <f>+IF(AND(LEN($I323)&gt;5),IF(AND($J323&gt;U$1,$J323&lt;=$AO$1),1,IF((COUNTIFS(INCAPACIDADES!$C$1:$C$51,$I323,INCAPACIDADES!R$1:R$51,U$1))&gt;0,2,IF(VLOOKUP($C323,BD!$D$1:$F$501,3,0)&gt;U$1,0,3))),"")</f>
        <v/>
      </c>
      <c r="CP323" s="23" t="str">
        <f>+IF(AND(LEN($I323)&gt;5),IF(AND($J323&gt;V$1,$J323&lt;=$AO$1),1,IF((COUNTIFS(INCAPACIDADES!$C$1:$C$51,$I323,INCAPACIDADES!S$1:S$51,V$1))&gt;0,2,IF(VLOOKUP($C323,BD!$D$1:$F$501,3,0)&gt;V$1,0,3))),"")</f>
        <v/>
      </c>
      <c r="CQ323" s="23" t="str">
        <f>+IF(AND(LEN($I323)&gt;5),IF(AND($J323&gt;W$1,$J323&lt;=$AO$1),1,IF((COUNTIFS(INCAPACIDADES!$C$1:$C$51,$I323,INCAPACIDADES!T$1:T$51,W$1))&gt;0,2,IF(VLOOKUP($C323,BD!$D$1:$F$501,3,0)&gt;W$1,0,3))),"")</f>
        <v/>
      </c>
      <c r="CR323" s="23" t="str">
        <f>+IF(AND(LEN($I323)&gt;5),IF(AND($J323&gt;X$1,$J323&lt;=$AO$1),1,IF((COUNTIFS(INCAPACIDADES!$C$1:$C$51,$I323,INCAPACIDADES!U$1:U$51,X$1))&gt;0,2,IF(VLOOKUP($C323,BD!$D$1:$F$501,3,0)&gt;X$1,0,3))),"")</f>
        <v/>
      </c>
      <c r="CS323" s="23" t="str">
        <f>+IF(AND(LEN($I323)&gt;5),IF(AND($J323&gt;Y$1,$J323&lt;=$AO$1),1,IF((COUNTIFS(INCAPACIDADES!$C$1:$C$51,$I323,INCAPACIDADES!V$1:V$51,Y$1))&gt;0,2,IF(VLOOKUP($C323,BD!$D$1:$F$501,3,0)&gt;Y$1,0,3))),"")</f>
        <v/>
      </c>
      <c r="CT323" s="23" t="str">
        <f>+IF(AND(LEN($I323)&gt;5),IF(AND($J323&gt;Z$1,$J323&lt;=$AO$1),1,IF((COUNTIFS(INCAPACIDADES!$C$1:$C$51,$I323,INCAPACIDADES!W$1:W$51,Z$1))&gt;0,2,IF(VLOOKUP($C323,BD!$D$1:$F$501,3,0)&gt;Z$1,0,3))),"")</f>
        <v/>
      </c>
      <c r="CU323" s="23" t="str">
        <f>+IF(AND(LEN($I323)&gt;5),IF(AND($J323&gt;AA$1,$J323&lt;=$AO$1),1,IF((COUNTIFS(INCAPACIDADES!$C$1:$C$51,$I323,INCAPACIDADES!X$1:X$51,AA$1))&gt;0,2,IF(VLOOKUP($C323,BD!$D$1:$F$501,3,0)&gt;AA$1,0,3))),"")</f>
        <v/>
      </c>
      <c r="CV323" s="23" t="str">
        <f>+IF(AND(LEN($I323)&gt;5),IF(AND($J323&gt;AB$1,$J323&lt;=$AO$1),1,IF((COUNTIFS(INCAPACIDADES!$C$1:$C$51,$I323,INCAPACIDADES!Y$1:Y$51,AB$1))&gt;0,2,IF(VLOOKUP($C323,BD!$D$1:$F$501,3,0)&gt;AB$1,0,3))),"")</f>
        <v/>
      </c>
      <c r="CW323" s="23" t="str">
        <f>+IF(AND(LEN($I323)&gt;5),IF(AND($J323&gt;AC$1,$J323&lt;=$AO$1),1,IF((COUNTIFS(INCAPACIDADES!$C$1:$C$51,$I323,INCAPACIDADES!Z$1:Z$51,AC$1))&gt;0,2,IF(VLOOKUP($C323,BD!$D$1:$F$501,3,0)&gt;AC$1,0,3))),"")</f>
        <v/>
      </c>
      <c r="CX323" s="23" t="str">
        <f>+IF(AND(LEN($I323)&gt;5),IF(AND($J323&gt;AD$1,$J323&lt;=$AO$1),1,IF((COUNTIFS(INCAPACIDADES!$C$1:$C$51,$I323,INCAPACIDADES!AA$1:AA$51,AD$1))&gt;0,2,IF(VLOOKUP($C323,BD!$D$1:$F$501,3,0)&gt;AD$1,0,3))),"")</f>
        <v/>
      </c>
      <c r="CY323" s="23" t="str">
        <f>+IF(AND(LEN($I323)&gt;5),IF(AND($J323&gt;AE$1,$J323&lt;=$AO$1),1,IF((COUNTIFS(INCAPACIDADES!$C$1:$C$51,$I323,INCAPACIDADES!AB$1:AB$51,AE$1))&gt;0,2,IF(VLOOKUP($C323,BD!$D$1:$F$501,3,0)&gt;AE$1,0,3))),"")</f>
        <v/>
      </c>
      <c r="CZ323" s="23" t="str">
        <f>+IF(AND(LEN($I323)&gt;5),IF(AND($J323&gt;AF$1,$J323&lt;=$AO$1),1,IF((COUNTIFS(INCAPACIDADES!$C$1:$C$51,$I323,INCAPACIDADES!AC$1:AC$51,AF$1))&gt;0,2,IF(VLOOKUP($C323,BD!$D$1:$F$501,3,0)&gt;AF$1,0,3))),"")</f>
        <v/>
      </c>
      <c r="DA323" s="23" t="str">
        <f>+IF(AND(LEN($I323)&gt;5),IF(AND($J323&gt;AG$1,$J323&lt;=$AO$1),1,IF((COUNTIFS(INCAPACIDADES!$C$1:$C$51,$I323,INCAPACIDADES!AD$1:AD$51,AG$1))&gt;0,2,IF(VLOOKUP($C323,BD!$D$1:$F$501,3,0)&gt;AG$1,0,3))),"")</f>
        <v/>
      </c>
      <c r="DB323" s="23" t="str">
        <f>+IF(AND(LEN($I323)&gt;5),IF(AND($J323&gt;AH$1,$J323&lt;=$AO$1),1,IF((COUNTIFS(INCAPACIDADES!$C$1:$C$51,$I323,INCAPACIDADES!AE$1:AE$51,AH$1))&gt;0,2,IF(VLOOKUP($C323,BD!$D$1:$F$501,3,0)&gt;AH$1,0,3))),"")</f>
        <v/>
      </c>
      <c r="DC323" s="23" t="str">
        <f>+IF(AND(LEN($I323)&gt;5),IF(AND($J323&gt;AI$1,$J323&lt;=$AO$1),1,IF((COUNTIFS(INCAPACIDADES!$C$1:$C$51,$I323,INCAPACIDADES!AF$1:AF$51,AI$1))&gt;0,2,IF(VLOOKUP($C323,BD!$D$1:$F$501,3,0)&gt;AI$1,0,3))),"")</f>
        <v/>
      </c>
      <c r="DD323" s="23" t="str">
        <f>+IF(AND(LEN($I323)&gt;5),IF(AND($J323&gt;AJ$1,$J323&lt;=$AO$1),1,IF((COUNTIFS(INCAPACIDADES!$C$1:$C$51,$I323,INCAPACIDADES!AG$1:AG$51,AJ$1))&gt;0,2,IF(VLOOKUP($C323,BD!$D$1:$F$501,3,0)&gt;AJ$1,0,3))),"")</f>
        <v/>
      </c>
      <c r="DE323" s="23" t="str">
        <f>+IF(AND(LEN($I323)&gt;5),IF(AND($J323&gt;AK$1,$J323&lt;=$AO$1),1,IF((COUNTIFS(INCAPACIDADES!$C$1:$C$51,$I323,INCAPACIDADES!AH$1:AH$51,AK$1))&gt;0,2,IF(VLOOKUP($C323,BD!$D$1:$F$501,3,0)&gt;AK$1,0,3))),"")</f>
        <v/>
      </c>
      <c r="DF323" s="23" t="str">
        <f>+IF(AND(LEN($I323)&gt;5),IF(AND($J323&gt;AL$1,$J323&lt;=$AO$1),1,IF((COUNTIFS(INCAPACIDADES!$C$1:$C$51,$I323,INCAPACIDADES!AI$1:AI$51,AL$1))&gt;0,2,IF(VLOOKUP($C323,BD!$D$1:$F$501,3,0)&gt;AL$1,0,3))),"")</f>
        <v/>
      </c>
      <c r="DG323" s="23" t="str">
        <f>+IF(AND(LEN($I323)&gt;5),IF(AND($J323&gt;AM$1,$J323&lt;=$AO$1),1,IF((COUNTIFS(INCAPACIDADES!$C$1:$C$51,$I323,INCAPACIDADES!AJ$1:AJ$51,AM$1))&gt;0,2,IF(VLOOKUP($C323,BD!$D$1:$F$501,3,0)&gt;AM$1,0,3))),"")</f>
        <v/>
      </c>
      <c r="DH323" s="23" t="str">
        <f>+IF(AND(LEN($I323)&gt;5),IF(AND($J323&gt;AN$1,$J323&lt;=$AO$1),1,IF((COUNTIFS(INCAPACIDADES!$C$1:$C$51,$I323,INCAPACIDADES!AK$1:AK$51,AN$1))&gt;0,2,IF(VLOOKUP($C323,BD!$D$1:$F$501,3,0)&gt;AN$1,0,3))),"")</f>
        <v/>
      </c>
      <c r="DI323" s="23" t="str">
        <f>+IF(AND(LEN($I323)&gt;5),IF(AND($J323&gt;AO$1,$J323&lt;=$AO$1),1,IF((COUNTIFS(INCAPACIDADES!$C$1:$C$51,$I323,INCAPACIDADES!AL$1:AL$51,AO$1))&gt;0,2,IF(VLOOKUP($C323,BD!$D$1:$F$501,3,0)&gt;AO$1,0,3))),"")</f>
        <v/>
      </c>
      <c r="DJ323" s="23" t="str">
        <f>+IF(LEN($I323)&gt;5,IF(ISERROR(VLOOKUP(N323,'CODIGO PAGO'!$B$2:$B$20,1,0)),1,IF(OR(AND(CH323=1,N323&lt;&gt;"N"),AND(CH323=3,N323&lt;&gt;"B"),AND(CH323=2,LEFT(TRIM(N323),1)&lt;&gt;"I")),1,IF(OR(AND(CH323=0,N323="N"),AND(CH323=0,N323="B"),AND(CH323=0,LEFT(TRIM(N323),1)="I")),1,0))),"")</f>
        <v/>
      </c>
      <c r="DK323" s="23" t="str">
        <f t="shared" ref="DK323:DK386" si="209">IF(LEN($I323)&gt;5,IF(AND(CI323=0,OR(ISNUMBER(O323),LEN(O323)=0)),0,IF(OR(ISBLANK(O323),LEN(TRIM(O323))=0),0,1)),"")</f>
        <v/>
      </c>
      <c r="DL323" s="23" t="str">
        <f>+IF(LEN($I323)&gt;5,IF(ISERROR(VLOOKUP(P323,'CODIGO PAGO'!$B$2:$B$20,1,0)),1,IF(OR(AND(CJ323=1,P323&lt;&gt;"N"),AND(CJ323=3,P323&lt;&gt;"B"),AND(CJ323=2,LEFT(TRIM(P323),1)&lt;&gt;"I")),1,IF(OR(AND(CJ323=0,P323="N"),AND(CJ323=0,P323="B"),AND(CJ323=0,LEFT(TRIM(P323),1)="I")),1,0))),"")</f>
        <v/>
      </c>
      <c r="DM323" s="23" t="str">
        <f t="shared" ref="DM323:DM386" si="210">IF(LEN($I323)&gt;5,IF(AND(CK323=0,OR(ISNUMBER(Q323),LEN(Q323)=0)),0,IF(OR(ISBLANK(Q323),LEN(TRIM(Q323))=0),0,1)),"")</f>
        <v/>
      </c>
      <c r="DN323" s="23" t="str">
        <f>+IF(LEN($I323)&gt;5,IF(ISERROR(VLOOKUP(R323,'CODIGO PAGO'!$B$2:$B$20,1,0)),1,IF(OR(AND(CL323=1,R323&lt;&gt;"N"),AND(CL323=3,R323&lt;&gt;"B"),AND(CL323=2,LEFT(TRIM(R323),1)&lt;&gt;"I")),1,IF(OR(AND(CL323=0,R323="N"),AND(CL323=0,R323="B"),AND(CL323=0,LEFT(TRIM(R323),1)="I")),1,0))),"")</f>
        <v/>
      </c>
      <c r="DO323" s="23" t="str">
        <f t="shared" ref="DO323:DO386" si="211">IF(LEN($I323)&gt;5,IF(AND(CM323=0,OR(ISNUMBER(S323),LEN(S323)=0)),0,IF(OR(ISBLANK(S323),LEN(TRIM(S323))=0),0,1)),"")</f>
        <v/>
      </c>
      <c r="DP323" s="23" t="str">
        <f>+IF(LEN($I323)&gt;5,IF(ISERROR(VLOOKUP(T323,'CODIGO PAGO'!$B$2:$B$20,1,0)),1,IF(OR(AND(CN323=1,T323&lt;&gt;"N"),AND(CN323=3,T323&lt;&gt;"B"),AND(CN323=2,LEFT(TRIM(T323),1)&lt;&gt;"I")),1,IF(OR(AND(CN323=0,T323="N"),AND(CN323=0,T323="B"),AND(CN323=0,LEFT(TRIM(T323),1)="I")),1,0))),"")</f>
        <v/>
      </c>
      <c r="DQ323" s="23" t="str">
        <f t="shared" ref="DQ323:DQ386" si="212">IF(LEN($I323)&gt;5,IF(AND(CO323=0,OR(ISNUMBER(U323),LEN(U323)=0)),0,IF(OR(ISBLANK(U323),LEN(TRIM(U323))=0),0,1)),"")</f>
        <v/>
      </c>
      <c r="DR323" s="23" t="str">
        <f>+IF(LEN($I323)&gt;5,IF(ISERROR(VLOOKUP(V323,'CODIGO PAGO'!$B$2:$B$20,1,0)),1,IF(OR(AND(CP323=1,V323&lt;&gt;"N"),AND(CP323=3,V323&lt;&gt;"B"),AND(CP323=2,LEFT(TRIM(V323),1)&lt;&gt;"I")),1,IF(OR(AND(CP323=0,V323="N"),AND(CP323=0,V323="B"),AND(CP323=0,LEFT(TRIM(V323),1)="I")),1,0))),"")</f>
        <v/>
      </c>
      <c r="DS323" s="23" t="str">
        <f t="shared" ref="DS323:DS386" si="213">IF(LEN($I323)&gt;5,IF(AND(CQ323=0,OR(ISNUMBER(W323),LEN(W323)=0)),0,IF(OR(ISBLANK(W323),LEN(TRIM(W323))=0),0,1)),"")</f>
        <v/>
      </c>
      <c r="DT323" s="23" t="str">
        <f>+IF(LEN($I323)&gt;5,IF(ISERROR(VLOOKUP(X323,'CODIGO PAGO'!$B$2:$B$20,1,0)),1,IF(OR(AND(CR323=1,X323&lt;&gt;"N"),AND(CR323=3,X323&lt;&gt;"B"),AND(CR323=2,LEFT(TRIM(X323),1)&lt;&gt;"I")),1,IF(OR(AND(CR323=0,X323="N"),AND(CR323=0,X323="B"),AND(CR323=0,LEFT(TRIM(X323),1)="I")),1,0))),"")</f>
        <v/>
      </c>
      <c r="DU323" s="23" t="str">
        <f t="shared" ref="DU323:DU386" si="214">IF(LEN($I323)&gt;5,IF(AND(CS323=0,OR(ISNUMBER(Y323),LEN(Y323)=0)),0,IF(OR(ISBLANK(Y323),LEN(TRIM(Y323))=0),0,1)),"")</f>
        <v/>
      </c>
      <c r="DV323" s="23" t="str">
        <f>+IF(LEN($I323)&gt;5,IF(ISERROR(VLOOKUP(Z323,'CODIGO PAGO'!$B$2:$B$20,1,0)),1,IF(OR(AND(CT323=1,Z323&lt;&gt;"N"),AND(CT323=3,Z323&lt;&gt;"B"),AND(CT323=2,LEFT(TRIM(Z323),1)&lt;&gt;"I")),1,IF(OR(AND(CT323=0,Z323="N"),AND(CT323=0,Z323="B"),AND(CT323=0,LEFT(TRIM(Z323),1)="I")),1,0))),"")</f>
        <v/>
      </c>
      <c r="DW323" s="23" t="str">
        <f t="shared" ref="DW323:DW386" si="215">IF(LEN($I323)&gt;5,IF(AND(CU323=0,OR(ISNUMBER(AA323),LEN(AA323)=0)),0,IF(OR(ISBLANK(AA323),LEN(TRIM(AA323))=0),0,1)),"")</f>
        <v/>
      </c>
      <c r="DX323" s="23" t="str">
        <f>+IF(LEN($I323)&gt;5,IF(ISERROR(VLOOKUP(AB323,'CODIGO PAGO'!$B$2:$B$20,1,0)),1,IF(OR(AND(CV323=1,AB323&lt;&gt;"N"),AND(CV323=3,AB323&lt;&gt;"B"),AND(CV323=2,LEFT(TRIM(AB323),1)&lt;&gt;"I")),1,IF(OR(AND(CV323=0,AB323="N"),AND(CV323=0,AB323="B"),AND(CV323=0,LEFT(TRIM(AB323),1)="I")),1,0))),"")</f>
        <v/>
      </c>
      <c r="DY323" s="23" t="str">
        <f t="shared" ref="DY323:DY386" si="216">IF(LEN($I323)&gt;5,IF(AND(CW323=0,OR(ISNUMBER(AC323),LEN(AC323)=0)),0,IF(OR(ISBLANK(AC323),LEN(TRIM(AC323))=0),0,1)),"")</f>
        <v/>
      </c>
      <c r="DZ323" s="23" t="str">
        <f>+IF(LEN($I323)&gt;5,IF(ISERROR(VLOOKUP(AD323,'CODIGO PAGO'!$B$2:$B$20,1,0)),1,IF(OR(AND(CX323=1,AD323&lt;&gt;"N"),AND(CX323=3,AD323&lt;&gt;"B"),AND(CX323=2,LEFT(TRIM(AD323),1)&lt;&gt;"I")),1,IF(OR(AND(CX323=0,AD323="N"),AND(CX323=0,AD323="B"),AND(CX323=0,LEFT(TRIM(AD323),1)="I")),1,0))),"")</f>
        <v/>
      </c>
      <c r="EA323" s="23" t="str">
        <f t="shared" ref="EA323:EA386" si="217">IF(LEN($I323)&gt;5,IF(AND(CY323=0,OR(ISNUMBER(AE323),LEN(AE323)=0)),0,IF(OR(ISBLANK(AE323),LEN(TRIM(AE323))=0),0,1)),"")</f>
        <v/>
      </c>
      <c r="EB323" s="23" t="str">
        <f>+IF(LEN($I323)&gt;5,IF(ISERROR(VLOOKUP(AF323,'CODIGO PAGO'!$B$2:$B$20,1,0)),1,IF(OR(AND(CZ323=1,AF323&lt;&gt;"N"),AND(CZ323=3,AF323&lt;&gt;"B"),AND(CZ323=2,LEFT(TRIM(AF323),1)&lt;&gt;"I")),1,IF(OR(AND(CZ323=0,AF323="N"),AND(CZ323=0,AF323="B"),AND(CZ323=0,LEFT(TRIM(AF323),1)="I")),1,0))),"")</f>
        <v/>
      </c>
      <c r="EC323" s="23" t="str">
        <f t="shared" ref="EC323:EC386" si="218">IF(LEN($I323)&gt;5,IF(AND(DA323=0,OR(ISNUMBER(AG323),LEN(AG323)=0)),0,IF(OR(ISBLANK(AG323),LEN(TRIM(AG323))=0),0,1)),"")</f>
        <v/>
      </c>
      <c r="ED323" s="23" t="str">
        <f>+IF(LEN($I323)&gt;5,IF(ISERROR(VLOOKUP(AH323,'CODIGO PAGO'!$B$2:$B$20,1,0)),1,IF(OR(AND(DB323=1,AH323&lt;&gt;"N"),AND(DB323=3,AH323&lt;&gt;"B"),AND(DB323=2,LEFT(TRIM(AH323),1)&lt;&gt;"I")),1,IF(OR(AND(DB323=0,AH323="N"),AND(DB323=0,AH323="B"),AND(DB323=0,LEFT(TRIM(AH323),1)="I")),1,0))),"")</f>
        <v/>
      </c>
      <c r="EE323" s="23" t="str">
        <f t="shared" ref="EE323:EE386" si="219">IF(LEN($I323)&gt;5,IF(AND(DC323=0,OR(ISNUMBER(AI323),LEN(AI323)=0)),0,IF(OR(ISBLANK(AI323),LEN(TRIM(AI323))=0),0,1)),"")</f>
        <v/>
      </c>
      <c r="EF323" s="23" t="str">
        <f>+IF(LEN($I323)&gt;5,IF(ISERROR(VLOOKUP(AJ323,'CODIGO PAGO'!$B$2:$B$20,1,0)),1,IF(OR(AND(DD323=1,AJ323&lt;&gt;"N"),AND(DD323=3,AJ323&lt;&gt;"B"),AND(DD323=2,LEFT(TRIM(AJ323),1)&lt;&gt;"I")),1,IF(OR(AND(DD323=0,AJ323="N"),AND(DD323=0,AJ323="B"),AND(DD323=0,LEFT(TRIM(AJ323),1)="I")),1,0))),"")</f>
        <v/>
      </c>
      <c r="EG323" s="23" t="str">
        <f t="shared" ref="EG323:EG386" si="220">IF(LEN($I323)&gt;5,IF(AND(DE323=0,OR(ISNUMBER(AK323),LEN(AK323)=0)),0,IF(OR(ISBLANK(AK323),LEN(TRIM(AK323))=0),0,1)),"")</f>
        <v/>
      </c>
      <c r="EH323" s="23" t="str">
        <f>+IF(LEN($I323)&gt;5,IF(ISERROR(VLOOKUP(AL323,'CODIGO PAGO'!$B$2:$B$20,1,0)),1,IF(OR(AND(DF323=1,AL323&lt;&gt;"N"),AND(DF323=3,AL323&lt;&gt;"B"),AND(DF323=2,LEFT(TRIM(AL323),1)&lt;&gt;"I")),1,IF(OR(AND(DF323=0,AL323="N"),AND(DF323=0,AL323="B"),AND(DF323=0,LEFT(TRIM(AL323),1)="I")),1,0))),"")</f>
        <v/>
      </c>
      <c r="EI323" s="23" t="str">
        <f t="shared" ref="EI323:EI386" si="221">IF(LEN($I323)&gt;5,IF(AND(DG323=0,OR(ISNUMBER(AM323),LEN(AM323)=0)),0,IF(OR(ISBLANK(AM323),LEN(TRIM(AM323))=0),0,1)),"")</f>
        <v/>
      </c>
      <c r="EJ323" s="23" t="str">
        <f>+IF(LEN($I323)&gt;5,IF(ISERROR(VLOOKUP(AN323,'CODIGO PAGO'!$B$2:$B$20,1,0)),1,IF(OR(AND(DH323=1,AN323&lt;&gt;"N"),AND(DH323=3,AN323&lt;&gt;"B"),AND(DH323=2,LEFT(TRIM(AN323),1)&lt;&gt;"I")),1,IF(OR(AND(DH323=0,AN323="N"),AND(DH323=0,AN323="B"),AND(DH323=0,LEFT(TRIM(AN323),1)="I")),1,0))),"")</f>
        <v/>
      </c>
      <c r="EK323" s="23" t="str">
        <f t="shared" ref="EK323:EK386" si="222">IF(LEN($I323)&gt;5,IF(AND(DI323=0,OR(ISNUMBER(AO323),LEN(AO323)=0)),0,IF(OR(ISBLANK(AO323),LEN(TRIM(AO323))=0),0,1)),"")</f>
        <v/>
      </c>
      <c r="EL323" s="24" t="str">
        <f t="shared" ref="EL323:EL386" si="223">+IF(LEN($I323)&gt;5,IF(COUNTIF(DJ323:EK323,1)&gt;0,1,0),"")</f>
        <v/>
      </c>
    </row>
    <row r="324" spans="1:142" s="26" customFormat="1">
      <c r="A324" s="15" t="str">
        <f t="shared" si="189"/>
        <v/>
      </c>
      <c r="B324" s="1" t="str">
        <f>+IF(LEN(I324)&gt;5,'CODIGO PAGO'!$B$28,"")</f>
        <v/>
      </c>
      <c r="C324" s="1" t="str">
        <f>+IF(LEN($I324)&gt;5,BD!D324,"")</f>
        <v/>
      </c>
      <c r="D324" s="168" t="str">
        <f>+IF(LEN($I324)&gt;5,BD!A324,"")</f>
        <v/>
      </c>
      <c r="E324" s="1" t="str">
        <f>+IF(LEN($I324)&gt;5,BD!B324,"")</f>
        <v/>
      </c>
      <c r="F324" s="1" t="str">
        <f>+IF(LEN($I324)&gt;5,BD!C324,"")</f>
        <v/>
      </c>
      <c r="G324" s="141"/>
      <c r="H324" s="141"/>
      <c r="I324" s="1" t="str">
        <f>+IF(LEN(BD!G324)&gt;5,BD!G324,"")</f>
        <v/>
      </c>
      <c r="J324" s="167" t="str">
        <f>+IF(LEN($I324)&gt;5,BD!E324,"")</f>
        <v/>
      </c>
      <c r="K324" s="6" t="str">
        <f t="shared" si="190"/>
        <v/>
      </c>
      <c r="L324" s="87" t="str">
        <f>+IF(LEN($I324)&gt;5,BD!H324,"")</f>
        <v/>
      </c>
      <c r="M324" s="40" t="str">
        <f t="shared" si="191"/>
        <v/>
      </c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4" t="str">
        <f t="shared" si="192"/>
        <v/>
      </c>
      <c r="AQ324" s="5" t="str">
        <f t="shared" si="193"/>
        <v/>
      </c>
      <c r="AR324" s="91" t="str">
        <f t="shared" si="194"/>
        <v/>
      </c>
      <c r="AS324" s="5" t="str">
        <f t="shared" si="195"/>
        <v/>
      </c>
      <c r="AT324" s="91" t="str">
        <f t="shared" si="196"/>
        <v/>
      </c>
      <c r="AU324" s="4" t="str">
        <f t="shared" si="197"/>
        <v/>
      </c>
      <c r="AV324" s="4" t="str">
        <f t="shared" si="198"/>
        <v/>
      </c>
      <c r="AW324" s="4" t="str">
        <f t="shared" si="199"/>
        <v/>
      </c>
      <c r="AX324" s="4" t="str">
        <f t="shared" si="200"/>
        <v/>
      </c>
      <c r="AY324" s="88" t="str">
        <f t="shared" si="201"/>
        <v/>
      </c>
      <c r="AZ324" s="17" t="str">
        <f t="shared" si="202"/>
        <v/>
      </c>
      <c r="BA324" s="18" t="str">
        <f t="shared" si="203"/>
        <v/>
      </c>
      <c r="BB324" s="19" t="str">
        <f>+IF(LEN(I324)&gt;5,IF(INT(RIGHT(B324,1))=9,0.5*L324*AY324,INT(MID(B324,5,LEN(B324)-4))*L324)+IFERROR(VLOOKUP(I324,AJUSTES!$A$1:$I$50,9,0),0),"")</f>
        <v/>
      </c>
      <c r="BC324" s="12"/>
      <c r="BD324" s="19" t="str">
        <f t="shared" si="204"/>
        <v/>
      </c>
      <c r="BE324" s="18" t="str">
        <f t="shared" si="205"/>
        <v/>
      </c>
      <c r="BF324" s="139" t="str">
        <f t="shared" si="206"/>
        <v/>
      </c>
      <c r="BG324" s="114"/>
      <c r="BH324" s="18" t="str">
        <f t="shared" si="207"/>
        <v/>
      </c>
      <c r="BI324" s="13"/>
      <c r="BJ324" s="12"/>
      <c r="BK324" s="12"/>
      <c r="BL324" s="145"/>
      <c r="BM324" s="12"/>
      <c r="BN324" s="12"/>
      <c r="BO324" s="12"/>
      <c r="BP324" s="12"/>
      <c r="BQ324" s="12"/>
      <c r="BR324" s="12"/>
      <c r="BS324" s="146"/>
      <c r="BT324" s="14"/>
      <c r="BU324" s="12"/>
      <c r="BV324" s="12"/>
      <c r="BW324" s="12"/>
      <c r="BX324" s="12"/>
      <c r="BY324" s="12"/>
      <c r="BZ324" s="144"/>
      <c r="CA324" s="107" t="str">
        <f>+IF(LEN($I324)&gt;5,IF(BD!F324="N/A","",BD!F324),"")</f>
        <v/>
      </c>
      <c r="CB324" s="21"/>
      <c r="CC324" s="147"/>
      <c r="CD324" s="148"/>
      <c r="CE324" s="8" t="str">
        <f>+IF(LEN(I324)&gt;5,BD!M324,"")</f>
        <v/>
      </c>
      <c r="CF324" s="16" t="str">
        <f>+IF(LEN(I324)&gt;5,BD!N324,"")</f>
        <v/>
      </c>
      <c r="CG324" s="3" t="str">
        <f t="shared" si="208"/>
        <v/>
      </c>
      <c r="CH324" s="23" t="str">
        <f>+IF(AND(LEN($I324)&gt;5),IF(AND($J324&gt;N$1,$J324&lt;=$AO$1),1,IF((COUNTIFS(INCAPACIDADES!$C$1:$C$51,$I324,INCAPACIDADES!K$1:K$51,N$1))&gt;0,2,IF(VLOOKUP($C324,BD!$D$1:$F$501,3,0)&gt;N$1,0,3))),"")</f>
        <v/>
      </c>
      <c r="CI324" s="23" t="str">
        <f>+IF(AND(LEN($I324)&gt;5),IF(AND($J324&gt;O$1,$J324&lt;=$AO$1),1,IF((COUNTIFS(INCAPACIDADES!$C$1:$C$51,$I324,INCAPACIDADES!L$1:L$51,O$1))&gt;0,2,IF(VLOOKUP($C324,BD!$D$1:$F$501,3,0)&gt;O$1,0,3))),"")</f>
        <v/>
      </c>
      <c r="CJ324" s="23" t="str">
        <f>+IF(AND(LEN($I324)&gt;5),IF(AND($J324&gt;P$1,$J324&lt;=$AO$1),1,IF((COUNTIFS(INCAPACIDADES!$C$1:$C$51,$I324,INCAPACIDADES!M$1:M$51,P$1))&gt;0,2,IF(VLOOKUP($C324,BD!$D$1:$F$501,3,0)&gt;P$1,0,3))),"")</f>
        <v/>
      </c>
      <c r="CK324" s="23" t="str">
        <f>+IF(AND(LEN($I324)&gt;5),IF(AND($J324&gt;Q$1,$J324&lt;=$AO$1),1,IF((COUNTIFS(INCAPACIDADES!$C$1:$C$51,$I324,INCAPACIDADES!N$1:N$51,Q$1))&gt;0,2,IF(VLOOKUP($C324,BD!$D$1:$F$501,3,0)&gt;Q$1,0,3))),"")</f>
        <v/>
      </c>
      <c r="CL324" s="23" t="str">
        <f>+IF(AND(LEN($I324)&gt;5),IF(AND($J324&gt;R$1,$J324&lt;=$AO$1),1,IF((COUNTIFS(INCAPACIDADES!$C$1:$C$51,$I324,INCAPACIDADES!O$1:O$51,R$1))&gt;0,2,IF(VLOOKUP($C324,BD!$D$1:$F$501,3,0)&gt;R$1,0,3))),"")</f>
        <v/>
      </c>
      <c r="CM324" s="23" t="str">
        <f>+IF(AND(LEN($I324)&gt;5),IF(AND($J324&gt;S$1,$J324&lt;=$AO$1),1,IF((COUNTIFS(INCAPACIDADES!$C$1:$C$51,$I324,INCAPACIDADES!P$1:P$51,S$1))&gt;0,2,IF(VLOOKUP($C324,BD!$D$1:$F$501,3,0)&gt;S$1,0,3))),"")</f>
        <v/>
      </c>
      <c r="CN324" s="23" t="str">
        <f>+IF(AND(LEN($I324)&gt;5),IF(AND($J324&gt;T$1,$J324&lt;=$AO$1),1,IF((COUNTIFS(INCAPACIDADES!$C$1:$C$51,$I324,INCAPACIDADES!Q$1:Q$51,T$1))&gt;0,2,IF(VLOOKUP($C324,BD!$D$1:$F$501,3,0)&gt;T$1,0,3))),"")</f>
        <v/>
      </c>
      <c r="CO324" s="23" t="str">
        <f>+IF(AND(LEN($I324)&gt;5),IF(AND($J324&gt;U$1,$J324&lt;=$AO$1),1,IF((COUNTIFS(INCAPACIDADES!$C$1:$C$51,$I324,INCAPACIDADES!R$1:R$51,U$1))&gt;0,2,IF(VLOOKUP($C324,BD!$D$1:$F$501,3,0)&gt;U$1,0,3))),"")</f>
        <v/>
      </c>
      <c r="CP324" s="23" t="str">
        <f>+IF(AND(LEN($I324)&gt;5),IF(AND($J324&gt;V$1,$J324&lt;=$AO$1),1,IF((COUNTIFS(INCAPACIDADES!$C$1:$C$51,$I324,INCAPACIDADES!S$1:S$51,V$1))&gt;0,2,IF(VLOOKUP($C324,BD!$D$1:$F$501,3,0)&gt;V$1,0,3))),"")</f>
        <v/>
      </c>
      <c r="CQ324" s="23" t="str">
        <f>+IF(AND(LEN($I324)&gt;5),IF(AND($J324&gt;W$1,$J324&lt;=$AO$1),1,IF((COUNTIFS(INCAPACIDADES!$C$1:$C$51,$I324,INCAPACIDADES!T$1:T$51,W$1))&gt;0,2,IF(VLOOKUP($C324,BD!$D$1:$F$501,3,0)&gt;W$1,0,3))),"")</f>
        <v/>
      </c>
      <c r="CR324" s="23" t="str">
        <f>+IF(AND(LEN($I324)&gt;5),IF(AND($J324&gt;X$1,$J324&lt;=$AO$1),1,IF((COUNTIFS(INCAPACIDADES!$C$1:$C$51,$I324,INCAPACIDADES!U$1:U$51,X$1))&gt;0,2,IF(VLOOKUP($C324,BD!$D$1:$F$501,3,0)&gt;X$1,0,3))),"")</f>
        <v/>
      </c>
      <c r="CS324" s="23" t="str">
        <f>+IF(AND(LEN($I324)&gt;5),IF(AND($J324&gt;Y$1,$J324&lt;=$AO$1),1,IF((COUNTIFS(INCAPACIDADES!$C$1:$C$51,$I324,INCAPACIDADES!V$1:V$51,Y$1))&gt;0,2,IF(VLOOKUP($C324,BD!$D$1:$F$501,3,0)&gt;Y$1,0,3))),"")</f>
        <v/>
      </c>
      <c r="CT324" s="23" t="str">
        <f>+IF(AND(LEN($I324)&gt;5),IF(AND($J324&gt;Z$1,$J324&lt;=$AO$1),1,IF((COUNTIFS(INCAPACIDADES!$C$1:$C$51,$I324,INCAPACIDADES!W$1:W$51,Z$1))&gt;0,2,IF(VLOOKUP($C324,BD!$D$1:$F$501,3,0)&gt;Z$1,0,3))),"")</f>
        <v/>
      </c>
      <c r="CU324" s="23" t="str">
        <f>+IF(AND(LEN($I324)&gt;5),IF(AND($J324&gt;AA$1,$J324&lt;=$AO$1),1,IF((COUNTIFS(INCAPACIDADES!$C$1:$C$51,$I324,INCAPACIDADES!X$1:X$51,AA$1))&gt;0,2,IF(VLOOKUP($C324,BD!$D$1:$F$501,3,0)&gt;AA$1,0,3))),"")</f>
        <v/>
      </c>
      <c r="CV324" s="23" t="str">
        <f>+IF(AND(LEN($I324)&gt;5),IF(AND($J324&gt;AB$1,$J324&lt;=$AO$1),1,IF((COUNTIFS(INCAPACIDADES!$C$1:$C$51,$I324,INCAPACIDADES!Y$1:Y$51,AB$1))&gt;0,2,IF(VLOOKUP($C324,BD!$D$1:$F$501,3,0)&gt;AB$1,0,3))),"")</f>
        <v/>
      </c>
      <c r="CW324" s="23" t="str">
        <f>+IF(AND(LEN($I324)&gt;5),IF(AND($J324&gt;AC$1,$J324&lt;=$AO$1),1,IF((COUNTIFS(INCAPACIDADES!$C$1:$C$51,$I324,INCAPACIDADES!Z$1:Z$51,AC$1))&gt;0,2,IF(VLOOKUP($C324,BD!$D$1:$F$501,3,0)&gt;AC$1,0,3))),"")</f>
        <v/>
      </c>
      <c r="CX324" s="23" t="str">
        <f>+IF(AND(LEN($I324)&gt;5),IF(AND($J324&gt;AD$1,$J324&lt;=$AO$1),1,IF((COUNTIFS(INCAPACIDADES!$C$1:$C$51,$I324,INCAPACIDADES!AA$1:AA$51,AD$1))&gt;0,2,IF(VLOOKUP($C324,BD!$D$1:$F$501,3,0)&gt;AD$1,0,3))),"")</f>
        <v/>
      </c>
      <c r="CY324" s="23" t="str">
        <f>+IF(AND(LEN($I324)&gt;5),IF(AND($J324&gt;AE$1,$J324&lt;=$AO$1),1,IF((COUNTIFS(INCAPACIDADES!$C$1:$C$51,$I324,INCAPACIDADES!AB$1:AB$51,AE$1))&gt;0,2,IF(VLOOKUP($C324,BD!$D$1:$F$501,3,0)&gt;AE$1,0,3))),"")</f>
        <v/>
      </c>
      <c r="CZ324" s="23" t="str">
        <f>+IF(AND(LEN($I324)&gt;5),IF(AND($J324&gt;AF$1,$J324&lt;=$AO$1),1,IF((COUNTIFS(INCAPACIDADES!$C$1:$C$51,$I324,INCAPACIDADES!AC$1:AC$51,AF$1))&gt;0,2,IF(VLOOKUP($C324,BD!$D$1:$F$501,3,0)&gt;AF$1,0,3))),"")</f>
        <v/>
      </c>
      <c r="DA324" s="23" t="str">
        <f>+IF(AND(LEN($I324)&gt;5),IF(AND($J324&gt;AG$1,$J324&lt;=$AO$1),1,IF((COUNTIFS(INCAPACIDADES!$C$1:$C$51,$I324,INCAPACIDADES!AD$1:AD$51,AG$1))&gt;0,2,IF(VLOOKUP($C324,BD!$D$1:$F$501,3,0)&gt;AG$1,0,3))),"")</f>
        <v/>
      </c>
      <c r="DB324" s="23" t="str">
        <f>+IF(AND(LEN($I324)&gt;5),IF(AND($J324&gt;AH$1,$J324&lt;=$AO$1),1,IF((COUNTIFS(INCAPACIDADES!$C$1:$C$51,$I324,INCAPACIDADES!AE$1:AE$51,AH$1))&gt;0,2,IF(VLOOKUP($C324,BD!$D$1:$F$501,3,0)&gt;AH$1,0,3))),"")</f>
        <v/>
      </c>
      <c r="DC324" s="23" t="str">
        <f>+IF(AND(LEN($I324)&gt;5),IF(AND($J324&gt;AI$1,$J324&lt;=$AO$1),1,IF((COUNTIFS(INCAPACIDADES!$C$1:$C$51,$I324,INCAPACIDADES!AF$1:AF$51,AI$1))&gt;0,2,IF(VLOOKUP($C324,BD!$D$1:$F$501,3,0)&gt;AI$1,0,3))),"")</f>
        <v/>
      </c>
      <c r="DD324" s="23" t="str">
        <f>+IF(AND(LEN($I324)&gt;5),IF(AND($J324&gt;AJ$1,$J324&lt;=$AO$1),1,IF((COUNTIFS(INCAPACIDADES!$C$1:$C$51,$I324,INCAPACIDADES!AG$1:AG$51,AJ$1))&gt;0,2,IF(VLOOKUP($C324,BD!$D$1:$F$501,3,0)&gt;AJ$1,0,3))),"")</f>
        <v/>
      </c>
      <c r="DE324" s="23" t="str">
        <f>+IF(AND(LEN($I324)&gt;5),IF(AND($J324&gt;AK$1,$J324&lt;=$AO$1),1,IF((COUNTIFS(INCAPACIDADES!$C$1:$C$51,$I324,INCAPACIDADES!AH$1:AH$51,AK$1))&gt;0,2,IF(VLOOKUP($C324,BD!$D$1:$F$501,3,0)&gt;AK$1,0,3))),"")</f>
        <v/>
      </c>
      <c r="DF324" s="23" t="str">
        <f>+IF(AND(LEN($I324)&gt;5),IF(AND($J324&gt;AL$1,$J324&lt;=$AO$1),1,IF((COUNTIFS(INCAPACIDADES!$C$1:$C$51,$I324,INCAPACIDADES!AI$1:AI$51,AL$1))&gt;0,2,IF(VLOOKUP($C324,BD!$D$1:$F$501,3,0)&gt;AL$1,0,3))),"")</f>
        <v/>
      </c>
      <c r="DG324" s="23" t="str">
        <f>+IF(AND(LEN($I324)&gt;5),IF(AND($J324&gt;AM$1,$J324&lt;=$AO$1),1,IF((COUNTIFS(INCAPACIDADES!$C$1:$C$51,$I324,INCAPACIDADES!AJ$1:AJ$51,AM$1))&gt;0,2,IF(VLOOKUP($C324,BD!$D$1:$F$501,3,0)&gt;AM$1,0,3))),"")</f>
        <v/>
      </c>
      <c r="DH324" s="23" t="str">
        <f>+IF(AND(LEN($I324)&gt;5),IF(AND($J324&gt;AN$1,$J324&lt;=$AO$1),1,IF((COUNTIFS(INCAPACIDADES!$C$1:$C$51,$I324,INCAPACIDADES!AK$1:AK$51,AN$1))&gt;0,2,IF(VLOOKUP($C324,BD!$D$1:$F$501,3,0)&gt;AN$1,0,3))),"")</f>
        <v/>
      </c>
      <c r="DI324" s="23" t="str">
        <f>+IF(AND(LEN($I324)&gt;5),IF(AND($J324&gt;AO$1,$J324&lt;=$AO$1),1,IF((COUNTIFS(INCAPACIDADES!$C$1:$C$51,$I324,INCAPACIDADES!AL$1:AL$51,AO$1))&gt;0,2,IF(VLOOKUP($C324,BD!$D$1:$F$501,3,0)&gt;AO$1,0,3))),"")</f>
        <v/>
      </c>
      <c r="DJ324" s="23" t="str">
        <f>+IF(LEN($I324)&gt;5,IF(ISERROR(VLOOKUP(N324,'CODIGO PAGO'!$B$2:$B$20,1,0)),1,IF(OR(AND(CH324=1,N324&lt;&gt;"N"),AND(CH324=3,N324&lt;&gt;"B"),AND(CH324=2,LEFT(TRIM(N324),1)&lt;&gt;"I")),1,IF(OR(AND(CH324=0,N324="N"),AND(CH324=0,N324="B"),AND(CH324=0,LEFT(TRIM(N324),1)="I")),1,0))),"")</f>
        <v/>
      </c>
      <c r="DK324" s="23" t="str">
        <f t="shared" si="209"/>
        <v/>
      </c>
      <c r="DL324" s="23" t="str">
        <f>+IF(LEN($I324)&gt;5,IF(ISERROR(VLOOKUP(P324,'CODIGO PAGO'!$B$2:$B$20,1,0)),1,IF(OR(AND(CJ324=1,P324&lt;&gt;"N"),AND(CJ324=3,P324&lt;&gt;"B"),AND(CJ324=2,LEFT(TRIM(P324),1)&lt;&gt;"I")),1,IF(OR(AND(CJ324=0,P324="N"),AND(CJ324=0,P324="B"),AND(CJ324=0,LEFT(TRIM(P324),1)="I")),1,0))),"")</f>
        <v/>
      </c>
      <c r="DM324" s="23" t="str">
        <f t="shared" si="210"/>
        <v/>
      </c>
      <c r="DN324" s="23" t="str">
        <f>+IF(LEN($I324)&gt;5,IF(ISERROR(VLOOKUP(R324,'CODIGO PAGO'!$B$2:$B$20,1,0)),1,IF(OR(AND(CL324=1,R324&lt;&gt;"N"),AND(CL324=3,R324&lt;&gt;"B"),AND(CL324=2,LEFT(TRIM(R324),1)&lt;&gt;"I")),1,IF(OR(AND(CL324=0,R324="N"),AND(CL324=0,R324="B"),AND(CL324=0,LEFT(TRIM(R324),1)="I")),1,0))),"")</f>
        <v/>
      </c>
      <c r="DO324" s="23" t="str">
        <f t="shared" si="211"/>
        <v/>
      </c>
      <c r="DP324" s="23" t="str">
        <f>+IF(LEN($I324)&gt;5,IF(ISERROR(VLOOKUP(T324,'CODIGO PAGO'!$B$2:$B$20,1,0)),1,IF(OR(AND(CN324=1,T324&lt;&gt;"N"),AND(CN324=3,T324&lt;&gt;"B"),AND(CN324=2,LEFT(TRIM(T324),1)&lt;&gt;"I")),1,IF(OR(AND(CN324=0,T324="N"),AND(CN324=0,T324="B"),AND(CN324=0,LEFT(TRIM(T324),1)="I")),1,0))),"")</f>
        <v/>
      </c>
      <c r="DQ324" s="23" t="str">
        <f t="shared" si="212"/>
        <v/>
      </c>
      <c r="DR324" s="23" t="str">
        <f>+IF(LEN($I324)&gt;5,IF(ISERROR(VLOOKUP(V324,'CODIGO PAGO'!$B$2:$B$20,1,0)),1,IF(OR(AND(CP324=1,V324&lt;&gt;"N"),AND(CP324=3,V324&lt;&gt;"B"),AND(CP324=2,LEFT(TRIM(V324),1)&lt;&gt;"I")),1,IF(OR(AND(CP324=0,V324="N"),AND(CP324=0,V324="B"),AND(CP324=0,LEFT(TRIM(V324),1)="I")),1,0))),"")</f>
        <v/>
      </c>
      <c r="DS324" s="23" t="str">
        <f t="shared" si="213"/>
        <v/>
      </c>
      <c r="DT324" s="23" t="str">
        <f>+IF(LEN($I324)&gt;5,IF(ISERROR(VLOOKUP(X324,'CODIGO PAGO'!$B$2:$B$20,1,0)),1,IF(OR(AND(CR324=1,X324&lt;&gt;"N"),AND(CR324=3,X324&lt;&gt;"B"),AND(CR324=2,LEFT(TRIM(X324),1)&lt;&gt;"I")),1,IF(OR(AND(CR324=0,X324="N"),AND(CR324=0,X324="B"),AND(CR324=0,LEFT(TRIM(X324),1)="I")),1,0))),"")</f>
        <v/>
      </c>
      <c r="DU324" s="23" t="str">
        <f t="shared" si="214"/>
        <v/>
      </c>
      <c r="DV324" s="23" t="str">
        <f>+IF(LEN($I324)&gt;5,IF(ISERROR(VLOOKUP(Z324,'CODIGO PAGO'!$B$2:$B$20,1,0)),1,IF(OR(AND(CT324=1,Z324&lt;&gt;"N"),AND(CT324=3,Z324&lt;&gt;"B"),AND(CT324=2,LEFT(TRIM(Z324),1)&lt;&gt;"I")),1,IF(OR(AND(CT324=0,Z324="N"),AND(CT324=0,Z324="B"),AND(CT324=0,LEFT(TRIM(Z324),1)="I")),1,0))),"")</f>
        <v/>
      </c>
      <c r="DW324" s="23" t="str">
        <f t="shared" si="215"/>
        <v/>
      </c>
      <c r="DX324" s="23" t="str">
        <f>+IF(LEN($I324)&gt;5,IF(ISERROR(VLOOKUP(AB324,'CODIGO PAGO'!$B$2:$B$20,1,0)),1,IF(OR(AND(CV324=1,AB324&lt;&gt;"N"),AND(CV324=3,AB324&lt;&gt;"B"),AND(CV324=2,LEFT(TRIM(AB324),1)&lt;&gt;"I")),1,IF(OR(AND(CV324=0,AB324="N"),AND(CV324=0,AB324="B"),AND(CV324=0,LEFT(TRIM(AB324),1)="I")),1,0))),"")</f>
        <v/>
      </c>
      <c r="DY324" s="23" t="str">
        <f t="shared" si="216"/>
        <v/>
      </c>
      <c r="DZ324" s="23" t="str">
        <f>+IF(LEN($I324)&gt;5,IF(ISERROR(VLOOKUP(AD324,'CODIGO PAGO'!$B$2:$B$20,1,0)),1,IF(OR(AND(CX324=1,AD324&lt;&gt;"N"),AND(CX324=3,AD324&lt;&gt;"B"),AND(CX324=2,LEFT(TRIM(AD324),1)&lt;&gt;"I")),1,IF(OR(AND(CX324=0,AD324="N"),AND(CX324=0,AD324="B"),AND(CX324=0,LEFT(TRIM(AD324),1)="I")),1,0))),"")</f>
        <v/>
      </c>
      <c r="EA324" s="23" t="str">
        <f t="shared" si="217"/>
        <v/>
      </c>
      <c r="EB324" s="23" t="str">
        <f>+IF(LEN($I324)&gt;5,IF(ISERROR(VLOOKUP(AF324,'CODIGO PAGO'!$B$2:$B$20,1,0)),1,IF(OR(AND(CZ324=1,AF324&lt;&gt;"N"),AND(CZ324=3,AF324&lt;&gt;"B"),AND(CZ324=2,LEFT(TRIM(AF324),1)&lt;&gt;"I")),1,IF(OR(AND(CZ324=0,AF324="N"),AND(CZ324=0,AF324="B"),AND(CZ324=0,LEFT(TRIM(AF324),1)="I")),1,0))),"")</f>
        <v/>
      </c>
      <c r="EC324" s="23" t="str">
        <f t="shared" si="218"/>
        <v/>
      </c>
      <c r="ED324" s="23" t="str">
        <f>+IF(LEN($I324)&gt;5,IF(ISERROR(VLOOKUP(AH324,'CODIGO PAGO'!$B$2:$B$20,1,0)),1,IF(OR(AND(DB324=1,AH324&lt;&gt;"N"),AND(DB324=3,AH324&lt;&gt;"B"),AND(DB324=2,LEFT(TRIM(AH324),1)&lt;&gt;"I")),1,IF(OR(AND(DB324=0,AH324="N"),AND(DB324=0,AH324="B"),AND(DB324=0,LEFT(TRIM(AH324),1)="I")),1,0))),"")</f>
        <v/>
      </c>
      <c r="EE324" s="23" t="str">
        <f t="shared" si="219"/>
        <v/>
      </c>
      <c r="EF324" s="23" t="str">
        <f>+IF(LEN($I324)&gt;5,IF(ISERROR(VLOOKUP(AJ324,'CODIGO PAGO'!$B$2:$B$20,1,0)),1,IF(OR(AND(DD324=1,AJ324&lt;&gt;"N"),AND(DD324=3,AJ324&lt;&gt;"B"),AND(DD324=2,LEFT(TRIM(AJ324),1)&lt;&gt;"I")),1,IF(OR(AND(DD324=0,AJ324="N"),AND(DD324=0,AJ324="B"),AND(DD324=0,LEFT(TRIM(AJ324),1)="I")),1,0))),"")</f>
        <v/>
      </c>
      <c r="EG324" s="23" t="str">
        <f t="shared" si="220"/>
        <v/>
      </c>
      <c r="EH324" s="23" t="str">
        <f>+IF(LEN($I324)&gt;5,IF(ISERROR(VLOOKUP(AL324,'CODIGO PAGO'!$B$2:$B$20,1,0)),1,IF(OR(AND(DF324=1,AL324&lt;&gt;"N"),AND(DF324=3,AL324&lt;&gt;"B"),AND(DF324=2,LEFT(TRIM(AL324),1)&lt;&gt;"I")),1,IF(OR(AND(DF324=0,AL324="N"),AND(DF324=0,AL324="B"),AND(DF324=0,LEFT(TRIM(AL324),1)="I")),1,0))),"")</f>
        <v/>
      </c>
      <c r="EI324" s="23" t="str">
        <f t="shared" si="221"/>
        <v/>
      </c>
      <c r="EJ324" s="23" t="str">
        <f>+IF(LEN($I324)&gt;5,IF(ISERROR(VLOOKUP(AN324,'CODIGO PAGO'!$B$2:$B$20,1,0)),1,IF(OR(AND(DH324=1,AN324&lt;&gt;"N"),AND(DH324=3,AN324&lt;&gt;"B"),AND(DH324=2,LEFT(TRIM(AN324),1)&lt;&gt;"I")),1,IF(OR(AND(DH324=0,AN324="N"),AND(DH324=0,AN324="B"),AND(DH324=0,LEFT(TRIM(AN324),1)="I")),1,0))),"")</f>
        <v/>
      </c>
      <c r="EK324" s="23" t="str">
        <f t="shared" si="222"/>
        <v/>
      </c>
      <c r="EL324" s="24" t="str">
        <f t="shared" si="223"/>
        <v/>
      </c>
    </row>
    <row r="325" spans="1:142" s="26" customFormat="1">
      <c r="A325" s="15" t="str">
        <f t="shared" si="189"/>
        <v/>
      </c>
      <c r="B325" s="1" t="str">
        <f>+IF(LEN(I325)&gt;5,'CODIGO PAGO'!$B$28,"")</f>
        <v/>
      </c>
      <c r="C325" s="1" t="str">
        <f>+IF(LEN($I325)&gt;5,BD!D325,"")</f>
        <v/>
      </c>
      <c r="D325" s="168" t="str">
        <f>+IF(LEN($I325)&gt;5,BD!A325,"")</f>
        <v/>
      </c>
      <c r="E325" s="1" t="str">
        <f>+IF(LEN($I325)&gt;5,BD!B325,"")</f>
        <v/>
      </c>
      <c r="F325" s="1" t="str">
        <f>+IF(LEN($I325)&gt;5,BD!C325,"")</f>
        <v/>
      </c>
      <c r="G325" s="141"/>
      <c r="H325" s="141"/>
      <c r="I325" s="1" t="str">
        <f>+IF(LEN(BD!G325)&gt;5,BD!G325,"")</f>
        <v/>
      </c>
      <c r="J325" s="167" t="str">
        <f>+IF(LEN($I325)&gt;5,BD!E325,"")</f>
        <v/>
      </c>
      <c r="K325" s="6" t="str">
        <f t="shared" si="190"/>
        <v/>
      </c>
      <c r="L325" s="87" t="str">
        <f>+IF(LEN($I325)&gt;5,BD!H325,"")</f>
        <v/>
      </c>
      <c r="M325" s="40" t="str">
        <f t="shared" si="191"/>
        <v/>
      </c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4" t="str">
        <f t="shared" si="192"/>
        <v/>
      </c>
      <c r="AQ325" s="5" t="str">
        <f t="shared" si="193"/>
        <v/>
      </c>
      <c r="AR325" s="91" t="str">
        <f t="shared" si="194"/>
        <v/>
      </c>
      <c r="AS325" s="5" t="str">
        <f t="shared" si="195"/>
        <v/>
      </c>
      <c r="AT325" s="91" t="str">
        <f t="shared" si="196"/>
        <v/>
      </c>
      <c r="AU325" s="4" t="str">
        <f t="shared" si="197"/>
        <v/>
      </c>
      <c r="AV325" s="4" t="str">
        <f t="shared" si="198"/>
        <v/>
      </c>
      <c r="AW325" s="4" t="str">
        <f t="shared" si="199"/>
        <v/>
      </c>
      <c r="AX325" s="4" t="str">
        <f t="shared" si="200"/>
        <v/>
      </c>
      <c r="AY325" s="88" t="str">
        <f t="shared" si="201"/>
        <v/>
      </c>
      <c r="AZ325" s="17" t="str">
        <f t="shared" si="202"/>
        <v/>
      </c>
      <c r="BA325" s="18" t="str">
        <f t="shared" si="203"/>
        <v/>
      </c>
      <c r="BB325" s="19" t="str">
        <f>+IF(LEN(I325)&gt;5,IF(INT(RIGHT(B325,1))=9,0.5*L325*AY325,INT(MID(B325,5,LEN(B325)-4))*L325)+IFERROR(VLOOKUP(I325,AJUSTES!$A$1:$I$50,9,0),0),"")</f>
        <v/>
      </c>
      <c r="BC325" s="12"/>
      <c r="BD325" s="19" t="str">
        <f t="shared" si="204"/>
        <v/>
      </c>
      <c r="BE325" s="18" t="str">
        <f t="shared" si="205"/>
        <v/>
      </c>
      <c r="BF325" s="139" t="str">
        <f t="shared" si="206"/>
        <v/>
      </c>
      <c r="BG325" s="114"/>
      <c r="BH325" s="18" t="str">
        <f t="shared" si="207"/>
        <v/>
      </c>
      <c r="BI325" s="13"/>
      <c r="BJ325" s="12"/>
      <c r="BK325" s="12"/>
      <c r="BL325" s="145"/>
      <c r="BM325" s="12"/>
      <c r="BN325" s="12"/>
      <c r="BO325" s="12"/>
      <c r="BP325" s="12"/>
      <c r="BQ325" s="12"/>
      <c r="BR325" s="12"/>
      <c r="BS325" s="146"/>
      <c r="BT325" s="14"/>
      <c r="BU325" s="12"/>
      <c r="BV325" s="12"/>
      <c r="BW325" s="12"/>
      <c r="BX325" s="12"/>
      <c r="BY325" s="12"/>
      <c r="BZ325" s="144"/>
      <c r="CA325" s="107" t="str">
        <f>+IF(LEN($I325)&gt;5,IF(BD!F325="N/A","",BD!F325),"")</f>
        <v/>
      </c>
      <c r="CB325" s="21"/>
      <c r="CC325" s="147"/>
      <c r="CD325" s="148"/>
      <c r="CE325" s="8" t="str">
        <f>+IF(LEN(I325)&gt;5,BD!M325,"")</f>
        <v/>
      </c>
      <c r="CF325" s="16" t="str">
        <f>+IF(LEN(I325)&gt;5,BD!N325,"")</f>
        <v/>
      </c>
      <c r="CG325" s="3" t="str">
        <f t="shared" si="208"/>
        <v/>
      </c>
      <c r="CH325" s="23" t="str">
        <f>+IF(AND(LEN($I325)&gt;5),IF(AND($J325&gt;N$1,$J325&lt;=$AO$1),1,IF((COUNTIFS(INCAPACIDADES!$C$1:$C$51,$I325,INCAPACIDADES!K$1:K$51,N$1))&gt;0,2,IF(VLOOKUP($C325,BD!$D$1:$F$501,3,0)&gt;N$1,0,3))),"")</f>
        <v/>
      </c>
      <c r="CI325" s="23" t="str">
        <f>+IF(AND(LEN($I325)&gt;5),IF(AND($J325&gt;O$1,$J325&lt;=$AO$1),1,IF((COUNTIFS(INCAPACIDADES!$C$1:$C$51,$I325,INCAPACIDADES!L$1:L$51,O$1))&gt;0,2,IF(VLOOKUP($C325,BD!$D$1:$F$501,3,0)&gt;O$1,0,3))),"")</f>
        <v/>
      </c>
      <c r="CJ325" s="23" t="str">
        <f>+IF(AND(LEN($I325)&gt;5),IF(AND($J325&gt;P$1,$J325&lt;=$AO$1),1,IF((COUNTIFS(INCAPACIDADES!$C$1:$C$51,$I325,INCAPACIDADES!M$1:M$51,P$1))&gt;0,2,IF(VLOOKUP($C325,BD!$D$1:$F$501,3,0)&gt;P$1,0,3))),"")</f>
        <v/>
      </c>
      <c r="CK325" s="23" t="str">
        <f>+IF(AND(LEN($I325)&gt;5),IF(AND($J325&gt;Q$1,$J325&lt;=$AO$1),1,IF((COUNTIFS(INCAPACIDADES!$C$1:$C$51,$I325,INCAPACIDADES!N$1:N$51,Q$1))&gt;0,2,IF(VLOOKUP($C325,BD!$D$1:$F$501,3,0)&gt;Q$1,0,3))),"")</f>
        <v/>
      </c>
      <c r="CL325" s="23" t="str">
        <f>+IF(AND(LEN($I325)&gt;5),IF(AND($J325&gt;R$1,$J325&lt;=$AO$1),1,IF((COUNTIFS(INCAPACIDADES!$C$1:$C$51,$I325,INCAPACIDADES!O$1:O$51,R$1))&gt;0,2,IF(VLOOKUP($C325,BD!$D$1:$F$501,3,0)&gt;R$1,0,3))),"")</f>
        <v/>
      </c>
      <c r="CM325" s="23" t="str">
        <f>+IF(AND(LEN($I325)&gt;5),IF(AND($J325&gt;S$1,$J325&lt;=$AO$1),1,IF((COUNTIFS(INCAPACIDADES!$C$1:$C$51,$I325,INCAPACIDADES!P$1:P$51,S$1))&gt;0,2,IF(VLOOKUP($C325,BD!$D$1:$F$501,3,0)&gt;S$1,0,3))),"")</f>
        <v/>
      </c>
      <c r="CN325" s="23" t="str">
        <f>+IF(AND(LEN($I325)&gt;5),IF(AND($J325&gt;T$1,$J325&lt;=$AO$1),1,IF((COUNTIFS(INCAPACIDADES!$C$1:$C$51,$I325,INCAPACIDADES!Q$1:Q$51,T$1))&gt;0,2,IF(VLOOKUP($C325,BD!$D$1:$F$501,3,0)&gt;T$1,0,3))),"")</f>
        <v/>
      </c>
      <c r="CO325" s="23" t="str">
        <f>+IF(AND(LEN($I325)&gt;5),IF(AND($J325&gt;U$1,$J325&lt;=$AO$1),1,IF((COUNTIFS(INCAPACIDADES!$C$1:$C$51,$I325,INCAPACIDADES!R$1:R$51,U$1))&gt;0,2,IF(VLOOKUP($C325,BD!$D$1:$F$501,3,0)&gt;U$1,0,3))),"")</f>
        <v/>
      </c>
      <c r="CP325" s="23" t="str">
        <f>+IF(AND(LEN($I325)&gt;5),IF(AND($J325&gt;V$1,$J325&lt;=$AO$1),1,IF((COUNTIFS(INCAPACIDADES!$C$1:$C$51,$I325,INCAPACIDADES!S$1:S$51,V$1))&gt;0,2,IF(VLOOKUP($C325,BD!$D$1:$F$501,3,0)&gt;V$1,0,3))),"")</f>
        <v/>
      </c>
      <c r="CQ325" s="23" t="str">
        <f>+IF(AND(LEN($I325)&gt;5),IF(AND($J325&gt;W$1,$J325&lt;=$AO$1),1,IF((COUNTIFS(INCAPACIDADES!$C$1:$C$51,$I325,INCAPACIDADES!T$1:T$51,W$1))&gt;0,2,IF(VLOOKUP($C325,BD!$D$1:$F$501,3,0)&gt;W$1,0,3))),"")</f>
        <v/>
      </c>
      <c r="CR325" s="23" t="str">
        <f>+IF(AND(LEN($I325)&gt;5),IF(AND($J325&gt;X$1,$J325&lt;=$AO$1),1,IF((COUNTIFS(INCAPACIDADES!$C$1:$C$51,$I325,INCAPACIDADES!U$1:U$51,X$1))&gt;0,2,IF(VLOOKUP($C325,BD!$D$1:$F$501,3,0)&gt;X$1,0,3))),"")</f>
        <v/>
      </c>
      <c r="CS325" s="23" t="str">
        <f>+IF(AND(LEN($I325)&gt;5),IF(AND($J325&gt;Y$1,$J325&lt;=$AO$1),1,IF((COUNTIFS(INCAPACIDADES!$C$1:$C$51,$I325,INCAPACIDADES!V$1:V$51,Y$1))&gt;0,2,IF(VLOOKUP($C325,BD!$D$1:$F$501,3,0)&gt;Y$1,0,3))),"")</f>
        <v/>
      </c>
      <c r="CT325" s="23" t="str">
        <f>+IF(AND(LEN($I325)&gt;5),IF(AND($J325&gt;Z$1,$J325&lt;=$AO$1),1,IF((COUNTIFS(INCAPACIDADES!$C$1:$C$51,$I325,INCAPACIDADES!W$1:W$51,Z$1))&gt;0,2,IF(VLOOKUP($C325,BD!$D$1:$F$501,3,0)&gt;Z$1,0,3))),"")</f>
        <v/>
      </c>
      <c r="CU325" s="23" t="str">
        <f>+IF(AND(LEN($I325)&gt;5),IF(AND($J325&gt;AA$1,$J325&lt;=$AO$1),1,IF((COUNTIFS(INCAPACIDADES!$C$1:$C$51,$I325,INCAPACIDADES!X$1:X$51,AA$1))&gt;0,2,IF(VLOOKUP($C325,BD!$D$1:$F$501,3,0)&gt;AA$1,0,3))),"")</f>
        <v/>
      </c>
      <c r="CV325" s="23" t="str">
        <f>+IF(AND(LEN($I325)&gt;5),IF(AND($J325&gt;AB$1,$J325&lt;=$AO$1),1,IF((COUNTIFS(INCAPACIDADES!$C$1:$C$51,$I325,INCAPACIDADES!Y$1:Y$51,AB$1))&gt;0,2,IF(VLOOKUP($C325,BD!$D$1:$F$501,3,0)&gt;AB$1,0,3))),"")</f>
        <v/>
      </c>
      <c r="CW325" s="23" t="str">
        <f>+IF(AND(LEN($I325)&gt;5),IF(AND($J325&gt;AC$1,$J325&lt;=$AO$1),1,IF((COUNTIFS(INCAPACIDADES!$C$1:$C$51,$I325,INCAPACIDADES!Z$1:Z$51,AC$1))&gt;0,2,IF(VLOOKUP($C325,BD!$D$1:$F$501,3,0)&gt;AC$1,0,3))),"")</f>
        <v/>
      </c>
      <c r="CX325" s="23" t="str">
        <f>+IF(AND(LEN($I325)&gt;5),IF(AND($J325&gt;AD$1,$J325&lt;=$AO$1),1,IF((COUNTIFS(INCAPACIDADES!$C$1:$C$51,$I325,INCAPACIDADES!AA$1:AA$51,AD$1))&gt;0,2,IF(VLOOKUP($C325,BD!$D$1:$F$501,3,0)&gt;AD$1,0,3))),"")</f>
        <v/>
      </c>
      <c r="CY325" s="23" t="str">
        <f>+IF(AND(LEN($I325)&gt;5),IF(AND($J325&gt;AE$1,$J325&lt;=$AO$1),1,IF((COUNTIFS(INCAPACIDADES!$C$1:$C$51,$I325,INCAPACIDADES!AB$1:AB$51,AE$1))&gt;0,2,IF(VLOOKUP($C325,BD!$D$1:$F$501,3,0)&gt;AE$1,0,3))),"")</f>
        <v/>
      </c>
      <c r="CZ325" s="23" t="str">
        <f>+IF(AND(LEN($I325)&gt;5),IF(AND($J325&gt;AF$1,$J325&lt;=$AO$1),1,IF((COUNTIFS(INCAPACIDADES!$C$1:$C$51,$I325,INCAPACIDADES!AC$1:AC$51,AF$1))&gt;0,2,IF(VLOOKUP($C325,BD!$D$1:$F$501,3,0)&gt;AF$1,0,3))),"")</f>
        <v/>
      </c>
      <c r="DA325" s="23" t="str">
        <f>+IF(AND(LEN($I325)&gt;5),IF(AND($J325&gt;AG$1,$J325&lt;=$AO$1),1,IF((COUNTIFS(INCAPACIDADES!$C$1:$C$51,$I325,INCAPACIDADES!AD$1:AD$51,AG$1))&gt;0,2,IF(VLOOKUP($C325,BD!$D$1:$F$501,3,0)&gt;AG$1,0,3))),"")</f>
        <v/>
      </c>
      <c r="DB325" s="23" t="str">
        <f>+IF(AND(LEN($I325)&gt;5),IF(AND($J325&gt;AH$1,$J325&lt;=$AO$1),1,IF((COUNTIFS(INCAPACIDADES!$C$1:$C$51,$I325,INCAPACIDADES!AE$1:AE$51,AH$1))&gt;0,2,IF(VLOOKUP($C325,BD!$D$1:$F$501,3,0)&gt;AH$1,0,3))),"")</f>
        <v/>
      </c>
      <c r="DC325" s="23" t="str">
        <f>+IF(AND(LEN($I325)&gt;5),IF(AND($J325&gt;AI$1,$J325&lt;=$AO$1),1,IF((COUNTIFS(INCAPACIDADES!$C$1:$C$51,$I325,INCAPACIDADES!AF$1:AF$51,AI$1))&gt;0,2,IF(VLOOKUP($C325,BD!$D$1:$F$501,3,0)&gt;AI$1,0,3))),"")</f>
        <v/>
      </c>
      <c r="DD325" s="23" t="str">
        <f>+IF(AND(LEN($I325)&gt;5),IF(AND($J325&gt;AJ$1,$J325&lt;=$AO$1),1,IF((COUNTIFS(INCAPACIDADES!$C$1:$C$51,$I325,INCAPACIDADES!AG$1:AG$51,AJ$1))&gt;0,2,IF(VLOOKUP($C325,BD!$D$1:$F$501,3,0)&gt;AJ$1,0,3))),"")</f>
        <v/>
      </c>
      <c r="DE325" s="23" t="str">
        <f>+IF(AND(LEN($I325)&gt;5),IF(AND($J325&gt;AK$1,$J325&lt;=$AO$1),1,IF((COUNTIFS(INCAPACIDADES!$C$1:$C$51,$I325,INCAPACIDADES!AH$1:AH$51,AK$1))&gt;0,2,IF(VLOOKUP($C325,BD!$D$1:$F$501,3,0)&gt;AK$1,0,3))),"")</f>
        <v/>
      </c>
      <c r="DF325" s="23" t="str">
        <f>+IF(AND(LEN($I325)&gt;5),IF(AND($J325&gt;AL$1,$J325&lt;=$AO$1),1,IF((COUNTIFS(INCAPACIDADES!$C$1:$C$51,$I325,INCAPACIDADES!AI$1:AI$51,AL$1))&gt;0,2,IF(VLOOKUP($C325,BD!$D$1:$F$501,3,0)&gt;AL$1,0,3))),"")</f>
        <v/>
      </c>
      <c r="DG325" s="23" t="str">
        <f>+IF(AND(LEN($I325)&gt;5),IF(AND($J325&gt;AM$1,$J325&lt;=$AO$1),1,IF((COUNTIFS(INCAPACIDADES!$C$1:$C$51,$I325,INCAPACIDADES!AJ$1:AJ$51,AM$1))&gt;0,2,IF(VLOOKUP($C325,BD!$D$1:$F$501,3,0)&gt;AM$1,0,3))),"")</f>
        <v/>
      </c>
      <c r="DH325" s="23" t="str">
        <f>+IF(AND(LEN($I325)&gt;5),IF(AND($J325&gt;AN$1,$J325&lt;=$AO$1),1,IF((COUNTIFS(INCAPACIDADES!$C$1:$C$51,$I325,INCAPACIDADES!AK$1:AK$51,AN$1))&gt;0,2,IF(VLOOKUP($C325,BD!$D$1:$F$501,3,0)&gt;AN$1,0,3))),"")</f>
        <v/>
      </c>
      <c r="DI325" s="23" t="str">
        <f>+IF(AND(LEN($I325)&gt;5),IF(AND($J325&gt;AO$1,$J325&lt;=$AO$1),1,IF((COUNTIFS(INCAPACIDADES!$C$1:$C$51,$I325,INCAPACIDADES!AL$1:AL$51,AO$1))&gt;0,2,IF(VLOOKUP($C325,BD!$D$1:$F$501,3,0)&gt;AO$1,0,3))),"")</f>
        <v/>
      </c>
      <c r="DJ325" s="23" t="str">
        <f>+IF(LEN($I325)&gt;5,IF(ISERROR(VLOOKUP(N325,'CODIGO PAGO'!$B$2:$B$20,1,0)),1,IF(OR(AND(CH325=1,N325&lt;&gt;"N"),AND(CH325=3,N325&lt;&gt;"B"),AND(CH325=2,LEFT(TRIM(N325),1)&lt;&gt;"I")),1,IF(OR(AND(CH325=0,N325="N"),AND(CH325=0,N325="B"),AND(CH325=0,LEFT(TRIM(N325),1)="I")),1,0))),"")</f>
        <v/>
      </c>
      <c r="DK325" s="23" t="str">
        <f t="shared" si="209"/>
        <v/>
      </c>
      <c r="DL325" s="23" t="str">
        <f>+IF(LEN($I325)&gt;5,IF(ISERROR(VLOOKUP(P325,'CODIGO PAGO'!$B$2:$B$20,1,0)),1,IF(OR(AND(CJ325=1,P325&lt;&gt;"N"),AND(CJ325=3,P325&lt;&gt;"B"),AND(CJ325=2,LEFT(TRIM(P325),1)&lt;&gt;"I")),1,IF(OR(AND(CJ325=0,P325="N"),AND(CJ325=0,P325="B"),AND(CJ325=0,LEFT(TRIM(P325),1)="I")),1,0))),"")</f>
        <v/>
      </c>
      <c r="DM325" s="23" t="str">
        <f t="shared" si="210"/>
        <v/>
      </c>
      <c r="DN325" s="23" t="str">
        <f>+IF(LEN($I325)&gt;5,IF(ISERROR(VLOOKUP(R325,'CODIGO PAGO'!$B$2:$B$20,1,0)),1,IF(OR(AND(CL325=1,R325&lt;&gt;"N"),AND(CL325=3,R325&lt;&gt;"B"),AND(CL325=2,LEFT(TRIM(R325),1)&lt;&gt;"I")),1,IF(OR(AND(CL325=0,R325="N"),AND(CL325=0,R325="B"),AND(CL325=0,LEFT(TRIM(R325),1)="I")),1,0))),"")</f>
        <v/>
      </c>
      <c r="DO325" s="23" t="str">
        <f t="shared" si="211"/>
        <v/>
      </c>
      <c r="DP325" s="23" t="str">
        <f>+IF(LEN($I325)&gt;5,IF(ISERROR(VLOOKUP(T325,'CODIGO PAGO'!$B$2:$B$20,1,0)),1,IF(OR(AND(CN325=1,T325&lt;&gt;"N"),AND(CN325=3,T325&lt;&gt;"B"),AND(CN325=2,LEFT(TRIM(T325),1)&lt;&gt;"I")),1,IF(OR(AND(CN325=0,T325="N"),AND(CN325=0,T325="B"),AND(CN325=0,LEFT(TRIM(T325),1)="I")),1,0))),"")</f>
        <v/>
      </c>
      <c r="DQ325" s="23" t="str">
        <f t="shared" si="212"/>
        <v/>
      </c>
      <c r="DR325" s="23" t="str">
        <f>+IF(LEN($I325)&gt;5,IF(ISERROR(VLOOKUP(V325,'CODIGO PAGO'!$B$2:$B$20,1,0)),1,IF(OR(AND(CP325=1,V325&lt;&gt;"N"),AND(CP325=3,V325&lt;&gt;"B"),AND(CP325=2,LEFT(TRIM(V325),1)&lt;&gt;"I")),1,IF(OR(AND(CP325=0,V325="N"),AND(CP325=0,V325="B"),AND(CP325=0,LEFT(TRIM(V325),1)="I")),1,0))),"")</f>
        <v/>
      </c>
      <c r="DS325" s="23" t="str">
        <f t="shared" si="213"/>
        <v/>
      </c>
      <c r="DT325" s="23" t="str">
        <f>+IF(LEN($I325)&gt;5,IF(ISERROR(VLOOKUP(X325,'CODIGO PAGO'!$B$2:$B$20,1,0)),1,IF(OR(AND(CR325=1,X325&lt;&gt;"N"),AND(CR325=3,X325&lt;&gt;"B"),AND(CR325=2,LEFT(TRIM(X325),1)&lt;&gt;"I")),1,IF(OR(AND(CR325=0,X325="N"),AND(CR325=0,X325="B"),AND(CR325=0,LEFT(TRIM(X325),1)="I")),1,0))),"")</f>
        <v/>
      </c>
      <c r="DU325" s="23" t="str">
        <f t="shared" si="214"/>
        <v/>
      </c>
      <c r="DV325" s="23" t="str">
        <f>+IF(LEN($I325)&gt;5,IF(ISERROR(VLOOKUP(Z325,'CODIGO PAGO'!$B$2:$B$20,1,0)),1,IF(OR(AND(CT325=1,Z325&lt;&gt;"N"),AND(CT325=3,Z325&lt;&gt;"B"),AND(CT325=2,LEFT(TRIM(Z325),1)&lt;&gt;"I")),1,IF(OR(AND(CT325=0,Z325="N"),AND(CT325=0,Z325="B"),AND(CT325=0,LEFT(TRIM(Z325),1)="I")),1,0))),"")</f>
        <v/>
      </c>
      <c r="DW325" s="23" t="str">
        <f t="shared" si="215"/>
        <v/>
      </c>
      <c r="DX325" s="23" t="str">
        <f>+IF(LEN($I325)&gt;5,IF(ISERROR(VLOOKUP(AB325,'CODIGO PAGO'!$B$2:$B$20,1,0)),1,IF(OR(AND(CV325=1,AB325&lt;&gt;"N"),AND(CV325=3,AB325&lt;&gt;"B"),AND(CV325=2,LEFT(TRIM(AB325),1)&lt;&gt;"I")),1,IF(OR(AND(CV325=0,AB325="N"),AND(CV325=0,AB325="B"),AND(CV325=0,LEFT(TRIM(AB325),1)="I")),1,0))),"")</f>
        <v/>
      </c>
      <c r="DY325" s="23" t="str">
        <f t="shared" si="216"/>
        <v/>
      </c>
      <c r="DZ325" s="23" t="str">
        <f>+IF(LEN($I325)&gt;5,IF(ISERROR(VLOOKUP(AD325,'CODIGO PAGO'!$B$2:$B$20,1,0)),1,IF(OR(AND(CX325=1,AD325&lt;&gt;"N"),AND(CX325=3,AD325&lt;&gt;"B"),AND(CX325=2,LEFT(TRIM(AD325),1)&lt;&gt;"I")),1,IF(OR(AND(CX325=0,AD325="N"),AND(CX325=0,AD325="B"),AND(CX325=0,LEFT(TRIM(AD325),1)="I")),1,0))),"")</f>
        <v/>
      </c>
      <c r="EA325" s="23" t="str">
        <f t="shared" si="217"/>
        <v/>
      </c>
      <c r="EB325" s="23" t="str">
        <f>+IF(LEN($I325)&gt;5,IF(ISERROR(VLOOKUP(AF325,'CODIGO PAGO'!$B$2:$B$20,1,0)),1,IF(OR(AND(CZ325=1,AF325&lt;&gt;"N"),AND(CZ325=3,AF325&lt;&gt;"B"),AND(CZ325=2,LEFT(TRIM(AF325),1)&lt;&gt;"I")),1,IF(OR(AND(CZ325=0,AF325="N"),AND(CZ325=0,AF325="B"),AND(CZ325=0,LEFT(TRIM(AF325),1)="I")),1,0))),"")</f>
        <v/>
      </c>
      <c r="EC325" s="23" t="str">
        <f t="shared" si="218"/>
        <v/>
      </c>
      <c r="ED325" s="23" t="str">
        <f>+IF(LEN($I325)&gt;5,IF(ISERROR(VLOOKUP(AH325,'CODIGO PAGO'!$B$2:$B$20,1,0)),1,IF(OR(AND(DB325=1,AH325&lt;&gt;"N"),AND(DB325=3,AH325&lt;&gt;"B"),AND(DB325=2,LEFT(TRIM(AH325),1)&lt;&gt;"I")),1,IF(OR(AND(DB325=0,AH325="N"),AND(DB325=0,AH325="B"),AND(DB325=0,LEFT(TRIM(AH325),1)="I")),1,0))),"")</f>
        <v/>
      </c>
      <c r="EE325" s="23" t="str">
        <f t="shared" si="219"/>
        <v/>
      </c>
      <c r="EF325" s="23" t="str">
        <f>+IF(LEN($I325)&gt;5,IF(ISERROR(VLOOKUP(AJ325,'CODIGO PAGO'!$B$2:$B$20,1,0)),1,IF(OR(AND(DD325=1,AJ325&lt;&gt;"N"),AND(DD325=3,AJ325&lt;&gt;"B"),AND(DD325=2,LEFT(TRIM(AJ325),1)&lt;&gt;"I")),1,IF(OR(AND(DD325=0,AJ325="N"),AND(DD325=0,AJ325="B"),AND(DD325=0,LEFT(TRIM(AJ325),1)="I")),1,0))),"")</f>
        <v/>
      </c>
      <c r="EG325" s="23" t="str">
        <f t="shared" si="220"/>
        <v/>
      </c>
      <c r="EH325" s="23" t="str">
        <f>+IF(LEN($I325)&gt;5,IF(ISERROR(VLOOKUP(AL325,'CODIGO PAGO'!$B$2:$B$20,1,0)),1,IF(OR(AND(DF325=1,AL325&lt;&gt;"N"),AND(DF325=3,AL325&lt;&gt;"B"),AND(DF325=2,LEFT(TRIM(AL325),1)&lt;&gt;"I")),1,IF(OR(AND(DF325=0,AL325="N"),AND(DF325=0,AL325="B"),AND(DF325=0,LEFT(TRIM(AL325),1)="I")),1,0))),"")</f>
        <v/>
      </c>
      <c r="EI325" s="23" t="str">
        <f t="shared" si="221"/>
        <v/>
      </c>
      <c r="EJ325" s="23" t="str">
        <f>+IF(LEN($I325)&gt;5,IF(ISERROR(VLOOKUP(AN325,'CODIGO PAGO'!$B$2:$B$20,1,0)),1,IF(OR(AND(DH325=1,AN325&lt;&gt;"N"),AND(DH325=3,AN325&lt;&gt;"B"),AND(DH325=2,LEFT(TRIM(AN325),1)&lt;&gt;"I")),1,IF(OR(AND(DH325=0,AN325="N"),AND(DH325=0,AN325="B"),AND(DH325=0,LEFT(TRIM(AN325),1)="I")),1,0))),"")</f>
        <v/>
      </c>
      <c r="EK325" s="23" t="str">
        <f t="shared" si="222"/>
        <v/>
      </c>
      <c r="EL325" s="24" t="str">
        <f t="shared" si="223"/>
        <v/>
      </c>
    </row>
    <row r="326" spans="1:142" s="26" customFormat="1">
      <c r="A326" s="15" t="str">
        <f t="shared" si="189"/>
        <v/>
      </c>
      <c r="B326" s="1" t="str">
        <f>+IF(LEN(I326)&gt;5,'CODIGO PAGO'!$B$28,"")</f>
        <v/>
      </c>
      <c r="C326" s="1" t="str">
        <f>+IF(LEN($I326)&gt;5,BD!D326,"")</f>
        <v/>
      </c>
      <c r="D326" s="168" t="str">
        <f>+IF(LEN($I326)&gt;5,BD!A326,"")</f>
        <v/>
      </c>
      <c r="E326" s="1" t="str">
        <f>+IF(LEN($I326)&gt;5,BD!B326,"")</f>
        <v/>
      </c>
      <c r="F326" s="1" t="str">
        <f>+IF(LEN($I326)&gt;5,BD!C326,"")</f>
        <v/>
      </c>
      <c r="G326" s="141"/>
      <c r="H326" s="141"/>
      <c r="I326" s="1" t="str">
        <f>+IF(LEN(BD!G326)&gt;5,BD!G326,"")</f>
        <v/>
      </c>
      <c r="J326" s="167" t="str">
        <f>+IF(LEN($I326)&gt;5,BD!E326,"")</f>
        <v/>
      </c>
      <c r="K326" s="6" t="str">
        <f t="shared" si="190"/>
        <v/>
      </c>
      <c r="L326" s="87" t="str">
        <f>+IF(LEN($I326)&gt;5,BD!H326,"")</f>
        <v/>
      </c>
      <c r="M326" s="40" t="str">
        <f t="shared" si="191"/>
        <v/>
      </c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4" t="str">
        <f t="shared" si="192"/>
        <v/>
      </c>
      <c r="AQ326" s="5" t="str">
        <f t="shared" si="193"/>
        <v/>
      </c>
      <c r="AR326" s="91" t="str">
        <f t="shared" si="194"/>
        <v/>
      </c>
      <c r="AS326" s="5" t="str">
        <f t="shared" si="195"/>
        <v/>
      </c>
      <c r="AT326" s="91" t="str">
        <f t="shared" si="196"/>
        <v/>
      </c>
      <c r="AU326" s="4" t="str">
        <f t="shared" si="197"/>
        <v/>
      </c>
      <c r="AV326" s="4" t="str">
        <f t="shared" si="198"/>
        <v/>
      </c>
      <c r="AW326" s="4" t="str">
        <f t="shared" si="199"/>
        <v/>
      </c>
      <c r="AX326" s="4" t="str">
        <f t="shared" si="200"/>
        <v/>
      </c>
      <c r="AY326" s="88" t="str">
        <f t="shared" si="201"/>
        <v/>
      </c>
      <c r="AZ326" s="17" t="str">
        <f t="shared" si="202"/>
        <v/>
      </c>
      <c r="BA326" s="18" t="str">
        <f t="shared" si="203"/>
        <v/>
      </c>
      <c r="BB326" s="19" t="str">
        <f>+IF(LEN(I326)&gt;5,IF(INT(RIGHT(B326,1))=9,0.5*L326*AY326,INT(MID(B326,5,LEN(B326)-4))*L326)+IFERROR(VLOOKUP(I326,AJUSTES!$A$1:$I$50,9,0),0),"")</f>
        <v/>
      </c>
      <c r="BC326" s="12"/>
      <c r="BD326" s="19" t="str">
        <f t="shared" si="204"/>
        <v/>
      </c>
      <c r="BE326" s="18" t="str">
        <f t="shared" si="205"/>
        <v/>
      </c>
      <c r="BF326" s="139" t="str">
        <f t="shared" si="206"/>
        <v/>
      </c>
      <c r="BG326" s="114"/>
      <c r="BH326" s="18" t="str">
        <f t="shared" si="207"/>
        <v/>
      </c>
      <c r="BI326" s="13"/>
      <c r="BJ326" s="12"/>
      <c r="BK326" s="12"/>
      <c r="BL326" s="145"/>
      <c r="BM326" s="12"/>
      <c r="BN326" s="12"/>
      <c r="BO326" s="12"/>
      <c r="BP326" s="12"/>
      <c r="BQ326" s="12"/>
      <c r="BR326" s="12"/>
      <c r="BS326" s="146"/>
      <c r="BT326" s="14"/>
      <c r="BU326" s="12"/>
      <c r="BV326" s="12"/>
      <c r="BW326" s="12"/>
      <c r="BX326" s="12"/>
      <c r="BY326" s="12"/>
      <c r="BZ326" s="144"/>
      <c r="CA326" s="107" t="str">
        <f>+IF(LEN($I326)&gt;5,IF(BD!F326="N/A","",BD!F326),"")</f>
        <v/>
      </c>
      <c r="CB326" s="21"/>
      <c r="CC326" s="147"/>
      <c r="CD326" s="148"/>
      <c r="CE326" s="8" t="str">
        <f>+IF(LEN(I326)&gt;5,BD!M326,"")</f>
        <v/>
      </c>
      <c r="CF326" s="16" t="str">
        <f>+IF(LEN(I326)&gt;5,BD!N326,"")</f>
        <v/>
      </c>
      <c r="CG326" s="3" t="str">
        <f t="shared" si="208"/>
        <v/>
      </c>
      <c r="CH326" s="23" t="str">
        <f>+IF(AND(LEN($I326)&gt;5),IF(AND($J326&gt;N$1,$J326&lt;=$AO$1),1,IF((COUNTIFS(INCAPACIDADES!$C$1:$C$51,$I326,INCAPACIDADES!K$1:K$51,N$1))&gt;0,2,IF(VLOOKUP($C326,BD!$D$1:$F$501,3,0)&gt;N$1,0,3))),"")</f>
        <v/>
      </c>
      <c r="CI326" s="23" t="str">
        <f>+IF(AND(LEN($I326)&gt;5),IF(AND($J326&gt;O$1,$J326&lt;=$AO$1),1,IF((COUNTIFS(INCAPACIDADES!$C$1:$C$51,$I326,INCAPACIDADES!L$1:L$51,O$1))&gt;0,2,IF(VLOOKUP($C326,BD!$D$1:$F$501,3,0)&gt;O$1,0,3))),"")</f>
        <v/>
      </c>
      <c r="CJ326" s="23" t="str">
        <f>+IF(AND(LEN($I326)&gt;5),IF(AND($J326&gt;P$1,$J326&lt;=$AO$1),1,IF((COUNTIFS(INCAPACIDADES!$C$1:$C$51,$I326,INCAPACIDADES!M$1:M$51,P$1))&gt;0,2,IF(VLOOKUP($C326,BD!$D$1:$F$501,3,0)&gt;P$1,0,3))),"")</f>
        <v/>
      </c>
      <c r="CK326" s="23" t="str">
        <f>+IF(AND(LEN($I326)&gt;5),IF(AND($J326&gt;Q$1,$J326&lt;=$AO$1),1,IF((COUNTIFS(INCAPACIDADES!$C$1:$C$51,$I326,INCAPACIDADES!N$1:N$51,Q$1))&gt;0,2,IF(VLOOKUP($C326,BD!$D$1:$F$501,3,0)&gt;Q$1,0,3))),"")</f>
        <v/>
      </c>
      <c r="CL326" s="23" t="str">
        <f>+IF(AND(LEN($I326)&gt;5),IF(AND($J326&gt;R$1,$J326&lt;=$AO$1),1,IF((COUNTIFS(INCAPACIDADES!$C$1:$C$51,$I326,INCAPACIDADES!O$1:O$51,R$1))&gt;0,2,IF(VLOOKUP($C326,BD!$D$1:$F$501,3,0)&gt;R$1,0,3))),"")</f>
        <v/>
      </c>
      <c r="CM326" s="23" t="str">
        <f>+IF(AND(LEN($I326)&gt;5),IF(AND($J326&gt;S$1,$J326&lt;=$AO$1),1,IF((COUNTIFS(INCAPACIDADES!$C$1:$C$51,$I326,INCAPACIDADES!P$1:P$51,S$1))&gt;0,2,IF(VLOOKUP($C326,BD!$D$1:$F$501,3,0)&gt;S$1,0,3))),"")</f>
        <v/>
      </c>
      <c r="CN326" s="23" t="str">
        <f>+IF(AND(LEN($I326)&gt;5),IF(AND($J326&gt;T$1,$J326&lt;=$AO$1),1,IF((COUNTIFS(INCAPACIDADES!$C$1:$C$51,$I326,INCAPACIDADES!Q$1:Q$51,T$1))&gt;0,2,IF(VLOOKUP($C326,BD!$D$1:$F$501,3,0)&gt;T$1,0,3))),"")</f>
        <v/>
      </c>
      <c r="CO326" s="23" t="str">
        <f>+IF(AND(LEN($I326)&gt;5),IF(AND($J326&gt;U$1,$J326&lt;=$AO$1),1,IF((COUNTIFS(INCAPACIDADES!$C$1:$C$51,$I326,INCAPACIDADES!R$1:R$51,U$1))&gt;0,2,IF(VLOOKUP($C326,BD!$D$1:$F$501,3,0)&gt;U$1,0,3))),"")</f>
        <v/>
      </c>
      <c r="CP326" s="23" t="str">
        <f>+IF(AND(LEN($I326)&gt;5),IF(AND($J326&gt;V$1,$J326&lt;=$AO$1),1,IF((COUNTIFS(INCAPACIDADES!$C$1:$C$51,$I326,INCAPACIDADES!S$1:S$51,V$1))&gt;0,2,IF(VLOOKUP($C326,BD!$D$1:$F$501,3,0)&gt;V$1,0,3))),"")</f>
        <v/>
      </c>
      <c r="CQ326" s="23" t="str">
        <f>+IF(AND(LEN($I326)&gt;5),IF(AND($J326&gt;W$1,$J326&lt;=$AO$1),1,IF((COUNTIFS(INCAPACIDADES!$C$1:$C$51,$I326,INCAPACIDADES!T$1:T$51,W$1))&gt;0,2,IF(VLOOKUP($C326,BD!$D$1:$F$501,3,0)&gt;W$1,0,3))),"")</f>
        <v/>
      </c>
      <c r="CR326" s="23" t="str">
        <f>+IF(AND(LEN($I326)&gt;5),IF(AND($J326&gt;X$1,$J326&lt;=$AO$1),1,IF((COUNTIFS(INCAPACIDADES!$C$1:$C$51,$I326,INCAPACIDADES!U$1:U$51,X$1))&gt;0,2,IF(VLOOKUP($C326,BD!$D$1:$F$501,3,0)&gt;X$1,0,3))),"")</f>
        <v/>
      </c>
      <c r="CS326" s="23" t="str">
        <f>+IF(AND(LEN($I326)&gt;5),IF(AND($J326&gt;Y$1,$J326&lt;=$AO$1),1,IF((COUNTIFS(INCAPACIDADES!$C$1:$C$51,$I326,INCAPACIDADES!V$1:V$51,Y$1))&gt;0,2,IF(VLOOKUP($C326,BD!$D$1:$F$501,3,0)&gt;Y$1,0,3))),"")</f>
        <v/>
      </c>
      <c r="CT326" s="23" t="str">
        <f>+IF(AND(LEN($I326)&gt;5),IF(AND($J326&gt;Z$1,$J326&lt;=$AO$1),1,IF((COUNTIFS(INCAPACIDADES!$C$1:$C$51,$I326,INCAPACIDADES!W$1:W$51,Z$1))&gt;0,2,IF(VLOOKUP($C326,BD!$D$1:$F$501,3,0)&gt;Z$1,0,3))),"")</f>
        <v/>
      </c>
      <c r="CU326" s="23" t="str">
        <f>+IF(AND(LEN($I326)&gt;5),IF(AND($J326&gt;AA$1,$J326&lt;=$AO$1),1,IF((COUNTIFS(INCAPACIDADES!$C$1:$C$51,$I326,INCAPACIDADES!X$1:X$51,AA$1))&gt;0,2,IF(VLOOKUP($C326,BD!$D$1:$F$501,3,0)&gt;AA$1,0,3))),"")</f>
        <v/>
      </c>
      <c r="CV326" s="23" t="str">
        <f>+IF(AND(LEN($I326)&gt;5),IF(AND($J326&gt;AB$1,$J326&lt;=$AO$1),1,IF((COUNTIFS(INCAPACIDADES!$C$1:$C$51,$I326,INCAPACIDADES!Y$1:Y$51,AB$1))&gt;0,2,IF(VLOOKUP($C326,BD!$D$1:$F$501,3,0)&gt;AB$1,0,3))),"")</f>
        <v/>
      </c>
      <c r="CW326" s="23" t="str">
        <f>+IF(AND(LEN($I326)&gt;5),IF(AND($J326&gt;AC$1,$J326&lt;=$AO$1),1,IF((COUNTIFS(INCAPACIDADES!$C$1:$C$51,$I326,INCAPACIDADES!Z$1:Z$51,AC$1))&gt;0,2,IF(VLOOKUP($C326,BD!$D$1:$F$501,3,0)&gt;AC$1,0,3))),"")</f>
        <v/>
      </c>
      <c r="CX326" s="23" t="str">
        <f>+IF(AND(LEN($I326)&gt;5),IF(AND($J326&gt;AD$1,$J326&lt;=$AO$1),1,IF((COUNTIFS(INCAPACIDADES!$C$1:$C$51,$I326,INCAPACIDADES!AA$1:AA$51,AD$1))&gt;0,2,IF(VLOOKUP($C326,BD!$D$1:$F$501,3,0)&gt;AD$1,0,3))),"")</f>
        <v/>
      </c>
      <c r="CY326" s="23" t="str">
        <f>+IF(AND(LEN($I326)&gt;5),IF(AND($J326&gt;AE$1,$J326&lt;=$AO$1),1,IF((COUNTIFS(INCAPACIDADES!$C$1:$C$51,$I326,INCAPACIDADES!AB$1:AB$51,AE$1))&gt;0,2,IF(VLOOKUP($C326,BD!$D$1:$F$501,3,0)&gt;AE$1,0,3))),"")</f>
        <v/>
      </c>
      <c r="CZ326" s="23" t="str">
        <f>+IF(AND(LEN($I326)&gt;5),IF(AND($J326&gt;AF$1,$J326&lt;=$AO$1),1,IF((COUNTIFS(INCAPACIDADES!$C$1:$C$51,$I326,INCAPACIDADES!AC$1:AC$51,AF$1))&gt;0,2,IF(VLOOKUP($C326,BD!$D$1:$F$501,3,0)&gt;AF$1,0,3))),"")</f>
        <v/>
      </c>
      <c r="DA326" s="23" t="str">
        <f>+IF(AND(LEN($I326)&gt;5),IF(AND($J326&gt;AG$1,$J326&lt;=$AO$1),1,IF((COUNTIFS(INCAPACIDADES!$C$1:$C$51,$I326,INCAPACIDADES!AD$1:AD$51,AG$1))&gt;0,2,IF(VLOOKUP($C326,BD!$D$1:$F$501,3,0)&gt;AG$1,0,3))),"")</f>
        <v/>
      </c>
      <c r="DB326" s="23" t="str">
        <f>+IF(AND(LEN($I326)&gt;5),IF(AND($J326&gt;AH$1,$J326&lt;=$AO$1),1,IF((COUNTIFS(INCAPACIDADES!$C$1:$C$51,$I326,INCAPACIDADES!AE$1:AE$51,AH$1))&gt;0,2,IF(VLOOKUP($C326,BD!$D$1:$F$501,3,0)&gt;AH$1,0,3))),"")</f>
        <v/>
      </c>
      <c r="DC326" s="23" t="str">
        <f>+IF(AND(LEN($I326)&gt;5),IF(AND($J326&gt;AI$1,$J326&lt;=$AO$1),1,IF((COUNTIFS(INCAPACIDADES!$C$1:$C$51,$I326,INCAPACIDADES!AF$1:AF$51,AI$1))&gt;0,2,IF(VLOOKUP($C326,BD!$D$1:$F$501,3,0)&gt;AI$1,0,3))),"")</f>
        <v/>
      </c>
      <c r="DD326" s="23" t="str">
        <f>+IF(AND(LEN($I326)&gt;5),IF(AND($J326&gt;AJ$1,$J326&lt;=$AO$1),1,IF((COUNTIFS(INCAPACIDADES!$C$1:$C$51,$I326,INCAPACIDADES!AG$1:AG$51,AJ$1))&gt;0,2,IF(VLOOKUP($C326,BD!$D$1:$F$501,3,0)&gt;AJ$1,0,3))),"")</f>
        <v/>
      </c>
      <c r="DE326" s="23" t="str">
        <f>+IF(AND(LEN($I326)&gt;5),IF(AND($J326&gt;AK$1,$J326&lt;=$AO$1),1,IF((COUNTIFS(INCAPACIDADES!$C$1:$C$51,$I326,INCAPACIDADES!AH$1:AH$51,AK$1))&gt;0,2,IF(VLOOKUP($C326,BD!$D$1:$F$501,3,0)&gt;AK$1,0,3))),"")</f>
        <v/>
      </c>
      <c r="DF326" s="23" t="str">
        <f>+IF(AND(LEN($I326)&gt;5),IF(AND($J326&gt;AL$1,$J326&lt;=$AO$1),1,IF((COUNTIFS(INCAPACIDADES!$C$1:$C$51,$I326,INCAPACIDADES!AI$1:AI$51,AL$1))&gt;0,2,IF(VLOOKUP($C326,BD!$D$1:$F$501,3,0)&gt;AL$1,0,3))),"")</f>
        <v/>
      </c>
      <c r="DG326" s="23" t="str">
        <f>+IF(AND(LEN($I326)&gt;5),IF(AND($J326&gt;AM$1,$J326&lt;=$AO$1),1,IF((COUNTIFS(INCAPACIDADES!$C$1:$C$51,$I326,INCAPACIDADES!AJ$1:AJ$51,AM$1))&gt;0,2,IF(VLOOKUP($C326,BD!$D$1:$F$501,3,0)&gt;AM$1,0,3))),"")</f>
        <v/>
      </c>
      <c r="DH326" s="23" t="str">
        <f>+IF(AND(LEN($I326)&gt;5),IF(AND($J326&gt;AN$1,$J326&lt;=$AO$1),1,IF((COUNTIFS(INCAPACIDADES!$C$1:$C$51,$I326,INCAPACIDADES!AK$1:AK$51,AN$1))&gt;0,2,IF(VLOOKUP($C326,BD!$D$1:$F$501,3,0)&gt;AN$1,0,3))),"")</f>
        <v/>
      </c>
      <c r="DI326" s="23" t="str">
        <f>+IF(AND(LEN($I326)&gt;5),IF(AND($J326&gt;AO$1,$J326&lt;=$AO$1),1,IF((COUNTIFS(INCAPACIDADES!$C$1:$C$51,$I326,INCAPACIDADES!AL$1:AL$51,AO$1))&gt;0,2,IF(VLOOKUP($C326,BD!$D$1:$F$501,3,0)&gt;AO$1,0,3))),"")</f>
        <v/>
      </c>
      <c r="DJ326" s="23" t="str">
        <f>+IF(LEN($I326)&gt;5,IF(ISERROR(VLOOKUP(N326,'CODIGO PAGO'!$B$2:$B$20,1,0)),1,IF(OR(AND(CH326=1,N326&lt;&gt;"N"),AND(CH326=3,N326&lt;&gt;"B"),AND(CH326=2,LEFT(TRIM(N326),1)&lt;&gt;"I")),1,IF(OR(AND(CH326=0,N326="N"),AND(CH326=0,N326="B"),AND(CH326=0,LEFT(TRIM(N326),1)="I")),1,0))),"")</f>
        <v/>
      </c>
      <c r="DK326" s="23" t="str">
        <f t="shared" si="209"/>
        <v/>
      </c>
      <c r="DL326" s="23" t="str">
        <f>+IF(LEN($I326)&gt;5,IF(ISERROR(VLOOKUP(P326,'CODIGO PAGO'!$B$2:$B$20,1,0)),1,IF(OR(AND(CJ326=1,P326&lt;&gt;"N"),AND(CJ326=3,P326&lt;&gt;"B"),AND(CJ326=2,LEFT(TRIM(P326),1)&lt;&gt;"I")),1,IF(OR(AND(CJ326=0,P326="N"),AND(CJ326=0,P326="B"),AND(CJ326=0,LEFT(TRIM(P326),1)="I")),1,0))),"")</f>
        <v/>
      </c>
      <c r="DM326" s="23" t="str">
        <f t="shared" si="210"/>
        <v/>
      </c>
      <c r="DN326" s="23" t="str">
        <f>+IF(LEN($I326)&gt;5,IF(ISERROR(VLOOKUP(R326,'CODIGO PAGO'!$B$2:$B$20,1,0)),1,IF(OR(AND(CL326=1,R326&lt;&gt;"N"),AND(CL326=3,R326&lt;&gt;"B"),AND(CL326=2,LEFT(TRIM(R326),1)&lt;&gt;"I")),1,IF(OR(AND(CL326=0,R326="N"),AND(CL326=0,R326="B"),AND(CL326=0,LEFT(TRIM(R326),1)="I")),1,0))),"")</f>
        <v/>
      </c>
      <c r="DO326" s="23" t="str">
        <f t="shared" si="211"/>
        <v/>
      </c>
      <c r="DP326" s="23" t="str">
        <f>+IF(LEN($I326)&gt;5,IF(ISERROR(VLOOKUP(T326,'CODIGO PAGO'!$B$2:$B$20,1,0)),1,IF(OR(AND(CN326=1,T326&lt;&gt;"N"),AND(CN326=3,T326&lt;&gt;"B"),AND(CN326=2,LEFT(TRIM(T326),1)&lt;&gt;"I")),1,IF(OR(AND(CN326=0,T326="N"),AND(CN326=0,T326="B"),AND(CN326=0,LEFT(TRIM(T326),1)="I")),1,0))),"")</f>
        <v/>
      </c>
      <c r="DQ326" s="23" t="str">
        <f t="shared" si="212"/>
        <v/>
      </c>
      <c r="DR326" s="23" t="str">
        <f>+IF(LEN($I326)&gt;5,IF(ISERROR(VLOOKUP(V326,'CODIGO PAGO'!$B$2:$B$20,1,0)),1,IF(OR(AND(CP326=1,V326&lt;&gt;"N"),AND(CP326=3,V326&lt;&gt;"B"),AND(CP326=2,LEFT(TRIM(V326),1)&lt;&gt;"I")),1,IF(OR(AND(CP326=0,V326="N"),AND(CP326=0,V326="B"),AND(CP326=0,LEFT(TRIM(V326),1)="I")),1,0))),"")</f>
        <v/>
      </c>
      <c r="DS326" s="23" t="str">
        <f t="shared" si="213"/>
        <v/>
      </c>
      <c r="DT326" s="23" t="str">
        <f>+IF(LEN($I326)&gt;5,IF(ISERROR(VLOOKUP(X326,'CODIGO PAGO'!$B$2:$B$20,1,0)),1,IF(OR(AND(CR326=1,X326&lt;&gt;"N"),AND(CR326=3,X326&lt;&gt;"B"),AND(CR326=2,LEFT(TRIM(X326),1)&lt;&gt;"I")),1,IF(OR(AND(CR326=0,X326="N"),AND(CR326=0,X326="B"),AND(CR326=0,LEFT(TRIM(X326),1)="I")),1,0))),"")</f>
        <v/>
      </c>
      <c r="DU326" s="23" t="str">
        <f t="shared" si="214"/>
        <v/>
      </c>
      <c r="DV326" s="23" t="str">
        <f>+IF(LEN($I326)&gt;5,IF(ISERROR(VLOOKUP(Z326,'CODIGO PAGO'!$B$2:$B$20,1,0)),1,IF(OR(AND(CT326=1,Z326&lt;&gt;"N"),AND(CT326=3,Z326&lt;&gt;"B"),AND(CT326=2,LEFT(TRIM(Z326),1)&lt;&gt;"I")),1,IF(OR(AND(CT326=0,Z326="N"),AND(CT326=0,Z326="B"),AND(CT326=0,LEFT(TRIM(Z326),1)="I")),1,0))),"")</f>
        <v/>
      </c>
      <c r="DW326" s="23" t="str">
        <f t="shared" si="215"/>
        <v/>
      </c>
      <c r="DX326" s="23" t="str">
        <f>+IF(LEN($I326)&gt;5,IF(ISERROR(VLOOKUP(AB326,'CODIGO PAGO'!$B$2:$B$20,1,0)),1,IF(OR(AND(CV326=1,AB326&lt;&gt;"N"),AND(CV326=3,AB326&lt;&gt;"B"),AND(CV326=2,LEFT(TRIM(AB326),1)&lt;&gt;"I")),1,IF(OR(AND(CV326=0,AB326="N"),AND(CV326=0,AB326="B"),AND(CV326=0,LEFT(TRIM(AB326),1)="I")),1,0))),"")</f>
        <v/>
      </c>
      <c r="DY326" s="23" t="str">
        <f t="shared" si="216"/>
        <v/>
      </c>
      <c r="DZ326" s="23" t="str">
        <f>+IF(LEN($I326)&gt;5,IF(ISERROR(VLOOKUP(AD326,'CODIGO PAGO'!$B$2:$B$20,1,0)),1,IF(OR(AND(CX326=1,AD326&lt;&gt;"N"),AND(CX326=3,AD326&lt;&gt;"B"),AND(CX326=2,LEFT(TRIM(AD326),1)&lt;&gt;"I")),1,IF(OR(AND(CX326=0,AD326="N"),AND(CX326=0,AD326="B"),AND(CX326=0,LEFT(TRIM(AD326),1)="I")),1,0))),"")</f>
        <v/>
      </c>
      <c r="EA326" s="23" t="str">
        <f t="shared" si="217"/>
        <v/>
      </c>
      <c r="EB326" s="23" t="str">
        <f>+IF(LEN($I326)&gt;5,IF(ISERROR(VLOOKUP(AF326,'CODIGO PAGO'!$B$2:$B$20,1,0)),1,IF(OR(AND(CZ326=1,AF326&lt;&gt;"N"),AND(CZ326=3,AF326&lt;&gt;"B"),AND(CZ326=2,LEFT(TRIM(AF326),1)&lt;&gt;"I")),1,IF(OR(AND(CZ326=0,AF326="N"),AND(CZ326=0,AF326="B"),AND(CZ326=0,LEFT(TRIM(AF326),1)="I")),1,0))),"")</f>
        <v/>
      </c>
      <c r="EC326" s="23" t="str">
        <f t="shared" si="218"/>
        <v/>
      </c>
      <c r="ED326" s="23" t="str">
        <f>+IF(LEN($I326)&gt;5,IF(ISERROR(VLOOKUP(AH326,'CODIGO PAGO'!$B$2:$B$20,1,0)),1,IF(OR(AND(DB326=1,AH326&lt;&gt;"N"),AND(DB326=3,AH326&lt;&gt;"B"),AND(DB326=2,LEFT(TRIM(AH326),1)&lt;&gt;"I")),1,IF(OR(AND(DB326=0,AH326="N"),AND(DB326=0,AH326="B"),AND(DB326=0,LEFT(TRIM(AH326),1)="I")),1,0))),"")</f>
        <v/>
      </c>
      <c r="EE326" s="23" t="str">
        <f t="shared" si="219"/>
        <v/>
      </c>
      <c r="EF326" s="23" t="str">
        <f>+IF(LEN($I326)&gt;5,IF(ISERROR(VLOOKUP(AJ326,'CODIGO PAGO'!$B$2:$B$20,1,0)),1,IF(OR(AND(DD326=1,AJ326&lt;&gt;"N"),AND(DD326=3,AJ326&lt;&gt;"B"),AND(DD326=2,LEFT(TRIM(AJ326),1)&lt;&gt;"I")),1,IF(OR(AND(DD326=0,AJ326="N"),AND(DD326=0,AJ326="B"),AND(DD326=0,LEFT(TRIM(AJ326),1)="I")),1,0))),"")</f>
        <v/>
      </c>
      <c r="EG326" s="23" t="str">
        <f t="shared" si="220"/>
        <v/>
      </c>
      <c r="EH326" s="23" t="str">
        <f>+IF(LEN($I326)&gt;5,IF(ISERROR(VLOOKUP(AL326,'CODIGO PAGO'!$B$2:$B$20,1,0)),1,IF(OR(AND(DF326=1,AL326&lt;&gt;"N"),AND(DF326=3,AL326&lt;&gt;"B"),AND(DF326=2,LEFT(TRIM(AL326),1)&lt;&gt;"I")),1,IF(OR(AND(DF326=0,AL326="N"),AND(DF326=0,AL326="B"),AND(DF326=0,LEFT(TRIM(AL326),1)="I")),1,0))),"")</f>
        <v/>
      </c>
      <c r="EI326" s="23" t="str">
        <f t="shared" si="221"/>
        <v/>
      </c>
      <c r="EJ326" s="23" t="str">
        <f>+IF(LEN($I326)&gt;5,IF(ISERROR(VLOOKUP(AN326,'CODIGO PAGO'!$B$2:$B$20,1,0)),1,IF(OR(AND(DH326=1,AN326&lt;&gt;"N"),AND(DH326=3,AN326&lt;&gt;"B"),AND(DH326=2,LEFT(TRIM(AN326),1)&lt;&gt;"I")),1,IF(OR(AND(DH326=0,AN326="N"),AND(DH326=0,AN326="B"),AND(DH326=0,LEFT(TRIM(AN326),1)="I")),1,0))),"")</f>
        <v/>
      </c>
      <c r="EK326" s="23" t="str">
        <f t="shared" si="222"/>
        <v/>
      </c>
      <c r="EL326" s="24" t="str">
        <f t="shared" si="223"/>
        <v/>
      </c>
    </row>
    <row r="327" spans="1:142" s="26" customFormat="1">
      <c r="A327" s="15" t="str">
        <f t="shared" si="189"/>
        <v/>
      </c>
      <c r="B327" s="1" t="str">
        <f>+IF(LEN(I327)&gt;5,'CODIGO PAGO'!$B$28,"")</f>
        <v/>
      </c>
      <c r="C327" s="1" t="str">
        <f>+IF(LEN($I327)&gt;5,BD!D327,"")</f>
        <v/>
      </c>
      <c r="D327" s="168" t="str">
        <f>+IF(LEN($I327)&gt;5,BD!A327,"")</f>
        <v/>
      </c>
      <c r="E327" s="1" t="str">
        <f>+IF(LEN($I327)&gt;5,BD!B327,"")</f>
        <v/>
      </c>
      <c r="F327" s="1" t="str">
        <f>+IF(LEN($I327)&gt;5,BD!C327,"")</f>
        <v/>
      </c>
      <c r="G327" s="141"/>
      <c r="H327" s="141"/>
      <c r="I327" s="1" t="str">
        <f>+IF(LEN(BD!G327)&gt;5,BD!G327,"")</f>
        <v/>
      </c>
      <c r="J327" s="167" t="str">
        <f>+IF(LEN($I327)&gt;5,BD!E327,"")</f>
        <v/>
      </c>
      <c r="K327" s="6" t="str">
        <f t="shared" si="190"/>
        <v/>
      </c>
      <c r="L327" s="87" t="str">
        <f>+IF(LEN($I327)&gt;5,BD!H327,"")</f>
        <v/>
      </c>
      <c r="M327" s="40" t="str">
        <f t="shared" si="191"/>
        <v/>
      </c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4" t="str">
        <f t="shared" si="192"/>
        <v/>
      </c>
      <c r="AQ327" s="5" t="str">
        <f t="shared" si="193"/>
        <v/>
      </c>
      <c r="AR327" s="91" t="str">
        <f t="shared" si="194"/>
        <v/>
      </c>
      <c r="AS327" s="5" t="str">
        <f t="shared" si="195"/>
        <v/>
      </c>
      <c r="AT327" s="91" t="str">
        <f t="shared" si="196"/>
        <v/>
      </c>
      <c r="AU327" s="4" t="str">
        <f t="shared" si="197"/>
        <v/>
      </c>
      <c r="AV327" s="4" t="str">
        <f t="shared" si="198"/>
        <v/>
      </c>
      <c r="AW327" s="4" t="str">
        <f t="shared" si="199"/>
        <v/>
      </c>
      <c r="AX327" s="4" t="str">
        <f t="shared" si="200"/>
        <v/>
      </c>
      <c r="AY327" s="88" t="str">
        <f t="shared" si="201"/>
        <v/>
      </c>
      <c r="AZ327" s="17" t="str">
        <f t="shared" si="202"/>
        <v/>
      </c>
      <c r="BA327" s="18" t="str">
        <f t="shared" si="203"/>
        <v/>
      </c>
      <c r="BB327" s="19" t="str">
        <f>+IF(LEN(I327)&gt;5,IF(INT(RIGHT(B327,1))=9,0.5*L327*AY327,INT(MID(B327,5,LEN(B327)-4))*L327)+IFERROR(VLOOKUP(I327,AJUSTES!$A$1:$I$50,9,0),0),"")</f>
        <v/>
      </c>
      <c r="BC327" s="12"/>
      <c r="BD327" s="19" t="str">
        <f t="shared" si="204"/>
        <v/>
      </c>
      <c r="BE327" s="18" t="str">
        <f t="shared" si="205"/>
        <v/>
      </c>
      <c r="BF327" s="139" t="str">
        <f t="shared" si="206"/>
        <v/>
      </c>
      <c r="BG327" s="114"/>
      <c r="BH327" s="18" t="str">
        <f t="shared" si="207"/>
        <v/>
      </c>
      <c r="BI327" s="13"/>
      <c r="BJ327" s="12"/>
      <c r="BK327" s="12"/>
      <c r="BL327" s="145"/>
      <c r="BM327" s="12"/>
      <c r="BN327" s="12"/>
      <c r="BO327" s="12"/>
      <c r="BP327" s="12"/>
      <c r="BQ327" s="12"/>
      <c r="BR327" s="12"/>
      <c r="BS327" s="146"/>
      <c r="BT327" s="14"/>
      <c r="BU327" s="12"/>
      <c r="BV327" s="12"/>
      <c r="BW327" s="12"/>
      <c r="BX327" s="12"/>
      <c r="BY327" s="12"/>
      <c r="BZ327" s="144"/>
      <c r="CA327" s="107" t="str">
        <f>+IF(LEN($I327)&gt;5,IF(BD!F327="N/A","",BD!F327),"")</f>
        <v/>
      </c>
      <c r="CB327" s="21"/>
      <c r="CC327" s="147"/>
      <c r="CD327" s="148"/>
      <c r="CE327" s="8" t="str">
        <f>+IF(LEN(I327)&gt;5,BD!M327,"")</f>
        <v/>
      </c>
      <c r="CF327" s="16" t="str">
        <f>+IF(LEN(I327)&gt;5,BD!N327,"")</f>
        <v/>
      </c>
      <c r="CG327" s="3" t="str">
        <f t="shared" si="208"/>
        <v/>
      </c>
      <c r="CH327" s="23" t="str">
        <f>+IF(AND(LEN($I327)&gt;5),IF(AND($J327&gt;N$1,$J327&lt;=$AO$1),1,IF((COUNTIFS(INCAPACIDADES!$C$1:$C$51,$I327,INCAPACIDADES!K$1:K$51,N$1))&gt;0,2,IF(VLOOKUP($C327,BD!$D$1:$F$501,3,0)&gt;N$1,0,3))),"")</f>
        <v/>
      </c>
      <c r="CI327" s="23" t="str">
        <f>+IF(AND(LEN($I327)&gt;5),IF(AND($J327&gt;O$1,$J327&lt;=$AO$1),1,IF((COUNTIFS(INCAPACIDADES!$C$1:$C$51,$I327,INCAPACIDADES!L$1:L$51,O$1))&gt;0,2,IF(VLOOKUP($C327,BD!$D$1:$F$501,3,0)&gt;O$1,0,3))),"")</f>
        <v/>
      </c>
      <c r="CJ327" s="23" t="str">
        <f>+IF(AND(LEN($I327)&gt;5),IF(AND($J327&gt;P$1,$J327&lt;=$AO$1),1,IF((COUNTIFS(INCAPACIDADES!$C$1:$C$51,$I327,INCAPACIDADES!M$1:M$51,P$1))&gt;0,2,IF(VLOOKUP($C327,BD!$D$1:$F$501,3,0)&gt;P$1,0,3))),"")</f>
        <v/>
      </c>
      <c r="CK327" s="23" t="str">
        <f>+IF(AND(LEN($I327)&gt;5),IF(AND($J327&gt;Q$1,$J327&lt;=$AO$1),1,IF((COUNTIFS(INCAPACIDADES!$C$1:$C$51,$I327,INCAPACIDADES!N$1:N$51,Q$1))&gt;0,2,IF(VLOOKUP($C327,BD!$D$1:$F$501,3,0)&gt;Q$1,0,3))),"")</f>
        <v/>
      </c>
      <c r="CL327" s="23" t="str">
        <f>+IF(AND(LEN($I327)&gt;5),IF(AND($J327&gt;R$1,$J327&lt;=$AO$1),1,IF((COUNTIFS(INCAPACIDADES!$C$1:$C$51,$I327,INCAPACIDADES!O$1:O$51,R$1))&gt;0,2,IF(VLOOKUP($C327,BD!$D$1:$F$501,3,0)&gt;R$1,0,3))),"")</f>
        <v/>
      </c>
      <c r="CM327" s="23" t="str">
        <f>+IF(AND(LEN($I327)&gt;5),IF(AND($J327&gt;S$1,$J327&lt;=$AO$1),1,IF((COUNTIFS(INCAPACIDADES!$C$1:$C$51,$I327,INCAPACIDADES!P$1:P$51,S$1))&gt;0,2,IF(VLOOKUP($C327,BD!$D$1:$F$501,3,0)&gt;S$1,0,3))),"")</f>
        <v/>
      </c>
      <c r="CN327" s="23" t="str">
        <f>+IF(AND(LEN($I327)&gt;5),IF(AND($J327&gt;T$1,$J327&lt;=$AO$1),1,IF((COUNTIFS(INCAPACIDADES!$C$1:$C$51,$I327,INCAPACIDADES!Q$1:Q$51,T$1))&gt;0,2,IF(VLOOKUP($C327,BD!$D$1:$F$501,3,0)&gt;T$1,0,3))),"")</f>
        <v/>
      </c>
      <c r="CO327" s="23" t="str">
        <f>+IF(AND(LEN($I327)&gt;5),IF(AND($J327&gt;U$1,$J327&lt;=$AO$1),1,IF((COUNTIFS(INCAPACIDADES!$C$1:$C$51,$I327,INCAPACIDADES!R$1:R$51,U$1))&gt;0,2,IF(VLOOKUP($C327,BD!$D$1:$F$501,3,0)&gt;U$1,0,3))),"")</f>
        <v/>
      </c>
      <c r="CP327" s="23" t="str">
        <f>+IF(AND(LEN($I327)&gt;5),IF(AND($J327&gt;V$1,$J327&lt;=$AO$1),1,IF((COUNTIFS(INCAPACIDADES!$C$1:$C$51,$I327,INCAPACIDADES!S$1:S$51,V$1))&gt;0,2,IF(VLOOKUP($C327,BD!$D$1:$F$501,3,0)&gt;V$1,0,3))),"")</f>
        <v/>
      </c>
      <c r="CQ327" s="23" t="str">
        <f>+IF(AND(LEN($I327)&gt;5),IF(AND($J327&gt;W$1,$J327&lt;=$AO$1),1,IF((COUNTIFS(INCAPACIDADES!$C$1:$C$51,$I327,INCAPACIDADES!T$1:T$51,W$1))&gt;0,2,IF(VLOOKUP($C327,BD!$D$1:$F$501,3,0)&gt;W$1,0,3))),"")</f>
        <v/>
      </c>
      <c r="CR327" s="23" t="str">
        <f>+IF(AND(LEN($I327)&gt;5),IF(AND($J327&gt;X$1,$J327&lt;=$AO$1),1,IF((COUNTIFS(INCAPACIDADES!$C$1:$C$51,$I327,INCAPACIDADES!U$1:U$51,X$1))&gt;0,2,IF(VLOOKUP($C327,BD!$D$1:$F$501,3,0)&gt;X$1,0,3))),"")</f>
        <v/>
      </c>
      <c r="CS327" s="23" t="str">
        <f>+IF(AND(LEN($I327)&gt;5),IF(AND($J327&gt;Y$1,$J327&lt;=$AO$1),1,IF((COUNTIFS(INCAPACIDADES!$C$1:$C$51,$I327,INCAPACIDADES!V$1:V$51,Y$1))&gt;0,2,IF(VLOOKUP($C327,BD!$D$1:$F$501,3,0)&gt;Y$1,0,3))),"")</f>
        <v/>
      </c>
      <c r="CT327" s="23" t="str">
        <f>+IF(AND(LEN($I327)&gt;5),IF(AND($J327&gt;Z$1,$J327&lt;=$AO$1),1,IF((COUNTIFS(INCAPACIDADES!$C$1:$C$51,$I327,INCAPACIDADES!W$1:W$51,Z$1))&gt;0,2,IF(VLOOKUP($C327,BD!$D$1:$F$501,3,0)&gt;Z$1,0,3))),"")</f>
        <v/>
      </c>
      <c r="CU327" s="23" t="str">
        <f>+IF(AND(LEN($I327)&gt;5),IF(AND($J327&gt;AA$1,$J327&lt;=$AO$1),1,IF((COUNTIFS(INCAPACIDADES!$C$1:$C$51,$I327,INCAPACIDADES!X$1:X$51,AA$1))&gt;0,2,IF(VLOOKUP($C327,BD!$D$1:$F$501,3,0)&gt;AA$1,0,3))),"")</f>
        <v/>
      </c>
      <c r="CV327" s="23" t="str">
        <f>+IF(AND(LEN($I327)&gt;5),IF(AND($J327&gt;AB$1,$J327&lt;=$AO$1),1,IF((COUNTIFS(INCAPACIDADES!$C$1:$C$51,$I327,INCAPACIDADES!Y$1:Y$51,AB$1))&gt;0,2,IF(VLOOKUP($C327,BD!$D$1:$F$501,3,0)&gt;AB$1,0,3))),"")</f>
        <v/>
      </c>
      <c r="CW327" s="23" t="str">
        <f>+IF(AND(LEN($I327)&gt;5),IF(AND($J327&gt;AC$1,$J327&lt;=$AO$1),1,IF((COUNTIFS(INCAPACIDADES!$C$1:$C$51,$I327,INCAPACIDADES!Z$1:Z$51,AC$1))&gt;0,2,IF(VLOOKUP($C327,BD!$D$1:$F$501,3,0)&gt;AC$1,0,3))),"")</f>
        <v/>
      </c>
      <c r="CX327" s="23" t="str">
        <f>+IF(AND(LEN($I327)&gt;5),IF(AND($J327&gt;AD$1,$J327&lt;=$AO$1),1,IF((COUNTIFS(INCAPACIDADES!$C$1:$C$51,$I327,INCAPACIDADES!AA$1:AA$51,AD$1))&gt;0,2,IF(VLOOKUP($C327,BD!$D$1:$F$501,3,0)&gt;AD$1,0,3))),"")</f>
        <v/>
      </c>
      <c r="CY327" s="23" t="str">
        <f>+IF(AND(LEN($I327)&gt;5),IF(AND($J327&gt;AE$1,$J327&lt;=$AO$1),1,IF((COUNTIFS(INCAPACIDADES!$C$1:$C$51,$I327,INCAPACIDADES!AB$1:AB$51,AE$1))&gt;0,2,IF(VLOOKUP($C327,BD!$D$1:$F$501,3,0)&gt;AE$1,0,3))),"")</f>
        <v/>
      </c>
      <c r="CZ327" s="23" t="str">
        <f>+IF(AND(LEN($I327)&gt;5),IF(AND($J327&gt;AF$1,$J327&lt;=$AO$1),1,IF((COUNTIFS(INCAPACIDADES!$C$1:$C$51,$I327,INCAPACIDADES!AC$1:AC$51,AF$1))&gt;0,2,IF(VLOOKUP($C327,BD!$D$1:$F$501,3,0)&gt;AF$1,0,3))),"")</f>
        <v/>
      </c>
      <c r="DA327" s="23" t="str">
        <f>+IF(AND(LEN($I327)&gt;5),IF(AND($J327&gt;AG$1,$J327&lt;=$AO$1),1,IF((COUNTIFS(INCAPACIDADES!$C$1:$C$51,$I327,INCAPACIDADES!AD$1:AD$51,AG$1))&gt;0,2,IF(VLOOKUP($C327,BD!$D$1:$F$501,3,0)&gt;AG$1,0,3))),"")</f>
        <v/>
      </c>
      <c r="DB327" s="23" t="str">
        <f>+IF(AND(LEN($I327)&gt;5),IF(AND($J327&gt;AH$1,$J327&lt;=$AO$1),1,IF((COUNTIFS(INCAPACIDADES!$C$1:$C$51,$I327,INCAPACIDADES!AE$1:AE$51,AH$1))&gt;0,2,IF(VLOOKUP($C327,BD!$D$1:$F$501,3,0)&gt;AH$1,0,3))),"")</f>
        <v/>
      </c>
      <c r="DC327" s="23" t="str">
        <f>+IF(AND(LEN($I327)&gt;5),IF(AND($J327&gt;AI$1,$J327&lt;=$AO$1),1,IF((COUNTIFS(INCAPACIDADES!$C$1:$C$51,$I327,INCAPACIDADES!AF$1:AF$51,AI$1))&gt;0,2,IF(VLOOKUP($C327,BD!$D$1:$F$501,3,0)&gt;AI$1,0,3))),"")</f>
        <v/>
      </c>
      <c r="DD327" s="23" t="str">
        <f>+IF(AND(LEN($I327)&gt;5),IF(AND($J327&gt;AJ$1,$J327&lt;=$AO$1),1,IF((COUNTIFS(INCAPACIDADES!$C$1:$C$51,$I327,INCAPACIDADES!AG$1:AG$51,AJ$1))&gt;0,2,IF(VLOOKUP($C327,BD!$D$1:$F$501,3,0)&gt;AJ$1,0,3))),"")</f>
        <v/>
      </c>
      <c r="DE327" s="23" t="str">
        <f>+IF(AND(LEN($I327)&gt;5),IF(AND($J327&gt;AK$1,$J327&lt;=$AO$1),1,IF((COUNTIFS(INCAPACIDADES!$C$1:$C$51,$I327,INCAPACIDADES!AH$1:AH$51,AK$1))&gt;0,2,IF(VLOOKUP($C327,BD!$D$1:$F$501,3,0)&gt;AK$1,0,3))),"")</f>
        <v/>
      </c>
      <c r="DF327" s="23" t="str">
        <f>+IF(AND(LEN($I327)&gt;5),IF(AND($J327&gt;AL$1,$J327&lt;=$AO$1),1,IF((COUNTIFS(INCAPACIDADES!$C$1:$C$51,$I327,INCAPACIDADES!AI$1:AI$51,AL$1))&gt;0,2,IF(VLOOKUP($C327,BD!$D$1:$F$501,3,0)&gt;AL$1,0,3))),"")</f>
        <v/>
      </c>
      <c r="DG327" s="23" t="str">
        <f>+IF(AND(LEN($I327)&gt;5),IF(AND($J327&gt;AM$1,$J327&lt;=$AO$1),1,IF((COUNTIFS(INCAPACIDADES!$C$1:$C$51,$I327,INCAPACIDADES!AJ$1:AJ$51,AM$1))&gt;0,2,IF(VLOOKUP($C327,BD!$D$1:$F$501,3,0)&gt;AM$1,0,3))),"")</f>
        <v/>
      </c>
      <c r="DH327" s="23" t="str">
        <f>+IF(AND(LEN($I327)&gt;5),IF(AND($J327&gt;AN$1,$J327&lt;=$AO$1),1,IF((COUNTIFS(INCAPACIDADES!$C$1:$C$51,$I327,INCAPACIDADES!AK$1:AK$51,AN$1))&gt;0,2,IF(VLOOKUP($C327,BD!$D$1:$F$501,3,0)&gt;AN$1,0,3))),"")</f>
        <v/>
      </c>
      <c r="DI327" s="23" t="str">
        <f>+IF(AND(LEN($I327)&gt;5),IF(AND($J327&gt;AO$1,$J327&lt;=$AO$1),1,IF((COUNTIFS(INCAPACIDADES!$C$1:$C$51,$I327,INCAPACIDADES!AL$1:AL$51,AO$1))&gt;0,2,IF(VLOOKUP($C327,BD!$D$1:$F$501,3,0)&gt;AO$1,0,3))),"")</f>
        <v/>
      </c>
      <c r="DJ327" s="23" t="str">
        <f>+IF(LEN($I327)&gt;5,IF(ISERROR(VLOOKUP(N327,'CODIGO PAGO'!$B$2:$B$20,1,0)),1,IF(OR(AND(CH327=1,N327&lt;&gt;"N"),AND(CH327=3,N327&lt;&gt;"B"),AND(CH327=2,LEFT(TRIM(N327),1)&lt;&gt;"I")),1,IF(OR(AND(CH327=0,N327="N"),AND(CH327=0,N327="B"),AND(CH327=0,LEFT(TRIM(N327),1)="I")),1,0))),"")</f>
        <v/>
      </c>
      <c r="DK327" s="23" t="str">
        <f t="shared" si="209"/>
        <v/>
      </c>
      <c r="DL327" s="23" t="str">
        <f>+IF(LEN($I327)&gt;5,IF(ISERROR(VLOOKUP(P327,'CODIGO PAGO'!$B$2:$B$20,1,0)),1,IF(OR(AND(CJ327=1,P327&lt;&gt;"N"),AND(CJ327=3,P327&lt;&gt;"B"),AND(CJ327=2,LEFT(TRIM(P327),1)&lt;&gt;"I")),1,IF(OR(AND(CJ327=0,P327="N"),AND(CJ327=0,P327="B"),AND(CJ327=0,LEFT(TRIM(P327),1)="I")),1,0))),"")</f>
        <v/>
      </c>
      <c r="DM327" s="23" t="str">
        <f t="shared" si="210"/>
        <v/>
      </c>
      <c r="DN327" s="23" t="str">
        <f>+IF(LEN($I327)&gt;5,IF(ISERROR(VLOOKUP(R327,'CODIGO PAGO'!$B$2:$B$20,1,0)),1,IF(OR(AND(CL327=1,R327&lt;&gt;"N"),AND(CL327=3,R327&lt;&gt;"B"),AND(CL327=2,LEFT(TRIM(R327),1)&lt;&gt;"I")),1,IF(OR(AND(CL327=0,R327="N"),AND(CL327=0,R327="B"),AND(CL327=0,LEFT(TRIM(R327),1)="I")),1,0))),"")</f>
        <v/>
      </c>
      <c r="DO327" s="23" t="str">
        <f t="shared" si="211"/>
        <v/>
      </c>
      <c r="DP327" s="23" t="str">
        <f>+IF(LEN($I327)&gt;5,IF(ISERROR(VLOOKUP(T327,'CODIGO PAGO'!$B$2:$B$20,1,0)),1,IF(OR(AND(CN327=1,T327&lt;&gt;"N"),AND(CN327=3,T327&lt;&gt;"B"),AND(CN327=2,LEFT(TRIM(T327),1)&lt;&gt;"I")),1,IF(OR(AND(CN327=0,T327="N"),AND(CN327=0,T327="B"),AND(CN327=0,LEFT(TRIM(T327),1)="I")),1,0))),"")</f>
        <v/>
      </c>
      <c r="DQ327" s="23" t="str">
        <f t="shared" si="212"/>
        <v/>
      </c>
      <c r="DR327" s="23" t="str">
        <f>+IF(LEN($I327)&gt;5,IF(ISERROR(VLOOKUP(V327,'CODIGO PAGO'!$B$2:$B$20,1,0)),1,IF(OR(AND(CP327=1,V327&lt;&gt;"N"),AND(CP327=3,V327&lt;&gt;"B"),AND(CP327=2,LEFT(TRIM(V327),1)&lt;&gt;"I")),1,IF(OR(AND(CP327=0,V327="N"),AND(CP327=0,V327="B"),AND(CP327=0,LEFT(TRIM(V327),1)="I")),1,0))),"")</f>
        <v/>
      </c>
      <c r="DS327" s="23" t="str">
        <f t="shared" si="213"/>
        <v/>
      </c>
      <c r="DT327" s="23" t="str">
        <f>+IF(LEN($I327)&gt;5,IF(ISERROR(VLOOKUP(X327,'CODIGO PAGO'!$B$2:$B$20,1,0)),1,IF(OR(AND(CR327=1,X327&lt;&gt;"N"),AND(CR327=3,X327&lt;&gt;"B"),AND(CR327=2,LEFT(TRIM(X327),1)&lt;&gt;"I")),1,IF(OR(AND(CR327=0,X327="N"),AND(CR327=0,X327="B"),AND(CR327=0,LEFT(TRIM(X327),1)="I")),1,0))),"")</f>
        <v/>
      </c>
      <c r="DU327" s="23" t="str">
        <f t="shared" si="214"/>
        <v/>
      </c>
      <c r="DV327" s="23" t="str">
        <f>+IF(LEN($I327)&gt;5,IF(ISERROR(VLOOKUP(Z327,'CODIGO PAGO'!$B$2:$B$20,1,0)),1,IF(OR(AND(CT327=1,Z327&lt;&gt;"N"),AND(CT327=3,Z327&lt;&gt;"B"),AND(CT327=2,LEFT(TRIM(Z327),1)&lt;&gt;"I")),1,IF(OR(AND(CT327=0,Z327="N"),AND(CT327=0,Z327="B"),AND(CT327=0,LEFT(TRIM(Z327),1)="I")),1,0))),"")</f>
        <v/>
      </c>
      <c r="DW327" s="23" t="str">
        <f t="shared" si="215"/>
        <v/>
      </c>
      <c r="DX327" s="23" t="str">
        <f>+IF(LEN($I327)&gt;5,IF(ISERROR(VLOOKUP(AB327,'CODIGO PAGO'!$B$2:$B$20,1,0)),1,IF(OR(AND(CV327=1,AB327&lt;&gt;"N"),AND(CV327=3,AB327&lt;&gt;"B"),AND(CV327=2,LEFT(TRIM(AB327),1)&lt;&gt;"I")),1,IF(OR(AND(CV327=0,AB327="N"),AND(CV327=0,AB327="B"),AND(CV327=0,LEFT(TRIM(AB327),1)="I")),1,0))),"")</f>
        <v/>
      </c>
      <c r="DY327" s="23" t="str">
        <f t="shared" si="216"/>
        <v/>
      </c>
      <c r="DZ327" s="23" t="str">
        <f>+IF(LEN($I327)&gt;5,IF(ISERROR(VLOOKUP(AD327,'CODIGO PAGO'!$B$2:$B$20,1,0)),1,IF(OR(AND(CX327=1,AD327&lt;&gt;"N"),AND(CX327=3,AD327&lt;&gt;"B"),AND(CX327=2,LEFT(TRIM(AD327),1)&lt;&gt;"I")),1,IF(OR(AND(CX327=0,AD327="N"),AND(CX327=0,AD327="B"),AND(CX327=0,LEFT(TRIM(AD327),1)="I")),1,0))),"")</f>
        <v/>
      </c>
      <c r="EA327" s="23" t="str">
        <f t="shared" si="217"/>
        <v/>
      </c>
      <c r="EB327" s="23" t="str">
        <f>+IF(LEN($I327)&gt;5,IF(ISERROR(VLOOKUP(AF327,'CODIGO PAGO'!$B$2:$B$20,1,0)),1,IF(OR(AND(CZ327=1,AF327&lt;&gt;"N"),AND(CZ327=3,AF327&lt;&gt;"B"),AND(CZ327=2,LEFT(TRIM(AF327),1)&lt;&gt;"I")),1,IF(OR(AND(CZ327=0,AF327="N"),AND(CZ327=0,AF327="B"),AND(CZ327=0,LEFT(TRIM(AF327),1)="I")),1,0))),"")</f>
        <v/>
      </c>
      <c r="EC327" s="23" t="str">
        <f t="shared" si="218"/>
        <v/>
      </c>
      <c r="ED327" s="23" t="str">
        <f>+IF(LEN($I327)&gt;5,IF(ISERROR(VLOOKUP(AH327,'CODIGO PAGO'!$B$2:$B$20,1,0)),1,IF(OR(AND(DB327=1,AH327&lt;&gt;"N"),AND(DB327=3,AH327&lt;&gt;"B"),AND(DB327=2,LEFT(TRIM(AH327),1)&lt;&gt;"I")),1,IF(OR(AND(DB327=0,AH327="N"),AND(DB327=0,AH327="B"),AND(DB327=0,LEFT(TRIM(AH327),1)="I")),1,0))),"")</f>
        <v/>
      </c>
      <c r="EE327" s="23" t="str">
        <f t="shared" si="219"/>
        <v/>
      </c>
      <c r="EF327" s="23" t="str">
        <f>+IF(LEN($I327)&gt;5,IF(ISERROR(VLOOKUP(AJ327,'CODIGO PAGO'!$B$2:$B$20,1,0)),1,IF(OR(AND(DD327=1,AJ327&lt;&gt;"N"),AND(DD327=3,AJ327&lt;&gt;"B"),AND(DD327=2,LEFT(TRIM(AJ327),1)&lt;&gt;"I")),1,IF(OR(AND(DD327=0,AJ327="N"),AND(DD327=0,AJ327="B"),AND(DD327=0,LEFT(TRIM(AJ327),1)="I")),1,0))),"")</f>
        <v/>
      </c>
      <c r="EG327" s="23" t="str">
        <f t="shared" si="220"/>
        <v/>
      </c>
      <c r="EH327" s="23" t="str">
        <f>+IF(LEN($I327)&gt;5,IF(ISERROR(VLOOKUP(AL327,'CODIGO PAGO'!$B$2:$B$20,1,0)),1,IF(OR(AND(DF327=1,AL327&lt;&gt;"N"),AND(DF327=3,AL327&lt;&gt;"B"),AND(DF327=2,LEFT(TRIM(AL327),1)&lt;&gt;"I")),1,IF(OR(AND(DF327=0,AL327="N"),AND(DF327=0,AL327="B"),AND(DF327=0,LEFT(TRIM(AL327),1)="I")),1,0))),"")</f>
        <v/>
      </c>
      <c r="EI327" s="23" t="str">
        <f t="shared" si="221"/>
        <v/>
      </c>
      <c r="EJ327" s="23" t="str">
        <f>+IF(LEN($I327)&gt;5,IF(ISERROR(VLOOKUP(AN327,'CODIGO PAGO'!$B$2:$B$20,1,0)),1,IF(OR(AND(DH327=1,AN327&lt;&gt;"N"),AND(DH327=3,AN327&lt;&gt;"B"),AND(DH327=2,LEFT(TRIM(AN327),1)&lt;&gt;"I")),1,IF(OR(AND(DH327=0,AN327="N"),AND(DH327=0,AN327="B"),AND(DH327=0,LEFT(TRIM(AN327),1)="I")),1,0))),"")</f>
        <v/>
      </c>
      <c r="EK327" s="23" t="str">
        <f t="shared" si="222"/>
        <v/>
      </c>
      <c r="EL327" s="24" t="str">
        <f t="shared" si="223"/>
        <v/>
      </c>
    </row>
    <row r="328" spans="1:142" s="26" customFormat="1">
      <c r="A328" s="15" t="str">
        <f t="shared" si="189"/>
        <v/>
      </c>
      <c r="B328" s="1" t="str">
        <f>+IF(LEN(I328)&gt;5,'CODIGO PAGO'!$B$28,"")</f>
        <v/>
      </c>
      <c r="C328" s="1" t="str">
        <f>+IF(LEN($I328)&gt;5,BD!D328,"")</f>
        <v/>
      </c>
      <c r="D328" s="168" t="str">
        <f>+IF(LEN($I328)&gt;5,BD!A328,"")</f>
        <v/>
      </c>
      <c r="E328" s="1" t="str">
        <f>+IF(LEN($I328)&gt;5,BD!B328,"")</f>
        <v/>
      </c>
      <c r="F328" s="1" t="str">
        <f>+IF(LEN($I328)&gt;5,BD!C328,"")</f>
        <v/>
      </c>
      <c r="G328" s="141"/>
      <c r="H328" s="141"/>
      <c r="I328" s="1" t="str">
        <f>+IF(LEN(BD!G328)&gt;5,BD!G328,"")</f>
        <v/>
      </c>
      <c r="J328" s="167" t="str">
        <f>+IF(LEN($I328)&gt;5,BD!E328,"")</f>
        <v/>
      </c>
      <c r="K328" s="6" t="str">
        <f t="shared" si="190"/>
        <v/>
      </c>
      <c r="L328" s="87" t="str">
        <f>+IF(LEN($I328)&gt;5,BD!H328,"")</f>
        <v/>
      </c>
      <c r="M328" s="40" t="str">
        <f t="shared" si="191"/>
        <v/>
      </c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4" t="str">
        <f t="shared" si="192"/>
        <v/>
      </c>
      <c r="AQ328" s="5" t="str">
        <f t="shared" si="193"/>
        <v/>
      </c>
      <c r="AR328" s="91" t="str">
        <f t="shared" si="194"/>
        <v/>
      </c>
      <c r="AS328" s="5" t="str">
        <f t="shared" si="195"/>
        <v/>
      </c>
      <c r="AT328" s="91" t="str">
        <f t="shared" si="196"/>
        <v/>
      </c>
      <c r="AU328" s="4" t="str">
        <f t="shared" si="197"/>
        <v/>
      </c>
      <c r="AV328" s="4" t="str">
        <f t="shared" si="198"/>
        <v/>
      </c>
      <c r="AW328" s="4" t="str">
        <f t="shared" si="199"/>
        <v/>
      </c>
      <c r="AX328" s="4" t="str">
        <f t="shared" si="200"/>
        <v/>
      </c>
      <c r="AY328" s="88" t="str">
        <f t="shared" si="201"/>
        <v/>
      </c>
      <c r="AZ328" s="17" t="str">
        <f t="shared" si="202"/>
        <v/>
      </c>
      <c r="BA328" s="18" t="str">
        <f t="shared" si="203"/>
        <v/>
      </c>
      <c r="BB328" s="19" t="str">
        <f>+IF(LEN(I328)&gt;5,IF(INT(RIGHT(B328,1))=9,0.5*L328*AY328,INT(MID(B328,5,LEN(B328)-4))*L328)+IFERROR(VLOOKUP(I328,AJUSTES!$A$1:$I$50,9,0),0),"")</f>
        <v/>
      </c>
      <c r="BC328" s="12"/>
      <c r="BD328" s="19" t="str">
        <f t="shared" si="204"/>
        <v/>
      </c>
      <c r="BE328" s="18" t="str">
        <f t="shared" si="205"/>
        <v/>
      </c>
      <c r="BF328" s="139" t="str">
        <f t="shared" si="206"/>
        <v/>
      </c>
      <c r="BG328" s="114"/>
      <c r="BH328" s="18" t="str">
        <f t="shared" si="207"/>
        <v/>
      </c>
      <c r="BI328" s="13"/>
      <c r="BJ328" s="12"/>
      <c r="BK328" s="12"/>
      <c r="BL328" s="145"/>
      <c r="BM328" s="12"/>
      <c r="BN328" s="12"/>
      <c r="BO328" s="12"/>
      <c r="BP328" s="12"/>
      <c r="BQ328" s="12"/>
      <c r="BR328" s="12"/>
      <c r="BS328" s="146"/>
      <c r="BT328" s="14"/>
      <c r="BU328" s="12"/>
      <c r="BV328" s="12"/>
      <c r="BW328" s="12"/>
      <c r="BX328" s="12"/>
      <c r="BY328" s="12"/>
      <c r="BZ328" s="144"/>
      <c r="CA328" s="107" t="str">
        <f>+IF(LEN($I328)&gt;5,IF(BD!F328="N/A","",BD!F328),"")</f>
        <v/>
      </c>
      <c r="CB328" s="21"/>
      <c r="CC328" s="147"/>
      <c r="CD328" s="148"/>
      <c r="CE328" s="8" t="str">
        <f>+IF(LEN(I328)&gt;5,BD!M328,"")</f>
        <v/>
      </c>
      <c r="CF328" s="16" t="str">
        <f>+IF(LEN(I328)&gt;5,BD!N328,"")</f>
        <v/>
      </c>
      <c r="CG328" s="3" t="str">
        <f t="shared" si="208"/>
        <v/>
      </c>
      <c r="CH328" s="23" t="str">
        <f>+IF(AND(LEN($I328)&gt;5),IF(AND($J328&gt;N$1,$J328&lt;=$AO$1),1,IF((COUNTIFS(INCAPACIDADES!$C$1:$C$51,$I328,INCAPACIDADES!K$1:K$51,N$1))&gt;0,2,IF(VLOOKUP($C328,BD!$D$1:$F$501,3,0)&gt;N$1,0,3))),"")</f>
        <v/>
      </c>
      <c r="CI328" s="23" t="str">
        <f>+IF(AND(LEN($I328)&gt;5),IF(AND($J328&gt;O$1,$J328&lt;=$AO$1),1,IF((COUNTIFS(INCAPACIDADES!$C$1:$C$51,$I328,INCAPACIDADES!L$1:L$51,O$1))&gt;0,2,IF(VLOOKUP($C328,BD!$D$1:$F$501,3,0)&gt;O$1,0,3))),"")</f>
        <v/>
      </c>
      <c r="CJ328" s="23" t="str">
        <f>+IF(AND(LEN($I328)&gt;5),IF(AND($J328&gt;P$1,$J328&lt;=$AO$1),1,IF((COUNTIFS(INCAPACIDADES!$C$1:$C$51,$I328,INCAPACIDADES!M$1:M$51,P$1))&gt;0,2,IF(VLOOKUP($C328,BD!$D$1:$F$501,3,0)&gt;P$1,0,3))),"")</f>
        <v/>
      </c>
      <c r="CK328" s="23" t="str">
        <f>+IF(AND(LEN($I328)&gt;5),IF(AND($J328&gt;Q$1,$J328&lt;=$AO$1),1,IF((COUNTIFS(INCAPACIDADES!$C$1:$C$51,$I328,INCAPACIDADES!N$1:N$51,Q$1))&gt;0,2,IF(VLOOKUP($C328,BD!$D$1:$F$501,3,0)&gt;Q$1,0,3))),"")</f>
        <v/>
      </c>
      <c r="CL328" s="23" t="str">
        <f>+IF(AND(LEN($I328)&gt;5),IF(AND($J328&gt;R$1,$J328&lt;=$AO$1),1,IF((COUNTIFS(INCAPACIDADES!$C$1:$C$51,$I328,INCAPACIDADES!O$1:O$51,R$1))&gt;0,2,IF(VLOOKUP($C328,BD!$D$1:$F$501,3,0)&gt;R$1,0,3))),"")</f>
        <v/>
      </c>
      <c r="CM328" s="23" t="str">
        <f>+IF(AND(LEN($I328)&gt;5),IF(AND($J328&gt;S$1,$J328&lt;=$AO$1),1,IF((COUNTIFS(INCAPACIDADES!$C$1:$C$51,$I328,INCAPACIDADES!P$1:P$51,S$1))&gt;0,2,IF(VLOOKUP($C328,BD!$D$1:$F$501,3,0)&gt;S$1,0,3))),"")</f>
        <v/>
      </c>
      <c r="CN328" s="23" t="str">
        <f>+IF(AND(LEN($I328)&gt;5),IF(AND($J328&gt;T$1,$J328&lt;=$AO$1),1,IF((COUNTIFS(INCAPACIDADES!$C$1:$C$51,$I328,INCAPACIDADES!Q$1:Q$51,T$1))&gt;0,2,IF(VLOOKUP($C328,BD!$D$1:$F$501,3,0)&gt;T$1,0,3))),"")</f>
        <v/>
      </c>
      <c r="CO328" s="23" t="str">
        <f>+IF(AND(LEN($I328)&gt;5),IF(AND($J328&gt;U$1,$J328&lt;=$AO$1),1,IF((COUNTIFS(INCAPACIDADES!$C$1:$C$51,$I328,INCAPACIDADES!R$1:R$51,U$1))&gt;0,2,IF(VLOOKUP($C328,BD!$D$1:$F$501,3,0)&gt;U$1,0,3))),"")</f>
        <v/>
      </c>
      <c r="CP328" s="23" t="str">
        <f>+IF(AND(LEN($I328)&gt;5),IF(AND($J328&gt;V$1,$J328&lt;=$AO$1),1,IF((COUNTIFS(INCAPACIDADES!$C$1:$C$51,$I328,INCAPACIDADES!S$1:S$51,V$1))&gt;0,2,IF(VLOOKUP($C328,BD!$D$1:$F$501,3,0)&gt;V$1,0,3))),"")</f>
        <v/>
      </c>
      <c r="CQ328" s="23" t="str">
        <f>+IF(AND(LEN($I328)&gt;5),IF(AND($J328&gt;W$1,$J328&lt;=$AO$1),1,IF((COUNTIFS(INCAPACIDADES!$C$1:$C$51,$I328,INCAPACIDADES!T$1:T$51,W$1))&gt;0,2,IF(VLOOKUP($C328,BD!$D$1:$F$501,3,0)&gt;W$1,0,3))),"")</f>
        <v/>
      </c>
      <c r="CR328" s="23" t="str">
        <f>+IF(AND(LEN($I328)&gt;5),IF(AND($J328&gt;X$1,$J328&lt;=$AO$1),1,IF((COUNTIFS(INCAPACIDADES!$C$1:$C$51,$I328,INCAPACIDADES!U$1:U$51,X$1))&gt;0,2,IF(VLOOKUP($C328,BD!$D$1:$F$501,3,0)&gt;X$1,0,3))),"")</f>
        <v/>
      </c>
      <c r="CS328" s="23" t="str">
        <f>+IF(AND(LEN($I328)&gt;5),IF(AND($J328&gt;Y$1,$J328&lt;=$AO$1),1,IF((COUNTIFS(INCAPACIDADES!$C$1:$C$51,$I328,INCAPACIDADES!V$1:V$51,Y$1))&gt;0,2,IF(VLOOKUP($C328,BD!$D$1:$F$501,3,0)&gt;Y$1,0,3))),"")</f>
        <v/>
      </c>
      <c r="CT328" s="23" t="str">
        <f>+IF(AND(LEN($I328)&gt;5),IF(AND($J328&gt;Z$1,$J328&lt;=$AO$1),1,IF((COUNTIFS(INCAPACIDADES!$C$1:$C$51,$I328,INCAPACIDADES!W$1:W$51,Z$1))&gt;0,2,IF(VLOOKUP($C328,BD!$D$1:$F$501,3,0)&gt;Z$1,0,3))),"")</f>
        <v/>
      </c>
      <c r="CU328" s="23" t="str">
        <f>+IF(AND(LEN($I328)&gt;5),IF(AND($J328&gt;AA$1,$J328&lt;=$AO$1),1,IF((COUNTIFS(INCAPACIDADES!$C$1:$C$51,$I328,INCAPACIDADES!X$1:X$51,AA$1))&gt;0,2,IF(VLOOKUP($C328,BD!$D$1:$F$501,3,0)&gt;AA$1,0,3))),"")</f>
        <v/>
      </c>
      <c r="CV328" s="23" t="str">
        <f>+IF(AND(LEN($I328)&gt;5),IF(AND($J328&gt;AB$1,$J328&lt;=$AO$1),1,IF((COUNTIFS(INCAPACIDADES!$C$1:$C$51,$I328,INCAPACIDADES!Y$1:Y$51,AB$1))&gt;0,2,IF(VLOOKUP($C328,BD!$D$1:$F$501,3,0)&gt;AB$1,0,3))),"")</f>
        <v/>
      </c>
      <c r="CW328" s="23" t="str">
        <f>+IF(AND(LEN($I328)&gt;5),IF(AND($J328&gt;AC$1,$J328&lt;=$AO$1),1,IF((COUNTIFS(INCAPACIDADES!$C$1:$C$51,$I328,INCAPACIDADES!Z$1:Z$51,AC$1))&gt;0,2,IF(VLOOKUP($C328,BD!$D$1:$F$501,3,0)&gt;AC$1,0,3))),"")</f>
        <v/>
      </c>
      <c r="CX328" s="23" t="str">
        <f>+IF(AND(LEN($I328)&gt;5),IF(AND($J328&gt;AD$1,$J328&lt;=$AO$1),1,IF((COUNTIFS(INCAPACIDADES!$C$1:$C$51,$I328,INCAPACIDADES!AA$1:AA$51,AD$1))&gt;0,2,IF(VLOOKUP($C328,BD!$D$1:$F$501,3,0)&gt;AD$1,0,3))),"")</f>
        <v/>
      </c>
      <c r="CY328" s="23" t="str">
        <f>+IF(AND(LEN($I328)&gt;5),IF(AND($J328&gt;AE$1,$J328&lt;=$AO$1),1,IF((COUNTIFS(INCAPACIDADES!$C$1:$C$51,$I328,INCAPACIDADES!AB$1:AB$51,AE$1))&gt;0,2,IF(VLOOKUP($C328,BD!$D$1:$F$501,3,0)&gt;AE$1,0,3))),"")</f>
        <v/>
      </c>
      <c r="CZ328" s="23" t="str">
        <f>+IF(AND(LEN($I328)&gt;5),IF(AND($J328&gt;AF$1,$J328&lt;=$AO$1),1,IF((COUNTIFS(INCAPACIDADES!$C$1:$C$51,$I328,INCAPACIDADES!AC$1:AC$51,AF$1))&gt;0,2,IF(VLOOKUP($C328,BD!$D$1:$F$501,3,0)&gt;AF$1,0,3))),"")</f>
        <v/>
      </c>
      <c r="DA328" s="23" t="str">
        <f>+IF(AND(LEN($I328)&gt;5),IF(AND($J328&gt;AG$1,$J328&lt;=$AO$1),1,IF((COUNTIFS(INCAPACIDADES!$C$1:$C$51,$I328,INCAPACIDADES!AD$1:AD$51,AG$1))&gt;0,2,IF(VLOOKUP($C328,BD!$D$1:$F$501,3,0)&gt;AG$1,0,3))),"")</f>
        <v/>
      </c>
      <c r="DB328" s="23" t="str">
        <f>+IF(AND(LEN($I328)&gt;5),IF(AND($J328&gt;AH$1,$J328&lt;=$AO$1),1,IF((COUNTIFS(INCAPACIDADES!$C$1:$C$51,$I328,INCAPACIDADES!AE$1:AE$51,AH$1))&gt;0,2,IF(VLOOKUP($C328,BD!$D$1:$F$501,3,0)&gt;AH$1,0,3))),"")</f>
        <v/>
      </c>
      <c r="DC328" s="23" t="str">
        <f>+IF(AND(LEN($I328)&gt;5),IF(AND($J328&gt;AI$1,$J328&lt;=$AO$1),1,IF((COUNTIFS(INCAPACIDADES!$C$1:$C$51,$I328,INCAPACIDADES!AF$1:AF$51,AI$1))&gt;0,2,IF(VLOOKUP($C328,BD!$D$1:$F$501,3,0)&gt;AI$1,0,3))),"")</f>
        <v/>
      </c>
      <c r="DD328" s="23" t="str">
        <f>+IF(AND(LEN($I328)&gt;5),IF(AND($J328&gt;AJ$1,$J328&lt;=$AO$1),1,IF((COUNTIFS(INCAPACIDADES!$C$1:$C$51,$I328,INCAPACIDADES!AG$1:AG$51,AJ$1))&gt;0,2,IF(VLOOKUP($C328,BD!$D$1:$F$501,3,0)&gt;AJ$1,0,3))),"")</f>
        <v/>
      </c>
      <c r="DE328" s="23" t="str">
        <f>+IF(AND(LEN($I328)&gt;5),IF(AND($J328&gt;AK$1,$J328&lt;=$AO$1),1,IF((COUNTIFS(INCAPACIDADES!$C$1:$C$51,$I328,INCAPACIDADES!AH$1:AH$51,AK$1))&gt;0,2,IF(VLOOKUP($C328,BD!$D$1:$F$501,3,0)&gt;AK$1,0,3))),"")</f>
        <v/>
      </c>
      <c r="DF328" s="23" t="str">
        <f>+IF(AND(LEN($I328)&gt;5),IF(AND($J328&gt;AL$1,$J328&lt;=$AO$1),1,IF((COUNTIFS(INCAPACIDADES!$C$1:$C$51,$I328,INCAPACIDADES!AI$1:AI$51,AL$1))&gt;0,2,IF(VLOOKUP($C328,BD!$D$1:$F$501,3,0)&gt;AL$1,0,3))),"")</f>
        <v/>
      </c>
      <c r="DG328" s="23" t="str">
        <f>+IF(AND(LEN($I328)&gt;5),IF(AND($J328&gt;AM$1,$J328&lt;=$AO$1),1,IF((COUNTIFS(INCAPACIDADES!$C$1:$C$51,$I328,INCAPACIDADES!AJ$1:AJ$51,AM$1))&gt;0,2,IF(VLOOKUP($C328,BD!$D$1:$F$501,3,0)&gt;AM$1,0,3))),"")</f>
        <v/>
      </c>
      <c r="DH328" s="23" t="str">
        <f>+IF(AND(LEN($I328)&gt;5),IF(AND($J328&gt;AN$1,$J328&lt;=$AO$1),1,IF((COUNTIFS(INCAPACIDADES!$C$1:$C$51,$I328,INCAPACIDADES!AK$1:AK$51,AN$1))&gt;0,2,IF(VLOOKUP($C328,BD!$D$1:$F$501,3,0)&gt;AN$1,0,3))),"")</f>
        <v/>
      </c>
      <c r="DI328" s="23" t="str">
        <f>+IF(AND(LEN($I328)&gt;5),IF(AND($J328&gt;AO$1,$J328&lt;=$AO$1),1,IF((COUNTIFS(INCAPACIDADES!$C$1:$C$51,$I328,INCAPACIDADES!AL$1:AL$51,AO$1))&gt;0,2,IF(VLOOKUP($C328,BD!$D$1:$F$501,3,0)&gt;AO$1,0,3))),"")</f>
        <v/>
      </c>
      <c r="DJ328" s="23" t="str">
        <f>+IF(LEN($I328)&gt;5,IF(ISERROR(VLOOKUP(N328,'CODIGO PAGO'!$B$2:$B$20,1,0)),1,IF(OR(AND(CH328=1,N328&lt;&gt;"N"),AND(CH328=3,N328&lt;&gt;"B"),AND(CH328=2,LEFT(TRIM(N328),1)&lt;&gt;"I")),1,IF(OR(AND(CH328=0,N328="N"),AND(CH328=0,N328="B"),AND(CH328=0,LEFT(TRIM(N328),1)="I")),1,0))),"")</f>
        <v/>
      </c>
      <c r="DK328" s="23" t="str">
        <f t="shared" si="209"/>
        <v/>
      </c>
      <c r="DL328" s="23" t="str">
        <f>+IF(LEN($I328)&gt;5,IF(ISERROR(VLOOKUP(P328,'CODIGO PAGO'!$B$2:$B$20,1,0)),1,IF(OR(AND(CJ328=1,P328&lt;&gt;"N"),AND(CJ328=3,P328&lt;&gt;"B"),AND(CJ328=2,LEFT(TRIM(P328),1)&lt;&gt;"I")),1,IF(OR(AND(CJ328=0,P328="N"),AND(CJ328=0,P328="B"),AND(CJ328=0,LEFT(TRIM(P328),1)="I")),1,0))),"")</f>
        <v/>
      </c>
      <c r="DM328" s="23" t="str">
        <f t="shared" si="210"/>
        <v/>
      </c>
      <c r="DN328" s="23" t="str">
        <f>+IF(LEN($I328)&gt;5,IF(ISERROR(VLOOKUP(R328,'CODIGO PAGO'!$B$2:$B$20,1,0)),1,IF(OR(AND(CL328=1,R328&lt;&gt;"N"),AND(CL328=3,R328&lt;&gt;"B"),AND(CL328=2,LEFT(TRIM(R328),1)&lt;&gt;"I")),1,IF(OR(AND(CL328=0,R328="N"),AND(CL328=0,R328="B"),AND(CL328=0,LEFT(TRIM(R328),1)="I")),1,0))),"")</f>
        <v/>
      </c>
      <c r="DO328" s="23" t="str">
        <f t="shared" si="211"/>
        <v/>
      </c>
      <c r="DP328" s="23" t="str">
        <f>+IF(LEN($I328)&gt;5,IF(ISERROR(VLOOKUP(T328,'CODIGO PAGO'!$B$2:$B$20,1,0)),1,IF(OR(AND(CN328=1,T328&lt;&gt;"N"),AND(CN328=3,T328&lt;&gt;"B"),AND(CN328=2,LEFT(TRIM(T328),1)&lt;&gt;"I")),1,IF(OR(AND(CN328=0,T328="N"),AND(CN328=0,T328="B"),AND(CN328=0,LEFT(TRIM(T328),1)="I")),1,0))),"")</f>
        <v/>
      </c>
      <c r="DQ328" s="23" t="str">
        <f t="shared" si="212"/>
        <v/>
      </c>
      <c r="DR328" s="23" t="str">
        <f>+IF(LEN($I328)&gt;5,IF(ISERROR(VLOOKUP(V328,'CODIGO PAGO'!$B$2:$B$20,1,0)),1,IF(OR(AND(CP328=1,V328&lt;&gt;"N"),AND(CP328=3,V328&lt;&gt;"B"),AND(CP328=2,LEFT(TRIM(V328),1)&lt;&gt;"I")),1,IF(OR(AND(CP328=0,V328="N"),AND(CP328=0,V328="B"),AND(CP328=0,LEFT(TRIM(V328),1)="I")),1,0))),"")</f>
        <v/>
      </c>
      <c r="DS328" s="23" t="str">
        <f t="shared" si="213"/>
        <v/>
      </c>
      <c r="DT328" s="23" t="str">
        <f>+IF(LEN($I328)&gt;5,IF(ISERROR(VLOOKUP(X328,'CODIGO PAGO'!$B$2:$B$20,1,0)),1,IF(OR(AND(CR328=1,X328&lt;&gt;"N"),AND(CR328=3,X328&lt;&gt;"B"),AND(CR328=2,LEFT(TRIM(X328),1)&lt;&gt;"I")),1,IF(OR(AND(CR328=0,X328="N"),AND(CR328=0,X328="B"),AND(CR328=0,LEFT(TRIM(X328),1)="I")),1,0))),"")</f>
        <v/>
      </c>
      <c r="DU328" s="23" t="str">
        <f t="shared" si="214"/>
        <v/>
      </c>
      <c r="DV328" s="23" t="str">
        <f>+IF(LEN($I328)&gt;5,IF(ISERROR(VLOOKUP(Z328,'CODIGO PAGO'!$B$2:$B$20,1,0)),1,IF(OR(AND(CT328=1,Z328&lt;&gt;"N"),AND(CT328=3,Z328&lt;&gt;"B"),AND(CT328=2,LEFT(TRIM(Z328),1)&lt;&gt;"I")),1,IF(OR(AND(CT328=0,Z328="N"),AND(CT328=0,Z328="B"),AND(CT328=0,LEFT(TRIM(Z328),1)="I")),1,0))),"")</f>
        <v/>
      </c>
      <c r="DW328" s="23" t="str">
        <f t="shared" si="215"/>
        <v/>
      </c>
      <c r="DX328" s="23" t="str">
        <f>+IF(LEN($I328)&gt;5,IF(ISERROR(VLOOKUP(AB328,'CODIGO PAGO'!$B$2:$B$20,1,0)),1,IF(OR(AND(CV328=1,AB328&lt;&gt;"N"),AND(CV328=3,AB328&lt;&gt;"B"),AND(CV328=2,LEFT(TRIM(AB328),1)&lt;&gt;"I")),1,IF(OR(AND(CV328=0,AB328="N"),AND(CV328=0,AB328="B"),AND(CV328=0,LEFT(TRIM(AB328),1)="I")),1,0))),"")</f>
        <v/>
      </c>
      <c r="DY328" s="23" t="str">
        <f t="shared" si="216"/>
        <v/>
      </c>
      <c r="DZ328" s="23" t="str">
        <f>+IF(LEN($I328)&gt;5,IF(ISERROR(VLOOKUP(AD328,'CODIGO PAGO'!$B$2:$B$20,1,0)),1,IF(OR(AND(CX328=1,AD328&lt;&gt;"N"),AND(CX328=3,AD328&lt;&gt;"B"),AND(CX328=2,LEFT(TRIM(AD328),1)&lt;&gt;"I")),1,IF(OR(AND(CX328=0,AD328="N"),AND(CX328=0,AD328="B"),AND(CX328=0,LEFT(TRIM(AD328),1)="I")),1,0))),"")</f>
        <v/>
      </c>
      <c r="EA328" s="23" t="str">
        <f t="shared" si="217"/>
        <v/>
      </c>
      <c r="EB328" s="23" t="str">
        <f>+IF(LEN($I328)&gt;5,IF(ISERROR(VLOOKUP(AF328,'CODIGO PAGO'!$B$2:$B$20,1,0)),1,IF(OR(AND(CZ328=1,AF328&lt;&gt;"N"),AND(CZ328=3,AF328&lt;&gt;"B"),AND(CZ328=2,LEFT(TRIM(AF328),1)&lt;&gt;"I")),1,IF(OR(AND(CZ328=0,AF328="N"),AND(CZ328=0,AF328="B"),AND(CZ328=0,LEFT(TRIM(AF328),1)="I")),1,0))),"")</f>
        <v/>
      </c>
      <c r="EC328" s="23" t="str">
        <f t="shared" si="218"/>
        <v/>
      </c>
      <c r="ED328" s="23" t="str">
        <f>+IF(LEN($I328)&gt;5,IF(ISERROR(VLOOKUP(AH328,'CODIGO PAGO'!$B$2:$B$20,1,0)),1,IF(OR(AND(DB328=1,AH328&lt;&gt;"N"),AND(DB328=3,AH328&lt;&gt;"B"),AND(DB328=2,LEFT(TRIM(AH328),1)&lt;&gt;"I")),1,IF(OR(AND(DB328=0,AH328="N"),AND(DB328=0,AH328="B"),AND(DB328=0,LEFT(TRIM(AH328),1)="I")),1,0))),"")</f>
        <v/>
      </c>
      <c r="EE328" s="23" t="str">
        <f t="shared" si="219"/>
        <v/>
      </c>
      <c r="EF328" s="23" t="str">
        <f>+IF(LEN($I328)&gt;5,IF(ISERROR(VLOOKUP(AJ328,'CODIGO PAGO'!$B$2:$B$20,1,0)),1,IF(OR(AND(DD328=1,AJ328&lt;&gt;"N"),AND(DD328=3,AJ328&lt;&gt;"B"),AND(DD328=2,LEFT(TRIM(AJ328),1)&lt;&gt;"I")),1,IF(OR(AND(DD328=0,AJ328="N"),AND(DD328=0,AJ328="B"),AND(DD328=0,LEFT(TRIM(AJ328),1)="I")),1,0))),"")</f>
        <v/>
      </c>
      <c r="EG328" s="23" t="str">
        <f t="shared" si="220"/>
        <v/>
      </c>
      <c r="EH328" s="23" t="str">
        <f>+IF(LEN($I328)&gt;5,IF(ISERROR(VLOOKUP(AL328,'CODIGO PAGO'!$B$2:$B$20,1,0)),1,IF(OR(AND(DF328=1,AL328&lt;&gt;"N"),AND(DF328=3,AL328&lt;&gt;"B"),AND(DF328=2,LEFT(TRIM(AL328),1)&lt;&gt;"I")),1,IF(OR(AND(DF328=0,AL328="N"),AND(DF328=0,AL328="B"),AND(DF328=0,LEFT(TRIM(AL328),1)="I")),1,0))),"")</f>
        <v/>
      </c>
      <c r="EI328" s="23" t="str">
        <f t="shared" si="221"/>
        <v/>
      </c>
      <c r="EJ328" s="23" t="str">
        <f>+IF(LEN($I328)&gt;5,IF(ISERROR(VLOOKUP(AN328,'CODIGO PAGO'!$B$2:$B$20,1,0)),1,IF(OR(AND(DH328=1,AN328&lt;&gt;"N"),AND(DH328=3,AN328&lt;&gt;"B"),AND(DH328=2,LEFT(TRIM(AN328),1)&lt;&gt;"I")),1,IF(OR(AND(DH328=0,AN328="N"),AND(DH328=0,AN328="B"),AND(DH328=0,LEFT(TRIM(AN328),1)="I")),1,0))),"")</f>
        <v/>
      </c>
      <c r="EK328" s="23" t="str">
        <f t="shared" si="222"/>
        <v/>
      </c>
      <c r="EL328" s="24" t="str">
        <f t="shared" si="223"/>
        <v/>
      </c>
    </row>
    <row r="329" spans="1:142" s="26" customFormat="1">
      <c r="A329" s="15" t="str">
        <f t="shared" si="189"/>
        <v/>
      </c>
      <c r="B329" s="1" t="str">
        <f>+IF(LEN(I329)&gt;5,'CODIGO PAGO'!$B$28,"")</f>
        <v/>
      </c>
      <c r="C329" s="1" t="str">
        <f>+IF(LEN($I329)&gt;5,BD!D329,"")</f>
        <v/>
      </c>
      <c r="D329" s="168" t="str">
        <f>+IF(LEN($I329)&gt;5,BD!A329,"")</f>
        <v/>
      </c>
      <c r="E329" s="1" t="str">
        <f>+IF(LEN($I329)&gt;5,BD!B329,"")</f>
        <v/>
      </c>
      <c r="F329" s="1" t="str">
        <f>+IF(LEN($I329)&gt;5,BD!C329,"")</f>
        <v/>
      </c>
      <c r="G329" s="141"/>
      <c r="H329" s="141"/>
      <c r="I329" s="1" t="str">
        <f>+IF(LEN(BD!G329)&gt;5,BD!G329,"")</f>
        <v/>
      </c>
      <c r="J329" s="167" t="str">
        <f>+IF(LEN($I329)&gt;5,BD!E329,"")</f>
        <v/>
      </c>
      <c r="K329" s="6" t="str">
        <f t="shared" si="190"/>
        <v/>
      </c>
      <c r="L329" s="87" t="str">
        <f>+IF(LEN($I329)&gt;5,BD!H329,"")</f>
        <v/>
      </c>
      <c r="M329" s="40" t="str">
        <f t="shared" si="191"/>
        <v/>
      </c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4" t="str">
        <f t="shared" si="192"/>
        <v/>
      </c>
      <c r="AQ329" s="5" t="str">
        <f t="shared" si="193"/>
        <v/>
      </c>
      <c r="AR329" s="91" t="str">
        <f t="shared" si="194"/>
        <v/>
      </c>
      <c r="AS329" s="5" t="str">
        <f t="shared" si="195"/>
        <v/>
      </c>
      <c r="AT329" s="91" t="str">
        <f t="shared" si="196"/>
        <v/>
      </c>
      <c r="AU329" s="4" t="str">
        <f t="shared" si="197"/>
        <v/>
      </c>
      <c r="AV329" s="4" t="str">
        <f t="shared" si="198"/>
        <v/>
      </c>
      <c r="AW329" s="4" t="str">
        <f t="shared" si="199"/>
        <v/>
      </c>
      <c r="AX329" s="4" t="str">
        <f t="shared" si="200"/>
        <v/>
      </c>
      <c r="AY329" s="88" t="str">
        <f t="shared" si="201"/>
        <v/>
      </c>
      <c r="AZ329" s="17" t="str">
        <f t="shared" si="202"/>
        <v/>
      </c>
      <c r="BA329" s="18" t="str">
        <f t="shared" si="203"/>
        <v/>
      </c>
      <c r="BB329" s="19" t="str">
        <f>+IF(LEN(I329)&gt;5,IF(INT(RIGHT(B329,1))=9,0.5*L329*AY329,INT(MID(B329,5,LEN(B329)-4))*L329)+IFERROR(VLOOKUP(I329,AJUSTES!$A$1:$I$50,9,0),0),"")</f>
        <v/>
      </c>
      <c r="BC329" s="12"/>
      <c r="BD329" s="19" t="str">
        <f t="shared" si="204"/>
        <v/>
      </c>
      <c r="BE329" s="18" t="str">
        <f t="shared" si="205"/>
        <v/>
      </c>
      <c r="BF329" s="139" t="str">
        <f t="shared" si="206"/>
        <v/>
      </c>
      <c r="BG329" s="114"/>
      <c r="BH329" s="18" t="str">
        <f t="shared" si="207"/>
        <v/>
      </c>
      <c r="BI329" s="13"/>
      <c r="BJ329" s="12"/>
      <c r="BK329" s="12"/>
      <c r="BL329" s="145"/>
      <c r="BM329" s="12"/>
      <c r="BN329" s="12"/>
      <c r="BO329" s="12"/>
      <c r="BP329" s="12"/>
      <c r="BQ329" s="12"/>
      <c r="BR329" s="12"/>
      <c r="BS329" s="146"/>
      <c r="BT329" s="14"/>
      <c r="BU329" s="12"/>
      <c r="BV329" s="12"/>
      <c r="BW329" s="12"/>
      <c r="BX329" s="12"/>
      <c r="BY329" s="12"/>
      <c r="BZ329" s="144"/>
      <c r="CA329" s="107" t="str">
        <f>+IF(LEN($I329)&gt;5,IF(BD!F329="N/A","",BD!F329),"")</f>
        <v/>
      </c>
      <c r="CB329" s="21"/>
      <c r="CC329" s="147"/>
      <c r="CD329" s="148"/>
      <c r="CE329" s="8" t="str">
        <f>+IF(LEN(I329)&gt;5,BD!M329,"")</f>
        <v/>
      </c>
      <c r="CF329" s="16" t="str">
        <f>+IF(LEN(I329)&gt;5,BD!N329,"")</f>
        <v/>
      </c>
      <c r="CG329" s="3" t="str">
        <f t="shared" si="208"/>
        <v/>
      </c>
      <c r="CH329" s="23" t="str">
        <f>+IF(AND(LEN($I329)&gt;5),IF(AND($J329&gt;N$1,$J329&lt;=$AO$1),1,IF((COUNTIFS(INCAPACIDADES!$C$1:$C$51,$I329,INCAPACIDADES!K$1:K$51,N$1))&gt;0,2,IF(VLOOKUP($C329,BD!$D$1:$F$501,3,0)&gt;N$1,0,3))),"")</f>
        <v/>
      </c>
      <c r="CI329" s="23" t="str">
        <f>+IF(AND(LEN($I329)&gt;5),IF(AND($J329&gt;O$1,$J329&lt;=$AO$1),1,IF((COUNTIFS(INCAPACIDADES!$C$1:$C$51,$I329,INCAPACIDADES!L$1:L$51,O$1))&gt;0,2,IF(VLOOKUP($C329,BD!$D$1:$F$501,3,0)&gt;O$1,0,3))),"")</f>
        <v/>
      </c>
      <c r="CJ329" s="23" t="str">
        <f>+IF(AND(LEN($I329)&gt;5),IF(AND($J329&gt;P$1,$J329&lt;=$AO$1),1,IF((COUNTIFS(INCAPACIDADES!$C$1:$C$51,$I329,INCAPACIDADES!M$1:M$51,P$1))&gt;0,2,IF(VLOOKUP($C329,BD!$D$1:$F$501,3,0)&gt;P$1,0,3))),"")</f>
        <v/>
      </c>
      <c r="CK329" s="23" t="str">
        <f>+IF(AND(LEN($I329)&gt;5),IF(AND($J329&gt;Q$1,$J329&lt;=$AO$1),1,IF((COUNTIFS(INCAPACIDADES!$C$1:$C$51,$I329,INCAPACIDADES!N$1:N$51,Q$1))&gt;0,2,IF(VLOOKUP($C329,BD!$D$1:$F$501,3,0)&gt;Q$1,0,3))),"")</f>
        <v/>
      </c>
      <c r="CL329" s="23" t="str">
        <f>+IF(AND(LEN($I329)&gt;5),IF(AND($J329&gt;R$1,$J329&lt;=$AO$1),1,IF((COUNTIFS(INCAPACIDADES!$C$1:$C$51,$I329,INCAPACIDADES!O$1:O$51,R$1))&gt;0,2,IF(VLOOKUP($C329,BD!$D$1:$F$501,3,0)&gt;R$1,0,3))),"")</f>
        <v/>
      </c>
      <c r="CM329" s="23" t="str">
        <f>+IF(AND(LEN($I329)&gt;5),IF(AND($J329&gt;S$1,$J329&lt;=$AO$1),1,IF((COUNTIFS(INCAPACIDADES!$C$1:$C$51,$I329,INCAPACIDADES!P$1:P$51,S$1))&gt;0,2,IF(VLOOKUP($C329,BD!$D$1:$F$501,3,0)&gt;S$1,0,3))),"")</f>
        <v/>
      </c>
      <c r="CN329" s="23" t="str">
        <f>+IF(AND(LEN($I329)&gt;5),IF(AND($J329&gt;T$1,$J329&lt;=$AO$1),1,IF((COUNTIFS(INCAPACIDADES!$C$1:$C$51,$I329,INCAPACIDADES!Q$1:Q$51,T$1))&gt;0,2,IF(VLOOKUP($C329,BD!$D$1:$F$501,3,0)&gt;T$1,0,3))),"")</f>
        <v/>
      </c>
      <c r="CO329" s="23" t="str">
        <f>+IF(AND(LEN($I329)&gt;5),IF(AND($J329&gt;U$1,$J329&lt;=$AO$1),1,IF((COUNTIFS(INCAPACIDADES!$C$1:$C$51,$I329,INCAPACIDADES!R$1:R$51,U$1))&gt;0,2,IF(VLOOKUP($C329,BD!$D$1:$F$501,3,0)&gt;U$1,0,3))),"")</f>
        <v/>
      </c>
      <c r="CP329" s="23" t="str">
        <f>+IF(AND(LEN($I329)&gt;5),IF(AND($J329&gt;V$1,$J329&lt;=$AO$1),1,IF((COUNTIFS(INCAPACIDADES!$C$1:$C$51,$I329,INCAPACIDADES!S$1:S$51,V$1))&gt;0,2,IF(VLOOKUP($C329,BD!$D$1:$F$501,3,0)&gt;V$1,0,3))),"")</f>
        <v/>
      </c>
      <c r="CQ329" s="23" t="str">
        <f>+IF(AND(LEN($I329)&gt;5),IF(AND($J329&gt;W$1,$J329&lt;=$AO$1),1,IF((COUNTIFS(INCAPACIDADES!$C$1:$C$51,$I329,INCAPACIDADES!T$1:T$51,W$1))&gt;0,2,IF(VLOOKUP($C329,BD!$D$1:$F$501,3,0)&gt;W$1,0,3))),"")</f>
        <v/>
      </c>
      <c r="CR329" s="23" t="str">
        <f>+IF(AND(LEN($I329)&gt;5),IF(AND($J329&gt;X$1,$J329&lt;=$AO$1),1,IF((COUNTIFS(INCAPACIDADES!$C$1:$C$51,$I329,INCAPACIDADES!U$1:U$51,X$1))&gt;0,2,IF(VLOOKUP($C329,BD!$D$1:$F$501,3,0)&gt;X$1,0,3))),"")</f>
        <v/>
      </c>
      <c r="CS329" s="23" t="str">
        <f>+IF(AND(LEN($I329)&gt;5),IF(AND($J329&gt;Y$1,$J329&lt;=$AO$1),1,IF((COUNTIFS(INCAPACIDADES!$C$1:$C$51,$I329,INCAPACIDADES!V$1:V$51,Y$1))&gt;0,2,IF(VLOOKUP($C329,BD!$D$1:$F$501,3,0)&gt;Y$1,0,3))),"")</f>
        <v/>
      </c>
      <c r="CT329" s="23" t="str">
        <f>+IF(AND(LEN($I329)&gt;5),IF(AND($J329&gt;Z$1,$J329&lt;=$AO$1),1,IF((COUNTIFS(INCAPACIDADES!$C$1:$C$51,$I329,INCAPACIDADES!W$1:W$51,Z$1))&gt;0,2,IF(VLOOKUP($C329,BD!$D$1:$F$501,3,0)&gt;Z$1,0,3))),"")</f>
        <v/>
      </c>
      <c r="CU329" s="23" t="str">
        <f>+IF(AND(LEN($I329)&gt;5),IF(AND($J329&gt;AA$1,$J329&lt;=$AO$1),1,IF((COUNTIFS(INCAPACIDADES!$C$1:$C$51,$I329,INCAPACIDADES!X$1:X$51,AA$1))&gt;0,2,IF(VLOOKUP($C329,BD!$D$1:$F$501,3,0)&gt;AA$1,0,3))),"")</f>
        <v/>
      </c>
      <c r="CV329" s="23" t="str">
        <f>+IF(AND(LEN($I329)&gt;5),IF(AND($J329&gt;AB$1,$J329&lt;=$AO$1),1,IF((COUNTIFS(INCAPACIDADES!$C$1:$C$51,$I329,INCAPACIDADES!Y$1:Y$51,AB$1))&gt;0,2,IF(VLOOKUP($C329,BD!$D$1:$F$501,3,0)&gt;AB$1,0,3))),"")</f>
        <v/>
      </c>
      <c r="CW329" s="23" t="str">
        <f>+IF(AND(LEN($I329)&gt;5),IF(AND($J329&gt;AC$1,$J329&lt;=$AO$1),1,IF((COUNTIFS(INCAPACIDADES!$C$1:$C$51,$I329,INCAPACIDADES!Z$1:Z$51,AC$1))&gt;0,2,IF(VLOOKUP($C329,BD!$D$1:$F$501,3,0)&gt;AC$1,0,3))),"")</f>
        <v/>
      </c>
      <c r="CX329" s="23" t="str">
        <f>+IF(AND(LEN($I329)&gt;5),IF(AND($J329&gt;AD$1,$J329&lt;=$AO$1),1,IF((COUNTIFS(INCAPACIDADES!$C$1:$C$51,$I329,INCAPACIDADES!AA$1:AA$51,AD$1))&gt;0,2,IF(VLOOKUP($C329,BD!$D$1:$F$501,3,0)&gt;AD$1,0,3))),"")</f>
        <v/>
      </c>
      <c r="CY329" s="23" t="str">
        <f>+IF(AND(LEN($I329)&gt;5),IF(AND($J329&gt;AE$1,$J329&lt;=$AO$1),1,IF((COUNTIFS(INCAPACIDADES!$C$1:$C$51,$I329,INCAPACIDADES!AB$1:AB$51,AE$1))&gt;0,2,IF(VLOOKUP($C329,BD!$D$1:$F$501,3,0)&gt;AE$1,0,3))),"")</f>
        <v/>
      </c>
      <c r="CZ329" s="23" t="str">
        <f>+IF(AND(LEN($I329)&gt;5),IF(AND($J329&gt;AF$1,$J329&lt;=$AO$1),1,IF((COUNTIFS(INCAPACIDADES!$C$1:$C$51,$I329,INCAPACIDADES!AC$1:AC$51,AF$1))&gt;0,2,IF(VLOOKUP($C329,BD!$D$1:$F$501,3,0)&gt;AF$1,0,3))),"")</f>
        <v/>
      </c>
      <c r="DA329" s="23" t="str">
        <f>+IF(AND(LEN($I329)&gt;5),IF(AND($J329&gt;AG$1,$J329&lt;=$AO$1),1,IF((COUNTIFS(INCAPACIDADES!$C$1:$C$51,$I329,INCAPACIDADES!AD$1:AD$51,AG$1))&gt;0,2,IF(VLOOKUP($C329,BD!$D$1:$F$501,3,0)&gt;AG$1,0,3))),"")</f>
        <v/>
      </c>
      <c r="DB329" s="23" t="str">
        <f>+IF(AND(LEN($I329)&gt;5),IF(AND($J329&gt;AH$1,$J329&lt;=$AO$1),1,IF((COUNTIFS(INCAPACIDADES!$C$1:$C$51,$I329,INCAPACIDADES!AE$1:AE$51,AH$1))&gt;0,2,IF(VLOOKUP($C329,BD!$D$1:$F$501,3,0)&gt;AH$1,0,3))),"")</f>
        <v/>
      </c>
      <c r="DC329" s="23" t="str">
        <f>+IF(AND(LEN($I329)&gt;5),IF(AND($J329&gt;AI$1,$J329&lt;=$AO$1),1,IF((COUNTIFS(INCAPACIDADES!$C$1:$C$51,$I329,INCAPACIDADES!AF$1:AF$51,AI$1))&gt;0,2,IF(VLOOKUP($C329,BD!$D$1:$F$501,3,0)&gt;AI$1,0,3))),"")</f>
        <v/>
      </c>
      <c r="DD329" s="23" t="str">
        <f>+IF(AND(LEN($I329)&gt;5),IF(AND($J329&gt;AJ$1,$J329&lt;=$AO$1),1,IF((COUNTIFS(INCAPACIDADES!$C$1:$C$51,$I329,INCAPACIDADES!AG$1:AG$51,AJ$1))&gt;0,2,IF(VLOOKUP($C329,BD!$D$1:$F$501,3,0)&gt;AJ$1,0,3))),"")</f>
        <v/>
      </c>
      <c r="DE329" s="23" t="str">
        <f>+IF(AND(LEN($I329)&gt;5),IF(AND($J329&gt;AK$1,$J329&lt;=$AO$1),1,IF((COUNTIFS(INCAPACIDADES!$C$1:$C$51,$I329,INCAPACIDADES!AH$1:AH$51,AK$1))&gt;0,2,IF(VLOOKUP($C329,BD!$D$1:$F$501,3,0)&gt;AK$1,0,3))),"")</f>
        <v/>
      </c>
      <c r="DF329" s="23" t="str">
        <f>+IF(AND(LEN($I329)&gt;5),IF(AND($J329&gt;AL$1,$J329&lt;=$AO$1),1,IF((COUNTIFS(INCAPACIDADES!$C$1:$C$51,$I329,INCAPACIDADES!AI$1:AI$51,AL$1))&gt;0,2,IF(VLOOKUP($C329,BD!$D$1:$F$501,3,0)&gt;AL$1,0,3))),"")</f>
        <v/>
      </c>
      <c r="DG329" s="23" t="str">
        <f>+IF(AND(LEN($I329)&gt;5),IF(AND($J329&gt;AM$1,$J329&lt;=$AO$1),1,IF((COUNTIFS(INCAPACIDADES!$C$1:$C$51,$I329,INCAPACIDADES!AJ$1:AJ$51,AM$1))&gt;0,2,IF(VLOOKUP($C329,BD!$D$1:$F$501,3,0)&gt;AM$1,0,3))),"")</f>
        <v/>
      </c>
      <c r="DH329" s="23" t="str">
        <f>+IF(AND(LEN($I329)&gt;5),IF(AND($J329&gt;AN$1,$J329&lt;=$AO$1),1,IF((COUNTIFS(INCAPACIDADES!$C$1:$C$51,$I329,INCAPACIDADES!AK$1:AK$51,AN$1))&gt;0,2,IF(VLOOKUP($C329,BD!$D$1:$F$501,3,0)&gt;AN$1,0,3))),"")</f>
        <v/>
      </c>
      <c r="DI329" s="23" t="str">
        <f>+IF(AND(LEN($I329)&gt;5),IF(AND($J329&gt;AO$1,$J329&lt;=$AO$1),1,IF((COUNTIFS(INCAPACIDADES!$C$1:$C$51,$I329,INCAPACIDADES!AL$1:AL$51,AO$1))&gt;0,2,IF(VLOOKUP($C329,BD!$D$1:$F$501,3,0)&gt;AO$1,0,3))),"")</f>
        <v/>
      </c>
      <c r="DJ329" s="23" t="str">
        <f>+IF(LEN($I329)&gt;5,IF(ISERROR(VLOOKUP(N329,'CODIGO PAGO'!$B$2:$B$20,1,0)),1,IF(OR(AND(CH329=1,N329&lt;&gt;"N"),AND(CH329=3,N329&lt;&gt;"B"),AND(CH329=2,LEFT(TRIM(N329),1)&lt;&gt;"I")),1,IF(OR(AND(CH329=0,N329="N"),AND(CH329=0,N329="B"),AND(CH329=0,LEFT(TRIM(N329),1)="I")),1,0))),"")</f>
        <v/>
      </c>
      <c r="DK329" s="23" t="str">
        <f t="shared" si="209"/>
        <v/>
      </c>
      <c r="DL329" s="23" t="str">
        <f>+IF(LEN($I329)&gt;5,IF(ISERROR(VLOOKUP(P329,'CODIGO PAGO'!$B$2:$B$20,1,0)),1,IF(OR(AND(CJ329=1,P329&lt;&gt;"N"),AND(CJ329=3,P329&lt;&gt;"B"),AND(CJ329=2,LEFT(TRIM(P329),1)&lt;&gt;"I")),1,IF(OR(AND(CJ329=0,P329="N"),AND(CJ329=0,P329="B"),AND(CJ329=0,LEFT(TRIM(P329),1)="I")),1,0))),"")</f>
        <v/>
      </c>
      <c r="DM329" s="23" t="str">
        <f t="shared" si="210"/>
        <v/>
      </c>
      <c r="DN329" s="23" t="str">
        <f>+IF(LEN($I329)&gt;5,IF(ISERROR(VLOOKUP(R329,'CODIGO PAGO'!$B$2:$B$20,1,0)),1,IF(OR(AND(CL329=1,R329&lt;&gt;"N"),AND(CL329=3,R329&lt;&gt;"B"),AND(CL329=2,LEFT(TRIM(R329),1)&lt;&gt;"I")),1,IF(OR(AND(CL329=0,R329="N"),AND(CL329=0,R329="B"),AND(CL329=0,LEFT(TRIM(R329),1)="I")),1,0))),"")</f>
        <v/>
      </c>
      <c r="DO329" s="23" t="str">
        <f t="shared" si="211"/>
        <v/>
      </c>
      <c r="DP329" s="23" t="str">
        <f>+IF(LEN($I329)&gt;5,IF(ISERROR(VLOOKUP(T329,'CODIGO PAGO'!$B$2:$B$20,1,0)),1,IF(OR(AND(CN329=1,T329&lt;&gt;"N"),AND(CN329=3,T329&lt;&gt;"B"),AND(CN329=2,LEFT(TRIM(T329),1)&lt;&gt;"I")),1,IF(OR(AND(CN329=0,T329="N"),AND(CN329=0,T329="B"),AND(CN329=0,LEFT(TRIM(T329),1)="I")),1,0))),"")</f>
        <v/>
      </c>
      <c r="DQ329" s="23" t="str">
        <f t="shared" si="212"/>
        <v/>
      </c>
      <c r="DR329" s="23" t="str">
        <f>+IF(LEN($I329)&gt;5,IF(ISERROR(VLOOKUP(V329,'CODIGO PAGO'!$B$2:$B$20,1,0)),1,IF(OR(AND(CP329=1,V329&lt;&gt;"N"),AND(CP329=3,V329&lt;&gt;"B"),AND(CP329=2,LEFT(TRIM(V329),1)&lt;&gt;"I")),1,IF(OR(AND(CP329=0,V329="N"),AND(CP329=0,V329="B"),AND(CP329=0,LEFT(TRIM(V329),1)="I")),1,0))),"")</f>
        <v/>
      </c>
      <c r="DS329" s="23" t="str">
        <f t="shared" si="213"/>
        <v/>
      </c>
      <c r="DT329" s="23" t="str">
        <f>+IF(LEN($I329)&gt;5,IF(ISERROR(VLOOKUP(X329,'CODIGO PAGO'!$B$2:$B$20,1,0)),1,IF(OR(AND(CR329=1,X329&lt;&gt;"N"),AND(CR329=3,X329&lt;&gt;"B"),AND(CR329=2,LEFT(TRIM(X329),1)&lt;&gt;"I")),1,IF(OR(AND(CR329=0,X329="N"),AND(CR329=0,X329="B"),AND(CR329=0,LEFT(TRIM(X329),1)="I")),1,0))),"")</f>
        <v/>
      </c>
      <c r="DU329" s="23" t="str">
        <f t="shared" si="214"/>
        <v/>
      </c>
      <c r="DV329" s="23" t="str">
        <f>+IF(LEN($I329)&gt;5,IF(ISERROR(VLOOKUP(Z329,'CODIGO PAGO'!$B$2:$B$20,1,0)),1,IF(OR(AND(CT329=1,Z329&lt;&gt;"N"),AND(CT329=3,Z329&lt;&gt;"B"),AND(CT329=2,LEFT(TRIM(Z329),1)&lt;&gt;"I")),1,IF(OR(AND(CT329=0,Z329="N"),AND(CT329=0,Z329="B"),AND(CT329=0,LEFT(TRIM(Z329),1)="I")),1,0))),"")</f>
        <v/>
      </c>
      <c r="DW329" s="23" t="str">
        <f t="shared" si="215"/>
        <v/>
      </c>
      <c r="DX329" s="23" t="str">
        <f>+IF(LEN($I329)&gt;5,IF(ISERROR(VLOOKUP(AB329,'CODIGO PAGO'!$B$2:$B$20,1,0)),1,IF(OR(AND(CV329=1,AB329&lt;&gt;"N"),AND(CV329=3,AB329&lt;&gt;"B"),AND(CV329=2,LEFT(TRIM(AB329),1)&lt;&gt;"I")),1,IF(OR(AND(CV329=0,AB329="N"),AND(CV329=0,AB329="B"),AND(CV329=0,LEFT(TRIM(AB329),1)="I")),1,0))),"")</f>
        <v/>
      </c>
      <c r="DY329" s="23" t="str">
        <f t="shared" si="216"/>
        <v/>
      </c>
      <c r="DZ329" s="23" t="str">
        <f>+IF(LEN($I329)&gt;5,IF(ISERROR(VLOOKUP(AD329,'CODIGO PAGO'!$B$2:$B$20,1,0)),1,IF(OR(AND(CX329=1,AD329&lt;&gt;"N"),AND(CX329=3,AD329&lt;&gt;"B"),AND(CX329=2,LEFT(TRIM(AD329),1)&lt;&gt;"I")),1,IF(OR(AND(CX329=0,AD329="N"),AND(CX329=0,AD329="B"),AND(CX329=0,LEFT(TRIM(AD329),1)="I")),1,0))),"")</f>
        <v/>
      </c>
      <c r="EA329" s="23" t="str">
        <f t="shared" si="217"/>
        <v/>
      </c>
      <c r="EB329" s="23" t="str">
        <f>+IF(LEN($I329)&gt;5,IF(ISERROR(VLOOKUP(AF329,'CODIGO PAGO'!$B$2:$B$20,1,0)),1,IF(OR(AND(CZ329=1,AF329&lt;&gt;"N"),AND(CZ329=3,AF329&lt;&gt;"B"),AND(CZ329=2,LEFT(TRIM(AF329),1)&lt;&gt;"I")),1,IF(OR(AND(CZ329=0,AF329="N"),AND(CZ329=0,AF329="B"),AND(CZ329=0,LEFT(TRIM(AF329),1)="I")),1,0))),"")</f>
        <v/>
      </c>
      <c r="EC329" s="23" t="str">
        <f t="shared" si="218"/>
        <v/>
      </c>
      <c r="ED329" s="23" t="str">
        <f>+IF(LEN($I329)&gt;5,IF(ISERROR(VLOOKUP(AH329,'CODIGO PAGO'!$B$2:$B$20,1,0)),1,IF(OR(AND(DB329=1,AH329&lt;&gt;"N"),AND(DB329=3,AH329&lt;&gt;"B"),AND(DB329=2,LEFT(TRIM(AH329),1)&lt;&gt;"I")),1,IF(OR(AND(DB329=0,AH329="N"),AND(DB329=0,AH329="B"),AND(DB329=0,LEFT(TRIM(AH329),1)="I")),1,0))),"")</f>
        <v/>
      </c>
      <c r="EE329" s="23" t="str">
        <f t="shared" si="219"/>
        <v/>
      </c>
      <c r="EF329" s="23" t="str">
        <f>+IF(LEN($I329)&gt;5,IF(ISERROR(VLOOKUP(AJ329,'CODIGO PAGO'!$B$2:$B$20,1,0)),1,IF(OR(AND(DD329=1,AJ329&lt;&gt;"N"),AND(DD329=3,AJ329&lt;&gt;"B"),AND(DD329=2,LEFT(TRIM(AJ329),1)&lt;&gt;"I")),1,IF(OR(AND(DD329=0,AJ329="N"),AND(DD329=0,AJ329="B"),AND(DD329=0,LEFT(TRIM(AJ329),1)="I")),1,0))),"")</f>
        <v/>
      </c>
      <c r="EG329" s="23" t="str">
        <f t="shared" si="220"/>
        <v/>
      </c>
      <c r="EH329" s="23" t="str">
        <f>+IF(LEN($I329)&gt;5,IF(ISERROR(VLOOKUP(AL329,'CODIGO PAGO'!$B$2:$B$20,1,0)),1,IF(OR(AND(DF329=1,AL329&lt;&gt;"N"),AND(DF329=3,AL329&lt;&gt;"B"),AND(DF329=2,LEFT(TRIM(AL329),1)&lt;&gt;"I")),1,IF(OR(AND(DF329=0,AL329="N"),AND(DF329=0,AL329="B"),AND(DF329=0,LEFT(TRIM(AL329),1)="I")),1,0))),"")</f>
        <v/>
      </c>
      <c r="EI329" s="23" t="str">
        <f t="shared" si="221"/>
        <v/>
      </c>
      <c r="EJ329" s="23" t="str">
        <f>+IF(LEN($I329)&gt;5,IF(ISERROR(VLOOKUP(AN329,'CODIGO PAGO'!$B$2:$B$20,1,0)),1,IF(OR(AND(DH329=1,AN329&lt;&gt;"N"),AND(DH329=3,AN329&lt;&gt;"B"),AND(DH329=2,LEFT(TRIM(AN329),1)&lt;&gt;"I")),1,IF(OR(AND(DH329=0,AN329="N"),AND(DH329=0,AN329="B"),AND(DH329=0,LEFT(TRIM(AN329),1)="I")),1,0))),"")</f>
        <v/>
      </c>
      <c r="EK329" s="23" t="str">
        <f t="shared" si="222"/>
        <v/>
      </c>
      <c r="EL329" s="24" t="str">
        <f t="shared" si="223"/>
        <v/>
      </c>
    </row>
    <row r="330" spans="1:142" s="26" customFormat="1">
      <c r="A330" s="15" t="str">
        <f t="shared" si="189"/>
        <v/>
      </c>
      <c r="B330" s="1" t="str">
        <f>+IF(LEN(I330)&gt;5,'CODIGO PAGO'!$B$28,"")</f>
        <v/>
      </c>
      <c r="C330" s="1" t="str">
        <f>+IF(LEN($I330)&gt;5,BD!D330,"")</f>
        <v/>
      </c>
      <c r="D330" s="168" t="str">
        <f>+IF(LEN($I330)&gt;5,BD!A330,"")</f>
        <v/>
      </c>
      <c r="E330" s="1" t="str">
        <f>+IF(LEN($I330)&gt;5,BD!B330,"")</f>
        <v/>
      </c>
      <c r="F330" s="1" t="str">
        <f>+IF(LEN($I330)&gt;5,BD!C330,"")</f>
        <v/>
      </c>
      <c r="G330" s="141"/>
      <c r="H330" s="141"/>
      <c r="I330" s="1" t="str">
        <f>+IF(LEN(BD!G330)&gt;5,BD!G330,"")</f>
        <v/>
      </c>
      <c r="J330" s="167" t="str">
        <f>+IF(LEN($I330)&gt;5,BD!E330,"")</f>
        <v/>
      </c>
      <c r="K330" s="6" t="str">
        <f t="shared" si="190"/>
        <v/>
      </c>
      <c r="L330" s="87" t="str">
        <f>+IF(LEN($I330)&gt;5,BD!H330,"")</f>
        <v/>
      </c>
      <c r="M330" s="40" t="str">
        <f t="shared" si="191"/>
        <v/>
      </c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4" t="str">
        <f t="shared" si="192"/>
        <v/>
      </c>
      <c r="AQ330" s="5" t="str">
        <f t="shared" si="193"/>
        <v/>
      </c>
      <c r="AR330" s="91" t="str">
        <f t="shared" si="194"/>
        <v/>
      </c>
      <c r="AS330" s="5" t="str">
        <f t="shared" si="195"/>
        <v/>
      </c>
      <c r="AT330" s="91" t="str">
        <f t="shared" si="196"/>
        <v/>
      </c>
      <c r="AU330" s="4" t="str">
        <f t="shared" si="197"/>
        <v/>
      </c>
      <c r="AV330" s="4" t="str">
        <f t="shared" si="198"/>
        <v/>
      </c>
      <c r="AW330" s="4" t="str">
        <f t="shared" si="199"/>
        <v/>
      </c>
      <c r="AX330" s="4" t="str">
        <f t="shared" si="200"/>
        <v/>
      </c>
      <c r="AY330" s="88" t="str">
        <f t="shared" si="201"/>
        <v/>
      </c>
      <c r="AZ330" s="17" t="str">
        <f t="shared" si="202"/>
        <v/>
      </c>
      <c r="BA330" s="18" t="str">
        <f t="shared" si="203"/>
        <v/>
      </c>
      <c r="BB330" s="19" t="str">
        <f>+IF(LEN(I330)&gt;5,IF(INT(RIGHT(B330,1))=9,0.5*L330*AY330,INT(MID(B330,5,LEN(B330)-4))*L330)+IFERROR(VLOOKUP(I330,AJUSTES!$A$1:$I$50,9,0),0),"")</f>
        <v/>
      </c>
      <c r="BC330" s="12"/>
      <c r="BD330" s="19" t="str">
        <f t="shared" si="204"/>
        <v/>
      </c>
      <c r="BE330" s="18" t="str">
        <f t="shared" si="205"/>
        <v/>
      </c>
      <c r="BF330" s="139" t="str">
        <f t="shared" si="206"/>
        <v/>
      </c>
      <c r="BG330" s="114"/>
      <c r="BH330" s="18" t="str">
        <f t="shared" si="207"/>
        <v/>
      </c>
      <c r="BI330" s="13"/>
      <c r="BJ330" s="12"/>
      <c r="BK330" s="12"/>
      <c r="BL330" s="145"/>
      <c r="BM330" s="12"/>
      <c r="BN330" s="12"/>
      <c r="BO330" s="12"/>
      <c r="BP330" s="12"/>
      <c r="BQ330" s="12"/>
      <c r="BR330" s="12"/>
      <c r="BS330" s="146"/>
      <c r="BT330" s="14"/>
      <c r="BU330" s="12"/>
      <c r="BV330" s="12"/>
      <c r="BW330" s="12"/>
      <c r="BX330" s="12"/>
      <c r="BY330" s="12"/>
      <c r="BZ330" s="144"/>
      <c r="CA330" s="107" t="str">
        <f>+IF(LEN($I330)&gt;5,IF(BD!F330="N/A","",BD!F330),"")</f>
        <v/>
      </c>
      <c r="CB330" s="21"/>
      <c r="CC330" s="147"/>
      <c r="CD330" s="148"/>
      <c r="CE330" s="8" t="str">
        <f>+IF(LEN(I330)&gt;5,BD!M330,"")</f>
        <v/>
      </c>
      <c r="CF330" s="16" t="str">
        <f>+IF(LEN(I330)&gt;5,BD!N330,"")</f>
        <v/>
      </c>
      <c r="CG330" s="3" t="str">
        <f t="shared" si="208"/>
        <v/>
      </c>
      <c r="CH330" s="23" t="str">
        <f>+IF(AND(LEN($I330)&gt;5),IF(AND($J330&gt;N$1,$J330&lt;=$AO$1),1,IF((COUNTIFS(INCAPACIDADES!$C$1:$C$51,$I330,INCAPACIDADES!K$1:K$51,N$1))&gt;0,2,IF(VLOOKUP($C330,BD!$D$1:$F$501,3,0)&gt;N$1,0,3))),"")</f>
        <v/>
      </c>
      <c r="CI330" s="23" t="str">
        <f>+IF(AND(LEN($I330)&gt;5),IF(AND($J330&gt;O$1,$J330&lt;=$AO$1),1,IF((COUNTIFS(INCAPACIDADES!$C$1:$C$51,$I330,INCAPACIDADES!L$1:L$51,O$1))&gt;0,2,IF(VLOOKUP($C330,BD!$D$1:$F$501,3,0)&gt;O$1,0,3))),"")</f>
        <v/>
      </c>
      <c r="CJ330" s="23" t="str">
        <f>+IF(AND(LEN($I330)&gt;5),IF(AND($J330&gt;P$1,$J330&lt;=$AO$1),1,IF((COUNTIFS(INCAPACIDADES!$C$1:$C$51,$I330,INCAPACIDADES!M$1:M$51,P$1))&gt;0,2,IF(VLOOKUP($C330,BD!$D$1:$F$501,3,0)&gt;P$1,0,3))),"")</f>
        <v/>
      </c>
      <c r="CK330" s="23" t="str">
        <f>+IF(AND(LEN($I330)&gt;5),IF(AND($J330&gt;Q$1,$J330&lt;=$AO$1),1,IF((COUNTIFS(INCAPACIDADES!$C$1:$C$51,$I330,INCAPACIDADES!N$1:N$51,Q$1))&gt;0,2,IF(VLOOKUP($C330,BD!$D$1:$F$501,3,0)&gt;Q$1,0,3))),"")</f>
        <v/>
      </c>
      <c r="CL330" s="23" t="str">
        <f>+IF(AND(LEN($I330)&gt;5),IF(AND($J330&gt;R$1,$J330&lt;=$AO$1),1,IF((COUNTIFS(INCAPACIDADES!$C$1:$C$51,$I330,INCAPACIDADES!O$1:O$51,R$1))&gt;0,2,IF(VLOOKUP($C330,BD!$D$1:$F$501,3,0)&gt;R$1,0,3))),"")</f>
        <v/>
      </c>
      <c r="CM330" s="23" t="str">
        <f>+IF(AND(LEN($I330)&gt;5),IF(AND($J330&gt;S$1,$J330&lt;=$AO$1),1,IF((COUNTIFS(INCAPACIDADES!$C$1:$C$51,$I330,INCAPACIDADES!P$1:P$51,S$1))&gt;0,2,IF(VLOOKUP($C330,BD!$D$1:$F$501,3,0)&gt;S$1,0,3))),"")</f>
        <v/>
      </c>
      <c r="CN330" s="23" t="str">
        <f>+IF(AND(LEN($I330)&gt;5),IF(AND($J330&gt;T$1,$J330&lt;=$AO$1),1,IF((COUNTIFS(INCAPACIDADES!$C$1:$C$51,$I330,INCAPACIDADES!Q$1:Q$51,T$1))&gt;0,2,IF(VLOOKUP($C330,BD!$D$1:$F$501,3,0)&gt;T$1,0,3))),"")</f>
        <v/>
      </c>
      <c r="CO330" s="23" t="str">
        <f>+IF(AND(LEN($I330)&gt;5),IF(AND($J330&gt;U$1,$J330&lt;=$AO$1),1,IF((COUNTIFS(INCAPACIDADES!$C$1:$C$51,$I330,INCAPACIDADES!R$1:R$51,U$1))&gt;0,2,IF(VLOOKUP($C330,BD!$D$1:$F$501,3,0)&gt;U$1,0,3))),"")</f>
        <v/>
      </c>
      <c r="CP330" s="23" t="str">
        <f>+IF(AND(LEN($I330)&gt;5),IF(AND($J330&gt;V$1,$J330&lt;=$AO$1),1,IF((COUNTIFS(INCAPACIDADES!$C$1:$C$51,$I330,INCAPACIDADES!S$1:S$51,V$1))&gt;0,2,IF(VLOOKUP($C330,BD!$D$1:$F$501,3,0)&gt;V$1,0,3))),"")</f>
        <v/>
      </c>
      <c r="CQ330" s="23" t="str">
        <f>+IF(AND(LEN($I330)&gt;5),IF(AND($J330&gt;W$1,$J330&lt;=$AO$1),1,IF((COUNTIFS(INCAPACIDADES!$C$1:$C$51,$I330,INCAPACIDADES!T$1:T$51,W$1))&gt;0,2,IF(VLOOKUP($C330,BD!$D$1:$F$501,3,0)&gt;W$1,0,3))),"")</f>
        <v/>
      </c>
      <c r="CR330" s="23" t="str">
        <f>+IF(AND(LEN($I330)&gt;5),IF(AND($J330&gt;X$1,$J330&lt;=$AO$1),1,IF((COUNTIFS(INCAPACIDADES!$C$1:$C$51,$I330,INCAPACIDADES!U$1:U$51,X$1))&gt;0,2,IF(VLOOKUP($C330,BD!$D$1:$F$501,3,0)&gt;X$1,0,3))),"")</f>
        <v/>
      </c>
      <c r="CS330" s="23" t="str">
        <f>+IF(AND(LEN($I330)&gt;5),IF(AND($J330&gt;Y$1,$J330&lt;=$AO$1),1,IF((COUNTIFS(INCAPACIDADES!$C$1:$C$51,$I330,INCAPACIDADES!V$1:V$51,Y$1))&gt;0,2,IF(VLOOKUP($C330,BD!$D$1:$F$501,3,0)&gt;Y$1,0,3))),"")</f>
        <v/>
      </c>
      <c r="CT330" s="23" t="str">
        <f>+IF(AND(LEN($I330)&gt;5),IF(AND($J330&gt;Z$1,$J330&lt;=$AO$1),1,IF((COUNTIFS(INCAPACIDADES!$C$1:$C$51,$I330,INCAPACIDADES!W$1:W$51,Z$1))&gt;0,2,IF(VLOOKUP($C330,BD!$D$1:$F$501,3,0)&gt;Z$1,0,3))),"")</f>
        <v/>
      </c>
      <c r="CU330" s="23" t="str">
        <f>+IF(AND(LEN($I330)&gt;5),IF(AND($J330&gt;AA$1,$J330&lt;=$AO$1),1,IF((COUNTIFS(INCAPACIDADES!$C$1:$C$51,$I330,INCAPACIDADES!X$1:X$51,AA$1))&gt;0,2,IF(VLOOKUP($C330,BD!$D$1:$F$501,3,0)&gt;AA$1,0,3))),"")</f>
        <v/>
      </c>
      <c r="CV330" s="23" t="str">
        <f>+IF(AND(LEN($I330)&gt;5),IF(AND($J330&gt;AB$1,$J330&lt;=$AO$1),1,IF((COUNTIFS(INCAPACIDADES!$C$1:$C$51,$I330,INCAPACIDADES!Y$1:Y$51,AB$1))&gt;0,2,IF(VLOOKUP($C330,BD!$D$1:$F$501,3,0)&gt;AB$1,0,3))),"")</f>
        <v/>
      </c>
      <c r="CW330" s="23" t="str">
        <f>+IF(AND(LEN($I330)&gt;5),IF(AND($J330&gt;AC$1,$J330&lt;=$AO$1),1,IF((COUNTIFS(INCAPACIDADES!$C$1:$C$51,$I330,INCAPACIDADES!Z$1:Z$51,AC$1))&gt;0,2,IF(VLOOKUP($C330,BD!$D$1:$F$501,3,0)&gt;AC$1,0,3))),"")</f>
        <v/>
      </c>
      <c r="CX330" s="23" t="str">
        <f>+IF(AND(LEN($I330)&gt;5),IF(AND($J330&gt;AD$1,$J330&lt;=$AO$1),1,IF((COUNTIFS(INCAPACIDADES!$C$1:$C$51,$I330,INCAPACIDADES!AA$1:AA$51,AD$1))&gt;0,2,IF(VLOOKUP($C330,BD!$D$1:$F$501,3,0)&gt;AD$1,0,3))),"")</f>
        <v/>
      </c>
      <c r="CY330" s="23" t="str">
        <f>+IF(AND(LEN($I330)&gt;5),IF(AND($J330&gt;AE$1,$J330&lt;=$AO$1),1,IF((COUNTIFS(INCAPACIDADES!$C$1:$C$51,$I330,INCAPACIDADES!AB$1:AB$51,AE$1))&gt;0,2,IF(VLOOKUP($C330,BD!$D$1:$F$501,3,0)&gt;AE$1,0,3))),"")</f>
        <v/>
      </c>
      <c r="CZ330" s="23" t="str">
        <f>+IF(AND(LEN($I330)&gt;5),IF(AND($J330&gt;AF$1,$J330&lt;=$AO$1),1,IF((COUNTIFS(INCAPACIDADES!$C$1:$C$51,$I330,INCAPACIDADES!AC$1:AC$51,AF$1))&gt;0,2,IF(VLOOKUP($C330,BD!$D$1:$F$501,3,0)&gt;AF$1,0,3))),"")</f>
        <v/>
      </c>
      <c r="DA330" s="23" t="str">
        <f>+IF(AND(LEN($I330)&gt;5),IF(AND($J330&gt;AG$1,$J330&lt;=$AO$1),1,IF((COUNTIFS(INCAPACIDADES!$C$1:$C$51,$I330,INCAPACIDADES!AD$1:AD$51,AG$1))&gt;0,2,IF(VLOOKUP($C330,BD!$D$1:$F$501,3,0)&gt;AG$1,0,3))),"")</f>
        <v/>
      </c>
      <c r="DB330" s="23" t="str">
        <f>+IF(AND(LEN($I330)&gt;5),IF(AND($J330&gt;AH$1,$J330&lt;=$AO$1),1,IF((COUNTIFS(INCAPACIDADES!$C$1:$C$51,$I330,INCAPACIDADES!AE$1:AE$51,AH$1))&gt;0,2,IF(VLOOKUP($C330,BD!$D$1:$F$501,3,0)&gt;AH$1,0,3))),"")</f>
        <v/>
      </c>
      <c r="DC330" s="23" t="str">
        <f>+IF(AND(LEN($I330)&gt;5),IF(AND($J330&gt;AI$1,$J330&lt;=$AO$1),1,IF((COUNTIFS(INCAPACIDADES!$C$1:$C$51,$I330,INCAPACIDADES!AF$1:AF$51,AI$1))&gt;0,2,IF(VLOOKUP($C330,BD!$D$1:$F$501,3,0)&gt;AI$1,0,3))),"")</f>
        <v/>
      </c>
      <c r="DD330" s="23" t="str">
        <f>+IF(AND(LEN($I330)&gt;5),IF(AND($J330&gt;AJ$1,$J330&lt;=$AO$1),1,IF((COUNTIFS(INCAPACIDADES!$C$1:$C$51,$I330,INCAPACIDADES!AG$1:AG$51,AJ$1))&gt;0,2,IF(VLOOKUP($C330,BD!$D$1:$F$501,3,0)&gt;AJ$1,0,3))),"")</f>
        <v/>
      </c>
      <c r="DE330" s="23" t="str">
        <f>+IF(AND(LEN($I330)&gt;5),IF(AND($J330&gt;AK$1,$J330&lt;=$AO$1),1,IF((COUNTIFS(INCAPACIDADES!$C$1:$C$51,$I330,INCAPACIDADES!AH$1:AH$51,AK$1))&gt;0,2,IF(VLOOKUP($C330,BD!$D$1:$F$501,3,0)&gt;AK$1,0,3))),"")</f>
        <v/>
      </c>
      <c r="DF330" s="23" t="str">
        <f>+IF(AND(LEN($I330)&gt;5),IF(AND($J330&gt;AL$1,$J330&lt;=$AO$1),1,IF((COUNTIFS(INCAPACIDADES!$C$1:$C$51,$I330,INCAPACIDADES!AI$1:AI$51,AL$1))&gt;0,2,IF(VLOOKUP($C330,BD!$D$1:$F$501,3,0)&gt;AL$1,0,3))),"")</f>
        <v/>
      </c>
      <c r="DG330" s="23" t="str">
        <f>+IF(AND(LEN($I330)&gt;5),IF(AND($J330&gt;AM$1,$J330&lt;=$AO$1),1,IF((COUNTIFS(INCAPACIDADES!$C$1:$C$51,$I330,INCAPACIDADES!AJ$1:AJ$51,AM$1))&gt;0,2,IF(VLOOKUP($C330,BD!$D$1:$F$501,3,0)&gt;AM$1,0,3))),"")</f>
        <v/>
      </c>
      <c r="DH330" s="23" t="str">
        <f>+IF(AND(LEN($I330)&gt;5),IF(AND($J330&gt;AN$1,$J330&lt;=$AO$1),1,IF((COUNTIFS(INCAPACIDADES!$C$1:$C$51,$I330,INCAPACIDADES!AK$1:AK$51,AN$1))&gt;0,2,IF(VLOOKUP($C330,BD!$D$1:$F$501,3,0)&gt;AN$1,0,3))),"")</f>
        <v/>
      </c>
      <c r="DI330" s="23" t="str">
        <f>+IF(AND(LEN($I330)&gt;5),IF(AND($J330&gt;AO$1,$J330&lt;=$AO$1),1,IF((COUNTIFS(INCAPACIDADES!$C$1:$C$51,$I330,INCAPACIDADES!AL$1:AL$51,AO$1))&gt;0,2,IF(VLOOKUP($C330,BD!$D$1:$F$501,3,0)&gt;AO$1,0,3))),"")</f>
        <v/>
      </c>
      <c r="DJ330" s="23" t="str">
        <f>+IF(LEN($I330)&gt;5,IF(ISERROR(VLOOKUP(N330,'CODIGO PAGO'!$B$2:$B$20,1,0)),1,IF(OR(AND(CH330=1,N330&lt;&gt;"N"),AND(CH330=3,N330&lt;&gt;"B"),AND(CH330=2,LEFT(TRIM(N330),1)&lt;&gt;"I")),1,IF(OR(AND(CH330=0,N330="N"),AND(CH330=0,N330="B"),AND(CH330=0,LEFT(TRIM(N330),1)="I")),1,0))),"")</f>
        <v/>
      </c>
      <c r="DK330" s="23" t="str">
        <f t="shared" si="209"/>
        <v/>
      </c>
      <c r="DL330" s="23" t="str">
        <f>+IF(LEN($I330)&gt;5,IF(ISERROR(VLOOKUP(P330,'CODIGO PAGO'!$B$2:$B$20,1,0)),1,IF(OR(AND(CJ330=1,P330&lt;&gt;"N"),AND(CJ330=3,P330&lt;&gt;"B"),AND(CJ330=2,LEFT(TRIM(P330),1)&lt;&gt;"I")),1,IF(OR(AND(CJ330=0,P330="N"),AND(CJ330=0,P330="B"),AND(CJ330=0,LEFT(TRIM(P330),1)="I")),1,0))),"")</f>
        <v/>
      </c>
      <c r="DM330" s="23" t="str">
        <f t="shared" si="210"/>
        <v/>
      </c>
      <c r="DN330" s="23" t="str">
        <f>+IF(LEN($I330)&gt;5,IF(ISERROR(VLOOKUP(R330,'CODIGO PAGO'!$B$2:$B$20,1,0)),1,IF(OR(AND(CL330=1,R330&lt;&gt;"N"),AND(CL330=3,R330&lt;&gt;"B"),AND(CL330=2,LEFT(TRIM(R330),1)&lt;&gt;"I")),1,IF(OR(AND(CL330=0,R330="N"),AND(CL330=0,R330="B"),AND(CL330=0,LEFT(TRIM(R330),1)="I")),1,0))),"")</f>
        <v/>
      </c>
      <c r="DO330" s="23" t="str">
        <f t="shared" si="211"/>
        <v/>
      </c>
      <c r="DP330" s="23" t="str">
        <f>+IF(LEN($I330)&gt;5,IF(ISERROR(VLOOKUP(T330,'CODIGO PAGO'!$B$2:$B$20,1,0)),1,IF(OR(AND(CN330=1,T330&lt;&gt;"N"),AND(CN330=3,T330&lt;&gt;"B"),AND(CN330=2,LEFT(TRIM(T330),1)&lt;&gt;"I")),1,IF(OR(AND(CN330=0,T330="N"),AND(CN330=0,T330="B"),AND(CN330=0,LEFT(TRIM(T330),1)="I")),1,0))),"")</f>
        <v/>
      </c>
      <c r="DQ330" s="23" t="str">
        <f t="shared" si="212"/>
        <v/>
      </c>
      <c r="DR330" s="23" t="str">
        <f>+IF(LEN($I330)&gt;5,IF(ISERROR(VLOOKUP(V330,'CODIGO PAGO'!$B$2:$B$20,1,0)),1,IF(OR(AND(CP330=1,V330&lt;&gt;"N"),AND(CP330=3,V330&lt;&gt;"B"),AND(CP330=2,LEFT(TRIM(V330),1)&lt;&gt;"I")),1,IF(OR(AND(CP330=0,V330="N"),AND(CP330=0,V330="B"),AND(CP330=0,LEFT(TRIM(V330),1)="I")),1,0))),"")</f>
        <v/>
      </c>
      <c r="DS330" s="23" t="str">
        <f t="shared" si="213"/>
        <v/>
      </c>
      <c r="DT330" s="23" t="str">
        <f>+IF(LEN($I330)&gt;5,IF(ISERROR(VLOOKUP(X330,'CODIGO PAGO'!$B$2:$B$20,1,0)),1,IF(OR(AND(CR330=1,X330&lt;&gt;"N"),AND(CR330=3,X330&lt;&gt;"B"),AND(CR330=2,LEFT(TRIM(X330),1)&lt;&gt;"I")),1,IF(OR(AND(CR330=0,X330="N"),AND(CR330=0,X330="B"),AND(CR330=0,LEFT(TRIM(X330),1)="I")),1,0))),"")</f>
        <v/>
      </c>
      <c r="DU330" s="23" t="str">
        <f t="shared" si="214"/>
        <v/>
      </c>
      <c r="DV330" s="23" t="str">
        <f>+IF(LEN($I330)&gt;5,IF(ISERROR(VLOOKUP(Z330,'CODIGO PAGO'!$B$2:$B$20,1,0)),1,IF(OR(AND(CT330=1,Z330&lt;&gt;"N"),AND(CT330=3,Z330&lt;&gt;"B"),AND(CT330=2,LEFT(TRIM(Z330),1)&lt;&gt;"I")),1,IF(OR(AND(CT330=0,Z330="N"),AND(CT330=0,Z330="B"),AND(CT330=0,LEFT(TRIM(Z330),1)="I")),1,0))),"")</f>
        <v/>
      </c>
      <c r="DW330" s="23" t="str">
        <f t="shared" si="215"/>
        <v/>
      </c>
      <c r="DX330" s="23" t="str">
        <f>+IF(LEN($I330)&gt;5,IF(ISERROR(VLOOKUP(AB330,'CODIGO PAGO'!$B$2:$B$20,1,0)),1,IF(OR(AND(CV330=1,AB330&lt;&gt;"N"),AND(CV330=3,AB330&lt;&gt;"B"),AND(CV330=2,LEFT(TRIM(AB330),1)&lt;&gt;"I")),1,IF(OR(AND(CV330=0,AB330="N"),AND(CV330=0,AB330="B"),AND(CV330=0,LEFT(TRIM(AB330),1)="I")),1,0))),"")</f>
        <v/>
      </c>
      <c r="DY330" s="23" t="str">
        <f t="shared" si="216"/>
        <v/>
      </c>
      <c r="DZ330" s="23" t="str">
        <f>+IF(LEN($I330)&gt;5,IF(ISERROR(VLOOKUP(AD330,'CODIGO PAGO'!$B$2:$B$20,1,0)),1,IF(OR(AND(CX330=1,AD330&lt;&gt;"N"),AND(CX330=3,AD330&lt;&gt;"B"),AND(CX330=2,LEFT(TRIM(AD330),1)&lt;&gt;"I")),1,IF(OR(AND(CX330=0,AD330="N"),AND(CX330=0,AD330="B"),AND(CX330=0,LEFT(TRIM(AD330),1)="I")),1,0))),"")</f>
        <v/>
      </c>
      <c r="EA330" s="23" t="str">
        <f t="shared" si="217"/>
        <v/>
      </c>
      <c r="EB330" s="23" t="str">
        <f>+IF(LEN($I330)&gt;5,IF(ISERROR(VLOOKUP(AF330,'CODIGO PAGO'!$B$2:$B$20,1,0)),1,IF(OR(AND(CZ330=1,AF330&lt;&gt;"N"),AND(CZ330=3,AF330&lt;&gt;"B"),AND(CZ330=2,LEFT(TRIM(AF330),1)&lt;&gt;"I")),1,IF(OR(AND(CZ330=0,AF330="N"),AND(CZ330=0,AF330="B"),AND(CZ330=0,LEFT(TRIM(AF330),1)="I")),1,0))),"")</f>
        <v/>
      </c>
      <c r="EC330" s="23" t="str">
        <f t="shared" si="218"/>
        <v/>
      </c>
      <c r="ED330" s="23" t="str">
        <f>+IF(LEN($I330)&gt;5,IF(ISERROR(VLOOKUP(AH330,'CODIGO PAGO'!$B$2:$B$20,1,0)),1,IF(OR(AND(DB330=1,AH330&lt;&gt;"N"),AND(DB330=3,AH330&lt;&gt;"B"),AND(DB330=2,LEFT(TRIM(AH330),1)&lt;&gt;"I")),1,IF(OR(AND(DB330=0,AH330="N"),AND(DB330=0,AH330="B"),AND(DB330=0,LEFT(TRIM(AH330),1)="I")),1,0))),"")</f>
        <v/>
      </c>
      <c r="EE330" s="23" t="str">
        <f t="shared" si="219"/>
        <v/>
      </c>
      <c r="EF330" s="23" t="str">
        <f>+IF(LEN($I330)&gt;5,IF(ISERROR(VLOOKUP(AJ330,'CODIGO PAGO'!$B$2:$B$20,1,0)),1,IF(OR(AND(DD330=1,AJ330&lt;&gt;"N"),AND(DD330=3,AJ330&lt;&gt;"B"),AND(DD330=2,LEFT(TRIM(AJ330),1)&lt;&gt;"I")),1,IF(OR(AND(DD330=0,AJ330="N"),AND(DD330=0,AJ330="B"),AND(DD330=0,LEFT(TRIM(AJ330),1)="I")),1,0))),"")</f>
        <v/>
      </c>
      <c r="EG330" s="23" t="str">
        <f t="shared" si="220"/>
        <v/>
      </c>
      <c r="EH330" s="23" t="str">
        <f>+IF(LEN($I330)&gt;5,IF(ISERROR(VLOOKUP(AL330,'CODIGO PAGO'!$B$2:$B$20,1,0)),1,IF(OR(AND(DF330=1,AL330&lt;&gt;"N"),AND(DF330=3,AL330&lt;&gt;"B"),AND(DF330=2,LEFT(TRIM(AL330),1)&lt;&gt;"I")),1,IF(OR(AND(DF330=0,AL330="N"),AND(DF330=0,AL330="B"),AND(DF330=0,LEFT(TRIM(AL330),1)="I")),1,0))),"")</f>
        <v/>
      </c>
      <c r="EI330" s="23" t="str">
        <f t="shared" si="221"/>
        <v/>
      </c>
      <c r="EJ330" s="23" t="str">
        <f>+IF(LEN($I330)&gt;5,IF(ISERROR(VLOOKUP(AN330,'CODIGO PAGO'!$B$2:$B$20,1,0)),1,IF(OR(AND(DH330=1,AN330&lt;&gt;"N"),AND(DH330=3,AN330&lt;&gt;"B"),AND(DH330=2,LEFT(TRIM(AN330),1)&lt;&gt;"I")),1,IF(OR(AND(DH330=0,AN330="N"),AND(DH330=0,AN330="B"),AND(DH330=0,LEFT(TRIM(AN330),1)="I")),1,0))),"")</f>
        <v/>
      </c>
      <c r="EK330" s="23" t="str">
        <f t="shared" si="222"/>
        <v/>
      </c>
      <c r="EL330" s="24" t="str">
        <f t="shared" si="223"/>
        <v/>
      </c>
    </row>
    <row r="331" spans="1:142" s="26" customFormat="1">
      <c r="A331" s="15" t="str">
        <f t="shared" si="189"/>
        <v/>
      </c>
      <c r="B331" s="1" t="str">
        <f>+IF(LEN(I331)&gt;5,'CODIGO PAGO'!$B$28,"")</f>
        <v/>
      </c>
      <c r="C331" s="1" t="str">
        <f>+IF(LEN($I331)&gt;5,BD!D331,"")</f>
        <v/>
      </c>
      <c r="D331" s="168" t="str">
        <f>+IF(LEN($I331)&gt;5,BD!A331,"")</f>
        <v/>
      </c>
      <c r="E331" s="1" t="str">
        <f>+IF(LEN($I331)&gt;5,BD!B331,"")</f>
        <v/>
      </c>
      <c r="F331" s="1" t="str">
        <f>+IF(LEN($I331)&gt;5,BD!C331,"")</f>
        <v/>
      </c>
      <c r="G331" s="141"/>
      <c r="H331" s="141"/>
      <c r="I331" s="1" t="str">
        <f>+IF(LEN(BD!G331)&gt;5,BD!G331,"")</f>
        <v/>
      </c>
      <c r="J331" s="167" t="str">
        <f>+IF(LEN($I331)&gt;5,BD!E331,"")</f>
        <v/>
      </c>
      <c r="K331" s="6" t="str">
        <f t="shared" si="190"/>
        <v/>
      </c>
      <c r="L331" s="87" t="str">
        <f>+IF(LEN($I331)&gt;5,BD!H331,"")</f>
        <v/>
      </c>
      <c r="M331" s="40" t="str">
        <f t="shared" si="191"/>
        <v/>
      </c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4" t="str">
        <f t="shared" si="192"/>
        <v/>
      </c>
      <c r="AQ331" s="5" t="str">
        <f t="shared" si="193"/>
        <v/>
      </c>
      <c r="AR331" s="91" t="str">
        <f t="shared" si="194"/>
        <v/>
      </c>
      <c r="AS331" s="5" t="str">
        <f t="shared" si="195"/>
        <v/>
      </c>
      <c r="AT331" s="91" t="str">
        <f t="shared" si="196"/>
        <v/>
      </c>
      <c r="AU331" s="4" t="str">
        <f t="shared" si="197"/>
        <v/>
      </c>
      <c r="AV331" s="4" t="str">
        <f t="shared" si="198"/>
        <v/>
      </c>
      <c r="AW331" s="4" t="str">
        <f t="shared" si="199"/>
        <v/>
      </c>
      <c r="AX331" s="4" t="str">
        <f t="shared" si="200"/>
        <v/>
      </c>
      <c r="AY331" s="88" t="str">
        <f t="shared" si="201"/>
        <v/>
      </c>
      <c r="AZ331" s="17" t="str">
        <f t="shared" si="202"/>
        <v/>
      </c>
      <c r="BA331" s="18" t="str">
        <f t="shared" si="203"/>
        <v/>
      </c>
      <c r="BB331" s="19" t="str">
        <f>+IF(LEN(I331)&gt;5,IF(INT(RIGHT(B331,1))=9,0.5*L331*AY331,INT(MID(B331,5,LEN(B331)-4))*L331)+IFERROR(VLOOKUP(I331,AJUSTES!$A$1:$I$50,9,0),0),"")</f>
        <v/>
      </c>
      <c r="BC331" s="12"/>
      <c r="BD331" s="19" t="str">
        <f t="shared" si="204"/>
        <v/>
      </c>
      <c r="BE331" s="18" t="str">
        <f t="shared" si="205"/>
        <v/>
      </c>
      <c r="BF331" s="139" t="str">
        <f t="shared" si="206"/>
        <v/>
      </c>
      <c r="BG331" s="114"/>
      <c r="BH331" s="18" t="str">
        <f t="shared" si="207"/>
        <v/>
      </c>
      <c r="BI331" s="13"/>
      <c r="BJ331" s="12"/>
      <c r="BK331" s="12"/>
      <c r="BL331" s="145"/>
      <c r="BM331" s="12"/>
      <c r="BN331" s="12"/>
      <c r="BO331" s="12"/>
      <c r="BP331" s="12"/>
      <c r="BQ331" s="12"/>
      <c r="BR331" s="12"/>
      <c r="BS331" s="146"/>
      <c r="BT331" s="14"/>
      <c r="BU331" s="12"/>
      <c r="BV331" s="12"/>
      <c r="BW331" s="12"/>
      <c r="BX331" s="12"/>
      <c r="BY331" s="12"/>
      <c r="BZ331" s="144"/>
      <c r="CA331" s="107" t="str">
        <f>+IF(LEN($I331)&gt;5,IF(BD!F331="N/A","",BD!F331),"")</f>
        <v/>
      </c>
      <c r="CB331" s="21"/>
      <c r="CC331" s="147"/>
      <c r="CD331" s="148"/>
      <c r="CE331" s="8" t="str">
        <f>+IF(LEN(I331)&gt;5,BD!M331,"")</f>
        <v/>
      </c>
      <c r="CF331" s="16" t="str">
        <f>+IF(LEN(I331)&gt;5,BD!N331,"")</f>
        <v/>
      </c>
      <c r="CG331" s="3" t="str">
        <f t="shared" si="208"/>
        <v/>
      </c>
      <c r="CH331" s="23" t="str">
        <f>+IF(AND(LEN($I331)&gt;5),IF(AND($J331&gt;N$1,$J331&lt;=$AO$1),1,IF((COUNTIFS(INCAPACIDADES!$C$1:$C$51,$I331,INCAPACIDADES!K$1:K$51,N$1))&gt;0,2,IF(VLOOKUP($C331,BD!$D$1:$F$501,3,0)&gt;N$1,0,3))),"")</f>
        <v/>
      </c>
      <c r="CI331" s="23" t="str">
        <f>+IF(AND(LEN($I331)&gt;5),IF(AND($J331&gt;O$1,$J331&lt;=$AO$1),1,IF((COUNTIFS(INCAPACIDADES!$C$1:$C$51,$I331,INCAPACIDADES!L$1:L$51,O$1))&gt;0,2,IF(VLOOKUP($C331,BD!$D$1:$F$501,3,0)&gt;O$1,0,3))),"")</f>
        <v/>
      </c>
      <c r="CJ331" s="23" t="str">
        <f>+IF(AND(LEN($I331)&gt;5),IF(AND($J331&gt;P$1,$J331&lt;=$AO$1),1,IF((COUNTIFS(INCAPACIDADES!$C$1:$C$51,$I331,INCAPACIDADES!M$1:M$51,P$1))&gt;0,2,IF(VLOOKUP($C331,BD!$D$1:$F$501,3,0)&gt;P$1,0,3))),"")</f>
        <v/>
      </c>
      <c r="CK331" s="23" t="str">
        <f>+IF(AND(LEN($I331)&gt;5),IF(AND($J331&gt;Q$1,$J331&lt;=$AO$1),1,IF((COUNTIFS(INCAPACIDADES!$C$1:$C$51,$I331,INCAPACIDADES!N$1:N$51,Q$1))&gt;0,2,IF(VLOOKUP($C331,BD!$D$1:$F$501,3,0)&gt;Q$1,0,3))),"")</f>
        <v/>
      </c>
      <c r="CL331" s="23" t="str">
        <f>+IF(AND(LEN($I331)&gt;5),IF(AND($J331&gt;R$1,$J331&lt;=$AO$1),1,IF((COUNTIFS(INCAPACIDADES!$C$1:$C$51,$I331,INCAPACIDADES!O$1:O$51,R$1))&gt;0,2,IF(VLOOKUP($C331,BD!$D$1:$F$501,3,0)&gt;R$1,0,3))),"")</f>
        <v/>
      </c>
      <c r="CM331" s="23" t="str">
        <f>+IF(AND(LEN($I331)&gt;5),IF(AND($J331&gt;S$1,$J331&lt;=$AO$1),1,IF((COUNTIFS(INCAPACIDADES!$C$1:$C$51,$I331,INCAPACIDADES!P$1:P$51,S$1))&gt;0,2,IF(VLOOKUP($C331,BD!$D$1:$F$501,3,0)&gt;S$1,0,3))),"")</f>
        <v/>
      </c>
      <c r="CN331" s="23" t="str">
        <f>+IF(AND(LEN($I331)&gt;5),IF(AND($J331&gt;T$1,$J331&lt;=$AO$1),1,IF((COUNTIFS(INCAPACIDADES!$C$1:$C$51,$I331,INCAPACIDADES!Q$1:Q$51,T$1))&gt;0,2,IF(VLOOKUP($C331,BD!$D$1:$F$501,3,0)&gt;T$1,0,3))),"")</f>
        <v/>
      </c>
      <c r="CO331" s="23" t="str">
        <f>+IF(AND(LEN($I331)&gt;5),IF(AND($J331&gt;U$1,$J331&lt;=$AO$1),1,IF((COUNTIFS(INCAPACIDADES!$C$1:$C$51,$I331,INCAPACIDADES!R$1:R$51,U$1))&gt;0,2,IF(VLOOKUP($C331,BD!$D$1:$F$501,3,0)&gt;U$1,0,3))),"")</f>
        <v/>
      </c>
      <c r="CP331" s="23" t="str">
        <f>+IF(AND(LEN($I331)&gt;5),IF(AND($J331&gt;V$1,$J331&lt;=$AO$1),1,IF((COUNTIFS(INCAPACIDADES!$C$1:$C$51,$I331,INCAPACIDADES!S$1:S$51,V$1))&gt;0,2,IF(VLOOKUP($C331,BD!$D$1:$F$501,3,0)&gt;V$1,0,3))),"")</f>
        <v/>
      </c>
      <c r="CQ331" s="23" t="str">
        <f>+IF(AND(LEN($I331)&gt;5),IF(AND($J331&gt;W$1,$J331&lt;=$AO$1),1,IF((COUNTIFS(INCAPACIDADES!$C$1:$C$51,$I331,INCAPACIDADES!T$1:T$51,W$1))&gt;0,2,IF(VLOOKUP($C331,BD!$D$1:$F$501,3,0)&gt;W$1,0,3))),"")</f>
        <v/>
      </c>
      <c r="CR331" s="23" t="str">
        <f>+IF(AND(LEN($I331)&gt;5),IF(AND($J331&gt;X$1,$J331&lt;=$AO$1),1,IF((COUNTIFS(INCAPACIDADES!$C$1:$C$51,$I331,INCAPACIDADES!U$1:U$51,X$1))&gt;0,2,IF(VLOOKUP($C331,BD!$D$1:$F$501,3,0)&gt;X$1,0,3))),"")</f>
        <v/>
      </c>
      <c r="CS331" s="23" t="str">
        <f>+IF(AND(LEN($I331)&gt;5),IF(AND($J331&gt;Y$1,$J331&lt;=$AO$1),1,IF((COUNTIFS(INCAPACIDADES!$C$1:$C$51,$I331,INCAPACIDADES!V$1:V$51,Y$1))&gt;0,2,IF(VLOOKUP($C331,BD!$D$1:$F$501,3,0)&gt;Y$1,0,3))),"")</f>
        <v/>
      </c>
      <c r="CT331" s="23" t="str">
        <f>+IF(AND(LEN($I331)&gt;5),IF(AND($J331&gt;Z$1,$J331&lt;=$AO$1),1,IF((COUNTIFS(INCAPACIDADES!$C$1:$C$51,$I331,INCAPACIDADES!W$1:W$51,Z$1))&gt;0,2,IF(VLOOKUP($C331,BD!$D$1:$F$501,3,0)&gt;Z$1,0,3))),"")</f>
        <v/>
      </c>
      <c r="CU331" s="23" t="str">
        <f>+IF(AND(LEN($I331)&gt;5),IF(AND($J331&gt;AA$1,$J331&lt;=$AO$1),1,IF((COUNTIFS(INCAPACIDADES!$C$1:$C$51,$I331,INCAPACIDADES!X$1:X$51,AA$1))&gt;0,2,IF(VLOOKUP($C331,BD!$D$1:$F$501,3,0)&gt;AA$1,0,3))),"")</f>
        <v/>
      </c>
      <c r="CV331" s="23" t="str">
        <f>+IF(AND(LEN($I331)&gt;5),IF(AND($J331&gt;AB$1,$J331&lt;=$AO$1),1,IF((COUNTIFS(INCAPACIDADES!$C$1:$C$51,$I331,INCAPACIDADES!Y$1:Y$51,AB$1))&gt;0,2,IF(VLOOKUP($C331,BD!$D$1:$F$501,3,0)&gt;AB$1,0,3))),"")</f>
        <v/>
      </c>
      <c r="CW331" s="23" t="str">
        <f>+IF(AND(LEN($I331)&gt;5),IF(AND($J331&gt;AC$1,$J331&lt;=$AO$1),1,IF((COUNTIFS(INCAPACIDADES!$C$1:$C$51,$I331,INCAPACIDADES!Z$1:Z$51,AC$1))&gt;0,2,IF(VLOOKUP($C331,BD!$D$1:$F$501,3,0)&gt;AC$1,0,3))),"")</f>
        <v/>
      </c>
      <c r="CX331" s="23" t="str">
        <f>+IF(AND(LEN($I331)&gt;5),IF(AND($J331&gt;AD$1,$J331&lt;=$AO$1),1,IF((COUNTIFS(INCAPACIDADES!$C$1:$C$51,$I331,INCAPACIDADES!AA$1:AA$51,AD$1))&gt;0,2,IF(VLOOKUP($C331,BD!$D$1:$F$501,3,0)&gt;AD$1,0,3))),"")</f>
        <v/>
      </c>
      <c r="CY331" s="23" t="str">
        <f>+IF(AND(LEN($I331)&gt;5),IF(AND($J331&gt;AE$1,$J331&lt;=$AO$1),1,IF((COUNTIFS(INCAPACIDADES!$C$1:$C$51,$I331,INCAPACIDADES!AB$1:AB$51,AE$1))&gt;0,2,IF(VLOOKUP($C331,BD!$D$1:$F$501,3,0)&gt;AE$1,0,3))),"")</f>
        <v/>
      </c>
      <c r="CZ331" s="23" t="str">
        <f>+IF(AND(LEN($I331)&gt;5),IF(AND($J331&gt;AF$1,$J331&lt;=$AO$1),1,IF((COUNTIFS(INCAPACIDADES!$C$1:$C$51,$I331,INCAPACIDADES!AC$1:AC$51,AF$1))&gt;0,2,IF(VLOOKUP($C331,BD!$D$1:$F$501,3,0)&gt;AF$1,0,3))),"")</f>
        <v/>
      </c>
      <c r="DA331" s="23" t="str">
        <f>+IF(AND(LEN($I331)&gt;5),IF(AND($J331&gt;AG$1,$J331&lt;=$AO$1),1,IF((COUNTIFS(INCAPACIDADES!$C$1:$C$51,$I331,INCAPACIDADES!AD$1:AD$51,AG$1))&gt;0,2,IF(VLOOKUP($C331,BD!$D$1:$F$501,3,0)&gt;AG$1,0,3))),"")</f>
        <v/>
      </c>
      <c r="DB331" s="23" t="str">
        <f>+IF(AND(LEN($I331)&gt;5),IF(AND($J331&gt;AH$1,$J331&lt;=$AO$1),1,IF((COUNTIFS(INCAPACIDADES!$C$1:$C$51,$I331,INCAPACIDADES!AE$1:AE$51,AH$1))&gt;0,2,IF(VLOOKUP($C331,BD!$D$1:$F$501,3,0)&gt;AH$1,0,3))),"")</f>
        <v/>
      </c>
      <c r="DC331" s="23" t="str">
        <f>+IF(AND(LEN($I331)&gt;5),IF(AND($J331&gt;AI$1,$J331&lt;=$AO$1),1,IF((COUNTIFS(INCAPACIDADES!$C$1:$C$51,$I331,INCAPACIDADES!AF$1:AF$51,AI$1))&gt;0,2,IF(VLOOKUP($C331,BD!$D$1:$F$501,3,0)&gt;AI$1,0,3))),"")</f>
        <v/>
      </c>
      <c r="DD331" s="23" t="str">
        <f>+IF(AND(LEN($I331)&gt;5),IF(AND($J331&gt;AJ$1,$J331&lt;=$AO$1),1,IF((COUNTIFS(INCAPACIDADES!$C$1:$C$51,$I331,INCAPACIDADES!AG$1:AG$51,AJ$1))&gt;0,2,IF(VLOOKUP($C331,BD!$D$1:$F$501,3,0)&gt;AJ$1,0,3))),"")</f>
        <v/>
      </c>
      <c r="DE331" s="23" t="str">
        <f>+IF(AND(LEN($I331)&gt;5),IF(AND($J331&gt;AK$1,$J331&lt;=$AO$1),1,IF((COUNTIFS(INCAPACIDADES!$C$1:$C$51,$I331,INCAPACIDADES!AH$1:AH$51,AK$1))&gt;0,2,IF(VLOOKUP($C331,BD!$D$1:$F$501,3,0)&gt;AK$1,0,3))),"")</f>
        <v/>
      </c>
      <c r="DF331" s="23" t="str">
        <f>+IF(AND(LEN($I331)&gt;5),IF(AND($J331&gt;AL$1,$J331&lt;=$AO$1),1,IF((COUNTIFS(INCAPACIDADES!$C$1:$C$51,$I331,INCAPACIDADES!AI$1:AI$51,AL$1))&gt;0,2,IF(VLOOKUP($C331,BD!$D$1:$F$501,3,0)&gt;AL$1,0,3))),"")</f>
        <v/>
      </c>
      <c r="DG331" s="23" t="str">
        <f>+IF(AND(LEN($I331)&gt;5),IF(AND($J331&gt;AM$1,$J331&lt;=$AO$1),1,IF((COUNTIFS(INCAPACIDADES!$C$1:$C$51,$I331,INCAPACIDADES!AJ$1:AJ$51,AM$1))&gt;0,2,IF(VLOOKUP($C331,BD!$D$1:$F$501,3,0)&gt;AM$1,0,3))),"")</f>
        <v/>
      </c>
      <c r="DH331" s="23" t="str">
        <f>+IF(AND(LEN($I331)&gt;5),IF(AND($J331&gt;AN$1,$J331&lt;=$AO$1),1,IF((COUNTIFS(INCAPACIDADES!$C$1:$C$51,$I331,INCAPACIDADES!AK$1:AK$51,AN$1))&gt;0,2,IF(VLOOKUP($C331,BD!$D$1:$F$501,3,0)&gt;AN$1,0,3))),"")</f>
        <v/>
      </c>
      <c r="DI331" s="23" t="str">
        <f>+IF(AND(LEN($I331)&gt;5),IF(AND($J331&gt;AO$1,$J331&lt;=$AO$1),1,IF((COUNTIFS(INCAPACIDADES!$C$1:$C$51,$I331,INCAPACIDADES!AL$1:AL$51,AO$1))&gt;0,2,IF(VLOOKUP($C331,BD!$D$1:$F$501,3,0)&gt;AO$1,0,3))),"")</f>
        <v/>
      </c>
      <c r="DJ331" s="23" t="str">
        <f>+IF(LEN($I331)&gt;5,IF(ISERROR(VLOOKUP(N331,'CODIGO PAGO'!$B$2:$B$20,1,0)),1,IF(OR(AND(CH331=1,N331&lt;&gt;"N"),AND(CH331=3,N331&lt;&gt;"B"),AND(CH331=2,LEFT(TRIM(N331),1)&lt;&gt;"I")),1,IF(OR(AND(CH331=0,N331="N"),AND(CH331=0,N331="B"),AND(CH331=0,LEFT(TRIM(N331),1)="I")),1,0))),"")</f>
        <v/>
      </c>
      <c r="DK331" s="23" t="str">
        <f t="shared" si="209"/>
        <v/>
      </c>
      <c r="DL331" s="23" t="str">
        <f>+IF(LEN($I331)&gt;5,IF(ISERROR(VLOOKUP(P331,'CODIGO PAGO'!$B$2:$B$20,1,0)),1,IF(OR(AND(CJ331=1,P331&lt;&gt;"N"),AND(CJ331=3,P331&lt;&gt;"B"),AND(CJ331=2,LEFT(TRIM(P331),1)&lt;&gt;"I")),1,IF(OR(AND(CJ331=0,P331="N"),AND(CJ331=0,P331="B"),AND(CJ331=0,LEFT(TRIM(P331),1)="I")),1,0))),"")</f>
        <v/>
      </c>
      <c r="DM331" s="23" t="str">
        <f t="shared" si="210"/>
        <v/>
      </c>
      <c r="DN331" s="23" t="str">
        <f>+IF(LEN($I331)&gt;5,IF(ISERROR(VLOOKUP(R331,'CODIGO PAGO'!$B$2:$B$20,1,0)),1,IF(OR(AND(CL331=1,R331&lt;&gt;"N"),AND(CL331=3,R331&lt;&gt;"B"),AND(CL331=2,LEFT(TRIM(R331),1)&lt;&gt;"I")),1,IF(OR(AND(CL331=0,R331="N"),AND(CL331=0,R331="B"),AND(CL331=0,LEFT(TRIM(R331),1)="I")),1,0))),"")</f>
        <v/>
      </c>
      <c r="DO331" s="23" t="str">
        <f t="shared" si="211"/>
        <v/>
      </c>
      <c r="DP331" s="23" t="str">
        <f>+IF(LEN($I331)&gt;5,IF(ISERROR(VLOOKUP(T331,'CODIGO PAGO'!$B$2:$B$20,1,0)),1,IF(OR(AND(CN331=1,T331&lt;&gt;"N"),AND(CN331=3,T331&lt;&gt;"B"),AND(CN331=2,LEFT(TRIM(T331),1)&lt;&gt;"I")),1,IF(OR(AND(CN331=0,T331="N"),AND(CN331=0,T331="B"),AND(CN331=0,LEFT(TRIM(T331),1)="I")),1,0))),"")</f>
        <v/>
      </c>
      <c r="DQ331" s="23" t="str">
        <f t="shared" si="212"/>
        <v/>
      </c>
      <c r="DR331" s="23" t="str">
        <f>+IF(LEN($I331)&gt;5,IF(ISERROR(VLOOKUP(V331,'CODIGO PAGO'!$B$2:$B$20,1,0)),1,IF(OR(AND(CP331=1,V331&lt;&gt;"N"),AND(CP331=3,V331&lt;&gt;"B"),AND(CP331=2,LEFT(TRIM(V331),1)&lt;&gt;"I")),1,IF(OR(AND(CP331=0,V331="N"),AND(CP331=0,V331="B"),AND(CP331=0,LEFT(TRIM(V331),1)="I")),1,0))),"")</f>
        <v/>
      </c>
      <c r="DS331" s="23" t="str">
        <f t="shared" si="213"/>
        <v/>
      </c>
      <c r="DT331" s="23" t="str">
        <f>+IF(LEN($I331)&gt;5,IF(ISERROR(VLOOKUP(X331,'CODIGO PAGO'!$B$2:$B$20,1,0)),1,IF(OR(AND(CR331=1,X331&lt;&gt;"N"),AND(CR331=3,X331&lt;&gt;"B"),AND(CR331=2,LEFT(TRIM(X331),1)&lt;&gt;"I")),1,IF(OR(AND(CR331=0,X331="N"),AND(CR331=0,X331="B"),AND(CR331=0,LEFT(TRIM(X331),1)="I")),1,0))),"")</f>
        <v/>
      </c>
      <c r="DU331" s="23" t="str">
        <f t="shared" si="214"/>
        <v/>
      </c>
      <c r="DV331" s="23" t="str">
        <f>+IF(LEN($I331)&gt;5,IF(ISERROR(VLOOKUP(Z331,'CODIGO PAGO'!$B$2:$B$20,1,0)),1,IF(OR(AND(CT331=1,Z331&lt;&gt;"N"),AND(CT331=3,Z331&lt;&gt;"B"),AND(CT331=2,LEFT(TRIM(Z331),1)&lt;&gt;"I")),1,IF(OR(AND(CT331=0,Z331="N"),AND(CT331=0,Z331="B"),AND(CT331=0,LEFT(TRIM(Z331),1)="I")),1,0))),"")</f>
        <v/>
      </c>
      <c r="DW331" s="23" t="str">
        <f t="shared" si="215"/>
        <v/>
      </c>
      <c r="DX331" s="23" t="str">
        <f>+IF(LEN($I331)&gt;5,IF(ISERROR(VLOOKUP(AB331,'CODIGO PAGO'!$B$2:$B$20,1,0)),1,IF(OR(AND(CV331=1,AB331&lt;&gt;"N"),AND(CV331=3,AB331&lt;&gt;"B"),AND(CV331=2,LEFT(TRIM(AB331),1)&lt;&gt;"I")),1,IF(OR(AND(CV331=0,AB331="N"),AND(CV331=0,AB331="B"),AND(CV331=0,LEFT(TRIM(AB331),1)="I")),1,0))),"")</f>
        <v/>
      </c>
      <c r="DY331" s="23" t="str">
        <f t="shared" si="216"/>
        <v/>
      </c>
      <c r="DZ331" s="23" t="str">
        <f>+IF(LEN($I331)&gt;5,IF(ISERROR(VLOOKUP(AD331,'CODIGO PAGO'!$B$2:$B$20,1,0)),1,IF(OR(AND(CX331=1,AD331&lt;&gt;"N"),AND(CX331=3,AD331&lt;&gt;"B"),AND(CX331=2,LEFT(TRIM(AD331),1)&lt;&gt;"I")),1,IF(OR(AND(CX331=0,AD331="N"),AND(CX331=0,AD331="B"),AND(CX331=0,LEFT(TRIM(AD331),1)="I")),1,0))),"")</f>
        <v/>
      </c>
      <c r="EA331" s="23" t="str">
        <f t="shared" si="217"/>
        <v/>
      </c>
      <c r="EB331" s="23" t="str">
        <f>+IF(LEN($I331)&gt;5,IF(ISERROR(VLOOKUP(AF331,'CODIGO PAGO'!$B$2:$B$20,1,0)),1,IF(OR(AND(CZ331=1,AF331&lt;&gt;"N"),AND(CZ331=3,AF331&lt;&gt;"B"),AND(CZ331=2,LEFT(TRIM(AF331),1)&lt;&gt;"I")),1,IF(OR(AND(CZ331=0,AF331="N"),AND(CZ331=0,AF331="B"),AND(CZ331=0,LEFT(TRIM(AF331),1)="I")),1,0))),"")</f>
        <v/>
      </c>
      <c r="EC331" s="23" t="str">
        <f t="shared" si="218"/>
        <v/>
      </c>
      <c r="ED331" s="23" t="str">
        <f>+IF(LEN($I331)&gt;5,IF(ISERROR(VLOOKUP(AH331,'CODIGO PAGO'!$B$2:$B$20,1,0)),1,IF(OR(AND(DB331=1,AH331&lt;&gt;"N"),AND(DB331=3,AH331&lt;&gt;"B"),AND(DB331=2,LEFT(TRIM(AH331),1)&lt;&gt;"I")),1,IF(OR(AND(DB331=0,AH331="N"),AND(DB331=0,AH331="B"),AND(DB331=0,LEFT(TRIM(AH331),1)="I")),1,0))),"")</f>
        <v/>
      </c>
      <c r="EE331" s="23" t="str">
        <f t="shared" si="219"/>
        <v/>
      </c>
      <c r="EF331" s="23" t="str">
        <f>+IF(LEN($I331)&gt;5,IF(ISERROR(VLOOKUP(AJ331,'CODIGO PAGO'!$B$2:$B$20,1,0)),1,IF(OR(AND(DD331=1,AJ331&lt;&gt;"N"),AND(DD331=3,AJ331&lt;&gt;"B"),AND(DD331=2,LEFT(TRIM(AJ331),1)&lt;&gt;"I")),1,IF(OR(AND(DD331=0,AJ331="N"),AND(DD331=0,AJ331="B"),AND(DD331=0,LEFT(TRIM(AJ331),1)="I")),1,0))),"")</f>
        <v/>
      </c>
      <c r="EG331" s="23" t="str">
        <f t="shared" si="220"/>
        <v/>
      </c>
      <c r="EH331" s="23" t="str">
        <f>+IF(LEN($I331)&gt;5,IF(ISERROR(VLOOKUP(AL331,'CODIGO PAGO'!$B$2:$B$20,1,0)),1,IF(OR(AND(DF331=1,AL331&lt;&gt;"N"),AND(DF331=3,AL331&lt;&gt;"B"),AND(DF331=2,LEFT(TRIM(AL331),1)&lt;&gt;"I")),1,IF(OR(AND(DF331=0,AL331="N"),AND(DF331=0,AL331="B"),AND(DF331=0,LEFT(TRIM(AL331),1)="I")),1,0))),"")</f>
        <v/>
      </c>
      <c r="EI331" s="23" t="str">
        <f t="shared" si="221"/>
        <v/>
      </c>
      <c r="EJ331" s="23" t="str">
        <f>+IF(LEN($I331)&gt;5,IF(ISERROR(VLOOKUP(AN331,'CODIGO PAGO'!$B$2:$B$20,1,0)),1,IF(OR(AND(DH331=1,AN331&lt;&gt;"N"),AND(DH331=3,AN331&lt;&gt;"B"),AND(DH331=2,LEFT(TRIM(AN331),1)&lt;&gt;"I")),1,IF(OR(AND(DH331=0,AN331="N"),AND(DH331=0,AN331="B"),AND(DH331=0,LEFT(TRIM(AN331),1)="I")),1,0))),"")</f>
        <v/>
      </c>
      <c r="EK331" s="23" t="str">
        <f t="shared" si="222"/>
        <v/>
      </c>
      <c r="EL331" s="24" t="str">
        <f t="shared" si="223"/>
        <v/>
      </c>
    </row>
    <row r="332" spans="1:142" s="26" customFormat="1">
      <c r="A332" s="15" t="str">
        <f t="shared" si="189"/>
        <v/>
      </c>
      <c r="B332" s="1" t="str">
        <f>+IF(LEN(I332)&gt;5,'CODIGO PAGO'!$B$28,"")</f>
        <v/>
      </c>
      <c r="C332" s="1" t="str">
        <f>+IF(LEN($I332)&gt;5,BD!D332,"")</f>
        <v/>
      </c>
      <c r="D332" s="168" t="str">
        <f>+IF(LEN($I332)&gt;5,BD!A332,"")</f>
        <v/>
      </c>
      <c r="E332" s="1" t="str">
        <f>+IF(LEN($I332)&gt;5,BD!B332,"")</f>
        <v/>
      </c>
      <c r="F332" s="1" t="str">
        <f>+IF(LEN($I332)&gt;5,BD!C332,"")</f>
        <v/>
      </c>
      <c r="G332" s="141"/>
      <c r="H332" s="141"/>
      <c r="I332" s="1" t="str">
        <f>+IF(LEN(BD!G332)&gt;5,BD!G332,"")</f>
        <v/>
      </c>
      <c r="J332" s="167" t="str">
        <f>+IF(LEN($I332)&gt;5,BD!E332,"")</f>
        <v/>
      </c>
      <c r="K332" s="6" t="str">
        <f t="shared" si="190"/>
        <v/>
      </c>
      <c r="L332" s="87" t="str">
        <f>+IF(LEN($I332)&gt;5,BD!H332,"")</f>
        <v/>
      </c>
      <c r="M332" s="40" t="str">
        <f t="shared" si="191"/>
        <v/>
      </c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4" t="str">
        <f t="shared" si="192"/>
        <v/>
      </c>
      <c r="AQ332" s="5" t="str">
        <f t="shared" si="193"/>
        <v/>
      </c>
      <c r="AR332" s="91" t="str">
        <f t="shared" si="194"/>
        <v/>
      </c>
      <c r="AS332" s="5" t="str">
        <f t="shared" si="195"/>
        <v/>
      </c>
      <c r="AT332" s="91" t="str">
        <f t="shared" si="196"/>
        <v/>
      </c>
      <c r="AU332" s="4" t="str">
        <f t="shared" si="197"/>
        <v/>
      </c>
      <c r="AV332" s="4" t="str">
        <f t="shared" si="198"/>
        <v/>
      </c>
      <c r="AW332" s="4" t="str">
        <f t="shared" si="199"/>
        <v/>
      </c>
      <c r="AX332" s="4" t="str">
        <f t="shared" si="200"/>
        <v/>
      </c>
      <c r="AY332" s="88" t="str">
        <f t="shared" si="201"/>
        <v/>
      </c>
      <c r="AZ332" s="17" t="str">
        <f t="shared" si="202"/>
        <v/>
      </c>
      <c r="BA332" s="18" t="str">
        <f t="shared" si="203"/>
        <v/>
      </c>
      <c r="BB332" s="19" t="str">
        <f>+IF(LEN(I332)&gt;5,IF(INT(RIGHT(B332,1))=9,0.5*L332*AY332,INT(MID(B332,5,LEN(B332)-4))*L332)+IFERROR(VLOOKUP(I332,AJUSTES!$A$1:$I$50,9,0),0),"")</f>
        <v/>
      </c>
      <c r="BC332" s="12"/>
      <c r="BD332" s="19" t="str">
        <f t="shared" si="204"/>
        <v/>
      </c>
      <c r="BE332" s="18" t="str">
        <f t="shared" si="205"/>
        <v/>
      </c>
      <c r="BF332" s="139" t="str">
        <f t="shared" si="206"/>
        <v/>
      </c>
      <c r="BG332" s="114"/>
      <c r="BH332" s="18" t="str">
        <f t="shared" si="207"/>
        <v/>
      </c>
      <c r="BI332" s="13"/>
      <c r="BJ332" s="12"/>
      <c r="BK332" s="12"/>
      <c r="BL332" s="145"/>
      <c r="BM332" s="12"/>
      <c r="BN332" s="12"/>
      <c r="BO332" s="12"/>
      <c r="BP332" s="12"/>
      <c r="BQ332" s="12"/>
      <c r="BR332" s="12"/>
      <c r="BS332" s="146"/>
      <c r="BT332" s="14"/>
      <c r="BU332" s="12"/>
      <c r="BV332" s="12"/>
      <c r="BW332" s="12"/>
      <c r="BX332" s="12"/>
      <c r="BY332" s="12"/>
      <c r="BZ332" s="144"/>
      <c r="CA332" s="107" t="str">
        <f>+IF(LEN($I332)&gt;5,IF(BD!F332="N/A","",BD!F332),"")</f>
        <v/>
      </c>
      <c r="CB332" s="21"/>
      <c r="CC332" s="147"/>
      <c r="CD332" s="148"/>
      <c r="CE332" s="8" t="str">
        <f>+IF(LEN(I332)&gt;5,BD!M332,"")</f>
        <v/>
      </c>
      <c r="CF332" s="16" t="str">
        <f>+IF(LEN(I332)&gt;5,BD!N332,"")</f>
        <v/>
      </c>
      <c r="CG332" s="3" t="str">
        <f t="shared" si="208"/>
        <v/>
      </c>
      <c r="CH332" s="23" t="str">
        <f>+IF(AND(LEN($I332)&gt;5),IF(AND($J332&gt;N$1,$J332&lt;=$AO$1),1,IF((COUNTIFS(INCAPACIDADES!$C$1:$C$51,$I332,INCAPACIDADES!K$1:K$51,N$1))&gt;0,2,IF(VLOOKUP($C332,BD!$D$1:$F$501,3,0)&gt;N$1,0,3))),"")</f>
        <v/>
      </c>
      <c r="CI332" s="23" t="str">
        <f>+IF(AND(LEN($I332)&gt;5),IF(AND($J332&gt;O$1,$J332&lt;=$AO$1),1,IF((COUNTIFS(INCAPACIDADES!$C$1:$C$51,$I332,INCAPACIDADES!L$1:L$51,O$1))&gt;0,2,IF(VLOOKUP($C332,BD!$D$1:$F$501,3,0)&gt;O$1,0,3))),"")</f>
        <v/>
      </c>
      <c r="CJ332" s="23" t="str">
        <f>+IF(AND(LEN($I332)&gt;5),IF(AND($J332&gt;P$1,$J332&lt;=$AO$1),1,IF((COUNTIFS(INCAPACIDADES!$C$1:$C$51,$I332,INCAPACIDADES!M$1:M$51,P$1))&gt;0,2,IF(VLOOKUP($C332,BD!$D$1:$F$501,3,0)&gt;P$1,0,3))),"")</f>
        <v/>
      </c>
      <c r="CK332" s="23" t="str">
        <f>+IF(AND(LEN($I332)&gt;5),IF(AND($J332&gt;Q$1,$J332&lt;=$AO$1),1,IF((COUNTIFS(INCAPACIDADES!$C$1:$C$51,$I332,INCAPACIDADES!N$1:N$51,Q$1))&gt;0,2,IF(VLOOKUP($C332,BD!$D$1:$F$501,3,0)&gt;Q$1,0,3))),"")</f>
        <v/>
      </c>
      <c r="CL332" s="23" t="str">
        <f>+IF(AND(LEN($I332)&gt;5),IF(AND($J332&gt;R$1,$J332&lt;=$AO$1),1,IF((COUNTIFS(INCAPACIDADES!$C$1:$C$51,$I332,INCAPACIDADES!O$1:O$51,R$1))&gt;0,2,IF(VLOOKUP($C332,BD!$D$1:$F$501,3,0)&gt;R$1,0,3))),"")</f>
        <v/>
      </c>
      <c r="CM332" s="23" t="str">
        <f>+IF(AND(LEN($I332)&gt;5),IF(AND($J332&gt;S$1,$J332&lt;=$AO$1),1,IF((COUNTIFS(INCAPACIDADES!$C$1:$C$51,$I332,INCAPACIDADES!P$1:P$51,S$1))&gt;0,2,IF(VLOOKUP($C332,BD!$D$1:$F$501,3,0)&gt;S$1,0,3))),"")</f>
        <v/>
      </c>
      <c r="CN332" s="23" t="str">
        <f>+IF(AND(LEN($I332)&gt;5),IF(AND($J332&gt;T$1,$J332&lt;=$AO$1),1,IF((COUNTIFS(INCAPACIDADES!$C$1:$C$51,$I332,INCAPACIDADES!Q$1:Q$51,T$1))&gt;0,2,IF(VLOOKUP($C332,BD!$D$1:$F$501,3,0)&gt;T$1,0,3))),"")</f>
        <v/>
      </c>
      <c r="CO332" s="23" t="str">
        <f>+IF(AND(LEN($I332)&gt;5),IF(AND($J332&gt;U$1,$J332&lt;=$AO$1),1,IF((COUNTIFS(INCAPACIDADES!$C$1:$C$51,$I332,INCAPACIDADES!R$1:R$51,U$1))&gt;0,2,IF(VLOOKUP($C332,BD!$D$1:$F$501,3,0)&gt;U$1,0,3))),"")</f>
        <v/>
      </c>
      <c r="CP332" s="23" t="str">
        <f>+IF(AND(LEN($I332)&gt;5),IF(AND($J332&gt;V$1,$J332&lt;=$AO$1),1,IF((COUNTIFS(INCAPACIDADES!$C$1:$C$51,$I332,INCAPACIDADES!S$1:S$51,V$1))&gt;0,2,IF(VLOOKUP($C332,BD!$D$1:$F$501,3,0)&gt;V$1,0,3))),"")</f>
        <v/>
      </c>
      <c r="CQ332" s="23" t="str">
        <f>+IF(AND(LEN($I332)&gt;5),IF(AND($J332&gt;W$1,$J332&lt;=$AO$1),1,IF((COUNTIFS(INCAPACIDADES!$C$1:$C$51,$I332,INCAPACIDADES!T$1:T$51,W$1))&gt;0,2,IF(VLOOKUP($C332,BD!$D$1:$F$501,3,0)&gt;W$1,0,3))),"")</f>
        <v/>
      </c>
      <c r="CR332" s="23" t="str">
        <f>+IF(AND(LEN($I332)&gt;5),IF(AND($J332&gt;X$1,$J332&lt;=$AO$1),1,IF((COUNTIFS(INCAPACIDADES!$C$1:$C$51,$I332,INCAPACIDADES!U$1:U$51,X$1))&gt;0,2,IF(VLOOKUP($C332,BD!$D$1:$F$501,3,0)&gt;X$1,0,3))),"")</f>
        <v/>
      </c>
      <c r="CS332" s="23" t="str">
        <f>+IF(AND(LEN($I332)&gt;5),IF(AND($J332&gt;Y$1,$J332&lt;=$AO$1),1,IF((COUNTIFS(INCAPACIDADES!$C$1:$C$51,$I332,INCAPACIDADES!V$1:V$51,Y$1))&gt;0,2,IF(VLOOKUP($C332,BD!$D$1:$F$501,3,0)&gt;Y$1,0,3))),"")</f>
        <v/>
      </c>
      <c r="CT332" s="23" t="str">
        <f>+IF(AND(LEN($I332)&gt;5),IF(AND($J332&gt;Z$1,$J332&lt;=$AO$1),1,IF((COUNTIFS(INCAPACIDADES!$C$1:$C$51,$I332,INCAPACIDADES!W$1:W$51,Z$1))&gt;0,2,IF(VLOOKUP($C332,BD!$D$1:$F$501,3,0)&gt;Z$1,0,3))),"")</f>
        <v/>
      </c>
      <c r="CU332" s="23" t="str">
        <f>+IF(AND(LEN($I332)&gt;5),IF(AND($J332&gt;AA$1,$J332&lt;=$AO$1),1,IF((COUNTIFS(INCAPACIDADES!$C$1:$C$51,$I332,INCAPACIDADES!X$1:X$51,AA$1))&gt;0,2,IF(VLOOKUP($C332,BD!$D$1:$F$501,3,0)&gt;AA$1,0,3))),"")</f>
        <v/>
      </c>
      <c r="CV332" s="23" t="str">
        <f>+IF(AND(LEN($I332)&gt;5),IF(AND($J332&gt;AB$1,$J332&lt;=$AO$1),1,IF((COUNTIFS(INCAPACIDADES!$C$1:$C$51,$I332,INCAPACIDADES!Y$1:Y$51,AB$1))&gt;0,2,IF(VLOOKUP($C332,BD!$D$1:$F$501,3,0)&gt;AB$1,0,3))),"")</f>
        <v/>
      </c>
      <c r="CW332" s="23" t="str">
        <f>+IF(AND(LEN($I332)&gt;5),IF(AND($J332&gt;AC$1,$J332&lt;=$AO$1),1,IF((COUNTIFS(INCAPACIDADES!$C$1:$C$51,$I332,INCAPACIDADES!Z$1:Z$51,AC$1))&gt;0,2,IF(VLOOKUP($C332,BD!$D$1:$F$501,3,0)&gt;AC$1,0,3))),"")</f>
        <v/>
      </c>
      <c r="CX332" s="23" t="str">
        <f>+IF(AND(LEN($I332)&gt;5),IF(AND($J332&gt;AD$1,$J332&lt;=$AO$1),1,IF((COUNTIFS(INCAPACIDADES!$C$1:$C$51,$I332,INCAPACIDADES!AA$1:AA$51,AD$1))&gt;0,2,IF(VLOOKUP($C332,BD!$D$1:$F$501,3,0)&gt;AD$1,0,3))),"")</f>
        <v/>
      </c>
      <c r="CY332" s="23" t="str">
        <f>+IF(AND(LEN($I332)&gt;5),IF(AND($J332&gt;AE$1,$J332&lt;=$AO$1),1,IF((COUNTIFS(INCAPACIDADES!$C$1:$C$51,$I332,INCAPACIDADES!AB$1:AB$51,AE$1))&gt;0,2,IF(VLOOKUP($C332,BD!$D$1:$F$501,3,0)&gt;AE$1,0,3))),"")</f>
        <v/>
      </c>
      <c r="CZ332" s="23" t="str">
        <f>+IF(AND(LEN($I332)&gt;5),IF(AND($J332&gt;AF$1,$J332&lt;=$AO$1),1,IF((COUNTIFS(INCAPACIDADES!$C$1:$C$51,$I332,INCAPACIDADES!AC$1:AC$51,AF$1))&gt;0,2,IF(VLOOKUP($C332,BD!$D$1:$F$501,3,0)&gt;AF$1,0,3))),"")</f>
        <v/>
      </c>
      <c r="DA332" s="23" t="str">
        <f>+IF(AND(LEN($I332)&gt;5),IF(AND($J332&gt;AG$1,$J332&lt;=$AO$1),1,IF((COUNTIFS(INCAPACIDADES!$C$1:$C$51,$I332,INCAPACIDADES!AD$1:AD$51,AG$1))&gt;0,2,IF(VLOOKUP($C332,BD!$D$1:$F$501,3,0)&gt;AG$1,0,3))),"")</f>
        <v/>
      </c>
      <c r="DB332" s="23" t="str">
        <f>+IF(AND(LEN($I332)&gt;5),IF(AND($J332&gt;AH$1,$J332&lt;=$AO$1),1,IF((COUNTIFS(INCAPACIDADES!$C$1:$C$51,$I332,INCAPACIDADES!AE$1:AE$51,AH$1))&gt;0,2,IF(VLOOKUP($C332,BD!$D$1:$F$501,3,0)&gt;AH$1,0,3))),"")</f>
        <v/>
      </c>
      <c r="DC332" s="23" t="str">
        <f>+IF(AND(LEN($I332)&gt;5),IF(AND($J332&gt;AI$1,$J332&lt;=$AO$1),1,IF((COUNTIFS(INCAPACIDADES!$C$1:$C$51,$I332,INCAPACIDADES!AF$1:AF$51,AI$1))&gt;0,2,IF(VLOOKUP($C332,BD!$D$1:$F$501,3,0)&gt;AI$1,0,3))),"")</f>
        <v/>
      </c>
      <c r="DD332" s="23" t="str">
        <f>+IF(AND(LEN($I332)&gt;5),IF(AND($J332&gt;AJ$1,$J332&lt;=$AO$1),1,IF((COUNTIFS(INCAPACIDADES!$C$1:$C$51,$I332,INCAPACIDADES!AG$1:AG$51,AJ$1))&gt;0,2,IF(VLOOKUP($C332,BD!$D$1:$F$501,3,0)&gt;AJ$1,0,3))),"")</f>
        <v/>
      </c>
      <c r="DE332" s="23" t="str">
        <f>+IF(AND(LEN($I332)&gt;5),IF(AND($J332&gt;AK$1,$J332&lt;=$AO$1),1,IF((COUNTIFS(INCAPACIDADES!$C$1:$C$51,$I332,INCAPACIDADES!AH$1:AH$51,AK$1))&gt;0,2,IF(VLOOKUP($C332,BD!$D$1:$F$501,3,0)&gt;AK$1,0,3))),"")</f>
        <v/>
      </c>
      <c r="DF332" s="23" t="str">
        <f>+IF(AND(LEN($I332)&gt;5),IF(AND($J332&gt;AL$1,$J332&lt;=$AO$1),1,IF((COUNTIFS(INCAPACIDADES!$C$1:$C$51,$I332,INCAPACIDADES!AI$1:AI$51,AL$1))&gt;0,2,IF(VLOOKUP($C332,BD!$D$1:$F$501,3,0)&gt;AL$1,0,3))),"")</f>
        <v/>
      </c>
      <c r="DG332" s="23" t="str">
        <f>+IF(AND(LEN($I332)&gt;5),IF(AND($J332&gt;AM$1,$J332&lt;=$AO$1),1,IF((COUNTIFS(INCAPACIDADES!$C$1:$C$51,$I332,INCAPACIDADES!AJ$1:AJ$51,AM$1))&gt;0,2,IF(VLOOKUP($C332,BD!$D$1:$F$501,3,0)&gt;AM$1,0,3))),"")</f>
        <v/>
      </c>
      <c r="DH332" s="23" t="str">
        <f>+IF(AND(LEN($I332)&gt;5),IF(AND($J332&gt;AN$1,$J332&lt;=$AO$1),1,IF((COUNTIFS(INCAPACIDADES!$C$1:$C$51,$I332,INCAPACIDADES!AK$1:AK$51,AN$1))&gt;0,2,IF(VLOOKUP($C332,BD!$D$1:$F$501,3,0)&gt;AN$1,0,3))),"")</f>
        <v/>
      </c>
      <c r="DI332" s="23" t="str">
        <f>+IF(AND(LEN($I332)&gt;5),IF(AND($J332&gt;AO$1,$J332&lt;=$AO$1),1,IF((COUNTIFS(INCAPACIDADES!$C$1:$C$51,$I332,INCAPACIDADES!AL$1:AL$51,AO$1))&gt;0,2,IF(VLOOKUP($C332,BD!$D$1:$F$501,3,0)&gt;AO$1,0,3))),"")</f>
        <v/>
      </c>
      <c r="DJ332" s="23" t="str">
        <f>+IF(LEN($I332)&gt;5,IF(ISERROR(VLOOKUP(N332,'CODIGO PAGO'!$B$2:$B$20,1,0)),1,IF(OR(AND(CH332=1,N332&lt;&gt;"N"),AND(CH332=3,N332&lt;&gt;"B"),AND(CH332=2,LEFT(TRIM(N332),1)&lt;&gt;"I")),1,IF(OR(AND(CH332=0,N332="N"),AND(CH332=0,N332="B"),AND(CH332=0,LEFT(TRIM(N332),1)="I")),1,0))),"")</f>
        <v/>
      </c>
      <c r="DK332" s="23" t="str">
        <f t="shared" si="209"/>
        <v/>
      </c>
      <c r="DL332" s="23" t="str">
        <f>+IF(LEN($I332)&gt;5,IF(ISERROR(VLOOKUP(P332,'CODIGO PAGO'!$B$2:$B$20,1,0)),1,IF(OR(AND(CJ332=1,P332&lt;&gt;"N"),AND(CJ332=3,P332&lt;&gt;"B"),AND(CJ332=2,LEFT(TRIM(P332),1)&lt;&gt;"I")),1,IF(OR(AND(CJ332=0,P332="N"),AND(CJ332=0,P332="B"),AND(CJ332=0,LEFT(TRIM(P332),1)="I")),1,0))),"")</f>
        <v/>
      </c>
      <c r="DM332" s="23" t="str">
        <f t="shared" si="210"/>
        <v/>
      </c>
      <c r="DN332" s="23" t="str">
        <f>+IF(LEN($I332)&gt;5,IF(ISERROR(VLOOKUP(R332,'CODIGO PAGO'!$B$2:$B$20,1,0)),1,IF(OR(AND(CL332=1,R332&lt;&gt;"N"),AND(CL332=3,R332&lt;&gt;"B"),AND(CL332=2,LEFT(TRIM(R332),1)&lt;&gt;"I")),1,IF(OR(AND(CL332=0,R332="N"),AND(CL332=0,R332="B"),AND(CL332=0,LEFT(TRIM(R332),1)="I")),1,0))),"")</f>
        <v/>
      </c>
      <c r="DO332" s="23" t="str">
        <f t="shared" si="211"/>
        <v/>
      </c>
      <c r="DP332" s="23" t="str">
        <f>+IF(LEN($I332)&gt;5,IF(ISERROR(VLOOKUP(T332,'CODIGO PAGO'!$B$2:$B$20,1,0)),1,IF(OR(AND(CN332=1,T332&lt;&gt;"N"),AND(CN332=3,T332&lt;&gt;"B"),AND(CN332=2,LEFT(TRIM(T332),1)&lt;&gt;"I")),1,IF(OR(AND(CN332=0,T332="N"),AND(CN332=0,T332="B"),AND(CN332=0,LEFT(TRIM(T332),1)="I")),1,0))),"")</f>
        <v/>
      </c>
      <c r="DQ332" s="23" t="str">
        <f t="shared" si="212"/>
        <v/>
      </c>
      <c r="DR332" s="23" t="str">
        <f>+IF(LEN($I332)&gt;5,IF(ISERROR(VLOOKUP(V332,'CODIGO PAGO'!$B$2:$B$20,1,0)),1,IF(OR(AND(CP332=1,V332&lt;&gt;"N"),AND(CP332=3,V332&lt;&gt;"B"),AND(CP332=2,LEFT(TRIM(V332),1)&lt;&gt;"I")),1,IF(OR(AND(CP332=0,V332="N"),AND(CP332=0,V332="B"),AND(CP332=0,LEFT(TRIM(V332),1)="I")),1,0))),"")</f>
        <v/>
      </c>
      <c r="DS332" s="23" t="str">
        <f t="shared" si="213"/>
        <v/>
      </c>
      <c r="DT332" s="23" t="str">
        <f>+IF(LEN($I332)&gt;5,IF(ISERROR(VLOOKUP(X332,'CODIGO PAGO'!$B$2:$B$20,1,0)),1,IF(OR(AND(CR332=1,X332&lt;&gt;"N"),AND(CR332=3,X332&lt;&gt;"B"),AND(CR332=2,LEFT(TRIM(X332),1)&lt;&gt;"I")),1,IF(OR(AND(CR332=0,X332="N"),AND(CR332=0,X332="B"),AND(CR332=0,LEFT(TRIM(X332),1)="I")),1,0))),"")</f>
        <v/>
      </c>
      <c r="DU332" s="23" t="str">
        <f t="shared" si="214"/>
        <v/>
      </c>
      <c r="DV332" s="23" t="str">
        <f>+IF(LEN($I332)&gt;5,IF(ISERROR(VLOOKUP(Z332,'CODIGO PAGO'!$B$2:$B$20,1,0)),1,IF(OR(AND(CT332=1,Z332&lt;&gt;"N"),AND(CT332=3,Z332&lt;&gt;"B"),AND(CT332=2,LEFT(TRIM(Z332),1)&lt;&gt;"I")),1,IF(OR(AND(CT332=0,Z332="N"),AND(CT332=0,Z332="B"),AND(CT332=0,LEFT(TRIM(Z332),1)="I")),1,0))),"")</f>
        <v/>
      </c>
      <c r="DW332" s="23" t="str">
        <f t="shared" si="215"/>
        <v/>
      </c>
      <c r="DX332" s="23" t="str">
        <f>+IF(LEN($I332)&gt;5,IF(ISERROR(VLOOKUP(AB332,'CODIGO PAGO'!$B$2:$B$20,1,0)),1,IF(OR(AND(CV332=1,AB332&lt;&gt;"N"),AND(CV332=3,AB332&lt;&gt;"B"),AND(CV332=2,LEFT(TRIM(AB332),1)&lt;&gt;"I")),1,IF(OR(AND(CV332=0,AB332="N"),AND(CV332=0,AB332="B"),AND(CV332=0,LEFT(TRIM(AB332),1)="I")),1,0))),"")</f>
        <v/>
      </c>
      <c r="DY332" s="23" t="str">
        <f t="shared" si="216"/>
        <v/>
      </c>
      <c r="DZ332" s="23" t="str">
        <f>+IF(LEN($I332)&gt;5,IF(ISERROR(VLOOKUP(AD332,'CODIGO PAGO'!$B$2:$B$20,1,0)),1,IF(OR(AND(CX332=1,AD332&lt;&gt;"N"),AND(CX332=3,AD332&lt;&gt;"B"),AND(CX332=2,LEFT(TRIM(AD332),1)&lt;&gt;"I")),1,IF(OR(AND(CX332=0,AD332="N"),AND(CX332=0,AD332="B"),AND(CX332=0,LEFT(TRIM(AD332),1)="I")),1,0))),"")</f>
        <v/>
      </c>
      <c r="EA332" s="23" t="str">
        <f t="shared" si="217"/>
        <v/>
      </c>
      <c r="EB332" s="23" t="str">
        <f>+IF(LEN($I332)&gt;5,IF(ISERROR(VLOOKUP(AF332,'CODIGO PAGO'!$B$2:$B$20,1,0)),1,IF(OR(AND(CZ332=1,AF332&lt;&gt;"N"),AND(CZ332=3,AF332&lt;&gt;"B"),AND(CZ332=2,LEFT(TRIM(AF332),1)&lt;&gt;"I")),1,IF(OR(AND(CZ332=0,AF332="N"),AND(CZ332=0,AF332="B"),AND(CZ332=0,LEFT(TRIM(AF332),1)="I")),1,0))),"")</f>
        <v/>
      </c>
      <c r="EC332" s="23" t="str">
        <f t="shared" si="218"/>
        <v/>
      </c>
      <c r="ED332" s="23" t="str">
        <f>+IF(LEN($I332)&gt;5,IF(ISERROR(VLOOKUP(AH332,'CODIGO PAGO'!$B$2:$B$20,1,0)),1,IF(OR(AND(DB332=1,AH332&lt;&gt;"N"),AND(DB332=3,AH332&lt;&gt;"B"),AND(DB332=2,LEFT(TRIM(AH332),1)&lt;&gt;"I")),1,IF(OR(AND(DB332=0,AH332="N"),AND(DB332=0,AH332="B"),AND(DB332=0,LEFT(TRIM(AH332),1)="I")),1,0))),"")</f>
        <v/>
      </c>
      <c r="EE332" s="23" t="str">
        <f t="shared" si="219"/>
        <v/>
      </c>
      <c r="EF332" s="23" t="str">
        <f>+IF(LEN($I332)&gt;5,IF(ISERROR(VLOOKUP(AJ332,'CODIGO PAGO'!$B$2:$B$20,1,0)),1,IF(OR(AND(DD332=1,AJ332&lt;&gt;"N"),AND(DD332=3,AJ332&lt;&gt;"B"),AND(DD332=2,LEFT(TRIM(AJ332),1)&lt;&gt;"I")),1,IF(OR(AND(DD332=0,AJ332="N"),AND(DD332=0,AJ332="B"),AND(DD332=0,LEFT(TRIM(AJ332),1)="I")),1,0))),"")</f>
        <v/>
      </c>
      <c r="EG332" s="23" t="str">
        <f t="shared" si="220"/>
        <v/>
      </c>
      <c r="EH332" s="23" t="str">
        <f>+IF(LEN($I332)&gt;5,IF(ISERROR(VLOOKUP(AL332,'CODIGO PAGO'!$B$2:$B$20,1,0)),1,IF(OR(AND(DF332=1,AL332&lt;&gt;"N"),AND(DF332=3,AL332&lt;&gt;"B"),AND(DF332=2,LEFT(TRIM(AL332),1)&lt;&gt;"I")),1,IF(OR(AND(DF332=0,AL332="N"),AND(DF332=0,AL332="B"),AND(DF332=0,LEFT(TRIM(AL332),1)="I")),1,0))),"")</f>
        <v/>
      </c>
      <c r="EI332" s="23" t="str">
        <f t="shared" si="221"/>
        <v/>
      </c>
      <c r="EJ332" s="23" t="str">
        <f>+IF(LEN($I332)&gt;5,IF(ISERROR(VLOOKUP(AN332,'CODIGO PAGO'!$B$2:$B$20,1,0)),1,IF(OR(AND(DH332=1,AN332&lt;&gt;"N"),AND(DH332=3,AN332&lt;&gt;"B"),AND(DH332=2,LEFT(TRIM(AN332),1)&lt;&gt;"I")),1,IF(OR(AND(DH332=0,AN332="N"),AND(DH332=0,AN332="B"),AND(DH332=0,LEFT(TRIM(AN332),1)="I")),1,0))),"")</f>
        <v/>
      </c>
      <c r="EK332" s="23" t="str">
        <f t="shared" si="222"/>
        <v/>
      </c>
      <c r="EL332" s="24" t="str">
        <f t="shared" si="223"/>
        <v/>
      </c>
    </row>
    <row r="333" spans="1:142" s="26" customFormat="1">
      <c r="A333" s="15" t="str">
        <f t="shared" si="189"/>
        <v/>
      </c>
      <c r="B333" s="1" t="str">
        <f>+IF(LEN(I333)&gt;5,'CODIGO PAGO'!$B$28,"")</f>
        <v/>
      </c>
      <c r="C333" s="1" t="str">
        <f>+IF(LEN($I333)&gt;5,BD!D333,"")</f>
        <v/>
      </c>
      <c r="D333" s="168" t="str">
        <f>+IF(LEN($I333)&gt;5,BD!A333,"")</f>
        <v/>
      </c>
      <c r="E333" s="1" t="str">
        <f>+IF(LEN($I333)&gt;5,BD!B333,"")</f>
        <v/>
      </c>
      <c r="F333" s="1" t="str">
        <f>+IF(LEN($I333)&gt;5,BD!C333,"")</f>
        <v/>
      </c>
      <c r="G333" s="141"/>
      <c r="H333" s="141"/>
      <c r="I333" s="1" t="str">
        <f>+IF(LEN(BD!G333)&gt;5,BD!G333,"")</f>
        <v/>
      </c>
      <c r="J333" s="167" t="str">
        <f>+IF(LEN($I333)&gt;5,BD!E333,"")</f>
        <v/>
      </c>
      <c r="K333" s="6" t="str">
        <f t="shared" si="190"/>
        <v/>
      </c>
      <c r="L333" s="87" t="str">
        <f>+IF(LEN($I333)&gt;5,BD!H333,"")</f>
        <v/>
      </c>
      <c r="M333" s="40" t="str">
        <f t="shared" si="191"/>
        <v/>
      </c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4" t="str">
        <f t="shared" si="192"/>
        <v/>
      </c>
      <c r="AQ333" s="5" t="str">
        <f t="shared" si="193"/>
        <v/>
      </c>
      <c r="AR333" s="91" t="str">
        <f t="shared" si="194"/>
        <v/>
      </c>
      <c r="AS333" s="5" t="str">
        <f t="shared" si="195"/>
        <v/>
      </c>
      <c r="AT333" s="91" t="str">
        <f t="shared" si="196"/>
        <v/>
      </c>
      <c r="AU333" s="4" t="str">
        <f t="shared" si="197"/>
        <v/>
      </c>
      <c r="AV333" s="4" t="str">
        <f t="shared" si="198"/>
        <v/>
      </c>
      <c r="AW333" s="4" t="str">
        <f t="shared" si="199"/>
        <v/>
      </c>
      <c r="AX333" s="4" t="str">
        <f t="shared" si="200"/>
        <v/>
      </c>
      <c r="AY333" s="88" t="str">
        <f t="shared" si="201"/>
        <v/>
      </c>
      <c r="AZ333" s="17" t="str">
        <f t="shared" si="202"/>
        <v/>
      </c>
      <c r="BA333" s="18" t="str">
        <f t="shared" si="203"/>
        <v/>
      </c>
      <c r="BB333" s="19" t="str">
        <f>+IF(LEN(I333)&gt;5,IF(INT(RIGHT(B333,1))=9,0.5*L333*AY333,INT(MID(B333,5,LEN(B333)-4))*L333)+IFERROR(VLOOKUP(I333,AJUSTES!$A$1:$I$50,9,0),0),"")</f>
        <v/>
      </c>
      <c r="BC333" s="12"/>
      <c r="BD333" s="19" t="str">
        <f t="shared" si="204"/>
        <v/>
      </c>
      <c r="BE333" s="18" t="str">
        <f t="shared" si="205"/>
        <v/>
      </c>
      <c r="BF333" s="139" t="str">
        <f t="shared" si="206"/>
        <v/>
      </c>
      <c r="BG333" s="114"/>
      <c r="BH333" s="18" t="str">
        <f t="shared" si="207"/>
        <v/>
      </c>
      <c r="BI333" s="13"/>
      <c r="BJ333" s="12"/>
      <c r="BK333" s="12"/>
      <c r="BL333" s="145"/>
      <c r="BM333" s="12"/>
      <c r="BN333" s="12"/>
      <c r="BO333" s="12"/>
      <c r="BP333" s="12"/>
      <c r="BQ333" s="12"/>
      <c r="BR333" s="12"/>
      <c r="BS333" s="146"/>
      <c r="BT333" s="14"/>
      <c r="BU333" s="12"/>
      <c r="BV333" s="12"/>
      <c r="BW333" s="12"/>
      <c r="BX333" s="12"/>
      <c r="BY333" s="12"/>
      <c r="BZ333" s="144"/>
      <c r="CA333" s="107" t="str">
        <f>+IF(LEN($I333)&gt;5,IF(BD!F333="N/A","",BD!F333),"")</f>
        <v/>
      </c>
      <c r="CB333" s="21"/>
      <c r="CC333" s="147"/>
      <c r="CD333" s="148"/>
      <c r="CE333" s="8" t="str">
        <f>+IF(LEN(I333)&gt;5,BD!M333,"")</f>
        <v/>
      </c>
      <c r="CF333" s="16" t="str">
        <f>+IF(LEN(I333)&gt;5,BD!N333,"")</f>
        <v/>
      </c>
      <c r="CG333" s="3" t="str">
        <f t="shared" si="208"/>
        <v/>
      </c>
      <c r="CH333" s="23" t="str">
        <f>+IF(AND(LEN($I333)&gt;5),IF(AND($J333&gt;N$1,$J333&lt;=$AO$1),1,IF((COUNTIFS(INCAPACIDADES!$C$1:$C$51,$I333,INCAPACIDADES!K$1:K$51,N$1))&gt;0,2,IF(VLOOKUP($C333,BD!$D$1:$F$501,3,0)&gt;N$1,0,3))),"")</f>
        <v/>
      </c>
      <c r="CI333" s="23" t="str">
        <f>+IF(AND(LEN($I333)&gt;5),IF(AND($J333&gt;O$1,$J333&lt;=$AO$1),1,IF((COUNTIFS(INCAPACIDADES!$C$1:$C$51,$I333,INCAPACIDADES!L$1:L$51,O$1))&gt;0,2,IF(VLOOKUP($C333,BD!$D$1:$F$501,3,0)&gt;O$1,0,3))),"")</f>
        <v/>
      </c>
      <c r="CJ333" s="23" t="str">
        <f>+IF(AND(LEN($I333)&gt;5),IF(AND($J333&gt;P$1,$J333&lt;=$AO$1),1,IF((COUNTIFS(INCAPACIDADES!$C$1:$C$51,$I333,INCAPACIDADES!M$1:M$51,P$1))&gt;0,2,IF(VLOOKUP($C333,BD!$D$1:$F$501,3,0)&gt;P$1,0,3))),"")</f>
        <v/>
      </c>
      <c r="CK333" s="23" t="str">
        <f>+IF(AND(LEN($I333)&gt;5),IF(AND($J333&gt;Q$1,$J333&lt;=$AO$1),1,IF((COUNTIFS(INCAPACIDADES!$C$1:$C$51,$I333,INCAPACIDADES!N$1:N$51,Q$1))&gt;0,2,IF(VLOOKUP($C333,BD!$D$1:$F$501,3,0)&gt;Q$1,0,3))),"")</f>
        <v/>
      </c>
      <c r="CL333" s="23" t="str">
        <f>+IF(AND(LEN($I333)&gt;5),IF(AND($J333&gt;R$1,$J333&lt;=$AO$1),1,IF((COUNTIFS(INCAPACIDADES!$C$1:$C$51,$I333,INCAPACIDADES!O$1:O$51,R$1))&gt;0,2,IF(VLOOKUP($C333,BD!$D$1:$F$501,3,0)&gt;R$1,0,3))),"")</f>
        <v/>
      </c>
      <c r="CM333" s="23" t="str">
        <f>+IF(AND(LEN($I333)&gt;5),IF(AND($J333&gt;S$1,$J333&lt;=$AO$1),1,IF((COUNTIFS(INCAPACIDADES!$C$1:$C$51,$I333,INCAPACIDADES!P$1:P$51,S$1))&gt;0,2,IF(VLOOKUP($C333,BD!$D$1:$F$501,3,0)&gt;S$1,0,3))),"")</f>
        <v/>
      </c>
      <c r="CN333" s="23" t="str">
        <f>+IF(AND(LEN($I333)&gt;5),IF(AND($J333&gt;T$1,$J333&lt;=$AO$1),1,IF((COUNTIFS(INCAPACIDADES!$C$1:$C$51,$I333,INCAPACIDADES!Q$1:Q$51,T$1))&gt;0,2,IF(VLOOKUP($C333,BD!$D$1:$F$501,3,0)&gt;T$1,0,3))),"")</f>
        <v/>
      </c>
      <c r="CO333" s="23" t="str">
        <f>+IF(AND(LEN($I333)&gt;5),IF(AND($J333&gt;U$1,$J333&lt;=$AO$1),1,IF((COUNTIFS(INCAPACIDADES!$C$1:$C$51,$I333,INCAPACIDADES!R$1:R$51,U$1))&gt;0,2,IF(VLOOKUP($C333,BD!$D$1:$F$501,3,0)&gt;U$1,0,3))),"")</f>
        <v/>
      </c>
      <c r="CP333" s="23" t="str">
        <f>+IF(AND(LEN($I333)&gt;5),IF(AND($J333&gt;V$1,$J333&lt;=$AO$1),1,IF((COUNTIFS(INCAPACIDADES!$C$1:$C$51,$I333,INCAPACIDADES!S$1:S$51,V$1))&gt;0,2,IF(VLOOKUP($C333,BD!$D$1:$F$501,3,0)&gt;V$1,0,3))),"")</f>
        <v/>
      </c>
      <c r="CQ333" s="23" t="str">
        <f>+IF(AND(LEN($I333)&gt;5),IF(AND($J333&gt;W$1,$J333&lt;=$AO$1),1,IF((COUNTIFS(INCAPACIDADES!$C$1:$C$51,$I333,INCAPACIDADES!T$1:T$51,W$1))&gt;0,2,IF(VLOOKUP($C333,BD!$D$1:$F$501,3,0)&gt;W$1,0,3))),"")</f>
        <v/>
      </c>
      <c r="CR333" s="23" t="str">
        <f>+IF(AND(LEN($I333)&gt;5),IF(AND($J333&gt;X$1,$J333&lt;=$AO$1),1,IF((COUNTIFS(INCAPACIDADES!$C$1:$C$51,$I333,INCAPACIDADES!U$1:U$51,X$1))&gt;0,2,IF(VLOOKUP($C333,BD!$D$1:$F$501,3,0)&gt;X$1,0,3))),"")</f>
        <v/>
      </c>
      <c r="CS333" s="23" t="str">
        <f>+IF(AND(LEN($I333)&gt;5),IF(AND($J333&gt;Y$1,$J333&lt;=$AO$1),1,IF((COUNTIFS(INCAPACIDADES!$C$1:$C$51,$I333,INCAPACIDADES!V$1:V$51,Y$1))&gt;0,2,IF(VLOOKUP($C333,BD!$D$1:$F$501,3,0)&gt;Y$1,0,3))),"")</f>
        <v/>
      </c>
      <c r="CT333" s="23" t="str">
        <f>+IF(AND(LEN($I333)&gt;5),IF(AND($J333&gt;Z$1,$J333&lt;=$AO$1),1,IF((COUNTIFS(INCAPACIDADES!$C$1:$C$51,$I333,INCAPACIDADES!W$1:W$51,Z$1))&gt;0,2,IF(VLOOKUP($C333,BD!$D$1:$F$501,3,0)&gt;Z$1,0,3))),"")</f>
        <v/>
      </c>
      <c r="CU333" s="23" t="str">
        <f>+IF(AND(LEN($I333)&gt;5),IF(AND($J333&gt;AA$1,$J333&lt;=$AO$1),1,IF((COUNTIFS(INCAPACIDADES!$C$1:$C$51,$I333,INCAPACIDADES!X$1:X$51,AA$1))&gt;0,2,IF(VLOOKUP($C333,BD!$D$1:$F$501,3,0)&gt;AA$1,0,3))),"")</f>
        <v/>
      </c>
      <c r="CV333" s="23" t="str">
        <f>+IF(AND(LEN($I333)&gt;5),IF(AND($J333&gt;AB$1,$J333&lt;=$AO$1),1,IF((COUNTIFS(INCAPACIDADES!$C$1:$C$51,$I333,INCAPACIDADES!Y$1:Y$51,AB$1))&gt;0,2,IF(VLOOKUP($C333,BD!$D$1:$F$501,3,0)&gt;AB$1,0,3))),"")</f>
        <v/>
      </c>
      <c r="CW333" s="23" t="str">
        <f>+IF(AND(LEN($I333)&gt;5),IF(AND($J333&gt;AC$1,$J333&lt;=$AO$1),1,IF((COUNTIFS(INCAPACIDADES!$C$1:$C$51,$I333,INCAPACIDADES!Z$1:Z$51,AC$1))&gt;0,2,IF(VLOOKUP($C333,BD!$D$1:$F$501,3,0)&gt;AC$1,0,3))),"")</f>
        <v/>
      </c>
      <c r="CX333" s="23" t="str">
        <f>+IF(AND(LEN($I333)&gt;5),IF(AND($J333&gt;AD$1,$J333&lt;=$AO$1),1,IF((COUNTIFS(INCAPACIDADES!$C$1:$C$51,$I333,INCAPACIDADES!AA$1:AA$51,AD$1))&gt;0,2,IF(VLOOKUP($C333,BD!$D$1:$F$501,3,0)&gt;AD$1,0,3))),"")</f>
        <v/>
      </c>
      <c r="CY333" s="23" t="str">
        <f>+IF(AND(LEN($I333)&gt;5),IF(AND($J333&gt;AE$1,$J333&lt;=$AO$1),1,IF((COUNTIFS(INCAPACIDADES!$C$1:$C$51,$I333,INCAPACIDADES!AB$1:AB$51,AE$1))&gt;0,2,IF(VLOOKUP($C333,BD!$D$1:$F$501,3,0)&gt;AE$1,0,3))),"")</f>
        <v/>
      </c>
      <c r="CZ333" s="23" t="str">
        <f>+IF(AND(LEN($I333)&gt;5),IF(AND($J333&gt;AF$1,$J333&lt;=$AO$1),1,IF((COUNTIFS(INCAPACIDADES!$C$1:$C$51,$I333,INCAPACIDADES!AC$1:AC$51,AF$1))&gt;0,2,IF(VLOOKUP($C333,BD!$D$1:$F$501,3,0)&gt;AF$1,0,3))),"")</f>
        <v/>
      </c>
      <c r="DA333" s="23" t="str">
        <f>+IF(AND(LEN($I333)&gt;5),IF(AND($J333&gt;AG$1,$J333&lt;=$AO$1),1,IF((COUNTIFS(INCAPACIDADES!$C$1:$C$51,$I333,INCAPACIDADES!AD$1:AD$51,AG$1))&gt;0,2,IF(VLOOKUP($C333,BD!$D$1:$F$501,3,0)&gt;AG$1,0,3))),"")</f>
        <v/>
      </c>
      <c r="DB333" s="23" t="str">
        <f>+IF(AND(LEN($I333)&gt;5),IF(AND($J333&gt;AH$1,$J333&lt;=$AO$1),1,IF((COUNTIFS(INCAPACIDADES!$C$1:$C$51,$I333,INCAPACIDADES!AE$1:AE$51,AH$1))&gt;0,2,IF(VLOOKUP($C333,BD!$D$1:$F$501,3,0)&gt;AH$1,0,3))),"")</f>
        <v/>
      </c>
      <c r="DC333" s="23" t="str">
        <f>+IF(AND(LEN($I333)&gt;5),IF(AND($J333&gt;AI$1,$J333&lt;=$AO$1),1,IF((COUNTIFS(INCAPACIDADES!$C$1:$C$51,$I333,INCAPACIDADES!AF$1:AF$51,AI$1))&gt;0,2,IF(VLOOKUP($C333,BD!$D$1:$F$501,3,0)&gt;AI$1,0,3))),"")</f>
        <v/>
      </c>
      <c r="DD333" s="23" t="str">
        <f>+IF(AND(LEN($I333)&gt;5),IF(AND($J333&gt;AJ$1,$J333&lt;=$AO$1),1,IF((COUNTIFS(INCAPACIDADES!$C$1:$C$51,$I333,INCAPACIDADES!AG$1:AG$51,AJ$1))&gt;0,2,IF(VLOOKUP($C333,BD!$D$1:$F$501,3,0)&gt;AJ$1,0,3))),"")</f>
        <v/>
      </c>
      <c r="DE333" s="23" t="str">
        <f>+IF(AND(LEN($I333)&gt;5),IF(AND($J333&gt;AK$1,$J333&lt;=$AO$1),1,IF((COUNTIFS(INCAPACIDADES!$C$1:$C$51,$I333,INCAPACIDADES!AH$1:AH$51,AK$1))&gt;0,2,IF(VLOOKUP($C333,BD!$D$1:$F$501,3,0)&gt;AK$1,0,3))),"")</f>
        <v/>
      </c>
      <c r="DF333" s="23" t="str">
        <f>+IF(AND(LEN($I333)&gt;5),IF(AND($J333&gt;AL$1,$J333&lt;=$AO$1),1,IF((COUNTIFS(INCAPACIDADES!$C$1:$C$51,$I333,INCAPACIDADES!AI$1:AI$51,AL$1))&gt;0,2,IF(VLOOKUP($C333,BD!$D$1:$F$501,3,0)&gt;AL$1,0,3))),"")</f>
        <v/>
      </c>
      <c r="DG333" s="23" t="str">
        <f>+IF(AND(LEN($I333)&gt;5),IF(AND($J333&gt;AM$1,$J333&lt;=$AO$1),1,IF((COUNTIFS(INCAPACIDADES!$C$1:$C$51,$I333,INCAPACIDADES!AJ$1:AJ$51,AM$1))&gt;0,2,IF(VLOOKUP($C333,BD!$D$1:$F$501,3,0)&gt;AM$1,0,3))),"")</f>
        <v/>
      </c>
      <c r="DH333" s="23" t="str">
        <f>+IF(AND(LEN($I333)&gt;5),IF(AND($J333&gt;AN$1,$J333&lt;=$AO$1),1,IF((COUNTIFS(INCAPACIDADES!$C$1:$C$51,$I333,INCAPACIDADES!AK$1:AK$51,AN$1))&gt;0,2,IF(VLOOKUP($C333,BD!$D$1:$F$501,3,0)&gt;AN$1,0,3))),"")</f>
        <v/>
      </c>
      <c r="DI333" s="23" t="str">
        <f>+IF(AND(LEN($I333)&gt;5),IF(AND($J333&gt;AO$1,$J333&lt;=$AO$1),1,IF((COUNTIFS(INCAPACIDADES!$C$1:$C$51,$I333,INCAPACIDADES!AL$1:AL$51,AO$1))&gt;0,2,IF(VLOOKUP($C333,BD!$D$1:$F$501,3,0)&gt;AO$1,0,3))),"")</f>
        <v/>
      </c>
      <c r="DJ333" s="23" t="str">
        <f>+IF(LEN($I333)&gt;5,IF(ISERROR(VLOOKUP(N333,'CODIGO PAGO'!$B$2:$B$20,1,0)),1,IF(OR(AND(CH333=1,N333&lt;&gt;"N"),AND(CH333=3,N333&lt;&gt;"B"),AND(CH333=2,LEFT(TRIM(N333),1)&lt;&gt;"I")),1,IF(OR(AND(CH333=0,N333="N"),AND(CH333=0,N333="B"),AND(CH333=0,LEFT(TRIM(N333),1)="I")),1,0))),"")</f>
        <v/>
      </c>
      <c r="DK333" s="23" t="str">
        <f t="shared" si="209"/>
        <v/>
      </c>
      <c r="DL333" s="23" t="str">
        <f>+IF(LEN($I333)&gt;5,IF(ISERROR(VLOOKUP(P333,'CODIGO PAGO'!$B$2:$B$20,1,0)),1,IF(OR(AND(CJ333=1,P333&lt;&gt;"N"),AND(CJ333=3,P333&lt;&gt;"B"),AND(CJ333=2,LEFT(TRIM(P333),1)&lt;&gt;"I")),1,IF(OR(AND(CJ333=0,P333="N"),AND(CJ333=0,P333="B"),AND(CJ333=0,LEFT(TRIM(P333),1)="I")),1,0))),"")</f>
        <v/>
      </c>
      <c r="DM333" s="23" t="str">
        <f t="shared" si="210"/>
        <v/>
      </c>
      <c r="DN333" s="23" t="str">
        <f>+IF(LEN($I333)&gt;5,IF(ISERROR(VLOOKUP(R333,'CODIGO PAGO'!$B$2:$B$20,1,0)),1,IF(OR(AND(CL333=1,R333&lt;&gt;"N"),AND(CL333=3,R333&lt;&gt;"B"),AND(CL333=2,LEFT(TRIM(R333),1)&lt;&gt;"I")),1,IF(OR(AND(CL333=0,R333="N"),AND(CL333=0,R333="B"),AND(CL333=0,LEFT(TRIM(R333),1)="I")),1,0))),"")</f>
        <v/>
      </c>
      <c r="DO333" s="23" t="str">
        <f t="shared" si="211"/>
        <v/>
      </c>
      <c r="DP333" s="23" t="str">
        <f>+IF(LEN($I333)&gt;5,IF(ISERROR(VLOOKUP(T333,'CODIGO PAGO'!$B$2:$B$20,1,0)),1,IF(OR(AND(CN333=1,T333&lt;&gt;"N"),AND(CN333=3,T333&lt;&gt;"B"),AND(CN333=2,LEFT(TRIM(T333),1)&lt;&gt;"I")),1,IF(OR(AND(CN333=0,T333="N"),AND(CN333=0,T333="B"),AND(CN333=0,LEFT(TRIM(T333),1)="I")),1,0))),"")</f>
        <v/>
      </c>
      <c r="DQ333" s="23" t="str">
        <f t="shared" si="212"/>
        <v/>
      </c>
      <c r="DR333" s="23" t="str">
        <f>+IF(LEN($I333)&gt;5,IF(ISERROR(VLOOKUP(V333,'CODIGO PAGO'!$B$2:$B$20,1,0)),1,IF(OR(AND(CP333=1,V333&lt;&gt;"N"),AND(CP333=3,V333&lt;&gt;"B"),AND(CP333=2,LEFT(TRIM(V333),1)&lt;&gt;"I")),1,IF(OR(AND(CP333=0,V333="N"),AND(CP333=0,V333="B"),AND(CP333=0,LEFT(TRIM(V333),1)="I")),1,0))),"")</f>
        <v/>
      </c>
      <c r="DS333" s="23" t="str">
        <f t="shared" si="213"/>
        <v/>
      </c>
      <c r="DT333" s="23" t="str">
        <f>+IF(LEN($I333)&gt;5,IF(ISERROR(VLOOKUP(X333,'CODIGO PAGO'!$B$2:$B$20,1,0)),1,IF(OR(AND(CR333=1,X333&lt;&gt;"N"),AND(CR333=3,X333&lt;&gt;"B"),AND(CR333=2,LEFT(TRIM(X333),1)&lt;&gt;"I")),1,IF(OR(AND(CR333=0,X333="N"),AND(CR333=0,X333="B"),AND(CR333=0,LEFT(TRIM(X333),1)="I")),1,0))),"")</f>
        <v/>
      </c>
      <c r="DU333" s="23" t="str">
        <f t="shared" si="214"/>
        <v/>
      </c>
      <c r="DV333" s="23" t="str">
        <f>+IF(LEN($I333)&gt;5,IF(ISERROR(VLOOKUP(Z333,'CODIGO PAGO'!$B$2:$B$20,1,0)),1,IF(OR(AND(CT333=1,Z333&lt;&gt;"N"),AND(CT333=3,Z333&lt;&gt;"B"),AND(CT333=2,LEFT(TRIM(Z333),1)&lt;&gt;"I")),1,IF(OR(AND(CT333=0,Z333="N"),AND(CT333=0,Z333="B"),AND(CT333=0,LEFT(TRIM(Z333),1)="I")),1,0))),"")</f>
        <v/>
      </c>
      <c r="DW333" s="23" t="str">
        <f t="shared" si="215"/>
        <v/>
      </c>
      <c r="DX333" s="23" t="str">
        <f>+IF(LEN($I333)&gt;5,IF(ISERROR(VLOOKUP(AB333,'CODIGO PAGO'!$B$2:$B$20,1,0)),1,IF(OR(AND(CV333=1,AB333&lt;&gt;"N"),AND(CV333=3,AB333&lt;&gt;"B"),AND(CV333=2,LEFT(TRIM(AB333),1)&lt;&gt;"I")),1,IF(OR(AND(CV333=0,AB333="N"),AND(CV333=0,AB333="B"),AND(CV333=0,LEFT(TRIM(AB333),1)="I")),1,0))),"")</f>
        <v/>
      </c>
      <c r="DY333" s="23" t="str">
        <f t="shared" si="216"/>
        <v/>
      </c>
      <c r="DZ333" s="23" t="str">
        <f>+IF(LEN($I333)&gt;5,IF(ISERROR(VLOOKUP(AD333,'CODIGO PAGO'!$B$2:$B$20,1,0)),1,IF(OR(AND(CX333=1,AD333&lt;&gt;"N"),AND(CX333=3,AD333&lt;&gt;"B"),AND(CX333=2,LEFT(TRIM(AD333),1)&lt;&gt;"I")),1,IF(OR(AND(CX333=0,AD333="N"),AND(CX333=0,AD333="B"),AND(CX333=0,LEFT(TRIM(AD333),1)="I")),1,0))),"")</f>
        <v/>
      </c>
      <c r="EA333" s="23" t="str">
        <f t="shared" si="217"/>
        <v/>
      </c>
      <c r="EB333" s="23" t="str">
        <f>+IF(LEN($I333)&gt;5,IF(ISERROR(VLOOKUP(AF333,'CODIGO PAGO'!$B$2:$B$20,1,0)),1,IF(OR(AND(CZ333=1,AF333&lt;&gt;"N"),AND(CZ333=3,AF333&lt;&gt;"B"),AND(CZ333=2,LEFT(TRIM(AF333),1)&lt;&gt;"I")),1,IF(OR(AND(CZ333=0,AF333="N"),AND(CZ333=0,AF333="B"),AND(CZ333=0,LEFT(TRIM(AF333),1)="I")),1,0))),"")</f>
        <v/>
      </c>
      <c r="EC333" s="23" t="str">
        <f t="shared" si="218"/>
        <v/>
      </c>
      <c r="ED333" s="23" t="str">
        <f>+IF(LEN($I333)&gt;5,IF(ISERROR(VLOOKUP(AH333,'CODIGO PAGO'!$B$2:$B$20,1,0)),1,IF(OR(AND(DB333=1,AH333&lt;&gt;"N"),AND(DB333=3,AH333&lt;&gt;"B"),AND(DB333=2,LEFT(TRIM(AH333),1)&lt;&gt;"I")),1,IF(OR(AND(DB333=0,AH333="N"),AND(DB333=0,AH333="B"),AND(DB333=0,LEFT(TRIM(AH333),1)="I")),1,0))),"")</f>
        <v/>
      </c>
      <c r="EE333" s="23" t="str">
        <f t="shared" si="219"/>
        <v/>
      </c>
      <c r="EF333" s="23" t="str">
        <f>+IF(LEN($I333)&gt;5,IF(ISERROR(VLOOKUP(AJ333,'CODIGO PAGO'!$B$2:$B$20,1,0)),1,IF(OR(AND(DD333=1,AJ333&lt;&gt;"N"),AND(DD333=3,AJ333&lt;&gt;"B"),AND(DD333=2,LEFT(TRIM(AJ333),1)&lt;&gt;"I")),1,IF(OR(AND(DD333=0,AJ333="N"),AND(DD333=0,AJ333="B"),AND(DD333=0,LEFT(TRIM(AJ333),1)="I")),1,0))),"")</f>
        <v/>
      </c>
      <c r="EG333" s="23" t="str">
        <f t="shared" si="220"/>
        <v/>
      </c>
      <c r="EH333" s="23" t="str">
        <f>+IF(LEN($I333)&gt;5,IF(ISERROR(VLOOKUP(AL333,'CODIGO PAGO'!$B$2:$B$20,1,0)),1,IF(OR(AND(DF333=1,AL333&lt;&gt;"N"),AND(DF333=3,AL333&lt;&gt;"B"),AND(DF333=2,LEFT(TRIM(AL333),1)&lt;&gt;"I")),1,IF(OR(AND(DF333=0,AL333="N"),AND(DF333=0,AL333="B"),AND(DF333=0,LEFT(TRIM(AL333),1)="I")),1,0))),"")</f>
        <v/>
      </c>
      <c r="EI333" s="23" t="str">
        <f t="shared" si="221"/>
        <v/>
      </c>
      <c r="EJ333" s="23" t="str">
        <f>+IF(LEN($I333)&gt;5,IF(ISERROR(VLOOKUP(AN333,'CODIGO PAGO'!$B$2:$B$20,1,0)),1,IF(OR(AND(DH333=1,AN333&lt;&gt;"N"),AND(DH333=3,AN333&lt;&gt;"B"),AND(DH333=2,LEFT(TRIM(AN333),1)&lt;&gt;"I")),1,IF(OR(AND(DH333=0,AN333="N"),AND(DH333=0,AN333="B"),AND(DH333=0,LEFT(TRIM(AN333),1)="I")),1,0))),"")</f>
        <v/>
      </c>
      <c r="EK333" s="23" t="str">
        <f t="shared" si="222"/>
        <v/>
      </c>
      <c r="EL333" s="24" t="str">
        <f t="shared" si="223"/>
        <v/>
      </c>
    </row>
    <row r="334" spans="1:142" s="26" customFormat="1">
      <c r="A334" s="15" t="str">
        <f t="shared" si="189"/>
        <v/>
      </c>
      <c r="B334" s="1" t="str">
        <f>+IF(LEN(I334)&gt;5,'CODIGO PAGO'!$B$28,"")</f>
        <v/>
      </c>
      <c r="C334" s="1" t="str">
        <f>+IF(LEN($I334)&gt;5,BD!D334,"")</f>
        <v/>
      </c>
      <c r="D334" s="168" t="str">
        <f>+IF(LEN($I334)&gt;5,BD!A334,"")</f>
        <v/>
      </c>
      <c r="E334" s="1" t="str">
        <f>+IF(LEN($I334)&gt;5,BD!B334,"")</f>
        <v/>
      </c>
      <c r="F334" s="1" t="str">
        <f>+IF(LEN($I334)&gt;5,BD!C334,"")</f>
        <v/>
      </c>
      <c r="G334" s="141"/>
      <c r="H334" s="141"/>
      <c r="I334" s="1" t="str">
        <f>+IF(LEN(BD!G334)&gt;5,BD!G334,"")</f>
        <v/>
      </c>
      <c r="J334" s="167" t="str">
        <f>+IF(LEN($I334)&gt;5,BD!E334,"")</f>
        <v/>
      </c>
      <c r="K334" s="6" t="str">
        <f t="shared" si="190"/>
        <v/>
      </c>
      <c r="L334" s="87" t="str">
        <f>+IF(LEN($I334)&gt;5,BD!H334,"")</f>
        <v/>
      </c>
      <c r="M334" s="40" t="str">
        <f t="shared" si="191"/>
        <v/>
      </c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4" t="str">
        <f t="shared" si="192"/>
        <v/>
      </c>
      <c r="AQ334" s="5" t="str">
        <f t="shared" si="193"/>
        <v/>
      </c>
      <c r="AR334" s="91" t="str">
        <f t="shared" si="194"/>
        <v/>
      </c>
      <c r="AS334" s="5" t="str">
        <f t="shared" si="195"/>
        <v/>
      </c>
      <c r="AT334" s="91" t="str">
        <f t="shared" si="196"/>
        <v/>
      </c>
      <c r="AU334" s="4" t="str">
        <f t="shared" si="197"/>
        <v/>
      </c>
      <c r="AV334" s="4" t="str">
        <f t="shared" si="198"/>
        <v/>
      </c>
      <c r="AW334" s="4" t="str">
        <f t="shared" si="199"/>
        <v/>
      </c>
      <c r="AX334" s="4" t="str">
        <f t="shared" si="200"/>
        <v/>
      </c>
      <c r="AY334" s="88" t="str">
        <f t="shared" si="201"/>
        <v/>
      </c>
      <c r="AZ334" s="17" t="str">
        <f t="shared" si="202"/>
        <v/>
      </c>
      <c r="BA334" s="18" t="str">
        <f t="shared" si="203"/>
        <v/>
      </c>
      <c r="BB334" s="19" t="str">
        <f>+IF(LEN(I334)&gt;5,IF(INT(RIGHT(B334,1))=9,0.5*L334*AY334,INT(MID(B334,5,LEN(B334)-4))*L334)+IFERROR(VLOOKUP(I334,AJUSTES!$A$1:$I$50,9,0),0),"")</f>
        <v/>
      </c>
      <c r="BC334" s="12"/>
      <c r="BD334" s="19" t="str">
        <f t="shared" si="204"/>
        <v/>
      </c>
      <c r="BE334" s="18" t="str">
        <f t="shared" si="205"/>
        <v/>
      </c>
      <c r="BF334" s="139" t="str">
        <f t="shared" si="206"/>
        <v/>
      </c>
      <c r="BG334" s="114"/>
      <c r="BH334" s="18" t="str">
        <f t="shared" si="207"/>
        <v/>
      </c>
      <c r="BI334" s="13"/>
      <c r="BJ334" s="12"/>
      <c r="BK334" s="12"/>
      <c r="BL334" s="145"/>
      <c r="BM334" s="12"/>
      <c r="BN334" s="12"/>
      <c r="BO334" s="12"/>
      <c r="BP334" s="12"/>
      <c r="BQ334" s="12"/>
      <c r="BR334" s="12"/>
      <c r="BS334" s="146"/>
      <c r="BT334" s="14"/>
      <c r="BU334" s="12"/>
      <c r="BV334" s="12"/>
      <c r="BW334" s="12"/>
      <c r="BX334" s="12"/>
      <c r="BY334" s="12"/>
      <c r="BZ334" s="144"/>
      <c r="CA334" s="107" t="str">
        <f>+IF(LEN($I334)&gt;5,IF(BD!F334="N/A","",BD!F334),"")</f>
        <v/>
      </c>
      <c r="CB334" s="21"/>
      <c r="CC334" s="147"/>
      <c r="CD334" s="148"/>
      <c r="CE334" s="8" t="str">
        <f>+IF(LEN(I334)&gt;5,BD!M334,"")</f>
        <v/>
      </c>
      <c r="CF334" s="16" t="str">
        <f>+IF(LEN(I334)&gt;5,BD!N334,"")</f>
        <v/>
      </c>
      <c r="CG334" s="3" t="str">
        <f t="shared" si="208"/>
        <v/>
      </c>
      <c r="CH334" s="23" t="str">
        <f>+IF(AND(LEN($I334)&gt;5),IF(AND($J334&gt;N$1,$J334&lt;=$AO$1),1,IF((COUNTIFS(INCAPACIDADES!$C$1:$C$51,$I334,INCAPACIDADES!K$1:K$51,N$1))&gt;0,2,IF(VLOOKUP($C334,BD!$D$1:$F$501,3,0)&gt;N$1,0,3))),"")</f>
        <v/>
      </c>
      <c r="CI334" s="23" t="str">
        <f>+IF(AND(LEN($I334)&gt;5),IF(AND($J334&gt;O$1,$J334&lt;=$AO$1),1,IF((COUNTIFS(INCAPACIDADES!$C$1:$C$51,$I334,INCAPACIDADES!L$1:L$51,O$1))&gt;0,2,IF(VLOOKUP($C334,BD!$D$1:$F$501,3,0)&gt;O$1,0,3))),"")</f>
        <v/>
      </c>
      <c r="CJ334" s="23" t="str">
        <f>+IF(AND(LEN($I334)&gt;5),IF(AND($J334&gt;P$1,$J334&lt;=$AO$1),1,IF((COUNTIFS(INCAPACIDADES!$C$1:$C$51,$I334,INCAPACIDADES!M$1:M$51,P$1))&gt;0,2,IF(VLOOKUP($C334,BD!$D$1:$F$501,3,0)&gt;P$1,0,3))),"")</f>
        <v/>
      </c>
      <c r="CK334" s="23" t="str">
        <f>+IF(AND(LEN($I334)&gt;5),IF(AND($J334&gt;Q$1,$J334&lt;=$AO$1),1,IF((COUNTIFS(INCAPACIDADES!$C$1:$C$51,$I334,INCAPACIDADES!N$1:N$51,Q$1))&gt;0,2,IF(VLOOKUP($C334,BD!$D$1:$F$501,3,0)&gt;Q$1,0,3))),"")</f>
        <v/>
      </c>
      <c r="CL334" s="23" t="str">
        <f>+IF(AND(LEN($I334)&gt;5),IF(AND($J334&gt;R$1,$J334&lt;=$AO$1),1,IF((COUNTIFS(INCAPACIDADES!$C$1:$C$51,$I334,INCAPACIDADES!O$1:O$51,R$1))&gt;0,2,IF(VLOOKUP($C334,BD!$D$1:$F$501,3,0)&gt;R$1,0,3))),"")</f>
        <v/>
      </c>
      <c r="CM334" s="23" t="str">
        <f>+IF(AND(LEN($I334)&gt;5),IF(AND($J334&gt;S$1,$J334&lt;=$AO$1),1,IF((COUNTIFS(INCAPACIDADES!$C$1:$C$51,$I334,INCAPACIDADES!P$1:P$51,S$1))&gt;0,2,IF(VLOOKUP($C334,BD!$D$1:$F$501,3,0)&gt;S$1,0,3))),"")</f>
        <v/>
      </c>
      <c r="CN334" s="23" t="str">
        <f>+IF(AND(LEN($I334)&gt;5),IF(AND($J334&gt;T$1,$J334&lt;=$AO$1),1,IF((COUNTIFS(INCAPACIDADES!$C$1:$C$51,$I334,INCAPACIDADES!Q$1:Q$51,T$1))&gt;0,2,IF(VLOOKUP($C334,BD!$D$1:$F$501,3,0)&gt;T$1,0,3))),"")</f>
        <v/>
      </c>
      <c r="CO334" s="23" t="str">
        <f>+IF(AND(LEN($I334)&gt;5),IF(AND($J334&gt;U$1,$J334&lt;=$AO$1),1,IF((COUNTIFS(INCAPACIDADES!$C$1:$C$51,$I334,INCAPACIDADES!R$1:R$51,U$1))&gt;0,2,IF(VLOOKUP($C334,BD!$D$1:$F$501,3,0)&gt;U$1,0,3))),"")</f>
        <v/>
      </c>
      <c r="CP334" s="23" t="str">
        <f>+IF(AND(LEN($I334)&gt;5),IF(AND($J334&gt;V$1,$J334&lt;=$AO$1),1,IF((COUNTIFS(INCAPACIDADES!$C$1:$C$51,$I334,INCAPACIDADES!S$1:S$51,V$1))&gt;0,2,IF(VLOOKUP($C334,BD!$D$1:$F$501,3,0)&gt;V$1,0,3))),"")</f>
        <v/>
      </c>
      <c r="CQ334" s="23" t="str">
        <f>+IF(AND(LEN($I334)&gt;5),IF(AND($J334&gt;W$1,$J334&lt;=$AO$1),1,IF((COUNTIFS(INCAPACIDADES!$C$1:$C$51,$I334,INCAPACIDADES!T$1:T$51,W$1))&gt;0,2,IF(VLOOKUP($C334,BD!$D$1:$F$501,3,0)&gt;W$1,0,3))),"")</f>
        <v/>
      </c>
      <c r="CR334" s="23" t="str">
        <f>+IF(AND(LEN($I334)&gt;5),IF(AND($J334&gt;X$1,$J334&lt;=$AO$1),1,IF((COUNTIFS(INCAPACIDADES!$C$1:$C$51,$I334,INCAPACIDADES!U$1:U$51,X$1))&gt;0,2,IF(VLOOKUP($C334,BD!$D$1:$F$501,3,0)&gt;X$1,0,3))),"")</f>
        <v/>
      </c>
      <c r="CS334" s="23" t="str">
        <f>+IF(AND(LEN($I334)&gt;5),IF(AND($J334&gt;Y$1,$J334&lt;=$AO$1),1,IF((COUNTIFS(INCAPACIDADES!$C$1:$C$51,$I334,INCAPACIDADES!V$1:V$51,Y$1))&gt;0,2,IF(VLOOKUP($C334,BD!$D$1:$F$501,3,0)&gt;Y$1,0,3))),"")</f>
        <v/>
      </c>
      <c r="CT334" s="23" t="str">
        <f>+IF(AND(LEN($I334)&gt;5),IF(AND($J334&gt;Z$1,$J334&lt;=$AO$1),1,IF((COUNTIFS(INCAPACIDADES!$C$1:$C$51,$I334,INCAPACIDADES!W$1:W$51,Z$1))&gt;0,2,IF(VLOOKUP($C334,BD!$D$1:$F$501,3,0)&gt;Z$1,0,3))),"")</f>
        <v/>
      </c>
      <c r="CU334" s="23" t="str">
        <f>+IF(AND(LEN($I334)&gt;5),IF(AND($J334&gt;AA$1,$J334&lt;=$AO$1),1,IF((COUNTIFS(INCAPACIDADES!$C$1:$C$51,$I334,INCAPACIDADES!X$1:X$51,AA$1))&gt;0,2,IF(VLOOKUP($C334,BD!$D$1:$F$501,3,0)&gt;AA$1,0,3))),"")</f>
        <v/>
      </c>
      <c r="CV334" s="23" t="str">
        <f>+IF(AND(LEN($I334)&gt;5),IF(AND($J334&gt;AB$1,$J334&lt;=$AO$1),1,IF((COUNTIFS(INCAPACIDADES!$C$1:$C$51,$I334,INCAPACIDADES!Y$1:Y$51,AB$1))&gt;0,2,IF(VLOOKUP($C334,BD!$D$1:$F$501,3,0)&gt;AB$1,0,3))),"")</f>
        <v/>
      </c>
      <c r="CW334" s="23" t="str">
        <f>+IF(AND(LEN($I334)&gt;5),IF(AND($J334&gt;AC$1,$J334&lt;=$AO$1),1,IF((COUNTIFS(INCAPACIDADES!$C$1:$C$51,$I334,INCAPACIDADES!Z$1:Z$51,AC$1))&gt;0,2,IF(VLOOKUP($C334,BD!$D$1:$F$501,3,0)&gt;AC$1,0,3))),"")</f>
        <v/>
      </c>
      <c r="CX334" s="23" t="str">
        <f>+IF(AND(LEN($I334)&gt;5),IF(AND($J334&gt;AD$1,$J334&lt;=$AO$1),1,IF((COUNTIFS(INCAPACIDADES!$C$1:$C$51,$I334,INCAPACIDADES!AA$1:AA$51,AD$1))&gt;0,2,IF(VLOOKUP($C334,BD!$D$1:$F$501,3,0)&gt;AD$1,0,3))),"")</f>
        <v/>
      </c>
      <c r="CY334" s="23" t="str">
        <f>+IF(AND(LEN($I334)&gt;5),IF(AND($J334&gt;AE$1,$J334&lt;=$AO$1),1,IF((COUNTIFS(INCAPACIDADES!$C$1:$C$51,$I334,INCAPACIDADES!AB$1:AB$51,AE$1))&gt;0,2,IF(VLOOKUP($C334,BD!$D$1:$F$501,3,0)&gt;AE$1,0,3))),"")</f>
        <v/>
      </c>
      <c r="CZ334" s="23" t="str">
        <f>+IF(AND(LEN($I334)&gt;5),IF(AND($J334&gt;AF$1,$J334&lt;=$AO$1),1,IF((COUNTIFS(INCAPACIDADES!$C$1:$C$51,$I334,INCAPACIDADES!AC$1:AC$51,AF$1))&gt;0,2,IF(VLOOKUP($C334,BD!$D$1:$F$501,3,0)&gt;AF$1,0,3))),"")</f>
        <v/>
      </c>
      <c r="DA334" s="23" t="str">
        <f>+IF(AND(LEN($I334)&gt;5),IF(AND($J334&gt;AG$1,$J334&lt;=$AO$1),1,IF((COUNTIFS(INCAPACIDADES!$C$1:$C$51,$I334,INCAPACIDADES!AD$1:AD$51,AG$1))&gt;0,2,IF(VLOOKUP($C334,BD!$D$1:$F$501,3,0)&gt;AG$1,0,3))),"")</f>
        <v/>
      </c>
      <c r="DB334" s="23" t="str">
        <f>+IF(AND(LEN($I334)&gt;5),IF(AND($J334&gt;AH$1,$J334&lt;=$AO$1),1,IF((COUNTIFS(INCAPACIDADES!$C$1:$C$51,$I334,INCAPACIDADES!AE$1:AE$51,AH$1))&gt;0,2,IF(VLOOKUP($C334,BD!$D$1:$F$501,3,0)&gt;AH$1,0,3))),"")</f>
        <v/>
      </c>
      <c r="DC334" s="23" t="str">
        <f>+IF(AND(LEN($I334)&gt;5),IF(AND($J334&gt;AI$1,$J334&lt;=$AO$1),1,IF((COUNTIFS(INCAPACIDADES!$C$1:$C$51,$I334,INCAPACIDADES!AF$1:AF$51,AI$1))&gt;0,2,IF(VLOOKUP($C334,BD!$D$1:$F$501,3,0)&gt;AI$1,0,3))),"")</f>
        <v/>
      </c>
      <c r="DD334" s="23" t="str">
        <f>+IF(AND(LEN($I334)&gt;5),IF(AND($J334&gt;AJ$1,$J334&lt;=$AO$1),1,IF((COUNTIFS(INCAPACIDADES!$C$1:$C$51,$I334,INCAPACIDADES!AG$1:AG$51,AJ$1))&gt;0,2,IF(VLOOKUP($C334,BD!$D$1:$F$501,3,0)&gt;AJ$1,0,3))),"")</f>
        <v/>
      </c>
      <c r="DE334" s="23" t="str">
        <f>+IF(AND(LEN($I334)&gt;5),IF(AND($J334&gt;AK$1,$J334&lt;=$AO$1),1,IF((COUNTIFS(INCAPACIDADES!$C$1:$C$51,$I334,INCAPACIDADES!AH$1:AH$51,AK$1))&gt;0,2,IF(VLOOKUP($C334,BD!$D$1:$F$501,3,0)&gt;AK$1,0,3))),"")</f>
        <v/>
      </c>
      <c r="DF334" s="23" t="str">
        <f>+IF(AND(LEN($I334)&gt;5),IF(AND($J334&gt;AL$1,$J334&lt;=$AO$1),1,IF((COUNTIFS(INCAPACIDADES!$C$1:$C$51,$I334,INCAPACIDADES!AI$1:AI$51,AL$1))&gt;0,2,IF(VLOOKUP($C334,BD!$D$1:$F$501,3,0)&gt;AL$1,0,3))),"")</f>
        <v/>
      </c>
      <c r="DG334" s="23" t="str">
        <f>+IF(AND(LEN($I334)&gt;5),IF(AND($J334&gt;AM$1,$J334&lt;=$AO$1),1,IF((COUNTIFS(INCAPACIDADES!$C$1:$C$51,$I334,INCAPACIDADES!AJ$1:AJ$51,AM$1))&gt;0,2,IF(VLOOKUP($C334,BD!$D$1:$F$501,3,0)&gt;AM$1,0,3))),"")</f>
        <v/>
      </c>
      <c r="DH334" s="23" t="str">
        <f>+IF(AND(LEN($I334)&gt;5),IF(AND($J334&gt;AN$1,$J334&lt;=$AO$1),1,IF((COUNTIFS(INCAPACIDADES!$C$1:$C$51,$I334,INCAPACIDADES!AK$1:AK$51,AN$1))&gt;0,2,IF(VLOOKUP($C334,BD!$D$1:$F$501,3,0)&gt;AN$1,0,3))),"")</f>
        <v/>
      </c>
      <c r="DI334" s="23" t="str">
        <f>+IF(AND(LEN($I334)&gt;5),IF(AND($J334&gt;AO$1,$J334&lt;=$AO$1),1,IF((COUNTIFS(INCAPACIDADES!$C$1:$C$51,$I334,INCAPACIDADES!AL$1:AL$51,AO$1))&gt;0,2,IF(VLOOKUP($C334,BD!$D$1:$F$501,3,0)&gt;AO$1,0,3))),"")</f>
        <v/>
      </c>
      <c r="DJ334" s="23" t="str">
        <f>+IF(LEN($I334)&gt;5,IF(ISERROR(VLOOKUP(N334,'CODIGO PAGO'!$B$2:$B$20,1,0)),1,IF(OR(AND(CH334=1,N334&lt;&gt;"N"),AND(CH334=3,N334&lt;&gt;"B"),AND(CH334=2,LEFT(TRIM(N334),1)&lt;&gt;"I")),1,IF(OR(AND(CH334=0,N334="N"),AND(CH334=0,N334="B"),AND(CH334=0,LEFT(TRIM(N334),1)="I")),1,0))),"")</f>
        <v/>
      </c>
      <c r="DK334" s="23" t="str">
        <f t="shared" si="209"/>
        <v/>
      </c>
      <c r="DL334" s="23" t="str">
        <f>+IF(LEN($I334)&gt;5,IF(ISERROR(VLOOKUP(P334,'CODIGO PAGO'!$B$2:$B$20,1,0)),1,IF(OR(AND(CJ334=1,P334&lt;&gt;"N"),AND(CJ334=3,P334&lt;&gt;"B"),AND(CJ334=2,LEFT(TRIM(P334),1)&lt;&gt;"I")),1,IF(OR(AND(CJ334=0,P334="N"),AND(CJ334=0,P334="B"),AND(CJ334=0,LEFT(TRIM(P334),1)="I")),1,0))),"")</f>
        <v/>
      </c>
      <c r="DM334" s="23" t="str">
        <f t="shared" si="210"/>
        <v/>
      </c>
      <c r="DN334" s="23" t="str">
        <f>+IF(LEN($I334)&gt;5,IF(ISERROR(VLOOKUP(R334,'CODIGO PAGO'!$B$2:$B$20,1,0)),1,IF(OR(AND(CL334=1,R334&lt;&gt;"N"),AND(CL334=3,R334&lt;&gt;"B"),AND(CL334=2,LEFT(TRIM(R334),1)&lt;&gt;"I")),1,IF(OR(AND(CL334=0,R334="N"),AND(CL334=0,R334="B"),AND(CL334=0,LEFT(TRIM(R334),1)="I")),1,0))),"")</f>
        <v/>
      </c>
      <c r="DO334" s="23" t="str">
        <f t="shared" si="211"/>
        <v/>
      </c>
      <c r="DP334" s="23" t="str">
        <f>+IF(LEN($I334)&gt;5,IF(ISERROR(VLOOKUP(T334,'CODIGO PAGO'!$B$2:$B$20,1,0)),1,IF(OR(AND(CN334=1,T334&lt;&gt;"N"),AND(CN334=3,T334&lt;&gt;"B"),AND(CN334=2,LEFT(TRIM(T334),1)&lt;&gt;"I")),1,IF(OR(AND(CN334=0,T334="N"),AND(CN334=0,T334="B"),AND(CN334=0,LEFT(TRIM(T334),1)="I")),1,0))),"")</f>
        <v/>
      </c>
      <c r="DQ334" s="23" t="str">
        <f t="shared" si="212"/>
        <v/>
      </c>
      <c r="DR334" s="23" t="str">
        <f>+IF(LEN($I334)&gt;5,IF(ISERROR(VLOOKUP(V334,'CODIGO PAGO'!$B$2:$B$20,1,0)),1,IF(OR(AND(CP334=1,V334&lt;&gt;"N"),AND(CP334=3,V334&lt;&gt;"B"),AND(CP334=2,LEFT(TRIM(V334),1)&lt;&gt;"I")),1,IF(OR(AND(CP334=0,V334="N"),AND(CP334=0,V334="B"),AND(CP334=0,LEFT(TRIM(V334),1)="I")),1,0))),"")</f>
        <v/>
      </c>
      <c r="DS334" s="23" t="str">
        <f t="shared" si="213"/>
        <v/>
      </c>
      <c r="DT334" s="23" t="str">
        <f>+IF(LEN($I334)&gt;5,IF(ISERROR(VLOOKUP(X334,'CODIGO PAGO'!$B$2:$B$20,1,0)),1,IF(OR(AND(CR334=1,X334&lt;&gt;"N"),AND(CR334=3,X334&lt;&gt;"B"),AND(CR334=2,LEFT(TRIM(X334),1)&lt;&gt;"I")),1,IF(OR(AND(CR334=0,X334="N"),AND(CR334=0,X334="B"),AND(CR334=0,LEFT(TRIM(X334),1)="I")),1,0))),"")</f>
        <v/>
      </c>
      <c r="DU334" s="23" t="str">
        <f t="shared" si="214"/>
        <v/>
      </c>
      <c r="DV334" s="23" t="str">
        <f>+IF(LEN($I334)&gt;5,IF(ISERROR(VLOOKUP(Z334,'CODIGO PAGO'!$B$2:$B$20,1,0)),1,IF(OR(AND(CT334=1,Z334&lt;&gt;"N"),AND(CT334=3,Z334&lt;&gt;"B"),AND(CT334=2,LEFT(TRIM(Z334),1)&lt;&gt;"I")),1,IF(OR(AND(CT334=0,Z334="N"),AND(CT334=0,Z334="B"),AND(CT334=0,LEFT(TRIM(Z334),1)="I")),1,0))),"")</f>
        <v/>
      </c>
      <c r="DW334" s="23" t="str">
        <f t="shared" si="215"/>
        <v/>
      </c>
      <c r="DX334" s="23" t="str">
        <f>+IF(LEN($I334)&gt;5,IF(ISERROR(VLOOKUP(AB334,'CODIGO PAGO'!$B$2:$B$20,1,0)),1,IF(OR(AND(CV334=1,AB334&lt;&gt;"N"),AND(CV334=3,AB334&lt;&gt;"B"),AND(CV334=2,LEFT(TRIM(AB334),1)&lt;&gt;"I")),1,IF(OR(AND(CV334=0,AB334="N"),AND(CV334=0,AB334="B"),AND(CV334=0,LEFT(TRIM(AB334),1)="I")),1,0))),"")</f>
        <v/>
      </c>
      <c r="DY334" s="23" t="str">
        <f t="shared" si="216"/>
        <v/>
      </c>
      <c r="DZ334" s="23" t="str">
        <f>+IF(LEN($I334)&gt;5,IF(ISERROR(VLOOKUP(AD334,'CODIGO PAGO'!$B$2:$B$20,1,0)),1,IF(OR(AND(CX334=1,AD334&lt;&gt;"N"),AND(CX334=3,AD334&lt;&gt;"B"),AND(CX334=2,LEFT(TRIM(AD334),1)&lt;&gt;"I")),1,IF(OR(AND(CX334=0,AD334="N"),AND(CX334=0,AD334="B"),AND(CX334=0,LEFT(TRIM(AD334),1)="I")),1,0))),"")</f>
        <v/>
      </c>
      <c r="EA334" s="23" t="str">
        <f t="shared" si="217"/>
        <v/>
      </c>
      <c r="EB334" s="23" t="str">
        <f>+IF(LEN($I334)&gt;5,IF(ISERROR(VLOOKUP(AF334,'CODIGO PAGO'!$B$2:$B$20,1,0)),1,IF(OR(AND(CZ334=1,AF334&lt;&gt;"N"),AND(CZ334=3,AF334&lt;&gt;"B"),AND(CZ334=2,LEFT(TRIM(AF334),1)&lt;&gt;"I")),1,IF(OR(AND(CZ334=0,AF334="N"),AND(CZ334=0,AF334="B"),AND(CZ334=0,LEFT(TRIM(AF334),1)="I")),1,0))),"")</f>
        <v/>
      </c>
      <c r="EC334" s="23" t="str">
        <f t="shared" si="218"/>
        <v/>
      </c>
      <c r="ED334" s="23" t="str">
        <f>+IF(LEN($I334)&gt;5,IF(ISERROR(VLOOKUP(AH334,'CODIGO PAGO'!$B$2:$B$20,1,0)),1,IF(OR(AND(DB334=1,AH334&lt;&gt;"N"),AND(DB334=3,AH334&lt;&gt;"B"),AND(DB334=2,LEFT(TRIM(AH334),1)&lt;&gt;"I")),1,IF(OR(AND(DB334=0,AH334="N"),AND(DB334=0,AH334="B"),AND(DB334=0,LEFT(TRIM(AH334),1)="I")),1,0))),"")</f>
        <v/>
      </c>
      <c r="EE334" s="23" t="str">
        <f t="shared" si="219"/>
        <v/>
      </c>
      <c r="EF334" s="23" t="str">
        <f>+IF(LEN($I334)&gt;5,IF(ISERROR(VLOOKUP(AJ334,'CODIGO PAGO'!$B$2:$B$20,1,0)),1,IF(OR(AND(DD334=1,AJ334&lt;&gt;"N"),AND(DD334=3,AJ334&lt;&gt;"B"),AND(DD334=2,LEFT(TRIM(AJ334),1)&lt;&gt;"I")),1,IF(OR(AND(DD334=0,AJ334="N"),AND(DD334=0,AJ334="B"),AND(DD334=0,LEFT(TRIM(AJ334),1)="I")),1,0))),"")</f>
        <v/>
      </c>
      <c r="EG334" s="23" t="str">
        <f t="shared" si="220"/>
        <v/>
      </c>
      <c r="EH334" s="23" t="str">
        <f>+IF(LEN($I334)&gt;5,IF(ISERROR(VLOOKUP(AL334,'CODIGO PAGO'!$B$2:$B$20,1,0)),1,IF(OR(AND(DF334=1,AL334&lt;&gt;"N"),AND(DF334=3,AL334&lt;&gt;"B"),AND(DF334=2,LEFT(TRIM(AL334),1)&lt;&gt;"I")),1,IF(OR(AND(DF334=0,AL334="N"),AND(DF334=0,AL334="B"),AND(DF334=0,LEFT(TRIM(AL334),1)="I")),1,0))),"")</f>
        <v/>
      </c>
      <c r="EI334" s="23" t="str">
        <f t="shared" si="221"/>
        <v/>
      </c>
      <c r="EJ334" s="23" t="str">
        <f>+IF(LEN($I334)&gt;5,IF(ISERROR(VLOOKUP(AN334,'CODIGO PAGO'!$B$2:$B$20,1,0)),1,IF(OR(AND(DH334=1,AN334&lt;&gt;"N"),AND(DH334=3,AN334&lt;&gt;"B"),AND(DH334=2,LEFT(TRIM(AN334),1)&lt;&gt;"I")),1,IF(OR(AND(DH334=0,AN334="N"),AND(DH334=0,AN334="B"),AND(DH334=0,LEFT(TRIM(AN334),1)="I")),1,0))),"")</f>
        <v/>
      </c>
      <c r="EK334" s="23" t="str">
        <f t="shared" si="222"/>
        <v/>
      </c>
      <c r="EL334" s="24" t="str">
        <f t="shared" si="223"/>
        <v/>
      </c>
    </row>
    <row r="335" spans="1:142" s="26" customFormat="1">
      <c r="A335" s="15" t="str">
        <f t="shared" si="189"/>
        <v/>
      </c>
      <c r="B335" s="1" t="str">
        <f>+IF(LEN(I335)&gt;5,'CODIGO PAGO'!$B$28,"")</f>
        <v/>
      </c>
      <c r="C335" s="1" t="str">
        <f>+IF(LEN($I335)&gt;5,BD!D335,"")</f>
        <v/>
      </c>
      <c r="D335" s="168" t="str">
        <f>+IF(LEN($I335)&gt;5,BD!A335,"")</f>
        <v/>
      </c>
      <c r="E335" s="1" t="str">
        <f>+IF(LEN($I335)&gt;5,BD!B335,"")</f>
        <v/>
      </c>
      <c r="F335" s="1" t="str">
        <f>+IF(LEN($I335)&gt;5,BD!C335,"")</f>
        <v/>
      </c>
      <c r="G335" s="141"/>
      <c r="H335" s="141"/>
      <c r="I335" s="1" t="str">
        <f>+IF(LEN(BD!G335)&gt;5,BD!G335,"")</f>
        <v/>
      </c>
      <c r="J335" s="167" t="str">
        <f>+IF(LEN($I335)&gt;5,BD!E335,"")</f>
        <v/>
      </c>
      <c r="K335" s="6" t="str">
        <f t="shared" si="190"/>
        <v/>
      </c>
      <c r="L335" s="87" t="str">
        <f>+IF(LEN($I335)&gt;5,BD!H335,"")</f>
        <v/>
      </c>
      <c r="M335" s="40" t="str">
        <f t="shared" si="191"/>
        <v/>
      </c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4" t="str">
        <f t="shared" si="192"/>
        <v/>
      </c>
      <c r="AQ335" s="5" t="str">
        <f t="shared" si="193"/>
        <v/>
      </c>
      <c r="AR335" s="91" t="str">
        <f t="shared" si="194"/>
        <v/>
      </c>
      <c r="AS335" s="5" t="str">
        <f t="shared" si="195"/>
        <v/>
      </c>
      <c r="AT335" s="91" t="str">
        <f t="shared" si="196"/>
        <v/>
      </c>
      <c r="AU335" s="4" t="str">
        <f t="shared" si="197"/>
        <v/>
      </c>
      <c r="AV335" s="4" t="str">
        <f t="shared" si="198"/>
        <v/>
      </c>
      <c r="AW335" s="4" t="str">
        <f t="shared" si="199"/>
        <v/>
      </c>
      <c r="AX335" s="4" t="str">
        <f t="shared" si="200"/>
        <v/>
      </c>
      <c r="AY335" s="88" t="str">
        <f t="shared" si="201"/>
        <v/>
      </c>
      <c r="AZ335" s="17" t="str">
        <f t="shared" si="202"/>
        <v/>
      </c>
      <c r="BA335" s="18" t="str">
        <f t="shared" si="203"/>
        <v/>
      </c>
      <c r="BB335" s="19" t="str">
        <f>+IF(LEN(I335)&gt;5,IF(INT(RIGHT(B335,1))=9,0.5*L335*AY335,INT(MID(B335,5,LEN(B335)-4))*L335)+IFERROR(VLOOKUP(I335,AJUSTES!$A$1:$I$50,9,0),0),"")</f>
        <v/>
      </c>
      <c r="BC335" s="12"/>
      <c r="BD335" s="19" t="str">
        <f t="shared" si="204"/>
        <v/>
      </c>
      <c r="BE335" s="18" t="str">
        <f t="shared" si="205"/>
        <v/>
      </c>
      <c r="BF335" s="139" t="str">
        <f t="shared" si="206"/>
        <v/>
      </c>
      <c r="BG335" s="114"/>
      <c r="BH335" s="18" t="str">
        <f t="shared" si="207"/>
        <v/>
      </c>
      <c r="BI335" s="13"/>
      <c r="BJ335" s="12"/>
      <c r="BK335" s="12"/>
      <c r="BL335" s="145"/>
      <c r="BM335" s="12"/>
      <c r="BN335" s="12"/>
      <c r="BO335" s="12"/>
      <c r="BP335" s="12"/>
      <c r="BQ335" s="12"/>
      <c r="BR335" s="12"/>
      <c r="BS335" s="146"/>
      <c r="BT335" s="14"/>
      <c r="BU335" s="12"/>
      <c r="BV335" s="12"/>
      <c r="BW335" s="12"/>
      <c r="BX335" s="12"/>
      <c r="BY335" s="12"/>
      <c r="BZ335" s="144"/>
      <c r="CA335" s="107" t="str">
        <f>+IF(LEN($I335)&gt;5,IF(BD!F335="N/A","",BD!F335),"")</f>
        <v/>
      </c>
      <c r="CB335" s="21"/>
      <c r="CC335" s="147"/>
      <c r="CD335" s="148"/>
      <c r="CE335" s="8" t="str">
        <f>+IF(LEN(I335)&gt;5,BD!M335,"")</f>
        <v/>
      </c>
      <c r="CF335" s="16" t="str">
        <f>+IF(LEN(I335)&gt;5,BD!N335,"")</f>
        <v/>
      </c>
      <c r="CG335" s="3" t="str">
        <f t="shared" si="208"/>
        <v/>
      </c>
      <c r="CH335" s="23" t="str">
        <f>+IF(AND(LEN($I335)&gt;5),IF(AND($J335&gt;N$1,$J335&lt;=$AO$1),1,IF((COUNTIFS(INCAPACIDADES!$C$1:$C$51,$I335,INCAPACIDADES!K$1:K$51,N$1))&gt;0,2,IF(VLOOKUP($C335,BD!$D$1:$F$501,3,0)&gt;N$1,0,3))),"")</f>
        <v/>
      </c>
      <c r="CI335" s="23" t="str">
        <f>+IF(AND(LEN($I335)&gt;5),IF(AND($J335&gt;O$1,$J335&lt;=$AO$1),1,IF((COUNTIFS(INCAPACIDADES!$C$1:$C$51,$I335,INCAPACIDADES!L$1:L$51,O$1))&gt;0,2,IF(VLOOKUP($C335,BD!$D$1:$F$501,3,0)&gt;O$1,0,3))),"")</f>
        <v/>
      </c>
      <c r="CJ335" s="23" t="str">
        <f>+IF(AND(LEN($I335)&gt;5),IF(AND($J335&gt;P$1,$J335&lt;=$AO$1),1,IF((COUNTIFS(INCAPACIDADES!$C$1:$C$51,$I335,INCAPACIDADES!M$1:M$51,P$1))&gt;0,2,IF(VLOOKUP($C335,BD!$D$1:$F$501,3,0)&gt;P$1,0,3))),"")</f>
        <v/>
      </c>
      <c r="CK335" s="23" t="str">
        <f>+IF(AND(LEN($I335)&gt;5),IF(AND($J335&gt;Q$1,$J335&lt;=$AO$1),1,IF((COUNTIFS(INCAPACIDADES!$C$1:$C$51,$I335,INCAPACIDADES!N$1:N$51,Q$1))&gt;0,2,IF(VLOOKUP($C335,BD!$D$1:$F$501,3,0)&gt;Q$1,0,3))),"")</f>
        <v/>
      </c>
      <c r="CL335" s="23" t="str">
        <f>+IF(AND(LEN($I335)&gt;5),IF(AND($J335&gt;R$1,$J335&lt;=$AO$1),1,IF((COUNTIFS(INCAPACIDADES!$C$1:$C$51,$I335,INCAPACIDADES!O$1:O$51,R$1))&gt;0,2,IF(VLOOKUP($C335,BD!$D$1:$F$501,3,0)&gt;R$1,0,3))),"")</f>
        <v/>
      </c>
      <c r="CM335" s="23" t="str">
        <f>+IF(AND(LEN($I335)&gt;5),IF(AND($J335&gt;S$1,$J335&lt;=$AO$1),1,IF((COUNTIFS(INCAPACIDADES!$C$1:$C$51,$I335,INCAPACIDADES!P$1:P$51,S$1))&gt;0,2,IF(VLOOKUP($C335,BD!$D$1:$F$501,3,0)&gt;S$1,0,3))),"")</f>
        <v/>
      </c>
      <c r="CN335" s="23" t="str">
        <f>+IF(AND(LEN($I335)&gt;5),IF(AND($J335&gt;T$1,$J335&lt;=$AO$1),1,IF((COUNTIFS(INCAPACIDADES!$C$1:$C$51,$I335,INCAPACIDADES!Q$1:Q$51,T$1))&gt;0,2,IF(VLOOKUP($C335,BD!$D$1:$F$501,3,0)&gt;T$1,0,3))),"")</f>
        <v/>
      </c>
      <c r="CO335" s="23" t="str">
        <f>+IF(AND(LEN($I335)&gt;5),IF(AND($J335&gt;U$1,$J335&lt;=$AO$1),1,IF((COUNTIFS(INCAPACIDADES!$C$1:$C$51,$I335,INCAPACIDADES!R$1:R$51,U$1))&gt;0,2,IF(VLOOKUP($C335,BD!$D$1:$F$501,3,0)&gt;U$1,0,3))),"")</f>
        <v/>
      </c>
      <c r="CP335" s="23" t="str">
        <f>+IF(AND(LEN($I335)&gt;5),IF(AND($J335&gt;V$1,$J335&lt;=$AO$1),1,IF((COUNTIFS(INCAPACIDADES!$C$1:$C$51,$I335,INCAPACIDADES!S$1:S$51,V$1))&gt;0,2,IF(VLOOKUP($C335,BD!$D$1:$F$501,3,0)&gt;V$1,0,3))),"")</f>
        <v/>
      </c>
      <c r="CQ335" s="23" t="str">
        <f>+IF(AND(LEN($I335)&gt;5),IF(AND($J335&gt;W$1,$J335&lt;=$AO$1),1,IF((COUNTIFS(INCAPACIDADES!$C$1:$C$51,$I335,INCAPACIDADES!T$1:T$51,W$1))&gt;0,2,IF(VLOOKUP($C335,BD!$D$1:$F$501,3,0)&gt;W$1,0,3))),"")</f>
        <v/>
      </c>
      <c r="CR335" s="23" t="str">
        <f>+IF(AND(LEN($I335)&gt;5),IF(AND($J335&gt;X$1,$J335&lt;=$AO$1),1,IF((COUNTIFS(INCAPACIDADES!$C$1:$C$51,$I335,INCAPACIDADES!U$1:U$51,X$1))&gt;0,2,IF(VLOOKUP($C335,BD!$D$1:$F$501,3,0)&gt;X$1,0,3))),"")</f>
        <v/>
      </c>
      <c r="CS335" s="23" t="str">
        <f>+IF(AND(LEN($I335)&gt;5),IF(AND($J335&gt;Y$1,$J335&lt;=$AO$1),1,IF((COUNTIFS(INCAPACIDADES!$C$1:$C$51,$I335,INCAPACIDADES!V$1:V$51,Y$1))&gt;0,2,IF(VLOOKUP($C335,BD!$D$1:$F$501,3,0)&gt;Y$1,0,3))),"")</f>
        <v/>
      </c>
      <c r="CT335" s="23" t="str">
        <f>+IF(AND(LEN($I335)&gt;5),IF(AND($J335&gt;Z$1,$J335&lt;=$AO$1),1,IF((COUNTIFS(INCAPACIDADES!$C$1:$C$51,$I335,INCAPACIDADES!W$1:W$51,Z$1))&gt;0,2,IF(VLOOKUP($C335,BD!$D$1:$F$501,3,0)&gt;Z$1,0,3))),"")</f>
        <v/>
      </c>
      <c r="CU335" s="23" t="str">
        <f>+IF(AND(LEN($I335)&gt;5),IF(AND($J335&gt;AA$1,$J335&lt;=$AO$1),1,IF((COUNTIFS(INCAPACIDADES!$C$1:$C$51,$I335,INCAPACIDADES!X$1:X$51,AA$1))&gt;0,2,IF(VLOOKUP($C335,BD!$D$1:$F$501,3,0)&gt;AA$1,0,3))),"")</f>
        <v/>
      </c>
      <c r="CV335" s="23" t="str">
        <f>+IF(AND(LEN($I335)&gt;5),IF(AND($J335&gt;AB$1,$J335&lt;=$AO$1),1,IF((COUNTIFS(INCAPACIDADES!$C$1:$C$51,$I335,INCAPACIDADES!Y$1:Y$51,AB$1))&gt;0,2,IF(VLOOKUP($C335,BD!$D$1:$F$501,3,0)&gt;AB$1,0,3))),"")</f>
        <v/>
      </c>
      <c r="CW335" s="23" t="str">
        <f>+IF(AND(LEN($I335)&gt;5),IF(AND($J335&gt;AC$1,$J335&lt;=$AO$1),1,IF((COUNTIFS(INCAPACIDADES!$C$1:$C$51,$I335,INCAPACIDADES!Z$1:Z$51,AC$1))&gt;0,2,IF(VLOOKUP($C335,BD!$D$1:$F$501,3,0)&gt;AC$1,0,3))),"")</f>
        <v/>
      </c>
      <c r="CX335" s="23" t="str">
        <f>+IF(AND(LEN($I335)&gt;5),IF(AND($J335&gt;AD$1,$J335&lt;=$AO$1),1,IF((COUNTIFS(INCAPACIDADES!$C$1:$C$51,$I335,INCAPACIDADES!AA$1:AA$51,AD$1))&gt;0,2,IF(VLOOKUP($C335,BD!$D$1:$F$501,3,0)&gt;AD$1,0,3))),"")</f>
        <v/>
      </c>
      <c r="CY335" s="23" t="str">
        <f>+IF(AND(LEN($I335)&gt;5),IF(AND($J335&gt;AE$1,$J335&lt;=$AO$1),1,IF((COUNTIFS(INCAPACIDADES!$C$1:$C$51,$I335,INCAPACIDADES!AB$1:AB$51,AE$1))&gt;0,2,IF(VLOOKUP($C335,BD!$D$1:$F$501,3,0)&gt;AE$1,0,3))),"")</f>
        <v/>
      </c>
      <c r="CZ335" s="23" t="str">
        <f>+IF(AND(LEN($I335)&gt;5),IF(AND($J335&gt;AF$1,$J335&lt;=$AO$1),1,IF((COUNTIFS(INCAPACIDADES!$C$1:$C$51,$I335,INCAPACIDADES!AC$1:AC$51,AF$1))&gt;0,2,IF(VLOOKUP($C335,BD!$D$1:$F$501,3,0)&gt;AF$1,0,3))),"")</f>
        <v/>
      </c>
      <c r="DA335" s="23" t="str">
        <f>+IF(AND(LEN($I335)&gt;5),IF(AND($J335&gt;AG$1,$J335&lt;=$AO$1),1,IF((COUNTIFS(INCAPACIDADES!$C$1:$C$51,$I335,INCAPACIDADES!AD$1:AD$51,AG$1))&gt;0,2,IF(VLOOKUP($C335,BD!$D$1:$F$501,3,0)&gt;AG$1,0,3))),"")</f>
        <v/>
      </c>
      <c r="DB335" s="23" t="str">
        <f>+IF(AND(LEN($I335)&gt;5),IF(AND($J335&gt;AH$1,$J335&lt;=$AO$1),1,IF((COUNTIFS(INCAPACIDADES!$C$1:$C$51,$I335,INCAPACIDADES!AE$1:AE$51,AH$1))&gt;0,2,IF(VLOOKUP($C335,BD!$D$1:$F$501,3,0)&gt;AH$1,0,3))),"")</f>
        <v/>
      </c>
      <c r="DC335" s="23" t="str">
        <f>+IF(AND(LEN($I335)&gt;5),IF(AND($J335&gt;AI$1,$J335&lt;=$AO$1),1,IF((COUNTIFS(INCAPACIDADES!$C$1:$C$51,$I335,INCAPACIDADES!AF$1:AF$51,AI$1))&gt;0,2,IF(VLOOKUP($C335,BD!$D$1:$F$501,3,0)&gt;AI$1,0,3))),"")</f>
        <v/>
      </c>
      <c r="DD335" s="23" t="str">
        <f>+IF(AND(LEN($I335)&gt;5),IF(AND($J335&gt;AJ$1,$J335&lt;=$AO$1),1,IF((COUNTIFS(INCAPACIDADES!$C$1:$C$51,$I335,INCAPACIDADES!AG$1:AG$51,AJ$1))&gt;0,2,IF(VLOOKUP($C335,BD!$D$1:$F$501,3,0)&gt;AJ$1,0,3))),"")</f>
        <v/>
      </c>
      <c r="DE335" s="23" t="str">
        <f>+IF(AND(LEN($I335)&gt;5),IF(AND($J335&gt;AK$1,$J335&lt;=$AO$1),1,IF((COUNTIFS(INCAPACIDADES!$C$1:$C$51,$I335,INCAPACIDADES!AH$1:AH$51,AK$1))&gt;0,2,IF(VLOOKUP($C335,BD!$D$1:$F$501,3,0)&gt;AK$1,0,3))),"")</f>
        <v/>
      </c>
      <c r="DF335" s="23" t="str">
        <f>+IF(AND(LEN($I335)&gt;5),IF(AND($J335&gt;AL$1,$J335&lt;=$AO$1),1,IF((COUNTIFS(INCAPACIDADES!$C$1:$C$51,$I335,INCAPACIDADES!AI$1:AI$51,AL$1))&gt;0,2,IF(VLOOKUP($C335,BD!$D$1:$F$501,3,0)&gt;AL$1,0,3))),"")</f>
        <v/>
      </c>
      <c r="DG335" s="23" t="str">
        <f>+IF(AND(LEN($I335)&gt;5),IF(AND($J335&gt;AM$1,$J335&lt;=$AO$1),1,IF((COUNTIFS(INCAPACIDADES!$C$1:$C$51,$I335,INCAPACIDADES!AJ$1:AJ$51,AM$1))&gt;0,2,IF(VLOOKUP($C335,BD!$D$1:$F$501,3,0)&gt;AM$1,0,3))),"")</f>
        <v/>
      </c>
      <c r="DH335" s="23" t="str">
        <f>+IF(AND(LEN($I335)&gt;5),IF(AND($J335&gt;AN$1,$J335&lt;=$AO$1),1,IF((COUNTIFS(INCAPACIDADES!$C$1:$C$51,$I335,INCAPACIDADES!AK$1:AK$51,AN$1))&gt;0,2,IF(VLOOKUP($C335,BD!$D$1:$F$501,3,0)&gt;AN$1,0,3))),"")</f>
        <v/>
      </c>
      <c r="DI335" s="23" t="str">
        <f>+IF(AND(LEN($I335)&gt;5),IF(AND($J335&gt;AO$1,$J335&lt;=$AO$1),1,IF((COUNTIFS(INCAPACIDADES!$C$1:$C$51,$I335,INCAPACIDADES!AL$1:AL$51,AO$1))&gt;0,2,IF(VLOOKUP($C335,BD!$D$1:$F$501,3,0)&gt;AO$1,0,3))),"")</f>
        <v/>
      </c>
      <c r="DJ335" s="23" t="str">
        <f>+IF(LEN($I335)&gt;5,IF(ISERROR(VLOOKUP(N335,'CODIGO PAGO'!$B$2:$B$20,1,0)),1,IF(OR(AND(CH335=1,N335&lt;&gt;"N"),AND(CH335=3,N335&lt;&gt;"B"),AND(CH335=2,LEFT(TRIM(N335),1)&lt;&gt;"I")),1,IF(OR(AND(CH335=0,N335="N"),AND(CH335=0,N335="B"),AND(CH335=0,LEFT(TRIM(N335),1)="I")),1,0))),"")</f>
        <v/>
      </c>
      <c r="DK335" s="23" t="str">
        <f t="shared" si="209"/>
        <v/>
      </c>
      <c r="DL335" s="23" t="str">
        <f>+IF(LEN($I335)&gt;5,IF(ISERROR(VLOOKUP(P335,'CODIGO PAGO'!$B$2:$B$20,1,0)),1,IF(OR(AND(CJ335=1,P335&lt;&gt;"N"),AND(CJ335=3,P335&lt;&gt;"B"),AND(CJ335=2,LEFT(TRIM(P335),1)&lt;&gt;"I")),1,IF(OR(AND(CJ335=0,P335="N"),AND(CJ335=0,P335="B"),AND(CJ335=0,LEFT(TRIM(P335),1)="I")),1,0))),"")</f>
        <v/>
      </c>
      <c r="DM335" s="23" t="str">
        <f t="shared" si="210"/>
        <v/>
      </c>
      <c r="DN335" s="23" t="str">
        <f>+IF(LEN($I335)&gt;5,IF(ISERROR(VLOOKUP(R335,'CODIGO PAGO'!$B$2:$B$20,1,0)),1,IF(OR(AND(CL335=1,R335&lt;&gt;"N"),AND(CL335=3,R335&lt;&gt;"B"),AND(CL335=2,LEFT(TRIM(R335),1)&lt;&gt;"I")),1,IF(OR(AND(CL335=0,R335="N"),AND(CL335=0,R335="B"),AND(CL335=0,LEFT(TRIM(R335),1)="I")),1,0))),"")</f>
        <v/>
      </c>
      <c r="DO335" s="23" t="str">
        <f t="shared" si="211"/>
        <v/>
      </c>
      <c r="DP335" s="23" t="str">
        <f>+IF(LEN($I335)&gt;5,IF(ISERROR(VLOOKUP(T335,'CODIGO PAGO'!$B$2:$B$20,1,0)),1,IF(OR(AND(CN335=1,T335&lt;&gt;"N"),AND(CN335=3,T335&lt;&gt;"B"),AND(CN335=2,LEFT(TRIM(T335),1)&lt;&gt;"I")),1,IF(OR(AND(CN335=0,T335="N"),AND(CN335=0,T335="B"),AND(CN335=0,LEFT(TRIM(T335),1)="I")),1,0))),"")</f>
        <v/>
      </c>
      <c r="DQ335" s="23" t="str">
        <f t="shared" si="212"/>
        <v/>
      </c>
      <c r="DR335" s="23" t="str">
        <f>+IF(LEN($I335)&gt;5,IF(ISERROR(VLOOKUP(V335,'CODIGO PAGO'!$B$2:$B$20,1,0)),1,IF(OR(AND(CP335=1,V335&lt;&gt;"N"),AND(CP335=3,V335&lt;&gt;"B"),AND(CP335=2,LEFT(TRIM(V335),1)&lt;&gt;"I")),1,IF(OR(AND(CP335=0,V335="N"),AND(CP335=0,V335="B"),AND(CP335=0,LEFT(TRIM(V335),1)="I")),1,0))),"")</f>
        <v/>
      </c>
      <c r="DS335" s="23" t="str">
        <f t="shared" si="213"/>
        <v/>
      </c>
      <c r="DT335" s="23" t="str">
        <f>+IF(LEN($I335)&gt;5,IF(ISERROR(VLOOKUP(X335,'CODIGO PAGO'!$B$2:$B$20,1,0)),1,IF(OR(AND(CR335=1,X335&lt;&gt;"N"),AND(CR335=3,X335&lt;&gt;"B"),AND(CR335=2,LEFT(TRIM(X335),1)&lt;&gt;"I")),1,IF(OR(AND(CR335=0,X335="N"),AND(CR335=0,X335="B"),AND(CR335=0,LEFT(TRIM(X335),1)="I")),1,0))),"")</f>
        <v/>
      </c>
      <c r="DU335" s="23" t="str">
        <f t="shared" si="214"/>
        <v/>
      </c>
      <c r="DV335" s="23" t="str">
        <f>+IF(LEN($I335)&gt;5,IF(ISERROR(VLOOKUP(Z335,'CODIGO PAGO'!$B$2:$B$20,1,0)),1,IF(OR(AND(CT335=1,Z335&lt;&gt;"N"),AND(CT335=3,Z335&lt;&gt;"B"),AND(CT335=2,LEFT(TRIM(Z335),1)&lt;&gt;"I")),1,IF(OR(AND(CT335=0,Z335="N"),AND(CT335=0,Z335="B"),AND(CT335=0,LEFT(TRIM(Z335),1)="I")),1,0))),"")</f>
        <v/>
      </c>
      <c r="DW335" s="23" t="str">
        <f t="shared" si="215"/>
        <v/>
      </c>
      <c r="DX335" s="23" t="str">
        <f>+IF(LEN($I335)&gt;5,IF(ISERROR(VLOOKUP(AB335,'CODIGO PAGO'!$B$2:$B$20,1,0)),1,IF(OR(AND(CV335=1,AB335&lt;&gt;"N"),AND(CV335=3,AB335&lt;&gt;"B"),AND(CV335=2,LEFT(TRIM(AB335),1)&lt;&gt;"I")),1,IF(OR(AND(CV335=0,AB335="N"),AND(CV335=0,AB335="B"),AND(CV335=0,LEFT(TRIM(AB335),1)="I")),1,0))),"")</f>
        <v/>
      </c>
      <c r="DY335" s="23" t="str">
        <f t="shared" si="216"/>
        <v/>
      </c>
      <c r="DZ335" s="23" t="str">
        <f>+IF(LEN($I335)&gt;5,IF(ISERROR(VLOOKUP(AD335,'CODIGO PAGO'!$B$2:$B$20,1,0)),1,IF(OR(AND(CX335=1,AD335&lt;&gt;"N"),AND(CX335=3,AD335&lt;&gt;"B"),AND(CX335=2,LEFT(TRIM(AD335),1)&lt;&gt;"I")),1,IF(OR(AND(CX335=0,AD335="N"),AND(CX335=0,AD335="B"),AND(CX335=0,LEFT(TRIM(AD335),1)="I")),1,0))),"")</f>
        <v/>
      </c>
      <c r="EA335" s="23" t="str">
        <f t="shared" si="217"/>
        <v/>
      </c>
      <c r="EB335" s="23" t="str">
        <f>+IF(LEN($I335)&gt;5,IF(ISERROR(VLOOKUP(AF335,'CODIGO PAGO'!$B$2:$B$20,1,0)),1,IF(OR(AND(CZ335=1,AF335&lt;&gt;"N"),AND(CZ335=3,AF335&lt;&gt;"B"),AND(CZ335=2,LEFT(TRIM(AF335),1)&lt;&gt;"I")),1,IF(OR(AND(CZ335=0,AF335="N"),AND(CZ335=0,AF335="B"),AND(CZ335=0,LEFT(TRIM(AF335),1)="I")),1,0))),"")</f>
        <v/>
      </c>
      <c r="EC335" s="23" t="str">
        <f t="shared" si="218"/>
        <v/>
      </c>
      <c r="ED335" s="23" t="str">
        <f>+IF(LEN($I335)&gt;5,IF(ISERROR(VLOOKUP(AH335,'CODIGO PAGO'!$B$2:$B$20,1,0)),1,IF(OR(AND(DB335=1,AH335&lt;&gt;"N"),AND(DB335=3,AH335&lt;&gt;"B"),AND(DB335=2,LEFT(TRIM(AH335),1)&lt;&gt;"I")),1,IF(OR(AND(DB335=0,AH335="N"),AND(DB335=0,AH335="B"),AND(DB335=0,LEFT(TRIM(AH335),1)="I")),1,0))),"")</f>
        <v/>
      </c>
      <c r="EE335" s="23" t="str">
        <f t="shared" si="219"/>
        <v/>
      </c>
      <c r="EF335" s="23" t="str">
        <f>+IF(LEN($I335)&gt;5,IF(ISERROR(VLOOKUP(AJ335,'CODIGO PAGO'!$B$2:$B$20,1,0)),1,IF(OR(AND(DD335=1,AJ335&lt;&gt;"N"),AND(DD335=3,AJ335&lt;&gt;"B"),AND(DD335=2,LEFT(TRIM(AJ335),1)&lt;&gt;"I")),1,IF(OR(AND(DD335=0,AJ335="N"),AND(DD335=0,AJ335="B"),AND(DD335=0,LEFT(TRIM(AJ335),1)="I")),1,0))),"")</f>
        <v/>
      </c>
      <c r="EG335" s="23" t="str">
        <f t="shared" si="220"/>
        <v/>
      </c>
      <c r="EH335" s="23" t="str">
        <f>+IF(LEN($I335)&gt;5,IF(ISERROR(VLOOKUP(AL335,'CODIGO PAGO'!$B$2:$B$20,1,0)),1,IF(OR(AND(DF335=1,AL335&lt;&gt;"N"),AND(DF335=3,AL335&lt;&gt;"B"),AND(DF335=2,LEFT(TRIM(AL335),1)&lt;&gt;"I")),1,IF(OR(AND(DF335=0,AL335="N"),AND(DF335=0,AL335="B"),AND(DF335=0,LEFT(TRIM(AL335),1)="I")),1,0))),"")</f>
        <v/>
      </c>
      <c r="EI335" s="23" t="str">
        <f t="shared" si="221"/>
        <v/>
      </c>
      <c r="EJ335" s="23" t="str">
        <f>+IF(LEN($I335)&gt;5,IF(ISERROR(VLOOKUP(AN335,'CODIGO PAGO'!$B$2:$B$20,1,0)),1,IF(OR(AND(DH335=1,AN335&lt;&gt;"N"),AND(DH335=3,AN335&lt;&gt;"B"),AND(DH335=2,LEFT(TRIM(AN335),1)&lt;&gt;"I")),1,IF(OR(AND(DH335=0,AN335="N"),AND(DH335=0,AN335="B"),AND(DH335=0,LEFT(TRIM(AN335),1)="I")),1,0))),"")</f>
        <v/>
      </c>
      <c r="EK335" s="23" t="str">
        <f t="shared" si="222"/>
        <v/>
      </c>
      <c r="EL335" s="24" t="str">
        <f t="shared" si="223"/>
        <v/>
      </c>
    </row>
    <row r="336" spans="1:142" s="26" customFormat="1">
      <c r="A336" s="15" t="str">
        <f t="shared" si="189"/>
        <v/>
      </c>
      <c r="B336" s="1" t="str">
        <f>+IF(LEN(I336)&gt;5,'CODIGO PAGO'!$B$28,"")</f>
        <v/>
      </c>
      <c r="C336" s="1" t="str">
        <f>+IF(LEN($I336)&gt;5,BD!D336,"")</f>
        <v/>
      </c>
      <c r="D336" s="168" t="str">
        <f>+IF(LEN($I336)&gt;5,BD!A336,"")</f>
        <v/>
      </c>
      <c r="E336" s="1" t="str">
        <f>+IF(LEN($I336)&gt;5,BD!B336,"")</f>
        <v/>
      </c>
      <c r="F336" s="1" t="str">
        <f>+IF(LEN($I336)&gt;5,BD!C336,"")</f>
        <v/>
      </c>
      <c r="G336" s="141"/>
      <c r="H336" s="141"/>
      <c r="I336" s="1" t="str">
        <f>+IF(LEN(BD!G336)&gt;5,BD!G336,"")</f>
        <v/>
      </c>
      <c r="J336" s="167" t="str">
        <f>+IF(LEN($I336)&gt;5,BD!E336,"")</f>
        <v/>
      </c>
      <c r="K336" s="6" t="str">
        <f t="shared" si="190"/>
        <v/>
      </c>
      <c r="L336" s="87" t="str">
        <f>+IF(LEN($I336)&gt;5,BD!H336,"")</f>
        <v/>
      </c>
      <c r="M336" s="40" t="str">
        <f t="shared" si="191"/>
        <v/>
      </c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4" t="str">
        <f t="shared" si="192"/>
        <v/>
      </c>
      <c r="AQ336" s="5" t="str">
        <f t="shared" si="193"/>
        <v/>
      </c>
      <c r="AR336" s="91" t="str">
        <f t="shared" si="194"/>
        <v/>
      </c>
      <c r="AS336" s="5" t="str">
        <f t="shared" si="195"/>
        <v/>
      </c>
      <c r="AT336" s="91" t="str">
        <f t="shared" si="196"/>
        <v/>
      </c>
      <c r="AU336" s="4" t="str">
        <f t="shared" si="197"/>
        <v/>
      </c>
      <c r="AV336" s="4" t="str">
        <f t="shared" si="198"/>
        <v/>
      </c>
      <c r="AW336" s="4" t="str">
        <f t="shared" si="199"/>
        <v/>
      </c>
      <c r="AX336" s="4" t="str">
        <f t="shared" si="200"/>
        <v/>
      </c>
      <c r="AY336" s="88" t="str">
        <f t="shared" si="201"/>
        <v/>
      </c>
      <c r="AZ336" s="17" t="str">
        <f t="shared" si="202"/>
        <v/>
      </c>
      <c r="BA336" s="18" t="str">
        <f t="shared" si="203"/>
        <v/>
      </c>
      <c r="BB336" s="19" t="str">
        <f>+IF(LEN(I336)&gt;5,IF(INT(RIGHT(B336,1))=9,0.5*L336*AY336,INT(MID(B336,5,LEN(B336)-4))*L336)+IFERROR(VLOOKUP(I336,AJUSTES!$A$1:$I$50,9,0),0),"")</f>
        <v/>
      </c>
      <c r="BC336" s="12"/>
      <c r="BD336" s="19" t="str">
        <f t="shared" si="204"/>
        <v/>
      </c>
      <c r="BE336" s="18" t="str">
        <f t="shared" si="205"/>
        <v/>
      </c>
      <c r="BF336" s="139" t="str">
        <f t="shared" si="206"/>
        <v/>
      </c>
      <c r="BG336" s="114"/>
      <c r="BH336" s="18" t="str">
        <f t="shared" si="207"/>
        <v/>
      </c>
      <c r="BI336" s="13"/>
      <c r="BJ336" s="12"/>
      <c r="BK336" s="12"/>
      <c r="BL336" s="145"/>
      <c r="BM336" s="12"/>
      <c r="BN336" s="12"/>
      <c r="BO336" s="12"/>
      <c r="BP336" s="12"/>
      <c r="BQ336" s="12"/>
      <c r="BR336" s="12"/>
      <c r="BS336" s="146"/>
      <c r="BT336" s="14"/>
      <c r="BU336" s="12"/>
      <c r="BV336" s="12"/>
      <c r="BW336" s="12"/>
      <c r="BX336" s="12"/>
      <c r="BY336" s="12"/>
      <c r="BZ336" s="144"/>
      <c r="CA336" s="107" t="str">
        <f>+IF(LEN($I336)&gt;5,IF(BD!F336="N/A","",BD!F336),"")</f>
        <v/>
      </c>
      <c r="CB336" s="21"/>
      <c r="CC336" s="147"/>
      <c r="CD336" s="148"/>
      <c r="CE336" s="8" t="str">
        <f>+IF(LEN(I336)&gt;5,BD!M336,"")</f>
        <v/>
      </c>
      <c r="CF336" s="16" t="str">
        <f>+IF(LEN(I336)&gt;5,BD!N336,"")</f>
        <v/>
      </c>
      <c r="CG336" s="3" t="str">
        <f t="shared" si="208"/>
        <v/>
      </c>
      <c r="CH336" s="23" t="str">
        <f>+IF(AND(LEN($I336)&gt;5),IF(AND($J336&gt;N$1,$J336&lt;=$AO$1),1,IF((COUNTIFS(INCAPACIDADES!$C$1:$C$51,$I336,INCAPACIDADES!K$1:K$51,N$1))&gt;0,2,IF(VLOOKUP($C336,BD!$D$1:$F$501,3,0)&gt;N$1,0,3))),"")</f>
        <v/>
      </c>
      <c r="CI336" s="23" t="str">
        <f>+IF(AND(LEN($I336)&gt;5),IF(AND($J336&gt;O$1,$J336&lt;=$AO$1),1,IF((COUNTIFS(INCAPACIDADES!$C$1:$C$51,$I336,INCAPACIDADES!L$1:L$51,O$1))&gt;0,2,IF(VLOOKUP($C336,BD!$D$1:$F$501,3,0)&gt;O$1,0,3))),"")</f>
        <v/>
      </c>
      <c r="CJ336" s="23" t="str">
        <f>+IF(AND(LEN($I336)&gt;5),IF(AND($J336&gt;P$1,$J336&lt;=$AO$1),1,IF((COUNTIFS(INCAPACIDADES!$C$1:$C$51,$I336,INCAPACIDADES!M$1:M$51,P$1))&gt;0,2,IF(VLOOKUP($C336,BD!$D$1:$F$501,3,0)&gt;P$1,0,3))),"")</f>
        <v/>
      </c>
      <c r="CK336" s="23" t="str">
        <f>+IF(AND(LEN($I336)&gt;5),IF(AND($J336&gt;Q$1,$J336&lt;=$AO$1),1,IF((COUNTIFS(INCAPACIDADES!$C$1:$C$51,$I336,INCAPACIDADES!N$1:N$51,Q$1))&gt;0,2,IF(VLOOKUP($C336,BD!$D$1:$F$501,3,0)&gt;Q$1,0,3))),"")</f>
        <v/>
      </c>
      <c r="CL336" s="23" t="str">
        <f>+IF(AND(LEN($I336)&gt;5),IF(AND($J336&gt;R$1,$J336&lt;=$AO$1),1,IF((COUNTIFS(INCAPACIDADES!$C$1:$C$51,$I336,INCAPACIDADES!O$1:O$51,R$1))&gt;0,2,IF(VLOOKUP($C336,BD!$D$1:$F$501,3,0)&gt;R$1,0,3))),"")</f>
        <v/>
      </c>
      <c r="CM336" s="23" t="str">
        <f>+IF(AND(LEN($I336)&gt;5),IF(AND($J336&gt;S$1,$J336&lt;=$AO$1),1,IF((COUNTIFS(INCAPACIDADES!$C$1:$C$51,$I336,INCAPACIDADES!P$1:P$51,S$1))&gt;0,2,IF(VLOOKUP($C336,BD!$D$1:$F$501,3,0)&gt;S$1,0,3))),"")</f>
        <v/>
      </c>
      <c r="CN336" s="23" t="str">
        <f>+IF(AND(LEN($I336)&gt;5),IF(AND($J336&gt;T$1,$J336&lt;=$AO$1),1,IF((COUNTIFS(INCAPACIDADES!$C$1:$C$51,$I336,INCAPACIDADES!Q$1:Q$51,T$1))&gt;0,2,IF(VLOOKUP($C336,BD!$D$1:$F$501,3,0)&gt;T$1,0,3))),"")</f>
        <v/>
      </c>
      <c r="CO336" s="23" t="str">
        <f>+IF(AND(LEN($I336)&gt;5),IF(AND($J336&gt;U$1,$J336&lt;=$AO$1),1,IF((COUNTIFS(INCAPACIDADES!$C$1:$C$51,$I336,INCAPACIDADES!R$1:R$51,U$1))&gt;0,2,IF(VLOOKUP($C336,BD!$D$1:$F$501,3,0)&gt;U$1,0,3))),"")</f>
        <v/>
      </c>
      <c r="CP336" s="23" t="str">
        <f>+IF(AND(LEN($I336)&gt;5),IF(AND($J336&gt;V$1,$J336&lt;=$AO$1),1,IF((COUNTIFS(INCAPACIDADES!$C$1:$C$51,$I336,INCAPACIDADES!S$1:S$51,V$1))&gt;0,2,IF(VLOOKUP($C336,BD!$D$1:$F$501,3,0)&gt;V$1,0,3))),"")</f>
        <v/>
      </c>
      <c r="CQ336" s="23" t="str">
        <f>+IF(AND(LEN($I336)&gt;5),IF(AND($J336&gt;W$1,$J336&lt;=$AO$1),1,IF((COUNTIFS(INCAPACIDADES!$C$1:$C$51,$I336,INCAPACIDADES!T$1:T$51,W$1))&gt;0,2,IF(VLOOKUP($C336,BD!$D$1:$F$501,3,0)&gt;W$1,0,3))),"")</f>
        <v/>
      </c>
      <c r="CR336" s="23" t="str">
        <f>+IF(AND(LEN($I336)&gt;5),IF(AND($J336&gt;X$1,$J336&lt;=$AO$1),1,IF((COUNTIFS(INCAPACIDADES!$C$1:$C$51,$I336,INCAPACIDADES!U$1:U$51,X$1))&gt;0,2,IF(VLOOKUP($C336,BD!$D$1:$F$501,3,0)&gt;X$1,0,3))),"")</f>
        <v/>
      </c>
      <c r="CS336" s="23" t="str">
        <f>+IF(AND(LEN($I336)&gt;5),IF(AND($J336&gt;Y$1,$J336&lt;=$AO$1),1,IF((COUNTIFS(INCAPACIDADES!$C$1:$C$51,$I336,INCAPACIDADES!V$1:V$51,Y$1))&gt;0,2,IF(VLOOKUP($C336,BD!$D$1:$F$501,3,0)&gt;Y$1,0,3))),"")</f>
        <v/>
      </c>
      <c r="CT336" s="23" t="str">
        <f>+IF(AND(LEN($I336)&gt;5),IF(AND($J336&gt;Z$1,$J336&lt;=$AO$1),1,IF((COUNTIFS(INCAPACIDADES!$C$1:$C$51,$I336,INCAPACIDADES!W$1:W$51,Z$1))&gt;0,2,IF(VLOOKUP($C336,BD!$D$1:$F$501,3,0)&gt;Z$1,0,3))),"")</f>
        <v/>
      </c>
      <c r="CU336" s="23" t="str">
        <f>+IF(AND(LEN($I336)&gt;5),IF(AND($J336&gt;AA$1,$J336&lt;=$AO$1),1,IF((COUNTIFS(INCAPACIDADES!$C$1:$C$51,$I336,INCAPACIDADES!X$1:X$51,AA$1))&gt;0,2,IF(VLOOKUP($C336,BD!$D$1:$F$501,3,0)&gt;AA$1,0,3))),"")</f>
        <v/>
      </c>
      <c r="CV336" s="23" t="str">
        <f>+IF(AND(LEN($I336)&gt;5),IF(AND($J336&gt;AB$1,$J336&lt;=$AO$1),1,IF((COUNTIFS(INCAPACIDADES!$C$1:$C$51,$I336,INCAPACIDADES!Y$1:Y$51,AB$1))&gt;0,2,IF(VLOOKUP($C336,BD!$D$1:$F$501,3,0)&gt;AB$1,0,3))),"")</f>
        <v/>
      </c>
      <c r="CW336" s="23" t="str">
        <f>+IF(AND(LEN($I336)&gt;5),IF(AND($J336&gt;AC$1,$J336&lt;=$AO$1),1,IF((COUNTIFS(INCAPACIDADES!$C$1:$C$51,$I336,INCAPACIDADES!Z$1:Z$51,AC$1))&gt;0,2,IF(VLOOKUP($C336,BD!$D$1:$F$501,3,0)&gt;AC$1,0,3))),"")</f>
        <v/>
      </c>
      <c r="CX336" s="23" t="str">
        <f>+IF(AND(LEN($I336)&gt;5),IF(AND($J336&gt;AD$1,$J336&lt;=$AO$1),1,IF((COUNTIFS(INCAPACIDADES!$C$1:$C$51,$I336,INCAPACIDADES!AA$1:AA$51,AD$1))&gt;0,2,IF(VLOOKUP($C336,BD!$D$1:$F$501,3,0)&gt;AD$1,0,3))),"")</f>
        <v/>
      </c>
      <c r="CY336" s="23" t="str">
        <f>+IF(AND(LEN($I336)&gt;5),IF(AND($J336&gt;AE$1,$J336&lt;=$AO$1),1,IF((COUNTIFS(INCAPACIDADES!$C$1:$C$51,$I336,INCAPACIDADES!AB$1:AB$51,AE$1))&gt;0,2,IF(VLOOKUP($C336,BD!$D$1:$F$501,3,0)&gt;AE$1,0,3))),"")</f>
        <v/>
      </c>
      <c r="CZ336" s="23" t="str">
        <f>+IF(AND(LEN($I336)&gt;5),IF(AND($J336&gt;AF$1,$J336&lt;=$AO$1),1,IF((COUNTIFS(INCAPACIDADES!$C$1:$C$51,$I336,INCAPACIDADES!AC$1:AC$51,AF$1))&gt;0,2,IF(VLOOKUP($C336,BD!$D$1:$F$501,3,0)&gt;AF$1,0,3))),"")</f>
        <v/>
      </c>
      <c r="DA336" s="23" t="str">
        <f>+IF(AND(LEN($I336)&gt;5),IF(AND($J336&gt;AG$1,$J336&lt;=$AO$1),1,IF((COUNTIFS(INCAPACIDADES!$C$1:$C$51,$I336,INCAPACIDADES!AD$1:AD$51,AG$1))&gt;0,2,IF(VLOOKUP($C336,BD!$D$1:$F$501,3,0)&gt;AG$1,0,3))),"")</f>
        <v/>
      </c>
      <c r="DB336" s="23" t="str">
        <f>+IF(AND(LEN($I336)&gt;5),IF(AND($J336&gt;AH$1,$J336&lt;=$AO$1),1,IF((COUNTIFS(INCAPACIDADES!$C$1:$C$51,$I336,INCAPACIDADES!AE$1:AE$51,AH$1))&gt;0,2,IF(VLOOKUP($C336,BD!$D$1:$F$501,3,0)&gt;AH$1,0,3))),"")</f>
        <v/>
      </c>
      <c r="DC336" s="23" t="str">
        <f>+IF(AND(LEN($I336)&gt;5),IF(AND($J336&gt;AI$1,$J336&lt;=$AO$1),1,IF((COUNTIFS(INCAPACIDADES!$C$1:$C$51,$I336,INCAPACIDADES!AF$1:AF$51,AI$1))&gt;0,2,IF(VLOOKUP($C336,BD!$D$1:$F$501,3,0)&gt;AI$1,0,3))),"")</f>
        <v/>
      </c>
      <c r="DD336" s="23" t="str">
        <f>+IF(AND(LEN($I336)&gt;5),IF(AND($J336&gt;AJ$1,$J336&lt;=$AO$1),1,IF((COUNTIFS(INCAPACIDADES!$C$1:$C$51,$I336,INCAPACIDADES!AG$1:AG$51,AJ$1))&gt;0,2,IF(VLOOKUP($C336,BD!$D$1:$F$501,3,0)&gt;AJ$1,0,3))),"")</f>
        <v/>
      </c>
      <c r="DE336" s="23" t="str">
        <f>+IF(AND(LEN($I336)&gt;5),IF(AND($J336&gt;AK$1,$J336&lt;=$AO$1),1,IF((COUNTIFS(INCAPACIDADES!$C$1:$C$51,$I336,INCAPACIDADES!AH$1:AH$51,AK$1))&gt;0,2,IF(VLOOKUP($C336,BD!$D$1:$F$501,3,0)&gt;AK$1,0,3))),"")</f>
        <v/>
      </c>
      <c r="DF336" s="23" t="str">
        <f>+IF(AND(LEN($I336)&gt;5),IF(AND($J336&gt;AL$1,$J336&lt;=$AO$1),1,IF((COUNTIFS(INCAPACIDADES!$C$1:$C$51,$I336,INCAPACIDADES!AI$1:AI$51,AL$1))&gt;0,2,IF(VLOOKUP($C336,BD!$D$1:$F$501,3,0)&gt;AL$1,0,3))),"")</f>
        <v/>
      </c>
      <c r="DG336" s="23" t="str">
        <f>+IF(AND(LEN($I336)&gt;5),IF(AND($J336&gt;AM$1,$J336&lt;=$AO$1),1,IF((COUNTIFS(INCAPACIDADES!$C$1:$C$51,$I336,INCAPACIDADES!AJ$1:AJ$51,AM$1))&gt;0,2,IF(VLOOKUP($C336,BD!$D$1:$F$501,3,0)&gt;AM$1,0,3))),"")</f>
        <v/>
      </c>
      <c r="DH336" s="23" t="str">
        <f>+IF(AND(LEN($I336)&gt;5),IF(AND($J336&gt;AN$1,$J336&lt;=$AO$1),1,IF((COUNTIFS(INCAPACIDADES!$C$1:$C$51,$I336,INCAPACIDADES!AK$1:AK$51,AN$1))&gt;0,2,IF(VLOOKUP($C336,BD!$D$1:$F$501,3,0)&gt;AN$1,0,3))),"")</f>
        <v/>
      </c>
      <c r="DI336" s="23" t="str">
        <f>+IF(AND(LEN($I336)&gt;5),IF(AND($J336&gt;AO$1,$J336&lt;=$AO$1),1,IF((COUNTIFS(INCAPACIDADES!$C$1:$C$51,$I336,INCAPACIDADES!AL$1:AL$51,AO$1))&gt;0,2,IF(VLOOKUP($C336,BD!$D$1:$F$501,3,0)&gt;AO$1,0,3))),"")</f>
        <v/>
      </c>
      <c r="DJ336" s="23" t="str">
        <f>+IF(LEN($I336)&gt;5,IF(ISERROR(VLOOKUP(N336,'CODIGO PAGO'!$B$2:$B$20,1,0)),1,IF(OR(AND(CH336=1,N336&lt;&gt;"N"),AND(CH336=3,N336&lt;&gt;"B"),AND(CH336=2,LEFT(TRIM(N336),1)&lt;&gt;"I")),1,IF(OR(AND(CH336=0,N336="N"),AND(CH336=0,N336="B"),AND(CH336=0,LEFT(TRIM(N336),1)="I")),1,0))),"")</f>
        <v/>
      </c>
      <c r="DK336" s="23" t="str">
        <f t="shared" si="209"/>
        <v/>
      </c>
      <c r="DL336" s="23" t="str">
        <f>+IF(LEN($I336)&gt;5,IF(ISERROR(VLOOKUP(P336,'CODIGO PAGO'!$B$2:$B$20,1,0)),1,IF(OR(AND(CJ336=1,P336&lt;&gt;"N"),AND(CJ336=3,P336&lt;&gt;"B"),AND(CJ336=2,LEFT(TRIM(P336),1)&lt;&gt;"I")),1,IF(OR(AND(CJ336=0,P336="N"),AND(CJ336=0,P336="B"),AND(CJ336=0,LEFT(TRIM(P336),1)="I")),1,0))),"")</f>
        <v/>
      </c>
      <c r="DM336" s="23" t="str">
        <f t="shared" si="210"/>
        <v/>
      </c>
      <c r="DN336" s="23" t="str">
        <f>+IF(LEN($I336)&gt;5,IF(ISERROR(VLOOKUP(R336,'CODIGO PAGO'!$B$2:$B$20,1,0)),1,IF(OR(AND(CL336=1,R336&lt;&gt;"N"),AND(CL336=3,R336&lt;&gt;"B"),AND(CL336=2,LEFT(TRIM(R336),1)&lt;&gt;"I")),1,IF(OR(AND(CL336=0,R336="N"),AND(CL336=0,R336="B"),AND(CL336=0,LEFT(TRIM(R336),1)="I")),1,0))),"")</f>
        <v/>
      </c>
      <c r="DO336" s="23" t="str">
        <f t="shared" si="211"/>
        <v/>
      </c>
      <c r="DP336" s="23" t="str">
        <f>+IF(LEN($I336)&gt;5,IF(ISERROR(VLOOKUP(T336,'CODIGO PAGO'!$B$2:$B$20,1,0)),1,IF(OR(AND(CN336=1,T336&lt;&gt;"N"),AND(CN336=3,T336&lt;&gt;"B"),AND(CN336=2,LEFT(TRIM(T336),1)&lt;&gt;"I")),1,IF(OR(AND(CN336=0,T336="N"),AND(CN336=0,T336="B"),AND(CN336=0,LEFT(TRIM(T336),1)="I")),1,0))),"")</f>
        <v/>
      </c>
      <c r="DQ336" s="23" t="str">
        <f t="shared" si="212"/>
        <v/>
      </c>
      <c r="DR336" s="23" t="str">
        <f>+IF(LEN($I336)&gt;5,IF(ISERROR(VLOOKUP(V336,'CODIGO PAGO'!$B$2:$B$20,1,0)),1,IF(OR(AND(CP336=1,V336&lt;&gt;"N"),AND(CP336=3,V336&lt;&gt;"B"),AND(CP336=2,LEFT(TRIM(V336),1)&lt;&gt;"I")),1,IF(OR(AND(CP336=0,V336="N"),AND(CP336=0,V336="B"),AND(CP336=0,LEFT(TRIM(V336),1)="I")),1,0))),"")</f>
        <v/>
      </c>
      <c r="DS336" s="23" t="str">
        <f t="shared" si="213"/>
        <v/>
      </c>
      <c r="DT336" s="23" t="str">
        <f>+IF(LEN($I336)&gt;5,IF(ISERROR(VLOOKUP(X336,'CODIGO PAGO'!$B$2:$B$20,1,0)),1,IF(OR(AND(CR336=1,X336&lt;&gt;"N"),AND(CR336=3,X336&lt;&gt;"B"),AND(CR336=2,LEFT(TRIM(X336),1)&lt;&gt;"I")),1,IF(OR(AND(CR336=0,X336="N"),AND(CR336=0,X336="B"),AND(CR336=0,LEFT(TRIM(X336),1)="I")),1,0))),"")</f>
        <v/>
      </c>
      <c r="DU336" s="23" t="str">
        <f t="shared" si="214"/>
        <v/>
      </c>
      <c r="DV336" s="23" t="str">
        <f>+IF(LEN($I336)&gt;5,IF(ISERROR(VLOOKUP(Z336,'CODIGO PAGO'!$B$2:$B$20,1,0)),1,IF(OR(AND(CT336=1,Z336&lt;&gt;"N"),AND(CT336=3,Z336&lt;&gt;"B"),AND(CT336=2,LEFT(TRIM(Z336),1)&lt;&gt;"I")),1,IF(OR(AND(CT336=0,Z336="N"),AND(CT336=0,Z336="B"),AND(CT336=0,LEFT(TRIM(Z336),1)="I")),1,0))),"")</f>
        <v/>
      </c>
      <c r="DW336" s="23" t="str">
        <f t="shared" si="215"/>
        <v/>
      </c>
      <c r="DX336" s="23" t="str">
        <f>+IF(LEN($I336)&gt;5,IF(ISERROR(VLOOKUP(AB336,'CODIGO PAGO'!$B$2:$B$20,1,0)),1,IF(OR(AND(CV336=1,AB336&lt;&gt;"N"),AND(CV336=3,AB336&lt;&gt;"B"),AND(CV336=2,LEFT(TRIM(AB336),1)&lt;&gt;"I")),1,IF(OR(AND(CV336=0,AB336="N"),AND(CV336=0,AB336="B"),AND(CV336=0,LEFT(TRIM(AB336),1)="I")),1,0))),"")</f>
        <v/>
      </c>
      <c r="DY336" s="23" t="str">
        <f t="shared" si="216"/>
        <v/>
      </c>
      <c r="DZ336" s="23" t="str">
        <f>+IF(LEN($I336)&gt;5,IF(ISERROR(VLOOKUP(AD336,'CODIGO PAGO'!$B$2:$B$20,1,0)),1,IF(OR(AND(CX336=1,AD336&lt;&gt;"N"),AND(CX336=3,AD336&lt;&gt;"B"),AND(CX336=2,LEFT(TRIM(AD336),1)&lt;&gt;"I")),1,IF(OR(AND(CX336=0,AD336="N"),AND(CX336=0,AD336="B"),AND(CX336=0,LEFT(TRIM(AD336),1)="I")),1,0))),"")</f>
        <v/>
      </c>
      <c r="EA336" s="23" t="str">
        <f t="shared" si="217"/>
        <v/>
      </c>
      <c r="EB336" s="23" t="str">
        <f>+IF(LEN($I336)&gt;5,IF(ISERROR(VLOOKUP(AF336,'CODIGO PAGO'!$B$2:$B$20,1,0)),1,IF(OR(AND(CZ336=1,AF336&lt;&gt;"N"),AND(CZ336=3,AF336&lt;&gt;"B"),AND(CZ336=2,LEFT(TRIM(AF336),1)&lt;&gt;"I")),1,IF(OR(AND(CZ336=0,AF336="N"),AND(CZ336=0,AF336="B"),AND(CZ336=0,LEFT(TRIM(AF336),1)="I")),1,0))),"")</f>
        <v/>
      </c>
      <c r="EC336" s="23" t="str">
        <f t="shared" si="218"/>
        <v/>
      </c>
      <c r="ED336" s="23" t="str">
        <f>+IF(LEN($I336)&gt;5,IF(ISERROR(VLOOKUP(AH336,'CODIGO PAGO'!$B$2:$B$20,1,0)),1,IF(OR(AND(DB336=1,AH336&lt;&gt;"N"),AND(DB336=3,AH336&lt;&gt;"B"),AND(DB336=2,LEFT(TRIM(AH336),1)&lt;&gt;"I")),1,IF(OR(AND(DB336=0,AH336="N"),AND(DB336=0,AH336="B"),AND(DB336=0,LEFT(TRIM(AH336),1)="I")),1,0))),"")</f>
        <v/>
      </c>
      <c r="EE336" s="23" t="str">
        <f t="shared" si="219"/>
        <v/>
      </c>
      <c r="EF336" s="23" t="str">
        <f>+IF(LEN($I336)&gt;5,IF(ISERROR(VLOOKUP(AJ336,'CODIGO PAGO'!$B$2:$B$20,1,0)),1,IF(OR(AND(DD336=1,AJ336&lt;&gt;"N"),AND(DD336=3,AJ336&lt;&gt;"B"),AND(DD336=2,LEFT(TRIM(AJ336),1)&lt;&gt;"I")),1,IF(OR(AND(DD336=0,AJ336="N"),AND(DD336=0,AJ336="B"),AND(DD336=0,LEFT(TRIM(AJ336),1)="I")),1,0))),"")</f>
        <v/>
      </c>
      <c r="EG336" s="23" t="str">
        <f t="shared" si="220"/>
        <v/>
      </c>
      <c r="EH336" s="23" t="str">
        <f>+IF(LEN($I336)&gt;5,IF(ISERROR(VLOOKUP(AL336,'CODIGO PAGO'!$B$2:$B$20,1,0)),1,IF(OR(AND(DF336=1,AL336&lt;&gt;"N"),AND(DF336=3,AL336&lt;&gt;"B"),AND(DF336=2,LEFT(TRIM(AL336),1)&lt;&gt;"I")),1,IF(OR(AND(DF336=0,AL336="N"),AND(DF336=0,AL336="B"),AND(DF336=0,LEFT(TRIM(AL336),1)="I")),1,0))),"")</f>
        <v/>
      </c>
      <c r="EI336" s="23" t="str">
        <f t="shared" si="221"/>
        <v/>
      </c>
      <c r="EJ336" s="23" t="str">
        <f>+IF(LEN($I336)&gt;5,IF(ISERROR(VLOOKUP(AN336,'CODIGO PAGO'!$B$2:$B$20,1,0)),1,IF(OR(AND(DH336=1,AN336&lt;&gt;"N"),AND(DH336=3,AN336&lt;&gt;"B"),AND(DH336=2,LEFT(TRIM(AN336),1)&lt;&gt;"I")),1,IF(OR(AND(DH336=0,AN336="N"),AND(DH336=0,AN336="B"),AND(DH336=0,LEFT(TRIM(AN336),1)="I")),1,0))),"")</f>
        <v/>
      </c>
      <c r="EK336" s="23" t="str">
        <f t="shared" si="222"/>
        <v/>
      </c>
      <c r="EL336" s="24" t="str">
        <f t="shared" si="223"/>
        <v/>
      </c>
    </row>
    <row r="337" spans="1:142" s="26" customFormat="1">
      <c r="A337" s="15" t="str">
        <f t="shared" si="189"/>
        <v/>
      </c>
      <c r="B337" s="1" t="str">
        <f>+IF(LEN(I337)&gt;5,'CODIGO PAGO'!$B$28,"")</f>
        <v/>
      </c>
      <c r="C337" s="1" t="str">
        <f>+IF(LEN($I337)&gt;5,BD!D337,"")</f>
        <v/>
      </c>
      <c r="D337" s="168" t="str">
        <f>+IF(LEN($I337)&gt;5,BD!A337,"")</f>
        <v/>
      </c>
      <c r="E337" s="1" t="str">
        <f>+IF(LEN($I337)&gt;5,BD!B337,"")</f>
        <v/>
      </c>
      <c r="F337" s="1" t="str">
        <f>+IF(LEN($I337)&gt;5,BD!C337,"")</f>
        <v/>
      </c>
      <c r="G337" s="141"/>
      <c r="H337" s="141"/>
      <c r="I337" s="1" t="str">
        <f>+IF(LEN(BD!G337)&gt;5,BD!G337,"")</f>
        <v/>
      </c>
      <c r="J337" s="167" t="str">
        <f>+IF(LEN($I337)&gt;5,BD!E337,"")</f>
        <v/>
      </c>
      <c r="K337" s="6" t="str">
        <f t="shared" si="190"/>
        <v/>
      </c>
      <c r="L337" s="87" t="str">
        <f>+IF(LEN($I337)&gt;5,BD!H337,"")</f>
        <v/>
      </c>
      <c r="M337" s="40" t="str">
        <f t="shared" si="191"/>
        <v/>
      </c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4" t="str">
        <f t="shared" si="192"/>
        <v/>
      </c>
      <c r="AQ337" s="5" t="str">
        <f t="shared" si="193"/>
        <v/>
      </c>
      <c r="AR337" s="91" t="str">
        <f t="shared" si="194"/>
        <v/>
      </c>
      <c r="AS337" s="5" t="str">
        <f t="shared" si="195"/>
        <v/>
      </c>
      <c r="AT337" s="91" t="str">
        <f t="shared" si="196"/>
        <v/>
      </c>
      <c r="AU337" s="4" t="str">
        <f t="shared" si="197"/>
        <v/>
      </c>
      <c r="AV337" s="4" t="str">
        <f t="shared" si="198"/>
        <v/>
      </c>
      <c r="AW337" s="4" t="str">
        <f t="shared" si="199"/>
        <v/>
      </c>
      <c r="AX337" s="4" t="str">
        <f t="shared" si="200"/>
        <v/>
      </c>
      <c r="AY337" s="88" t="str">
        <f t="shared" si="201"/>
        <v/>
      </c>
      <c r="AZ337" s="17" t="str">
        <f t="shared" si="202"/>
        <v/>
      </c>
      <c r="BA337" s="18" t="str">
        <f t="shared" si="203"/>
        <v/>
      </c>
      <c r="BB337" s="19" t="str">
        <f>+IF(LEN(I337)&gt;5,IF(INT(RIGHT(B337,1))=9,0.5*L337*AY337,INT(MID(B337,5,LEN(B337)-4))*L337)+IFERROR(VLOOKUP(I337,AJUSTES!$A$1:$I$50,9,0),0),"")</f>
        <v/>
      </c>
      <c r="BC337" s="12"/>
      <c r="BD337" s="19" t="str">
        <f t="shared" si="204"/>
        <v/>
      </c>
      <c r="BE337" s="18" t="str">
        <f t="shared" si="205"/>
        <v/>
      </c>
      <c r="BF337" s="139" t="str">
        <f t="shared" si="206"/>
        <v/>
      </c>
      <c r="BG337" s="114"/>
      <c r="BH337" s="18" t="str">
        <f t="shared" si="207"/>
        <v/>
      </c>
      <c r="BI337" s="13"/>
      <c r="BJ337" s="12"/>
      <c r="BK337" s="12"/>
      <c r="BL337" s="145"/>
      <c r="BM337" s="12"/>
      <c r="BN337" s="12"/>
      <c r="BO337" s="12"/>
      <c r="BP337" s="12"/>
      <c r="BQ337" s="12"/>
      <c r="BR337" s="12"/>
      <c r="BS337" s="146"/>
      <c r="BT337" s="14"/>
      <c r="BU337" s="12"/>
      <c r="BV337" s="12"/>
      <c r="BW337" s="12"/>
      <c r="BX337" s="12"/>
      <c r="BY337" s="12"/>
      <c r="BZ337" s="144"/>
      <c r="CA337" s="107" t="str">
        <f>+IF(LEN($I337)&gt;5,IF(BD!F337="N/A","",BD!F337),"")</f>
        <v/>
      </c>
      <c r="CB337" s="21"/>
      <c r="CC337" s="147"/>
      <c r="CD337" s="148"/>
      <c r="CE337" s="8" t="str">
        <f>+IF(LEN(I337)&gt;5,BD!M337,"")</f>
        <v/>
      </c>
      <c r="CF337" s="16" t="str">
        <f>+IF(LEN(I337)&gt;5,BD!N337,"")</f>
        <v/>
      </c>
      <c r="CG337" s="3" t="str">
        <f t="shared" si="208"/>
        <v/>
      </c>
      <c r="CH337" s="23" t="str">
        <f>+IF(AND(LEN($I337)&gt;5),IF(AND($J337&gt;N$1,$J337&lt;=$AO$1),1,IF((COUNTIFS(INCAPACIDADES!$C$1:$C$51,$I337,INCAPACIDADES!K$1:K$51,N$1))&gt;0,2,IF(VLOOKUP($C337,BD!$D$1:$F$501,3,0)&gt;N$1,0,3))),"")</f>
        <v/>
      </c>
      <c r="CI337" s="23" t="str">
        <f>+IF(AND(LEN($I337)&gt;5),IF(AND($J337&gt;O$1,$J337&lt;=$AO$1),1,IF((COUNTIFS(INCAPACIDADES!$C$1:$C$51,$I337,INCAPACIDADES!L$1:L$51,O$1))&gt;0,2,IF(VLOOKUP($C337,BD!$D$1:$F$501,3,0)&gt;O$1,0,3))),"")</f>
        <v/>
      </c>
      <c r="CJ337" s="23" t="str">
        <f>+IF(AND(LEN($I337)&gt;5),IF(AND($J337&gt;P$1,$J337&lt;=$AO$1),1,IF((COUNTIFS(INCAPACIDADES!$C$1:$C$51,$I337,INCAPACIDADES!M$1:M$51,P$1))&gt;0,2,IF(VLOOKUP($C337,BD!$D$1:$F$501,3,0)&gt;P$1,0,3))),"")</f>
        <v/>
      </c>
      <c r="CK337" s="23" t="str">
        <f>+IF(AND(LEN($I337)&gt;5),IF(AND($J337&gt;Q$1,$J337&lt;=$AO$1),1,IF((COUNTIFS(INCAPACIDADES!$C$1:$C$51,$I337,INCAPACIDADES!N$1:N$51,Q$1))&gt;0,2,IF(VLOOKUP($C337,BD!$D$1:$F$501,3,0)&gt;Q$1,0,3))),"")</f>
        <v/>
      </c>
      <c r="CL337" s="23" t="str">
        <f>+IF(AND(LEN($I337)&gt;5),IF(AND($J337&gt;R$1,$J337&lt;=$AO$1),1,IF((COUNTIFS(INCAPACIDADES!$C$1:$C$51,$I337,INCAPACIDADES!O$1:O$51,R$1))&gt;0,2,IF(VLOOKUP($C337,BD!$D$1:$F$501,3,0)&gt;R$1,0,3))),"")</f>
        <v/>
      </c>
      <c r="CM337" s="23" t="str">
        <f>+IF(AND(LEN($I337)&gt;5),IF(AND($J337&gt;S$1,$J337&lt;=$AO$1),1,IF((COUNTIFS(INCAPACIDADES!$C$1:$C$51,$I337,INCAPACIDADES!P$1:P$51,S$1))&gt;0,2,IF(VLOOKUP($C337,BD!$D$1:$F$501,3,0)&gt;S$1,0,3))),"")</f>
        <v/>
      </c>
      <c r="CN337" s="23" t="str">
        <f>+IF(AND(LEN($I337)&gt;5),IF(AND($J337&gt;T$1,$J337&lt;=$AO$1),1,IF((COUNTIFS(INCAPACIDADES!$C$1:$C$51,$I337,INCAPACIDADES!Q$1:Q$51,T$1))&gt;0,2,IF(VLOOKUP($C337,BD!$D$1:$F$501,3,0)&gt;T$1,0,3))),"")</f>
        <v/>
      </c>
      <c r="CO337" s="23" t="str">
        <f>+IF(AND(LEN($I337)&gt;5),IF(AND($J337&gt;U$1,$J337&lt;=$AO$1),1,IF((COUNTIFS(INCAPACIDADES!$C$1:$C$51,$I337,INCAPACIDADES!R$1:R$51,U$1))&gt;0,2,IF(VLOOKUP($C337,BD!$D$1:$F$501,3,0)&gt;U$1,0,3))),"")</f>
        <v/>
      </c>
      <c r="CP337" s="23" t="str">
        <f>+IF(AND(LEN($I337)&gt;5),IF(AND($J337&gt;V$1,$J337&lt;=$AO$1),1,IF((COUNTIFS(INCAPACIDADES!$C$1:$C$51,$I337,INCAPACIDADES!S$1:S$51,V$1))&gt;0,2,IF(VLOOKUP($C337,BD!$D$1:$F$501,3,0)&gt;V$1,0,3))),"")</f>
        <v/>
      </c>
      <c r="CQ337" s="23" t="str">
        <f>+IF(AND(LEN($I337)&gt;5),IF(AND($J337&gt;W$1,$J337&lt;=$AO$1),1,IF((COUNTIFS(INCAPACIDADES!$C$1:$C$51,$I337,INCAPACIDADES!T$1:T$51,W$1))&gt;0,2,IF(VLOOKUP($C337,BD!$D$1:$F$501,3,0)&gt;W$1,0,3))),"")</f>
        <v/>
      </c>
      <c r="CR337" s="23" t="str">
        <f>+IF(AND(LEN($I337)&gt;5),IF(AND($J337&gt;X$1,$J337&lt;=$AO$1),1,IF((COUNTIFS(INCAPACIDADES!$C$1:$C$51,$I337,INCAPACIDADES!U$1:U$51,X$1))&gt;0,2,IF(VLOOKUP($C337,BD!$D$1:$F$501,3,0)&gt;X$1,0,3))),"")</f>
        <v/>
      </c>
      <c r="CS337" s="23" t="str">
        <f>+IF(AND(LEN($I337)&gt;5),IF(AND($J337&gt;Y$1,$J337&lt;=$AO$1),1,IF((COUNTIFS(INCAPACIDADES!$C$1:$C$51,$I337,INCAPACIDADES!V$1:V$51,Y$1))&gt;0,2,IF(VLOOKUP($C337,BD!$D$1:$F$501,3,0)&gt;Y$1,0,3))),"")</f>
        <v/>
      </c>
      <c r="CT337" s="23" t="str">
        <f>+IF(AND(LEN($I337)&gt;5),IF(AND($J337&gt;Z$1,$J337&lt;=$AO$1),1,IF((COUNTIFS(INCAPACIDADES!$C$1:$C$51,$I337,INCAPACIDADES!W$1:W$51,Z$1))&gt;0,2,IF(VLOOKUP($C337,BD!$D$1:$F$501,3,0)&gt;Z$1,0,3))),"")</f>
        <v/>
      </c>
      <c r="CU337" s="23" t="str">
        <f>+IF(AND(LEN($I337)&gt;5),IF(AND($J337&gt;AA$1,$J337&lt;=$AO$1),1,IF((COUNTIFS(INCAPACIDADES!$C$1:$C$51,$I337,INCAPACIDADES!X$1:X$51,AA$1))&gt;0,2,IF(VLOOKUP($C337,BD!$D$1:$F$501,3,0)&gt;AA$1,0,3))),"")</f>
        <v/>
      </c>
      <c r="CV337" s="23" t="str">
        <f>+IF(AND(LEN($I337)&gt;5),IF(AND($J337&gt;AB$1,$J337&lt;=$AO$1),1,IF((COUNTIFS(INCAPACIDADES!$C$1:$C$51,$I337,INCAPACIDADES!Y$1:Y$51,AB$1))&gt;0,2,IF(VLOOKUP($C337,BD!$D$1:$F$501,3,0)&gt;AB$1,0,3))),"")</f>
        <v/>
      </c>
      <c r="CW337" s="23" t="str">
        <f>+IF(AND(LEN($I337)&gt;5),IF(AND($J337&gt;AC$1,$J337&lt;=$AO$1),1,IF((COUNTIFS(INCAPACIDADES!$C$1:$C$51,$I337,INCAPACIDADES!Z$1:Z$51,AC$1))&gt;0,2,IF(VLOOKUP($C337,BD!$D$1:$F$501,3,0)&gt;AC$1,0,3))),"")</f>
        <v/>
      </c>
      <c r="CX337" s="23" t="str">
        <f>+IF(AND(LEN($I337)&gt;5),IF(AND($J337&gt;AD$1,$J337&lt;=$AO$1),1,IF((COUNTIFS(INCAPACIDADES!$C$1:$C$51,$I337,INCAPACIDADES!AA$1:AA$51,AD$1))&gt;0,2,IF(VLOOKUP($C337,BD!$D$1:$F$501,3,0)&gt;AD$1,0,3))),"")</f>
        <v/>
      </c>
      <c r="CY337" s="23" t="str">
        <f>+IF(AND(LEN($I337)&gt;5),IF(AND($J337&gt;AE$1,$J337&lt;=$AO$1),1,IF((COUNTIFS(INCAPACIDADES!$C$1:$C$51,$I337,INCAPACIDADES!AB$1:AB$51,AE$1))&gt;0,2,IF(VLOOKUP($C337,BD!$D$1:$F$501,3,0)&gt;AE$1,0,3))),"")</f>
        <v/>
      </c>
      <c r="CZ337" s="23" t="str">
        <f>+IF(AND(LEN($I337)&gt;5),IF(AND($J337&gt;AF$1,$J337&lt;=$AO$1),1,IF((COUNTIFS(INCAPACIDADES!$C$1:$C$51,$I337,INCAPACIDADES!AC$1:AC$51,AF$1))&gt;0,2,IF(VLOOKUP($C337,BD!$D$1:$F$501,3,0)&gt;AF$1,0,3))),"")</f>
        <v/>
      </c>
      <c r="DA337" s="23" t="str">
        <f>+IF(AND(LEN($I337)&gt;5),IF(AND($J337&gt;AG$1,$J337&lt;=$AO$1),1,IF((COUNTIFS(INCAPACIDADES!$C$1:$C$51,$I337,INCAPACIDADES!AD$1:AD$51,AG$1))&gt;0,2,IF(VLOOKUP($C337,BD!$D$1:$F$501,3,0)&gt;AG$1,0,3))),"")</f>
        <v/>
      </c>
      <c r="DB337" s="23" t="str">
        <f>+IF(AND(LEN($I337)&gt;5),IF(AND($J337&gt;AH$1,$J337&lt;=$AO$1),1,IF((COUNTIFS(INCAPACIDADES!$C$1:$C$51,$I337,INCAPACIDADES!AE$1:AE$51,AH$1))&gt;0,2,IF(VLOOKUP($C337,BD!$D$1:$F$501,3,0)&gt;AH$1,0,3))),"")</f>
        <v/>
      </c>
      <c r="DC337" s="23" t="str">
        <f>+IF(AND(LEN($I337)&gt;5),IF(AND($J337&gt;AI$1,$J337&lt;=$AO$1),1,IF((COUNTIFS(INCAPACIDADES!$C$1:$C$51,$I337,INCAPACIDADES!AF$1:AF$51,AI$1))&gt;0,2,IF(VLOOKUP($C337,BD!$D$1:$F$501,3,0)&gt;AI$1,0,3))),"")</f>
        <v/>
      </c>
      <c r="DD337" s="23" t="str">
        <f>+IF(AND(LEN($I337)&gt;5),IF(AND($J337&gt;AJ$1,$J337&lt;=$AO$1),1,IF((COUNTIFS(INCAPACIDADES!$C$1:$C$51,$I337,INCAPACIDADES!AG$1:AG$51,AJ$1))&gt;0,2,IF(VLOOKUP($C337,BD!$D$1:$F$501,3,0)&gt;AJ$1,0,3))),"")</f>
        <v/>
      </c>
      <c r="DE337" s="23" t="str">
        <f>+IF(AND(LEN($I337)&gt;5),IF(AND($J337&gt;AK$1,$J337&lt;=$AO$1),1,IF((COUNTIFS(INCAPACIDADES!$C$1:$C$51,$I337,INCAPACIDADES!AH$1:AH$51,AK$1))&gt;0,2,IF(VLOOKUP($C337,BD!$D$1:$F$501,3,0)&gt;AK$1,0,3))),"")</f>
        <v/>
      </c>
      <c r="DF337" s="23" t="str">
        <f>+IF(AND(LEN($I337)&gt;5),IF(AND($J337&gt;AL$1,$J337&lt;=$AO$1),1,IF((COUNTIFS(INCAPACIDADES!$C$1:$C$51,$I337,INCAPACIDADES!AI$1:AI$51,AL$1))&gt;0,2,IF(VLOOKUP($C337,BD!$D$1:$F$501,3,0)&gt;AL$1,0,3))),"")</f>
        <v/>
      </c>
      <c r="DG337" s="23" t="str">
        <f>+IF(AND(LEN($I337)&gt;5),IF(AND($J337&gt;AM$1,$J337&lt;=$AO$1),1,IF((COUNTIFS(INCAPACIDADES!$C$1:$C$51,$I337,INCAPACIDADES!AJ$1:AJ$51,AM$1))&gt;0,2,IF(VLOOKUP($C337,BD!$D$1:$F$501,3,0)&gt;AM$1,0,3))),"")</f>
        <v/>
      </c>
      <c r="DH337" s="23" t="str">
        <f>+IF(AND(LEN($I337)&gt;5),IF(AND($J337&gt;AN$1,$J337&lt;=$AO$1),1,IF((COUNTIFS(INCAPACIDADES!$C$1:$C$51,$I337,INCAPACIDADES!AK$1:AK$51,AN$1))&gt;0,2,IF(VLOOKUP($C337,BD!$D$1:$F$501,3,0)&gt;AN$1,0,3))),"")</f>
        <v/>
      </c>
      <c r="DI337" s="23" t="str">
        <f>+IF(AND(LEN($I337)&gt;5),IF(AND($J337&gt;AO$1,$J337&lt;=$AO$1),1,IF((COUNTIFS(INCAPACIDADES!$C$1:$C$51,$I337,INCAPACIDADES!AL$1:AL$51,AO$1))&gt;0,2,IF(VLOOKUP($C337,BD!$D$1:$F$501,3,0)&gt;AO$1,0,3))),"")</f>
        <v/>
      </c>
      <c r="DJ337" s="23" t="str">
        <f>+IF(LEN($I337)&gt;5,IF(ISERROR(VLOOKUP(N337,'CODIGO PAGO'!$B$2:$B$20,1,0)),1,IF(OR(AND(CH337=1,N337&lt;&gt;"N"),AND(CH337=3,N337&lt;&gt;"B"),AND(CH337=2,LEFT(TRIM(N337),1)&lt;&gt;"I")),1,IF(OR(AND(CH337=0,N337="N"),AND(CH337=0,N337="B"),AND(CH337=0,LEFT(TRIM(N337),1)="I")),1,0))),"")</f>
        <v/>
      </c>
      <c r="DK337" s="23" t="str">
        <f t="shared" si="209"/>
        <v/>
      </c>
      <c r="DL337" s="23" t="str">
        <f>+IF(LEN($I337)&gt;5,IF(ISERROR(VLOOKUP(P337,'CODIGO PAGO'!$B$2:$B$20,1,0)),1,IF(OR(AND(CJ337=1,P337&lt;&gt;"N"),AND(CJ337=3,P337&lt;&gt;"B"),AND(CJ337=2,LEFT(TRIM(P337),1)&lt;&gt;"I")),1,IF(OR(AND(CJ337=0,P337="N"),AND(CJ337=0,P337="B"),AND(CJ337=0,LEFT(TRIM(P337),1)="I")),1,0))),"")</f>
        <v/>
      </c>
      <c r="DM337" s="23" t="str">
        <f t="shared" si="210"/>
        <v/>
      </c>
      <c r="DN337" s="23" t="str">
        <f>+IF(LEN($I337)&gt;5,IF(ISERROR(VLOOKUP(R337,'CODIGO PAGO'!$B$2:$B$20,1,0)),1,IF(OR(AND(CL337=1,R337&lt;&gt;"N"),AND(CL337=3,R337&lt;&gt;"B"),AND(CL337=2,LEFT(TRIM(R337),1)&lt;&gt;"I")),1,IF(OR(AND(CL337=0,R337="N"),AND(CL337=0,R337="B"),AND(CL337=0,LEFT(TRIM(R337),1)="I")),1,0))),"")</f>
        <v/>
      </c>
      <c r="DO337" s="23" t="str">
        <f t="shared" si="211"/>
        <v/>
      </c>
      <c r="DP337" s="23" t="str">
        <f>+IF(LEN($I337)&gt;5,IF(ISERROR(VLOOKUP(T337,'CODIGO PAGO'!$B$2:$B$20,1,0)),1,IF(OR(AND(CN337=1,T337&lt;&gt;"N"),AND(CN337=3,T337&lt;&gt;"B"),AND(CN337=2,LEFT(TRIM(T337),1)&lt;&gt;"I")),1,IF(OR(AND(CN337=0,T337="N"),AND(CN337=0,T337="B"),AND(CN337=0,LEFT(TRIM(T337),1)="I")),1,0))),"")</f>
        <v/>
      </c>
      <c r="DQ337" s="23" t="str">
        <f t="shared" si="212"/>
        <v/>
      </c>
      <c r="DR337" s="23" t="str">
        <f>+IF(LEN($I337)&gt;5,IF(ISERROR(VLOOKUP(V337,'CODIGO PAGO'!$B$2:$B$20,1,0)),1,IF(OR(AND(CP337=1,V337&lt;&gt;"N"),AND(CP337=3,V337&lt;&gt;"B"),AND(CP337=2,LEFT(TRIM(V337),1)&lt;&gt;"I")),1,IF(OR(AND(CP337=0,V337="N"),AND(CP337=0,V337="B"),AND(CP337=0,LEFT(TRIM(V337),1)="I")),1,0))),"")</f>
        <v/>
      </c>
      <c r="DS337" s="23" t="str">
        <f t="shared" si="213"/>
        <v/>
      </c>
      <c r="DT337" s="23" t="str">
        <f>+IF(LEN($I337)&gt;5,IF(ISERROR(VLOOKUP(X337,'CODIGO PAGO'!$B$2:$B$20,1,0)),1,IF(OR(AND(CR337=1,X337&lt;&gt;"N"),AND(CR337=3,X337&lt;&gt;"B"),AND(CR337=2,LEFT(TRIM(X337),1)&lt;&gt;"I")),1,IF(OR(AND(CR337=0,X337="N"),AND(CR337=0,X337="B"),AND(CR337=0,LEFT(TRIM(X337),1)="I")),1,0))),"")</f>
        <v/>
      </c>
      <c r="DU337" s="23" t="str">
        <f t="shared" si="214"/>
        <v/>
      </c>
      <c r="DV337" s="23" t="str">
        <f>+IF(LEN($I337)&gt;5,IF(ISERROR(VLOOKUP(Z337,'CODIGO PAGO'!$B$2:$B$20,1,0)),1,IF(OR(AND(CT337=1,Z337&lt;&gt;"N"),AND(CT337=3,Z337&lt;&gt;"B"),AND(CT337=2,LEFT(TRIM(Z337),1)&lt;&gt;"I")),1,IF(OR(AND(CT337=0,Z337="N"),AND(CT337=0,Z337="B"),AND(CT337=0,LEFT(TRIM(Z337),1)="I")),1,0))),"")</f>
        <v/>
      </c>
      <c r="DW337" s="23" t="str">
        <f t="shared" si="215"/>
        <v/>
      </c>
      <c r="DX337" s="23" t="str">
        <f>+IF(LEN($I337)&gt;5,IF(ISERROR(VLOOKUP(AB337,'CODIGO PAGO'!$B$2:$B$20,1,0)),1,IF(OR(AND(CV337=1,AB337&lt;&gt;"N"),AND(CV337=3,AB337&lt;&gt;"B"),AND(CV337=2,LEFT(TRIM(AB337),1)&lt;&gt;"I")),1,IF(OR(AND(CV337=0,AB337="N"),AND(CV337=0,AB337="B"),AND(CV337=0,LEFT(TRIM(AB337),1)="I")),1,0))),"")</f>
        <v/>
      </c>
      <c r="DY337" s="23" t="str">
        <f t="shared" si="216"/>
        <v/>
      </c>
      <c r="DZ337" s="23" t="str">
        <f>+IF(LEN($I337)&gt;5,IF(ISERROR(VLOOKUP(AD337,'CODIGO PAGO'!$B$2:$B$20,1,0)),1,IF(OR(AND(CX337=1,AD337&lt;&gt;"N"),AND(CX337=3,AD337&lt;&gt;"B"),AND(CX337=2,LEFT(TRIM(AD337),1)&lt;&gt;"I")),1,IF(OR(AND(CX337=0,AD337="N"),AND(CX337=0,AD337="B"),AND(CX337=0,LEFT(TRIM(AD337),1)="I")),1,0))),"")</f>
        <v/>
      </c>
      <c r="EA337" s="23" t="str">
        <f t="shared" si="217"/>
        <v/>
      </c>
      <c r="EB337" s="23" t="str">
        <f>+IF(LEN($I337)&gt;5,IF(ISERROR(VLOOKUP(AF337,'CODIGO PAGO'!$B$2:$B$20,1,0)),1,IF(OR(AND(CZ337=1,AF337&lt;&gt;"N"),AND(CZ337=3,AF337&lt;&gt;"B"),AND(CZ337=2,LEFT(TRIM(AF337),1)&lt;&gt;"I")),1,IF(OR(AND(CZ337=0,AF337="N"),AND(CZ337=0,AF337="B"),AND(CZ337=0,LEFT(TRIM(AF337),1)="I")),1,0))),"")</f>
        <v/>
      </c>
      <c r="EC337" s="23" t="str">
        <f t="shared" si="218"/>
        <v/>
      </c>
      <c r="ED337" s="23" t="str">
        <f>+IF(LEN($I337)&gt;5,IF(ISERROR(VLOOKUP(AH337,'CODIGO PAGO'!$B$2:$B$20,1,0)),1,IF(OR(AND(DB337=1,AH337&lt;&gt;"N"),AND(DB337=3,AH337&lt;&gt;"B"),AND(DB337=2,LEFT(TRIM(AH337),1)&lt;&gt;"I")),1,IF(OR(AND(DB337=0,AH337="N"),AND(DB337=0,AH337="B"),AND(DB337=0,LEFT(TRIM(AH337),1)="I")),1,0))),"")</f>
        <v/>
      </c>
      <c r="EE337" s="23" t="str">
        <f t="shared" si="219"/>
        <v/>
      </c>
      <c r="EF337" s="23" t="str">
        <f>+IF(LEN($I337)&gt;5,IF(ISERROR(VLOOKUP(AJ337,'CODIGO PAGO'!$B$2:$B$20,1,0)),1,IF(OR(AND(DD337=1,AJ337&lt;&gt;"N"),AND(DD337=3,AJ337&lt;&gt;"B"),AND(DD337=2,LEFT(TRIM(AJ337),1)&lt;&gt;"I")),1,IF(OR(AND(DD337=0,AJ337="N"),AND(DD337=0,AJ337="B"),AND(DD337=0,LEFT(TRIM(AJ337),1)="I")),1,0))),"")</f>
        <v/>
      </c>
      <c r="EG337" s="23" t="str">
        <f t="shared" si="220"/>
        <v/>
      </c>
      <c r="EH337" s="23" t="str">
        <f>+IF(LEN($I337)&gt;5,IF(ISERROR(VLOOKUP(AL337,'CODIGO PAGO'!$B$2:$B$20,1,0)),1,IF(OR(AND(DF337=1,AL337&lt;&gt;"N"),AND(DF337=3,AL337&lt;&gt;"B"),AND(DF337=2,LEFT(TRIM(AL337),1)&lt;&gt;"I")),1,IF(OR(AND(DF337=0,AL337="N"),AND(DF337=0,AL337="B"),AND(DF337=0,LEFT(TRIM(AL337),1)="I")),1,0))),"")</f>
        <v/>
      </c>
      <c r="EI337" s="23" t="str">
        <f t="shared" si="221"/>
        <v/>
      </c>
      <c r="EJ337" s="23" t="str">
        <f>+IF(LEN($I337)&gt;5,IF(ISERROR(VLOOKUP(AN337,'CODIGO PAGO'!$B$2:$B$20,1,0)),1,IF(OR(AND(DH337=1,AN337&lt;&gt;"N"),AND(DH337=3,AN337&lt;&gt;"B"),AND(DH337=2,LEFT(TRIM(AN337),1)&lt;&gt;"I")),1,IF(OR(AND(DH337=0,AN337="N"),AND(DH337=0,AN337="B"),AND(DH337=0,LEFT(TRIM(AN337),1)="I")),1,0))),"")</f>
        <v/>
      </c>
      <c r="EK337" s="23" t="str">
        <f t="shared" si="222"/>
        <v/>
      </c>
      <c r="EL337" s="24" t="str">
        <f t="shared" si="223"/>
        <v/>
      </c>
    </row>
    <row r="338" spans="1:142" s="26" customFormat="1">
      <c r="A338" s="15" t="str">
        <f t="shared" si="189"/>
        <v/>
      </c>
      <c r="B338" s="1" t="str">
        <f>+IF(LEN(I338)&gt;5,'CODIGO PAGO'!$B$28,"")</f>
        <v/>
      </c>
      <c r="C338" s="1" t="str">
        <f>+IF(LEN($I338)&gt;5,BD!D338,"")</f>
        <v/>
      </c>
      <c r="D338" s="168" t="str">
        <f>+IF(LEN($I338)&gt;5,BD!A338,"")</f>
        <v/>
      </c>
      <c r="E338" s="1" t="str">
        <f>+IF(LEN($I338)&gt;5,BD!B338,"")</f>
        <v/>
      </c>
      <c r="F338" s="1" t="str">
        <f>+IF(LEN($I338)&gt;5,BD!C338,"")</f>
        <v/>
      </c>
      <c r="G338" s="141"/>
      <c r="H338" s="141"/>
      <c r="I338" s="1" t="str">
        <f>+IF(LEN(BD!G338)&gt;5,BD!G338,"")</f>
        <v/>
      </c>
      <c r="J338" s="167" t="str">
        <f>+IF(LEN($I338)&gt;5,BD!E338,"")</f>
        <v/>
      </c>
      <c r="K338" s="6" t="str">
        <f t="shared" si="190"/>
        <v/>
      </c>
      <c r="L338" s="87" t="str">
        <f>+IF(LEN($I338)&gt;5,BD!H338,"")</f>
        <v/>
      </c>
      <c r="M338" s="40" t="str">
        <f t="shared" si="191"/>
        <v/>
      </c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4" t="str">
        <f t="shared" si="192"/>
        <v/>
      </c>
      <c r="AQ338" s="5" t="str">
        <f t="shared" si="193"/>
        <v/>
      </c>
      <c r="AR338" s="91" t="str">
        <f t="shared" si="194"/>
        <v/>
      </c>
      <c r="AS338" s="5" t="str">
        <f t="shared" si="195"/>
        <v/>
      </c>
      <c r="AT338" s="91" t="str">
        <f t="shared" si="196"/>
        <v/>
      </c>
      <c r="AU338" s="4" t="str">
        <f t="shared" si="197"/>
        <v/>
      </c>
      <c r="AV338" s="4" t="str">
        <f t="shared" si="198"/>
        <v/>
      </c>
      <c r="AW338" s="4" t="str">
        <f t="shared" si="199"/>
        <v/>
      </c>
      <c r="AX338" s="4" t="str">
        <f t="shared" si="200"/>
        <v/>
      </c>
      <c r="AY338" s="88" t="str">
        <f t="shared" si="201"/>
        <v/>
      </c>
      <c r="AZ338" s="17" t="str">
        <f t="shared" si="202"/>
        <v/>
      </c>
      <c r="BA338" s="18" t="str">
        <f t="shared" si="203"/>
        <v/>
      </c>
      <c r="BB338" s="19" t="str">
        <f>+IF(LEN(I338)&gt;5,IF(INT(RIGHT(B338,1))=9,0.5*L338*AY338,INT(MID(B338,5,LEN(B338)-4))*L338)+IFERROR(VLOOKUP(I338,AJUSTES!$A$1:$I$50,9,0),0),"")</f>
        <v/>
      </c>
      <c r="BC338" s="12"/>
      <c r="BD338" s="19" t="str">
        <f t="shared" si="204"/>
        <v/>
      </c>
      <c r="BE338" s="18" t="str">
        <f t="shared" si="205"/>
        <v/>
      </c>
      <c r="BF338" s="139" t="str">
        <f t="shared" si="206"/>
        <v/>
      </c>
      <c r="BG338" s="114"/>
      <c r="BH338" s="18" t="str">
        <f t="shared" si="207"/>
        <v/>
      </c>
      <c r="BI338" s="13"/>
      <c r="BJ338" s="12"/>
      <c r="BK338" s="12"/>
      <c r="BL338" s="145"/>
      <c r="BM338" s="12"/>
      <c r="BN338" s="12"/>
      <c r="BO338" s="12"/>
      <c r="BP338" s="12"/>
      <c r="BQ338" s="12"/>
      <c r="BR338" s="12"/>
      <c r="BS338" s="146"/>
      <c r="BT338" s="14"/>
      <c r="BU338" s="12"/>
      <c r="BV338" s="12"/>
      <c r="BW338" s="12"/>
      <c r="BX338" s="12"/>
      <c r="BY338" s="12"/>
      <c r="BZ338" s="144"/>
      <c r="CA338" s="107" t="str">
        <f>+IF(LEN($I338)&gt;5,IF(BD!F338="N/A","",BD!F338),"")</f>
        <v/>
      </c>
      <c r="CB338" s="21"/>
      <c r="CC338" s="147"/>
      <c r="CD338" s="148"/>
      <c r="CE338" s="8" t="str">
        <f>+IF(LEN(I338)&gt;5,BD!M338,"")</f>
        <v/>
      </c>
      <c r="CF338" s="16" t="str">
        <f>+IF(LEN(I338)&gt;5,BD!N338,"")</f>
        <v/>
      </c>
      <c r="CG338" s="3" t="str">
        <f t="shared" si="208"/>
        <v/>
      </c>
      <c r="CH338" s="23" t="str">
        <f>+IF(AND(LEN($I338)&gt;5),IF(AND($J338&gt;N$1,$J338&lt;=$AO$1),1,IF((COUNTIFS(INCAPACIDADES!$C$1:$C$51,$I338,INCAPACIDADES!K$1:K$51,N$1))&gt;0,2,IF(VLOOKUP($C338,BD!$D$1:$F$501,3,0)&gt;N$1,0,3))),"")</f>
        <v/>
      </c>
      <c r="CI338" s="23" t="str">
        <f>+IF(AND(LEN($I338)&gt;5),IF(AND($J338&gt;O$1,$J338&lt;=$AO$1),1,IF((COUNTIFS(INCAPACIDADES!$C$1:$C$51,$I338,INCAPACIDADES!L$1:L$51,O$1))&gt;0,2,IF(VLOOKUP($C338,BD!$D$1:$F$501,3,0)&gt;O$1,0,3))),"")</f>
        <v/>
      </c>
      <c r="CJ338" s="23" t="str">
        <f>+IF(AND(LEN($I338)&gt;5),IF(AND($J338&gt;P$1,$J338&lt;=$AO$1),1,IF((COUNTIFS(INCAPACIDADES!$C$1:$C$51,$I338,INCAPACIDADES!M$1:M$51,P$1))&gt;0,2,IF(VLOOKUP($C338,BD!$D$1:$F$501,3,0)&gt;P$1,0,3))),"")</f>
        <v/>
      </c>
      <c r="CK338" s="23" t="str">
        <f>+IF(AND(LEN($I338)&gt;5),IF(AND($J338&gt;Q$1,$J338&lt;=$AO$1),1,IF((COUNTIFS(INCAPACIDADES!$C$1:$C$51,$I338,INCAPACIDADES!N$1:N$51,Q$1))&gt;0,2,IF(VLOOKUP($C338,BD!$D$1:$F$501,3,0)&gt;Q$1,0,3))),"")</f>
        <v/>
      </c>
      <c r="CL338" s="23" t="str">
        <f>+IF(AND(LEN($I338)&gt;5),IF(AND($J338&gt;R$1,$J338&lt;=$AO$1),1,IF((COUNTIFS(INCAPACIDADES!$C$1:$C$51,$I338,INCAPACIDADES!O$1:O$51,R$1))&gt;0,2,IF(VLOOKUP($C338,BD!$D$1:$F$501,3,0)&gt;R$1,0,3))),"")</f>
        <v/>
      </c>
      <c r="CM338" s="23" t="str">
        <f>+IF(AND(LEN($I338)&gt;5),IF(AND($J338&gt;S$1,$J338&lt;=$AO$1),1,IF((COUNTIFS(INCAPACIDADES!$C$1:$C$51,$I338,INCAPACIDADES!P$1:P$51,S$1))&gt;0,2,IF(VLOOKUP($C338,BD!$D$1:$F$501,3,0)&gt;S$1,0,3))),"")</f>
        <v/>
      </c>
      <c r="CN338" s="23" t="str">
        <f>+IF(AND(LEN($I338)&gt;5),IF(AND($J338&gt;T$1,$J338&lt;=$AO$1),1,IF((COUNTIFS(INCAPACIDADES!$C$1:$C$51,$I338,INCAPACIDADES!Q$1:Q$51,T$1))&gt;0,2,IF(VLOOKUP($C338,BD!$D$1:$F$501,3,0)&gt;T$1,0,3))),"")</f>
        <v/>
      </c>
      <c r="CO338" s="23" t="str">
        <f>+IF(AND(LEN($I338)&gt;5),IF(AND($J338&gt;U$1,$J338&lt;=$AO$1),1,IF((COUNTIFS(INCAPACIDADES!$C$1:$C$51,$I338,INCAPACIDADES!R$1:R$51,U$1))&gt;0,2,IF(VLOOKUP($C338,BD!$D$1:$F$501,3,0)&gt;U$1,0,3))),"")</f>
        <v/>
      </c>
      <c r="CP338" s="23" t="str">
        <f>+IF(AND(LEN($I338)&gt;5),IF(AND($J338&gt;V$1,$J338&lt;=$AO$1),1,IF((COUNTIFS(INCAPACIDADES!$C$1:$C$51,$I338,INCAPACIDADES!S$1:S$51,V$1))&gt;0,2,IF(VLOOKUP($C338,BD!$D$1:$F$501,3,0)&gt;V$1,0,3))),"")</f>
        <v/>
      </c>
      <c r="CQ338" s="23" t="str">
        <f>+IF(AND(LEN($I338)&gt;5),IF(AND($J338&gt;W$1,$J338&lt;=$AO$1),1,IF((COUNTIFS(INCAPACIDADES!$C$1:$C$51,$I338,INCAPACIDADES!T$1:T$51,W$1))&gt;0,2,IF(VLOOKUP($C338,BD!$D$1:$F$501,3,0)&gt;W$1,0,3))),"")</f>
        <v/>
      </c>
      <c r="CR338" s="23" t="str">
        <f>+IF(AND(LEN($I338)&gt;5),IF(AND($J338&gt;X$1,$J338&lt;=$AO$1),1,IF((COUNTIFS(INCAPACIDADES!$C$1:$C$51,$I338,INCAPACIDADES!U$1:U$51,X$1))&gt;0,2,IF(VLOOKUP($C338,BD!$D$1:$F$501,3,0)&gt;X$1,0,3))),"")</f>
        <v/>
      </c>
      <c r="CS338" s="23" t="str">
        <f>+IF(AND(LEN($I338)&gt;5),IF(AND($J338&gt;Y$1,$J338&lt;=$AO$1),1,IF((COUNTIFS(INCAPACIDADES!$C$1:$C$51,$I338,INCAPACIDADES!V$1:V$51,Y$1))&gt;0,2,IF(VLOOKUP($C338,BD!$D$1:$F$501,3,0)&gt;Y$1,0,3))),"")</f>
        <v/>
      </c>
      <c r="CT338" s="23" t="str">
        <f>+IF(AND(LEN($I338)&gt;5),IF(AND($J338&gt;Z$1,$J338&lt;=$AO$1),1,IF((COUNTIFS(INCAPACIDADES!$C$1:$C$51,$I338,INCAPACIDADES!W$1:W$51,Z$1))&gt;0,2,IF(VLOOKUP($C338,BD!$D$1:$F$501,3,0)&gt;Z$1,0,3))),"")</f>
        <v/>
      </c>
      <c r="CU338" s="23" t="str">
        <f>+IF(AND(LEN($I338)&gt;5),IF(AND($J338&gt;AA$1,$J338&lt;=$AO$1),1,IF((COUNTIFS(INCAPACIDADES!$C$1:$C$51,$I338,INCAPACIDADES!X$1:X$51,AA$1))&gt;0,2,IF(VLOOKUP($C338,BD!$D$1:$F$501,3,0)&gt;AA$1,0,3))),"")</f>
        <v/>
      </c>
      <c r="CV338" s="23" t="str">
        <f>+IF(AND(LEN($I338)&gt;5),IF(AND($J338&gt;AB$1,$J338&lt;=$AO$1),1,IF((COUNTIFS(INCAPACIDADES!$C$1:$C$51,$I338,INCAPACIDADES!Y$1:Y$51,AB$1))&gt;0,2,IF(VLOOKUP($C338,BD!$D$1:$F$501,3,0)&gt;AB$1,0,3))),"")</f>
        <v/>
      </c>
      <c r="CW338" s="23" t="str">
        <f>+IF(AND(LEN($I338)&gt;5),IF(AND($J338&gt;AC$1,$J338&lt;=$AO$1),1,IF((COUNTIFS(INCAPACIDADES!$C$1:$C$51,$I338,INCAPACIDADES!Z$1:Z$51,AC$1))&gt;0,2,IF(VLOOKUP($C338,BD!$D$1:$F$501,3,0)&gt;AC$1,0,3))),"")</f>
        <v/>
      </c>
      <c r="CX338" s="23" t="str">
        <f>+IF(AND(LEN($I338)&gt;5),IF(AND($J338&gt;AD$1,$J338&lt;=$AO$1),1,IF((COUNTIFS(INCAPACIDADES!$C$1:$C$51,$I338,INCAPACIDADES!AA$1:AA$51,AD$1))&gt;0,2,IF(VLOOKUP($C338,BD!$D$1:$F$501,3,0)&gt;AD$1,0,3))),"")</f>
        <v/>
      </c>
      <c r="CY338" s="23" t="str">
        <f>+IF(AND(LEN($I338)&gt;5),IF(AND($J338&gt;AE$1,$J338&lt;=$AO$1),1,IF((COUNTIFS(INCAPACIDADES!$C$1:$C$51,$I338,INCAPACIDADES!AB$1:AB$51,AE$1))&gt;0,2,IF(VLOOKUP($C338,BD!$D$1:$F$501,3,0)&gt;AE$1,0,3))),"")</f>
        <v/>
      </c>
      <c r="CZ338" s="23" t="str">
        <f>+IF(AND(LEN($I338)&gt;5),IF(AND($J338&gt;AF$1,$J338&lt;=$AO$1),1,IF((COUNTIFS(INCAPACIDADES!$C$1:$C$51,$I338,INCAPACIDADES!AC$1:AC$51,AF$1))&gt;0,2,IF(VLOOKUP($C338,BD!$D$1:$F$501,3,0)&gt;AF$1,0,3))),"")</f>
        <v/>
      </c>
      <c r="DA338" s="23" t="str">
        <f>+IF(AND(LEN($I338)&gt;5),IF(AND($J338&gt;AG$1,$J338&lt;=$AO$1),1,IF((COUNTIFS(INCAPACIDADES!$C$1:$C$51,$I338,INCAPACIDADES!AD$1:AD$51,AG$1))&gt;0,2,IF(VLOOKUP($C338,BD!$D$1:$F$501,3,0)&gt;AG$1,0,3))),"")</f>
        <v/>
      </c>
      <c r="DB338" s="23" t="str">
        <f>+IF(AND(LEN($I338)&gt;5),IF(AND($J338&gt;AH$1,$J338&lt;=$AO$1),1,IF((COUNTIFS(INCAPACIDADES!$C$1:$C$51,$I338,INCAPACIDADES!AE$1:AE$51,AH$1))&gt;0,2,IF(VLOOKUP($C338,BD!$D$1:$F$501,3,0)&gt;AH$1,0,3))),"")</f>
        <v/>
      </c>
      <c r="DC338" s="23" t="str">
        <f>+IF(AND(LEN($I338)&gt;5),IF(AND($J338&gt;AI$1,$J338&lt;=$AO$1),1,IF((COUNTIFS(INCAPACIDADES!$C$1:$C$51,$I338,INCAPACIDADES!AF$1:AF$51,AI$1))&gt;0,2,IF(VLOOKUP($C338,BD!$D$1:$F$501,3,0)&gt;AI$1,0,3))),"")</f>
        <v/>
      </c>
      <c r="DD338" s="23" t="str">
        <f>+IF(AND(LEN($I338)&gt;5),IF(AND($J338&gt;AJ$1,$J338&lt;=$AO$1),1,IF((COUNTIFS(INCAPACIDADES!$C$1:$C$51,$I338,INCAPACIDADES!AG$1:AG$51,AJ$1))&gt;0,2,IF(VLOOKUP($C338,BD!$D$1:$F$501,3,0)&gt;AJ$1,0,3))),"")</f>
        <v/>
      </c>
      <c r="DE338" s="23" t="str">
        <f>+IF(AND(LEN($I338)&gt;5),IF(AND($J338&gt;AK$1,$J338&lt;=$AO$1),1,IF((COUNTIFS(INCAPACIDADES!$C$1:$C$51,$I338,INCAPACIDADES!AH$1:AH$51,AK$1))&gt;0,2,IF(VLOOKUP($C338,BD!$D$1:$F$501,3,0)&gt;AK$1,0,3))),"")</f>
        <v/>
      </c>
      <c r="DF338" s="23" t="str">
        <f>+IF(AND(LEN($I338)&gt;5),IF(AND($J338&gt;AL$1,$J338&lt;=$AO$1),1,IF((COUNTIFS(INCAPACIDADES!$C$1:$C$51,$I338,INCAPACIDADES!AI$1:AI$51,AL$1))&gt;0,2,IF(VLOOKUP($C338,BD!$D$1:$F$501,3,0)&gt;AL$1,0,3))),"")</f>
        <v/>
      </c>
      <c r="DG338" s="23" t="str">
        <f>+IF(AND(LEN($I338)&gt;5),IF(AND($J338&gt;AM$1,$J338&lt;=$AO$1),1,IF((COUNTIFS(INCAPACIDADES!$C$1:$C$51,$I338,INCAPACIDADES!AJ$1:AJ$51,AM$1))&gt;0,2,IF(VLOOKUP($C338,BD!$D$1:$F$501,3,0)&gt;AM$1,0,3))),"")</f>
        <v/>
      </c>
      <c r="DH338" s="23" t="str">
        <f>+IF(AND(LEN($I338)&gt;5),IF(AND($J338&gt;AN$1,$J338&lt;=$AO$1),1,IF((COUNTIFS(INCAPACIDADES!$C$1:$C$51,$I338,INCAPACIDADES!AK$1:AK$51,AN$1))&gt;0,2,IF(VLOOKUP($C338,BD!$D$1:$F$501,3,0)&gt;AN$1,0,3))),"")</f>
        <v/>
      </c>
      <c r="DI338" s="23" t="str">
        <f>+IF(AND(LEN($I338)&gt;5),IF(AND($J338&gt;AO$1,$J338&lt;=$AO$1),1,IF((COUNTIFS(INCAPACIDADES!$C$1:$C$51,$I338,INCAPACIDADES!AL$1:AL$51,AO$1))&gt;0,2,IF(VLOOKUP($C338,BD!$D$1:$F$501,3,0)&gt;AO$1,0,3))),"")</f>
        <v/>
      </c>
      <c r="DJ338" s="23" t="str">
        <f>+IF(LEN($I338)&gt;5,IF(ISERROR(VLOOKUP(N338,'CODIGO PAGO'!$B$2:$B$20,1,0)),1,IF(OR(AND(CH338=1,N338&lt;&gt;"N"),AND(CH338=3,N338&lt;&gt;"B"),AND(CH338=2,LEFT(TRIM(N338),1)&lt;&gt;"I")),1,IF(OR(AND(CH338=0,N338="N"),AND(CH338=0,N338="B"),AND(CH338=0,LEFT(TRIM(N338),1)="I")),1,0))),"")</f>
        <v/>
      </c>
      <c r="DK338" s="23" t="str">
        <f t="shared" si="209"/>
        <v/>
      </c>
      <c r="DL338" s="23" t="str">
        <f>+IF(LEN($I338)&gt;5,IF(ISERROR(VLOOKUP(P338,'CODIGO PAGO'!$B$2:$B$20,1,0)),1,IF(OR(AND(CJ338=1,P338&lt;&gt;"N"),AND(CJ338=3,P338&lt;&gt;"B"),AND(CJ338=2,LEFT(TRIM(P338),1)&lt;&gt;"I")),1,IF(OR(AND(CJ338=0,P338="N"),AND(CJ338=0,P338="B"),AND(CJ338=0,LEFT(TRIM(P338),1)="I")),1,0))),"")</f>
        <v/>
      </c>
      <c r="DM338" s="23" t="str">
        <f t="shared" si="210"/>
        <v/>
      </c>
      <c r="DN338" s="23" t="str">
        <f>+IF(LEN($I338)&gt;5,IF(ISERROR(VLOOKUP(R338,'CODIGO PAGO'!$B$2:$B$20,1,0)),1,IF(OR(AND(CL338=1,R338&lt;&gt;"N"),AND(CL338=3,R338&lt;&gt;"B"),AND(CL338=2,LEFT(TRIM(R338),1)&lt;&gt;"I")),1,IF(OR(AND(CL338=0,R338="N"),AND(CL338=0,R338="B"),AND(CL338=0,LEFT(TRIM(R338),1)="I")),1,0))),"")</f>
        <v/>
      </c>
      <c r="DO338" s="23" t="str">
        <f t="shared" si="211"/>
        <v/>
      </c>
      <c r="DP338" s="23" t="str">
        <f>+IF(LEN($I338)&gt;5,IF(ISERROR(VLOOKUP(T338,'CODIGO PAGO'!$B$2:$B$20,1,0)),1,IF(OR(AND(CN338=1,T338&lt;&gt;"N"),AND(CN338=3,T338&lt;&gt;"B"),AND(CN338=2,LEFT(TRIM(T338),1)&lt;&gt;"I")),1,IF(OR(AND(CN338=0,T338="N"),AND(CN338=0,T338="B"),AND(CN338=0,LEFT(TRIM(T338),1)="I")),1,0))),"")</f>
        <v/>
      </c>
      <c r="DQ338" s="23" t="str">
        <f t="shared" si="212"/>
        <v/>
      </c>
      <c r="DR338" s="23" t="str">
        <f>+IF(LEN($I338)&gt;5,IF(ISERROR(VLOOKUP(V338,'CODIGO PAGO'!$B$2:$B$20,1,0)),1,IF(OR(AND(CP338=1,V338&lt;&gt;"N"),AND(CP338=3,V338&lt;&gt;"B"),AND(CP338=2,LEFT(TRIM(V338),1)&lt;&gt;"I")),1,IF(OR(AND(CP338=0,V338="N"),AND(CP338=0,V338="B"),AND(CP338=0,LEFT(TRIM(V338),1)="I")),1,0))),"")</f>
        <v/>
      </c>
      <c r="DS338" s="23" t="str">
        <f t="shared" si="213"/>
        <v/>
      </c>
      <c r="DT338" s="23" t="str">
        <f>+IF(LEN($I338)&gt;5,IF(ISERROR(VLOOKUP(X338,'CODIGO PAGO'!$B$2:$B$20,1,0)),1,IF(OR(AND(CR338=1,X338&lt;&gt;"N"),AND(CR338=3,X338&lt;&gt;"B"),AND(CR338=2,LEFT(TRIM(X338),1)&lt;&gt;"I")),1,IF(OR(AND(CR338=0,X338="N"),AND(CR338=0,X338="B"),AND(CR338=0,LEFT(TRIM(X338),1)="I")),1,0))),"")</f>
        <v/>
      </c>
      <c r="DU338" s="23" t="str">
        <f t="shared" si="214"/>
        <v/>
      </c>
      <c r="DV338" s="23" t="str">
        <f>+IF(LEN($I338)&gt;5,IF(ISERROR(VLOOKUP(Z338,'CODIGO PAGO'!$B$2:$B$20,1,0)),1,IF(OR(AND(CT338=1,Z338&lt;&gt;"N"),AND(CT338=3,Z338&lt;&gt;"B"),AND(CT338=2,LEFT(TRIM(Z338),1)&lt;&gt;"I")),1,IF(OR(AND(CT338=0,Z338="N"),AND(CT338=0,Z338="B"),AND(CT338=0,LEFT(TRIM(Z338),1)="I")),1,0))),"")</f>
        <v/>
      </c>
      <c r="DW338" s="23" t="str">
        <f t="shared" si="215"/>
        <v/>
      </c>
      <c r="DX338" s="23" t="str">
        <f>+IF(LEN($I338)&gt;5,IF(ISERROR(VLOOKUP(AB338,'CODIGO PAGO'!$B$2:$B$20,1,0)),1,IF(OR(AND(CV338=1,AB338&lt;&gt;"N"),AND(CV338=3,AB338&lt;&gt;"B"),AND(CV338=2,LEFT(TRIM(AB338),1)&lt;&gt;"I")),1,IF(OR(AND(CV338=0,AB338="N"),AND(CV338=0,AB338="B"),AND(CV338=0,LEFT(TRIM(AB338),1)="I")),1,0))),"")</f>
        <v/>
      </c>
      <c r="DY338" s="23" t="str">
        <f t="shared" si="216"/>
        <v/>
      </c>
      <c r="DZ338" s="23" t="str">
        <f>+IF(LEN($I338)&gt;5,IF(ISERROR(VLOOKUP(AD338,'CODIGO PAGO'!$B$2:$B$20,1,0)),1,IF(OR(AND(CX338=1,AD338&lt;&gt;"N"),AND(CX338=3,AD338&lt;&gt;"B"),AND(CX338=2,LEFT(TRIM(AD338),1)&lt;&gt;"I")),1,IF(OR(AND(CX338=0,AD338="N"),AND(CX338=0,AD338="B"),AND(CX338=0,LEFT(TRIM(AD338),1)="I")),1,0))),"")</f>
        <v/>
      </c>
      <c r="EA338" s="23" t="str">
        <f t="shared" si="217"/>
        <v/>
      </c>
      <c r="EB338" s="23" t="str">
        <f>+IF(LEN($I338)&gt;5,IF(ISERROR(VLOOKUP(AF338,'CODIGO PAGO'!$B$2:$B$20,1,0)),1,IF(OR(AND(CZ338=1,AF338&lt;&gt;"N"),AND(CZ338=3,AF338&lt;&gt;"B"),AND(CZ338=2,LEFT(TRIM(AF338),1)&lt;&gt;"I")),1,IF(OR(AND(CZ338=0,AF338="N"),AND(CZ338=0,AF338="B"),AND(CZ338=0,LEFT(TRIM(AF338),1)="I")),1,0))),"")</f>
        <v/>
      </c>
      <c r="EC338" s="23" t="str">
        <f t="shared" si="218"/>
        <v/>
      </c>
      <c r="ED338" s="23" t="str">
        <f>+IF(LEN($I338)&gt;5,IF(ISERROR(VLOOKUP(AH338,'CODIGO PAGO'!$B$2:$B$20,1,0)),1,IF(OR(AND(DB338=1,AH338&lt;&gt;"N"),AND(DB338=3,AH338&lt;&gt;"B"),AND(DB338=2,LEFT(TRIM(AH338),1)&lt;&gt;"I")),1,IF(OR(AND(DB338=0,AH338="N"),AND(DB338=0,AH338="B"),AND(DB338=0,LEFT(TRIM(AH338),1)="I")),1,0))),"")</f>
        <v/>
      </c>
      <c r="EE338" s="23" t="str">
        <f t="shared" si="219"/>
        <v/>
      </c>
      <c r="EF338" s="23" t="str">
        <f>+IF(LEN($I338)&gt;5,IF(ISERROR(VLOOKUP(AJ338,'CODIGO PAGO'!$B$2:$B$20,1,0)),1,IF(OR(AND(DD338=1,AJ338&lt;&gt;"N"),AND(DD338=3,AJ338&lt;&gt;"B"),AND(DD338=2,LEFT(TRIM(AJ338),1)&lt;&gt;"I")),1,IF(OR(AND(DD338=0,AJ338="N"),AND(DD338=0,AJ338="B"),AND(DD338=0,LEFT(TRIM(AJ338),1)="I")),1,0))),"")</f>
        <v/>
      </c>
      <c r="EG338" s="23" t="str">
        <f t="shared" si="220"/>
        <v/>
      </c>
      <c r="EH338" s="23" t="str">
        <f>+IF(LEN($I338)&gt;5,IF(ISERROR(VLOOKUP(AL338,'CODIGO PAGO'!$B$2:$B$20,1,0)),1,IF(OR(AND(DF338=1,AL338&lt;&gt;"N"),AND(DF338=3,AL338&lt;&gt;"B"),AND(DF338=2,LEFT(TRIM(AL338),1)&lt;&gt;"I")),1,IF(OR(AND(DF338=0,AL338="N"),AND(DF338=0,AL338="B"),AND(DF338=0,LEFT(TRIM(AL338),1)="I")),1,0))),"")</f>
        <v/>
      </c>
      <c r="EI338" s="23" t="str">
        <f t="shared" si="221"/>
        <v/>
      </c>
      <c r="EJ338" s="23" t="str">
        <f>+IF(LEN($I338)&gt;5,IF(ISERROR(VLOOKUP(AN338,'CODIGO PAGO'!$B$2:$B$20,1,0)),1,IF(OR(AND(DH338=1,AN338&lt;&gt;"N"),AND(DH338=3,AN338&lt;&gt;"B"),AND(DH338=2,LEFT(TRIM(AN338),1)&lt;&gt;"I")),1,IF(OR(AND(DH338=0,AN338="N"),AND(DH338=0,AN338="B"),AND(DH338=0,LEFT(TRIM(AN338),1)="I")),1,0))),"")</f>
        <v/>
      </c>
      <c r="EK338" s="23" t="str">
        <f t="shared" si="222"/>
        <v/>
      </c>
      <c r="EL338" s="24" t="str">
        <f t="shared" si="223"/>
        <v/>
      </c>
    </row>
    <row r="339" spans="1:142" s="26" customFormat="1">
      <c r="A339" s="15" t="str">
        <f t="shared" si="189"/>
        <v/>
      </c>
      <c r="B339" s="1" t="str">
        <f>+IF(LEN(I339)&gt;5,'CODIGO PAGO'!$B$28,"")</f>
        <v/>
      </c>
      <c r="C339" s="1" t="str">
        <f>+IF(LEN($I339)&gt;5,BD!D339,"")</f>
        <v/>
      </c>
      <c r="D339" s="168" t="str">
        <f>+IF(LEN($I339)&gt;5,BD!A339,"")</f>
        <v/>
      </c>
      <c r="E339" s="1" t="str">
        <f>+IF(LEN($I339)&gt;5,BD!B339,"")</f>
        <v/>
      </c>
      <c r="F339" s="1" t="str">
        <f>+IF(LEN($I339)&gt;5,BD!C339,"")</f>
        <v/>
      </c>
      <c r="G339" s="141"/>
      <c r="H339" s="141"/>
      <c r="I339" s="1" t="str">
        <f>+IF(LEN(BD!G339)&gt;5,BD!G339,"")</f>
        <v/>
      </c>
      <c r="J339" s="167" t="str">
        <f>+IF(LEN($I339)&gt;5,BD!E339,"")</f>
        <v/>
      </c>
      <c r="K339" s="6" t="str">
        <f t="shared" si="190"/>
        <v/>
      </c>
      <c r="L339" s="87" t="str">
        <f>+IF(LEN($I339)&gt;5,BD!H339,"")</f>
        <v/>
      </c>
      <c r="M339" s="40" t="str">
        <f t="shared" si="191"/>
        <v/>
      </c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4" t="str">
        <f t="shared" si="192"/>
        <v/>
      </c>
      <c r="AQ339" s="5" t="str">
        <f t="shared" si="193"/>
        <v/>
      </c>
      <c r="AR339" s="91" t="str">
        <f t="shared" si="194"/>
        <v/>
      </c>
      <c r="AS339" s="5" t="str">
        <f t="shared" si="195"/>
        <v/>
      </c>
      <c r="AT339" s="91" t="str">
        <f t="shared" si="196"/>
        <v/>
      </c>
      <c r="AU339" s="4" t="str">
        <f t="shared" si="197"/>
        <v/>
      </c>
      <c r="AV339" s="4" t="str">
        <f t="shared" si="198"/>
        <v/>
      </c>
      <c r="AW339" s="4" t="str">
        <f t="shared" si="199"/>
        <v/>
      </c>
      <c r="AX339" s="4" t="str">
        <f t="shared" si="200"/>
        <v/>
      </c>
      <c r="AY339" s="88" t="str">
        <f t="shared" si="201"/>
        <v/>
      </c>
      <c r="AZ339" s="17" t="str">
        <f t="shared" si="202"/>
        <v/>
      </c>
      <c r="BA339" s="18" t="str">
        <f t="shared" si="203"/>
        <v/>
      </c>
      <c r="BB339" s="19" t="str">
        <f>+IF(LEN(I339)&gt;5,IF(INT(RIGHT(B339,1))=9,0.5*L339*AY339,INT(MID(B339,5,LEN(B339)-4))*L339)+IFERROR(VLOOKUP(I339,AJUSTES!$A$1:$I$50,9,0),0),"")</f>
        <v/>
      </c>
      <c r="BC339" s="12"/>
      <c r="BD339" s="19" t="str">
        <f t="shared" si="204"/>
        <v/>
      </c>
      <c r="BE339" s="18" t="str">
        <f t="shared" si="205"/>
        <v/>
      </c>
      <c r="BF339" s="139" t="str">
        <f t="shared" si="206"/>
        <v/>
      </c>
      <c r="BG339" s="114"/>
      <c r="BH339" s="18" t="str">
        <f t="shared" si="207"/>
        <v/>
      </c>
      <c r="BI339" s="13"/>
      <c r="BJ339" s="12"/>
      <c r="BK339" s="12"/>
      <c r="BL339" s="145"/>
      <c r="BM339" s="12"/>
      <c r="BN339" s="12"/>
      <c r="BO339" s="12"/>
      <c r="BP339" s="12"/>
      <c r="BQ339" s="12"/>
      <c r="BR339" s="12"/>
      <c r="BS339" s="146"/>
      <c r="BT339" s="14"/>
      <c r="BU339" s="12"/>
      <c r="BV339" s="12"/>
      <c r="BW339" s="12"/>
      <c r="BX339" s="12"/>
      <c r="BY339" s="12"/>
      <c r="BZ339" s="144"/>
      <c r="CA339" s="107" t="str">
        <f>+IF(LEN($I339)&gt;5,IF(BD!F339="N/A","",BD!F339),"")</f>
        <v/>
      </c>
      <c r="CB339" s="21"/>
      <c r="CC339" s="147"/>
      <c r="CD339" s="148"/>
      <c r="CE339" s="8" t="str">
        <f>+IF(LEN(I339)&gt;5,BD!M339,"")</f>
        <v/>
      </c>
      <c r="CF339" s="16" t="str">
        <f>+IF(LEN(I339)&gt;5,BD!N339,"")</f>
        <v/>
      </c>
      <c r="CG339" s="3" t="str">
        <f t="shared" si="208"/>
        <v/>
      </c>
      <c r="CH339" s="23" t="str">
        <f>+IF(AND(LEN($I339)&gt;5),IF(AND($J339&gt;N$1,$J339&lt;=$AO$1),1,IF((COUNTIFS(INCAPACIDADES!$C$1:$C$51,$I339,INCAPACIDADES!K$1:K$51,N$1))&gt;0,2,IF(VLOOKUP($C339,BD!$D$1:$F$501,3,0)&gt;N$1,0,3))),"")</f>
        <v/>
      </c>
      <c r="CI339" s="23" t="str">
        <f>+IF(AND(LEN($I339)&gt;5),IF(AND($J339&gt;O$1,$J339&lt;=$AO$1),1,IF((COUNTIFS(INCAPACIDADES!$C$1:$C$51,$I339,INCAPACIDADES!L$1:L$51,O$1))&gt;0,2,IF(VLOOKUP($C339,BD!$D$1:$F$501,3,0)&gt;O$1,0,3))),"")</f>
        <v/>
      </c>
      <c r="CJ339" s="23" t="str">
        <f>+IF(AND(LEN($I339)&gt;5),IF(AND($J339&gt;P$1,$J339&lt;=$AO$1),1,IF((COUNTIFS(INCAPACIDADES!$C$1:$C$51,$I339,INCAPACIDADES!M$1:M$51,P$1))&gt;0,2,IF(VLOOKUP($C339,BD!$D$1:$F$501,3,0)&gt;P$1,0,3))),"")</f>
        <v/>
      </c>
      <c r="CK339" s="23" t="str">
        <f>+IF(AND(LEN($I339)&gt;5),IF(AND($J339&gt;Q$1,$J339&lt;=$AO$1),1,IF((COUNTIFS(INCAPACIDADES!$C$1:$C$51,$I339,INCAPACIDADES!N$1:N$51,Q$1))&gt;0,2,IF(VLOOKUP($C339,BD!$D$1:$F$501,3,0)&gt;Q$1,0,3))),"")</f>
        <v/>
      </c>
      <c r="CL339" s="23" t="str">
        <f>+IF(AND(LEN($I339)&gt;5),IF(AND($J339&gt;R$1,$J339&lt;=$AO$1),1,IF((COUNTIFS(INCAPACIDADES!$C$1:$C$51,$I339,INCAPACIDADES!O$1:O$51,R$1))&gt;0,2,IF(VLOOKUP($C339,BD!$D$1:$F$501,3,0)&gt;R$1,0,3))),"")</f>
        <v/>
      </c>
      <c r="CM339" s="23" t="str">
        <f>+IF(AND(LEN($I339)&gt;5),IF(AND($J339&gt;S$1,$J339&lt;=$AO$1),1,IF((COUNTIFS(INCAPACIDADES!$C$1:$C$51,$I339,INCAPACIDADES!P$1:P$51,S$1))&gt;0,2,IF(VLOOKUP($C339,BD!$D$1:$F$501,3,0)&gt;S$1,0,3))),"")</f>
        <v/>
      </c>
      <c r="CN339" s="23" t="str">
        <f>+IF(AND(LEN($I339)&gt;5),IF(AND($J339&gt;T$1,$J339&lt;=$AO$1),1,IF((COUNTIFS(INCAPACIDADES!$C$1:$C$51,$I339,INCAPACIDADES!Q$1:Q$51,T$1))&gt;0,2,IF(VLOOKUP($C339,BD!$D$1:$F$501,3,0)&gt;T$1,0,3))),"")</f>
        <v/>
      </c>
      <c r="CO339" s="23" t="str">
        <f>+IF(AND(LEN($I339)&gt;5),IF(AND($J339&gt;U$1,$J339&lt;=$AO$1),1,IF((COUNTIFS(INCAPACIDADES!$C$1:$C$51,$I339,INCAPACIDADES!R$1:R$51,U$1))&gt;0,2,IF(VLOOKUP($C339,BD!$D$1:$F$501,3,0)&gt;U$1,0,3))),"")</f>
        <v/>
      </c>
      <c r="CP339" s="23" t="str">
        <f>+IF(AND(LEN($I339)&gt;5),IF(AND($J339&gt;V$1,$J339&lt;=$AO$1),1,IF((COUNTIFS(INCAPACIDADES!$C$1:$C$51,$I339,INCAPACIDADES!S$1:S$51,V$1))&gt;0,2,IF(VLOOKUP($C339,BD!$D$1:$F$501,3,0)&gt;V$1,0,3))),"")</f>
        <v/>
      </c>
      <c r="CQ339" s="23" t="str">
        <f>+IF(AND(LEN($I339)&gt;5),IF(AND($J339&gt;W$1,$J339&lt;=$AO$1),1,IF((COUNTIFS(INCAPACIDADES!$C$1:$C$51,$I339,INCAPACIDADES!T$1:T$51,W$1))&gt;0,2,IF(VLOOKUP($C339,BD!$D$1:$F$501,3,0)&gt;W$1,0,3))),"")</f>
        <v/>
      </c>
      <c r="CR339" s="23" t="str">
        <f>+IF(AND(LEN($I339)&gt;5),IF(AND($J339&gt;X$1,$J339&lt;=$AO$1),1,IF((COUNTIFS(INCAPACIDADES!$C$1:$C$51,$I339,INCAPACIDADES!U$1:U$51,X$1))&gt;0,2,IF(VLOOKUP($C339,BD!$D$1:$F$501,3,0)&gt;X$1,0,3))),"")</f>
        <v/>
      </c>
      <c r="CS339" s="23" t="str">
        <f>+IF(AND(LEN($I339)&gt;5),IF(AND($J339&gt;Y$1,$J339&lt;=$AO$1),1,IF((COUNTIFS(INCAPACIDADES!$C$1:$C$51,$I339,INCAPACIDADES!V$1:V$51,Y$1))&gt;0,2,IF(VLOOKUP($C339,BD!$D$1:$F$501,3,0)&gt;Y$1,0,3))),"")</f>
        <v/>
      </c>
      <c r="CT339" s="23" t="str">
        <f>+IF(AND(LEN($I339)&gt;5),IF(AND($J339&gt;Z$1,$J339&lt;=$AO$1),1,IF((COUNTIFS(INCAPACIDADES!$C$1:$C$51,$I339,INCAPACIDADES!W$1:W$51,Z$1))&gt;0,2,IF(VLOOKUP($C339,BD!$D$1:$F$501,3,0)&gt;Z$1,0,3))),"")</f>
        <v/>
      </c>
      <c r="CU339" s="23" t="str">
        <f>+IF(AND(LEN($I339)&gt;5),IF(AND($J339&gt;AA$1,$J339&lt;=$AO$1),1,IF((COUNTIFS(INCAPACIDADES!$C$1:$C$51,$I339,INCAPACIDADES!X$1:X$51,AA$1))&gt;0,2,IF(VLOOKUP($C339,BD!$D$1:$F$501,3,0)&gt;AA$1,0,3))),"")</f>
        <v/>
      </c>
      <c r="CV339" s="23" t="str">
        <f>+IF(AND(LEN($I339)&gt;5),IF(AND($J339&gt;AB$1,$J339&lt;=$AO$1),1,IF((COUNTIFS(INCAPACIDADES!$C$1:$C$51,$I339,INCAPACIDADES!Y$1:Y$51,AB$1))&gt;0,2,IF(VLOOKUP($C339,BD!$D$1:$F$501,3,0)&gt;AB$1,0,3))),"")</f>
        <v/>
      </c>
      <c r="CW339" s="23" t="str">
        <f>+IF(AND(LEN($I339)&gt;5),IF(AND($J339&gt;AC$1,$J339&lt;=$AO$1),1,IF((COUNTIFS(INCAPACIDADES!$C$1:$C$51,$I339,INCAPACIDADES!Z$1:Z$51,AC$1))&gt;0,2,IF(VLOOKUP($C339,BD!$D$1:$F$501,3,0)&gt;AC$1,0,3))),"")</f>
        <v/>
      </c>
      <c r="CX339" s="23" t="str">
        <f>+IF(AND(LEN($I339)&gt;5),IF(AND($J339&gt;AD$1,$J339&lt;=$AO$1),1,IF((COUNTIFS(INCAPACIDADES!$C$1:$C$51,$I339,INCAPACIDADES!AA$1:AA$51,AD$1))&gt;0,2,IF(VLOOKUP($C339,BD!$D$1:$F$501,3,0)&gt;AD$1,0,3))),"")</f>
        <v/>
      </c>
      <c r="CY339" s="23" t="str">
        <f>+IF(AND(LEN($I339)&gt;5),IF(AND($J339&gt;AE$1,$J339&lt;=$AO$1),1,IF((COUNTIFS(INCAPACIDADES!$C$1:$C$51,$I339,INCAPACIDADES!AB$1:AB$51,AE$1))&gt;0,2,IF(VLOOKUP($C339,BD!$D$1:$F$501,3,0)&gt;AE$1,0,3))),"")</f>
        <v/>
      </c>
      <c r="CZ339" s="23" t="str">
        <f>+IF(AND(LEN($I339)&gt;5),IF(AND($J339&gt;AF$1,$J339&lt;=$AO$1),1,IF((COUNTIFS(INCAPACIDADES!$C$1:$C$51,$I339,INCAPACIDADES!AC$1:AC$51,AF$1))&gt;0,2,IF(VLOOKUP($C339,BD!$D$1:$F$501,3,0)&gt;AF$1,0,3))),"")</f>
        <v/>
      </c>
      <c r="DA339" s="23" t="str">
        <f>+IF(AND(LEN($I339)&gt;5),IF(AND($J339&gt;AG$1,$J339&lt;=$AO$1),1,IF((COUNTIFS(INCAPACIDADES!$C$1:$C$51,$I339,INCAPACIDADES!AD$1:AD$51,AG$1))&gt;0,2,IF(VLOOKUP($C339,BD!$D$1:$F$501,3,0)&gt;AG$1,0,3))),"")</f>
        <v/>
      </c>
      <c r="DB339" s="23" t="str">
        <f>+IF(AND(LEN($I339)&gt;5),IF(AND($J339&gt;AH$1,$J339&lt;=$AO$1),1,IF((COUNTIFS(INCAPACIDADES!$C$1:$C$51,$I339,INCAPACIDADES!AE$1:AE$51,AH$1))&gt;0,2,IF(VLOOKUP($C339,BD!$D$1:$F$501,3,0)&gt;AH$1,0,3))),"")</f>
        <v/>
      </c>
      <c r="DC339" s="23" t="str">
        <f>+IF(AND(LEN($I339)&gt;5),IF(AND($J339&gt;AI$1,$J339&lt;=$AO$1),1,IF((COUNTIFS(INCAPACIDADES!$C$1:$C$51,$I339,INCAPACIDADES!AF$1:AF$51,AI$1))&gt;0,2,IF(VLOOKUP($C339,BD!$D$1:$F$501,3,0)&gt;AI$1,0,3))),"")</f>
        <v/>
      </c>
      <c r="DD339" s="23" t="str">
        <f>+IF(AND(LEN($I339)&gt;5),IF(AND($J339&gt;AJ$1,$J339&lt;=$AO$1),1,IF((COUNTIFS(INCAPACIDADES!$C$1:$C$51,$I339,INCAPACIDADES!AG$1:AG$51,AJ$1))&gt;0,2,IF(VLOOKUP($C339,BD!$D$1:$F$501,3,0)&gt;AJ$1,0,3))),"")</f>
        <v/>
      </c>
      <c r="DE339" s="23" t="str">
        <f>+IF(AND(LEN($I339)&gt;5),IF(AND($J339&gt;AK$1,$J339&lt;=$AO$1),1,IF((COUNTIFS(INCAPACIDADES!$C$1:$C$51,$I339,INCAPACIDADES!AH$1:AH$51,AK$1))&gt;0,2,IF(VLOOKUP($C339,BD!$D$1:$F$501,3,0)&gt;AK$1,0,3))),"")</f>
        <v/>
      </c>
      <c r="DF339" s="23" t="str">
        <f>+IF(AND(LEN($I339)&gt;5),IF(AND($J339&gt;AL$1,$J339&lt;=$AO$1),1,IF((COUNTIFS(INCAPACIDADES!$C$1:$C$51,$I339,INCAPACIDADES!AI$1:AI$51,AL$1))&gt;0,2,IF(VLOOKUP($C339,BD!$D$1:$F$501,3,0)&gt;AL$1,0,3))),"")</f>
        <v/>
      </c>
      <c r="DG339" s="23" t="str">
        <f>+IF(AND(LEN($I339)&gt;5),IF(AND($J339&gt;AM$1,$J339&lt;=$AO$1),1,IF((COUNTIFS(INCAPACIDADES!$C$1:$C$51,$I339,INCAPACIDADES!AJ$1:AJ$51,AM$1))&gt;0,2,IF(VLOOKUP($C339,BD!$D$1:$F$501,3,0)&gt;AM$1,0,3))),"")</f>
        <v/>
      </c>
      <c r="DH339" s="23" t="str">
        <f>+IF(AND(LEN($I339)&gt;5),IF(AND($J339&gt;AN$1,$J339&lt;=$AO$1),1,IF((COUNTIFS(INCAPACIDADES!$C$1:$C$51,$I339,INCAPACIDADES!AK$1:AK$51,AN$1))&gt;0,2,IF(VLOOKUP($C339,BD!$D$1:$F$501,3,0)&gt;AN$1,0,3))),"")</f>
        <v/>
      </c>
      <c r="DI339" s="23" t="str">
        <f>+IF(AND(LEN($I339)&gt;5),IF(AND($J339&gt;AO$1,$J339&lt;=$AO$1),1,IF((COUNTIFS(INCAPACIDADES!$C$1:$C$51,$I339,INCAPACIDADES!AL$1:AL$51,AO$1))&gt;0,2,IF(VLOOKUP($C339,BD!$D$1:$F$501,3,0)&gt;AO$1,0,3))),"")</f>
        <v/>
      </c>
      <c r="DJ339" s="23" t="str">
        <f>+IF(LEN($I339)&gt;5,IF(ISERROR(VLOOKUP(N339,'CODIGO PAGO'!$B$2:$B$20,1,0)),1,IF(OR(AND(CH339=1,N339&lt;&gt;"N"),AND(CH339=3,N339&lt;&gt;"B"),AND(CH339=2,LEFT(TRIM(N339),1)&lt;&gt;"I")),1,IF(OR(AND(CH339=0,N339="N"),AND(CH339=0,N339="B"),AND(CH339=0,LEFT(TRIM(N339),1)="I")),1,0))),"")</f>
        <v/>
      </c>
      <c r="DK339" s="23" t="str">
        <f t="shared" si="209"/>
        <v/>
      </c>
      <c r="DL339" s="23" t="str">
        <f>+IF(LEN($I339)&gt;5,IF(ISERROR(VLOOKUP(P339,'CODIGO PAGO'!$B$2:$B$20,1,0)),1,IF(OR(AND(CJ339=1,P339&lt;&gt;"N"),AND(CJ339=3,P339&lt;&gt;"B"),AND(CJ339=2,LEFT(TRIM(P339),1)&lt;&gt;"I")),1,IF(OR(AND(CJ339=0,P339="N"),AND(CJ339=0,P339="B"),AND(CJ339=0,LEFT(TRIM(P339),1)="I")),1,0))),"")</f>
        <v/>
      </c>
      <c r="DM339" s="23" t="str">
        <f t="shared" si="210"/>
        <v/>
      </c>
      <c r="DN339" s="23" t="str">
        <f>+IF(LEN($I339)&gt;5,IF(ISERROR(VLOOKUP(R339,'CODIGO PAGO'!$B$2:$B$20,1,0)),1,IF(OR(AND(CL339=1,R339&lt;&gt;"N"),AND(CL339=3,R339&lt;&gt;"B"),AND(CL339=2,LEFT(TRIM(R339),1)&lt;&gt;"I")),1,IF(OR(AND(CL339=0,R339="N"),AND(CL339=0,R339="B"),AND(CL339=0,LEFT(TRIM(R339),1)="I")),1,0))),"")</f>
        <v/>
      </c>
      <c r="DO339" s="23" t="str">
        <f t="shared" si="211"/>
        <v/>
      </c>
      <c r="DP339" s="23" t="str">
        <f>+IF(LEN($I339)&gt;5,IF(ISERROR(VLOOKUP(T339,'CODIGO PAGO'!$B$2:$B$20,1,0)),1,IF(OR(AND(CN339=1,T339&lt;&gt;"N"),AND(CN339=3,T339&lt;&gt;"B"),AND(CN339=2,LEFT(TRIM(T339),1)&lt;&gt;"I")),1,IF(OR(AND(CN339=0,T339="N"),AND(CN339=0,T339="B"),AND(CN339=0,LEFT(TRIM(T339),1)="I")),1,0))),"")</f>
        <v/>
      </c>
      <c r="DQ339" s="23" t="str">
        <f t="shared" si="212"/>
        <v/>
      </c>
      <c r="DR339" s="23" t="str">
        <f>+IF(LEN($I339)&gt;5,IF(ISERROR(VLOOKUP(V339,'CODIGO PAGO'!$B$2:$B$20,1,0)),1,IF(OR(AND(CP339=1,V339&lt;&gt;"N"),AND(CP339=3,V339&lt;&gt;"B"),AND(CP339=2,LEFT(TRIM(V339),1)&lt;&gt;"I")),1,IF(OR(AND(CP339=0,V339="N"),AND(CP339=0,V339="B"),AND(CP339=0,LEFT(TRIM(V339),1)="I")),1,0))),"")</f>
        <v/>
      </c>
      <c r="DS339" s="23" t="str">
        <f t="shared" si="213"/>
        <v/>
      </c>
      <c r="DT339" s="23" t="str">
        <f>+IF(LEN($I339)&gt;5,IF(ISERROR(VLOOKUP(X339,'CODIGO PAGO'!$B$2:$B$20,1,0)),1,IF(OR(AND(CR339=1,X339&lt;&gt;"N"),AND(CR339=3,X339&lt;&gt;"B"),AND(CR339=2,LEFT(TRIM(X339),1)&lt;&gt;"I")),1,IF(OR(AND(CR339=0,X339="N"),AND(CR339=0,X339="B"),AND(CR339=0,LEFT(TRIM(X339),1)="I")),1,0))),"")</f>
        <v/>
      </c>
      <c r="DU339" s="23" t="str">
        <f t="shared" si="214"/>
        <v/>
      </c>
      <c r="DV339" s="23" t="str">
        <f>+IF(LEN($I339)&gt;5,IF(ISERROR(VLOOKUP(Z339,'CODIGO PAGO'!$B$2:$B$20,1,0)),1,IF(OR(AND(CT339=1,Z339&lt;&gt;"N"),AND(CT339=3,Z339&lt;&gt;"B"),AND(CT339=2,LEFT(TRIM(Z339),1)&lt;&gt;"I")),1,IF(OR(AND(CT339=0,Z339="N"),AND(CT339=0,Z339="B"),AND(CT339=0,LEFT(TRIM(Z339),1)="I")),1,0))),"")</f>
        <v/>
      </c>
      <c r="DW339" s="23" t="str">
        <f t="shared" si="215"/>
        <v/>
      </c>
      <c r="DX339" s="23" t="str">
        <f>+IF(LEN($I339)&gt;5,IF(ISERROR(VLOOKUP(AB339,'CODIGO PAGO'!$B$2:$B$20,1,0)),1,IF(OR(AND(CV339=1,AB339&lt;&gt;"N"),AND(CV339=3,AB339&lt;&gt;"B"),AND(CV339=2,LEFT(TRIM(AB339),1)&lt;&gt;"I")),1,IF(OR(AND(CV339=0,AB339="N"),AND(CV339=0,AB339="B"),AND(CV339=0,LEFT(TRIM(AB339),1)="I")),1,0))),"")</f>
        <v/>
      </c>
      <c r="DY339" s="23" t="str">
        <f t="shared" si="216"/>
        <v/>
      </c>
      <c r="DZ339" s="23" t="str">
        <f>+IF(LEN($I339)&gt;5,IF(ISERROR(VLOOKUP(AD339,'CODIGO PAGO'!$B$2:$B$20,1,0)),1,IF(OR(AND(CX339=1,AD339&lt;&gt;"N"),AND(CX339=3,AD339&lt;&gt;"B"),AND(CX339=2,LEFT(TRIM(AD339),1)&lt;&gt;"I")),1,IF(OR(AND(CX339=0,AD339="N"),AND(CX339=0,AD339="B"),AND(CX339=0,LEFT(TRIM(AD339),1)="I")),1,0))),"")</f>
        <v/>
      </c>
      <c r="EA339" s="23" t="str">
        <f t="shared" si="217"/>
        <v/>
      </c>
      <c r="EB339" s="23" t="str">
        <f>+IF(LEN($I339)&gt;5,IF(ISERROR(VLOOKUP(AF339,'CODIGO PAGO'!$B$2:$B$20,1,0)),1,IF(OR(AND(CZ339=1,AF339&lt;&gt;"N"),AND(CZ339=3,AF339&lt;&gt;"B"),AND(CZ339=2,LEFT(TRIM(AF339),1)&lt;&gt;"I")),1,IF(OR(AND(CZ339=0,AF339="N"),AND(CZ339=0,AF339="B"),AND(CZ339=0,LEFT(TRIM(AF339),1)="I")),1,0))),"")</f>
        <v/>
      </c>
      <c r="EC339" s="23" t="str">
        <f t="shared" si="218"/>
        <v/>
      </c>
      <c r="ED339" s="23" t="str">
        <f>+IF(LEN($I339)&gt;5,IF(ISERROR(VLOOKUP(AH339,'CODIGO PAGO'!$B$2:$B$20,1,0)),1,IF(OR(AND(DB339=1,AH339&lt;&gt;"N"),AND(DB339=3,AH339&lt;&gt;"B"),AND(DB339=2,LEFT(TRIM(AH339),1)&lt;&gt;"I")),1,IF(OR(AND(DB339=0,AH339="N"),AND(DB339=0,AH339="B"),AND(DB339=0,LEFT(TRIM(AH339),1)="I")),1,0))),"")</f>
        <v/>
      </c>
      <c r="EE339" s="23" t="str">
        <f t="shared" si="219"/>
        <v/>
      </c>
      <c r="EF339" s="23" t="str">
        <f>+IF(LEN($I339)&gt;5,IF(ISERROR(VLOOKUP(AJ339,'CODIGO PAGO'!$B$2:$B$20,1,0)),1,IF(OR(AND(DD339=1,AJ339&lt;&gt;"N"),AND(DD339=3,AJ339&lt;&gt;"B"),AND(DD339=2,LEFT(TRIM(AJ339),1)&lt;&gt;"I")),1,IF(OR(AND(DD339=0,AJ339="N"),AND(DD339=0,AJ339="B"),AND(DD339=0,LEFT(TRIM(AJ339),1)="I")),1,0))),"")</f>
        <v/>
      </c>
      <c r="EG339" s="23" t="str">
        <f t="shared" si="220"/>
        <v/>
      </c>
      <c r="EH339" s="23" t="str">
        <f>+IF(LEN($I339)&gt;5,IF(ISERROR(VLOOKUP(AL339,'CODIGO PAGO'!$B$2:$B$20,1,0)),1,IF(OR(AND(DF339=1,AL339&lt;&gt;"N"),AND(DF339=3,AL339&lt;&gt;"B"),AND(DF339=2,LEFT(TRIM(AL339),1)&lt;&gt;"I")),1,IF(OR(AND(DF339=0,AL339="N"),AND(DF339=0,AL339="B"),AND(DF339=0,LEFT(TRIM(AL339),1)="I")),1,0))),"")</f>
        <v/>
      </c>
      <c r="EI339" s="23" t="str">
        <f t="shared" si="221"/>
        <v/>
      </c>
      <c r="EJ339" s="23" t="str">
        <f>+IF(LEN($I339)&gt;5,IF(ISERROR(VLOOKUP(AN339,'CODIGO PAGO'!$B$2:$B$20,1,0)),1,IF(OR(AND(DH339=1,AN339&lt;&gt;"N"),AND(DH339=3,AN339&lt;&gt;"B"),AND(DH339=2,LEFT(TRIM(AN339),1)&lt;&gt;"I")),1,IF(OR(AND(DH339=0,AN339="N"),AND(DH339=0,AN339="B"),AND(DH339=0,LEFT(TRIM(AN339),1)="I")),1,0))),"")</f>
        <v/>
      </c>
      <c r="EK339" s="23" t="str">
        <f t="shared" si="222"/>
        <v/>
      </c>
      <c r="EL339" s="24" t="str">
        <f t="shared" si="223"/>
        <v/>
      </c>
    </row>
    <row r="340" spans="1:142" s="26" customFormat="1">
      <c r="A340" s="15" t="str">
        <f t="shared" si="189"/>
        <v/>
      </c>
      <c r="B340" s="1" t="str">
        <f>+IF(LEN(I340)&gt;5,'CODIGO PAGO'!$B$28,"")</f>
        <v/>
      </c>
      <c r="C340" s="1" t="str">
        <f>+IF(LEN($I340)&gt;5,BD!D340,"")</f>
        <v/>
      </c>
      <c r="D340" s="168" t="str">
        <f>+IF(LEN($I340)&gt;5,BD!A340,"")</f>
        <v/>
      </c>
      <c r="E340" s="1" t="str">
        <f>+IF(LEN($I340)&gt;5,BD!B340,"")</f>
        <v/>
      </c>
      <c r="F340" s="1" t="str">
        <f>+IF(LEN($I340)&gt;5,BD!C340,"")</f>
        <v/>
      </c>
      <c r="G340" s="141"/>
      <c r="H340" s="141"/>
      <c r="I340" s="1" t="str">
        <f>+IF(LEN(BD!G340)&gt;5,BD!G340,"")</f>
        <v/>
      </c>
      <c r="J340" s="167" t="str">
        <f>+IF(LEN($I340)&gt;5,BD!E340,"")</f>
        <v/>
      </c>
      <c r="K340" s="6" t="str">
        <f t="shared" si="190"/>
        <v/>
      </c>
      <c r="L340" s="87" t="str">
        <f>+IF(LEN($I340)&gt;5,BD!H340,"")</f>
        <v/>
      </c>
      <c r="M340" s="40" t="str">
        <f t="shared" si="191"/>
        <v/>
      </c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4" t="str">
        <f t="shared" si="192"/>
        <v/>
      </c>
      <c r="AQ340" s="5" t="str">
        <f t="shared" si="193"/>
        <v/>
      </c>
      <c r="AR340" s="91" t="str">
        <f t="shared" si="194"/>
        <v/>
      </c>
      <c r="AS340" s="5" t="str">
        <f t="shared" si="195"/>
        <v/>
      </c>
      <c r="AT340" s="91" t="str">
        <f t="shared" si="196"/>
        <v/>
      </c>
      <c r="AU340" s="4" t="str">
        <f t="shared" si="197"/>
        <v/>
      </c>
      <c r="AV340" s="4" t="str">
        <f t="shared" si="198"/>
        <v/>
      </c>
      <c r="AW340" s="4" t="str">
        <f t="shared" si="199"/>
        <v/>
      </c>
      <c r="AX340" s="4" t="str">
        <f t="shared" si="200"/>
        <v/>
      </c>
      <c r="AY340" s="88" t="str">
        <f t="shared" si="201"/>
        <v/>
      </c>
      <c r="AZ340" s="17" t="str">
        <f t="shared" si="202"/>
        <v/>
      </c>
      <c r="BA340" s="18" t="str">
        <f t="shared" si="203"/>
        <v/>
      </c>
      <c r="BB340" s="19" t="str">
        <f>+IF(LEN(I340)&gt;5,IF(INT(RIGHT(B340,1))=9,0.5*L340*AY340,INT(MID(B340,5,LEN(B340)-4))*L340)+IFERROR(VLOOKUP(I340,AJUSTES!$A$1:$I$50,9,0),0),"")</f>
        <v/>
      </c>
      <c r="BC340" s="12"/>
      <c r="BD340" s="19" t="str">
        <f t="shared" si="204"/>
        <v/>
      </c>
      <c r="BE340" s="18" t="str">
        <f t="shared" si="205"/>
        <v/>
      </c>
      <c r="BF340" s="139" t="str">
        <f t="shared" si="206"/>
        <v/>
      </c>
      <c r="BG340" s="114"/>
      <c r="BH340" s="18" t="str">
        <f t="shared" si="207"/>
        <v/>
      </c>
      <c r="BI340" s="13"/>
      <c r="BJ340" s="12"/>
      <c r="BK340" s="12"/>
      <c r="BL340" s="145"/>
      <c r="BM340" s="12"/>
      <c r="BN340" s="12"/>
      <c r="BO340" s="12"/>
      <c r="BP340" s="12"/>
      <c r="BQ340" s="12"/>
      <c r="BR340" s="12"/>
      <c r="BS340" s="146"/>
      <c r="BT340" s="14"/>
      <c r="BU340" s="12"/>
      <c r="BV340" s="12"/>
      <c r="BW340" s="12"/>
      <c r="BX340" s="12"/>
      <c r="BY340" s="12"/>
      <c r="BZ340" s="144"/>
      <c r="CA340" s="107" t="str">
        <f>+IF(LEN($I340)&gt;5,IF(BD!F340="N/A","",BD!F340),"")</f>
        <v/>
      </c>
      <c r="CB340" s="21"/>
      <c r="CC340" s="147"/>
      <c r="CD340" s="148"/>
      <c r="CE340" s="8" t="str">
        <f>+IF(LEN(I340)&gt;5,BD!M340,"")</f>
        <v/>
      </c>
      <c r="CF340" s="16" t="str">
        <f>+IF(LEN(I340)&gt;5,BD!N340,"")</f>
        <v/>
      </c>
      <c r="CG340" s="3" t="str">
        <f t="shared" si="208"/>
        <v/>
      </c>
      <c r="CH340" s="23" t="str">
        <f>+IF(AND(LEN($I340)&gt;5),IF(AND($J340&gt;N$1,$J340&lt;=$AO$1),1,IF((COUNTIFS(INCAPACIDADES!$C$1:$C$51,$I340,INCAPACIDADES!K$1:K$51,N$1))&gt;0,2,IF(VLOOKUP($C340,BD!$D$1:$F$501,3,0)&gt;N$1,0,3))),"")</f>
        <v/>
      </c>
      <c r="CI340" s="23" t="str">
        <f>+IF(AND(LEN($I340)&gt;5),IF(AND($J340&gt;O$1,$J340&lt;=$AO$1),1,IF((COUNTIFS(INCAPACIDADES!$C$1:$C$51,$I340,INCAPACIDADES!L$1:L$51,O$1))&gt;0,2,IF(VLOOKUP($C340,BD!$D$1:$F$501,3,0)&gt;O$1,0,3))),"")</f>
        <v/>
      </c>
      <c r="CJ340" s="23" t="str">
        <f>+IF(AND(LEN($I340)&gt;5),IF(AND($J340&gt;P$1,$J340&lt;=$AO$1),1,IF((COUNTIFS(INCAPACIDADES!$C$1:$C$51,$I340,INCAPACIDADES!M$1:M$51,P$1))&gt;0,2,IF(VLOOKUP($C340,BD!$D$1:$F$501,3,0)&gt;P$1,0,3))),"")</f>
        <v/>
      </c>
      <c r="CK340" s="23" t="str">
        <f>+IF(AND(LEN($I340)&gt;5),IF(AND($J340&gt;Q$1,$J340&lt;=$AO$1),1,IF((COUNTIFS(INCAPACIDADES!$C$1:$C$51,$I340,INCAPACIDADES!N$1:N$51,Q$1))&gt;0,2,IF(VLOOKUP($C340,BD!$D$1:$F$501,3,0)&gt;Q$1,0,3))),"")</f>
        <v/>
      </c>
      <c r="CL340" s="23" t="str">
        <f>+IF(AND(LEN($I340)&gt;5),IF(AND($J340&gt;R$1,$J340&lt;=$AO$1),1,IF((COUNTIFS(INCAPACIDADES!$C$1:$C$51,$I340,INCAPACIDADES!O$1:O$51,R$1))&gt;0,2,IF(VLOOKUP($C340,BD!$D$1:$F$501,3,0)&gt;R$1,0,3))),"")</f>
        <v/>
      </c>
      <c r="CM340" s="23" t="str">
        <f>+IF(AND(LEN($I340)&gt;5),IF(AND($J340&gt;S$1,$J340&lt;=$AO$1),1,IF((COUNTIFS(INCAPACIDADES!$C$1:$C$51,$I340,INCAPACIDADES!P$1:P$51,S$1))&gt;0,2,IF(VLOOKUP($C340,BD!$D$1:$F$501,3,0)&gt;S$1,0,3))),"")</f>
        <v/>
      </c>
      <c r="CN340" s="23" t="str">
        <f>+IF(AND(LEN($I340)&gt;5),IF(AND($J340&gt;T$1,$J340&lt;=$AO$1),1,IF((COUNTIFS(INCAPACIDADES!$C$1:$C$51,$I340,INCAPACIDADES!Q$1:Q$51,T$1))&gt;0,2,IF(VLOOKUP($C340,BD!$D$1:$F$501,3,0)&gt;T$1,0,3))),"")</f>
        <v/>
      </c>
      <c r="CO340" s="23" t="str">
        <f>+IF(AND(LEN($I340)&gt;5),IF(AND($J340&gt;U$1,$J340&lt;=$AO$1),1,IF((COUNTIFS(INCAPACIDADES!$C$1:$C$51,$I340,INCAPACIDADES!R$1:R$51,U$1))&gt;0,2,IF(VLOOKUP($C340,BD!$D$1:$F$501,3,0)&gt;U$1,0,3))),"")</f>
        <v/>
      </c>
      <c r="CP340" s="23" t="str">
        <f>+IF(AND(LEN($I340)&gt;5),IF(AND($J340&gt;V$1,$J340&lt;=$AO$1),1,IF((COUNTIFS(INCAPACIDADES!$C$1:$C$51,$I340,INCAPACIDADES!S$1:S$51,V$1))&gt;0,2,IF(VLOOKUP($C340,BD!$D$1:$F$501,3,0)&gt;V$1,0,3))),"")</f>
        <v/>
      </c>
      <c r="CQ340" s="23" t="str">
        <f>+IF(AND(LEN($I340)&gt;5),IF(AND($J340&gt;W$1,$J340&lt;=$AO$1),1,IF((COUNTIFS(INCAPACIDADES!$C$1:$C$51,$I340,INCAPACIDADES!T$1:T$51,W$1))&gt;0,2,IF(VLOOKUP($C340,BD!$D$1:$F$501,3,0)&gt;W$1,0,3))),"")</f>
        <v/>
      </c>
      <c r="CR340" s="23" t="str">
        <f>+IF(AND(LEN($I340)&gt;5),IF(AND($J340&gt;X$1,$J340&lt;=$AO$1),1,IF((COUNTIFS(INCAPACIDADES!$C$1:$C$51,$I340,INCAPACIDADES!U$1:U$51,X$1))&gt;0,2,IF(VLOOKUP($C340,BD!$D$1:$F$501,3,0)&gt;X$1,0,3))),"")</f>
        <v/>
      </c>
      <c r="CS340" s="23" t="str">
        <f>+IF(AND(LEN($I340)&gt;5),IF(AND($J340&gt;Y$1,$J340&lt;=$AO$1),1,IF((COUNTIFS(INCAPACIDADES!$C$1:$C$51,$I340,INCAPACIDADES!V$1:V$51,Y$1))&gt;0,2,IF(VLOOKUP($C340,BD!$D$1:$F$501,3,0)&gt;Y$1,0,3))),"")</f>
        <v/>
      </c>
      <c r="CT340" s="23" t="str">
        <f>+IF(AND(LEN($I340)&gt;5),IF(AND($J340&gt;Z$1,$J340&lt;=$AO$1),1,IF((COUNTIFS(INCAPACIDADES!$C$1:$C$51,$I340,INCAPACIDADES!W$1:W$51,Z$1))&gt;0,2,IF(VLOOKUP($C340,BD!$D$1:$F$501,3,0)&gt;Z$1,0,3))),"")</f>
        <v/>
      </c>
      <c r="CU340" s="23" t="str">
        <f>+IF(AND(LEN($I340)&gt;5),IF(AND($J340&gt;AA$1,$J340&lt;=$AO$1),1,IF((COUNTIFS(INCAPACIDADES!$C$1:$C$51,$I340,INCAPACIDADES!X$1:X$51,AA$1))&gt;0,2,IF(VLOOKUP($C340,BD!$D$1:$F$501,3,0)&gt;AA$1,0,3))),"")</f>
        <v/>
      </c>
      <c r="CV340" s="23" t="str">
        <f>+IF(AND(LEN($I340)&gt;5),IF(AND($J340&gt;AB$1,$J340&lt;=$AO$1),1,IF((COUNTIFS(INCAPACIDADES!$C$1:$C$51,$I340,INCAPACIDADES!Y$1:Y$51,AB$1))&gt;0,2,IF(VLOOKUP($C340,BD!$D$1:$F$501,3,0)&gt;AB$1,0,3))),"")</f>
        <v/>
      </c>
      <c r="CW340" s="23" t="str">
        <f>+IF(AND(LEN($I340)&gt;5),IF(AND($J340&gt;AC$1,$J340&lt;=$AO$1),1,IF((COUNTIFS(INCAPACIDADES!$C$1:$C$51,$I340,INCAPACIDADES!Z$1:Z$51,AC$1))&gt;0,2,IF(VLOOKUP($C340,BD!$D$1:$F$501,3,0)&gt;AC$1,0,3))),"")</f>
        <v/>
      </c>
      <c r="CX340" s="23" t="str">
        <f>+IF(AND(LEN($I340)&gt;5),IF(AND($J340&gt;AD$1,$J340&lt;=$AO$1),1,IF((COUNTIFS(INCAPACIDADES!$C$1:$C$51,$I340,INCAPACIDADES!AA$1:AA$51,AD$1))&gt;0,2,IF(VLOOKUP($C340,BD!$D$1:$F$501,3,0)&gt;AD$1,0,3))),"")</f>
        <v/>
      </c>
      <c r="CY340" s="23" t="str">
        <f>+IF(AND(LEN($I340)&gt;5),IF(AND($J340&gt;AE$1,$J340&lt;=$AO$1),1,IF((COUNTIFS(INCAPACIDADES!$C$1:$C$51,$I340,INCAPACIDADES!AB$1:AB$51,AE$1))&gt;0,2,IF(VLOOKUP($C340,BD!$D$1:$F$501,3,0)&gt;AE$1,0,3))),"")</f>
        <v/>
      </c>
      <c r="CZ340" s="23" t="str">
        <f>+IF(AND(LEN($I340)&gt;5),IF(AND($J340&gt;AF$1,$J340&lt;=$AO$1),1,IF((COUNTIFS(INCAPACIDADES!$C$1:$C$51,$I340,INCAPACIDADES!AC$1:AC$51,AF$1))&gt;0,2,IF(VLOOKUP($C340,BD!$D$1:$F$501,3,0)&gt;AF$1,0,3))),"")</f>
        <v/>
      </c>
      <c r="DA340" s="23" t="str">
        <f>+IF(AND(LEN($I340)&gt;5),IF(AND($J340&gt;AG$1,$J340&lt;=$AO$1),1,IF((COUNTIFS(INCAPACIDADES!$C$1:$C$51,$I340,INCAPACIDADES!AD$1:AD$51,AG$1))&gt;0,2,IF(VLOOKUP($C340,BD!$D$1:$F$501,3,0)&gt;AG$1,0,3))),"")</f>
        <v/>
      </c>
      <c r="DB340" s="23" t="str">
        <f>+IF(AND(LEN($I340)&gt;5),IF(AND($J340&gt;AH$1,$J340&lt;=$AO$1),1,IF((COUNTIFS(INCAPACIDADES!$C$1:$C$51,$I340,INCAPACIDADES!AE$1:AE$51,AH$1))&gt;0,2,IF(VLOOKUP($C340,BD!$D$1:$F$501,3,0)&gt;AH$1,0,3))),"")</f>
        <v/>
      </c>
      <c r="DC340" s="23" t="str">
        <f>+IF(AND(LEN($I340)&gt;5),IF(AND($J340&gt;AI$1,$J340&lt;=$AO$1),1,IF((COUNTIFS(INCAPACIDADES!$C$1:$C$51,$I340,INCAPACIDADES!AF$1:AF$51,AI$1))&gt;0,2,IF(VLOOKUP($C340,BD!$D$1:$F$501,3,0)&gt;AI$1,0,3))),"")</f>
        <v/>
      </c>
      <c r="DD340" s="23" t="str">
        <f>+IF(AND(LEN($I340)&gt;5),IF(AND($J340&gt;AJ$1,$J340&lt;=$AO$1),1,IF((COUNTIFS(INCAPACIDADES!$C$1:$C$51,$I340,INCAPACIDADES!AG$1:AG$51,AJ$1))&gt;0,2,IF(VLOOKUP($C340,BD!$D$1:$F$501,3,0)&gt;AJ$1,0,3))),"")</f>
        <v/>
      </c>
      <c r="DE340" s="23" t="str">
        <f>+IF(AND(LEN($I340)&gt;5),IF(AND($J340&gt;AK$1,$J340&lt;=$AO$1),1,IF((COUNTIFS(INCAPACIDADES!$C$1:$C$51,$I340,INCAPACIDADES!AH$1:AH$51,AK$1))&gt;0,2,IF(VLOOKUP($C340,BD!$D$1:$F$501,3,0)&gt;AK$1,0,3))),"")</f>
        <v/>
      </c>
      <c r="DF340" s="23" t="str">
        <f>+IF(AND(LEN($I340)&gt;5),IF(AND($J340&gt;AL$1,$J340&lt;=$AO$1),1,IF((COUNTIFS(INCAPACIDADES!$C$1:$C$51,$I340,INCAPACIDADES!AI$1:AI$51,AL$1))&gt;0,2,IF(VLOOKUP($C340,BD!$D$1:$F$501,3,0)&gt;AL$1,0,3))),"")</f>
        <v/>
      </c>
      <c r="DG340" s="23" t="str">
        <f>+IF(AND(LEN($I340)&gt;5),IF(AND($J340&gt;AM$1,$J340&lt;=$AO$1),1,IF((COUNTIFS(INCAPACIDADES!$C$1:$C$51,$I340,INCAPACIDADES!AJ$1:AJ$51,AM$1))&gt;0,2,IF(VLOOKUP($C340,BD!$D$1:$F$501,3,0)&gt;AM$1,0,3))),"")</f>
        <v/>
      </c>
      <c r="DH340" s="23" t="str">
        <f>+IF(AND(LEN($I340)&gt;5),IF(AND($J340&gt;AN$1,$J340&lt;=$AO$1),1,IF((COUNTIFS(INCAPACIDADES!$C$1:$C$51,$I340,INCAPACIDADES!AK$1:AK$51,AN$1))&gt;0,2,IF(VLOOKUP($C340,BD!$D$1:$F$501,3,0)&gt;AN$1,0,3))),"")</f>
        <v/>
      </c>
      <c r="DI340" s="23" t="str">
        <f>+IF(AND(LEN($I340)&gt;5),IF(AND($J340&gt;AO$1,$J340&lt;=$AO$1),1,IF((COUNTIFS(INCAPACIDADES!$C$1:$C$51,$I340,INCAPACIDADES!AL$1:AL$51,AO$1))&gt;0,2,IF(VLOOKUP($C340,BD!$D$1:$F$501,3,0)&gt;AO$1,0,3))),"")</f>
        <v/>
      </c>
      <c r="DJ340" s="23" t="str">
        <f>+IF(LEN($I340)&gt;5,IF(ISERROR(VLOOKUP(N340,'CODIGO PAGO'!$B$2:$B$20,1,0)),1,IF(OR(AND(CH340=1,N340&lt;&gt;"N"),AND(CH340=3,N340&lt;&gt;"B"),AND(CH340=2,LEFT(TRIM(N340),1)&lt;&gt;"I")),1,IF(OR(AND(CH340=0,N340="N"),AND(CH340=0,N340="B"),AND(CH340=0,LEFT(TRIM(N340),1)="I")),1,0))),"")</f>
        <v/>
      </c>
      <c r="DK340" s="23" t="str">
        <f t="shared" si="209"/>
        <v/>
      </c>
      <c r="DL340" s="23" t="str">
        <f>+IF(LEN($I340)&gt;5,IF(ISERROR(VLOOKUP(P340,'CODIGO PAGO'!$B$2:$B$20,1,0)),1,IF(OR(AND(CJ340=1,P340&lt;&gt;"N"),AND(CJ340=3,P340&lt;&gt;"B"),AND(CJ340=2,LEFT(TRIM(P340),1)&lt;&gt;"I")),1,IF(OR(AND(CJ340=0,P340="N"),AND(CJ340=0,P340="B"),AND(CJ340=0,LEFT(TRIM(P340),1)="I")),1,0))),"")</f>
        <v/>
      </c>
      <c r="DM340" s="23" t="str">
        <f t="shared" si="210"/>
        <v/>
      </c>
      <c r="DN340" s="23" t="str">
        <f>+IF(LEN($I340)&gt;5,IF(ISERROR(VLOOKUP(R340,'CODIGO PAGO'!$B$2:$B$20,1,0)),1,IF(OR(AND(CL340=1,R340&lt;&gt;"N"),AND(CL340=3,R340&lt;&gt;"B"),AND(CL340=2,LEFT(TRIM(R340),1)&lt;&gt;"I")),1,IF(OR(AND(CL340=0,R340="N"),AND(CL340=0,R340="B"),AND(CL340=0,LEFT(TRIM(R340),1)="I")),1,0))),"")</f>
        <v/>
      </c>
      <c r="DO340" s="23" t="str">
        <f t="shared" si="211"/>
        <v/>
      </c>
      <c r="DP340" s="23" t="str">
        <f>+IF(LEN($I340)&gt;5,IF(ISERROR(VLOOKUP(T340,'CODIGO PAGO'!$B$2:$B$20,1,0)),1,IF(OR(AND(CN340=1,T340&lt;&gt;"N"),AND(CN340=3,T340&lt;&gt;"B"),AND(CN340=2,LEFT(TRIM(T340),1)&lt;&gt;"I")),1,IF(OR(AND(CN340=0,T340="N"),AND(CN340=0,T340="B"),AND(CN340=0,LEFT(TRIM(T340),1)="I")),1,0))),"")</f>
        <v/>
      </c>
      <c r="DQ340" s="23" t="str">
        <f t="shared" si="212"/>
        <v/>
      </c>
      <c r="DR340" s="23" t="str">
        <f>+IF(LEN($I340)&gt;5,IF(ISERROR(VLOOKUP(V340,'CODIGO PAGO'!$B$2:$B$20,1,0)),1,IF(OR(AND(CP340=1,V340&lt;&gt;"N"),AND(CP340=3,V340&lt;&gt;"B"),AND(CP340=2,LEFT(TRIM(V340),1)&lt;&gt;"I")),1,IF(OR(AND(CP340=0,V340="N"),AND(CP340=0,V340="B"),AND(CP340=0,LEFT(TRIM(V340),1)="I")),1,0))),"")</f>
        <v/>
      </c>
      <c r="DS340" s="23" t="str">
        <f t="shared" si="213"/>
        <v/>
      </c>
      <c r="DT340" s="23" t="str">
        <f>+IF(LEN($I340)&gt;5,IF(ISERROR(VLOOKUP(X340,'CODIGO PAGO'!$B$2:$B$20,1,0)),1,IF(OR(AND(CR340=1,X340&lt;&gt;"N"),AND(CR340=3,X340&lt;&gt;"B"),AND(CR340=2,LEFT(TRIM(X340),1)&lt;&gt;"I")),1,IF(OR(AND(CR340=0,X340="N"),AND(CR340=0,X340="B"),AND(CR340=0,LEFT(TRIM(X340),1)="I")),1,0))),"")</f>
        <v/>
      </c>
      <c r="DU340" s="23" t="str">
        <f t="shared" si="214"/>
        <v/>
      </c>
      <c r="DV340" s="23" t="str">
        <f>+IF(LEN($I340)&gt;5,IF(ISERROR(VLOOKUP(Z340,'CODIGO PAGO'!$B$2:$B$20,1,0)),1,IF(OR(AND(CT340=1,Z340&lt;&gt;"N"),AND(CT340=3,Z340&lt;&gt;"B"),AND(CT340=2,LEFT(TRIM(Z340),1)&lt;&gt;"I")),1,IF(OR(AND(CT340=0,Z340="N"),AND(CT340=0,Z340="B"),AND(CT340=0,LEFT(TRIM(Z340),1)="I")),1,0))),"")</f>
        <v/>
      </c>
      <c r="DW340" s="23" t="str">
        <f t="shared" si="215"/>
        <v/>
      </c>
      <c r="DX340" s="23" t="str">
        <f>+IF(LEN($I340)&gt;5,IF(ISERROR(VLOOKUP(AB340,'CODIGO PAGO'!$B$2:$B$20,1,0)),1,IF(OR(AND(CV340=1,AB340&lt;&gt;"N"),AND(CV340=3,AB340&lt;&gt;"B"),AND(CV340=2,LEFT(TRIM(AB340),1)&lt;&gt;"I")),1,IF(OR(AND(CV340=0,AB340="N"),AND(CV340=0,AB340="B"),AND(CV340=0,LEFT(TRIM(AB340),1)="I")),1,0))),"")</f>
        <v/>
      </c>
      <c r="DY340" s="23" t="str">
        <f t="shared" si="216"/>
        <v/>
      </c>
      <c r="DZ340" s="23" t="str">
        <f>+IF(LEN($I340)&gt;5,IF(ISERROR(VLOOKUP(AD340,'CODIGO PAGO'!$B$2:$B$20,1,0)),1,IF(OR(AND(CX340=1,AD340&lt;&gt;"N"),AND(CX340=3,AD340&lt;&gt;"B"),AND(CX340=2,LEFT(TRIM(AD340),1)&lt;&gt;"I")),1,IF(OR(AND(CX340=0,AD340="N"),AND(CX340=0,AD340="B"),AND(CX340=0,LEFT(TRIM(AD340),1)="I")),1,0))),"")</f>
        <v/>
      </c>
      <c r="EA340" s="23" t="str">
        <f t="shared" si="217"/>
        <v/>
      </c>
      <c r="EB340" s="23" t="str">
        <f>+IF(LEN($I340)&gt;5,IF(ISERROR(VLOOKUP(AF340,'CODIGO PAGO'!$B$2:$B$20,1,0)),1,IF(OR(AND(CZ340=1,AF340&lt;&gt;"N"),AND(CZ340=3,AF340&lt;&gt;"B"),AND(CZ340=2,LEFT(TRIM(AF340),1)&lt;&gt;"I")),1,IF(OR(AND(CZ340=0,AF340="N"),AND(CZ340=0,AF340="B"),AND(CZ340=0,LEFT(TRIM(AF340),1)="I")),1,0))),"")</f>
        <v/>
      </c>
      <c r="EC340" s="23" t="str">
        <f t="shared" si="218"/>
        <v/>
      </c>
      <c r="ED340" s="23" t="str">
        <f>+IF(LEN($I340)&gt;5,IF(ISERROR(VLOOKUP(AH340,'CODIGO PAGO'!$B$2:$B$20,1,0)),1,IF(OR(AND(DB340=1,AH340&lt;&gt;"N"),AND(DB340=3,AH340&lt;&gt;"B"),AND(DB340=2,LEFT(TRIM(AH340),1)&lt;&gt;"I")),1,IF(OR(AND(DB340=0,AH340="N"),AND(DB340=0,AH340="B"),AND(DB340=0,LEFT(TRIM(AH340),1)="I")),1,0))),"")</f>
        <v/>
      </c>
      <c r="EE340" s="23" t="str">
        <f t="shared" si="219"/>
        <v/>
      </c>
      <c r="EF340" s="23" t="str">
        <f>+IF(LEN($I340)&gt;5,IF(ISERROR(VLOOKUP(AJ340,'CODIGO PAGO'!$B$2:$B$20,1,0)),1,IF(OR(AND(DD340=1,AJ340&lt;&gt;"N"),AND(DD340=3,AJ340&lt;&gt;"B"),AND(DD340=2,LEFT(TRIM(AJ340),1)&lt;&gt;"I")),1,IF(OR(AND(DD340=0,AJ340="N"),AND(DD340=0,AJ340="B"),AND(DD340=0,LEFT(TRIM(AJ340),1)="I")),1,0))),"")</f>
        <v/>
      </c>
      <c r="EG340" s="23" t="str">
        <f t="shared" si="220"/>
        <v/>
      </c>
      <c r="EH340" s="23" t="str">
        <f>+IF(LEN($I340)&gt;5,IF(ISERROR(VLOOKUP(AL340,'CODIGO PAGO'!$B$2:$B$20,1,0)),1,IF(OR(AND(DF340=1,AL340&lt;&gt;"N"),AND(DF340=3,AL340&lt;&gt;"B"),AND(DF340=2,LEFT(TRIM(AL340),1)&lt;&gt;"I")),1,IF(OR(AND(DF340=0,AL340="N"),AND(DF340=0,AL340="B"),AND(DF340=0,LEFT(TRIM(AL340),1)="I")),1,0))),"")</f>
        <v/>
      </c>
      <c r="EI340" s="23" t="str">
        <f t="shared" si="221"/>
        <v/>
      </c>
      <c r="EJ340" s="23" t="str">
        <f>+IF(LEN($I340)&gt;5,IF(ISERROR(VLOOKUP(AN340,'CODIGO PAGO'!$B$2:$B$20,1,0)),1,IF(OR(AND(DH340=1,AN340&lt;&gt;"N"),AND(DH340=3,AN340&lt;&gt;"B"),AND(DH340=2,LEFT(TRIM(AN340),1)&lt;&gt;"I")),1,IF(OR(AND(DH340=0,AN340="N"),AND(DH340=0,AN340="B"),AND(DH340=0,LEFT(TRIM(AN340),1)="I")),1,0))),"")</f>
        <v/>
      </c>
      <c r="EK340" s="23" t="str">
        <f t="shared" si="222"/>
        <v/>
      </c>
      <c r="EL340" s="24" t="str">
        <f t="shared" si="223"/>
        <v/>
      </c>
    </row>
    <row r="341" spans="1:142" s="26" customFormat="1">
      <c r="A341" s="15" t="str">
        <f t="shared" si="189"/>
        <v/>
      </c>
      <c r="B341" s="1" t="str">
        <f>+IF(LEN(I341)&gt;5,'CODIGO PAGO'!$B$28,"")</f>
        <v/>
      </c>
      <c r="C341" s="1" t="str">
        <f>+IF(LEN($I341)&gt;5,BD!D341,"")</f>
        <v/>
      </c>
      <c r="D341" s="168" t="str">
        <f>+IF(LEN($I341)&gt;5,BD!A341,"")</f>
        <v/>
      </c>
      <c r="E341" s="1" t="str">
        <f>+IF(LEN($I341)&gt;5,BD!B341,"")</f>
        <v/>
      </c>
      <c r="F341" s="1" t="str">
        <f>+IF(LEN($I341)&gt;5,BD!C341,"")</f>
        <v/>
      </c>
      <c r="G341" s="141"/>
      <c r="H341" s="141"/>
      <c r="I341" s="1" t="str">
        <f>+IF(LEN(BD!G341)&gt;5,BD!G341,"")</f>
        <v/>
      </c>
      <c r="J341" s="167" t="str">
        <f>+IF(LEN($I341)&gt;5,BD!E341,"")</f>
        <v/>
      </c>
      <c r="K341" s="6" t="str">
        <f t="shared" si="190"/>
        <v/>
      </c>
      <c r="L341" s="87" t="str">
        <f>+IF(LEN($I341)&gt;5,BD!H341,"")</f>
        <v/>
      </c>
      <c r="M341" s="40" t="str">
        <f t="shared" si="191"/>
        <v/>
      </c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4" t="str">
        <f t="shared" si="192"/>
        <v/>
      </c>
      <c r="AQ341" s="5" t="str">
        <f t="shared" si="193"/>
        <v/>
      </c>
      <c r="AR341" s="91" t="str">
        <f t="shared" si="194"/>
        <v/>
      </c>
      <c r="AS341" s="5" t="str">
        <f t="shared" si="195"/>
        <v/>
      </c>
      <c r="AT341" s="91" t="str">
        <f t="shared" si="196"/>
        <v/>
      </c>
      <c r="AU341" s="4" t="str">
        <f t="shared" si="197"/>
        <v/>
      </c>
      <c r="AV341" s="4" t="str">
        <f t="shared" si="198"/>
        <v/>
      </c>
      <c r="AW341" s="4" t="str">
        <f t="shared" si="199"/>
        <v/>
      </c>
      <c r="AX341" s="4" t="str">
        <f t="shared" si="200"/>
        <v/>
      </c>
      <c r="AY341" s="88" t="str">
        <f t="shared" si="201"/>
        <v/>
      </c>
      <c r="AZ341" s="17" t="str">
        <f t="shared" si="202"/>
        <v/>
      </c>
      <c r="BA341" s="18" t="str">
        <f t="shared" si="203"/>
        <v/>
      </c>
      <c r="BB341" s="19" t="str">
        <f>+IF(LEN(I341)&gt;5,IF(INT(RIGHT(B341,1))=9,0.5*L341*AY341,INT(MID(B341,5,LEN(B341)-4))*L341)+IFERROR(VLOOKUP(I341,AJUSTES!$A$1:$I$50,9,0),0),"")</f>
        <v/>
      </c>
      <c r="BC341" s="12"/>
      <c r="BD341" s="19" t="str">
        <f t="shared" si="204"/>
        <v/>
      </c>
      <c r="BE341" s="18" t="str">
        <f t="shared" si="205"/>
        <v/>
      </c>
      <c r="BF341" s="139" t="str">
        <f t="shared" si="206"/>
        <v/>
      </c>
      <c r="BG341" s="114"/>
      <c r="BH341" s="18" t="str">
        <f t="shared" si="207"/>
        <v/>
      </c>
      <c r="BI341" s="13"/>
      <c r="BJ341" s="12"/>
      <c r="BK341" s="12"/>
      <c r="BL341" s="145"/>
      <c r="BM341" s="12"/>
      <c r="BN341" s="12"/>
      <c r="BO341" s="12"/>
      <c r="BP341" s="12"/>
      <c r="BQ341" s="12"/>
      <c r="BR341" s="12"/>
      <c r="BS341" s="146"/>
      <c r="BT341" s="14"/>
      <c r="BU341" s="12"/>
      <c r="BV341" s="12"/>
      <c r="BW341" s="12"/>
      <c r="BX341" s="12"/>
      <c r="BY341" s="12"/>
      <c r="BZ341" s="144"/>
      <c r="CA341" s="107" t="str">
        <f>+IF(LEN($I341)&gt;5,IF(BD!F341="N/A","",BD!F341),"")</f>
        <v/>
      </c>
      <c r="CB341" s="21"/>
      <c r="CC341" s="147"/>
      <c r="CD341" s="148"/>
      <c r="CE341" s="8" t="str">
        <f>+IF(LEN(I341)&gt;5,BD!M341,"")</f>
        <v/>
      </c>
      <c r="CF341" s="16" t="str">
        <f>+IF(LEN(I341)&gt;5,BD!N341,"")</f>
        <v/>
      </c>
      <c r="CG341" s="3" t="str">
        <f t="shared" si="208"/>
        <v/>
      </c>
      <c r="CH341" s="23" t="str">
        <f>+IF(AND(LEN($I341)&gt;5),IF(AND($J341&gt;N$1,$J341&lt;=$AO$1),1,IF((COUNTIFS(INCAPACIDADES!$C$1:$C$51,$I341,INCAPACIDADES!K$1:K$51,N$1))&gt;0,2,IF(VLOOKUP($C341,BD!$D$1:$F$501,3,0)&gt;N$1,0,3))),"")</f>
        <v/>
      </c>
      <c r="CI341" s="23" t="str">
        <f>+IF(AND(LEN($I341)&gt;5),IF(AND($J341&gt;O$1,$J341&lt;=$AO$1),1,IF((COUNTIFS(INCAPACIDADES!$C$1:$C$51,$I341,INCAPACIDADES!L$1:L$51,O$1))&gt;0,2,IF(VLOOKUP($C341,BD!$D$1:$F$501,3,0)&gt;O$1,0,3))),"")</f>
        <v/>
      </c>
      <c r="CJ341" s="23" t="str">
        <f>+IF(AND(LEN($I341)&gt;5),IF(AND($J341&gt;P$1,$J341&lt;=$AO$1),1,IF((COUNTIFS(INCAPACIDADES!$C$1:$C$51,$I341,INCAPACIDADES!M$1:M$51,P$1))&gt;0,2,IF(VLOOKUP($C341,BD!$D$1:$F$501,3,0)&gt;P$1,0,3))),"")</f>
        <v/>
      </c>
      <c r="CK341" s="23" t="str">
        <f>+IF(AND(LEN($I341)&gt;5),IF(AND($J341&gt;Q$1,$J341&lt;=$AO$1),1,IF((COUNTIFS(INCAPACIDADES!$C$1:$C$51,$I341,INCAPACIDADES!N$1:N$51,Q$1))&gt;0,2,IF(VLOOKUP($C341,BD!$D$1:$F$501,3,0)&gt;Q$1,0,3))),"")</f>
        <v/>
      </c>
      <c r="CL341" s="23" t="str">
        <f>+IF(AND(LEN($I341)&gt;5),IF(AND($J341&gt;R$1,$J341&lt;=$AO$1),1,IF((COUNTIFS(INCAPACIDADES!$C$1:$C$51,$I341,INCAPACIDADES!O$1:O$51,R$1))&gt;0,2,IF(VLOOKUP($C341,BD!$D$1:$F$501,3,0)&gt;R$1,0,3))),"")</f>
        <v/>
      </c>
      <c r="CM341" s="23" t="str">
        <f>+IF(AND(LEN($I341)&gt;5),IF(AND($J341&gt;S$1,$J341&lt;=$AO$1),1,IF((COUNTIFS(INCAPACIDADES!$C$1:$C$51,$I341,INCAPACIDADES!P$1:P$51,S$1))&gt;0,2,IF(VLOOKUP($C341,BD!$D$1:$F$501,3,0)&gt;S$1,0,3))),"")</f>
        <v/>
      </c>
      <c r="CN341" s="23" t="str">
        <f>+IF(AND(LEN($I341)&gt;5),IF(AND($J341&gt;T$1,$J341&lt;=$AO$1),1,IF((COUNTIFS(INCAPACIDADES!$C$1:$C$51,$I341,INCAPACIDADES!Q$1:Q$51,T$1))&gt;0,2,IF(VLOOKUP($C341,BD!$D$1:$F$501,3,0)&gt;T$1,0,3))),"")</f>
        <v/>
      </c>
      <c r="CO341" s="23" t="str">
        <f>+IF(AND(LEN($I341)&gt;5),IF(AND($J341&gt;U$1,$J341&lt;=$AO$1),1,IF((COUNTIFS(INCAPACIDADES!$C$1:$C$51,$I341,INCAPACIDADES!R$1:R$51,U$1))&gt;0,2,IF(VLOOKUP($C341,BD!$D$1:$F$501,3,0)&gt;U$1,0,3))),"")</f>
        <v/>
      </c>
      <c r="CP341" s="23" t="str">
        <f>+IF(AND(LEN($I341)&gt;5),IF(AND($J341&gt;V$1,$J341&lt;=$AO$1),1,IF((COUNTIFS(INCAPACIDADES!$C$1:$C$51,$I341,INCAPACIDADES!S$1:S$51,V$1))&gt;0,2,IF(VLOOKUP($C341,BD!$D$1:$F$501,3,0)&gt;V$1,0,3))),"")</f>
        <v/>
      </c>
      <c r="CQ341" s="23" t="str">
        <f>+IF(AND(LEN($I341)&gt;5),IF(AND($J341&gt;W$1,$J341&lt;=$AO$1),1,IF((COUNTIFS(INCAPACIDADES!$C$1:$C$51,$I341,INCAPACIDADES!T$1:T$51,W$1))&gt;0,2,IF(VLOOKUP($C341,BD!$D$1:$F$501,3,0)&gt;W$1,0,3))),"")</f>
        <v/>
      </c>
      <c r="CR341" s="23" t="str">
        <f>+IF(AND(LEN($I341)&gt;5),IF(AND($J341&gt;X$1,$J341&lt;=$AO$1),1,IF((COUNTIFS(INCAPACIDADES!$C$1:$C$51,$I341,INCAPACIDADES!U$1:U$51,X$1))&gt;0,2,IF(VLOOKUP($C341,BD!$D$1:$F$501,3,0)&gt;X$1,0,3))),"")</f>
        <v/>
      </c>
      <c r="CS341" s="23" t="str">
        <f>+IF(AND(LEN($I341)&gt;5),IF(AND($J341&gt;Y$1,$J341&lt;=$AO$1),1,IF((COUNTIFS(INCAPACIDADES!$C$1:$C$51,$I341,INCAPACIDADES!V$1:V$51,Y$1))&gt;0,2,IF(VLOOKUP($C341,BD!$D$1:$F$501,3,0)&gt;Y$1,0,3))),"")</f>
        <v/>
      </c>
      <c r="CT341" s="23" t="str">
        <f>+IF(AND(LEN($I341)&gt;5),IF(AND($J341&gt;Z$1,$J341&lt;=$AO$1),1,IF((COUNTIFS(INCAPACIDADES!$C$1:$C$51,$I341,INCAPACIDADES!W$1:W$51,Z$1))&gt;0,2,IF(VLOOKUP($C341,BD!$D$1:$F$501,3,0)&gt;Z$1,0,3))),"")</f>
        <v/>
      </c>
      <c r="CU341" s="23" t="str">
        <f>+IF(AND(LEN($I341)&gt;5),IF(AND($J341&gt;AA$1,$J341&lt;=$AO$1),1,IF((COUNTIFS(INCAPACIDADES!$C$1:$C$51,$I341,INCAPACIDADES!X$1:X$51,AA$1))&gt;0,2,IF(VLOOKUP($C341,BD!$D$1:$F$501,3,0)&gt;AA$1,0,3))),"")</f>
        <v/>
      </c>
      <c r="CV341" s="23" t="str">
        <f>+IF(AND(LEN($I341)&gt;5),IF(AND($J341&gt;AB$1,$J341&lt;=$AO$1),1,IF((COUNTIFS(INCAPACIDADES!$C$1:$C$51,$I341,INCAPACIDADES!Y$1:Y$51,AB$1))&gt;0,2,IF(VLOOKUP($C341,BD!$D$1:$F$501,3,0)&gt;AB$1,0,3))),"")</f>
        <v/>
      </c>
      <c r="CW341" s="23" t="str">
        <f>+IF(AND(LEN($I341)&gt;5),IF(AND($J341&gt;AC$1,$J341&lt;=$AO$1),1,IF((COUNTIFS(INCAPACIDADES!$C$1:$C$51,$I341,INCAPACIDADES!Z$1:Z$51,AC$1))&gt;0,2,IF(VLOOKUP($C341,BD!$D$1:$F$501,3,0)&gt;AC$1,0,3))),"")</f>
        <v/>
      </c>
      <c r="CX341" s="23" t="str">
        <f>+IF(AND(LEN($I341)&gt;5),IF(AND($J341&gt;AD$1,$J341&lt;=$AO$1),1,IF((COUNTIFS(INCAPACIDADES!$C$1:$C$51,$I341,INCAPACIDADES!AA$1:AA$51,AD$1))&gt;0,2,IF(VLOOKUP($C341,BD!$D$1:$F$501,3,0)&gt;AD$1,0,3))),"")</f>
        <v/>
      </c>
      <c r="CY341" s="23" t="str">
        <f>+IF(AND(LEN($I341)&gt;5),IF(AND($J341&gt;AE$1,$J341&lt;=$AO$1),1,IF((COUNTIFS(INCAPACIDADES!$C$1:$C$51,$I341,INCAPACIDADES!AB$1:AB$51,AE$1))&gt;0,2,IF(VLOOKUP($C341,BD!$D$1:$F$501,3,0)&gt;AE$1,0,3))),"")</f>
        <v/>
      </c>
      <c r="CZ341" s="23" t="str">
        <f>+IF(AND(LEN($I341)&gt;5),IF(AND($J341&gt;AF$1,$J341&lt;=$AO$1),1,IF((COUNTIFS(INCAPACIDADES!$C$1:$C$51,$I341,INCAPACIDADES!AC$1:AC$51,AF$1))&gt;0,2,IF(VLOOKUP($C341,BD!$D$1:$F$501,3,0)&gt;AF$1,0,3))),"")</f>
        <v/>
      </c>
      <c r="DA341" s="23" t="str">
        <f>+IF(AND(LEN($I341)&gt;5),IF(AND($J341&gt;AG$1,$J341&lt;=$AO$1),1,IF((COUNTIFS(INCAPACIDADES!$C$1:$C$51,$I341,INCAPACIDADES!AD$1:AD$51,AG$1))&gt;0,2,IF(VLOOKUP($C341,BD!$D$1:$F$501,3,0)&gt;AG$1,0,3))),"")</f>
        <v/>
      </c>
      <c r="DB341" s="23" t="str">
        <f>+IF(AND(LEN($I341)&gt;5),IF(AND($J341&gt;AH$1,$J341&lt;=$AO$1),1,IF((COUNTIFS(INCAPACIDADES!$C$1:$C$51,$I341,INCAPACIDADES!AE$1:AE$51,AH$1))&gt;0,2,IF(VLOOKUP($C341,BD!$D$1:$F$501,3,0)&gt;AH$1,0,3))),"")</f>
        <v/>
      </c>
      <c r="DC341" s="23" t="str">
        <f>+IF(AND(LEN($I341)&gt;5),IF(AND($J341&gt;AI$1,$J341&lt;=$AO$1),1,IF((COUNTIFS(INCAPACIDADES!$C$1:$C$51,$I341,INCAPACIDADES!AF$1:AF$51,AI$1))&gt;0,2,IF(VLOOKUP($C341,BD!$D$1:$F$501,3,0)&gt;AI$1,0,3))),"")</f>
        <v/>
      </c>
      <c r="DD341" s="23" t="str">
        <f>+IF(AND(LEN($I341)&gt;5),IF(AND($J341&gt;AJ$1,$J341&lt;=$AO$1),1,IF((COUNTIFS(INCAPACIDADES!$C$1:$C$51,$I341,INCAPACIDADES!AG$1:AG$51,AJ$1))&gt;0,2,IF(VLOOKUP($C341,BD!$D$1:$F$501,3,0)&gt;AJ$1,0,3))),"")</f>
        <v/>
      </c>
      <c r="DE341" s="23" t="str">
        <f>+IF(AND(LEN($I341)&gt;5),IF(AND($J341&gt;AK$1,$J341&lt;=$AO$1),1,IF((COUNTIFS(INCAPACIDADES!$C$1:$C$51,$I341,INCAPACIDADES!AH$1:AH$51,AK$1))&gt;0,2,IF(VLOOKUP($C341,BD!$D$1:$F$501,3,0)&gt;AK$1,0,3))),"")</f>
        <v/>
      </c>
      <c r="DF341" s="23" t="str">
        <f>+IF(AND(LEN($I341)&gt;5),IF(AND($J341&gt;AL$1,$J341&lt;=$AO$1),1,IF((COUNTIFS(INCAPACIDADES!$C$1:$C$51,$I341,INCAPACIDADES!AI$1:AI$51,AL$1))&gt;0,2,IF(VLOOKUP($C341,BD!$D$1:$F$501,3,0)&gt;AL$1,0,3))),"")</f>
        <v/>
      </c>
      <c r="DG341" s="23" t="str">
        <f>+IF(AND(LEN($I341)&gt;5),IF(AND($J341&gt;AM$1,$J341&lt;=$AO$1),1,IF((COUNTIFS(INCAPACIDADES!$C$1:$C$51,$I341,INCAPACIDADES!AJ$1:AJ$51,AM$1))&gt;0,2,IF(VLOOKUP($C341,BD!$D$1:$F$501,3,0)&gt;AM$1,0,3))),"")</f>
        <v/>
      </c>
      <c r="DH341" s="23" t="str">
        <f>+IF(AND(LEN($I341)&gt;5),IF(AND($J341&gt;AN$1,$J341&lt;=$AO$1),1,IF((COUNTIFS(INCAPACIDADES!$C$1:$C$51,$I341,INCAPACIDADES!AK$1:AK$51,AN$1))&gt;0,2,IF(VLOOKUP($C341,BD!$D$1:$F$501,3,0)&gt;AN$1,0,3))),"")</f>
        <v/>
      </c>
      <c r="DI341" s="23" t="str">
        <f>+IF(AND(LEN($I341)&gt;5),IF(AND($J341&gt;AO$1,$J341&lt;=$AO$1),1,IF((COUNTIFS(INCAPACIDADES!$C$1:$C$51,$I341,INCAPACIDADES!AL$1:AL$51,AO$1))&gt;0,2,IF(VLOOKUP($C341,BD!$D$1:$F$501,3,0)&gt;AO$1,0,3))),"")</f>
        <v/>
      </c>
      <c r="DJ341" s="23" t="str">
        <f>+IF(LEN($I341)&gt;5,IF(ISERROR(VLOOKUP(N341,'CODIGO PAGO'!$B$2:$B$20,1,0)),1,IF(OR(AND(CH341=1,N341&lt;&gt;"N"),AND(CH341=3,N341&lt;&gt;"B"),AND(CH341=2,LEFT(TRIM(N341),1)&lt;&gt;"I")),1,IF(OR(AND(CH341=0,N341="N"),AND(CH341=0,N341="B"),AND(CH341=0,LEFT(TRIM(N341),1)="I")),1,0))),"")</f>
        <v/>
      </c>
      <c r="DK341" s="23" t="str">
        <f t="shared" si="209"/>
        <v/>
      </c>
      <c r="DL341" s="23" t="str">
        <f>+IF(LEN($I341)&gt;5,IF(ISERROR(VLOOKUP(P341,'CODIGO PAGO'!$B$2:$B$20,1,0)),1,IF(OR(AND(CJ341=1,P341&lt;&gt;"N"),AND(CJ341=3,P341&lt;&gt;"B"),AND(CJ341=2,LEFT(TRIM(P341),1)&lt;&gt;"I")),1,IF(OR(AND(CJ341=0,P341="N"),AND(CJ341=0,P341="B"),AND(CJ341=0,LEFT(TRIM(P341),1)="I")),1,0))),"")</f>
        <v/>
      </c>
      <c r="DM341" s="23" t="str">
        <f t="shared" si="210"/>
        <v/>
      </c>
      <c r="DN341" s="23" t="str">
        <f>+IF(LEN($I341)&gt;5,IF(ISERROR(VLOOKUP(R341,'CODIGO PAGO'!$B$2:$B$20,1,0)),1,IF(OR(AND(CL341=1,R341&lt;&gt;"N"),AND(CL341=3,R341&lt;&gt;"B"),AND(CL341=2,LEFT(TRIM(R341),1)&lt;&gt;"I")),1,IF(OR(AND(CL341=0,R341="N"),AND(CL341=0,R341="B"),AND(CL341=0,LEFT(TRIM(R341),1)="I")),1,0))),"")</f>
        <v/>
      </c>
      <c r="DO341" s="23" t="str">
        <f t="shared" si="211"/>
        <v/>
      </c>
      <c r="DP341" s="23" t="str">
        <f>+IF(LEN($I341)&gt;5,IF(ISERROR(VLOOKUP(T341,'CODIGO PAGO'!$B$2:$B$20,1,0)),1,IF(OR(AND(CN341=1,T341&lt;&gt;"N"),AND(CN341=3,T341&lt;&gt;"B"),AND(CN341=2,LEFT(TRIM(T341),1)&lt;&gt;"I")),1,IF(OR(AND(CN341=0,T341="N"),AND(CN341=0,T341="B"),AND(CN341=0,LEFT(TRIM(T341),1)="I")),1,0))),"")</f>
        <v/>
      </c>
      <c r="DQ341" s="23" t="str">
        <f t="shared" si="212"/>
        <v/>
      </c>
      <c r="DR341" s="23" t="str">
        <f>+IF(LEN($I341)&gt;5,IF(ISERROR(VLOOKUP(V341,'CODIGO PAGO'!$B$2:$B$20,1,0)),1,IF(OR(AND(CP341=1,V341&lt;&gt;"N"),AND(CP341=3,V341&lt;&gt;"B"),AND(CP341=2,LEFT(TRIM(V341),1)&lt;&gt;"I")),1,IF(OR(AND(CP341=0,V341="N"),AND(CP341=0,V341="B"),AND(CP341=0,LEFT(TRIM(V341),1)="I")),1,0))),"")</f>
        <v/>
      </c>
      <c r="DS341" s="23" t="str">
        <f t="shared" si="213"/>
        <v/>
      </c>
      <c r="DT341" s="23" t="str">
        <f>+IF(LEN($I341)&gt;5,IF(ISERROR(VLOOKUP(X341,'CODIGO PAGO'!$B$2:$B$20,1,0)),1,IF(OR(AND(CR341=1,X341&lt;&gt;"N"),AND(CR341=3,X341&lt;&gt;"B"),AND(CR341=2,LEFT(TRIM(X341),1)&lt;&gt;"I")),1,IF(OR(AND(CR341=0,X341="N"),AND(CR341=0,X341="B"),AND(CR341=0,LEFT(TRIM(X341),1)="I")),1,0))),"")</f>
        <v/>
      </c>
      <c r="DU341" s="23" t="str">
        <f t="shared" si="214"/>
        <v/>
      </c>
      <c r="DV341" s="23" t="str">
        <f>+IF(LEN($I341)&gt;5,IF(ISERROR(VLOOKUP(Z341,'CODIGO PAGO'!$B$2:$B$20,1,0)),1,IF(OR(AND(CT341=1,Z341&lt;&gt;"N"),AND(CT341=3,Z341&lt;&gt;"B"),AND(CT341=2,LEFT(TRIM(Z341),1)&lt;&gt;"I")),1,IF(OR(AND(CT341=0,Z341="N"),AND(CT341=0,Z341="B"),AND(CT341=0,LEFT(TRIM(Z341),1)="I")),1,0))),"")</f>
        <v/>
      </c>
      <c r="DW341" s="23" t="str">
        <f t="shared" si="215"/>
        <v/>
      </c>
      <c r="DX341" s="23" t="str">
        <f>+IF(LEN($I341)&gt;5,IF(ISERROR(VLOOKUP(AB341,'CODIGO PAGO'!$B$2:$B$20,1,0)),1,IF(OR(AND(CV341=1,AB341&lt;&gt;"N"),AND(CV341=3,AB341&lt;&gt;"B"),AND(CV341=2,LEFT(TRIM(AB341),1)&lt;&gt;"I")),1,IF(OR(AND(CV341=0,AB341="N"),AND(CV341=0,AB341="B"),AND(CV341=0,LEFT(TRIM(AB341),1)="I")),1,0))),"")</f>
        <v/>
      </c>
      <c r="DY341" s="23" t="str">
        <f t="shared" si="216"/>
        <v/>
      </c>
      <c r="DZ341" s="23" t="str">
        <f>+IF(LEN($I341)&gt;5,IF(ISERROR(VLOOKUP(AD341,'CODIGO PAGO'!$B$2:$B$20,1,0)),1,IF(OR(AND(CX341=1,AD341&lt;&gt;"N"),AND(CX341=3,AD341&lt;&gt;"B"),AND(CX341=2,LEFT(TRIM(AD341),1)&lt;&gt;"I")),1,IF(OR(AND(CX341=0,AD341="N"),AND(CX341=0,AD341="B"),AND(CX341=0,LEFT(TRIM(AD341),1)="I")),1,0))),"")</f>
        <v/>
      </c>
      <c r="EA341" s="23" t="str">
        <f t="shared" si="217"/>
        <v/>
      </c>
      <c r="EB341" s="23" t="str">
        <f>+IF(LEN($I341)&gt;5,IF(ISERROR(VLOOKUP(AF341,'CODIGO PAGO'!$B$2:$B$20,1,0)),1,IF(OR(AND(CZ341=1,AF341&lt;&gt;"N"),AND(CZ341=3,AF341&lt;&gt;"B"),AND(CZ341=2,LEFT(TRIM(AF341),1)&lt;&gt;"I")),1,IF(OR(AND(CZ341=0,AF341="N"),AND(CZ341=0,AF341="B"),AND(CZ341=0,LEFT(TRIM(AF341),1)="I")),1,0))),"")</f>
        <v/>
      </c>
      <c r="EC341" s="23" t="str">
        <f t="shared" si="218"/>
        <v/>
      </c>
      <c r="ED341" s="23" t="str">
        <f>+IF(LEN($I341)&gt;5,IF(ISERROR(VLOOKUP(AH341,'CODIGO PAGO'!$B$2:$B$20,1,0)),1,IF(OR(AND(DB341=1,AH341&lt;&gt;"N"),AND(DB341=3,AH341&lt;&gt;"B"),AND(DB341=2,LEFT(TRIM(AH341),1)&lt;&gt;"I")),1,IF(OR(AND(DB341=0,AH341="N"),AND(DB341=0,AH341="B"),AND(DB341=0,LEFT(TRIM(AH341),1)="I")),1,0))),"")</f>
        <v/>
      </c>
      <c r="EE341" s="23" t="str">
        <f t="shared" si="219"/>
        <v/>
      </c>
      <c r="EF341" s="23" t="str">
        <f>+IF(LEN($I341)&gt;5,IF(ISERROR(VLOOKUP(AJ341,'CODIGO PAGO'!$B$2:$B$20,1,0)),1,IF(OR(AND(DD341=1,AJ341&lt;&gt;"N"),AND(DD341=3,AJ341&lt;&gt;"B"),AND(DD341=2,LEFT(TRIM(AJ341),1)&lt;&gt;"I")),1,IF(OR(AND(DD341=0,AJ341="N"),AND(DD341=0,AJ341="B"),AND(DD341=0,LEFT(TRIM(AJ341),1)="I")),1,0))),"")</f>
        <v/>
      </c>
      <c r="EG341" s="23" t="str">
        <f t="shared" si="220"/>
        <v/>
      </c>
      <c r="EH341" s="23" t="str">
        <f>+IF(LEN($I341)&gt;5,IF(ISERROR(VLOOKUP(AL341,'CODIGO PAGO'!$B$2:$B$20,1,0)),1,IF(OR(AND(DF341=1,AL341&lt;&gt;"N"),AND(DF341=3,AL341&lt;&gt;"B"),AND(DF341=2,LEFT(TRIM(AL341),1)&lt;&gt;"I")),1,IF(OR(AND(DF341=0,AL341="N"),AND(DF341=0,AL341="B"),AND(DF341=0,LEFT(TRIM(AL341),1)="I")),1,0))),"")</f>
        <v/>
      </c>
      <c r="EI341" s="23" t="str">
        <f t="shared" si="221"/>
        <v/>
      </c>
      <c r="EJ341" s="23" t="str">
        <f>+IF(LEN($I341)&gt;5,IF(ISERROR(VLOOKUP(AN341,'CODIGO PAGO'!$B$2:$B$20,1,0)),1,IF(OR(AND(DH341=1,AN341&lt;&gt;"N"),AND(DH341=3,AN341&lt;&gt;"B"),AND(DH341=2,LEFT(TRIM(AN341),1)&lt;&gt;"I")),1,IF(OR(AND(DH341=0,AN341="N"),AND(DH341=0,AN341="B"),AND(DH341=0,LEFT(TRIM(AN341),1)="I")),1,0))),"")</f>
        <v/>
      </c>
      <c r="EK341" s="23" t="str">
        <f t="shared" si="222"/>
        <v/>
      </c>
      <c r="EL341" s="24" t="str">
        <f t="shared" si="223"/>
        <v/>
      </c>
    </row>
    <row r="342" spans="1:142" s="26" customFormat="1">
      <c r="A342" s="15" t="str">
        <f t="shared" si="189"/>
        <v/>
      </c>
      <c r="B342" s="1" t="str">
        <f>+IF(LEN(I342)&gt;5,'CODIGO PAGO'!$B$28,"")</f>
        <v/>
      </c>
      <c r="C342" s="1" t="str">
        <f>+IF(LEN($I342)&gt;5,BD!D342,"")</f>
        <v/>
      </c>
      <c r="D342" s="168" t="str">
        <f>+IF(LEN($I342)&gt;5,BD!A342,"")</f>
        <v/>
      </c>
      <c r="E342" s="1" t="str">
        <f>+IF(LEN($I342)&gt;5,BD!B342,"")</f>
        <v/>
      </c>
      <c r="F342" s="1" t="str">
        <f>+IF(LEN($I342)&gt;5,BD!C342,"")</f>
        <v/>
      </c>
      <c r="G342" s="141"/>
      <c r="H342" s="141"/>
      <c r="I342" s="1" t="str">
        <f>+IF(LEN(BD!G342)&gt;5,BD!G342,"")</f>
        <v/>
      </c>
      <c r="J342" s="167" t="str">
        <f>+IF(LEN($I342)&gt;5,BD!E342,"")</f>
        <v/>
      </c>
      <c r="K342" s="6" t="str">
        <f t="shared" si="190"/>
        <v/>
      </c>
      <c r="L342" s="87" t="str">
        <f>+IF(LEN($I342)&gt;5,BD!H342,"")</f>
        <v/>
      </c>
      <c r="M342" s="40" t="str">
        <f t="shared" si="191"/>
        <v/>
      </c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4" t="str">
        <f t="shared" si="192"/>
        <v/>
      </c>
      <c r="AQ342" s="5" t="str">
        <f t="shared" si="193"/>
        <v/>
      </c>
      <c r="AR342" s="91" t="str">
        <f t="shared" si="194"/>
        <v/>
      </c>
      <c r="AS342" s="5" t="str">
        <f t="shared" si="195"/>
        <v/>
      </c>
      <c r="AT342" s="91" t="str">
        <f t="shared" si="196"/>
        <v/>
      </c>
      <c r="AU342" s="4" t="str">
        <f t="shared" si="197"/>
        <v/>
      </c>
      <c r="AV342" s="4" t="str">
        <f t="shared" si="198"/>
        <v/>
      </c>
      <c r="AW342" s="4" t="str">
        <f t="shared" si="199"/>
        <v/>
      </c>
      <c r="AX342" s="4" t="str">
        <f t="shared" si="200"/>
        <v/>
      </c>
      <c r="AY342" s="88" t="str">
        <f t="shared" si="201"/>
        <v/>
      </c>
      <c r="AZ342" s="17" t="str">
        <f t="shared" si="202"/>
        <v/>
      </c>
      <c r="BA342" s="18" t="str">
        <f t="shared" si="203"/>
        <v/>
      </c>
      <c r="BB342" s="19" t="str">
        <f>+IF(LEN(I342)&gt;5,IF(INT(RIGHT(B342,1))=9,0.5*L342*AY342,INT(MID(B342,5,LEN(B342)-4))*L342)+IFERROR(VLOOKUP(I342,AJUSTES!$A$1:$I$50,9,0),0),"")</f>
        <v/>
      </c>
      <c r="BC342" s="12"/>
      <c r="BD342" s="19" t="str">
        <f t="shared" si="204"/>
        <v/>
      </c>
      <c r="BE342" s="18" t="str">
        <f t="shared" si="205"/>
        <v/>
      </c>
      <c r="BF342" s="139" t="str">
        <f t="shared" si="206"/>
        <v/>
      </c>
      <c r="BG342" s="114"/>
      <c r="BH342" s="18" t="str">
        <f t="shared" si="207"/>
        <v/>
      </c>
      <c r="BI342" s="13"/>
      <c r="BJ342" s="12"/>
      <c r="BK342" s="12"/>
      <c r="BL342" s="145"/>
      <c r="BM342" s="12"/>
      <c r="BN342" s="12"/>
      <c r="BO342" s="12"/>
      <c r="BP342" s="12"/>
      <c r="BQ342" s="12"/>
      <c r="BR342" s="12"/>
      <c r="BS342" s="146"/>
      <c r="BT342" s="14"/>
      <c r="BU342" s="12"/>
      <c r="BV342" s="12"/>
      <c r="BW342" s="12"/>
      <c r="BX342" s="12"/>
      <c r="BY342" s="12"/>
      <c r="BZ342" s="144"/>
      <c r="CA342" s="107" t="str">
        <f>+IF(LEN($I342)&gt;5,IF(BD!F342="N/A","",BD!F342),"")</f>
        <v/>
      </c>
      <c r="CB342" s="21"/>
      <c r="CC342" s="147"/>
      <c r="CD342" s="148"/>
      <c r="CE342" s="8" t="str">
        <f>+IF(LEN(I342)&gt;5,BD!M342,"")</f>
        <v/>
      </c>
      <c r="CF342" s="16" t="str">
        <f>+IF(LEN(I342)&gt;5,BD!N342,"")</f>
        <v/>
      </c>
      <c r="CG342" s="3" t="str">
        <f t="shared" si="208"/>
        <v/>
      </c>
      <c r="CH342" s="23" t="str">
        <f>+IF(AND(LEN($I342)&gt;5),IF(AND($J342&gt;N$1,$J342&lt;=$AO$1),1,IF((COUNTIFS(INCAPACIDADES!$C$1:$C$51,$I342,INCAPACIDADES!K$1:K$51,N$1))&gt;0,2,IF(VLOOKUP($C342,BD!$D$1:$F$501,3,0)&gt;N$1,0,3))),"")</f>
        <v/>
      </c>
      <c r="CI342" s="23" t="str">
        <f>+IF(AND(LEN($I342)&gt;5),IF(AND($J342&gt;O$1,$J342&lt;=$AO$1),1,IF((COUNTIFS(INCAPACIDADES!$C$1:$C$51,$I342,INCAPACIDADES!L$1:L$51,O$1))&gt;0,2,IF(VLOOKUP($C342,BD!$D$1:$F$501,3,0)&gt;O$1,0,3))),"")</f>
        <v/>
      </c>
      <c r="CJ342" s="23" t="str">
        <f>+IF(AND(LEN($I342)&gt;5),IF(AND($J342&gt;P$1,$J342&lt;=$AO$1),1,IF((COUNTIFS(INCAPACIDADES!$C$1:$C$51,$I342,INCAPACIDADES!M$1:M$51,P$1))&gt;0,2,IF(VLOOKUP($C342,BD!$D$1:$F$501,3,0)&gt;P$1,0,3))),"")</f>
        <v/>
      </c>
      <c r="CK342" s="23" t="str">
        <f>+IF(AND(LEN($I342)&gt;5),IF(AND($J342&gt;Q$1,$J342&lt;=$AO$1),1,IF((COUNTIFS(INCAPACIDADES!$C$1:$C$51,$I342,INCAPACIDADES!N$1:N$51,Q$1))&gt;0,2,IF(VLOOKUP($C342,BD!$D$1:$F$501,3,0)&gt;Q$1,0,3))),"")</f>
        <v/>
      </c>
      <c r="CL342" s="23" t="str">
        <f>+IF(AND(LEN($I342)&gt;5),IF(AND($J342&gt;R$1,$J342&lt;=$AO$1),1,IF((COUNTIFS(INCAPACIDADES!$C$1:$C$51,$I342,INCAPACIDADES!O$1:O$51,R$1))&gt;0,2,IF(VLOOKUP($C342,BD!$D$1:$F$501,3,0)&gt;R$1,0,3))),"")</f>
        <v/>
      </c>
      <c r="CM342" s="23" t="str">
        <f>+IF(AND(LEN($I342)&gt;5),IF(AND($J342&gt;S$1,$J342&lt;=$AO$1),1,IF((COUNTIFS(INCAPACIDADES!$C$1:$C$51,$I342,INCAPACIDADES!P$1:P$51,S$1))&gt;0,2,IF(VLOOKUP($C342,BD!$D$1:$F$501,3,0)&gt;S$1,0,3))),"")</f>
        <v/>
      </c>
      <c r="CN342" s="23" t="str">
        <f>+IF(AND(LEN($I342)&gt;5),IF(AND($J342&gt;T$1,$J342&lt;=$AO$1),1,IF((COUNTIFS(INCAPACIDADES!$C$1:$C$51,$I342,INCAPACIDADES!Q$1:Q$51,T$1))&gt;0,2,IF(VLOOKUP($C342,BD!$D$1:$F$501,3,0)&gt;T$1,0,3))),"")</f>
        <v/>
      </c>
      <c r="CO342" s="23" t="str">
        <f>+IF(AND(LEN($I342)&gt;5),IF(AND($J342&gt;U$1,$J342&lt;=$AO$1),1,IF((COUNTIFS(INCAPACIDADES!$C$1:$C$51,$I342,INCAPACIDADES!R$1:R$51,U$1))&gt;0,2,IF(VLOOKUP($C342,BD!$D$1:$F$501,3,0)&gt;U$1,0,3))),"")</f>
        <v/>
      </c>
      <c r="CP342" s="23" t="str">
        <f>+IF(AND(LEN($I342)&gt;5),IF(AND($J342&gt;V$1,$J342&lt;=$AO$1),1,IF((COUNTIFS(INCAPACIDADES!$C$1:$C$51,$I342,INCAPACIDADES!S$1:S$51,V$1))&gt;0,2,IF(VLOOKUP($C342,BD!$D$1:$F$501,3,0)&gt;V$1,0,3))),"")</f>
        <v/>
      </c>
      <c r="CQ342" s="23" t="str">
        <f>+IF(AND(LEN($I342)&gt;5),IF(AND($J342&gt;W$1,$J342&lt;=$AO$1),1,IF((COUNTIFS(INCAPACIDADES!$C$1:$C$51,$I342,INCAPACIDADES!T$1:T$51,W$1))&gt;0,2,IF(VLOOKUP($C342,BD!$D$1:$F$501,3,0)&gt;W$1,0,3))),"")</f>
        <v/>
      </c>
      <c r="CR342" s="23" t="str">
        <f>+IF(AND(LEN($I342)&gt;5),IF(AND($J342&gt;X$1,$J342&lt;=$AO$1),1,IF((COUNTIFS(INCAPACIDADES!$C$1:$C$51,$I342,INCAPACIDADES!U$1:U$51,X$1))&gt;0,2,IF(VLOOKUP($C342,BD!$D$1:$F$501,3,0)&gt;X$1,0,3))),"")</f>
        <v/>
      </c>
      <c r="CS342" s="23" t="str">
        <f>+IF(AND(LEN($I342)&gt;5),IF(AND($J342&gt;Y$1,$J342&lt;=$AO$1),1,IF((COUNTIFS(INCAPACIDADES!$C$1:$C$51,$I342,INCAPACIDADES!V$1:V$51,Y$1))&gt;0,2,IF(VLOOKUP($C342,BD!$D$1:$F$501,3,0)&gt;Y$1,0,3))),"")</f>
        <v/>
      </c>
      <c r="CT342" s="23" t="str">
        <f>+IF(AND(LEN($I342)&gt;5),IF(AND($J342&gt;Z$1,$J342&lt;=$AO$1),1,IF((COUNTIFS(INCAPACIDADES!$C$1:$C$51,$I342,INCAPACIDADES!W$1:W$51,Z$1))&gt;0,2,IF(VLOOKUP($C342,BD!$D$1:$F$501,3,0)&gt;Z$1,0,3))),"")</f>
        <v/>
      </c>
      <c r="CU342" s="23" t="str">
        <f>+IF(AND(LEN($I342)&gt;5),IF(AND($J342&gt;AA$1,$J342&lt;=$AO$1),1,IF((COUNTIFS(INCAPACIDADES!$C$1:$C$51,$I342,INCAPACIDADES!X$1:X$51,AA$1))&gt;0,2,IF(VLOOKUP($C342,BD!$D$1:$F$501,3,0)&gt;AA$1,0,3))),"")</f>
        <v/>
      </c>
      <c r="CV342" s="23" t="str">
        <f>+IF(AND(LEN($I342)&gt;5),IF(AND($J342&gt;AB$1,$J342&lt;=$AO$1),1,IF((COUNTIFS(INCAPACIDADES!$C$1:$C$51,$I342,INCAPACIDADES!Y$1:Y$51,AB$1))&gt;0,2,IF(VLOOKUP($C342,BD!$D$1:$F$501,3,0)&gt;AB$1,0,3))),"")</f>
        <v/>
      </c>
      <c r="CW342" s="23" t="str">
        <f>+IF(AND(LEN($I342)&gt;5),IF(AND($J342&gt;AC$1,$J342&lt;=$AO$1),1,IF((COUNTIFS(INCAPACIDADES!$C$1:$C$51,$I342,INCAPACIDADES!Z$1:Z$51,AC$1))&gt;0,2,IF(VLOOKUP($C342,BD!$D$1:$F$501,3,0)&gt;AC$1,0,3))),"")</f>
        <v/>
      </c>
      <c r="CX342" s="23" t="str">
        <f>+IF(AND(LEN($I342)&gt;5),IF(AND($J342&gt;AD$1,$J342&lt;=$AO$1),1,IF((COUNTIFS(INCAPACIDADES!$C$1:$C$51,$I342,INCAPACIDADES!AA$1:AA$51,AD$1))&gt;0,2,IF(VLOOKUP($C342,BD!$D$1:$F$501,3,0)&gt;AD$1,0,3))),"")</f>
        <v/>
      </c>
      <c r="CY342" s="23" t="str">
        <f>+IF(AND(LEN($I342)&gt;5),IF(AND($J342&gt;AE$1,$J342&lt;=$AO$1),1,IF((COUNTIFS(INCAPACIDADES!$C$1:$C$51,$I342,INCAPACIDADES!AB$1:AB$51,AE$1))&gt;0,2,IF(VLOOKUP($C342,BD!$D$1:$F$501,3,0)&gt;AE$1,0,3))),"")</f>
        <v/>
      </c>
      <c r="CZ342" s="23" t="str">
        <f>+IF(AND(LEN($I342)&gt;5),IF(AND($J342&gt;AF$1,$J342&lt;=$AO$1),1,IF((COUNTIFS(INCAPACIDADES!$C$1:$C$51,$I342,INCAPACIDADES!AC$1:AC$51,AF$1))&gt;0,2,IF(VLOOKUP($C342,BD!$D$1:$F$501,3,0)&gt;AF$1,0,3))),"")</f>
        <v/>
      </c>
      <c r="DA342" s="23" t="str">
        <f>+IF(AND(LEN($I342)&gt;5),IF(AND($J342&gt;AG$1,$J342&lt;=$AO$1),1,IF((COUNTIFS(INCAPACIDADES!$C$1:$C$51,$I342,INCAPACIDADES!AD$1:AD$51,AG$1))&gt;0,2,IF(VLOOKUP($C342,BD!$D$1:$F$501,3,0)&gt;AG$1,0,3))),"")</f>
        <v/>
      </c>
      <c r="DB342" s="23" t="str">
        <f>+IF(AND(LEN($I342)&gt;5),IF(AND($J342&gt;AH$1,$J342&lt;=$AO$1),1,IF((COUNTIFS(INCAPACIDADES!$C$1:$C$51,$I342,INCAPACIDADES!AE$1:AE$51,AH$1))&gt;0,2,IF(VLOOKUP($C342,BD!$D$1:$F$501,3,0)&gt;AH$1,0,3))),"")</f>
        <v/>
      </c>
      <c r="DC342" s="23" t="str">
        <f>+IF(AND(LEN($I342)&gt;5),IF(AND($J342&gt;AI$1,$J342&lt;=$AO$1),1,IF((COUNTIFS(INCAPACIDADES!$C$1:$C$51,$I342,INCAPACIDADES!AF$1:AF$51,AI$1))&gt;0,2,IF(VLOOKUP($C342,BD!$D$1:$F$501,3,0)&gt;AI$1,0,3))),"")</f>
        <v/>
      </c>
      <c r="DD342" s="23" t="str">
        <f>+IF(AND(LEN($I342)&gt;5),IF(AND($J342&gt;AJ$1,$J342&lt;=$AO$1),1,IF((COUNTIFS(INCAPACIDADES!$C$1:$C$51,$I342,INCAPACIDADES!AG$1:AG$51,AJ$1))&gt;0,2,IF(VLOOKUP($C342,BD!$D$1:$F$501,3,0)&gt;AJ$1,0,3))),"")</f>
        <v/>
      </c>
      <c r="DE342" s="23" t="str">
        <f>+IF(AND(LEN($I342)&gt;5),IF(AND($J342&gt;AK$1,$J342&lt;=$AO$1),1,IF((COUNTIFS(INCAPACIDADES!$C$1:$C$51,$I342,INCAPACIDADES!AH$1:AH$51,AK$1))&gt;0,2,IF(VLOOKUP($C342,BD!$D$1:$F$501,3,0)&gt;AK$1,0,3))),"")</f>
        <v/>
      </c>
      <c r="DF342" s="23" t="str">
        <f>+IF(AND(LEN($I342)&gt;5),IF(AND($J342&gt;AL$1,$J342&lt;=$AO$1),1,IF((COUNTIFS(INCAPACIDADES!$C$1:$C$51,$I342,INCAPACIDADES!AI$1:AI$51,AL$1))&gt;0,2,IF(VLOOKUP($C342,BD!$D$1:$F$501,3,0)&gt;AL$1,0,3))),"")</f>
        <v/>
      </c>
      <c r="DG342" s="23" t="str">
        <f>+IF(AND(LEN($I342)&gt;5),IF(AND($J342&gt;AM$1,$J342&lt;=$AO$1),1,IF((COUNTIFS(INCAPACIDADES!$C$1:$C$51,$I342,INCAPACIDADES!AJ$1:AJ$51,AM$1))&gt;0,2,IF(VLOOKUP($C342,BD!$D$1:$F$501,3,0)&gt;AM$1,0,3))),"")</f>
        <v/>
      </c>
      <c r="DH342" s="23" t="str">
        <f>+IF(AND(LEN($I342)&gt;5),IF(AND($J342&gt;AN$1,$J342&lt;=$AO$1),1,IF((COUNTIFS(INCAPACIDADES!$C$1:$C$51,$I342,INCAPACIDADES!AK$1:AK$51,AN$1))&gt;0,2,IF(VLOOKUP($C342,BD!$D$1:$F$501,3,0)&gt;AN$1,0,3))),"")</f>
        <v/>
      </c>
      <c r="DI342" s="23" t="str">
        <f>+IF(AND(LEN($I342)&gt;5),IF(AND($J342&gt;AO$1,$J342&lt;=$AO$1),1,IF((COUNTIFS(INCAPACIDADES!$C$1:$C$51,$I342,INCAPACIDADES!AL$1:AL$51,AO$1))&gt;0,2,IF(VLOOKUP($C342,BD!$D$1:$F$501,3,0)&gt;AO$1,0,3))),"")</f>
        <v/>
      </c>
      <c r="DJ342" s="23" t="str">
        <f>+IF(LEN($I342)&gt;5,IF(ISERROR(VLOOKUP(N342,'CODIGO PAGO'!$B$2:$B$20,1,0)),1,IF(OR(AND(CH342=1,N342&lt;&gt;"N"),AND(CH342=3,N342&lt;&gt;"B"),AND(CH342=2,LEFT(TRIM(N342),1)&lt;&gt;"I")),1,IF(OR(AND(CH342=0,N342="N"),AND(CH342=0,N342="B"),AND(CH342=0,LEFT(TRIM(N342),1)="I")),1,0))),"")</f>
        <v/>
      </c>
      <c r="DK342" s="23" t="str">
        <f t="shared" si="209"/>
        <v/>
      </c>
      <c r="DL342" s="23" t="str">
        <f>+IF(LEN($I342)&gt;5,IF(ISERROR(VLOOKUP(P342,'CODIGO PAGO'!$B$2:$B$20,1,0)),1,IF(OR(AND(CJ342=1,P342&lt;&gt;"N"),AND(CJ342=3,P342&lt;&gt;"B"),AND(CJ342=2,LEFT(TRIM(P342),1)&lt;&gt;"I")),1,IF(OR(AND(CJ342=0,P342="N"),AND(CJ342=0,P342="B"),AND(CJ342=0,LEFT(TRIM(P342),1)="I")),1,0))),"")</f>
        <v/>
      </c>
      <c r="DM342" s="23" t="str">
        <f t="shared" si="210"/>
        <v/>
      </c>
      <c r="DN342" s="23" t="str">
        <f>+IF(LEN($I342)&gt;5,IF(ISERROR(VLOOKUP(R342,'CODIGO PAGO'!$B$2:$B$20,1,0)),1,IF(OR(AND(CL342=1,R342&lt;&gt;"N"),AND(CL342=3,R342&lt;&gt;"B"),AND(CL342=2,LEFT(TRIM(R342),1)&lt;&gt;"I")),1,IF(OR(AND(CL342=0,R342="N"),AND(CL342=0,R342="B"),AND(CL342=0,LEFT(TRIM(R342),1)="I")),1,0))),"")</f>
        <v/>
      </c>
      <c r="DO342" s="23" t="str">
        <f t="shared" si="211"/>
        <v/>
      </c>
      <c r="DP342" s="23" t="str">
        <f>+IF(LEN($I342)&gt;5,IF(ISERROR(VLOOKUP(T342,'CODIGO PAGO'!$B$2:$B$20,1,0)),1,IF(OR(AND(CN342=1,T342&lt;&gt;"N"),AND(CN342=3,T342&lt;&gt;"B"),AND(CN342=2,LEFT(TRIM(T342),1)&lt;&gt;"I")),1,IF(OR(AND(CN342=0,T342="N"),AND(CN342=0,T342="B"),AND(CN342=0,LEFT(TRIM(T342),1)="I")),1,0))),"")</f>
        <v/>
      </c>
      <c r="DQ342" s="23" t="str">
        <f t="shared" si="212"/>
        <v/>
      </c>
      <c r="DR342" s="23" t="str">
        <f>+IF(LEN($I342)&gt;5,IF(ISERROR(VLOOKUP(V342,'CODIGO PAGO'!$B$2:$B$20,1,0)),1,IF(OR(AND(CP342=1,V342&lt;&gt;"N"),AND(CP342=3,V342&lt;&gt;"B"),AND(CP342=2,LEFT(TRIM(V342),1)&lt;&gt;"I")),1,IF(OR(AND(CP342=0,V342="N"),AND(CP342=0,V342="B"),AND(CP342=0,LEFT(TRIM(V342),1)="I")),1,0))),"")</f>
        <v/>
      </c>
      <c r="DS342" s="23" t="str">
        <f t="shared" si="213"/>
        <v/>
      </c>
      <c r="DT342" s="23" t="str">
        <f>+IF(LEN($I342)&gt;5,IF(ISERROR(VLOOKUP(X342,'CODIGO PAGO'!$B$2:$B$20,1,0)),1,IF(OR(AND(CR342=1,X342&lt;&gt;"N"),AND(CR342=3,X342&lt;&gt;"B"),AND(CR342=2,LEFT(TRIM(X342),1)&lt;&gt;"I")),1,IF(OR(AND(CR342=0,X342="N"),AND(CR342=0,X342="B"),AND(CR342=0,LEFT(TRIM(X342),1)="I")),1,0))),"")</f>
        <v/>
      </c>
      <c r="DU342" s="23" t="str">
        <f t="shared" si="214"/>
        <v/>
      </c>
      <c r="DV342" s="23" t="str">
        <f>+IF(LEN($I342)&gt;5,IF(ISERROR(VLOOKUP(Z342,'CODIGO PAGO'!$B$2:$B$20,1,0)),1,IF(OR(AND(CT342=1,Z342&lt;&gt;"N"),AND(CT342=3,Z342&lt;&gt;"B"),AND(CT342=2,LEFT(TRIM(Z342),1)&lt;&gt;"I")),1,IF(OR(AND(CT342=0,Z342="N"),AND(CT342=0,Z342="B"),AND(CT342=0,LEFT(TRIM(Z342),1)="I")),1,0))),"")</f>
        <v/>
      </c>
      <c r="DW342" s="23" t="str">
        <f t="shared" si="215"/>
        <v/>
      </c>
      <c r="DX342" s="23" t="str">
        <f>+IF(LEN($I342)&gt;5,IF(ISERROR(VLOOKUP(AB342,'CODIGO PAGO'!$B$2:$B$20,1,0)),1,IF(OR(AND(CV342=1,AB342&lt;&gt;"N"),AND(CV342=3,AB342&lt;&gt;"B"),AND(CV342=2,LEFT(TRIM(AB342),1)&lt;&gt;"I")),1,IF(OR(AND(CV342=0,AB342="N"),AND(CV342=0,AB342="B"),AND(CV342=0,LEFT(TRIM(AB342),1)="I")),1,0))),"")</f>
        <v/>
      </c>
      <c r="DY342" s="23" t="str">
        <f t="shared" si="216"/>
        <v/>
      </c>
      <c r="DZ342" s="23" t="str">
        <f>+IF(LEN($I342)&gt;5,IF(ISERROR(VLOOKUP(AD342,'CODIGO PAGO'!$B$2:$B$20,1,0)),1,IF(OR(AND(CX342=1,AD342&lt;&gt;"N"),AND(CX342=3,AD342&lt;&gt;"B"),AND(CX342=2,LEFT(TRIM(AD342),1)&lt;&gt;"I")),1,IF(OR(AND(CX342=0,AD342="N"),AND(CX342=0,AD342="B"),AND(CX342=0,LEFT(TRIM(AD342),1)="I")),1,0))),"")</f>
        <v/>
      </c>
      <c r="EA342" s="23" t="str">
        <f t="shared" si="217"/>
        <v/>
      </c>
      <c r="EB342" s="23" t="str">
        <f>+IF(LEN($I342)&gt;5,IF(ISERROR(VLOOKUP(AF342,'CODIGO PAGO'!$B$2:$B$20,1,0)),1,IF(OR(AND(CZ342=1,AF342&lt;&gt;"N"),AND(CZ342=3,AF342&lt;&gt;"B"),AND(CZ342=2,LEFT(TRIM(AF342),1)&lt;&gt;"I")),1,IF(OR(AND(CZ342=0,AF342="N"),AND(CZ342=0,AF342="B"),AND(CZ342=0,LEFT(TRIM(AF342),1)="I")),1,0))),"")</f>
        <v/>
      </c>
      <c r="EC342" s="23" t="str">
        <f t="shared" si="218"/>
        <v/>
      </c>
      <c r="ED342" s="23" t="str">
        <f>+IF(LEN($I342)&gt;5,IF(ISERROR(VLOOKUP(AH342,'CODIGO PAGO'!$B$2:$B$20,1,0)),1,IF(OR(AND(DB342=1,AH342&lt;&gt;"N"),AND(DB342=3,AH342&lt;&gt;"B"),AND(DB342=2,LEFT(TRIM(AH342),1)&lt;&gt;"I")),1,IF(OR(AND(DB342=0,AH342="N"),AND(DB342=0,AH342="B"),AND(DB342=0,LEFT(TRIM(AH342),1)="I")),1,0))),"")</f>
        <v/>
      </c>
      <c r="EE342" s="23" t="str">
        <f t="shared" si="219"/>
        <v/>
      </c>
      <c r="EF342" s="23" t="str">
        <f>+IF(LEN($I342)&gt;5,IF(ISERROR(VLOOKUP(AJ342,'CODIGO PAGO'!$B$2:$B$20,1,0)),1,IF(OR(AND(DD342=1,AJ342&lt;&gt;"N"),AND(DD342=3,AJ342&lt;&gt;"B"),AND(DD342=2,LEFT(TRIM(AJ342),1)&lt;&gt;"I")),1,IF(OR(AND(DD342=0,AJ342="N"),AND(DD342=0,AJ342="B"),AND(DD342=0,LEFT(TRIM(AJ342),1)="I")),1,0))),"")</f>
        <v/>
      </c>
      <c r="EG342" s="23" t="str">
        <f t="shared" si="220"/>
        <v/>
      </c>
      <c r="EH342" s="23" t="str">
        <f>+IF(LEN($I342)&gt;5,IF(ISERROR(VLOOKUP(AL342,'CODIGO PAGO'!$B$2:$B$20,1,0)),1,IF(OR(AND(DF342=1,AL342&lt;&gt;"N"),AND(DF342=3,AL342&lt;&gt;"B"),AND(DF342=2,LEFT(TRIM(AL342),1)&lt;&gt;"I")),1,IF(OR(AND(DF342=0,AL342="N"),AND(DF342=0,AL342="B"),AND(DF342=0,LEFT(TRIM(AL342),1)="I")),1,0))),"")</f>
        <v/>
      </c>
      <c r="EI342" s="23" t="str">
        <f t="shared" si="221"/>
        <v/>
      </c>
      <c r="EJ342" s="23" t="str">
        <f>+IF(LEN($I342)&gt;5,IF(ISERROR(VLOOKUP(AN342,'CODIGO PAGO'!$B$2:$B$20,1,0)),1,IF(OR(AND(DH342=1,AN342&lt;&gt;"N"),AND(DH342=3,AN342&lt;&gt;"B"),AND(DH342=2,LEFT(TRIM(AN342),1)&lt;&gt;"I")),1,IF(OR(AND(DH342=0,AN342="N"),AND(DH342=0,AN342="B"),AND(DH342=0,LEFT(TRIM(AN342),1)="I")),1,0))),"")</f>
        <v/>
      </c>
      <c r="EK342" s="23" t="str">
        <f t="shared" si="222"/>
        <v/>
      </c>
      <c r="EL342" s="24" t="str">
        <f t="shared" si="223"/>
        <v/>
      </c>
    </row>
    <row r="343" spans="1:142" s="26" customFormat="1">
      <c r="A343" s="15" t="str">
        <f t="shared" si="189"/>
        <v/>
      </c>
      <c r="B343" s="1" t="str">
        <f>+IF(LEN(I343)&gt;5,'CODIGO PAGO'!$B$28,"")</f>
        <v/>
      </c>
      <c r="C343" s="1" t="str">
        <f>+IF(LEN($I343)&gt;5,BD!D343,"")</f>
        <v/>
      </c>
      <c r="D343" s="168" t="str">
        <f>+IF(LEN($I343)&gt;5,BD!A343,"")</f>
        <v/>
      </c>
      <c r="E343" s="1" t="str">
        <f>+IF(LEN($I343)&gt;5,BD!B343,"")</f>
        <v/>
      </c>
      <c r="F343" s="1" t="str">
        <f>+IF(LEN($I343)&gt;5,BD!C343,"")</f>
        <v/>
      </c>
      <c r="G343" s="141"/>
      <c r="H343" s="141"/>
      <c r="I343" s="1" t="str">
        <f>+IF(LEN(BD!G343)&gt;5,BD!G343,"")</f>
        <v/>
      </c>
      <c r="J343" s="167" t="str">
        <f>+IF(LEN($I343)&gt;5,BD!E343,"")</f>
        <v/>
      </c>
      <c r="K343" s="6" t="str">
        <f t="shared" si="190"/>
        <v/>
      </c>
      <c r="L343" s="87" t="str">
        <f>+IF(LEN($I343)&gt;5,BD!H343,"")</f>
        <v/>
      </c>
      <c r="M343" s="40" t="str">
        <f t="shared" si="191"/>
        <v/>
      </c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4" t="str">
        <f t="shared" si="192"/>
        <v/>
      </c>
      <c r="AQ343" s="5" t="str">
        <f t="shared" si="193"/>
        <v/>
      </c>
      <c r="AR343" s="91" t="str">
        <f t="shared" si="194"/>
        <v/>
      </c>
      <c r="AS343" s="5" t="str">
        <f t="shared" si="195"/>
        <v/>
      </c>
      <c r="AT343" s="91" t="str">
        <f t="shared" si="196"/>
        <v/>
      </c>
      <c r="AU343" s="4" t="str">
        <f t="shared" si="197"/>
        <v/>
      </c>
      <c r="AV343" s="4" t="str">
        <f t="shared" si="198"/>
        <v/>
      </c>
      <c r="AW343" s="4" t="str">
        <f t="shared" si="199"/>
        <v/>
      </c>
      <c r="AX343" s="4" t="str">
        <f t="shared" si="200"/>
        <v/>
      </c>
      <c r="AY343" s="88" t="str">
        <f t="shared" si="201"/>
        <v/>
      </c>
      <c r="AZ343" s="17" t="str">
        <f t="shared" si="202"/>
        <v/>
      </c>
      <c r="BA343" s="18" t="str">
        <f t="shared" si="203"/>
        <v/>
      </c>
      <c r="BB343" s="19" t="str">
        <f>+IF(LEN(I343)&gt;5,IF(INT(RIGHT(B343,1))=9,0.5*L343*AY343,INT(MID(B343,5,LEN(B343)-4))*L343)+IFERROR(VLOOKUP(I343,AJUSTES!$A$1:$I$50,9,0),0),"")</f>
        <v/>
      </c>
      <c r="BC343" s="12"/>
      <c r="BD343" s="19" t="str">
        <f t="shared" si="204"/>
        <v/>
      </c>
      <c r="BE343" s="18" t="str">
        <f t="shared" si="205"/>
        <v/>
      </c>
      <c r="BF343" s="139" t="str">
        <f t="shared" si="206"/>
        <v/>
      </c>
      <c r="BG343" s="114"/>
      <c r="BH343" s="18" t="str">
        <f t="shared" si="207"/>
        <v/>
      </c>
      <c r="BI343" s="13"/>
      <c r="BJ343" s="12"/>
      <c r="BK343" s="12"/>
      <c r="BL343" s="145"/>
      <c r="BM343" s="12"/>
      <c r="BN343" s="12"/>
      <c r="BO343" s="12"/>
      <c r="BP343" s="12"/>
      <c r="BQ343" s="12"/>
      <c r="BR343" s="12"/>
      <c r="BS343" s="146"/>
      <c r="BT343" s="14"/>
      <c r="BU343" s="12"/>
      <c r="BV343" s="12"/>
      <c r="BW343" s="12"/>
      <c r="BX343" s="12"/>
      <c r="BY343" s="12"/>
      <c r="BZ343" s="144"/>
      <c r="CA343" s="107" t="str">
        <f>+IF(LEN($I343)&gt;5,IF(BD!F343="N/A","",BD!F343),"")</f>
        <v/>
      </c>
      <c r="CB343" s="21"/>
      <c r="CC343" s="147"/>
      <c r="CD343" s="148"/>
      <c r="CE343" s="8" t="str">
        <f>+IF(LEN(I343)&gt;5,BD!M343,"")</f>
        <v/>
      </c>
      <c r="CF343" s="16" t="str">
        <f>+IF(LEN(I343)&gt;5,BD!N343,"")</f>
        <v/>
      </c>
      <c r="CG343" s="3" t="str">
        <f t="shared" si="208"/>
        <v/>
      </c>
      <c r="CH343" s="23" t="str">
        <f>+IF(AND(LEN($I343)&gt;5),IF(AND($J343&gt;N$1,$J343&lt;=$AO$1),1,IF((COUNTIFS(INCAPACIDADES!$C$1:$C$51,$I343,INCAPACIDADES!K$1:K$51,N$1))&gt;0,2,IF(VLOOKUP($C343,BD!$D$1:$F$501,3,0)&gt;N$1,0,3))),"")</f>
        <v/>
      </c>
      <c r="CI343" s="23" t="str">
        <f>+IF(AND(LEN($I343)&gt;5),IF(AND($J343&gt;O$1,$J343&lt;=$AO$1),1,IF((COUNTIFS(INCAPACIDADES!$C$1:$C$51,$I343,INCAPACIDADES!L$1:L$51,O$1))&gt;0,2,IF(VLOOKUP($C343,BD!$D$1:$F$501,3,0)&gt;O$1,0,3))),"")</f>
        <v/>
      </c>
      <c r="CJ343" s="23" t="str">
        <f>+IF(AND(LEN($I343)&gt;5),IF(AND($J343&gt;P$1,$J343&lt;=$AO$1),1,IF((COUNTIFS(INCAPACIDADES!$C$1:$C$51,$I343,INCAPACIDADES!M$1:M$51,P$1))&gt;0,2,IF(VLOOKUP($C343,BD!$D$1:$F$501,3,0)&gt;P$1,0,3))),"")</f>
        <v/>
      </c>
      <c r="CK343" s="23" t="str">
        <f>+IF(AND(LEN($I343)&gt;5),IF(AND($J343&gt;Q$1,$J343&lt;=$AO$1),1,IF((COUNTIFS(INCAPACIDADES!$C$1:$C$51,$I343,INCAPACIDADES!N$1:N$51,Q$1))&gt;0,2,IF(VLOOKUP($C343,BD!$D$1:$F$501,3,0)&gt;Q$1,0,3))),"")</f>
        <v/>
      </c>
      <c r="CL343" s="23" t="str">
        <f>+IF(AND(LEN($I343)&gt;5),IF(AND($J343&gt;R$1,$J343&lt;=$AO$1),1,IF((COUNTIFS(INCAPACIDADES!$C$1:$C$51,$I343,INCAPACIDADES!O$1:O$51,R$1))&gt;0,2,IF(VLOOKUP($C343,BD!$D$1:$F$501,3,0)&gt;R$1,0,3))),"")</f>
        <v/>
      </c>
      <c r="CM343" s="23" t="str">
        <f>+IF(AND(LEN($I343)&gt;5),IF(AND($J343&gt;S$1,$J343&lt;=$AO$1),1,IF((COUNTIFS(INCAPACIDADES!$C$1:$C$51,$I343,INCAPACIDADES!P$1:P$51,S$1))&gt;0,2,IF(VLOOKUP($C343,BD!$D$1:$F$501,3,0)&gt;S$1,0,3))),"")</f>
        <v/>
      </c>
      <c r="CN343" s="23" t="str">
        <f>+IF(AND(LEN($I343)&gt;5),IF(AND($J343&gt;T$1,$J343&lt;=$AO$1),1,IF((COUNTIFS(INCAPACIDADES!$C$1:$C$51,$I343,INCAPACIDADES!Q$1:Q$51,T$1))&gt;0,2,IF(VLOOKUP($C343,BD!$D$1:$F$501,3,0)&gt;T$1,0,3))),"")</f>
        <v/>
      </c>
      <c r="CO343" s="23" t="str">
        <f>+IF(AND(LEN($I343)&gt;5),IF(AND($J343&gt;U$1,$J343&lt;=$AO$1),1,IF((COUNTIFS(INCAPACIDADES!$C$1:$C$51,$I343,INCAPACIDADES!R$1:R$51,U$1))&gt;0,2,IF(VLOOKUP($C343,BD!$D$1:$F$501,3,0)&gt;U$1,0,3))),"")</f>
        <v/>
      </c>
      <c r="CP343" s="23" t="str">
        <f>+IF(AND(LEN($I343)&gt;5),IF(AND($J343&gt;V$1,$J343&lt;=$AO$1),1,IF((COUNTIFS(INCAPACIDADES!$C$1:$C$51,$I343,INCAPACIDADES!S$1:S$51,V$1))&gt;0,2,IF(VLOOKUP($C343,BD!$D$1:$F$501,3,0)&gt;V$1,0,3))),"")</f>
        <v/>
      </c>
      <c r="CQ343" s="23" t="str">
        <f>+IF(AND(LEN($I343)&gt;5),IF(AND($J343&gt;W$1,$J343&lt;=$AO$1),1,IF((COUNTIFS(INCAPACIDADES!$C$1:$C$51,$I343,INCAPACIDADES!T$1:T$51,W$1))&gt;0,2,IF(VLOOKUP($C343,BD!$D$1:$F$501,3,0)&gt;W$1,0,3))),"")</f>
        <v/>
      </c>
      <c r="CR343" s="23" t="str">
        <f>+IF(AND(LEN($I343)&gt;5),IF(AND($J343&gt;X$1,$J343&lt;=$AO$1),1,IF((COUNTIFS(INCAPACIDADES!$C$1:$C$51,$I343,INCAPACIDADES!U$1:U$51,X$1))&gt;0,2,IF(VLOOKUP($C343,BD!$D$1:$F$501,3,0)&gt;X$1,0,3))),"")</f>
        <v/>
      </c>
      <c r="CS343" s="23" t="str">
        <f>+IF(AND(LEN($I343)&gt;5),IF(AND($J343&gt;Y$1,$J343&lt;=$AO$1),1,IF((COUNTIFS(INCAPACIDADES!$C$1:$C$51,$I343,INCAPACIDADES!V$1:V$51,Y$1))&gt;0,2,IF(VLOOKUP($C343,BD!$D$1:$F$501,3,0)&gt;Y$1,0,3))),"")</f>
        <v/>
      </c>
      <c r="CT343" s="23" t="str">
        <f>+IF(AND(LEN($I343)&gt;5),IF(AND($J343&gt;Z$1,$J343&lt;=$AO$1),1,IF((COUNTIFS(INCAPACIDADES!$C$1:$C$51,$I343,INCAPACIDADES!W$1:W$51,Z$1))&gt;0,2,IF(VLOOKUP($C343,BD!$D$1:$F$501,3,0)&gt;Z$1,0,3))),"")</f>
        <v/>
      </c>
      <c r="CU343" s="23" t="str">
        <f>+IF(AND(LEN($I343)&gt;5),IF(AND($J343&gt;AA$1,$J343&lt;=$AO$1),1,IF((COUNTIFS(INCAPACIDADES!$C$1:$C$51,$I343,INCAPACIDADES!X$1:X$51,AA$1))&gt;0,2,IF(VLOOKUP($C343,BD!$D$1:$F$501,3,0)&gt;AA$1,0,3))),"")</f>
        <v/>
      </c>
      <c r="CV343" s="23" t="str">
        <f>+IF(AND(LEN($I343)&gt;5),IF(AND($J343&gt;AB$1,$J343&lt;=$AO$1),1,IF((COUNTIFS(INCAPACIDADES!$C$1:$C$51,$I343,INCAPACIDADES!Y$1:Y$51,AB$1))&gt;0,2,IF(VLOOKUP($C343,BD!$D$1:$F$501,3,0)&gt;AB$1,0,3))),"")</f>
        <v/>
      </c>
      <c r="CW343" s="23" t="str">
        <f>+IF(AND(LEN($I343)&gt;5),IF(AND($J343&gt;AC$1,$J343&lt;=$AO$1),1,IF((COUNTIFS(INCAPACIDADES!$C$1:$C$51,$I343,INCAPACIDADES!Z$1:Z$51,AC$1))&gt;0,2,IF(VLOOKUP($C343,BD!$D$1:$F$501,3,0)&gt;AC$1,0,3))),"")</f>
        <v/>
      </c>
      <c r="CX343" s="23" t="str">
        <f>+IF(AND(LEN($I343)&gt;5),IF(AND($J343&gt;AD$1,$J343&lt;=$AO$1),1,IF((COUNTIFS(INCAPACIDADES!$C$1:$C$51,$I343,INCAPACIDADES!AA$1:AA$51,AD$1))&gt;0,2,IF(VLOOKUP($C343,BD!$D$1:$F$501,3,0)&gt;AD$1,0,3))),"")</f>
        <v/>
      </c>
      <c r="CY343" s="23" t="str">
        <f>+IF(AND(LEN($I343)&gt;5),IF(AND($J343&gt;AE$1,$J343&lt;=$AO$1),1,IF((COUNTIFS(INCAPACIDADES!$C$1:$C$51,$I343,INCAPACIDADES!AB$1:AB$51,AE$1))&gt;0,2,IF(VLOOKUP($C343,BD!$D$1:$F$501,3,0)&gt;AE$1,0,3))),"")</f>
        <v/>
      </c>
      <c r="CZ343" s="23" t="str">
        <f>+IF(AND(LEN($I343)&gt;5),IF(AND($J343&gt;AF$1,$J343&lt;=$AO$1),1,IF((COUNTIFS(INCAPACIDADES!$C$1:$C$51,$I343,INCAPACIDADES!AC$1:AC$51,AF$1))&gt;0,2,IF(VLOOKUP($C343,BD!$D$1:$F$501,3,0)&gt;AF$1,0,3))),"")</f>
        <v/>
      </c>
      <c r="DA343" s="23" t="str">
        <f>+IF(AND(LEN($I343)&gt;5),IF(AND($J343&gt;AG$1,$J343&lt;=$AO$1),1,IF((COUNTIFS(INCAPACIDADES!$C$1:$C$51,$I343,INCAPACIDADES!AD$1:AD$51,AG$1))&gt;0,2,IF(VLOOKUP($C343,BD!$D$1:$F$501,3,0)&gt;AG$1,0,3))),"")</f>
        <v/>
      </c>
      <c r="DB343" s="23" t="str">
        <f>+IF(AND(LEN($I343)&gt;5),IF(AND($J343&gt;AH$1,$J343&lt;=$AO$1),1,IF((COUNTIFS(INCAPACIDADES!$C$1:$C$51,$I343,INCAPACIDADES!AE$1:AE$51,AH$1))&gt;0,2,IF(VLOOKUP($C343,BD!$D$1:$F$501,3,0)&gt;AH$1,0,3))),"")</f>
        <v/>
      </c>
      <c r="DC343" s="23" t="str">
        <f>+IF(AND(LEN($I343)&gt;5),IF(AND($J343&gt;AI$1,$J343&lt;=$AO$1),1,IF((COUNTIFS(INCAPACIDADES!$C$1:$C$51,$I343,INCAPACIDADES!AF$1:AF$51,AI$1))&gt;0,2,IF(VLOOKUP($C343,BD!$D$1:$F$501,3,0)&gt;AI$1,0,3))),"")</f>
        <v/>
      </c>
      <c r="DD343" s="23" t="str">
        <f>+IF(AND(LEN($I343)&gt;5),IF(AND($J343&gt;AJ$1,$J343&lt;=$AO$1),1,IF((COUNTIFS(INCAPACIDADES!$C$1:$C$51,$I343,INCAPACIDADES!AG$1:AG$51,AJ$1))&gt;0,2,IF(VLOOKUP($C343,BD!$D$1:$F$501,3,0)&gt;AJ$1,0,3))),"")</f>
        <v/>
      </c>
      <c r="DE343" s="23" t="str">
        <f>+IF(AND(LEN($I343)&gt;5),IF(AND($J343&gt;AK$1,$J343&lt;=$AO$1),1,IF((COUNTIFS(INCAPACIDADES!$C$1:$C$51,$I343,INCAPACIDADES!AH$1:AH$51,AK$1))&gt;0,2,IF(VLOOKUP($C343,BD!$D$1:$F$501,3,0)&gt;AK$1,0,3))),"")</f>
        <v/>
      </c>
      <c r="DF343" s="23" t="str">
        <f>+IF(AND(LEN($I343)&gt;5),IF(AND($J343&gt;AL$1,$J343&lt;=$AO$1),1,IF((COUNTIFS(INCAPACIDADES!$C$1:$C$51,$I343,INCAPACIDADES!AI$1:AI$51,AL$1))&gt;0,2,IF(VLOOKUP($C343,BD!$D$1:$F$501,3,0)&gt;AL$1,0,3))),"")</f>
        <v/>
      </c>
      <c r="DG343" s="23" t="str">
        <f>+IF(AND(LEN($I343)&gt;5),IF(AND($J343&gt;AM$1,$J343&lt;=$AO$1),1,IF((COUNTIFS(INCAPACIDADES!$C$1:$C$51,$I343,INCAPACIDADES!AJ$1:AJ$51,AM$1))&gt;0,2,IF(VLOOKUP($C343,BD!$D$1:$F$501,3,0)&gt;AM$1,0,3))),"")</f>
        <v/>
      </c>
      <c r="DH343" s="23" t="str">
        <f>+IF(AND(LEN($I343)&gt;5),IF(AND($J343&gt;AN$1,$J343&lt;=$AO$1),1,IF((COUNTIFS(INCAPACIDADES!$C$1:$C$51,$I343,INCAPACIDADES!AK$1:AK$51,AN$1))&gt;0,2,IF(VLOOKUP($C343,BD!$D$1:$F$501,3,0)&gt;AN$1,0,3))),"")</f>
        <v/>
      </c>
      <c r="DI343" s="23" t="str">
        <f>+IF(AND(LEN($I343)&gt;5),IF(AND($J343&gt;AO$1,$J343&lt;=$AO$1),1,IF((COUNTIFS(INCAPACIDADES!$C$1:$C$51,$I343,INCAPACIDADES!AL$1:AL$51,AO$1))&gt;0,2,IF(VLOOKUP($C343,BD!$D$1:$F$501,3,0)&gt;AO$1,0,3))),"")</f>
        <v/>
      </c>
      <c r="DJ343" s="23" t="str">
        <f>+IF(LEN($I343)&gt;5,IF(ISERROR(VLOOKUP(N343,'CODIGO PAGO'!$B$2:$B$20,1,0)),1,IF(OR(AND(CH343=1,N343&lt;&gt;"N"),AND(CH343=3,N343&lt;&gt;"B"),AND(CH343=2,LEFT(TRIM(N343),1)&lt;&gt;"I")),1,IF(OR(AND(CH343=0,N343="N"),AND(CH343=0,N343="B"),AND(CH343=0,LEFT(TRIM(N343),1)="I")),1,0))),"")</f>
        <v/>
      </c>
      <c r="DK343" s="23" t="str">
        <f t="shared" si="209"/>
        <v/>
      </c>
      <c r="DL343" s="23" t="str">
        <f>+IF(LEN($I343)&gt;5,IF(ISERROR(VLOOKUP(P343,'CODIGO PAGO'!$B$2:$B$20,1,0)),1,IF(OR(AND(CJ343=1,P343&lt;&gt;"N"),AND(CJ343=3,P343&lt;&gt;"B"),AND(CJ343=2,LEFT(TRIM(P343),1)&lt;&gt;"I")),1,IF(OR(AND(CJ343=0,P343="N"),AND(CJ343=0,P343="B"),AND(CJ343=0,LEFT(TRIM(P343),1)="I")),1,0))),"")</f>
        <v/>
      </c>
      <c r="DM343" s="23" t="str">
        <f t="shared" si="210"/>
        <v/>
      </c>
      <c r="DN343" s="23" t="str">
        <f>+IF(LEN($I343)&gt;5,IF(ISERROR(VLOOKUP(R343,'CODIGO PAGO'!$B$2:$B$20,1,0)),1,IF(OR(AND(CL343=1,R343&lt;&gt;"N"),AND(CL343=3,R343&lt;&gt;"B"),AND(CL343=2,LEFT(TRIM(R343),1)&lt;&gt;"I")),1,IF(OR(AND(CL343=0,R343="N"),AND(CL343=0,R343="B"),AND(CL343=0,LEFT(TRIM(R343),1)="I")),1,0))),"")</f>
        <v/>
      </c>
      <c r="DO343" s="23" t="str">
        <f t="shared" si="211"/>
        <v/>
      </c>
      <c r="DP343" s="23" t="str">
        <f>+IF(LEN($I343)&gt;5,IF(ISERROR(VLOOKUP(T343,'CODIGO PAGO'!$B$2:$B$20,1,0)),1,IF(OR(AND(CN343=1,T343&lt;&gt;"N"),AND(CN343=3,T343&lt;&gt;"B"),AND(CN343=2,LEFT(TRIM(T343),1)&lt;&gt;"I")),1,IF(OR(AND(CN343=0,T343="N"),AND(CN343=0,T343="B"),AND(CN343=0,LEFT(TRIM(T343),1)="I")),1,0))),"")</f>
        <v/>
      </c>
      <c r="DQ343" s="23" t="str">
        <f t="shared" si="212"/>
        <v/>
      </c>
      <c r="DR343" s="23" t="str">
        <f>+IF(LEN($I343)&gt;5,IF(ISERROR(VLOOKUP(V343,'CODIGO PAGO'!$B$2:$B$20,1,0)),1,IF(OR(AND(CP343=1,V343&lt;&gt;"N"),AND(CP343=3,V343&lt;&gt;"B"),AND(CP343=2,LEFT(TRIM(V343),1)&lt;&gt;"I")),1,IF(OR(AND(CP343=0,V343="N"),AND(CP343=0,V343="B"),AND(CP343=0,LEFT(TRIM(V343),1)="I")),1,0))),"")</f>
        <v/>
      </c>
      <c r="DS343" s="23" t="str">
        <f t="shared" si="213"/>
        <v/>
      </c>
      <c r="DT343" s="23" t="str">
        <f>+IF(LEN($I343)&gt;5,IF(ISERROR(VLOOKUP(X343,'CODIGO PAGO'!$B$2:$B$20,1,0)),1,IF(OR(AND(CR343=1,X343&lt;&gt;"N"),AND(CR343=3,X343&lt;&gt;"B"),AND(CR343=2,LEFT(TRIM(X343),1)&lt;&gt;"I")),1,IF(OR(AND(CR343=0,X343="N"),AND(CR343=0,X343="B"),AND(CR343=0,LEFT(TRIM(X343),1)="I")),1,0))),"")</f>
        <v/>
      </c>
      <c r="DU343" s="23" t="str">
        <f t="shared" si="214"/>
        <v/>
      </c>
      <c r="DV343" s="23" t="str">
        <f>+IF(LEN($I343)&gt;5,IF(ISERROR(VLOOKUP(Z343,'CODIGO PAGO'!$B$2:$B$20,1,0)),1,IF(OR(AND(CT343=1,Z343&lt;&gt;"N"),AND(CT343=3,Z343&lt;&gt;"B"),AND(CT343=2,LEFT(TRIM(Z343),1)&lt;&gt;"I")),1,IF(OR(AND(CT343=0,Z343="N"),AND(CT343=0,Z343="B"),AND(CT343=0,LEFT(TRIM(Z343),1)="I")),1,0))),"")</f>
        <v/>
      </c>
      <c r="DW343" s="23" t="str">
        <f t="shared" si="215"/>
        <v/>
      </c>
      <c r="DX343" s="23" t="str">
        <f>+IF(LEN($I343)&gt;5,IF(ISERROR(VLOOKUP(AB343,'CODIGO PAGO'!$B$2:$B$20,1,0)),1,IF(OR(AND(CV343=1,AB343&lt;&gt;"N"),AND(CV343=3,AB343&lt;&gt;"B"),AND(CV343=2,LEFT(TRIM(AB343),1)&lt;&gt;"I")),1,IF(OR(AND(CV343=0,AB343="N"),AND(CV343=0,AB343="B"),AND(CV343=0,LEFT(TRIM(AB343),1)="I")),1,0))),"")</f>
        <v/>
      </c>
      <c r="DY343" s="23" t="str">
        <f t="shared" si="216"/>
        <v/>
      </c>
      <c r="DZ343" s="23" t="str">
        <f>+IF(LEN($I343)&gt;5,IF(ISERROR(VLOOKUP(AD343,'CODIGO PAGO'!$B$2:$B$20,1,0)),1,IF(OR(AND(CX343=1,AD343&lt;&gt;"N"),AND(CX343=3,AD343&lt;&gt;"B"),AND(CX343=2,LEFT(TRIM(AD343),1)&lt;&gt;"I")),1,IF(OR(AND(CX343=0,AD343="N"),AND(CX343=0,AD343="B"),AND(CX343=0,LEFT(TRIM(AD343),1)="I")),1,0))),"")</f>
        <v/>
      </c>
      <c r="EA343" s="23" t="str">
        <f t="shared" si="217"/>
        <v/>
      </c>
      <c r="EB343" s="23" t="str">
        <f>+IF(LEN($I343)&gt;5,IF(ISERROR(VLOOKUP(AF343,'CODIGO PAGO'!$B$2:$B$20,1,0)),1,IF(OR(AND(CZ343=1,AF343&lt;&gt;"N"),AND(CZ343=3,AF343&lt;&gt;"B"),AND(CZ343=2,LEFT(TRIM(AF343),1)&lt;&gt;"I")),1,IF(OR(AND(CZ343=0,AF343="N"),AND(CZ343=0,AF343="B"),AND(CZ343=0,LEFT(TRIM(AF343),1)="I")),1,0))),"")</f>
        <v/>
      </c>
      <c r="EC343" s="23" t="str">
        <f t="shared" si="218"/>
        <v/>
      </c>
      <c r="ED343" s="23" t="str">
        <f>+IF(LEN($I343)&gt;5,IF(ISERROR(VLOOKUP(AH343,'CODIGO PAGO'!$B$2:$B$20,1,0)),1,IF(OR(AND(DB343=1,AH343&lt;&gt;"N"),AND(DB343=3,AH343&lt;&gt;"B"),AND(DB343=2,LEFT(TRIM(AH343),1)&lt;&gt;"I")),1,IF(OR(AND(DB343=0,AH343="N"),AND(DB343=0,AH343="B"),AND(DB343=0,LEFT(TRIM(AH343),1)="I")),1,0))),"")</f>
        <v/>
      </c>
      <c r="EE343" s="23" t="str">
        <f t="shared" si="219"/>
        <v/>
      </c>
      <c r="EF343" s="23" t="str">
        <f>+IF(LEN($I343)&gt;5,IF(ISERROR(VLOOKUP(AJ343,'CODIGO PAGO'!$B$2:$B$20,1,0)),1,IF(OR(AND(DD343=1,AJ343&lt;&gt;"N"),AND(DD343=3,AJ343&lt;&gt;"B"),AND(DD343=2,LEFT(TRIM(AJ343),1)&lt;&gt;"I")),1,IF(OR(AND(DD343=0,AJ343="N"),AND(DD343=0,AJ343="B"),AND(DD343=0,LEFT(TRIM(AJ343),1)="I")),1,0))),"")</f>
        <v/>
      </c>
      <c r="EG343" s="23" t="str">
        <f t="shared" si="220"/>
        <v/>
      </c>
      <c r="EH343" s="23" t="str">
        <f>+IF(LEN($I343)&gt;5,IF(ISERROR(VLOOKUP(AL343,'CODIGO PAGO'!$B$2:$B$20,1,0)),1,IF(OR(AND(DF343=1,AL343&lt;&gt;"N"),AND(DF343=3,AL343&lt;&gt;"B"),AND(DF343=2,LEFT(TRIM(AL343),1)&lt;&gt;"I")),1,IF(OR(AND(DF343=0,AL343="N"),AND(DF343=0,AL343="B"),AND(DF343=0,LEFT(TRIM(AL343),1)="I")),1,0))),"")</f>
        <v/>
      </c>
      <c r="EI343" s="23" t="str">
        <f t="shared" si="221"/>
        <v/>
      </c>
      <c r="EJ343" s="23" t="str">
        <f>+IF(LEN($I343)&gt;5,IF(ISERROR(VLOOKUP(AN343,'CODIGO PAGO'!$B$2:$B$20,1,0)),1,IF(OR(AND(DH343=1,AN343&lt;&gt;"N"),AND(DH343=3,AN343&lt;&gt;"B"),AND(DH343=2,LEFT(TRIM(AN343),1)&lt;&gt;"I")),1,IF(OR(AND(DH343=0,AN343="N"),AND(DH343=0,AN343="B"),AND(DH343=0,LEFT(TRIM(AN343),1)="I")),1,0))),"")</f>
        <v/>
      </c>
      <c r="EK343" s="23" t="str">
        <f t="shared" si="222"/>
        <v/>
      </c>
      <c r="EL343" s="24" t="str">
        <f t="shared" si="223"/>
        <v/>
      </c>
    </row>
    <row r="344" spans="1:142" s="26" customFormat="1">
      <c r="A344" s="15" t="str">
        <f t="shared" si="189"/>
        <v/>
      </c>
      <c r="B344" s="1" t="str">
        <f>+IF(LEN(I344)&gt;5,'CODIGO PAGO'!$B$28,"")</f>
        <v/>
      </c>
      <c r="C344" s="1" t="str">
        <f>+IF(LEN($I344)&gt;5,BD!D344,"")</f>
        <v/>
      </c>
      <c r="D344" s="168" t="str">
        <f>+IF(LEN($I344)&gt;5,BD!A344,"")</f>
        <v/>
      </c>
      <c r="E344" s="1" t="str">
        <f>+IF(LEN($I344)&gt;5,BD!B344,"")</f>
        <v/>
      </c>
      <c r="F344" s="1" t="str">
        <f>+IF(LEN($I344)&gt;5,BD!C344,"")</f>
        <v/>
      </c>
      <c r="G344" s="141"/>
      <c r="H344" s="141"/>
      <c r="I344" s="1" t="str">
        <f>+IF(LEN(BD!G344)&gt;5,BD!G344,"")</f>
        <v/>
      </c>
      <c r="J344" s="167" t="str">
        <f>+IF(LEN($I344)&gt;5,BD!E344,"")</f>
        <v/>
      </c>
      <c r="K344" s="6" t="str">
        <f t="shared" si="190"/>
        <v/>
      </c>
      <c r="L344" s="87" t="str">
        <f>+IF(LEN($I344)&gt;5,BD!H344,"")</f>
        <v/>
      </c>
      <c r="M344" s="40" t="str">
        <f t="shared" si="191"/>
        <v/>
      </c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4" t="str">
        <f t="shared" si="192"/>
        <v/>
      </c>
      <c r="AQ344" s="5" t="str">
        <f t="shared" si="193"/>
        <v/>
      </c>
      <c r="AR344" s="91" t="str">
        <f t="shared" si="194"/>
        <v/>
      </c>
      <c r="AS344" s="5" t="str">
        <f t="shared" si="195"/>
        <v/>
      </c>
      <c r="AT344" s="91" t="str">
        <f t="shared" si="196"/>
        <v/>
      </c>
      <c r="AU344" s="4" t="str">
        <f t="shared" si="197"/>
        <v/>
      </c>
      <c r="AV344" s="4" t="str">
        <f t="shared" si="198"/>
        <v/>
      </c>
      <c r="AW344" s="4" t="str">
        <f t="shared" si="199"/>
        <v/>
      </c>
      <c r="AX344" s="4" t="str">
        <f t="shared" si="200"/>
        <v/>
      </c>
      <c r="AY344" s="88" t="str">
        <f t="shared" si="201"/>
        <v/>
      </c>
      <c r="AZ344" s="17" t="str">
        <f t="shared" si="202"/>
        <v/>
      </c>
      <c r="BA344" s="18" t="str">
        <f t="shared" si="203"/>
        <v/>
      </c>
      <c r="BB344" s="19" t="str">
        <f>+IF(LEN(I344)&gt;5,IF(INT(RIGHT(B344,1))=9,0.5*L344*AY344,INT(MID(B344,5,LEN(B344)-4))*L344)+IFERROR(VLOOKUP(I344,AJUSTES!$A$1:$I$50,9,0),0),"")</f>
        <v/>
      </c>
      <c r="BC344" s="12"/>
      <c r="BD344" s="19" t="str">
        <f t="shared" si="204"/>
        <v/>
      </c>
      <c r="BE344" s="18" t="str">
        <f t="shared" si="205"/>
        <v/>
      </c>
      <c r="BF344" s="139" t="str">
        <f t="shared" si="206"/>
        <v/>
      </c>
      <c r="BG344" s="114"/>
      <c r="BH344" s="18" t="str">
        <f t="shared" si="207"/>
        <v/>
      </c>
      <c r="BI344" s="13"/>
      <c r="BJ344" s="12"/>
      <c r="BK344" s="12"/>
      <c r="BL344" s="145"/>
      <c r="BM344" s="12"/>
      <c r="BN344" s="12"/>
      <c r="BO344" s="12"/>
      <c r="BP344" s="12"/>
      <c r="BQ344" s="12"/>
      <c r="BR344" s="12"/>
      <c r="BS344" s="146"/>
      <c r="BT344" s="14"/>
      <c r="BU344" s="12"/>
      <c r="BV344" s="12"/>
      <c r="BW344" s="12"/>
      <c r="BX344" s="12"/>
      <c r="BY344" s="12"/>
      <c r="BZ344" s="144"/>
      <c r="CA344" s="107" t="str">
        <f>+IF(LEN($I344)&gt;5,IF(BD!F344="N/A","",BD!F344),"")</f>
        <v/>
      </c>
      <c r="CB344" s="21"/>
      <c r="CC344" s="147"/>
      <c r="CD344" s="148"/>
      <c r="CE344" s="8" t="str">
        <f>+IF(LEN(I344)&gt;5,BD!M344,"")</f>
        <v/>
      </c>
      <c r="CF344" s="16" t="str">
        <f>+IF(LEN(I344)&gt;5,BD!N344,"")</f>
        <v/>
      </c>
      <c r="CG344" s="3" t="str">
        <f t="shared" si="208"/>
        <v/>
      </c>
      <c r="CH344" s="23" t="str">
        <f>+IF(AND(LEN($I344)&gt;5),IF(AND($J344&gt;N$1,$J344&lt;=$AO$1),1,IF((COUNTIFS(INCAPACIDADES!$C$1:$C$51,$I344,INCAPACIDADES!K$1:K$51,N$1))&gt;0,2,IF(VLOOKUP($C344,BD!$D$1:$F$501,3,0)&gt;N$1,0,3))),"")</f>
        <v/>
      </c>
      <c r="CI344" s="23" t="str">
        <f>+IF(AND(LEN($I344)&gt;5),IF(AND($J344&gt;O$1,$J344&lt;=$AO$1),1,IF((COUNTIFS(INCAPACIDADES!$C$1:$C$51,$I344,INCAPACIDADES!L$1:L$51,O$1))&gt;0,2,IF(VLOOKUP($C344,BD!$D$1:$F$501,3,0)&gt;O$1,0,3))),"")</f>
        <v/>
      </c>
      <c r="CJ344" s="23" t="str">
        <f>+IF(AND(LEN($I344)&gt;5),IF(AND($J344&gt;P$1,$J344&lt;=$AO$1),1,IF((COUNTIFS(INCAPACIDADES!$C$1:$C$51,$I344,INCAPACIDADES!M$1:M$51,P$1))&gt;0,2,IF(VLOOKUP($C344,BD!$D$1:$F$501,3,0)&gt;P$1,0,3))),"")</f>
        <v/>
      </c>
      <c r="CK344" s="23" t="str">
        <f>+IF(AND(LEN($I344)&gt;5),IF(AND($J344&gt;Q$1,$J344&lt;=$AO$1),1,IF((COUNTIFS(INCAPACIDADES!$C$1:$C$51,$I344,INCAPACIDADES!N$1:N$51,Q$1))&gt;0,2,IF(VLOOKUP($C344,BD!$D$1:$F$501,3,0)&gt;Q$1,0,3))),"")</f>
        <v/>
      </c>
      <c r="CL344" s="23" t="str">
        <f>+IF(AND(LEN($I344)&gt;5),IF(AND($J344&gt;R$1,$J344&lt;=$AO$1),1,IF((COUNTIFS(INCAPACIDADES!$C$1:$C$51,$I344,INCAPACIDADES!O$1:O$51,R$1))&gt;0,2,IF(VLOOKUP($C344,BD!$D$1:$F$501,3,0)&gt;R$1,0,3))),"")</f>
        <v/>
      </c>
      <c r="CM344" s="23" t="str">
        <f>+IF(AND(LEN($I344)&gt;5),IF(AND($J344&gt;S$1,$J344&lt;=$AO$1),1,IF((COUNTIFS(INCAPACIDADES!$C$1:$C$51,$I344,INCAPACIDADES!P$1:P$51,S$1))&gt;0,2,IF(VLOOKUP($C344,BD!$D$1:$F$501,3,0)&gt;S$1,0,3))),"")</f>
        <v/>
      </c>
      <c r="CN344" s="23" t="str">
        <f>+IF(AND(LEN($I344)&gt;5),IF(AND($J344&gt;T$1,$J344&lt;=$AO$1),1,IF((COUNTIFS(INCAPACIDADES!$C$1:$C$51,$I344,INCAPACIDADES!Q$1:Q$51,T$1))&gt;0,2,IF(VLOOKUP($C344,BD!$D$1:$F$501,3,0)&gt;T$1,0,3))),"")</f>
        <v/>
      </c>
      <c r="CO344" s="23" t="str">
        <f>+IF(AND(LEN($I344)&gt;5),IF(AND($J344&gt;U$1,$J344&lt;=$AO$1),1,IF((COUNTIFS(INCAPACIDADES!$C$1:$C$51,$I344,INCAPACIDADES!R$1:R$51,U$1))&gt;0,2,IF(VLOOKUP($C344,BD!$D$1:$F$501,3,0)&gt;U$1,0,3))),"")</f>
        <v/>
      </c>
      <c r="CP344" s="23" t="str">
        <f>+IF(AND(LEN($I344)&gt;5),IF(AND($J344&gt;V$1,$J344&lt;=$AO$1),1,IF((COUNTIFS(INCAPACIDADES!$C$1:$C$51,$I344,INCAPACIDADES!S$1:S$51,V$1))&gt;0,2,IF(VLOOKUP($C344,BD!$D$1:$F$501,3,0)&gt;V$1,0,3))),"")</f>
        <v/>
      </c>
      <c r="CQ344" s="23" t="str">
        <f>+IF(AND(LEN($I344)&gt;5),IF(AND($J344&gt;W$1,$J344&lt;=$AO$1),1,IF((COUNTIFS(INCAPACIDADES!$C$1:$C$51,$I344,INCAPACIDADES!T$1:T$51,W$1))&gt;0,2,IF(VLOOKUP($C344,BD!$D$1:$F$501,3,0)&gt;W$1,0,3))),"")</f>
        <v/>
      </c>
      <c r="CR344" s="23" t="str">
        <f>+IF(AND(LEN($I344)&gt;5),IF(AND($J344&gt;X$1,$J344&lt;=$AO$1),1,IF((COUNTIFS(INCAPACIDADES!$C$1:$C$51,$I344,INCAPACIDADES!U$1:U$51,X$1))&gt;0,2,IF(VLOOKUP($C344,BD!$D$1:$F$501,3,0)&gt;X$1,0,3))),"")</f>
        <v/>
      </c>
      <c r="CS344" s="23" t="str">
        <f>+IF(AND(LEN($I344)&gt;5),IF(AND($J344&gt;Y$1,$J344&lt;=$AO$1),1,IF((COUNTIFS(INCAPACIDADES!$C$1:$C$51,$I344,INCAPACIDADES!V$1:V$51,Y$1))&gt;0,2,IF(VLOOKUP($C344,BD!$D$1:$F$501,3,0)&gt;Y$1,0,3))),"")</f>
        <v/>
      </c>
      <c r="CT344" s="23" t="str">
        <f>+IF(AND(LEN($I344)&gt;5),IF(AND($J344&gt;Z$1,$J344&lt;=$AO$1),1,IF((COUNTIFS(INCAPACIDADES!$C$1:$C$51,$I344,INCAPACIDADES!W$1:W$51,Z$1))&gt;0,2,IF(VLOOKUP($C344,BD!$D$1:$F$501,3,0)&gt;Z$1,0,3))),"")</f>
        <v/>
      </c>
      <c r="CU344" s="23" t="str">
        <f>+IF(AND(LEN($I344)&gt;5),IF(AND($J344&gt;AA$1,$J344&lt;=$AO$1),1,IF((COUNTIFS(INCAPACIDADES!$C$1:$C$51,$I344,INCAPACIDADES!X$1:X$51,AA$1))&gt;0,2,IF(VLOOKUP($C344,BD!$D$1:$F$501,3,0)&gt;AA$1,0,3))),"")</f>
        <v/>
      </c>
      <c r="CV344" s="23" t="str">
        <f>+IF(AND(LEN($I344)&gt;5),IF(AND($J344&gt;AB$1,$J344&lt;=$AO$1),1,IF((COUNTIFS(INCAPACIDADES!$C$1:$C$51,$I344,INCAPACIDADES!Y$1:Y$51,AB$1))&gt;0,2,IF(VLOOKUP($C344,BD!$D$1:$F$501,3,0)&gt;AB$1,0,3))),"")</f>
        <v/>
      </c>
      <c r="CW344" s="23" t="str">
        <f>+IF(AND(LEN($I344)&gt;5),IF(AND($J344&gt;AC$1,$J344&lt;=$AO$1),1,IF((COUNTIFS(INCAPACIDADES!$C$1:$C$51,$I344,INCAPACIDADES!Z$1:Z$51,AC$1))&gt;0,2,IF(VLOOKUP($C344,BD!$D$1:$F$501,3,0)&gt;AC$1,0,3))),"")</f>
        <v/>
      </c>
      <c r="CX344" s="23" t="str">
        <f>+IF(AND(LEN($I344)&gt;5),IF(AND($J344&gt;AD$1,$J344&lt;=$AO$1),1,IF((COUNTIFS(INCAPACIDADES!$C$1:$C$51,$I344,INCAPACIDADES!AA$1:AA$51,AD$1))&gt;0,2,IF(VLOOKUP($C344,BD!$D$1:$F$501,3,0)&gt;AD$1,0,3))),"")</f>
        <v/>
      </c>
      <c r="CY344" s="23" t="str">
        <f>+IF(AND(LEN($I344)&gt;5),IF(AND($J344&gt;AE$1,$J344&lt;=$AO$1),1,IF((COUNTIFS(INCAPACIDADES!$C$1:$C$51,$I344,INCAPACIDADES!AB$1:AB$51,AE$1))&gt;0,2,IF(VLOOKUP($C344,BD!$D$1:$F$501,3,0)&gt;AE$1,0,3))),"")</f>
        <v/>
      </c>
      <c r="CZ344" s="23" t="str">
        <f>+IF(AND(LEN($I344)&gt;5),IF(AND($J344&gt;AF$1,$J344&lt;=$AO$1),1,IF((COUNTIFS(INCAPACIDADES!$C$1:$C$51,$I344,INCAPACIDADES!AC$1:AC$51,AF$1))&gt;0,2,IF(VLOOKUP($C344,BD!$D$1:$F$501,3,0)&gt;AF$1,0,3))),"")</f>
        <v/>
      </c>
      <c r="DA344" s="23" t="str">
        <f>+IF(AND(LEN($I344)&gt;5),IF(AND($J344&gt;AG$1,$J344&lt;=$AO$1),1,IF((COUNTIFS(INCAPACIDADES!$C$1:$C$51,$I344,INCAPACIDADES!AD$1:AD$51,AG$1))&gt;0,2,IF(VLOOKUP($C344,BD!$D$1:$F$501,3,0)&gt;AG$1,0,3))),"")</f>
        <v/>
      </c>
      <c r="DB344" s="23" t="str">
        <f>+IF(AND(LEN($I344)&gt;5),IF(AND($J344&gt;AH$1,$J344&lt;=$AO$1),1,IF((COUNTIFS(INCAPACIDADES!$C$1:$C$51,$I344,INCAPACIDADES!AE$1:AE$51,AH$1))&gt;0,2,IF(VLOOKUP($C344,BD!$D$1:$F$501,3,0)&gt;AH$1,0,3))),"")</f>
        <v/>
      </c>
      <c r="DC344" s="23" t="str">
        <f>+IF(AND(LEN($I344)&gt;5),IF(AND($J344&gt;AI$1,$J344&lt;=$AO$1),1,IF((COUNTIFS(INCAPACIDADES!$C$1:$C$51,$I344,INCAPACIDADES!AF$1:AF$51,AI$1))&gt;0,2,IF(VLOOKUP($C344,BD!$D$1:$F$501,3,0)&gt;AI$1,0,3))),"")</f>
        <v/>
      </c>
      <c r="DD344" s="23" t="str">
        <f>+IF(AND(LEN($I344)&gt;5),IF(AND($J344&gt;AJ$1,$J344&lt;=$AO$1),1,IF((COUNTIFS(INCAPACIDADES!$C$1:$C$51,$I344,INCAPACIDADES!AG$1:AG$51,AJ$1))&gt;0,2,IF(VLOOKUP($C344,BD!$D$1:$F$501,3,0)&gt;AJ$1,0,3))),"")</f>
        <v/>
      </c>
      <c r="DE344" s="23" t="str">
        <f>+IF(AND(LEN($I344)&gt;5),IF(AND($J344&gt;AK$1,$J344&lt;=$AO$1),1,IF((COUNTIFS(INCAPACIDADES!$C$1:$C$51,$I344,INCAPACIDADES!AH$1:AH$51,AK$1))&gt;0,2,IF(VLOOKUP($C344,BD!$D$1:$F$501,3,0)&gt;AK$1,0,3))),"")</f>
        <v/>
      </c>
      <c r="DF344" s="23" t="str">
        <f>+IF(AND(LEN($I344)&gt;5),IF(AND($J344&gt;AL$1,$J344&lt;=$AO$1),1,IF((COUNTIFS(INCAPACIDADES!$C$1:$C$51,$I344,INCAPACIDADES!AI$1:AI$51,AL$1))&gt;0,2,IF(VLOOKUP($C344,BD!$D$1:$F$501,3,0)&gt;AL$1,0,3))),"")</f>
        <v/>
      </c>
      <c r="DG344" s="23" t="str">
        <f>+IF(AND(LEN($I344)&gt;5),IF(AND($J344&gt;AM$1,$J344&lt;=$AO$1),1,IF((COUNTIFS(INCAPACIDADES!$C$1:$C$51,$I344,INCAPACIDADES!AJ$1:AJ$51,AM$1))&gt;0,2,IF(VLOOKUP($C344,BD!$D$1:$F$501,3,0)&gt;AM$1,0,3))),"")</f>
        <v/>
      </c>
      <c r="DH344" s="23" t="str">
        <f>+IF(AND(LEN($I344)&gt;5),IF(AND($J344&gt;AN$1,$J344&lt;=$AO$1),1,IF((COUNTIFS(INCAPACIDADES!$C$1:$C$51,$I344,INCAPACIDADES!AK$1:AK$51,AN$1))&gt;0,2,IF(VLOOKUP($C344,BD!$D$1:$F$501,3,0)&gt;AN$1,0,3))),"")</f>
        <v/>
      </c>
      <c r="DI344" s="23" t="str">
        <f>+IF(AND(LEN($I344)&gt;5),IF(AND($J344&gt;AO$1,$J344&lt;=$AO$1),1,IF((COUNTIFS(INCAPACIDADES!$C$1:$C$51,$I344,INCAPACIDADES!AL$1:AL$51,AO$1))&gt;0,2,IF(VLOOKUP($C344,BD!$D$1:$F$501,3,0)&gt;AO$1,0,3))),"")</f>
        <v/>
      </c>
      <c r="DJ344" s="23" t="str">
        <f>+IF(LEN($I344)&gt;5,IF(ISERROR(VLOOKUP(N344,'CODIGO PAGO'!$B$2:$B$20,1,0)),1,IF(OR(AND(CH344=1,N344&lt;&gt;"N"),AND(CH344=3,N344&lt;&gt;"B"),AND(CH344=2,LEFT(TRIM(N344),1)&lt;&gt;"I")),1,IF(OR(AND(CH344=0,N344="N"),AND(CH344=0,N344="B"),AND(CH344=0,LEFT(TRIM(N344),1)="I")),1,0))),"")</f>
        <v/>
      </c>
      <c r="DK344" s="23" t="str">
        <f t="shared" si="209"/>
        <v/>
      </c>
      <c r="DL344" s="23" t="str">
        <f>+IF(LEN($I344)&gt;5,IF(ISERROR(VLOOKUP(P344,'CODIGO PAGO'!$B$2:$B$20,1,0)),1,IF(OR(AND(CJ344=1,P344&lt;&gt;"N"),AND(CJ344=3,P344&lt;&gt;"B"),AND(CJ344=2,LEFT(TRIM(P344),1)&lt;&gt;"I")),1,IF(OR(AND(CJ344=0,P344="N"),AND(CJ344=0,P344="B"),AND(CJ344=0,LEFT(TRIM(P344),1)="I")),1,0))),"")</f>
        <v/>
      </c>
      <c r="DM344" s="23" t="str">
        <f t="shared" si="210"/>
        <v/>
      </c>
      <c r="DN344" s="23" t="str">
        <f>+IF(LEN($I344)&gt;5,IF(ISERROR(VLOOKUP(R344,'CODIGO PAGO'!$B$2:$B$20,1,0)),1,IF(OR(AND(CL344=1,R344&lt;&gt;"N"),AND(CL344=3,R344&lt;&gt;"B"),AND(CL344=2,LEFT(TRIM(R344),1)&lt;&gt;"I")),1,IF(OR(AND(CL344=0,R344="N"),AND(CL344=0,R344="B"),AND(CL344=0,LEFT(TRIM(R344),1)="I")),1,0))),"")</f>
        <v/>
      </c>
      <c r="DO344" s="23" t="str">
        <f t="shared" si="211"/>
        <v/>
      </c>
      <c r="DP344" s="23" t="str">
        <f>+IF(LEN($I344)&gt;5,IF(ISERROR(VLOOKUP(T344,'CODIGO PAGO'!$B$2:$B$20,1,0)),1,IF(OR(AND(CN344=1,T344&lt;&gt;"N"),AND(CN344=3,T344&lt;&gt;"B"),AND(CN344=2,LEFT(TRIM(T344),1)&lt;&gt;"I")),1,IF(OR(AND(CN344=0,T344="N"),AND(CN344=0,T344="B"),AND(CN344=0,LEFT(TRIM(T344),1)="I")),1,0))),"")</f>
        <v/>
      </c>
      <c r="DQ344" s="23" t="str">
        <f t="shared" si="212"/>
        <v/>
      </c>
      <c r="DR344" s="23" t="str">
        <f>+IF(LEN($I344)&gt;5,IF(ISERROR(VLOOKUP(V344,'CODIGO PAGO'!$B$2:$B$20,1,0)),1,IF(OR(AND(CP344=1,V344&lt;&gt;"N"),AND(CP344=3,V344&lt;&gt;"B"),AND(CP344=2,LEFT(TRIM(V344),1)&lt;&gt;"I")),1,IF(OR(AND(CP344=0,V344="N"),AND(CP344=0,V344="B"),AND(CP344=0,LEFT(TRIM(V344),1)="I")),1,0))),"")</f>
        <v/>
      </c>
      <c r="DS344" s="23" t="str">
        <f t="shared" si="213"/>
        <v/>
      </c>
      <c r="DT344" s="23" t="str">
        <f>+IF(LEN($I344)&gt;5,IF(ISERROR(VLOOKUP(X344,'CODIGO PAGO'!$B$2:$B$20,1,0)),1,IF(OR(AND(CR344=1,X344&lt;&gt;"N"),AND(CR344=3,X344&lt;&gt;"B"),AND(CR344=2,LEFT(TRIM(X344),1)&lt;&gt;"I")),1,IF(OR(AND(CR344=0,X344="N"),AND(CR344=0,X344="B"),AND(CR344=0,LEFT(TRIM(X344),1)="I")),1,0))),"")</f>
        <v/>
      </c>
      <c r="DU344" s="23" t="str">
        <f t="shared" si="214"/>
        <v/>
      </c>
      <c r="DV344" s="23" t="str">
        <f>+IF(LEN($I344)&gt;5,IF(ISERROR(VLOOKUP(Z344,'CODIGO PAGO'!$B$2:$B$20,1,0)),1,IF(OR(AND(CT344=1,Z344&lt;&gt;"N"),AND(CT344=3,Z344&lt;&gt;"B"),AND(CT344=2,LEFT(TRIM(Z344),1)&lt;&gt;"I")),1,IF(OR(AND(CT344=0,Z344="N"),AND(CT344=0,Z344="B"),AND(CT344=0,LEFT(TRIM(Z344),1)="I")),1,0))),"")</f>
        <v/>
      </c>
      <c r="DW344" s="23" t="str">
        <f t="shared" si="215"/>
        <v/>
      </c>
      <c r="DX344" s="23" t="str">
        <f>+IF(LEN($I344)&gt;5,IF(ISERROR(VLOOKUP(AB344,'CODIGO PAGO'!$B$2:$B$20,1,0)),1,IF(OR(AND(CV344=1,AB344&lt;&gt;"N"),AND(CV344=3,AB344&lt;&gt;"B"),AND(CV344=2,LEFT(TRIM(AB344),1)&lt;&gt;"I")),1,IF(OR(AND(CV344=0,AB344="N"),AND(CV344=0,AB344="B"),AND(CV344=0,LEFT(TRIM(AB344),1)="I")),1,0))),"")</f>
        <v/>
      </c>
      <c r="DY344" s="23" t="str">
        <f t="shared" si="216"/>
        <v/>
      </c>
      <c r="DZ344" s="23" t="str">
        <f>+IF(LEN($I344)&gt;5,IF(ISERROR(VLOOKUP(AD344,'CODIGO PAGO'!$B$2:$B$20,1,0)),1,IF(OR(AND(CX344=1,AD344&lt;&gt;"N"),AND(CX344=3,AD344&lt;&gt;"B"),AND(CX344=2,LEFT(TRIM(AD344),1)&lt;&gt;"I")),1,IF(OR(AND(CX344=0,AD344="N"),AND(CX344=0,AD344="B"),AND(CX344=0,LEFT(TRIM(AD344),1)="I")),1,0))),"")</f>
        <v/>
      </c>
      <c r="EA344" s="23" t="str">
        <f t="shared" si="217"/>
        <v/>
      </c>
      <c r="EB344" s="23" t="str">
        <f>+IF(LEN($I344)&gt;5,IF(ISERROR(VLOOKUP(AF344,'CODIGO PAGO'!$B$2:$B$20,1,0)),1,IF(OR(AND(CZ344=1,AF344&lt;&gt;"N"),AND(CZ344=3,AF344&lt;&gt;"B"),AND(CZ344=2,LEFT(TRIM(AF344),1)&lt;&gt;"I")),1,IF(OR(AND(CZ344=0,AF344="N"),AND(CZ344=0,AF344="B"),AND(CZ344=0,LEFT(TRIM(AF344),1)="I")),1,0))),"")</f>
        <v/>
      </c>
      <c r="EC344" s="23" t="str">
        <f t="shared" si="218"/>
        <v/>
      </c>
      <c r="ED344" s="23" t="str">
        <f>+IF(LEN($I344)&gt;5,IF(ISERROR(VLOOKUP(AH344,'CODIGO PAGO'!$B$2:$B$20,1,0)),1,IF(OR(AND(DB344=1,AH344&lt;&gt;"N"),AND(DB344=3,AH344&lt;&gt;"B"),AND(DB344=2,LEFT(TRIM(AH344),1)&lt;&gt;"I")),1,IF(OR(AND(DB344=0,AH344="N"),AND(DB344=0,AH344="B"),AND(DB344=0,LEFT(TRIM(AH344),1)="I")),1,0))),"")</f>
        <v/>
      </c>
      <c r="EE344" s="23" t="str">
        <f t="shared" si="219"/>
        <v/>
      </c>
      <c r="EF344" s="23" t="str">
        <f>+IF(LEN($I344)&gt;5,IF(ISERROR(VLOOKUP(AJ344,'CODIGO PAGO'!$B$2:$B$20,1,0)),1,IF(OR(AND(DD344=1,AJ344&lt;&gt;"N"),AND(DD344=3,AJ344&lt;&gt;"B"),AND(DD344=2,LEFT(TRIM(AJ344),1)&lt;&gt;"I")),1,IF(OR(AND(DD344=0,AJ344="N"),AND(DD344=0,AJ344="B"),AND(DD344=0,LEFT(TRIM(AJ344),1)="I")),1,0))),"")</f>
        <v/>
      </c>
      <c r="EG344" s="23" t="str">
        <f t="shared" si="220"/>
        <v/>
      </c>
      <c r="EH344" s="23" t="str">
        <f>+IF(LEN($I344)&gt;5,IF(ISERROR(VLOOKUP(AL344,'CODIGO PAGO'!$B$2:$B$20,1,0)),1,IF(OR(AND(DF344=1,AL344&lt;&gt;"N"),AND(DF344=3,AL344&lt;&gt;"B"),AND(DF344=2,LEFT(TRIM(AL344),1)&lt;&gt;"I")),1,IF(OR(AND(DF344=0,AL344="N"),AND(DF344=0,AL344="B"),AND(DF344=0,LEFT(TRIM(AL344),1)="I")),1,0))),"")</f>
        <v/>
      </c>
      <c r="EI344" s="23" t="str">
        <f t="shared" si="221"/>
        <v/>
      </c>
      <c r="EJ344" s="23" t="str">
        <f>+IF(LEN($I344)&gt;5,IF(ISERROR(VLOOKUP(AN344,'CODIGO PAGO'!$B$2:$B$20,1,0)),1,IF(OR(AND(DH344=1,AN344&lt;&gt;"N"),AND(DH344=3,AN344&lt;&gt;"B"),AND(DH344=2,LEFT(TRIM(AN344),1)&lt;&gt;"I")),1,IF(OR(AND(DH344=0,AN344="N"),AND(DH344=0,AN344="B"),AND(DH344=0,LEFT(TRIM(AN344),1)="I")),1,0))),"")</f>
        <v/>
      </c>
      <c r="EK344" s="23" t="str">
        <f t="shared" si="222"/>
        <v/>
      </c>
      <c r="EL344" s="24" t="str">
        <f t="shared" si="223"/>
        <v/>
      </c>
    </row>
    <row r="345" spans="1:142" s="26" customFormat="1">
      <c r="A345" s="15" t="str">
        <f t="shared" si="189"/>
        <v/>
      </c>
      <c r="B345" s="1" t="str">
        <f>+IF(LEN(I345)&gt;5,'CODIGO PAGO'!$B$28,"")</f>
        <v/>
      </c>
      <c r="C345" s="1" t="str">
        <f>+IF(LEN($I345)&gt;5,BD!D345,"")</f>
        <v/>
      </c>
      <c r="D345" s="168" t="str">
        <f>+IF(LEN($I345)&gt;5,BD!A345,"")</f>
        <v/>
      </c>
      <c r="E345" s="1" t="str">
        <f>+IF(LEN($I345)&gt;5,BD!B345,"")</f>
        <v/>
      </c>
      <c r="F345" s="1" t="str">
        <f>+IF(LEN($I345)&gt;5,BD!C345,"")</f>
        <v/>
      </c>
      <c r="G345" s="141"/>
      <c r="H345" s="141"/>
      <c r="I345" s="1" t="str">
        <f>+IF(LEN(BD!G345)&gt;5,BD!G345,"")</f>
        <v/>
      </c>
      <c r="J345" s="167" t="str">
        <f>+IF(LEN($I345)&gt;5,BD!E345,"")</f>
        <v/>
      </c>
      <c r="K345" s="6" t="str">
        <f t="shared" si="190"/>
        <v/>
      </c>
      <c r="L345" s="87" t="str">
        <f>+IF(LEN($I345)&gt;5,BD!H345,"")</f>
        <v/>
      </c>
      <c r="M345" s="40" t="str">
        <f t="shared" si="191"/>
        <v/>
      </c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4" t="str">
        <f t="shared" si="192"/>
        <v/>
      </c>
      <c r="AQ345" s="5" t="str">
        <f t="shared" si="193"/>
        <v/>
      </c>
      <c r="AR345" s="91" t="str">
        <f t="shared" si="194"/>
        <v/>
      </c>
      <c r="AS345" s="5" t="str">
        <f t="shared" si="195"/>
        <v/>
      </c>
      <c r="AT345" s="91" t="str">
        <f t="shared" si="196"/>
        <v/>
      </c>
      <c r="AU345" s="4" t="str">
        <f t="shared" si="197"/>
        <v/>
      </c>
      <c r="AV345" s="4" t="str">
        <f t="shared" si="198"/>
        <v/>
      </c>
      <c r="AW345" s="4" t="str">
        <f t="shared" si="199"/>
        <v/>
      </c>
      <c r="AX345" s="4" t="str">
        <f t="shared" si="200"/>
        <v/>
      </c>
      <c r="AY345" s="88" t="str">
        <f t="shared" si="201"/>
        <v/>
      </c>
      <c r="AZ345" s="17" t="str">
        <f t="shared" si="202"/>
        <v/>
      </c>
      <c r="BA345" s="18" t="str">
        <f t="shared" si="203"/>
        <v/>
      </c>
      <c r="BB345" s="19" t="str">
        <f>+IF(LEN(I345)&gt;5,IF(INT(RIGHT(B345,1))=9,0.5*L345*AY345,INT(MID(B345,5,LEN(B345)-4))*L345)+IFERROR(VLOOKUP(I345,AJUSTES!$A$1:$I$50,9,0),0),"")</f>
        <v/>
      </c>
      <c r="BC345" s="12"/>
      <c r="BD345" s="19" t="str">
        <f t="shared" si="204"/>
        <v/>
      </c>
      <c r="BE345" s="18" t="str">
        <f t="shared" si="205"/>
        <v/>
      </c>
      <c r="BF345" s="139" t="str">
        <f t="shared" si="206"/>
        <v/>
      </c>
      <c r="BG345" s="114"/>
      <c r="BH345" s="18" t="str">
        <f t="shared" si="207"/>
        <v/>
      </c>
      <c r="BI345" s="13"/>
      <c r="BJ345" s="12"/>
      <c r="BK345" s="12"/>
      <c r="BL345" s="145"/>
      <c r="BM345" s="12"/>
      <c r="BN345" s="12"/>
      <c r="BO345" s="12"/>
      <c r="BP345" s="12"/>
      <c r="BQ345" s="12"/>
      <c r="BR345" s="12"/>
      <c r="BS345" s="146"/>
      <c r="BT345" s="14"/>
      <c r="BU345" s="12"/>
      <c r="BV345" s="12"/>
      <c r="BW345" s="12"/>
      <c r="BX345" s="12"/>
      <c r="BY345" s="12"/>
      <c r="BZ345" s="144"/>
      <c r="CA345" s="107" t="str">
        <f>+IF(LEN($I345)&gt;5,IF(BD!F345="N/A","",BD!F345),"")</f>
        <v/>
      </c>
      <c r="CB345" s="21"/>
      <c r="CC345" s="147"/>
      <c r="CD345" s="148"/>
      <c r="CE345" s="8" t="str">
        <f>+IF(LEN(I345)&gt;5,BD!M345,"")</f>
        <v/>
      </c>
      <c r="CF345" s="16" t="str">
        <f>+IF(LEN(I345)&gt;5,BD!N345,"")</f>
        <v/>
      </c>
      <c r="CG345" s="3" t="str">
        <f t="shared" si="208"/>
        <v/>
      </c>
      <c r="CH345" s="23" t="str">
        <f>+IF(AND(LEN($I345)&gt;5),IF(AND($J345&gt;N$1,$J345&lt;=$AO$1),1,IF((COUNTIFS(INCAPACIDADES!$C$1:$C$51,$I345,INCAPACIDADES!K$1:K$51,N$1))&gt;0,2,IF(VLOOKUP($C345,BD!$D$1:$F$501,3,0)&gt;N$1,0,3))),"")</f>
        <v/>
      </c>
      <c r="CI345" s="23" t="str">
        <f>+IF(AND(LEN($I345)&gt;5),IF(AND($J345&gt;O$1,$J345&lt;=$AO$1),1,IF((COUNTIFS(INCAPACIDADES!$C$1:$C$51,$I345,INCAPACIDADES!L$1:L$51,O$1))&gt;0,2,IF(VLOOKUP($C345,BD!$D$1:$F$501,3,0)&gt;O$1,0,3))),"")</f>
        <v/>
      </c>
      <c r="CJ345" s="23" t="str">
        <f>+IF(AND(LEN($I345)&gt;5),IF(AND($J345&gt;P$1,$J345&lt;=$AO$1),1,IF((COUNTIFS(INCAPACIDADES!$C$1:$C$51,$I345,INCAPACIDADES!M$1:M$51,P$1))&gt;0,2,IF(VLOOKUP($C345,BD!$D$1:$F$501,3,0)&gt;P$1,0,3))),"")</f>
        <v/>
      </c>
      <c r="CK345" s="23" t="str">
        <f>+IF(AND(LEN($I345)&gt;5),IF(AND($J345&gt;Q$1,$J345&lt;=$AO$1),1,IF((COUNTIFS(INCAPACIDADES!$C$1:$C$51,$I345,INCAPACIDADES!N$1:N$51,Q$1))&gt;0,2,IF(VLOOKUP($C345,BD!$D$1:$F$501,3,0)&gt;Q$1,0,3))),"")</f>
        <v/>
      </c>
      <c r="CL345" s="23" t="str">
        <f>+IF(AND(LEN($I345)&gt;5),IF(AND($J345&gt;R$1,$J345&lt;=$AO$1),1,IF((COUNTIFS(INCAPACIDADES!$C$1:$C$51,$I345,INCAPACIDADES!O$1:O$51,R$1))&gt;0,2,IF(VLOOKUP($C345,BD!$D$1:$F$501,3,0)&gt;R$1,0,3))),"")</f>
        <v/>
      </c>
      <c r="CM345" s="23" t="str">
        <f>+IF(AND(LEN($I345)&gt;5),IF(AND($J345&gt;S$1,$J345&lt;=$AO$1),1,IF((COUNTIFS(INCAPACIDADES!$C$1:$C$51,$I345,INCAPACIDADES!P$1:P$51,S$1))&gt;0,2,IF(VLOOKUP($C345,BD!$D$1:$F$501,3,0)&gt;S$1,0,3))),"")</f>
        <v/>
      </c>
      <c r="CN345" s="23" t="str">
        <f>+IF(AND(LEN($I345)&gt;5),IF(AND($J345&gt;T$1,$J345&lt;=$AO$1),1,IF((COUNTIFS(INCAPACIDADES!$C$1:$C$51,$I345,INCAPACIDADES!Q$1:Q$51,T$1))&gt;0,2,IF(VLOOKUP($C345,BD!$D$1:$F$501,3,0)&gt;T$1,0,3))),"")</f>
        <v/>
      </c>
      <c r="CO345" s="23" t="str">
        <f>+IF(AND(LEN($I345)&gt;5),IF(AND($J345&gt;U$1,$J345&lt;=$AO$1),1,IF((COUNTIFS(INCAPACIDADES!$C$1:$C$51,$I345,INCAPACIDADES!R$1:R$51,U$1))&gt;0,2,IF(VLOOKUP($C345,BD!$D$1:$F$501,3,0)&gt;U$1,0,3))),"")</f>
        <v/>
      </c>
      <c r="CP345" s="23" t="str">
        <f>+IF(AND(LEN($I345)&gt;5),IF(AND($J345&gt;V$1,$J345&lt;=$AO$1),1,IF((COUNTIFS(INCAPACIDADES!$C$1:$C$51,$I345,INCAPACIDADES!S$1:S$51,V$1))&gt;0,2,IF(VLOOKUP($C345,BD!$D$1:$F$501,3,0)&gt;V$1,0,3))),"")</f>
        <v/>
      </c>
      <c r="CQ345" s="23" t="str">
        <f>+IF(AND(LEN($I345)&gt;5),IF(AND($J345&gt;W$1,$J345&lt;=$AO$1),1,IF((COUNTIFS(INCAPACIDADES!$C$1:$C$51,$I345,INCAPACIDADES!T$1:T$51,W$1))&gt;0,2,IF(VLOOKUP($C345,BD!$D$1:$F$501,3,0)&gt;W$1,0,3))),"")</f>
        <v/>
      </c>
      <c r="CR345" s="23" t="str">
        <f>+IF(AND(LEN($I345)&gt;5),IF(AND($J345&gt;X$1,$J345&lt;=$AO$1),1,IF((COUNTIFS(INCAPACIDADES!$C$1:$C$51,$I345,INCAPACIDADES!U$1:U$51,X$1))&gt;0,2,IF(VLOOKUP($C345,BD!$D$1:$F$501,3,0)&gt;X$1,0,3))),"")</f>
        <v/>
      </c>
      <c r="CS345" s="23" t="str">
        <f>+IF(AND(LEN($I345)&gt;5),IF(AND($J345&gt;Y$1,$J345&lt;=$AO$1),1,IF((COUNTIFS(INCAPACIDADES!$C$1:$C$51,$I345,INCAPACIDADES!V$1:V$51,Y$1))&gt;0,2,IF(VLOOKUP($C345,BD!$D$1:$F$501,3,0)&gt;Y$1,0,3))),"")</f>
        <v/>
      </c>
      <c r="CT345" s="23" t="str">
        <f>+IF(AND(LEN($I345)&gt;5),IF(AND($J345&gt;Z$1,$J345&lt;=$AO$1),1,IF((COUNTIFS(INCAPACIDADES!$C$1:$C$51,$I345,INCAPACIDADES!W$1:W$51,Z$1))&gt;0,2,IF(VLOOKUP($C345,BD!$D$1:$F$501,3,0)&gt;Z$1,0,3))),"")</f>
        <v/>
      </c>
      <c r="CU345" s="23" t="str">
        <f>+IF(AND(LEN($I345)&gt;5),IF(AND($J345&gt;AA$1,$J345&lt;=$AO$1),1,IF((COUNTIFS(INCAPACIDADES!$C$1:$C$51,$I345,INCAPACIDADES!X$1:X$51,AA$1))&gt;0,2,IF(VLOOKUP($C345,BD!$D$1:$F$501,3,0)&gt;AA$1,0,3))),"")</f>
        <v/>
      </c>
      <c r="CV345" s="23" t="str">
        <f>+IF(AND(LEN($I345)&gt;5),IF(AND($J345&gt;AB$1,$J345&lt;=$AO$1),1,IF((COUNTIFS(INCAPACIDADES!$C$1:$C$51,$I345,INCAPACIDADES!Y$1:Y$51,AB$1))&gt;0,2,IF(VLOOKUP($C345,BD!$D$1:$F$501,3,0)&gt;AB$1,0,3))),"")</f>
        <v/>
      </c>
      <c r="CW345" s="23" t="str">
        <f>+IF(AND(LEN($I345)&gt;5),IF(AND($J345&gt;AC$1,$J345&lt;=$AO$1),1,IF((COUNTIFS(INCAPACIDADES!$C$1:$C$51,$I345,INCAPACIDADES!Z$1:Z$51,AC$1))&gt;0,2,IF(VLOOKUP($C345,BD!$D$1:$F$501,3,0)&gt;AC$1,0,3))),"")</f>
        <v/>
      </c>
      <c r="CX345" s="23" t="str">
        <f>+IF(AND(LEN($I345)&gt;5),IF(AND($J345&gt;AD$1,$J345&lt;=$AO$1),1,IF((COUNTIFS(INCAPACIDADES!$C$1:$C$51,$I345,INCAPACIDADES!AA$1:AA$51,AD$1))&gt;0,2,IF(VLOOKUP($C345,BD!$D$1:$F$501,3,0)&gt;AD$1,0,3))),"")</f>
        <v/>
      </c>
      <c r="CY345" s="23" t="str">
        <f>+IF(AND(LEN($I345)&gt;5),IF(AND($J345&gt;AE$1,$J345&lt;=$AO$1),1,IF((COUNTIFS(INCAPACIDADES!$C$1:$C$51,$I345,INCAPACIDADES!AB$1:AB$51,AE$1))&gt;0,2,IF(VLOOKUP($C345,BD!$D$1:$F$501,3,0)&gt;AE$1,0,3))),"")</f>
        <v/>
      </c>
      <c r="CZ345" s="23" t="str">
        <f>+IF(AND(LEN($I345)&gt;5),IF(AND($J345&gt;AF$1,$J345&lt;=$AO$1),1,IF((COUNTIFS(INCAPACIDADES!$C$1:$C$51,$I345,INCAPACIDADES!AC$1:AC$51,AF$1))&gt;0,2,IF(VLOOKUP($C345,BD!$D$1:$F$501,3,0)&gt;AF$1,0,3))),"")</f>
        <v/>
      </c>
      <c r="DA345" s="23" t="str">
        <f>+IF(AND(LEN($I345)&gt;5),IF(AND($J345&gt;AG$1,$J345&lt;=$AO$1),1,IF((COUNTIFS(INCAPACIDADES!$C$1:$C$51,$I345,INCAPACIDADES!AD$1:AD$51,AG$1))&gt;0,2,IF(VLOOKUP($C345,BD!$D$1:$F$501,3,0)&gt;AG$1,0,3))),"")</f>
        <v/>
      </c>
      <c r="DB345" s="23" t="str">
        <f>+IF(AND(LEN($I345)&gt;5),IF(AND($J345&gt;AH$1,$J345&lt;=$AO$1),1,IF((COUNTIFS(INCAPACIDADES!$C$1:$C$51,$I345,INCAPACIDADES!AE$1:AE$51,AH$1))&gt;0,2,IF(VLOOKUP($C345,BD!$D$1:$F$501,3,0)&gt;AH$1,0,3))),"")</f>
        <v/>
      </c>
      <c r="DC345" s="23" t="str">
        <f>+IF(AND(LEN($I345)&gt;5),IF(AND($J345&gt;AI$1,$J345&lt;=$AO$1),1,IF((COUNTIFS(INCAPACIDADES!$C$1:$C$51,$I345,INCAPACIDADES!AF$1:AF$51,AI$1))&gt;0,2,IF(VLOOKUP($C345,BD!$D$1:$F$501,3,0)&gt;AI$1,0,3))),"")</f>
        <v/>
      </c>
      <c r="DD345" s="23" t="str">
        <f>+IF(AND(LEN($I345)&gt;5),IF(AND($J345&gt;AJ$1,$J345&lt;=$AO$1),1,IF((COUNTIFS(INCAPACIDADES!$C$1:$C$51,$I345,INCAPACIDADES!AG$1:AG$51,AJ$1))&gt;0,2,IF(VLOOKUP($C345,BD!$D$1:$F$501,3,0)&gt;AJ$1,0,3))),"")</f>
        <v/>
      </c>
      <c r="DE345" s="23" t="str">
        <f>+IF(AND(LEN($I345)&gt;5),IF(AND($J345&gt;AK$1,$J345&lt;=$AO$1),1,IF((COUNTIFS(INCAPACIDADES!$C$1:$C$51,$I345,INCAPACIDADES!AH$1:AH$51,AK$1))&gt;0,2,IF(VLOOKUP($C345,BD!$D$1:$F$501,3,0)&gt;AK$1,0,3))),"")</f>
        <v/>
      </c>
      <c r="DF345" s="23" t="str">
        <f>+IF(AND(LEN($I345)&gt;5),IF(AND($J345&gt;AL$1,$J345&lt;=$AO$1),1,IF((COUNTIFS(INCAPACIDADES!$C$1:$C$51,$I345,INCAPACIDADES!AI$1:AI$51,AL$1))&gt;0,2,IF(VLOOKUP($C345,BD!$D$1:$F$501,3,0)&gt;AL$1,0,3))),"")</f>
        <v/>
      </c>
      <c r="DG345" s="23" t="str">
        <f>+IF(AND(LEN($I345)&gt;5),IF(AND($J345&gt;AM$1,$J345&lt;=$AO$1),1,IF((COUNTIFS(INCAPACIDADES!$C$1:$C$51,$I345,INCAPACIDADES!AJ$1:AJ$51,AM$1))&gt;0,2,IF(VLOOKUP($C345,BD!$D$1:$F$501,3,0)&gt;AM$1,0,3))),"")</f>
        <v/>
      </c>
      <c r="DH345" s="23" t="str">
        <f>+IF(AND(LEN($I345)&gt;5),IF(AND($J345&gt;AN$1,$J345&lt;=$AO$1),1,IF((COUNTIFS(INCAPACIDADES!$C$1:$C$51,$I345,INCAPACIDADES!AK$1:AK$51,AN$1))&gt;0,2,IF(VLOOKUP($C345,BD!$D$1:$F$501,3,0)&gt;AN$1,0,3))),"")</f>
        <v/>
      </c>
      <c r="DI345" s="23" t="str">
        <f>+IF(AND(LEN($I345)&gt;5),IF(AND($J345&gt;AO$1,$J345&lt;=$AO$1),1,IF((COUNTIFS(INCAPACIDADES!$C$1:$C$51,$I345,INCAPACIDADES!AL$1:AL$51,AO$1))&gt;0,2,IF(VLOOKUP($C345,BD!$D$1:$F$501,3,0)&gt;AO$1,0,3))),"")</f>
        <v/>
      </c>
      <c r="DJ345" s="23" t="str">
        <f>+IF(LEN($I345)&gt;5,IF(ISERROR(VLOOKUP(N345,'CODIGO PAGO'!$B$2:$B$20,1,0)),1,IF(OR(AND(CH345=1,N345&lt;&gt;"N"),AND(CH345=3,N345&lt;&gt;"B"),AND(CH345=2,LEFT(TRIM(N345),1)&lt;&gt;"I")),1,IF(OR(AND(CH345=0,N345="N"),AND(CH345=0,N345="B"),AND(CH345=0,LEFT(TRIM(N345),1)="I")),1,0))),"")</f>
        <v/>
      </c>
      <c r="DK345" s="23" t="str">
        <f t="shared" si="209"/>
        <v/>
      </c>
      <c r="DL345" s="23" t="str">
        <f>+IF(LEN($I345)&gt;5,IF(ISERROR(VLOOKUP(P345,'CODIGO PAGO'!$B$2:$B$20,1,0)),1,IF(OR(AND(CJ345=1,P345&lt;&gt;"N"),AND(CJ345=3,P345&lt;&gt;"B"),AND(CJ345=2,LEFT(TRIM(P345),1)&lt;&gt;"I")),1,IF(OR(AND(CJ345=0,P345="N"),AND(CJ345=0,P345="B"),AND(CJ345=0,LEFT(TRIM(P345),1)="I")),1,0))),"")</f>
        <v/>
      </c>
      <c r="DM345" s="23" t="str">
        <f t="shared" si="210"/>
        <v/>
      </c>
      <c r="DN345" s="23" t="str">
        <f>+IF(LEN($I345)&gt;5,IF(ISERROR(VLOOKUP(R345,'CODIGO PAGO'!$B$2:$B$20,1,0)),1,IF(OR(AND(CL345=1,R345&lt;&gt;"N"),AND(CL345=3,R345&lt;&gt;"B"),AND(CL345=2,LEFT(TRIM(R345),1)&lt;&gt;"I")),1,IF(OR(AND(CL345=0,R345="N"),AND(CL345=0,R345="B"),AND(CL345=0,LEFT(TRIM(R345),1)="I")),1,0))),"")</f>
        <v/>
      </c>
      <c r="DO345" s="23" t="str">
        <f t="shared" si="211"/>
        <v/>
      </c>
      <c r="DP345" s="23" t="str">
        <f>+IF(LEN($I345)&gt;5,IF(ISERROR(VLOOKUP(T345,'CODIGO PAGO'!$B$2:$B$20,1,0)),1,IF(OR(AND(CN345=1,T345&lt;&gt;"N"),AND(CN345=3,T345&lt;&gt;"B"),AND(CN345=2,LEFT(TRIM(T345),1)&lt;&gt;"I")),1,IF(OR(AND(CN345=0,T345="N"),AND(CN345=0,T345="B"),AND(CN345=0,LEFT(TRIM(T345),1)="I")),1,0))),"")</f>
        <v/>
      </c>
      <c r="DQ345" s="23" t="str">
        <f t="shared" si="212"/>
        <v/>
      </c>
      <c r="DR345" s="23" t="str">
        <f>+IF(LEN($I345)&gt;5,IF(ISERROR(VLOOKUP(V345,'CODIGO PAGO'!$B$2:$B$20,1,0)),1,IF(OR(AND(CP345=1,V345&lt;&gt;"N"),AND(CP345=3,V345&lt;&gt;"B"),AND(CP345=2,LEFT(TRIM(V345),1)&lt;&gt;"I")),1,IF(OR(AND(CP345=0,V345="N"),AND(CP345=0,V345="B"),AND(CP345=0,LEFT(TRIM(V345),1)="I")),1,0))),"")</f>
        <v/>
      </c>
      <c r="DS345" s="23" t="str">
        <f t="shared" si="213"/>
        <v/>
      </c>
      <c r="DT345" s="23" t="str">
        <f>+IF(LEN($I345)&gt;5,IF(ISERROR(VLOOKUP(X345,'CODIGO PAGO'!$B$2:$B$20,1,0)),1,IF(OR(AND(CR345=1,X345&lt;&gt;"N"),AND(CR345=3,X345&lt;&gt;"B"),AND(CR345=2,LEFT(TRIM(X345),1)&lt;&gt;"I")),1,IF(OR(AND(CR345=0,X345="N"),AND(CR345=0,X345="B"),AND(CR345=0,LEFT(TRIM(X345),1)="I")),1,0))),"")</f>
        <v/>
      </c>
      <c r="DU345" s="23" t="str">
        <f t="shared" si="214"/>
        <v/>
      </c>
      <c r="DV345" s="23" t="str">
        <f>+IF(LEN($I345)&gt;5,IF(ISERROR(VLOOKUP(Z345,'CODIGO PAGO'!$B$2:$B$20,1,0)),1,IF(OR(AND(CT345=1,Z345&lt;&gt;"N"),AND(CT345=3,Z345&lt;&gt;"B"),AND(CT345=2,LEFT(TRIM(Z345),1)&lt;&gt;"I")),1,IF(OR(AND(CT345=0,Z345="N"),AND(CT345=0,Z345="B"),AND(CT345=0,LEFT(TRIM(Z345),1)="I")),1,0))),"")</f>
        <v/>
      </c>
      <c r="DW345" s="23" t="str">
        <f t="shared" si="215"/>
        <v/>
      </c>
      <c r="DX345" s="23" t="str">
        <f>+IF(LEN($I345)&gt;5,IF(ISERROR(VLOOKUP(AB345,'CODIGO PAGO'!$B$2:$B$20,1,0)),1,IF(OR(AND(CV345=1,AB345&lt;&gt;"N"),AND(CV345=3,AB345&lt;&gt;"B"),AND(CV345=2,LEFT(TRIM(AB345),1)&lt;&gt;"I")),1,IF(OR(AND(CV345=0,AB345="N"),AND(CV345=0,AB345="B"),AND(CV345=0,LEFT(TRIM(AB345),1)="I")),1,0))),"")</f>
        <v/>
      </c>
      <c r="DY345" s="23" t="str">
        <f t="shared" si="216"/>
        <v/>
      </c>
      <c r="DZ345" s="23" t="str">
        <f>+IF(LEN($I345)&gt;5,IF(ISERROR(VLOOKUP(AD345,'CODIGO PAGO'!$B$2:$B$20,1,0)),1,IF(OR(AND(CX345=1,AD345&lt;&gt;"N"),AND(CX345=3,AD345&lt;&gt;"B"),AND(CX345=2,LEFT(TRIM(AD345),1)&lt;&gt;"I")),1,IF(OR(AND(CX345=0,AD345="N"),AND(CX345=0,AD345="B"),AND(CX345=0,LEFT(TRIM(AD345),1)="I")),1,0))),"")</f>
        <v/>
      </c>
      <c r="EA345" s="23" t="str">
        <f t="shared" si="217"/>
        <v/>
      </c>
      <c r="EB345" s="23" t="str">
        <f>+IF(LEN($I345)&gt;5,IF(ISERROR(VLOOKUP(AF345,'CODIGO PAGO'!$B$2:$B$20,1,0)),1,IF(OR(AND(CZ345=1,AF345&lt;&gt;"N"),AND(CZ345=3,AF345&lt;&gt;"B"),AND(CZ345=2,LEFT(TRIM(AF345),1)&lt;&gt;"I")),1,IF(OR(AND(CZ345=0,AF345="N"),AND(CZ345=0,AF345="B"),AND(CZ345=0,LEFT(TRIM(AF345),1)="I")),1,0))),"")</f>
        <v/>
      </c>
      <c r="EC345" s="23" t="str">
        <f t="shared" si="218"/>
        <v/>
      </c>
      <c r="ED345" s="23" t="str">
        <f>+IF(LEN($I345)&gt;5,IF(ISERROR(VLOOKUP(AH345,'CODIGO PAGO'!$B$2:$B$20,1,0)),1,IF(OR(AND(DB345=1,AH345&lt;&gt;"N"),AND(DB345=3,AH345&lt;&gt;"B"),AND(DB345=2,LEFT(TRIM(AH345),1)&lt;&gt;"I")),1,IF(OR(AND(DB345=0,AH345="N"),AND(DB345=0,AH345="B"),AND(DB345=0,LEFT(TRIM(AH345),1)="I")),1,0))),"")</f>
        <v/>
      </c>
      <c r="EE345" s="23" t="str">
        <f t="shared" si="219"/>
        <v/>
      </c>
      <c r="EF345" s="23" t="str">
        <f>+IF(LEN($I345)&gt;5,IF(ISERROR(VLOOKUP(AJ345,'CODIGO PAGO'!$B$2:$B$20,1,0)),1,IF(OR(AND(DD345=1,AJ345&lt;&gt;"N"),AND(DD345=3,AJ345&lt;&gt;"B"),AND(DD345=2,LEFT(TRIM(AJ345),1)&lt;&gt;"I")),1,IF(OR(AND(DD345=0,AJ345="N"),AND(DD345=0,AJ345="B"),AND(DD345=0,LEFT(TRIM(AJ345),1)="I")),1,0))),"")</f>
        <v/>
      </c>
      <c r="EG345" s="23" t="str">
        <f t="shared" si="220"/>
        <v/>
      </c>
      <c r="EH345" s="23" t="str">
        <f>+IF(LEN($I345)&gt;5,IF(ISERROR(VLOOKUP(AL345,'CODIGO PAGO'!$B$2:$B$20,1,0)),1,IF(OR(AND(DF345=1,AL345&lt;&gt;"N"),AND(DF345=3,AL345&lt;&gt;"B"),AND(DF345=2,LEFT(TRIM(AL345),1)&lt;&gt;"I")),1,IF(OR(AND(DF345=0,AL345="N"),AND(DF345=0,AL345="B"),AND(DF345=0,LEFT(TRIM(AL345),1)="I")),1,0))),"")</f>
        <v/>
      </c>
      <c r="EI345" s="23" t="str">
        <f t="shared" si="221"/>
        <v/>
      </c>
      <c r="EJ345" s="23" t="str">
        <f>+IF(LEN($I345)&gt;5,IF(ISERROR(VLOOKUP(AN345,'CODIGO PAGO'!$B$2:$B$20,1,0)),1,IF(OR(AND(DH345=1,AN345&lt;&gt;"N"),AND(DH345=3,AN345&lt;&gt;"B"),AND(DH345=2,LEFT(TRIM(AN345),1)&lt;&gt;"I")),1,IF(OR(AND(DH345=0,AN345="N"),AND(DH345=0,AN345="B"),AND(DH345=0,LEFT(TRIM(AN345),1)="I")),1,0))),"")</f>
        <v/>
      </c>
      <c r="EK345" s="23" t="str">
        <f t="shared" si="222"/>
        <v/>
      </c>
      <c r="EL345" s="24" t="str">
        <f t="shared" si="223"/>
        <v/>
      </c>
    </row>
    <row r="346" spans="1:142" s="26" customFormat="1">
      <c r="A346" s="15" t="str">
        <f t="shared" si="189"/>
        <v/>
      </c>
      <c r="B346" s="1" t="str">
        <f>+IF(LEN(I346)&gt;5,'CODIGO PAGO'!$B$28,"")</f>
        <v/>
      </c>
      <c r="C346" s="1" t="str">
        <f>+IF(LEN($I346)&gt;5,BD!D346,"")</f>
        <v/>
      </c>
      <c r="D346" s="168" t="str">
        <f>+IF(LEN($I346)&gt;5,BD!A346,"")</f>
        <v/>
      </c>
      <c r="E346" s="1" t="str">
        <f>+IF(LEN($I346)&gt;5,BD!B346,"")</f>
        <v/>
      </c>
      <c r="F346" s="1" t="str">
        <f>+IF(LEN($I346)&gt;5,BD!C346,"")</f>
        <v/>
      </c>
      <c r="G346" s="141"/>
      <c r="H346" s="141"/>
      <c r="I346" s="1" t="str">
        <f>+IF(LEN(BD!G346)&gt;5,BD!G346,"")</f>
        <v/>
      </c>
      <c r="J346" s="167" t="str">
        <f>+IF(LEN($I346)&gt;5,BD!E346,"")</f>
        <v/>
      </c>
      <c r="K346" s="6" t="str">
        <f t="shared" si="190"/>
        <v/>
      </c>
      <c r="L346" s="87" t="str">
        <f>+IF(LEN($I346)&gt;5,BD!H346,"")</f>
        <v/>
      </c>
      <c r="M346" s="40" t="str">
        <f t="shared" si="191"/>
        <v/>
      </c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4" t="str">
        <f t="shared" si="192"/>
        <v/>
      </c>
      <c r="AQ346" s="5" t="str">
        <f t="shared" si="193"/>
        <v/>
      </c>
      <c r="AR346" s="91" t="str">
        <f t="shared" si="194"/>
        <v/>
      </c>
      <c r="AS346" s="5" t="str">
        <f t="shared" si="195"/>
        <v/>
      </c>
      <c r="AT346" s="91" t="str">
        <f t="shared" si="196"/>
        <v/>
      </c>
      <c r="AU346" s="4" t="str">
        <f t="shared" si="197"/>
        <v/>
      </c>
      <c r="AV346" s="4" t="str">
        <f t="shared" si="198"/>
        <v/>
      </c>
      <c r="AW346" s="4" t="str">
        <f t="shared" si="199"/>
        <v/>
      </c>
      <c r="AX346" s="4" t="str">
        <f t="shared" si="200"/>
        <v/>
      </c>
      <c r="AY346" s="88" t="str">
        <f t="shared" si="201"/>
        <v/>
      </c>
      <c r="AZ346" s="17" t="str">
        <f t="shared" si="202"/>
        <v/>
      </c>
      <c r="BA346" s="18" t="str">
        <f t="shared" si="203"/>
        <v/>
      </c>
      <c r="BB346" s="19" t="str">
        <f>+IF(LEN(I346)&gt;5,IF(INT(RIGHT(B346,1))=9,0.5*L346*AY346,INT(MID(B346,5,LEN(B346)-4))*L346)+IFERROR(VLOOKUP(I346,AJUSTES!$A$1:$I$50,9,0),0),"")</f>
        <v/>
      </c>
      <c r="BC346" s="12"/>
      <c r="BD346" s="19" t="str">
        <f t="shared" si="204"/>
        <v/>
      </c>
      <c r="BE346" s="18" t="str">
        <f t="shared" si="205"/>
        <v/>
      </c>
      <c r="BF346" s="139" t="str">
        <f t="shared" si="206"/>
        <v/>
      </c>
      <c r="BG346" s="114"/>
      <c r="BH346" s="18" t="str">
        <f t="shared" si="207"/>
        <v/>
      </c>
      <c r="BI346" s="13"/>
      <c r="BJ346" s="12"/>
      <c r="BK346" s="12"/>
      <c r="BL346" s="145"/>
      <c r="BM346" s="12"/>
      <c r="BN346" s="12"/>
      <c r="BO346" s="12"/>
      <c r="BP346" s="12"/>
      <c r="BQ346" s="12"/>
      <c r="BR346" s="12"/>
      <c r="BS346" s="146"/>
      <c r="BT346" s="14"/>
      <c r="BU346" s="12"/>
      <c r="BV346" s="12"/>
      <c r="BW346" s="12"/>
      <c r="BX346" s="12"/>
      <c r="BY346" s="12"/>
      <c r="BZ346" s="144"/>
      <c r="CA346" s="107" t="str">
        <f>+IF(LEN($I346)&gt;5,IF(BD!F346="N/A","",BD!F346),"")</f>
        <v/>
      </c>
      <c r="CB346" s="21"/>
      <c r="CC346" s="147"/>
      <c r="CD346" s="148"/>
      <c r="CE346" s="8" t="str">
        <f>+IF(LEN(I346)&gt;5,BD!M346,"")</f>
        <v/>
      </c>
      <c r="CF346" s="16" t="str">
        <f>+IF(LEN(I346)&gt;5,BD!N346,"")</f>
        <v/>
      </c>
      <c r="CG346" s="3" t="str">
        <f t="shared" si="208"/>
        <v/>
      </c>
      <c r="CH346" s="23" t="str">
        <f>+IF(AND(LEN($I346)&gt;5),IF(AND($J346&gt;N$1,$J346&lt;=$AO$1),1,IF((COUNTIFS(INCAPACIDADES!$C$1:$C$51,$I346,INCAPACIDADES!K$1:K$51,N$1))&gt;0,2,IF(VLOOKUP($C346,BD!$D$1:$F$501,3,0)&gt;N$1,0,3))),"")</f>
        <v/>
      </c>
      <c r="CI346" s="23" t="str">
        <f>+IF(AND(LEN($I346)&gt;5),IF(AND($J346&gt;O$1,$J346&lt;=$AO$1),1,IF((COUNTIFS(INCAPACIDADES!$C$1:$C$51,$I346,INCAPACIDADES!L$1:L$51,O$1))&gt;0,2,IF(VLOOKUP($C346,BD!$D$1:$F$501,3,0)&gt;O$1,0,3))),"")</f>
        <v/>
      </c>
      <c r="CJ346" s="23" t="str">
        <f>+IF(AND(LEN($I346)&gt;5),IF(AND($J346&gt;P$1,$J346&lt;=$AO$1),1,IF((COUNTIFS(INCAPACIDADES!$C$1:$C$51,$I346,INCAPACIDADES!M$1:M$51,P$1))&gt;0,2,IF(VLOOKUP($C346,BD!$D$1:$F$501,3,0)&gt;P$1,0,3))),"")</f>
        <v/>
      </c>
      <c r="CK346" s="23" t="str">
        <f>+IF(AND(LEN($I346)&gt;5),IF(AND($J346&gt;Q$1,$J346&lt;=$AO$1),1,IF((COUNTIFS(INCAPACIDADES!$C$1:$C$51,$I346,INCAPACIDADES!N$1:N$51,Q$1))&gt;0,2,IF(VLOOKUP($C346,BD!$D$1:$F$501,3,0)&gt;Q$1,0,3))),"")</f>
        <v/>
      </c>
      <c r="CL346" s="23" t="str">
        <f>+IF(AND(LEN($I346)&gt;5),IF(AND($J346&gt;R$1,$J346&lt;=$AO$1),1,IF((COUNTIFS(INCAPACIDADES!$C$1:$C$51,$I346,INCAPACIDADES!O$1:O$51,R$1))&gt;0,2,IF(VLOOKUP($C346,BD!$D$1:$F$501,3,0)&gt;R$1,0,3))),"")</f>
        <v/>
      </c>
      <c r="CM346" s="23" t="str">
        <f>+IF(AND(LEN($I346)&gt;5),IF(AND($J346&gt;S$1,$J346&lt;=$AO$1),1,IF((COUNTIFS(INCAPACIDADES!$C$1:$C$51,$I346,INCAPACIDADES!P$1:P$51,S$1))&gt;0,2,IF(VLOOKUP($C346,BD!$D$1:$F$501,3,0)&gt;S$1,0,3))),"")</f>
        <v/>
      </c>
      <c r="CN346" s="23" t="str">
        <f>+IF(AND(LEN($I346)&gt;5),IF(AND($J346&gt;T$1,$J346&lt;=$AO$1),1,IF((COUNTIFS(INCAPACIDADES!$C$1:$C$51,$I346,INCAPACIDADES!Q$1:Q$51,T$1))&gt;0,2,IF(VLOOKUP($C346,BD!$D$1:$F$501,3,0)&gt;T$1,0,3))),"")</f>
        <v/>
      </c>
      <c r="CO346" s="23" t="str">
        <f>+IF(AND(LEN($I346)&gt;5),IF(AND($J346&gt;U$1,$J346&lt;=$AO$1),1,IF((COUNTIFS(INCAPACIDADES!$C$1:$C$51,$I346,INCAPACIDADES!R$1:R$51,U$1))&gt;0,2,IF(VLOOKUP($C346,BD!$D$1:$F$501,3,0)&gt;U$1,0,3))),"")</f>
        <v/>
      </c>
      <c r="CP346" s="23" t="str">
        <f>+IF(AND(LEN($I346)&gt;5),IF(AND($J346&gt;V$1,$J346&lt;=$AO$1),1,IF((COUNTIFS(INCAPACIDADES!$C$1:$C$51,$I346,INCAPACIDADES!S$1:S$51,V$1))&gt;0,2,IF(VLOOKUP($C346,BD!$D$1:$F$501,3,0)&gt;V$1,0,3))),"")</f>
        <v/>
      </c>
      <c r="CQ346" s="23" t="str">
        <f>+IF(AND(LEN($I346)&gt;5),IF(AND($J346&gt;W$1,$J346&lt;=$AO$1),1,IF((COUNTIFS(INCAPACIDADES!$C$1:$C$51,$I346,INCAPACIDADES!T$1:T$51,W$1))&gt;0,2,IF(VLOOKUP($C346,BD!$D$1:$F$501,3,0)&gt;W$1,0,3))),"")</f>
        <v/>
      </c>
      <c r="CR346" s="23" t="str">
        <f>+IF(AND(LEN($I346)&gt;5),IF(AND($J346&gt;X$1,$J346&lt;=$AO$1),1,IF((COUNTIFS(INCAPACIDADES!$C$1:$C$51,$I346,INCAPACIDADES!U$1:U$51,X$1))&gt;0,2,IF(VLOOKUP($C346,BD!$D$1:$F$501,3,0)&gt;X$1,0,3))),"")</f>
        <v/>
      </c>
      <c r="CS346" s="23" t="str">
        <f>+IF(AND(LEN($I346)&gt;5),IF(AND($J346&gt;Y$1,$J346&lt;=$AO$1),1,IF((COUNTIFS(INCAPACIDADES!$C$1:$C$51,$I346,INCAPACIDADES!V$1:V$51,Y$1))&gt;0,2,IF(VLOOKUP($C346,BD!$D$1:$F$501,3,0)&gt;Y$1,0,3))),"")</f>
        <v/>
      </c>
      <c r="CT346" s="23" t="str">
        <f>+IF(AND(LEN($I346)&gt;5),IF(AND($J346&gt;Z$1,$J346&lt;=$AO$1),1,IF((COUNTIFS(INCAPACIDADES!$C$1:$C$51,$I346,INCAPACIDADES!W$1:W$51,Z$1))&gt;0,2,IF(VLOOKUP($C346,BD!$D$1:$F$501,3,0)&gt;Z$1,0,3))),"")</f>
        <v/>
      </c>
      <c r="CU346" s="23" t="str">
        <f>+IF(AND(LEN($I346)&gt;5),IF(AND($J346&gt;AA$1,$J346&lt;=$AO$1),1,IF((COUNTIFS(INCAPACIDADES!$C$1:$C$51,$I346,INCAPACIDADES!X$1:X$51,AA$1))&gt;0,2,IF(VLOOKUP($C346,BD!$D$1:$F$501,3,0)&gt;AA$1,0,3))),"")</f>
        <v/>
      </c>
      <c r="CV346" s="23" t="str">
        <f>+IF(AND(LEN($I346)&gt;5),IF(AND($J346&gt;AB$1,$J346&lt;=$AO$1),1,IF((COUNTIFS(INCAPACIDADES!$C$1:$C$51,$I346,INCAPACIDADES!Y$1:Y$51,AB$1))&gt;0,2,IF(VLOOKUP($C346,BD!$D$1:$F$501,3,0)&gt;AB$1,0,3))),"")</f>
        <v/>
      </c>
      <c r="CW346" s="23" t="str">
        <f>+IF(AND(LEN($I346)&gt;5),IF(AND($J346&gt;AC$1,$J346&lt;=$AO$1),1,IF((COUNTIFS(INCAPACIDADES!$C$1:$C$51,$I346,INCAPACIDADES!Z$1:Z$51,AC$1))&gt;0,2,IF(VLOOKUP($C346,BD!$D$1:$F$501,3,0)&gt;AC$1,0,3))),"")</f>
        <v/>
      </c>
      <c r="CX346" s="23" t="str">
        <f>+IF(AND(LEN($I346)&gt;5),IF(AND($J346&gt;AD$1,$J346&lt;=$AO$1),1,IF((COUNTIFS(INCAPACIDADES!$C$1:$C$51,$I346,INCAPACIDADES!AA$1:AA$51,AD$1))&gt;0,2,IF(VLOOKUP($C346,BD!$D$1:$F$501,3,0)&gt;AD$1,0,3))),"")</f>
        <v/>
      </c>
      <c r="CY346" s="23" t="str">
        <f>+IF(AND(LEN($I346)&gt;5),IF(AND($J346&gt;AE$1,$J346&lt;=$AO$1),1,IF((COUNTIFS(INCAPACIDADES!$C$1:$C$51,$I346,INCAPACIDADES!AB$1:AB$51,AE$1))&gt;0,2,IF(VLOOKUP($C346,BD!$D$1:$F$501,3,0)&gt;AE$1,0,3))),"")</f>
        <v/>
      </c>
      <c r="CZ346" s="23" t="str">
        <f>+IF(AND(LEN($I346)&gt;5),IF(AND($J346&gt;AF$1,$J346&lt;=$AO$1),1,IF((COUNTIFS(INCAPACIDADES!$C$1:$C$51,$I346,INCAPACIDADES!AC$1:AC$51,AF$1))&gt;0,2,IF(VLOOKUP($C346,BD!$D$1:$F$501,3,0)&gt;AF$1,0,3))),"")</f>
        <v/>
      </c>
      <c r="DA346" s="23" t="str">
        <f>+IF(AND(LEN($I346)&gt;5),IF(AND($J346&gt;AG$1,$J346&lt;=$AO$1),1,IF((COUNTIFS(INCAPACIDADES!$C$1:$C$51,$I346,INCAPACIDADES!AD$1:AD$51,AG$1))&gt;0,2,IF(VLOOKUP($C346,BD!$D$1:$F$501,3,0)&gt;AG$1,0,3))),"")</f>
        <v/>
      </c>
      <c r="DB346" s="23" t="str">
        <f>+IF(AND(LEN($I346)&gt;5),IF(AND($J346&gt;AH$1,$J346&lt;=$AO$1),1,IF((COUNTIFS(INCAPACIDADES!$C$1:$C$51,$I346,INCAPACIDADES!AE$1:AE$51,AH$1))&gt;0,2,IF(VLOOKUP($C346,BD!$D$1:$F$501,3,0)&gt;AH$1,0,3))),"")</f>
        <v/>
      </c>
      <c r="DC346" s="23" t="str">
        <f>+IF(AND(LEN($I346)&gt;5),IF(AND($J346&gt;AI$1,$J346&lt;=$AO$1),1,IF((COUNTIFS(INCAPACIDADES!$C$1:$C$51,$I346,INCAPACIDADES!AF$1:AF$51,AI$1))&gt;0,2,IF(VLOOKUP($C346,BD!$D$1:$F$501,3,0)&gt;AI$1,0,3))),"")</f>
        <v/>
      </c>
      <c r="DD346" s="23" t="str">
        <f>+IF(AND(LEN($I346)&gt;5),IF(AND($J346&gt;AJ$1,$J346&lt;=$AO$1),1,IF((COUNTIFS(INCAPACIDADES!$C$1:$C$51,$I346,INCAPACIDADES!AG$1:AG$51,AJ$1))&gt;0,2,IF(VLOOKUP($C346,BD!$D$1:$F$501,3,0)&gt;AJ$1,0,3))),"")</f>
        <v/>
      </c>
      <c r="DE346" s="23" t="str">
        <f>+IF(AND(LEN($I346)&gt;5),IF(AND($J346&gt;AK$1,$J346&lt;=$AO$1),1,IF((COUNTIFS(INCAPACIDADES!$C$1:$C$51,$I346,INCAPACIDADES!AH$1:AH$51,AK$1))&gt;0,2,IF(VLOOKUP($C346,BD!$D$1:$F$501,3,0)&gt;AK$1,0,3))),"")</f>
        <v/>
      </c>
      <c r="DF346" s="23" t="str">
        <f>+IF(AND(LEN($I346)&gt;5),IF(AND($J346&gt;AL$1,$J346&lt;=$AO$1),1,IF((COUNTIFS(INCAPACIDADES!$C$1:$C$51,$I346,INCAPACIDADES!AI$1:AI$51,AL$1))&gt;0,2,IF(VLOOKUP($C346,BD!$D$1:$F$501,3,0)&gt;AL$1,0,3))),"")</f>
        <v/>
      </c>
      <c r="DG346" s="23" t="str">
        <f>+IF(AND(LEN($I346)&gt;5),IF(AND($J346&gt;AM$1,$J346&lt;=$AO$1),1,IF((COUNTIFS(INCAPACIDADES!$C$1:$C$51,$I346,INCAPACIDADES!AJ$1:AJ$51,AM$1))&gt;0,2,IF(VLOOKUP($C346,BD!$D$1:$F$501,3,0)&gt;AM$1,0,3))),"")</f>
        <v/>
      </c>
      <c r="DH346" s="23" t="str">
        <f>+IF(AND(LEN($I346)&gt;5),IF(AND($J346&gt;AN$1,$J346&lt;=$AO$1),1,IF((COUNTIFS(INCAPACIDADES!$C$1:$C$51,$I346,INCAPACIDADES!AK$1:AK$51,AN$1))&gt;0,2,IF(VLOOKUP($C346,BD!$D$1:$F$501,3,0)&gt;AN$1,0,3))),"")</f>
        <v/>
      </c>
      <c r="DI346" s="23" t="str">
        <f>+IF(AND(LEN($I346)&gt;5),IF(AND($J346&gt;AO$1,$J346&lt;=$AO$1),1,IF((COUNTIFS(INCAPACIDADES!$C$1:$C$51,$I346,INCAPACIDADES!AL$1:AL$51,AO$1))&gt;0,2,IF(VLOOKUP($C346,BD!$D$1:$F$501,3,0)&gt;AO$1,0,3))),"")</f>
        <v/>
      </c>
      <c r="DJ346" s="23" t="str">
        <f>+IF(LEN($I346)&gt;5,IF(ISERROR(VLOOKUP(N346,'CODIGO PAGO'!$B$2:$B$20,1,0)),1,IF(OR(AND(CH346=1,N346&lt;&gt;"N"),AND(CH346=3,N346&lt;&gt;"B"),AND(CH346=2,LEFT(TRIM(N346),1)&lt;&gt;"I")),1,IF(OR(AND(CH346=0,N346="N"),AND(CH346=0,N346="B"),AND(CH346=0,LEFT(TRIM(N346),1)="I")),1,0))),"")</f>
        <v/>
      </c>
      <c r="DK346" s="23" t="str">
        <f t="shared" si="209"/>
        <v/>
      </c>
      <c r="DL346" s="23" t="str">
        <f>+IF(LEN($I346)&gt;5,IF(ISERROR(VLOOKUP(P346,'CODIGO PAGO'!$B$2:$B$20,1,0)),1,IF(OR(AND(CJ346=1,P346&lt;&gt;"N"),AND(CJ346=3,P346&lt;&gt;"B"),AND(CJ346=2,LEFT(TRIM(P346),1)&lt;&gt;"I")),1,IF(OR(AND(CJ346=0,P346="N"),AND(CJ346=0,P346="B"),AND(CJ346=0,LEFT(TRIM(P346),1)="I")),1,0))),"")</f>
        <v/>
      </c>
      <c r="DM346" s="23" t="str">
        <f t="shared" si="210"/>
        <v/>
      </c>
      <c r="DN346" s="23" t="str">
        <f>+IF(LEN($I346)&gt;5,IF(ISERROR(VLOOKUP(R346,'CODIGO PAGO'!$B$2:$B$20,1,0)),1,IF(OR(AND(CL346=1,R346&lt;&gt;"N"),AND(CL346=3,R346&lt;&gt;"B"),AND(CL346=2,LEFT(TRIM(R346),1)&lt;&gt;"I")),1,IF(OR(AND(CL346=0,R346="N"),AND(CL346=0,R346="B"),AND(CL346=0,LEFT(TRIM(R346),1)="I")),1,0))),"")</f>
        <v/>
      </c>
      <c r="DO346" s="23" t="str">
        <f t="shared" si="211"/>
        <v/>
      </c>
      <c r="DP346" s="23" t="str">
        <f>+IF(LEN($I346)&gt;5,IF(ISERROR(VLOOKUP(T346,'CODIGO PAGO'!$B$2:$B$20,1,0)),1,IF(OR(AND(CN346=1,T346&lt;&gt;"N"),AND(CN346=3,T346&lt;&gt;"B"),AND(CN346=2,LEFT(TRIM(T346),1)&lt;&gt;"I")),1,IF(OR(AND(CN346=0,T346="N"),AND(CN346=0,T346="B"),AND(CN346=0,LEFT(TRIM(T346),1)="I")),1,0))),"")</f>
        <v/>
      </c>
      <c r="DQ346" s="23" t="str">
        <f t="shared" si="212"/>
        <v/>
      </c>
      <c r="DR346" s="23" t="str">
        <f>+IF(LEN($I346)&gt;5,IF(ISERROR(VLOOKUP(V346,'CODIGO PAGO'!$B$2:$B$20,1,0)),1,IF(OR(AND(CP346=1,V346&lt;&gt;"N"),AND(CP346=3,V346&lt;&gt;"B"),AND(CP346=2,LEFT(TRIM(V346),1)&lt;&gt;"I")),1,IF(OR(AND(CP346=0,V346="N"),AND(CP346=0,V346="B"),AND(CP346=0,LEFT(TRIM(V346),1)="I")),1,0))),"")</f>
        <v/>
      </c>
      <c r="DS346" s="23" t="str">
        <f t="shared" si="213"/>
        <v/>
      </c>
      <c r="DT346" s="23" t="str">
        <f>+IF(LEN($I346)&gt;5,IF(ISERROR(VLOOKUP(X346,'CODIGO PAGO'!$B$2:$B$20,1,0)),1,IF(OR(AND(CR346=1,X346&lt;&gt;"N"),AND(CR346=3,X346&lt;&gt;"B"),AND(CR346=2,LEFT(TRIM(X346),1)&lt;&gt;"I")),1,IF(OR(AND(CR346=0,X346="N"),AND(CR346=0,X346="B"),AND(CR346=0,LEFT(TRIM(X346),1)="I")),1,0))),"")</f>
        <v/>
      </c>
      <c r="DU346" s="23" t="str">
        <f t="shared" si="214"/>
        <v/>
      </c>
      <c r="DV346" s="23" t="str">
        <f>+IF(LEN($I346)&gt;5,IF(ISERROR(VLOOKUP(Z346,'CODIGO PAGO'!$B$2:$B$20,1,0)),1,IF(OR(AND(CT346=1,Z346&lt;&gt;"N"),AND(CT346=3,Z346&lt;&gt;"B"),AND(CT346=2,LEFT(TRIM(Z346),1)&lt;&gt;"I")),1,IF(OR(AND(CT346=0,Z346="N"),AND(CT346=0,Z346="B"),AND(CT346=0,LEFT(TRIM(Z346),1)="I")),1,0))),"")</f>
        <v/>
      </c>
      <c r="DW346" s="23" t="str">
        <f t="shared" si="215"/>
        <v/>
      </c>
      <c r="DX346" s="23" t="str">
        <f>+IF(LEN($I346)&gt;5,IF(ISERROR(VLOOKUP(AB346,'CODIGO PAGO'!$B$2:$B$20,1,0)),1,IF(OR(AND(CV346=1,AB346&lt;&gt;"N"),AND(CV346=3,AB346&lt;&gt;"B"),AND(CV346=2,LEFT(TRIM(AB346),1)&lt;&gt;"I")),1,IF(OR(AND(CV346=0,AB346="N"),AND(CV346=0,AB346="B"),AND(CV346=0,LEFT(TRIM(AB346),1)="I")),1,0))),"")</f>
        <v/>
      </c>
      <c r="DY346" s="23" t="str">
        <f t="shared" si="216"/>
        <v/>
      </c>
      <c r="DZ346" s="23" t="str">
        <f>+IF(LEN($I346)&gt;5,IF(ISERROR(VLOOKUP(AD346,'CODIGO PAGO'!$B$2:$B$20,1,0)),1,IF(OR(AND(CX346=1,AD346&lt;&gt;"N"),AND(CX346=3,AD346&lt;&gt;"B"),AND(CX346=2,LEFT(TRIM(AD346),1)&lt;&gt;"I")),1,IF(OR(AND(CX346=0,AD346="N"),AND(CX346=0,AD346="B"),AND(CX346=0,LEFT(TRIM(AD346),1)="I")),1,0))),"")</f>
        <v/>
      </c>
      <c r="EA346" s="23" t="str">
        <f t="shared" si="217"/>
        <v/>
      </c>
      <c r="EB346" s="23" t="str">
        <f>+IF(LEN($I346)&gt;5,IF(ISERROR(VLOOKUP(AF346,'CODIGO PAGO'!$B$2:$B$20,1,0)),1,IF(OR(AND(CZ346=1,AF346&lt;&gt;"N"),AND(CZ346=3,AF346&lt;&gt;"B"),AND(CZ346=2,LEFT(TRIM(AF346),1)&lt;&gt;"I")),1,IF(OR(AND(CZ346=0,AF346="N"),AND(CZ346=0,AF346="B"),AND(CZ346=0,LEFT(TRIM(AF346),1)="I")),1,0))),"")</f>
        <v/>
      </c>
      <c r="EC346" s="23" t="str">
        <f t="shared" si="218"/>
        <v/>
      </c>
      <c r="ED346" s="23" t="str">
        <f>+IF(LEN($I346)&gt;5,IF(ISERROR(VLOOKUP(AH346,'CODIGO PAGO'!$B$2:$B$20,1,0)),1,IF(OR(AND(DB346=1,AH346&lt;&gt;"N"),AND(DB346=3,AH346&lt;&gt;"B"),AND(DB346=2,LEFT(TRIM(AH346),1)&lt;&gt;"I")),1,IF(OR(AND(DB346=0,AH346="N"),AND(DB346=0,AH346="B"),AND(DB346=0,LEFT(TRIM(AH346),1)="I")),1,0))),"")</f>
        <v/>
      </c>
      <c r="EE346" s="23" t="str">
        <f t="shared" si="219"/>
        <v/>
      </c>
      <c r="EF346" s="23" t="str">
        <f>+IF(LEN($I346)&gt;5,IF(ISERROR(VLOOKUP(AJ346,'CODIGO PAGO'!$B$2:$B$20,1,0)),1,IF(OR(AND(DD346=1,AJ346&lt;&gt;"N"),AND(DD346=3,AJ346&lt;&gt;"B"),AND(DD346=2,LEFT(TRIM(AJ346),1)&lt;&gt;"I")),1,IF(OR(AND(DD346=0,AJ346="N"),AND(DD346=0,AJ346="B"),AND(DD346=0,LEFT(TRIM(AJ346),1)="I")),1,0))),"")</f>
        <v/>
      </c>
      <c r="EG346" s="23" t="str">
        <f t="shared" si="220"/>
        <v/>
      </c>
      <c r="EH346" s="23" t="str">
        <f>+IF(LEN($I346)&gt;5,IF(ISERROR(VLOOKUP(AL346,'CODIGO PAGO'!$B$2:$B$20,1,0)),1,IF(OR(AND(DF346=1,AL346&lt;&gt;"N"),AND(DF346=3,AL346&lt;&gt;"B"),AND(DF346=2,LEFT(TRIM(AL346),1)&lt;&gt;"I")),1,IF(OR(AND(DF346=0,AL346="N"),AND(DF346=0,AL346="B"),AND(DF346=0,LEFT(TRIM(AL346),1)="I")),1,0))),"")</f>
        <v/>
      </c>
      <c r="EI346" s="23" t="str">
        <f t="shared" si="221"/>
        <v/>
      </c>
      <c r="EJ346" s="23" t="str">
        <f>+IF(LEN($I346)&gt;5,IF(ISERROR(VLOOKUP(AN346,'CODIGO PAGO'!$B$2:$B$20,1,0)),1,IF(OR(AND(DH346=1,AN346&lt;&gt;"N"),AND(DH346=3,AN346&lt;&gt;"B"),AND(DH346=2,LEFT(TRIM(AN346),1)&lt;&gt;"I")),1,IF(OR(AND(DH346=0,AN346="N"),AND(DH346=0,AN346="B"),AND(DH346=0,LEFT(TRIM(AN346),1)="I")),1,0))),"")</f>
        <v/>
      </c>
      <c r="EK346" s="23" t="str">
        <f t="shared" si="222"/>
        <v/>
      </c>
      <c r="EL346" s="24" t="str">
        <f t="shared" si="223"/>
        <v/>
      </c>
    </row>
    <row r="347" spans="1:142" s="26" customFormat="1">
      <c r="A347" s="15" t="str">
        <f t="shared" si="189"/>
        <v/>
      </c>
      <c r="B347" s="1" t="str">
        <f>+IF(LEN(I347)&gt;5,'CODIGO PAGO'!$B$28,"")</f>
        <v/>
      </c>
      <c r="C347" s="1" t="str">
        <f>+IF(LEN($I347)&gt;5,BD!D347,"")</f>
        <v/>
      </c>
      <c r="D347" s="168" t="str">
        <f>+IF(LEN($I347)&gt;5,BD!A347,"")</f>
        <v/>
      </c>
      <c r="E347" s="1" t="str">
        <f>+IF(LEN($I347)&gt;5,BD!B347,"")</f>
        <v/>
      </c>
      <c r="F347" s="1" t="str">
        <f>+IF(LEN($I347)&gt;5,BD!C347,"")</f>
        <v/>
      </c>
      <c r="G347" s="141"/>
      <c r="H347" s="141"/>
      <c r="I347" s="1" t="str">
        <f>+IF(LEN(BD!G347)&gt;5,BD!G347,"")</f>
        <v/>
      </c>
      <c r="J347" s="167" t="str">
        <f>+IF(LEN($I347)&gt;5,BD!E347,"")</f>
        <v/>
      </c>
      <c r="K347" s="6" t="str">
        <f t="shared" si="190"/>
        <v/>
      </c>
      <c r="L347" s="87" t="str">
        <f>+IF(LEN($I347)&gt;5,BD!H347,"")</f>
        <v/>
      </c>
      <c r="M347" s="40" t="str">
        <f t="shared" si="191"/>
        <v/>
      </c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4" t="str">
        <f t="shared" si="192"/>
        <v/>
      </c>
      <c r="AQ347" s="5" t="str">
        <f t="shared" si="193"/>
        <v/>
      </c>
      <c r="AR347" s="91" t="str">
        <f t="shared" si="194"/>
        <v/>
      </c>
      <c r="AS347" s="5" t="str">
        <f t="shared" si="195"/>
        <v/>
      </c>
      <c r="AT347" s="91" t="str">
        <f t="shared" si="196"/>
        <v/>
      </c>
      <c r="AU347" s="4" t="str">
        <f t="shared" si="197"/>
        <v/>
      </c>
      <c r="AV347" s="4" t="str">
        <f t="shared" si="198"/>
        <v/>
      </c>
      <c r="AW347" s="4" t="str">
        <f t="shared" si="199"/>
        <v/>
      </c>
      <c r="AX347" s="4" t="str">
        <f t="shared" si="200"/>
        <v/>
      </c>
      <c r="AY347" s="88" t="str">
        <f t="shared" si="201"/>
        <v/>
      </c>
      <c r="AZ347" s="17" t="str">
        <f t="shared" si="202"/>
        <v/>
      </c>
      <c r="BA347" s="18" t="str">
        <f t="shared" si="203"/>
        <v/>
      </c>
      <c r="BB347" s="19" t="str">
        <f>+IF(LEN(I347)&gt;5,IF(INT(RIGHT(B347,1))=9,0.5*L347*AY347,INT(MID(B347,5,LEN(B347)-4))*L347)+IFERROR(VLOOKUP(I347,AJUSTES!$A$1:$I$50,9,0),0),"")</f>
        <v/>
      </c>
      <c r="BC347" s="12"/>
      <c r="BD347" s="19" t="str">
        <f t="shared" si="204"/>
        <v/>
      </c>
      <c r="BE347" s="18" t="str">
        <f t="shared" si="205"/>
        <v/>
      </c>
      <c r="BF347" s="139" t="str">
        <f t="shared" si="206"/>
        <v/>
      </c>
      <c r="BG347" s="114"/>
      <c r="BH347" s="18" t="str">
        <f t="shared" si="207"/>
        <v/>
      </c>
      <c r="BI347" s="13"/>
      <c r="BJ347" s="12"/>
      <c r="BK347" s="12"/>
      <c r="BL347" s="145"/>
      <c r="BM347" s="12"/>
      <c r="BN347" s="12"/>
      <c r="BO347" s="12"/>
      <c r="BP347" s="12"/>
      <c r="BQ347" s="12"/>
      <c r="BR347" s="12"/>
      <c r="BS347" s="146"/>
      <c r="BT347" s="14"/>
      <c r="BU347" s="12"/>
      <c r="BV347" s="12"/>
      <c r="BW347" s="12"/>
      <c r="BX347" s="12"/>
      <c r="BY347" s="12"/>
      <c r="BZ347" s="144"/>
      <c r="CA347" s="107" t="str">
        <f>+IF(LEN($I347)&gt;5,IF(BD!F347="N/A","",BD!F347),"")</f>
        <v/>
      </c>
      <c r="CB347" s="21"/>
      <c r="CC347" s="147"/>
      <c r="CD347" s="148"/>
      <c r="CE347" s="8" t="str">
        <f>+IF(LEN(I347)&gt;5,BD!M347,"")</f>
        <v/>
      </c>
      <c r="CF347" s="16" t="str">
        <f>+IF(LEN(I347)&gt;5,BD!N347,"")</f>
        <v/>
      </c>
      <c r="CG347" s="3" t="str">
        <f t="shared" si="208"/>
        <v/>
      </c>
      <c r="CH347" s="23" t="str">
        <f>+IF(AND(LEN($I347)&gt;5),IF(AND($J347&gt;N$1,$J347&lt;=$AO$1),1,IF((COUNTIFS(INCAPACIDADES!$C$1:$C$51,$I347,INCAPACIDADES!K$1:K$51,N$1))&gt;0,2,IF(VLOOKUP($C347,BD!$D$1:$F$501,3,0)&gt;N$1,0,3))),"")</f>
        <v/>
      </c>
      <c r="CI347" s="23" t="str">
        <f>+IF(AND(LEN($I347)&gt;5),IF(AND($J347&gt;O$1,$J347&lt;=$AO$1),1,IF((COUNTIFS(INCAPACIDADES!$C$1:$C$51,$I347,INCAPACIDADES!L$1:L$51,O$1))&gt;0,2,IF(VLOOKUP($C347,BD!$D$1:$F$501,3,0)&gt;O$1,0,3))),"")</f>
        <v/>
      </c>
      <c r="CJ347" s="23" t="str">
        <f>+IF(AND(LEN($I347)&gt;5),IF(AND($J347&gt;P$1,$J347&lt;=$AO$1),1,IF((COUNTIFS(INCAPACIDADES!$C$1:$C$51,$I347,INCAPACIDADES!M$1:M$51,P$1))&gt;0,2,IF(VLOOKUP($C347,BD!$D$1:$F$501,3,0)&gt;P$1,0,3))),"")</f>
        <v/>
      </c>
      <c r="CK347" s="23" t="str">
        <f>+IF(AND(LEN($I347)&gt;5),IF(AND($J347&gt;Q$1,$J347&lt;=$AO$1),1,IF((COUNTIFS(INCAPACIDADES!$C$1:$C$51,$I347,INCAPACIDADES!N$1:N$51,Q$1))&gt;0,2,IF(VLOOKUP($C347,BD!$D$1:$F$501,3,0)&gt;Q$1,0,3))),"")</f>
        <v/>
      </c>
      <c r="CL347" s="23" t="str">
        <f>+IF(AND(LEN($I347)&gt;5),IF(AND($J347&gt;R$1,$J347&lt;=$AO$1),1,IF((COUNTIFS(INCAPACIDADES!$C$1:$C$51,$I347,INCAPACIDADES!O$1:O$51,R$1))&gt;0,2,IF(VLOOKUP($C347,BD!$D$1:$F$501,3,0)&gt;R$1,0,3))),"")</f>
        <v/>
      </c>
      <c r="CM347" s="23" t="str">
        <f>+IF(AND(LEN($I347)&gt;5),IF(AND($J347&gt;S$1,$J347&lt;=$AO$1),1,IF((COUNTIFS(INCAPACIDADES!$C$1:$C$51,$I347,INCAPACIDADES!P$1:P$51,S$1))&gt;0,2,IF(VLOOKUP($C347,BD!$D$1:$F$501,3,0)&gt;S$1,0,3))),"")</f>
        <v/>
      </c>
      <c r="CN347" s="23" t="str">
        <f>+IF(AND(LEN($I347)&gt;5),IF(AND($J347&gt;T$1,$J347&lt;=$AO$1),1,IF((COUNTIFS(INCAPACIDADES!$C$1:$C$51,$I347,INCAPACIDADES!Q$1:Q$51,T$1))&gt;0,2,IF(VLOOKUP($C347,BD!$D$1:$F$501,3,0)&gt;T$1,0,3))),"")</f>
        <v/>
      </c>
      <c r="CO347" s="23" t="str">
        <f>+IF(AND(LEN($I347)&gt;5),IF(AND($J347&gt;U$1,$J347&lt;=$AO$1),1,IF((COUNTIFS(INCAPACIDADES!$C$1:$C$51,$I347,INCAPACIDADES!R$1:R$51,U$1))&gt;0,2,IF(VLOOKUP($C347,BD!$D$1:$F$501,3,0)&gt;U$1,0,3))),"")</f>
        <v/>
      </c>
      <c r="CP347" s="23" t="str">
        <f>+IF(AND(LEN($I347)&gt;5),IF(AND($J347&gt;V$1,$J347&lt;=$AO$1),1,IF((COUNTIFS(INCAPACIDADES!$C$1:$C$51,$I347,INCAPACIDADES!S$1:S$51,V$1))&gt;0,2,IF(VLOOKUP($C347,BD!$D$1:$F$501,3,0)&gt;V$1,0,3))),"")</f>
        <v/>
      </c>
      <c r="CQ347" s="23" t="str">
        <f>+IF(AND(LEN($I347)&gt;5),IF(AND($J347&gt;W$1,$J347&lt;=$AO$1),1,IF((COUNTIFS(INCAPACIDADES!$C$1:$C$51,$I347,INCAPACIDADES!T$1:T$51,W$1))&gt;0,2,IF(VLOOKUP($C347,BD!$D$1:$F$501,3,0)&gt;W$1,0,3))),"")</f>
        <v/>
      </c>
      <c r="CR347" s="23" t="str">
        <f>+IF(AND(LEN($I347)&gt;5),IF(AND($J347&gt;X$1,$J347&lt;=$AO$1),1,IF((COUNTIFS(INCAPACIDADES!$C$1:$C$51,$I347,INCAPACIDADES!U$1:U$51,X$1))&gt;0,2,IF(VLOOKUP($C347,BD!$D$1:$F$501,3,0)&gt;X$1,0,3))),"")</f>
        <v/>
      </c>
      <c r="CS347" s="23" t="str">
        <f>+IF(AND(LEN($I347)&gt;5),IF(AND($J347&gt;Y$1,$J347&lt;=$AO$1),1,IF((COUNTIFS(INCAPACIDADES!$C$1:$C$51,$I347,INCAPACIDADES!V$1:V$51,Y$1))&gt;0,2,IF(VLOOKUP($C347,BD!$D$1:$F$501,3,0)&gt;Y$1,0,3))),"")</f>
        <v/>
      </c>
      <c r="CT347" s="23" t="str">
        <f>+IF(AND(LEN($I347)&gt;5),IF(AND($J347&gt;Z$1,$J347&lt;=$AO$1),1,IF((COUNTIFS(INCAPACIDADES!$C$1:$C$51,$I347,INCAPACIDADES!W$1:W$51,Z$1))&gt;0,2,IF(VLOOKUP($C347,BD!$D$1:$F$501,3,0)&gt;Z$1,0,3))),"")</f>
        <v/>
      </c>
      <c r="CU347" s="23" t="str">
        <f>+IF(AND(LEN($I347)&gt;5),IF(AND($J347&gt;AA$1,$J347&lt;=$AO$1),1,IF((COUNTIFS(INCAPACIDADES!$C$1:$C$51,$I347,INCAPACIDADES!X$1:X$51,AA$1))&gt;0,2,IF(VLOOKUP($C347,BD!$D$1:$F$501,3,0)&gt;AA$1,0,3))),"")</f>
        <v/>
      </c>
      <c r="CV347" s="23" t="str">
        <f>+IF(AND(LEN($I347)&gt;5),IF(AND($J347&gt;AB$1,$J347&lt;=$AO$1),1,IF((COUNTIFS(INCAPACIDADES!$C$1:$C$51,$I347,INCAPACIDADES!Y$1:Y$51,AB$1))&gt;0,2,IF(VLOOKUP($C347,BD!$D$1:$F$501,3,0)&gt;AB$1,0,3))),"")</f>
        <v/>
      </c>
      <c r="CW347" s="23" t="str">
        <f>+IF(AND(LEN($I347)&gt;5),IF(AND($J347&gt;AC$1,$J347&lt;=$AO$1),1,IF((COUNTIFS(INCAPACIDADES!$C$1:$C$51,$I347,INCAPACIDADES!Z$1:Z$51,AC$1))&gt;0,2,IF(VLOOKUP($C347,BD!$D$1:$F$501,3,0)&gt;AC$1,0,3))),"")</f>
        <v/>
      </c>
      <c r="CX347" s="23" t="str">
        <f>+IF(AND(LEN($I347)&gt;5),IF(AND($J347&gt;AD$1,$J347&lt;=$AO$1),1,IF((COUNTIFS(INCAPACIDADES!$C$1:$C$51,$I347,INCAPACIDADES!AA$1:AA$51,AD$1))&gt;0,2,IF(VLOOKUP($C347,BD!$D$1:$F$501,3,0)&gt;AD$1,0,3))),"")</f>
        <v/>
      </c>
      <c r="CY347" s="23" t="str">
        <f>+IF(AND(LEN($I347)&gt;5),IF(AND($J347&gt;AE$1,$J347&lt;=$AO$1),1,IF((COUNTIFS(INCAPACIDADES!$C$1:$C$51,$I347,INCAPACIDADES!AB$1:AB$51,AE$1))&gt;0,2,IF(VLOOKUP($C347,BD!$D$1:$F$501,3,0)&gt;AE$1,0,3))),"")</f>
        <v/>
      </c>
      <c r="CZ347" s="23" t="str">
        <f>+IF(AND(LEN($I347)&gt;5),IF(AND($J347&gt;AF$1,$J347&lt;=$AO$1),1,IF((COUNTIFS(INCAPACIDADES!$C$1:$C$51,$I347,INCAPACIDADES!AC$1:AC$51,AF$1))&gt;0,2,IF(VLOOKUP($C347,BD!$D$1:$F$501,3,0)&gt;AF$1,0,3))),"")</f>
        <v/>
      </c>
      <c r="DA347" s="23" t="str">
        <f>+IF(AND(LEN($I347)&gt;5),IF(AND($J347&gt;AG$1,$J347&lt;=$AO$1),1,IF((COUNTIFS(INCAPACIDADES!$C$1:$C$51,$I347,INCAPACIDADES!AD$1:AD$51,AG$1))&gt;0,2,IF(VLOOKUP($C347,BD!$D$1:$F$501,3,0)&gt;AG$1,0,3))),"")</f>
        <v/>
      </c>
      <c r="DB347" s="23" t="str">
        <f>+IF(AND(LEN($I347)&gt;5),IF(AND($J347&gt;AH$1,$J347&lt;=$AO$1),1,IF((COUNTIFS(INCAPACIDADES!$C$1:$C$51,$I347,INCAPACIDADES!AE$1:AE$51,AH$1))&gt;0,2,IF(VLOOKUP($C347,BD!$D$1:$F$501,3,0)&gt;AH$1,0,3))),"")</f>
        <v/>
      </c>
      <c r="DC347" s="23" t="str">
        <f>+IF(AND(LEN($I347)&gt;5),IF(AND($J347&gt;AI$1,$J347&lt;=$AO$1),1,IF((COUNTIFS(INCAPACIDADES!$C$1:$C$51,$I347,INCAPACIDADES!AF$1:AF$51,AI$1))&gt;0,2,IF(VLOOKUP($C347,BD!$D$1:$F$501,3,0)&gt;AI$1,0,3))),"")</f>
        <v/>
      </c>
      <c r="DD347" s="23" t="str">
        <f>+IF(AND(LEN($I347)&gt;5),IF(AND($J347&gt;AJ$1,$J347&lt;=$AO$1),1,IF((COUNTIFS(INCAPACIDADES!$C$1:$C$51,$I347,INCAPACIDADES!AG$1:AG$51,AJ$1))&gt;0,2,IF(VLOOKUP($C347,BD!$D$1:$F$501,3,0)&gt;AJ$1,0,3))),"")</f>
        <v/>
      </c>
      <c r="DE347" s="23" t="str">
        <f>+IF(AND(LEN($I347)&gt;5),IF(AND($J347&gt;AK$1,$J347&lt;=$AO$1),1,IF((COUNTIFS(INCAPACIDADES!$C$1:$C$51,$I347,INCAPACIDADES!AH$1:AH$51,AK$1))&gt;0,2,IF(VLOOKUP($C347,BD!$D$1:$F$501,3,0)&gt;AK$1,0,3))),"")</f>
        <v/>
      </c>
      <c r="DF347" s="23" t="str">
        <f>+IF(AND(LEN($I347)&gt;5),IF(AND($J347&gt;AL$1,$J347&lt;=$AO$1),1,IF((COUNTIFS(INCAPACIDADES!$C$1:$C$51,$I347,INCAPACIDADES!AI$1:AI$51,AL$1))&gt;0,2,IF(VLOOKUP($C347,BD!$D$1:$F$501,3,0)&gt;AL$1,0,3))),"")</f>
        <v/>
      </c>
      <c r="DG347" s="23" t="str">
        <f>+IF(AND(LEN($I347)&gt;5),IF(AND($J347&gt;AM$1,$J347&lt;=$AO$1),1,IF((COUNTIFS(INCAPACIDADES!$C$1:$C$51,$I347,INCAPACIDADES!AJ$1:AJ$51,AM$1))&gt;0,2,IF(VLOOKUP($C347,BD!$D$1:$F$501,3,0)&gt;AM$1,0,3))),"")</f>
        <v/>
      </c>
      <c r="DH347" s="23" t="str">
        <f>+IF(AND(LEN($I347)&gt;5),IF(AND($J347&gt;AN$1,$J347&lt;=$AO$1),1,IF((COUNTIFS(INCAPACIDADES!$C$1:$C$51,$I347,INCAPACIDADES!AK$1:AK$51,AN$1))&gt;0,2,IF(VLOOKUP($C347,BD!$D$1:$F$501,3,0)&gt;AN$1,0,3))),"")</f>
        <v/>
      </c>
      <c r="DI347" s="23" t="str">
        <f>+IF(AND(LEN($I347)&gt;5),IF(AND($J347&gt;AO$1,$J347&lt;=$AO$1),1,IF((COUNTIFS(INCAPACIDADES!$C$1:$C$51,$I347,INCAPACIDADES!AL$1:AL$51,AO$1))&gt;0,2,IF(VLOOKUP($C347,BD!$D$1:$F$501,3,0)&gt;AO$1,0,3))),"")</f>
        <v/>
      </c>
      <c r="DJ347" s="23" t="str">
        <f>+IF(LEN($I347)&gt;5,IF(ISERROR(VLOOKUP(N347,'CODIGO PAGO'!$B$2:$B$20,1,0)),1,IF(OR(AND(CH347=1,N347&lt;&gt;"N"),AND(CH347=3,N347&lt;&gt;"B"),AND(CH347=2,LEFT(TRIM(N347),1)&lt;&gt;"I")),1,IF(OR(AND(CH347=0,N347="N"),AND(CH347=0,N347="B"),AND(CH347=0,LEFT(TRIM(N347),1)="I")),1,0))),"")</f>
        <v/>
      </c>
      <c r="DK347" s="23" t="str">
        <f t="shared" si="209"/>
        <v/>
      </c>
      <c r="DL347" s="23" t="str">
        <f>+IF(LEN($I347)&gt;5,IF(ISERROR(VLOOKUP(P347,'CODIGO PAGO'!$B$2:$B$20,1,0)),1,IF(OR(AND(CJ347=1,P347&lt;&gt;"N"),AND(CJ347=3,P347&lt;&gt;"B"),AND(CJ347=2,LEFT(TRIM(P347),1)&lt;&gt;"I")),1,IF(OR(AND(CJ347=0,P347="N"),AND(CJ347=0,P347="B"),AND(CJ347=0,LEFT(TRIM(P347),1)="I")),1,0))),"")</f>
        <v/>
      </c>
      <c r="DM347" s="23" t="str">
        <f t="shared" si="210"/>
        <v/>
      </c>
      <c r="DN347" s="23" t="str">
        <f>+IF(LEN($I347)&gt;5,IF(ISERROR(VLOOKUP(R347,'CODIGO PAGO'!$B$2:$B$20,1,0)),1,IF(OR(AND(CL347=1,R347&lt;&gt;"N"),AND(CL347=3,R347&lt;&gt;"B"),AND(CL347=2,LEFT(TRIM(R347),1)&lt;&gt;"I")),1,IF(OR(AND(CL347=0,R347="N"),AND(CL347=0,R347="B"),AND(CL347=0,LEFT(TRIM(R347),1)="I")),1,0))),"")</f>
        <v/>
      </c>
      <c r="DO347" s="23" t="str">
        <f t="shared" si="211"/>
        <v/>
      </c>
      <c r="DP347" s="23" t="str">
        <f>+IF(LEN($I347)&gt;5,IF(ISERROR(VLOOKUP(T347,'CODIGO PAGO'!$B$2:$B$20,1,0)),1,IF(OR(AND(CN347=1,T347&lt;&gt;"N"),AND(CN347=3,T347&lt;&gt;"B"),AND(CN347=2,LEFT(TRIM(T347),1)&lt;&gt;"I")),1,IF(OR(AND(CN347=0,T347="N"),AND(CN347=0,T347="B"),AND(CN347=0,LEFT(TRIM(T347),1)="I")),1,0))),"")</f>
        <v/>
      </c>
      <c r="DQ347" s="23" t="str">
        <f t="shared" si="212"/>
        <v/>
      </c>
      <c r="DR347" s="23" t="str">
        <f>+IF(LEN($I347)&gt;5,IF(ISERROR(VLOOKUP(V347,'CODIGO PAGO'!$B$2:$B$20,1,0)),1,IF(OR(AND(CP347=1,V347&lt;&gt;"N"),AND(CP347=3,V347&lt;&gt;"B"),AND(CP347=2,LEFT(TRIM(V347),1)&lt;&gt;"I")),1,IF(OR(AND(CP347=0,V347="N"),AND(CP347=0,V347="B"),AND(CP347=0,LEFT(TRIM(V347),1)="I")),1,0))),"")</f>
        <v/>
      </c>
      <c r="DS347" s="23" t="str">
        <f t="shared" si="213"/>
        <v/>
      </c>
      <c r="DT347" s="23" t="str">
        <f>+IF(LEN($I347)&gt;5,IF(ISERROR(VLOOKUP(X347,'CODIGO PAGO'!$B$2:$B$20,1,0)),1,IF(OR(AND(CR347=1,X347&lt;&gt;"N"),AND(CR347=3,X347&lt;&gt;"B"),AND(CR347=2,LEFT(TRIM(X347),1)&lt;&gt;"I")),1,IF(OR(AND(CR347=0,X347="N"),AND(CR347=0,X347="B"),AND(CR347=0,LEFT(TRIM(X347),1)="I")),1,0))),"")</f>
        <v/>
      </c>
      <c r="DU347" s="23" t="str">
        <f t="shared" si="214"/>
        <v/>
      </c>
      <c r="DV347" s="23" t="str">
        <f>+IF(LEN($I347)&gt;5,IF(ISERROR(VLOOKUP(Z347,'CODIGO PAGO'!$B$2:$B$20,1,0)),1,IF(OR(AND(CT347=1,Z347&lt;&gt;"N"),AND(CT347=3,Z347&lt;&gt;"B"),AND(CT347=2,LEFT(TRIM(Z347),1)&lt;&gt;"I")),1,IF(OR(AND(CT347=0,Z347="N"),AND(CT347=0,Z347="B"),AND(CT347=0,LEFT(TRIM(Z347),1)="I")),1,0))),"")</f>
        <v/>
      </c>
      <c r="DW347" s="23" t="str">
        <f t="shared" si="215"/>
        <v/>
      </c>
      <c r="DX347" s="23" t="str">
        <f>+IF(LEN($I347)&gt;5,IF(ISERROR(VLOOKUP(AB347,'CODIGO PAGO'!$B$2:$B$20,1,0)),1,IF(OR(AND(CV347=1,AB347&lt;&gt;"N"),AND(CV347=3,AB347&lt;&gt;"B"),AND(CV347=2,LEFT(TRIM(AB347),1)&lt;&gt;"I")),1,IF(OR(AND(CV347=0,AB347="N"),AND(CV347=0,AB347="B"),AND(CV347=0,LEFT(TRIM(AB347),1)="I")),1,0))),"")</f>
        <v/>
      </c>
      <c r="DY347" s="23" t="str">
        <f t="shared" si="216"/>
        <v/>
      </c>
      <c r="DZ347" s="23" t="str">
        <f>+IF(LEN($I347)&gt;5,IF(ISERROR(VLOOKUP(AD347,'CODIGO PAGO'!$B$2:$B$20,1,0)),1,IF(OR(AND(CX347=1,AD347&lt;&gt;"N"),AND(CX347=3,AD347&lt;&gt;"B"),AND(CX347=2,LEFT(TRIM(AD347),1)&lt;&gt;"I")),1,IF(OR(AND(CX347=0,AD347="N"),AND(CX347=0,AD347="B"),AND(CX347=0,LEFT(TRIM(AD347),1)="I")),1,0))),"")</f>
        <v/>
      </c>
      <c r="EA347" s="23" t="str">
        <f t="shared" si="217"/>
        <v/>
      </c>
      <c r="EB347" s="23" t="str">
        <f>+IF(LEN($I347)&gt;5,IF(ISERROR(VLOOKUP(AF347,'CODIGO PAGO'!$B$2:$B$20,1,0)),1,IF(OR(AND(CZ347=1,AF347&lt;&gt;"N"),AND(CZ347=3,AF347&lt;&gt;"B"),AND(CZ347=2,LEFT(TRIM(AF347),1)&lt;&gt;"I")),1,IF(OR(AND(CZ347=0,AF347="N"),AND(CZ347=0,AF347="B"),AND(CZ347=0,LEFT(TRIM(AF347),1)="I")),1,0))),"")</f>
        <v/>
      </c>
      <c r="EC347" s="23" t="str">
        <f t="shared" si="218"/>
        <v/>
      </c>
      <c r="ED347" s="23" t="str">
        <f>+IF(LEN($I347)&gt;5,IF(ISERROR(VLOOKUP(AH347,'CODIGO PAGO'!$B$2:$B$20,1,0)),1,IF(OR(AND(DB347=1,AH347&lt;&gt;"N"),AND(DB347=3,AH347&lt;&gt;"B"),AND(DB347=2,LEFT(TRIM(AH347),1)&lt;&gt;"I")),1,IF(OR(AND(DB347=0,AH347="N"),AND(DB347=0,AH347="B"),AND(DB347=0,LEFT(TRIM(AH347),1)="I")),1,0))),"")</f>
        <v/>
      </c>
      <c r="EE347" s="23" t="str">
        <f t="shared" si="219"/>
        <v/>
      </c>
      <c r="EF347" s="23" t="str">
        <f>+IF(LEN($I347)&gt;5,IF(ISERROR(VLOOKUP(AJ347,'CODIGO PAGO'!$B$2:$B$20,1,0)),1,IF(OR(AND(DD347=1,AJ347&lt;&gt;"N"),AND(DD347=3,AJ347&lt;&gt;"B"),AND(DD347=2,LEFT(TRIM(AJ347),1)&lt;&gt;"I")),1,IF(OR(AND(DD347=0,AJ347="N"),AND(DD347=0,AJ347="B"),AND(DD347=0,LEFT(TRIM(AJ347),1)="I")),1,0))),"")</f>
        <v/>
      </c>
      <c r="EG347" s="23" t="str">
        <f t="shared" si="220"/>
        <v/>
      </c>
      <c r="EH347" s="23" t="str">
        <f>+IF(LEN($I347)&gt;5,IF(ISERROR(VLOOKUP(AL347,'CODIGO PAGO'!$B$2:$B$20,1,0)),1,IF(OR(AND(DF347=1,AL347&lt;&gt;"N"),AND(DF347=3,AL347&lt;&gt;"B"),AND(DF347=2,LEFT(TRIM(AL347),1)&lt;&gt;"I")),1,IF(OR(AND(DF347=0,AL347="N"),AND(DF347=0,AL347="B"),AND(DF347=0,LEFT(TRIM(AL347),1)="I")),1,0))),"")</f>
        <v/>
      </c>
      <c r="EI347" s="23" t="str">
        <f t="shared" si="221"/>
        <v/>
      </c>
      <c r="EJ347" s="23" t="str">
        <f>+IF(LEN($I347)&gt;5,IF(ISERROR(VLOOKUP(AN347,'CODIGO PAGO'!$B$2:$B$20,1,0)),1,IF(OR(AND(DH347=1,AN347&lt;&gt;"N"),AND(DH347=3,AN347&lt;&gt;"B"),AND(DH347=2,LEFT(TRIM(AN347),1)&lt;&gt;"I")),1,IF(OR(AND(DH347=0,AN347="N"),AND(DH347=0,AN347="B"),AND(DH347=0,LEFT(TRIM(AN347),1)="I")),1,0))),"")</f>
        <v/>
      </c>
      <c r="EK347" s="23" t="str">
        <f t="shared" si="222"/>
        <v/>
      </c>
      <c r="EL347" s="24" t="str">
        <f t="shared" si="223"/>
        <v/>
      </c>
    </row>
    <row r="348" spans="1:142" s="26" customFormat="1">
      <c r="A348" s="15" t="str">
        <f t="shared" si="189"/>
        <v/>
      </c>
      <c r="B348" s="1" t="str">
        <f>+IF(LEN(I348)&gt;5,'CODIGO PAGO'!$B$28,"")</f>
        <v/>
      </c>
      <c r="C348" s="1" t="str">
        <f>+IF(LEN($I348)&gt;5,BD!D348,"")</f>
        <v/>
      </c>
      <c r="D348" s="168" t="str">
        <f>+IF(LEN($I348)&gt;5,BD!A348,"")</f>
        <v/>
      </c>
      <c r="E348" s="1" t="str">
        <f>+IF(LEN($I348)&gt;5,BD!B348,"")</f>
        <v/>
      </c>
      <c r="F348" s="1" t="str">
        <f>+IF(LEN($I348)&gt;5,BD!C348,"")</f>
        <v/>
      </c>
      <c r="G348" s="141"/>
      <c r="H348" s="141"/>
      <c r="I348" s="1" t="str">
        <f>+IF(LEN(BD!G348)&gt;5,BD!G348,"")</f>
        <v/>
      </c>
      <c r="J348" s="167" t="str">
        <f>+IF(LEN($I348)&gt;5,BD!E348,"")</f>
        <v/>
      </c>
      <c r="K348" s="6" t="str">
        <f t="shared" si="190"/>
        <v/>
      </c>
      <c r="L348" s="87" t="str">
        <f>+IF(LEN($I348)&gt;5,BD!H348,"")</f>
        <v/>
      </c>
      <c r="M348" s="40" t="str">
        <f t="shared" si="191"/>
        <v/>
      </c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4" t="str">
        <f t="shared" si="192"/>
        <v/>
      </c>
      <c r="AQ348" s="5" t="str">
        <f t="shared" si="193"/>
        <v/>
      </c>
      <c r="AR348" s="91" t="str">
        <f t="shared" si="194"/>
        <v/>
      </c>
      <c r="AS348" s="5" t="str">
        <f t="shared" si="195"/>
        <v/>
      </c>
      <c r="AT348" s="91" t="str">
        <f t="shared" si="196"/>
        <v/>
      </c>
      <c r="AU348" s="4" t="str">
        <f t="shared" si="197"/>
        <v/>
      </c>
      <c r="AV348" s="4" t="str">
        <f t="shared" si="198"/>
        <v/>
      </c>
      <c r="AW348" s="4" t="str">
        <f t="shared" si="199"/>
        <v/>
      </c>
      <c r="AX348" s="4" t="str">
        <f t="shared" si="200"/>
        <v/>
      </c>
      <c r="AY348" s="88" t="str">
        <f t="shared" si="201"/>
        <v/>
      </c>
      <c r="AZ348" s="17" t="str">
        <f t="shared" si="202"/>
        <v/>
      </c>
      <c r="BA348" s="18" t="str">
        <f t="shared" si="203"/>
        <v/>
      </c>
      <c r="BB348" s="19" t="str">
        <f>+IF(LEN(I348)&gt;5,IF(INT(RIGHT(B348,1))=9,0.5*L348*AY348,INT(MID(B348,5,LEN(B348)-4))*L348)+IFERROR(VLOOKUP(I348,AJUSTES!$A$1:$I$50,9,0),0),"")</f>
        <v/>
      </c>
      <c r="BC348" s="12"/>
      <c r="BD348" s="19" t="str">
        <f t="shared" si="204"/>
        <v/>
      </c>
      <c r="BE348" s="18" t="str">
        <f t="shared" si="205"/>
        <v/>
      </c>
      <c r="BF348" s="139" t="str">
        <f t="shared" si="206"/>
        <v/>
      </c>
      <c r="BG348" s="114"/>
      <c r="BH348" s="18" t="str">
        <f t="shared" si="207"/>
        <v/>
      </c>
      <c r="BI348" s="13"/>
      <c r="BJ348" s="12"/>
      <c r="BK348" s="12"/>
      <c r="BL348" s="145"/>
      <c r="BM348" s="12"/>
      <c r="BN348" s="12"/>
      <c r="BO348" s="12"/>
      <c r="BP348" s="12"/>
      <c r="BQ348" s="12"/>
      <c r="BR348" s="12"/>
      <c r="BS348" s="146"/>
      <c r="BT348" s="14"/>
      <c r="BU348" s="12"/>
      <c r="BV348" s="12"/>
      <c r="BW348" s="12"/>
      <c r="BX348" s="12"/>
      <c r="BY348" s="12"/>
      <c r="BZ348" s="144"/>
      <c r="CA348" s="107" t="str">
        <f>+IF(LEN($I348)&gt;5,IF(BD!F348="N/A","",BD!F348),"")</f>
        <v/>
      </c>
      <c r="CB348" s="21"/>
      <c r="CC348" s="147"/>
      <c r="CD348" s="148"/>
      <c r="CE348" s="8" t="str">
        <f>+IF(LEN(I348)&gt;5,BD!M348,"")</f>
        <v/>
      </c>
      <c r="CF348" s="16" t="str">
        <f>+IF(LEN(I348)&gt;5,BD!N348,"")</f>
        <v/>
      </c>
      <c r="CG348" s="3" t="str">
        <f t="shared" si="208"/>
        <v/>
      </c>
      <c r="CH348" s="23" t="str">
        <f>+IF(AND(LEN($I348)&gt;5),IF(AND($J348&gt;N$1,$J348&lt;=$AO$1),1,IF((COUNTIFS(INCAPACIDADES!$C$1:$C$51,$I348,INCAPACIDADES!K$1:K$51,N$1))&gt;0,2,IF(VLOOKUP($C348,BD!$D$1:$F$501,3,0)&gt;N$1,0,3))),"")</f>
        <v/>
      </c>
      <c r="CI348" s="23" t="str">
        <f>+IF(AND(LEN($I348)&gt;5),IF(AND($J348&gt;O$1,$J348&lt;=$AO$1),1,IF((COUNTIFS(INCAPACIDADES!$C$1:$C$51,$I348,INCAPACIDADES!L$1:L$51,O$1))&gt;0,2,IF(VLOOKUP($C348,BD!$D$1:$F$501,3,0)&gt;O$1,0,3))),"")</f>
        <v/>
      </c>
      <c r="CJ348" s="23" t="str">
        <f>+IF(AND(LEN($I348)&gt;5),IF(AND($J348&gt;P$1,$J348&lt;=$AO$1),1,IF((COUNTIFS(INCAPACIDADES!$C$1:$C$51,$I348,INCAPACIDADES!M$1:M$51,P$1))&gt;0,2,IF(VLOOKUP($C348,BD!$D$1:$F$501,3,0)&gt;P$1,0,3))),"")</f>
        <v/>
      </c>
      <c r="CK348" s="23" t="str">
        <f>+IF(AND(LEN($I348)&gt;5),IF(AND($J348&gt;Q$1,$J348&lt;=$AO$1),1,IF((COUNTIFS(INCAPACIDADES!$C$1:$C$51,$I348,INCAPACIDADES!N$1:N$51,Q$1))&gt;0,2,IF(VLOOKUP($C348,BD!$D$1:$F$501,3,0)&gt;Q$1,0,3))),"")</f>
        <v/>
      </c>
      <c r="CL348" s="23" t="str">
        <f>+IF(AND(LEN($I348)&gt;5),IF(AND($J348&gt;R$1,$J348&lt;=$AO$1),1,IF((COUNTIFS(INCAPACIDADES!$C$1:$C$51,$I348,INCAPACIDADES!O$1:O$51,R$1))&gt;0,2,IF(VLOOKUP($C348,BD!$D$1:$F$501,3,0)&gt;R$1,0,3))),"")</f>
        <v/>
      </c>
      <c r="CM348" s="23" t="str">
        <f>+IF(AND(LEN($I348)&gt;5),IF(AND($J348&gt;S$1,$J348&lt;=$AO$1),1,IF((COUNTIFS(INCAPACIDADES!$C$1:$C$51,$I348,INCAPACIDADES!P$1:P$51,S$1))&gt;0,2,IF(VLOOKUP($C348,BD!$D$1:$F$501,3,0)&gt;S$1,0,3))),"")</f>
        <v/>
      </c>
      <c r="CN348" s="23" t="str">
        <f>+IF(AND(LEN($I348)&gt;5),IF(AND($J348&gt;T$1,$J348&lt;=$AO$1),1,IF((COUNTIFS(INCAPACIDADES!$C$1:$C$51,$I348,INCAPACIDADES!Q$1:Q$51,T$1))&gt;0,2,IF(VLOOKUP($C348,BD!$D$1:$F$501,3,0)&gt;T$1,0,3))),"")</f>
        <v/>
      </c>
      <c r="CO348" s="23" t="str">
        <f>+IF(AND(LEN($I348)&gt;5),IF(AND($J348&gt;U$1,$J348&lt;=$AO$1),1,IF((COUNTIFS(INCAPACIDADES!$C$1:$C$51,$I348,INCAPACIDADES!R$1:R$51,U$1))&gt;0,2,IF(VLOOKUP($C348,BD!$D$1:$F$501,3,0)&gt;U$1,0,3))),"")</f>
        <v/>
      </c>
      <c r="CP348" s="23" t="str">
        <f>+IF(AND(LEN($I348)&gt;5),IF(AND($J348&gt;V$1,$J348&lt;=$AO$1),1,IF((COUNTIFS(INCAPACIDADES!$C$1:$C$51,$I348,INCAPACIDADES!S$1:S$51,V$1))&gt;0,2,IF(VLOOKUP($C348,BD!$D$1:$F$501,3,0)&gt;V$1,0,3))),"")</f>
        <v/>
      </c>
      <c r="CQ348" s="23" t="str">
        <f>+IF(AND(LEN($I348)&gt;5),IF(AND($J348&gt;W$1,$J348&lt;=$AO$1),1,IF((COUNTIFS(INCAPACIDADES!$C$1:$C$51,$I348,INCAPACIDADES!T$1:T$51,W$1))&gt;0,2,IF(VLOOKUP($C348,BD!$D$1:$F$501,3,0)&gt;W$1,0,3))),"")</f>
        <v/>
      </c>
      <c r="CR348" s="23" t="str">
        <f>+IF(AND(LEN($I348)&gt;5),IF(AND($J348&gt;X$1,$J348&lt;=$AO$1),1,IF((COUNTIFS(INCAPACIDADES!$C$1:$C$51,$I348,INCAPACIDADES!U$1:U$51,X$1))&gt;0,2,IF(VLOOKUP($C348,BD!$D$1:$F$501,3,0)&gt;X$1,0,3))),"")</f>
        <v/>
      </c>
      <c r="CS348" s="23" t="str">
        <f>+IF(AND(LEN($I348)&gt;5),IF(AND($J348&gt;Y$1,$J348&lt;=$AO$1),1,IF((COUNTIFS(INCAPACIDADES!$C$1:$C$51,$I348,INCAPACIDADES!V$1:V$51,Y$1))&gt;0,2,IF(VLOOKUP($C348,BD!$D$1:$F$501,3,0)&gt;Y$1,0,3))),"")</f>
        <v/>
      </c>
      <c r="CT348" s="23" t="str">
        <f>+IF(AND(LEN($I348)&gt;5),IF(AND($J348&gt;Z$1,$J348&lt;=$AO$1),1,IF((COUNTIFS(INCAPACIDADES!$C$1:$C$51,$I348,INCAPACIDADES!W$1:W$51,Z$1))&gt;0,2,IF(VLOOKUP($C348,BD!$D$1:$F$501,3,0)&gt;Z$1,0,3))),"")</f>
        <v/>
      </c>
      <c r="CU348" s="23" t="str">
        <f>+IF(AND(LEN($I348)&gt;5),IF(AND($J348&gt;AA$1,$J348&lt;=$AO$1),1,IF((COUNTIFS(INCAPACIDADES!$C$1:$C$51,$I348,INCAPACIDADES!X$1:X$51,AA$1))&gt;0,2,IF(VLOOKUP($C348,BD!$D$1:$F$501,3,0)&gt;AA$1,0,3))),"")</f>
        <v/>
      </c>
      <c r="CV348" s="23" t="str">
        <f>+IF(AND(LEN($I348)&gt;5),IF(AND($J348&gt;AB$1,$J348&lt;=$AO$1),1,IF((COUNTIFS(INCAPACIDADES!$C$1:$C$51,$I348,INCAPACIDADES!Y$1:Y$51,AB$1))&gt;0,2,IF(VLOOKUP($C348,BD!$D$1:$F$501,3,0)&gt;AB$1,0,3))),"")</f>
        <v/>
      </c>
      <c r="CW348" s="23" t="str">
        <f>+IF(AND(LEN($I348)&gt;5),IF(AND($J348&gt;AC$1,$J348&lt;=$AO$1),1,IF((COUNTIFS(INCAPACIDADES!$C$1:$C$51,$I348,INCAPACIDADES!Z$1:Z$51,AC$1))&gt;0,2,IF(VLOOKUP($C348,BD!$D$1:$F$501,3,0)&gt;AC$1,0,3))),"")</f>
        <v/>
      </c>
      <c r="CX348" s="23" t="str">
        <f>+IF(AND(LEN($I348)&gt;5),IF(AND($J348&gt;AD$1,$J348&lt;=$AO$1),1,IF((COUNTIFS(INCAPACIDADES!$C$1:$C$51,$I348,INCAPACIDADES!AA$1:AA$51,AD$1))&gt;0,2,IF(VLOOKUP($C348,BD!$D$1:$F$501,3,0)&gt;AD$1,0,3))),"")</f>
        <v/>
      </c>
      <c r="CY348" s="23" t="str">
        <f>+IF(AND(LEN($I348)&gt;5),IF(AND($J348&gt;AE$1,$J348&lt;=$AO$1),1,IF((COUNTIFS(INCAPACIDADES!$C$1:$C$51,$I348,INCAPACIDADES!AB$1:AB$51,AE$1))&gt;0,2,IF(VLOOKUP($C348,BD!$D$1:$F$501,3,0)&gt;AE$1,0,3))),"")</f>
        <v/>
      </c>
      <c r="CZ348" s="23" t="str">
        <f>+IF(AND(LEN($I348)&gt;5),IF(AND($J348&gt;AF$1,$J348&lt;=$AO$1),1,IF((COUNTIFS(INCAPACIDADES!$C$1:$C$51,$I348,INCAPACIDADES!AC$1:AC$51,AF$1))&gt;0,2,IF(VLOOKUP($C348,BD!$D$1:$F$501,3,0)&gt;AF$1,0,3))),"")</f>
        <v/>
      </c>
      <c r="DA348" s="23" t="str">
        <f>+IF(AND(LEN($I348)&gt;5),IF(AND($J348&gt;AG$1,$J348&lt;=$AO$1),1,IF((COUNTIFS(INCAPACIDADES!$C$1:$C$51,$I348,INCAPACIDADES!AD$1:AD$51,AG$1))&gt;0,2,IF(VLOOKUP($C348,BD!$D$1:$F$501,3,0)&gt;AG$1,0,3))),"")</f>
        <v/>
      </c>
      <c r="DB348" s="23" t="str">
        <f>+IF(AND(LEN($I348)&gt;5),IF(AND($J348&gt;AH$1,$J348&lt;=$AO$1),1,IF((COUNTIFS(INCAPACIDADES!$C$1:$C$51,$I348,INCAPACIDADES!AE$1:AE$51,AH$1))&gt;0,2,IF(VLOOKUP($C348,BD!$D$1:$F$501,3,0)&gt;AH$1,0,3))),"")</f>
        <v/>
      </c>
      <c r="DC348" s="23" t="str">
        <f>+IF(AND(LEN($I348)&gt;5),IF(AND($J348&gt;AI$1,$J348&lt;=$AO$1),1,IF((COUNTIFS(INCAPACIDADES!$C$1:$C$51,$I348,INCAPACIDADES!AF$1:AF$51,AI$1))&gt;0,2,IF(VLOOKUP($C348,BD!$D$1:$F$501,3,0)&gt;AI$1,0,3))),"")</f>
        <v/>
      </c>
      <c r="DD348" s="23" t="str">
        <f>+IF(AND(LEN($I348)&gt;5),IF(AND($J348&gt;AJ$1,$J348&lt;=$AO$1),1,IF((COUNTIFS(INCAPACIDADES!$C$1:$C$51,$I348,INCAPACIDADES!AG$1:AG$51,AJ$1))&gt;0,2,IF(VLOOKUP($C348,BD!$D$1:$F$501,3,0)&gt;AJ$1,0,3))),"")</f>
        <v/>
      </c>
      <c r="DE348" s="23" t="str">
        <f>+IF(AND(LEN($I348)&gt;5),IF(AND($J348&gt;AK$1,$J348&lt;=$AO$1),1,IF((COUNTIFS(INCAPACIDADES!$C$1:$C$51,$I348,INCAPACIDADES!AH$1:AH$51,AK$1))&gt;0,2,IF(VLOOKUP($C348,BD!$D$1:$F$501,3,0)&gt;AK$1,0,3))),"")</f>
        <v/>
      </c>
      <c r="DF348" s="23" t="str">
        <f>+IF(AND(LEN($I348)&gt;5),IF(AND($J348&gt;AL$1,$J348&lt;=$AO$1),1,IF((COUNTIFS(INCAPACIDADES!$C$1:$C$51,$I348,INCAPACIDADES!AI$1:AI$51,AL$1))&gt;0,2,IF(VLOOKUP($C348,BD!$D$1:$F$501,3,0)&gt;AL$1,0,3))),"")</f>
        <v/>
      </c>
      <c r="DG348" s="23" t="str">
        <f>+IF(AND(LEN($I348)&gt;5),IF(AND($J348&gt;AM$1,$J348&lt;=$AO$1),1,IF((COUNTIFS(INCAPACIDADES!$C$1:$C$51,$I348,INCAPACIDADES!AJ$1:AJ$51,AM$1))&gt;0,2,IF(VLOOKUP($C348,BD!$D$1:$F$501,3,0)&gt;AM$1,0,3))),"")</f>
        <v/>
      </c>
      <c r="DH348" s="23" t="str">
        <f>+IF(AND(LEN($I348)&gt;5),IF(AND($J348&gt;AN$1,$J348&lt;=$AO$1),1,IF((COUNTIFS(INCAPACIDADES!$C$1:$C$51,$I348,INCAPACIDADES!AK$1:AK$51,AN$1))&gt;0,2,IF(VLOOKUP($C348,BD!$D$1:$F$501,3,0)&gt;AN$1,0,3))),"")</f>
        <v/>
      </c>
      <c r="DI348" s="23" t="str">
        <f>+IF(AND(LEN($I348)&gt;5),IF(AND($J348&gt;AO$1,$J348&lt;=$AO$1),1,IF((COUNTIFS(INCAPACIDADES!$C$1:$C$51,$I348,INCAPACIDADES!AL$1:AL$51,AO$1))&gt;0,2,IF(VLOOKUP($C348,BD!$D$1:$F$501,3,0)&gt;AO$1,0,3))),"")</f>
        <v/>
      </c>
      <c r="DJ348" s="23" t="str">
        <f>+IF(LEN($I348)&gt;5,IF(ISERROR(VLOOKUP(N348,'CODIGO PAGO'!$B$2:$B$20,1,0)),1,IF(OR(AND(CH348=1,N348&lt;&gt;"N"),AND(CH348=3,N348&lt;&gt;"B"),AND(CH348=2,LEFT(TRIM(N348),1)&lt;&gt;"I")),1,IF(OR(AND(CH348=0,N348="N"),AND(CH348=0,N348="B"),AND(CH348=0,LEFT(TRIM(N348),1)="I")),1,0))),"")</f>
        <v/>
      </c>
      <c r="DK348" s="23" t="str">
        <f t="shared" si="209"/>
        <v/>
      </c>
      <c r="DL348" s="23" t="str">
        <f>+IF(LEN($I348)&gt;5,IF(ISERROR(VLOOKUP(P348,'CODIGO PAGO'!$B$2:$B$20,1,0)),1,IF(OR(AND(CJ348=1,P348&lt;&gt;"N"),AND(CJ348=3,P348&lt;&gt;"B"),AND(CJ348=2,LEFT(TRIM(P348),1)&lt;&gt;"I")),1,IF(OR(AND(CJ348=0,P348="N"),AND(CJ348=0,P348="B"),AND(CJ348=0,LEFT(TRIM(P348),1)="I")),1,0))),"")</f>
        <v/>
      </c>
      <c r="DM348" s="23" t="str">
        <f t="shared" si="210"/>
        <v/>
      </c>
      <c r="DN348" s="23" t="str">
        <f>+IF(LEN($I348)&gt;5,IF(ISERROR(VLOOKUP(R348,'CODIGO PAGO'!$B$2:$B$20,1,0)),1,IF(OR(AND(CL348=1,R348&lt;&gt;"N"),AND(CL348=3,R348&lt;&gt;"B"),AND(CL348=2,LEFT(TRIM(R348),1)&lt;&gt;"I")),1,IF(OR(AND(CL348=0,R348="N"),AND(CL348=0,R348="B"),AND(CL348=0,LEFT(TRIM(R348),1)="I")),1,0))),"")</f>
        <v/>
      </c>
      <c r="DO348" s="23" t="str">
        <f t="shared" si="211"/>
        <v/>
      </c>
      <c r="DP348" s="23" t="str">
        <f>+IF(LEN($I348)&gt;5,IF(ISERROR(VLOOKUP(T348,'CODIGO PAGO'!$B$2:$B$20,1,0)),1,IF(OR(AND(CN348=1,T348&lt;&gt;"N"),AND(CN348=3,T348&lt;&gt;"B"),AND(CN348=2,LEFT(TRIM(T348),1)&lt;&gt;"I")),1,IF(OR(AND(CN348=0,T348="N"),AND(CN348=0,T348="B"),AND(CN348=0,LEFT(TRIM(T348),1)="I")),1,0))),"")</f>
        <v/>
      </c>
      <c r="DQ348" s="23" t="str">
        <f t="shared" si="212"/>
        <v/>
      </c>
      <c r="DR348" s="23" t="str">
        <f>+IF(LEN($I348)&gt;5,IF(ISERROR(VLOOKUP(V348,'CODIGO PAGO'!$B$2:$B$20,1,0)),1,IF(OR(AND(CP348=1,V348&lt;&gt;"N"),AND(CP348=3,V348&lt;&gt;"B"),AND(CP348=2,LEFT(TRIM(V348),1)&lt;&gt;"I")),1,IF(OR(AND(CP348=0,V348="N"),AND(CP348=0,V348="B"),AND(CP348=0,LEFT(TRIM(V348),1)="I")),1,0))),"")</f>
        <v/>
      </c>
      <c r="DS348" s="23" t="str">
        <f t="shared" si="213"/>
        <v/>
      </c>
      <c r="DT348" s="23" t="str">
        <f>+IF(LEN($I348)&gt;5,IF(ISERROR(VLOOKUP(X348,'CODIGO PAGO'!$B$2:$B$20,1,0)),1,IF(OR(AND(CR348=1,X348&lt;&gt;"N"),AND(CR348=3,X348&lt;&gt;"B"),AND(CR348=2,LEFT(TRIM(X348),1)&lt;&gt;"I")),1,IF(OR(AND(CR348=0,X348="N"),AND(CR348=0,X348="B"),AND(CR348=0,LEFT(TRIM(X348),1)="I")),1,0))),"")</f>
        <v/>
      </c>
      <c r="DU348" s="23" t="str">
        <f t="shared" si="214"/>
        <v/>
      </c>
      <c r="DV348" s="23" t="str">
        <f>+IF(LEN($I348)&gt;5,IF(ISERROR(VLOOKUP(Z348,'CODIGO PAGO'!$B$2:$B$20,1,0)),1,IF(OR(AND(CT348=1,Z348&lt;&gt;"N"),AND(CT348=3,Z348&lt;&gt;"B"),AND(CT348=2,LEFT(TRIM(Z348),1)&lt;&gt;"I")),1,IF(OR(AND(CT348=0,Z348="N"),AND(CT348=0,Z348="B"),AND(CT348=0,LEFT(TRIM(Z348),1)="I")),1,0))),"")</f>
        <v/>
      </c>
      <c r="DW348" s="23" t="str">
        <f t="shared" si="215"/>
        <v/>
      </c>
      <c r="DX348" s="23" t="str">
        <f>+IF(LEN($I348)&gt;5,IF(ISERROR(VLOOKUP(AB348,'CODIGO PAGO'!$B$2:$B$20,1,0)),1,IF(OR(AND(CV348=1,AB348&lt;&gt;"N"),AND(CV348=3,AB348&lt;&gt;"B"),AND(CV348=2,LEFT(TRIM(AB348),1)&lt;&gt;"I")),1,IF(OR(AND(CV348=0,AB348="N"),AND(CV348=0,AB348="B"),AND(CV348=0,LEFT(TRIM(AB348),1)="I")),1,0))),"")</f>
        <v/>
      </c>
      <c r="DY348" s="23" t="str">
        <f t="shared" si="216"/>
        <v/>
      </c>
      <c r="DZ348" s="23" t="str">
        <f>+IF(LEN($I348)&gt;5,IF(ISERROR(VLOOKUP(AD348,'CODIGO PAGO'!$B$2:$B$20,1,0)),1,IF(OR(AND(CX348=1,AD348&lt;&gt;"N"),AND(CX348=3,AD348&lt;&gt;"B"),AND(CX348=2,LEFT(TRIM(AD348),1)&lt;&gt;"I")),1,IF(OR(AND(CX348=0,AD348="N"),AND(CX348=0,AD348="B"),AND(CX348=0,LEFT(TRIM(AD348),1)="I")),1,0))),"")</f>
        <v/>
      </c>
      <c r="EA348" s="23" t="str">
        <f t="shared" si="217"/>
        <v/>
      </c>
      <c r="EB348" s="23" t="str">
        <f>+IF(LEN($I348)&gt;5,IF(ISERROR(VLOOKUP(AF348,'CODIGO PAGO'!$B$2:$B$20,1,0)),1,IF(OR(AND(CZ348=1,AF348&lt;&gt;"N"),AND(CZ348=3,AF348&lt;&gt;"B"),AND(CZ348=2,LEFT(TRIM(AF348),1)&lt;&gt;"I")),1,IF(OR(AND(CZ348=0,AF348="N"),AND(CZ348=0,AF348="B"),AND(CZ348=0,LEFT(TRIM(AF348),1)="I")),1,0))),"")</f>
        <v/>
      </c>
      <c r="EC348" s="23" t="str">
        <f t="shared" si="218"/>
        <v/>
      </c>
      <c r="ED348" s="23" t="str">
        <f>+IF(LEN($I348)&gt;5,IF(ISERROR(VLOOKUP(AH348,'CODIGO PAGO'!$B$2:$B$20,1,0)),1,IF(OR(AND(DB348=1,AH348&lt;&gt;"N"),AND(DB348=3,AH348&lt;&gt;"B"),AND(DB348=2,LEFT(TRIM(AH348),1)&lt;&gt;"I")),1,IF(OR(AND(DB348=0,AH348="N"),AND(DB348=0,AH348="B"),AND(DB348=0,LEFT(TRIM(AH348),1)="I")),1,0))),"")</f>
        <v/>
      </c>
      <c r="EE348" s="23" t="str">
        <f t="shared" si="219"/>
        <v/>
      </c>
      <c r="EF348" s="23" t="str">
        <f>+IF(LEN($I348)&gt;5,IF(ISERROR(VLOOKUP(AJ348,'CODIGO PAGO'!$B$2:$B$20,1,0)),1,IF(OR(AND(DD348=1,AJ348&lt;&gt;"N"),AND(DD348=3,AJ348&lt;&gt;"B"),AND(DD348=2,LEFT(TRIM(AJ348),1)&lt;&gt;"I")),1,IF(OR(AND(DD348=0,AJ348="N"),AND(DD348=0,AJ348="B"),AND(DD348=0,LEFT(TRIM(AJ348),1)="I")),1,0))),"")</f>
        <v/>
      </c>
      <c r="EG348" s="23" t="str">
        <f t="shared" si="220"/>
        <v/>
      </c>
      <c r="EH348" s="23" t="str">
        <f>+IF(LEN($I348)&gt;5,IF(ISERROR(VLOOKUP(AL348,'CODIGO PAGO'!$B$2:$B$20,1,0)),1,IF(OR(AND(DF348=1,AL348&lt;&gt;"N"),AND(DF348=3,AL348&lt;&gt;"B"),AND(DF348=2,LEFT(TRIM(AL348),1)&lt;&gt;"I")),1,IF(OR(AND(DF348=0,AL348="N"),AND(DF348=0,AL348="B"),AND(DF348=0,LEFT(TRIM(AL348),1)="I")),1,0))),"")</f>
        <v/>
      </c>
      <c r="EI348" s="23" t="str">
        <f t="shared" si="221"/>
        <v/>
      </c>
      <c r="EJ348" s="23" t="str">
        <f>+IF(LEN($I348)&gt;5,IF(ISERROR(VLOOKUP(AN348,'CODIGO PAGO'!$B$2:$B$20,1,0)),1,IF(OR(AND(DH348=1,AN348&lt;&gt;"N"),AND(DH348=3,AN348&lt;&gt;"B"),AND(DH348=2,LEFT(TRIM(AN348),1)&lt;&gt;"I")),1,IF(OR(AND(DH348=0,AN348="N"),AND(DH348=0,AN348="B"),AND(DH348=0,LEFT(TRIM(AN348),1)="I")),1,0))),"")</f>
        <v/>
      </c>
      <c r="EK348" s="23" t="str">
        <f t="shared" si="222"/>
        <v/>
      </c>
      <c r="EL348" s="24" t="str">
        <f t="shared" si="223"/>
        <v/>
      </c>
    </row>
    <row r="349" spans="1:142" s="26" customFormat="1">
      <c r="A349" s="15" t="str">
        <f t="shared" si="189"/>
        <v/>
      </c>
      <c r="B349" s="1" t="str">
        <f>+IF(LEN(I349)&gt;5,'CODIGO PAGO'!$B$28,"")</f>
        <v/>
      </c>
      <c r="C349" s="1" t="str">
        <f>+IF(LEN($I349)&gt;5,BD!D349,"")</f>
        <v/>
      </c>
      <c r="D349" s="168" t="str">
        <f>+IF(LEN($I349)&gt;5,BD!A349,"")</f>
        <v/>
      </c>
      <c r="E349" s="1" t="str">
        <f>+IF(LEN($I349)&gt;5,BD!B349,"")</f>
        <v/>
      </c>
      <c r="F349" s="1" t="str">
        <f>+IF(LEN($I349)&gt;5,BD!C349,"")</f>
        <v/>
      </c>
      <c r="G349" s="141"/>
      <c r="H349" s="141"/>
      <c r="I349" s="1" t="str">
        <f>+IF(LEN(BD!G349)&gt;5,BD!G349,"")</f>
        <v/>
      </c>
      <c r="J349" s="167" t="str">
        <f>+IF(LEN($I349)&gt;5,BD!E349,"")</f>
        <v/>
      </c>
      <c r="K349" s="6" t="str">
        <f t="shared" si="190"/>
        <v/>
      </c>
      <c r="L349" s="87" t="str">
        <f>+IF(LEN($I349)&gt;5,BD!H349,"")</f>
        <v/>
      </c>
      <c r="M349" s="40" t="str">
        <f t="shared" si="191"/>
        <v/>
      </c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4" t="str">
        <f t="shared" si="192"/>
        <v/>
      </c>
      <c r="AQ349" s="5" t="str">
        <f t="shared" si="193"/>
        <v/>
      </c>
      <c r="AR349" s="91" t="str">
        <f t="shared" si="194"/>
        <v/>
      </c>
      <c r="AS349" s="5" t="str">
        <f t="shared" si="195"/>
        <v/>
      </c>
      <c r="AT349" s="91" t="str">
        <f t="shared" si="196"/>
        <v/>
      </c>
      <c r="AU349" s="4" t="str">
        <f t="shared" si="197"/>
        <v/>
      </c>
      <c r="AV349" s="4" t="str">
        <f t="shared" si="198"/>
        <v/>
      </c>
      <c r="AW349" s="4" t="str">
        <f t="shared" si="199"/>
        <v/>
      </c>
      <c r="AX349" s="4" t="str">
        <f t="shared" si="200"/>
        <v/>
      </c>
      <c r="AY349" s="88" t="str">
        <f t="shared" si="201"/>
        <v/>
      </c>
      <c r="AZ349" s="17" t="str">
        <f t="shared" si="202"/>
        <v/>
      </c>
      <c r="BA349" s="18" t="str">
        <f t="shared" si="203"/>
        <v/>
      </c>
      <c r="BB349" s="19" t="str">
        <f>+IF(LEN(I349)&gt;5,IF(INT(RIGHT(B349,1))=9,0.5*L349*AY349,INT(MID(B349,5,LEN(B349)-4))*L349)+IFERROR(VLOOKUP(I349,AJUSTES!$A$1:$I$50,9,0),0),"")</f>
        <v/>
      </c>
      <c r="BC349" s="12"/>
      <c r="BD349" s="19" t="str">
        <f t="shared" si="204"/>
        <v/>
      </c>
      <c r="BE349" s="18" t="str">
        <f t="shared" si="205"/>
        <v/>
      </c>
      <c r="BF349" s="139" t="str">
        <f t="shared" si="206"/>
        <v/>
      </c>
      <c r="BG349" s="114"/>
      <c r="BH349" s="18" t="str">
        <f t="shared" si="207"/>
        <v/>
      </c>
      <c r="BI349" s="13"/>
      <c r="BJ349" s="12"/>
      <c r="BK349" s="12"/>
      <c r="BL349" s="145"/>
      <c r="BM349" s="12"/>
      <c r="BN349" s="12"/>
      <c r="BO349" s="12"/>
      <c r="BP349" s="12"/>
      <c r="BQ349" s="12"/>
      <c r="BR349" s="12"/>
      <c r="BS349" s="146"/>
      <c r="BT349" s="14"/>
      <c r="BU349" s="12"/>
      <c r="BV349" s="12"/>
      <c r="BW349" s="12"/>
      <c r="BX349" s="12"/>
      <c r="BY349" s="12"/>
      <c r="BZ349" s="144"/>
      <c r="CA349" s="107" t="str">
        <f>+IF(LEN($I349)&gt;5,IF(BD!F349="N/A","",BD!F349),"")</f>
        <v/>
      </c>
      <c r="CB349" s="21"/>
      <c r="CC349" s="147"/>
      <c r="CD349" s="148"/>
      <c r="CE349" s="8" t="str">
        <f>+IF(LEN(I349)&gt;5,BD!M349,"")</f>
        <v/>
      </c>
      <c r="CF349" s="16" t="str">
        <f>+IF(LEN(I349)&gt;5,BD!N349,"")</f>
        <v/>
      </c>
      <c r="CG349" s="3" t="str">
        <f t="shared" si="208"/>
        <v/>
      </c>
      <c r="CH349" s="23" t="str">
        <f>+IF(AND(LEN($I349)&gt;5),IF(AND($J349&gt;N$1,$J349&lt;=$AO$1),1,IF((COUNTIFS(INCAPACIDADES!$C$1:$C$51,$I349,INCAPACIDADES!K$1:K$51,N$1))&gt;0,2,IF(VLOOKUP($C349,BD!$D$1:$F$501,3,0)&gt;N$1,0,3))),"")</f>
        <v/>
      </c>
      <c r="CI349" s="23" t="str">
        <f>+IF(AND(LEN($I349)&gt;5),IF(AND($J349&gt;O$1,$J349&lt;=$AO$1),1,IF((COUNTIFS(INCAPACIDADES!$C$1:$C$51,$I349,INCAPACIDADES!L$1:L$51,O$1))&gt;0,2,IF(VLOOKUP($C349,BD!$D$1:$F$501,3,0)&gt;O$1,0,3))),"")</f>
        <v/>
      </c>
      <c r="CJ349" s="23" t="str">
        <f>+IF(AND(LEN($I349)&gt;5),IF(AND($J349&gt;P$1,$J349&lt;=$AO$1),1,IF((COUNTIFS(INCAPACIDADES!$C$1:$C$51,$I349,INCAPACIDADES!M$1:M$51,P$1))&gt;0,2,IF(VLOOKUP($C349,BD!$D$1:$F$501,3,0)&gt;P$1,0,3))),"")</f>
        <v/>
      </c>
      <c r="CK349" s="23" t="str">
        <f>+IF(AND(LEN($I349)&gt;5),IF(AND($J349&gt;Q$1,$J349&lt;=$AO$1),1,IF((COUNTIFS(INCAPACIDADES!$C$1:$C$51,$I349,INCAPACIDADES!N$1:N$51,Q$1))&gt;0,2,IF(VLOOKUP($C349,BD!$D$1:$F$501,3,0)&gt;Q$1,0,3))),"")</f>
        <v/>
      </c>
      <c r="CL349" s="23" t="str">
        <f>+IF(AND(LEN($I349)&gt;5),IF(AND($J349&gt;R$1,$J349&lt;=$AO$1),1,IF((COUNTIFS(INCAPACIDADES!$C$1:$C$51,$I349,INCAPACIDADES!O$1:O$51,R$1))&gt;0,2,IF(VLOOKUP($C349,BD!$D$1:$F$501,3,0)&gt;R$1,0,3))),"")</f>
        <v/>
      </c>
      <c r="CM349" s="23" t="str">
        <f>+IF(AND(LEN($I349)&gt;5),IF(AND($J349&gt;S$1,$J349&lt;=$AO$1),1,IF((COUNTIFS(INCAPACIDADES!$C$1:$C$51,$I349,INCAPACIDADES!P$1:P$51,S$1))&gt;0,2,IF(VLOOKUP($C349,BD!$D$1:$F$501,3,0)&gt;S$1,0,3))),"")</f>
        <v/>
      </c>
      <c r="CN349" s="23" t="str">
        <f>+IF(AND(LEN($I349)&gt;5),IF(AND($J349&gt;T$1,$J349&lt;=$AO$1),1,IF((COUNTIFS(INCAPACIDADES!$C$1:$C$51,$I349,INCAPACIDADES!Q$1:Q$51,T$1))&gt;0,2,IF(VLOOKUP($C349,BD!$D$1:$F$501,3,0)&gt;T$1,0,3))),"")</f>
        <v/>
      </c>
      <c r="CO349" s="23" t="str">
        <f>+IF(AND(LEN($I349)&gt;5),IF(AND($J349&gt;U$1,$J349&lt;=$AO$1),1,IF((COUNTIFS(INCAPACIDADES!$C$1:$C$51,$I349,INCAPACIDADES!R$1:R$51,U$1))&gt;0,2,IF(VLOOKUP($C349,BD!$D$1:$F$501,3,0)&gt;U$1,0,3))),"")</f>
        <v/>
      </c>
      <c r="CP349" s="23" t="str">
        <f>+IF(AND(LEN($I349)&gt;5),IF(AND($J349&gt;V$1,$J349&lt;=$AO$1),1,IF((COUNTIFS(INCAPACIDADES!$C$1:$C$51,$I349,INCAPACIDADES!S$1:S$51,V$1))&gt;0,2,IF(VLOOKUP($C349,BD!$D$1:$F$501,3,0)&gt;V$1,0,3))),"")</f>
        <v/>
      </c>
      <c r="CQ349" s="23" t="str">
        <f>+IF(AND(LEN($I349)&gt;5),IF(AND($J349&gt;W$1,$J349&lt;=$AO$1),1,IF((COUNTIFS(INCAPACIDADES!$C$1:$C$51,$I349,INCAPACIDADES!T$1:T$51,W$1))&gt;0,2,IF(VLOOKUP($C349,BD!$D$1:$F$501,3,0)&gt;W$1,0,3))),"")</f>
        <v/>
      </c>
      <c r="CR349" s="23" t="str">
        <f>+IF(AND(LEN($I349)&gt;5),IF(AND($J349&gt;X$1,$J349&lt;=$AO$1),1,IF((COUNTIFS(INCAPACIDADES!$C$1:$C$51,$I349,INCAPACIDADES!U$1:U$51,X$1))&gt;0,2,IF(VLOOKUP($C349,BD!$D$1:$F$501,3,0)&gt;X$1,0,3))),"")</f>
        <v/>
      </c>
      <c r="CS349" s="23" t="str">
        <f>+IF(AND(LEN($I349)&gt;5),IF(AND($J349&gt;Y$1,$J349&lt;=$AO$1),1,IF((COUNTIFS(INCAPACIDADES!$C$1:$C$51,$I349,INCAPACIDADES!V$1:V$51,Y$1))&gt;0,2,IF(VLOOKUP($C349,BD!$D$1:$F$501,3,0)&gt;Y$1,0,3))),"")</f>
        <v/>
      </c>
      <c r="CT349" s="23" t="str">
        <f>+IF(AND(LEN($I349)&gt;5),IF(AND($J349&gt;Z$1,$J349&lt;=$AO$1),1,IF((COUNTIFS(INCAPACIDADES!$C$1:$C$51,$I349,INCAPACIDADES!W$1:W$51,Z$1))&gt;0,2,IF(VLOOKUP($C349,BD!$D$1:$F$501,3,0)&gt;Z$1,0,3))),"")</f>
        <v/>
      </c>
      <c r="CU349" s="23" t="str">
        <f>+IF(AND(LEN($I349)&gt;5),IF(AND($J349&gt;AA$1,$J349&lt;=$AO$1),1,IF((COUNTIFS(INCAPACIDADES!$C$1:$C$51,$I349,INCAPACIDADES!X$1:X$51,AA$1))&gt;0,2,IF(VLOOKUP($C349,BD!$D$1:$F$501,3,0)&gt;AA$1,0,3))),"")</f>
        <v/>
      </c>
      <c r="CV349" s="23" t="str">
        <f>+IF(AND(LEN($I349)&gt;5),IF(AND($J349&gt;AB$1,$J349&lt;=$AO$1),1,IF((COUNTIFS(INCAPACIDADES!$C$1:$C$51,$I349,INCAPACIDADES!Y$1:Y$51,AB$1))&gt;0,2,IF(VLOOKUP($C349,BD!$D$1:$F$501,3,0)&gt;AB$1,0,3))),"")</f>
        <v/>
      </c>
      <c r="CW349" s="23" t="str">
        <f>+IF(AND(LEN($I349)&gt;5),IF(AND($J349&gt;AC$1,$J349&lt;=$AO$1),1,IF((COUNTIFS(INCAPACIDADES!$C$1:$C$51,$I349,INCAPACIDADES!Z$1:Z$51,AC$1))&gt;0,2,IF(VLOOKUP($C349,BD!$D$1:$F$501,3,0)&gt;AC$1,0,3))),"")</f>
        <v/>
      </c>
      <c r="CX349" s="23" t="str">
        <f>+IF(AND(LEN($I349)&gt;5),IF(AND($J349&gt;AD$1,$J349&lt;=$AO$1),1,IF((COUNTIFS(INCAPACIDADES!$C$1:$C$51,$I349,INCAPACIDADES!AA$1:AA$51,AD$1))&gt;0,2,IF(VLOOKUP($C349,BD!$D$1:$F$501,3,0)&gt;AD$1,0,3))),"")</f>
        <v/>
      </c>
      <c r="CY349" s="23" t="str">
        <f>+IF(AND(LEN($I349)&gt;5),IF(AND($J349&gt;AE$1,$J349&lt;=$AO$1),1,IF((COUNTIFS(INCAPACIDADES!$C$1:$C$51,$I349,INCAPACIDADES!AB$1:AB$51,AE$1))&gt;0,2,IF(VLOOKUP($C349,BD!$D$1:$F$501,3,0)&gt;AE$1,0,3))),"")</f>
        <v/>
      </c>
      <c r="CZ349" s="23" t="str">
        <f>+IF(AND(LEN($I349)&gt;5),IF(AND($J349&gt;AF$1,$J349&lt;=$AO$1),1,IF((COUNTIFS(INCAPACIDADES!$C$1:$C$51,$I349,INCAPACIDADES!AC$1:AC$51,AF$1))&gt;0,2,IF(VLOOKUP($C349,BD!$D$1:$F$501,3,0)&gt;AF$1,0,3))),"")</f>
        <v/>
      </c>
      <c r="DA349" s="23" t="str">
        <f>+IF(AND(LEN($I349)&gt;5),IF(AND($J349&gt;AG$1,$J349&lt;=$AO$1),1,IF((COUNTIFS(INCAPACIDADES!$C$1:$C$51,$I349,INCAPACIDADES!AD$1:AD$51,AG$1))&gt;0,2,IF(VLOOKUP($C349,BD!$D$1:$F$501,3,0)&gt;AG$1,0,3))),"")</f>
        <v/>
      </c>
      <c r="DB349" s="23" t="str">
        <f>+IF(AND(LEN($I349)&gt;5),IF(AND($J349&gt;AH$1,$J349&lt;=$AO$1),1,IF((COUNTIFS(INCAPACIDADES!$C$1:$C$51,$I349,INCAPACIDADES!AE$1:AE$51,AH$1))&gt;0,2,IF(VLOOKUP($C349,BD!$D$1:$F$501,3,0)&gt;AH$1,0,3))),"")</f>
        <v/>
      </c>
      <c r="DC349" s="23" t="str">
        <f>+IF(AND(LEN($I349)&gt;5),IF(AND($J349&gt;AI$1,$J349&lt;=$AO$1),1,IF((COUNTIFS(INCAPACIDADES!$C$1:$C$51,$I349,INCAPACIDADES!AF$1:AF$51,AI$1))&gt;0,2,IF(VLOOKUP($C349,BD!$D$1:$F$501,3,0)&gt;AI$1,0,3))),"")</f>
        <v/>
      </c>
      <c r="DD349" s="23" t="str">
        <f>+IF(AND(LEN($I349)&gt;5),IF(AND($J349&gt;AJ$1,$J349&lt;=$AO$1),1,IF((COUNTIFS(INCAPACIDADES!$C$1:$C$51,$I349,INCAPACIDADES!AG$1:AG$51,AJ$1))&gt;0,2,IF(VLOOKUP($C349,BD!$D$1:$F$501,3,0)&gt;AJ$1,0,3))),"")</f>
        <v/>
      </c>
      <c r="DE349" s="23" t="str">
        <f>+IF(AND(LEN($I349)&gt;5),IF(AND($J349&gt;AK$1,$J349&lt;=$AO$1),1,IF((COUNTIFS(INCAPACIDADES!$C$1:$C$51,$I349,INCAPACIDADES!AH$1:AH$51,AK$1))&gt;0,2,IF(VLOOKUP($C349,BD!$D$1:$F$501,3,0)&gt;AK$1,0,3))),"")</f>
        <v/>
      </c>
      <c r="DF349" s="23" t="str">
        <f>+IF(AND(LEN($I349)&gt;5),IF(AND($J349&gt;AL$1,$J349&lt;=$AO$1),1,IF((COUNTIFS(INCAPACIDADES!$C$1:$C$51,$I349,INCAPACIDADES!AI$1:AI$51,AL$1))&gt;0,2,IF(VLOOKUP($C349,BD!$D$1:$F$501,3,0)&gt;AL$1,0,3))),"")</f>
        <v/>
      </c>
      <c r="DG349" s="23" t="str">
        <f>+IF(AND(LEN($I349)&gt;5),IF(AND($J349&gt;AM$1,$J349&lt;=$AO$1),1,IF((COUNTIFS(INCAPACIDADES!$C$1:$C$51,$I349,INCAPACIDADES!AJ$1:AJ$51,AM$1))&gt;0,2,IF(VLOOKUP($C349,BD!$D$1:$F$501,3,0)&gt;AM$1,0,3))),"")</f>
        <v/>
      </c>
      <c r="DH349" s="23" t="str">
        <f>+IF(AND(LEN($I349)&gt;5),IF(AND($J349&gt;AN$1,$J349&lt;=$AO$1),1,IF((COUNTIFS(INCAPACIDADES!$C$1:$C$51,$I349,INCAPACIDADES!AK$1:AK$51,AN$1))&gt;0,2,IF(VLOOKUP($C349,BD!$D$1:$F$501,3,0)&gt;AN$1,0,3))),"")</f>
        <v/>
      </c>
      <c r="DI349" s="23" t="str">
        <f>+IF(AND(LEN($I349)&gt;5),IF(AND($J349&gt;AO$1,$J349&lt;=$AO$1),1,IF((COUNTIFS(INCAPACIDADES!$C$1:$C$51,$I349,INCAPACIDADES!AL$1:AL$51,AO$1))&gt;0,2,IF(VLOOKUP($C349,BD!$D$1:$F$501,3,0)&gt;AO$1,0,3))),"")</f>
        <v/>
      </c>
      <c r="DJ349" s="23" t="str">
        <f>+IF(LEN($I349)&gt;5,IF(ISERROR(VLOOKUP(N349,'CODIGO PAGO'!$B$2:$B$20,1,0)),1,IF(OR(AND(CH349=1,N349&lt;&gt;"N"),AND(CH349=3,N349&lt;&gt;"B"),AND(CH349=2,LEFT(TRIM(N349),1)&lt;&gt;"I")),1,IF(OR(AND(CH349=0,N349="N"),AND(CH349=0,N349="B"),AND(CH349=0,LEFT(TRIM(N349),1)="I")),1,0))),"")</f>
        <v/>
      </c>
      <c r="DK349" s="23" t="str">
        <f t="shared" si="209"/>
        <v/>
      </c>
      <c r="DL349" s="23" t="str">
        <f>+IF(LEN($I349)&gt;5,IF(ISERROR(VLOOKUP(P349,'CODIGO PAGO'!$B$2:$B$20,1,0)),1,IF(OR(AND(CJ349=1,P349&lt;&gt;"N"),AND(CJ349=3,P349&lt;&gt;"B"),AND(CJ349=2,LEFT(TRIM(P349),1)&lt;&gt;"I")),1,IF(OR(AND(CJ349=0,P349="N"),AND(CJ349=0,P349="B"),AND(CJ349=0,LEFT(TRIM(P349),1)="I")),1,0))),"")</f>
        <v/>
      </c>
      <c r="DM349" s="23" t="str">
        <f t="shared" si="210"/>
        <v/>
      </c>
      <c r="DN349" s="23" t="str">
        <f>+IF(LEN($I349)&gt;5,IF(ISERROR(VLOOKUP(R349,'CODIGO PAGO'!$B$2:$B$20,1,0)),1,IF(OR(AND(CL349=1,R349&lt;&gt;"N"),AND(CL349=3,R349&lt;&gt;"B"),AND(CL349=2,LEFT(TRIM(R349),1)&lt;&gt;"I")),1,IF(OR(AND(CL349=0,R349="N"),AND(CL349=0,R349="B"),AND(CL349=0,LEFT(TRIM(R349),1)="I")),1,0))),"")</f>
        <v/>
      </c>
      <c r="DO349" s="23" t="str">
        <f t="shared" si="211"/>
        <v/>
      </c>
      <c r="DP349" s="23" t="str">
        <f>+IF(LEN($I349)&gt;5,IF(ISERROR(VLOOKUP(T349,'CODIGO PAGO'!$B$2:$B$20,1,0)),1,IF(OR(AND(CN349=1,T349&lt;&gt;"N"),AND(CN349=3,T349&lt;&gt;"B"),AND(CN349=2,LEFT(TRIM(T349),1)&lt;&gt;"I")),1,IF(OR(AND(CN349=0,T349="N"),AND(CN349=0,T349="B"),AND(CN349=0,LEFT(TRIM(T349),1)="I")),1,0))),"")</f>
        <v/>
      </c>
      <c r="DQ349" s="23" t="str">
        <f t="shared" si="212"/>
        <v/>
      </c>
      <c r="DR349" s="23" t="str">
        <f>+IF(LEN($I349)&gt;5,IF(ISERROR(VLOOKUP(V349,'CODIGO PAGO'!$B$2:$B$20,1,0)),1,IF(OR(AND(CP349=1,V349&lt;&gt;"N"),AND(CP349=3,V349&lt;&gt;"B"),AND(CP349=2,LEFT(TRIM(V349),1)&lt;&gt;"I")),1,IF(OR(AND(CP349=0,V349="N"),AND(CP349=0,V349="B"),AND(CP349=0,LEFT(TRIM(V349),1)="I")),1,0))),"")</f>
        <v/>
      </c>
      <c r="DS349" s="23" t="str">
        <f t="shared" si="213"/>
        <v/>
      </c>
      <c r="DT349" s="23" t="str">
        <f>+IF(LEN($I349)&gt;5,IF(ISERROR(VLOOKUP(X349,'CODIGO PAGO'!$B$2:$B$20,1,0)),1,IF(OR(AND(CR349=1,X349&lt;&gt;"N"),AND(CR349=3,X349&lt;&gt;"B"),AND(CR349=2,LEFT(TRIM(X349),1)&lt;&gt;"I")),1,IF(OR(AND(CR349=0,X349="N"),AND(CR349=0,X349="B"),AND(CR349=0,LEFT(TRIM(X349),1)="I")),1,0))),"")</f>
        <v/>
      </c>
      <c r="DU349" s="23" t="str">
        <f t="shared" si="214"/>
        <v/>
      </c>
      <c r="DV349" s="23" t="str">
        <f>+IF(LEN($I349)&gt;5,IF(ISERROR(VLOOKUP(Z349,'CODIGO PAGO'!$B$2:$B$20,1,0)),1,IF(OR(AND(CT349=1,Z349&lt;&gt;"N"),AND(CT349=3,Z349&lt;&gt;"B"),AND(CT349=2,LEFT(TRIM(Z349),1)&lt;&gt;"I")),1,IF(OR(AND(CT349=0,Z349="N"),AND(CT349=0,Z349="B"),AND(CT349=0,LEFT(TRIM(Z349),1)="I")),1,0))),"")</f>
        <v/>
      </c>
      <c r="DW349" s="23" t="str">
        <f t="shared" si="215"/>
        <v/>
      </c>
      <c r="DX349" s="23" t="str">
        <f>+IF(LEN($I349)&gt;5,IF(ISERROR(VLOOKUP(AB349,'CODIGO PAGO'!$B$2:$B$20,1,0)),1,IF(OR(AND(CV349=1,AB349&lt;&gt;"N"),AND(CV349=3,AB349&lt;&gt;"B"),AND(CV349=2,LEFT(TRIM(AB349),1)&lt;&gt;"I")),1,IF(OR(AND(CV349=0,AB349="N"),AND(CV349=0,AB349="B"),AND(CV349=0,LEFT(TRIM(AB349),1)="I")),1,0))),"")</f>
        <v/>
      </c>
      <c r="DY349" s="23" t="str">
        <f t="shared" si="216"/>
        <v/>
      </c>
      <c r="DZ349" s="23" t="str">
        <f>+IF(LEN($I349)&gt;5,IF(ISERROR(VLOOKUP(AD349,'CODIGO PAGO'!$B$2:$B$20,1,0)),1,IF(OR(AND(CX349=1,AD349&lt;&gt;"N"),AND(CX349=3,AD349&lt;&gt;"B"),AND(CX349=2,LEFT(TRIM(AD349),1)&lt;&gt;"I")),1,IF(OR(AND(CX349=0,AD349="N"),AND(CX349=0,AD349="B"),AND(CX349=0,LEFT(TRIM(AD349),1)="I")),1,0))),"")</f>
        <v/>
      </c>
      <c r="EA349" s="23" t="str">
        <f t="shared" si="217"/>
        <v/>
      </c>
      <c r="EB349" s="23" t="str">
        <f>+IF(LEN($I349)&gt;5,IF(ISERROR(VLOOKUP(AF349,'CODIGO PAGO'!$B$2:$B$20,1,0)),1,IF(OR(AND(CZ349=1,AF349&lt;&gt;"N"),AND(CZ349=3,AF349&lt;&gt;"B"),AND(CZ349=2,LEFT(TRIM(AF349),1)&lt;&gt;"I")),1,IF(OR(AND(CZ349=0,AF349="N"),AND(CZ349=0,AF349="B"),AND(CZ349=0,LEFT(TRIM(AF349),1)="I")),1,0))),"")</f>
        <v/>
      </c>
      <c r="EC349" s="23" t="str">
        <f t="shared" si="218"/>
        <v/>
      </c>
      <c r="ED349" s="23" t="str">
        <f>+IF(LEN($I349)&gt;5,IF(ISERROR(VLOOKUP(AH349,'CODIGO PAGO'!$B$2:$B$20,1,0)),1,IF(OR(AND(DB349=1,AH349&lt;&gt;"N"),AND(DB349=3,AH349&lt;&gt;"B"),AND(DB349=2,LEFT(TRIM(AH349),1)&lt;&gt;"I")),1,IF(OR(AND(DB349=0,AH349="N"),AND(DB349=0,AH349="B"),AND(DB349=0,LEFT(TRIM(AH349),1)="I")),1,0))),"")</f>
        <v/>
      </c>
      <c r="EE349" s="23" t="str">
        <f t="shared" si="219"/>
        <v/>
      </c>
      <c r="EF349" s="23" t="str">
        <f>+IF(LEN($I349)&gt;5,IF(ISERROR(VLOOKUP(AJ349,'CODIGO PAGO'!$B$2:$B$20,1,0)),1,IF(OR(AND(DD349=1,AJ349&lt;&gt;"N"),AND(DD349=3,AJ349&lt;&gt;"B"),AND(DD349=2,LEFT(TRIM(AJ349),1)&lt;&gt;"I")),1,IF(OR(AND(DD349=0,AJ349="N"),AND(DD349=0,AJ349="B"),AND(DD349=0,LEFT(TRIM(AJ349),1)="I")),1,0))),"")</f>
        <v/>
      </c>
      <c r="EG349" s="23" t="str">
        <f t="shared" si="220"/>
        <v/>
      </c>
      <c r="EH349" s="23" t="str">
        <f>+IF(LEN($I349)&gt;5,IF(ISERROR(VLOOKUP(AL349,'CODIGO PAGO'!$B$2:$B$20,1,0)),1,IF(OR(AND(DF349=1,AL349&lt;&gt;"N"),AND(DF349=3,AL349&lt;&gt;"B"),AND(DF349=2,LEFT(TRIM(AL349),1)&lt;&gt;"I")),1,IF(OR(AND(DF349=0,AL349="N"),AND(DF349=0,AL349="B"),AND(DF349=0,LEFT(TRIM(AL349),1)="I")),1,0))),"")</f>
        <v/>
      </c>
      <c r="EI349" s="23" t="str">
        <f t="shared" si="221"/>
        <v/>
      </c>
      <c r="EJ349" s="23" t="str">
        <f>+IF(LEN($I349)&gt;5,IF(ISERROR(VLOOKUP(AN349,'CODIGO PAGO'!$B$2:$B$20,1,0)),1,IF(OR(AND(DH349=1,AN349&lt;&gt;"N"),AND(DH349=3,AN349&lt;&gt;"B"),AND(DH349=2,LEFT(TRIM(AN349),1)&lt;&gt;"I")),1,IF(OR(AND(DH349=0,AN349="N"),AND(DH349=0,AN349="B"),AND(DH349=0,LEFT(TRIM(AN349),1)="I")),1,0))),"")</f>
        <v/>
      </c>
      <c r="EK349" s="23" t="str">
        <f t="shared" si="222"/>
        <v/>
      </c>
      <c r="EL349" s="24" t="str">
        <f t="shared" si="223"/>
        <v/>
      </c>
    </row>
    <row r="350" spans="1:142" s="26" customFormat="1">
      <c r="A350" s="15" t="str">
        <f t="shared" si="189"/>
        <v/>
      </c>
      <c r="B350" s="1" t="str">
        <f>+IF(LEN(I350)&gt;5,'CODIGO PAGO'!$B$28,"")</f>
        <v/>
      </c>
      <c r="C350" s="1" t="str">
        <f>+IF(LEN($I350)&gt;5,BD!D350,"")</f>
        <v/>
      </c>
      <c r="D350" s="168" t="str">
        <f>+IF(LEN($I350)&gt;5,BD!A350,"")</f>
        <v/>
      </c>
      <c r="E350" s="1" t="str">
        <f>+IF(LEN($I350)&gt;5,BD!B350,"")</f>
        <v/>
      </c>
      <c r="F350" s="1" t="str">
        <f>+IF(LEN($I350)&gt;5,BD!C350,"")</f>
        <v/>
      </c>
      <c r="G350" s="141"/>
      <c r="H350" s="141"/>
      <c r="I350" s="1" t="str">
        <f>+IF(LEN(BD!G350)&gt;5,BD!G350,"")</f>
        <v/>
      </c>
      <c r="J350" s="167" t="str">
        <f>+IF(LEN($I350)&gt;5,BD!E350,"")</f>
        <v/>
      </c>
      <c r="K350" s="6" t="str">
        <f t="shared" si="190"/>
        <v/>
      </c>
      <c r="L350" s="87" t="str">
        <f>+IF(LEN($I350)&gt;5,BD!H350,"")</f>
        <v/>
      </c>
      <c r="M350" s="40" t="str">
        <f t="shared" si="191"/>
        <v/>
      </c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4" t="str">
        <f t="shared" si="192"/>
        <v/>
      </c>
      <c r="AQ350" s="5" t="str">
        <f t="shared" si="193"/>
        <v/>
      </c>
      <c r="AR350" s="91" t="str">
        <f t="shared" si="194"/>
        <v/>
      </c>
      <c r="AS350" s="5" t="str">
        <f t="shared" si="195"/>
        <v/>
      </c>
      <c r="AT350" s="91" t="str">
        <f t="shared" si="196"/>
        <v/>
      </c>
      <c r="AU350" s="4" t="str">
        <f t="shared" si="197"/>
        <v/>
      </c>
      <c r="AV350" s="4" t="str">
        <f t="shared" si="198"/>
        <v/>
      </c>
      <c r="AW350" s="4" t="str">
        <f t="shared" si="199"/>
        <v/>
      </c>
      <c r="AX350" s="4" t="str">
        <f t="shared" si="200"/>
        <v/>
      </c>
      <c r="AY350" s="88" t="str">
        <f t="shared" si="201"/>
        <v/>
      </c>
      <c r="AZ350" s="17" t="str">
        <f t="shared" si="202"/>
        <v/>
      </c>
      <c r="BA350" s="18" t="str">
        <f t="shared" si="203"/>
        <v/>
      </c>
      <c r="BB350" s="19" t="str">
        <f>+IF(LEN(I350)&gt;5,IF(INT(RIGHT(B350,1))=9,0.5*L350*AY350,INT(MID(B350,5,LEN(B350)-4))*L350)+IFERROR(VLOOKUP(I350,AJUSTES!$A$1:$I$50,9,0),0),"")</f>
        <v/>
      </c>
      <c r="BC350" s="12"/>
      <c r="BD350" s="19" t="str">
        <f t="shared" si="204"/>
        <v/>
      </c>
      <c r="BE350" s="18" t="str">
        <f t="shared" si="205"/>
        <v/>
      </c>
      <c r="BF350" s="139" t="str">
        <f t="shared" si="206"/>
        <v/>
      </c>
      <c r="BG350" s="114"/>
      <c r="BH350" s="18" t="str">
        <f t="shared" si="207"/>
        <v/>
      </c>
      <c r="BI350" s="13"/>
      <c r="BJ350" s="12"/>
      <c r="BK350" s="12"/>
      <c r="BL350" s="145"/>
      <c r="BM350" s="12"/>
      <c r="BN350" s="12"/>
      <c r="BO350" s="12"/>
      <c r="BP350" s="12"/>
      <c r="BQ350" s="12"/>
      <c r="BR350" s="12"/>
      <c r="BS350" s="146"/>
      <c r="BT350" s="14"/>
      <c r="BU350" s="12"/>
      <c r="BV350" s="12"/>
      <c r="BW350" s="12"/>
      <c r="BX350" s="12"/>
      <c r="BY350" s="12"/>
      <c r="BZ350" s="144"/>
      <c r="CA350" s="107" t="str">
        <f>+IF(LEN($I350)&gt;5,IF(BD!F350="N/A","",BD!F350),"")</f>
        <v/>
      </c>
      <c r="CB350" s="21"/>
      <c r="CC350" s="147"/>
      <c r="CD350" s="148"/>
      <c r="CE350" s="8" t="str">
        <f>+IF(LEN(I350)&gt;5,BD!M350,"")</f>
        <v/>
      </c>
      <c r="CF350" s="16" t="str">
        <f>+IF(LEN(I350)&gt;5,BD!N350,"")</f>
        <v/>
      </c>
      <c r="CG350" s="3" t="str">
        <f t="shared" si="208"/>
        <v/>
      </c>
      <c r="CH350" s="23" t="str">
        <f>+IF(AND(LEN($I350)&gt;5),IF(AND($J350&gt;N$1,$J350&lt;=$AO$1),1,IF((COUNTIFS(INCAPACIDADES!$C$1:$C$51,$I350,INCAPACIDADES!K$1:K$51,N$1))&gt;0,2,IF(VLOOKUP($C350,BD!$D$1:$F$501,3,0)&gt;N$1,0,3))),"")</f>
        <v/>
      </c>
      <c r="CI350" s="23" t="str">
        <f>+IF(AND(LEN($I350)&gt;5),IF(AND($J350&gt;O$1,$J350&lt;=$AO$1),1,IF((COUNTIFS(INCAPACIDADES!$C$1:$C$51,$I350,INCAPACIDADES!L$1:L$51,O$1))&gt;0,2,IF(VLOOKUP($C350,BD!$D$1:$F$501,3,0)&gt;O$1,0,3))),"")</f>
        <v/>
      </c>
      <c r="CJ350" s="23" t="str">
        <f>+IF(AND(LEN($I350)&gt;5),IF(AND($J350&gt;P$1,$J350&lt;=$AO$1),1,IF((COUNTIFS(INCAPACIDADES!$C$1:$C$51,$I350,INCAPACIDADES!M$1:M$51,P$1))&gt;0,2,IF(VLOOKUP($C350,BD!$D$1:$F$501,3,0)&gt;P$1,0,3))),"")</f>
        <v/>
      </c>
      <c r="CK350" s="23" t="str">
        <f>+IF(AND(LEN($I350)&gt;5),IF(AND($J350&gt;Q$1,$J350&lt;=$AO$1),1,IF((COUNTIFS(INCAPACIDADES!$C$1:$C$51,$I350,INCAPACIDADES!N$1:N$51,Q$1))&gt;0,2,IF(VLOOKUP($C350,BD!$D$1:$F$501,3,0)&gt;Q$1,0,3))),"")</f>
        <v/>
      </c>
      <c r="CL350" s="23" t="str">
        <f>+IF(AND(LEN($I350)&gt;5),IF(AND($J350&gt;R$1,$J350&lt;=$AO$1),1,IF((COUNTIFS(INCAPACIDADES!$C$1:$C$51,$I350,INCAPACIDADES!O$1:O$51,R$1))&gt;0,2,IF(VLOOKUP($C350,BD!$D$1:$F$501,3,0)&gt;R$1,0,3))),"")</f>
        <v/>
      </c>
      <c r="CM350" s="23" t="str">
        <f>+IF(AND(LEN($I350)&gt;5),IF(AND($J350&gt;S$1,$J350&lt;=$AO$1),1,IF((COUNTIFS(INCAPACIDADES!$C$1:$C$51,$I350,INCAPACIDADES!P$1:P$51,S$1))&gt;0,2,IF(VLOOKUP($C350,BD!$D$1:$F$501,3,0)&gt;S$1,0,3))),"")</f>
        <v/>
      </c>
      <c r="CN350" s="23" t="str">
        <f>+IF(AND(LEN($I350)&gt;5),IF(AND($J350&gt;T$1,$J350&lt;=$AO$1),1,IF((COUNTIFS(INCAPACIDADES!$C$1:$C$51,$I350,INCAPACIDADES!Q$1:Q$51,T$1))&gt;0,2,IF(VLOOKUP($C350,BD!$D$1:$F$501,3,0)&gt;T$1,0,3))),"")</f>
        <v/>
      </c>
      <c r="CO350" s="23" t="str">
        <f>+IF(AND(LEN($I350)&gt;5),IF(AND($J350&gt;U$1,$J350&lt;=$AO$1),1,IF((COUNTIFS(INCAPACIDADES!$C$1:$C$51,$I350,INCAPACIDADES!R$1:R$51,U$1))&gt;0,2,IF(VLOOKUP($C350,BD!$D$1:$F$501,3,0)&gt;U$1,0,3))),"")</f>
        <v/>
      </c>
      <c r="CP350" s="23" t="str">
        <f>+IF(AND(LEN($I350)&gt;5),IF(AND($J350&gt;V$1,$J350&lt;=$AO$1),1,IF((COUNTIFS(INCAPACIDADES!$C$1:$C$51,$I350,INCAPACIDADES!S$1:S$51,V$1))&gt;0,2,IF(VLOOKUP($C350,BD!$D$1:$F$501,3,0)&gt;V$1,0,3))),"")</f>
        <v/>
      </c>
      <c r="CQ350" s="23" t="str">
        <f>+IF(AND(LEN($I350)&gt;5),IF(AND($J350&gt;W$1,$J350&lt;=$AO$1),1,IF((COUNTIFS(INCAPACIDADES!$C$1:$C$51,$I350,INCAPACIDADES!T$1:T$51,W$1))&gt;0,2,IF(VLOOKUP($C350,BD!$D$1:$F$501,3,0)&gt;W$1,0,3))),"")</f>
        <v/>
      </c>
      <c r="CR350" s="23" t="str">
        <f>+IF(AND(LEN($I350)&gt;5),IF(AND($J350&gt;X$1,$J350&lt;=$AO$1),1,IF((COUNTIFS(INCAPACIDADES!$C$1:$C$51,$I350,INCAPACIDADES!U$1:U$51,X$1))&gt;0,2,IF(VLOOKUP($C350,BD!$D$1:$F$501,3,0)&gt;X$1,0,3))),"")</f>
        <v/>
      </c>
      <c r="CS350" s="23" t="str">
        <f>+IF(AND(LEN($I350)&gt;5),IF(AND($J350&gt;Y$1,$J350&lt;=$AO$1),1,IF((COUNTIFS(INCAPACIDADES!$C$1:$C$51,$I350,INCAPACIDADES!V$1:V$51,Y$1))&gt;0,2,IF(VLOOKUP($C350,BD!$D$1:$F$501,3,0)&gt;Y$1,0,3))),"")</f>
        <v/>
      </c>
      <c r="CT350" s="23" t="str">
        <f>+IF(AND(LEN($I350)&gt;5),IF(AND($J350&gt;Z$1,$J350&lt;=$AO$1),1,IF((COUNTIFS(INCAPACIDADES!$C$1:$C$51,$I350,INCAPACIDADES!W$1:W$51,Z$1))&gt;0,2,IF(VLOOKUP($C350,BD!$D$1:$F$501,3,0)&gt;Z$1,0,3))),"")</f>
        <v/>
      </c>
      <c r="CU350" s="23" t="str">
        <f>+IF(AND(LEN($I350)&gt;5),IF(AND($J350&gt;AA$1,$J350&lt;=$AO$1),1,IF((COUNTIFS(INCAPACIDADES!$C$1:$C$51,$I350,INCAPACIDADES!X$1:X$51,AA$1))&gt;0,2,IF(VLOOKUP($C350,BD!$D$1:$F$501,3,0)&gt;AA$1,0,3))),"")</f>
        <v/>
      </c>
      <c r="CV350" s="23" t="str">
        <f>+IF(AND(LEN($I350)&gt;5),IF(AND($J350&gt;AB$1,$J350&lt;=$AO$1),1,IF((COUNTIFS(INCAPACIDADES!$C$1:$C$51,$I350,INCAPACIDADES!Y$1:Y$51,AB$1))&gt;0,2,IF(VLOOKUP($C350,BD!$D$1:$F$501,3,0)&gt;AB$1,0,3))),"")</f>
        <v/>
      </c>
      <c r="CW350" s="23" t="str">
        <f>+IF(AND(LEN($I350)&gt;5),IF(AND($J350&gt;AC$1,$J350&lt;=$AO$1),1,IF((COUNTIFS(INCAPACIDADES!$C$1:$C$51,$I350,INCAPACIDADES!Z$1:Z$51,AC$1))&gt;0,2,IF(VLOOKUP($C350,BD!$D$1:$F$501,3,0)&gt;AC$1,0,3))),"")</f>
        <v/>
      </c>
      <c r="CX350" s="23" t="str">
        <f>+IF(AND(LEN($I350)&gt;5),IF(AND($J350&gt;AD$1,$J350&lt;=$AO$1),1,IF((COUNTIFS(INCAPACIDADES!$C$1:$C$51,$I350,INCAPACIDADES!AA$1:AA$51,AD$1))&gt;0,2,IF(VLOOKUP($C350,BD!$D$1:$F$501,3,0)&gt;AD$1,0,3))),"")</f>
        <v/>
      </c>
      <c r="CY350" s="23" t="str">
        <f>+IF(AND(LEN($I350)&gt;5),IF(AND($J350&gt;AE$1,$J350&lt;=$AO$1),1,IF((COUNTIFS(INCAPACIDADES!$C$1:$C$51,$I350,INCAPACIDADES!AB$1:AB$51,AE$1))&gt;0,2,IF(VLOOKUP($C350,BD!$D$1:$F$501,3,0)&gt;AE$1,0,3))),"")</f>
        <v/>
      </c>
      <c r="CZ350" s="23" t="str">
        <f>+IF(AND(LEN($I350)&gt;5),IF(AND($J350&gt;AF$1,$J350&lt;=$AO$1),1,IF((COUNTIFS(INCAPACIDADES!$C$1:$C$51,$I350,INCAPACIDADES!AC$1:AC$51,AF$1))&gt;0,2,IF(VLOOKUP($C350,BD!$D$1:$F$501,3,0)&gt;AF$1,0,3))),"")</f>
        <v/>
      </c>
      <c r="DA350" s="23" t="str">
        <f>+IF(AND(LEN($I350)&gt;5),IF(AND($J350&gt;AG$1,$J350&lt;=$AO$1),1,IF((COUNTIFS(INCAPACIDADES!$C$1:$C$51,$I350,INCAPACIDADES!AD$1:AD$51,AG$1))&gt;0,2,IF(VLOOKUP($C350,BD!$D$1:$F$501,3,0)&gt;AG$1,0,3))),"")</f>
        <v/>
      </c>
      <c r="DB350" s="23" t="str">
        <f>+IF(AND(LEN($I350)&gt;5),IF(AND($J350&gt;AH$1,$J350&lt;=$AO$1),1,IF((COUNTIFS(INCAPACIDADES!$C$1:$C$51,$I350,INCAPACIDADES!AE$1:AE$51,AH$1))&gt;0,2,IF(VLOOKUP($C350,BD!$D$1:$F$501,3,0)&gt;AH$1,0,3))),"")</f>
        <v/>
      </c>
      <c r="DC350" s="23" t="str">
        <f>+IF(AND(LEN($I350)&gt;5),IF(AND($J350&gt;AI$1,$J350&lt;=$AO$1),1,IF((COUNTIFS(INCAPACIDADES!$C$1:$C$51,$I350,INCAPACIDADES!AF$1:AF$51,AI$1))&gt;0,2,IF(VLOOKUP($C350,BD!$D$1:$F$501,3,0)&gt;AI$1,0,3))),"")</f>
        <v/>
      </c>
      <c r="DD350" s="23" t="str">
        <f>+IF(AND(LEN($I350)&gt;5),IF(AND($J350&gt;AJ$1,$J350&lt;=$AO$1),1,IF((COUNTIFS(INCAPACIDADES!$C$1:$C$51,$I350,INCAPACIDADES!AG$1:AG$51,AJ$1))&gt;0,2,IF(VLOOKUP($C350,BD!$D$1:$F$501,3,0)&gt;AJ$1,0,3))),"")</f>
        <v/>
      </c>
      <c r="DE350" s="23" t="str">
        <f>+IF(AND(LEN($I350)&gt;5),IF(AND($J350&gt;AK$1,$J350&lt;=$AO$1),1,IF((COUNTIFS(INCAPACIDADES!$C$1:$C$51,$I350,INCAPACIDADES!AH$1:AH$51,AK$1))&gt;0,2,IF(VLOOKUP($C350,BD!$D$1:$F$501,3,0)&gt;AK$1,0,3))),"")</f>
        <v/>
      </c>
      <c r="DF350" s="23" t="str">
        <f>+IF(AND(LEN($I350)&gt;5),IF(AND($J350&gt;AL$1,$J350&lt;=$AO$1),1,IF((COUNTIFS(INCAPACIDADES!$C$1:$C$51,$I350,INCAPACIDADES!AI$1:AI$51,AL$1))&gt;0,2,IF(VLOOKUP($C350,BD!$D$1:$F$501,3,0)&gt;AL$1,0,3))),"")</f>
        <v/>
      </c>
      <c r="DG350" s="23" t="str">
        <f>+IF(AND(LEN($I350)&gt;5),IF(AND($J350&gt;AM$1,$J350&lt;=$AO$1),1,IF((COUNTIFS(INCAPACIDADES!$C$1:$C$51,$I350,INCAPACIDADES!AJ$1:AJ$51,AM$1))&gt;0,2,IF(VLOOKUP($C350,BD!$D$1:$F$501,3,0)&gt;AM$1,0,3))),"")</f>
        <v/>
      </c>
      <c r="DH350" s="23" t="str">
        <f>+IF(AND(LEN($I350)&gt;5),IF(AND($J350&gt;AN$1,$J350&lt;=$AO$1),1,IF((COUNTIFS(INCAPACIDADES!$C$1:$C$51,$I350,INCAPACIDADES!AK$1:AK$51,AN$1))&gt;0,2,IF(VLOOKUP($C350,BD!$D$1:$F$501,3,0)&gt;AN$1,0,3))),"")</f>
        <v/>
      </c>
      <c r="DI350" s="23" t="str">
        <f>+IF(AND(LEN($I350)&gt;5),IF(AND($J350&gt;AO$1,$J350&lt;=$AO$1),1,IF((COUNTIFS(INCAPACIDADES!$C$1:$C$51,$I350,INCAPACIDADES!AL$1:AL$51,AO$1))&gt;0,2,IF(VLOOKUP($C350,BD!$D$1:$F$501,3,0)&gt;AO$1,0,3))),"")</f>
        <v/>
      </c>
      <c r="DJ350" s="23" t="str">
        <f>+IF(LEN($I350)&gt;5,IF(ISERROR(VLOOKUP(N350,'CODIGO PAGO'!$B$2:$B$20,1,0)),1,IF(OR(AND(CH350=1,N350&lt;&gt;"N"),AND(CH350=3,N350&lt;&gt;"B"),AND(CH350=2,LEFT(TRIM(N350),1)&lt;&gt;"I")),1,IF(OR(AND(CH350=0,N350="N"),AND(CH350=0,N350="B"),AND(CH350=0,LEFT(TRIM(N350),1)="I")),1,0))),"")</f>
        <v/>
      </c>
      <c r="DK350" s="23" t="str">
        <f t="shared" si="209"/>
        <v/>
      </c>
      <c r="DL350" s="23" t="str">
        <f>+IF(LEN($I350)&gt;5,IF(ISERROR(VLOOKUP(P350,'CODIGO PAGO'!$B$2:$B$20,1,0)),1,IF(OR(AND(CJ350=1,P350&lt;&gt;"N"),AND(CJ350=3,P350&lt;&gt;"B"),AND(CJ350=2,LEFT(TRIM(P350),1)&lt;&gt;"I")),1,IF(OR(AND(CJ350=0,P350="N"),AND(CJ350=0,P350="B"),AND(CJ350=0,LEFT(TRIM(P350),1)="I")),1,0))),"")</f>
        <v/>
      </c>
      <c r="DM350" s="23" t="str">
        <f t="shared" si="210"/>
        <v/>
      </c>
      <c r="DN350" s="23" t="str">
        <f>+IF(LEN($I350)&gt;5,IF(ISERROR(VLOOKUP(R350,'CODIGO PAGO'!$B$2:$B$20,1,0)),1,IF(OR(AND(CL350=1,R350&lt;&gt;"N"),AND(CL350=3,R350&lt;&gt;"B"),AND(CL350=2,LEFT(TRIM(R350),1)&lt;&gt;"I")),1,IF(OR(AND(CL350=0,R350="N"),AND(CL350=0,R350="B"),AND(CL350=0,LEFT(TRIM(R350),1)="I")),1,0))),"")</f>
        <v/>
      </c>
      <c r="DO350" s="23" t="str">
        <f t="shared" si="211"/>
        <v/>
      </c>
      <c r="DP350" s="23" t="str">
        <f>+IF(LEN($I350)&gt;5,IF(ISERROR(VLOOKUP(T350,'CODIGO PAGO'!$B$2:$B$20,1,0)),1,IF(OR(AND(CN350=1,T350&lt;&gt;"N"),AND(CN350=3,T350&lt;&gt;"B"),AND(CN350=2,LEFT(TRIM(T350),1)&lt;&gt;"I")),1,IF(OR(AND(CN350=0,T350="N"),AND(CN350=0,T350="B"),AND(CN350=0,LEFT(TRIM(T350),1)="I")),1,0))),"")</f>
        <v/>
      </c>
      <c r="DQ350" s="23" t="str">
        <f t="shared" si="212"/>
        <v/>
      </c>
      <c r="DR350" s="23" t="str">
        <f>+IF(LEN($I350)&gt;5,IF(ISERROR(VLOOKUP(V350,'CODIGO PAGO'!$B$2:$B$20,1,0)),1,IF(OR(AND(CP350=1,V350&lt;&gt;"N"),AND(CP350=3,V350&lt;&gt;"B"),AND(CP350=2,LEFT(TRIM(V350),1)&lt;&gt;"I")),1,IF(OR(AND(CP350=0,V350="N"),AND(CP350=0,V350="B"),AND(CP350=0,LEFT(TRIM(V350),1)="I")),1,0))),"")</f>
        <v/>
      </c>
      <c r="DS350" s="23" t="str">
        <f t="shared" si="213"/>
        <v/>
      </c>
      <c r="DT350" s="23" t="str">
        <f>+IF(LEN($I350)&gt;5,IF(ISERROR(VLOOKUP(X350,'CODIGO PAGO'!$B$2:$B$20,1,0)),1,IF(OR(AND(CR350=1,X350&lt;&gt;"N"),AND(CR350=3,X350&lt;&gt;"B"),AND(CR350=2,LEFT(TRIM(X350),1)&lt;&gt;"I")),1,IF(OR(AND(CR350=0,X350="N"),AND(CR350=0,X350="B"),AND(CR350=0,LEFT(TRIM(X350),1)="I")),1,0))),"")</f>
        <v/>
      </c>
      <c r="DU350" s="23" t="str">
        <f t="shared" si="214"/>
        <v/>
      </c>
      <c r="DV350" s="23" t="str">
        <f>+IF(LEN($I350)&gt;5,IF(ISERROR(VLOOKUP(Z350,'CODIGO PAGO'!$B$2:$B$20,1,0)),1,IF(OR(AND(CT350=1,Z350&lt;&gt;"N"),AND(CT350=3,Z350&lt;&gt;"B"),AND(CT350=2,LEFT(TRIM(Z350),1)&lt;&gt;"I")),1,IF(OR(AND(CT350=0,Z350="N"),AND(CT350=0,Z350="B"),AND(CT350=0,LEFT(TRIM(Z350),1)="I")),1,0))),"")</f>
        <v/>
      </c>
      <c r="DW350" s="23" t="str">
        <f t="shared" si="215"/>
        <v/>
      </c>
      <c r="DX350" s="23" t="str">
        <f>+IF(LEN($I350)&gt;5,IF(ISERROR(VLOOKUP(AB350,'CODIGO PAGO'!$B$2:$B$20,1,0)),1,IF(OR(AND(CV350=1,AB350&lt;&gt;"N"),AND(CV350=3,AB350&lt;&gt;"B"),AND(CV350=2,LEFT(TRIM(AB350),1)&lt;&gt;"I")),1,IF(OR(AND(CV350=0,AB350="N"),AND(CV350=0,AB350="B"),AND(CV350=0,LEFT(TRIM(AB350),1)="I")),1,0))),"")</f>
        <v/>
      </c>
      <c r="DY350" s="23" t="str">
        <f t="shared" si="216"/>
        <v/>
      </c>
      <c r="DZ350" s="23" t="str">
        <f>+IF(LEN($I350)&gt;5,IF(ISERROR(VLOOKUP(AD350,'CODIGO PAGO'!$B$2:$B$20,1,0)),1,IF(OR(AND(CX350=1,AD350&lt;&gt;"N"),AND(CX350=3,AD350&lt;&gt;"B"),AND(CX350=2,LEFT(TRIM(AD350),1)&lt;&gt;"I")),1,IF(OR(AND(CX350=0,AD350="N"),AND(CX350=0,AD350="B"),AND(CX350=0,LEFT(TRIM(AD350),1)="I")),1,0))),"")</f>
        <v/>
      </c>
      <c r="EA350" s="23" t="str">
        <f t="shared" si="217"/>
        <v/>
      </c>
      <c r="EB350" s="23" t="str">
        <f>+IF(LEN($I350)&gt;5,IF(ISERROR(VLOOKUP(AF350,'CODIGO PAGO'!$B$2:$B$20,1,0)),1,IF(OR(AND(CZ350=1,AF350&lt;&gt;"N"),AND(CZ350=3,AF350&lt;&gt;"B"),AND(CZ350=2,LEFT(TRIM(AF350),1)&lt;&gt;"I")),1,IF(OR(AND(CZ350=0,AF350="N"),AND(CZ350=0,AF350="B"),AND(CZ350=0,LEFT(TRIM(AF350),1)="I")),1,0))),"")</f>
        <v/>
      </c>
      <c r="EC350" s="23" t="str">
        <f t="shared" si="218"/>
        <v/>
      </c>
      <c r="ED350" s="23" t="str">
        <f>+IF(LEN($I350)&gt;5,IF(ISERROR(VLOOKUP(AH350,'CODIGO PAGO'!$B$2:$B$20,1,0)),1,IF(OR(AND(DB350=1,AH350&lt;&gt;"N"),AND(DB350=3,AH350&lt;&gt;"B"),AND(DB350=2,LEFT(TRIM(AH350),1)&lt;&gt;"I")),1,IF(OR(AND(DB350=0,AH350="N"),AND(DB350=0,AH350="B"),AND(DB350=0,LEFT(TRIM(AH350),1)="I")),1,0))),"")</f>
        <v/>
      </c>
      <c r="EE350" s="23" t="str">
        <f t="shared" si="219"/>
        <v/>
      </c>
      <c r="EF350" s="23" t="str">
        <f>+IF(LEN($I350)&gt;5,IF(ISERROR(VLOOKUP(AJ350,'CODIGO PAGO'!$B$2:$B$20,1,0)),1,IF(OR(AND(DD350=1,AJ350&lt;&gt;"N"),AND(DD350=3,AJ350&lt;&gt;"B"),AND(DD350=2,LEFT(TRIM(AJ350),1)&lt;&gt;"I")),1,IF(OR(AND(DD350=0,AJ350="N"),AND(DD350=0,AJ350="B"),AND(DD350=0,LEFT(TRIM(AJ350),1)="I")),1,0))),"")</f>
        <v/>
      </c>
      <c r="EG350" s="23" t="str">
        <f t="shared" si="220"/>
        <v/>
      </c>
      <c r="EH350" s="23" t="str">
        <f>+IF(LEN($I350)&gt;5,IF(ISERROR(VLOOKUP(AL350,'CODIGO PAGO'!$B$2:$B$20,1,0)),1,IF(OR(AND(DF350=1,AL350&lt;&gt;"N"),AND(DF350=3,AL350&lt;&gt;"B"),AND(DF350=2,LEFT(TRIM(AL350),1)&lt;&gt;"I")),1,IF(OR(AND(DF350=0,AL350="N"),AND(DF350=0,AL350="B"),AND(DF350=0,LEFT(TRIM(AL350),1)="I")),1,0))),"")</f>
        <v/>
      </c>
      <c r="EI350" s="23" t="str">
        <f t="shared" si="221"/>
        <v/>
      </c>
      <c r="EJ350" s="23" t="str">
        <f>+IF(LEN($I350)&gt;5,IF(ISERROR(VLOOKUP(AN350,'CODIGO PAGO'!$B$2:$B$20,1,0)),1,IF(OR(AND(DH350=1,AN350&lt;&gt;"N"),AND(DH350=3,AN350&lt;&gt;"B"),AND(DH350=2,LEFT(TRIM(AN350),1)&lt;&gt;"I")),1,IF(OR(AND(DH350=0,AN350="N"),AND(DH350=0,AN350="B"),AND(DH350=0,LEFT(TRIM(AN350),1)="I")),1,0))),"")</f>
        <v/>
      </c>
      <c r="EK350" s="23" t="str">
        <f t="shared" si="222"/>
        <v/>
      </c>
      <c r="EL350" s="24" t="str">
        <f t="shared" si="223"/>
        <v/>
      </c>
    </row>
    <row r="351" spans="1:142" s="26" customFormat="1">
      <c r="A351" s="15" t="str">
        <f t="shared" si="189"/>
        <v/>
      </c>
      <c r="B351" s="1" t="str">
        <f>+IF(LEN(I351)&gt;5,'CODIGO PAGO'!$B$28,"")</f>
        <v/>
      </c>
      <c r="C351" s="1" t="str">
        <f>+IF(LEN($I351)&gt;5,BD!D351,"")</f>
        <v/>
      </c>
      <c r="D351" s="168" t="str">
        <f>+IF(LEN($I351)&gt;5,BD!A351,"")</f>
        <v/>
      </c>
      <c r="E351" s="1" t="str">
        <f>+IF(LEN($I351)&gt;5,BD!B351,"")</f>
        <v/>
      </c>
      <c r="F351" s="1" t="str">
        <f>+IF(LEN($I351)&gt;5,BD!C351,"")</f>
        <v/>
      </c>
      <c r="G351" s="141"/>
      <c r="H351" s="141"/>
      <c r="I351" s="1" t="str">
        <f>+IF(LEN(BD!G351)&gt;5,BD!G351,"")</f>
        <v/>
      </c>
      <c r="J351" s="167" t="str">
        <f>+IF(LEN($I351)&gt;5,BD!E351,"")</f>
        <v/>
      </c>
      <c r="K351" s="6" t="str">
        <f t="shared" si="190"/>
        <v/>
      </c>
      <c r="L351" s="87" t="str">
        <f>+IF(LEN($I351)&gt;5,BD!H351,"")</f>
        <v/>
      </c>
      <c r="M351" s="40" t="str">
        <f t="shared" si="191"/>
        <v/>
      </c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4" t="str">
        <f t="shared" si="192"/>
        <v/>
      </c>
      <c r="AQ351" s="5" t="str">
        <f t="shared" si="193"/>
        <v/>
      </c>
      <c r="AR351" s="91" t="str">
        <f t="shared" si="194"/>
        <v/>
      </c>
      <c r="AS351" s="5" t="str">
        <f t="shared" si="195"/>
        <v/>
      </c>
      <c r="AT351" s="91" t="str">
        <f t="shared" si="196"/>
        <v/>
      </c>
      <c r="AU351" s="4" t="str">
        <f t="shared" si="197"/>
        <v/>
      </c>
      <c r="AV351" s="4" t="str">
        <f t="shared" si="198"/>
        <v/>
      </c>
      <c r="AW351" s="4" t="str">
        <f t="shared" si="199"/>
        <v/>
      </c>
      <c r="AX351" s="4" t="str">
        <f t="shared" si="200"/>
        <v/>
      </c>
      <c r="AY351" s="88" t="str">
        <f t="shared" si="201"/>
        <v/>
      </c>
      <c r="AZ351" s="17" t="str">
        <f t="shared" si="202"/>
        <v/>
      </c>
      <c r="BA351" s="18" t="str">
        <f t="shared" si="203"/>
        <v/>
      </c>
      <c r="BB351" s="19" t="str">
        <f>+IF(LEN(I351)&gt;5,IF(INT(RIGHT(B351,1))=9,0.5*L351*AY351,INT(MID(B351,5,LEN(B351)-4))*L351)+IFERROR(VLOOKUP(I351,AJUSTES!$A$1:$I$50,9,0),0),"")</f>
        <v/>
      </c>
      <c r="BC351" s="12"/>
      <c r="BD351" s="19" t="str">
        <f t="shared" si="204"/>
        <v/>
      </c>
      <c r="BE351" s="18" t="str">
        <f t="shared" si="205"/>
        <v/>
      </c>
      <c r="BF351" s="139" t="str">
        <f t="shared" si="206"/>
        <v/>
      </c>
      <c r="BG351" s="114"/>
      <c r="BH351" s="18" t="str">
        <f t="shared" si="207"/>
        <v/>
      </c>
      <c r="BI351" s="13"/>
      <c r="BJ351" s="12"/>
      <c r="BK351" s="12"/>
      <c r="BL351" s="145"/>
      <c r="BM351" s="12"/>
      <c r="BN351" s="12"/>
      <c r="BO351" s="12"/>
      <c r="BP351" s="12"/>
      <c r="BQ351" s="12"/>
      <c r="BR351" s="12"/>
      <c r="BS351" s="146"/>
      <c r="BT351" s="14"/>
      <c r="BU351" s="12"/>
      <c r="BV351" s="12"/>
      <c r="BW351" s="12"/>
      <c r="BX351" s="12"/>
      <c r="BY351" s="12"/>
      <c r="BZ351" s="144"/>
      <c r="CA351" s="107" t="str">
        <f>+IF(LEN($I351)&gt;5,IF(BD!F351="N/A","",BD!F351),"")</f>
        <v/>
      </c>
      <c r="CB351" s="21"/>
      <c r="CC351" s="147"/>
      <c r="CD351" s="148"/>
      <c r="CE351" s="8" t="str">
        <f>+IF(LEN(I351)&gt;5,BD!M351,"")</f>
        <v/>
      </c>
      <c r="CF351" s="16" t="str">
        <f>+IF(LEN(I351)&gt;5,BD!N351,"")</f>
        <v/>
      </c>
      <c r="CG351" s="3" t="str">
        <f t="shared" si="208"/>
        <v/>
      </c>
      <c r="CH351" s="23" t="str">
        <f>+IF(AND(LEN($I351)&gt;5),IF(AND($J351&gt;N$1,$J351&lt;=$AO$1),1,IF((COUNTIFS(INCAPACIDADES!$C$1:$C$51,$I351,INCAPACIDADES!K$1:K$51,N$1))&gt;0,2,IF(VLOOKUP($C351,BD!$D$1:$F$501,3,0)&gt;N$1,0,3))),"")</f>
        <v/>
      </c>
      <c r="CI351" s="23" t="str">
        <f>+IF(AND(LEN($I351)&gt;5),IF(AND($J351&gt;O$1,$J351&lt;=$AO$1),1,IF((COUNTIFS(INCAPACIDADES!$C$1:$C$51,$I351,INCAPACIDADES!L$1:L$51,O$1))&gt;0,2,IF(VLOOKUP($C351,BD!$D$1:$F$501,3,0)&gt;O$1,0,3))),"")</f>
        <v/>
      </c>
      <c r="CJ351" s="23" t="str">
        <f>+IF(AND(LEN($I351)&gt;5),IF(AND($J351&gt;P$1,$J351&lt;=$AO$1),1,IF((COUNTIFS(INCAPACIDADES!$C$1:$C$51,$I351,INCAPACIDADES!M$1:M$51,P$1))&gt;0,2,IF(VLOOKUP($C351,BD!$D$1:$F$501,3,0)&gt;P$1,0,3))),"")</f>
        <v/>
      </c>
      <c r="CK351" s="23" t="str">
        <f>+IF(AND(LEN($I351)&gt;5),IF(AND($J351&gt;Q$1,$J351&lt;=$AO$1),1,IF((COUNTIFS(INCAPACIDADES!$C$1:$C$51,$I351,INCAPACIDADES!N$1:N$51,Q$1))&gt;0,2,IF(VLOOKUP($C351,BD!$D$1:$F$501,3,0)&gt;Q$1,0,3))),"")</f>
        <v/>
      </c>
      <c r="CL351" s="23" t="str">
        <f>+IF(AND(LEN($I351)&gt;5),IF(AND($J351&gt;R$1,$J351&lt;=$AO$1),1,IF((COUNTIFS(INCAPACIDADES!$C$1:$C$51,$I351,INCAPACIDADES!O$1:O$51,R$1))&gt;0,2,IF(VLOOKUP($C351,BD!$D$1:$F$501,3,0)&gt;R$1,0,3))),"")</f>
        <v/>
      </c>
      <c r="CM351" s="23" t="str">
        <f>+IF(AND(LEN($I351)&gt;5),IF(AND($J351&gt;S$1,$J351&lt;=$AO$1),1,IF((COUNTIFS(INCAPACIDADES!$C$1:$C$51,$I351,INCAPACIDADES!P$1:P$51,S$1))&gt;0,2,IF(VLOOKUP($C351,BD!$D$1:$F$501,3,0)&gt;S$1,0,3))),"")</f>
        <v/>
      </c>
      <c r="CN351" s="23" t="str">
        <f>+IF(AND(LEN($I351)&gt;5),IF(AND($J351&gt;T$1,$J351&lt;=$AO$1),1,IF((COUNTIFS(INCAPACIDADES!$C$1:$C$51,$I351,INCAPACIDADES!Q$1:Q$51,T$1))&gt;0,2,IF(VLOOKUP($C351,BD!$D$1:$F$501,3,0)&gt;T$1,0,3))),"")</f>
        <v/>
      </c>
      <c r="CO351" s="23" t="str">
        <f>+IF(AND(LEN($I351)&gt;5),IF(AND($J351&gt;U$1,$J351&lt;=$AO$1),1,IF((COUNTIFS(INCAPACIDADES!$C$1:$C$51,$I351,INCAPACIDADES!R$1:R$51,U$1))&gt;0,2,IF(VLOOKUP($C351,BD!$D$1:$F$501,3,0)&gt;U$1,0,3))),"")</f>
        <v/>
      </c>
      <c r="CP351" s="23" t="str">
        <f>+IF(AND(LEN($I351)&gt;5),IF(AND($J351&gt;V$1,$J351&lt;=$AO$1),1,IF((COUNTIFS(INCAPACIDADES!$C$1:$C$51,$I351,INCAPACIDADES!S$1:S$51,V$1))&gt;0,2,IF(VLOOKUP($C351,BD!$D$1:$F$501,3,0)&gt;V$1,0,3))),"")</f>
        <v/>
      </c>
      <c r="CQ351" s="23" t="str">
        <f>+IF(AND(LEN($I351)&gt;5),IF(AND($J351&gt;W$1,$J351&lt;=$AO$1),1,IF((COUNTIFS(INCAPACIDADES!$C$1:$C$51,$I351,INCAPACIDADES!T$1:T$51,W$1))&gt;0,2,IF(VLOOKUP($C351,BD!$D$1:$F$501,3,0)&gt;W$1,0,3))),"")</f>
        <v/>
      </c>
      <c r="CR351" s="23" t="str">
        <f>+IF(AND(LEN($I351)&gt;5),IF(AND($J351&gt;X$1,$J351&lt;=$AO$1),1,IF((COUNTIFS(INCAPACIDADES!$C$1:$C$51,$I351,INCAPACIDADES!U$1:U$51,X$1))&gt;0,2,IF(VLOOKUP($C351,BD!$D$1:$F$501,3,0)&gt;X$1,0,3))),"")</f>
        <v/>
      </c>
      <c r="CS351" s="23" t="str">
        <f>+IF(AND(LEN($I351)&gt;5),IF(AND($J351&gt;Y$1,$J351&lt;=$AO$1),1,IF((COUNTIFS(INCAPACIDADES!$C$1:$C$51,$I351,INCAPACIDADES!V$1:V$51,Y$1))&gt;0,2,IF(VLOOKUP($C351,BD!$D$1:$F$501,3,0)&gt;Y$1,0,3))),"")</f>
        <v/>
      </c>
      <c r="CT351" s="23" t="str">
        <f>+IF(AND(LEN($I351)&gt;5),IF(AND($J351&gt;Z$1,$J351&lt;=$AO$1),1,IF((COUNTIFS(INCAPACIDADES!$C$1:$C$51,$I351,INCAPACIDADES!W$1:W$51,Z$1))&gt;0,2,IF(VLOOKUP($C351,BD!$D$1:$F$501,3,0)&gt;Z$1,0,3))),"")</f>
        <v/>
      </c>
      <c r="CU351" s="23" t="str">
        <f>+IF(AND(LEN($I351)&gt;5),IF(AND($J351&gt;AA$1,$J351&lt;=$AO$1),1,IF((COUNTIFS(INCAPACIDADES!$C$1:$C$51,$I351,INCAPACIDADES!X$1:X$51,AA$1))&gt;0,2,IF(VLOOKUP($C351,BD!$D$1:$F$501,3,0)&gt;AA$1,0,3))),"")</f>
        <v/>
      </c>
      <c r="CV351" s="23" t="str">
        <f>+IF(AND(LEN($I351)&gt;5),IF(AND($J351&gt;AB$1,$J351&lt;=$AO$1),1,IF((COUNTIFS(INCAPACIDADES!$C$1:$C$51,$I351,INCAPACIDADES!Y$1:Y$51,AB$1))&gt;0,2,IF(VLOOKUP($C351,BD!$D$1:$F$501,3,0)&gt;AB$1,0,3))),"")</f>
        <v/>
      </c>
      <c r="CW351" s="23" t="str">
        <f>+IF(AND(LEN($I351)&gt;5),IF(AND($J351&gt;AC$1,$J351&lt;=$AO$1),1,IF((COUNTIFS(INCAPACIDADES!$C$1:$C$51,$I351,INCAPACIDADES!Z$1:Z$51,AC$1))&gt;0,2,IF(VLOOKUP($C351,BD!$D$1:$F$501,3,0)&gt;AC$1,0,3))),"")</f>
        <v/>
      </c>
      <c r="CX351" s="23" t="str">
        <f>+IF(AND(LEN($I351)&gt;5),IF(AND($J351&gt;AD$1,$J351&lt;=$AO$1),1,IF((COUNTIFS(INCAPACIDADES!$C$1:$C$51,$I351,INCAPACIDADES!AA$1:AA$51,AD$1))&gt;0,2,IF(VLOOKUP($C351,BD!$D$1:$F$501,3,0)&gt;AD$1,0,3))),"")</f>
        <v/>
      </c>
      <c r="CY351" s="23" t="str">
        <f>+IF(AND(LEN($I351)&gt;5),IF(AND($J351&gt;AE$1,$J351&lt;=$AO$1),1,IF((COUNTIFS(INCAPACIDADES!$C$1:$C$51,$I351,INCAPACIDADES!AB$1:AB$51,AE$1))&gt;0,2,IF(VLOOKUP($C351,BD!$D$1:$F$501,3,0)&gt;AE$1,0,3))),"")</f>
        <v/>
      </c>
      <c r="CZ351" s="23" t="str">
        <f>+IF(AND(LEN($I351)&gt;5),IF(AND($J351&gt;AF$1,$J351&lt;=$AO$1),1,IF((COUNTIFS(INCAPACIDADES!$C$1:$C$51,$I351,INCAPACIDADES!AC$1:AC$51,AF$1))&gt;0,2,IF(VLOOKUP($C351,BD!$D$1:$F$501,3,0)&gt;AF$1,0,3))),"")</f>
        <v/>
      </c>
      <c r="DA351" s="23" t="str">
        <f>+IF(AND(LEN($I351)&gt;5),IF(AND($J351&gt;AG$1,$J351&lt;=$AO$1),1,IF((COUNTIFS(INCAPACIDADES!$C$1:$C$51,$I351,INCAPACIDADES!AD$1:AD$51,AG$1))&gt;0,2,IF(VLOOKUP($C351,BD!$D$1:$F$501,3,0)&gt;AG$1,0,3))),"")</f>
        <v/>
      </c>
      <c r="DB351" s="23" t="str">
        <f>+IF(AND(LEN($I351)&gt;5),IF(AND($J351&gt;AH$1,$J351&lt;=$AO$1),1,IF((COUNTIFS(INCAPACIDADES!$C$1:$C$51,$I351,INCAPACIDADES!AE$1:AE$51,AH$1))&gt;0,2,IF(VLOOKUP($C351,BD!$D$1:$F$501,3,0)&gt;AH$1,0,3))),"")</f>
        <v/>
      </c>
      <c r="DC351" s="23" t="str">
        <f>+IF(AND(LEN($I351)&gt;5),IF(AND($J351&gt;AI$1,$J351&lt;=$AO$1),1,IF((COUNTIFS(INCAPACIDADES!$C$1:$C$51,$I351,INCAPACIDADES!AF$1:AF$51,AI$1))&gt;0,2,IF(VLOOKUP($C351,BD!$D$1:$F$501,3,0)&gt;AI$1,0,3))),"")</f>
        <v/>
      </c>
      <c r="DD351" s="23" t="str">
        <f>+IF(AND(LEN($I351)&gt;5),IF(AND($J351&gt;AJ$1,$J351&lt;=$AO$1),1,IF((COUNTIFS(INCAPACIDADES!$C$1:$C$51,$I351,INCAPACIDADES!AG$1:AG$51,AJ$1))&gt;0,2,IF(VLOOKUP($C351,BD!$D$1:$F$501,3,0)&gt;AJ$1,0,3))),"")</f>
        <v/>
      </c>
      <c r="DE351" s="23" t="str">
        <f>+IF(AND(LEN($I351)&gt;5),IF(AND($J351&gt;AK$1,$J351&lt;=$AO$1),1,IF((COUNTIFS(INCAPACIDADES!$C$1:$C$51,$I351,INCAPACIDADES!AH$1:AH$51,AK$1))&gt;0,2,IF(VLOOKUP($C351,BD!$D$1:$F$501,3,0)&gt;AK$1,0,3))),"")</f>
        <v/>
      </c>
      <c r="DF351" s="23" t="str">
        <f>+IF(AND(LEN($I351)&gt;5),IF(AND($J351&gt;AL$1,$J351&lt;=$AO$1),1,IF((COUNTIFS(INCAPACIDADES!$C$1:$C$51,$I351,INCAPACIDADES!AI$1:AI$51,AL$1))&gt;0,2,IF(VLOOKUP($C351,BD!$D$1:$F$501,3,0)&gt;AL$1,0,3))),"")</f>
        <v/>
      </c>
      <c r="DG351" s="23" t="str">
        <f>+IF(AND(LEN($I351)&gt;5),IF(AND($J351&gt;AM$1,$J351&lt;=$AO$1),1,IF((COUNTIFS(INCAPACIDADES!$C$1:$C$51,$I351,INCAPACIDADES!AJ$1:AJ$51,AM$1))&gt;0,2,IF(VLOOKUP($C351,BD!$D$1:$F$501,3,0)&gt;AM$1,0,3))),"")</f>
        <v/>
      </c>
      <c r="DH351" s="23" t="str">
        <f>+IF(AND(LEN($I351)&gt;5),IF(AND($J351&gt;AN$1,$J351&lt;=$AO$1),1,IF((COUNTIFS(INCAPACIDADES!$C$1:$C$51,$I351,INCAPACIDADES!AK$1:AK$51,AN$1))&gt;0,2,IF(VLOOKUP($C351,BD!$D$1:$F$501,3,0)&gt;AN$1,0,3))),"")</f>
        <v/>
      </c>
      <c r="DI351" s="23" t="str">
        <f>+IF(AND(LEN($I351)&gt;5),IF(AND($J351&gt;AO$1,$J351&lt;=$AO$1),1,IF((COUNTIFS(INCAPACIDADES!$C$1:$C$51,$I351,INCAPACIDADES!AL$1:AL$51,AO$1))&gt;0,2,IF(VLOOKUP($C351,BD!$D$1:$F$501,3,0)&gt;AO$1,0,3))),"")</f>
        <v/>
      </c>
      <c r="DJ351" s="23" t="str">
        <f>+IF(LEN($I351)&gt;5,IF(ISERROR(VLOOKUP(N351,'CODIGO PAGO'!$B$2:$B$20,1,0)),1,IF(OR(AND(CH351=1,N351&lt;&gt;"N"),AND(CH351=3,N351&lt;&gt;"B"),AND(CH351=2,LEFT(TRIM(N351),1)&lt;&gt;"I")),1,IF(OR(AND(CH351=0,N351="N"),AND(CH351=0,N351="B"),AND(CH351=0,LEFT(TRIM(N351),1)="I")),1,0))),"")</f>
        <v/>
      </c>
      <c r="DK351" s="23" t="str">
        <f t="shared" si="209"/>
        <v/>
      </c>
      <c r="DL351" s="23" t="str">
        <f>+IF(LEN($I351)&gt;5,IF(ISERROR(VLOOKUP(P351,'CODIGO PAGO'!$B$2:$B$20,1,0)),1,IF(OR(AND(CJ351=1,P351&lt;&gt;"N"),AND(CJ351=3,P351&lt;&gt;"B"),AND(CJ351=2,LEFT(TRIM(P351),1)&lt;&gt;"I")),1,IF(OR(AND(CJ351=0,P351="N"),AND(CJ351=0,P351="B"),AND(CJ351=0,LEFT(TRIM(P351),1)="I")),1,0))),"")</f>
        <v/>
      </c>
      <c r="DM351" s="23" t="str">
        <f t="shared" si="210"/>
        <v/>
      </c>
      <c r="DN351" s="23" t="str">
        <f>+IF(LEN($I351)&gt;5,IF(ISERROR(VLOOKUP(R351,'CODIGO PAGO'!$B$2:$B$20,1,0)),1,IF(OR(AND(CL351=1,R351&lt;&gt;"N"),AND(CL351=3,R351&lt;&gt;"B"),AND(CL351=2,LEFT(TRIM(R351),1)&lt;&gt;"I")),1,IF(OR(AND(CL351=0,R351="N"),AND(CL351=0,R351="B"),AND(CL351=0,LEFT(TRIM(R351),1)="I")),1,0))),"")</f>
        <v/>
      </c>
      <c r="DO351" s="23" t="str">
        <f t="shared" si="211"/>
        <v/>
      </c>
      <c r="DP351" s="23" t="str">
        <f>+IF(LEN($I351)&gt;5,IF(ISERROR(VLOOKUP(T351,'CODIGO PAGO'!$B$2:$B$20,1,0)),1,IF(OR(AND(CN351=1,T351&lt;&gt;"N"),AND(CN351=3,T351&lt;&gt;"B"),AND(CN351=2,LEFT(TRIM(T351),1)&lt;&gt;"I")),1,IF(OR(AND(CN351=0,T351="N"),AND(CN351=0,T351="B"),AND(CN351=0,LEFT(TRIM(T351),1)="I")),1,0))),"")</f>
        <v/>
      </c>
      <c r="DQ351" s="23" t="str">
        <f t="shared" si="212"/>
        <v/>
      </c>
      <c r="DR351" s="23" t="str">
        <f>+IF(LEN($I351)&gt;5,IF(ISERROR(VLOOKUP(V351,'CODIGO PAGO'!$B$2:$B$20,1,0)),1,IF(OR(AND(CP351=1,V351&lt;&gt;"N"),AND(CP351=3,V351&lt;&gt;"B"),AND(CP351=2,LEFT(TRIM(V351),1)&lt;&gt;"I")),1,IF(OR(AND(CP351=0,V351="N"),AND(CP351=0,V351="B"),AND(CP351=0,LEFT(TRIM(V351),1)="I")),1,0))),"")</f>
        <v/>
      </c>
      <c r="DS351" s="23" t="str">
        <f t="shared" si="213"/>
        <v/>
      </c>
      <c r="DT351" s="23" t="str">
        <f>+IF(LEN($I351)&gt;5,IF(ISERROR(VLOOKUP(X351,'CODIGO PAGO'!$B$2:$B$20,1,0)),1,IF(OR(AND(CR351=1,X351&lt;&gt;"N"),AND(CR351=3,X351&lt;&gt;"B"),AND(CR351=2,LEFT(TRIM(X351),1)&lt;&gt;"I")),1,IF(OR(AND(CR351=0,X351="N"),AND(CR351=0,X351="B"),AND(CR351=0,LEFT(TRIM(X351),1)="I")),1,0))),"")</f>
        <v/>
      </c>
      <c r="DU351" s="23" t="str">
        <f t="shared" si="214"/>
        <v/>
      </c>
      <c r="DV351" s="23" t="str">
        <f>+IF(LEN($I351)&gt;5,IF(ISERROR(VLOOKUP(Z351,'CODIGO PAGO'!$B$2:$B$20,1,0)),1,IF(OR(AND(CT351=1,Z351&lt;&gt;"N"),AND(CT351=3,Z351&lt;&gt;"B"),AND(CT351=2,LEFT(TRIM(Z351),1)&lt;&gt;"I")),1,IF(OR(AND(CT351=0,Z351="N"),AND(CT351=0,Z351="B"),AND(CT351=0,LEFT(TRIM(Z351),1)="I")),1,0))),"")</f>
        <v/>
      </c>
      <c r="DW351" s="23" t="str">
        <f t="shared" si="215"/>
        <v/>
      </c>
      <c r="DX351" s="23" t="str">
        <f>+IF(LEN($I351)&gt;5,IF(ISERROR(VLOOKUP(AB351,'CODIGO PAGO'!$B$2:$B$20,1,0)),1,IF(OR(AND(CV351=1,AB351&lt;&gt;"N"),AND(CV351=3,AB351&lt;&gt;"B"),AND(CV351=2,LEFT(TRIM(AB351),1)&lt;&gt;"I")),1,IF(OR(AND(CV351=0,AB351="N"),AND(CV351=0,AB351="B"),AND(CV351=0,LEFT(TRIM(AB351),1)="I")),1,0))),"")</f>
        <v/>
      </c>
      <c r="DY351" s="23" t="str">
        <f t="shared" si="216"/>
        <v/>
      </c>
      <c r="DZ351" s="23" t="str">
        <f>+IF(LEN($I351)&gt;5,IF(ISERROR(VLOOKUP(AD351,'CODIGO PAGO'!$B$2:$B$20,1,0)),1,IF(OR(AND(CX351=1,AD351&lt;&gt;"N"),AND(CX351=3,AD351&lt;&gt;"B"),AND(CX351=2,LEFT(TRIM(AD351),1)&lt;&gt;"I")),1,IF(OR(AND(CX351=0,AD351="N"),AND(CX351=0,AD351="B"),AND(CX351=0,LEFT(TRIM(AD351),1)="I")),1,0))),"")</f>
        <v/>
      </c>
      <c r="EA351" s="23" t="str">
        <f t="shared" si="217"/>
        <v/>
      </c>
      <c r="EB351" s="23" t="str">
        <f>+IF(LEN($I351)&gt;5,IF(ISERROR(VLOOKUP(AF351,'CODIGO PAGO'!$B$2:$B$20,1,0)),1,IF(OR(AND(CZ351=1,AF351&lt;&gt;"N"),AND(CZ351=3,AF351&lt;&gt;"B"),AND(CZ351=2,LEFT(TRIM(AF351),1)&lt;&gt;"I")),1,IF(OR(AND(CZ351=0,AF351="N"),AND(CZ351=0,AF351="B"),AND(CZ351=0,LEFT(TRIM(AF351),1)="I")),1,0))),"")</f>
        <v/>
      </c>
      <c r="EC351" s="23" t="str">
        <f t="shared" si="218"/>
        <v/>
      </c>
      <c r="ED351" s="23" t="str">
        <f>+IF(LEN($I351)&gt;5,IF(ISERROR(VLOOKUP(AH351,'CODIGO PAGO'!$B$2:$B$20,1,0)),1,IF(OR(AND(DB351=1,AH351&lt;&gt;"N"),AND(DB351=3,AH351&lt;&gt;"B"),AND(DB351=2,LEFT(TRIM(AH351),1)&lt;&gt;"I")),1,IF(OR(AND(DB351=0,AH351="N"),AND(DB351=0,AH351="B"),AND(DB351=0,LEFT(TRIM(AH351),1)="I")),1,0))),"")</f>
        <v/>
      </c>
      <c r="EE351" s="23" t="str">
        <f t="shared" si="219"/>
        <v/>
      </c>
      <c r="EF351" s="23" t="str">
        <f>+IF(LEN($I351)&gt;5,IF(ISERROR(VLOOKUP(AJ351,'CODIGO PAGO'!$B$2:$B$20,1,0)),1,IF(OR(AND(DD351=1,AJ351&lt;&gt;"N"),AND(DD351=3,AJ351&lt;&gt;"B"),AND(DD351=2,LEFT(TRIM(AJ351),1)&lt;&gt;"I")),1,IF(OR(AND(DD351=0,AJ351="N"),AND(DD351=0,AJ351="B"),AND(DD351=0,LEFT(TRIM(AJ351),1)="I")),1,0))),"")</f>
        <v/>
      </c>
      <c r="EG351" s="23" t="str">
        <f t="shared" si="220"/>
        <v/>
      </c>
      <c r="EH351" s="23" t="str">
        <f>+IF(LEN($I351)&gt;5,IF(ISERROR(VLOOKUP(AL351,'CODIGO PAGO'!$B$2:$B$20,1,0)),1,IF(OR(AND(DF351=1,AL351&lt;&gt;"N"),AND(DF351=3,AL351&lt;&gt;"B"),AND(DF351=2,LEFT(TRIM(AL351),1)&lt;&gt;"I")),1,IF(OR(AND(DF351=0,AL351="N"),AND(DF351=0,AL351="B"),AND(DF351=0,LEFT(TRIM(AL351),1)="I")),1,0))),"")</f>
        <v/>
      </c>
      <c r="EI351" s="23" t="str">
        <f t="shared" si="221"/>
        <v/>
      </c>
      <c r="EJ351" s="23" t="str">
        <f>+IF(LEN($I351)&gt;5,IF(ISERROR(VLOOKUP(AN351,'CODIGO PAGO'!$B$2:$B$20,1,0)),1,IF(OR(AND(DH351=1,AN351&lt;&gt;"N"),AND(DH351=3,AN351&lt;&gt;"B"),AND(DH351=2,LEFT(TRIM(AN351),1)&lt;&gt;"I")),1,IF(OR(AND(DH351=0,AN351="N"),AND(DH351=0,AN351="B"),AND(DH351=0,LEFT(TRIM(AN351),1)="I")),1,0))),"")</f>
        <v/>
      </c>
      <c r="EK351" s="23" t="str">
        <f t="shared" si="222"/>
        <v/>
      </c>
      <c r="EL351" s="24" t="str">
        <f t="shared" si="223"/>
        <v/>
      </c>
    </row>
    <row r="352" spans="1:142" s="26" customFormat="1">
      <c r="A352" s="15" t="str">
        <f t="shared" si="189"/>
        <v/>
      </c>
      <c r="B352" s="1" t="str">
        <f>+IF(LEN(I352)&gt;5,'CODIGO PAGO'!$B$28,"")</f>
        <v/>
      </c>
      <c r="C352" s="1" t="str">
        <f>+IF(LEN($I352)&gt;5,BD!D352,"")</f>
        <v/>
      </c>
      <c r="D352" s="168" t="str">
        <f>+IF(LEN($I352)&gt;5,BD!A352,"")</f>
        <v/>
      </c>
      <c r="E352" s="1" t="str">
        <f>+IF(LEN($I352)&gt;5,BD!B352,"")</f>
        <v/>
      </c>
      <c r="F352" s="1" t="str">
        <f>+IF(LEN($I352)&gt;5,BD!C352,"")</f>
        <v/>
      </c>
      <c r="G352" s="141"/>
      <c r="H352" s="141"/>
      <c r="I352" s="1" t="str">
        <f>+IF(LEN(BD!G352)&gt;5,BD!G352,"")</f>
        <v/>
      </c>
      <c r="J352" s="167" t="str">
        <f>+IF(LEN($I352)&gt;5,BD!E352,"")</f>
        <v/>
      </c>
      <c r="K352" s="6" t="str">
        <f t="shared" si="190"/>
        <v/>
      </c>
      <c r="L352" s="87" t="str">
        <f>+IF(LEN($I352)&gt;5,BD!H352,"")</f>
        <v/>
      </c>
      <c r="M352" s="40" t="str">
        <f t="shared" si="191"/>
        <v/>
      </c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4" t="str">
        <f t="shared" si="192"/>
        <v/>
      </c>
      <c r="AQ352" s="5" t="str">
        <f t="shared" si="193"/>
        <v/>
      </c>
      <c r="AR352" s="91" t="str">
        <f t="shared" si="194"/>
        <v/>
      </c>
      <c r="AS352" s="5" t="str">
        <f t="shared" si="195"/>
        <v/>
      </c>
      <c r="AT352" s="91" t="str">
        <f t="shared" si="196"/>
        <v/>
      </c>
      <c r="AU352" s="4" t="str">
        <f t="shared" si="197"/>
        <v/>
      </c>
      <c r="AV352" s="4" t="str">
        <f t="shared" si="198"/>
        <v/>
      </c>
      <c r="AW352" s="4" t="str">
        <f t="shared" si="199"/>
        <v/>
      </c>
      <c r="AX352" s="4" t="str">
        <f t="shared" si="200"/>
        <v/>
      </c>
      <c r="AY352" s="88" t="str">
        <f t="shared" si="201"/>
        <v/>
      </c>
      <c r="AZ352" s="17" t="str">
        <f t="shared" si="202"/>
        <v/>
      </c>
      <c r="BA352" s="18" t="str">
        <f t="shared" si="203"/>
        <v/>
      </c>
      <c r="BB352" s="19" t="str">
        <f>+IF(LEN(I352)&gt;5,IF(INT(RIGHT(B352,1))=9,0.5*L352*AY352,INT(MID(B352,5,LEN(B352)-4))*L352)+IFERROR(VLOOKUP(I352,AJUSTES!$A$1:$I$50,9,0),0),"")</f>
        <v/>
      </c>
      <c r="BC352" s="12"/>
      <c r="BD352" s="19" t="str">
        <f t="shared" si="204"/>
        <v/>
      </c>
      <c r="BE352" s="18" t="str">
        <f t="shared" si="205"/>
        <v/>
      </c>
      <c r="BF352" s="139" t="str">
        <f t="shared" si="206"/>
        <v/>
      </c>
      <c r="BG352" s="114"/>
      <c r="BH352" s="18" t="str">
        <f t="shared" si="207"/>
        <v/>
      </c>
      <c r="BI352" s="13"/>
      <c r="BJ352" s="12"/>
      <c r="BK352" s="12"/>
      <c r="BL352" s="145"/>
      <c r="BM352" s="12"/>
      <c r="BN352" s="12"/>
      <c r="BO352" s="12"/>
      <c r="BP352" s="12"/>
      <c r="BQ352" s="12"/>
      <c r="BR352" s="12"/>
      <c r="BS352" s="146"/>
      <c r="BT352" s="14"/>
      <c r="BU352" s="12"/>
      <c r="BV352" s="12"/>
      <c r="BW352" s="12"/>
      <c r="BX352" s="12"/>
      <c r="BY352" s="12"/>
      <c r="BZ352" s="144"/>
      <c r="CA352" s="107" t="str">
        <f>+IF(LEN($I352)&gt;5,IF(BD!F352="N/A","",BD!F352),"")</f>
        <v/>
      </c>
      <c r="CB352" s="21"/>
      <c r="CC352" s="147"/>
      <c r="CD352" s="148"/>
      <c r="CE352" s="8" t="str">
        <f>+IF(LEN(I352)&gt;5,BD!M352,"")</f>
        <v/>
      </c>
      <c r="CF352" s="16" t="str">
        <f>+IF(LEN(I352)&gt;5,BD!N352,"")</f>
        <v/>
      </c>
      <c r="CG352" s="3" t="str">
        <f t="shared" si="208"/>
        <v/>
      </c>
      <c r="CH352" s="23" t="str">
        <f>+IF(AND(LEN($I352)&gt;5),IF(AND($J352&gt;N$1,$J352&lt;=$AO$1),1,IF((COUNTIFS(INCAPACIDADES!$C$1:$C$51,$I352,INCAPACIDADES!K$1:K$51,N$1))&gt;0,2,IF(VLOOKUP($C352,BD!$D$1:$F$501,3,0)&gt;N$1,0,3))),"")</f>
        <v/>
      </c>
      <c r="CI352" s="23" t="str">
        <f>+IF(AND(LEN($I352)&gt;5),IF(AND($J352&gt;O$1,$J352&lt;=$AO$1),1,IF((COUNTIFS(INCAPACIDADES!$C$1:$C$51,$I352,INCAPACIDADES!L$1:L$51,O$1))&gt;0,2,IF(VLOOKUP($C352,BD!$D$1:$F$501,3,0)&gt;O$1,0,3))),"")</f>
        <v/>
      </c>
      <c r="CJ352" s="23" t="str">
        <f>+IF(AND(LEN($I352)&gt;5),IF(AND($J352&gt;P$1,$J352&lt;=$AO$1),1,IF((COUNTIFS(INCAPACIDADES!$C$1:$C$51,$I352,INCAPACIDADES!M$1:M$51,P$1))&gt;0,2,IF(VLOOKUP($C352,BD!$D$1:$F$501,3,0)&gt;P$1,0,3))),"")</f>
        <v/>
      </c>
      <c r="CK352" s="23" t="str">
        <f>+IF(AND(LEN($I352)&gt;5),IF(AND($J352&gt;Q$1,$J352&lt;=$AO$1),1,IF((COUNTIFS(INCAPACIDADES!$C$1:$C$51,$I352,INCAPACIDADES!N$1:N$51,Q$1))&gt;0,2,IF(VLOOKUP($C352,BD!$D$1:$F$501,3,0)&gt;Q$1,0,3))),"")</f>
        <v/>
      </c>
      <c r="CL352" s="23" t="str">
        <f>+IF(AND(LEN($I352)&gt;5),IF(AND($J352&gt;R$1,$J352&lt;=$AO$1),1,IF((COUNTIFS(INCAPACIDADES!$C$1:$C$51,$I352,INCAPACIDADES!O$1:O$51,R$1))&gt;0,2,IF(VLOOKUP($C352,BD!$D$1:$F$501,3,0)&gt;R$1,0,3))),"")</f>
        <v/>
      </c>
      <c r="CM352" s="23" t="str">
        <f>+IF(AND(LEN($I352)&gt;5),IF(AND($J352&gt;S$1,$J352&lt;=$AO$1),1,IF((COUNTIFS(INCAPACIDADES!$C$1:$C$51,$I352,INCAPACIDADES!P$1:P$51,S$1))&gt;0,2,IF(VLOOKUP($C352,BD!$D$1:$F$501,3,0)&gt;S$1,0,3))),"")</f>
        <v/>
      </c>
      <c r="CN352" s="23" t="str">
        <f>+IF(AND(LEN($I352)&gt;5),IF(AND($J352&gt;T$1,$J352&lt;=$AO$1),1,IF((COUNTIFS(INCAPACIDADES!$C$1:$C$51,$I352,INCAPACIDADES!Q$1:Q$51,T$1))&gt;0,2,IF(VLOOKUP($C352,BD!$D$1:$F$501,3,0)&gt;T$1,0,3))),"")</f>
        <v/>
      </c>
      <c r="CO352" s="23" t="str">
        <f>+IF(AND(LEN($I352)&gt;5),IF(AND($J352&gt;U$1,$J352&lt;=$AO$1),1,IF((COUNTIFS(INCAPACIDADES!$C$1:$C$51,$I352,INCAPACIDADES!R$1:R$51,U$1))&gt;0,2,IF(VLOOKUP($C352,BD!$D$1:$F$501,3,0)&gt;U$1,0,3))),"")</f>
        <v/>
      </c>
      <c r="CP352" s="23" t="str">
        <f>+IF(AND(LEN($I352)&gt;5),IF(AND($J352&gt;V$1,$J352&lt;=$AO$1),1,IF((COUNTIFS(INCAPACIDADES!$C$1:$C$51,$I352,INCAPACIDADES!S$1:S$51,V$1))&gt;0,2,IF(VLOOKUP($C352,BD!$D$1:$F$501,3,0)&gt;V$1,0,3))),"")</f>
        <v/>
      </c>
      <c r="CQ352" s="23" t="str">
        <f>+IF(AND(LEN($I352)&gt;5),IF(AND($J352&gt;W$1,$J352&lt;=$AO$1),1,IF((COUNTIFS(INCAPACIDADES!$C$1:$C$51,$I352,INCAPACIDADES!T$1:T$51,W$1))&gt;0,2,IF(VLOOKUP($C352,BD!$D$1:$F$501,3,0)&gt;W$1,0,3))),"")</f>
        <v/>
      </c>
      <c r="CR352" s="23" t="str">
        <f>+IF(AND(LEN($I352)&gt;5),IF(AND($J352&gt;X$1,$J352&lt;=$AO$1),1,IF((COUNTIFS(INCAPACIDADES!$C$1:$C$51,$I352,INCAPACIDADES!U$1:U$51,X$1))&gt;0,2,IF(VLOOKUP($C352,BD!$D$1:$F$501,3,0)&gt;X$1,0,3))),"")</f>
        <v/>
      </c>
      <c r="CS352" s="23" t="str">
        <f>+IF(AND(LEN($I352)&gt;5),IF(AND($J352&gt;Y$1,$J352&lt;=$AO$1),1,IF((COUNTIFS(INCAPACIDADES!$C$1:$C$51,$I352,INCAPACIDADES!V$1:V$51,Y$1))&gt;0,2,IF(VLOOKUP($C352,BD!$D$1:$F$501,3,0)&gt;Y$1,0,3))),"")</f>
        <v/>
      </c>
      <c r="CT352" s="23" t="str">
        <f>+IF(AND(LEN($I352)&gt;5),IF(AND($J352&gt;Z$1,$J352&lt;=$AO$1),1,IF((COUNTIFS(INCAPACIDADES!$C$1:$C$51,$I352,INCAPACIDADES!W$1:W$51,Z$1))&gt;0,2,IF(VLOOKUP($C352,BD!$D$1:$F$501,3,0)&gt;Z$1,0,3))),"")</f>
        <v/>
      </c>
      <c r="CU352" s="23" t="str">
        <f>+IF(AND(LEN($I352)&gt;5),IF(AND($J352&gt;AA$1,$J352&lt;=$AO$1),1,IF((COUNTIFS(INCAPACIDADES!$C$1:$C$51,$I352,INCAPACIDADES!X$1:X$51,AA$1))&gt;0,2,IF(VLOOKUP($C352,BD!$D$1:$F$501,3,0)&gt;AA$1,0,3))),"")</f>
        <v/>
      </c>
      <c r="CV352" s="23" t="str">
        <f>+IF(AND(LEN($I352)&gt;5),IF(AND($J352&gt;AB$1,$J352&lt;=$AO$1),1,IF((COUNTIFS(INCAPACIDADES!$C$1:$C$51,$I352,INCAPACIDADES!Y$1:Y$51,AB$1))&gt;0,2,IF(VLOOKUP($C352,BD!$D$1:$F$501,3,0)&gt;AB$1,0,3))),"")</f>
        <v/>
      </c>
      <c r="CW352" s="23" t="str">
        <f>+IF(AND(LEN($I352)&gt;5),IF(AND($J352&gt;AC$1,$J352&lt;=$AO$1),1,IF((COUNTIFS(INCAPACIDADES!$C$1:$C$51,$I352,INCAPACIDADES!Z$1:Z$51,AC$1))&gt;0,2,IF(VLOOKUP($C352,BD!$D$1:$F$501,3,0)&gt;AC$1,0,3))),"")</f>
        <v/>
      </c>
      <c r="CX352" s="23" t="str">
        <f>+IF(AND(LEN($I352)&gt;5),IF(AND($J352&gt;AD$1,$J352&lt;=$AO$1),1,IF((COUNTIFS(INCAPACIDADES!$C$1:$C$51,$I352,INCAPACIDADES!AA$1:AA$51,AD$1))&gt;0,2,IF(VLOOKUP($C352,BD!$D$1:$F$501,3,0)&gt;AD$1,0,3))),"")</f>
        <v/>
      </c>
      <c r="CY352" s="23" t="str">
        <f>+IF(AND(LEN($I352)&gt;5),IF(AND($J352&gt;AE$1,$J352&lt;=$AO$1),1,IF((COUNTIFS(INCAPACIDADES!$C$1:$C$51,$I352,INCAPACIDADES!AB$1:AB$51,AE$1))&gt;0,2,IF(VLOOKUP($C352,BD!$D$1:$F$501,3,0)&gt;AE$1,0,3))),"")</f>
        <v/>
      </c>
      <c r="CZ352" s="23" t="str">
        <f>+IF(AND(LEN($I352)&gt;5),IF(AND($J352&gt;AF$1,$J352&lt;=$AO$1),1,IF((COUNTIFS(INCAPACIDADES!$C$1:$C$51,$I352,INCAPACIDADES!AC$1:AC$51,AF$1))&gt;0,2,IF(VLOOKUP($C352,BD!$D$1:$F$501,3,0)&gt;AF$1,0,3))),"")</f>
        <v/>
      </c>
      <c r="DA352" s="23" t="str">
        <f>+IF(AND(LEN($I352)&gt;5),IF(AND($J352&gt;AG$1,$J352&lt;=$AO$1),1,IF((COUNTIFS(INCAPACIDADES!$C$1:$C$51,$I352,INCAPACIDADES!AD$1:AD$51,AG$1))&gt;0,2,IF(VLOOKUP($C352,BD!$D$1:$F$501,3,0)&gt;AG$1,0,3))),"")</f>
        <v/>
      </c>
      <c r="DB352" s="23" t="str">
        <f>+IF(AND(LEN($I352)&gt;5),IF(AND($J352&gt;AH$1,$J352&lt;=$AO$1),1,IF((COUNTIFS(INCAPACIDADES!$C$1:$C$51,$I352,INCAPACIDADES!AE$1:AE$51,AH$1))&gt;0,2,IF(VLOOKUP($C352,BD!$D$1:$F$501,3,0)&gt;AH$1,0,3))),"")</f>
        <v/>
      </c>
      <c r="DC352" s="23" t="str">
        <f>+IF(AND(LEN($I352)&gt;5),IF(AND($J352&gt;AI$1,$J352&lt;=$AO$1),1,IF((COUNTIFS(INCAPACIDADES!$C$1:$C$51,$I352,INCAPACIDADES!AF$1:AF$51,AI$1))&gt;0,2,IF(VLOOKUP($C352,BD!$D$1:$F$501,3,0)&gt;AI$1,0,3))),"")</f>
        <v/>
      </c>
      <c r="DD352" s="23" t="str">
        <f>+IF(AND(LEN($I352)&gt;5),IF(AND($J352&gt;AJ$1,$J352&lt;=$AO$1),1,IF((COUNTIFS(INCAPACIDADES!$C$1:$C$51,$I352,INCAPACIDADES!AG$1:AG$51,AJ$1))&gt;0,2,IF(VLOOKUP($C352,BD!$D$1:$F$501,3,0)&gt;AJ$1,0,3))),"")</f>
        <v/>
      </c>
      <c r="DE352" s="23" t="str">
        <f>+IF(AND(LEN($I352)&gt;5),IF(AND($J352&gt;AK$1,$J352&lt;=$AO$1),1,IF((COUNTIFS(INCAPACIDADES!$C$1:$C$51,$I352,INCAPACIDADES!AH$1:AH$51,AK$1))&gt;0,2,IF(VLOOKUP($C352,BD!$D$1:$F$501,3,0)&gt;AK$1,0,3))),"")</f>
        <v/>
      </c>
      <c r="DF352" s="23" t="str">
        <f>+IF(AND(LEN($I352)&gt;5),IF(AND($J352&gt;AL$1,$J352&lt;=$AO$1),1,IF((COUNTIFS(INCAPACIDADES!$C$1:$C$51,$I352,INCAPACIDADES!AI$1:AI$51,AL$1))&gt;0,2,IF(VLOOKUP($C352,BD!$D$1:$F$501,3,0)&gt;AL$1,0,3))),"")</f>
        <v/>
      </c>
      <c r="DG352" s="23" t="str">
        <f>+IF(AND(LEN($I352)&gt;5),IF(AND($J352&gt;AM$1,$J352&lt;=$AO$1),1,IF((COUNTIFS(INCAPACIDADES!$C$1:$C$51,$I352,INCAPACIDADES!AJ$1:AJ$51,AM$1))&gt;0,2,IF(VLOOKUP($C352,BD!$D$1:$F$501,3,0)&gt;AM$1,0,3))),"")</f>
        <v/>
      </c>
      <c r="DH352" s="23" t="str">
        <f>+IF(AND(LEN($I352)&gt;5),IF(AND($J352&gt;AN$1,$J352&lt;=$AO$1),1,IF((COUNTIFS(INCAPACIDADES!$C$1:$C$51,$I352,INCAPACIDADES!AK$1:AK$51,AN$1))&gt;0,2,IF(VLOOKUP($C352,BD!$D$1:$F$501,3,0)&gt;AN$1,0,3))),"")</f>
        <v/>
      </c>
      <c r="DI352" s="23" t="str">
        <f>+IF(AND(LEN($I352)&gt;5),IF(AND($J352&gt;AO$1,$J352&lt;=$AO$1),1,IF((COUNTIFS(INCAPACIDADES!$C$1:$C$51,$I352,INCAPACIDADES!AL$1:AL$51,AO$1))&gt;0,2,IF(VLOOKUP($C352,BD!$D$1:$F$501,3,0)&gt;AO$1,0,3))),"")</f>
        <v/>
      </c>
      <c r="DJ352" s="23" t="str">
        <f>+IF(LEN($I352)&gt;5,IF(ISERROR(VLOOKUP(N352,'CODIGO PAGO'!$B$2:$B$20,1,0)),1,IF(OR(AND(CH352=1,N352&lt;&gt;"N"),AND(CH352=3,N352&lt;&gt;"B"),AND(CH352=2,LEFT(TRIM(N352),1)&lt;&gt;"I")),1,IF(OR(AND(CH352=0,N352="N"),AND(CH352=0,N352="B"),AND(CH352=0,LEFT(TRIM(N352),1)="I")),1,0))),"")</f>
        <v/>
      </c>
      <c r="DK352" s="23" t="str">
        <f t="shared" si="209"/>
        <v/>
      </c>
      <c r="DL352" s="23" t="str">
        <f>+IF(LEN($I352)&gt;5,IF(ISERROR(VLOOKUP(P352,'CODIGO PAGO'!$B$2:$B$20,1,0)),1,IF(OR(AND(CJ352=1,P352&lt;&gt;"N"),AND(CJ352=3,P352&lt;&gt;"B"),AND(CJ352=2,LEFT(TRIM(P352),1)&lt;&gt;"I")),1,IF(OR(AND(CJ352=0,P352="N"),AND(CJ352=0,P352="B"),AND(CJ352=0,LEFT(TRIM(P352),1)="I")),1,0))),"")</f>
        <v/>
      </c>
      <c r="DM352" s="23" t="str">
        <f t="shared" si="210"/>
        <v/>
      </c>
      <c r="DN352" s="23" t="str">
        <f>+IF(LEN($I352)&gt;5,IF(ISERROR(VLOOKUP(R352,'CODIGO PAGO'!$B$2:$B$20,1,0)),1,IF(OR(AND(CL352=1,R352&lt;&gt;"N"),AND(CL352=3,R352&lt;&gt;"B"),AND(CL352=2,LEFT(TRIM(R352),1)&lt;&gt;"I")),1,IF(OR(AND(CL352=0,R352="N"),AND(CL352=0,R352="B"),AND(CL352=0,LEFT(TRIM(R352),1)="I")),1,0))),"")</f>
        <v/>
      </c>
      <c r="DO352" s="23" t="str">
        <f t="shared" si="211"/>
        <v/>
      </c>
      <c r="DP352" s="23" t="str">
        <f>+IF(LEN($I352)&gt;5,IF(ISERROR(VLOOKUP(T352,'CODIGO PAGO'!$B$2:$B$20,1,0)),1,IF(OR(AND(CN352=1,T352&lt;&gt;"N"),AND(CN352=3,T352&lt;&gt;"B"),AND(CN352=2,LEFT(TRIM(T352),1)&lt;&gt;"I")),1,IF(OR(AND(CN352=0,T352="N"),AND(CN352=0,T352="B"),AND(CN352=0,LEFT(TRIM(T352),1)="I")),1,0))),"")</f>
        <v/>
      </c>
      <c r="DQ352" s="23" t="str">
        <f t="shared" si="212"/>
        <v/>
      </c>
      <c r="DR352" s="23" t="str">
        <f>+IF(LEN($I352)&gt;5,IF(ISERROR(VLOOKUP(V352,'CODIGO PAGO'!$B$2:$B$20,1,0)),1,IF(OR(AND(CP352=1,V352&lt;&gt;"N"),AND(CP352=3,V352&lt;&gt;"B"),AND(CP352=2,LEFT(TRIM(V352),1)&lt;&gt;"I")),1,IF(OR(AND(CP352=0,V352="N"),AND(CP352=0,V352="B"),AND(CP352=0,LEFT(TRIM(V352),1)="I")),1,0))),"")</f>
        <v/>
      </c>
      <c r="DS352" s="23" t="str">
        <f t="shared" si="213"/>
        <v/>
      </c>
      <c r="DT352" s="23" t="str">
        <f>+IF(LEN($I352)&gt;5,IF(ISERROR(VLOOKUP(X352,'CODIGO PAGO'!$B$2:$B$20,1,0)),1,IF(OR(AND(CR352=1,X352&lt;&gt;"N"),AND(CR352=3,X352&lt;&gt;"B"),AND(CR352=2,LEFT(TRIM(X352),1)&lt;&gt;"I")),1,IF(OR(AND(CR352=0,X352="N"),AND(CR352=0,X352="B"),AND(CR352=0,LEFT(TRIM(X352),1)="I")),1,0))),"")</f>
        <v/>
      </c>
      <c r="DU352" s="23" t="str">
        <f t="shared" si="214"/>
        <v/>
      </c>
      <c r="DV352" s="23" t="str">
        <f>+IF(LEN($I352)&gt;5,IF(ISERROR(VLOOKUP(Z352,'CODIGO PAGO'!$B$2:$B$20,1,0)),1,IF(OR(AND(CT352=1,Z352&lt;&gt;"N"),AND(CT352=3,Z352&lt;&gt;"B"),AND(CT352=2,LEFT(TRIM(Z352),1)&lt;&gt;"I")),1,IF(OR(AND(CT352=0,Z352="N"),AND(CT352=0,Z352="B"),AND(CT352=0,LEFT(TRIM(Z352),1)="I")),1,0))),"")</f>
        <v/>
      </c>
      <c r="DW352" s="23" t="str">
        <f t="shared" si="215"/>
        <v/>
      </c>
      <c r="DX352" s="23" t="str">
        <f>+IF(LEN($I352)&gt;5,IF(ISERROR(VLOOKUP(AB352,'CODIGO PAGO'!$B$2:$B$20,1,0)),1,IF(OR(AND(CV352=1,AB352&lt;&gt;"N"),AND(CV352=3,AB352&lt;&gt;"B"),AND(CV352=2,LEFT(TRIM(AB352),1)&lt;&gt;"I")),1,IF(OR(AND(CV352=0,AB352="N"),AND(CV352=0,AB352="B"),AND(CV352=0,LEFT(TRIM(AB352),1)="I")),1,0))),"")</f>
        <v/>
      </c>
      <c r="DY352" s="23" t="str">
        <f t="shared" si="216"/>
        <v/>
      </c>
      <c r="DZ352" s="23" t="str">
        <f>+IF(LEN($I352)&gt;5,IF(ISERROR(VLOOKUP(AD352,'CODIGO PAGO'!$B$2:$B$20,1,0)),1,IF(OR(AND(CX352=1,AD352&lt;&gt;"N"),AND(CX352=3,AD352&lt;&gt;"B"),AND(CX352=2,LEFT(TRIM(AD352),1)&lt;&gt;"I")),1,IF(OR(AND(CX352=0,AD352="N"),AND(CX352=0,AD352="B"),AND(CX352=0,LEFT(TRIM(AD352),1)="I")),1,0))),"")</f>
        <v/>
      </c>
      <c r="EA352" s="23" t="str">
        <f t="shared" si="217"/>
        <v/>
      </c>
      <c r="EB352" s="23" t="str">
        <f>+IF(LEN($I352)&gt;5,IF(ISERROR(VLOOKUP(AF352,'CODIGO PAGO'!$B$2:$B$20,1,0)),1,IF(OR(AND(CZ352=1,AF352&lt;&gt;"N"),AND(CZ352=3,AF352&lt;&gt;"B"),AND(CZ352=2,LEFT(TRIM(AF352),1)&lt;&gt;"I")),1,IF(OR(AND(CZ352=0,AF352="N"),AND(CZ352=0,AF352="B"),AND(CZ352=0,LEFT(TRIM(AF352),1)="I")),1,0))),"")</f>
        <v/>
      </c>
      <c r="EC352" s="23" t="str">
        <f t="shared" si="218"/>
        <v/>
      </c>
      <c r="ED352" s="23" t="str">
        <f>+IF(LEN($I352)&gt;5,IF(ISERROR(VLOOKUP(AH352,'CODIGO PAGO'!$B$2:$B$20,1,0)),1,IF(OR(AND(DB352=1,AH352&lt;&gt;"N"),AND(DB352=3,AH352&lt;&gt;"B"),AND(DB352=2,LEFT(TRIM(AH352),1)&lt;&gt;"I")),1,IF(OR(AND(DB352=0,AH352="N"),AND(DB352=0,AH352="B"),AND(DB352=0,LEFT(TRIM(AH352),1)="I")),1,0))),"")</f>
        <v/>
      </c>
      <c r="EE352" s="23" t="str">
        <f t="shared" si="219"/>
        <v/>
      </c>
      <c r="EF352" s="23" t="str">
        <f>+IF(LEN($I352)&gt;5,IF(ISERROR(VLOOKUP(AJ352,'CODIGO PAGO'!$B$2:$B$20,1,0)),1,IF(OR(AND(DD352=1,AJ352&lt;&gt;"N"),AND(DD352=3,AJ352&lt;&gt;"B"),AND(DD352=2,LEFT(TRIM(AJ352),1)&lt;&gt;"I")),1,IF(OR(AND(DD352=0,AJ352="N"),AND(DD352=0,AJ352="B"),AND(DD352=0,LEFT(TRIM(AJ352),1)="I")),1,0))),"")</f>
        <v/>
      </c>
      <c r="EG352" s="23" t="str">
        <f t="shared" si="220"/>
        <v/>
      </c>
      <c r="EH352" s="23" t="str">
        <f>+IF(LEN($I352)&gt;5,IF(ISERROR(VLOOKUP(AL352,'CODIGO PAGO'!$B$2:$B$20,1,0)),1,IF(OR(AND(DF352=1,AL352&lt;&gt;"N"),AND(DF352=3,AL352&lt;&gt;"B"),AND(DF352=2,LEFT(TRIM(AL352),1)&lt;&gt;"I")),1,IF(OR(AND(DF352=0,AL352="N"),AND(DF352=0,AL352="B"),AND(DF352=0,LEFT(TRIM(AL352),1)="I")),1,0))),"")</f>
        <v/>
      </c>
      <c r="EI352" s="23" t="str">
        <f t="shared" si="221"/>
        <v/>
      </c>
      <c r="EJ352" s="23" t="str">
        <f>+IF(LEN($I352)&gt;5,IF(ISERROR(VLOOKUP(AN352,'CODIGO PAGO'!$B$2:$B$20,1,0)),1,IF(OR(AND(DH352=1,AN352&lt;&gt;"N"),AND(DH352=3,AN352&lt;&gt;"B"),AND(DH352=2,LEFT(TRIM(AN352),1)&lt;&gt;"I")),1,IF(OR(AND(DH352=0,AN352="N"),AND(DH352=0,AN352="B"),AND(DH352=0,LEFT(TRIM(AN352),1)="I")),1,0))),"")</f>
        <v/>
      </c>
      <c r="EK352" s="23" t="str">
        <f t="shared" si="222"/>
        <v/>
      </c>
      <c r="EL352" s="24" t="str">
        <f t="shared" si="223"/>
        <v/>
      </c>
    </row>
    <row r="353" spans="1:142" s="26" customFormat="1">
      <c r="A353" s="15" t="str">
        <f t="shared" si="189"/>
        <v/>
      </c>
      <c r="B353" s="1" t="str">
        <f>+IF(LEN(I353)&gt;5,'CODIGO PAGO'!$B$28,"")</f>
        <v/>
      </c>
      <c r="C353" s="1" t="str">
        <f>+IF(LEN($I353)&gt;5,BD!D353,"")</f>
        <v/>
      </c>
      <c r="D353" s="168" t="str">
        <f>+IF(LEN($I353)&gt;5,BD!A353,"")</f>
        <v/>
      </c>
      <c r="E353" s="1" t="str">
        <f>+IF(LEN($I353)&gt;5,BD!B353,"")</f>
        <v/>
      </c>
      <c r="F353" s="1" t="str">
        <f>+IF(LEN($I353)&gt;5,BD!C353,"")</f>
        <v/>
      </c>
      <c r="G353" s="141"/>
      <c r="H353" s="141"/>
      <c r="I353" s="1" t="str">
        <f>+IF(LEN(BD!G353)&gt;5,BD!G353,"")</f>
        <v/>
      </c>
      <c r="J353" s="167" t="str">
        <f>+IF(LEN($I353)&gt;5,BD!E353,"")</f>
        <v/>
      </c>
      <c r="K353" s="6" t="str">
        <f t="shared" si="190"/>
        <v/>
      </c>
      <c r="L353" s="87" t="str">
        <f>+IF(LEN($I353)&gt;5,BD!H353,"")</f>
        <v/>
      </c>
      <c r="M353" s="40" t="str">
        <f t="shared" si="191"/>
        <v/>
      </c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4" t="str">
        <f t="shared" si="192"/>
        <v/>
      </c>
      <c r="AQ353" s="5" t="str">
        <f t="shared" si="193"/>
        <v/>
      </c>
      <c r="AR353" s="91" t="str">
        <f t="shared" si="194"/>
        <v/>
      </c>
      <c r="AS353" s="5" t="str">
        <f t="shared" si="195"/>
        <v/>
      </c>
      <c r="AT353" s="91" t="str">
        <f t="shared" si="196"/>
        <v/>
      </c>
      <c r="AU353" s="4" t="str">
        <f t="shared" si="197"/>
        <v/>
      </c>
      <c r="AV353" s="4" t="str">
        <f t="shared" si="198"/>
        <v/>
      </c>
      <c r="AW353" s="4" t="str">
        <f t="shared" si="199"/>
        <v/>
      </c>
      <c r="AX353" s="4" t="str">
        <f t="shared" si="200"/>
        <v/>
      </c>
      <c r="AY353" s="88" t="str">
        <f t="shared" si="201"/>
        <v/>
      </c>
      <c r="AZ353" s="17" t="str">
        <f t="shared" si="202"/>
        <v/>
      </c>
      <c r="BA353" s="18" t="str">
        <f t="shared" si="203"/>
        <v/>
      </c>
      <c r="BB353" s="19" t="str">
        <f>+IF(LEN(I353)&gt;5,IF(INT(RIGHT(B353,1))=9,0.5*L353*AY353,INT(MID(B353,5,LEN(B353)-4))*L353)+IFERROR(VLOOKUP(I353,AJUSTES!$A$1:$I$50,9,0),0),"")</f>
        <v/>
      </c>
      <c r="BC353" s="12"/>
      <c r="BD353" s="19" t="str">
        <f t="shared" si="204"/>
        <v/>
      </c>
      <c r="BE353" s="18" t="str">
        <f t="shared" si="205"/>
        <v/>
      </c>
      <c r="BF353" s="139" t="str">
        <f t="shared" si="206"/>
        <v/>
      </c>
      <c r="BG353" s="114"/>
      <c r="BH353" s="18" t="str">
        <f t="shared" si="207"/>
        <v/>
      </c>
      <c r="BI353" s="13"/>
      <c r="BJ353" s="12"/>
      <c r="BK353" s="12"/>
      <c r="BL353" s="145"/>
      <c r="BM353" s="12"/>
      <c r="BN353" s="12"/>
      <c r="BO353" s="12"/>
      <c r="BP353" s="12"/>
      <c r="BQ353" s="12"/>
      <c r="BR353" s="12"/>
      <c r="BS353" s="146"/>
      <c r="BT353" s="14"/>
      <c r="BU353" s="12"/>
      <c r="BV353" s="12"/>
      <c r="BW353" s="12"/>
      <c r="BX353" s="12"/>
      <c r="BY353" s="12"/>
      <c r="BZ353" s="144"/>
      <c r="CA353" s="107" t="str">
        <f>+IF(LEN($I353)&gt;5,IF(BD!F353="N/A","",BD!F353),"")</f>
        <v/>
      </c>
      <c r="CB353" s="21"/>
      <c r="CC353" s="147"/>
      <c r="CD353" s="148"/>
      <c r="CE353" s="8" t="str">
        <f>+IF(LEN(I353)&gt;5,BD!M353,"")</f>
        <v/>
      </c>
      <c r="CF353" s="16" t="str">
        <f>+IF(LEN(I353)&gt;5,BD!N353,"")</f>
        <v/>
      </c>
      <c r="CG353" s="3" t="str">
        <f t="shared" si="208"/>
        <v/>
      </c>
      <c r="CH353" s="23" t="str">
        <f>+IF(AND(LEN($I353)&gt;5),IF(AND($J353&gt;N$1,$J353&lt;=$AO$1),1,IF((COUNTIFS(INCAPACIDADES!$C$1:$C$51,$I353,INCAPACIDADES!K$1:K$51,N$1))&gt;0,2,IF(VLOOKUP($C353,BD!$D$1:$F$501,3,0)&gt;N$1,0,3))),"")</f>
        <v/>
      </c>
      <c r="CI353" s="23" t="str">
        <f>+IF(AND(LEN($I353)&gt;5),IF(AND($J353&gt;O$1,$J353&lt;=$AO$1),1,IF((COUNTIFS(INCAPACIDADES!$C$1:$C$51,$I353,INCAPACIDADES!L$1:L$51,O$1))&gt;0,2,IF(VLOOKUP($C353,BD!$D$1:$F$501,3,0)&gt;O$1,0,3))),"")</f>
        <v/>
      </c>
      <c r="CJ353" s="23" t="str">
        <f>+IF(AND(LEN($I353)&gt;5),IF(AND($J353&gt;P$1,$J353&lt;=$AO$1),1,IF((COUNTIFS(INCAPACIDADES!$C$1:$C$51,$I353,INCAPACIDADES!M$1:M$51,P$1))&gt;0,2,IF(VLOOKUP($C353,BD!$D$1:$F$501,3,0)&gt;P$1,0,3))),"")</f>
        <v/>
      </c>
      <c r="CK353" s="23" t="str">
        <f>+IF(AND(LEN($I353)&gt;5),IF(AND($J353&gt;Q$1,$J353&lt;=$AO$1),1,IF((COUNTIFS(INCAPACIDADES!$C$1:$C$51,$I353,INCAPACIDADES!N$1:N$51,Q$1))&gt;0,2,IF(VLOOKUP($C353,BD!$D$1:$F$501,3,0)&gt;Q$1,0,3))),"")</f>
        <v/>
      </c>
      <c r="CL353" s="23" t="str">
        <f>+IF(AND(LEN($I353)&gt;5),IF(AND($J353&gt;R$1,$J353&lt;=$AO$1),1,IF((COUNTIFS(INCAPACIDADES!$C$1:$C$51,$I353,INCAPACIDADES!O$1:O$51,R$1))&gt;0,2,IF(VLOOKUP($C353,BD!$D$1:$F$501,3,0)&gt;R$1,0,3))),"")</f>
        <v/>
      </c>
      <c r="CM353" s="23" t="str">
        <f>+IF(AND(LEN($I353)&gt;5),IF(AND($J353&gt;S$1,$J353&lt;=$AO$1),1,IF((COUNTIFS(INCAPACIDADES!$C$1:$C$51,$I353,INCAPACIDADES!P$1:P$51,S$1))&gt;0,2,IF(VLOOKUP($C353,BD!$D$1:$F$501,3,0)&gt;S$1,0,3))),"")</f>
        <v/>
      </c>
      <c r="CN353" s="23" t="str">
        <f>+IF(AND(LEN($I353)&gt;5),IF(AND($J353&gt;T$1,$J353&lt;=$AO$1),1,IF((COUNTIFS(INCAPACIDADES!$C$1:$C$51,$I353,INCAPACIDADES!Q$1:Q$51,T$1))&gt;0,2,IF(VLOOKUP($C353,BD!$D$1:$F$501,3,0)&gt;T$1,0,3))),"")</f>
        <v/>
      </c>
      <c r="CO353" s="23" t="str">
        <f>+IF(AND(LEN($I353)&gt;5),IF(AND($J353&gt;U$1,$J353&lt;=$AO$1),1,IF((COUNTIFS(INCAPACIDADES!$C$1:$C$51,$I353,INCAPACIDADES!R$1:R$51,U$1))&gt;0,2,IF(VLOOKUP($C353,BD!$D$1:$F$501,3,0)&gt;U$1,0,3))),"")</f>
        <v/>
      </c>
      <c r="CP353" s="23" t="str">
        <f>+IF(AND(LEN($I353)&gt;5),IF(AND($J353&gt;V$1,$J353&lt;=$AO$1),1,IF((COUNTIFS(INCAPACIDADES!$C$1:$C$51,$I353,INCAPACIDADES!S$1:S$51,V$1))&gt;0,2,IF(VLOOKUP($C353,BD!$D$1:$F$501,3,0)&gt;V$1,0,3))),"")</f>
        <v/>
      </c>
      <c r="CQ353" s="23" t="str">
        <f>+IF(AND(LEN($I353)&gt;5),IF(AND($J353&gt;W$1,$J353&lt;=$AO$1),1,IF((COUNTIFS(INCAPACIDADES!$C$1:$C$51,$I353,INCAPACIDADES!T$1:T$51,W$1))&gt;0,2,IF(VLOOKUP($C353,BD!$D$1:$F$501,3,0)&gt;W$1,0,3))),"")</f>
        <v/>
      </c>
      <c r="CR353" s="23" t="str">
        <f>+IF(AND(LEN($I353)&gt;5),IF(AND($J353&gt;X$1,$J353&lt;=$AO$1),1,IF((COUNTIFS(INCAPACIDADES!$C$1:$C$51,$I353,INCAPACIDADES!U$1:U$51,X$1))&gt;0,2,IF(VLOOKUP($C353,BD!$D$1:$F$501,3,0)&gt;X$1,0,3))),"")</f>
        <v/>
      </c>
      <c r="CS353" s="23" t="str">
        <f>+IF(AND(LEN($I353)&gt;5),IF(AND($J353&gt;Y$1,$J353&lt;=$AO$1),1,IF((COUNTIFS(INCAPACIDADES!$C$1:$C$51,$I353,INCAPACIDADES!V$1:V$51,Y$1))&gt;0,2,IF(VLOOKUP($C353,BD!$D$1:$F$501,3,0)&gt;Y$1,0,3))),"")</f>
        <v/>
      </c>
      <c r="CT353" s="23" t="str">
        <f>+IF(AND(LEN($I353)&gt;5),IF(AND($J353&gt;Z$1,$J353&lt;=$AO$1),1,IF((COUNTIFS(INCAPACIDADES!$C$1:$C$51,$I353,INCAPACIDADES!W$1:W$51,Z$1))&gt;0,2,IF(VLOOKUP($C353,BD!$D$1:$F$501,3,0)&gt;Z$1,0,3))),"")</f>
        <v/>
      </c>
      <c r="CU353" s="23" t="str">
        <f>+IF(AND(LEN($I353)&gt;5),IF(AND($J353&gt;AA$1,$J353&lt;=$AO$1),1,IF((COUNTIFS(INCAPACIDADES!$C$1:$C$51,$I353,INCAPACIDADES!X$1:X$51,AA$1))&gt;0,2,IF(VLOOKUP($C353,BD!$D$1:$F$501,3,0)&gt;AA$1,0,3))),"")</f>
        <v/>
      </c>
      <c r="CV353" s="23" t="str">
        <f>+IF(AND(LEN($I353)&gt;5),IF(AND($J353&gt;AB$1,$J353&lt;=$AO$1),1,IF((COUNTIFS(INCAPACIDADES!$C$1:$C$51,$I353,INCAPACIDADES!Y$1:Y$51,AB$1))&gt;0,2,IF(VLOOKUP($C353,BD!$D$1:$F$501,3,0)&gt;AB$1,0,3))),"")</f>
        <v/>
      </c>
      <c r="CW353" s="23" t="str">
        <f>+IF(AND(LEN($I353)&gt;5),IF(AND($J353&gt;AC$1,$J353&lt;=$AO$1),1,IF((COUNTIFS(INCAPACIDADES!$C$1:$C$51,$I353,INCAPACIDADES!Z$1:Z$51,AC$1))&gt;0,2,IF(VLOOKUP($C353,BD!$D$1:$F$501,3,0)&gt;AC$1,0,3))),"")</f>
        <v/>
      </c>
      <c r="CX353" s="23" t="str">
        <f>+IF(AND(LEN($I353)&gt;5),IF(AND($J353&gt;AD$1,$J353&lt;=$AO$1),1,IF((COUNTIFS(INCAPACIDADES!$C$1:$C$51,$I353,INCAPACIDADES!AA$1:AA$51,AD$1))&gt;0,2,IF(VLOOKUP($C353,BD!$D$1:$F$501,3,0)&gt;AD$1,0,3))),"")</f>
        <v/>
      </c>
      <c r="CY353" s="23" t="str">
        <f>+IF(AND(LEN($I353)&gt;5),IF(AND($J353&gt;AE$1,$J353&lt;=$AO$1),1,IF((COUNTIFS(INCAPACIDADES!$C$1:$C$51,$I353,INCAPACIDADES!AB$1:AB$51,AE$1))&gt;0,2,IF(VLOOKUP($C353,BD!$D$1:$F$501,3,0)&gt;AE$1,0,3))),"")</f>
        <v/>
      </c>
      <c r="CZ353" s="23" t="str">
        <f>+IF(AND(LEN($I353)&gt;5),IF(AND($J353&gt;AF$1,$J353&lt;=$AO$1),1,IF((COUNTIFS(INCAPACIDADES!$C$1:$C$51,$I353,INCAPACIDADES!AC$1:AC$51,AF$1))&gt;0,2,IF(VLOOKUP($C353,BD!$D$1:$F$501,3,0)&gt;AF$1,0,3))),"")</f>
        <v/>
      </c>
      <c r="DA353" s="23" t="str">
        <f>+IF(AND(LEN($I353)&gt;5),IF(AND($J353&gt;AG$1,$J353&lt;=$AO$1),1,IF((COUNTIFS(INCAPACIDADES!$C$1:$C$51,$I353,INCAPACIDADES!AD$1:AD$51,AG$1))&gt;0,2,IF(VLOOKUP($C353,BD!$D$1:$F$501,3,0)&gt;AG$1,0,3))),"")</f>
        <v/>
      </c>
      <c r="DB353" s="23" t="str">
        <f>+IF(AND(LEN($I353)&gt;5),IF(AND($J353&gt;AH$1,$J353&lt;=$AO$1),1,IF((COUNTIFS(INCAPACIDADES!$C$1:$C$51,$I353,INCAPACIDADES!AE$1:AE$51,AH$1))&gt;0,2,IF(VLOOKUP($C353,BD!$D$1:$F$501,3,0)&gt;AH$1,0,3))),"")</f>
        <v/>
      </c>
      <c r="DC353" s="23" t="str">
        <f>+IF(AND(LEN($I353)&gt;5),IF(AND($J353&gt;AI$1,$J353&lt;=$AO$1),1,IF((COUNTIFS(INCAPACIDADES!$C$1:$C$51,$I353,INCAPACIDADES!AF$1:AF$51,AI$1))&gt;0,2,IF(VLOOKUP($C353,BD!$D$1:$F$501,3,0)&gt;AI$1,0,3))),"")</f>
        <v/>
      </c>
      <c r="DD353" s="23" t="str">
        <f>+IF(AND(LEN($I353)&gt;5),IF(AND($J353&gt;AJ$1,$J353&lt;=$AO$1),1,IF((COUNTIFS(INCAPACIDADES!$C$1:$C$51,$I353,INCAPACIDADES!AG$1:AG$51,AJ$1))&gt;0,2,IF(VLOOKUP($C353,BD!$D$1:$F$501,3,0)&gt;AJ$1,0,3))),"")</f>
        <v/>
      </c>
      <c r="DE353" s="23" t="str">
        <f>+IF(AND(LEN($I353)&gt;5),IF(AND($J353&gt;AK$1,$J353&lt;=$AO$1),1,IF((COUNTIFS(INCAPACIDADES!$C$1:$C$51,$I353,INCAPACIDADES!AH$1:AH$51,AK$1))&gt;0,2,IF(VLOOKUP($C353,BD!$D$1:$F$501,3,0)&gt;AK$1,0,3))),"")</f>
        <v/>
      </c>
      <c r="DF353" s="23" t="str">
        <f>+IF(AND(LEN($I353)&gt;5),IF(AND($J353&gt;AL$1,$J353&lt;=$AO$1),1,IF((COUNTIFS(INCAPACIDADES!$C$1:$C$51,$I353,INCAPACIDADES!AI$1:AI$51,AL$1))&gt;0,2,IF(VLOOKUP($C353,BD!$D$1:$F$501,3,0)&gt;AL$1,0,3))),"")</f>
        <v/>
      </c>
      <c r="DG353" s="23" t="str">
        <f>+IF(AND(LEN($I353)&gt;5),IF(AND($J353&gt;AM$1,$J353&lt;=$AO$1),1,IF((COUNTIFS(INCAPACIDADES!$C$1:$C$51,$I353,INCAPACIDADES!AJ$1:AJ$51,AM$1))&gt;0,2,IF(VLOOKUP($C353,BD!$D$1:$F$501,3,0)&gt;AM$1,0,3))),"")</f>
        <v/>
      </c>
      <c r="DH353" s="23" t="str">
        <f>+IF(AND(LEN($I353)&gt;5),IF(AND($J353&gt;AN$1,$J353&lt;=$AO$1),1,IF((COUNTIFS(INCAPACIDADES!$C$1:$C$51,$I353,INCAPACIDADES!AK$1:AK$51,AN$1))&gt;0,2,IF(VLOOKUP($C353,BD!$D$1:$F$501,3,0)&gt;AN$1,0,3))),"")</f>
        <v/>
      </c>
      <c r="DI353" s="23" t="str">
        <f>+IF(AND(LEN($I353)&gt;5),IF(AND($J353&gt;AO$1,$J353&lt;=$AO$1),1,IF((COUNTIFS(INCAPACIDADES!$C$1:$C$51,$I353,INCAPACIDADES!AL$1:AL$51,AO$1))&gt;0,2,IF(VLOOKUP($C353,BD!$D$1:$F$501,3,0)&gt;AO$1,0,3))),"")</f>
        <v/>
      </c>
      <c r="DJ353" s="23" t="str">
        <f>+IF(LEN($I353)&gt;5,IF(ISERROR(VLOOKUP(N353,'CODIGO PAGO'!$B$2:$B$20,1,0)),1,IF(OR(AND(CH353=1,N353&lt;&gt;"N"),AND(CH353=3,N353&lt;&gt;"B"),AND(CH353=2,LEFT(TRIM(N353),1)&lt;&gt;"I")),1,IF(OR(AND(CH353=0,N353="N"),AND(CH353=0,N353="B"),AND(CH353=0,LEFT(TRIM(N353),1)="I")),1,0))),"")</f>
        <v/>
      </c>
      <c r="DK353" s="23" t="str">
        <f t="shared" si="209"/>
        <v/>
      </c>
      <c r="DL353" s="23" t="str">
        <f>+IF(LEN($I353)&gt;5,IF(ISERROR(VLOOKUP(P353,'CODIGO PAGO'!$B$2:$B$20,1,0)),1,IF(OR(AND(CJ353=1,P353&lt;&gt;"N"),AND(CJ353=3,P353&lt;&gt;"B"),AND(CJ353=2,LEFT(TRIM(P353),1)&lt;&gt;"I")),1,IF(OR(AND(CJ353=0,P353="N"),AND(CJ353=0,P353="B"),AND(CJ353=0,LEFT(TRIM(P353),1)="I")),1,0))),"")</f>
        <v/>
      </c>
      <c r="DM353" s="23" t="str">
        <f t="shared" si="210"/>
        <v/>
      </c>
      <c r="DN353" s="23" t="str">
        <f>+IF(LEN($I353)&gt;5,IF(ISERROR(VLOOKUP(R353,'CODIGO PAGO'!$B$2:$B$20,1,0)),1,IF(OR(AND(CL353=1,R353&lt;&gt;"N"),AND(CL353=3,R353&lt;&gt;"B"),AND(CL353=2,LEFT(TRIM(R353),1)&lt;&gt;"I")),1,IF(OR(AND(CL353=0,R353="N"),AND(CL353=0,R353="B"),AND(CL353=0,LEFT(TRIM(R353),1)="I")),1,0))),"")</f>
        <v/>
      </c>
      <c r="DO353" s="23" t="str">
        <f t="shared" si="211"/>
        <v/>
      </c>
      <c r="DP353" s="23" t="str">
        <f>+IF(LEN($I353)&gt;5,IF(ISERROR(VLOOKUP(T353,'CODIGO PAGO'!$B$2:$B$20,1,0)),1,IF(OR(AND(CN353=1,T353&lt;&gt;"N"),AND(CN353=3,T353&lt;&gt;"B"),AND(CN353=2,LEFT(TRIM(T353),1)&lt;&gt;"I")),1,IF(OR(AND(CN353=0,T353="N"),AND(CN353=0,T353="B"),AND(CN353=0,LEFT(TRIM(T353),1)="I")),1,0))),"")</f>
        <v/>
      </c>
      <c r="DQ353" s="23" t="str">
        <f t="shared" si="212"/>
        <v/>
      </c>
      <c r="DR353" s="23" t="str">
        <f>+IF(LEN($I353)&gt;5,IF(ISERROR(VLOOKUP(V353,'CODIGO PAGO'!$B$2:$B$20,1,0)),1,IF(OR(AND(CP353=1,V353&lt;&gt;"N"),AND(CP353=3,V353&lt;&gt;"B"),AND(CP353=2,LEFT(TRIM(V353),1)&lt;&gt;"I")),1,IF(OR(AND(CP353=0,V353="N"),AND(CP353=0,V353="B"),AND(CP353=0,LEFT(TRIM(V353),1)="I")),1,0))),"")</f>
        <v/>
      </c>
      <c r="DS353" s="23" t="str">
        <f t="shared" si="213"/>
        <v/>
      </c>
      <c r="DT353" s="23" t="str">
        <f>+IF(LEN($I353)&gt;5,IF(ISERROR(VLOOKUP(X353,'CODIGO PAGO'!$B$2:$B$20,1,0)),1,IF(OR(AND(CR353=1,X353&lt;&gt;"N"),AND(CR353=3,X353&lt;&gt;"B"),AND(CR353=2,LEFT(TRIM(X353),1)&lt;&gt;"I")),1,IF(OR(AND(CR353=0,X353="N"),AND(CR353=0,X353="B"),AND(CR353=0,LEFT(TRIM(X353),1)="I")),1,0))),"")</f>
        <v/>
      </c>
      <c r="DU353" s="23" t="str">
        <f t="shared" si="214"/>
        <v/>
      </c>
      <c r="DV353" s="23" t="str">
        <f>+IF(LEN($I353)&gt;5,IF(ISERROR(VLOOKUP(Z353,'CODIGO PAGO'!$B$2:$B$20,1,0)),1,IF(OR(AND(CT353=1,Z353&lt;&gt;"N"),AND(CT353=3,Z353&lt;&gt;"B"),AND(CT353=2,LEFT(TRIM(Z353),1)&lt;&gt;"I")),1,IF(OR(AND(CT353=0,Z353="N"),AND(CT353=0,Z353="B"),AND(CT353=0,LEFT(TRIM(Z353),1)="I")),1,0))),"")</f>
        <v/>
      </c>
      <c r="DW353" s="23" t="str">
        <f t="shared" si="215"/>
        <v/>
      </c>
      <c r="DX353" s="23" t="str">
        <f>+IF(LEN($I353)&gt;5,IF(ISERROR(VLOOKUP(AB353,'CODIGO PAGO'!$B$2:$B$20,1,0)),1,IF(OR(AND(CV353=1,AB353&lt;&gt;"N"),AND(CV353=3,AB353&lt;&gt;"B"),AND(CV353=2,LEFT(TRIM(AB353),1)&lt;&gt;"I")),1,IF(OR(AND(CV353=0,AB353="N"),AND(CV353=0,AB353="B"),AND(CV353=0,LEFT(TRIM(AB353),1)="I")),1,0))),"")</f>
        <v/>
      </c>
      <c r="DY353" s="23" t="str">
        <f t="shared" si="216"/>
        <v/>
      </c>
      <c r="DZ353" s="23" t="str">
        <f>+IF(LEN($I353)&gt;5,IF(ISERROR(VLOOKUP(AD353,'CODIGO PAGO'!$B$2:$B$20,1,0)),1,IF(OR(AND(CX353=1,AD353&lt;&gt;"N"),AND(CX353=3,AD353&lt;&gt;"B"),AND(CX353=2,LEFT(TRIM(AD353),1)&lt;&gt;"I")),1,IF(OR(AND(CX353=0,AD353="N"),AND(CX353=0,AD353="B"),AND(CX353=0,LEFT(TRIM(AD353),1)="I")),1,0))),"")</f>
        <v/>
      </c>
      <c r="EA353" s="23" t="str">
        <f t="shared" si="217"/>
        <v/>
      </c>
      <c r="EB353" s="23" t="str">
        <f>+IF(LEN($I353)&gt;5,IF(ISERROR(VLOOKUP(AF353,'CODIGO PAGO'!$B$2:$B$20,1,0)),1,IF(OR(AND(CZ353=1,AF353&lt;&gt;"N"),AND(CZ353=3,AF353&lt;&gt;"B"),AND(CZ353=2,LEFT(TRIM(AF353),1)&lt;&gt;"I")),1,IF(OR(AND(CZ353=0,AF353="N"),AND(CZ353=0,AF353="B"),AND(CZ353=0,LEFT(TRIM(AF353),1)="I")),1,0))),"")</f>
        <v/>
      </c>
      <c r="EC353" s="23" t="str">
        <f t="shared" si="218"/>
        <v/>
      </c>
      <c r="ED353" s="23" t="str">
        <f>+IF(LEN($I353)&gt;5,IF(ISERROR(VLOOKUP(AH353,'CODIGO PAGO'!$B$2:$B$20,1,0)),1,IF(OR(AND(DB353=1,AH353&lt;&gt;"N"),AND(DB353=3,AH353&lt;&gt;"B"),AND(DB353=2,LEFT(TRIM(AH353),1)&lt;&gt;"I")),1,IF(OR(AND(DB353=0,AH353="N"),AND(DB353=0,AH353="B"),AND(DB353=0,LEFT(TRIM(AH353),1)="I")),1,0))),"")</f>
        <v/>
      </c>
      <c r="EE353" s="23" t="str">
        <f t="shared" si="219"/>
        <v/>
      </c>
      <c r="EF353" s="23" t="str">
        <f>+IF(LEN($I353)&gt;5,IF(ISERROR(VLOOKUP(AJ353,'CODIGO PAGO'!$B$2:$B$20,1,0)),1,IF(OR(AND(DD353=1,AJ353&lt;&gt;"N"),AND(DD353=3,AJ353&lt;&gt;"B"),AND(DD353=2,LEFT(TRIM(AJ353),1)&lt;&gt;"I")),1,IF(OR(AND(DD353=0,AJ353="N"),AND(DD353=0,AJ353="B"),AND(DD353=0,LEFT(TRIM(AJ353),1)="I")),1,0))),"")</f>
        <v/>
      </c>
      <c r="EG353" s="23" t="str">
        <f t="shared" si="220"/>
        <v/>
      </c>
      <c r="EH353" s="23" t="str">
        <f>+IF(LEN($I353)&gt;5,IF(ISERROR(VLOOKUP(AL353,'CODIGO PAGO'!$B$2:$B$20,1,0)),1,IF(OR(AND(DF353=1,AL353&lt;&gt;"N"),AND(DF353=3,AL353&lt;&gt;"B"),AND(DF353=2,LEFT(TRIM(AL353),1)&lt;&gt;"I")),1,IF(OR(AND(DF353=0,AL353="N"),AND(DF353=0,AL353="B"),AND(DF353=0,LEFT(TRIM(AL353),1)="I")),1,0))),"")</f>
        <v/>
      </c>
      <c r="EI353" s="23" t="str">
        <f t="shared" si="221"/>
        <v/>
      </c>
      <c r="EJ353" s="23" t="str">
        <f>+IF(LEN($I353)&gt;5,IF(ISERROR(VLOOKUP(AN353,'CODIGO PAGO'!$B$2:$B$20,1,0)),1,IF(OR(AND(DH353=1,AN353&lt;&gt;"N"),AND(DH353=3,AN353&lt;&gt;"B"),AND(DH353=2,LEFT(TRIM(AN353),1)&lt;&gt;"I")),1,IF(OR(AND(DH353=0,AN353="N"),AND(DH353=0,AN353="B"),AND(DH353=0,LEFT(TRIM(AN353),1)="I")),1,0))),"")</f>
        <v/>
      </c>
      <c r="EK353" s="23" t="str">
        <f t="shared" si="222"/>
        <v/>
      </c>
      <c r="EL353" s="24" t="str">
        <f t="shared" si="223"/>
        <v/>
      </c>
    </row>
    <row r="354" spans="1:142" s="26" customFormat="1">
      <c r="A354" s="15" t="str">
        <f t="shared" si="189"/>
        <v/>
      </c>
      <c r="B354" s="1" t="str">
        <f>+IF(LEN(I354)&gt;5,'CODIGO PAGO'!$B$28,"")</f>
        <v/>
      </c>
      <c r="C354" s="1" t="str">
        <f>+IF(LEN($I354)&gt;5,BD!D354,"")</f>
        <v/>
      </c>
      <c r="D354" s="168" t="str">
        <f>+IF(LEN($I354)&gt;5,BD!A354,"")</f>
        <v/>
      </c>
      <c r="E354" s="1" t="str">
        <f>+IF(LEN($I354)&gt;5,BD!B354,"")</f>
        <v/>
      </c>
      <c r="F354" s="1" t="str">
        <f>+IF(LEN($I354)&gt;5,BD!C354,"")</f>
        <v/>
      </c>
      <c r="G354" s="141"/>
      <c r="H354" s="141"/>
      <c r="I354" s="1" t="str">
        <f>+IF(LEN(BD!G354)&gt;5,BD!G354,"")</f>
        <v/>
      </c>
      <c r="J354" s="167" t="str">
        <f>+IF(LEN($I354)&gt;5,BD!E354,"")</f>
        <v/>
      </c>
      <c r="K354" s="6" t="str">
        <f t="shared" si="190"/>
        <v/>
      </c>
      <c r="L354" s="87" t="str">
        <f>+IF(LEN($I354)&gt;5,BD!H354,"")</f>
        <v/>
      </c>
      <c r="M354" s="40" t="str">
        <f t="shared" si="191"/>
        <v/>
      </c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4" t="str">
        <f t="shared" si="192"/>
        <v/>
      </c>
      <c r="AQ354" s="5" t="str">
        <f t="shared" si="193"/>
        <v/>
      </c>
      <c r="AR354" s="91" t="str">
        <f t="shared" si="194"/>
        <v/>
      </c>
      <c r="AS354" s="5" t="str">
        <f t="shared" si="195"/>
        <v/>
      </c>
      <c r="AT354" s="91" t="str">
        <f t="shared" si="196"/>
        <v/>
      </c>
      <c r="AU354" s="4" t="str">
        <f t="shared" si="197"/>
        <v/>
      </c>
      <c r="AV354" s="4" t="str">
        <f t="shared" si="198"/>
        <v/>
      </c>
      <c r="AW354" s="4" t="str">
        <f t="shared" si="199"/>
        <v/>
      </c>
      <c r="AX354" s="4" t="str">
        <f t="shared" si="200"/>
        <v/>
      </c>
      <c r="AY354" s="88" t="str">
        <f t="shared" si="201"/>
        <v/>
      </c>
      <c r="AZ354" s="17" t="str">
        <f t="shared" si="202"/>
        <v/>
      </c>
      <c r="BA354" s="18" t="str">
        <f t="shared" si="203"/>
        <v/>
      </c>
      <c r="BB354" s="19" t="str">
        <f>+IF(LEN(I354)&gt;5,IF(INT(RIGHT(B354,1))=9,0.5*L354*AY354,INT(MID(B354,5,LEN(B354)-4))*L354)+IFERROR(VLOOKUP(I354,AJUSTES!$A$1:$I$50,9,0),0),"")</f>
        <v/>
      </c>
      <c r="BC354" s="12"/>
      <c r="BD354" s="19" t="str">
        <f t="shared" si="204"/>
        <v/>
      </c>
      <c r="BE354" s="18" t="str">
        <f t="shared" si="205"/>
        <v/>
      </c>
      <c r="BF354" s="139" t="str">
        <f t="shared" si="206"/>
        <v/>
      </c>
      <c r="BG354" s="114"/>
      <c r="BH354" s="18" t="str">
        <f t="shared" si="207"/>
        <v/>
      </c>
      <c r="BI354" s="13"/>
      <c r="BJ354" s="12"/>
      <c r="BK354" s="12"/>
      <c r="BL354" s="145"/>
      <c r="BM354" s="12"/>
      <c r="BN354" s="12"/>
      <c r="BO354" s="12"/>
      <c r="BP354" s="12"/>
      <c r="BQ354" s="12"/>
      <c r="BR354" s="12"/>
      <c r="BS354" s="146"/>
      <c r="BT354" s="14"/>
      <c r="BU354" s="12"/>
      <c r="BV354" s="12"/>
      <c r="BW354" s="12"/>
      <c r="BX354" s="12"/>
      <c r="BY354" s="12"/>
      <c r="BZ354" s="144"/>
      <c r="CA354" s="107" t="str">
        <f>+IF(LEN($I354)&gt;5,IF(BD!F354="N/A","",BD!F354),"")</f>
        <v/>
      </c>
      <c r="CB354" s="21"/>
      <c r="CC354" s="147"/>
      <c r="CD354" s="148"/>
      <c r="CE354" s="8" t="str">
        <f>+IF(LEN(I354)&gt;5,BD!M354,"")</f>
        <v/>
      </c>
      <c r="CF354" s="16" t="str">
        <f>+IF(LEN(I354)&gt;5,BD!N354,"")</f>
        <v/>
      </c>
      <c r="CG354" s="3" t="str">
        <f t="shared" si="208"/>
        <v/>
      </c>
      <c r="CH354" s="23" t="str">
        <f>+IF(AND(LEN($I354)&gt;5),IF(AND($J354&gt;N$1,$J354&lt;=$AO$1),1,IF((COUNTIFS(INCAPACIDADES!$C$1:$C$51,$I354,INCAPACIDADES!K$1:K$51,N$1))&gt;0,2,IF(VLOOKUP($C354,BD!$D$1:$F$501,3,0)&gt;N$1,0,3))),"")</f>
        <v/>
      </c>
      <c r="CI354" s="23" t="str">
        <f>+IF(AND(LEN($I354)&gt;5),IF(AND($J354&gt;O$1,$J354&lt;=$AO$1),1,IF((COUNTIFS(INCAPACIDADES!$C$1:$C$51,$I354,INCAPACIDADES!L$1:L$51,O$1))&gt;0,2,IF(VLOOKUP($C354,BD!$D$1:$F$501,3,0)&gt;O$1,0,3))),"")</f>
        <v/>
      </c>
      <c r="CJ354" s="23" t="str">
        <f>+IF(AND(LEN($I354)&gt;5),IF(AND($J354&gt;P$1,$J354&lt;=$AO$1),1,IF((COUNTIFS(INCAPACIDADES!$C$1:$C$51,$I354,INCAPACIDADES!M$1:M$51,P$1))&gt;0,2,IF(VLOOKUP($C354,BD!$D$1:$F$501,3,0)&gt;P$1,0,3))),"")</f>
        <v/>
      </c>
      <c r="CK354" s="23" t="str">
        <f>+IF(AND(LEN($I354)&gt;5),IF(AND($J354&gt;Q$1,$J354&lt;=$AO$1),1,IF((COUNTIFS(INCAPACIDADES!$C$1:$C$51,$I354,INCAPACIDADES!N$1:N$51,Q$1))&gt;0,2,IF(VLOOKUP($C354,BD!$D$1:$F$501,3,0)&gt;Q$1,0,3))),"")</f>
        <v/>
      </c>
      <c r="CL354" s="23" t="str">
        <f>+IF(AND(LEN($I354)&gt;5),IF(AND($J354&gt;R$1,$J354&lt;=$AO$1),1,IF((COUNTIFS(INCAPACIDADES!$C$1:$C$51,$I354,INCAPACIDADES!O$1:O$51,R$1))&gt;0,2,IF(VLOOKUP($C354,BD!$D$1:$F$501,3,0)&gt;R$1,0,3))),"")</f>
        <v/>
      </c>
      <c r="CM354" s="23" t="str">
        <f>+IF(AND(LEN($I354)&gt;5),IF(AND($J354&gt;S$1,$J354&lt;=$AO$1),1,IF((COUNTIFS(INCAPACIDADES!$C$1:$C$51,$I354,INCAPACIDADES!P$1:P$51,S$1))&gt;0,2,IF(VLOOKUP($C354,BD!$D$1:$F$501,3,0)&gt;S$1,0,3))),"")</f>
        <v/>
      </c>
      <c r="CN354" s="23" t="str">
        <f>+IF(AND(LEN($I354)&gt;5),IF(AND($J354&gt;T$1,$J354&lt;=$AO$1),1,IF((COUNTIFS(INCAPACIDADES!$C$1:$C$51,$I354,INCAPACIDADES!Q$1:Q$51,T$1))&gt;0,2,IF(VLOOKUP($C354,BD!$D$1:$F$501,3,0)&gt;T$1,0,3))),"")</f>
        <v/>
      </c>
      <c r="CO354" s="23" t="str">
        <f>+IF(AND(LEN($I354)&gt;5),IF(AND($J354&gt;U$1,$J354&lt;=$AO$1),1,IF((COUNTIFS(INCAPACIDADES!$C$1:$C$51,$I354,INCAPACIDADES!R$1:R$51,U$1))&gt;0,2,IF(VLOOKUP($C354,BD!$D$1:$F$501,3,0)&gt;U$1,0,3))),"")</f>
        <v/>
      </c>
      <c r="CP354" s="23" t="str">
        <f>+IF(AND(LEN($I354)&gt;5),IF(AND($J354&gt;V$1,$J354&lt;=$AO$1),1,IF((COUNTIFS(INCAPACIDADES!$C$1:$C$51,$I354,INCAPACIDADES!S$1:S$51,V$1))&gt;0,2,IF(VLOOKUP($C354,BD!$D$1:$F$501,3,0)&gt;V$1,0,3))),"")</f>
        <v/>
      </c>
      <c r="CQ354" s="23" t="str">
        <f>+IF(AND(LEN($I354)&gt;5),IF(AND($J354&gt;W$1,$J354&lt;=$AO$1),1,IF((COUNTIFS(INCAPACIDADES!$C$1:$C$51,$I354,INCAPACIDADES!T$1:T$51,W$1))&gt;0,2,IF(VLOOKUP($C354,BD!$D$1:$F$501,3,0)&gt;W$1,0,3))),"")</f>
        <v/>
      </c>
      <c r="CR354" s="23" t="str">
        <f>+IF(AND(LEN($I354)&gt;5),IF(AND($J354&gt;X$1,$J354&lt;=$AO$1),1,IF((COUNTIFS(INCAPACIDADES!$C$1:$C$51,$I354,INCAPACIDADES!U$1:U$51,X$1))&gt;0,2,IF(VLOOKUP($C354,BD!$D$1:$F$501,3,0)&gt;X$1,0,3))),"")</f>
        <v/>
      </c>
      <c r="CS354" s="23" t="str">
        <f>+IF(AND(LEN($I354)&gt;5),IF(AND($J354&gt;Y$1,$J354&lt;=$AO$1),1,IF((COUNTIFS(INCAPACIDADES!$C$1:$C$51,$I354,INCAPACIDADES!V$1:V$51,Y$1))&gt;0,2,IF(VLOOKUP($C354,BD!$D$1:$F$501,3,0)&gt;Y$1,0,3))),"")</f>
        <v/>
      </c>
      <c r="CT354" s="23" t="str">
        <f>+IF(AND(LEN($I354)&gt;5),IF(AND($J354&gt;Z$1,$J354&lt;=$AO$1),1,IF((COUNTIFS(INCAPACIDADES!$C$1:$C$51,$I354,INCAPACIDADES!W$1:W$51,Z$1))&gt;0,2,IF(VLOOKUP($C354,BD!$D$1:$F$501,3,0)&gt;Z$1,0,3))),"")</f>
        <v/>
      </c>
      <c r="CU354" s="23" t="str">
        <f>+IF(AND(LEN($I354)&gt;5),IF(AND($J354&gt;AA$1,$J354&lt;=$AO$1),1,IF((COUNTIFS(INCAPACIDADES!$C$1:$C$51,$I354,INCAPACIDADES!X$1:X$51,AA$1))&gt;0,2,IF(VLOOKUP($C354,BD!$D$1:$F$501,3,0)&gt;AA$1,0,3))),"")</f>
        <v/>
      </c>
      <c r="CV354" s="23" t="str">
        <f>+IF(AND(LEN($I354)&gt;5),IF(AND($J354&gt;AB$1,$J354&lt;=$AO$1),1,IF((COUNTIFS(INCAPACIDADES!$C$1:$C$51,$I354,INCAPACIDADES!Y$1:Y$51,AB$1))&gt;0,2,IF(VLOOKUP($C354,BD!$D$1:$F$501,3,0)&gt;AB$1,0,3))),"")</f>
        <v/>
      </c>
      <c r="CW354" s="23" t="str">
        <f>+IF(AND(LEN($I354)&gt;5),IF(AND($J354&gt;AC$1,$J354&lt;=$AO$1),1,IF((COUNTIFS(INCAPACIDADES!$C$1:$C$51,$I354,INCAPACIDADES!Z$1:Z$51,AC$1))&gt;0,2,IF(VLOOKUP($C354,BD!$D$1:$F$501,3,0)&gt;AC$1,0,3))),"")</f>
        <v/>
      </c>
      <c r="CX354" s="23" t="str">
        <f>+IF(AND(LEN($I354)&gt;5),IF(AND($J354&gt;AD$1,$J354&lt;=$AO$1),1,IF((COUNTIFS(INCAPACIDADES!$C$1:$C$51,$I354,INCAPACIDADES!AA$1:AA$51,AD$1))&gt;0,2,IF(VLOOKUP($C354,BD!$D$1:$F$501,3,0)&gt;AD$1,0,3))),"")</f>
        <v/>
      </c>
      <c r="CY354" s="23" t="str">
        <f>+IF(AND(LEN($I354)&gt;5),IF(AND($J354&gt;AE$1,$J354&lt;=$AO$1),1,IF((COUNTIFS(INCAPACIDADES!$C$1:$C$51,$I354,INCAPACIDADES!AB$1:AB$51,AE$1))&gt;0,2,IF(VLOOKUP($C354,BD!$D$1:$F$501,3,0)&gt;AE$1,0,3))),"")</f>
        <v/>
      </c>
      <c r="CZ354" s="23" t="str">
        <f>+IF(AND(LEN($I354)&gt;5),IF(AND($J354&gt;AF$1,$J354&lt;=$AO$1),1,IF((COUNTIFS(INCAPACIDADES!$C$1:$C$51,$I354,INCAPACIDADES!AC$1:AC$51,AF$1))&gt;0,2,IF(VLOOKUP($C354,BD!$D$1:$F$501,3,0)&gt;AF$1,0,3))),"")</f>
        <v/>
      </c>
      <c r="DA354" s="23" t="str">
        <f>+IF(AND(LEN($I354)&gt;5),IF(AND($J354&gt;AG$1,$J354&lt;=$AO$1),1,IF((COUNTIFS(INCAPACIDADES!$C$1:$C$51,$I354,INCAPACIDADES!AD$1:AD$51,AG$1))&gt;0,2,IF(VLOOKUP($C354,BD!$D$1:$F$501,3,0)&gt;AG$1,0,3))),"")</f>
        <v/>
      </c>
      <c r="DB354" s="23" t="str">
        <f>+IF(AND(LEN($I354)&gt;5),IF(AND($J354&gt;AH$1,$J354&lt;=$AO$1),1,IF((COUNTIFS(INCAPACIDADES!$C$1:$C$51,$I354,INCAPACIDADES!AE$1:AE$51,AH$1))&gt;0,2,IF(VLOOKUP($C354,BD!$D$1:$F$501,3,0)&gt;AH$1,0,3))),"")</f>
        <v/>
      </c>
      <c r="DC354" s="23" t="str">
        <f>+IF(AND(LEN($I354)&gt;5),IF(AND($J354&gt;AI$1,$J354&lt;=$AO$1),1,IF((COUNTIFS(INCAPACIDADES!$C$1:$C$51,$I354,INCAPACIDADES!AF$1:AF$51,AI$1))&gt;0,2,IF(VLOOKUP($C354,BD!$D$1:$F$501,3,0)&gt;AI$1,0,3))),"")</f>
        <v/>
      </c>
      <c r="DD354" s="23" t="str">
        <f>+IF(AND(LEN($I354)&gt;5),IF(AND($J354&gt;AJ$1,$J354&lt;=$AO$1),1,IF((COUNTIFS(INCAPACIDADES!$C$1:$C$51,$I354,INCAPACIDADES!AG$1:AG$51,AJ$1))&gt;0,2,IF(VLOOKUP($C354,BD!$D$1:$F$501,3,0)&gt;AJ$1,0,3))),"")</f>
        <v/>
      </c>
      <c r="DE354" s="23" t="str">
        <f>+IF(AND(LEN($I354)&gt;5),IF(AND($J354&gt;AK$1,$J354&lt;=$AO$1),1,IF((COUNTIFS(INCAPACIDADES!$C$1:$C$51,$I354,INCAPACIDADES!AH$1:AH$51,AK$1))&gt;0,2,IF(VLOOKUP($C354,BD!$D$1:$F$501,3,0)&gt;AK$1,0,3))),"")</f>
        <v/>
      </c>
      <c r="DF354" s="23" t="str">
        <f>+IF(AND(LEN($I354)&gt;5),IF(AND($J354&gt;AL$1,$J354&lt;=$AO$1),1,IF((COUNTIFS(INCAPACIDADES!$C$1:$C$51,$I354,INCAPACIDADES!AI$1:AI$51,AL$1))&gt;0,2,IF(VLOOKUP($C354,BD!$D$1:$F$501,3,0)&gt;AL$1,0,3))),"")</f>
        <v/>
      </c>
      <c r="DG354" s="23" t="str">
        <f>+IF(AND(LEN($I354)&gt;5),IF(AND($J354&gt;AM$1,$J354&lt;=$AO$1),1,IF((COUNTIFS(INCAPACIDADES!$C$1:$C$51,$I354,INCAPACIDADES!AJ$1:AJ$51,AM$1))&gt;0,2,IF(VLOOKUP($C354,BD!$D$1:$F$501,3,0)&gt;AM$1,0,3))),"")</f>
        <v/>
      </c>
      <c r="DH354" s="23" t="str">
        <f>+IF(AND(LEN($I354)&gt;5),IF(AND($J354&gt;AN$1,$J354&lt;=$AO$1),1,IF((COUNTIFS(INCAPACIDADES!$C$1:$C$51,$I354,INCAPACIDADES!AK$1:AK$51,AN$1))&gt;0,2,IF(VLOOKUP($C354,BD!$D$1:$F$501,3,0)&gt;AN$1,0,3))),"")</f>
        <v/>
      </c>
      <c r="DI354" s="23" t="str">
        <f>+IF(AND(LEN($I354)&gt;5),IF(AND($J354&gt;AO$1,$J354&lt;=$AO$1),1,IF((COUNTIFS(INCAPACIDADES!$C$1:$C$51,$I354,INCAPACIDADES!AL$1:AL$51,AO$1))&gt;0,2,IF(VLOOKUP($C354,BD!$D$1:$F$501,3,0)&gt;AO$1,0,3))),"")</f>
        <v/>
      </c>
      <c r="DJ354" s="23" t="str">
        <f>+IF(LEN($I354)&gt;5,IF(ISERROR(VLOOKUP(N354,'CODIGO PAGO'!$B$2:$B$20,1,0)),1,IF(OR(AND(CH354=1,N354&lt;&gt;"N"),AND(CH354=3,N354&lt;&gt;"B"),AND(CH354=2,LEFT(TRIM(N354),1)&lt;&gt;"I")),1,IF(OR(AND(CH354=0,N354="N"),AND(CH354=0,N354="B"),AND(CH354=0,LEFT(TRIM(N354),1)="I")),1,0))),"")</f>
        <v/>
      </c>
      <c r="DK354" s="23" t="str">
        <f t="shared" si="209"/>
        <v/>
      </c>
      <c r="DL354" s="23" t="str">
        <f>+IF(LEN($I354)&gt;5,IF(ISERROR(VLOOKUP(P354,'CODIGO PAGO'!$B$2:$B$20,1,0)),1,IF(OR(AND(CJ354=1,P354&lt;&gt;"N"),AND(CJ354=3,P354&lt;&gt;"B"),AND(CJ354=2,LEFT(TRIM(P354),1)&lt;&gt;"I")),1,IF(OR(AND(CJ354=0,P354="N"),AND(CJ354=0,P354="B"),AND(CJ354=0,LEFT(TRIM(P354),1)="I")),1,0))),"")</f>
        <v/>
      </c>
      <c r="DM354" s="23" t="str">
        <f t="shared" si="210"/>
        <v/>
      </c>
      <c r="DN354" s="23" t="str">
        <f>+IF(LEN($I354)&gt;5,IF(ISERROR(VLOOKUP(R354,'CODIGO PAGO'!$B$2:$B$20,1,0)),1,IF(OR(AND(CL354=1,R354&lt;&gt;"N"),AND(CL354=3,R354&lt;&gt;"B"),AND(CL354=2,LEFT(TRIM(R354),1)&lt;&gt;"I")),1,IF(OR(AND(CL354=0,R354="N"),AND(CL354=0,R354="B"),AND(CL354=0,LEFT(TRIM(R354),1)="I")),1,0))),"")</f>
        <v/>
      </c>
      <c r="DO354" s="23" t="str">
        <f t="shared" si="211"/>
        <v/>
      </c>
      <c r="DP354" s="23" t="str">
        <f>+IF(LEN($I354)&gt;5,IF(ISERROR(VLOOKUP(T354,'CODIGO PAGO'!$B$2:$B$20,1,0)),1,IF(OR(AND(CN354=1,T354&lt;&gt;"N"),AND(CN354=3,T354&lt;&gt;"B"),AND(CN354=2,LEFT(TRIM(T354),1)&lt;&gt;"I")),1,IF(OR(AND(CN354=0,T354="N"),AND(CN354=0,T354="B"),AND(CN354=0,LEFT(TRIM(T354),1)="I")),1,0))),"")</f>
        <v/>
      </c>
      <c r="DQ354" s="23" t="str">
        <f t="shared" si="212"/>
        <v/>
      </c>
      <c r="DR354" s="23" t="str">
        <f>+IF(LEN($I354)&gt;5,IF(ISERROR(VLOOKUP(V354,'CODIGO PAGO'!$B$2:$B$20,1,0)),1,IF(OR(AND(CP354=1,V354&lt;&gt;"N"),AND(CP354=3,V354&lt;&gt;"B"),AND(CP354=2,LEFT(TRIM(V354),1)&lt;&gt;"I")),1,IF(OR(AND(CP354=0,V354="N"),AND(CP354=0,V354="B"),AND(CP354=0,LEFT(TRIM(V354),1)="I")),1,0))),"")</f>
        <v/>
      </c>
      <c r="DS354" s="23" t="str">
        <f t="shared" si="213"/>
        <v/>
      </c>
      <c r="DT354" s="23" t="str">
        <f>+IF(LEN($I354)&gt;5,IF(ISERROR(VLOOKUP(X354,'CODIGO PAGO'!$B$2:$B$20,1,0)),1,IF(OR(AND(CR354=1,X354&lt;&gt;"N"),AND(CR354=3,X354&lt;&gt;"B"),AND(CR354=2,LEFT(TRIM(X354),1)&lt;&gt;"I")),1,IF(OR(AND(CR354=0,X354="N"),AND(CR354=0,X354="B"),AND(CR354=0,LEFT(TRIM(X354),1)="I")),1,0))),"")</f>
        <v/>
      </c>
      <c r="DU354" s="23" t="str">
        <f t="shared" si="214"/>
        <v/>
      </c>
      <c r="DV354" s="23" t="str">
        <f>+IF(LEN($I354)&gt;5,IF(ISERROR(VLOOKUP(Z354,'CODIGO PAGO'!$B$2:$B$20,1,0)),1,IF(OR(AND(CT354=1,Z354&lt;&gt;"N"),AND(CT354=3,Z354&lt;&gt;"B"),AND(CT354=2,LEFT(TRIM(Z354),1)&lt;&gt;"I")),1,IF(OR(AND(CT354=0,Z354="N"),AND(CT354=0,Z354="B"),AND(CT354=0,LEFT(TRIM(Z354),1)="I")),1,0))),"")</f>
        <v/>
      </c>
      <c r="DW354" s="23" t="str">
        <f t="shared" si="215"/>
        <v/>
      </c>
      <c r="DX354" s="23" t="str">
        <f>+IF(LEN($I354)&gt;5,IF(ISERROR(VLOOKUP(AB354,'CODIGO PAGO'!$B$2:$B$20,1,0)),1,IF(OR(AND(CV354=1,AB354&lt;&gt;"N"),AND(CV354=3,AB354&lt;&gt;"B"),AND(CV354=2,LEFT(TRIM(AB354),1)&lt;&gt;"I")),1,IF(OR(AND(CV354=0,AB354="N"),AND(CV354=0,AB354="B"),AND(CV354=0,LEFT(TRIM(AB354),1)="I")),1,0))),"")</f>
        <v/>
      </c>
      <c r="DY354" s="23" t="str">
        <f t="shared" si="216"/>
        <v/>
      </c>
      <c r="DZ354" s="23" t="str">
        <f>+IF(LEN($I354)&gt;5,IF(ISERROR(VLOOKUP(AD354,'CODIGO PAGO'!$B$2:$B$20,1,0)),1,IF(OR(AND(CX354=1,AD354&lt;&gt;"N"),AND(CX354=3,AD354&lt;&gt;"B"),AND(CX354=2,LEFT(TRIM(AD354),1)&lt;&gt;"I")),1,IF(OR(AND(CX354=0,AD354="N"),AND(CX354=0,AD354="B"),AND(CX354=0,LEFT(TRIM(AD354),1)="I")),1,0))),"")</f>
        <v/>
      </c>
      <c r="EA354" s="23" t="str">
        <f t="shared" si="217"/>
        <v/>
      </c>
      <c r="EB354" s="23" t="str">
        <f>+IF(LEN($I354)&gt;5,IF(ISERROR(VLOOKUP(AF354,'CODIGO PAGO'!$B$2:$B$20,1,0)),1,IF(OR(AND(CZ354=1,AF354&lt;&gt;"N"),AND(CZ354=3,AF354&lt;&gt;"B"),AND(CZ354=2,LEFT(TRIM(AF354),1)&lt;&gt;"I")),1,IF(OR(AND(CZ354=0,AF354="N"),AND(CZ354=0,AF354="B"),AND(CZ354=0,LEFT(TRIM(AF354),1)="I")),1,0))),"")</f>
        <v/>
      </c>
      <c r="EC354" s="23" t="str">
        <f t="shared" si="218"/>
        <v/>
      </c>
      <c r="ED354" s="23" t="str">
        <f>+IF(LEN($I354)&gt;5,IF(ISERROR(VLOOKUP(AH354,'CODIGO PAGO'!$B$2:$B$20,1,0)),1,IF(OR(AND(DB354=1,AH354&lt;&gt;"N"),AND(DB354=3,AH354&lt;&gt;"B"),AND(DB354=2,LEFT(TRIM(AH354),1)&lt;&gt;"I")),1,IF(OR(AND(DB354=0,AH354="N"),AND(DB354=0,AH354="B"),AND(DB354=0,LEFT(TRIM(AH354),1)="I")),1,0))),"")</f>
        <v/>
      </c>
      <c r="EE354" s="23" t="str">
        <f t="shared" si="219"/>
        <v/>
      </c>
      <c r="EF354" s="23" t="str">
        <f>+IF(LEN($I354)&gt;5,IF(ISERROR(VLOOKUP(AJ354,'CODIGO PAGO'!$B$2:$B$20,1,0)),1,IF(OR(AND(DD354=1,AJ354&lt;&gt;"N"),AND(DD354=3,AJ354&lt;&gt;"B"),AND(DD354=2,LEFT(TRIM(AJ354),1)&lt;&gt;"I")),1,IF(OR(AND(DD354=0,AJ354="N"),AND(DD354=0,AJ354="B"),AND(DD354=0,LEFT(TRIM(AJ354),1)="I")),1,0))),"")</f>
        <v/>
      </c>
      <c r="EG354" s="23" t="str">
        <f t="shared" si="220"/>
        <v/>
      </c>
      <c r="EH354" s="23" t="str">
        <f>+IF(LEN($I354)&gt;5,IF(ISERROR(VLOOKUP(AL354,'CODIGO PAGO'!$B$2:$B$20,1,0)),1,IF(OR(AND(DF354=1,AL354&lt;&gt;"N"),AND(DF354=3,AL354&lt;&gt;"B"),AND(DF354=2,LEFT(TRIM(AL354),1)&lt;&gt;"I")),1,IF(OR(AND(DF354=0,AL354="N"),AND(DF354=0,AL354="B"),AND(DF354=0,LEFT(TRIM(AL354),1)="I")),1,0))),"")</f>
        <v/>
      </c>
      <c r="EI354" s="23" t="str">
        <f t="shared" si="221"/>
        <v/>
      </c>
      <c r="EJ354" s="23" t="str">
        <f>+IF(LEN($I354)&gt;5,IF(ISERROR(VLOOKUP(AN354,'CODIGO PAGO'!$B$2:$B$20,1,0)),1,IF(OR(AND(DH354=1,AN354&lt;&gt;"N"),AND(DH354=3,AN354&lt;&gt;"B"),AND(DH354=2,LEFT(TRIM(AN354),1)&lt;&gt;"I")),1,IF(OR(AND(DH354=0,AN354="N"),AND(DH354=0,AN354="B"),AND(DH354=0,LEFT(TRIM(AN354),1)="I")),1,0))),"")</f>
        <v/>
      </c>
      <c r="EK354" s="23" t="str">
        <f t="shared" si="222"/>
        <v/>
      </c>
      <c r="EL354" s="24" t="str">
        <f t="shared" si="223"/>
        <v/>
      </c>
    </row>
    <row r="355" spans="1:142" s="26" customFormat="1">
      <c r="A355" s="15" t="str">
        <f t="shared" si="189"/>
        <v/>
      </c>
      <c r="B355" s="1" t="str">
        <f>+IF(LEN(I355)&gt;5,'CODIGO PAGO'!$B$28,"")</f>
        <v/>
      </c>
      <c r="C355" s="1" t="str">
        <f>+IF(LEN($I355)&gt;5,BD!D355,"")</f>
        <v/>
      </c>
      <c r="D355" s="168" t="str">
        <f>+IF(LEN($I355)&gt;5,BD!A355,"")</f>
        <v/>
      </c>
      <c r="E355" s="1" t="str">
        <f>+IF(LEN($I355)&gt;5,BD!B355,"")</f>
        <v/>
      </c>
      <c r="F355" s="1" t="str">
        <f>+IF(LEN($I355)&gt;5,BD!C355,"")</f>
        <v/>
      </c>
      <c r="G355" s="141"/>
      <c r="H355" s="141"/>
      <c r="I355" s="1" t="str">
        <f>+IF(LEN(BD!G355)&gt;5,BD!G355,"")</f>
        <v/>
      </c>
      <c r="J355" s="167" t="str">
        <f>+IF(LEN($I355)&gt;5,BD!E355,"")</f>
        <v/>
      </c>
      <c r="K355" s="6" t="str">
        <f t="shared" si="190"/>
        <v/>
      </c>
      <c r="L355" s="87" t="str">
        <f>+IF(LEN($I355)&gt;5,BD!H355,"")</f>
        <v/>
      </c>
      <c r="M355" s="40" t="str">
        <f t="shared" si="191"/>
        <v/>
      </c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4" t="str">
        <f t="shared" si="192"/>
        <v/>
      </c>
      <c r="AQ355" s="5" t="str">
        <f t="shared" si="193"/>
        <v/>
      </c>
      <c r="AR355" s="91" t="str">
        <f t="shared" si="194"/>
        <v/>
      </c>
      <c r="AS355" s="5" t="str">
        <f t="shared" si="195"/>
        <v/>
      </c>
      <c r="AT355" s="91" t="str">
        <f t="shared" si="196"/>
        <v/>
      </c>
      <c r="AU355" s="4" t="str">
        <f t="shared" si="197"/>
        <v/>
      </c>
      <c r="AV355" s="4" t="str">
        <f t="shared" si="198"/>
        <v/>
      </c>
      <c r="AW355" s="4" t="str">
        <f t="shared" si="199"/>
        <v/>
      </c>
      <c r="AX355" s="4" t="str">
        <f t="shared" si="200"/>
        <v/>
      </c>
      <c r="AY355" s="88" t="str">
        <f t="shared" si="201"/>
        <v/>
      </c>
      <c r="AZ355" s="17" t="str">
        <f t="shared" si="202"/>
        <v/>
      </c>
      <c r="BA355" s="18" t="str">
        <f t="shared" si="203"/>
        <v/>
      </c>
      <c r="BB355" s="19" t="str">
        <f>+IF(LEN(I355)&gt;5,IF(INT(RIGHT(B355,1))=9,0.5*L355*AY355,INT(MID(B355,5,LEN(B355)-4))*L355)+IFERROR(VLOOKUP(I355,AJUSTES!$A$1:$I$50,9,0),0),"")</f>
        <v/>
      </c>
      <c r="BC355" s="12"/>
      <c r="BD355" s="19" t="str">
        <f t="shared" si="204"/>
        <v/>
      </c>
      <c r="BE355" s="18" t="str">
        <f t="shared" si="205"/>
        <v/>
      </c>
      <c r="BF355" s="139" t="str">
        <f t="shared" si="206"/>
        <v/>
      </c>
      <c r="BG355" s="114"/>
      <c r="BH355" s="18" t="str">
        <f t="shared" si="207"/>
        <v/>
      </c>
      <c r="BI355" s="13"/>
      <c r="BJ355" s="12"/>
      <c r="BK355" s="12"/>
      <c r="BL355" s="145"/>
      <c r="BM355" s="12"/>
      <c r="BN355" s="12"/>
      <c r="BO355" s="12"/>
      <c r="BP355" s="12"/>
      <c r="BQ355" s="12"/>
      <c r="BR355" s="12"/>
      <c r="BS355" s="146"/>
      <c r="BT355" s="14"/>
      <c r="BU355" s="12"/>
      <c r="BV355" s="12"/>
      <c r="BW355" s="12"/>
      <c r="BX355" s="12"/>
      <c r="BY355" s="12"/>
      <c r="BZ355" s="144"/>
      <c r="CA355" s="107" t="str">
        <f>+IF(LEN($I355)&gt;5,IF(BD!F355="N/A","",BD!F355),"")</f>
        <v/>
      </c>
      <c r="CB355" s="21"/>
      <c r="CC355" s="147"/>
      <c r="CD355" s="148"/>
      <c r="CE355" s="8" t="str">
        <f>+IF(LEN(I355)&gt;5,BD!M355,"")</f>
        <v/>
      </c>
      <c r="CF355" s="16" t="str">
        <f>+IF(LEN(I355)&gt;5,BD!N355,"")</f>
        <v/>
      </c>
      <c r="CG355" s="3" t="str">
        <f t="shared" si="208"/>
        <v/>
      </c>
      <c r="CH355" s="23" t="str">
        <f>+IF(AND(LEN($I355)&gt;5),IF(AND($J355&gt;N$1,$J355&lt;=$AO$1),1,IF((COUNTIFS(INCAPACIDADES!$C$1:$C$51,$I355,INCAPACIDADES!K$1:K$51,N$1))&gt;0,2,IF(VLOOKUP($C355,BD!$D$1:$F$501,3,0)&gt;N$1,0,3))),"")</f>
        <v/>
      </c>
      <c r="CI355" s="23" t="str">
        <f>+IF(AND(LEN($I355)&gt;5),IF(AND($J355&gt;O$1,$J355&lt;=$AO$1),1,IF((COUNTIFS(INCAPACIDADES!$C$1:$C$51,$I355,INCAPACIDADES!L$1:L$51,O$1))&gt;0,2,IF(VLOOKUP($C355,BD!$D$1:$F$501,3,0)&gt;O$1,0,3))),"")</f>
        <v/>
      </c>
      <c r="CJ355" s="23" t="str">
        <f>+IF(AND(LEN($I355)&gt;5),IF(AND($J355&gt;P$1,$J355&lt;=$AO$1),1,IF((COUNTIFS(INCAPACIDADES!$C$1:$C$51,$I355,INCAPACIDADES!M$1:M$51,P$1))&gt;0,2,IF(VLOOKUP($C355,BD!$D$1:$F$501,3,0)&gt;P$1,0,3))),"")</f>
        <v/>
      </c>
      <c r="CK355" s="23" t="str">
        <f>+IF(AND(LEN($I355)&gt;5),IF(AND($J355&gt;Q$1,$J355&lt;=$AO$1),1,IF((COUNTIFS(INCAPACIDADES!$C$1:$C$51,$I355,INCAPACIDADES!N$1:N$51,Q$1))&gt;0,2,IF(VLOOKUP($C355,BD!$D$1:$F$501,3,0)&gt;Q$1,0,3))),"")</f>
        <v/>
      </c>
      <c r="CL355" s="23" t="str">
        <f>+IF(AND(LEN($I355)&gt;5),IF(AND($J355&gt;R$1,$J355&lt;=$AO$1),1,IF((COUNTIFS(INCAPACIDADES!$C$1:$C$51,$I355,INCAPACIDADES!O$1:O$51,R$1))&gt;0,2,IF(VLOOKUP($C355,BD!$D$1:$F$501,3,0)&gt;R$1,0,3))),"")</f>
        <v/>
      </c>
      <c r="CM355" s="23" t="str">
        <f>+IF(AND(LEN($I355)&gt;5),IF(AND($J355&gt;S$1,$J355&lt;=$AO$1),1,IF((COUNTIFS(INCAPACIDADES!$C$1:$C$51,$I355,INCAPACIDADES!P$1:P$51,S$1))&gt;0,2,IF(VLOOKUP($C355,BD!$D$1:$F$501,3,0)&gt;S$1,0,3))),"")</f>
        <v/>
      </c>
      <c r="CN355" s="23" t="str">
        <f>+IF(AND(LEN($I355)&gt;5),IF(AND($J355&gt;T$1,$J355&lt;=$AO$1),1,IF((COUNTIFS(INCAPACIDADES!$C$1:$C$51,$I355,INCAPACIDADES!Q$1:Q$51,T$1))&gt;0,2,IF(VLOOKUP($C355,BD!$D$1:$F$501,3,0)&gt;T$1,0,3))),"")</f>
        <v/>
      </c>
      <c r="CO355" s="23" t="str">
        <f>+IF(AND(LEN($I355)&gt;5),IF(AND($J355&gt;U$1,$J355&lt;=$AO$1),1,IF((COUNTIFS(INCAPACIDADES!$C$1:$C$51,$I355,INCAPACIDADES!R$1:R$51,U$1))&gt;0,2,IF(VLOOKUP($C355,BD!$D$1:$F$501,3,0)&gt;U$1,0,3))),"")</f>
        <v/>
      </c>
      <c r="CP355" s="23" t="str">
        <f>+IF(AND(LEN($I355)&gt;5),IF(AND($J355&gt;V$1,$J355&lt;=$AO$1),1,IF((COUNTIFS(INCAPACIDADES!$C$1:$C$51,$I355,INCAPACIDADES!S$1:S$51,V$1))&gt;0,2,IF(VLOOKUP($C355,BD!$D$1:$F$501,3,0)&gt;V$1,0,3))),"")</f>
        <v/>
      </c>
      <c r="CQ355" s="23" t="str">
        <f>+IF(AND(LEN($I355)&gt;5),IF(AND($J355&gt;W$1,$J355&lt;=$AO$1),1,IF((COUNTIFS(INCAPACIDADES!$C$1:$C$51,$I355,INCAPACIDADES!T$1:T$51,W$1))&gt;0,2,IF(VLOOKUP($C355,BD!$D$1:$F$501,3,0)&gt;W$1,0,3))),"")</f>
        <v/>
      </c>
      <c r="CR355" s="23" t="str">
        <f>+IF(AND(LEN($I355)&gt;5),IF(AND($J355&gt;X$1,$J355&lt;=$AO$1),1,IF((COUNTIFS(INCAPACIDADES!$C$1:$C$51,$I355,INCAPACIDADES!U$1:U$51,X$1))&gt;0,2,IF(VLOOKUP($C355,BD!$D$1:$F$501,3,0)&gt;X$1,0,3))),"")</f>
        <v/>
      </c>
      <c r="CS355" s="23" t="str">
        <f>+IF(AND(LEN($I355)&gt;5),IF(AND($J355&gt;Y$1,$J355&lt;=$AO$1),1,IF((COUNTIFS(INCAPACIDADES!$C$1:$C$51,$I355,INCAPACIDADES!V$1:V$51,Y$1))&gt;0,2,IF(VLOOKUP($C355,BD!$D$1:$F$501,3,0)&gt;Y$1,0,3))),"")</f>
        <v/>
      </c>
      <c r="CT355" s="23" t="str">
        <f>+IF(AND(LEN($I355)&gt;5),IF(AND($J355&gt;Z$1,$J355&lt;=$AO$1),1,IF((COUNTIFS(INCAPACIDADES!$C$1:$C$51,$I355,INCAPACIDADES!W$1:W$51,Z$1))&gt;0,2,IF(VLOOKUP($C355,BD!$D$1:$F$501,3,0)&gt;Z$1,0,3))),"")</f>
        <v/>
      </c>
      <c r="CU355" s="23" t="str">
        <f>+IF(AND(LEN($I355)&gt;5),IF(AND($J355&gt;AA$1,$J355&lt;=$AO$1),1,IF((COUNTIFS(INCAPACIDADES!$C$1:$C$51,$I355,INCAPACIDADES!X$1:X$51,AA$1))&gt;0,2,IF(VLOOKUP($C355,BD!$D$1:$F$501,3,0)&gt;AA$1,0,3))),"")</f>
        <v/>
      </c>
      <c r="CV355" s="23" t="str">
        <f>+IF(AND(LEN($I355)&gt;5),IF(AND($J355&gt;AB$1,$J355&lt;=$AO$1),1,IF((COUNTIFS(INCAPACIDADES!$C$1:$C$51,$I355,INCAPACIDADES!Y$1:Y$51,AB$1))&gt;0,2,IF(VLOOKUP($C355,BD!$D$1:$F$501,3,0)&gt;AB$1,0,3))),"")</f>
        <v/>
      </c>
      <c r="CW355" s="23" t="str">
        <f>+IF(AND(LEN($I355)&gt;5),IF(AND($J355&gt;AC$1,$J355&lt;=$AO$1),1,IF((COUNTIFS(INCAPACIDADES!$C$1:$C$51,$I355,INCAPACIDADES!Z$1:Z$51,AC$1))&gt;0,2,IF(VLOOKUP($C355,BD!$D$1:$F$501,3,0)&gt;AC$1,0,3))),"")</f>
        <v/>
      </c>
      <c r="CX355" s="23" t="str">
        <f>+IF(AND(LEN($I355)&gt;5),IF(AND($J355&gt;AD$1,$J355&lt;=$AO$1),1,IF((COUNTIFS(INCAPACIDADES!$C$1:$C$51,$I355,INCAPACIDADES!AA$1:AA$51,AD$1))&gt;0,2,IF(VLOOKUP($C355,BD!$D$1:$F$501,3,0)&gt;AD$1,0,3))),"")</f>
        <v/>
      </c>
      <c r="CY355" s="23" t="str">
        <f>+IF(AND(LEN($I355)&gt;5),IF(AND($J355&gt;AE$1,$J355&lt;=$AO$1),1,IF((COUNTIFS(INCAPACIDADES!$C$1:$C$51,$I355,INCAPACIDADES!AB$1:AB$51,AE$1))&gt;0,2,IF(VLOOKUP($C355,BD!$D$1:$F$501,3,0)&gt;AE$1,0,3))),"")</f>
        <v/>
      </c>
      <c r="CZ355" s="23" t="str">
        <f>+IF(AND(LEN($I355)&gt;5),IF(AND($J355&gt;AF$1,$J355&lt;=$AO$1),1,IF((COUNTIFS(INCAPACIDADES!$C$1:$C$51,$I355,INCAPACIDADES!AC$1:AC$51,AF$1))&gt;0,2,IF(VLOOKUP($C355,BD!$D$1:$F$501,3,0)&gt;AF$1,0,3))),"")</f>
        <v/>
      </c>
      <c r="DA355" s="23" t="str">
        <f>+IF(AND(LEN($I355)&gt;5),IF(AND($J355&gt;AG$1,$J355&lt;=$AO$1),1,IF((COUNTIFS(INCAPACIDADES!$C$1:$C$51,$I355,INCAPACIDADES!AD$1:AD$51,AG$1))&gt;0,2,IF(VLOOKUP($C355,BD!$D$1:$F$501,3,0)&gt;AG$1,0,3))),"")</f>
        <v/>
      </c>
      <c r="DB355" s="23" t="str">
        <f>+IF(AND(LEN($I355)&gt;5),IF(AND($J355&gt;AH$1,$J355&lt;=$AO$1),1,IF((COUNTIFS(INCAPACIDADES!$C$1:$C$51,$I355,INCAPACIDADES!AE$1:AE$51,AH$1))&gt;0,2,IF(VLOOKUP($C355,BD!$D$1:$F$501,3,0)&gt;AH$1,0,3))),"")</f>
        <v/>
      </c>
      <c r="DC355" s="23" t="str">
        <f>+IF(AND(LEN($I355)&gt;5),IF(AND($J355&gt;AI$1,$J355&lt;=$AO$1),1,IF((COUNTIFS(INCAPACIDADES!$C$1:$C$51,$I355,INCAPACIDADES!AF$1:AF$51,AI$1))&gt;0,2,IF(VLOOKUP($C355,BD!$D$1:$F$501,3,0)&gt;AI$1,0,3))),"")</f>
        <v/>
      </c>
      <c r="DD355" s="23" t="str">
        <f>+IF(AND(LEN($I355)&gt;5),IF(AND($J355&gt;AJ$1,$J355&lt;=$AO$1),1,IF((COUNTIFS(INCAPACIDADES!$C$1:$C$51,$I355,INCAPACIDADES!AG$1:AG$51,AJ$1))&gt;0,2,IF(VLOOKUP($C355,BD!$D$1:$F$501,3,0)&gt;AJ$1,0,3))),"")</f>
        <v/>
      </c>
      <c r="DE355" s="23" t="str">
        <f>+IF(AND(LEN($I355)&gt;5),IF(AND($J355&gt;AK$1,$J355&lt;=$AO$1),1,IF((COUNTIFS(INCAPACIDADES!$C$1:$C$51,$I355,INCAPACIDADES!AH$1:AH$51,AK$1))&gt;0,2,IF(VLOOKUP($C355,BD!$D$1:$F$501,3,0)&gt;AK$1,0,3))),"")</f>
        <v/>
      </c>
      <c r="DF355" s="23" t="str">
        <f>+IF(AND(LEN($I355)&gt;5),IF(AND($J355&gt;AL$1,$J355&lt;=$AO$1),1,IF((COUNTIFS(INCAPACIDADES!$C$1:$C$51,$I355,INCAPACIDADES!AI$1:AI$51,AL$1))&gt;0,2,IF(VLOOKUP($C355,BD!$D$1:$F$501,3,0)&gt;AL$1,0,3))),"")</f>
        <v/>
      </c>
      <c r="DG355" s="23" t="str">
        <f>+IF(AND(LEN($I355)&gt;5),IF(AND($J355&gt;AM$1,$J355&lt;=$AO$1),1,IF((COUNTIFS(INCAPACIDADES!$C$1:$C$51,$I355,INCAPACIDADES!AJ$1:AJ$51,AM$1))&gt;0,2,IF(VLOOKUP($C355,BD!$D$1:$F$501,3,0)&gt;AM$1,0,3))),"")</f>
        <v/>
      </c>
      <c r="DH355" s="23" t="str">
        <f>+IF(AND(LEN($I355)&gt;5),IF(AND($J355&gt;AN$1,$J355&lt;=$AO$1),1,IF((COUNTIFS(INCAPACIDADES!$C$1:$C$51,$I355,INCAPACIDADES!AK$1:AK$51,AN$1))&gt;0,2,IF(VLOOKUP($C355,BD!$D$1:$F$501,3,0)&gt;AN$1,0,3))),"")</f>
        <v/>
      </c>
      <c r="DI355" s="23" t="str">
        <f>+IF(AND(LEN($I355)&gt;5),IF(AND($J355&gt;AO$1,$J355&lt;=$AO$1),1,IF((COUNTIFS(INCAPACIDADES!$C$1:$C$51,$I355,INCAPACIDADES!AL$1:AL$51,AO$1))&gt;0,2,IF(VLOOKUP($C355,BD!$D$1:$F$501,3,0)&gt;AO$1,0,3))),"")</f>
        <v/>
      </c>
      <c r="DJ355" s="23" t="str">
        <f>+IF(LEN($I355)&gt;5,IF(ISERROR(VLOOKUP(N355,'CODIGO PAGO'!$B$2:$B$20,1,0)),1,IF(OR(AND(CH355=1,N355&lt;&gt;"N"),AND(CH355=3,N355&lt;&gt;"B"),AND(CH355=2,LEFT(TRIM(N355),1)&lt;&gt;"I")),1,IF(OR(AND(CH355=0,N355="N"),AND(CH355=0,N355="B"),AND(CH355=0,LEFT(TRIM(N355),1)="I")),1,0))),"")</f>
        <v/>
      </c>
      <c r="DK355" s="23" t="str">
        <f t="shared" si="209"/>
        <v/>
      </c>
      <c r="DL355" s="23" t="str">
        <f>+IF(LEN($I355)&gt;5,IF(ISERROR(VLOOKUP(P355,'CODIGO PAGO'!$B$2:$B$20,1,0)),1,IF(OR(AND(CJ355=1,P355&lt;&gt;"N"),AND(CJ355=3,P355&lt;&gt;"B"),AND(CJ355=2,LEFT(TRIM(P355),1)&lt;&gt;"I")),1,IF(OR(AND(CJ355=0,P355="N"),AND(CJ355=0,P355="B"),AND(CJ355=0,LEFT(TRIM(P355),1)="I")),1,0))),"")</f>
        <v/>
      </c>
      <c r="DM355" s="23" t="str">
        <f t="shared" si="210"/>
        <v/>
      </c>
      <c r="DN355" s="23" t="str">
        <f>+IF(LEN($I355)&gt;5,IF(ISERROR(VLOOKUP(R355,'CODIGO PAGO'!$B$2:$B$20,1,0)),1,IF(OR(AND(CL355=1,R355&lt;&gt;"N"),AND(CL355=3,R355&lt;&gt;"B"),AND(CL355=2,LEFT(TRIM(R355),1)&lt;&gt;"I")),1,IF(OR(AND(CL355=0,R355="N"),AND(CL355=0,R355="B"),AND(CL355=0,LEFT(TRIM(R355),1)="I")),1,0))),"")</f>
        <v/>
      </c>
      <c r="DO355" s="23" t="str">
        <f t="shared" si="211"/>
        <v/>
      </c>
      <c r="DP355" s="23" t="str">
        <f>+IF(LEN($I355)&gt;5,IF(ISERROR(VLOOKUP(T355,'CODIGO PAGO'!$B$2:$B$20,1,0)),1,IF(OR(AND(CN355=1,T355&lt;&gt;"N"),AND(CN355=3,T355&lt;&gt;"B"),AND(CN355=2,LEFT(TRIM(T355),1)&lt;&gt;"I")),1,IF(OR(AND(CN355=0,T355="N"),AND(CN355=0,T355="B"),AND(CN355=0,LEFT(TRIM(T355),1)="I")),1,0))),"")</f>
        <v/>
      </c>
      <c r="DQ355" s="23" t="str">
        <f t="shared" si="212"/>
        <v/>
      </c>
      <c r="DR355" s="23" t="str">
        <f>+IF(LEN($I355)&gt;5,IF(ISERROR(VLOOKUP(V355,'CODIGO PAGO'!$B$2:$B$20,1,0)),1,IF(OR(AND(CP355=1,V355&lt;&gt;"N"),AND(CP355=3,V355&lt;&gt;"B"),AND(CP355=2,LEFT(TRIM(V355),1)&lt;&gt;"I")),1,IF(OR(AND(CP355=0,V355="N"),AND(CP355=0,V355="B"),AND(CP355=0,LEFT(TRIM(V355),1)="I")),1,0))),"")</f>
        <v/>
      </c>
      <c r="DS355" s="23" t="str">
        <f t="shared" si="213"/>
        <v/>
      </c>
      <c r="DT355" s="23" t="str">
        <f>+IF(LEN($I355)&gt;5,IF(ISERROR(VLOOKUP(X355,'CODIGO PAGO'!$B$2:$B$20,1,0)),1,IF(OR(AND(CR355=1,X355&lt;&gt;"N"),AND(CR355=3,X355&lt;&gt;"B"),AND(CR355=2,LEFT(TRIM(X355),1)&lt;&gt;"I")),1,IF(OR(AND(CR355=0,X355="N"),AND(CR355=0,X355="B"),AND(CR355=0,LEFT(TRIM(X355),1)="I")),1,0))),"")</f>
        <v/>
      </c>
      <c r="DU355" s="23" t="str">
        <f t="shared" si="214"/>
        <v/>
      </c>
      <c r="DV355" s="23" t="str">
        <f>+IF(LEN($I355)&gt;5,IF(ISERROR(VLOOKUP(Z355,'CODIGO PAGO'!$B$2:$B$20,1,0)),1,IF(OR(AND(CT355=1,Z355&lt;&gt;"N"),AND(CT355=3,Z355&lt;&gt;"B"),AND(CT355=2,LEFT(TRIM(Z355),1)&lt;&gt;"I")),1,IF(OR(AND(CT355=0,Z355="N"),AND(CT355=0,Z355="B"),AND(CT355=0,LEFT(TRIM(Z355),1)="I")),1,0))),"")</f>
        <v/>
      </c>
      <c r="DW355" s="23" t="str">
        <f t="shared" si="215"/>
        <v/>
      </c>
      <c r="DX355" s="23" t="str">
        <f>+IF(LEN($I355)&gt;5,IF(ISERROR(VLOOKUP(AB355,'CODIGO PAGO'!$B$2:$B$20,1,0)),1,IF(OR(AND(CV355=1,AB355&lt;&gt;"N"),AND(CV355=3,AB355&lt;&gt;"B"),AND(CV355=2,LEFT(TRIM(AB355),1)&lt;&gt;"I")),1,IF(OR(AND(CV355=0,AB355="N"),AND(CV355=0,AB355="B"),AND(CV355=0,LEFT(TRIM(AB355),1)="I")),1,0))),"")</f>
        <v/>
      </c>
      <c r="DY355" s="23" t="str">
        <f t="shared" si="216"/>
        <v/>
      </c>
      <c r="DZ355" s="23" t="str">
        <f>+IF(LEN($I355)&gt;5,IF(ISERROR(VLOOKUP(AD355,'CODIGO PAGO'!$B$2:$B$20,1,0)),1,IF(OR(AND(CX355=1,AD355&lt;&gt;"N"),AND(CX355=3,AD355&lt;&gt;"B"),AND(CX355=2,LEFT(TRIM(AD355),1)&lt;&gt;"I")),1,IF(OR(AND(CX355=0,AD355="N"),AND(CX355=0,AD355="B"),AND(CX355=0,LEFT(TRIM(AD355),1)="I")),1,0))),"")</f>
        <v/>
      </c>
      <c r="EA355" s="23" t="str">
        <f t="shared" si="217"/>
        <v/>
      </c>
      <c r="EB355" s="23" t="str">
        <f>+IF(LEN($I355)&gt;5,IF(ISERROR(VLOOKUP(AF355,'CODIGO PAGO'!$B$2:$B$20,1,0)),1,IF(OR(AND(CZ355=1,AF355&lt;&gt;"N"),AND(CZ355=3,AF355&lt;&gt;"B"),AND(CZ355=2,LEFT(TRIM(AF355),1)&lt;&gt;"I")),1,IF(OR(AND(CZ355=0,AF355="N"),AND(CZ355=0,AF355="B"),AND(CZ355=0,LEFT(TRIM(AF355),1)="I")),1,0))),"")</f>
        <v/>
      </c>
      <c r="EC355" s="23" t="str">
        <f t="shared" si="218"/>
        <v/>
      </c>
      <c r="ED355" s="23" t="str">
        <f>+IF(LEN($I355)&gt;5,IF(ISERROR(VLOOKUP(AH355,'CODIGO PAGO'!$B$2:$B$20,1,0)),1,IF(OR(AND(DB355=1,AH355&lt;&gt;"N"),AND(DB355=3,AH355&lt;&gt;"B"),AND(DB355=2,LEFT(TRIM(AH355),1)&lt;&gt;"I")),1,IF(OR(AND(DB355=0,AH355="N"),AND(DB355=0,AH355="B"),AND(DB355=0,LEFT(TRIM(AH355),1)="I")),1,0))),"")</f>
        <v/>
      </c>
      <c r="EE355" s="23" t="str">
        <f t="shared" si="219"/>
        <v/>
      </c>
      <c r="EF355" s="23" t="str">
        <f>+IF(LEN($I355)&gt;5,IF(ISERROR(VLOOKUP(AJ355,'CODIGO PAGO'!$B$2:$B$20,1,0)),1,IF(OR(AND(DD355=1,AJ355&lt;&gt;"N"),AND(DD355=3,AJ355&lt;&gt;"B"),AND(DD355=2,LEFT(TRIM(AJ355),1)&lt;&gt;"I")),1,IF(OR(AND(DD355=0,AJ355="N"),AND(DD355=0,AJ355="B"),AND(DD355=0,LEFT(TRIM(AJ355),1)="I")),1,0))),"")</f>
        <v/>
      </c>
      <c r="EG355" s="23" t="str">
        <f t="shared" si="220"/>
        <v/>
      </c>
      <c r="EH355" s="23" t="str">
        <f>+IF(LEN($I355)&gt;5,IF(ISERROR(VLOOKUP(AL355,'CODIGO PAGO'!$B$2:$B$20,1,0)),1,IF(OR(AND(DF355=1,AL355&lt;&gt;"N"),AND(DF355=3,AL355&lt;&gt;"B"),AND(DF355=2,LEFT(TRIM(AL355),1)&lt;&gt;"I")),1,IF(OR(AND(DF355=0,AL355="N"),AND(DF355=0,AL355="B"),AND(DF355=0,LEFT(TRIM(AL355),1)="I")),1,0))),"")</f>
        <v/>
      </c>
      <c r="EI355" s="23" t="str">
        <f t="shared" si="221"/>
        <v/>
      </c>
      <c r="EJ355" s="23" t="str">
        <f>+IF(LEN($I355)&gt;5,IF(ISERROR(VLOOKUP(AN355,'CODIGO PAGO'!$B$2:$B$20,1,0)),1,IF(OR(AND(DH355=1,AN355&lt;&gt;"N"),AND(DH355=3,AN355&lt;&gt;"B"),AND(DH355=2,LEFT(TRIM(AN355),1)&lt;&gt;"I")),1,IF(OR(AND(DH355=0,AN355="N"),AND(DH355=0,AN355="B"),AND(DH355=0,LEFT(TRIM(AN355),1)="I")),1,0))),"")</f>
        <v/>
      </c>
      <c r="EK355" s="23" t="str">
        <f t="shared" si="222"/>
        <v/>
      </c>
      <c r="EL355" s="24" t="str">
        <f t="shared" si="223"/>
        <v/>
      </c>
    </row>
    <row r="356" spans="1:142" s="26" customFormat="1">
      <c r="A356" s="15" t="str">
        <f t="shared" si="189"/>
        <v/>
      </c>
      <c r="B356" s="1" t="str">
        <f>+IF(LEN(I356)&gt;5,'CODIGO PAGO'!$B$28,"")</f>
        <v/>
      </c>
      <c r="C356" s="1" t="str">
        <f>+IF(LEN($I356)&gt;5,BD!D356,"")</f>
        <v/>
      </c>
      <c r="D356" s="168" t="str">
        <f>+IF(LEN($I356)&gt;5,BD!A356,"")</f>
        <v/>
      </c>
      <c r="E356" s="1" t="str">
        <f>+IF(LEN($I356)&gt;5,BD!B356,"")</f>
        <v/>
      </c>
      <c r="F356" s="1" t="str">
        <f>+IF(LEN($I356)&gt;5,BD!C356,"")</f>
        <v/>
      </c>
      <c r="G356" s="141"/>
      <c r="H356" s="141"/>
      <c r="I356" s="1" t="str">
        <f>+IF(LEN(BD!G356)&gt;5,BD!G356,"")</f>
        <v/>
      </c>
      <c r="J356" s="167" t="str">
        <f>+IF(LEN($I356)&gt;5,BD!E356,"")</f>
        <v/>
      </c>
      <c r="K356" s="6" t="str">
        <f t="shared" si="190"/>
        <v/>
      </c>
      <c r="L356" s="87" t="str">
        <f>+IF(LEN($I356)&gt;5,BD!H356,"")</f>
        <v/>
      </c>
      <c r="M356" s="40" t="str">
        <f t="shared" si="191"/>
        <v/>
      </c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4" t="str">
        <f t="shared" si="192"/>
        <v/>
      </c>
      <c r="AQ356" s="5" t="str">
        <f t="shared" si="193"/>
        <v/>
      </c>
      <c r="AR356" s="91" t="str">
        <f t="shared" si="194"/>
        <v/>
      </c>
      <c r="AS356" s="5" t="str">
        <f t="shared" si="195"/>
        <v/>
      </c>
      <c r="AT356" s="91" t="str">
        <f t="shared" si="196"/>
        <v/>
      </c>
      <c r="AU356" s="4" t="str">
        <f t="shared" si="197"/>
        <v/>
      </c>
      <c r="AV356" s="4" t="str">
        <f t="shared" si="198"/>
        <v/>
      </c>
      <c r="AW356" s="4" t="str">
        <f t="shared" si="199"/>
        <v/>
      </c>
      <c r="AX356" s="4" t="str">
        <f t="shared" si="200"/>
        <v/>
      </c>
      <c r="AY356" s="88" t="str">
        <f t="shared" si="201"/>
        <v/>
      </c>
      <c r="AZ356" s="17" t="str">
        <f t="shared" si="202"/>
        <v/>
      </c>
      <c r="BA356" s="18" t="str">
        <f t="shared" si="203"/>
        <v/>
      </c>
      <c r="BB356" s="19" t="str">
        <f>+IF(LEN(I356)&gt;5,IF(INT(RIGHT(B356,1))=9,0.5*L356*AY356,INT(MID(B356,5,LEN(B356)-4))*L356)+IFERROR(VLOOKUP(I356,AJUSTES!$A$1:$I$50,9,0),0),"")</f>
        <v/>
      </c>
      <c r="BC356" s="12"/>
      <c r="BD356" s="19" t="str">
        <f t="shared" si="204"/>
        <v/>
      </c>
      <c r="BE356" s="18" t="str">
        <f t="shared" si="205"/>
        <v/>
      </c>
      <c r="BF356" s="139" t="str">
        <f t="shared" si="206"/>
        <v/>
      </c>
      <c r="BG356" s="114"/>
      <c r="BH356" s="18" t="str">
        <f t="shared" si="207"/>
        <v/>
      </c>
      <c r="BI356" s="13"/>
      <c r="BJ356" s="12"/>
      <c r="BK356" s="12"/>
      <c r="BL356" s="145"/>
      <c r="BM356" s="12"/>
      <c r="BN356" s="12"/>
      <c r="BO356" s="12"/>
      <c r="BP356" s="12"/>
      <c r="BQ356" s="12"/>
      <c r="BR356" s="12"/>
      <c r="BS356" s="146"/>
      <c r="BT356" s="14"/>
      <c r="BU356" s="12"/>
      <c r="BV356" s="12"/>
      <c r="BW356" s="12"/>
      <c r="BX356" s="12"/>
      <c r="BY356" s="12"/>
      <c r="BZ356" s="144"/>
      <c r="CA356" s="107" t="str">
        <f>+IF(LEN($I356)&gt;5,IF(BD!F356="N/A","",BD!F356),"")</f>
        <v/>
      </c>
      <c r="CB356" s="21"/>
      <c r="CC356" s="147"/>
      <c r="CD356" s="148"/>
      <c r="CE356" s="8" t="str">
        <f>+IF(LEN(I356)&gt;5,BD!M356,"")</f>
        <v/>
      </c>
      <c r="CF356" s="16" t="str">
        <f>+IF(LEN(I356)&gt;5,BD!N356,"")</f>
        <v/>
      </c>
      <c r="CG356" s="3" t="str">
        <f t="shared" si="208"/>
        <v/>
      </c>
      <c r="CH356" s="23" t="str">
        <f>+IF(AND(LEN($I356)&gt;5),IF(AND($J356&gt;N$1,$J356&lt;=$AO$1),1,IF((COUNTIFS(INCAPACIDADES!$C$1:$C$51,$I356,INCAPACIDADES!K$1:K$51,N$1))&gt;0,2,IF(VLOOKUP($C356,BD!$D$1:$F$501,3,0)&gt;N$1,0,3))),"")</f>
        <v/>
      </c>
      <c r="CI356" s="23" t="str">
        <f>+IF(AND(LEN($I356)&gt;5),IF(AND($J356&gt;O$1,$J356&lt;=$AO$1),1,IF((COUNTIFS(INCAPACIDADES!$C$1:$C$51,$I356,INCAPACIDADES!L$1:L$51,O$1))&gt;0,2,IF(VLOOKUP($C356,BD!$D$1:$F$501,3,0)&gt;O$1,0,3))),"")</f>
        <v/>
      </c>
      <c r="CJ356" s="23" t="str">
        <f>+IF(AND(LEN($I356)&gt;5),IF(AND($J356&gt;P$1,$J356&lt;=$AO$1),1,IF((COUNTIFS(INCAPACIDADES!$C$1:$C$51,$I356,INCAPACIDADES!M$1:M$51,P$1))&gt;0,2,IF(VLOOKUP($C356,BD!$D$1:$F$501,3,0)&gt;P$1,0,3))),"")</f>
        <v/>
      </c>
      <c r="CK356" s="23" t="str">
        <f>+IF(AND(LEN($I356)&gt;5),IF(AND($J356&gt;Q$1,$J356&lt;=$AO$1),1,IF((COUNTIFS(INCAPACIDADES!$C$1:$C$51,$I356,INCAPACIDADES!N$1:N$51,Q$1))&gt;0,2,IF(VLOOKUP($C356,BD!$D$1:$F$501,3,0)&gt;Q$1,0,3))),"")</f>
        <v/>
      </c>
      <c r="CL356" s="23" t="str">
        <f>+IF(AND(LEN($I356)&gt;5),IF(AND($J356&gt;R$1,$J356&lt;=$AO$1),1,IF((COUNTIFS(INCAPACIDADES!$C$1:$C$51,$I356,INCAPACIDADES!O$1:O$51,R$1))&gt;0,2,IF(VLOOKUP($C356,BD!$D$1:$F$501,3,0)&gt;R$1,0,3))),"")</f>
        <v/>
      </c>
      <c r="CM356" s="23" t="str">
        <f>+IF(AND(LEN($I356)&gt;5),IF(AND($J356&gt;S$1,$J356&lt;=$AO$1),1,IF((COUNTIFS(INCAPACIDADES!$C$1:$C$51,$I356,INCAPACIDADES!P$1:P$51,S$1))&gt;0,2,IF(VLOOKUP($C356,BD!$D$1:$F$501,3,0)&gt;S$1,0,3))),"")</f>
        <v/>
      </c>
      <c r="CN356" s="23" t="str">
        <f>+IF(AND(LEN($I356)&gt;5),IF(AND($J356&gt;T$1,$J356&lt;=$AO$1),1,IF((COUNTIFS(INCAPACIDADES!$C$1:$C$51,$I356,INCAPACIDADES!Q$1:Q$51,T$1))&gt;0,2,IF(VLOOKUP($C356,BD!$D$1:$F$501,3,0)&gt;T$1,0,3))),"")</f>
        <v/>
      </c>
      <c r="CO356" s="23" t="str">
        <f>+IF(AND(LEN($I356)&gt;5),IF(AND($J356&gt;U$1,$J356&lt;=$AO$1),1,IF((COUNTIFS(INCAPACIDADES!$C$1:$C$51,$I356,INCAPACIDADES!R$1:R$51,U$1))&gt;0,2,IF(VLOOKUP($C356,BD!$D$1:$F$501,3,0)&gt;U$1,0,3))),"")</f>
        <v/>
      </c>
      <c r="CP356" s="23" t="str">
        <f>+IF(AND(LEN($I356)&gt;5),IF(AND($J356&gt;V$1,$J356&lt;=$AO$1),1,IF((COUNTIFS(INCAPACIDADES!$C$1:$C$51,$I356,INCAPACIDADES!S$1:S$51,V$1))&gt;0,2,IF(VLOOKUP($C356,BD!$D$1:$F$501,3,0)&gt;V$1,0,3))),"")</f>
        <v/>
      </c>
      <c r="CQ356" s="23" t="str">
        <f>+IF(AND(LEN($I356)&gt;5),IF(AND($J356&gt;W$1,$J356&lt;=$AO$1),1,IF((COUNTIFS(INCAPACIDADES!$C$1:$C$51,$I356,INCAPACIDADES!T$1:T$51,W$1))&gt;0,2,IF(VLOOKUP($C356,BD!$D$1:$F$501,3,0)&gt;W$1,0,3))),"")</f>
        <v/>
      </c>
      <c r="CR356" s="23" t="str">
        <f>+IF(AND(LEN($I356)&gt;5),IF(AND($J356&gt;X$1,$J356&lt;=$AO$1),1,IF((COUNTIFS(INCAPACIDADES!$C$1:$C$51,$I356,INCAPACIDADES!U$1:U$51,X$1))&gt;0,2,IF(VLOOKUP($C356,BD!$D$1:$F$501,3,0)&gt;X$1,0,3))),"")</f>
        <v/>
      </c>
      <c r="CS356" s="23" t="str">
        <f>+IF(AND(LEN($I356)&gt;5),IF(AND($J356&gt;Y$1,$J356&lt;=$AO$1),1,IF((COUNTIFS(INCAPACIDADES!$C$1:$C$51,$I356,INCAPACIDADES!V$1:V$51,Y$1))&gt;0,2,IF(VLOOKUP($C356,BD!$D$1:$F$501,3,0)&gt;Y$1,0,3))),"")</f>
        <v/>
      </c>
      <c r="CT356" s="23" t="str">
        <f>+IF(AND(LEN($I356)&gt;5),IF(AND($J356&gt;Z$1,$J356&lt;=$AO$1),1,IF((COUNTIFS(INCAPACIDADES!$C$1:$C$51,$I356,INCAPACIDADES!W$1:W$51,Z$1))&gt;0,2,IF(VLOOKUP($C356,BD!$D$1:$F$501,3,0)&gt;Z$1,0,3))),"")</f>
        <v/>
      </c>
      <c r="CU356" s="23" t="str">
        <f>+IF(AND(LEN($I356)&gt;5),IF(AND($J356&gt;AA$1,$J356&lt;=$AO$1),1,IF((COUNTIFS(INCAPACIDADES!$C$1:$C$51,$I356,INCAPACIDADES!X$1:X$51,AA$1))&gt;0,2,IF(VLOOKUP($C356,BD!$D$1:$F$501,3,0)&gt;AA$1,0,3))),"")</f>
        <v/>
      </c>
      <c r="CV356" s="23" t="str">
        <f>+IF(AND(LEN($I356)&gt;5),IF(AND($J356&gt;AB$1,$J356&lt;=$AO$1),1,IF((COUNTIFS(INCAPACIDADES!$C$1:$C$51,$I356,INCAPACIDADES!Y$1:Y$51,AB$1))&gt;0,2,IF(VLOOKUP($C356,BD!$D$1:$F$501,3,0)&gt;AB$1,0,3))),"")</f>
        <v/>
      </c>
      <c r="CW356" s="23" t="str">
        <f>+IF(AND(LEN($I356)&gt;5),IF(AND($J356&gt;AC$1,$J356&lt;=$AO$1),1,IF((COUNTIFS(INCAPACIDADES!$C$1:$C$51,$I356,INCAPACIDADES!Z$1:Z$51,AC$1))&gt;0,2,IF(VLOOKUP($C356,BD!$D$1:$F$501,3,0)&gt;AC$1,0,3))),"")</f>
        <v/>
      </c>
      <c r="CX356" s="23" t="str">
        <f>+IF(AND(LEN($I356)&gt;5),IF(AND($J356&gt;AD$1,$J356&lt;=$AO$1),1,IF((COUNTIFS(INCAPACIDADES!$C$1:$C$51,$I356,INCAPACIDADES!AA$1:AA$51,AD$1))&gt;0,2,IF(VLOOKUP($C356,BD!$D$1:$F$501,3,0)&gt;AD$1,0,3))),"")</f>
        <v/>
      </c>
      <c r="CY356" s="23" t="str">
        <f>+IF(AND(LEN($I356)&gt;5),IF(AND($J356&gt;AE$1,$J356&lt;=$AO$1),1,IF((COUNTIFS(INCAPACIDADES!$C$1:$C$51,$I356,INCAPACIDADES!AB$1:AB$51,AE$1))&gt;0,2,IF(VLOOKUP($C356,BD!$D$1:$F$501,3,0)&gt;AE$1,0,3))),"")</f>
        <v/>
      </c>
      <c r="CZ356" s="23" t="str">
        <f>+IF(AND(LEN($I356)&gt;5),IF(AND($J356&gt;AF$1,$J356&lt;=$AO$1),1,IF((COUNTIFS(INCAPACIDADES!$C$1:$C$51,$I356,INCAPACIDADES!AC$1:AC$51,AF$1))&gt;0,2,IF(VLOOKUP($C356,BD!$D$1:$F$501,3,0)&gt;AF$1,0,3))),"")</f>
        <v/>
      </c>
      <c r="DA356" s="23" t="str">
        <f>+IF(AND(LEN($I356)&gt;5),IF(AND($J356&gt;AG$1,$J356&lt;=$AO$1),1,IF((COUNTIFS(INCAPACIDADES!$C$1:$C$51,$I356,INCAPACIDADES!AD$1:AD$51,AG$1))&gt;0,2,IF(VLOOKUP($C356,BD!$D$1:$F$501,3,0)&gt;AG$1,0,3))),"")</f>
        <v/>
      </c>
      <c r="DB356" s="23" t="str">
        <f>+IF(AND(LEN($I356)&gt;5),IF(AND($J356&gt;AH$1,$J356&lt;=$AO$1),1,IF((COUNTIFS(INCAPACIDADES!$C$1:$C$51,$I356,INCAPACIDADES!AE$1:AE$51,AH$1))&gt;0,2,IF(VLOOKUP($C356,BD!$D$1:$F$501,3,0)&gt;AH$1,0,3))),"")</f>
        <v/>
      </c>
      <c r="DC356" s="23" t="str">
        <f>+IF(AND(LEN($I356)&gt;5),IF(AND($J356&gt;AI$1,$J356&lt;=$AO$1),1,IF((COUNTIFS(INCAPACIDADES!$C$1:$C$51,$I356,INCAPACIDADES!AF$1:AF$51,AI$1))&gt;0,2,IF(VLOOKUP($C356,BD!$D$1:$F$501,3,0)&gt;AI$1,0,3))),"")</f>
        <v/>
      </c>
      <c r="DD356" s="23" t="str">
        <f>+IF(AND(LEN($I356)&gt;5),IF(AND($J356&gt;AJ$1,$J356&lt;=$AO$1),1,IF((COUNTIFS(INCAPACIDADES!$C$1:$C$51,$I356,INCAPACIDADES!AG$1:AG$51,AJ$1))&gt;0,2,IF(VLOOKUP($C356,BD!$D$1:$F$501,3,0)&gt;AJ$1,0,3))),"")</f>
        <v/>
      </c>
      <c r="DE356" s="23" t="str">
        <f>+IF(AND(LEN($I356)&gt;5),IF(AND($J356&gt;AK$1,$J356&lt;=$AO$1),1,IF((COUNTIFS(INCAPACIDADES!$C$1:$C$51,$I356,INCAPACIDADES!AH$1:AH$51,AK$1))&gt;0,2,IF(VLOOKUP($C356,BD!$D$1:$F$501,3,0)&gt;AK$1,0,3))),"")</f>
        <v/>
      </c>
      <c r="DF356" s="23" t="str">
        <f>+IF(AND(LEN($I356)&gt;5),IF(AND($J356&gt;AL$1,$J356&lt;=$AO$1),1,IF((COUNTIFS(INCAPACIDADES!$C$1:$C$51,$I356,INCAPACIDADES!AI$1:AI$51,AL$1))&gt;0,2,IF(VLOOKUP($C356,BD!$D$1:$F$501,3,0)&gt;AL$1,0,3))),"")</f>
        <v/>
      </c>
      <c r="DG356" s="23" t="str">
        <f>+IF(AND(LEN($I356)&gt;5),IF(AND($J356&gt;AM$1,$J356&lt;=$AO$1),1,IF((COUNTIFS(INCAPACIDADES!$C$1:$C$51,$I356,INCAPACIDADES!AJ$1:AJ$51,AM$1))&gt;0,2,IF(VLOOKUP($C356,BD!$D$1:$F$501,3,0)&gt;AM$1,0,3))),"")</f>
        <v/>
      </c>
      <c r="DH356" s="23" t="str">
        <f>+IF(AND(LEN($I356)&gt;5),IF(AND($J356&gt;AN$1,$J356&lt;=$AO$1),1,IF((COUNTIFS(INCAPACIDADES!$C$1:$C$51,$I356,INCAPACIDADES!AK$1:AK$51,AN$1))&gt;0,2,IF(VLOOKUP($C356,BD!$D$1:$F$501,3,0)&gt;AN$1,0,3))),"")</f>
        <v/>
      </c>
      <c r="DI356" s="23" t="str">
        <f>+IF(AND(LEN($I356)&gt;5),IF(AND($J356&gt;AO$1,$J356&lt;=$AO$1),1,IF((COUNTIFS(INCAPACIDADES!$C$1:$C$51,$I356,INCAPACIDADES!AL$1:AL$51,AO$1))&gt;0,2,IF(VLOOKUP($C356,BD!$D$1:$F$501,3,0)&gt;AO$1,0,3))),"")</f>
        <v/>
      </c>
      <c r="DJ356" s="23" t="str">
        <f>+IF(LEN($I356)&gt;5,IF(ISERROR(VLOOKUP(N356,'CODIGO PAGO'!$B$2:$B$20,1,0)),1,IF(OR(AND(CH356=1,N356&lt;&gt;"N"),AND(CH356=3,N356&lt;&gt;"B"),AND(CH356=2,LEFT(TRIM(N356),1)&lt;&gt;"I")),1,IF(OR(AND(CH356=0,N356="N"),AND(CH356=0,N356="B"),AND(CH356=0,LEFT(TRIM(N356),1)="I")),1,0))),"")</f>
        <v/>
      </c>
      <c r="DK356" s="23" t="str">
        <f t="shared" si="209"/>
        <v/>
      </c>
      <c r="DL356" s="23" t="str">
        <f>+IF(LEN($I356)&gt;5,IF(ISERROR(VLOOKUP(P356,'CODIGO PAGO'!$B$2:$B$20,1,0)),1,IF(OR(AND(CJ356=1,P356&lt;&gt;"N"),AND(CJ356=3,P356&lt;&gt;"B"),AND(CJ356=2,LEFT(TRIM(P356),1)&lt;&gt;"I")),1,IF(OR(AND(CJ356=0,P356="N"),AND(CJ356=0,P356="B"),AND(CJ356=0,LEFT(TRIM(P356),1)="I")),1,0))),"")</f>
        <v/>
      </c>
      <c r="DM356" s="23" t="str">
        <f t="shared" si="210"/>
        <v/>
      </c>
      <c r="DN356" s="23" t="str">
        <f>+IF(LEN($I356)&gt;5,IF(ISERROR(VLOOKUP(R356,'CODIGO PAGO'!$B$2:$B$20,1,0)),1,IF(OR(AND(CL356=1,R356&lt;&gt;"N"),AND(CL356=3,R356&lt;&gt;"B"),AND(CL356=2,LEFT(TRIM(R356),1)&lt;&gt;"I")),1,IF(OR(AND(CL356=0,R356="N"),AND(CL356=0,R356="B"),AND(CL356=0,LEFT(TRIM(R356),1)="I")),1,0))),"")</f>
        <v/>
      </c>
      <c r="DO356" s="23" t="str">
        <f t="shared" si="211"/>
        <v/>
      </c>
      <c r="DP356" s="23" t="str">
        <f>+IF(LEN($I356)&gt;5,IF(ISERROR(VLOOKUP(T356,'CODIGO PAGO'!$B$2:$B$20,1,0)),1,IF(OR(AND(CN356=1,T356&lt;&gt;"N"),AND(CN356=3,T356&lt;&gt;"B"),AND(CN356=2,LEFT(TRIM(T356),1)&lt;&gt;"I")),1,IF(OR(AND(CN356=0,T356="N"),AND(CN356=0,T356="B"),AND(CN356=0,LEFT(TRIM(T356),1)="I")),1,0))),"")</f>
        <v/>
      </c>
      <c r="DQ356" s="23" t="str">
        <f t="shared" si="212"/>
        <v/>
      </c>
      <c r="DR356" s="23" t="str">
        <f>+IF(LEN($I356)&gt;5,IF(ISERROR(VLOOKUP(V356,'CODIGO PAGO'!$B$2:$B$20,1,0)),1,IF(OR(AND(CP356=1,V356&lt;&gt;"N"),AND(CP356=3,V356&lt;&gt;"B"),AND(CP356=2,LEFT(TRIM(V356),1)&lt;&gt;"I")),1,IF(OR(AND(CP356=0,V356="N"),AND(CP356=0,V356="B"),AND(CP356=0,LEFT(TRIM(V356),1)="I")),1,0))),"")</f>
        <v/>
      </c>
      <c r="DS356" s="23" t="str">
        <f t="shared" si="213"/>
        <v/>
      </c>
      <c r="DT356" s="23" t="str">
        <f>+IF(LEN($I356)&gt;5,IF(ISERROR(VLOOKUP(X356,'CODIGO PAGO'!$B$2:$B$20,1,0)),1,IF(OR(AND(CR356=1,X356&lt;&gt;"N"),AND(CR356=3,X356&lt;&gt;"B"),AND(CR356=2,LEFT(TRIM(X356),1)&lt;&gt;"I")),1,IF(OR(AND(CR356=0,X356="N"),AND(CR356=0,X356="B"),AND(CR356=0,LEFT(TRIM(X356),1)="I")),1,0))),"")</f>
        <v/>
      </c>
      <c r="DU356" s="23" t="str">
        <f t="shared" si="214"/>
        <v/>
      </c>
      <c r="DV356" s="23" t="str">
        <f>+IF(LEN($I356)&gt;5,IF(ISERROR(VLOOKUP(Z356,'CODIGO PAGO'!$B$2:$B$20,1,0)),1,IF(OR(AND(CT356=1,Z356&lt;&gt;"N"),AND(CT356=3,Z356&lt;&gt;"B"),AND(CT356=2,LEFT(TRIM(Z356),1)&lt;&gt;"I")),1,IF(OR(AND(CT356=0,Z356="N"),AND(CT356=0,Z356="B"),AND(CT356=0,LEFT(TRIM(Z356),1)="I")),1,0))),"")</f>
        <v/>
      </c>
      <c r="DW356" s="23" t="str">
        <f t="shared" si="215"/>
        <v/>
      </c>
      <c r="DX356" s="23" t="str">
        <f>+IF(LEN($I356)&gt;5,IF(ISERROR(VLOOKUP(AB356,'CODIGO PAGO'!$B$2:$B$20,1,0)),1,IF(OR(AND(CV356=1,AB356&lt;&gt;"N"),AND(CV356=3,AB356&lt;&gt;"B"),AND(CV356=2,LEFT(TRIM(AB356),1)&lt;&gt;"I")),1,IF(OR(AND(CV356=0,AB356="N"),AND(CV356=0,AB356="B"),AND(CV356=0,LEFT(TRIM(AB356),1)="I")),1,0))),"")</f>
        <v/>
      </c>
      <c r="DY356" s="23" t="str">
        <f t="shared" si="216"/>
        <v/>
      </c>
      <c r="DZ356" s="23" t="str">
        <f>+IF(LEN($I356)&gt;5,IF(ISERROR(VLOOKUP(AD356,'CODIGO PAGO'!$B$2:$B$20,1,0)),1,IF(OR(AND(CX356=1,AD356&lt;&gt;"N"),AND(CX356=3,AD356&lt;&gt;"B"),AND(CX356=2,LEFT(TRIM(AD356),1)&lt;&gt;"I")),1,IF(OR(AND(CX356=0,AD356="N"),AND(CX356=0,AD356="B"),AND(CX356=0,LEFT(TRIM(AD356),1)="I")),1,0))),"")</f>
        <v/>
      </c>
      <c r="EA356" s="23" t="str">
        <f t="shared" si="217"/>
        <v/>
      </c>
      <c r="EB356" s="23" t="str">
        <f>+IF(LEN($I356)&gt;5,IF(ISERROR(VLOOKUP(AF356,'CODIGO PAGO'!$B$2:$B$20,1,0)),1,IF(OR(AND(CZ356=1,AF356&lt;&gt;"N"),AND(CZ356=3,AF356&lt;&gt;"B"),AND(CZ356=2,LEFT(TRIM(AF356),1)&lt;&gt;"I")),1,IF(OR(AND(CZ356=0,AF356="N"),AND(CZ356=0,AF356="B"),AND(CZ356=0,LEFT(TRIM(AF356),1)="I")),1,0))),"")</f>
        <v/>
      </c>
      <c r="EC356" s="23" t="str">
        <f t="shared" si="218"/>
        <v/>
      </c>
      <c r="ED356" s="23" t="str">
        <f>+IF(LEN($I356)&gt;5,IF(ISERROR(VLOOKUP(AH356,'CODIGO PAGO'!$B$2:$B$20,1,0)),1,IF(OR(AND(DB356=1,AH356&lt;&gt;"N"),AND(DB356=3,AH356&lt;&gt;"B"),AND(DB356=2,LEFT(TRIM(AH356),1)&lt;&gt;"I")),1,IF(OR(AND(DB356=0,AH356="N"),AND(DB356=0,AH356="B"),AND(DB356=0,LEFT(TRIM(AH356),1)="I")),1,0))),"")</f>
        <v/>
      </c>
      <c r="EE356" s="23" t="str">
        <f t="shared" si="219"/>
        <v/>
      </c>
      <c r="EF356" s="23" t="str">
        <f>+IF(LEN($I356)&gt;5,IF(ISERROR(VLOOKUP(AJ356,'CODIGO PAGO'!$B$2:$B$20,1,0)),1,IF(OR(AND(DD356=1,AJ356&lt;&gt;"N"),AND(DD356=3,AJ356&lt;&gt;"B"),AND(DD356=2,LEFT(TRIM(AJ356),1)&lt;&gt;"I")),1,IF(OR(AND(DD356=0,AJ356="N"),AND(DD356=0,AJ356="B"),AND(DD356=0,LEFT(TRIM(AJ356),1)="I")),1,0))),"")</f>
        <v/>
      </c>
      <c r="EG356" s="23" t="str">
        <f t="shared" si="220"/>
        <v/>
      </c>
      <c r="EH356" s="23" t="str">
        <f>+IF(LEN($I356)&gt;5,IF(ISERROR(VLOOKUP(AL356,'CODIGO PAGO'!$B$2:$B$20,1,0)),1,IF(OR(AND(DF356=1,AL356&lt;&gt;"N"),AND(DF356=3,AL356&lt;&gt;"B"),AND(DF356=2,LEFT(TRIM(AL356),1)&lt;&gt;"I")),1,IF(OR(AND(DF356=0,AL356="N"),AND(DF356=0,AL356="B"),AND(DF356=0,LEFT(TRIM(AL356),1)="I")),1,0))),"")</f>
        <v/>
      </c>
      <c r="EI356" s="23" t="str">
        <f t="shared" si="221"/>
        <v/>
      </c>
      <c r="EJ356" s="23" t="str">
        <f>+IF(LEN($I356)&gt;5,IF(ISERROR(VLOOKUP(AN356,'CODIGO PAGO'!$B$2:$B$20,1,0)),1,IF(OR(AND(DH356=1,AN356&lt;&gt;"N"),AND(DH356=3,AN356&lt;&gt;"B"),AND(DH356=2,LEFT(TRIM(AN356),1)&lt;&gt;"I")),1,IF(OR(AND(DH356=0,AN356="N"),AND(DH356=0,AN356="B"),AND(DH356=0,LEFT(TRIM(AN356),1)="I")),1,0))),"")</f>
        <v/>
      </c>
      <c r="EK356" s="23" t="str">
        <f t="shared" si="222"/>
        <v/>
      </c>
      <c r="EL356" s="24" t="str">
        <f t="shared" si="223"/>
        <v/>
      </c>
    </row>
    <row r="357" spans="1:142" s="26" customFormat="1">
      <c r="A357" s="15" t="str">
        <f t="shared" si="189"/>
        <v/>
      </c>
      <c r="B357" s="1" t="str">
        <f>+IF(LEN(I357)&gt;5,'CODIGO PAGO'!$B$28,"")</f>
        <v/>
      </c>
      <c r="C357" s="1" t="str">
        <f>+IF(LEN($I357)&gt;5,BD!D357,"")</f>
        <v/>
      </c>
      <c r="D357" s="168" t="str">
        <f>+IF(LEN($I357)&gt;5,BD!A357,"")</f>
        <v/>
      </c>
      <c r="E357" s="1" t="str">
        <f>+IF(LEN($I357)&gt;5,BD!B357,"")</f>
        <v/>
      </c>
      <c r="F357" s="1" t="str">
        <f>+IF(LEN($I357)&gt;5,BD!C357,"")</f>
        <v/>
      </c>
      <c r="G357" s="141"/>
      <c r="H357" s="141"/>
      <c r="I357" s="1" t="str">
        <f>+IF(LEN(BD!G357)&gt;5,BD!G357,"")</f>
        <v/>
      </c>
      <c r="J357" s="167" t="str">
        <f>+IF(LEN($I357)&gt;5,BD!E357,"")</f>
        <v/>
      </c>
      <c r="K357" s="6" t="str">
        <f t="shared" si="190"/>
        <v/>
      </c>
      <c r="L357" s="87" t="str">
        <f>+IF(LEN($I357)&gt;5,BD!H357,"")</f>
        <v/>
      </c>
      <c r="M357" s="40" t="str">
        <f t="shared" si="191"/>
        <v/>
      </c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4" t="str">
        <f t="shared" si="192"/>
        <v/>
      </c>
      <c r="AQ357" s="5" t="str">
        <f t="shared" si="193"/>
        <v/>
      </c>
      <c r="AR357" s="91" t="str">
        <f t="shared" si="194"/>
        <v/>
      </c>
      <c r="AS357" s="5" t="str">
        <f t="shared" si="195"/>
        <v/>
      </c>
      <c r="AT357" s="91" t="str">
        <f t="shared" si="196"/>
        <v/>
      </c>
      <c r="AU357" s="4" t="str">
        <f t="shared" si="197"/>
        <v/>
      </c>
      <c r="AV357" s="4" t="str">
        <f t="shared" si="198"/>
        <v/>
      </c>
      <c r="AW357" s="4" t="str">
        <f t="shared" si="199"/>
        <v/>
      </c>
      <c r="AX357" s="4" t="str">
        <f t="shared" si="200"/>
        <v/>
      </c>
      <c r="AY357" s="88" t="str">
        <f t="shared" si="201"/>
        <v/>
      </c>
      <c r="AZ357" s="17" t="str">
        <f t="shared" si="202"/>
        <v/>
      </c>
      <c r="BA357" s="18" t="str">
        <f t="shared" si="203"/>
        <v/>
      </c>
      <c r="BB357" s="19" t="str">
        <f>+IF(LEN(I357)&gt;5,IF(INT(RIGHT(B357,1))=9,0.5*L357*AY357,INT(MID(B357,5,LEN(B357)-4))*L357)+IFERROR(VLOOKUP(I357,AJUSTES!$A$1:$I$50,9,0),0),"")</f>
        <v/>
      </c>
      <c r="BC357" s="12"/>
      <c r="BD357" s="19" t="str">
        <f t="shared" si="204"/>
        <v/>
      </c>
      <c r="BE357" s="18" t="str">
        <f t="shared" si="205"/>
        <v/>
      </c>
      <c r="BF357" s="139" t="str">
        <f t="shared" si="206"/>
        <v/>
      </c>
      <c r="BG357" s="114"/>
      <c r="BH357" s="18" t="str">
        <f t="shared" si="207"/>
        <v/>
      </c>
      <c r="BI357" s="13"/>
      <c r="BJ357" s="12"/>
      <c r="BK357" s="12"/>
      <c r="BL357" s="145"/>
      <c r="BM357" s="12"/>
      <c r="BN357" s="12"/>
      <c r="BO357" s="12"/>
      <c r="BP357" s="12"/>
      <c r="BQ357" s="12"/>
      <c r="BR357" s="12"/>
      <c r="BS357" s="146"/>
      <c r="BT357" s="14"/>
      <c r="BU357" s="12"/>
      <c r="BV357" s="12"/>
      <c r="BW357" s="12"/>
      <c r="BX357" s="12"/>
      <c r="BY357" s="12"/>
      <c r="BZ357" s="144"/>
      <c r="CA357" s="107" t="str">
        <f>+IF(LEN($I357)&gt;5,IF(BD!F357="N/A","",BD!F357),"")</f>
        <v/>
      </c>
      <c r="CB357" s="21"/>
      <c r="CC357" s="147"/>
      <c r="CD357" s="148"/>
      <c r="CE357" s="8" t="str">
        <f>+IF(LEN(I357)&gt;5,BD!M357,"")</f>
        <v/>
      </c>
      <c r="CF357" s="16" t="str">
        <f>+IF(LEN(I357)&gt;5,BD!N357,"")</f>
        <v/>
      </c>
      <c r="CG357" s="3" t="str">
        <f t="shared" si="208"/>
        <v/>
      </c>
      <c r="CH357" s="23" t="str">
        <f>+IF(AND(LEN($I357)&gt;5),IF(AND($J357&gt;N$1,$J357&lt;=$AO$1),1,IF((COUNTIFS(INCAPACIDADES!$C$1:$C$51,$I357,INCAPACIDADES!K$1:K$51,N$1))&gt;0,2,IF(VLOOKUP($C357,BD!$D$1:$F$501,3,0)&gt;N$1,0,3))),"")</f>
        <v/>
      </c>
      <c r="CI357" s="23" t="str">
        <f>+IF(AND(LEN($I357)&gt;5),IF(AND($J357&gt;O$1,$J357&lt;=$AO$1),1,IF((COUNTIFS(INCAPACIDADES!$C$1:$C$51,$I357,INCAPACIDADES!L$1:L$51,O$1))&gt;0,2,IF(VLOOKUP($C357,BD!$D$1:$F$501,3,0)&gt;O$1,0,3))),"")</f>
        <v/>
      </c>
      <c r="CJ357" s="23" t="str">
        <f>+IF(AND(LEN($I357)&gt;5),IF(AND($J357&gt;P$1,$J357&lt;=$AO$1),1,IF((COUNTIFS(INCAPACIDADES!$C$1:$C$51,$I357,INCAPACIDADES!M$1:M$51,P$1))&gt;0,2,IF(VLOOKUP($C357,BD!$D$1:$F$501,3,0)&gt;P$1,0,3))),"")</f>
        <v/>
      </c>
      <c r="CK357" s="23" t="str">
        <f>+IF(AND(LEN($I357)&gt;5),IF(AND($J357&gt;Q$1,$J357&lt;=$AO$1),1,IF((COUNTIFS(INCAPACIDADES!$C$1:$C$51,$I357,INCAPACIDADES!N$1:N$51,Q$1))&gt;0,2,IF(VLOOKUP($C357,BD!$D$1:$F$501,3,0)&gt;Q$1,0,3))),"")</f>
        <v/>
      </c>
      <c r="CL357" s="23" t="str">
        <f>+IF(AND(LEN($I357)&gt;5),IF(AND($J357&gt;R$1,$J357&lt;=$AO$1),1,IF((COUNTIFS(INCAPACIDADES!$C$1:$C$51,$I357,INCAPACIDADES!O$1:O$51,R$1))&gt;0,2,IF(VLOOKUP($C357,BD!$D$1:$F$501,3,0)&gt;R$1,0,3))),"")</f>
        <v/>
      </c>
      <c r="CM357" s="23" t="str">
        <f>+IF(AND(LEN($I357)&gt;5),IF(AND($J357&gt;S$1,$J357&lt;=$AO$1),1,IF((COUNTIFS(INCAPACIDADES!$C$1:$C$51,$I357,INCAPACIDADES!P$1:P$51,S$1))&gt;0,2,IF(VLOOKUP($C357,BD!$D$1:$F$501,3,0)&gt;S$1,0,3))),"")</f>
        <v/>
      </c>
      <c r="CN357" s="23" t="str">
        <f>+IF(AND(LEN($I357)&gt;5),IF(AND($J357&gt;T$1,$J357&lt;=$AO$1),1,IF((COUNTIFS(INCAPACIDADES!$C$1:$C$51,$I357,INCAPACIDADES!Q$1:Q$51,T$1))&gt;0,2,IF(VLOOKUP($C357,BD!$D$1:$F$501,3,0)&gt;T$1,0,3))),"")</f>
        <v/>
      </c>
      <c r="CO357" s="23" t="str">
        <f>+IF(AND(LEN($I357)&gt;5),IF(AND($J357&gt;U$1,$J357&lt;=$AO$1),1,IF((COUNTIFS(INCAPACIDADES!$C$1:$C$51,$I357,INCAPACIDADES!R$1:R$51,U$1))&gt;0,2,IF(VLOOKUP($C357,BD!$D$1:$F$501,3,0)&gt;U$1,0,3))),"")</f>
        <v/>
      </c>
      <c r="CP357" s="23" t="str">
        <f>+IF(AND(LEN($I357)&gt;5),IF(AND($J357&gt;V$1,$J357&lt;=$AO$1),1,IF((COUNTIFS(INCAPACIDADES!$C$1:$C$51,$I357,INCAPACIDADES!S$1:S$51,V$1))&gt;0,2,IF(VLOOKUP($C357,BD!$D$1:$F$501,3,0)&gt;V$1,0,3))),"")</f>
        <v/>
      </c>
      <c r="CQ357" s="23" t="str">
        <f>+IF(AND(LEN($I357)&gt;5),IF(AND($J357&gt;W$1,$J357&lt;=$AO$1),1,IF((COUNTIFS(INCAPACIDADES!$C$1:$C$51,$I357,INCAPACIDADES!T$1:T$51,W$1))&gt;0,2,IF(VLOOKUP($C357,BD!$D$1:$F$501,3,0)&gt;W$1,0,3))),"")</f>
        <v/>
      </c>
      <c r="CR357" s="23" t="str">
        <f>+IF(AND(LEN($I357)&gt;5),IF(AND($J357&gt;X$1,$J357&lt;=$AO$1),1,IF((COUNTIFS(INCAPACIDADES!$C$1:$C$51,$I357,INCAPACIDADES!U$1:U$51,X$1))&gt;0,2,IF(VLOOKUP($C357,BD!$D$1:$F$501,3,0)&gt;X$1,0,3))),"")</f>
        <v/>
      </c>
      <c r="CS357" s="23" t="str">
        <f>+IF(AND(LEN($I357)&gt;5),IF(AND($J357&gt;Y$1,$J357&lt;=$AO$1),1,IF((COUNTIFS(INCAPACIDADES!$C$1:$C$51,$I357,INCAPACIDADES!V$1:V$51,Y$1))&gt;0,2,IF(VLOOKUP($C357,BD!$D$1:$F$501,3,0)&gt;Y$1,0,3))),"")</f>
        <v/>
      </c>
      <c r="CT357" s="23" t="str">
        <f>+IF(AND(LEN($I357)&gt;5),IF(AND($J357&gt;Z$1,$J357&lt;=$AO$1),1,IF((COUNTIFS(INCAPACIDADES!$C$1:$C$51,$I357,INCAPACIDADES!W$1:W$51,Z$1))&gt;0,2,IF(VLOOKUP($C357,BD!$D$1:$F$501,3,0)&gt;Z$1,0,3))),"")</f>
        <v/>
      </c>
      <c r="CU357" s="23" t="str">
        <f>+IF(AND(LEN($I357)&gt;5),IF(AND($J357&gt;AA$1,$J357&lt;=$AO$1),1,IF((COUNTIFS(INCAPACIDADES!$C$1:$C$51,$I357,INCAPACIDADES!X$1:X$51,AA$1))&gt;0,2,IF(VLOOKUP($C357,BD!$D$1:$F$501,3,0)&gt;AA$1,0,3))),"")</f>
        <v/>
      </c>
      <c r="CV357" s="23" t="str">
        <f>+IF(AND(LEN($I357)&gt;5),IF(AND($J357&gt;AB$1,$J357&lt;=$AO$1),1,IF((COUNTIFS(INCAPACIDADES!$C$1:$C$51,$I357,INCAPACIDADES!Y$1:Y$51,AB$1))&gt;0,2,IF(VLOOKUP($C357,BD!$D$1:$F$501,3,0)&gt;AB$1,0,3))),"")</f>
        <v/>
      </c>
      <c r="CW357" s="23" t="str">
        <f>+IF(AND(LEN($I357)&gt;5),IF(AND($J357&gt;AC$1,$J357&lt;=$AO$1),1,IF((COUNTIFS(INCAPACIDADES!$C$1:$C$51,$I357,INCAPACIDADES!Z$1:Z$51,AC$1))&gt;0,2,IF(VLOOKUP($C357,BD!$D$1:$F$501,3,0)&gt;AC$1,0,3))),"")</f>
        <v/>
      </c>
      <c r="CX357" s="23" t="str">
        <f>+IF(AND(LEN($I357)&gt;5),IF(AND($J357&gt;AD$1,$J357&lt;=$AO$1),1,IF((COUNTIFS(INCAPACIDADES!$C$1:$C$51,$I357,INCAPACIDADES!AA$1:AA$51,AD$1))&gt;0,2,IF(VLOOKUP($C357,BD!$D$1:$F$501,3,0)&gt;AD$1,0,3))),"")</f>
        <v/>
      </c>
      <c r="CY357" s="23" t="str">
        <f>+IF(AND(LEN($I357)&gt;5),IF(AND($J357&gt;AE$1,$J357&lt;=$AO$1),1,IF((COUNTIFS(INCAPACIDADES!$C$1:$C$51,$I357,INCAPACIDADES!AB$1:AB$51,AE$1))&gt;0,2,IF(VLOOKUP($C357,BD!$D$1:$F$501,3,0)&gt;AE$1,0,3))),"")</f>
        <v/>
      </c>
      <c r="CZ357" s="23" t="str">
        <f>+IF(AND(LEN($I357)&gt;5),IF(AND($J357&gt;AF$1,$J357&lt;=$AO$1),1,IF((COUNTIFS(INCAPACIDADES!$C$1:$C$51,$I357,INCAPACIDADES!AC$1:AC$51,AF$1))&gt;0,2,IF(VLOOKUP($C357,BD!$D$1:$F$501,3,0)&gt;AF$1,0,3))),"")</f>
        <v/>
      </c>
      <c r="DA357" s="23" t="str">
        <f>+IF(AND(LEN($I357)&gt;5),IF(AND($J357&gt;AG$1,$J357&lt;=$AO$1),1,IF((COUNTIFS(INCAPACIDADES!$C$1:$C$51,$I357,INCAPACIDADES!AD$1:AD$51,AG$1))&gt;0,2,IF(VLOOKUP($C357,BD!$D$1:$F$501,3,0)&gt;AG$1,0,3))),"")</f>
        <v/>
      </c>
      <c r="DB357" s="23" t="str">
        <f>+IF(AND(LEN($I357)&gt;5),IF(AND($J357&gt;AH$1,$J357&lt;=$AO$1),1,IF((COUNTIFS(INCAPACIDADES!$C$1:$C$51,$I357,INCAPACIDADES!AE$1:AE$51,AH$1))&gt;0,2,IF(VLOOKUP($C357,BD!$D$1:$F$501,3,0)&gt;AH$1,0,3))),"")</f>
        <v/>
      </c>
      <c r="DC357" s="23" t="str">
        <f>+IF(AND(LEN($I357)&gt;5),IF(AND($J357&gt;AI$1,$J357&lt;=$AO$1),1,IF((COUNTIFS(INCAPACIDADES!$C$1:$C$51,$I357,INCAPACIDADES!AF$1:AF$51,AI$1))&gt;0,2,IF(VLOOKUP($C357,BD!$D$1:$F$501,3,0)&gt;AI$1,0,3))),"")</f>
        <v/>
      </c>
      <c r="DD357" s="23" t="str">
        <f>+IF(AND(LEN($I357)&gt;5),IF(AND($J357&gt;AJ$1,$J357&lt;=$AO$1),1,IF((COUNTIFS(INCAPACIDADES!$C$1:$C$51,$I357,INCAPACIDADES!AG$1:AG$51,AJ$1))&gt;0,2,IF(VLOOKUP($C357,BD!$D$1:$F$501,3,0)&gt;AJ$1,0,3))),"")</f>
        <v/>
      </c>
      <c r="DE357" s="23" t="str">
        <f>+IF(AND(LEN($I357)&gt;5),IF(AND($J357&gt;AK$1,$J357&lt;=$AO$1),1,IF((COUNTIFS(INCAPACIDADES!$C$1:$C$51,$I357,INCAPACIDADES!AH$1:AH$51,AK$1))&gt;0,2,IF(VLOOKUP($C357,BD!$D$1:$F$501,3,0)&gt;AK$1,0,3))),"")</f>
        <v/>
      </c>
      <c r="DF357" s="23" t="str">
        <f>+IF(AND(LEN($I357)&gt;5),IF(AND($J357&gt;AL$1,$J357&lt;=$AO$1),1,IF((COUNTIFS(INCAPACIDADES!$C$1:$C$51,$I357,INCAPACIDADES!AI$1:AI$51,AL$1))&gt;0,2,IF(VLOOKUP($C357,BD!$D$1:$F$501,3,0)&gt;AL$1,0,3))),"")</f>
        <v/>
      </c>
      <c r="DG357" s="23" t="str">
        <f>+IF(AND(LEN($I357)&gt;5),IF(AND($J357&gt;AM$1,$J357&lt;=$AO$1),1,IF((COUNTIFS(INCAPACIDADES!$C$1:$C$51,$I357,INCAPACIDADES!AJ$1:AJ$51,AM$1))&gt;0,2,IF(VLOOKUP($C357,BD!$D$1:$F$501,3,0)&gt;AM$1,0,3))),"")</f>
        <v/>
      </c>
      <c r="DH357" s="23" t="str">
        <f>+IF(AND(LEN($I357)&gt;5),IF(AND($J357&gt;AN$1,$J357&lt;=$AO$1),1,IF((COUNTIFS(INCAPACIDADES!$C$1:$C$51,$I357,INCAPACIDADES!AK$1:AK$51,AN$1))&gt;0,2,IF(VLOOKUP($C357,BD!$D$1:$F$501,3,0)&gt;AN$1,0,3))),"")</f>
        <v/>
      </c>
      <c r="DI357" s="23" t="str">
        <f>+IF(AND(LEN($I357)&gt;5),IF(AND($J357&gt;AO$1,$J357&lt;=$AO$1),1,IF((COUNTIFS(INCAPACIDADES!$C$1:$C$51,$I357,INCAPACIDADES!AL$1:AL$51,AO$1))&gt;0,2,IF(VLOOKUP($C357,BD!$D$1:$F$501,3,0)&gt;AO$1,0,3))),"")</f>
        <v/>
      </c>
      <c r="DJ357" s="23" t="str">
        <f>+IF(LEN($I357)&gt;5,IF(ISERROR(VLOOKUP(N357,'CODIGO PAGO'!$B$2:$B$20,1,0)),1,IF(OR(AND(CH357=1,N357&lt;&gt;"N"),AND(CH357=3,N357&lt;&gt;"B"),AND(CH357=2,LEFT(TRIM(N357),1)&lt;&gt;"I")),1,IF(OR(AND(CH357=0,N357="N"),AND(CH357=0,N357="B"),AND(CH357=0,LEFT(TRIM(N357),1)="I")),1,0))),"")</f>
        <v/>
      </c>
      <c r="DK357" s="23" t="str">
        <f t="shared" si="209"/>
        <v/>
      </c>
      <c r="DL357" s="23" t="str">
        <f>+IF(LEN($I357)&gt;5,IF(ISERROR(VLOOKUP(P357,'CODIGO PAGO'!$B$2:$B$20,1,0)),1,IF(OR(AND(CJ357=1,P357&lt;&gt;"N"),AND(CJ357=3,P357&lt;&gt;"B"),AND(CJ357=2,LEFT(TRIM(P357),1)&lt;&gt;"I")),1,IF(OR(AND(CJ357=0,P357="N"),AND(CJ357=0,P357="B"),AND(CJ357=0,LEFT(TRIM(P357),1)="I")),1,0))),"")</f>
        <v/>
      </c>
      <c r="DM357" s="23" t="str">
        <f t="shared" si="210"/>
        <v/>
      </c>
      <c r="DN357" s="23" t="str">
        <f>+IF(LEN($I357)&gt;5,IF(ISERROR(VLOOKUP(R357,'CODIGO PAGO'!$B$2:$B$20,1,0)),1,IF(OR(AND(CL357=1,R357&lt;&gt;"N"),AND(CL357=3,R357&lt;&gt;"B"),AND(CL357=2,LEFT(TRIM(R357),1)&lt;&gt;"I")),1,IF(OR(AND(CL357=0,R357="N"),AND(CL357=0,R357="B"),AND(CL357=0,LEFT(TRIM(R357),1)="I")),1,0))),"")</f>
        <v/>
      </c>
      <c r="DO357" s="23" t="str">
        <f t="shared" si="211"/>
        <v/>
      </c>
      <c r="DP357" s="23" t="str">
        <f>+IF(LEN($I357)&gt;5,IF(ISERROR(VLOOKUP(T357,'CODIGO PAGO'!$B$2:$B$20,1,0)),1,IF(OR(AND(CN357=1,T357&lt;&gt;"N"),AND(CN357=3,T357&lt;&gt;"B"),AND(CN357=2,LEFT(TRIM(T357),1)&lt;&gt;"I")),1,IF(OR(AND(CN357=0,T357="N"),AND(CN357=0,T357="B"),AND(CN357=0,LEFT(TRIM(T357),1)="I")),1,0))),"")</f>
        <v/>
      </c>
      <c r="DQ357" s="23" t="str">
        <f t="shared" si="212"/>
        <v/>
      </c>
      <c r="DR357" s="23" t="str">
        <f>+IF(LEN($I357)&gt;5,IF(ISERROR(VLOOKUP(V357,'CODIGO PAGO'!$B$2:$B$20,1,0)),1,IF(OR(AND(CP357=1,V357&lt;&gt;"N"),AND(CP357=3,V357&lt;&gt;"B"),AND(CP357=2,LEFT(TRIM(V357),1)&lt;&gt;"I")),1,IF(OR(AND(CP357=0,V357="N"),AND(CP357=0,V357="B"),AND(CP357=0,LEFT(TRIM(V357),1)="I")),1,0))),"")</f>
        <v/>
      </c>
      <c r="DS357" s="23" t="str">
        <f t="shared" si="213"/>
        <v/>
      </c>
      <c r="DT357" s="23" t="str">
        <f>+IF(LEN($I357)&gt;5,IF(ISERROR(VLOOKUP(X357,'CODIGO PAGO'!$B$2:$B$20,1,0)),1,IF(OR(AND(CR357=1,X357&lt;&gt;"N"),AND(CR357=3,X357&lt;&gt;"B"),AND(CR357=2,LEFT(TRIM(X357),1)&lt;&gt;"I")),1,IF(OR(AND(CR357=0,X357="N"),AND(CR357=0,X357="B"),AND(CR357=0,LEFT(TRIM(X357),1)="I")),1,0))),"")</f>
        <v/>
      </c>
      <c r="DU357" s="23" t="str">
        <f t="shared" si="214"/>
        <v/>
      </c>
      <c r="DV357" s="23" t="str">
        <f>+IF(LEN($I357)&gt;5,IF(ISERROR(VLOOKUP(Z357,'CODIGO PAGO'!$B$2:$B$20,1,0)),1,IF(OR(AND(CT357=1,Z357&lt;&gt;"N"),AND(CT357=3,Z357&lt;&gt;"B"),AND(CT357=2,LEFT(TRIM(Z357),1)&lt;&gt;"I")),1,IF(OR(AND(CT357=0,Z357="N"),AND(CT357=0,Z357="B"),AND(CT357=0,LEFT(TRIM(Z357),1)="I")),1,0))),"")</f>
        <v/>
      </c>
      <c r="DW357" s="23" t="str">
        <f t="shared" si="215"/>
        <v/>
      </c>
      <c r="DX357" s="23" t="str">
        <f>+IF(LEN($I357)&gt;5,IF(ISERROR(VLOOKUP(AB357,'CODIGO PAGO'!$B$2:$B$20,1,0)),1,IF(OR(AND(CV357=1,AB357&lt;&gt;"N"),AND(CV357=3,AB357&lt;&gt;"B"),AND(CV357=2,LEFT(TRIM(AB357),1)&lt;&gt;"I")),1,IF(OR(AND(CV357=0,AB357="N"),AND(CV357=0,AB357="B"),AND(CV357=0,LEFT(TRIM(AB357),1)="I")),1,0))),"")</f>
        <v/>
      </c>
      <c r="DY357" s="23" t="str">
        <f t="shared" si="216"/>
        <v/>
      </c>
      <c r="DZ357" s="23" t="str">
        <f>+IF(LEN($I357)&gt;5,IF(ISERROR(VLOOKUP(AD357,'CODIGO PAGO'!$B$2:$B$20,1,0)),1,IF(OR(AND(CX357=1,AD357&lt;&gt;"N"),AND(CX357=3,AD357&lt;&gt;"B"),AND(CX357=2,LEFT(TRIM(AD357),1)&lt;&gt;"I")),1,IF(OR(AND(CX357=0,AD357="N"),AND(CX357=0,AD357="B"),AND(CX357=0,LEFT(TRIM(AD357),1)="I")),1,0))),"")</f>
        <v/>
      </c>
      <c r="EA357" s="23" t="str">
        <f t="shared" si="217"/>
        <v/>
      </c>
      <c r="EB357" s="23" t="str">
        <f>+IF(LEN($I357)&gt;5,IF(ISERROR(VLOOKUP(AF357,'CODIGO PAGO'!$B$2:$B$20,1,0)),1,IF(OR(AND(CZ357=1,AF357&lt;&gt;"N"),AND(CZ357=3,AF357&lt;&gt;"B"),AND(CZ357=2,LEFT(TRIM(AF357),1)&lt;&gt;"I")),1,IF(OR(AND(CZ357=0,AF357="N"),AND(CZ357=0,AF357="B"),AND(CZ357=0,LEFT(TRIM(AF357),1)="I")),1,0))),"")</f>
        <v/>
      </c>
      <c r="EC357" s="23" t="str">
        <f t="shared" si="218"/>
        <v/>
      </c>
      <c r="ED357" s="23" t="str">
        <f>+IF(LEN($I357)&gt;5,IF(ISERROR(VLOOKUP(AH357,'CODIGO PAGO'!$B$2:$B$20,1,0)),1,IF(OR(AND(DB357=1,AH357&lt;&gt;"N"),AND(DB357=3,AH357&lt;&gt;"B"),AND(DB357=2,LEFT(TRIM(AH357),1)&lt;&gt;"I")),1,IF(OR(AND(DB357=0,AH357="N"),AND(DB357=0,AH357="B"),AND(DB357=0,LEFT(TRIM(AH357),1)="I")),1,0))),"")</f>
        <v/>
      </c>
      <c r="EE357" s="23" t="str">
        <f t="shared" si="219"/>
        <v/>
      </c>
      <c r="EF357" s="23" t="str">
        <f>+IF(LEN($I357)&gt;5,IF(ISERROR(VLOOKUP(AJ357,'CODIGO PAGO'!$B$2:$B$20,1,0)),1,IF(OR(AND(DD357=1,AJ357&lt;&gt;"N"),AND(DD357=3,AJ357&lt;&gt;"B"),AND(DD357=2,LEFT(TRIM(AJ357),1)&lt;&gt;"I")),1,IF(OR(AND(DD357=0,AJ357="N"),AND(DD357=0,AJ357="B"),AND(DD357=0,LEFT(TRIM(AJ357),1)="I")),1,0))),"")</f>
        <v/>
      </c>
      <c r="EG357" s="23" t="str">
        <f t="shared" si="220"/>
        <v/>
      </c>
      <c r="EH357" s="23" t="str">
        <f>+IF(LEN($I357)&gt;5,IF(ISERROR(VLOOKUP(AL357,'CODIGO PAGO'!$B$2:$B$20,1,0)),1,IF(OR(AND(DF357=1,AL357&lt;&gt;"N"),AND(DF357=3,AL357&lt;&gt;"B"),AND(DF357=2,LEFT(TRIM(AL357),1)&lt;&gt;"I")),1,IF(OR(AND(DF357=0,AL357="N"),AND(DF357=0,AL357="B"),AND(DF357=0,LEFT(TRIM(AL357),1)="I")),1,0))),"")</f>
        <v/>
      </c>
      <c r="EI357" s="23" t="str">
        <f t="shared" si="221"/>
        <v/>
      </c>
      <c r="EJ357" s="23" t="str">
        <f>+IF(LEN($I357)&gt;5,IF(ISERROR(VLOOKUP(AN357,'CODIGO PAGO'!$B$2:$B$20,1,0)),1,IF(OR(AND(DH357=1,AN357&lt;&gt;"N"),AND(DH357=3,AN357&lt;&gt;"B"),AND(DH357=2,LEFT(TRIM(AN357),1)&lt;&gt;"I")),1,IF(OR(AND(DH357=0,AN357="N"),AND(DH357=0,AN357="B"),AND(DH357=0,LEFT(TRIM(AN357),1)="I")),1,0))),"")</f>
        <v/>
      </c>
      <c r="EK357" s="23" t="str">
        <f t="shared" si="222"/>
        <v/>
      </c>
      <c r="EL357" s="24" t="str">
        <f t="shared" si="223"/>
        <v/>
      </c>
    </row>
    <row r="358" spans="1:142" s="26" customFormat="1">
      <c r="A358" s="15" t="str">
        <f t="shared" si="189"/>
        <v/>
      </c>
      <c r="B358" s="1" t="str">
        <f>+IF(LEN(I358)&gt;5,'CODIGO PAGO'!$B$28,"")</f>
        <v/>
      </c>
      <c r="C358" s="1" t="str">
        <f>+IF(LEN($I358)&gt;5,BD!D358,"")</f>
        <v/>
      </c>
      <c r="D358" s="168" t="str">
        <f>+IF(LEN($I358)&gt;5,BD!A358,"")</f>
        <v/>
      </c>
      <c r="E358" s="1" t="str">
        <f>+IF(LEN($I358)&gt;5,BD!B358,"")</f>
        <v/>
      </c>
      <c r="F358" s="1" t="str">
        <f>+IF(LEN($I358)&gt;5,BD!C358,"")</f>
        <v/>
      </c>
      <c r="G358" s="141"/>
      <c r="H358" s="141"/>
      <c r="I358" s="1" t="str">
        <f>+IF(LEN(BD!G358)&gt;5,BD!G358,"")</f>
        <v/>
      </c>
      <c r="J358" s="167" t="str">
        <f>+IF(LEN($I358)&gt;5,BD!E358,"")</f>
        <v/>
      </c>
      <c r="K358" s="6" t="str">
        <f t="shared" si="190"/>
        <v/>
      </c>
      <c r="L358" s="87" t="str">
        <f>+IF(LEN($I358)&gt;5,BD!H358,"")</f>
        <v/>
      </c>
      <c r="M358" s="40" t="str">
        <f t="shared" si="191"/>
        <v/>
      </c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4" t="str">
        <f t="shared" si="192"/>
        <v/>
      </c>
      <c r="AQ358" s="5" t="str">
        <f t="shared" si="193"/>
        <v/>
      </c>
      <c r="AR358" s="91" t="str">
        <f t="shared" si="194"/>
        <v/>
      </c>
      <c r="AS358" s="5" t="str">
        <f t="shared" si="195"/>
        <v/>
      </c>
      <c r="AT358" s="91" t="str">
        <f t="shared" si="196"/>
        <v/>
      </c>
      <c r="AU358" s="4" t="str">
        <f t="shared" si="197"/>
        <v/>
      </c>
      <c r="AV358" s="4" t="str">
        <f t="shared" si="198"/>
        <v/>
      </c>
      <c r="AW358" s="4" t="str">
        <f t="shared" si="199"/>
        <v/>
      </c>
      <c r="AX358" s="4" t="str">
        <f t="shared" si="200"/>
        <v/>
      </c>
      <c r="AY358" s="88" t="str">
        <f t="shared" si="201"/>
        <v/>
      </c>
      <c r="AZ358" s="17" t="str">
        <f t="shared" si="202"/>
        <v/>
      </c>
      <c r="BA358" s="18" t="str">
        <f t="shared" si="203"/>
        <v/>
      </c>
      <c r="BB358" s="19" t="str">
        <f>+IF(LEN(I358)&gt;5,IF(INT(RIGHT(B358,1))=9,0.5*L358*AY358,INT(MID(B358,5,LEN(B358)-4))*L358)+IFERROR(VLOOKUP(I358,AJUSTES!$A$1:$I$50,9,0),0),"")</f>
        <v/>
      </c>
      <c r="BC358" s="12"/>
      <c r="BD358" s="19" t="str">
        <f t="shared" si="204"/>
        <v/>
      </c>
      <c r="BE358" s="18" t="str">
        <f t="shared" si="205"/>
        <v/>
      </c>
      <c r="BF358" s="139" t="str">
        <f t="shared" si="206"/>
        <v/>
      </c>
      <c r="BG358" s="114"/>
      <c r="BH358" s="18" t="str">
        <f t="shared" si="207"/>
        <v/>
      </c>
      <c r="BI358" s="13"/>
      <c r="BJ358" s="12"/>
      <c r="BK358" s="12"/>
      <c r="BL358" s="145"/>
      <c r="BM358" s="12"/>
      <c r="BN358" s="12"/>
      <c r="BO358" s="12"/>
      <c r="BP358" s="12"/>
      <c r="BQ358" s="12"/>
      <c r="BR358" s="12"/>
      <c r="BS358" s="146"/>
      <c r="BT358" s="14"/>
      <c r="BU358" s="12"/>
      <c r="BV358" s="12"/>
      <c r="BW358" s="12"/>
      <c r="BX358" s="12"/>
      <c r="BY358" s="12"/>
      <c r="BZ358" s="144"/>
      <c r="CA358" s="107" t="str">
        <f>+IF(LEN($I358)&gt;5,IF(BD!F358="N/A","",BD!F358),"")</f>
        <v/>
      </c>
      <c r="CB358" s="21"/>
      <c r="CC358" s="147"/>
      <c r="CD358" s="148"/>
      <c r="CE358" s="8" t="str">
        <f>+IF(LEN(I358)&gt;5,BD!M358,"")</f>
        <v/>
      </c>
      <c r="CF358" s="16" t="str">
        <f>+IF(LEN(I358)&gt;5,BD!N358,"")</f>
        <v/>
      </c>
      <c r="CG358" s="3" t="str">
        <f t="shared" si="208"/>
        <v/>
      </c>
      <c r="CH358" s="23" t="str">
        <f>+IF(AND(LEN($I358)&gt;5),IF(AND($J358&gt;N$1,$J358&lt;=$AO$1),1,IF((COUNTIFS(INCAPACIDADES!$C$1:$C$51,$I358,INCAPACIDADES!K$1:K$51,N$1))&gt;0,2,IF(VLOOKUP($C358,BD!$D$1:$F$501,3,0)&gt;N$1,0,3))),"")</f>
        <v/>
      </c>
      <c r="CI358" s="23" t="str">
        <f>+IF(AND(LEN($I358)&gt;5),IF(AND($J358&gt;O$1,$J358&lt;=$AO$1),1,IF((COUNTIFS(INCAPACIDADES!$C$1:$C$51,$I358,INCAPACIDADES!L$1:L$51,O$1))&gt;0,2,IF(VLOOKUP($C358,BD!$D$1:$F$501,3,0)&gt;O$1,0,3))),"")</f>
        <v/>
      </c>
      <c r="CJ358" s="23" t="str">
        <f>+IF(AND(LEN($I358)&gt;5),IF(AND($J358&gt;P$1,$J358&lt;=$AO$1),1,IF((COUNTIFS(INCAPACIDADES!$C$1:$C$51,$I358,INCAPACIDADES!M$1:M$51,P$1))&gt;0,2,IF(VLOOKUP($C358,BD!$D$1:$F$501,3,0)&gt;P$1,0,3))),"")</f>
        <v/>
      </c>
      <c r="CK358" s="23" t="str">
        <f>+IF(AND(LEN($I358)&gt;5),IF(AND($J358&gt;Q$1,$J358&lt;=$AO$1),1,IF((COUNTIFS(INCAPACIDADES!$C$1:$C$51,$I358,INCAPACIDADES!N$1:N$51,Q$1))&gt;0,2,IF(VLOOKUP($C358,BD!$D$1:$F$501,3,0)&gt;Q$1,0,3))),"")</f>
        <v/>
      </c>
      <c r="CL358" s="23" t="str">
        <f>+IF(AND(LEN($I358)&gt;5),IF(AND($J358&gt;R$1,$J358&lt;=$AO$1),1,IF((COUNTIFS(INCAPACIDADES!$C$1:$C$51,$I358,INCAPACIDADES!O$1:O$51,R$1))&gt;0,2,IF(VLOOKUP($C358,BD!$D$1:$F$501,3,0)&gt;R$1,0,3))),"")</f>
        <v/>
      </c>
      <c r="CM358" s="23" t="str">
        <f>+IF(AND(LEN($I358)&gt;5),IF(AND($J358&gt;S$1,$J358&lt;=$AO$1),1,IF((COUNTIFS(INCAPACIDADES!$C$1:$C$51,$I358,INCAPACIDADES!P$1:P$51,S$1))&gt;0,2,IF(VLOOKUP($C358,BD!$D$1:$F$501,3,0)&gt;S$1,0,3))),"")</f>
        <v/>
      </c>
      <c r="CN358" s="23" t="str">
        <f>+IF(AND(LEN($I358)&gt;5),IF(AND($J358&gt;T$1,$J358&lt;=$AO$1),1,IF((COUNTIFS(INCAPACIDADES!$C$1:$C$51,$I358,INCAPACIDADES!Q$1:Q$51,T$1))&gt;0,2,IF(VLOOKUP($C358,BD!$D$1:$F$501,3,0)&gt;T$1,0,3))),"")</f>
        <v/>
      </c>
      <c r="CO358" s="23" t="str">
        <f>+IF(AND(LEN($I358)&gt;5),IF(AND($J358&gt;U$1,$J358&lt;=$AO$1),1,IF((COUNTIFS(INCAPACIDADES!$C$1:$C$51,$I358,INCAPACIDADES!R$1:R$51,U$1))&gt;0,2,IF(VLOOKUP($C358,BD!$D$1:$F$501,3,0)&gt;U$1,0,3))),"")</f>
        <v/>
      </c>
      <c r="CP358" s="23" t="str">
        <f>+IF(AND(LEN($I358)&gt;5),IF(AND($J358&gt;V$1,$J358&lt;=$AO$1),1,IF((COUNTIFS(INCAPACIDADES!$C$1:$C$51,$I358,INCAPACIDADES!S$1:S$51,V$1))&gt;0,2,IF(VLOOKUP($C358,BD!$D$1:$F$501,3,0)&gt;V$1,0,3))),"")</f>
        <v/>
      </c>
      <c r="CQ358" s="23" t="str">
        <f>+IF(AND(LEN($I358)&gt;5),IF(AND($J358&gt;W$1,$J358&lt;=$AO$1),1,IF((COUNTIFS(INCAPACIDADES!$C$1:$C$51,$I358,INCAPACIDADES!T$1:T$51,W$1))&gt;0,2,IF(VLOOKUP($C358,BD!$D$1:$F$501,3,0)&gt;W$1,0,3))),"")</f>
        <v/>
      </c>
      <c r="CR358" s="23" t="str">
        <f>+IF(AND(LEN($I358)&gt;5),IF(AND($J358&gt;X$1,$J358&lt;=$AO$1),1,IF((COUNTIFS(INCAPACIDADES!$C$1:$C$51,$I358,INCAPACIDADES!U$1:U$51,X$1))&gt;0,2,IF(VLOOKUP($C358,BD!$D$1:$F$501,3,0)&gt;X$1,0,3))),"")</f>
        <v/>
      </c>
      <c r="CS358" s="23" t="str">
        <f>+IF(AND(LEN($I358)&gt;5),IF(AND($J358&gt;Y$1,$J358&lt;=$AO$1),1,IF((COUNTIFS(INCAPACIDADES!$C$1:$C$51,$I358,INCAPACIDADES!V$1:V$51,Y$1))&gt;0,2,IF(VLOOKUP($C358,BD!$D$1:$F$501,3,0)&gt;Y$1,0,3))),"")</f>
        <v/>
      </c>
      <c r="CT358" s="23" t="str">
        <f>+IF(AND(LEN($I358)&gt;5),IF(AND($J358&gt;Z$1,$J358&lt;=$AO$1),1,IF((COUNTIFS(INCAPACIDADES!$C$1:$C$51,$I358,INCAPACIDADES!W$1:W$51,Z$1))&gt;0,2,IF(VLOOKUP($C358,BD!$D$1:$F$501,3,0)&gt;Z$1,0,3))),"")</f>
        <v/>
      </c>
      <c r="CU358" s="23" t="str">
        <f>+IF(AND(LEN($I358)&gt;5),IF(AND($J358&gt;AA$1,$J358&lt;=$AO$1),1,IF((COUNTIFS(INCAPACIDADES!$C$1:$C$51,$I358,INCAPACIDADES!X$1:X$51,AA$1))&gt;0,2,IF(VLOOKUP($C358,BD!$D$1:$F$501,3,0)&gt;AA$1,0,3))),"")</f>
        <v/>
      </c>
      <c r="CV358" s="23" t="str">
        <f>+IF(AND(LEN($I358)&gt;5),IF(AND($J358&gt;AB$1,$J358&lt;=$AO$1),1,IF((COUNTIFS(INCAPACIDADES!$C$1:$C$51,$I358,INCAPACIDADES!Y$1:Y$51,AB$1))&gt;0,2,IF(VLOOKUP($C358,BD!$D$1:$F$501,3,0)&gt;AB$1,0,3))),"")</f>
        <v/>
      </c>
      <c r="CW358" s="23" t="str">
        <f>+IF(AND(LEN($I358)&gt;5),IF(AND($J358&gt;AC$1,$J358&lt;=$AO$1),1,IF((COUNTIFS(INCAPACIDADES!$C$1:$C$51,$I358,INCAPACIDADES!Z$1:Z$51,AC$1))&gt;0,2,IF(VLOOKUP($C358,BD!$D$1:$F$501,3,0)&gt;AC$1,0,3))),"")</f>
        <v/>
      </c>
      <c r="CX358" s="23" t="str">
        <f>+IF(AND(LEN($I358)&gt;5),IF(AND($J358&gt;AD$1,$J358&lt;=$AO$1),1,IF((COUNTIFS(INCAPACIDADES!$C$1:$C$51,$I358,INCAPACIDADES!AA$1:AA$51,AD$1))&gt;0,2,IF(VLOOKUP($C358,BD!$D$1:$F$501,3,0)&gt;AD$1,0,3))),"")</f>
        <v/>
      </c>
      <c r="CY358" s="23" t="str">
        <f>+IF(AND(LEN($I358)&gt;5),IF(AND($J358&gt;AE$1,$J358&lt;=$AO$1),1,IF((COUNTIFS(INCAPACIDADES!$C$1:$C$51,$I358,INCAPACIDADES!AB$1:AB$51,AE$1))&gt;0,2,IF(VLOOKUP($C358,BD!$D$1:$F$501,3,0)&gt;AE$1,0,3))),"")</f>
        <v/>
      </c>
      <c r="CZ358" s="23" t="str">
        <f>+IF(AND(LEN($I358)&gt;5),IF(AND($J358&gt;AF$1,$J358&lt;=$AO$1),1,IF((COUNTIFS(INCAPACIDADES!$C$1:$C$51,$I358,INCAPACIDADES!AC$1:AC$51,AF$1))&gt;0,2,IF(VLOOKUP($C358,BD!$D$1:$F$501,3,0)&gt;AF$1,0,3))),"")</f>
        <v/>
      </c>
      <c r="DA358" s="23" t="str">
        <f>+IF(AND(LEN($I358)&gt;5),IF(AND($J358&gt;AG$1,$J358&lt;=$AO$1),1,IF((COUNTIFS(INCAPACIDADES!$C$1:$C$51,$I358,INCAPACIDADES!AD$1:AD$51,AG$1))&gt;0,2,IF(VLOOKUP($C358,BD!$D$1:$F$501,3,0)&gt;AG$1,0,3))),"")</f>
        <v/>
      </c>
      <c r="DB358" s="23" t="str">
        <f>+IF(AND(LEN($I358)&gt;5),IF(AND($J358&gt;AH$1,$J358&lt;=$AO$1),1,IF((COUNTIFS(INCAPACIDADES!$C$1:$C$51,$I358,INCAPACIDADES!AE$1:AE$51,AH$1))&gt;0,2,IF(VLOOKUP($C358,BD!$D$1:$F$501,3,0)&gt;AH$1,0,3))),"")</f>
        <v/>
      </c>
      <c r="DC358" s="23" t="str">
        <f>+IF(AND(LEN($I358)&gt;5),IF(AND($J358&gt;AI$1,$J358&lt;=$AO$1),1,IF((COUNTIFS(INCAPACIDADES!$C$1:$C$51,$I358,INCAPACIDADES!AF$1:AF$51,AI$1))&gt;0,2,IF(VLOOKUP($C358,BD!$D$1:$F$501,3,0)&gt;AI$1,0,3))),"")</f>
        <v/>
      </c>
      <c r="DD358" s="23" t="str">
        <f>+IF(AND(LEN($I358)&gt;5),IF(AND($J358&gt;AJ$1,$J358&lt;=$AO$1),1,IF((COUNTIFS(INCAPACIDADES!$C$1:$C$51,$I358,INCAPACIDADES!AG$1:AG$51,AJ$1))&gt;0,2,IF(VLOOKUP($C358,BD!$D$1:$F$501,3,0)&gt;AJ$1,0,3))),"")</f>
        <v/>
      </c>
      <c r="DE358" s="23" t="str">
        <f>+IF(AND(LEN($I358)&gt;5),IF(AND($J358&gt;AK$1,$J358&lt;=$AO$1),1,IF((COUNTIFS(INCAPACIDADES!$C$1:$C$51,$I358,INCAPACIDADES!AH$1:AH$51,AK$1))&gt;0,2,IF(VLOOKUP($C358,BD!$D$1:$F$501,3,0)&gt;AK$1,0,3))),"")</f>
        <v/>
      </c>
      <c r="DF358" s="23" t="str">
        <f>+IF(AND(LEN($I358)&gt;5),IF(AND($J358&gt;AL$1,$J358&lt;=$AO$1),1,IF((COUNTIFS(INCAPACIDADES!$C$1:$C$51,$I358,INCAPACIDADES!AI$1:AI$51,AL$1))&gt;0,2,IF(VLOOKUP($C358,BD!$D$1:$F$501,3,0)&gt;AL$1,0,3))),"")</f>
        <v/>
      </c>
      <c r="DG358" s="23" t="str">
        <f>+IF(AND(LEN($I358)&gt;5),IF(AND($J358&gt;AM$1,$J358&lt;=$AO$1),1,IF((COUNTIFS(INCAPACIDADES!$C$1:$C$51,$I358,INCAPACIDADES!AJ$1:AJ$51,AM$1))&gt;0,2,IF(VLOOKUP($C358,BD!$D$1:$F$501,3,0)&gt;AM$1,0,3))),"")</f>
        <v/>
      </c>
      <c r="DH358" s="23" t="str">
        <f>+IF(AND(LEN($I358)&gt;5),IF(AND($J358&gt;AN$1,$J358&lt;=$AO$1),1,IF((COUNTIFS(INCAPACIDADES!$C$1:$C$51,$I358,INCAPACIDADES!AK$1:AK$51,AN$1))&gt;0,2,IF(VLOOKUP($C358,BD!$D$1:$F$501,3,0)&gt;AN$1,0,3))),"")</f>
        <v/>
      </c>
      <c r="DI358" s="23" t="str">
        <f>+IF(AND(LEN($I358)&gt;5),IF(AND($J358&gt;AO$1,$J358&lt;=$AO$1),1,IF((COUNTIFS(INCAPACIDADES!$C$1:$C$51,$I358,INCAPACIDADES!AL$1:AL$51,AO$1))&gt;0,2,IF(VLOOKUP($C358,BD!$D$1:$F$501,3,0)&gt;AO$1,0,3))),"")</f>
        <v/>
      </c>
      <c r="DJ358" s="23" t="str">
        <f>+IF(LEN($I358)&gt;5,IF(ISERROR(VLOOKUP(N358,'CODIGO PAGO'!$B$2:$B$20,1,0)),1,IF(OR(AND(CH358=1,N358&lt;&gt;"N"),AND(CH358=3,N358&lt;&gt;"B"),AND(CH358=2,LEFT(TRIM(N358),1)&lt;&gt;"I")),1,IF(OR(AND(CH358=0,N358="N"),AND(CH358=0,N358="B"),AND(CH358=0,LEFT(TRIM(N358),1)="I")),1,0))),"")</f>
        <v/>
      </c>
      <c r="DK358" s="23" t="str">
        <f t="shared" si="209"/>
        <v/>
      </c>
      <c r="DL358" s="23" t="str">
        <f>+IF(LEN($I358)&gt;5,IF(ISERROR(VLOOKUP(P358,'CODIGO PAGO'!$B$2:$B$20,1,0)),1,IF(OR(AND(CJ358=1,P358&lt;&gt;"N"),AND(CJ358=3,P358&lt;&gt;"B"),AND(CJ358=2,LEFT(TRIM(P358),1)&lt;&gt;"I")),1,IF(OR(AND(CJ358=0,P358="N"),AND(CJ358=0,P358="B"),AND(CJ358=0,LEFT(TRIM(P358),1)="I")),1,0))),"")</f>
        <v/>
      </c>
      <c r="DM358" s="23" t="str">
        <f t="shared" si="210"/>
        <v/>
      </c>
      <c r="DN358" s="23" t="str">
        <f>+IF(LEN($I358)&gt;5,IF(ISERROR(VLOOKUP(R358,'CODIGO PAGO'!$B$2:$B$20,1,0)),1,IF(OR(AND(CL358=1,R358&lt;&gt;"N"),AND(CL358=3,R358&lt;&gt;"B"),AND(CL358=2,LEFT(TRIM(R358),1)&lt;&gt;"I")),1,IF(OR(AND(CL358=0,R358="N"),AND(CL358=0,R358="B"),AND(CL358=0,LEFT(TRIM(R358),1)="I")),1,0))),"")</f>
        <v/>
      </c>
      <c r="DO358" s="23" t="str">
        <f t="shared" si="211"/>
        <v/>
      </c>
      <c r="DP358" s="23" t="str">
        <f>+IF(LEN($I358)&gt;5,IF(ISERROR(VLOOKUP(T358,'CODIGO PAGO'!$B$2:$B$20,1,0)),1,IF(OR(AND(CN358=1,T358&lt;&gt;"N"),AND(CN358=3,T358&lt;&gt;"B"),AND(CN358=2,LEFT(TRIM(T358),1)&lt;&gt;"I")),1,IF(OR(AND(CN358=0,T358="N"),AND(CN358=0,T358="B"),AND(CN358=0,LEFT(TRIM(T358),1)="I")),1,0))),"")</f>
        <v/>
      </c>
      <c r="DQ358" s="23" t="str">
        <f t="shared" si="212"/>
        <v/>
      </c>
      <c r="DR358" s="23" t="str">
        <f>+IF(LEN($I358)&gt;5,IF(ISERROR(VLOOKUP(V358,'CODIGO PAGO'!$B$2:$B$20,1,0)),1,IF(OR(AND(CP358=1,V358&lt;&gt;"N"),AND(CP358=3,V358&lt;&gt;"B"),AND(CP358=2,LEFT(TRIM(V358),1)&lt;&gt;"I")),1,IF(OR(AND(CP358=0,V358="N"),AND(CP358=0,V358="B"),AND(CP358=0,LEFT(TRIM(V358),1)="I")),1,0))),"")</f>
        <v/>
      </c>
      <c r="DS358" s="23" t="str">
        <f t="shared" si="213"/>
        <v/>
      </c>
      <c r="DT358" s="23" t="str">
        <f>+IF(LEN($I358)&gt;5,IF(ISERROR(VLOOKUP(X358,'CODIGO PAGO'!$B$2:$B$20,1,0)),1,IF(OR(AND(CR358=1,X358&lt;&gt;"N"),AND(CR358=3,X358&lt;&gt;"B"),AND(CR358=2,LEFT(TRIM(X358),1)&lt;&gt;"I")),1,IF(OR(AND(CR358=0,X358="N"),AND(CR358=0,X358="B"),AND(CR358=0,LEFT(TRIM(X358),1)="I")),1,0))),"")</f>
        <v/>
      </c>
      <c r="DU358" s="23" t="str">
        <f t="shared" si="214"/>
        <v/>
      </c>
      <c r="DV358" s="23" t="str">
        <f>+IF(LEN($I358)&gt;5,IF(ISERROR(VLOOKUP(Z358,'CODIGO PAGO'!$B$2:$B$20,1,0)),1,IF(OR(AND(CT358=1,Z358&lt;&gt;"N"),AND(CT358=3,Z358&lt;&gt;"B"),AND(CT358=2,LEFT(TRIM(Z358),1)&lt;&gt;"I")),1,IF(OR(AND(CT358=0,Z358="N"),AND(CT358=0,Z358="B"),AND(CT358=0,LEFT(TRIM(Z358),1)="I")),1,0))),"")</f>
        <v/>
      </c>
      <c r="DW358" s="23" t="str">
        <f t="shared" si="215"/>
        <v/>
      </c>
      <c r="DX358" s="23" t="str">
        <f>+IF(LEN($I358)&gt;5,IF(ISERROR(VLOOKUP(AB358,'CODIGO PAGO'!$B$2:$B$20,1,0)),1,IF(OR(AND(CV358=1,AB358&lt;&gt;"N"),AND(CV358=3,AB358&lt;&gt;"B"),AND(CV358=2,LEFT(TRIM(AB358),1)&lt;&gt;"I")),1,IF(OR(AND(CV358=0,AB358="N"),AND(CV358=0,AB358="B"),AND(CV358=0,LEFT(TRIM(AB358),1)="I")),1,0))),"")</f>
        <v/>
      </c>
      <c r="DY358" s="23" t="str">
        <f t="shared" si="216"/>
        <v/>
      </c>
      <c r="DZ358" s="23" t="str">
        <f>+IF(LEN($I358)&gt;5,IF(ISERROR(VLOOKUP(AD358,'CODIGO PAGO'!$B$2:$B$20,1,0)),1,IF(OR(AND(CX358=1,AD358&lt;&gt;"N"),AND(CX358=3,AD358&lt;&gt;"B"),AND(CX358=2,LEFT(TRIM(AD358),1)&lt;&gt;"I")),1,IF(OR(AND(CX358=0,AD358="N"),AND(CX358=0,AD358="B"),AND(CX358=0,LEFT(TRIM(AD358),1)="I")),1,0))),"")</f>
        <v/>
      </c>
      <c r="EA358" s="23" t="str">
        <f t="shared" si="217"/>
        <v/>
      </c>
      <c r="EB358" s="23" t="str">
        <f>+IF(LEN($I358)&gt;5,IF(ISERROR(VLOOKUP(AF358,'CODIGO PAGO'!$B$2:$B$20,1,0)),1,IF(OR(AND(CZ358=1,AF358&lt;&gt;"N"),AND(CZ358=3,AF358&lt;&gt;"B"),AND(CZ358=2,LEFT(TRIM(AF358),1)&lt;&gt;"I")),1,IF(OR(AND(CZ358=0,AF358="N"),AND(CZ358=0,AF358="B"),AND(CZ358=0,LEFT(TRIM(AF358),1)="I")),1,0))),"")</f>
        <v/>
      </c>
      <c r="EC358" s="23" t="str">
        <f t="shared" si="218"/>
        <v/>
      </c>
      <c r="ED358" s="23" t="str">
        <f>+IF(LEN($I358)&gt;5,IF(ISERROR(VLOOKUP(AH358,'CODIGO PAGO'!$B$2:$B$20,1,0)),1,IF(OR(AND(DB358=1,AH358&lt;&gt;"N"),AND(DB358=3,AH358&lt;&gt;"B"),AND(DB358=2,LEFT(TRIM(AH358),1)&lt;&gt;"I")),1,IF(OR(AND(DB358=0,AH358="N"),AND(DB358=0,AH358="B"),AND(DB358=0,LEFT(TRIM(AH358),1)="I")),1,0))),"")</f>
        <v/>
      </c>
      <c r="EE358" s="23" t="str">
        <f t="shared" si="219"/>
        <v/>
      </c>
      <c r="EF358" s="23" t="str">
        <f>+IF(LEN($I358)&gt;5,IF(ISERROR(VLOOKUP(AJ358,'CODIGO PAGO'!$B$2:$B$20,1,0)),1,IF(OR(AND(DD358=1,AJ358&lt;&gt;"N"),AND(DD358=3,AJ358&lt;&gt;"B"),AND(DD358=2,LEFT(TRIM(AJ358),1)&lt;&gt;"I")),1,IF(OR(AND(DD358=0,AJ358="N"),AND(DD358=0,AJ358="B"),AND(DD358=0,LEFT(TRIM(AJ358),1)="I")),1,0))),"")</f>
        <v/>
      </c>
      <c r="EG358" s="23" t="str">
        <f t="shared" si="220"/>
        <v/>
      </c>
      <c r="EH358" s="23" t="str">
        <f>+IF(LEN($I358)&gt;5,IF(ISERROR(VLOOKUP(AL358,'CODIGO PAGO'!$B$2:$B$20,1,0)),1,IF(OR(AND(DF358=1,AL358&lt;&gt;"N"),AND(DF358=3,AL358&lt;&gt;"B"),AND(DF358=2,LEFT(TRIM(AL358),1)&lt;&gt;"I")),1,IF(OR(AND(DF358=0,AL358="N"),AND(DF358=0,AL358="B"),AND(DF358=0,LEFT(TRIM(AL358),1)="I")),1,0))),"")</f>
        <v/>
      </c>
      <c r="EI358" s="23" t="str">
        <f t="shared" si="221"/>
        <v/>
      </c>
      <c r="EJ358" s="23" t="str">
        <f>+IF(LEN($I358)&gt;5,IF(ISERROR(VLOOKUP(AN358,'CODIGO PAGO'!$B$2:$B$20,1,0)),1,IF(OR(AND(DH358=1,AN358&lt;&gt;"N"),AND(DH358=3,AN358&lt;&gt;"B"),AND(DH358=2,LEFT(TRIM(AN358),1)&lt;&gt;"I")),1,IF(OR(AND(DH358=0,AN358="N"),AND(DH358=0,AN358="B"),AND(DH358=0,LEFT(TRIM(AN358),1)="I")),1,0))),"")</f>
        <v/>
      </c>
      <c r="EK358" s="23" t="str">
        <f t="shared" si="222"/>
        <v/>
      </c>
      <c r="EL358" s="24" t="str">
        <f t="shared" si="223"/>
        <v/>
      </c>
    </row>
    <row r="359" spans="1:142" s="26" customFormat="1">
      <c r="A359" s="15" t="str">
        <f t="shared" si="189"/>
        <v/>
      </c>
      <c r="B359" s="1" t="str">
        <f>+IF(LEN(I359)&gt;5,'CODIGO PAGO'!$B$28,"")</f>
        <v/>
      </c>
      <c r="C359" s="1" t="str">
        <f>+IF(LEN($I359)&gt;5,BD!D359,"")</f>
        <v/>
      </c>
      <c r="D359" s="168" t="str">
        <f>+IF(LEN($I359)&gt;5,BD!A359,"")</f>
        <v/>
      </c>
      <c r="E359" s="1" t="str">
        <f>+IF(LEN($I359)&gt;5,BD!B359,"")</f>
        <v/>
      </c>
      <c r="F359" s="1" t="str">
        <f>+IF(LEN($I359)&gt;5,BD!C359,"")</f>
        <v/>
      </c>
      <c r="G359" s="141"/>
      <c r="H359" s="141"/>
      <c r="I359" s="1" t="str">
        <f>+IF(LEN(BD!G359)&gt;5,BD!G359,"")</f>
        <v/>
      </c>
      <c r="J359" s="167" t="str">
        <f>+IF(LEN($I359)&gt;5,BD!E359,"")</f>
        <v/>
      </c>
      <c r="K359" s="6" t="str">
        <f t="shared" si="190"/>
        <v/>
      </c>
      <c r="L359" s="87" t="str">
        <f>+IF(LEN($I359)&gt;5,BD!H359,"")</f>
        <v/>
      </c>
      <c r="M359" s="40" t="str">
        <f t="shared" si="191"/>
        <v/>
      </c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4" t="str">
        <f t="shared" si="192"/>
        <v/>
      </c>
      <c r="AQ359" s="5" t="str">
        <f t="shared" si="193"/>
        <v/>
      </c>
      <c r="AR359" s="91" t="str">
        <f t="shared" si="194"/>
        <v/>
      </c>
      <c r="AS359" s="5" t="str">
        <f t="shared" si="195"/>
        <v/>
      </c>
      <c r="AT359" s="91" t="str">
        <f t="shared" si="196"/>
        <v/>
      </c>
      <c r="AU359" s="4" t="str">
        <f t="shared" si="197"/>
        <v/>
      </c>
      <c r="AV359" s="4" t="str">
        <f t="shared" si="198"/>
        <v/>
      </c>
      <c r="AW359" s="4" t="str">
        <f t="shared" si="199"/>
        <v/>
      </c>
      <c r="AX359" s="4" t="str">
        <f t="shared" si="200"/>
        <v/>
      </c>
      <c r="AY359" s="88" t="str">
        <f t="shared" si="201"/>
        <v/>
      </c>
      <c r="AZ359" s="17" t="str">
        <f t="shared" si="202"/>
        <v/>
      </c>
      <c r="BA359" s="18" t="str">
        <f t="shared" si="203"/>
        <v/>
      </c>
      <c r="BB359" s="19" t="str">
        <f>+IF(LEN(I359)&gt;5,IF(INT(RIGHT(B359,1))=9,0.5*L359*AY359,INT(MID(B359,5,LEN(B359)-4))*L359)+IFERROR(VLOOKUP(I359,AJUSTES!$A$1:$I$50,9,0),0),"")</f>
        <v/>
      </c>
      <c r="BC359" s="12"/>
      <c r="BD359" s="19" t="str">
        <f t="shared" si="204"/>
        <v/>
      </c>
      <c r="BE359" s="18" t="str">
        <f t="shared" si="205"/>
        <v/>
      </c>
      <c r="BF359" s="139" t="str">
        <f t="shared" si="206"/>
        <v/>
      </c>
      <c r="BG359" s="114"/>
      <c r="BH359" s="18" t="str">
        <f t="shared" si="207"/>
        <v/>
      </c>
      <c r="BI359" s="13"/>
      <c r="BJ359" s="12"/>
      <c r="BK359" s="12"/>
      <c r="BL359" s="145"/>
      <c r="BM359" s="12"/>
      <c r="BN359" s="12"/>
      <c r="BO359" s="12"/>
      <c r="BP359" s="12"/>
      <c r="BQ359" s="12"/>
      <c r="BR359" s="12"/>
      <c r="BS359" s="146"/>
      <c r="BT359" s="14"/>
      <c r="BU359" s="12"/>
      <c r="BV359" s="12"/>
      <c r="BW359" s="12"/>
      <c r="BX359" s="12"/>
      <c r="BY359" s="12"/>
      <c r="BZ359" s="144"/>
      <c r="CA359" s="107" t="str">
        <f>+IF(LEN($I359)&gt;5,IF(BD!F359="N/A","",BD!F359),"")</f>
        <v/>
      </c>
      <c r="CB359" s="21"/>
      <c r="CC359" s="147"/>
      <c r="CD359" s="148"/>
      <c r="CE359" s="8" t="str">
        <f>+IF(LEN(I359)&gt;5,BD!M359,"")</f>
        <v/>
      </c>
      <c r="CF359" s="16" t="str">
        <f>+IF(LEN(I359)&gt;5,BD!N359,"")</f>
        <v/>
      </c>
      <c r="CG359" s="3" t="str">
        <f t="shared" si="208"/>
        <v/>
      </c>
      <c r="CH359" s="23" t="str">
        <f>+IF(AND(LEN($I359)&gt;5),IF(AND($J359&gt;N$1,$J359&lt;=$AO$1),1,IF((COUNTIFS(INCAPACIDADES!$C$1:$C$51,$I359,INCAPACIDADES!K$1:K$51,N$1))&gt;0,2,IF(VLOOKUP($C359,BD!$D$1:$F$501,3,0)&gt;N$1,0,3))),"")</f>
        <v/>
      </c>
      <c r="CI359" s="23" t="str">
        <f>+IF(AND(LEN($I359)&gt;5),IF(AND($J359&gt;O$1,$J359&lt;=$AO$1),1,IF((COUNTIFS(INCAPACIDADES!$C$1:$C$51,$I359,INCAPACIDADES!L$1:L$51,O$1))&gt;0,2,IF(VLOOKUP($C359,BD!$D$1:$F$501,3,0)&gt;O$1,0,3))),"")</f>
        <v/>
      </c>
      <c r="CJ359" s="23" t="str">
        <f>+IF(AND(LEN($I359)&gt;5),IF(AND($J359&gt;P$1,$J359&lt;=$AO$1),1,IF((COUNTIFS(INCAPACIDADES!$C$1:$C$51,$I359,INCAPACIDADES!M$1:M$51,P$1))&gt;0,2,IF(VLOOKUP($C359,BD!$D$1:$F$501,3,0)&gt;P$1,0,3))),"")</f>
        <v/>
      </c>
      <c r="CK359" s="23" t="str">
        <f>+IF(AND(LEN($I359)&gt;5),IF(AND($J359&gt;Q$1,$J359&lt;=$AO$1),1,IF((COUNTIFS(INCAPACIDADES!$C$1:$C$51,$I359,INCAPACIDADES!N$1:N$51,Q$1))&gt;0,2,IF(VLOOKUP($C359,BD!$D$1:$F$501,3,0)&gt;Q$1,0,3))),"")</f>
        <v/>
      </c>
      <c r="CL359" s="23" t="str">
        <f>+IF(AND(LEN($I359)&gt;5),IF(AND($J359&gt;R$1,$J359&lt;=$AO$1),1,IF((COUNTIFS(INCAPACIDADES!$C$1:$C$51,$I359,INCAPACIDADES!O$1:O$51,R$1))&gt;0,2,IF(VLOOKUP($C359,BD!$D$1:$F$501,3,0)&gt;R$1,0,3))),"")</f>
        <v/>
      </c>
      <c r="CM359" s="23" t="str">
        <f>+IF(AND(LEN($I359)&gt;5),IF(AND($J359&gt;S$1,$J359&lt;=$AO$1),1,IF((COUNTIFS(INCAPACIDADES!$C$1:$C$51,$I359,INCAPACIDADES!P$1:P$51,S$1))&gt;0,2,IF(VLOOKUP($C359,BD!$D$1:$F$501,3,0)&gt;S$1,0,3))),"")</f>
        <v/>
      </c>
      <c r="CN359" s="23" t="str">
        <f>+IF(AND(LEN($I359)&gt;5),IF(AND($J359&gt;T$1,$J359&lt;=$AO$1),1,IF((COUNTIFS(INCAPACIDADES!$C$1:$C$51,$I359,INCAPACIDADES!Q$1:Q$51,T$1))&gt;0,2,IF(VLOOKUP($C359,BD!$D$1:$F$501,3,0)&gt;T$1,0,3))),"")</f>
        <v/>
      </c>
      <c r="CO359" s="23" t="str">
        <f>+IF(AND(LEN($I359)&gt;5),IF(AND($J359&gt;U$1,$J359&lt;=$AO$1),1,IF((COUNTIFS(INCAPACIDADES!$C$1:$C$51,$I359,INCAPACIDADES!R$1:R$51,U$1))&gt;0,2,IF(VLOOKUP($C359,BD!$D$1:$F$501,3,0)&gt;U$1,0,3))),"")</f>
        <v/>
      </c>
      <c r="CP359" s="23" t="str">
        <f>+IF(AND(LEN($I359)&gt;5),IF(AND($J359&gt;V$1,$J359&lt;=$AO$1),1,IF((COUNTIFS(INCAPACIDADES!$C$1:$C$51,$I359,INCAPACIDADES!S$1:S$51,V$1))&gt;0,2,IF(VLOOKUP($C359,BD!$D$1:$F$501,3,0)&gt;V$1,0,3))),"")</f>
        <v/>
      </c>
      <c r="CQ359" s="23" t="str">
        <f>+IF(AND(LEN($I359)&gt;5),IF(AND($J359&gt;W$1,$J359&lt;=$AO$1),1,IF((COUNTIFS(INCAPACIDADES!$C$1:$C$51,$I359,INCAPACIDADES!T$1:T$51,W$1))&gt;0,2,IF(VLOOKUP($C359,BD!$D$1:$F$501,3,0)&gt;W$1,0,3))),"")</f>
        <v/>
      </c>
      <c r="CR359" s="23" t="str">
        <f>+IF(AND(LEN($I359)&gt;5),IF(AND($J359&gt;X$1,$J359&lt;=$AO$1),1,IF((COUNTIFS(INCAPACIDADES!$C$1:$C$51,$I359,INCAPACIDADES!U$1:U$51,X$1))&gt;0,2,IF(VLOOKUP($C359,BD!$D$1:$F$501,3,0)&gt;X$1,0,3))),"")</f>
        <v/>
      </c>
      <c r="CS359" s="23" t="str">
        <f>+IF(AND(LEN($I359)&gt;5),IF(AND($J359&gt;Y$1,$J359&lt;=$AO$1),1,IF((COUNTIFS(INCAPACIDADES!$C$1:$C$51,$I359,INCAPACIDADES!V$1:V$51,Y$1))&gt;0,2,IF(VLOOKUP($C359,BD!$D$1:$F$501,3,0)&gt;Y$1,0,3))),"")</f>
        <v/>
      </c>
      <c r="CT359" s="23" t="str">
        <f>+IF(AND(LEN($I359)&gt;5),IF(AND($J359&gt;Z$1,$J359&lt;=$AO$1),1,IF((COUNTIFS(INCAPACIDADES!$C$1:$C$51,$I359,INCAPACIDADES!W$1:W$51,Z$1))&gt;0,2,IF(VLOOKUP($C359,BD!$D$1:$F$501,3,0)&gt;Z$1,0,3))),"")</f>
        <v/>
      </c>
      <c r="CU359" s="23" t="str">
        <f>+IF(AND(LEN($I359)&gt;5),IF(AND($J359&gt;AA$1,$J359&lt;=$AO$1),1,IF((COUNTIFS(INCAPACIDADES!$C$1:$C$51,$I359,INCAPACIDADES!X$1:X$51,AA$1))&gt;0,2,IF(VLOOKUP($C359,BD!$D$1:$F$501,3,0)&gt;AA$1,0,3))),"")</f>
        <v/>
      </c>
      <c r="CV359" s="23" t="str">
        <f>+IF(AND(LEN($I359)&gt;5),IF(AND($J359&gt;AB$1,$J359&lt;=$AO$1),1,IF((COUNTIFS(INCAPACIDADES!$C$1:$C$51,$I359,INCAPACIDADES!Y$1:Y$51,AB$1))&gt;0,2,IF(VLOOKUP($C359,BD!$D$1:$F$501,3,0)&gt;AB$1,0,3))),"")</f>
        <v/>
      </c>
      <c r="CW359" s="23" t="str">
        <f>+IF(AND(LEN($I359)&gt;5),IF(AND($J359&gt;AC$1,$J359&lt;=$AO$1),1,IF((COUNTIFS(INCAPACIDADES!$C$1:$C$51,$I359,INCAPACIDADES!Z$1:Z$51,AC$1))&gt;0,2,IF(VLOOKUP($C359,BD!$D$1:$F$501,3,0)&gt;AC$1,0,3))),"")</f>
        <v/>
      </c>
      <c r="CX359" s="23" t="str">
        <f>+IF(AND(LEN($I359)&gt;5),IF(AND($J359&gt;AD$1,$J359&lt;=$AO$1),1,IF((COUNTIFS(INCAPACIDADES!$C$1:$C$51,$I359,INCAPACIDADES!AA$1:AA$51,AD$1))&gt;0,2,IF(VLOOKUP($C359,BD!$D$1:$F$501,3,0)&gt;AD$1,0,3))),"")</f>
        <v/>
      </c>
      <c r="CY359" s="23" t="str">
        <f>+IF(AND(LEN($I359)&gt;5),IF(AND($J359&gt;AE$1,$J359&lt;=$AO$1),1,IF((COUNTIFS(INCAPACIDADES!$C$1:$C$51,$I359,INCAPACIDADES!AB$1:AB$51,AE$1))&gt;0,2,IF(VLOOKUP($C359,BD!$D$1:$F$501,3,0)&gt;AE$1,0,3))),"")</f>
        <v/>
      </c>
      <c r="CZ359" s="23" t="str">
        <f>+IF(AND(LEN($I359)&gt;5),IF(AND($J359&gt;AF$1,$J359&lt;=$AO$1),1,IF((COUNTIFS(INCAPACIDADES!$C$1:$C$51,$I359,INCAPACIDADES!AC$1:AC$51,AF$1))&gt;0,2,IF(VLOOKUP($C359,BD!$D$1:$F$501,3,0)&gt;AF$1,0,3))),"")</f>
        <v/>
      </c>
      <c r="DA359" s="23" t="str">
        <f>+IF(AND(LEN($I359)&gt;5),IF(AND($J359&gt;AG$1,$J359&lt;=$AO$1),1,IF((COUNTIFS(INCAPACIDADES!$C$1:$C$51,$I359,INCAPACIDADES!AD$1:AD$51,AG$1))&gt;0,2,IF(VLOOKUP($C359,BD!$D$1:$F$501,3,0)&gt;AG$1,0,3))),"")</f>
        <v/>
      </c>
      <c r="DB359" s="23" t="str">
        <f>+IF(AND(LEN($I359)&gt;5),IF(AND($J359&gt;AH$1,$J359&lt;=$AO$1),1,IF((COUNTIFS(INCAPACIDADES!$C$1:$C$51,$I359,INCAPACIDADES!AE$1:AE$51,AH$1))&gt;0,2,IF(VLOOKUP($C359,BD!$D$1:$F$501,3,0)&gt;AH$1,0,3))),"")</f>
        <v/>
      </c>
      <c r="DC359" s="23" t="str">
        <f>+IF(AND(LEN($I359)&gt;5),IF(AND($J359&gt;AI$1,$J359&lt;=$AO$1),1,IF((COUNTIFS(INCAPACIDADES!$C$1:$C$51,$I359,INCAPACIDADES!AF$1:AF$51,AI$1))&gt;0,2,IF(VLOOKUP($C359,BD!$D$1:$F$501,3,0)&gt;AI$1,0,3))),"")</f>
        <v/>
      </c>
      <c r="DD359" s="23" t="str">
        <f>+IF(AND(LEN($I359)&gt;5),IF(AND($J359&gt;AJ$1,$J359&lt;=$AO$1),1,IF((COUNTIFS(INCAPACIDADES!$C$1:$C$51,$I359,INCAPACIDADES!AG$1:AG$51,AJ$1))&gt;0,2,IF(VLOOKUP($C359,BD!$D$1:$F$501,3,0)&gt;AJ$1,0,3))),"")</f>
        <v/>
      </c>
      <c r="DE359" s="23" t="str">
        <f>+IF(AND(LEN($I359)&gt;5),IF(AND($J359&gt;AK$1,$J359&lt;=$AO$1),1,IF((COUNTIFS(INCAPACIDADES!$C$1:$C$51,$I359,INCAPACIDADES!AH$1:AH$51,AK$1))&gt;0,2,IF(VLOOKUP($C359,BD!$D$1:$F$501,3,0)&gt;AK$1,0,3))),"")</f>
        <v/>
      </c>
      <c r="DF359" s="23" t="str">
        <f>+IF(AND(LEN($I359)&gt;5),IF(AND($J359&gt;AL$1,$J359&lt;=$AO$1),1,IF((COUNTIFS(INCAPACIDADES!$C$1:$C$51,$I359,INCAPACIDADES!AI$1:AI$51,AL$1))&gt;0,2,IF(VLOOKUP($C359,BD!$D$1:$F$501,3,0)&gt;AL$1,0,3))),"")</f>
        <v/>
      </c>
      <c r="DG359" s="23" t="str">
        <f>+IF(AND(LEN($I359)&gt;5),IF(AND($J359&gt;AM$1,$J359&lt;=$AO$1),1,IF((COUNTIFS(INCAPACIDADES!$C$1:$C$51,$I359,INCAPACIDADES!AJ$1:AJ$51,AM$1))&gt;0,2,IF(VLOOKUP($C359,BD!$D$1:$F$501,3,0)&gt;AM$1,0,3))),"")</f>
        <v/>
      </c>
      <c r="DH359" s="23" t="str">
        <f>+IF(AND(LEN($I359)&gt;5),IF(AND($J359&gt;AN$1,$J359&lt;=$AO$1),1,IF((COUNTIFS(INCAPACIDADES!$C$1:$C$51,$I359,INCAPACIDADES!AK$1:AK$51,AN$1))&gt;0,2,IF(VLOOKUP($C359,BD!$D$1:$F$501,3,0)&gt;AN$1,0,3))),"")</f>
        <v/>
      </c>
      <c r="DI359" s="23" t="str">
        <f>+IF(AND(LEN($I359)&gt;5),IF(AND($J359&gt;AO$1,$J359&lt;=$AO$1),1,IF((COUNTIFS(INCAPACIDADES!$C$1:$C$51,$I359,INCAPACIDADES!AL$1:AL$51,AO$1))&gt;0,2,IF(VLOOKUP($C359,BD!$D$1:$F$501,3,0)&gt;AO$1,0,3))),"")</f>
        <v/>
      </c>
      <c r="DJ359" s="23" t="str">
        <f>+IF(LEN($I359)&gt;5,IF(ISERROR(VLOOKUP(N359,'CODIGO PAGO'!$B$2:$B$20,1,0)),1,IF(OR(AND(CH359=1,N359&lt;&gt;"N"),AND(CH359=3,N359&lt;&gt;"B"),AND(CH359=2,LEFT(TRIM(N359),1)&lt;&gt;"I")),1,IF(OR(AND(CH359=0,N359="N"),AND(CH359=0,N359="B"),AND(CH359=0,LEFT(TRIM(N359),1)="I")),1,0))),"")</f>
        <v/>
      </c>
      <c r="DK359" s="23" t="str">
        <f t="shared" si="209"/>
        <v/>
      </c>
      <c r="DL359" s="23" t="str">
        <f>+IF(LEN($I359)&gt;5,IF(ISERROR(VLOOKUP(P359,'CODIGO PAGO'!$B$2:$B$20,1,0)),1,IF(OR(AND(CJ359=1,P359&lt;&gt;"N"),AND(CJ359=3,P359&lt;&gt;"B"),AND(CJ359=2,LEFT(TRIM(P359),1)&lt;&gt;"I")),1,IF(OR(AND(CJ359=0,P359="N"),AND(CJ359=0,P359="B"),AND(CJ359=0,LEFT(TRIM(P359),1)="I")),1,0))),"")</f>
        <v/>
      </c>
      <c r="DM359" s="23" t="str">
        <f t="shared" si="210"/>
        <v/>
      </c>
      <c r="DN359" s="23" t="str">
        <f>+IF(LEN($I359)&gt;5,IF(ISERROR(VLOOKUP(R359,'CODIGO PAGO'!$B$2:$B$20,1,0)),1,IF(OR(AND(CL359=1,R359&lt;&gt;"N"),AND(CL359=3,R359&lt;&gt;"B"),AND(CL359=2,LEFT(TRIM(R359),1)&lt;&gt;"I")),1,IF(OR(AND(CL359=0,R359="N"),AND(CL359=0,R359="B"),AND(CL359=0,LEFT(TRIM(R359),1)="I")),1,0))),"")</f>
        <v/>
      </c>
      <c r="DO359" s="23" t="str">
        <f t="shared" si="211"/>
        <v/>
      </c>
      <c r="DP359" s="23" t="str">
        <f>+IF(LEN($I359)&gt;5,IF(ISERROR(VLOOKUP(T359,'CODIGO PAGO'!$B$2:$B$20,1,0)),1,IF(OR(AND(CN359=1,T359&lt;&gt;"N"),AND(CN359=3,T359&lt;&gt;"B"),AND(CN359=2,LEFT(TRIM(T359),1)&lt;&gt;"I")),1,IF(OR(AND(CN359=0,T359="N"),AND(CN359=0,T359="B"),AND(CN359=0,LEFT(TRIM(T359),1)="I")),1,0))),"")</f>
        <v/>
      </c>
      <c r="DQ359" s="23" t="str">
        <f t="shared" si="212"/>
        <v/>
      </c>
      <c r="DR359" s="23" t="str">
        <f>+IF(LEN($I359)&gt;5,IF(ISERROR(VLOOKUP(V359,'CODIGO PAGO'!$B$2:$B$20,1,0)),1,IF(OR(AND(CP359=1,V359&lt;&gt;"N"),AND(CP359=3,V359&lt;&gt;"B"),AND(CP359=2,LEFT(TRIM(V359),1)&lt;&gt;"I")),1,IF(OR(AND(CP359=0,V359="N"),AND(CP359=0,V359="B"),AND(CP359=0,LEFT(TRIM(V359),1)="I")),1,0))),"")</f>
        <v/>
      </c>
      <c r="DS359" s="23" t="str">
        <f t="shared" si="213"/>
        <v/>
      </c>
      <c r="DT359" s="23" t="str">
        <f>+IF(LEN($I359)&gt;5,IF(ISERROR(VLOOKUP(X359,'CODIGO PAGO'!$B$2:$B$20,1,0)),1,IF(OR(AND(CR359=1,X359&lt;&gt;"N"),AND(CR359=3,X359&lt;&gt;"B"),AND(CR359=2,LEFT(TRIM(X359),1)&lt;&gt;"I")),1,IF(OR(AND(CR359=0,X359="N"),AND(CR359=0,X359="B"),AND(CR359=0,LEFT(TRIM(X359),1)="I")),1,0))),"")</f>
        <v/>
      </c>
      <c r="DU359" s="23" t="str">
        <f t="shared" si="214"/>
        <v/>
      </c>
      <c r="DV359" s="23" t="str">
        <f>+IF(LEN($I359)&gt;5,IF(ISERROR(VLOOKUP(Z359,'CODIGO PAGO'!$B$2:$B$20,1,0)),1,IF(OR(AND(CT359=1,Z359&lt;&gt;"N"),AND(CT359=3,Z359&lt;&gt;"B"),AND(CT359=2,LEFT(TRIM(Z359),1)&lt;&gt;"I")),1,IF(OR(AND(CT359=0,Z359="N"),AND(CT359=0,Z359="B"),AND(CT359=0,LEFT(TRIM(Z359),1)="I")),1,0))),"")</f>
        <v/>
      </c>
      <c r="DW359" s="23" t="str">
        <f t="shared" si="215"/>
        <v/>
      </c>
      <c r="DX359" s="23" t="str">
        <f>+IF(LEN($I359)&gt;5,IF(ISERROR(VLOOKUP(AB359,'CODIGO PAGO'!$B$2:$B$20,1,0)),1,IF(OR(AND(CV359=1,AB359&lt;&gt;"N"),AND(CV359=3,AB359&lt;&gt;"B"),AND(CV359=2,LEFT(TRIM(AB359),1)&lt;&gt;"I")),1,IF(OR(AND(CV359=0,AB359="N"),AND(CV359=0,AB359="B"),AND(CV359=0,LEFT(TRIM(AB359),1)="I")),1,0))),"")</f>
        <v/>
      </c>
      <c r="DY359" s="23" t="str">
        <f t="shared" si="216"/>
        <v/>
      </c>
      <c r="DZ359" s="23" t="str">
        <f>+IF(LEN($I359)&gt;5,IF(ISERROR(VLOOKUP(AD359,'CODIGO PAGO'!$B$2:$B$20,1,0)),1,IF(OR(AND(CX359=1,AD359&lt;&gt;"N"),AND(CX359=3,AD359&lt;&gt;"B"),AND(CX359=2,LEFT(TRIM(AD359),1)&lt;&gt;"I")),1,IF(OR(AND(CX359=0,AD359="N"),AND(CX359=0,AD359="B"),AND(CX359=0,LEFT(TRIM(AD359),1)="I")),1,0))),"")</f>
        <v/>
      </c>
      <c r="EA359" s="23" t="str">
        <f t="shared" si="217"/>
        <v/>
      </c>
      <c r="EB359" s="23" t="str">
        <f>+IF(LEN($I359)&gt;5,IF(ISERROR(VLOOKUP(AF359,'CODIGO PAGO'!$B$2:$B$20,1,0)),1,IF(OR(AND(CZ359=1,AF359&lt;&gt;"N"),AND(CZ359=3,AF359&lt;&gt;"B"),AND(CZ359=2,LEFT(TRIM(AF359),1)&lt;&gt;"I")),1,IF(OR(AND(CZ359=0,AF359="N"),AND(CZ359=0,AF359="B"),AND(CZ359=0,LEFT(TRIM(AF359),1)="I")),1,0))),"")</f>
        <v/>
      </c>
      <c r="EC359" s="23" t="str">
        <f t="shared" si="218"/>
        <v/>
      </c>
      <c r="ED359" s="23" t="str">
        <f>+IF(LEN($I359)&gt;5,IF(ISERROR(VLOOKUP(AH359,'CODIGO PAGO'!$B$2:$B$20,1,0)),1,IF(OR(AND(DB359=1,AH359&lt;&gt;"N"),AND(DB359=3,AH359&lt;&gt;"B"),AND(DB359=2,LEFT(TRIM(AH359),1)&lt;&gt;"I")),1,IF(OR(AND(DB359=0,AH359="N"),AND(DB359=0,AH359="B"),AND(DB359=0,LEFT(TRIM(AH359),1)="I")),1,0))),"")</f>
        <v/>
      </c>
      <c r="EE359" s="23" t="str">
        <f t="shared" si="219"/>
        <v/>
      </c>
      <c r="EF359" s="23" t="str">
        <f>+IF(LEN($I359)&gt;5,IF(ISERROR(VLOOKUP(AJ359,'CODIGO PAGO'!$B$2:$B$20,1,0)),1,IF(OR(AND(DD359=1,AJ359&lt;&gt;"N"),AND(DD359=3,AJ359&lt;&gt;"B"),AND(DD359=2,LEFT(TRIM(AJ359),1)&lt;&gt;"I")),1,IF(OR(AND(DD359=0,AJ359="N"),AND(DD359=0,AJ359="B"),AND(DD359=0,LEFT(TRIM(AJ359),1)="I")),1,0))),"")</f>
        <v/>
      </c>
      <c r="EG359" s="23" t="str">
        <f t="shared" si="220"/>
        <v/>
      </c>
      <c r="EH359" s="23" t="str">
        <f>+IF(LEN($I359)&gt;5,IF(ISERROR(VLOOKUP(AL359,'CODIGO PAGO'!$B$2:$B$20,1,0)),1,IF(OR(AND(DF359=1,AL359&lt;&gt;"N"),AND(DF359=3,AL359&lt;&gt;"B"),AND(DF359=2,LEFT(TRIM(AL359),1)&lt;&gt;"I")),1,IF(OR(AND(DF359=0,AL359="N"),AND(DF359=0,AL359="B"),AND(DF359=0,LEFT(TRIM(AL359),1)="I")),1,0))),"")</f>
        <v/>
      </c>
      <c r="EI359" s="23" t="str">
        <f t="shared" si="221"/>
        <v/>
      </c>
      <c r="EJ359" s="23" t="str">
        <f>+IF(LEN($I359)&gt;5,IF(ISERROR(VLOOKUP(AN359,'CODIGO PAGO'!$B$2:$B$20,1,0)),1,IF(OR(AND(DH359=1,AN359&lt;&gt;"N"),AND(DH359=3,AN359&lt;&gt;"B"),AND(DH359=2,LEFT(TRIM(AN359),1)&lt;&gt;"I")),1,IF(OR(AND(DH359=0,AN359="N"),AND(DH359=0,AN359="B"),AND(DH359=0,LEFT(TRIM(AN359),1)="I")),1,0))),"")</f>
        <v/>
      </c>
      <c r="EK359" s="23" t="str">
        <f t="shared" si="222"/>
        <v/>
      </c>
      <c r="EL359" s="24" t="str">
        <f t="shared" si="223"/>
        <v/>
      </c>
    </row>
    <row r="360" spans="1:142" s="26" customFormat="1">
      <c r="A360" s="15" t="str">
        <f t="shared" si="189"/>
        <v/>
      </c>
      <c r="B360" s="1" t="str">
        <f>+IF(LEN(I360)&gt;5,'CODIGO PAGO'!$B$28,"")</f>
        <v/>
      </c>
      <c r="C360" s="1" t="str">
        <f>+IF(LEN($I360)&gt;5,BD!D360,"")</f>
        <v/>
      </c>
      <c r="D360" s="168" t="str">
        <f>+IF(LEN($I360)&gt;5,BD!A360,"")</f>
        <v/>
      </c>
      <c r="E360" s="1" t="str">
        <f>+IF(LEN($I360)&gt;5,BD!B360,"")</f>
        <v/>
      </c>
      <c r="F360" s="1" t="str">
        <f>+IF(LEN($I360)&gt;5,BD!C360,"")</f>
        <v/>
      </c>
      <c r="G360" s="141"/>
      <c r="H360" s="141"/>
      <c r="I360" s="1" t="str">
        <f>+IF(LEN(BD!G360)&gt;5,BD!G360,"")</f>
        <v/>
      </c>
      <c r="J360" s="167" t="str">
        <f>+IF(LEN($I360)&gt;5,BD!E360,"")</f>
        <v/>
      </c>
      <c r="K360" s="6" t="str">
        <f t="shared" si="190"/>
        <v/>
      </c>
      <c r="L360" s="87" t="str">
        <f>+IF(LEN($I360)&gt;5,BD!H360,"")</f>
        <v/>
      </c>
      <c r="M360" s="40" t="str">
        <f t="shared" si="191"/>
        <v/>
      </c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4" t="str">
        <f t="shared" si="192"/>
        <v/>
      </c>
      <c r="AQ360" s="5" t="str">
        <f t="shared" si="193"/>
        <v/>
      </c>
      <c r="AR360" s="91" t="str">
        <f t="shared" si="194"/>
        <v/>
      </c>
      <c r="AS360" s="5" t="str">
        <f t="shared" si="195"/>
        <v/>
      </c>
      <c r="AT360" s="91" t="str">
        <f t="shared" si="196"/>
        <v/>
      </c>
      <c r="AU360" s="4" t="str">
        <f t="shared" si="197"/>
        <v/>
      </c>
      <c r="AV360" s="4" t="str">
        <f t="shared" si="198"/>
        <v/>
      </c>
      <c r="AW360" s="4" t="str">
        <f t="shared" si="199"/>
        <v/>
      </c>
      <c r="AX360" s="4" t="str">
        <f t="shared" si="200"/>
        <v/>
      </c>
      <c r="AY360" s="88" t="str">
        <f t="shared" si="201"/>
        <v/>
      </c>
      <c r="AZ360" s="17" t="str">
        <f t="shared" si="202"/>
        <v/>
      </c>
      <c r="BA360" s="18" t="str">
        <f t="shared" si="203"/>
        <v/>
      </c>
      <c r="BB360" s="19" t="str">
        <f>+IF(LEN(I360)&gt;5,IF(INT(RIGHT(B360,1))=9,0.5*L360*AY360,INT(MID(B360,5,LEN(B360)-4))*L360)+IFERROR(VLOOKUP(I360,AJUSTES!$A$1:$I$50,9,0),0),"")</f>
        <v/>
      </c>
      <c r="BC360" s="12"/>
      <c r="BD360" s="19" t="str">
        <f t="shared" si="204"/>
        <v/>
      </c>
      <c r="BE360" s="18" t="str">
        <f t="shared" si="205"/>
        <v/>
      </c>
      <c r="BF360" s="139" t="str">
        <f t="shared" si="206"/>
        <v/>
      </c>
      <c r="BG360" s="114"/>
      <c r="BH360" s="18" t="str">
        <f t="shared" si="207"/>
        <v/>
      </c>
      <c r="BI360" s="13"/>
      <c r="BJ360" s="12"/>
      <c r="BK360" s="12"/>
      <c r="BL360" s="145"/>
      <c r="BM360" s="12"/>
      <c r="BN360" s="12"/>
      <c r="BO360" s="12"/>
      <c r="BP360" s="12"/>
      <c r="BQ360" s="12"/>
      <c r="BR360" s="12"/>
      <c r="BS360" s="146"/>
      <c r="BT360" s="14"/>
      <c r="BU360" s="12"/>
      <c r="BV360" s="12"/>
      <c r="BW360" s="12"/>
      <c r="BX360" s="12"/>
      <c r="BY360" s="12"/>
      <c r="BZ360" s="144"/>
      <c r="CA360" s="107" t="str">
        <f>+IF(LEN($I360)&gt;5,IF(BD!F360="N/A","",BD!F360),"")</f>
        <v/>
      </c>
      <c r="CB360" s="21"/>
      <c r="CC360" s="147"/>
      <c r="CD360" s="148"/>
      <c r="CE360" s="8" t="str">
        <f>+IF(LEN(I360)&gt;5,BD!M360,"")</f>
        <v/>
      </c>
      <c r="CF360" s="16" t="str">
        <f>+IF(LEN(I360)&gt;5,BD!N360,"")</f>
        <v/>
      </c>
      <c r="CG360" s="3" t="str">
        <f t="shared" si="208"/>
        <v/>
      </c>
      <c r="CH360" s="23" t="str">
        <f>+IF(AND(LEN($I360)&gt;5),IF(AND($J360&gt;N$1,$J360&lt;=$AO$1),1,IF((COUNTIFS(INCAPACIDADES!$C$1:$C$51,$I360,INCAPACIDADES!K$1:K$51,N$1))&gt;0,2,IF(VLOOKUP($C360,BD!$D$1:$F$501,3,0)&gt;N$1,0,3))),"")</f>
        <v/>
      </c>
      <c r="CI360" s="23" t="str">
        <f>+IF(AND(LEN($I360)&gt;5),IF(AND($J360&gt;O$1,$J360&lt;=$AO$1),1,IF((COUNTIFS(INCAPACIDADES!$C$1:$C$51,$I360,INCAPACIDADES!L$1:L$51,O$1))&gt;0,2,IF(VLOOKUP($C360,BD!$D$1:$F$501,3,0)&gt;O$1,0,3))),"")</f>
        <v/>
      </c>
      <c r="CJ360" s="23" t="str">
        <f>+IF(AND(LEN($I360)&gt;5),IF(AND($J360&gt;P$1,$J360&lt;=$AO$1),1,IF((COUNTIFS(INCAPACIDADES!$C$1:$C$51,$I360,INCAPACIDADES!M$1:M$51,P$1))&gt;0,2,IF(VLOOKUP($C360,BD!$D$1:$F$501,3,0)&gt;P$1,0,3))),"")</f>
        <v/>
      </c>
      <c r="CK360" s="23" t="str">
        <f>+IF(AND(LEN($I360)&gt;5),IF(AND($J360&gt;Q$1,$J360&lt;=$AO$1),1,IF((COUNTIFS(INCAPACIDADES!$C$1:$C$51,$I360,INCAPACIDADES!N$1:N$51,Q$1))&gt;0,2,IF(VLOOKUP($C360,BD!$D$1:$F$501,3,0)&gt;Q$1,0,3))),"")</f>
        <v/>
      </c>
      <c r="CL360" s="23" t="str">
        <f>+IF(AND(LEN($I360)&gt;5),IF(AND($J360&gt;R$1,$J360&lt;=$AO$1),1,IF((COUNTIFS(INCAPACIDADES!$C$1:$C$51,$I360,INCAPACIDADES!O$1:O$51,R$1))&gt;0,2,IF(VLOOKUP($C360,BD!$D$1:$F$501,3,0)&gt;R$1,0,3))),"")</f>
        <v/>
      </c>
      <c r="CM360" s="23" t="str">
        <f>+IF(AND(LEN($I360)&gt;5),IF(AND($J360&gt;S$1,$J360&lt;=$AO$1),1,IF((COUNTIFS(INCAPACIDADES!$C$1:$C$51,$I360,INCAPACIDADES!P$1:P$51,S$1))&gt;0,2,IF(VLOOKUP($C360,BD!$D$1:$F$501,3,0)&gt;S$1,0,3))),"")</f>
        <v/>
      </c>
      <c r="CN360" s="23" t="str">
        <f>+IF(AND(LEN($I360)&gt;5),IF(AND($J360&gt;T$1,$J360&lt;=$AO$1),1,IF((COUNTIFS(INCAPACIDADES!$C$1:$C$51,$I360,INCAPACIDADES!Q$1:Q$51,T$1))&gt;0,2,IF(VLOOKUP($C360,BD!$D$1:$F$501,3,0)&gt;T$1,0,3))),"")</f>
        <v/>
      </c>
      <c r="CO360" s="23" t="str">
        <f>+IF(AND(LEN($I360)&gt;5),IF(AND($J360&gt;U$1,$J360&lt;=$AO$1),1,IF((COUNTIFS(INCAPACIDADES!$C$1:$C$51,$I360,INCAPACIDADES!R$1:R$51,U$1))&gt;0,2,IF(VLOOKUP($C360,BD!$D$1:$F$501,3,0)&gt;U$1,0,3))),"")</f>
        <v/>
      </c>
      <c r="CP360" s="23" t="str">
        <f>+IF(AND(LEN($I360)&gt;5),IF(AND($J360&gt;V$1,$J360&lt;=$AO$1),1,IF((COUNTIFS(INCAPACIDADES!$C$1:$C$51,$I360,INCAPACIDADES!S$1:S$51,V$1))&gt;0,2,IF(VLOOKUP($C360,BD!$D$1:$F$501,3,0)&gt;V$1,0,3))),"")</f>
        <v/>
      </c>
      <c r="CQ360" s="23" t="str">
        <f>+IF(AND(LEN($I360)&gt;5),IF(AND($J360&gt;W$1,$J360&lt;=$AO$1),1,IF((COUNTIFS(INCAPACIDADES!$C$1:$C$51,$I360,INCAPACIDADES!T$1:T$51,W$1))&gt;0,2,IF(VLOOKUP($C360,BD!$D$1:$F$501,3,0)&gt;W$1,0,3))),"")</f>
        <v/>
      </c>
      <c r="CR360" s="23" t="str">
        <f>+IF(AND(LEN($I360)&gt;5),IF(AND($J360&gt;X$1,$J360&lt;=$AO$1),1,IF((COUNTIFS(INCAPACIDADES!$C$1:$C$51,$I360,INCAPACIDADES!U$1:U$51,X$1))&gt;0,2,IF(VLOOKUP($C360,BD!$D$1:$F$501,3,0)&gt;X$1,0,3))),"")</f>
        <v/>
      </c>
      <c r="CS360" s="23" t="str">
        <f>+IF(AND(LEN($I360)&gt;5),IF(AND($J360&gt;Y$1,$J360&lt;=$AO$1),1,IF((COUNTIFS(INCAPACIDADES!$C$1:$C$51,$I360,INCAPACIDADES!V$1:V$51,Y$1))&gt;0,2,IF(VLOOKUP($C360,BD!$D$1:$F$501,3,0)&gt;Y$1,0,3))),"")</f>
        <v/>
      </c>
      <c r="CT360" s="23" t="str">
        <f>+IF(AND(LEN($I360)&gt;5),IF(AND($J360&gt;Z$1,$J360&lt;=$AO$1),1,IF((COUNTIFS(INCAPACIDADES!$C$1:$C$51,$I360,INCAPACIDADES!W$1:W$51,Z$1))&gt;0,2,IF(VLOOKUP($C360,BD!$D$1:$F$501,3,0)&gt;Z$1,0,3))),"")</f>
        <v/>
      </c>
      <c r="CU360" s="23" t="str">
        <f>+IF(AND(LEN($I360)&gt;5),IF(AND($J360&gt;AA$1,$J360&lt;=$AO$1),1,IF((COUNTIFS(INCAPACIDADES!$C$1:$C$51,$I360,INCAPACIDADES!X$1:X$51,AA$1))&gt;0,2,IF(VLOOKUP($C360,BD!$D$1:$F$501,3,0)&gt;AA$1,0,3))),"")</f>
        <v/>
      </c>
      <c r="CV360" s="23" t="str">
        <f>+IF(AND(LEN($I360)&gt;5),IF(AND($J360&gt;AB$1,$J360&lt;=$AO$1),1,IF((COUNTIFS(INCAPACIDADES!$C$1:$C$51,$I360,INCAPACIDADES!Y$1:Y$51,AB$1))&gt;0,2,IF(VLOOKUP($C360,BD!$D$1:$F$501,3,0)&gt;AB$1,0,3))),"")</f>
        <v/>
      </c>
      <c r="CW360" s="23" t="str">
        <f>+IF(AND(LEN($I360)&gt;5),IF(AND($J360&gt;AC$1,$J360&lt;=$AO$1),1,IF((COUNTIFS(INCAPACIDADES!$C$1:$C$51,$I360,INCAPACIDADES!Z$1:Z$51,AC$1))&gt;0,2,IF(VLOOKUP($C360,BD!$D$1:$F$501,3,0)&gt;AC$1,0,3))),"")</f>
        <v/>
      </c>
      <c r="CX360" s="23" t="str">
        <f>+IF(AND(LEN($I360)&gt;5),IF(AND($J360&gt;AD$1,$J360&lt;=$AO$1),1,IF((COUNTIFS(INCAPACIDADES!$C$1:$C$51,$I360,INCAPACIDADES!AA$1:AA$51,AD$1))&gt;0,2,IF(VLOOKUP($C360,BD!$D$1:$F$501,3,0)&gt;AD$1,0,3))),"")</f>
        <v/>
      </c>
      <c r="CY360" s="23" t="str">
        <f>+IF(AND(LEN($I360)&gt;5),IF(AND($J360&gt;AE$1,$J360&lt;=$AO$1),1,IF((COUNTIFS(INCAPACIDADES!$C$1:$C$51,$I360,INCAPACIDADES!AB$1:AB$51,AE$1))&gt;0,2,IF(VLOOKUP($C360,BD!$D$1:$F$501,3,0)&gt;AE$1,0,3))),"")</f>
        <v/>
      </c>
      <c r="CZ360" s="23" t="str">
        <f>+IF(AND(LEN($I360)&gt;5),IF(AND($J360&gt;AF$1,$J360&lt;=$AO$1),1,IF((COUNTIFS(INCAPACIDADES!$C$1:$C$51,$I360,INCAPACIDADES!AC$1:AC$51,AF$1))&gt;0,2,IF(VLOOKUP($C360,BD!$D$1:$F$501,3,0)&gt;AF$1,0,3))),"")</f>
        <v/>
      </c>
      <c r="DA360" s="23" t="str">
        <f>+IF(AND(LEN($I360)&gt;5),IF(AND($J360&gt;AG$1,$J360&lt;=$AO$1),1,IF((COUNTIFS(INCAPACIDADES!$C$1:$C$51,$I360,INCAPACIDADES!AD$1:AD$51,AG$1))&gt;0,2,IF(VLOOKUP($C360,BD!$D$1:$F$501,3,0)&gt;AG$1,0,3))),"")</f>
        <v/>
      </c>
      <c r="DB360" s="23" t="str">
        <f>+IF(AND(LEN($I360)&gt;5),IF(AND($J360&gt;AH$1,$J360&lt;=$AO$1),1,IF((COUNTIFS(INCAPACIDADES!$C$1:$C$51,$I360,INCAPACIDADES!AE$1:AE$51,AH$1))&gt;0,2,IF(VLOOKUP($C360,BD!$D$1:$F$501,3,0)&gt;AH$1,0,3))),"")</f>
        <v/>
      </c>
      <c r="DC360" s="23" t="str">
        <f>+IF(AND(LEN($I360)&gt;5),IF(AND($J360&gt;AI$1,$J360&lt;=$AO$1),1,IF((COUNTIFS(INCAPACIDADES!$C$1:$C$51,$I360,INCAPACIDADES!AF$1:AF$51,AI$1))&gt;0,2,IF(VLOOKUP($C360,BD!$D$1:$F$501,3,0)&gt;AI$1,0,3))),"")</f>
        <v/>
      </c>
      <c r="DD360" s="23" t="str">
        <f>+IF(AND(LEN($I360)&gt;5),IF(AND($J360&gt;AJ$1,$J360&lt;=$AO$1),1,IF((COUNTIFS(INCAPACIDADES!$C$1:$C$51,$I360,INCAPACIDADES!AG$1:AG$51,AJ$1))&gt;0,2,IF(VLOOKUP($C360,BD!$D$1:$F$501,3,0)&gt;AJ$1,0,3))),"")</f>
        <v/>
      </c>
      <c r="DE360" s="23" t="str">
        <f>+IF(AND(LEN($I360)&gt;5),IF(AND($J360&gt;AK$1,$J360&lt;=$AO$1),1,IF((COUNTIFS(INCAPACIDADES!$C$1:$C$51,$I360,INCAPACIDADES!AH$1:AH$51,AK$1))&gt;0,2,IF(VLOOKUP($C360,BD!$D$1:$F$501,3,0)&gt;AK$1,0,3))),"")</f>
        <v/>
      </c>
      <c r="DF360" s="23" t="str">
        <f>+IF(AND(LEN($I360)&gt;5),IF(AND($J360&gt;AL$1,$J360&lt;=$AO$1),1,IF((COUNTIFS(INCAPACIDADES!$C$1:$C$51,$I360,INCAPACIDADES!AI$1:AI$51,AL$1))&gt;0,2,IF(VLOOKUP($C360,BD!$D$1:$F$501,3,0)&gt;AL$1,0,3))),"")</f>
        <v/>
      </c>
      <c r="DG360" s="23" t="str">
        <f>+IF(AND(LEN($I360)&gt;5),IF(AND($J360&gt;AM$1,$J360&lt;=$AO$1),1,IF((COUNTIFS(INCAPACIDADES!$C$1:$C$51,$I360,INCAPACIDADES!AJ$1:AJ$51,AM$1))&gt;0,2,IF(VLOOKUP($C360,BD!$D$1:$F$501,3,0)&gt;AM$1,0,3))),"")</f>
        <v/>
      </c>
      <c r="DH360" s="23" t="str">
        <f>+IF(AND(LEN($I360)&gt;5),IF(AND($J360&gt;AN$1,$J360&lt;=$AO$1),1,IF((COUNTIFS(INCAPACIDADES!$C$1:$C$51,$I360,INCAPACIDADES!AK$1:AK$51,AN$1))&gt;0,2,IF(VLOOKUP($C360,BD!$D$1:$F$501,3,0)&gt;AN$1,0,3))),"")</f>
        <v/>
      </c>
      <c r="DI360" s="23" t="str">
        <f>+IF(AND(LEN($I360)&gt;5),IF(AND($J360&gt;AO$1,$J360&lt;=$AO$1),1,IF((COUNTIFS(INCAPACIDADES!$C$1:$C$51,$I360,INCAPACIDADES!AL$1:AL$51,AO$1))&gt;0,2,IF(VLOOKUP($C360,BD!$D$1:$F$501,3,0)&gt;AO$1,0,3))),"")</f>
        <v/>
      </c>
      <c r="DJ360" s="23" t="str">
        <f>+IF(LEN($I360)&gt;5,IF(ISERROR(VLOOKUP(N360,'CODIGO PAGO'!$B$2:$B$20,1,0)),1,IF(OR(AND(CH360=1,N360&lt;&gt;"N"),AND(CH360=3,N360&lt;&gt;"B"),AND(CH360=2,LEFT(TRIM(N360),1)&lt;&gt;"I")),1,IF(OR(AND(CH360=0,N360="N"),AND(CH360=0,N360="B"),AND(CH360=0,LEFT(TRIM(N360),1)="I")),1,0))),"")</f>
        <v/>
      </c>
      <c r="DK360" s="23" t="str">
        <f t="shared" si="209"/>
        <v/>
      </c>
      <c r="DL360" s="23" t="str">
        <f>+IF(LEN($I360)&gt;5,IF(ISERROR(VLOOKUP(P360,'CODIGO PAGO'!$B$2:$B$20,1,0)),1,IF(OR(AND(CJ360=1,P360&lt;&gt;"N"),AND(CJ360=3,P360&lt;&gt;"B"),AND(CJ360=2,LEFT(TRIM(P360),1)&lt;&gt;"I")),1,IF(OR(AND(CJ360=0,P360="N"),AND(CJ360=0,P360="B"),AND(CJ360=0,LEFT(TRIM(P360),1)="I")),1,0))),"")</f>
        <v/>
      </c>
      <c r="DM360" s="23" t="str">
        <f t="shared" si="210"/>
        <v/>
      </c>
      <c r="DN360" s="23" t="str">
        <f>+IF(LEN($I360)&gt;5,IF(ISERROR(VLOOKUP(R360,'CODIGO PAGO'!$B$2:$B$20,1,0)),1,IF(OR(AND(CL360=1,R360&lt;&gt;"N"),AND(CL360=3,R360&lt;&gt;"B"),AND(CL360=2,LEFT(TRIM(R360),1)&lt;&gt;"I")),1,IF(OR(AND(CL360=0,R360="N"),AND(CL360=0,R360="B"),AND(CL360=0,LEFT(TRIM(R360),1)="I")),1,0))),"")</f>
        <v/>
      </c>
      <c r="DO360" s="23" t="str">
        <f t="shared" si="211"/>
        <v/>
      </c>
      <c r="DP360" s="23" t="str">
        <f>+IF(LEN($I360)&gt;5,IF(ISERROR(VLOOKUP(T360,'CODIGO PAGO'!$B$2:$B$20,1,0)),1,IF(OR(AND(CN360=1,T360&lt;&gt;"N"),AND(CN360=3,T360&lt;&gt;"B"),AND(CN360=2,LEFT(TRIM(T360),1)&lt;&gt;"I")),1,IF(OR(AND(CN360=0,T360="N"),AND(CN360=0,T360="B"),AND(CN360=0,LEFT(TRIM(T360),1)="I")),1,0))),"")</f>
        <v/>
      </c>
      <c r="DQ360" s="23" t="str">
        <f t="shared" si="212"/>
        <v/>
      </c>
      <c r="DR360" s="23" t="str">
        <f>+IF(LEN($I360)&gt;5,IF(ISERROR(VLOOKUP(V360,'CODIGO PAGO'!$B$2:$B$20,1,0)),1,IF(OR(AND(CP360=1,V360&lt;&gt;"N"),AND(CP360=3,V360&lt;&gt;"B"),AND(CP360=2,LEFT(TRIM(V360),1)&lt;&gt;"I")),1,IF(OR(AND(CP360=0,V360="N"),AND(CP360=0,V360="B"),AND(CP360=0,LEFT(TRIM(V360),1)="I")),1,0))),"")</f>
        <v/>
      </c>
      <c r="DS360" s="23" t="str">
        <f t="shared" si="213"/>
        <v/>
      </c>
      <c r="DT360" s="23" t="str">
        <f>+IF(LEN($I360)&gt;5,IF(ISERROR(VLOOKUP(X360,'CODIGO PAGO'!$B$2:$B$20,1,0)),1,IF(OR(AND(CR360=1,X360&lt;&gt;"N"),AND(CR360=3,X360&lt;&gt;"B"),AND(CR360=2,LEFT(TRIM(X360),1)&lt;&gt;"I")),1,IF(OR(AND(CR360=0,X360="N"),AND(CR360=0,X360="B"),AND(CR360=0,LEFT(TRIM(X360),1)="I")),1,0))),"")</f>
        <v/>
      </c>
      <c r="DU360" s="23" t="str">
        <f t="shared" si="214"/>
        <v/>
      </c>
      <c r="DV360" s="23" t="str">
        <f>+IF(LEN($I360)&gt;5,IF(ISERROR(VLOOKUP(Z360,'CODIGO PAGO'!$B$2:$B$20,1,0)),1,IF(OR(AND(CT360=1,Z360&lt;&gt;"N"),AND(CT360=3,Z360&lt;&gt;"B"),AND(CT360=2,LEFT(TRIM(Z360),1)&lt;&gt;"I")),1,IF(OR(AND(CT360=0,Z360="N"),AND(CT360=0,Z360="B"),AND(CT360=0,LEFT(TRIM(Z360),1)="I")),1,0))),"")</f>
        <v/>
      </c>
      <c r="DW360" s="23" t="str">
        <f t="shared" si="215"/>
        <v/>
      </c>
      <c r="DX360" s="23" t="str">
        <f>+IF(LEN($I360)&gt;5,IF(ISERROR(VLOOKUP(AB360,'CODIGO PAGO'!$B$2:$B$20,1,0)),1,IF(OR(AND(CV360=1,AB360&lt;&gt;"N"),AND(CV360=3,AB360&lt;&gt;"B"),AND(CV360=2,LEFT(TRIM(AB360),1)&lt;&gt;"I")),1,IF(OR(AND(CV360=0,AB360="N"),AND(CV360=0,AB360="B"),AND(CV360=0,LEFT(TRIM(AB360),1)="I")),1,0))),"")</f>
        <v/>
      </c>
      <c r="DY360" s="23" t="str">
        <f t="shared" si="216"/>
        <v/>
      </c>
      <c r="DZ360" s="23" t="str">
        <f>+IF(LEN($I360)&gt;5,IF(ISERROR(VLOOKUP(AD360,'CODIGO PAGO'!$B$2:$B$20,1,0)),1,IF(OR(AND(CX360=1,AD360&lt;&gt;"N"),AND(CX360=3,AD360&lt;&gt;"B"),AND(CX360=2,LEFT(TRIM(AD360),1)&lt;&gt;"I")),1,IF(OR(AND(CX360=0,AD360="N"),AND(CX360=0,AD360="B"),AND(CX360=0,LEFT(TRIM(AD360),1)="I")),1,0))),"")</f>
        <v/>
      </c>
      <c r="EA360" s="23" t="str">
        <f t="shared" si="217"/>
        <v/>
      </c>
      <c r="EB360" s="23" t="str">
        <f>+IF(LEN($I360)&gt;5,IF(ISERROR(VLOOKUP(AF360,'CODIGO PAGO'!$B$2:$B$20,1,0)),1,IF(OR(AND(CZ360=1,AF360&lt;&gt;"N"),AND(CZ360=3,AF360&lt;&gt;"B"),AND(CZ360=2,LEFT(TRIM(AF360),1)&lt;&gt;"I")),1,IF(OR(AND(CZ360=0,AF360="N"),AND(CZ360=0,AF360="B"),AND(CZ360=0,LEFT(TRIM(AF360),1)="I")),1,0))),"")</f>
        <v/>
      </c>
      <c r="EC360" s="23" t="str">
        <f t="shared" si="218"/>
        <v/>
      </c>
      <c r="ED360" s="23" t="str">
        <f>+IF(LEN($I360)&gt;5,IF(ISERROR(VLOOKUP(AH360,'CODIGO PAGO'!$B$2:$B$20,1,0)),1,IF(OR(AND(DB360=1,AH360&lt;&gt;"N"),AND(DB360=3,AH360&lt;&gt;"B"),AND(DB360=2,LEFT(TRIM(AH360),1)&lt;&gt;"I")),1,IF(OR(AND(DB360=0,AH360="N"),AND(DB360=0,AH360="B"),AND(DB360=0,LEFT(TRIM(AH360),1)="I")),1,0))),"")</f>
        <v/>
      </c>
      <c r="EE360" s="23" t="str">
        <f t="shared" si="219"/>
        <v/>
      </c>
      <c r="EF360" s="23" t="str">
        <f>+IF(LEN($I360)&gt;5,IF(ISERROR(VLOOKUP(AJ360,'CODIGO PAGO'!$B$2:$B$20,1,0)),1,IF(OR(AND(DD360=1,AJ360&lt;&gt;"N"),AND(DD360=3,AJ360&lt;&gt;"B"),AND(DD360=2,LEFT(TRIM(AJ360),1)&lt;&gt;"I")),1,IF(OR(AND(DD360=0,AJ360="N"),AND(DD360=0,AJ360="B"),AND(DD360=0,LEFT(TRIM(AJ360),1)="I")),1,0))),"")</f>
        <v/>
      </c>
      <c r="EG360" s="23" t="str">
        <f t="shared" si="220"/>
        <v/>
      </c>
      <c r="EH360" s="23" t="str">
        <f>+IF(LEN($I360)&gt;5,IF(ISERROR(VLOOKUP(AL360,'CODIGO PAGO'!$B$2:$B$20,1,0)),1,IF(OR(AND(DF360=1,AL360&lt;&gt;"N"),AND(DF360=3,AL360&lt;&gt;"B"),AND(DF360=2,LEFT(TRIM(AL360),1)&lt;&gt;"I")),1,IF(OR(AND(DF360=0,AL360="N"),AND(DF360=0,AL360="B"),AND(DF360=0,LEFT(TRIM(AL360),1)="I")),1,0))),"")</f>
        <v/>
      </c>
      <c r="EI360" s="23" t="str">
        <f t="shared" si="221"/>
        <v/>
      </c>
      <c r="EJ360" s="23" t="str">
        <f>+IF(LEN($I360)&gt;5,IF(ISERROR(VLOOKUP(AN360,'CODIGO PAGO'!$B$2:$B$20,1,0)),1,IF(OR(AND(DH360=1,AN360&lt;&gt;"N"),AND(DH360=3,AN360&lt;&gt;"B"),AND(DH360=2,LEFT(TRIM(AN360),1)&lt;&gt;"I")),1,IF(OR(AND(DH360=0,AN360="N"),AND(DH360=0,AN360="B"),AND(DH360=0,LEFT(TRIM(AN360),1)="I")),1,0))),"")</f>
        <v/>
      </c>
      <c r="EK360" s="23" t="str">
        <f t="shared" si="222"/>
        <v/>
      </c>
      <c r="EL360" s="24" t="str">
        <f t="shared" si="223"/>
        <v/>
      </c>
    </row>
    <row r="361" spans="1:142" s="26" customFormat="1">
      <c r="A361" s="15" t="str">
        <f t="shared" si="189"/>
        <v/>
      </c>
      <c r="B361" s="1" t="str">
        <f>+IF(LEN(I361)&gt;5,'CODIGO PAGO'!$B$28,"")</f>
        <v/>
      </c>
      <c r="C361" s="1" t="str">
        <f>+IF(LEN($I361)&gt;5,BD!D361,"")</f>
        <v/>
      </c>
      <c r="D361" s="168" t="str">
        <f>+IF(LEN($I361)&gt;5,BD!A361,"")</f>
        <v/>
      </c>
      <c r="E361" s="1" t="str">
        <f>+IF(LEN($I361)&gt;5,BD!B361,"")</f>
        <v/>
      </c>
      <c r="F361" s="1" t="str">
        <f>+IF(LEN($I361)&gt;5,BD!C361,"")</f>
        <v/>
      </c>
      <c r="G361" s="141"/>
      <c r="H361" s="141"/>
      <c r="I361" s="1" t="str">
        <f>+IF(LEN(BD!G361)&gt;5,BD!G361,"")</f>
        <v/>
      </c>
      <c r="J361" s="167" t="str">
        <f>+IF(LEN($I361)&gt;5,BD!E361,"")</f>
        <v/>
      </c>
      <c r="K361" s="6" t="str">
        <f t="shared" si="190"/>
        <v/>
      </c>
      <c r="L361" s="87" t="str">
        <f>+IF(LEN($I361)&gt;5,BD!H361,"")</f>
        <v/>
      </c>
      <c r="M361" s="40" t="str">
        <f t="shared" si="191"/>
        <v/>
      </c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4" t="str">
        <f t="shared" si="192"/>
        <v/>
      </c>
      <c r="AQ361" s="5" t="str">
        <f t="shared" si="193"/>
        <v/>
      </c>
      <c r="AR361" s="91" t="str">
        <f t="shared" si="194"/>
        <v/>
      </c>
      <c r="AS361" s="5" t="str">
        <f t="shared" si="195"/>
        <v/>
      </c>
      <c r="AT361" s="91" t="str">
        <f t="shared" si="196"/>
        <v/>
      </c>
      <c r="AU361" s="4" t="str">
        <f t="shared" si="197"/>
        <v/>
      </c>
      <c r="AV361" s="4" t="str">
        <f t="shared" si="198"/>
        <v/>
      </c>
      <c r="AW361" s="4" t="str">
        <f t="shared" si="199"/>
        <v/>
      </c>
      <c r="AX361" s="4" t="str">
        <f t="shared" si="200"/>
        <v/>
      </c>
      <c r="AY361" s="88" t="str">
        <f t="shared" si="201"/>
        <v/>
      </c>
      <c r="AZ361" s="17" t="str">
        <f t="shared" si="202"/>
        <v/>
      </c>
      <c r="BA361" s="18" t="str">
        <f t="shared" si="203"/>
        <v/>
      </c>
      <c r="BB361" s="19" t="str">
        <f>+IF(LEN(I361)&gt;5,IF(INT(RIGHT(B361,1))=9,0.5*L361*AY361,INT(MID(B361,5,LEN(B361)-4))*L361)+IFERROR(VLOOKUP(I361,AJUSTES!$A$1:$I$50,9,0),0),"")</f>
        <v/>
      </c>
      <c r="BC361" s="12"/>
      <c r="BD361" s="19" t="str">
        <f t="shared" si="204"/>
        <v/>
      </c>
      <c r="BE361" s="18" t="str">
        <f t="shared" si="205"/>
        <v/>
      </c>
      <c r="BF361" s="139" t="str">
        <f t="shared" si="206"/>
        <v/>
      </c>
      <c r="BG361" s="114"/>
      <c r="BH361" s="18" t="str">
        <f t="shared" si="207"/>
        <v/>
      </c>
      <c r="BI361" s="13"/>
      <c r="BJ361" s="12"/>
      <c r="BK361" s="12"/>
      <c r="BL361" s="145"/>
      <c r="BM361" s="12"/>
      <c r="BN361" s="12"/>
      <c r="BO361" s="12"/>
      <c r="BP361" s="12"/>
      <c r="BQ361" s="12"/>
      <c r="BR361" s="12"/>
      <c r="BS361" s="146"/>
      <c r="BT361" s="14"/>
      <c r="BU361" s="12"/>
      <c r="BV361" s="12"/>
      <c r="BW361" s="12"/>
      <c r="BX361" s="12"/>
      <c r="BY361" s="12"/>
      <c r="BZ361" s="144"/>
      <c r="CA361" s="107" t="str">
        <f>+IF(LEN($I361)&gt;5,IF(BD!F361="N/A","",BD!F361),"")</f>
        <v/>
      </c>
      <c r="CB361" s="21"/>
      <c r="CC361" s="147"/>
      <c r="CD361" s="148"/>
      <c r="CE361" s="8" t="str">
        <f>+IF(LEN(I361)&gt;5,BD!M361,"")</f>
        <v/>
      </c>
      <c r="CF361" s="16" t="str">
        <f>+IF(LEN(I361)&gt;5,BD!N361,"")</f>
        <v/>
      </c>
      <c r="CG361" s="3" t="str">
        <f t="shared" si="208"/>
        <v/>
      </c>
      <c r="CH361" s="23" t="str">
        <f>+IF(AND(LEN($I361)&gt;5),IF(AND($J361&gt;N$1,$J361&lt;=$AO$1),1,IF((COUNTIFS(INCAPACIDADES!$C$1:$C$51,$I361,INCAPACIDADES!K$1:K$51,N$1))&gt;0,2,IF(VLOOKUP($C361,BD!$D$1:$F$501,3,0)&gt;N$1,0,3))),"")</f>
        <v/>
      </c>
      <c r="CI361" s="23" t="str">
        <f>+IF(AND(LEN($I361)&gt;5),IF(AND($J361&gt;O$1,$J361&lt;=$AO$1),1,IF((COUNTIFS(INCAPACIDADES!$C$1:$C$51,$I361,INCAPACIDADES!L$1:L$51,O$1))&gt;0,2,IF(VLOOKUP($C361,BD!$D$1:$F$501,3,0)&gt;O$1,0,3))),"")</f>
        <v/>
      </c>
      <c r="CJ361" s="23" t="str">
        <f>+IF(AND(LEN($I361)&gt;5),IF(AND($J361&gt;P$1,$J361&lt;=$AO$1),1,IF((COUNTIFS(INCAPACIDADES!$C$1:$C$51,$I361,INCAPACIDADES!M$1:M$51,P$1))&gt;0,2,IF(VLOOKUP($C361,BD!$D$1:$F$501,3,0)&gt;P$1,0,3))),"")</f>
        <v/>
      </c>
      <c r="CK361" s="23" t="str">
        <f>+IF(AND(LEN($I361)&gt;5),IF(AND($J361&gt;Q$1,$J361&lt;=$AO$1),1,IF((COUNTIFS(INCAPACIDADES!$C$1:$C$51,$I361,INCAPACIDADES!N$1:N$51,Q$1))&gt;0,2,IF(VLOOKUP($C361,BD!$D$1:$F$501,3,0)&gt;Q$1,0,3))),"")</f>
        <v/>
      </c>
      <c r="CL361" s="23" t="str">
        <f>+IF(AND(LEN($I361)&gt;5),IF(AND($J361&gt;R$1,$J361&lt;=$AO$1),1,IF((COUNTIFS(INCAPACIDADES!$C$1:$C$51,$I361,INCAPACIDADES!O$1:O$51,R$1))&gt;0,2,IF(VLOOKUP($C361,BD!$D$1:$F$501,3,0)&gt;R$1,0,3))),"")</f>
        <v/>
      </c>
      <c r="CM361" s="23" t="str">
        <f>+IF(AND(LEN($I361)&gt;5),IF(AND($J361&gt;S$1,$J361&lt;=$AO$1),1,IF((COUNTIFS(INCAPACIDADES!$C$1:$C$51,$I361,INCAPACIDADES!P$1:P$51,S$1))&gt;0,2,IF(VLOOKUP($C361,BD!$D$1:$F$501,3,0)&gt;S$1,0,3))),"")</f>
        <v/>
      </c>
      <c r="CN361" s="23" t="str">
        <f>+IF(AND(LEN($I361)&gt;5),IF(AND($J361&gt;T$1,$J361&lt;=$AO$1),1,IF((COUNTIFS(INCAPACIDADES!$C$1:$C$51,$I361,INCAPACIDADES!Q$1:Q$51,T$1))&gt;0,2,IF(VLOOKUP($C361,BD!$D$1:$F$501,3,0)&gt;T$1,0,3))),"")</f>
        <v/>
      </c>
      <c r="CO361" s="23" t="str">
        <f>+IF(AND(LEN($I361)&gt;5),IF(AND($J361&gt;U$1,$J361&lt;=$AO$1),1,IF((COUNTIFS(INCAPACIDADES!$C$1:$C$51,$I361,INCAPACIDADES!R$1:R$51,U$1))&gt;0,2,IF(VLOOKUP($C361,BD!$D$1:$F$501,3,0)&gt;U$1,0,3))),"")</f>
        <v/>
      </c>
      <c r="CP361" s="23" t="str">
        <f>+IF(AND(LEN($I361)&gt;5),IF(AND($J361&gt;V$1,$J361&lt;=$AO$1),1,IF((COUNTIFS(INCAPACIDADES!$C$1:$C$51,$I361,INCAPACIDADES!S$1:S$51,V$1))&gt;0,2,IF(VLOOKUP($C361,BD!$D$1:$F$501,3,0)&gt;V$1,0,3))),"")</f>
        <v/>
      </c>
      <c r="CQ361" s="23" t="str">
        <f>+IF(AND(LEN($I361)&gt;5),IF(AND($J361&gt;W$1,$J361&lt;=$AO$1),1,IF((COUNTIFS(INCAPACIDADES!$C$1:$C$51,$I361,INCAPACIDADES!T$1:T$51,W$1))&gt;0,2,IF(VLOOKUP($C361,BD!$D$1:$F$501,3,0)&gt;W$1,0,3))),"")</f>
        <v/>
      </c>
      <c r="CR361" s="23" t="str">
        <f>+IF(AND(LEN($I361)&gt;5),IF(AND($J361&gt;X$1,$J361&lt;=$AO$1),1,IF((COUNTIFS(INCAPACIDADES!$C$1:$C$51,$I361,INCAPACIDADES!U$1:U$51,X$1))&gt;0,2,IF(VLOOKUP($C361,BD!$D$1:$F$501,3,0)&gt;X$1,0,3))),"")</f>
        <v/>
      </c>
      <c r="CS361" s="23" t="str">
        <f>+IF(AND(LEN($I361)&gt;5),IF(AND($J361&gt;Y$1,$J361&lt;=$AO$1),1,IF((COUNTIFS(INCAPACIDADES!$C$1:$C$51,$I361,INCAPACIDADES!V$1:V$51,Y$1))&gt;0,2,IF(VLOOKUP($C361,BD!$D$1:$F$501,3,0)&gt;Y$1,0,3))),"")</f>
        <v/>
      </c>
      <c r="CT361" s="23" t="str">
        <f>+IF(AND(LEN($I361)&gt;5),IF(AND($J361&gt;Z$1,$J361&lt;=$AO$1),1,IF((COUNTIFS(INCAPACIDADES!$C$1:$C$51,$I361,INCAPACIDADES!W$1:W$51,Z$1))&gt;0,2,IF(VLOOKUP($C361,BD!$D$1:$F$501,3,0)&gt;Z$1,0,3))),"")</f>
        <v/>
      </c>
      <c r="CU361" s="23" t="str">
        <f>+IF(AND(LEN($I361)&gt;5),IF(AND($J361&gt;AA$1,$J361&lt;=$AO$1),1,IF((COUNTIFS(INCAPACIDADES!$C$1:$C$51,$I361,INCAPACIDADES!X$1:X$51,AA$1))&gt;0,2,IF(VLOOKUP($C361,BD!$D$1:$F$501,3,0)&gt;AA$1,0,3))),"")</f>
        <v/>
      </c>
      <c r="CV361" s="23" t="str">
        <f>+IF(AND(LEN($I361)&gt;5),IF(AND($J361&gt;AB$1,$J361&lt;=$AO$1),1,IF((COUNTIFS(INCAPACIDADES!$C$1:$C$51,$I361,INCAPACIDADES!Y$1:Y$51,AB$1))&gt;0,2,IF(VLOOKUP($C361,BD!$D$1:$F$501,3,0)&gt;AB$1,0,3))),"")</f>
        <v/>
      </c>
      <c r="CW361" s="23" t="str">
        <f>+IF(AND(LEN($I361)&gt;5),IF(AND($J361&gt;AC$1,$J361&lt;=$AO$1),1,IF((COUNTIFS(INCAPACIDADES!$C$1:$C$51,$I361,INCAPACIDADES!Z$1:Z$51,AC$1))&gt;0,2,IF(VLOOKUP($C361,BD!$D$1:$F$501,3,0)&gt;AC$1,0,3))),"")</f>
        <v/>
      </c>
      <c r="CX361" s="23" t="str">
        <f>+IF(AND(LEN($I361)&gt;5),IF(AND($J361&gt;AD$1,$J361&lt;=$AO$1),1,IF((COUNTIFS(INCAPACIDADES!$C$1:$C$51,$I361,INCAPACIDADES!AA$1:AA$51,AD$1))&gt;0,2,IF(VLOOKUP($C361,BD!$D$1:$F$501,3,0)&gt;AD$1,0,3))),"")</f>
        <v/>
      </c>
      <c r="CY361" s="23" t="str">
        <f>+IF(AND(LEN($I361)&gt;5),IF(AND($J361&gt;AE$1,$J361&lt;=$AO$1),1,IF((COUNTIFS(INCAPACIDADES!$C$1:$C$51,$I361,INCAPACIDADES!AB$1:AB$51,AE$1))&gt;0,2,IF(VLOOKUP($C361,BD!$D$1:$F$501,3,0)&gt;AE$1,0,3))),"")</f>
        <v/>
      </c>
      <c r="CZ361" s="23" t="str">
        <f>+IF(AND(LEN($I361)&gt;5),IF(AND($J361&gt;AF$1,$J361&lt;=$AO$1),1,IF((COUNTIFS(INCAPACIDADES!$C$1:$C$51,$I361,INCAPACIDADES!AC$1:AC$51,AF$1))&gt;0,2,IF(VLOOKUP($C361,BD!$D$1:$F$501,3,0)&gt;AF$1,0,3))),"")</f>
        <v/>
      </c>
      <c r="DA361" s="23" t="str">
        <f>+IF(AND(LEN($I361)&gt;5),IF(AND($J361&gt;AG$1,$J361&lt;=$AO$1),1,IF((COUNTIFS(INCAPACIDADES!$C$1:$C$51,$I361,INCAPACIDADES!AD$1:AD$51,AG$1))&gt;0,2,IF(VLOOKUP($C361,BD!$D$1:$F$501,3,0)&gt;AG$1,0,3))),"")</f>
        <v/>
      </c>
      <c r="DB361" s="23" t="str">
        <f>+IF(AND(LEN($I361)&gt;5),IF(AND($J361&gt;AH$1,$J361&lt;=$AO$1),1,IF((COUNTIFS(INCAPACIDADES!$C$1:$C$51,$I361,INCAPACIDADES!AE$1:AE$51,AH$1))&gt;0,2,IF(VLOOKUP($C361,BD!$D$1:$F$501,3,0)&gt;AH$1,0,3))),"")</f>
        <v/>
      </c>
      <c r="DC361" s="23" t="str">
        <f>+IF(AND(LEN($I361)&gt;5),IF(AND($J361&gt;AI$1,$J361&lt;=$AO$1),1,IF((COUNTIFS(INCAPACIDADES!$C$1:$C$51,$I361,INCAPACIDADES!AF$1:AF$51,AI$1))&gt;0,2,IF(VLOOKUP($C361,BD!$D$1:$F$501,3,0)&gt;AI$1,0,3))),"")</f>
        <v/>
      </c>
      <c r="DD361" s="23" t="str">
        <f>+IF(AND(LEN($I361)&gt;5),IF(AND($J361&gt;AJ$1,$J361&lt;=$AO$1),1,IF((COUNTIFS(INCAPACIDADES!$C$1:$C$51,$I361,INCAPACIDADES!AG$1:AG$51,AJ$1))&gt;0,2,IF(VLOOKUP($C361,BD!$D$1:$F$501,3,0)&gt;AJ$1,0,3))),"")</f>
        <v/>
      </c>
      <c r="DE361" s="23" t="str">
        <f>+IF(AND(LEN($I361)&gt;5),IF(AND($J361&gt;AK$1,$J361&lt;=$AO$1),1,IF((COUNTIFS(INCAPACIDADES!$C$1:$C$51,$I361,INCAPACIDADES!AH$1:AH$51,AK$1))&gt;0,2,IF(VLOOKUP($C361,BD!$D$1:$F$501,3,0)&gt;AK$1,0,3))),"")</f>
        <v/>
      </c>
      <c r="DF361" s="23" t="str">
        <f>+IF(AND(LEN($I361)&gt;5),IF(AND($J361&gt;AL$1,$J361&lt;=$AO$1),1,IF((COUNTIFS(INCAPACIDADES!$C$1:$C$51,$I361,INCAPACIDADES!AI$1:AI$51,AL$1))&gt;0,2,IF(VLOOKUP($C361,BD!$D$1:$F$501,3,0)&gt;AL$1,0,3))),"")</f>
        <v/>
      </c>
      <c r="DG361" s="23" t="str">
        <f>+IF(AND(LEN($I361)&gt;5),IF(AND($J361&gt;AM$1,$J361&lt;=$AO$1),1,IF((COUNTIFS(INCAPACIDADES!$C$1:$C$51,$I361,INCAPACIDADES!AJ$1:AJ$51,AM$1))&gt;0,2,IF(VLOOKUP($C361,BD!$D$1:$F$501,3,0)&gt;AM$1,0,3))),"")</f>
        <v/>
      </c>
      <c r="DH361" s="23" t="str">
        <f>+IF(AND(LEN($I361)&gt;5),IF(AND($J361&gt;AN$1,$J361&lt;=$AO$1),1,IF((COUNTIFS(INCAPACIDADES!$C$1:$C$51,$I361,INCAPACIDADES!AK$1:AK$51,AN$1))&gt;0,2,IF(VLOOKUP($C361,BD!$D$1:$F$501,3,0)&gt;AN$1,0,3))),"")</f>
        <v/>
      </c>
      <c r="DI361" s="23" t="str">
        <f>+IF(AND(LEN($I361)&gt;5),IF(AND($J361&gt;AO$1,$J361&lt;=$AO$1),1,IF((COUNTIFS(INCAPACIDADES!$C$1:$C$51,$I361,INCAPACIDADES!AL$1:AL$51,AO$1))&gt;0,2,IF(VLOOKUP($C361,BD!$D$1:$F$501,3,0)&gt;AO$1,0,3))),"")</f>
        <v/>
      </c>
      <c r="DJ361" s="23" t="str">
        <f>+IF(LEN($I361)&gt;5,IF(ISERROR(VLOOKUP(N361,'CODIGO PAGO'!$B$2:$B$20,1,0)),1,IF(OR(AND(CH361=1,N361&lt;&gt;"N"),AND(CH361=3,N361&lt;&gt;"B"),AND(CH361=2,LEFT(TRIM(N361),1)&lt;&gt;"I")),1,IF(OR(AND(CH361=0,N361="N"),AND(CH361=0,N361="B"),AND(CH361=0,LEFT(TRIM(N361),1)="I")),1,0))),"")</f>
        <v/>
      </c>
      <c r="DK361" s="23" t="str">
        <f t="shared" si="209"/>
        <v/>
      </c>
      <c r="DL361" s="23" t="str">
        <f>+IF(LEN($I361)&gt;5,IF(ISERROR(VLOOKUP(P361,'CODIGO PAGO'!$B$2:$B$20,1,0)),1,IF(OR(AND(CJ361=1,P361&lt;&gt;"N"),AND(CJ361=3,P361&lt;&gt;"B"),AND(CJ361=2,LEFT(TRIM(P361),1)&lt;&gt;"I")),1,IF(OR(AND(CJ361=0,P361="N"),AND(CJ361=0,P361="B"),AND(CJ361=0,LEFT(TRIM(P361),1)="I")),1,0))),"")</f>
        <v/>
      </c>
      <c r="DM361" s="23" t="str">
        <f t="shared" si="210"/>
        <v/>
      </c>
      <c r="DN361" s="23" t="str">
        <f>+IF(LEN($I361)&gt;5,IF(ISERROR(VLOOKUP(R361,'CODIGO PAGO'!$B$2:$B$20,1,0)),1,IF(OR(AND(CL361=1,R361&lt;&gt;"N"),AND(CL361=3,R361&lt;&gt;"B"),AND(CL361=2,LEFT(TRIM(R361),1)&lt;&gt;"I")),1,IF(OR(AND(CL361=0,R361="N"),AND(CL361=0,R361="B"),AND(CL361=0,LEFT(TRIM(R361),1)="I")),1,0))),"")</f>
        <v/>
      </c>
      <c r="DO361" s="23" t="str">
        <f t="shared" si="211"/>
        <v/>
      </c>
      <c r="DP361" s="23" t="str">
        <f>+IF(LEN($I361)&gt;5,IF(ISERROR(VLOOKUP(T361,'CODIGO PAGO'!$B$2:$B$20,1,0)),1,IF(OR(AND(CN361=1,T361&lt;&gt;"N"),AND(CN361=3,T361&lt;&gt;"B"),AND(CN361=2,LEFT(TRIM(T361),1)&lt;&gt;"I")),1,IF(OR(AND(CN361=0,T361="N"),AND(CN361=0,T361="B"),AND(CN361=0,LEFT(TRIM(T361),1)="I")),1,0))),"")</f>
        <v/>
      </c>
      <c r="DQ361" s="23" t="str">
        <f t="shared" si="212"/>
        <v/>
      </c>
      <c r="DR361" s="23" t="str">
        <f>+IF(LEN($I361)&gt;5,IF(ISERROR(VLOOKUP(V361,'CODIGO PAGO'!$B$2:$B$20,1,0)),1,IF(OR(AND(CP361=1,V361&lt;&gt;"N"),AND(CP361=3,V361&lt;&gt;"B"),AND(CP361=2,LEFT(TRIM(V361),1)&lt;&gt;"I")),1,IF(OR(AND(CP361=0,V361="N"),AND(CP361=0,V361="B"),AND(CP361=0,LEFT(TRIM(V361),1)="I")),1,0))),"")</f>
        <v/>
      </c>
      <c r="DS361" s="23" t="str">
        <f t="shared" si="213"/>
        <v/>
      </c>
      <c r="DT361" s="23" t="str">
        <f>+IF(LEN($I361)&gt;5,IF(ISERROR(VLOOKUP(X361,'CODIGO PAGO'!$B$2:$B$20,1,0)),1,IF(OR(AND(CR361=1,X361&lt;&gt;"N"),AND(CR361=3,X361&lt;&gt;"B"),AND(CR361=2,LEFT(TRIM(X361),1)&lt;&gt;"I")),1,IF(OR(AND(CR361=0,X361="N"),AND(CR361=0,X361="B"),AND(CR361=0,LEFT(TRIM(X361),1)="I")),1,0))),"")</f>
        <v/>
      </c>
      <c r="DU361" s="23" t="str">
        <f t="shared" si="214"/>
        <v/>
      </c>
      <c r="DV361" s="23" t="str">
        <f>+IF(LEN($I361)&gt;5,IF(ISERROR(VLOOKUP(Z361,'CODIGO PAGO'!$B$2:$B$20,1,0)),1,IF(OR(AND(CT361=1,Z361&lt;&gt;"N"),AND(CT361=3,Z361&lt;&gt;"B"),AND(CT361=2,LEFT(TRIM(Z361),1)&lt;&gt;"I")),1,IF(OR(AND(CT361=0,Z361="N"),AND(CT361=0,Z361="B"),AND(CT361=0,LEFT(TRIM(Z361),1)="I")),1,0))),"")</f>
        <v/>
      </c>
      <c r="DW361" s="23" t="str">
        <f t="shared" si="215"/>
        <v/>
      </c>
      <c r="DX361" s="23" t="str">
        <f>+IF(LEN($I361)&gt;5,IF(ISERROR(VLOOKUP(AB361,'CODIGO PAGO'!$B$2:$B$20,1,0)),1,IF(OR(AND(CV361=1,AB361&lt;&gt;"N"),AND(CV361=3,AB361&lt;&gt;"B"),AND(CV361=2,LEFT(TRIM(AB361),1)&lt;&gt;"I")),1,IF(OR(AND(CV361=0,AB361="N"),AND(CV361=0,AB361="B"),AND(CV361=0,LEFT(TRIM(AB361),1)="I")),1,0))),"")</f>
        <v/>
      </c>
      <c r="DY361" s="23" t="str">
        <f t="shared" si="216"/>
        <v/>
      </c>
      <c r="DZ361" s="23" t="str">
        <f>+IF(LEN($I361)&gt;5,IF(ISERROR(VLOOKUP(AD361,'CODIGO PAGO'!$B$2:$B$20,1,0)),1,IF(OR(AND(CX361=1,AD361&lt;&gt;"N"),AND(CX361=3,AD361&lt;&gt;"B"),AND(CX361=2,LEFT(TRIM(AD361),1)&lt;&gt;"I")),1,IF(OR(AND(CX361=0,AD361="N"),AND(CX361=0,AD361="B"),AND(CX361=0,LEFT(TRIM(AD361),1)="I")),1,0))),"")</f>
        <v/>
      </c>
      <c r="EA361" s="23" t="str">
        <f t="shared" si="217"/>
        <v/>
      </c>
      <c r="EB361" s="23" t="str">
        <f>+IF(LEN($I361)&gt;5,IF(ISERROR(VLOOKUP(AF361,'CODIGO PAGO'!$B$2:$B$20,1,0)),1,IF(OR(AND(CZ361=1,AF361&lt;&gt;"N"),AND(CZ361=3,AF361&lt;&gt;"B"),AND(CZ361=2,LEFT(TRIM(AF361),1)&lt;&gt;"I")),1,IF(OR(AND(CZ361=0,AF361="N"),AND(CZ361=0,AF361="B"),AND(CZ361=0,LEFT(TRIM(AF361),1)="I")),1,0))),"")</f>
        <v/>
      </c>
      <c r="EC361" s="23" t="str">
        <f t="shared" si="218"/>
        <v/>
      </c>
      <c r="ED361" s="23" t="str">
        <f>+IF(LEN($I361)&gt;5,IF(ISERROR(VLOOKUP(AH361,'CODIGO PAGO'!$B$2:$B$20,1,0)),1,IF(OR(AND(DB361=1,AH361&lt;&gt;"N"),AND(DB361=3,AH361&lt;&gt;"B"),AND(DB361=2,LEFT(TRIM(AH361),1)&lt;&gt;"I")),1,IF(OR(AND(DB361=0,AH361="N"),AND(DB361=0,AH361="B"),AND(DB361=0,LEFT(TRIM(AH361),1)="I")),1,0))),"")</f>
        <v/>
      </c>
      <c r="EE361" s="23" t="str">
        <f t="shared" si="219"/>
        <v/>
      </c>
      <c r="EF361" s="23" t="str">
        <f>+IF(LEN($I361)&gt;5,IF(ISERROR(VLOOKUP(AJ361,'CODIGO PAGO'!$B$2:$B$20,1,0)),1,IF(OR(AND(DD361=1,AJ361&lt;&gt;"N"),AND(DD361=3,AJ361&lt;&gt;"B"),AND(DD361=2,LEFT(TRIM(AJ361),1)&lt;&gt;"I")),1,IF(OR(AND(DD361=0,AJ361="N"),AND(DD361=0,AJ361="B"),AND(DD361=0,LEFT(TRIM(AJ361),1)="I")),1,0))),"")</f>
        <v/>
      </c>
      <c r="EG361" s="23" t="str">
        <f t="shared" si="220"/>
        <v/>
      </c>
      <c r="EH361" s="23" t="str">
        <f>+IF(LEN($I361)&gt;5,IF(ISERROR(VLOOKUP(AL361,'CODIGO PAGO'!$B$2:$B$20,1,0)),1,IF(OR(AND(DF361=1,AL361&lt;&gt;"N"),AND(DF361=3,AL361&lt;&gt;"B"),AND(DF361=2,LEFT(TRIM(AL361),1)&lt;&gt;"I")),1,IF(OR(AND(DF361=0,AL361="N"),AND(DF361=0,AL361="B"),AND(DF361=0,LEFT(TRIM(AL361),1)="I")),1,0))),"")</f>
        <v/>
      </c>
      <c r="EI361" s="23" t="str">
        <f t="shared" si="221"/>
        <v/>
      </c>
      <c r="EJ361" s="23" t="str">
        <f>+IF(LEN($I361)&gt;5,IF(ISERROR(VLOOKUP(AN361,'CODIGO PAGO'!$B$2:$B$20,1,0)),1,IF(OR(AND(DH361=1,AN361&lt;&gt;"N"),AND(DH361=3,AN361&lt;&gt;"B"),AND(DH361=2,LEFT(TRIM(AN361),1)&lt;&gt;"I")),1,IF(OR(AND(DH361=0,AN361="N"),AND(DH361=0,AN361="B"),AND(DH361=0,LEFT(TRIM(AN361),1)="I")),1,0))),"")</f>
        <v/>
      </c>
      <c r="EK361" s="23" t="str">
        <f t="shared" si="222"/>
        <v/>
      </c>
      <c r="EL361" s="24" t="str">
        <f t="shared" si="223"/>
        <v/>
      </c>
    </row>
    <row r="362" spans="1:142" s="26" customFormat="1">
      <c r="A362" s="15" t="str">
        <f t="shared" si="189"/>
        <v/>
      </c>
      <c r="B362" s="1" t="str">
        <f>+IF(LEN(I362)&gt;5,'CODIGO PAGO'!$B$28,"")</f>
        <v/>
      </c>
      <c r="C362" s="1" t="str">
        <f>+IF(LEN($I362)&gt;5,BD!D362,"")</f>
        <v/>
      </c>
      <c r="D362" s="168" t="str">
        <f>+IF(LEN($I362)&gt;5,BD!A362,"")</f>
        <v/>
      </c>
      <c r="E362" s="1" t="str">
        <f>+IF(LEN($I362)&gt;5,BD!B362,"")</f>
        <v/>
      </c>
      <c r="F362" s="1" t="str">
        <f>+IF(LEN($I362)&gt;5,BD!C362,"")</f>
        <v/>
      </c>
      <c r="G362" s="141"/>
      <c r="H362" s="141"/>
      <c r="I362" s="1" t="str">
        <f>+IF(LEN(BD!G362)&gt;5,BD!G362,"")</f>
        <v/>
      </c>
      <c r="J362" s="167" t="str">
        <f>+IF(LEN($I362)&gt;5,BD!E362,"")</f>
        <v/>
      </c>
      <c r="K362" s="6" t="str">
        <f t="shared" si="190"/>
        <v/>
      </c>
      <c r="L362" s="87" t="str">
        <f>+IF(LEN($I362)&gt;5,BD!H362,"")</f>
        <v/>
      </c>
      <c r="M362" s="40" t="str">
        <f t="shared" si="191"/>
        <v/>
      </c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4" t="str">
        <f t="shared" si="192"/>
        <v/>
      </c>
      <c r="AQ362" s="5" t="str">
        <f t="shared" si="193"/>
        <v/>
      </c>
      <c r="AR362" s="91" t="str">
        <f t="shared" si="194"/>
        <v/>
      </c>
      <c r="AS362" s="5" t="str">
        <f t="shared" si="195"/>
        <v/>
      </c>
      <c r="AT362" s="91" t="str">
        <f t="shared" si="196"/>
        <v/>
      </c>
      <c r="AU362" s="4" t="str">
        <f t="shared" si="197"/>
        <v/>
      </c>
      <c r="AV362" s="4" t="str">
        <f t="shared" si="198"/>
        <v/>
      </c>
      <c r="AW362" s="4" t="str">
        <f t="shared" si="199"/>
        <v/>
      </c>
      <c r="AX362" s="4" t="str">
        <f t="shared" si="200"/>
        <v/>
      </c>
      <c r="AY362" s="88" t="str">
        <f t="shared" si="201"/>
        <v/>
      </c>
      <c r="AZ362" s="17" t="str">
        <f t="shared" si="202"/>
        <v/>
      </c>
      <c r="BA362" s="18" t="str">
        <f t="shared" si="203"/>
        <v/>
      </c>
      <c r="BB362" s="19" t="str">
        <f>+IF(LEN(I362)&gt;5,IF(INT(RIGHT(B362,1))=9,0.5*L362*AY362,INT(MID(B362,5,LEN(B362)-4))*L362)+IFERROR(VLOOKUP(I362,AJUSTES!$A$1:$I$50,9,0),0),"")</f>
        <v/>
      </c>
      <c r="BC362" s="12"/>
      <c r="BD362" s="19" t="str">
        <f t="shared" si="204"/>
        <v/>
      </c>
      <c r="BE362" s="18" t="str">
        <f t="shared" si="205"/>
        <v/>
      </c>
      <c r="BF362" s="139" t="str">
        <f t="shared" si="206"/>
        <v/>
      </c>
      <c r="BG362" s="114"/>
      <c r="BH362" s="18" t="str">
        <f t="shared" si="207"/>
        <v/>
      </c>
      <c r="BI362" s="13"/>
      <c r="BJ362" s="12"/>
      <c r="BK362" s="12"/>
      <c r="BL362" s="145"/>
      <c r="BM362" s="12"/>
      <c r="BN362" s="12"/>
      <c r="BO362" s="12"/>
      <c r="BP362" s="12"/>
      <c r="BQ362" s="12"/>
      <c r="BR362" s="12"/>
      <c r="BS362" s="146"/>
      <c r="BT362" s="14"/>
      <c r="BU362" s="12"/>
      <c r="BV362" s="12"/>
      <c r="BW362" s="12"/>
      <c r="BX362" s="12"/>
      <c r="BY362" s="12"/>
      <c r="BZ362" s="144"/>
      <c r="CA362" s="107" t="str">
        <f>+IF(LEN($I362)&gt;5,IF(BD!F362="N/A","",BD!F362),"")</f>
        <v/>
      </c>
      <c r="CB362" s="21"/>
      <c r="CC362" s="147"/>
      <c r="CD362" s="148"/>
      <c r="CE362" s="8" t="str">
        <f>+IF(LEN(I362)&gt;5,BD!M362,"")</f>
        <v/>
      </c>
      <c r="CF362" s="16" t="str">
        <f>+IF(LEN(I362)&gt;5,BD!N362,"")</f>
        <v/>
      </c>
      <c r="CG362" s="3" t="str">
        <f t="shared" si="208"/>
        <v/>
      </c>
      <c r="CH362" s="23" t="str">
        <f>+IF(AND(LEN($I362)&gt;5),IF(AND($J362&gt;N$1,$J362&lt;=$AO$1),1,IF((COUNTIFS(INCAPACIDADES!$C$1:$C$51,$I362,INCAPACIDADES!K$1:K$51,N$1))&gt;0,2,IF(VLOOKUP($C362,BD!$D$1:$F$501,3,0)&gt;N$1,0,3))),"")</f>
        <v/>
      </c>
      <c r="CI362" s="23" t="str">
        <f>+IF(AND(LEN($I362)&gt;5),IF(AND($J362&gt;O$1,$J362&lt;=$AO$1),1,IF((COUNTIFS(INCAPACIDADES!$C$1:$C$51,$I362,INCAPACIDADES!L$1:L$51,O$1))&gt;0,2,IF(VLOOKUP($C362,BD!$D$1:$F$501,3,0)&gt;O$1,0,3))),"")</f>
        <v/>
      </c>
      <c r="CJ362" s="23" t="str">
        <f>+IF(AND(LEN($I362)&gt;5),IF(AND($J362&gt;P$1,$J362&lt;=$AO$1),1,IF((COUNTIFS(INCAPACIDADES!$C$1:$C$51,$I362,INCAPACIDADES!M$1:M$51,P$1))&gt;0,2,IF(VLOOKUP($C362,BD!$D$1:$F$501,3,0)&gt;P$1,0,3))),"")</f>
        <v/>
      </c>
      <c r="CK362" s="23" t="str">
        <f>+IF(AND(LEN($I362)&gt;5),IF(AND($J362&gt;Q$1,$J362&lt;=$AO$1),1,IF((COUNTIFS(INCAPACIDADES!$C$1:$C$51,$I362,INCAPACIDADES!N$1:N$51,Q$1))&gt;0,2,IF(VLOOKUP($C362,BD!$D$1:$F$501,3,0)&gt;Q$1,0,3))),"")</f>
        <v/>
      </c>
      <c r="CL362" s="23" t="str">
        <f>+IF(AND(LEN($I362)&gt;5),IF(AND($J362&gt;R$1,$J362&lt;=$AO$1),1,IF((COUNTIFS(INCAPACIDADES!$C$1:$C$51,$I362,INCAPACIDADES!O$1:O$51,R$1))&gt;0,2,IF(VLOOKUP($C362,BD!$D$1:$F$501,3,0)&gt;R$1,0,3))),"")</f>
        <v/>
      </c>
      <c r="CM362" s="23" t="str">
        <f>+IF(AND(LEN($I362)&gt;5),IF(AND($J362&gt;S$1,$J362&lt;=$AO$1),1,IF((COUNTIFS(INCAPACIDADES!$C$1:$C$51,$I362,INCAPACIDADES!P$1:P$51,S$1))&gt;0,2,IF(VLOOKUP($C362,BD!$D$1:$F$501,3,0)&gt;S$1,0,3))),"")</f>
        <v/>
      </c>
      <c r="CN362" s="23" t="str">
        <f>+IF(AND(LEN($I362)&gt;5),IF(AND($J362&gt;T$1,$J362&lt;=$AO$1),1,IF((COUNTIFS(INCAPACIDADES!$C$1:$C$51,$I362,INCAPACIDADES!Q$1:Q$51,T$1))&gt;0,2,IF(VLOOKUP($C362,BD!$D$1:$F$501,3,0)&gt;T$1,0,3))),"")</f>
        <v/>
      </c>
      <c r="CO362" s="23" t="str">
        <f>+IF(AND(LEN($I362)&gt;5),IF(AND($J362&gt;U$1,$J362&lt;=$AO$1),1,IF((COUNTIFS(INCAPACIDADES!$C$1:$C$51,$I362,INCAPACIDADES!R$1:R$51,U$1))&gt;0,2,IF(VLOOKUP($C362,BD!$D$1:$F$501,3,0)&gt;U$1,0,3))),"")</f>
        <v/>
      </c>
      <c r="CP362" s="23" t="str">
        <f>+IF(AND(LEN($I362)&gt;5),IF(AND($J362&gt;V$1,$J362&lt;=$AO$1),1,IF((COUNTIFS(INCAPACIDADES!$C$1:$C$51,$I362,INCAPACIDADES!S$1:S$51,V$1))&gt;0,2,IF(VLOOKUP($C362,BD!$D$1:$F$501,3,0)&gt;V$1,0,3))),"")</f>
        <v/>
      </c>
      <c r="CQ362" s="23" t="str">
        <f>+IF(AND(LEN($I362)&gt;5),IF(AND($J362&gt;W$1,$J362&lt;=$AO$1),1,IF((COUNTIFS(INCAPACIDADES!$C$1:$C$51,$I362,INCAPACIDADES!T$1:T$51,W$1))&gt;0,2,IF(VLOOKUP($C362,BD!$D$1:$F$501,3,0)&gt;W$1,0,3))),"")</f>
        <v/>
      </c>
      <c r="CR362" s="23" t="str">
        <f>+IF(AND(LEN($I362)&gt;5),IF(AND($J362&gt;X$1,$J362&lt;=$AO$1),1,IF((COUNTIFS(INCAPACIDADES!$C$1:$C$51,$I362,INCAPACIDADES!U$1:U$51,X$1))&gt;0,2,IF(VLOOKUP($C362,BD!$D$1:$F$501,3,0)&gt;X$1,0,3))),"")</f>
        <v/>
      </c>
      <c r="CS362" s="23" t="str">
        <f>+IF(AND(LEN($I362)&gt;5),IF(AND($J362&gt;Y$1,$J362&lt;=$AO$1),1,IF((COUNTIFS(INCAPACIDADES!$C$1:$C$51,$I362,INCAPACIDADES!V$1:V$51,Y$1))&gt;0,2,IF(VLOOKUP($C362,BD!$D$1:$F$501,3,0)&gt;Y$1,0,3))),"")</f>
        <v/>
      </c>
      <c r="CT362" s="23" t="str">
        <f>+IF(AND(LEN($I362)&gt;5),IF(AND($J362&gt;Z$1,$J362&lt;=$AO$1),1,IF((COUNTIFS(INCAPACIDADES!$C$1:$C$51,$I362,INCAPACIDADES!W$1:W$51,Z$1))&gt;0,2,IF(VLOOKUP($C362,BD!$D$1:$F$501,3,0)&gt;Z$1,0,3))),"")</f>
        <v/>
      </c>
      <c r="CU362" s="23" t="str">
        <f>+IF(AND(LEN($I362)&gt;5),IF(AND($J362&gt;AA$1,$J362&lt;=$AO$1),1,IF((COUNTIFS(INCAPACIDADES!$C$1:$C$51,$I362,INCAPACIDADES!X$1:X$51,AA$1))&gt;0,2,IF(VLOOKUP($C362,BD!$D$1:$F$501,3,0)&gt;AA$1,0,3))),"")</f>
        <v/>
      </c>
      <c r="CV362" s="23" t="str">
        <f>+IF(AND(LEN($I362)&gt;5),IF(AND($J362&gt;AB$1,$J362&lt;=$AO$1),1,IF((COUNTIFS(INCAPACIDADES!$C$1:$C$51,$I362,INCAPACIDADES!Y$1:Y$51,AB$1))&gt;0,2,IF(VLOOKUP($C362,BD!$D$1:$F$501,3,0)&gt;AB$1,0,3))),"")</f>
        <v/>
      </c>
      <c r="CW362" s="23" t="str">
        <f>+IF(AND(LEN($I362)&gt;5),IF(AND($J362&gt;AC$1,$J362&lt;=$AO$1),1,IF((COUNTIFS(INCAPACIDADES!$C$1:$C$51,$I362,INCAPACIDADES!Z$1:Z$51,AC$1))&gt;0,2,IF(VLOOKUP($C362,BD!$D$1:$F$501,3,0)&gt;AC$1,0,3))),"")</f>
        <v/>
      </c>
      <c r="CX362" s="23" t="str">
        <f>+IF(AND(LEN($I362)&gt;5),IF(AND($J362&gt;AD$1,$J362&lt;=$AO$1),1,IF((COUNTIFS(INCAPACIDADES!$C$1:$C$51,$I362,INCAPACIDADES!AA$1:AA$51,AD$1))&gt;0,2,IF(VLOOKUP($C362,BD!$D$1:$F$501,3,0)&gt;AD$1,0,3))),"")</f>
        <v/>
      </c>
      <c r="CY362" s="23" t="str">
        <f>+IF(AND(LEN($I362)&gt;5),IF(AND($J362&gt;AE$1,$J362&lt;=$AO$1),1,IF((COUNTIFS(INCAPACIDADES!$C$1:$C$51,$I362,INCAPACIDADES!AB$1:AB$51,AE$1))&gt;0,2,IF(VLOOKUP($C362,BD!$D$1:$F$501,3,0)&gt;AE$1,0,3))),"")</f>
        <v/>
      </c>
      <c r="CZ362" s="23" t="str">
        <f>+IF(AND(LEN($I362)&gt;5),IF(AND($J362&gt;AF$1,$J362&lt;=$AO$1),1,IF((COUNTIFS(INCAPACIDADES!$C$1:$C$51,$I362,INCAPACIDADES!AC$1:AC$51,AF$1))&gt;0,2,IF(VLOOKUP($C362,BD!$D$1:$F$501,3,0)&gt;AF$1,0,3))),"")</f>
        <v/>
      </c>
      <c r="DA362" s="23" t="str">
        <f>+IF(AND(LEN($I362)&gt;5),IF(AND($J362&gt;AG$1,$J362&lt;=$AO$1),1,IF((COUNTIFS(INCAPACIDADES!$C$1:$C$51,$I362,INCAPACIDADES!AD$1:AD$51,AG$1))&gt;0,2,IF(VLOOKUP($C362,BD!$D$1:$F$501,3,0)&gt;AG$1,0,3))),"")</f>
        <v/>
      </c>
      <c r="DB362" s="23" t="str">
        <f>+IF(AND(LEN($I362)&gt;5),IF(AND($J362&gt;AH$1,$J362&lt;=$AO$1),1,IF((COUNTIFS(INCAPACIDADES!$C$1:$C$51,$I362,INCAPACIDADES!AE$1:AE$51,AH$1))&gt;0,2,IF(VLOOKUP($C362,BD!$D$1:$F$501,3,0)&gt;AH$1,0,3))),"")</f>
        <v/>
      </c>
      <c r="DC362" s="23" t="str">
        <f>+IF(AND(LEN($I362)&gt;5),IF(AND($J362&gt;AI$1,$J362&lt;=$AO$1),1,IF((COUNTIFS(INCAPACIDADES!$C$1:$C$51,$I362,INCAPACIDADES!AF$1:AF$51,AI$1))&gt;0,2,IF(VLOOKUP($C362,BD!$D$1:$F$501,3,0)&gt;AI$1,0,3))),"")</f>
        <v/>
      </c>
      <c r="DD362" s="23" t="str">
        <f>+IF(AND(LEN($I362)&gt;5),IF(AND($J362&gt;AJ$1,$J362&lt;=$AO$1),1,IF((COUNTIFS(INCAPACIDADES!$C$1:$C$51,$I362,INCAPACIDADES!AG$1:AG$51,AJ$1))&gt;0,2,IF(VLOOKUP($C362,BD!$D$1:$F$501,3,0)&gt;AJ$1,0,3))),"")</f>
        <v/>
      </c>
      <c r="DE362" s="23" t="str">
        <f>+IF(AND(LEN($I362)&gt;5),IF(AND($J362&gt;AK$1,$J362&lt;=$AO$1),1,IF((COUNTIFS(INCAPACIDADES!$C$1:$C$51,$I362,INCAPACIDADES!AH$1:AH$51,AK$1))&gt;0,2,IF(VLOOKUP($C362,BD!$D$1:$F$501,3,0)&gt;AK$1,0,3))),"")</f>
        <v/>
      </c>
      <c r="DF362" s="23" t="str">
        <f>+IF(AND(LEN($I362)&gt;5),IF(AND($J362&gt;AL$1,$J362&lt;=$AO$1),1,IF((COUNTIFS(INCAPACIDADES!$C$1:$C$51,$I362,INCAPACIDADES!AI$1:AI$51,AL$1))&gt;0,2,IF(VLOOKUP($C362,BD!$D$1:$F$501,3,0)&gt;AL$1,0,3))),"")</f>
        <v/>
      </c>
      <c r="DG362" s="23" t="str">
        <f>+IF(AND(LEN($I362)&gt;5),IF(AND($J362&gt;AM$1,$J362&lt;=$AO$1),1,IF((COUNTIFS(INCAPACIDADES!$C$1:$C$51,$I362,INCAPACIDADES!AJ$1:AJ$51,AM$1))&gt;0,2,IF(VLOOKUP($C362,BD!$D$1:$F$501,3,0)&gt;AM$1,0,3))),"")</f>
        <v/>
      </c>
      <c r="DH362" s="23" t="str">
        <f>+IF(AND(LEN($I362)&gt;5),IF(AND($J362&gt;AN$1,$J362&lt;=$AO$1),1,IF((COUNTIFS(INCAPACIDADES!$C$1:$C$51,$I362,INCAPACIDADES!AK$1:AK$51,AN$1))&gt;0,2,IF(VLOOKUP($C362,BD!$D$1:$F$501,3,0)&gt;AN$1,0,3))),"")</f>
        <v/>
      </c>
      <c r="DI362" s="23" t="str">
        <f>+IF(AND(LEN($I362)&gt;5),IF(AND($J362&gt;AO$1,$J362&lt;=$AO$1),1,IF((COUNTIFS(INCAPACIDADES!$C$1:$C$51,$I362,INCAPACIDADES!AL$1:AL$51,AO$1))&gt;0,2,IF(VLOOKUP($C362,BD!$D$1:$F$501,3,0)&gt;AO$1,0,3))),"")</f>
        <v/>
      </c>
      <c r="DJ362" s="23" t="str">
        <f>+IF(LEN($I362)&gt;5,IF(ISERROR(VLOOKUP(N362,'CODIGO PAGO'!$B$2:$B$20,1,0)),1,IF(OR(AND(CH362=1,N362&lt;&gt;"N"),AND(CH362=3,N362&lt;&gt;"B"),AND(CH362=2,LEFT(TRIM(N362),1)&lt;&gt;"I")),1,IF(OR(AND(CH362=0,N362="N"),AND(CH362=0,N362="B"),AND(CH362=0,LEFT(TRIM(N362),1)="I")),1,0))),"")</f>
        <v/>
      </c>
      <c r="DK362" s="23" t="str">
        <f t="shared" si="209"/>
        <v/>
      </c>
      <c r="DL362" s="23" t="str">
        <f>+IF(LEN($I362)&gt;5,IF(ISERROR(VLOOKUP(P362,'CODIGO PAGO'!$B$2:$B$20,1,0)),1,IF(OR(AND(CJ362=1,P362&lt;&gt;"N"),AND(CJ362=3,P362&lt;&gt;"B"),AND(CJ362=2,LEFT(TRIM(P362),1)&lt;&gt;"I")),1,IF(OR(AND(CJ362=0,P362="N"),AND(CJ362=0,P362="B"),AND(CJ362=0,LEFT(TRIM(P362),1)="I")),1,0))),"")</f>
        <v/>
      </c>
      <c r="DM362" s="23" t="str">
        <f t="shared" si="210"/>
        <v/>
      </c>
      <c r="DN362" s="23" t="str">
        <f>+IF(LEN($I362)&gt;5,IF(ISERROR(VLOOKUP(R362,'CODIGO PAGO'!$B$2:$B$20,1,0)),1,IF(OR(AND(CL362=1,R362&lt;&gt;"N"),AND(CL362=3,R362&lt;&gt;"B"),AND(CL362=2,LEFT(TRIM(R362),1)&lt;&gt;"I")),1,IF(OR(AND(CL362=0,R362="N"),AND(CL362=0,R362="B"),AND(CL362=0,LEFT(TRIM(R362),1)="I")),1,0))),"")</f>
        <v/>
      </c>
      <c r="DO362" s="23" t="str">
        <f t="shared" si="211"/>
        <v/>
      </c>
      <c r="DP362" s="23" t="str">
        <f>+IF(LEN($I362)&gt;5,IF(ISERROR(VLOOKUP(T362,'CODIGO PAGO'!$B$2:$B$20,1,0)),1,IF(OR(AND(CN362=1,T362&lt;&gt;"N"),AND(CN362=3,T362&lt;&gt;"B"),AND(CN362=2,LEFT(TRIM(T362),1)&lt;&gt;"I")),1,IF(OR(AND(CN362=0,T362="N"),AND(CN362=0,T362="B"),AND(CN362=0,LEFT(TRIM(T362),1)="I")),1,0))),"")</f>
        <v/>
      </c>
      <c r="DQ362" s="23" t="str">
        <f t="shared" si="212"/>
        <v/>
      </c>
      <c r="DR362" s="23" t="str">
        <f>+IF(LEN($I362)&gt;5,IF(ISERROR(VLOOKUP(V362,'CODIGO PAGO'!$B$2:$B$20,1,0)),1,IF(OR(AND(CP362=1,V362&lt;&gt;"N"),AND(CP362=3,V362&lt;&gt;"B"),AND(CP362=2,LEFT(TRIM(V362),1)&lt;&gt;"I")),1,IF(OR(AND(CP362=0,V362="N"),AND(CP362=0,V362="B"),AND(CP362=0,LEFT(TRIM(V362),1)="I")),1,0))),"")</f>
        <v/>
      </c>
      <c r="DS362" s="23" t="str">
        <f t="shared" si="213"/>
        <v/>
      </c>
      <c r="DT362" s="23" t="str">
        <f>+IF(LEN($I362)&gt;5,IF(ISERROR(VLOOKUP(X362,'CODIGO PAGO'!$B$2:$B$20,1,0)),1,IF(OR(AND(CR362=1,X362&lt;&gt;"N"),AND(CR362=3,X362&lt;&gt;"B"),AND(CR362=2,LEFT(TRIM(X362),1)&lt;&gt;"I")),1,IF(OR(AND(CR362=0,X362="N"),AND(CR362=0,X362="B"),AND(CR362=0,LEFT(TRIM(X362),1)="I")),1,0))),"")</f>
        <v/>
      </c>
      <c r="DU362" s="23" t="str">
        <f t="shared" si="214"/>
        <v/>
      </c>
      <c r="DV362" s="23" t="str">
        <f>+IF(LEN($I362)&gt;5,IF(ISERROR(VLOOKUP(Z362,'CODIGO PAGO'!$B$2:$B$20,1,0)),1,IF(OR(AND(CT362=1,Z362&lt;&gt;"N"),AND(CT362=3,Z362&lt;&gt;"B"),AND(CT362=2,LEFT(TRIM(Z362),1)&lt;&gt;"I")),1,IF(OR(AND(CT362=0,Z362="N"),AND(CT362=0,Z362="B"),AND(CT362=0,LEFT(TRIM(Z362),1)="I")),1,0))),"")</f>
        <v/>
      </c>
      <c r="DW362" s="23" t="str">
        <f t="shared" si="215"/>
        <v/>
      </c>
      <c r="DX362" s="23" t="str">
        <f>+IF(LEN($I362)&gt;5,IF(ISERROR(VLOOKUP(AB362,'CODIGO PAGO'!$B$2:$B$20,1,0)),1,IF(OR(AND(CV362=1,AB362&lt;&gt;"N"),AND(CV362=3,AB362&lt;&gt;"B"),AND(CV362=2,LEFT(TRIM(AB362),1)&lt;&gt;"I")),1,IF(OR(AND(CV362=0,AB362="N"),AND(CV362=0,AB362="B"),AND(CV362=0,LEFT(TRIM(AB362),1)="I")),1,0))),"")</f>
        <v/>
      </c>
      <c r="DY362" s="23" t="str">
        <f t="shared" si="216"/>
        <v/>
      </c>
      <c r="DZ362" s="23" t="str">
        <f>+IF(LEN($I362)&gt;5,IF(ISERROR(VLOOKUP(AD362,'CODIGO PAGO'!$B$2:$B$20,1,0)),1,IF(OR(AND(CX362=1,AD362&lt;&gt;"N"),AND(CX362=3,AD362&lt;&gt;"B"),AND(CX362=2,LEFT(TRIM(AD362),1)&lt;&gt;"I")),1,IF(OR(AND(CX362=0,AD362="N"),AND(CX362=0,AD362="B"),AND(CX362=0,LEFT(TRIM(AD362),1)="I")),1,0))),"")</f>
        <v/>
      </c>
      <c r="EA362" s="23" t="str">
        <f t="shared" si="217"/>
        <v/>
      </c>
      <c r="EB362" s="23" t="str">
        <f>+IF(LEN($I362)&gt;5,IF(ISERROR(VLOOKUP(AF362,'CODIGO PAGO'!$B$2:$B$20,1,0)),1,IF(OR(AND(CZ362=1,AF362&lt;&gt;"N"),AND(CZ362=3,AF362&lt;&gt;"B"),AND(CZ362=2,LEFT(TRIM(AF362),1)&lt;&gt;"I")),1,IF(OR(AND(CZ362=0,AF362="N"),AND(CZ362=0,AF362="B"),AND(CZ362=0,LEFT(TRIM(AF362),1)="I")),1,0))),"")</f>
        <v/>
      </c>
      <c r="EC362" s="23" t="str">
        <f t="shared" si="218"/>
        <v/>
      </c>
      <c r="ED362" s="23" t="str">
        <f>+IF(LEN($I362)&gt;5,IF(ISERROR(VLOOKUP(AH362,'CODIGO PAGO'!$B$2:$B$20,1,0)),1,IF(OR(AND(DB362=1,AH362&lt;&gt;"N"),AND(DB362=3,AH362&lt;&gt;"B"),AND(DB362=2,LEFT(TRIM(AH362),1)&lt;&gt;"I")),1,IF(OR(AND(DB362=0,AH362="N"),AND(DB362=0,AH362="B"),AND(DB362=0,LEFT(TRIM(AH362),1)="I")),1,0))),"")</f>
        <v/>
      </c>
      <c r="EE362" s="23" t="str">
        <f t="shared" si="219"/>
        <v/>
      </c>
      <c r="EF362" s="23" t="str">
        <f>+IF(LEN($I362)&gt;5,IF(ISERROR(VLOOKUP(AJ362,'CODIGO PAGO'!$B$2:$B$20,1,0)),1,IF(OR(AND(DD362=1,AJ362&lt;&gt;"N"),AND(DD362=3,AJ362&lt;&gt;"B"),AND(DD362=2,LEFT(TRIM(AJ362),1)&lt;&gt;"I")),1,IF(OR(AND(DD362=0,AJ362="N"),AND(DD362=0,AJ362="B"),AND(DD362=0,LEFT(TRIM(AJ362),1)="I")),1,0))),"")</f>
        <v/>
      </c>
      <c r="EG362" s="23" t="str">
        <f t="shared" si="220"/>
        <v/>
      </c>
      <c r="EH362" s="23" t="str">
        <f>+IF(LEN($I362)&gt;5,IF(ISERROR(VLOOKUP(AL362,'CODIGO PAGO'!$B$2:$B$20,1,0)),1,IF(OR(AND(DF362=1,AL362&lt;&gt;"N"),AND(DF362=3,AL362&lt;&gt;"B"),AND(DF362=2,LEFT(TRIM(AL362),1)&lt;&gt;"I")),1,IF(OR(AND(DF362=0,AL362="N"),AND(DF362=0,AL362="B"),AND(DF362=0,LEFT(TRIM(AL362),1)="I")),1,0))),"")</f>
        <v/>
      </c>
      <c r="EI362" s="23" t="str">
        <f t="shared" si="221"/>
        <v/>
      </c>
      <c r="EJ362" s="23" t="str">
        <f>+IF(LEN($I362)&gt;5,IF(ISERROR(VLOOKUP(AN362,'CODIGO PAGO'!$B$2:$B$20,1,0)),1,IF(OR(AND(DH362=1,AN362&lt;&gt;"N"),AND(DH362=3,AN362&lt;&gt;"B"),AND(DH362=2,LEFT(TRIM(AN362),1)&lt;&gt;"I")),1,IF(OR(AND(DH362=0,AN362="N"),AND(DH362=0,AN362="B"),AND(DH362=0,LEFT(TRIM(AN362),1)="I")),1,0))),"")</f>
        <v/>
      </c>
      <c r="EK362" s="23" t="str">
        <f t="shared" si="222"/>
        <v/>
      </c>
      <c r="EL362" s="24" t="str">
        <f t="shared" si="223"/>
        <v/>
      </c>
    </row>
    <row r="363" spans="1:142" s="26" customFormat="1">
      <c r="A363" s="15" t="str">
        <f t="shared" si="189"/>
        <v/>
      </c>
      <c r="B363" s="1" t="str">
        <f>+IF(LEN(I363)&gt;5,'CODIGO PAGO'!$B$28,"")</f>
        <v/>
      </c>
      <c r="C363" s="1" t="str">
        <f>+IF(LEN($I363)&gt;5,BD!D363,"")</f>
        <v/>
      </c>
      <c r="D363" s="168" t="str">
        <f>+IF(LEN($I363)&gt;5,BD!A363,"")</f>
        <v/>
      </c>
      <c r="E363" s="1" t="str">
        <f>+IF(LEN($I363)&gt;5,BD!B363,"")</f>
        <v/>
      </c>
      <c r="F363" s="1" t="str">
        <f>+IF(LEN($I363)&gt;5,BD!C363,"")</f>
        <v/>
      </c>
      <c r="G363" s="141"/>
      <c r="H363" s="141"/>
      <c r="I363" s="1" t="str">
        <f>+IF(LEN(BD!G363)&gt;5,BD!G363,"")</f>
        <v/>
      </c>
      <c r="J363" s="167" t="str">
        <f>+IF(LEN($I363)&gt;5,BD!E363,"")</f>
        <v/>
      </c>
      <c r="K363" s="6" t="str">
        <f t="shared" si="190"/>
        <v/>
      </c>
      <c r="L363" s="87" t="str">
        <f>+IF(LEN($I363)&gt;5,BD!H363,"")</f>
        <v/>
      </c>
      <c r="M363" s="40" t="str">
        <f t="shared" si="191"/>
        <v/>
      </c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4" t="str">
        <f t="shared" si="192"/>
        <v/>
      </c>
      <c r="AQ363" s="5" t="str">
        <f t="shared" si="193"/>
        <v/>
      </c>
      <c r="AR363" s="91" t="str">
        <f t="shared" si="194"/>
        <v/>
      </c>
      <c r="AS363" s="5" t="str">
        <f t="shared" si="195"/>
        <v/>
      </c>
      <c r="AT363" s="91" t="str">
        <f t="shared" si="196"/>
        <v/>
      </c>
      <c r="AU363" s="4" t="str">
        <f t="shared" si="197"/>
        <v/>
      </c>
      <c r="AV363" s="4" t="str">
        <f t="shared" si="198"/>
        <v/>
      </c>
      <c r="AW363" s="4" t="str">
        <f t="shared" si="199"/>
        <v/>
      </c>
      <c r="AX363" s="4" t="str">
        <f t="shared" si="200"/>
        <v/>
      </c>
      <c r="AY363" s="88" t="str">
        <f t="shared" si="201"/>
        <v/>
      </c>
      <c r="AZ363" s="17" t="str">
        <f t="shared" si="202"/>
        <v/>
      </c>
      <c r="BA363" s="18" t="str">
        <f t="shared" si="203"/>
        <v/>
      </c>
      <c r="BB363" s="19" t="str">
        <f>+IF(LEN(I363)&gt;5,IF(INT(RIGHT(B363,1))=9,0.5*L363*AY363,INT(MID(B363,5,LEN(B363)-4))*L363)+IFERROR(VLOOKUP(I363,AJUSTES!$A$1:$I$50,9,0),0),"")</f>
        <v/>
      </c>
      <c r="BC363" s="12"/>
      <c r="BD363" s="19" t="str">
        <f t="shared" si="204"/>
        <v/>
      </c>
      <c r="BE363" s="18" t="str">
        <f t="shared" si="205"/>
        <v/>
      </c>
      <c r="BF363" s="139" t="str">
        <f t="shared" si="206"/>
        <v/>
      </c>
      <c r="BG363" s="114"/>
      <c r="BH363" s="18" t="str">
        <f t="shared" si="207"/>
        <v/>
      </c>
      <c r="BI363" s="13"/>
      <c r="BJ363" s="12"/>
      <c r="BK363" s="12"/>
      <c r="BL363" s="145"/>
      <c r="BM363" s="12"/>
      <c r="BN363" s="12"/>
      <c r="BO363" s="12"/>
      <c r="BP363" s="12"/>
      <c r="BQ363" s="12"/>
      <c r="BR363" s="12"/>
      <c r="BS363" s="146"/>
      <c r="BT363" s="14"/>
      <c r="BU363" s="12"/>
      <c r="BV363" s="12"/>
      <c r="BW363" s="12"/>
      <c r="BX363" s="12"/>
      <c r="BY363" s="12"/>
      <c r="BZ363" s="144"/>
      <c r="CA363" s="107" t="str">
        <f>+IF(LEN($I363)&gt;5,IF(BD!F363="N/A","",BD!F363),"")</f>
        <v/>
      </c>
      <c r="CB363" s="21"/>
      <c r="CC363" s="147"/>
      <c r="CD363" s="148"/>
      <c r="CE363" s="8" t="str">
        <f>+IF(LEN(I363)&gt;5,BD!M363,"")</f>
        <v/>
      </c>
      <c r="CF363" s="16" t="str">
        <f>+IF(LEN(I363)&gt;5,BD!N363,"")</f>
        <v/>
      </c>
      <c r="CG363" s="3" t="str">
        <f t="shared" si="208"/>
        <v/>
      </c>
      <c r="CH363" s="23" t="str">
        <f>+IF(AND(LEN($I363)&gt;5),IF(AND($J363&gt;N$1,$J363&lt;=$AO$1),1,IF((COUNTIFS(INCAPACIDADES!$C$1:$C$51,$I363,INCAPACIDADES!K$1:K$51,N$1))&gt;0,2,IF(VLOOKUP($C363,BD!$D$1:$F$501,3,0)&gt;N$1,0,3))),"")</f>
        <v/>
      </c>
      <c r="CI363" s="23" t="str">
        <f>+IF(AND(LEN($I363)&gt;5),IF(AND($J363&gt;O$1,$J363&lt;=$AO$1),1,IF((COUNTIFS(INCAPACIDADES!$C$1:$C$51,$I363,INCAPACIDADES!L$1:L$51,O$1))&gt;0,2,IF(VLOOKUP($C363,BD!$D$1:$F$501,3,0)&gt;O$1,0,3))),"")</f>
        <v/>
      </c>
      <c r="CJ363" s="23" t="str">
        <f>+IF(AND(LEN($I363)&gt;5),IF(AND($J363&gt;P$1,$J363&lt;=$AO$1),1,IF((COUNTIFS(INCAPACIDADES!$C$1:$C$51,$I363,INCAPACIDADES!M$1:M$51,P$1))&gt;0,2,IF(VLOOKUP($C363,BD!$D$1:$F$501,3,0)&gt;P$1,0,3))),"")</f>
        <v/>
      </c>
      <c r="CK363" s="23" t="str">
        <f>+IF(AND(LEN($I363)&gt;5),IF(AND($J363&gt;Q$1,$J363&lt;=$AO$1),1,IF((COUNTIFS(INCAPACIDADES!$C$1:$C$51,$I363,INCAPACIDADES!N$1:N$51,Q$1))&gt;0,2,IF(VLOOKUP($C363,BD!$D$1:$F$501,3,0)&gt;Q$1,0,3))),"")</f>
        <v/>
      </c>
      <c r="CL363" s="23" t="str">
        <f>+IF(AND(LEN($I363)&gt;5),IF(AND($J363&gt;R$1,$J363&lt;=$AO$1),1,IF((COUNTIFS(INCAPACIDADES!$C$1:$C$51,$I363,INCAPACIDADES!O$1:O$51,R$1))&gt;0,2,IF(VLOOKUP($C363,BD!$D$1:$F$501,3,0)&gt;R$1,0,3))),"")</f>
        <v/>
      </c>
      <c r="CM363" s="23" t="str">
        <f>+IF(AND(LEN($I363)&gt;5),IF(AND($J363&gt;S$1,$J363&lt;=$AO$1),1,IF((COUNTIFS(INCAPACIDADES!$C$1:$C$51,$I363,INCAPACIDADES!P$1:P$51,S$1))&gt;0,2,IF(VLOOKUP($C363,BD!$D$1:$F$501,3,0)&gt;S$1,0,3))),"")</f>
        <v/>
      </c>
      <c r="CN363" s="23" t="str">
        <f>+IF(AND(LEN($I363)&gt;5),IF(AND($J363&gt;T$1,$J363&lt;=$AO$1),1,IF((COUNTIFS(INCAPACIDADES!$C$1:$C$51,$I363,INCAPACIDADES!Q$1:Q$51,T$1))&gt;0,2,IF(VLOOKUP($C363,BD!$D$1:$F$501,3,0)&gt;T$1,0,3))),"")</f>
        <v/>
      </c>
      <c r="CO363" s="23" t="str">
        <f>+IF(AND(LEN($I363)&gt;5),IF(AND($J363&gt;U$1,$J363&lt;=$AO$1),1,IF((COUNTIFS(INCAPACIDADES!$C$1:$C$51,$I363,INCAPACIDADES!R$1:R$51,U$1))&gt;0,2,IF(VLOOKUP($C363,BD!$D$1:$F$501,3,0)&gt;U$1,0,3))),"")</f>
        <v/>
      </c>
      <c r="CP363" s="23" t="str">
        <f>+IF(AND(LEN($I363)&gt;5),IF(AND($J363&gt;V$1,$J363&lt;=$AO$1),1,IF((COUNTIFS(INCAPACIDADES!$C$1:$C$51,$I363,INCAPACIDADES!S$1:S$51,V$1))&gt;0,2,IF(VLOOKUP($C363,BD!$D$1:$F$501,3,0)&gt;V$1,0,3))),"")</f>
        <v/>
      </c>
      <c r="CQ363" s="23" t="str">
        <f>+IF(AND(LEN($I363)&gt;5),IF(AND($J363&gt;W$1,$J363&lt;=$AO$1),1,IF((COUNTIFS(INCAPACIDADES!$C$1:$C$51,$I363,INCAPACIDADES!T$1:T$51,W$1))&gt;0,2,IF(VLOOKUP($C363,BD!$D$1:$F$501,3,0)&gt;W$1,0,3))),"")</f>
        <v/>
      </c>
      <c r="CR363" s="23" t="str">
        <f>+IF(AND(LEN($I363)&gt;5),IF(AND($J363&gt;X$1,$J363&lt;=$AO$1),1,IF((COUNTIFS(INCAPACIDADES!$C$1:$C$51,$I363,INCAPACIDADES!U$1:U$51,X$1))&gt;0,2,IF(VLOOKUP($C363,BD!$D$1:$F$501,3,0)&gt;X$1,0,3))),"")</f>
        <v/>
      </c>
      <c r="CS363" s="23" t="str">
        <f>+IF(AND(LEN($I363)&gt;5),IF(AND($J363&gt;Y$1,$J363&lt;=$AO$1),1,IF((COUNTIFS(INCAPACIDADES!$C$1:$C$51,$I363,INCAPACIDADES!V$1:V$51,Y$1))&gt;0,2,IF(VLOOKUP($C363,BD!$D$1:$F$501,3,0)&gt;Y$1,0,3))),"")</f>
        <v/>
      </c>
      <c r="CT363" s="23" t="str">
        <f>+IF(AND(LEN($I363)&gt;5),IF(AND($J363&gt;Z$1,$J363&lt;=$AO$1),1,IF((COUNTIFS(INCAPACIDADES!$C$1:$C$51,$I363,INCAPACIDADES!W$1:W$51,Z$1))&gt;0,2,IF(VLOOKUP($C363,BD!$D$1:$F$501,3,0)&gt;Z$1,0,3))),"")</f>
        <v/>
      </c>
      <c r="CU363" s="23" t="str">
        <f>+IF(AND(LEN($I363)&gt;5),IF(AND($J363&gt;AA$1,$J363&lt;=$AO$1),1,IF((COUNTIFS(INCAPACIDADES!$C$1:$C$51,$I363,INCAPACIDADES!X$1:X$51,AA$1))&gt;0,2,IF(VLOOKUP($C363,BD!$D$1:$F$501,3,0)&gt;AA$1,0,3))),"")</f>
        <v/>
      </c>
      <c r="CV363" s="23" t="str">
        <f>+IF(AND(LEN($I363)&gt;5),IF(AND($J363&gt;AB$1,$J363&lt;=$AO$1),1,IF((COUNTIFS(INCAPACIDADES!$C$1:$C$51,$I363,INCAPACIDADES!Y$1:Y$51,AB$1))&gt;0,2,IF(VLOOKUP($C363,BD!$D$1:$F$501,3,0)&gt;AB$1,0,3))),"")</f>
        <v/>
      </c>
      <c r="CW363" s="23" t="str">
        <f>+IF(AND(LEN($I363)&gt;5),IF(AND($J363&gt;AC$1,$J363&lt;=$AO$1),1,IF((COUNTIFS(INCAPACIDADES!$C$1:$C$51,$I363,INCAPACIDADES!Z$1:Z$51,AC$1))&gt;0,2,IF(VLOOKUP($C363,BD!$D$1:$F$501,3,0)&gt;AC$1,0,3))),"")</f>
        <v/>
      </c>
      <c r="CX363" s="23" t="str">
        <f>+IF(AND(LEN($I363)&gt;5),IF(AND($J363&gt;AD$1,$J363&lt;=$AO$1),1,IF((COUNTIFS(INCAPACIDADES!$C$1:$C$51,$I363,INCAPACIDADES!AA$1:AA$51,AD$1))&gt;0,2,IF(VLOOKUP($C363,BD!$D$1:$F$501,3,0)&gt;AD$1,0,3))),"")</f>
        <v/>
      </c>
      <c r="CY363" s="23" t="str">
        <f>+IF(AND(LEN($I363)&gt;5),IF(AND($J363&gt;AE$1,$J363&lt;=$AO$1),1,IF((COUNTIFS(INCAPACIDADES!$C$1:$C$51,$I363,INCAPACIDADES!AB$1:AB$51,AE$1))&gt;0,2,IF(VLOOKUP($C363,BD!$D$1:$F$501,3,0)&gt;AE$1,0,3))),"")</f>
        <v/>
      </c>
      <c r="CZ363" s="23" t="str">
        <f>+IF(AND(LEN($I363)&gt;5),IF(AND($J363&gt;AF$1,$J363&lt;=$AO$1),1,IF((COUNTIFS(INCAPACIDADES!$C$1:$C$51,$I363,INCAPACIDADES!AC$1:AC$51,AF$1))&gt;0,2,IF(VLOOKUP($C363,BD!$D$1:$F$501,3,0)&gt;AF$1,0,3))),"")</f>
        <v/>
      </c>
      <c r="DA363" s="23" t="str">
        <f>+IF(AND(LEN($I363)&gt;5),IF(AND($J363&gt;AG$1,$J363&lt;=$AO$1),1,IF((COUNTIFS(INCAPACIDADES!$C$1:$C$51,$I363,INCAPACIDADES!AD$1:AD$51,AG$1))&gt;0,2,IF(VLOOKUP($C363,BD!$D$1:$F$501,3,0)&gt;AG$1,0,3))),"")</f>
        <v/>
      </c>
      <c r="DB363" s="23" t="str">
        <f>+IF(AND(LEN($I363)&gt;5),IF(AND($J363&gt;AH$1,$J363&lt;=$AO$1),1,IF((COUNTIFS(INCAPACIDADES!$C$1:$C$51,$I363,INCAPACIDADES!AE$1:AE$51,AH$1))&gt;0,2,IF(VLOOKUP($C363,BD!$D$1:$F$501,3,0)&gt;AH$1,0,3))),"")</f>
        <v/>
      </c>
      <c r="DC363" s="23" t="str">
        <f>+IF(AND(LEN($I363)&gt;5),IF(AND($J363&gt;AI$1,$J363&lt;=$AO$1),1,IF((COUNTIFS(INCAPACIDADES!$C$1:$C$51,$I363,INCAPACIDADES!AF$1:AF$51,AI$1))&gt;0,2,IF(VLOOKUP($C363,BD!$D$1:$F$501,3,0)&gt;AI$1,0,3))),"")</f>
        <v/>
      </c>
      <c r="DD363" s="23" t="str">
        <f>+IF(AND(LEN($I363)&gt;5),IF(AND($J363&gt;AJ$1,$J363&lt;=$AO$1),1,IF((COUNTIFS(INCAPACIDADES!$C$1:$C$51,$I363,INCAPACIDADES!AG$1:AG$51,AJ$1))&gt;0,2,IF(VLOOKUP($C363,BD!$D$1:$F$501,3,0)&gt;AJ$1,0,3))),"")</f>
        <v/>
      </c>
      <c r="DE363" s="23" t="str">
        <f>+IF(AND(LEN($I363)&gt;5),IF(AND($J363&gt;AK$1,$J363&lt;=$AO$1),1,IF((COUNTIFS(INCAPACIDADES!$C$1:$C$51,$I363,INCAPACIDADES!AH$1:AH$51,AK$1))&gt;0,2,IF(VLOOKUP($C363,BD!$D$1:$F$501,3,0)&gt;AK$1,0,3))),"")</f>
        <v/>
      </c>
      <c r="DF363" s="23" t="str">
        <f>+IF(AND(LEN($I363)&gt;5),IF(AND($J363&gt;AL$1,$J363&lt;=$AO$1),1,IF((COUNTIFS(INCAPACIDADES!$C$1:$C$51,$I363,INCAPACIDADES!AI$1:AI$51,AL$1))&gt;0,2,IF(VLOOKUP($C363,BD!$D$1:$F$501,3,0)&gt;AL$1,0,3))),"")</f>
        <v/>
      </c>
      <c r="DG363" s="23" t="str">
        <f>+IF(AND(LEN($I363)&gt;5),IF(AND($J363&gt;AM$1,$J363&lt;=$AO$1),1,IF((COUNTIFS(INCAPACIDADES!$C$1:$C$51,$I363,INCAPACIDADES!AJ$1:AJ$51,AM$1))&gt;0,2,IF(VLOOKUP($C363,BD!$D$1:$F$501,3,0)&gt;AM$1,0,3))),"")</f>
        <v/>
      </c>
      <c r="DH363" s="23" t="str">
        <f>+IF(AND(LEN($I363)&gt;5),IF(AND($J363&gt;AN$1,$J363&lt;=$AO$1),1,IF((COUNTIFS(INCAPACIDADES!$C$1:$C$51,$I363,INCAPACIDADES!AK$1:AK$51,AN$1))&gt;0,2,IF(VLOOKUP($C363,BD!$D$1:$F$501,3,0)&gt;AN$1,0,3))),"")</f>
        <v/>
      </c>
      <c r="DI363" s="23" t="str">
        <f>+IF(AND(LEN($I363)&gt;5),IF(AND($J363&gt;AO$1,$J363&lt;=$AO$1),1,IF((COUNTIFS(INCAPACIDADES!$C$1:$C$51,$I363,INCAPACIDADES!AL$1:AL$51,AO$1))&gt;0,2,IF(VLOOKUP($C363,BD!$D$1:$F$501,3,0)&gt;AO$1,0,3))),"")</f>
        <v/>
      </c>
      <c r="DJ363" s="23" t="str">
        <f>+IF(LEN($I363)&gt;5,IF(ISERROR(VLOOKUP(N363,'CODIGO PAGO'!$B$2:$B$20,1,0)),1,IF(OR(AND(CH363=1,N363&lt;&gt;"N"),AND(CH363=3,N363&lt;&gt;"B"),AND(CH363=2,LEFT(TRIM(N363),1)&lt;&gt;"I")),1,IF(OR(AND(CH363=0,N363="N"),AND(CH363=0,N363="B"),AND(CH363=0,LEFT(TRIM(N363),1)="I")),1,0))),"")</f>
        <v/>
      </c>
      <c r="DK363" s="23" t="str">
        <f t="shared" si="209"/>
        <v/>
      </c>
      <c r="DL363" s="23" t="str">
        <f>+IF(LEN($I363)&gt;5,IF(ISERROR(VLOOKUP(P363,'CODIGO PAGO'!$B$2:$B$20,1,0)),1,IF(OR(AND(CJ363=1,P363&lt;&gt;"N"),AND(CJ363=3,P363&lt;&gt;"B"),AND(CJ363=2,LEFT(TRIM(P363),1)&lt;&gt;"I")),1,IF(OR(AND(CJ363=0,P363="N"),AND(CJ363=0,P363="B"),AND(CJ363=0,LEFT(TRIM(P363),1)="I")),1,0))),"")</f>
        <v/>
      </c>
      <c r="DM363" s="23" t="str">
        <f t="shared" si="210"/>
        <v/>
      </c>
      <c r="DN363" s="23" t="str">
        <f>+IF(LEN($I363)&gt;5,IF(ISERROR(VLOOKUP(R363,'CODIGO PAGO'!$B$2:$B$20,1,0)),1,IF(OR(AND(CL363=1,R363&lt;&gt;"N"),AND(CL363=3,R363&lt;&gt;"B"),AND(CL363=2,LEFT(TRIM(R363),1)&lt;&gt;"I")),1,IF(OR(AND(CL363=0,R363="N"),AND(CL363=0,R363="B"),AND(CL363=0,LEFT(TRIM(R363),1)="I")),1,0))),"")</f>
        <v/>
      </c>
      <c r="DO363" s="23" t="str">
        <f t="shared" si="211"/>
        <v/>
      </c>
      <c r="DP363" s="23" t="str">
        <f>+IF(LEN($I363)&gt;5,IF(ISERROR(VLOOKUP(T363,'CODIGO PAGO'!$B$2:$B$20,1,0)),1,IF(OR(AND(CN363=1,T363&lt;&gt;"N"),AND(CN363=3,T363&lt;&gt;"B"),AND(CN363=2,LEFT(TRIM(T363),1)&lt;&gt;"I")),1,IF(OR(AND(CN363=0,T363="N"),AND(CN363=0,T363="B"),AND(CN363=0,LEFT(TRIM(T363),1)="I")),1,0))),"")</f>
        <v/>
      </c>
      <c r="DQ363" s="23" t="str">
        <f t="shared" si="212"/>
        <v/>
      </c>
      <c r="DR363" s="23" t="str">
        <f>+IF(LEN($I363)&gt;5,IF(ISERROR(VLOOKUP(V363,'CODIGO PAGO'!$B$2:$B$20,1,0)),1,IF(OR(AND(CP363=1,V363&lt;&gt;"N"),AND(CP363=3,V363&lt;&gt;"B"),AND(CP363=2,LEFT(TRIM(V363),1)&lt;&gt;"I")),1,IF(OR(AND(CP363=0,V363="N"),AND(CP363=0,V363="B"),AND(CP363=0,LEFT(TRIM(V363),1)="I")),1,0))),"")</f>
        <v/>
      </c>
      <c r="DS363" s="23" t="str">
        <f t="shared" si="213"/>
        <v/>
      </c>
      <c r="DT363" s="23" t="str">
        <f>+IF(LEN($I363)&gt;5,IF(ISERROR(VLOOKUP(X363,'CODIGO PAGO'!$B$2:$B$20,1,0)),1,IF(OR(AND(CR363=1,X363&lt;&gt;"N"),AND(CR363=3,X363&lt;&gt;"B"),AND(CR363=2,LEFT(TRIM(X363),1)&lt;&gt;"I")),1,IF(OR(AND(CR363=0,X363="N"),AND(CR363=0,X363="B"),AND(CR363=0,LEFT(TRIM(X363),1)="I")),1,0))),"")</f>
        <v/>
      </c>
      <c r="DU363" s="23" t="str">
        <f t="shared" si="214"/>
        <v/>
      </c>
      <c r="DV363" s="23" t="str">
        <f>+IF(LEN($I363)&gt;5,IF(ISERROR(VLOOKUP(Z363,'CODIGO PAGO'!$B$2:$B$20,1,0)),1,IF(OR(AND(CT363=1,Z363&lt;&gt;"N"),AND(CT363=3,Z363&lt;&gt;"B"),AND(CT363=2,LEFT(TRIM(Z363),1)&lt;&gt;"I")),1,IF(OR(AND(CT363=0,Z363="N"),AND(CT363=0,Z363="B"),AND(CT363=0,LEFT(TRIM(Z363),1)="I")),1,0))),"")</f>
        <v/>
      </c>
      <c r="DW363" s="23" t="str">
        <f t="shared" si="215"/>
        <v/>
      </c>
      <c r="DX363" s="23" t="str">
        <f>+IF(LEN($I363)&gt;5,IF(ISERROR(VLOOKUP(AB363,'CODIGO PAGO'!$B$2:$B$20,1,0)),1,IF(OR(AND(CV363=1,AB363&lt;&gt;"N"),AND(CV363=3,AB363&lt;&gt;"B"),AND(CV363=2,LEFT(TRIM(AB363),1)&lt;&gt;"I")),1,IF(OR(AND(CV363=0,AB363="N"),AND(CV363=0,AB363="B"),AND(CV363=0,LEFT(TRIM(AB363),1)="I")),1,0))),"")</f>
        <v/>
      </c>
      <c r="DY363" s="23" t="str">
        <f t="shared" si="216"/>
        <v/>
      </c>
      <c r="DZ363" s="23" t="str">
        <f>+IF(LEN($I363)&gt;5,IF(ISERROR(VLOOKUP(AD363,'CODIGO PAGO'!$B$2:$B$20,1,0)),1,IF(OR(AND(CX363=1,AD363&lt;&gt;"N"),AND(CX363=3,AD363&lt;&gt;"B"),AND(CX363=2,LEFT(TRIM(AD363),1)&lt;&gt;"I")),1,IF(OR(AND(CX363=0,AD363="N"),AND(CX363=0,AD363="B"),AND(CX363=0,LEFT(TRIM(AD363),1)="I")),1,0))),"")</f>
        <v/>
      </c>
      <c r="EA363" s="23" t="str">
        <f t="shared" si="217"/>
        <v/>
      </c>
      <c r="EB363" s="23" t="str">
        <f>+IF(LEN($I363)&gt;5,IF(ISERROR(VLOOKUP(AF363,'CODIGO PAGO'!$B$2:$B$20,1,0)),1,IF(OR(AND(CZ363=1,AF363&lt;&gt;"N"),AND(CZ363=3,AF363&lt;&gt;"B"),AND(CZ363=2,LEFT(TRIM(AF363),1)&lt;&gt;"I")),1,IF(OR(AND(CZ363=0,AF363="N"),AND(CZ363=0,AF363="B"),AND(CZ363=0,LEFT(TRIM(AF363),1)="I")),1,0))),"")</f>
        <v/>
      </c>
      <c r="EC363" s="23" t="str">
        <f t="shared" si="218"/>
        <v/>
      </c>
      <c r="ED363" s="23" t="str">
        <f>+IF(LEN($I363)&gt;5,IF(ISERROR(VLOOKUP(AH363,'CODIGO PAGO'!$B$2:$B$20,1,0)),1,IF(OR(AND(DB363=1,AH363&lt;&gt;"N"),AND(DB363=3,AH363&lt;&gt;"B"),AND(DB363=2,LEFT(TRIM(AH363),1)&lt;&gt;"I")),1,IF(OR(AND(DB363=0,AH363="N"),AND(DB363=0,AH363="B"),AND(DB363=0,LEFT(TRIM(AH363),1)="I")),1,0))),"")</f>
        <v/>
      </c>
      <c r="EE363" s="23" t="str">
        <f t="shared" si="219"/>
        <v/>
      </c>
      <c r="EF363" s="23" t="str">
        <f>+IF(LEN($I363)&gt;5,IF(ISERROR(VLOOKUP(AJ363,'CODIGO PAGO'!$B$2:$B$20,1,0)),1,IF(OR(AND(DD363=1,AJ363&lt;&gt;"N"),AND(DD363=3,AJ363&lt;&gt;"B"),AND(DD363=2,LEFT(TRIM(AJ363),1)&lt;&gt;"I")),1,IF(OR(AND(DD363=0,AJ363="N"),AND(DD363=0,AJ363="B"),AND(DD363=0,LEFT(TRIM(AJ363),1)="I")),1,0))),"")</f>
        <v/>
      </c>
      <c r="EG363" s="23" t="str">
        <f t="shared" si="220"/>
        <v/>
      </c>
      <c r="EH363" s="23" t="str">
        <f>+IF(LEN($I363)&gt;5,IF(ISERROR(VLOOKUP(AL363,'CODIGO PAGO'!$B$2:$B$20,1,0)),1,IF(OR(AND(DF363=1,AL363&lt;&gt;"N"),AND(DF363=3,AL363&lt;&gt;"B"),AND(DF363=2,LEFT(TRIM(AL363),1)&lt;&gt;"I")),1,IF(OR(AND(DF363=0,AL363="N"),AND(DF363=0,AL363="B"),AND(DF363=0,LEFT(TRIM(AL363),1)="I")),1,0))),"")</f>
        <v/>
      </c>
      <c r="EI363" s="23" t="str">
        <f t="shared" si="221"/>
        <v/>
      </c>
      <c r="EJ363" s="23" t="str">
        <f>+IF(LEN($I363)&gt;5,IF(ISERROR(VLOOKUP(AN363,'CODIGO PAGO'!$B$2:$B$20,1,0)),1,IF(OR(AND(DH363=1,AN363&lt;&gt;"N"),AND(DH363=3,AN363&lt;&gt;"B"),AND(DH363=2,LEFT(TRIM(AN363),1)&lt;&gt;"I")),1,IF(OR(AND(DH363=0,AN363="N"),AND(DH363=0,AN363="B"),AND(DH363=0,LEFT(TRIM(AN363),1)="I")),1,0))),"")</f>
        <v/>
      </c>
      <c r="EK363" s="23" t="str">
        <f t="shared" si="222"/>
        <v/>
      </c>
      <c r="EL363" s="24" t="str">
        <f t="shared" si="223"/>
        <v/>
      </c>
    </row>
    <row r="364" spans="1:142" s="26" customFormat="1">
      <c r="A364" s="15" t="str">
        <f t="shared" si="189"/>
        <v/>
      </c>
      <c r="B364" s="1" t="str">
        <f>+IF(LEN(I364)&gt;5,'CODIGO PAGO'!$B$28,"")</f>
        <v/>
      </c>
      <c r="C364" s="1" t="str">
        <f>+IF(LEN($I364)&gt;5,BD!D364,"")</f>
        <v/>
      </c>
      <c r="D364" s="168" t="str">
        <f>+IF(LEN($I364)&gt;5,BD!A364,"")</f>
        <v/>
      </c>
      <c r="E364" s="1" t="str">
        <f>+IF(LEN($I364)&gt;5,BD!B364,"")</f>
        <v/>
      </c>
      <c r="F364" s="1" t="str">
        <f>+IF(LEN($I364)&gt;5,BD!C364,"")</f>
        <v/>
      </c>
      <c r="G364" s="141"/>
      <c r="H364" s="141"/>
      <c r="I364" s="1" t="str">
        <f>+IF(LEN(BD!G364)&gt;5,BD!G364,"")</f>
        <v/>
      </c>
      <c r="J364" s="167" t="str">
        <f>+IF(LEN($I364)&gt;5,BD!E364,"")</f>
        <v/>
      </c>
      <c r="K364" s="6" t="str">
        <f t="shared" si="190"/>
        <v/>
      </c>
      <c r="L364" s="87" t="str">
        <f>+IF(LEN($I364)&gt;5,BD!H364,"")</f>
        <v/>
      </c>
      <c r="M364" s="40" t="str">
        <f t="shared" si="191"/>
        <v/>
      </c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4" t="str">
        <f t="shared" si="192"/>
        <v/>
      </c>
      <c r="AQ364" s="5" t="str">
        <f t="shared" si="193"/>
        <v/>
      </c>
      <c r="AR364" s="91" t="str">
        <f t="shared" si="194"/>
        <v/>
      </c>
      <c r="AS364" s="5" t="str">
        <f t="shared" si="195"/>
        <v/>
      </c>
      <c r="AT364" s="91" t="str">
        <f t="shared" si="196"/>
        <v/>
      </c>
      <c r="AU364" s="4" t="str">
        <f t="shared" si="197"/>
        <v/>
      </c>
      <c r="AV364" s="4" t="str">
        <f t="shared" si="198"/>
        <v/>
      </c>
      <c r="AW364" s="4" t="str">
        <f t="shared" si="199"/>
        <v/>
      </c>
      <c r="AX364" s="4" t="str">
        <f t="shared" si="200"/>
        <v/>
      </c>
      <c r="AY364" s="88" t="str">
        <f t="shared" si="201"/>
        <v/>
      </c>
      <c r="AZ364" s="17" t="str">
        <f t="shared" si="202"/>
        <v/>
      </c>
      <c r="BA364" s="18" t="str">
        <f t="shared" si="203"/>
        <v/>
      </c>
      <c r="BB364" s="19" t="str">
        <f>+IF(LEN(I364)&gt;5,IF(INT(RIGHT(B364,1))=9,0.5*L364*AY364,INT(MID(B364,5,LEN(B364)-4))*L364)+IFERROR(VLOOKUP(I364,AJUSTES!$A$1:$I$50,9,0),0),"")</f>
        <v/>
      </c>
      <c r="BC364" s="12"/>
      <c r="BD364" s="19" t="str">
        <f t="shared" si="204"/>
        <v/>
      </c>
      <c r="BE364" s="18" t="str">
        <f t="shared" si="205"/>
        <v/>
      </c>
      <c r="BF364" s="139" t="str">
        <f t="shared" si="206"/>
        <v/>
      </c>
      <c r="BG364" s="114"/>
      <c r="BH364" s="18" t="str">
        <f t="shared" si="207"/>
        <v/>
      </c>
      <c r="BI364" s="13"/>
      <c r="BJ364" s="12"/>
      <c r="BK364" s="12"/>
      <c r="BL364" s="145"/>
      <c r="BM364" s="12"/>
      <c r="BN364" s="12"/>
      <c r="BO364" s="12"/>
      <c r="BP364" s="12"/>
      <c r="BQ364" s="12"/>
      <c r="BR364" s="12"/>
      <c r="BS364" s="146"/>
      <c r="BT364" s="14"/>
      <c r="BU364" s="12"/>
      <c r="BV364" s="12"/>
      <c r="BW364" s="12"/>
      <c r="BX364" s="12"/>
      <c r="BY364" s="12"/>
      <c r="BZ364" s="144"/>
      <c r="CA364" s="107" t="str">
        <f>+IF(LEN($I364)&gt;5,IF(BD!F364="N/A","",BD!F364),"")</f>
        <v/>
      </c>
      <c r="CB364" s="21"/>
      <c r="CC364" s="147"/>
      <c r="CD364" s="148"/>
      <c r="CE364" s="8" t="str">
        <f>+IF(LEN(I364)&gt;5,BD!M364,"")</f>
        <v/>
      </c>
      <c r="CF364" s="16" t="str">
        <f>+IF(LEN(I364)&gt;5,BD!N364,"")</f>
        <v/>
      </c>
      <c r="CG364" s="3" t="str">
        <f t="shared" si="208"/>
        <v/>
      </c>
      <c r="CH364" s="23" t="str">
        <f>+IF(AND(LEN($I364)&gt;5),IF(AND($J364&gt;N$1,$J364&lt;=$AO$1),1,IF((COUNTIFS(INCAPACIDADES!$C$1:$C$51,$I364,INCAPACIDADES!K$1:K$51,N$1))&gt;0,2,IF(VLOOKUP($C364,BD!$D$1:$F$501,3,0)&gt;N$1,0,3))),"")</f>
        <v/>
      </c>
      <c r="CI364" s="23" t="str">
        <f>+IF(AND(LEN($I364)&gt;5),IF(AND($J364&gt;O$1,$J364&lt;=$AO$1),1,IF((COUNTIFS(INCAPACIDADES!$C$1:$C$51,$I364,INCAPACIDADES!L$1:L$51,O$1))&gt;0,2,IF(VLOOKUP($C364,BD!$D$1:$F$501,3,0)&gt;O$1,0,3))),"")</f>
        <v/>
      </c>
      <c r="CJ364" s="23" t="str">
        <f>+IF(AND(LEN($I364)&gt;5),IF(AND($J364&gt;P$1,$J364&lt;=$AO$1),1,IF((COUNTIFS(INCAPACIDADES!$C$1:$C$51,$I364,INCAPACIDADES!M$1:M$51,P$1))&gt;0,2,IF(VLOOKUP($C364,BD!$D$1:$F$501,3,0)&gt;P$1,0,3))),"")</f>
        <v/>
      </c>
      <c r="CK364" s="23" t="str">
        <f>+IF(AND(LEN($I364)&gt;5),IF(AND($J364&gt;Q$1,$J364&lt;=$AO$1),1,IF((COUNTIFS(INCAPACIDADES!$C$1:$C$51,$I364,INCAPACIDADES!N$1:N$51,Q$1))&gt;0,2,IF(VLOOKUP($C364,BD!$D$1:$F$501,3,0)&gt;Q$1,0,3))),"")</f>
        <v/>
      </c>
      <c r="CL364" s="23" t="str">
        <f>+IF(AND(LEN($I364)&gt;5),IF(AND($J364&gt;R$1,$J364&lt;=$AO$1),1,IF((COUNTIFS(INCAPACIDADES!$C$1:$C$51,$I364,INCAPACIDADES!O$1:O$51,R$1))&gt;0,2,IF(VLOOKUP($C364,BD!$D$1:$F$501,3,0)&gt;R$1,0,3))),"")</f>
        <v/>
      </c>
      <c r="CM364" s="23" t="str">
        <f>+IF(AND(LEN($I364)&gt;5),IF(AND($J364&gt;S$1,$J364&lt;=$AO$1),1,IF((COUNTIFS(INCAPACIDADES!$C$1:$C$51,$I364,INCAPACIDADES!P$1:P$51,S$1))&gt;0,2,IF(VLOOKUP($C364,BD!$D$1:$F$501,3,0)&gt;S$1,0,3))),"")</f>
        <v/>
      </c>
      <c r="CN364" s="23" t="str">
        <f>+IF(AND(LEN($I364)&gt;5),IF(AND($J364&gt;T$1,$J364&lt;=$AO$1),1,IF((COUNTIFS(INCAPACIDADES!$C$1:$C$51,$I364,INCAPACIDADES!Q$1:Q$51,T$1))&gt;0,2,IF(VLOOKUP($C364,BD!$D$1:$F$501,3,0)&gt;T$1,0,3))),"")</f>
        <v/>
      </c>
      <c r="CO364" s="23" t="str">
        <f>+IF(AND(LEN($I364)&gt;5),IF(AND($J364&gt;U$1,$J364&lt;=$AO$1),1,IF((COUNTIFS(INCAPACIDADES!$C$1:$C$51,$I364,INCAPACIDADES!R$1:R$51,U$1))&gt;0,2,IF(VLOOKUP($C364,BD!$D$1:$F$501,3,0)&gt;U$1,0,3))),"")</f>
        <v/>
      </c>
      <c r="CP364" s="23" t="str">
        <f>+IF(AND(LEN($I364)&gt;5),IF(AND($J364&gt;V$1,$J364&lt;=$AO$1),1,IF((COUNTIFS(INCAPACIDADES!$C$1:$C$51,$I364,INCAPACIDADES!S$1:S$51,V$1))&gt;0,2,IF(VLOOKUP($C364,BD!$D$1:$F$501,3,0)&gt;V$1,0,3))),"")</f>
        <v/>
      </c>
      <c r="CQ364" s="23" t="str">
        <f>+IF(AND(LEN($I364)&gt;5),IF(AND($J364&gt;W$1,$J364&lt;=$AO$1),1,IF((COUNTIFS(INCAPACIDADES!$C$1:$C$51,$I364,INCAPACIDADES!T$1:T$51,W$1))&gt;0,2,IF(VLOOKUP($C364,BD!$D$1:$F$501,3,0)&gt;W$1,0,3))),"")</f>
        <v/>
      </c>
      <c r="CR364" s="23" t="str">
        <f>+IF(AND(LEN($I364)&gt;5),IF(AND($J364&gt;X$1,$J364&lt;=$AO$1),1,IF((COUNTIFS(INCAPACIDADES!$C$1:$C$51,$I364,INCAPACIDADES!U$1:U$51,X$1))&gt;0,2,IF(VLOOKUP($C364,BD!$D$1:$F$501,3,0)&gt;X$1,0,3))),"")</f>
        <v/>
      </c>
      <c r="CS364" s="23" t="str">
        <f>+IF(AND(LEN($I364)&gt;5),IF(AND($J364&gt;Y$1,$J364&lt;=$AO$1),1,IF((COUNTIFS(INCAPACIDADES!$C$1:$C$51,$I364,INCAPACIDADES!V$1:V$51,Y$1))&gt;0,2,IF(VLOOKUP($C364,BD!$D$1:$F$501,3,0)&gt;Y$1,0,3))),"")</f>
        <v/>
      </c>
      <c r="CT364" s="23" t="str">
        <f>+IF(AND(LEN($I364)&gt;5),IF(AND($J364&gt;Z$1,$J364&lt;=$AO$1),1,IF((COUNTIFS(INCAPACIDADES!$C$1:$C$51,$I364,INCAPACIDADES!W$1:W$51,Z$1))&gt;0,2,IF(VLOOKUP($C364,BD!$D$1:$F$501,3,0)&gt;Z$1,0,3))),"")</f>
        <v/>
      </c>
      <c r="CU364" s="23" t="str">
        <f>+IF(AND(LEN($I364)&gt;5),IF(AND($J364&gt;AA$1,$J364&lt;=$AO$1),1,IF((COUNTIFS(INCAPACIDADES!$C$1:$C$51,$I364,INCAPACIDADES!X$1:X$51,AA$1))&gt;0,2,IF(VLOOKUP($C364,BD!$D$1:$F$501,3,0)&gt;AA$1,0,3))),"")</f>
        <v/>
      </c>
      <c r="CV364" s="23" t="str">
        <f>+IF(AND(LEN($I364)&gt;5),IF(AND($J364&gt;AB$1,$J364&lt;=$AO$1),1,IF((COUNTIFS(INCAPACIDADES!$C$1:$C$51,$I364,INCAPACIDADES!Y$1:Y$51,AB$1))&gt;0,2,IF(VLOOKUP($C364,BD!$D$1:$F$501,3,0)&gt;AB$1,0,3))),"")</f>
        <v/>
      </c>
      <c r="CW364" s="23" t="str">
        <f>+IF(AND(LEN($I364)&gt;5),IF(AND($J364&gt;AC$1,$J364&lt;=$AO$1),1,IF((COUNTIFS(INCAPACIDADES!$C$1:$C$51,$I364,INCAPACIDADES!Z$1:Z$51,AC$1))&gt;0,2,IF(VLOOKUP($C364,BD!$D$1:$F$501,3,0)&gt;AC$1,0,3))),"")</f>
        <v/>
      </c>
      <c r="CX364" s="23" t="str">
        <f>+IF(AND(LEN($I364)&gt;5),IF(AND($J364&gt;AD$1,$J364&lt;=$AO$1),1,IF((COUNTIFS(INCAPACIDADES!$C$1:$C$51,$I364,INCAPACIDADES!AA$1:AA$51,AD$1))&gt;0,2,IF(VLOOKUP($C364,BD!$D$1:$F$501,3,0)&gt;AD$1,0,3))),"")</f>
        <v/>
      </c>
      <c r="CY364" s="23" t="str">
        <f>+IF(AND(LEN($I364)&gt;5),IF(AND($J364&gt;AE$1,$J364&lt;=$AO$1),1,IF((COUNTIFS(INCAPACIDADES!$C$1:$C$51,$I364,INCAPACIDADES!AB$1:AB$51,AE$1))&gt;0,2,IF(VLOOKUP($C364,BD!$D$1:$F$501,3,0)&gt;AE$1,0,3))),"")</f>
        <v/>
      </c>
      <c r="CZ364" s="23" t="str">
        <f>+IF(AND(LEN($I364)&gt;5),IF(AND($J364&gt;AF$1,$J364&lt;=$AO$1),1,IF((COUNTIFS(INCAPACIDADES!$C$1:$C$51,$I364,INCAPACIDADES!AC$1:AC$51,AF$1))&gt;0,2,IF(VLOOKUP($C364,BD!$D$1:$F$501,3,0)&gt;AF$1,0,3))),"")</f>
        <v/>
      </c>
      <c r="DA364" s="23" t="str">
        <f>+IF(AND(LEN($I364)&gt;5),IF(AND($J364&gt;AG$1,$J364&lt;=$AO$1),1,IF((COUNTIFS(INCAPACIDADES!$C$1:$C$51,$I364,INCAPACIDADES!AD$1:AD$51,AG$1))&gt;0,2,IF(VLOOKUP($C364,BD!$D$1:$F$501,3,0)&gt;AG$1,0,3))),"")</f>
        <v/>
      </c>
      <c r="DB364" s="23" t="str">
        <f>+IF(AND(LEN($I364)&gt;5),IF(AND($J364&gt;AH$1,$J364&lt;=$AO$1),1,IF((COUNTIFS(INCAPACIDADES!$C$1:$C$51,$I364,INCAPACIDADES!AE$1:AE$51,AH$1))&gt;0,2,IF(VLOOKUP($C364,BD!$D$1:$F$501,3,0)&gt;AH$1,0,3))),"")</f>
        <v/>
      </c>
      <c r="DC364" s="23" t="str">
        <f>+IF(AND(LEN($I364)&gt;5),IF(AND($J364&gt;AI$1,$J364&lt;=$AO$1),1,IF((COUNTIFS(INCAPACIDADES!$C$1:$C$51,$I364,INCAPACIDADES!AF$1:AF$51,AI$1))&gt;0,2,IF(VLOOKUP($C364,BD!$D$1:$F$501,3,0)&gt;AI$1,0,3))),"")</f>
        <v/>
      </c>
      <c r="DD364" s="23" t="str">
        <f>+IF(AND(LEN($I364)&gt;5),IF(AND($J364&gt;AJ$1,$J364&lt;=$AO$1),1,IF((COUNTIFS(INCAPACIDADES!$C$1:$C$51,$I364,INCAPACIDADES!AG$1:AG$51,AJ$1))&gt;0,2,IF(VLOOKUP($C364,BD!$D$1:$F$501,3,0)&gt;AJ$1,0,3))),"")</f>
        <v/>
      </c>
      <c r="DE364" s="23" t="str">
        <f>+IF(AND(LEN($I364)&gt;5),IF(AND($J364&gt;AK$1,$J364&lt;=$AO$1),1,IF((COUNTIFS(INCAPACIDADES!$C$1:$C$51,$I364,INCAPACIDADES!AH$1:AH$51,AK$1))&gt;0,2,IF(VLOOKUP($C364,BD!$D$1:$F$501,3,0)&gt;AK$1,0,3))),"")</f>
        <v/>
      </c>
      <c r="DF364" s="23" t="str">
        <f>+IF(AND(LEN($I364)&gt;5),IF(AND($J364&gt;AL$1,$J364&lt;=$AO$1),1,IF((COUNTIFS(INCAPACIDADES!$C$1:$C$51,$I364,INCAPACIDADES!AI$1:AI$51,AL$1))&gt;0,2,IF(VLOOKUP($C364,BD!$D$1:$F$501,3,0)&gt;AL$1,0,3))),"")</f>
        <v/>
      </c>
      <c r="DG364" s="23" t="str">
        <f>+IF(AND(LEN($I364)&gt;5),IF(AND($J364&gt;AM$1,$J364&lt;=$AO$1),1,IF((COUNTIFS(INCAPACIDADES!$C$1:$C$51,$I364,INCAPACIDADES!AJ$1:AJ$51,AM$1))&gt;0,2,IF(VLOOKUP($C364,BD!$D$1:$F$501,3,0)&gt;AM$1,0,3))),"")</f>
        <v/>
      </c>
      <c r="DH364" s="23" t="str">
        <f>+IF(AND(LEN($I364)&gt;5),IF(AND($J364&gt;AN$1,$J364&lt;=$AO$1),1,IF((COUNTIFS(INCAPACIDADES!$C$1:$C$51,$I364,INCAPACIDADES!AK$1:AK$51,AN$1))&gt;0,2,IF(VLOOKUP($C364,BD!$D$1:$F$501,3,0)&gt;AN$1,0,3))),"")</f>
        <v/>
      </c>
      <c r="DI364" s="23" t="str">
        <f>+IF(AND(LEN($I364)&gt;5),IF(AND($J364&gt;AO$1,$J364&lt;=$AO$1),1,IF((COUNTIFS(INCAPACIDADES!$C$1:$C$51,$I364,INCAPACIDADES!AL$1:AL$51,AO$1))&gt;0,2,IF(VLOOKUP($C364,BD!$D$1:$F$501,3,0)&gt;AO$1,0,3))),"")</f>
        <v/>
      </c>
      <c r="DJ364" s="23" t="str">
        <f>+IF(LEN($I364)&gt;5,IF(ISERROR(VLOOKUP(N364,'CODIGO PAGO'!$B$2:$B$20,1,0)),1,IF(OR(AND(CH364=1,N364&lt;&gt;"N"),AND(CH364=3,N364&lt;&gt;"B"),AND(CH364=2,LEFT(TRIM(N364),1)&lt;&gt;"I")),1,IF(OR(AND(CH364=0,N364="N"),AND(CH364=0,N364="B"),AND(CH364=0,LEFT(TRIM(N364),1)="I")),1,0))),"")</f>
        <v/>
      </c>
      <c r="DK364" s="23" t="str">
        <f t="shared" si="209"/>
        <v/>
      </c>
      <c r="DL364" s="23" t="str">
        <f>+IF(LEN($I364)&gt;5,IF(ISERROR(VLOOKUP(P364,'CODIGO PAGO'!$B$2:$B$20,1,0)),1,IF(OR(AND(CJ364=1,P364&lt;&gt;"N"),AND(CJ364=3,P364&lt;&gt;"B"),AND(CJ364=2,LEFT(TRIM(P364),1)&lt;&gt;"I")),1,IF(OR(AND(CJ364=0,P364="N"),AND(CJ364=0,P364="B"),AND(CJ364=0,LEFT(TRIM(P364),1)="I")),1,0))),"")</f>
        <v/>
      </c>
      <c r="DM364" s="23" t="str">
        <f t="shared" si="210"/>
        <v/>
      </c>
      <c r="DN364" s="23" t="str">
        <f>+IF(LEN($I364)&gt;5,IF(ISERROR(VLOOKUP(R364,'CODIGO PAGO'!$B$2:$B$20,1,0)),1,IF(OR(AND(CL364=1,R364&lt;&gt;"N"),AND(CL364=3,R364&lt;&gt;"B"),AND(CL364=2,LEFT(TRIM(R364),1)&lt;&gt;"I")),1,IF(OR(AND(CL364=0,R364="N"),AND(CL364=0,R364="B"),AND(CL364=0,LEFT(TRIM(R364),1)="I")),1,0))),"")</f>
        <v/>
      </c>
      <c r="DO364" s="23" t="str">
        <f t="shared" si="211"/>
        <v/>
      </c>
      <c r="DP364" s="23" t="str">
        <f>+IF(LEN($I364)&gt;5,IF(ISERROR(VLOOKUP(T364,'CODIGO PAGO'!$B$2:$B$20,1,0)),1,IF(OR(AND(CN364=1,T364&lt;&gt;"N"),AND(CN364=3,T364&lt;&gt;"B"),AND(CN364=2,LEFT(TRIM(T364),1)&lt;&gt;"I")),1,IF(OR(AND(CN364=0,T364="N"),AND(CN364=0,T364="B"),AND(CN364=0,LEFT(TRIM(T364),1)="I")),1,0))),"")</f>
        <v/>
      </c>
      <c r="DQ364" s="23" t="str">
        <f t="shared" si="212"/>
        <v/>
      </c>
      <c r="DR364" s="23" t="str">
        <f>+IF(LEN($I364)&gt;5,IF(ISERROR(VLOOKUP(V364,'CODIGO PAGO'!$B$2:$B$20,1,0)),1,IF(OR(AND(CP364=1,V364&lt;&gt;"N"),AND(CP364=3,V364&lt;&gt;"B"),AND(CP364=2,LEFT(TRIM(V364),1)&lt;&gt;"I")),1,IF(OR(AND(CP364=0,V364="N"),AND(CP364=0,V364="B"),AND(CP364=0,LEFT(TRIM(V364),1)="I")),1,0))),"")</f>
        <v/>
      </c>
      <c r="DS364" s="23" t="str">
        <f t="shared" si="213"/>
        <v/>
      </c>
      <c r="DT364" s="23" t="str">
        <f>+IF(LEN($I364)&gt;5,IF(ISERROR(VLOOKUP(X364,'CODIGO PAGO'!$B$2:$B$20,1,0)),1,IF(OR(AND(CR364=1,X364&lt;&gt;"N"),AND(CR364=3,X364&lt;&gt;"B"),AND(CR364=2,LEFT(TRIM(X364),1)&lt;&gt;"I")),1,IF(OR(AND(CR364=0,X364="N"),AND(CR364=0,X364="B"),AND(CR364=0,LEFT(TRIM(X364),1)="I")),1,0))),"")</f>
        <v/>
      </c>
      <c r="DU364" s="23" t="str">
        <f t="shared" si="214"/>
        <v/>
      </c>
      <c r="DV364" s="23" t="str">
        <f>+IF(LEN($I364)&gt;5,IF(ISERROR(VLOOKUP(Z364,'CODIGO PAGO'!$B$2:$B$20,1,0)),1,IF(OR(AND(CT364=1,Z364&lt;&gt;"N"),AND(CT364=3,Z364&lt;&gt;"B"),AND(CT364=2,LEFT(TRIM(Z364),1)&lt;&gt;"I")),1,IF(OR(AND(CT364=0,Z364="N"),AND(CT364=0,Z364="B"),AND(CT364=0,LEFT(TRIM(Z364),1)="I")),1,0))),"")</f>
        <v/>
      </c>
      <c r="DW364" s="23" t="str">
        <f t="shared" si="215"/>
        <v/>
      </c>
      <c r="DX364" s="23" t="str">
        <f>+IF(LEN($I364)&gt;5,IF(ISERROR(VLOOKUP(AB364,'CODIGO PAGO'!$B$2:$B$20,1,0)),1,IF(OR(AND(CV364=1,AB364&lt;&gt;"N"),AND(CV364=3,AB364&lt;&gt;"B"),AND(CV364=2,LEFT(TRIM(AB364),1)&lt;&gt;"I")),1,IF(OR(AND(CV364=0,AB364="N"),AND(CV364=0,AB364="B"),AND(CV364=0,LEFT(TRIM(AB364),1)="I")),1,0))),"")</f>
        <v/>
      </c>
      <c r="DY364" s="23" t="str">
        <f t="shared" si="216"/>
        <v/>
      </c>
      <c r="DZ364" s="23" t="str">
        <f>+IF(LEN($I364)&gt;5,IF(ISERROR(VLOOKUP(AD364,'CODIGO PAGO'!$B$2:$B$20,1,0)),1,IF(OR(AND(CX364=1,AD364&lt;&gt;"N"),AND(CX364=3,AD364&lt;&gt;"B"),AND(CX364=2,LEFT(TRIM(AD364),1)&lt;&gt;"I")),1,IF(OR(AND(CX364=0,AD364="N"),AND(CX364=0,AD364="B"),AND(CX364=0,LEFT(TRIM(AD364),1)="I")),1,0))),"")</f>
        <v/>
      </c>
      <c r="EA364" s="23" t="str">
        <f t="shared" si="217"/>
        <v/>
      </c>
      <c r="EB364" s="23" t="str">
        <f>+IF(LEN($I364)&gt;5,IF(ISERROR(VLOOKUP(AF364,'CODIGO PAGO'!$B$2:$B$20,1,0)),1,IF(OR(AND(CZ364=1,AF364&lt;&gt;"N"),AND(CZ364=3,AF364&lt;&gt;"B"),AND(CZ364=2,LEFT(TRIM(AF364),1)&lt;&gt;"I")),1,IF(OR(AND(CZ364=0,AF364="N"),AND(CZ364=0,AF364="B"),AND(CZ364=0,LEFT(TRIM(AF364),1)="I")),1,0))),"")</f>
        <v/>
      </c>
      <c r="EC364" s="23" t="str">
        <f t="shared" si="218"/>
        <v/>
      </c>
      <c r="ED364" s="23" t="str">
        <f>+IF(LEN($I364)&gt;5,IF(ISERROR(VLOOKUP(AH364,'CODIGO PAGO'!$B$2:$B$20,1,0)),1,IF(OR(AND(DB364=1,AH364&lt;&gt;"N"),AND(DB364=3,AH364&lt;&gt;"B"),AND(DB364=2,LEFT(TRIM(AH364),1)&lt;&gt;"I")),1,IF(OR(AND(DB364=0,AH364="N"),AND(DB364=0,AH364="B"),AND(DB364=0,LEFT(TRIM(AH364),1)="I")),1,0))),"")</f>
        <v/>
      </c>
      <c r="EE364" s="23" t="str">
        <f t="shared" si="219"/>
        <v/>
      </c>
      <c r="EF364" s="23" t="str">
        <f>+IF(LEN($I364)&gt;5,IF(ISERROR(VLOOKUP(AJ364,'CODIGO PAGO'!$B$2:$B$20,1,0)),1,IF(OR(AND(DD364=1,AJ364&lt;&gt;"N"),AND(DD364=3,AJ364&lt;&gt;"B"),AND(DD364=2,LEFT(TRIM(AJ364),1)&lt;&gt;"I")),1,IF(OR(AND(DD364=0,AJ364="N"),AND(DD364=0,AJ364="B"),AND(DD364=0,LEFT(TRIM(AJ364),1)="I")),1,0))),"")</f>
        <v/>
      </c>
      <c r="EG364" s="23" t="str">
        <f t="shared" si="220"/>
        <v/>
      </c>
      <c r="EH364" s="23" t="str">
        <f>+IF(LEN($I364)&gt;5,IF(ISERROR(VLOOKUP(AL364,'CODIGO PAGO'!$B$2:$B$20,1,0)),1,IF(OR(AND(DF364=1,AL364&lt;&gt;"N"),AND(DF364=3,AL364&lt;&gt;"B"),AND(DF364=2,LEFT(TRIM(AL364),1)&lt;&gt;"I")),1,IF(OR(AND(DF364=0,AL364="N"),AND(DF364=0,AL364="B"),AND(DF364=0,LEFT(TRIM(AL364),1)="I")),1,0))),"")</f>
        <v/>
      </c>
      <c r="EI364" s="23" t="str">
        <f t="shared" si="221"/>
        <v/>
      </c>
      <c r="EJ364" s="23" t="str">
        <f>+IF(LEN($I364)&gt;5,IF(ISERROR(VLOOKUP(AN364,'CODIGO PAGO'!$B$2:$B$20,1,0)),1,IF(OR(AND(DH364=1,AN364&lt;&gt;"N"),AND(DH364=3,AN364&lt;&gt;"B"),AND(DH364=2,LEFT(TRIM(AN364),1)&lt;&gt;"I")),1,IF(OR(AND(DH364=0,AN364="N"),AND(DH364=0,AN364="B"),AND(DH364=0,LEFT(TRIM(AN364),1)="I")),1,0))),"")</f>
        <v/>
      </c>
      <c r="EK364" s="23" t="str">
        <f t="shared" si="222"/>
        <v/>
      </c>
      <c r="EL364" s="24" t="str">
        <f t="shared" si="223"/>
        <v/>
      </c>
    </row>
    <row r="365" spans="1:142" s="26" customFormat="1">
      <c r="A365" s="15" t="str">
        <f t="shared" si="189"/>
        <v/>
      </c>
      <c r="B365" s="1" t="str">
        <f>+IF(LEN(I365)&gt;5,'CODIGO PAGO'!$B$28,"")</f>
        <v/>
      </c>
      <c r="C365" s="1" t="str">
        <f>+IF(LEN($I365)&gt;5,BD!D365,"")</f>
        <v/>
      </c>
      <c r="D365" s="168" t="str">
        <f>+IF(LEN($I365)&gt;5,BD!A365,"")</f>
        <v/>
      </c>
      <c r="E365" s="1" t="str">
        <f>+IF(LEN($I365)&gt;5,BD!B365,"")</f>
        <v/>
      </c>
      <c r="F365" s="1" t="str">
        <f>+IF(LEN($I365)&gt;5,BD!C365,"")</f>
        <v/>
      </c>
      <c r="G365" s="141"/>
      <c r="H365" s="141"/>
      <c r="I365" s="1" t="str">
        <f>+IF(LEN(BD!G365)&gt;5,BD!G365,"")</f>
        <v/>
      </c>
      <c r="J365" s="167" t="str">
        <f>+IF(LEN($I365)&gt;5,BD!E365,"")</f>
        <v/>
      </c>
      <c r="K365" s="6" t="str">
        <f t="shared" si="190"/>
        <v/>
      </c>
      <c r="L365" s="87" t="str">
        <f>+IF(LEN($I365)&gt;5,BD!H365,"")</f>
        <v/>
      </c>
      <c r="M365" s="40" t="str">
        <f t="shared" si="191"/>
        <v/>
      </c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4" t="str">
        <f t="shared" si="192"/>
        <v/>
      </c>
      <c r="AQ365" s="5" t="str">
        <f t="shared" si="193"/>
        <v/>
      </c>
      <c r="AR365" s="91" t="str">
        <f t="shared" si="194"/>
        <v/>
      </c>
      <c r="AS365" s="5" t="str">
        <f t="shared" si="195"/>
        <v/>
      </c>
      <c r="AT365" s="91" t="str">
        <f t="shared" si="196"/>
        <v/>
      </c>
      <c r="AU365" s="4" t="str">
        <f t="shared" si="197"/>
        <v/>
      </c>
      <c r="AV365" s="4" t="str">
        <f t="shared" si="198"/>
        <v/>
      </c>
      <c r="AW365" s="4" t="str">
        <f t="shared" si="199"/>
        <v/>
      </c>
      <c r="AX365" s="4" t="str">
        <f t="shared" si="200"/>
        <v/>
      </c>
      <c r="AY365" s="88" t="str">
        <f t="shared" si="201"/>
        <v/>
      </c>
      <c r="AZ365" s="17" t="str">
        <f t="shared" si="202"/>
        <v/>
      </c>
      <c r="BA365" s="18" t="str">
        <f t="shared" si="203"/>
        <v/>
      </c>
      <c r="BB365" s="19" t="str">
        <f>+IF(LEN(I365)&gt;5,IF(INT(RIGHT(B365,1))=9,0.5*L365*AY365,INT(MID(B365,5,LEN(B365)-4))*L365)+IFERROR(VLOOKUP(I365,AJUSTES!$A$1:$I$50,9,0),0),"")</f>
        <v/>
      </c>
      <c r="BC365" s="12"/>
      <c r="BD365" s="19" t="str">
        <f t="shared" si="204"/>
        <v/>
      </c>
      <c r="BE365" s="18" t="str">
        <f t="shared" si="205"/>
        <v/>
      </c>
      <c r="BF365" s="139" t="str">
        <f t="shared" si="206"/>
        <v/>
      </c>
      <c r="BG365" s="114"/>
      <c r="BH365" s="18" t="str">
        <f t="shared" si="207"/>
        <v/>
      </c>
      <c r="BI365" s="13"/>
      <c r="BJ365" s="12"/>
      <c r="BK365" s="12"/>
      <c r="BL365" s="145"/>
      <c r="BM365" s="12"/>
      <c r="BN365" s="12"/>
      <c r="BO365" s="12"/>
      <c r="BP365" s="12"/>
      <c r="BQ365" s="12"/>
      <c r="BR365" s="12"/>
      <c r="BS365" s="146"/>
      <c r="BT365" s="14"/>
      <c r="BU365" s="12"/>
      <c r="BV365" s="12"/>
      <c r="BW365" s="12"/>
      <c r="BX365" s="12"/>
      <c r="BY365" s="12"/>
      <c r="BZ365" s="144"/>
      <c r="CA365" s="107" t="str">
        <f>+IF(LEN($I365)&gt;5,IF(BD!F365="N/A","",BD!F365),"")</f>
        <v/>
      </c>
      <c r="CB365" s="21"/>
      <c r="CC365" s="147"/>
      <c r="CD365" s="148"/>
      <c r="CE365" s="8" t="str">
        <f>+IF(LEN(I365)&gt;5,BD!M365,"")</f>
        <v/>
      </c>
      <c r="CF365" s="16" t="str">
        <f>+IF(LEN(I365)&gt;5,BD!N365,"")</f>
        <v/>
      </c>
      <c r="CG365" s="3" t="str">
        <f t="shared" si="208"/>
        <v/>
      </c>
      <c r="CH365" s="23" t="str">
        <f>+IF(AND(LEN($I365)&gt;5),IF(AND($J365&gt;N$1,$J365&lt;=$AO$1),1,IF((COUNTIFS(INCAPACIDADES!$C$1:$C$51,$I365,INCAPACIDADES!K$1:K$51,N$1))&gt;0,2,IF(VLOOKUP($C365,BD!$D$1:$F$501,3,0)&gt;N$1,0,3))),"")</f>
        <v/>
      </c>
      <c r="CI365" s="23" t="str">
        <f>+IF(AND(LEN($I365)&gt;5),IF(AND($J365&gt;O$1,$J365&lt;=$AO$1),1,IF((COUNTIFS(INCAPACIDADES!$C$1:$C$51,$I365,INCAPACIDADES!L$1:L$51,O$1))&gt;0,2,IF(VLOOKUP($C365,BD!$D$1:$F$501,3,0)&gt;O$1,0,3))),"")</f>
        <v/>
      </c>
      <c r="CJ365" s="23" t="str">
        <f>+IF(AND(LEN($I365)&gt;5),IF(AND($J365&gt;P$1,$J365&lt;=$AO$1),1,IF((COUNTIFS(INCAPACIDADES!$C$1:$C$51,$I365,INCAPACIDADES!M$1:M$51,P$1))&gt;0,2,IF(VLOOKUP($C365,BD!$D$1:$F$501,3,0)&gt;P$1,0,3))),"")</f>
        <v/>
      </c>
      <c r="CK365" s="23" t="str">
        <f>+IF(AND(LEN($I365)&gt;5),IF(AND($J365&gt;Q$1,$J365&lt;=$AO$1),1,IF((COUNTIFS(INCAPACIDADES!$C$1:$C$51,$I365,INCAPACIDADES!N$1:N$51,Q$1))&gt;0,2,IF(VLOOKUP($C365,BD!$D$1:$F$501,3,0)&gt;Q$1,0,3))),"")</f>
        <v/>
      </c>
      <c r="CL365" s="23" t="str">
        <f>+IF(AND(LEN($I365)&gt;5),IF(AND($J365&gt;R$1,$J365&lt;=$AO$1),1,IF((COUNTIFS(INCAPACIDADES!$C$1:$C$51,$I365,INCAPACIDADES!O$1:O$51,R$1))&gt;0,2,IF(VLOOKUP($C365,BD!$D$1:$F$501,3,0)&gt;R$1,0,3))),"")</f>
        <v/>
      </c>
      <c r="CM365" s="23" t="str">
        <f>+IF(AND(LEN($I365)&gt;5),IF(AND($J365&gt;S$1,$J365&lt;=$AO$1),1,IF((COUNTIFS(INCAPACIDADES!$C$1:$C$51,$I365,INCAPACIDADES!P$1:P$51,S$1))&gt;0,2,IF(VLOOKUP($C365,BD!$D$1:$F$501,3,0)&gt;S$1,0,3))),"")</f>
        <v/>
      </c>
      <c r="CN365" s="23" t="str">
        <f>+IF(AND(LEN($I365)&gt;5),IF(AND($J365&gt;T$1,$J365&lt;=$AO$1),1,IF((COUNTIFS(INCAPACIDADES!$C$1:$C$51,$I365,INCAPACIDADES!Q$1:Q$51,T$1))&gt;0,2,IF(VLOOKUP($C365,BD!$D$1:$F$501,3,0)&gt;T$1,0,3))),"")</f>
        <v/>
      </c>
      <c r="CO365" s="23" t="str">
        <f>+IF(AND(LEN($I365)&gt;5),IF(AND($J365&gt;U$1,$J365&lt;=$AO$1),1,IF((COUNTIFS(INCAPACIDADES!$C$1:$C$51,$I365,INCAPACIDADES!R$1:R$51,U$1))&gt;0,2,IF(VLOOKUP($C365,BD!$D$1:$F$501,3,0)&gt;U$1,0,3))),"")</f>
        <v/>
      </c>
      <c r="CP365" s="23" t="str">
        <f>+IF(AND(LEN($I365)&gt;5),IF(AND($J365&gt;V$1,$J365&lt;=$AO$1),1,IF((COUNTIFS(INCAPACIDADES!$C$1:$C$51,$I365,INCAPACIDADES!S$1:S$51,V$1))&gt;0,2,IF(VLOOKUP($C365,BD!$D$1:$F$501,3,0)&gt;V$1,0,3))),"")</f>
        <v/>
      </c>
      <c r="CQ365" s="23" t="str">
        <f>+IF(AND(LEN($I365)&gt;5),IF(AND($J365&gt;W$1,$J365&lt;=$AO$1),1,IF((COUNTIFS(INCAPACIDADES!$C$1:$C$51,$I365,INCAPACIDADES!T$1:T$51,W$1))&gt;0,2,IF(VLOOKUP($C365,BD!$D$1:$F$501,3,0)&gt;W$1,0,3))),"")</f>
        <v/>
      </c>
      <c r="CR365" s="23" t="str">
        <f>+IF(AND(LEN($I365)&gt;5),IF(AND($J365&gt;X$1,$J365&lt;=$AO$1),1,IF((COUNTIFS(INCAPACIDADES!$C$1:$C$51,$I365,INCAPACIDADES!U$1:U$51,X$1))&gt;0,2,IF(VLOOKUP($C365,BD!$D$1:$F$501,3,0)&gt;X$1,0,3))),"")</f>
        <v/>
      </c>
      <c r="CS365" s="23" t="str">
        <f>+IF(AND(LEN($I365)&gt;5),IF(AND($J365&gt;Y$1,$J365&lt;=$AO$1),1,IF((COUNTIFS(INCAPACIDADES!$C$1:$C$51,$I365,INCAPACIDADES!V$1:V$51,Y$1))&gt;0,2,IF(VLOOKUP($C365,BD!$D$1:$F$501,3,0)&gt;Y$1,0,3))),"")</f>
        <v/>
      </c>
      <c r="CT365" s="23" t="str">
        <f>+IF(AND(LEN($I365)&gt;5),IF(AND($J365&gt;Z$1,$J365&lt;=$AO$1),1,IF((COUNTIFS(INCAPACIDADES!$C$1:$C$51,$I365,INCAPACIDADES!W$1:W$51,Z$1))&gt;0,2,IF(VLOOKUP($C365,BD!$D$1:$F$501,3,0)&gt;Z$1,0,3))),"")</f>
        <v/>
      </c>
      <c r="CU365" s="23" t="str">
        <f>+IF(AND(LEN($I365)&gt;5),IF(AND($J365&gt;AA$1,$J365&lt;=$AO$1),1,IF((COUNTIFS(INCAPACIDADES!$C$1:$C$51,$I365,INCAPACIDADES!X$1:X$51,AA$1))&gt;0,2,IF(VLOOKUP($C365,BD!$D$1:$F$501,3,0)&gt;AA$1,0,3))),"")</f>
        <v/>
      </c>
      <c r="CV365" s="23" t="str">
        <f>+IF(AND(LEN($I365)&gt;5),IF(AND($J365&gt;AB$1,$J365&lt;=$AO$1),1,IF((COUNTIFS(INCAPACIDADES!$C$1:$C$51,$I365,INCAPACIDADES!Y$1:Y$51,AB$1))&gt;0,2,IF(VLOOKUP($C365,BD!$D$1:$F$501,3,0)&gt;AB$1,0,3))),"")</f>
        <v/>
      </c>
      <c r="CW365" s="23" t="str">
        <f>+IF(AND(LEN($I365)&gt;5),IF(AND($J365&gt;AC$1,$J365&lt;=$AO$1),1,IF((COUNTIFS(INCAPACIDADES!$C$1:$C$51,$I365,INCAPACIDADES!Z$1:Z$51,AC$1))&gt;0,2,IF(VLOOKUP($C365,BD!$D$1:$F$501,3,0)&gt;AC$1,0,3))),"")</f>
        <v/>
      </c>
      <c r="CX365" s="23" t="str">
        <f>+IF(AND(LEN($I365)&gt;5),IF(AND($J365&gt;AD$1,$J365&lt;=$AO$1),1,IF((COUNTIFS(INCAPACIDADES!$C$1:$C$51,$I365,INCAPACIDADES!AA$1:AA$51,AD$1))&gt;0,2,IF(VLOOKUP($C365,BD!$D$1:$F$501,3,0)&gt;AD$1,0,3))),"")</f>
        <v/>
      </c>
      <c r="CY365" s="23" t="str">
        <f>+IF(AND(LEN($I365)&gt;5),IF(AND($J365&gt;AE$1,$J365&lt;=$AO$1),1,IF((COUNTIFS(INCAPACIDADES!$C$1:$C$51,$I365,INCAPACIDADES!AB$1:AB$51,AE$1))&gt;0,2,IF(VLOOKUP($C365,BD!$D$1:$F$501,3,0)&gt;AE$1,0,3))),"")</f>
        <v/>
      </c>
      <c r="CZ365" s="23" t="str">
        <f>+IF(AND(LEN($I365)&gt;5),IF(AND($J365&gt;AF$1,$J365&lt;=$AO$1),1,IF((COUNTIFS(INCAPACIDADES!$C$1:$C$51,$I365,INCAPACIDADES!AC$1:AC$51,AF$1))&gt;0,2,IF(VLOOKUP($C365,BD!$D$1:$F$501,3,0)&gt;AF$1,0,3))),"")</f>
        <v/>
      </c>
      <c r="DA365" s="23" t="str">
        <f>+IF(AND(LEN($I365)&gt;5),IF(AND($J365&gt;AG$1,$J365&lt;=$AO$1),1,IF((COUNTIFS(INCAPACIDADES!$C$1:$C$51,$I365,INCAPACIDADES!AD$1:AD$51,AG$1))&gt;0,2,IF(VLOOKUP($C365,BD!$D$1:$F$501,3,0)&gt;AG$1,0,3))),"")</f>
        <v/>
      </c>
      <c r="DB365" s="23" t="str">
        <f>+IF(AND(LEN($I365)&gt;5),IF(AND($J365&gt;AH$1,$J365&lt;=$AO$1),1,IF((COUNTIFS(INCAPACIDADES!$C$1:$C$51,$I365,INCAPACIDADES!AE$1:AE$51,AH$1))&gt;0,2,IF(VLOOKUP($C365,BD!$D$1:$F$501,3,0)&gt;AH$1,0,3))),"")</f>
        <v/>
      </c>
      <c r="DC365" s="23" t="str">
        <f>+IF(AND(LEN($I365)&gt;5),IF(AND($J365&gt;AI$1,$J365&lt;=$AO$1),1,IF((COUNTIFS(INCAPACIDADES!$C$1:$C$51,$I365,INCAPACIDADES!AF$1:AF$51,AI$1))&gt;0,2,IF(VLOOKUP($C365,BD!$D$1:$F$501,3,0)&gt;AI$1,0,3))),"")</f>
        <v/>
      </c>
      <c r="DD365" s="23" t="str">
        <f>+IF(AND(LEN($I365)&gt;5),IF(AND($J365&gt;AJ$1,$J365&lt;=$AO$1),1,IF((COUNTIFS(INCAPACIDADES!$C$1:$C$51,$I365,INCAPACIDADES!AG$1:AG$51,AJ$1))&gt;0,2,IF(VLOOKUP($C365,BD!$D$1:$F$501,3,0)&gt;AJ$1,0,3))),"")</f>
        <v/>
      </c>
      <c r="DE365" s="23" t="str">
        <f>+IF(AND(LEN($I365)&gt;5),IF(AND($J365&gt;AK$1,$J365&lt;=$AO$1),1,IF((COUNTIFS(INCAPACIDADES!$C$1:$C$51,$I365,INCAPACIDADES!AH$1:AH$51,AK$1))&gt;0,2,IF(VLOOKUP($C365,BD!$D$1:$F$501,3,0)&gt;AK$1,0,3))),"")</f>
        <v/>
      </c>
      <c r="DF365" s="23" t="str">
        <f>+IF(AND(LEN($I365)&gt;5),IF(AND($J365&gt;AL$1,$J365&lt;=$AO$1),1,IF((COUNTIFS(INCAPACIDADES!$C$1:$C$51,$I365,INCAPACIDADES!AI$1:AI$51,AL$1))&gt;0,2,IF(VLOOKUP($C365,BD!$D$1:$F$501,3,0)&gt;AL$1,0,3))),"")</f>
        <v/>
      </c>
      <c r="DG365" s="23" t="str">
        <f>+IF(AND(LEN($I365)&gt;5),IF(AND($J365&gt;AM$1,$J365&lt;=$AO$1),1,IF((COUNTIFS(INCAPACIDADES!$C$1:$C$51,$I365,INCAPACIDADES!AJ$1:AJ$51,AM$1))&gt;0,2,IF(VLOOKUP($C365,BD!$D$1:$F$501,3,0)&gt;AM$1,0,3))),"")</f>
        <v/>
      </c>
      <c r="DH365" s="23" t="str">
        <f>+IF(AND(LEN($I365)&gt;5),IF(AND($J365&gt;AN$1,$J365&lt;=$AO$1),1,IF((COUNTIFS(INCAPACIDADES!$C$1:$C$51,$I365,INCAPACIDADES!AK$1:AK$51,AN$1))&gt;0,2,IF(VLOOKUP($C365,BD!$D$1:$F$501,3,0)&gt;AN$1,0,3))),"")</f>
        <v/>
      </c>
      <c r="DI365" s="23" t="str">
        <f>+IF(AND(LEN($I365)&gt;5),IF(AND($J365&gt;AO$1,$J365&lt;=$AO$1),1,IF((COUNTIFS(INCAPACIDADES!$C$1:$C$51,$I365,INCAPACIDADES!AL$1:AL$51,AO$1))&gt;0,2,IF(VLOOKUP($C365,BD!$D$1:$F$501,3,0)&gt;AO$1,0,3))),"")</f>
        <v/>
      </c>
      <c r="DJ365" s="23" t="str">
        <f>+IF(LEN($I365)&gt;5,IF(ISERROR(VLOOKUP(N365,'CODIGO PAGO'!$B$2:$B$20,1,0)),1,IF(OR(AND(CH365=1,N365&lt;&gt;"N"),AND(CH365=3,N365&lt;&gt;"B"),AND(CH365=2,LEFT(TRIM(N365),1)&lt;&gt;"I")),1,IF(OR(AND(CH365=0,N365="N"),AND(CH365=0,N365="B"),AND(CH365=0,LEFT(TRIM(N365),1)="I")),1,0))),"")</f>
        <v/>
      </c>
      <c r="DK365" s="23" t="str">
        <f t="shared" si="209"/>
        <v/>
      </c>
      <c r="DL365" s="23" t="str">
        <f>+IF(LEN($I365)&gt;5,IF(ISERROR(VLOOKUP(P365,'CODIGO PAGO'!$B$2:$B$20,1,0)),1,IF(OR(AND(CJ365=1,P365&lt;&gt;"N"),AND(CJ365=3,P365&lt;&gt;"B"),AND(CJ365=2,LEFT(TRIM(P365),1)&lt;&gt;"I")),1,IF(OR(AND(CJ365=0,P365="N"),AND(CJ365=0,P365="B"),AND(CJ365=0,LEFT(TRIM(P365),1)="I")),1,0))),"")</f>
        <v/>
      </c>
      <c r="DM365" s="23" t="str">
        <f t="shared" si="210"/>
        <v/>
      </c>
      <c r="DN365" s="23" t="str">
        <f>+IF(LEN($I365)&gt;5,IF(ISERROR(VLOOKUP(R365,'CODIGO PAGO'!$B$2:$B$20,1,0)),1,IF(OR(AND(CL365=1,R365&lt;&gt;"N"),AND(CL365=3,R365&lt;&gt;"B"),AND(CL365=2,LEFT(TRIM(R365),1)&lt;&gt;"I")),1,IF(OR(AND(CL365=0,R365="N"),AND(CL365=0,R365="B"),AND(CL365=0,LEFT(TRIM(R365),1)="I")),1,0))),"")</f>
        <v/>
      </c>
      <c r="DO365" s="23" t="str">
        <f t="shared" si="211"/>
        <v/>
      </c>
      <c r="DP365" s="23" t="str">
        <f>+IF(LEN($I365)&gt;5,IF(ISERROR(VLOOKUP(T365,'CODIGO PAGO'!$B$2:$B$20,1,0)),1,IF(OR(AND(CN365=1,T365&lt;&gt;"N"),AND(CN365=3,T365&lt;&gt;"B"),AND(CN365=2,LEFT(TRIM(T365),1)&lt;&gt;"I")),1,IF(OR(AND(CN365=0,T365="N"),AND(CN365=0,T365="B"),AND(CN365=0,LEFT(TRIM(T365),1)="I")),1,0))),"")</f>
        <v/>
      </c>
      <c r="DQ365" s="23" t="str">
        <f t="shared" si="212"/>
        <v/>
      </c>
      <c r="DR365" s="23" t="str">
        <f>+IF(LEN($I365)&gt;5,IF(ISERROR(VLOOKUP(V365,'CODIGO PAGO'!$B$2:$B$20,1,0)),1,IF(OR(AND(CP365=1,V365&lt;&gt;"N"),AND(CP365=3,V365&lt;&gt;"B"),AND(CP365=2,LEFT(TRIM(V365),1)&lt;&gt;"I")),1,IF(OR(AND(CP365=0,V365="N"),AND(CP365=0,V365="B"),AND(CP365=0,LEFT(TRIM(V365),1)="I")),1,0))),"")</f>
        <v/>
      </c>
      <c r="DS365" s="23" t="str">
        <f t="shared" si="213"/>
        <v/>
      </c>
      <c r="DT365" s="23" t="str">
        <f>+IF(LEN($I365)&gt;5,IF(ISERROR(VLOOKUP(X365,'CODIGO PAGO'!$B$2:$B$20,1,0)),1,IF(OR(AND(CR365=1,X365&lt;&gt;"N"),AND(CR365=3,X365&lt;&gt;"B"),AND(CR365=2,LEFT(TRIM(X365),1)&lt;&gt;"I")),1,IF(OR(AND(CR365=0,X365="N"),AND(CR365=0,X365="B"),AND(CR365=0,LEFT(TRIM(X365),1)="I")),1,0))),"")</f>
        <v/>
      </c>
      <c r="DU365" s="23" t="str">
        <f t="shared" si="214"/>
        <v/>
      </c>
      <c r="DV365" s="23" t="str">
        <f>+IF(LEN($I365)&gt;5,IF(ISERROR(VLOOKUP(Z365,'CODIGO PAGO'!$B$2:$B$20,1,0)),1,IF(OR(AND(CT365=1,Z365&lt;&gt;"N"),AND(CT365=3,Z365&lt;&gt;"B"),AND(CT365=2,LEFT(TRIM(Z365),1)&lt;&gt;"I")),1,IF(OR(AND(CT365=0,Z365="N"),AND(CT365=0,Z365="B"),AND(CT365=0,LEFT(TRIM(Z365),1)="I")),1,0))),"")</f>
        <v/>
      </c>
      <c r="DW365" s="23" t="str">
        <f t="shared" si="215"/>
        <v/>
      </c>
      <c r="DX365" s="23" t="str">
        <f>+IF(LEN($I365)&gt;5,IF(ISERROR(VLOOKUP(AB365,'CODIGO PAGO'!$B$2:$B$20,1,0)),1,IF(OR(AND(CV365=1,AB365&lt;&gt;"N"),AND(CV365=3,AB365&lt;&gt;"B"),AND(CV365=2,LEFT(TRIM(AB365),1)&lt;&gt;"I")),1,IF(OR(AND(CV365=0,AB365="N"),AND(CV365=0,AB365="B"),AND(CV365=0,LEFT(TRIM(AB365),1)="I")),1,0))),"")</f>
        <v/>
      </c>
      <c r="DY365" s="23" t="str">
        <f t="shared" si="216"/>
        <v/>
      </c>
      <c r="DZ365" s="23" t="str">
        <f>+IF(LEN($I365)&gt;5,IF(ISERROR(VLOOKUP(AD365,'CODIGO PAGO'!$B$2:$B$20,1,0)),1,IF(OR(AND(CX365=1,AD365&lt;&gt;"N"),AND(CX365=3,AD365&lt;&gt;"B"),AND(CX365=2,LEFT(TRIM(AD365),1)&lt;&gt;"I")),1,IF(OR(AND(CX365=0,AD365="N"),AND(CX365=0,AD365="B"),AND(CX365=0,LEFT(TRIM(AD365),1)="I")),1,0))),"")</f>
        <v/>
      </c>
      <c r="EA365" s="23" t="str">
        <f t="shared" si="217"/>
        <v/>
      </c>
      <c r="EB365" s="23" t="str">
        <f>+IF(LEN($I365)&gt;5,IF(ISERROR(VLOOKUP(AF365,'CODIGO PAGO'!$B$2:$B$20,1,0)),1,IF(OR(AND(CZ365=1,AF365&lt;&gt;"N"),AND(CZ365=3,AF365&lt;&gt;"B"),AND(CZ365=2,LEFT(TRIM(AF365),1)&lt;&gt;"I")),1,IF(OR(AND(CZ365=0,AF365="N"),AND(CZ365=0,AF365="B"),AND(CZ365=0,LEFT(TRIM(AF365),1)="I")),1,0))),"")</f>
        <v/>
      </c>
      <c r="EC365" s="23" t="str">
        <f t="shared" si="218"/>
        <v/>
      </c>
      <c r="ED365" s="23" t="str">
        <f>+IF(LEN($I365)&gt;5,IF(ISERROR(VLOOKUP(AH365,'CODIGO PAGO'!$B$2:$B$20,1,0)),1,IF(OR(AND(DB365=1,AH365&lt;&gt;"N"),AND(DB365=3,AH365&lt;&gt;"B"),AND(DB365=2,LEFT(TRIM(AH365),1)&lt;&gt;"I")),1,IF(OR(AND(DB365=0,AH365="N"),AND(DB365=0,AH365="B"),AND(DB365=0,LEFT(TRIM(AH365),1)="I")),1,0))),"")</f>
        <v/>
      </c>
      <c r="EE365" s="23" t="str">
        <f t="shared" si="219"/>
        <v/>
      </c>
      <c r="EF365" s="23" t="str">
        <f>+IF(LEN($I365)&gt;5,IF(ISERROR(VLOOKUP(AJ365,'CODIGO PAGO'!$B$2:$B$20,1,0)),1,IF(OR(AND(DD365=1,AJ365&lt;&gt;"N"),AND(DD365=3,AJ365&lt;&gt;"B"),AND(DD365=2,LEFT(TRIM(AJ365),1)&lt;&gt;"I")),1,IF(OR(AND(DD365=0,AJ365="N"),AND(DD365=0,AJ365="B"),AND(DD365=0,LEFT(TRIM(AJ365),1)="I")),1,0))),"")</f>
        <v/>
      </c>
      <c r="EG365" s="23" t="str">
        <f t="shared" si="220"/>
        <v/>
      </c>
      <c r="EH365" s="23" t="str">
        <f>+IF(LEN($I365)&gt;5,IF(ISERROR(VLOOKUP(AL365,'CODIGO PAGO'!$B$2:$B$20,1,0)),1,IF(OR(AND(DF365=1,AL365&lt;&gt;"N"),AND(DF365=3,AL365&lt;&gt;"B"),AND(DF365=2,LEFT(TRIM(AL365),1)&lt;&gt;"I")),1,IF(OR(AND(DF365=0,AL365="N"),AND(DF365=0,AL365="B"),AND(DF365=0,LEFT(TRIM(AL365),1)="I")),1,0))),"")</f>
        <v/>
      </c>
      <c r="EI365" s="23" t="str">
        <f t="shared" si="221"/>
        <v/>
      </c>
      <c r="EJ365" s="23" t="str">
        <f>+IF(LEN($I365)&gt;5,IF(ISERROR(VLOOKUP(AN365,'CODIGO PAGO'!$B$2:$B$20,1,0)),1,IF(OR(AND(DH365=1,AN365&lt;&gt;"N"),AND(DH365=3,AN365&lt;&gt;"B"),AND(DH365=2,LEFT(TRIM(AN365),1)&lt;&gt;"I")),1,IF(OR(AND(DH365=0,AN365="N"),AND(DH365=0,AN365="B"),AND(DH365=0,LEFT(TRIM(AN365),1)="I")),1,0))),"")</f>
        <v/>
      </c>
      <c r="EK365" s="23" t="str">
        <f t="shared" si="222"/>
        <v/>
      </c>
      <c r="EL365" s="24" t="str">
        <f t="shared" si="223"/>
        <v/>
      </c>
    </row>
    <row r="366" spans="1:142" s="26" customFormat="1">
      <c r="A366" s="15" t="str">
        <f t="shared" si="189"/>
        <v/>
      </c>
      <c r="B366" s="1" t="str">
        <f>+IF(LEN(I366)&gt;5,'CODIGO PAGO'!$B$28,"")</f>
        <v/>
      </c>
      <c r="C366" s="1" t="str">
        <f>+IF(LEN($I366)&gt;5,BD!D366,"")</f>
        <v/>
      </c>
      <c r="D366" s="168" t="str">
        <f>+IF(LEN($I366)&gt;5,BD!A366,"")</f>
        <v/>
      </c>
      <c r="E366" s="1" t="str">
        <f>+IF(LEN($I366)&gt;5,BD!B366,"")</f>
        <v/>
      </c>
      <c r="F366" s="1" t="str">
        <f>+IF(LEN($I366)&gt;5,BD!C366,"")</f>
        <v/>
      </c>
      <c r="G366" s="141"/>
      <c r="H366" s="141"/>
      <c r="I366" s="1" t="str">
        <f>+IF(LEN(BD!G366)&gt;5,BD!G366,"")</f>
        <v/>
      </c>
      <c r="J366" s="167" t="str">
        <f>+IF(LEN($I366)&gt;5,BD!E366,"")</f>
        <v/>
      </c>
      <c r="K366" s="6" t="str">
        <f t="shared" si="190"/>
        <v/>
      </c>
      <c r="L366" s="87" t="str">
        <f>+IF(LEN($I366)&gt;5,BD!H366,"")</f>
        <v/>
      </c>
      <c r="M366" s="40" t="str">
        <f t="shared" si="191"/>
        <v/>
      </c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4" t="str">
        <f t="shared" si="192"/>
        <v/>
      </c>
      <c r="AQ366" s="5" t="str">
        <f t="shared" si="193"/>
        <v/>
      </c>
      <c r="AR366" s="91" t="str">
        <f t="shared" si="194"/>
        <v/>
      </c>
      <c r="AS366" s="5" t="str">
        <f t="shared" si="195"/>
        <v/>
      </c>
      <c r="AT366" s="91" t="str">
        <f t="shared" si="196"/>
        <v/>
      </c>
      <c r="AU366" s="4" t="str">
        <f t="shared" si="197"/>
        <v/>
      </c>
      <c r="AV366" s="4" t="str">
        <f t="shared" si="198"/>
        <v/>
      </c>
      <c r="AW366" s="4" t="str">
        <f t="shared" si="199"/>
        <v/>
      </c>
      <c r="AX366" s="4" t="str">
        <f t="shared" si="200"/>
        <v/>
      </c>
      <c r="AY366" s="88" t="str">
        <f t="shared" si="201"/>
        <v/>
      </c>
      <c r="AZ366" s="17" t="str">
        <f t="shared" si="202"/>
        <v/>
      </c>
      <c r="BA366" s="18" t="str">
        <f t="shared" si="203"/>
        <v/>
      </c>
      <c r="BB366" s="19" t="str">
        <f>+IF(LEN(I366)&gt;5,IF(INT(RIGHT(B366,1))=9,0.5*L366*AY366,INT(MID(B366,5,LEN(B366)-4))*L366)+IFERROR(VLOOKUP(I366,AJUSTES!$A$1:$I$50,9,0),0),"")</f>
        <v/>
      </c>
      <c r="BC366" s="12"/>
      <c r="BD366" s="19" t="str">
        <f t="shared" si="204"/>
        <v/>
      </c>
      <c r="BE366" s="18" t="str">
        <f t="shared" si="205"/>
        <v/>
      </c>
      <c r="BF366" s="139" t="str">
        <f t="shared" si="206"/>
        <v/>
      </c>
      <c r="BG366" s="114"/>
      <c r="BH366" s="18" t="str">
        <f t="shared" si="207"/>
        <v/>
      </c>
      <c r="BI366" s="13"/>
      <c r="BJ366" s="12"/>
      <c r="BK366" s="12"/>
      <c r="BL366" s="145"/>
      <c r="BM366" s="12"/>
      <c r="BN366" s="12"/>
      <c r="BO366" s="12"/>
      <c r="BP366" s="12"/>
      <c r="BQ366" s="12"/>
      <c r="BR366" s="12"/>
      <c r="BS366" s="146"/>
      <c r="BT366" s="14"/>
      <c r="BU366" s="12"/>
      <c r="BV366" s="12"/>
      <c r="BW366" s="12"/>
      <c r="BX366" s="12"/>
      <c r="BY366" s="12"/>
      <c r="BZ366" s="144"/>
      <c r="CA366" s="107" t="str">
        <f>+IF(LEN($I366)&gt;5,IF(BD!F366="N/A","",BD!F366),"")</f>
        <v/>
      </c>
      <c r="CB366" s="21"/>
      <c r="CC366" s="147"/>
      <c r="CD366" s="148"/>
      <c r="CE366" s="8" t="str">
        <f>+IF(LEN(I366)&gt;5,BD!M366,"")</f>
        <v/>
      </c>
      <c r="CF366" s="16" t="str">
        <f>+IF(LEN(I366)&gt;5,BD!N366,"")</f>
        <v/>
      </c>
      <c r="CG366" s="3" t="str">
        <f t="shared" si="208"/>
        <v/>
      </c>
      <c r="CH366" s="23" t="str">
        <f>+IF(AND(LEN($I366)&gt;5),IF(AND($J366&gt;N$1,$J366&lt;=$AO$1),1,IF((COUNTIFS(INCAPACIDADES!$C$1:$C$51,$I366,INCAPACIDADES!K$1:K$51,N$1))&gt;0,2,IF(VLOOKUP($C366,BD!$D$1:$F$501,3,0)&gt;N$1,0,3))),"")</f>
        <v/>
      </c>
      <c r="CI366" s="23" t="str">
        <f>+IF(AND(LEN($I366)&gt;5),IF(AND($J366&gt;O$1,$J366&lt;=$AO$1),1,IF((COUNTIFS(INCAPACIDADES!$C$1:$C$51,$I366,INCAPACIDADES!L$1:L$51,O$1))&gt;0,2,IF(VLOOKUP($C366,BD!$D$1:$F$501,3,0)&gt;O$1,0,3))),"")</f>
        <v/>
      </c>
      <c r="CJ366" s="23" t="str">
        <f>+IF(AND(LEN($I366)&gt;5),IF(AND($J366&gt;P$1,$J366&lt;=$AO$1),1,IF((COUNTIFS(INCAPACIDADES!$C$1:$C$51,$I366,INCAPACIDADES!M$1:M$51,P$1))&gt;0,2,IF(VLOOKUP($C366,BD!$D$1:$F$501,3,0)&gt;P$1,0,3))),"")</f>
        <v/>
      </c>
      <c r="CK366" s="23" t="str">
        <f>+IF(AND(LEN($I366)&gt;5),IF(AND($J366&gt;Q$1,$J366&lt;=$AO$1),1,IF((COUNTIFS(INCAPACIDADES!$C$1:$C$51,$I366,INCAPACIDADES!N$1:N$51,Q$1))&gt;0,2,IF(VLOOKUP($C366,BD!$D$1:$F$501,3,0)&gt;Q$1,0,3))),"")</f>
        <v/>
      </c>
      <c r="CL366" s="23" t="str">
        <f>+IF(AND(LEN($I366)&gt;5),IF(AND($J366&gt;R$1,$J366&lt;=$AO$1),1,IF((COUNTIFS(INCAPACIDADES!$C$1:$C$51,$I366,INCAPACIDADES!O$1:O$51,R$1))&gt;0,2,IF(VLOOKUP($C366,BD!$D$1:$F$501,3,0)&gt;R$1,0,3))),"")</f>
        <v/>
      </c>
      <c r="CM366" s="23" t="str">
        <f>+IF(AND(LEN($I366)&gt;5),IF(AND($J366&gt;S$1,$J366&lt;=$AO$1),1,IF((COUNTIFS(INCAPACIDADES!$C$1:$C$51,$I366,INCAPACIDADES!P$1:P$51,S$1))&gt;0,2,IF(VLOOKUP($C366,BD!$D$1:$F$501,3,0)&gt;S$1,0,3))),"")</f>
        <v/>
      </c>
      <c r="CN366" s="23" t="str">
        <f>+IF(AND(LEN($I366)&gt;5),IF(AND($J366&gt;T$1,$J366&lt;=$AO$1),1,IF((COUNTIFS(INCAPACIDADES!$C$1:$C$51,$I366,INCAPACIDADES!Q$1:Q$51,T$1))&gt;0,2,IF(VLOOKUP($C366,BD!$D$1:$F$501,3,0)&gt;T$1,0,3))),"")</f>
        <v/>
      </c>
      <c r="CO366" s="23" t="str">
        <f>+IF(AND(LEN($I366)&gt;5),IF(AND($J366&gt;U$1,$J366&lt;=$AO$1),1,IF((COUNTIFS(INCAPACIDADES!$C$1:$C$51,$I366,INCAPACIDADES!R$1:R$51,U$1))&gt;0,2,IF(VLOOKUP($C366,BD!$D$1:$F$501,3,0)&gt;U$1,0,3))),"")</f>
        <v/>
      </c>
      <c r="CP366" s="23" t="str">
        <f>+IF(AND(LEN($I366)&gt;5),IF(AND($J366&gt;V$1,$J366&lt;=$AO$1),1,IF((COUNTIFS(INCAPACIDADES!$C$1:$C$51,$I366,INCAPACIDADES!S$1:S$51,V$1))&gt;0,2,IF(VLOOKUP($C366,BD!$D$1:$F$501,3,0)&gt;V$1,0,3))),"")</f>
        <v/>
      </c>
      <c r="CQ366" s="23" t="str">
        <f>+IF(AND(LEN($I366)&gt;5),IF(AND($J366&gt;W$1,$J366&lt;=$AO$1),1,IF((COUNTIFS(INCAPACIDADES!$C$1:$C$51,$I366,INCAPACIDADES!T$1:T$51,W$1))&gt;0,2,IF(VLOOKUP($C366,BD!$D$1:$F$501,3,0)&gt;W$1,0,3))),"")</f>
        <v/>
      </c>
      <c r="CR366" s="23" t="str">
        <f>+IF(AND(LEN($I366)&gt;5),IF(AND($J366&gt;X$1,$J366&lt;=$AO$1),1,IF((COUNTIFS(INCAPACIDADES!$C$1:$C$51,$I366,INCAPACIDADES!U$1:U$51,X$1))&gt;0,2,IF(VLOOKUP($C366,BD!$D$1:$F$501,3,0)&gt;X$1,0,3))),"")</f>
        <v/>
      </c>
      <c r="CS366" s="23" t="str">
        <f>+IF(AND(LEN($I366)&gt;5),IF(AND($J366&gt;Y$1,$J366&lt;=$AO$1),1,IF((COUNTIFS(INCAPACIDADES!$C$1:$C$51,$I366,INCAPACIDADES!V$1:V$51,Y$1))&gt;0,2,IF(VLOOKUP($C366,BD!$D$1:$F$501,3,0)&gt;Y$1,0,3))),"")</f>
        <v/>
      </c>
      <c r="CT366" s="23" t="str">
        <f>+IF(AND(LEN($I366)&gt;5),IF(AND($J366&gt;Z$1,$J366&lt;=$AO$1),1,IF((COUNTIFS(INCAPACIDADES!$C$1:$C$51,$I366,INCAPACIDADES!W$1:W$51,Z$1))&gt;0,2,IF(VLOOKUP($C366,BD!$D$1:$F$501,3,0)&gt;Z$1,0,3))),"")</f>
        <v/>
      </c>
      <c r="CU366" s="23" t="str">
        <f>+IF(AND(LEN($I366)&gt;5),IF(AND($J366&gt;AA$1,$J366&lt;=$AO$1),1,IF((COUNTIFS(INCAPACIDADES!$C$1:$C$51,$I366,INCAPACIDADES!X$1:X$51,AA$1))&gt;0,2,IF(VLOOKUP($C366,BD!$D$1:$F$501,3,0)&gt;AA$1,0,3))),"")</f>
        <v/>
      </c>
      <c r="CV366" s="23" t="str">
        <f>+IF(AND(LEN($I366)&gt;5),IF(AND($J366&gt;AB$1,$J366&lt;=$AO$1),1,IF((COUNTIFS(INCAPACIDADES!$C$1:$C$51,$I366,INCAPACIDADES!Y$1:Y$51,AB$1))&gt;0,2,IF(VLOOKUP($C366,BD!$D$1:$F$501,3,0)&gt;AB$1,0,3))),"")</f>
        <v/>
      </c>
      <c r="CW366" s="23" t="str">
        <f>+IF(AND(LEN($I366)&gt;5),IF(AND($J366&gt;AC$1,$J366&lt;=$AO$1),1,IF((COUNTIFS(INCAPACIDADES!$C$1:$C$51,$I366,INCAPACIDADES!Z$1:Z$51,AC$1))&gt;0,2,IF(VLOOKUP($C366,BD!$D$1:$F$501,3,0)&gt;AC$1,0,3))),"")</f>
        <v/>
      </c>
      <c r="CX366" s="23" t="str">
        <f>+IF(AND(LEN($I366)&gt;5),IF(AND($J366&gt;AD$1,$J366&lt;=$AO$1),1,IF((COUNTIFS(INCAPACIDADES!$C$1:$C$51,$I366,INCAPACIDADES!AA$1:AA$51,AD$1))&gt;0,2,IF(VLOOKUP($C366,BD!$D$1:$F$501,3,0)&gt;AD$1,0,3))),"")</f>
        <v/>
      </c>
      <c r="CY366" s="23" t="str">
        <f>+IF(AND(LEN($I366)&gt;5),IF(AND($J366&gt;AE$1,$J366&lt;=$AO$1),1,IF((COUNTIFS(INCAPACIDADES!$C$1:$C$51,$I366,INCAPACIDADES!AB$1:AB$51,AE$1))&gt;0,2,IF(VLOOKUP($C366,BD!$D$1:$F$501,3,0)&gt;AE$1,0,3))),"")</f>
        <v/>
      </c>
      <c r="CZ366" s="23" t="str">
        <f>+IF(AND(LEN($I366)&gt;5),IF(AND($J366&gt;AF$1,$J366&lt;=$AO$1),1,IF((COUNTIFS(INCAPACIDADES!$C$1:$C$51,$I366,INCAPACIDADES!AC$1:AC$51,AF$1))&gt;0,2,IF(VLOOKUP($C366,BD!$D$1:$F$501,3,0)&gt;AF$1,0,3))),"")</f>
        <v/>
      </c>
      <c r="DA366" s="23" t="str">
        <f>+IF(AND(LEN($I366)&gt;5),IF(AND($J366&gt;AG$1,$J366&lt;=$AO$1),1,IF((COUNTIFS(INCAPACIDADES!$C$1:$C$51,$I366,INCAPACIDADES!AD$1:AD$51,AG$1))&gt;0,2,IF(VLOOKUP($C366,BD!$D$1:$F$501,3,0)&gt;AG$1,0,3))),"")</f>
        <v/>
      </c>
      <c r="DB366" s="23" t="str">
        <f>+IF(AND(LEN($I366)&gt;5),IF(AND($J366&gt;AH$1,$J366&lt;=$AO$1),1,IF((COUNTIFS(INCAPACIDADES!$C$1:$C$51,$I366,INCAPACIDADES!AE$1:AE$51,AH$1))&gt;0,2,IF(VLOOKUP($C366,BD!$D$1:$F$501,3,0)&gt;AH$1,0,3))),"")</f>
        <v/>
      </c>
      <c r="DC366" s="23" t="str">
        <f>+IF(AND(LEN($I366)&gt;5),IF(AND($J366&gt;AI$1,$J366&lt;=$AO$1),1,IF((COUNTIFS(INCAPACIDADES!$C$1:$C$51,$I366,INCAPACIDADES!AF$1:AF$51,AI$1))&gt;0,2,IF(VLOOKUP($C366,BD!$D$1:$F$501,3,0)&gt;AI$1,0,3))),"")</f>
        <v/>
      </c>
      <c r="DD366" s="23" t="str">
        <f>+IF(AND(LEN($I366)&gt;5),IF(AND($J366&gt;AJ$1,$J366&lt;=$AO$1),1,IF((COUNTIFS(INCAPACIDADES!$C$1:$C$51,$I366,INCAPACIDADES!AG$1:AG$51,AJ$1))&gt;0,2,IF(VLOOKUP($C366,BD!$D$1:$F$501,3,0)&gt;AJ$1,0,3))),"")</f>
        <v/>
      </c>
      <c r="DE366" s="23" t="str">
        <f>+IF(AND(LEN($I366)&gt;5),IF(AND($J366&gt;AK$1,$J366&lt;=$AO$1),1,IF((COUNTIFS(INCAPACIDADES!$C$1:$C$51,$I366,INCAPACIDADES!AH$1:AH$51,AK$1))&gt;0,2,IF(VLOOKUP($C366,BD!$D$1:$F$501,3,0)&gt;AK$1,0,3))),"")</f>
        <v/>
      </c>
      <c r="DF366" s="23" t="str">
        <f>+IF(AND(LEN($I366)&gt;5),IF(AND($J366&gt;AL$1,$J366&lt;=$AO$1),1,IF((COUNTIFS(INCAPACIDADES!$C$1:$C$51,$I366,INCAPACIDADES!AI$1:AI$51,AL$1))&gt;0,2,IF(VLOOKUP($C366,BD!$D$1:$F$501,3,0)&gt;AL$1,0,3))),"")</f>
        <v/>
      </c>
      <c r="DG366" s="23" t="str">
        <f>+IF(AND(LEN($I366)&gt;5),IF(AND($J366&gt;AM$1,$J366&lt;=$AO$1),1,IF((COUNTIFS(INCAPACIDADES!$C$1:$C$51,$I366,INCAPACIDADES!AJ$1:AJ$51,AM$1))&gt;0,2,IF(VLOOKUP($C366,BD!$D$1:$F$501,3,0)&gt;AM$1,0,3))),"")</f>
        <v/>
      </c>
      <c r="DH366" s="23" t="str">
        <f>+IF(AND(LEN($I366)&gt;5),IF(AND($J366&gt;AN$1,$J366&lt;=$AO$1),1,IF((COUNTIFS(INCAPACIDADES!$C$1:$C$51,$I366,INCAPACIDADES!AK$1:AK$51,AN$1))&gt;0,2,IF(VLOOKUP($C366,BD!$D$1:$F$501,3,0)&gt;AN$1,0,3))),"")</f>
        <v/>
      </c>
      <c r="DI366" s="23" t="str">
        <f>+IF(AND(LEN($I366)&gt;5),IF(AND($J366&gt;AO$1,$J366&lt;=$AO$1),1,IF((COUNTIFS(INCAPACIDADES!$C$1:$C$51,$I366,INCAPACIDADES!AL$1:AL$51,AO$1))&gt;0,2,IF(VLOOKUP($C366,BD!$D$1:$F$501,3,0)&gt;AO$1,0,3))),"")</f>
        <v/>
      </c>
      <c r="DJ366" s="23" t="str">
        <f>+IF(LEN($I366)&gt;5,IF(ISERROR(VLOOKUP(N366,'CODIGO PAGO'!$B$2:$B$20,1,0)),1,IF(OR(AND(CH366=1,N366&lt;&gt;"N"),AND(CH366=3,N366&lt;&gt;"B"),AND(CH366=2,LEFT(TRIM(N366),1)&lt;&gt;"I")),1,IF(OR(AND(CH366=0,N366="N"),AND(CH366=0,N366="B"),AND(CH366=0,LEFT(TRIM(N366),1)="I")),1,0))),"")</f>
        <v/>
      </c>
      <c r="DK366" s="23" t="str">
        <f t="shared" si="209"/>
        <v/>
      </c>
      <c r="DL366" s="23" t="str">
        <f>+IF(LEN($I366)&gt;5,IF(ISERROR(VLOOKUP(P366,'CODIGO PAGO'!$B$2:$B$20,1,0)),1,IF(OR(AND(CJ366=1,P366&lt;&gt;"N"),AND(CJ366=3,P366&lt;&gt;"B"),AND(CJ366=2,LEFT(TRIM(P366),1)&lt;&gt;"I")),1,IF(OR(AND(CJ366=0,P366="N"),AND(CJ366=0,P366="B"),AND(CJ366=0,LEFT(TRIM(P366),1)="I")),1,0))),"")</f>
        <v/>
      </c>
      <c r="DM366" s="23" t="str">
        <f t="shared" si="210"/>
        <v/>
      </c>
      <c r="DN366" s="23" t="str">
        <f>+IF(LEN($I366)&gt;5,IF(ISERROR(VLOOKUP(R366,'CODIGO PAGO'!$B$2:$B$20,1,0)),1,IF(OR(AND(CL366=1,R366&lt;&gt;"N"),AND(CL366=3,R366&lt;&gt;"B"),AND(CL366=2,LEFT(TRIM(R366),1)&lt;&gt;"I")),1,IF(OR(AND(CL366=0,R366="N"),AND(CL366=0,R366="B"),AND(CL366=0,LEFT(TRIM(R366),1)="I")),1,0))),"")</f>
        <v/>
      </c>
      <c r="DO366" s="23" t="str">
        <f t="shared" si="211"/>
        <v/>
      </c>
      <c r="DP366" s="23" t="str">
        <f>+IF(LEN($I366)&gt;5,IF(ISERROR(VLOOKUP(T366,'CODIGO PAGO'!$B$2:$B$20,1,0)),1,IF(OR(AND(CN366=1,T366&lt;&gt;"N"),AND(CN366=3,T366&lt;&gt;"B"),AND(CN366=2,LEFT(TRIM(T366),1)&lt;&gt;"I")),1,IF(OR(AND(CN366=0,T366="N"),AND(CN366=0,T366="B"),AND(CN366=0,LEFT(TRIM(T366),1)="I")),1,0))),"")</f>
        <v/>
      </c>
      <c r="DQ366" s="23" t="str">
        <f t="shared" si="212"/>
        <v/>
      </c>
      <c r="DR366" s="23" t="str">
        <f>+IF(LEN($I366)&gt;5,IF(ISERROR(VLOOKUP(V366,'CODIGO PAGO'!$B$2:$B$20,1,0)),1,IF(OR(AND(CP366=1,V366&lt;&gt;"N"),AND(CP366=3,V366&lt;&gt;"B"),AND(CP366=2,LEFT(TRIM(V366),1)&lt;&gt;"I")),1,IF(OR(AND(CP366=0,V366="N"),AND(CP366=0,V366="B"),AND(CP366=0,LEFT(TRIM(V366),1)="I")),1,0))),"")</f>
        <v/>
      </c>
      <c r="DS366" s="23" t="str">
        <f t="shared" si="213"/>
        <v/>
      </c>
      <c r="DT366" s="23" t="str">
        <f>+IF(LEN($I366)&gt;5,IF(ISERROR(VLOOKUP(X366,'CODIGO PAGO'!$B$2:$B$20,1,0)),1,IF(OR(AND(CR366=1,X366&lt;&gt;"N"),AND(CR366=3,X366&lt;&gt;"B"),AND(CR366=2,LEFT(TRIM(X366),1)&lt;&gt;"I")),1,IF(OR(AND(CR366=0,X366="N"),AND(CR366=0,X366="B"),AND(CR366=0,LEFT(TRIM(X366),1)="I")),1,0))),"")</f>
        <v/>
      </c>
      <c r="DU366" s="23" t="str">
        <f t="shared" si="214"/>
        <v/>
      </c>
      <c r="DV366" s="23" t="str">
        <f>+IF(LEN($I366)&gt;5,IF(ISERROR(VLOOKUP(Z366,'CODIGO PAGO'!$B$2:$B$20,1,0)),1,IF(OR(AND(CT366=1,Z366&lt;&gt;"N"),AND(CT366=3,Z366&lt;&gt;"B"),AND(CT366=2,LEFT(TRIM(Z366),1)&lt;&gt;"I")),1,IF(OR(AND(CT366=0,Z366="N"),AND(CT366=0,Z366="B"),AND(CT366=0,LEFT(TRIM(Z366),1)="I")),1,0))),"")</f>
        <v/>
      </c>
      <c r="DW366" s="23" t="str">
        <f t="shared" si="215"/>
        <v/>
      </c>
      <c r="DX366" s="23" t="str">
        <f>+IF(LEN($I366)&gt;5,IF(ISERROR(VLOOKUP(AB366,'CODIGO PAGO'!$B$2:$B$20,1,0)),1,IF(OR(AND(CV366=1,AB366&lt;&gt;"N"),AND(CV366=3,AB366&lt;&gt;"B"),AND(CV366=2,LEFT(TRIM(AB366),1)&lt;&gt;"I")),1,IF(OR(AND(CV366=0,AB366="N"),AND(CV366=0,AB366="B"),AND(CV366=0,LEFT(TRIM(AB366),1)="I")),1,0))),"")</f>
        <v/>
      </c>
      <c r="DY366" s="23" t="str">
        <f t="shared" si="216"/>
        <v/>
      </c>
      <c r="DZ366" s="23" t="str">
        <f>+IF(LEN($I366)&gt;5,IF(ISERROR(VLOOKUP(AD366,'CODIGO PAGO'!$B$2:$B$20,1,0)),1,IF(OR(AND(CX366=1,AD366&lt;&gt;"N"),AND(CX366=3,AD366&lt;&gt;"B"),AND(CX366=2,LEFT(TRIM(AD366),1)&lt;&gt;"I")),1,IF(OR(AND(CX366=0,AD366="N"),AND(CX366=0,AD366="B"),AND(CX366=0,LEFT(TRIM(AD366),1)="I")),1,0))),"")</f>
        <v/>
      </c>
      <c r="EA366" s="23" t="str">
        <f t="shared" si="217"/>
        <v/>
      </c>
      <c r="EB366" s="23" t="str">
        <f>+IF(LEN($I366)&gt;5,IF(ISERROR(VLOOKUP(AF366,'CODIGO PAGO'!$B$2:$B$20,1,0)),1,IF(OR(AND(CZ366=1,AF366&lt;&gt;"N"),AND(CZ366=3,AF366&lt;&gt;"B"),AND(CZ366=2,LEFT(TRIM(AF366),1)&lt;&gt;"I")),1,IF(OR(AND(CZ366=0,AF366="N"),AND(CZ366=0,AF366="B"),AND(CZ366=0,LEFT(TRIM(AF366),1)="I")),1,0))),"")</f>
        <v/>
      </c>
      <c r="EC366" s="23" t="str">
        <f t="shared" si="218"/>
        <v/>
      </c>
      <c r="ED366" s="23" t="str">
        <f>+IF(LEN($I366)&gt;5,IF(ISERROR(VLOOKUP(AH366,'CODIGO PAGO'!$B$2:$B$20,1,0)),1,IF(OR(AND(DB366=1,AH366&lt;&gt;"N"),AND(DB366=3,AH366&lt;&gt;"B"),AND(DB366=2,LEFT(TRIM(AH366),1)&lt;&gt;"I")),1,IF(OR(AND(DB366=0,AH366="N"),AND(DB366=0,AH366="B"),AND(DB366=0,LEFT(TRIM(AH366),1)="I")),1,0))),"")</f>
        <v/>
      </c>
      <c r="EE366" s="23" t="str">
        <f t="shared" si="219"/>
        <v/>
      </c>
      <c r="EF366" s="23" t="str">
        <f>+IF(LEN($I366)&gt;5,IF(ISERROR(VLOOKUP(AJ366,'CODIGO PAGO'!$B$2:$B$20,1,0)),1,IF(OR(AND(DD366=1,AJ366&lt;&gt;"N"),AND(DD366=3,AJ366&lt;&gt;"B"),AND(DD366=2,LEFT(TRIM(AJ366),1)&lt;&gt;"I")),1,IF(OR(AND(DD366=0,AJ366="N"),AND(DD366=0,AJ366="B"),AND(DD366=0,LEFT(TRIM(AJ366),1)="I")),1,0))),"")</f>
        <v/>
      </c>
      <c r="EG366" s="23" t="str">
        <f t="shared" si="220"/>
        <v/>
      </c>
      <c r="EH366" s="23" t="str">
        <f>+IF(LEN($I366)&gt;5,IF(ISERROR(VLOOKUP(AL366,'CODIGO PAGO'!$B$2:$B$20,1,0)),1,IF(OR(AND(DF366=1,AL366&lt;&gt;"N"),AND(DF366=3,AL366&lt;&gt;"B"),AND(DF366=2,LEFT(TRIM(AL366),1)&lt;&gt;"I")),1,IF(OR(AND(DF366=0,AL366="N"),AND(DF366=0,AL366="B"),AND(DF366=0,LEFT(TRIM(AL366),1)="I")),1,0))),"")</f>
        <v/>
      </c>
      <c r="EI366" s="23" t="str">
        <f t="shared" si="221"/>
        <v/>
      </c>
      <c r="EJ366" s="23" t="str">
        <f>+IF(LEN($I366)&gt;5,IF(ISERROR(VLOOKUP(AN366,'CODIGO PAGO'!$B$2:$B$20,1,0)),1,IF(OR(AND(DH366=1,AN366&lt;&gt;"N"),AND(DH366=3,AN366&lt;&gt;"B"),AND(DH366=2,LEFT(TRIM(AN366),1)&lt;&gt;"I")),1,IF(OR(AND(DH366=0,AN366="N"),AND(DH366=0,AN366="B"),AND(DH366=0,LEFT(TRIM(AN366),1)="I")),1,0))),"")</f>
        <v/>
      </c>
      <c r="EK366" s="23" t="str">
        <f t="shared" si="222"/>
        <v/>
      </c>
      <c r="EL366" s="24" t="str">
        <f t="shared" si="223"/>
        <v/>
      </c>
    </row>
    <row r="367" spans="1:142" s="26" customFormat="1">
      <c r="A367" s="15" t="str">
        <f t="shared" si="189"/>
        <v/>
      </c>
      <c r="B367" s="1" t="str">
        <f>+IF(LEN(I367)&gt;5,'CODIGO PAGO'!$B$28,"")</f>
        <v/>
      </c>
      <c r="C367" s="1" t="str">
        <f>+IF(LEN($I367)&gt;5,BD!D367,"")</f>
        <v/>
      </c>
      <c r="D367" s="168" t="str">
        <f>+IF(LEN($I367)&gt;5,BD!A367,"")</f>
        <v/>
      </c>
      <c r="E367" s="1" t="str">
        <f>+IF(LEN($I367)&gt;5,BD!B367,"")</f>
        <v/>
      </c>
      <c r="F367" s="1" t="str">
        <f>+IF(LEN($I367)&gt;5,BD!C367,"")</f>
        <v/>
      </c>
      <c r="G367" s="141"/>
      <c r="H367" s="141"/>
      <c r="I367" s="1" t="str">
        <f>+IF(LEN(BD!G367)&gt;5,BD!G367,"")</f>
        <v/>
      </c>
      <c r="J367" s="167" t="str">
        <f>+IF(LEN($I367)&gt;5,BD!E367,"")</f>
        <v/>
      </c>
      <c r="K367" s="6" t="str">
        <f t="shared" si="190"/>
        <v/>
      </c>
      <c r="L367" s="87" t="str">
        <f>+IF(LEN($I367)&gt;5,BD!H367,"")</f>
        <v/>
      </c>
      <c r="M367" s="40" t="str">
        <f t="shared" si="191"/>
        <v/>
      </c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4" t="str">
        <f t="shared" si="192"/>
        <v/>
      </c>
      <c r="AQ367" s="5" t="str">
        <f t="shared" si="193"/>
        <v/>
      </c>
      <c r="AR367" s="91" t="str">
        <f t="shared" si="194"/>
        <v/>
      </c>
      <c r="AS367" s="5" t="str">
        <f t="shared" si="195"/>
        <v/>
      </c>
      <c r="AT367" s="91" t="str">
        <f t="shared" si="196"/>
        <v/>
      </c>
      <c r="AU367" s="4" t="str">
        <f t="shared" si="197"/>
        <v/>
      </c>
      <c r="AV367" s="4" t="str">
        <f t="shared" si="198"/>
        <v/>
      </c>
      <c r="AW367" s="4" t="str">
        <f t="shared" si="199"/>
        <v/>
      </c>
      <c r="AX367" s="4" t="str">
        <f t="shared" si="200"/>
        <v/>
      </c>
      <c r="AY367" s="88" t="str">
        <f t="shared" si="201"/>
        <v/>
      </c>
      <c r="AZ367" s="17" t="str">
        <f t="shared" si="202"/>
        <v/>
      </c>
      <c r="BA367" s="18" t="str">
        <f t="shared" si="203"/>
        <v/>
      </c>
      <c r="BB367" s="19" t="str">
        <f>+IF(LEN(I367)&gt;5,IF(INT(RIGHT(B367,1))=9,0.5*L367*AY367,INT(MID(B367,5,LEN(B367)-4))*L367)+IFERROR(VLOOKUP(I367,AJUSTES!$A$1:$I$50,9,0),0),"")</f>
        <v/>
      </c>
      <c r="BC367" s="12"/>
      <c r="BD367" s="19" t="str">
        <f t="shared" si="204"/>
        <v/>
      </c>
      <c r="BE367" s="18" t="str">
        <f t="shared" si="205"/>
        <v/>
      </c>
      <c r="BF367" s="139" t="str">
        <f t="shared" si="206"/>
        <v/>
      </c>
      <c r="BG367" s="114"/>
      <c r="BH367" s="18" t="str">
        <f t="shared" si="207"/>
        <v/>
      </c>
      <c r="BI367" s="13"/>
      <c r="BJ367" s="12"/>
      <c r="BK367" s="12"/>
      <c r="BL367" s="145"/>
      <c r="BM367" s="12"/>
      <c r="BN367" s="12"/>
      <c r="BO367" s="12"/>
      <c r="BP367" s="12"/>
      <c r="BQ367" s="12"/>
      <c r="BR367" s="12"/>
      <c r="BS367" s="146"/>
      <c r="BT367" s="14"/>
      <c r="BU367" s="12"/>
      <c r="BV367" s="12"/>
      <c r="BW367" s="12"/>
      <c r="BX367" s="12"/>
      <c r="BY367" s="12"/>
      <c r="BZ367" s="144"/>
      <c r="CA367" s="107" t="str">
        <f>+IF(LEN($I367)&gt;5,IF(BD!F367="N/A","",BD!F367),"")</f>
        <v/>
      </c>
      <c r="CB367" s="21"/>
      <c r="CC367" s="147"/>
      <c r="CD367" s="148"/>
      <c r="CE367" s="8" t="str">
        <f>+IF(LEN(I367)&gt;5,BD!M367,"")</f>
        <v/>
      </c>
      <c r="CF367" s="16" t="str">
        <f>+IF(LEN(I367)&gt;5,BD!N367,"")</f>
        <v/>
      </c>
      <c r="CG367" s="3" t="str">
        <f t="shared" si="208"/>
        <v/>
      </c>
      <c r="CH367" s="23" t="str">
        <f>+IF(AND(LEN($I367)&gt;5),IF(AND($J367&gt;N$1,$J367&lt;=$AO$1),1,IF((COUNTIFS(INCAPACIDADES!$C$1:$C$51,$I367,INCAPACIDADES!K$1:K$51,N$1))&gt;0,2,IF(VLOOKUP($C367,BD!$D$1:$F$501,3,0)&gt;N$1,0,3))),"")</f>
        <v/>
      </c>
      <c r="CI367" s="23" t="str">
        <f>+IF(AND(LEN($I367)&gt;5),IF(AND($J367&gt;O$1,$J367&lt;=$AO$1),1,IF((COUNTIFS(INCAPACIDADES!$C$1:$C$51,$I367,INCAPACIDADES!L$1:L$51,O$1))&gt;0,2,IF(VLOOKUP($C367,BD!$D$1:$F$501,3,0)&gt;O$1,0,3))),"")</f>
        <v/>
      </c>
      <c r="CJ367" s="23" t="str">
        <f>+IF(AND(LEN($I367)&gt;5),IF(AND($J367&gt;P$1,$J367&lt;=$AO$1),1,IF((COUNTIFS(INCAPACIDADES!$C$1:$C$51,$I367,INCAPACIDADES!M$1:M$51,P$1))&gt;0,2,IF(VLOOKUP($C367,BD!$D$1:$F$501,3,0)&gt;P$1,0,3))),"")</f>
        <v/>
      </c>
      <c r="CK367" s="23" t="str">
        <f>+IF(AND(LEN($I367)&gt;5),IF(AND($J367&gt;Q$1,$J367&lt;=$AO$1),1,IF((COUNTIFS(INCAPACIDADES!$C$1:$C$51,$I367,INCAPACIDADES!N$1:N$51,Q$1))&gt;0,2,IF(VLOOKUP($C367,BD!$D$1:$F$501,3,0)&gt;Q$1,0,3))),"")</f>
        <v/>
      </c>
      <c r="CL367" s="23" t="str">
        <f>+IF(AND(LEN($I367)&gt;5),IF(AND($J367&gt;R$1,$J367&lt;=$AO$1),1,IF((COUNTIFS(INCAPACIDADES!$C$1:$C$51,$I367,INCAPACIDADES!O$1:O$51,R$1))&gt;0,2,IF(VLOOKUP($C367,BD!$D$1:$F$501,3,0)&gt;R$1,0,3))),"")</f>
        <v/>
      </c>
      <c r="CM367" s="23" t="str">
        <f>+IF(AND(LEN($I367)&gt;5),IF(AND($J367&gt;S$1,$J367&lt;=$AO$1),1,IF((COUNTIFS(INCAPACIDADES!$C$1:$C$51,$I367,INCAPACIDADES!P$1:P$51,S$1))&gt;0,2,IF(VLOOKUP($C367,BD!$D$1:$F$501,3,0)&gt;S$1,0,3))),"")</f>
        <v/>
      </c>
      <c r="CN367" s="23" t="str">
        <f>+IF(AND(LEN($I367)&gt;5),IF(AND($J367&gt;T$1,$J367&lt;=$AO$1),1,IF((COUNTIFS(INCAPACIDADES!$C$1:$C$51,$I367,INCAPACIDADES!Q$1:Q$51,T$1))&gt;0,2,IF(VLOOKUP($C367,BD!$D$1:$F$501,3,0)&gt;T$1,0,3))),"")</f>
        <v/>
      </c>
      <c r="CO367" s="23" t="str">
        <f>+IF(AND(LEN($I367)&gt;5),IF(AND($J367&gt;U$1,$J367&lt;=$AO$1),1,IF((COUNTIFS(INCAPACIDADES!$C$1:$C$51,$I367,INCAPACIDADES!R$1:R$51,U$1))&gt;0,2,IF(VLOOKUP($C367,BD!$D$1:$F$501,3,0)&gt;U$1,0,3))),"")</f>
        <v/>
      </c>
      <c r="CP367" s="23" t="str">
        <f>+IF(AND(LEN($I367)&gt;5),IF(AND($J367&gt;V$1,$J367&lt;=$AO$1),1,IF((COUNTIFS(INCAPACIDADES!$C$1:$C$51,$I367,INCAPACIDADES!S$1:S$51,V$1))&gt;0,2,IF(VLOOKUP($C367,BD!$D$1:$F$501,3,0)&gt;V$1,0,3))),"")</f>
        <v/>
      </c>
      <c r="CQ367" s="23" t="str">
        <f>+IF(AND(LEN($I367)&gt;5),IF(AND($J367&gt;W$1,$J367&lt;=$AO$1),1,IF((COUNTIFS(INCAPACIDADES!$C$1:$C$51,$I367,INCAPACIDADES!T$1:T$51,W$1))&gt;0,2,IF(VLOOKUP($C367,BD!$D$1:$F$501,3,0)&gt;W$1,0,3))),"")</f>
        <v/>
      </c>
      <c r="CR367" s="23" t="str">
        <f>+IF(AND(LEN($I367)&gt;5),IF(AND($J367&gt;X$1,$J367&lt;=$AO$1),1,IF((COUNTIFS(INCAPACIDADES!$C$1:$C$51,$I367,INCAPACIDADES!U$1:U$51,X$1))&gt;0,2,IF(VLOOKUP($C367,BD!$D$1:$F$501,3,0)&gt;X$1,0,3))),"")</f>
        <v/>
      </c>
      <c r="CS367" s="23" t="str">
        <f>+IF(AND(LEN($I367)&gt;5),IF(AND($J367&gt;Y$1,$J367&lt;=$AO$1),1,IF((COUNTIFS(INCAPACIDADES!$C$1:$C$51,$I367,INCAPACIDADES!V$1:V$51,Y$1))&gt;0,2,IF(VLOOKUP($C367,BD!$D$1:$F$501,3,0)&gt;Y$1,0,3))),"")</f>
        <v/>
      </c>
      <c r="CT367" s="23" t="str">
        <f>+IF(AND(LEN($I367)&gt;5),IF(AND($J367&gt;Z$1,$J367&lt;=$AO$1),1,IF((COUNTIFS(INCAPACIDADES!$C$1:$C$51,$I367,INCAPACIDADES!W$1:W$51,Z$1))&gt;0,2,IF(VLOOKUP($C367,BD!$D$1:$F$501,3,0)&gt;Z$1,0,3))),"")</f>
        <v/>
      </c>
      <c r="CU367" s="23" t="str">
        <f>+IF(AND(LEN($I367)&gt;5),IF(AND($J367&gt;AA$1,$J367&lt;=$AO$1),1,IF((COUNTIFS(INCAPACIDADES!$C$1:$C$51,$I367,INCAPACIDADES!X$1:X$51,AA$1))&gt;0,2,IF(VLOOKUP($C367,BD!$D$1:$F$501,3,0)&gt;AA$1,0,3))),"")</f>
        <v/>
      </c>
      <c r="CV367" s="23" t="str">
        <f>+IF(AND(LEN($I367)&gt;5),IF(AND($J367&gt;AB$1,$J367&lt;=$AO$1),1,IF((COUNTIFS(INCAPACIDADES!$C$1:$C$51,$I367,INCAPACIDADES!Y$1:Y$51,AB$1))&gt;0,2,IF(VLOOKUP($C367,BD!$D$1:$F$501,3,0)&gt;AB$1,0,3))),"")</f>
        <v/>
      </c>
      <c r="CW367" s="23" t="str">
        <f>+IF(AND(LEN($I367)&gt;5),IF(AND($J367&gt;AC$1,$J367&lt;=$AO$1),1,IF((COUNTIFS(INCAPACIDADES!$C$1:$C$51,$I367,INCAPACIDADES!Z$1:Z$51,AC$1))&gt;0,2,IF(VLOOKUP($C367,BD!$D$1:$F$501,3,0)&gt;AC$1,0,3))),"")</f>
        <v/>
      </c>
      <c r="CX367" s="23" t="str">
        <f>+IF(AND(LEN($I367)&gt;5),IF(AND($J367&gt;AD$1,$J367&lt;=$AO$1),1,IF((COUNTIFS(INCAPACIDADES!$C$1:$C$51,$I367,INCAPACIDADES!AA$1:AA$51,AD$1))&gt;0,2,IF(VLOOKUP($C367,BD!$D$1:$F$501,3,0)&gt;AD$1,0,3))),"")</f>
        <v/>
      </c>
      <c r="CY367" s="23" t="str">
        <f>+IF(AND(LEN($I367)&gt;5),IF(AND($J367&gt;AE$1,$J367&lt;=$AO$1),1,IF((COUNTIFS(INCAPACIDADES!$C$1:$C$51,$I367,INCAPACIDADES!AB$1:AB$51,AE$1))&gt;0,2,IF(VLOOKUP($C367,BD!$D$1:$F$501,3,0)&gt;AE$1,0,3))),"")</f>
        <v/>
      </c>
      <c r="CZ367" s="23" t="str">
        <f>+IF(AND(LEN($I367)&gt;5),IF(AND($J367&gt;AF$1,$J367&lt;=$AO$1),1,IF((COUNTIFS(INCAPACIDADES!$C$1:$C$51,$I367,INCAPACIDADES!AC$1:AC$51,AF$1))&gt;0,2,IF(VLOOKUP($C367,BD!$D$1:$F$501,3,0)&gt;AF$1,0,3))),"")</f>
        <v/>
      </c>
      <c r="DA367" s="23" t="str">
        <f>+IF(AND(LEN($I367)&gt;5),IF(AND($J367&gt;AG$1,$J367&lt;=$AO$1),1,IF((COUNTIFS(INCAPACIDADES!$C$1:$C$51,$I367,INCAPACIDADES!AD$1:AD$51,AG$1))&gt;0,2,IF(VLOOKUP($C367,BD!$D$1:$F$501,3,0)&gt;AG$1,0,3))),"")</f>
        <v/>
      </c>
      <c r="DB367" s="23" t="str">
        <f>+IF(AND(LEN($I367)&gt;5),IF(AND($J367&gt;AH$1,$J367&lt;=$AO$1),1,IF((COUNTIFS(INCAPACIDADES!$C$1:$C$51,$I367,INCAPACIDADES!AE$1:AE$51,AH$1))&gt;0,2,IF(VLOOKUP($C367,BD!$D$1:$F$501,3,0)&gt;AH$1,0,3))),"")</f>
        <v/>
      </c>
      <c r="DC367" s="23" t="str">
        <f>+IF(AND(LEN($I367)&gt;5),IF(AND($J367&gt;AI$1,$J367&lt;=$AO$1),1,IF((COUNTIFS(INCAPACIDADES!$C$1:$C$51,$I367,INCAPACIDADES!AF$1:AF$51,AI$1))&gt;0,2,IF(VLOOKUP($C367,BD!$D$1:$F$501,3,0)&gt;AI$1,0,3))),"")</f>
        <v/>
      </c>
      <c r="DD367" s="23" t="str">
        <f>+IF(AND(LEN($I367)&gt;5),IF(AND($J367&gt;AJ$1,$J367&lt;=$AO$1),1,IF((COUNTIFS(INCAPACIDADES!$C$1:$C$51,$I367,INCAPACIDADES!AG$1:AG$51,AJ$1))&gt;0,2,IF(VLOOKUP($C367,BD!$D$1:$F$501,3,0)&gt;AJ$1,0,3))),"")</f>
        <v/>
      </c>
      <c r="DE367" s="23" t="str">
        <f>+IF(AND(LEN($I367)&gt;5),IF(AND($J367&gt;AK$1,$J367&lt;=$AO$1),1,IF((COUNTIFS(INCAPACIDADES!$C$1:$C$51,$I367,INCAPACIDADES!AH$1:AH$51,AK$1))&gt;0,2,IF(VLOOKUP($C367,BD!$D$1:$F$501,3,0)&gt;AK$1,0,3))),"")</f>
        <v/>
      </c>
      <c r="DF367" s="23" t="str">
        <f>+IF(AND(LEN($I367)&gt;5),IF(AND($J367&gt;AL$1,$J367&lt;=$AO$1),1,IF((COUNTIFS(INCAPACIDADES!$C$1:$C$51,$I367,INCAPACIDADES!AI$1:AI$51,AL$1))&gt;0,2,IF(VLOOKUP($C367,BD!$D$1:$F$501,3,0)&gt;AL$1,0,3))),"")</f>
        <v/>
      </c>
      <c r="DG367" s="23" t="str">
        <f>+IF(AND(LEN($I367)&gt;5),IF(AND($J367&gt;AM$1,$J367&lt;=$AO$1),1,IF((COUNTIFS(INCAPACIDADES!$C$1:$C$51,$I367,INCAPACIDADES!AJ$1:AJ$51,AM$1))&gt;0,2,IF(VLOOKUP($C367,BD!$D$1:$F$501,3,0)&gt;AM$1,0,3))),"")</f>
        <v/>
      </c>
      <c r="DH367" s="23" t="str">
        <f>+IF(AND(LEN($I367)&gt;5),IF(AND($J367&gt;AN$1,$J367&lt;=$AO$1),1,IF((COUNTIFS(INCAPACIDADES!$C$1:$C$51,$I367,INCAPACIDADES!AK$1:AK$51,AN$1))&gt;0,2,IF(VLOOKUP($C367,BD!$D$1:$F$501,3,0)&gt;AN$1,0,3))),"")</f>
        <v/>
      </c>
      <c r="DI367" s="23" t="str">
        <f>+IF(AND(LEN($I367)&gt;5),IF(AND($J367&gt;AO$1,$J367&lt;=$AO$1),1,IF((COUNTIFS(INCAPACIDADES!$C$1:$C$51,$I367,INCAPACIDADES!AL$1:AL$51,AO$1))&gt;0,2,IF(VLOOKUP($C367,BD!$D$1:$F$501,3,0)&gt;AO$1,0,3))),"")</f>
        <v/>
      </c>
      <c r="DJ367" s="23" t="str">
        <f>+IF(LEN($I367)&gt;5,IF(ISERROR(VLOOKUP(N367,'CODIGO PAGO'!$B$2:$B$20,1,0)),1,IF(OR(AND(CH367=1,N367&lt;&gt;"N"),AND(CH367=3,N367&lt;&gt;"B"),AND(CH367=2,LEFT(TRIM(N367),1)&lt;&gt;"I")),1,IF(OR(AND(CH367=0,N367="N"),AND(CH367=0,N367="B"),AND(CH367=0,LEFT(TRIM(N367),1)="I")),1,0))),"")</f>
        <v/>
      </c>
      <c r="DK367" s="23" t="str">
        <f t="shared" si="209"/>
        <v/>
      </c>
      <c r="DL367" s="23" t="str">
        <f>+IF(LEN($I367)&gt;5,IF(ISERROR(VLOOKUP(P367,'CODIGO PAGO'!$B$2:$B$20,1,0)),1,IF(OR(AND(CJ367=1,P367&lt;&gt;"N"),AND(CJ367=3,P367&lt;&gt;"B"),AND(CJ367=2,LEFT(TRIM(P367),1)&lt;&gt;"I")),1,IF(OR(AND(CJ367=0,P367="N"),AND(CJ367=0,P367="B"),AND(CJ367=0,LEFT(TRIM(P367),1)="I")),1,0))),"")</f>
        <v/>
      </c>
      <c r="DM367" s="23" t="str">
        <f t="shared" si="210"/>
        <v/>
      </c>
      <c r="DN367" s="23" t="str">
        <f>+IF(LEN($I367)&gt;5,IF(ISERROR(VLOOKUP(R367,'CODIGO PAGO'!$B$2:$B$20,1,0)),1,IF(OR(AND(CL367=1,R367&lt;&gt;"N"),AND(CL367=3,R367&lt;&gt;"B"),AND(CL367=2,LEFT(TRIM(R367),1)&lt;&gt;"I")),1,IF(OR(AND(CL367=0,R367="N"),AND(CL367=0,R367="B"),AND(CL367=0,LEFT(TRIM(R367),1)="I")),1,0))),"")</f>
        <v/>
      </c>
      <c r="DO367" s="23" t="str">
        <f t="shared" si="211"/>
        <v/>
      </c>
      <c r="DP367" s="23" t="str">
        <f>+IF(LEN($I367)&gt;5,IF(ISERROR(VLOOKUP(T367,'CODIGO PAGO'!$B$2:$B$20,1,0)),1,IF(OR(AND(CN367=1,T367&lt;&gt;"N"),AND(CN367=3,T367&lt;&gt;"B"),AND(CN367=2,LEFT(TRIM(T367),1)&lt;&gt;"I")),1,IF(OR(AND(CN367=0,T367="N"),AND(CN367=0,T367="B"),AND(CN367=0,LEFT(TRIM(T367),1)="I")),1,0))),"")</f>
        <v/>
      </c>
      <c r="DQ367" s="23" t="str">
        <f t="shared" si="212"/>
        <v/>
      </c>
      <c r="DR367" s="23" t="str">
        <f>+IF(LEN($I367)&gt;5,IF(ISERROR(VLOOKUP(V367,'CODIGO PAGO'!$B$2:$B$20,1,0)),1,IF(OR(AND(CP367=1,V367&lt;&gt;"N"),AND(CP367=3,V367&lt;&gt;"B"),AND(CP367=2,LEFT(TRIM(V367),1)&lt;&gt;"I")),1,IF(OR(AND(CP367=0,V367="N"),AND(CP367=0,V367="B"),AND(CP367=0,LEFT(TRIM(V367),1)="I")),1,0))),"")</f>
        <v/>
      </c>
      <c r="DS367" s="23" t="str">
        <f t="shared" si="213"/>
        <v/>
      </c>
      <c r="DT367" s="23" t="str">
        <f>+IF(LEN($I367)&gt;5,IF(ISERROR(VLOOKUP(X367,'CODIGO PAGO'!$B$2:$B$20,1,0)),1,IF(OR(AND(CR367=1,X367&lt;&gt;"N"),AND(CR367=3,X367&lt;&gt;"B"),AND(CR367=2,LEFT(TRIM(X367),1)&lt;&gt;"I")),1,IF(OR(AND(CR367=0,X367="N"),AND(CR367=0,X367="B"),AND(CR367=0,LEFT(TRIM(X367),1)="I")),1,0))),"")</f>
        <v/>
      </c>
      <c r="DU367" s="23" t="str">
        <f t="shared" si="214"/>
        <v/>
      </c>
      <c r="DV367" s="23" t="str">
        <f>+IF(LEN($I367)&gt;5,IF(ISERROR(VLOOKUP(Z367,'CODIGO PAGO'!$B$2:$B$20,1,0)),1,IF(OR(AND(CT367=1,Z367&lt;&gt;"N"),AND(CT367=3,Z367&lt;&gt;"B"),AND(CT367=2,LEFT(TRIM(Z367),1)&lt;&gt;"I")),1,IF(OR(AND(CT367=0,Z367="N"),AND(CT367=0,Z367="B"),AND(CT367=0,LEFT(TRIM(Z367),1)="I")),1,0))),"")</f>
        <v/>
      </c>
      <c r="DW367" s="23" t="str">
        <f t="shared" si="215"/>
        <v/>
      </c>
      <c r="DX367" s="23" t="str">
        <f>+IF(LEN($I367)&gt;5,IF(ISERROR(VLOOKUP(AB367,'CODIGO PAGO'!$B$2:$B$20,1,0)),1,IF(OR(AND(CV367=1,AB367&lt;&gt;"N"),AND(CV367=3,AB367&lt;&gt;"B"),AND(CV367=2,LEFT(TRIM(AB367),1)&lt;&gt;"I")),1,IF(OR(AND(CV367=0,AB367="N"),AND(CV367=0,AB367="B"),AND(CV367=0,LEFT(TRIM(AB367),1)="I")),1,0))),"")</f>
        <v/>
      </c>
      <c r="DY367" s="23" t="str">
        <f t="shared" si="216"/>
        <v/>
      </c>
      <c r="DZ367" s="23" t="str">
        <f>+IF(LEN($I367)&gt;5,IF(ISERROR(VLOOKUP(AD367,'CODIGO PAGO'!$B$2:$B$20,1,0)),1,IF(OR(AND(CX367=1,AD367&lt;&gt;"N"),AND(CX367=3,AD367&lt;&gt;"B"),AND(CX367=2,LEFT(TRIM(AD367),1)&lt;&gt;"I")),1,IF(OR(AND(CX367=0,AD367="N"),AND(CX367=0,AD367="B"),AND(CX367=0,LEFT(TRIM(AD367),1)="I")),1,0))),"")</f>
        <v/>
      </c>
      <c r="EA367" s="23" t="str">
        <f t="shared" si="217"/>
        <v/>
      </c>
      <c r="EB367" s="23" t="str">
        <f>+IF(LEN($I367)&gt;5,IF(ISERROR(VLOOKUP(AF367,'CODIGO PAGO'!$B$2:$B$20,1,0)),1,IF(OR(AND(CZ367=1,AF367&lt;&gt;"N"),AND(CZ367=3,AF367&lt;&gt;"B"),AND(CZ367=2,LEFT(TRIM(AF367),1)&lt;&gt;"I")),1,IF(OR(AND(CZ367=0,AF367="N"),AND(CZ367=0,AF367="B"),AND(CZ367=0,LEFT(TRIM(AF367),1)="I")),1,0))),"")</f>
        <v/>
      </c>
      <c r="EC367" s="23" t="str">
        <f t="shared" si="218"/>
        <v/>
      </c>
      <c r="ED367" s="23" t="str">
        <f>+IF(LEN($I367)&gt;5,IF(ISERROR(VLOOKUP(AH367,'CODIGO PAGO'!$B$2:$B$20,1,0)),1,IF(OR(AND(DB367=1,AH367&lt;&gt;"N"),AND(DB367=3,AH367&lt;&gt;"B"),AND(DB367=2,LEFT(TRIM(AH367),1)&lt;&gt;"I")),1,IF(OR(AND(DB367=0,AH367="N"),AND(DB367=0,AH367="B"),AND(DB367=0,LEFT(TRIM(AH367),1)="I")),1,0))),"")</f>
        <v/>
      </c>
      <c r="EE367" s="23" t="str">
        <f t="shared" si="219"/>
        <v/>
      </c>
      <c r="EF367" s="23" t="str">
        <f>+IF(LEN($I367)&gt;5,IF(ISERROR(VLOOKUP(AJ367,'CODIGO PAGO'!$B$2:$B$20,1,0)),1,IF(OR(AND(DD367=1,AJ367&lt;&gt;"N"),AND(DD367=3,AJ367&lt;&gt;"B"),AND(DD367=2,LEFT(TRIM(AJ367),1)&lt;&gt;"I")),1,IF(OR(AND(DD367=0,AJ367="N"),AND(DD367=0,AJ367="B"),AND(DD367=0,LEFT(TRIM(AJ367),1)="I")),1,0))),"")</f>
        <v/>
      </c>
      <c r="EG367" s="23" t="str">
        <f t="shared" si="220"/>
        <v/>
      </c>
      <c r="EH367" s="23" t="str">
        <f>+IF(LEN($I367)&gt;5,IF(ISERROR(VLOOKUP(AL367,'CODIGO PAGO'!$B$2:$B$20,1,0)),1,IF(OR(AND(DF367=1,AL367&lt;&gt;"N"),AND(DF367=3,AL367&lt;&gt;"B"),AND(DF367=2,LEFT(TRIM(AL367),1)&lt;&gt;"I")),1,IF(OR(AND(DF367=0,AL367="N"),AND(DF367=0,AL367="B"),AND(DF367=0,LEFT(TRIM(AL367),1)="I")),1,0))),"")</f>
        <v/>
      </c>
      <c r="EI367" s="23" t="str">
        <f t="shared" si="221"/>
        <v/>
      </c>
      <c r="EJ367" s="23" t="str">
        <f>+IF(LEN($I367)&gt;5,IF(ISERROR(VLOOKUP(AN367,'CODIGO PAGO'!$B$2:$B$20,1,0)),1,IF(OR(AND(DH367=1,AN367&lt;&gt;"N"),AND(DH367=3,AN367&lt;&gt;"B"),AND(DH367=2,LEFT(TRIM(AN367),1)&lt;&gt;"I")),1,IF(OR(AND(DH367=0,AN367="N"),AND(DH367=0,AN367="B"),AND(DH367=0,LEFT(TRIM(AN367),1)="I")),1,0))),"")</f>
        <v/>
      </c>
      <c r="EK367" s="23" t="str">
        <f t="shared" si="222"/>
        <v/>
      </c>
      <c r="EL367" s="24" t="str">
        <f t="shared" si="223"/>
        <v/>
      </c>
    </row>
    <row r="368" spans="1:142" s="26" customFormat="1">
      <c r="A368" s="15" t="str">
        <f t="shared" si="189"/>
        <v/>
      </c>
      <c r="B368" s="1" t="str">
        <f>+IF(LEN(I368)&gt;5,'CODIGO PAGO'!$B$28,"")</f>
        <v/>
      </c>
      <c r="C368" s="1" t="str">
        <f>+IF(LEN($I368)&gt;5,BD!D368,"")</f>
        <v/>
      </c>
      <c r="D368" s="168" t="str">
        <f>+IF(LEN($I368)&gt;5,BD!A368,"")</f>
        <v/>
      </c>
      <c r="E368" s="1" t="str">
        <f>+IF(LEN($I368)&gt;5,BD!B368,"")</f>
        <v/>
      </c>
      <c r="F368" s="1" t="str">
        <f>+IF(LEN($I368)&gt;5,BD!C368,"")</f>
        <v/>
      </c>
      <c r="G368" s="141"/>
      <c r="H368" s="141"/>
      <c r="I368" s="1" t="str">
        <f>+IF(LEN(BD!G368)&gt;5,BD!G368,"")</f>
        <v/>
      </c>
      <c r="J368" s="167" t="str">
        <f>+IF(LEN($I368)&gt;5,BD!E368,"")</f>
        <v/>
      </c>
      <c r="K368" s="6" t="str">
        <f t="shared" si="190"/>
        <v/>
      </c>
      <c r="L368" s="87" t="str">
        <f>+IF(LEN($I368)&gt;5,BD!H368,"")</f>
        <v/>
      </c>
      <c r="M368" s="40" t="str">
        <f t="shared" si="191"/>
        <v/>
      </c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4" t="str">
        <f t="shared" si="192"/>
        <v/>
      </c>
      <c r="AQ368" s="5" t="str">
        <f t="shared" si="193"/>
        <v/>
      </c>
      <c r="AR368" s="91" t="str">
        <f t="shared" si="194"/>
        <v/>
      </c>
      <c r="AS368" s="5" t="str">
        <f t="shared" si="195"/>
        <v/>
      </c>
      <c r="AT368" s="91" t="str">
        <f t="shared" si="196"/>
        <v/>
      </c>
      <c r="AU368" s="4" t="str">
        <f t="shared" si="197"/>
        <v/>
      </c>
      <c r="AV368" s="4" t="str">
        <f t="shared" si="198"/>
        <v/>
      </c>
      <c r="AW368" s="4" t="str">
        <f t="shared" si="199"/>
        <v/>
      </c>
      <c r="AX368" s="4" t="str">
        <f t="shared" si="200"/>
        <v/>
      </c>
      <c r="AY368" s="88" t="str">
        <f t="shared" si="201"/>
        <v/>
      </c>
      <c r="AZ368" s="17" t="str">
        <f t="shared" si="202"/>
        <v/>
      </c>
      <c r="BA368" s="18" t="str">
        <f t="shared" si="203"/>
        <v/>
      </c>
      <c r="BB368" s="19" t="str">
        <f>+IF(LEN(I368)&gt;5,IF(INT(RIGHT(B368,1))=9,0.5*L368*AY368,INT(MID(B368,5,LEN(B368)-4))*L368)+IFERROR(VLOOKUP(I368,AJUSTES!$A$1:$I$50,9,0),0),"")</f>
        <v/>
      </c>
      <c r="BC368" s="12"/>
      <c r="BD368" s="19" t="str">
        <f t="shared" si="204"/>
        <v/>
      </c>
      <c r="BE368" s="18" t="str">
        <f t="shared" si="205"/>
        <v/>
      </c>
      <c r="BF368" s="139" t="str">
        <f t="shared" si="206"/>
        <v/>
      </c>
      <c r="BG368" s="114"/>
      <c r="BH368" s="18" t="str">
        <f t="shared" si="207"/>
        <v/>
      </c>
      <c r="BI368" s="13"/>
      <c r="BJ368" s="12"/>
      <c r="BK368" s="12"/>
      <c r="BL368" s="145"/>
      <c r="BM368" s="12"/>
      <c r="BN368" s="12"/>
      <c r="BO368" s="12"/>
      <c r="BP368" s="12"/>
      <c r="BQ368" s="12"/>
      <c r="BR368" s="12"/>
      <c r="BS368" s="146"/>
      <c r="BT368" s="14"/>
      <c r="BU368" s="12"/>
      <c r="BV368" s="12"/>
      <c r="BW368" s="12"/>
      <c r="BX368" s="12"/>
      <c r="BY368" s="12"/>
      <c r="BZ368" s="144"/>
      <c r="CA368" s="107" t="str">
        <f>+IF(LEN($I368)&gt;5,IF(BD!F368="N/A","",BD!F368),"")</f>
        <v/>
      </c>
      <c r="CB368" s="21"/>
      <c r="CC368" s="147"/>
      <c r="CD368" s="148"/>
      <c r="CE368" s="8" t="str">
        <f>+IF(LEN(I368)&gt;5,BD!M368,"")</f>
        <v/>
      </c>
      <c r="CF368" s="16" t="str">
        <f>+IF(LEN(I368)&gt;5,BD!N368,"")</f>
        <v/>
      </c>
      <c r="CG368" s="3" t="str">
        <f t="shared" si="208"/>
        <v/>
      </c>
      <c r="CH368" s="23" t="str">
        <f>+IF(AND(LEN($I368)&gt;5),IF(AND($J368&gt;N$1,$J368&lt;=$AO$1),1,IF((COUNTIFS(INCAPACIDADES!$C$1:$C$51,$I368,INCAPACIDADES!K$1:K$51,N$1))&gt;0,2,IF(VLOOKUP($C368,BD!$D$1:$F$501,3,0)&gt;N$1,0,3))),"")</f>
        <v/>
      </c>
      <c r="CI368" s="23" t="str">
        <f>+IF(AND(LEN($I368)&gt;5),IF(AND($J368&gt;O$1,$J368&lt;=$AO$1),1,IF((COUNTIFS(INCAPACIDADES!$C$1:$C$51,$I368,INCAPACIDADES!L$1:L$51,O$1))&gt;0,2,IF(VLOOKUP($C368,BD!$D$1:$F$501,3,0)&gt;O$1,0,3))),"")</f>
        <v/>
      </c>
      <c r="CJ368" s="23" t="str">
        <f>+IF(AND(LEN($I368)&gt;5),IF(AND($J368&gt;P$1,$J368&lt;=$AO$1),1,IF((COUNTIFS(INCAPACIDADES!$C$1:$C$51,$I368,INCAPACIDADES!M$1:M$51,P$1))&gt;0,2,IF(VLOOKUP($C368,BD!$D$1:$F$501,3,0)&gt;P$1,0,3))),"")</f>
        <v/>
      </c>
      <c r="CK368" s="23" t="str">
        <f>+IF(AND(LEN($I368)&gt;5),IF(AND($J368&gt;Q$1,$J368&lt;=$AO$1),1,IF((COUNTIFS(INCAPACIDADES!$C$1:$C$51,$I368,INCAPACIDADES!N$1:N$51,Q$1))&gt;0,2,IF(VLOOKUP($C368,BD!$D$1:$F$501,3,0)&gt;Q$1,0,3))),"")</f>
        <v/>
      </c>
      <c r="CL368" s="23" t="str">
        <f>+IF(AND(LEN($I368)&gt;5),IF(AND($J368&gt;R$1,$J368&lt;=$AO$1),1,IF((COUNTIFS(INCAPACIDADES!$C$1:$C$51,$I368,INCAPACIDADES!O$1:O$51,R$1))&gt;0,2,IF(VLOOKUP($C368,BD!$D$1:$F$501,3,0)&gt;R$1,0,3))),"")</f>
        <v/>
      </c>
      <c r="CM368" s="23" t="str">
        <f>+IF(AND(LEN($I368)&gt;5),IF(AND($J368&gt;S$1,$J368&lt;=$AO$1),1,IF((COUNTIFS(INCAPACIDADES!$C$1:$C$51,$I368,INCAPACIDADES!P$1:P$51,S$1))&gt;0,2,IF(VLOOKUP($C368,BD!$D$1:$F$501,3,0)&gt;S$1,0,3))),"")</f>
        <v/>
      </c>
      <c r="CN368" s="23" t="str">
        <f>+IF(AND(LEN($I368)&gt;5),IF(AND($J368&gt;T$1,$J368&lt;=$AO$1),1,IF((COUNTIFS(INCAPACIDADES!$C$1:$C$51,$I368,INCAPACIDADES!Q$1:Q$51,T$1))&gt;0,2,IF(VLOOKUP($C368,BD!$D$1:$F$501,3,0)&gt;T$1,0,3))),"")</f>
        <v/>
      </c>
      <c r="CO368" s="23" t="str">
        <f>+IF(AND(LEN($I368)&gt;5),IF(AND($J368&gt;U$1,$J368&lt;=$AO$1),1,IF((COUNTIFS(INCAPACIDADES!$C$1:$C$51,$I368,INCAPACIDADES!R$1:R$51,U$1))&gt;0,2,IF(VLOOKUP($C368,BD!$D$1:$F$501,3,0)&gt;U$1,0,3))),"")</f>
        <v/>
      </c>
      <c r="CP368" s="23" t="str">
        <f>+IF(AND(LEN($I368)&gt;5),IF(AND($J368&gt;V$1,$J368&lt;=$AO$1),1,IF((COUNTIFS(INCAPACIDADES!$C$1:$C$51,$I368,INCAPACIDADES!S$1:S$51,V$1))&gt;0,2,IF(VLOOKUP($C368,BD!$D$1:$F$501,3,0)&gt;V$1,0,3))),"")</f>
        <v/>
      </c>
      <c r="CQ368" s="23" t="str">
        <f>+IF(AND(LEN($I368)&gt;5),IF(AND($J368&gt;W$1,$J368&lt;=$AO$1),1,IF((COUNTIFS(INCAPACIDADES!$C$1:$C$51,$I368,INCAPACIDADES!T$1:T$51,W$1))&gt;0,2,IF(VLOOKUP($C368,BD!$D$1:$F$501,3,0)&gt;W$1,0,3))),"")</f>
        <v/>
      </c>
      <c r="CR368" s="23" t="str">
        <f>+IF(AND(LEN($I368)&gt;5),IF(AND($J368&gt;X$1,$J368&lt;=$AO$1),1,IF((COUNTIFS(INCAPACIDADES!$C$1:$C$51,$I368,INCAPACIDADES!U$1:U$51,X$1))&gt;0,2,IF(VLOOKUP($C368,BD!$D$1:$F$501,3,0)&gt;X$1,0,3))),"")</f>
        <v/>
      </c>
      <c r="CS368" s="23" t="str">
        <f>+IF(AND(LEN($I368)&gt;5),IF(AND($J368&gt;Y$1,$J368&lt;=$AO$1),1,IF((COUNTIFS(INCAPACIDADES!$C$1:$C$51,$I368,INCAPACIDADES!V$1:V$51,Y$1))&gt;0,2,IF(VLOOKUP($C368,BD!$D$1:$F$501,3,0)&gt;Y$1,0,3))),"")</f>
        <v/>
      </c>
      <c r="CT368" s="23" t="str">
        <f>+IF(AND(LEN($I368)&gt;5),IF(AND($J368&gt;Z$1,$J368&lt;=$AO$1),1,IF((COUNTIFS(INCAPACIDADES!$C$1:$C$51,$I368,INCAPACIDADES!W$1:W$51,Z$1))&gt;0,2,IF(VLOOKUP($C368,BD!$D$1:$F$501,3,0)&gt;Z$1,0,3))),"")</f>
        <v/>
      </c>
      <c r="CU368" s="23" t="str">
        <f>+IF(AND(LEN($I368)&gt;5),IF(AND($J368&gt;AA$1,$J368&lt;=$AO$1),1,IF((COUNTIFS(INCAPACIDADES!$C$1:$C$51,$I368,INCAPACIDADES!X$1:X$51,AA$1))&gt;0,2,IF(VLOOKUP($C368,BD!$D$1:$F$501,3,0)&gt;AA$1,0,3))),"")</f>
        <v/>
      </c>
      <c r="CV368" s="23" t="str">
        <f>+IF(AND(LEN($I368)&gt;5),IF(AND($J368&gt;AB$1,$J368&lt;=$AO$1),1,IF((COUNTIFS(INCAPACIDADES!$C$1:$C$51,$I368,INCAPACIDADES!Y$1:Y$51,AB$1))&gt;0,2,IF(VLOOKUP($C368,BD!$D$1:$F$501,3,0)&gt;AB$1,0,3))),"")</f>
        <v/>
      </c>
      <c r="CW368" s="23" t="str">
        <f>+IF(AND(LEN($I368)&gt;5),IF(AND($J368&gt;AC$1,$J368&lt;=$AO$1),1,IF((COUNTIFS(INCAPACIDADES!$C$1:$C$51,$I368,INCAPACIDADES!Z$1:Z$51,AC$1))&gt;0,2,IF(VLOOKUP($C368,BD!$D$1:$F$501,3,0)&gt;AC$1,0,3))),"")</f>
        <v/>
      </c>
      <c r="CX368" s="23" t="str">
        <f>+IF(AND(LEN($I368)&gt;5),IF(AND($J368&gt;AD$1,$J368&lt;=$AO$1),1,IF((COUNTIFS(INCAPACIDADES!$C$1:$C$51,$I368,INCAPACIDADES!AA$1:AA$51,AD$1))&gt;0,2,IF(VLOOKUP($C368,BD!$D$1:$F$501,3,0)&gt;AD$1,0,3))),"")</f>
        <v/>
      </c>
      <c r="CY368" s="23" t="str">
        <f>+IF(AND(LEN($I368)&gt;5),IF(AND($J368&gt;AE$1,$J368&lt;=$AO$1),1,IF((COUNTIFS(INCAPACIDADES!$C$1:$C$51,$I368,INCAPACIDADES!AB$1:AB$51,AE$1))&gt;0,2,IF(VLOOKUP($C368,BD!$D$1:$F$501,3,0)&gt;AE$1,0,3))),"")</f>
        <v/>
      </c>
      <c r="CZ368" s="23" t="str">
        <f>+IF(AND(LEN($I368)&gt;5),IF(AND($J368&gt;AF$1,$J368&lt;=$AO$1),1,IF((COUNTIFS(INCAPACIDADES!$C$1:$C$51,$I368,INCAPACIDADES!AC$1:AC$51,AF$1))&gt;0,2,IF(VLOOKUP($C368,BD!$D$1:$F$501,3,0)&gt;AF$1,0,3))),"")</f>
        <v/>
      </c>
      <c r="DA368" s="23" t="str">
        <f>+IF(AND(LEN($I368)&gt;5),IF(AND($J368&gt;AG$1,$J368&lt;=$AO$1),1,IF((COUNTIFS(INCAPACIDADES!$C$1:$C$51,$I368,INCAPACIDADES!AD$1:AD$51,AG$1))&gt;0,2,IF(VLOOKUP($C368,BD!$D$1:$F$501,3,0)&gt;AG$1,0,3))),"")</f>
        <v/>
      </c>
      <c r="DB368" s="23" t="str">
        <f>+IF(AND(LEN($I368)&gt;5),IF(AND($J368&gt;AH$1,$J368&lt;=$AO$1),1,IF((COUNTIFS(INCAPACIDADES!$C$1:$C$51,$I368,INCAPACIDADES!AE$1:AE$51,AH$1))&gt;0,2,IF(VLOOKUP($C368,BD!$D$1:$F$501,3,0)&gt;AH$1,0,3))),"")</f>
        <v/>
      </c>
      <c r="DC368" s="23" t="str">
        <f>+IF(AND(LEN($I368)&gt;5),IF(AND($J368&gt;AI$1,$J368&lt;=$AO$1),1,IF((COUNTIFS(INCAPACIDADES!$C$1:$C$51,$I368,INCAPACIDADES!AF$1:AF$51,AI$1))&gt;0,2,IF(VLOOKUP($C368,BD!$D$1:$F$501,3,0)&gt;AI$1,0,3))),"")</f>
        <v/>
      </c>
      <c r="DD368" s="23" t="str">
        <f>+IF(AND(LEN($I368)&gt;5),IF(AND($J368&gt;AJ$1,$J368&lt;=$AO$1),1,IF((COUNTIFS(INCAPACIDADES!$C$1:$C$51,$I368,INCAPACIDADES!AG$1:AG$51,AJ$1))&gt;0,2,IF(VLOOKUP($C368,BD!$D$1:$F$501,3,0)&gt;AJ$1,0,3))),"")</f>
        <v/>
      </c>
      <c r="DE368" s="23" t="str">
        <f>+IF(AND(LEN($I368)&gt;5),IF(AND($J368&gt;AK$1,$J368&lt;=$AO$1),1,IF((COUNTIFS(INCAPACIDADES!$C$1:$C$51,$I368,INCAPACIDADES!AH$1:AH$51,AK$1))&gt;0,2,IF(VLOOKUP($C368,BD!$D$1:$F$501,3,0)&gt;AK$1,0,3))),"")</f>
        <v/>
      </c>
      <c r="DF368" s="23" t="str">
        <f>+IF(AND(LEN($I368)&gt;5),IF(AND($J368&gt;AL$1,$J368&lt;=$AO$1),1,IF((COUNTIFS(INCAPACIDADES!$C$1:$C$51,$I368,INCAPACIDADES!AI$1:AI$51,AL$1))&gt;0,2,IF(VLOOKUP($C368,BD!$D$1:$F$501,3,0)&gt;AL$1,0,3))),"")</f>
        <v/>
      </c>
      <c r="DG368" s="23" t="str">
        <f>+IF(AND(LEN($I368)&gt;5),IF(AND($J368&gt;AM$1,$J368&lt;=$AO$1),1,IF((COUNTIFS(INCAPACIDADES!$C$1:$C$51,$I368,INCAPACIDADES!AJ$1:AJ$51,AM$1))&gt;0,2,IF(VLOOKUP($C368,BD!$D$1:$F$501,3,0)&gt;AM$1,0,3))),"")</f>
        <v/>
      </c>
      <c r="DH368" s="23" t="str">
        <f>+IF(AND(LEN($I368)&gt;5),IF(AND($J368&gt;AN$1,$J368&lt;=$AO$1),1,IF((COUNTIFS(INCAPACIDADES!$C$1:$C$51,$I368,INCAPACIDADES!AK$1:AK$51,AN$1))&gt;0,2,IF(VLOOKUP($C368,BD!$D$1:$F$501,3,0)&gt;AN$1,0,3))),"")</f>
        <v/>
      </c>
      <c r="DI368" s="23" t="str">
        <f>+IF(AND(LEN($I368)&gt;5),IF(AND($J368&gt;AO$1,$J368&lt;=$AO$1),1,IF((COUNTIFS(INCAPACIDADES!$C$1:$C$51,$I368,INCAPACIDADES!AL$1:AL$51,AO$1))&gt;0,2,IF(VLOOKUP($C368,BD!$D$1:$F$501,3,0)&gt;AO$1,0,3))),"")</f>
        <v/>
      </c>
      <c r="DJ368" s="23" t="str">
        <f>+IF(LEN($I368)&gt;5,IF(ISERROR(VLOOKUP(N368,'CODIGO PAGO'!$B$2:$B$20,1,0)),1,IF(OR(AND(CH368=1,N368&lt;&gt;"N"),AND(CH368=3,N368&lt;&gt;"B"),AND(CH368=2,LEFT(TRIM(N368),1)&lt;&gt;"I")),1,IF(OR(AND(CH368=0,N368="N"),AND(CH368=0,N368="B"),AND(CH368=0,LEFT(TRIM(N368),1)="I")),1,0))),"")</f>
        <v/>
      </c>
      <c r="DK368" s="23" t="str">
        <f t="shared" si="209"/>
        <v/>
      </c>
      <c r="DL368" s="23" t="str">
        <f>+IF(LEN($I368)&gt;5,IF(ISERROR(VLOOKUP(P368,'CODIGO PAGO'!$B$2:$B$20,1,0)),1,IF(OR(AND(CJ368=1,P368&lt;&gt;"N"),AND(CJ368=3,P368&lt;&gt;"B"),AND(CJ368=2,LEFT(TRIM(P368),1)&lt;&gt;"I")),1,IF(OR(AND(CJ368=0,P368="N"),AND(CJ368=0,P368="B"),AND(CJ368=0,LEFT(TRIM(P368),1)="I")),1,0))),"")</f>
        <v/>
      </c>
      <c r="DM368" s="23" t="str">
        <f t="shared" si="210"/>
        <v/>
      </c>
      <c r="DN368" s="23" t="str">
        <f>+IF(LEN($I368)&gt;5,IF(ISERROR(VLOOKUP(R368,'CODIGO PAGO'!$B$2:$B$20,1,0)),1,IF(OR(AND(CL368=1,R368&lt;&gt;"N"),AND(CL368=3,R368&lt;&gt;"B"),AND(CL368=2,LEFT(TRIM(R368),1)&lt;&gt;"I")),1,IF(OR(AND(CL368=0,R368="N"),AND(CL368=0,R368="B"),AND(CL368=0,LEFT(TRIM(R368),1)="I")),1,0))),"")</f>
        <v/>
      </c>
      <c r="DO368" s="23" t="str">
        <f t="shared" si="211"/>
        <v/>
      </c>
      <c r="DP368" s="23" t="str">
        <f>+IF(LEN($I368)&gt;5,IF(ISERROR(VLOOKUP(T368,'CODIGO PAGO'!$B$2:$B$20,1,0)),1,IF(OR(AND(CN368=1,T368&lt;&gt;"N"),AND(CN368=3,T368&lt;&gt;"B"),AND(CN368=2,LEFT(TRIM(T368),1)&lt;&gt;"I")),1,IF(OR(AND(CN368=0,T368="N"),AND(CN368=0,T368="B"),AND(CN368=0,LEFT(TRIM(T368),1)="I")),1,0))),"")</f>
        <v/>
      </c>
      <c r="DQ368" s="23" t="str">
        <f t="shared" si="212"/>
        <v/>
      </c>
      <c r="DR368" s="23" t="str">
        <f>+IF(LEN($I368)&gt;5,IF(ISERROR(VLOOKUP(V368,'CODIGO PAGO'!$B$2:$B$20,1,0)),1,IF(OR(AND(CP368=1,V368&lt;&gt;"N"),AND(CP368=3,V368&lt;&gt;"B"),AND(CP368=2,LEFT(TRIM(V368),1)&lt;&gt;"I")),1,IF(OR(AND(CP368=0,V368="N"),AND(CP368=0,V368="B"),AND(CP368=0,LEFT(TRIM(V368),1)="I")),1,0))),"")</f>
        <v/>
      </c>
      <c r="DS368" s="23" t="str">
        <f t="shared" si="213"/>
        <v/>
      </c>
      <c r="DT368" s="23" t="str">
        <f>+IF(LEN($I368)&gt;5,IF(ISERROR(VLOOKUP(X368,'CODIGO PAGO'!$B$2:$B$20,1,0)),1,IF(OR(AND(CR368=1,X368&lt;&gt;"N"),AND(CR368=3,X368&lt;&gt;"B"),AND(CR368=2,LEFT(TRIM(X368),1)&lt;&gt;"I")),1,IF(OR(AND(CR368=0,X368="N"),AND(CR368=0,X368="B"),AND(CR368=0,LEFT(TRIM(X368),1)="I")),1,0))),"")</f>
        <v/>
      </c>
      <c r="DU368" s="23" t="str">
        <f t="shared" si="214"/>
        <v/>
      </c>
      <c r="DV368" s="23" t="str">
        <f>+IF(LEN($I368)&gt;5,IF(ISERROR(VLOOKUP(Z368,'CODIGO PAGO'!$B$2:$B$20,1,0)),1,IF(OR(AND(CT368=1,Z368&lt;&gt;"N"),AND(CT368=3,Z368&lt;&gt;"B"),AND(CT368=2,LEFT(TRIM(Z368),1)&lt;&gt;"I")),1,IF(OR(AND(CT368=0,Z368="N"),AND(CT368=0,Z368="B"),AND(CT368=0,LEFT(TRIM(Z368),1)="I")),1,0))),"")</f>
        <v/>
      </c>
      <c r="DW368" s="23" t="str">
        <f t="shared" si="215"/>
        <v/>
      </c>
      <c r="DX368" s="23" t="str">
        <f>+IF(LEN($I368)&gt;5,IF(ISERROR(VLOOKUP(AB368,'CODIGO PAGO'!$B$2:$B$20,1,0)),1,IF(OR(AND(CV368=1,AB368&lt;&gt;"N"),AND(CV368=3,AB368&lt;&gt;"B"),AND(CV368=2,LEFT(TRIM(AB368),1)&lt;&gt;"I")),1,IF(OR(AND(CV368=0,AB368="N"),AND(CV368=0,AB368="B"),AND(CV368=0,LEFT(TRIM(AB368),1)="I")),1,0))),"")</f>
        <v/>
      </c>
      <c r="DY368" s="23" t="str">
        <f t="shared" si="216"/>
        <v/>
      </c>
      <c r="DZ368" s="23" t="str">
        <f>+IF(LEN($I368)&gt;5,IF(ISERROR(VLOOKUP(AD368,'CODIGO PAGO'!$B$2:$B$20,1,0)),1,IF(OR(AND(CX368=1,AD368&lt;&gt;"N"),AND(CX368=3,AD368&lt;&gt;"B"),AND(CX368=2,LEFT(TRIM(AD368),1)&lt;&gt;"I")),1,IF(OR(AND(CX368=0,AD368="N"),AND(CX368=0,AD368="B"),AND(CX368=0,LEFT(TRIM(AD368),1)="I")),1,0))),"")</f>
        <v/>
      </c>
      <c r="EA368" s="23" t="str">
        <f t="shared" si="217"/>
        <v/>
      </c>
      <c r="EB368" s="23" t="str">
        <f>+IF(LEN($I368)&gt;5,IF(ISERROR(VLOOKUP(AF368,'CODIGO PAGO'!$B$2:$B$20,1,0)),1,IF(OR(AND(CZ368=1,AF368&lt;&gt;"N"),AND(CZ368=3,AF368&lt;&gt;"B"),AND(CZ368=2,LEFT(TRIM(AF368),1)&lt;&gt;"I")),1,IF(OR(AND(CZ368=0,AF368="N"),AND(CZ368=0,AF368="B"),AND(CZ368=0,LEFT(TRIM(AF368),1)="I")),1,0))),"")</f>
        <v/>
      </c>
      <c r="EC368" s="23" t="str">
        <f t="shared" si="218"/>
        <v/>
      </c>
      <c r="ED368" s="23" t="str">
        <f>+IF(LEN($I368)&gt;5,IF(ISERROR(VLOOKUP(AH368,'CODIGO PAGO'!$B$2:$B$20,1,0)),1,IF(OR(AND(DB368=1,AH368&lt;&gt;"N"),AND(DB368=3,AH368&lt;&gt;"B"),AND(DB368=2,LEFT(TRIM(AH368),1)&lt;&gt;"I")),1,IF(OR(AND(DB368=0,AH368="N"),AND(DB368=0,AH368="B"),AND(DB368=0,LEFT(TRIM(AH368),1)="I")),1,0))),"")</f>
        <v/>
      </c>
      <c r="EE368" s="23" t="str">
        <f t="shared" si="219"/>
        <v/>
      </c>
      <c r="EF368" s="23" t="str">
        <f>+IF(LEN($I368)&gt;5,IF(ISERROR(VLOOKUP(AJ368,'CODIGO PAGO'!$B$2:$B$20,1,0)),1,IF(OR(AND(DD368=1,AJ368&lt;&gt;"N"),AND(DD368=3,AJ368&lt;&gt;"B"),AND(DD368=2,LEFT(TRIM(AJ368),1)&lt;&gt;"I")),1,IF(OR(AND(DD368=0,AJ368="N"),AND(DD368=0,AJ368="B"),AND(DD368=0,LEFT(TRIM(AJ368),1)="I")),1,0))),"")</f>
        <v/>
      </c>
      <c r="EG368" s="23" t="str">
        <f t="shared" si="220"/>
        <v/>
      </c>
      <c r="EH368" s="23" t="str">
        <f>+IF(LEN($I368)&gt;5,IF(ISERROR(VLOOKUP(AL368,'CODIGO PAGO'!$B$2:$B$20,1,0)),1,IF(OR(AND(DF368=1,AL368&lt;&gt;"N"),AND(DF368=3,AL368&lt;&gt;"B"),AND(DF368=2,LEFT(TRIM(AL368),1)&lt;&gt;"I")),1,IF(OR(AND(DF368=0,AL368="N"),AND(DF368=0,AL368="B"),AND(DF368=0,LEFT(TRIM(AL368),1)="I")),1,0))),"")</f>
        <v/>
      </c>
      <c r="EI368" s="23" t="str">
        <f t="shared" si="221"/>
        <v/>
      </c>
      <c r="EJ368" s="23" t="str">
        <f>+IF(LEN($I368)&gt;5,IF(ISERROR(VLOOKUP(AN368,'CODIGO PAGO'!$B$2:$B$20,1,0)),1,IF(OR(AND(DH368=1,AN368&lt;&gt;"N"),AND(DH368=3,AN368&lt;&gt;"B"),AND(DH368=2,LEFT(TRIM(AN368),1)&lt;&gt;"I")),1,IF(OR(AND(DH368=0,AN368="N"),AND(DH368=0,AN368="B"),AND(DH368=0,LEFT(TRIM(AN368),1)="I")),1,0))),"")</f>
        <v/>
      </c>
      <c r="EK368" s="23" t="str">
        <f t="shared" si="222"/>
        <v/>
      </c>
      <c r="EL368" s="24" t="str">
        <f t="shared" si="223"/>
        <v/>
      </c>
    </row>
    <row r="369" spans="1:142" s="26" customFormat="1">
      <c r="A369" s="15" t="str">
        <f t="shared" si="189"/>
        <v/>
      </c>
      <c r="B369" s="1" t="str">
        <f>+IF(LEN(I369)&gt;5,'CODIGO PAGO'!$B$28,"")</f>
        <v/>
      </c>
      <c r="C369" s="1" t="str">
        <f>+IF(LEN($I369)&gt;5,BD!D369,"")</f>
        <v/>
      </c>
      <c r="D369" s="168" t="str">
        <f>+IF(LEN($I369)&gt;5,BD!A369,"")</f>
        <v/>
      </c>
      <c r="E369" s="1" t="str">
        <f>+IF(LEN($I369)&gt;5,BD!B369,"")</f>
        <v/>
      </c>
      <c r="F369" s="1" t="str">
        <f>+IF(LEN($I369)&gt;5,BD!C369,"")</f>
        <v/>
      </c>
      <c r="G369" s="141"/>
      <c r="H369" s="141"/>
      <c r="I369" s="1" t="str">
        <f>+IF(LEN(BD!G369)&gt;5,BD!G369,"")</f>
        <v/>
      </c>
      <c r="J369" s="167" t="str">
        <f>+IF(LEN($I369)&gt;5,BD!E369,"")</f>
        <v/>
      </c>
      <c r="K369" s="6" t="str">
        <f t="shared" si="190"/>
        <v/>
      </c>
      <c r="L369" s="87" t="str">
        <f>+IF(LEN($I369)&gt;5,BD!H369,"")</f>
        <v/>
      </c>
      <c r="M369" s="40" t="str">
        <f t="shared" si="191"/>
        <v/>
      </c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4" t="str">
        <f t="shared" si="192"/>
        <v/>
      </c>
      <c r="AQ369" s="5" t="str">
        <f t="shared" si="193"/>
        <v/>
      </c>
      <c r="AR369" s="91" t="str">
        <f t="shared" si="194"/>
        <v/>
      </c>
      <c r="AS369" s="5" t="str">
        <f t="shared" si="195"/>
        <v/>
      </c>
      <c r="AT369" s="91" t="str">
        <f t="shared" si="196"/>
        <v/>
      </c>
      <c r="AU369" s="4" t="str">
        <f t="shared" si="197"/>
        <v/>
      </c>
      <c r="AV369" s="4" t="str">
        <f t="shared" si="198"/>
        <v/>
      </c>
      <c r="AW369" s="4" t="str">
        <f t="shared" si="199"/>
        <v/>
      </c>
      <c r="AX369" s="4" t="str">
        <f t="shared" si="200"/>
        <v/>
      </c>
      <c r="AY369" s="88" t="str">
        <f t="shared" si="201"/>
        <v/>
      </c>
      <c r="AZ369" s="17" t="str">
        <f t="shared" si="202"/>
        <v/>
      </c>
      <c r="BA369" s="18" t="str">
        <f t="shared" si="203"/>
        <v/>
      </c>
      <c r="BB369" s="19" t="str">
        <f>+IF(LEN(I369)&gt;5,IF(INT(RIGHT(B369,1))=9,0.5*L369*AY369,INT(MID(B369,5,LEN(B369)-4))*L369)+IFERROR(VLOOKUP(I369,AJUSTES!$A$1:$I$50,9,0),0),"")</f>
        <v/>
      </c>
      <c r="BC369" s="12"/>
      <c r="BD369" s="19" t="str">
        <f t="shared" si="204"/>
        <v/>
      </c>
      <c r="BE369" s="18" t="str">
        <f t="shared" si="205"/>
        <v/>
      </c>
      <c r="BF369" s="139" t="str">
        <f t="shared" si="206"/>
        <v/>
      </c>
      <c r="BG369" s="114"/>
      <c r="BH369" s="18" t="str">
        <f t="shared" si="207"/>
        <v/>
      </c>
      <c r="BI369" s="13"/>
      <c r="BJ369" s="12"/>
      <c r="BK369" s="12"/>
      <c r="BL369" s="145"/>
      <c r="BM369" s="12"/>
      <c r="BN369" s="12"/>
      <c r="BO369" s="12"/>
      <c r="BP369" s="12"/>
      <c r="BQ369" s="12"/>
      <c r="BR369" s="12"/>
      <c r="BS369" s="146"/>
      <c r="BT369" s="14"/>
      <c r="BU369" s="12"/>
      <c r="BV369" s="12"/>
      <c r="BW369" s="12"/>
      <c r="BX369" s="12"/>
      <c r="BY369" s="12"/>
      <c r="BZ369" s="144"/>
      <c r="CA369" s="107" t="str">
        <f>+IF(LEN($I369)&gt;5,IF(BD!F369="N/A","",BD!F369),"")</f>
        <v/>
      </c>
      <c r="CB369" s="21"/>
      <c r="CC369" s="147"/>
      <c r="CD369" s="148"/>
      <c r="CE369" s="8" t="str">
        <f>+IF(LEN(I369)&gt;5,BD!M369,"")</f>
        <v/>
      </c>
      <c r="CF369" s="16" t="str">
        <f>+IF(LEN(I369)&gt;5,BD!N369,"")</f>
        <v/>
      </c>
      <c r="CG369" s="3" t="str">
        <f t="shared" si="208"/>
        <v/>
      </c>
      <c r="CH369" s="23" t="str">
        <f>+IF(AND(LEN($I369)&gt;5),IF(AND($J369&gt;N$1,$J369&lt;=$AO$1),1,IF((COUNTIFS(INCAPACIDADES!$C$1:$C$51,$I369,INCAPACIDADES!K$1:K$51,N$1))&gt;0,2,IF(VLOOKUP($C369,BD!$D$1:$F$501,3,0)&gt;N$1,0,3))),"")</f>
        <v/>
      </c>
      <c r="CI369" s="23" t="str">
        <f>+IF(AND(LEN($I369)&gt;5),IF(AND($J369&gt;O$1,$J369&lt;=$AO$1),1,IF((COUNTIFS(INCAPACIDADES!$C$1:$C$51,$I369,INCAPACIDADES!L$1:L$51,O$1))&gt;0,2,IF(VLOOKUP($C369,BD!$D$1:$F$501,3,0)&gt;O$1,0,3))),"")</f>
        <v/>
      </c>
      <c r="CJ369" s="23" t="str">
        <f>+IF(AND(LEN($I369)&gt;5),IF(AND($J369&gt;P$1,$J369&lt;=$AO$1),1,IF((COUNTIFS(INCAPACIDADES!$C$1:$C$51,$I369,INCAPACIDADES!M$1:M$51,P$1))&gt;0,2,IF(VLOOKUP($C369,BD!$D$1:$F$501,3,0)&gt;P$1,0,3))),"")</f>
        <v/>
      </c>
      <c r="CK369" s="23" t="str">
        <f>+IF(AND(LEN($I369)&gt;5),IF(AND($J369&gt;Q$1,$J369&lt;=$AO$1),1,IF((COUNTIFS(INCAPACIDADES!$C$1:$C$51,$I369,INCAPACIDADES!N$1:N$51,Q$1))&gt;0,2,IF(VLOOKUP($C369,BD!$D$1:$F$501,3,0)&gt;Q$1,0,3))),"")</f>
        <v/>
      </c>
      <c r="CL369" s="23" t="str">
        <f>+IF(AND(LEN($I369)&gt;5),IF(AND($J369&gt;R$1,$J369&lt;=$AO$1),1,IF((COUNTIFS(INCAPACIDADES!$C$1:$C$51,$I369,INCAPACIDADES!O$1:O$51,R$1))&gt;0,2,IF(VLOOKUP($C369,BD!$D$1:$F$501,3,0)&gt;R$1,0,3))),"")</f>
        <v/>
      </c>
      <c r="CM369" s="23" t="str">
        <f>+IF(AND(LEN($I369)&gt;5),IF(AND($J369&gt;S$1,$J369&lt;=$AO$1),1,IF((COUNTIFS(INCAPACIDADES!$C$1:$C$51,$I369,INCAPACIDADES!P$1:P$51,S$1))&gt;0,2,IF(VLOOKUP($C369,BD!$D$1:$F$501,3,0)&gt;S$1,0,3))),"")</f>
        <v/>
      </c>
      <c r="CN369" s="23" t="str">
        <f>+IF(AND(LEN($I369)&gt;5),IF(AND($J369&gt;T$1,$J369&lt;=$AO$1),1,IF((COUNTIFS(INCAPACIDADES!$C$1:$C$51,$I369,INCAPACIDADES!Q$1:Q$51,T$1))&gt;0,2,IF(VLOOKUP($C369,BD!$D$1:$F$501,3,0)&gt;T$1,0,3))),"")</f>
        <v/>
      </c>
      <c r="CO369" s="23" t="str">
        <f>+IF(AND(LEN($I369)&gt;5),IF(AND($J369&gt;U$1,$J369&lt;=$AO$1),1,IF((COUNTIFS(INCAPACIDADES!$C$1:$C$51,$I369,INCAPACIDADES!R$1:R$51,U$1))&gt;0,2,IF(VLOOKUP($C369,BD!$D$1:$F$501,3,0)&gt;U$1,0,3))),"")</f>
        <v/>
      </c>
      <c r="CP369" s="23" t="str">
        <f>+IF(AND(LEN($I369)&gt;5),IF(AND($J369&gt;V$1,$J369&lt;=$AO$1),1,IF((COUNTIFS(INCAPACIDADES!$C$1:$C$51,$I369,INCAPACIDADES!S$1:S$51,V$1))&gt;0,2,IF(VLOOKUP($C369,BD!$D$1:$F$501,3,0)&gt;V$1,0,3))),"")</f>
        <v/>
      </c>
      <c r="CQ369" s="23" t="str">
        <f>+IF(AND(LEN($I369)&gt;5),IF(AND($J369&gt;W$1,$J369&lt;=$AO$1),1,IF((COUNTIFS(INCAPACIDADES!$C$1:$C$51,$I369,INCAPACIDADES!T$1:T$51,W$1))&gt;0,2,IF(VLOOKUP($C369,BD!$D$1:$F$501,3,0)&gt;W$1,0,3))),"")</f>
        <v/>
      </c>
      <c r="CR369" s="23" t="str">
        <f>+IF(AND(LEN($I369)&gt;5),IF(AND($J369&gt;X$1,$J369&lt;=$AO$1),1,IF((COUNTIFS(INCAPACIDADES!$C$1:$C$51,$I369,INCAPACIDADES!U$1:U$51,X$1))&gt;0,2,IF(VLOOKUP($C369,BD!$D$1:$F$501,3,0)&gt;X$1,0,3))),"")</f>
        <v/>
      </c>
      <c r="CS369" s="23" t="str">
        <f>+IF(AND(LEN($I369)&gt;5),IF(AND($J369&gt;Y$1,$J369&lt;=$AO$1),1,IF((COUNTIFS(INCAPACIDADES!$C$1:$C$51,$I369,INCAPACIDADES!V$1:V$51,Y$1))&gt;0,2,IF(VLOOKUP($C369,BD!$D$1:$F$501,3,0)&gt;Y$1,0,3))),"")</f>
        <v/>
      </c>
      <c r="CT369" s="23" t="str">
        <f>+IF(AND(LEN($I369)&gt;5),IF(AND($J369&gt;Z$1,$J369&lt;=$AO$1),1,IF((COUNTIFS(INCAPACIDADES!$C$1:$C$51,$I369,INCAPACIDADES!W$1:W$51,Z$1))&gt;0,2,IF(VLOOKUP($C369,BD!$D$1:$F$501,3,0)&gt;Z$1,0,3))),"")</f>
        <v/>
      </c>
      <c r="CU369" s="23" t="str">
        <f>+IF(AND(LEN($I369)&gt;5),IF(AND($J369&gt;AA$1,$J369&lt;=$AO$1),1,IF((COUNTIFS(INCAPACIDADES!$C$1:$C$51,$I369,INCAPACIDADES!X$1:X$51,AA$1))&gt;0,2,IF(VLOOKUP($C369,BD!$D$1:$F$501,3,0)&gt;AA$1,0,3))),"")</f>
        <v/>
      </c>
      <c r="CV369" s="23" t="str">
        <f>+IF(AND(LEN($I369)&gt;5),IF(AND($J369&gt;AB$1,$J369&lt;=$AO$1),1,IF((COUNTIFS(INCAPACIDADES!$C$1:$C$51,$I369,INCAPACIDADES!Y$1:Y$51,AB$1))&gt;0,2,IF(VLOOKUP($C369,BD!$D$1:$F$501,3,0)&gt;AB$1,0,3))),"")</f>
        <v/>
      </c>
      <c r="CW369" s="23" t="str">
        <f>+IF(AND(LEN($I369)&gt;5),IF(AND($J369&gt;AC$1,$J369&lt;=$AO$1),1,IF((COUNTIFS(INCAPACIDADES!$C$1:$C$51,$I369,INCAPACIDADES!Z$1:Z$51,AC$1))&gt;0,2,IF(VLOOKUP($C369,BD!$D$1:$F$501,3,0)&gt;AC$1,0,3))),"")</f>
        <v/>
      </c>
      <c r="CX369" s="23" t="str">
        <f>+IF(AND(LEN($I369)&gt;5),IF(AND($J369&gt;AD$1,$J369&lt;=$AO$1),1,IF((COUNTIFS(INCAPACIDADES!$C$1:$C$51,$I369,INCAPACIDADES!AA$1:AA$51,AD$1))&gt;0,2,IF(VLOOKUP($C369,BD!$D$1:$F$501,3,0)&gt;AD$1,0,3))),"")</f>
        <v/>
      </c>
      <c r="CY369" s="23" t="str">
        <f>+IF(AND(LEN($I369)&gt;5),IF(AND($J369&gt;AE$1,$J369&lt;=$AO$1),1,IF((COUNTIFS(INCAPACIDADES!$C$1:$C$51,$I369,INCAPACIDADES!AB$1:AB$51,AE$1))&gt;0,2,IF(VLOOKUP($C369,BD!$D$1:$F$501,3,0)&gt;AE$1,0,3))),"")</f>
        <v/>
      </c>
      <c r="CZ369" s="23" t="str">
        <f>+IF(AND(LEN($I369)&gt;5),IF(AND($J369&gt;AF$1,$J369&lt;=$AO$1),1,IF((COUNTIFS(INCAPACIDADES!$C$1:$C$51,$I369,INCAPACIDADES!AC$1:AC$51,AF$1))&gt;0,2,IF(VLOOKUP($C369,BD!$D$1:$F$501,3,0)&gt;AF$1,0,3))),"")</f>
        <v/>
      </c>
      <c r="DA369" s="23" t="str">
        <f>+IF(AND(LEN($I369)&gt;5),IF(AND($J369&gt;AG$1,$J369&lt;=$AO$1),1,IF((COUNTIFS(INCAPACIDADES!$C$1:$C$51,$I369,INCAPACIDADES!AD$1:AD$51,AG$1))&gt;0,2,IF(VLOOKUP($C369,BD!$D$1:$F$501,3,0)&gt;AG$1,0,3))),"")</f>
        <v/>
      </c>
      <c r="DB369" s="23" t="str">
        <f>+IF(AND(LEN($I369)&gt;5),IF(AND($J369&gt;AH$1,$J369&lt;=$AO$1),1,IF((COUNTIFS(INCAPACIDADES!$C$1:$C$51,$I369,INCAPACIDADES!AE$1:AE$51,AH$1))&gt;0,2,IF(VLOOKUP($C369,BD!$D$1:$F$501,3,0)&gt;AH$1,0,3))),"")</f>
        <v/>
      </c>
      <c r="DC369" s="23" t="str">
        <f>+IF(AND(LEN($I369)&gt;5),IF(AND($J369&gt;AI$1,$J369&lt;=$AO$1),1,IF((COUNTIFS(INCAPACIDADES!$C$1:$C$51,$I369,INCAPACIDADES!AF$1:AF$51,AI$1))&gt;0,2,IF(VLOOKUP($C369,BD!$D$1:$F$501,3,0)&gt;AI$1,0,3))),"")</f>
        <v/>
      </c>
      <c r="DD369" s="23" t="str">
        <f>+IF(AND(LEN($I369)&gt;5),IF(AND($J369&gt;AJ$1,$J369&lt;=$AO$1),1,IF((COUNTIFS(INCAPACIDADES!$C$1:$C$51,$I369,INCAPACIDADES!AG$1:AG$51,AJ$1))&gt;0,2,IF(VLOOKUP($C369,BD!$D$1:$F$501,3,0)&gt;AJ$1,0,3))),"")</f>
        <v/>
      </c>
      <c r="DE369" s="23" t="str">
        <f>+IF(AND(LEN($I369)&gt;5),IF(AND($J369&gt;AK$1,$J369&lt;=$AO$1),1,IF((COUNTIFS(INCAPACIDADES!$C$1:$C$51,$I369,INCAPACIDADES!AH$1:AH$51,AK$1))&gt;0,2,IF(VLOOKUP($C369,BD!$D$1:$F$501,3,0)&gt;AK$1,0,3))),"")</f>
        <v/>
      </c>
      <c r="DF369" s="23" t="str">
        <f>+IF(AND(LEN($I369)&gt;5),IF(AND($J369&gt;AL$1,$J369&lt;=$AO$1),1,IF((COUNTIFS(INCAPACIDADES!$C$1:$C$51,$I369,INCAPACIDADES!AI$1:AI$51,AL$1))&gt;0,2,IF(VLOOKUP($C369,BD!$D$1:$F$501,3,0)&gt;AL$1,0,3))),"")</f>
        <v/>
      </c>
      <c r="DG369" s="23" t="str">
        <f>+IF(AND(LEN($I369)&gt;5),IF(AND($J369&gt;AM$1,$J369&lt;=$AO$1),1,IF((COUNTIFS(INCAPACIDADES!$C$1:$C$51,$I369,INCAPACIDADES!AJ$1:AJ$51,AM$1))&gt;0,2,IF(VLOOKUP($C369,BD!$D$1:$F$501,3,0)&gt;AM$1,0,3))),"")</f>
        <v/>
      </c>
      <c r="DH369" s="23" t="str">
        <f>+IF(AND(LEN($I369)&gt;5),IF(AND($J369&gt;AN$1,$J369&lt;=$AO$1),1,IF((COUNTIFS(INCAPACIDADES!$C$1:$C$51,$I369,INCAPACIDADES!AK$1:AK$51,AN$1))&gt;0,2,IF(VLOOKUP($C369,BD!$D$1:$F$501,3,0)&gt;AN$1,0,3))),"")</f>
        <v/>
      </c>
      <c r="DI369" s="23" t="str">
        <f>+IF(AND(LEN($I369)&gt;5),IF(AND($J369&gt;AO$1,$J369&lt;=$AO$1),1,IF((COUNTIFS(INCAPACIDADES!$C$1:$C$51,$I369,INCAPACIDADES!AL$1:AL$51,AO$1))&gt;0,2,IF(VLOOKUP($C369,BD!$D$1:$F$501,3,0)&gt;AO$1,0,3))),"")</f>
        <v/>
      </c>
      <c r="DJ369" s="23" t="str">
        <f>+IF(LEN($I369)&gt;5,IF(ISERROR(VLOOKUP(N369,'CODIGO PAGO'!$B$2:$B$20,1,0)),1,IF(OR(AND(CH369=1,N369&lt;&gt;"N"),AND(CH369=3,N369&lt;&gt;"B"),AND(CH369=2,LEFT(TRIM(N369),1)&lt;&gt;"I")),1,IF(OR(AND(CH369=0,N369="N"),AND(CH369=0,N369="B"),AND(CH369=0,LEFT(TRIM(N369),1)="I")),1,0))),"")</f>
        <v/>
      </c>
      <c r="DK369" s="23" t="str">
        <f t="shared" si="209"/>
        <v/>
      </c>
      <c r="DL369" s="23" t="str">
        <f>+IF(LEN($I369)&gt;5,IF(ISERROR(VLOOKUP(P369,'CODIGO PAGO'!$B$2:$B$20,1,0)),1,IF(OR(AND(CJ369=1,P369&lt;&gt;"N"),AND(CJ369=3,P369&lt;&gt;"B"),AND(CJ369=2,LEFT(TRIM(P369),1)&lt;&gt;"I")),1,IF(OR(AND(CJ369=0,P369="N"),AND(CJ369=0,P369="B"),AND(CJ369=0,LEFT(TRIM(P369),1)="I")),1,0))),"")</f>
        <v/>
      </c>
      <c r="DM369" s="23" t="str">
        <f t="shared" si="210"/>
        <v/>
      </c>
      <c r="DN369" s="23" t="str">
        <f>+IF(LEN($I369)&gt;5,IF(ISERROR(VLOOKUP(R369,'CODIGO PAGO'!$B$2:$B$20,1,0)),1,IF(OR(AND(CL369=1,R369&lt;&gt;"N"),AND(CL369=3,R369&lt;&gt;"B"),AND(CL369=2,LEFT(TRIM(R369),1)&lt;&gt;"I")),1,IF(OR(AND(CL369=0,R369="N"),AND(CL369=0,R369="B"),AND(CL369=0,LEFT(TRIM(R369),1)="I")),1,0))),"")</f>
        <v/>
      </c>
      <c r="DO369" s="23" t="str">
        <f t="shared" si="211"/>
        <v/>
      </c>
      <c r="DP369" s="23" t="str">
        <f>+IF(LEN($I369)&gt;5,IF(ISERROR(VLOOKUP(T369,'CODIGO PAGO'!$B$2:$B$20,1,0)),1,IF(OR(AND(CN369=1,T369&lt;&gt;"N"),AND(CN369=3,T369&lt;&gt;"B"),AND(CN369=2,LEFT(TRIM(T369),1)&lt;&gt;"I")),1,IF(OR(AND(CN369=0,T369="N"),AND(CN369=0,T369="B"),AND(CN369=0,LEFT(TRIM(T369),1)="I")),1,0))),"")</f>
        <v/>
      </c>
      <c r="DQ369" s="23" t="str">
        <f t="shared" si="212"/>
        <v/>
      </c>
      <c r="DR369" s="23" t="str">
        <f>+IF(LEN($I369)&gt;5,IF(ISERROR(VLOOKUP(V369,'CODIGO PAGO'!$B$2:$B$20,1,0)),1,IF(OR(AND(CP369=1,V369&lt;&gt;"N"),AND(CP369=3,V369&lt;&gt;"B"),AND(CP369=2,LEFT(TRIM(V369),1)&lt;&gt;"I")),1,IF(OR(AND(CP369=0,V369="N"),AND(CP369=0,V369="B"),AND(CP369=0,LEFT(TRIM(V369),1)="I")),1,0))),"")</f>
        <v/>
      </c>
      <c r="DS369" s="23" t="str">
        <f t="shared" si="213"/>
        <v/>
      </c>
      <c r="DT369" s="23" t="str">
        <f>+IF(LEN($I369)&gt;5,IF(ISERROR(VLOOKUP(X369,'CODIGO PAGO'!$B$2:$B$20,1,0)),1,IF(OR(AND(CR369=1,X369&lt;&gt;"N"),AND(CR369=3,X369&lt;&gt;"B"),AND(CR369=2,LEFT(TRIM(X369),1)&lt;&gt;"I")),1,IF(OR(AND(CR369=0,X369="N"),AND(CR369=0,X369="B"),AND(CR369=0,LEFT(TRIM(X369),1)="I")),1,0))),"")</f>
        <v/>
      </c>
      <c r="DU369" s="23" t="str">
        <f t="shared" si="214"/>
        <v/>
      </c>
      <c r="DV369" s="23" t="str">
        <f>+IF(LEN($I369)&gt;5,IF(ISERROR(VLOOKUP(Z369,'CODIGO PAGO'!$B$2:$B$20,1,0)),1,IF(OR(AND(CT369=1,Z369&lt;&gt;"N"),AND(CT369=3,Z369&lt;&gt;"B"),AND(CT369=2,LEFT(TRIM(Z369),1)&lt;&gt;"I")),1,IF(OR(AND(CT369=0,Z369="N"),AND(CT369=0,Z369="B"),AND(CT369=0,LEFT(TRIM(Z369),1)="I")),1,0))),"")</f>
        <v/>
      </c>
      <c r="DW369" s="23" t="str">
        <f t="shared" si="215"/>
        <v/>
      </c>
      <c r="DX369" s="23" t="str">
        <f>+IF(LEN($I369)&gt;5,IF(ISERROR(VLOOKUP(AB369,'CODIGO PAGO'!$B$2:$B$20,1,0)),1,IF(OR(AND(CV369=1,AB369&lt;&gt;"N"),AND(CV369=3,AB369&lt;&gt;"B"),AND(CV369=2,LEFT(TRIM(AB369),1)&lt;&gt;"I")),1,IF(OR(AND(CV369=0,AB369="N"),AND(CV369=0,AB369="B"),AND(CV369=0,LEFT(TRIM(AB369),1)="I")),1,0))),"")</f>
        <v/>
      </c>
      <c r="DY369" s="23" t="str">
        <f t="shared" si="216"/>
        <v/>
      </c>
      <c r="DZ369" s="23" t="str">
        <f>+IF(LEN($I369)&gt;5,IF(ISERROR(VLOOKUP(AD369,'CODIGO PAGO'!$B$2:$B$20,1,0)),1,IF(OR(AND(CX369=1,AD369&lt;&gt;"N"),AND(CX369=3,AD369&lt;&gt;"B"),AND(CX369=2,LEFT(TRIM(AD369),1)&lt;&gt;"I")),1,IF(OR(AND(CX369=0,AD369="N"),AND(CX369=0,AD369="B"),AND(CX369=0,LEFT(TRIM(AD369),1)="I")),1,0))),"")</f>
        <v/>
      </c>
      <c r="EA369" s="23" t="str">
        <f t="shared" si="217"/>
        <v/>
      </c>
      <c r="EB369" s="23" t="str">
        <f>+IF(LEN($I369)&gt;5,IF(ISERROR(VLOOKUP(AF369,'CODIGO PAGO'!$B$2:$B$20,1,0)),1,IF(OR(AND(CZ369=1,AF369&lt;&gt;"N"),AND(CZ369=3,AF369&lt;&gt;"B"),AND(CZ369=2,LEFT(TRIM(AF369),1)&lt;&gt;"I")),1,IF(OR(AND(CZ369=0,AF369="N"),AND(CZ369=0,AF369="B"),AND(CZ369=0,LEFT(TRIM(AF369),1)="I")),1,0))),"")</f>
        <v/>
      </c>
      <c r="EC369" s="23" t="str">
        <f t="shared" si="218"/>
        <v/>
      </c>
      <c r="ED369" s="23" t="str">
        <f>+IF(LEN($I369)&gt;5,IF(ISERROR(VLOOKUP(AH369,'CODIGO PAGO'!$B$2:$B$20,1,0)),1,IF(OR(AND(DB369=1,AH369&lt;&gt;"N"),AND(DB369=3,AH369&lt;&gt;"B"),AND(DB369=2,LEFT(TRIM(AH369),1)&lt;&gt;"I")),1,IF(OR(AND(DB369=0,AH369="N"),AND(DB369=0,AH369="B"),AND(DB369=0,LEFT(TRIM(AH369),1)="I")),1,0))),"")</f>
        <v/>
      </c>
      <c r="EE369" s="23" t="str">
        <f t="shared" si="219"/>
        <v/>
      </c>
      <c r="EF369" s="23" t="str">
        <f>+IF(LEN($I369)&gt;5,IF(ISERROR(VLOOKUP(AJ369,'CODIGO PAGO'!$B$2:$B$20,1,0)),1,IF(OR(AND(DD369=1,AJ369&lt;&gt;"N"),AND(DD369=3,AJ369&lt;&gt;"B"),AND(DD369=2,LEFT(TRIM(AJ369),1)&lt;&gt;"I")),1,IF(OR(AND(DD369=0,AJ369="N"),AND(DD369=0,AJ369="B"),AND(DD369=0,LEFT(TRIM(AJ369),1)="I")),1,0))),"")</f>
        <v/>
      </c>
      <c r="EG369" s="23" t="str">
        <f t="shared" si="220"/>
        <v/>
      </c>
      <c r="EH369" s="23" t="str">
        <f>+IF(LEN($I369)&gt;5,IF(ISERROR(VLOOKUP(AL369,'CODIGO PAGO'!$B$2:$B$20,1,0)),1,IF(OR(AND(DF369=1,AL369&lt;&gt;"N"),AND(DF369=3,AL369&lt;&gt;"B"),AND(DF369=2,LEFT(TRIM(AL369),1)&lt;&gt;"I")),1,IF(OR(AND(DF369=0,AL369="N"),AND(DF369=0,AL369="B"),AND(DF369=0,LEFT(TRIM(AL369),1)="I")),1,0))),"")</f>
        <v/>
      </c>
      <c r="EI369" s="23" t="str">
        <f t="shared" si="221"/>
        <v/>
      </c>
      <c r="EJ369" s="23" t="str">
        <f>+IF(LEN($I369)&gt;5,IF(ISERROR(VLOOKUP(AN369,'CODIGO PAGO'!$B$2:$B$20,1,0)),1,IF(OR(AND(DH369=1,AN369&lt;&gt;"N"),AND(DH369=3,AN369&lt;&gt;"B"),AND(DH369=2,LEFT(TRIM(AN369),1)&lt;&gt;"I")),1,IF(OR(AND(DH369=0,AN369="N"),AND(DH369=0,AN369="B"),AND(DH369=0,LEFT(TRIM(AN369),1)="I")),1,0))),"")</f>
        <v/>
      </c>
      <c r="EK369" s="23" t="str">
        <f t="shared" si="222"/>
        <v/>
      </c>
      <c r="EL369" s="24" t="str">
        <f t="shared" si="223"/>
        <v/>
      </c>
    </row>
    <row r="370" spans="1:142" s="26" customFormat="1">
      <c r="A370" s="15" t="str">
        <f t="shared" si="189"/>
        <v/>
      </c>
      <c r="B370" s="1" t="str">
        <f>+IF(LEN(I370)&gt;5,'CODIGO PAGO'!$B$28,"")</f>
        <v/>
      </c>
      <c r="C370" s="1" t="str">
        <f>+IF(LEN($I370)&gt;5,BD!D370,"")</f>
        <v/>
      </c>
      <c r="D370" s="168" t="str">
        <f>+IF(LEN($I370)&gt;5,BD!A370,"")</f>
        <v/>
      </c>
      <c r="E370" s="1" t="str">
        <f>+IF(LEN($I370)&gt;5,BD!B370,"")</f>
        <v/>
      </c>
      <c r="F370" s="1" t="str">
        <f>+IF(LEN($I370)&gt;5,BD!C370,"")</f>
        <v/>
      </c>
      <c r="G370" s="141"/>
      <c r="H370" s="141"/>
      <c r="I370" s="1" t="str">
        <f>+IF(LEN(BD!G370)&gt;5,BD!G370,"")</f>
        <v/>
      </c>
      <c r="J370" s="167" t="str">
        <f>+IF(LEN($I370)&gt;5,BD!E370,"")</f>
        <v/>
      </c>
      <c r="K370" s="6" t="str">
        <f t="shared" si="190"/>
        <v/>
      </c>
      <c r="L370" s="87" t="str">
        <f>+IF(LEN($I370)&gt;5,BD!H370,"")</f>
        <v/>
      </c>
      <c r="M370" s="40" t="str">
        <f t="shared" si="191"/>
        <v/>
      </c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4" t="str">
        <f t="shared" si="192"/>
        <v/>
      </c>
      <c r="AQ370" s="5" t="str">
        <f t="shared" si="193"/>
        <v/>
      </c>
      <c r="AR370" s="91" t="str">
        <f t="shared" si="194"/>
        <v/>
      </c>
      <c r="AS370" s="5" t="str">
        <f t="shared" si="195"/>
        <v/>
      </c>
      <c r="AT370" s="91" t="str">
        <f t="shared" si="196"/>
        <v/>
      </c>
      <c r="AU370" s="4" t="str">
        <f t="shared" si="197"/>
        <v/>
      </c>
      <c r="AV370" s="4" t="str">
        <f t="shared" si="198"/>
        <v/>
      </c>
      <c r="AW370" s="4" t="str">
        <f t="shared" si="199"/>
        <v/>
      </c>
      <c r="AX370" s="4" t="str">
        <f t="shared" si="200"/>
        <v/>
      </c>
      <c r="AY370" s="88" t="str">
        <f t="shared" si="201"/>
        <v/>
      </c>
      <c r="AZ370" s="17" t="str">
        <f t="shared" si="202"/>
        <v/>
      </c>
      <c r="BA370" s="18" t="str">
        <f t="shared" si="203"/>
        <v/>
      </c>
      <c r="BB370" s="19" t="str">
        <f>+IF(LEN(I370)&gt;5,IF(INT(RIGHT(B370,1))=9,0.5*L370*AY370,INT(MID(B370,5,LEN(B370)-4))*L370)+IFERROR(VLOOKUP(I370,AJUSTES!$A$1:$I$50,9,0),0),"")</f>
        <v/>
      </c>
      <c r="BC370" s="12"/>
      <c r="BD370" s="19" t="str">
        <f t="shared" si="204"/>
        <v/>
      </c>
      <c r="BE370" s="18" t="str">
        <f t="shared" si="205"/>
        <v/>
      </c>
      <c r="BF370" s="139" t="str">
        <f t="shared" si="206"/>
        <v/>
      </c>
      <c r="BG370" s="114"/>
      <c r="BH370" s="18" t="str">
        <f t="shared" si="207"/>
        <v/>
      </c>
      <c r="BI370" s="13"/>
      <c r="BJ370" s="12"/>
      <c r="BK370" s="12"/>
      <c r="BL370" s="145"/>
      <c r="BM370" s="12"/>
      <c r="BN370" s="12"/>
      <c r="BO370" s="12"/>
      <c r="BP370" s="12"/>
      <c r="BQ370" s="12"/>
      <c r="BR370" s="12"/>
      <c r="BS370" s="146"/>
      <c r="BT370" s="14"/>
      <c r="BU370" s="12"/>
      <c r="BV370" s="12"/>
      <c r="BW370" s="12"/>
      <c r="BX370" s="12"/>
      <c r="BY370" s="12"/>
      <c r="BZ370" s="144"/>
      <c r="CA370" s="107" t="str">
        <f>+IF(LEN($I370)&gt;5,IF(BD!F370="N/A","",BD!F370),"")</f>
        <v/>
      </c>
      <c r="CB370" s="21"/>
      <c r="CC370" s="147"/>
      <c r="CD370" s="148"/>
      <c r="CE370" s="8" t="str">
        <f>+IF(LEN(I370)&gt;5,BD!M370,"")</f>
        <v/>
      </c>
      <c r="CF370" s="16" t="str">
        <f>+IF(LEN(I370)&gt;5,BD!N370,"")</f>
        <v/>
      </c>
      <c r="CG370" s="3" t="str">
        <f t="shared" si="208"/>
        <v/>
      </c>
      <c r="CH370" s="23" t="str">
        <f>+IF(AND(LEN($I370)&gt;5),IF(AND($J370&gt;N$1,$J370&lt;=$AO$1),1,IF((COUNTIFS(INCAPACIDADES!$C$1:$C$51,$I370,INCAPACIDADES!K$1:K$51,N$1))&gt;0,2,IF(VLOOKUP($C370,BD!$D$1:$F$501,3,0)&gt;N$1,0,3))),"")</f>
        <v/>
      </c>
      <c r="CI370" s="23" t="str">
        <f>+IF(AND(LEN($I370)&gt;5),IF(AND($J370&gt;O$1,$J370&lt;=$AO$1),1,IF((COUNTIFS(INCAPACIDADES!$C$1:$C$51,$I370,INCAPACIDADES!L$1:L$51,O$1))&gt;0,2,IF(VLOOKUP($C370,BD!$D$1:$F$501,3,0)&gt;O$1,0,3))),"")</f>
        <v/>
      </c>
      <c r="CJ370" s="23" t="str">
        <f>+IF(AND(LEN($I370)&gt;5),IF(AND($J370&gt;P$1,$J370&lt;=$AO$1),1,IF((COUNTIFS(INCAPACIDADES!$C$1:$C$51,$I370,INCAPACIDADES!M$1:M$51,P$1))&gt;0,2,IF(VLOOKUP($C370,BD!$D$1:$F$501,3,0)&gt;P$1,0,3))),"")</f>
        <v/>
      </c>
      <c r="CK370" s="23" t="str">
        <f>+IF(AND(LEN($I370)&gt;5),IF(AND($J370&gt;Q$1,$J370&lt;=$AO$1),1,IF((COUNTIFS(INCAPACIDADES!$C$1:$C$51,$I370,INCAPACIDADES!N$1:N$51,Q$1))&gt;0,2,IF(VLOOKUP($C370,BD!$D$1:$F$501,3,0)&gt;Q$1,0,3))),"")</f>
        <v/>
      </c>
      <c r="CL370" s="23" t="str">
        <f>+IF(AND(LEN($I370)&gt;5),IF(AND($J370&gt;R$1,$J370&lt;=$AO$1),1,IF((COUNTIFS(INCAPACIDADES!$C$1:$C$51,$I370,INCAPACIDADES!O$1:O$51,R$1))&gt;0,2,IF(VLOOKUP($C370,BD!$D$1:$F$501,3,0)&gt;R$1,0,3))),"")</f>
        <v/>
      </c>
      <c r="CM370" s="23" t="str">
        <f>+IF(AND(LEN($I370)&gt;5),IF(AND($J370&gt;S$1,$J370&lt;=$AO$1),1,IF((COUNTIFS(INCAPACIDADES!$C$1:$C$51,$I370,INCAPACIDADES!P$1:P$51,S$1))&gt;0,2,IF(VLOOKUP($C370,BD!$D$1:$F$501,3,0)&gt;S$1,0,3))),"")</f>
        <v/>
      </c>
      <c r="CN370" s="23" t="str">
        <f>+IF(AND(LEN($I370)&gt;5),IF(AND($J370&gt;T$1,$J370&lt;=$AO$1),1,IF((COUNTIFS(INCAPACIDADES!$C$1:$C$51,$I370,INCAPACIDADES!Q$1:Q$51,T$1))&gt;0,2,IF(VLOOKUP($C370,BD!$D$1:$F$501,3,0)&gt;T$1,0,3))),"")</f>
        <v/>
      </c>
      <c r="CO370" s="23" t="str">
        <f>+IF(AND(LEN($I370)&gt;5),IF(AND($J370&gt;U$1,$J370&lt;=$AO$1),1,IF((COUNTIFS(INCAPACIDADES!$C$1:$C$51,$I370,INCAPACIDADES!R$1:R$51,U$1))&gt;0,2,IF(VLOOKUP($C370,BD!$D$1:$F$501,3,0)&gt;U$1,0,3))),"")</f>
        <v/>
      </c>
      <c r="CP370" s="23" t="str">
        <f>+IF(AND(LEN($I370)&gt;5),IF(AND($J370&gt;V$1,$J370&lt;=$AO$1),1,IF((COUNTIFS(INCAPACIDADES!$C$1:$C$51,$I370,INCAPACIDADES!S$1:S$51,V$1))&gt;0,2,IF(VLOOKUP($C370,BD!$D$1:$F$501,3,0)&gt;V$1,0,3))),"")</f>
        <v/>
      </c>
      <c r="CQ370" s="23" t="str">
        <f>+IF(AND(LEN($I370)&gt;5),IF(AND($J370&gt;W$1,$J370&lt;=$AO$1),1,IF((COUNTIFS(INCAPACIDADES!$C$1:$C$51,$I370,INCAPACIDADES!T$1:T$51,W$1))&gt;0,2,IF(VLOOKUP($C370,BD!$D$1:$F$501,3,0)&gt;W$1,0,3))),"")</f>
        <v/>
      </c>
      <c r="CR370" s="23" t="str">
        <f>+IF(AND(LEN($I370)&gt;5),IF(AND($J370&gt;X$1,$J370&lt;=$AO$1),1,IF((COUNTIFS(INCAPACIDADES!$C$1:$C$51,$I370,INCAPACIDADES!U$1:U$51,X$1))&gt;0,2,IF(VLOOKUP($C370,BD!$D$1:$F$501,3,0)&gt;X$1,0,3))),"")</f>
        <v/>
      </c>
      <c r="CS370" s="23" t="str">
        <f>+IF(AND(LEN($I370)&gt;5),IF(AND($J370&gt;Y$1,$J370&lt;=$AO$1),1,IF((COUNTIFS(INCAPACIDADES!$C$1:$C$51,$I370,INCAPACIDADES!V$1:V$51,Y$1))&gt;0,2,IF(VLOOKUP($C370,BD!$D$1:$F$501,3,0)&gt;Y$1,0,3))),"")</f>
        <v/>
      </c>
      <c r="CT370" s="23" t="str">
        <f>+IF(AND(LEN($I370)&gt;5),IF(AND($J370&gt;Z$1,$J370&lt;=$AO$1),1,IF((COUNTIFS(INCAPACIDADES!$C$1:$C$51,$I370,INCAPACIDADES!W$1:W$51,Z$1))&gt;0,2,IF(VLOOKUP($C370,BD!$D$1:$F$501,3,0)&gt;Z$1,0,3))),"")</f>
        <v/>
      </c>
      <c r="CU370" s="23" t="str">
        <f>+IF(AND(LEN($I370)&gt;5),IF(AND($J370&gt;AA$1,$J370&lt;=$AO$1),1,IF((COUNTIFS(INCAPACIDADES!$C$1:$C$51,$I370,INCAPACIDADES!X$1:X$51,AA$1))&gt;0,2,IF(VLOOKUP($C370,BD!$D$1:$F$501,3,0)&gt;AA$1,0,3))),"")</f>
        <v/>
      </c>
      <c r="CV370" s="23" t="str">
        <f>+IF(AND(LEN($I370)&gt;5),IF(AND($J370&gt;AB$1,$J370&lt;=$AO$1),1,IF((COUNTIFS(INCAPACIDADES!$C$1:$C$51,$I370,INCAPACIDADES!Y$1:Y$51,AB$1))&gt;0,2,IF(VLOOKUP($C370,BD!$D$1:$F$501,3,0)&gt;AB$1,0,3))),"")</f>
        <v/>
      </c>
      <c r="CW370" s="23" t="str">
        <f>+IF(AND(LEN($I370)&gt;5),IF(AND($J370&gt;AC$1,$J370&lt;=$AO$1),1,IF((COUNTIFS(INCAPACIDADES!$C$1:$C$51,$I370,INCAPACIDADES!Z$1:Z$51,AC$1))&gt;0,2,IF(VLOOKUP($C370,BD!$D$1:$F$501,3,0)&gt;AC$1,0,3))),"")</f>
        <v/>
      </c>
      <c r="CX370" s="23" t="str">
        <f>+IF(AND(LEN($I370)&gt;5),IF(AND($J370&gt;AD$1,$J370&lt;=$AO$1),1,IF((COUNTIFS(INCAPACIDADES!$C$1:$C$51,$I370,INCAPACIDADES!AA$1:AA$51,AD$1))&gt;0,2,IF(VLOOKUP($C370,BD!$D$1:$F$501,3,0)&gt;AD$1,0,3))),"")</f>
        <v/>
      </c>
      <c r="CY370" s="23" t="str">
        <f>+IF(AND(LEN($I370)&gt;5),IF(AND($J370&gt;AE$1,$J370&lt;=$AO$1),1,IF((COUNTIFS(INCAPACIDADES!$C$1:$C$51,$I370,INCAPACIDADES!AB$1:AB$51,AE$1))&gt;0,2,IF(VLOOKUP($C370,BD!$D$1:$F$501,3,0)&gt;AE$1,0,3))),"")</f>
        <v/>
      </c>
      <c r="CZ370" s="23" t="str">
        <f>+IF(AND(LEN($I370)&gt;5),IF(AND($J370&gt;AF$1,$J370&lt;=$AO$1),1,IF((COUNTIFS(INCAPACIDADES!$C$1:$C$51,$I370,INCAPACIDADES!AC$1:AC$51,AF$1))&gt;0,2,IF(VLOOKUP($C370,BD!$D$1:$F$501,3,0)&gt;AF$1,0,3))),"")</f>
        <v/>
      </c>
      <c r="DA370" s="23" t="str">
        <f>+IF(AND(LEN($I370)&gt;5),IF(AND($J370&gt;AG$1,$J370&lt;=$AO$1),1,IF((COUNTIFS(INCAPACIDADES!$C$1:$C$51,$I370,INCAPACIDADES!AD$1:AD$51,AG$1))&gt;0,2,IF(VLOOKUP($C370,BD!$D$1:$F$501,3,0)&gt;AG$1,0,3))),"")</f>
        <v/>
      </c>
      <c r="DB370" s="23" t="str">
        <f>+IF(AND(LEN($I370)&gt;5),IF(AND($J370&gt;AH$1,$J370&lt;=$AO$1),1,IF((COUNTIFS(INCAPACIDADES!$C$1:$C$51,$I370,INCAPACIDADES!AE$1:AE$51,AH$1))&gt;0,2,IF(VLOOKUP($C370,BD!$D$1:$F$501,3,0)&gt;AH$1,0,3))),"")</f>
        <v/>
      </c>
      <c r="DC370" s="23" t="str">
        <f>+IF(AND(LEN($I370)&gt;5),IF(AND($J370&gt;AI$1,$J370&lt;=$AO$1),1,IF((COUNTIFS(INCAPACIDADES!$C$1:$C$51,$I370,INCAPACIDADES!AF$1:AF$51,AI$1))&gt;0,2,IF(VLOOKUP($C370,BD!$D$1:$F$501,3,0)&gt;AI$1,0,3))),"")</f>
        <v/>
      </c>
      <c r="DD370" s="23" t="str">
        <f>+IF(AND(LEN($I370)&gt;5),IF(AND($J370&gt;AJ$1,$J370&lt;=$AO$1),1,IF((COUNTIFS(INCAPACIDADES!$C$1:$C$51,$I370,INCAPACIDADES!AG$1:AG$51,AJ$1))&gt;0,2,IF(VLOOKUP($C370,BD!$D$1:$F$501,3,0)&gt;AJ$1,0,3))),"")</f>
        <v/>
      </c>
      <c r="DE370" s="23" t="str">
        <f>+IF(AND(LEN($I370)&gt;5),IF(AND($J370&gt;AK$1,$J370&lt;=$AO$1),1,IF((COUNTIFS(INCAPACIDADES!$C$1:$C$51,$I370,INCAPACIDADES!AH$1:AH$51,AK$1))&gt;0,2,IF(VLOOKUP($C370,BD!$D$1:$F$501,3,0)&gt;AK$1,0,3))),"")</f>
        <v/>
      </c>
      <c r="DF370" s="23" t="str">
        <f>+IF(AND(LEN($I370)&gt;5),IF(AND($J370&gt;AL$1,$J370&lt;=$AO$1),1,IF((COUNTIFS(INCAPACIDADES!$C$1:$C$51,$I370,INCAPACIDADES!AI$1:AI$51,AL$1))&gt;0,2,IF(VLOOKUP($C370,BD!$D$1:$F$501,3,0)&gt;AL$1,0,3))),"")</f>
        <v/>
      </c>
      <c r="DG370" s="23" t="str">
        <f>+IF(AND(LEN($I370)&gt;5),IF(AND($J370&gt;AM$1,$J370&lt;=$AO$1),1,IF((COUNTIFS(INCAPACIDADES!$C$1:$C$51,$I370,INCAPACIDADES!AJ$1:AJ$51,AM$1))&gt;0,2,IF(VLOOKUP($C370,BD!$D$1:$F$501,3,0)&gt;AM$1,0,3))),"")</f>
        <v/>
      </c>
      <c r="DH370" s="23" t="str">
        <f>+IF(AND(LEN($I370)&gt;5),IF(AND($J370&gt;AN$1,$J370&lt;=$AO$1),1,IF((COUNTIFS(INCAPACIDADES!$C$1:$C$51,$I370,INCAPACIDADES!AK$1:AK$51,AN$1))&gt;0,2,IF(VLOOKUP($C370,BD!$D$1:$F$501,3,0)&gt;AN$1,0,3))),"")</f>
        <v/>
      </c>
      <c r="DI370" s="23" t="str">
        <f>+IF(AND(LEN($I370)&gt;5),IF(AND($J370&gt;AO$1,$J370&lt;=$AO$1),1,IF((COUNTIFS(INCAPACIDADES!$C$1:$C$51,$I370,INCAPACIDADES!AL$1:AL$51,AO$1))&gt;0,2,IF(VLOOKUP($C370,BD!$D$1:$F$501,3,0)&gt;AO$1,0,3))),"")</f>
        <v/>
      </c>
      <c r="DJ370" s="23" t="str">
        <f>+IF(LEN($I370)&gt;5,IF(ISERROR(VLOOKUP(N370,'CODIGO PAGO'!$B$2:$B$20,1,0)),1,IF(OR(AND(CH370=1,N370&lt;&gt;"N"),AND(CH370=3,N370&lt;&gt;"B"),AND(CH370=2,LEFT(TRIM(N370),1)&lt;&gt;"I")),1,IF(OR(AND(CH370=0,N370="N"),AND(CH370=0,N370="B"),AND(CH370=0,LEFT(TRIM(N370),1)="I")),1,0))),"")</f>
        <v/>
      </c>
      <c r="DK370" s="23" t="str">
        <f t="shared" si="209"/>
        <v/>
      </c>
      <c r="DL370" s="23" t="str">
        <f>+IF(LEN($I370)&gt;5,IF(ISERROR(VLOOKUP(P370,'CODIGO PAGO'!$B$2:$B$20,1,0)),1,IF(OR(AND(CJ370=1,P370&lt;&gt;"N"),AND(CJ370=3,P370&lt;&gt;"B"),AND(CJ370=2,LEFT(TRIM(P370),1)&lt;&gt;"I")),1,IF(OR(AND(CJ370=0,P370="N"),AND(CJ370=0,P370="B"),AND(CJ370=0,LEFT(TRIM(P370),1)="I")),1,0))),"")</f>
        <v/>
      </c>
      <c r="DM370" s="23" t="str">
        <f t="shared" si="210"/>
        <v/>
      </c>
      <c r="DN370" s="23" t="str">
        <f>+IF(LEN($I370)&gt;5,IF(ISERROR(VLOOKUP(R370,'CODIGO PAGO'!$B$2:$B$20,1,0)),1,IF(OR(AND(CL370=1,R370&lt;&gt;"N"),AND(CL370=3,R370&lt;&gt;"B"),AND(CL370=2,LEFT(TRIM(R370),1)&lt;&gt;"I")),1,IF(OR(AND(CL370=0,R370="N"),AND(CL370=0,R370="B"),AND(CL370=0,LEFT(TRIM(R370),1)="I")),1,0))),"")</f>
        <v/>
      </c>
      <c r="DO370" s="23" t="str">
        <f t="shared" si="211"/>
        <v/>
      </c>
      <c r="DP370" s="23" t="str">
        <f>+IF(LEN($I370)&gt;5,IF(ISERROR(VLOOKUP(T370,'CODIGO PAGO'!$B$2:$B$20,1,0)),1,IF(OR(AND(CN370=1,T370&lt;&gt;"N"),AND(CN370=3,T370&lt;&gt;"B"),AND(CN370=2,LEFT(TRIM(T370),1)&lt;&gt;"I")),1,IF(OR(AND(CN370=0,T370="N"),AND(CN370=0,T370="B"),AND(CN370=0,LEFT(TRIM(T370),1)="I")),1,0))),"")</f>
        <v/>
      </c>
      <c r="DQ370" s="23" t="str">
        <f t="shared" si="212"/>
        <v/>
      </c>
      <c r="DR370" s="23" t="str">
        <f>+IF(LEN($I370)&gt;5,IF(ISERROR(VLOOKUP(V370,'CODIGO PAGO'!$B$2:$B$20,1,0)),1,IF(OR(AND(CP370=1,V370&lt;&gt;"N"),AND(CP370=3,V370&lt;&gt;"B"),AND(CP370=2,LEFT(TRIM(V370),1)&lt;&gt;"I")),1,IF(OR(AND(CP370=0,V370="N"),AND(CP370=0,V370="B"),AND(CP370=0,LEFT(TRIM(V370),1)="I")),1,0))),"")</f>
        <v/>
      </c>
      <c r="DS370" s="23" t="str">
        <f t="shared" si="213"/>
        <v/>
      </c>
      <c r="DT370" s="23" t="str">
        <f>+IF(LEN($I370)&gt;5,IF(ISERROR(VLOOKUP(X370,'CODIGO PAGO'!$B$2:$B$20,1,0)),1,IF(OR(AND(CR370=1,X370&lt;&gt;"N"),AND(CR370=3,X370&lt;&gt;"B"),AND(CR370=2,LEFT(TRIM(X370),1)&lt;&gt;"I")),1,IF(OR(AND(CR370=0,X370="N"),AND(CR370=0,X370="B"),AND(CR370=0,LEFT(TRIM(X370),1)="I")),1,0))),"")</f>
        <v/>
      </c>
      <c r="DU370" s="23" t="str">
        <f t="shared" si="214"/>
        <v/>
      </c>
      <c r="DV370" s="23" t="str">
        <f>+IF(LEN($I370)&gt;5,IF(ISERROR(VLOOKUP(Z370,'CODIGO PAGO'!$B$2:$B$20,1,0)),1,IF(OR(AND(CT370=1,Z370&lt;&gt;"N"),AND(CT370=3,Z370&lt;&gt;"B"),AND(CT370=2,LEFT(TRIM(Z370),1)&lt;&gt;"I")),1,IF(OR(AND(CT370=0,Z370="N"),AND(CT370=0,Z370="B"),AND(CT370=0,LEFT(TRIM(Z370),1)="I")),1,0))),"")</f>
        <v/>
      </c>
      <c r="DW370" s="23" t="str">
        <f t="shared" si="215"/>
        <v/>
      </c>
      <c r="DX370" s="23" t="str">
        <f>+IF(LEN($I370)&gt;5,IF(ISERROR(VLOOKUP(AB370,'CODIGO PAGO'!$B$2:$B$20,1,0)),1,IF(OR(AND(CV370=1,AB370&lt;&gt;"N"),AND(CV370=3,AB370&lt;&gt;"B"),AND(CV370=2,LEFT(TRIM(AB370),1)&lt;&gt;"I")),1,IF(OR(AND(CV370=0,AB370="N"),AND(CV370=0,AB370="B"),AND(CV370=0,LEFT(TRIM(AB370),1)="I")),1,0))),"")</f>
        <v/>
      </c>
      <c r="DY370" s="23" t="str">
        <f t="shared" si="216"/>
        <v/>
      </c>
      <c r="DZ370" s="23" t="str">
        <f>+IF(LEN($I370)&gt;5,IF(ISERROR(VLOOKUP(AD370,'CODIGO PAGO'!$B$2:$B$20,1,0)),1,IF(OR(AND(CX370=1,AD370&lt;&gt;"N"),AND(CX370=3,AD370&lt;&gt;"B"),AND(CX370=2,LEFT(TRIM(AD370),1)&lt;&gt;"I")),1,IF(OR(AND(CX370=0,AD370="N"),AND(CX370=0,AD370="B"),AND(CX370=0,LEFT(TRIM(AD370),1)="I")),1,0))),"")</f>
        <v/>
      </c>
      <c r="EA370" s="23" t="str">
        <f t="shared" si="217"/>
        <v/>
      </c>
      <c r="EB370" s="23" t="str">
        <f>+IF(LEN($I370)&gt;5,IF(ISERROR(VLOOKUP(AF370,'CODIGO PAGO'!$B$2:$B$20,1,0)),1,IF(OR(AND(CZ370=1,AF370&lt;&gt;"N"),AND(CZ370=3,AF370&lt;&gt;"B"),AND(CZ370=2,LEFT(TRIM(AF370),1)&lt;&gt;"I")),1,IF(OR(AND(CZ370=0,AF370="N"),AND(CZ370=0,AF370="B"),AND(CZ370=0,LEFT(TRIM(AF370),1)="I")),1,0))),"")</f>
        <v/>
      </c>
      <c r="EC370" s="23" t="str">
        <f t="shared" si="218"/>
        <v/>
      </c>
      <c r="ED370" s="23" t="str">
        <f>+IF(LEN($I370)&gt;5,IF(ISERROR(VLOOKUP(AH370,'CODIGO PAGO'!$B$2:$B$20,1,0)),1,IF(OR(AND(DB370=1,AH370&lt;&gt;"N"),AND(DB370=3,AH370&lt;&gt;"B"),AND(DB370=2,LEFT(TRIM(AH370),1)&lt;&gt;"I")),1,IF(OR(AND(DB370=0,AH370="N"),AND(DB370=0,AH370="B"),AND(DB370=0,LEFT(TRIM(AH370),1)="I")),1,0))),"")</f>
        <v/>
      </c>
      <c r="EE370" s="23" t="str">
        <f t="shared" si="219"/>
        <v/>
      </c>
      <c r="EF370" s="23" t="str">
        <f>+IF(LEN($I370)&gt;5,IF(ISERROR(VLOOKUP(AJ370,'CODIGO PAGO'!$B$2:$B$20,1,0)),1,IF(OR(AND(DD370=1,AJ370&lt;&gt;"N"),AND(DD370=3,AJ370&lt;&gt;"B"),AND(DD370=2,LEFT(TRIM(AJ370),1)&lt;&gt;"I")),1,IF(OR(AND(DD370=0,AJ370="N"),AND(DD370=0,AJ370="B"),AND(DD370=0,LEFT(TRIM(AJ370),1)="I")),1,0))),"")</f>
        <v/>
      </c>
      <c r="EG370" s="23" t="str">
        <f t="shared" si="220"/>
        <v/>
      </c>
      <c r="EH370" s="23" t="str">
        <f>+IF(LEN($I370)&gt;5,IF(ISERROR(VLOOKUP(AL370,'CODIGO PAGO'!$B$2:$B$20,1,0)),1,IF(OR(AND(DF370=1,AL370&lt;&gt;"N"),AND(DF370=3,AL370&lt;&gt;"B"),AND(DF370=2,LEFT(TRIM(AL370),1)&lt;&gt;"I")),1,IF(OR(AND(DF370=0,AL370="N"),AND(DF370=0,AL370="B"),AND(DF370=0,LEFT(TRIM(AL370),1)="I")),1,0))),"")</f>
        <v/>
      </c>
      <c r="EI370" s="23" t="str">
        <f t="shared" si="221"/>
        <v/>
      </c>
      <c r="EJ370" s="23" t="str">
        <f>+IF(LEN($I370)&gt;5,IF(ISERROR(VLOOKUP(AN370,'CODIGO PAGO'!$B$2:$B$20,1,0)),1,IF(OR(AND(DH370=1,AN370&lt;&gt;"N"),AND(DH370=3,AN370&lt;&gt;"B"),AND(DH370=2,LEFT(TRIM(AN370),1)&lt;&gt;"I")),1,IF(OR(AND(DH370=0,AN370="N"),AND(DH370=0,AN370="B"),AND(DH370=0,LEFT(TRIM(AN370),1)="I")),1,0))),"")</f>
        <v/>
      </c>
      <c r="EK370" s="23" t="str">
        <f t="shared" si="222"/>
        <v/>
      </c>
      <c r="EL370" s="24" t="str">
        <f t="shared" si="223"/>
        <v/>
      </c>
    </row>
    <row r="371" spans="1:142" s="26" customFormat="1">
      <c r="A371" s="15" t="str">
        <f t="shared" si="189"/>
        <v/>
      </c>
      <c r="B371" s="1" t="str">
        <f>+IF(LEN(I371)&gt;5,'CODIGO PAGO'!$B$28,"")</f>
        <v/>
      </c>
      <c r="C371" s="1" t="str">
        <f>+IF(LEN($I371)&gt;5,BD!D371,"")</f>
        <v/>
      </c>
      <c r="D371" s="168" t="str">
        <f>+IF(LEN($I371)&gt;5,BD!A371,"")</f>
        <v/>
      </c>
      <c r="E371" s="1" t="str">
        <f>+IF(LEN($I371)&gt;5,BD!B371,"")</f>
        <v/>
      </c>
      <c r="F371" s="1" t="str">
        <f>+IF(LEN($I371)&gt;5,BD!C371,"")</f>
        <v/>
      </c>
      <c r="G371" s="141"/>
      <c r="H371" s="141"/>
      <c r="I371" s="1" t="str">
        <f>+IF(LEN(BD!G371)&gt;5,BD!G371,"")</f>
        <v/>
      </c>
      <c r="J371" s="167" t="str">
        <f>+IF(LEN($I371)&gt;5,BD!E371,"")</f>
        <v/>
      </c>
      <c r="K371" s="6" t="str">
        <f t="shared" si="190"/>
        <v/>
      </c>
      <c r="L371" s="87" t="str">
        <f>+IF(LEN($I371)&gt;5,BD!H371,"")</f>
        <v/>
      </c>
      <c r="M371" s="40" t="str">
        <f t="shared" si="191"/>
        <v/>
      </c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4" t="str">
        <f t="shared" si="192"/>
        <v/>
      </c>
      <c r="AQ371" s="5" t="str">
        <f t="shared" si="193"/>
        <v/>
      </c>
      <c r="AR371" s="91" t="str">
        <f t="shared" si="194"/>
        <v/>
      </c>
      <c r="AS371" s="5" t="str">
        <f t="shared" si="195"/>
        <v/>
      </c>
      <c r="AT371" s="91" t="str">
        <f t="shared" si="196"/>
        <v/>
      </c>
      <c r="AU371" s="4" t="str">
        <f t="shared" si="197"/>
        <v/>
      </c>
      <c r="AV371" s="4" t="str">
        <f t="shared" si="198"/>
        <v/>
      </c>
      <c r="AW371" s="4" t="str">
        <f t="shared" si="199"/>
        <v/>
      </c>
      <c r="AX371" s="4" t="str">
        <f t="shared" si="200"/>
        <v/>
      </c>
      <c r="AY371" s="88" t="str">
        <f t="shared" si="201"/>
        <v/>
      </c>
      <c r="AZ371" s="17" t="str">
        <f t="shared" si="202"/>
        <v/>
      </c>
      <c r="BA371" s="18" t="str">
        <f t="shared" si="203"/>
        <v/>
      </c>
      <c r="BB371" s="19" t="str">
        <f>+IF(LEN(I371)&gt;5,IF(INT(RIGHT(B371,1))=9,0.5*L371*AY371,INT(MID(B371,5,LEN(B371)-4))*L371)+IFERROR(VLOOKUP(I371,AJUSTES!$A$1:$I$50,9,0),0),"")</f>
        <v/>
      </c>
      <c r="BC371" s="12"/>
      <c r="BD371" s="19" t="str">
        <f t="shared" si="204"/>
        <v/>
      </c>
      <c r="BE371" s="18" t="str">
        <f t="shared" si="205"/>
        <v/>
      </c>
      <c r="BF371" s="139" t="str">
        <f t="shared" si="206"/>
        <v/>
      </c>
      <c r="BG371" s="114"/>
      <c r="BH371" s="18" t="str">
        <f t="shared" si="207"/>
        <v/>
      </c>
      <c r="BI371" s="13"/>
      <c r="BJ371" s="12"/>
      <c r="BK371" s="12"/>
      <c r="BL371" s="145"/>
      <c r="BM371" s="12"/>
      <c r="BN371" s="12"/>
      <c r="BO371" s="12"/>
      <c r="BP371" s="12"/>
      <c r="BQ371" s="12"/>
      <c r="BR371" s="12"/>
      <c r="BS371" s="146"/>
      <c r="BT371" s="14"/>
      <c r="BU371" s="12"/>
      <c r="BV371" s="12"/>
      <c r="BW371" s="12"/>
      <c r="BX371" s="12"/>
      <c r="BY371" s="12"/>
      <c r="BZ371" s="144"/>
      <c r="CA371" s="107" t="str">
        <f>+IF(LEN($I371)&gt;5,IF(BD!F371="N/A","",BD!F371),"")</f>
        <v/>
      </c>
      <c r="CB371" s="21"/>
      <c r="CC371" s="147"/>
      <c r="CD371" s="148"/>
      <c r="CE371" s="8" t="str">
        <f>+IF(LEN(I371)&gt;5,BD!M371,"")</f>
        <v/>
      </c>
      <c r="CF371" s="16" t="str">
        <f>+IF(LEN(I371)&gt;5,BD!N371,"")</f>
        <v/>
      </c>
      <c r="CG371" s="3" t="str">
        <f t="shared" si="208"/>
        <v/>
      </c>
      <c r="CH371" s="23" t="str">
        <f>+IF(AND(LEN($I371)&gt;5),IF(AND($J371&gt;N$1,$J371&lt;=$AO$1),1,IF((COUNTIFS(INCAPACIDADES!$C$1:$C$51,$I371,INCAPACIDADES!K$1:K$51,N$1))&gt;0,2,IF(VLOOKUP($C371,BD!$D$1:$F$501,3,0)&gt;N$1,0,3))),"")</f>
        <v/>
      </c>
      <c r="CI371" s="23" t="str">
        <f>+IF(AND(LEN($I371)&gt;5),IF(AND($J371&gt;O$1,$J371&lt;=$AO$1),1,IF((COUNTIFS(INCAPACIDADES!$C$1:$C$51,$I371,INCAPACIDADES!L$1:L$51,O$1))&gt;0,2,IF(VLOOKUP($C371,BD!$D$1:$F$501,3,0)&gt;O$1,0,3))),"")</f>
        <v/>
      </c>
      <c r="CJ371" s="23" t="str">
        <f>+IF(AND(LEN($I371)&gt;5),IF(AND($J371&gt;P$1,$J371&lt;=$AO$1),1,IF((COUNTIFS(INCAPACIDADES!$C$1:$C$51,$I371,INCAPACIDADES!M$1:M$51,P$1))&gt;0,2,IF(VLOOKUP($C371,BD!$D$1:$F$501,3,0)&gt;P$1,0,3))),"")</f>
        <v/>
      </c>
      <c r="CK371" s="23" t="str">
        <f>+IF(AND(LEN($I371)&gt;5),IF(AND($J371&gt;Q$1,$J371&lt;=$AO$1),1,IF((COUNTIFS(INCAPACIDADES!$C$1:$C$51,$I371,INCAPACIDADES!N$1:N$51,Q$1))&gt;0,2,IF(VLOOKUP($C371,BD!$D$1:$F$501,3,0)&gt;Q$1,0,3))),"")</f>
        <v/>
      </c>
      <c r="CL371" s="23" t="str">
        <f>+IF(AND(LEN($I371)&gt;5),IF(AND($J371&gt;R$1,$J371&lt;=$AO$1),1,IF((COUNTIFS(INCAPACIDADES!$C$1:$C$51,$I371,INCAPACIDADES!O$1:O$51,R$1))&gt;0,2,IF(VLOOKUP($C371,BD!$D$1:$F$501,3,0)&gt;R$1,0,3))),"")</f>
        <v/>
      </c>
      <c r="CM371" s="23" t="str">
        <f>+IF(AND(LEN($I371)&gt;5),IF(AND($J371&gt;S$1,$J371&lt;=$AO$1),1,IF((COUNTIFS(INCAPACIDADES!$C$1:$C$51,$I371,INCAPACIDADES!P$1:P$51,S$1))&gt;0,2,IF(VLOOKUP($C371,BD!$D$1:$F$501,3,0)&gt;S$1,0,3))),"")</f>
        <v/>
      </c>
      <c r="CN371" s="23" t="str">
        <f>+IF(AND(LEN($I371)&gt;5),IF(AND($J371&gt;T$1,$J371&lt;=$AO$1),1,IF((COUNTIFS(INCAPACIDADES!$C$1:$C$51,$I371,INCAPACIDADES!Q$1:Q$51,T$1))&gt;0,2,IF(VLOOKUP($C371,BD!$D$1:$F$501,3,0)&gt;T$1,0,3))),"")</f>
        <v/>
      </c>
      <c r="CO371" s="23" t="str">
        <f>+IF(AND(LEN($I371)&gt;5),IF(AND($J371&gt;U$1,$J371&lt;=$AO$1),1,IF((COUNTIFS(INCAPACIDADES!$C$1:$C$51,$I371,INCAPACIDADES!R$1:R$51,U$1))&gt;0,2,IF(VLOOKUP($C371,BD!$D$1:$F$501,3,0)&gt;U$1,0,3))),"")</f>
        <v/>
      </c>
      <c r="CP371" s="23" t="str">
        <f>+IF(AND(LEN($I371)&gt;5),IF(AND($J371&gt;V$1,$J371&lt;=$AO$1),1,IF((COUNTIFS(INCAPACIDADES!$C$1:$C$51,$I371,INCAPACIDADES!S$1:S$51,V$1))&gt;0,2,IF(VLOOKUP($C371,BD!$D$1:$F$501,3,0)&gt;V$1,0,3))),"")</f>
        <v/>
      </c>
      <c r="CQ371" s="23" t="str">
        <f>+IF(AND(LEN($I371)&gt;5),IF(AND($J371&gt;W$1,$J371&lt;=$AO$1),1,IF((COUNTIFS(INCAPACIDADES!$C$1:$C$51,$I371,INCAPACIDADES!T$1:T$51,W$1))&gt;0,2,IF(VLOOKUP($C371,BD!$D$1:$F$501,3,0)&gt;W$1,0,3))),"")</f>
        <v/>
      </c>
      <c r="CR371" s="23" t="str">
        <f>+IF(AND(LEN($I371)&gt;5),IF(AND($J371&gt;X$1,$J371&lt;=$AO$1),1,IF((COUNTIFS(INCAPACIDADES!$C$1:$C$51,$I371,INCAPACIDADES!U$1:U$51,X$1))&gt;0,2,IF(VLOOKUP($C371,BD!$D$1:$F$501,3,0)&gt;X$1,0,3))),"")</f>
        <v/>
      </c>
      <c r="CS371" s="23" t="str">
        <f>+IF(AND(LEN($I371)&gt;5),IF(AND($J371&gt;Y$1,$J371&lt;=$AO$1),1,IF((COUNTIFS(INCAPACIDADES!$C$1:$C$51,$I371,INCAPACIDADES!V$1:V$51,Y$1))&gt;0,2,IF(VLOOKUP($C371,BD!$D$1:$F$501,3,0)&gt;Y$1,0,3))),"")</f>
        <v/>
      </c>
      <c r="CT371" s="23" t="str">
        <f>+IF(AND(LEN($I371)&gt;5),IF(AND($J371&gt;Z$1,$J371&lt;=$AO$1),1,IF((COUNTIFS(INCAPACIDADES!$C$1:$C$51,$I371,INCAPACIDADES!W$1:W$51,Z$1))&gt;0,2,IF(VLOOKUP($C371,BD!$D$1:$F$501,3,0)&gt;Z$1,0,3))),"")</f>
        <v/>
      </c>
      <c r="CU371" s="23" t="str">
        <f>+IF(AND(LEN($I371)&gt;5),IF(AND($J371&gt;AA$1,$J371&lt;=$AO$1),1,IF((COUNTIFS(INCAPACIDADES!$C$1:$C$51,$I371,INCAPACIDADES!X$1:X$51,AA$1))&gt;0,2,IF(VLOOKUP($C371,BD!$D$1:$F$501,3,0)&gt;AA$1,0,3))),"")</f>
        <v/>
      </c>
      <c r="CV371" s="23" t="str">
        <f>+IF(AND(LEN($I371)&gt;5),IF(AND($J371&gt;AB$1,$J371&lt;=$AO$1),1,IF((COUNTIFS(INCAPACIDADES!$C$1:$C$51,$I371,INCAPACIDADES!Y$1:Y$51,AB$1))&gt;0,2,IF(VLOOKUP($C371,BD!$D$1:$F$501,3,0)&gt;AB$1,0,3))),"")</f>
        <v/>
      </c>
      <c r="CW371" s="23" t="str">
        <f>+IF(AND(LEN($I371)&gt;5),IF(AND($J371&gt;AC$1,$J371&lt;=$AO$1),1,IF((COUNTIFS(INCAPACIDADES!$C$1:$C$51,$I371,INCAPACIDADES!Z$1:Z$51,AC$1))&gt;0,2,IF(VLOOKUP($C371,BD!$D$1:$F$501,3,0)&gt;AC$1,0,3))),"")</f>
        <v/>
      </c>
      <c r="CX371" s="23" t="str">
        <f>+IF(AND(LEN($I371)&gt;5),IF(AND($J371&gt;AD$1,$J371&lt;=$AO$1),1,IF((COUNTIFS(INCAPACIDADES!$C$1:$C$51,$I371,INCAPACIDADES!AA$1:AA$51,AD$1))&gt;0,2,IF(VLOOKUP($C371,BD!$D$1:$F$501,3,0)&gt;AD$1,0,3))),"")</f>
        <v/>
      </c>
      <c r="CY371" s="23" t="str">
        <f>+IF(AND(LEN($I371)&gt;5),IF(AND($J371&gt;AE$1,$J371&lt;=$AO$1),1,IF((COUNTIFS(INCAPACIDADES!$C$1:$C$51,$I371,INCAPACIDADES!AB$1:AB$51,AE$1))&gt;0,2,IF(VLOOKUP($C371,BD!$D$1:$F$501,3,0)&gt;AE$1,0,3))),"")</f>
        <v/>
      </c>
      <c r="CZ371" s="23" t="str">
        <f>+IF(AND(LEN($I371)&gt;5),IF(AND($J371&gt;AF$1,$J371&lt;=$AO$1),1,IF((COUNTIFS(INCAPACIDADES!$C$1:$C$51,$I371,INCAPACIDADES!AC$1:AC$51,AF$1))&gt;0,2,IF(VLOOKUP($C371,BD!$D$1:$F$501,3,0)&gt;AF$1,0,3))),"")</f>
        <v/>
      </c>
      <c r="DA371" s="23" t="str">
        <f>+IF(AND(LEN($I371)&gt;5),IF(AND($J371&gt;AG$1,$J371&lt;=$AO$1),1,IF((COUNTIFS(INCAPACIDADES!$C$1:$C$51,$I371,INCAPACIDADES!AD$1:AD$51,AG$1))&gt;0,2,IF(VLOOKUP($C371,BD!$D$1:$F$501,3,0)&gt;AG$1,0,3))),"")</f>
        <v/>
      </c>
      <c r="DB371" s="23" t="str">
        <f>+IF(AND(LEN($I371)&gt;5),IF(AND($J371&gt;AH$1,$J371&lt;=$AO$1),1,IF((COUNTIFS(INCAPACIDADES!$C$1:$C$51,$I371,INCAPACIDADES!AE$1:AE$51,AH$1))&gt;0,2,IF(VLOOKUP($C371,BD!$D$1:$F$501,3,0)&gt;AH$1,0,3))),"")</f>
        <v/>
      </c>
      <c r="DC371" s="23" t="str">
        <f>+IF(AND(LEN($I371)&gt;5),IF(AND($J371&gt;AI$1,$J371&lt;=$AO$1),1,IF((COUNTIFS(INCAPACIDADES!$C$1:$C$51,$I371,INCAPACIDADES!AF$1:AF$51,AI$1))&gt;0,2,IF(VLOOKUP($C371,BD!$D$1:$F$501,3,0)&gt;AI$1,0,3))),"")</f>
        <v/>
      </c>
      <c r="DD371" s="23" t="str">
        <f>+IF(AND(LEN($I371)&gt;5),IF(AND($J371&gt;AJ$1,$J371&lt;=$AO$1),1,IF((COUNTIFS(INCAPACIDADES!$C$1:$C$51,$I371,INCAPACIDADES!AG$1:AG$51,AJ$1))&gt;0,2,IF(VLOOKUP($C371,BD!$D$1:$F$501,3,0)&gt;AJ$1,0,3))),"")</f>
        <v/>
      </c>
      <c r="DE371" s="23" t="str">
        <f>+IF(AND(LEN($I371)&gt;5),IF(AND($J371&gt;AK$1,$J371&lt;=$AO$1),1,IF((COUNTIFS(INCAPACIDADES!$C$1:$C$51,$I371,INCAPACIDADES!AH$1:AH$51,AK$1))&gt;0,2,IF(VLOOKUP($C371,BD!$D$1:$F$501,3,0)&gt;AK$1,0,3))),"")</f>
        <v/>
      </c>
      <c r="DF371" s="23" t="str">
        <f>+IF(AND(LEN($I371)&gt;5),IF(AND($J371&gt;AL$1,$J371&lt;=$AO$1),1,IF((COUNTIFS(INCAPACIDADES!$C$1:$C$51,$I371,INCAPACIDADES!AI$1:AI$51,AL$1))&gt;0,2,IF(VLOOKUP($C371,BD!$D$1:$F$501,3,0)&gt;AL$1,0,3))),"")</f>
        <v/>
      </c>
      <c r="DG371" s="23" t="str">
        <f>+IF(AND(LEN($I371)&gt;5),IF(AND($J371&gt;AM$1,$J371&lt;=$AO$1),1,IF((COUNTIFS(INCAPACIDADES!$C$1:$C$51,$I371,INCAPACIDADES!AJ$1:AJ$51,AM$1))&gt;0,2,IF(VLOOKUP($C371,BD!$D$1:$F$501,3,0)&gt;AM$1,0,3))),"")</f>
        <v/>
      </c>
      <c r="DH371" s="23" t="str">
        <f>+IF(AND(LEN($I371)&gt;5),IF(AND($J371&gt;AN$1,$J371&lt;=$AO$1),1,IF((COUNTIFS(INCAPACIDADES!$C$1:$C$51,$I371,INCAPACIDADES!AK$1:AK$51,AN$1))&gt;0,2,IF(VLOOKUP($C371,BD!$D$1:$F$501,3,0)&gt;AN$1,0,3))),"")</f>
        <v/>
      </c>
      <c r="DI371" s="23" t="str">
        <f>+IF(AND(LEN($I371)&gt;5),IF(AND($J371&gt;AO$1,$J371&lt;=$AO$1),1,IF((COUNTIFS(INCAPACIDADES!$C$1:$C$51,$I371,INCAPACIDADES!AL$1:AL$51,AO$1))&gt;0,2,IF(VLOOKUP($C371,BD!$D$1:$F$501,3,0)&gt;AO$1,0,3))),"")</f>
        <v/>
      </c>
      <c r="DJ371" s="23" t="str">
        <f>+IF(LEN($I371)&gt;5,IF(ISERROR(VLOOKUP(N371,'CODIGO PAGO'!$B$2:$B$20,1,0)),1,IF(OR(AND(CH371=1,N371&lt;&gt;"N"),AND(CH371=3,N371&lt;&gt;"B"),AND(CH371=2,LEFT(TRIM(N371),1)&lt;&gt;"I")),1,IF(OR(AND(CH371=0,N371="N"),AND(CH371=0,N371="B"),AND(CH371=0,LEFT(TRIM(N371),1)="I")),1,0))),"")</f>
        <v/>
      </c>
      <c r="DK371" s="23" t="str">
        <f t="shared" si="209"/>
        <v/>
      </c>
      <c r="DL371" s="23" t="str">
        <f>+IF(LEN($I371)&gt;5,IF(ISERROR(VLOOKUP(P371,'CODIGO PAGO'!$B$2:$B$20,1,0)),1,IF(OR(AND(CJ371=1,P371&lt;&gt;"N"),AND(CJ371=3,P371&lt;&gt;"B"),AND(CJ371=2,LEFT(TRIM(P371),1)&lt;&gt;"I")),1,IF(OR(AND(CJ371=0,P371="N"),AND(CJ371=0,P371="B"),AND(CJ371=0,LEFT(TRIM(P371),1)="I")),1,0))),"")</f>
        <v/>
      </c>
      <c r="DM371" s="23" t="str">
        <f t="shared" si="210"/>
        <v/>
      </c>
      <c r="DN371" s="23" t="str">
        <f>+IF(LEN($I371)&gt;5,IF(ISERROR(VLOOKUP(R371,'CODIGO PAGO'!$B$2:$B$20,1,0)),1,IF(OR(AND(CL371=1,R371&lt;&gt;"N"),AND(CL371=3,R371&lt;&gt;"B"),AND(CL371=2,LEFT(TRIM(R371),1)&lt;&gt;"I")),1,IF(OR(AND(CL371=0,R371="N"),AND(CL371=0,R371="B"),AND(CL371=0,LEFT(TRIM(R371),1)="I")),1,0))),"")</f>
        <v/>
      </c>
      <c r="DO371" s="23" t="str">
        <f t="shared" si="211"/>
        <v/>
      </c>
      <c r="DP371" s="23" t="str">
        <f>+IF(LEN($I371)&gt;5,IF(ISERROR(VLOOKUP(T371,'CODIGO PAGO'!$B$2:$B$20,1,0)),1,IF(OR(AND(CN371=1,T371&lt;&gt;"N"),AND(CN371=3,T371&lt;&gt;"B"),AND(CN371=2,LEFT(TRIM(T371),1)&lt;&gt;"I")),1,IF(OR(AND(CN371=0,T371="N"),AND(CN371=0,T371="B"),AND(CN371=0,LEFT(TRIM(T371),1)="I")),1,0))),"")</f>
        <v/>
      </c>
      <c r="DQ371" s="23" t="str">
        <f t="shared" si="212"/>
        <v/>
      </c>
      <c r="DR371" s="23" t="str">
        <f>+IF(LEN($I371)&gt;5,IF(ISERROR(VLOOKUP(V371,'CODIGO PAGO'!$B$2:$B$20,1,0)),1,IF(OR(AND(CP371=1,V371&lt;&gt;"N"),AND(CP371=3,V371&lt;&gt;"B"),AND(CP371=2,LEFT(TRIM(V371),1)&lt;&gt;"I")),1,IF(OR(AND(CP371=0,V371="N"),AND(CP371=0,V371="B"),AND(CP371=0,LEFT(TRIM(V371),1)="I")),1,0))),"")</f>
        <v/>
      </c>
      <c r="DS371" s="23" t="str">
        <f t="shared" si="213"/>
        <v/>
      </c>
      <c r="DT371" s="23" t="str">
        <f>+IF(LEN($I371)&gt;5,IF(ISERROR(VLOOKUP(X371,'CODIGO PAGO'!$B$2:$B$20,1,0)),1,IF(OR(AND(CR371=1,X371&lt;&gt;"N"),AND(CR371=3,X371&lt;&gt;"B"),AND(CR371=2,LEFT(TRIM(X371),1)&lt;&gt;"I")),1,IF(OR(AND(CR371=0,X371="N"),AND(CR371=0,X371="B"),AND(CR371=0,LEFT(TRIM(X371),1)="I")),1,0))),"")</f>
        <v/>
      </c>
      <c r="DU371" s="23" t="str">
        <f t="shared" si="214"/>
        <v/>
      </c>
      <c r="DV371" s="23" t="str">
        <f>+IF(LEN($I371)&gt;5,IF(ISERROR(VLOOKUP(Z371,'CODIGO PAGO'!$B$2:$B$20,1,0)),1,IF(OR(AND(CT371=1,Z371&lt;&gt;"N"),AND(CT371=3,Z371&lt;&gt;"B"),AND(CT371=2,LEFT(TRIM(Z371),1)&lt;&gt;"I")),1,IF(OR(AND(CT371=0,Z371="N"),AND(CT371=0,Z371="B"),AND(CT371=0,LEFT(TRIM(Z371),1)="I")),1,0))),"")</f>
        <v/>
      </c>
      <c r="DW371" s="23" t="str">
        <f t="shared" si="215"/>
        <v/>
      </c>
      <c r="DX371" s="23" t="str">
        <f>+IF(LEN($I371)&gt;5,IF(ISERROR(VLOOKUP(AB371,'CODIGO PAGO'!$B$2:$B$20,1,0)),1,IF(OR(AND(CV371=1,AB371&lt;&gt;"N"),AND(CV371=3,AB371&lt;&gt;"B"),AND(CV371=2,LEFT(TRIM(AB371),1)&lt;&gt;"I")),1,IF(OR(AND(CV371=0,AB371="N"),AND(CV371=0,AB371="B"),AND(CV371=0,LEFT(TRIM(AB371),1)="I")),1,0))),"")</f>
        <v/>
      </c>
      <c r="DY371" s="23" t="str">
        <f t="shared" si="216"/>
        <v/>
      </c>
      <c r="DZ371" s="23" t="str">
        <f>+IF(LEN($I371)&gt;5,IF(ISERROR(VLOOKUP(AD371,'CODIGO PAGO'!$B$2:$B$20,1,0)),1,IF(OR(AND(CX371=1,AD371&lt;&gt;"N"),AND(CX371=3,AD371&lt;&gt;"B"),AND(CX371=2,LEFT(TRIM(AD371),1)&lt;&gt;"I")),1,IF(OR(AND(CX371=0,AD371="N"),AND(CX371=0,AD371="B"),AND(CX371=0,LEFT(TRIM(AD371),1)="I")),1,0))),"")</f>
        <v/>
      </c>
      <c r="EA371" s="23" t="str">
        <f t="shared" si="217"/>
        <v/>
      </c>
      <c r="EB371" s="23" t="str">
        <f>+IF(LEN($I371)&gt;5,IF(ISERROR(VLOOKUP(AF371,'CODIGO PAGO'!$B$2:$B$20,1,0)),1,IF(OR(AND(CZ371=1,AF371&lt;&gt;"N"),AND(CZ371=3,AF371&lt;&gt;"B"),AND(CZ371=2,LEFT(TRIM(AF371),1)&lt;&gt;"I")),1,IF(OR(AND(CZ371=0,AF371="N"),AND(CZ371=0,AF371="B"),AND(CZ371=0,LEFT(TRIM(AF371),1)="I")),1,0))),"")</f>
        <v/>
      </c>
      <c r="EC371" s="23" t="str">
        <f t="shared" si="218"/>
        <v/>
      </c>
      <c r="ED371" s="23" t="str">
        <f>+IF(LEN($I371)&gt;5,IF(ISERROR(VLOOKUP(AH371,'CODIGO PAGO'!$B$2:$B$20,1,0)),1,IF(OR(AND(DB371=1,AH371&lt;&gt;"N"),AND(DB371=3,AH371&lt;&gt;"B"),AND(DB371=2,LEFT(TRIM(AH371),1)&lt;&gt;"I")),1,IF(OR(AND(DB371=0,AH371="N"),AND(DB371=0,AH371="B"),AND(DB371=0,LEFT(TRIM(AH371),1)="I")),1,0))),"")</f>
        <v/>
      </c>
      <c r="EE371" s="23" t="str">
        <f t="shared" si="219"/>
        <v/>
      </c>
      <c r="EF371" s="23" t="str">
        <f>+IF(LEN($I371)&gt;5,IF(ISERROR(VLOOKUP(AJ371,'CODIGO PAGO'!$B$2:$B$20,1,0)),1,IF(OR(AND(DD371=1,AJ371&lt;&gt;"N"),AND(DD371=3,AJ371&lt;&gt;"B"),AND(DD371=2,LEFT(TRIM(AJ371),1)&lt;&gt;"I")),1,IF(OR(AND(DD371=0,AJ371="N"),AND(DD371=0,AJ371="B"),AND(DD371=0,LEFT(TRIM(AJ371),1)="I")),1,0))),"")</f>
        <v/>
      </c>
      <c r="EG371" s="23" t="str">
        <f t="shared" si="220"/>
        <v/>
      </c>
      <c r="EH371" s="23" t="str">
        <f>+IF(LEN($I371)&gt;5,IF(ISERROR(VLOOKUP(AL371,'CODIGO PAGO'!$B$2:$B$20,1,0)),1,IF(OR(AND(DF371=1,AL371&lt;&gt;"N"),AND(DF371=3,AL371&lt;&gt;"B"),AND(DF371=2,LEFT(TRIM(AL371),1)&lt;&gt;"I")),1,IF(OR(AND(DF371=0,AL371="N"),AND(DF371=0,AL371="B"),AND(DF371=0,LEFT(TRIM(AL371),1)="I")),1,0))),"")</f>
        <v/>
      </c>
      <c r="EI371" s="23" t="str">
        <f t="shared" si="221"/>
        <v/>
      </c>
      <c r="EJ371" s="23" t="str">
        <f>+IF(LEN($I371)&gt;5,IF(ISERROR(VLOOKUP(AN371,'CODIGO PAGO'!$B$2:$B$20,1,0)),1,IF(OR(AND(DH371=1,AN371&lt;&gt;"N"),AND(DH371=3,AN371&lt;&gt;"B"),AND(DH371=2,LEFT(TRIM(AN371),1)&lt;&gt;"I")),1,IF(OR(AND(DH371=0,AN371="N"),AND(DH371=0,AN371="B"),AND(DH371=0,LEFT(TRIM(AN371),1)="I")),1,0))),"")</f>
        <v/>
      </c>
      <c r="EK371" s="23" t="str">
        <f t="shared" si="222"/>
        <v/>
      </c>
      <c r="EL371" s="24" t="str">
        <f t="shared" si="223"/>
        <v/>
      </c>
    </row>
    <row r="372" spans="1:142" s="26" customFormat="1">
      <c r="A372" s="15" t="str">
        <f t="shared" si="189"/>
        <v/>
      </c>
      <c r="B372" s="1" t="str">
        <f>+IF(LEN(I372)&gt;5,'CODIGO PAGO'!$B$28,"")</f>
        <v/>
      </c>
      <c r="C372" s="1" t="str">
        <f>+IF(LEN($I372)&gt;5,BD!D372,"")</f>
        <v/>
      </c>
      <c r="D372" s="168" t="str">
        <f>+IF(LEN($I372)&gt;5,BD!A372,"")</f>
        <v/>
      </c>
      <c r="E372" s="1" t="str">
        <f>+IF(LEN($I372)&gt;5,BD!B372,"")</f>
        <v/>
      </c>
      <c r="F372" s="1" t="str">
        <f>+IF(LEN($I372)&gt;5,BD!C372,"")</f>
        <v/>
      </c>
      <c r="G372" s="141"/>
      <c r="H372" s="141"/>
      <c r="I372" s="1" t="str">
        <f>+IF(LEN(BD!G372)&gt;5,BD!G372,"")</f>
        <v/>
      </c>
      <c r="J372" s="167" t="str">
        <f>+IF(LEN($I372)&gt;5,BD!E372,"")</f>
        <v/>
      </c>
      <c r="K372" s="6" t="str">
        <f t="shared" si="190"/>
        <v/>
      </c>
      <c r="L372" s="87" t="str">
        <f>+IF(LEN($I372)&gt;5,BD!H372,"")</f>
        <v/>
      </c>
      <c r="M372" s="40" t="str">
        <f t="shared" si="191"/>
        <v/>
      </c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4" t="str">
        <f t="shared" si="192"/>
        <v/>
      </c>
      <c r="AQ372" s="5" t="str">
        <f t="shared" si="193"/>
        <v/>
      </c>
      <c r="AR372" s="91" t="str">
        <f t="shared" si="194"/>
        <v/>
      </c>
      <c r="AS372" s="5" t="str">
        <f t="shared" si="195"/>
        <v/>
      </c>
      <c r="AT372" s="91" t="str">
        <f t="shared" si="196"/>
        <v/>
      </c>
      <c r="AU372" s="4" t="str">
        <f t="shared" si="197"/>
        <v/>
      </c>
      <c r="AV372" s="4" t="str">
        <f t="shared" si="198"/>
        <v/>
      </c>
      <c r="AW372" s="4" t="str">
        <f t="shared" si="199"/>
        <v/>
      </c>
      <c r="AX372" s="4" t="str">
        <f t="shared" si="200"/>
        <v/>
      </c>
      <c r="AY372" s="88" t="str">
        <f t="shared" si="201"/>
        <v/>
      </c>
      <c r="AZ372" s="17" t="str">
        <f t="shared" si="202"/>
        <v/>
      </c>
      <c r="BA372" s="18" t="str">
        <f t="shared" si="203"/>
        <v/>
      </c>
      <c r="BB372" s="19" t="str">
        <f>+IF(LEN(I372)&gt;5,IF(INT(RIGHT(B372,1))=9,0.5*L372*AY372,INT(MID(B372,5,LEN(B372)-4))*L372)+IFERROR(VLOOKUP(I372,AJUSTES!$A$1:$I$50,9,0),0),"")</f>
        <v/>
      </c>
      <c r="BC372" s="12"/>
      <c r="BD372" s="19" t="str">
        <f t="shared" si="204"/>
        <v/>
      </c>
      <c r="BE372" s="18" t="str">
        <f t="shared" si="205"/>
        <v/>
      </c>
      <c r="BF372" s="139" t="str">
        <f t="shared" si="206"/>
        <v/>
      </c>
      <c r="BG372" s="114"/>
      <c r="BH372" s="18" t="str">
        <f t="shared" si="207"/>
        <v/>
      </c>
      <c r="BI372" s="13"/>
      <c r="BJ372" s="12"/>
      <c r="BK372" s="12"/>
      <c r="BL372" s="145"/>
      <c r="BM372" s="12"/>
      <c r="BN372" s="12"/>
      <c r="BO372" s="12"/>
      <c r="BP372" s="12"/>
      <c r="BQ372" s="12"/>
      <c r="BR372" s="12"/>
      <c r="BS372" s="146"/>
      <c r="BT372" s="14"/>
      <c r="BU372" s="12"/>
      <c r="BV372" s="12"/>
      <c r="BW372" s="12"/>
      <c r="BX372" s="12"/>
      <c r="BY372" s="12"/>
      <c r="BZ372" s="144"/>
      <c r="CA372" s="107" t="str">
        <f>+IF(LEN($I372)&gt;5,IF(BD!F372="N/A","",BD!F372),"")</f>
        <v/>
      </c>
      <c r="CB372" s="21"/>
      <c r="CC372" s="147"/>
      <c r="CD372" s="148"/>
      <c r="CE372" s="8" t="str">
        <f>+IF(LEN(I372)&gt;5,BD!M372,"")</f>
        <v/>
      </c>
      <c r="CF372" s="16" t="str">
        <f>+IF(LEN(I372)&gt;5,BD!N372,"")</f>
        <v/>
      </c>
      <c r="CG372" s="3" t="str">
        <f t="shared" si="208"/>
        <v/>
      </c>
      <c r="CH372" s="23" t="str">
        <f>+IF(AND(LEN($I372)&gt;5),IF(AND($J372&gt;N$1,$J372&lt;=$AO$1),1,IF((COUNTIFS(INCAPACIDADES!$C$1:$C$51,$I372,INCAPACIDADES!K$1:K$51,N$1))&gt;0,2,IF(VLOOKUP($C372,BD!$D$1:$F$501,3,0)&gt;N$1,0,3))),"")</f>
        <v/>
      </c>
      <c r="CI372" s="23" t="str">
        <f>+IF(AND(LEN($I372)&gt;5),IF(AND($J372&gt;O$1,$J372&lt;=$AO$1),1,IF((COUNTIFS(INCAPACIDADES!$C$1:$C$51,$I372,INCAPACIDADES!L$1:L$51,O$1))&gt;0,2,IF(VLOOKUP($C372,BD!$D$1:$F$501,3,0)&gt;O$1,0,3))),"")</f>
        <v/>
      </c>
      <c r="CJ372" s="23" t="str">
        <f>+IF(AND(LEN($I372)&gt;5),IF(AND($J372&gt;P$1,$J372&lt;=$AO$1),1,IF((COUNTIFS(INCAPACIDADES!$C$1:$C$51,$I372,INCAPACIDADES!M$1:M$51,P$1))&gt;0,2,IF(VLOOKUP($C372,BD!$D$1:$F$501,3,0)&gt;P$1,0,3))),"")</f>
        <v/>
      </c>
      <c r="CK372" s="23" t="str">
        <f>+IF(AND(LEN($I372)&gt;5),IF(AND($J372&gt;Q$1,$J372&lt;=$AO$1),1,IF((COUNTIFS(INCAPACIDADES!$C$1:$C$51,$I372,INCAPACIDADES!N$1:N$51,Q$1))&gt;0,2,IF(VLOOKUP($C372,BD!$D$1:$F$501,3,0)&gt;Q$1,0,3))),"")</f>
        <v/>
      </c>
      <c r="CL372" s="23" t="str">
        <f>+IF(AND(LEN($I372)&gt;5),IF(AND($J372&gt;R$1,$J372&lt;=$AO$1),1,IF((COUNTIFS(INCAPACIDADES!$C$1:$C$51,$I372,INCAPACIDADES!O$1:O$51,R$1))&gt;0,2,IF(VLOOKUP($C372,BD!$D$1:$F$501,3,0)&gt;R$1,0,3))),"")</f>
        <v/>
      </c>
      <c r="CM372" s="23" t="str">
        <f>+IF(AND(LEN($I372)&gt;5),IF(AND($J372&gt;S$1,$J372&lt;=$AO$1),1,IF((COUNTIFS(INCAPACIDADES!$C$1:$C$51,$I372,INCAPACIDADES!P$1:P$51,S$1))&gt;0,2,IF(VLOOKUP($C372,BD!$D$1:$F$501,3,0)&gt;S$1,0,3))),"")</f>
        <v/>
      </c>
      <c r="CN372" s="23" t="str">
        <f>+IF(AND(LEN($I372)&gt;5),IF(AND($J372&gt;T$1,$J372&lt;=$AO$1),1,IF((COUNTIFS(INCAPACIDADES!$C$1:$C$51,$I372,INCAPACIDADES!Q$1:Q$51,T$1))&gt;0,2,IF(VLOOKUP($C372,BD!$D$1:$F$501,3,0)&gt;T$1,0,3))),"")</f>
        <v/>
      </c>
      <c r="CO372" s="23" t="str">
        <f>+IF(AND(LEN($I372)&gt;5),IF(AND($J372&gt;U$1,$J372&lt;=$AO$1),1,IF((COUNTIFS(INCAPACIDADES!$C$1:$C$51,$I372,INCAPACIDADES!R$1:R$51,U$1))&gt;0,2,IF(VLOOKUP($C372,BD!$D$1:$F$501,3,0)&gt;U$1,0,3))),"")</f>
        <v/>
      </c>
      <c r="CP372" s="23" t="str">
        <f>+IF(AND(LEN($I372)&gt;5),IF(AND($J372&gt;V$1,$J372&lt;=$AO$1),1,IF((COUNTIFS(INCAPACIDADES!$C$1:$C$51,$I372,INCAPACIDADES!S$1:S$51,V$1))&gt;0,2,IF(VLOOKUP($C372,BD!$D$1:$F$501,3,0)&gt;V$1,0,3))),"")</f>
        <v/>
      </c>
      <c r="CQ372" s="23" t="str">
        <f>+IF(AND(LEN($I372)&gt;5),IF(AND($J372&gt;W$1,$J372&lt;=$AO$1),1,IF((COUNTIFS(INCAPACIDADES!$C$1:$C$51,$I372,INCAPACIDADES!T$1:T$51,W$1))&gt;0,2,IF(VLOOKUP($C372,BD!$D$1:$F$501,3,0)&gt;W$1,0,3))),"")</f>
        <v/>
      </c>
      <c r="CR372" s="23" t="str">
        <f>+IF(AND(LEN($I372)&gt;5),IF(AND($J372&gt;X$1,$J372&lt;=$AO$1),1,IF((COUNTIFS(INCAPACIDADES!$C$1:$C$51,$I372,INCAPACIDADES!U$1:U$51,X$1))&gt;0,2,IF(VLOOKUP($C372,BD!$D$1:$F$501,3,0)&gt;X$1,0,3))),"")</f>
        <v/>
      </c>
      <c r="CS372" s="23" t="str">
        <f>+IF(AND(LEN($I372)&gt;5),IF(AND($J372&gt;Y$1,$J372&lt;=$AO$1),1,IF((COUNTIFS(INCAPACIDADES!$C$1:$C$51,$I372,INCAPACIDADES!V$1:V$51,Y$1))&gt;0,2,IF(VLOOKUP($C372,BD!$D$1:$F$501,3,0)&gt;Y$1,0,3))),"")</f>
        <v/>
      </c>
      <c r="CT372" s="23" t="str">
        <f>+IF(AND(LEN($I372)&gt;5),IF(AND($J372&gt;Z$1,$J372&lt;=$AO$1),1,IF((COUNTIFS(INCAPACIDADES!$C$1:$C$51,$I372,INCAPACIDADES!W$1:W$51,Z$1))&gt;0,2,IF(VLOOKUP($C372,BD!$D$1:$F$501,3,0)&gt;Z$1,0,3))),"")</f>
        <v/>
      </c>
      <c r="CU372" s="23" t="str">
        <f>+IF(AND(LEN($I372)&gt;5),IF(AND($J372&gt;AA$1,$J372&lt;=$AO$1),1,IF((COUNTIFS(INCAPACIDADES!$C$1:$C$51,$I372,INCAPACIDADES!X$1:X$51,AA$1))&gt;0,2,IF(VLOOKUP($C372,BD!$D$1:$F$501,3,0)&gt;AA$1,0,3))),"")</f>
        <v/>
      </c>
      <c r="CV372" s="23" t="str">
        <f>+IF(AND(LEN($I372)&gt;5),IF(AND($J372&gt;AB$1,$J372&lt;=$AO$1),1,IF((COUNTIFS(INCAPACIDADES!$C$1:$C$51,$I372,INCAPACIDADES!Y$1:Y$51,AB$1))&gt;0,2,IF(VLOOKUP($C372,BD!$D$1:$F$501,3,0)&gt;AB$1,0,3))),"")</f>
        <v/>
      </c>
      <c r="CW372" s="23" t="str">
        <f>+IF(AND(LEN($I372)&gt;5),IF(AND($J372&gt;AC$1,$J372&lt;=$AO$1),1,IF((COUNTIFS(INCAPACIDADES!$C$1:$C$51,$I372,INCAPACIDADES!Z$1:Z$51,AC$1))&gt;0,2,IF(VLOOKUP($C372,BD!$D$1:$F$501,3,0)&gt;AC$1,0,3))),"")</f>
        <v/>
      </c>
      <c r="CX372" s="23" t="str">
        <f>+IF(AND(LEN($I372)&gt;5),IF(AND($J372&gt;AD$1,$J372&lt;=$AO$1),1,IF((COUNTIFS(INCAPACIDADES!$C$1:$C$51,$I372,INCAPACIDADES!AA$1:AA$51,AD$1))&gt;0,2,IF(VLOOKUP($C372,BD!$D$1:$F$501,3,0)&gt;AD$1,0,3))),"")</f>
        <v/>
      </c>
      <c r="CY372" s="23" t="str">
        <f>+IF(AND(LEN($I372)&gt;5),IF(AND($J372&gt;AE$1,$J372&lt;=$AO$1),1,IF((COUNTIFS(INCAPACIDADES!$C$1:$C$51,$I372,INCAPACIDADES!AB$1:AB$51,AE$1))&gt;0,2,IF(VLOOKUP($C372,BD!$D$1:$F$501,3,0)&gt;AE$1,0,3))),"")</f>
        <v/>
      </c>
      <c r="CZ372" s="23" t="str">
        <f>+IF(AND(LEN($I372)&gt;5),IF(AND($J372&gt;AF$1,$J372&lt;=$AO$1),1,IF((COUNTIFS(INCAPACIDADES!$C$1:$C$51,$I372,INCAPACIDADES!AC$1:AC$51,AF$1))&gt;0,2,IF(VLOOKUP($C372,BD!$D$1:$F$501,3,0)&gt;AF$1,0,3))),"")</f>
        <v/>
      </c>
      <c r="DA372" s="23" t="str">
        <f>+IF(AND(LEN($I372)&gt;5),IF(AND($J372&gt;AG$1,$J372&lt;=$AO$1),1,IF((COUNTIFS(INCAPACIDADES!$C$1:$C$51,$I372,INCAPACIDADES!AD$1:AD$51,AG$1))&gt;0,2,IF(VLOOKUP($C372,BD!$D$1:$F$501,3,0)&gt;AG$1,0,3))),"")</f>
        <v/>
      </c>
      <c r="DB372" s="23" t="str">
        <f>+IF(AND(LEN($I372)&gt;5),IF(AND($J372&gt;AH$1,$J372&lt;=$AO$1),1,IF((COUNTIFS(INCAPACIDADES!$C$1:$C$51,$I372,INCAPACIDADES!AE$1:AE$51,AH$1))&gt;0,2,IF(VLOOKUP($C372,BD!$D$1:$F$501,3,0)&gt;AH$1,0,3))),"")</f>
        <v/>
      </c>
      <c r="DC372" s="23" t="str">
        <f>+IF(AND(LEN($I372)&gt;5),IF(AND($J372&gt;AI$1,$J372&lt;=$AO$1),1,IF((COUNTIFS(INCAPACIDADES!$C$1:$C$51,$I372,INCAPACIDADES!AF$1:AF$51,AI$1))&gt;0,2,IF(VLOOKUP($C372,BD!$D$1:$F$501,3,0)&gt;AI$1,0,3))),"")</f>
        <v/>
      </c>
      <c r="DD372" s="23" t="str">
        <f>+IF(AND(LEN($I372)&gt;5),IF(AND($J372&gt;AJ$1,$J372&lt;=$AO$1),1,IF((COUNTIFS(INCAPACIDADES!$C$1:$C$51,$I372,INCAPACIDADES!AG$1:AG$51,AJ$1))&gt;0,2,IF(VLOOKUP($C372,BD!$D$1:$F$501,3,0)&gt;AJ$1,0,3))),"")</f>
        <v/>
      </c>
      <c r="DE372" s="23" t="str">
        <f>+IF(AND(LEN($I372)&gt;5),IF(AND($J372&gt;AK$1,$J372&lt;=$AO$1),1,IF((COUNTIFS(INCAPACIDADES!$C$1:$C$51,$I372,INCAPACIDADES!AH$1:AH$51,AK$1))&gt;0,2,IF(VLOOKUP($C372,BD!$D$1:$F$501,3,0)&gt;AK$1,0,3))),"")</f>
        <v/>
      </c>
      <c r="DF372" s="23" t="str">
        <f>+IF(AND(LEN($I372)&gt;5),IF(AND($J372&gt;AL$1,$J372&lt;=$AO$1),1,IF((COUNTIFS(INCAPACIDADES!$C$1:$C$51,$I372,INCAPACIDADES!AI$1:AI$51,AL$1))&gt;0,2,IF(VLOOKUP($C372,BD!$D$1:$F$501,3,0)&gt;AL$1,0,3))),"")</f>
        <v/>
      </c>
      <c r="DG372" s="23" t="str">
        <f>+IF(AND(LEN($I372)&gt;5),IF(AND($J372&gt;AM$1,$J372&lt;=$AO$1),1,IF((COUNTIFS(INCAPACIDADES!$C$1:$C$51,$I372,INCAPACIDADES!AJ$1:AJ$51,AM$1))&gt;0,2,IF(VLOOKUP($C372,BD!$D$1:$F$501,3,0)&gt;AM$1,0,3))),"")</f>
        <v/>
      </c>
      <c r="DH372" s="23" t="str">
        <f>+IF(AND(LEN($I372)&gt;5),IF(AND($J372&gt;AN$1,$J372&lt;=$AO$1),1,IF((COUNTIFS(INCAPACIDADES!$C$1:$C$51,$I372,INCAPACIDADES!AK$1:AK$51,AN$1))&gt;0,2,IF(VLOOKUP($C372,BD!$D$1:$F$501,3,0)&gt;AN$1,0,3))),"")</f>
        <v/>
      </c>
      <c r="DI372" s="23" t="str">
        <f>+IF(AND(LEN($I372)&gt;5),IF(AND($J372&gt;AO$1,$J372&lt;=$AO$1),1,IF((COUNTIFS(INCAPACIDADES!$C$1:$C$51,$I372,INCAPACIDADES!AL$1:AL$51,AO$1))&gt;0,2,IF(VLOOKUP($C372,BD!$D$1:$F$501,3,0)&gt;AO$1,0,3))),"")</f>
        <v/>
      </c>
      <c r="DJ372" s="23" t="str">
        <f>+IF(LEN($I372)&gt;5,IF(ISERROR(VLOOKUP(N372,'CODIGO PAGO'!$B$2:$B$20,1,0)),1,IF(OR(AND(CH372=1,N372&lt;&gt;"N"),AND(CH372=3,N372&lt;&gt;"B"),AND(CH372=2,LEFT(TRIM(N372),1)&lt;&gt;"I")),1,IF(OR(AND(CH372=0,N372="N"),AND(CH372=0,N372="B"),AND(CH372=0,LEFT(TRIM(N372),1)="I")),1,0))),"")</f>
        <v/>
      </c>
      <c r="DK372" s="23" t="str">
        <f t="shared" si="209"/>
        <v/>
      </c>
      <c r="DL372" s="23" t="str">
        <f>+IF(LEN($I372)&gt;5,IF(ISERROR(VLOOKUP(P372,'CODIGO PAGO'!$B$2:$B$20,1,0)),1,IF(OR(AND(CJ372=1,P372&lt;&gt;"N"),AND(CJ372=3,P372&lt;&gt;"B"),AND(CJ372=2,LEFT(TRIM(P372),1)&lt;&gt;"I")),1,IF(OR(AND(CJ372=0,P372="N"),AND(CJ372=0,P372="B"),AND(CJ372=0,LEFT(TRIM(P372),1)="I")),1,0))),"")</f>
        <v/>
      </c>
      <c r="DM372" s="23" t="str">
        <f t="shared" si="210"/>
        <v/>
      </c>
      <c r="DN372" s="23" t="str">
        <f>+IF(LEN($I372)&gt;5,IF(ISERROR(VLOOKUP(R372,'CODIGO PAGO'!$B$2:$B$20,1,0)),1,IF(OR(AND(CL372=1,R372&lt;&gt;"N"),AND(CL372=3,R372&lt;&gt;"B"),AND(CL372=2,LEFT(TRIM(R372),1)&lt;&gt;"I")),1,IF(OR(AND(CL372=0,R372="N"),AND(CL372=0,R372="B"),AND(CL372=0,LEFT(TRIM(R372),1)="I")),1,0))),"")</f>
        <v/>
      </c>
      <c r="DO372" s="23" t="str">
        <f t="shared" si="211"/>
        <v/>
      </c>
      <c r="DP372" s="23" t="str">
        <f>+IF(LEN($I372)&gt;5,IF(ISERROR(VLOOKUP(T372,'CODIGO PAGO'!$B$2:$B$20,1,0)),1,IF(OR(AND(CN372=1,T372&lt;&gt;"N"),AND(CN372=3,T372&lt;&gt;"B"),AND(CN372=2,LEFT(TRIM(T372),1)&lt;&gt;"I")),1,IF(OR(AND(CN372=0,T372="N"),AND(CN372=0,T372="B"),AND(CN372=0,LEFT(TRIM(T372),1)="I")),1,0))),"")</f>
        <v/>
      </c>
      <c r="DQ372" s="23" t="str">
        <f t="shared" si="212"/>
        <v/>
      </c>
      <c r="DR372" s="23" t="str">
        <f>+IF(LEN($I372)&gt;5,IF(ISERROR(VLOOKUP(V372,'CODIGO PAGO'!$B$2:$B$20,1,0)),1,IF(OR(AND(CP372=1,V372&lt;&gt;"N"),AND(CP372=3,V372&lt;&gt;"B"),AND(CP372=2,LEFT(TRIM(V372),1)&lt;&gt;"I")),1,IF(OR(AND(CP372=0,V372="N"),AND(CP372=0,V372="B"),AND(CP372=0,LEFT(TRIM(V372),1)="I")),1,0))),"")</f>
        <v/>
      </c>
      <c r="DS372" s="23" t="str">
        <f t="shared" si="213"/>
        <v/>
      </c>
      <c r="DT372" s="23" t="str">
        <f>+IF(LEN($I372)&gt;5,IF(ISERROR(VLOOKUP(X372,'CODIGO PAGO'!$B$2:$B$20,1,0)),1,IF(OR(AND(CR372=1,X372&lt;&gt;"N"),AND(CR372=3,X372&lt;&gt;"B"),AND(CR372=2,LEFT(TRIM(X372),1)&lt;&gt;"I")),1,IF(OR(AND(CR372=0,X372="N"),AND(CR372=0,X372="B"),AND(CR372=0,LEFT(TRIM(X372),1)="I")),1,0))),"")</f>
        <v/>
      </c>
      <c r="DU372" s="23" t="str">
        <f t="shared" si="214"/>
        <v/>
      </c>
      <c r="DV372" s="23" t="str">
        <f>+IF(LEN($I372)&gt;5,IF(ISERROR(VLOOKUP(Z372,'CODIGO PAGO'!$B$2:$B$20,1,0)),1,IF(OR(AND(CT372=1,Z372&lt;&gt;"N"),AND(CT372=3,Z372&lt;&gt;"B"),AND(CT372=2,LEFT(TRIM(Z372),1)&lt;&gt;"I")),1,IF(OR(AND(CT372=0,Z372="N"),AND(CT372=0,Z372="B"),AND(CT372=0,LEFT(TRIM(Z372),1)="I")),1,0))),"")</f>
        <v/>
      </c>
      <c r="DW372" s="23" t="str">
        <f t="shared" si="215"/>
        <v/>
      </c>
      <c r="DX372" s="23" t="str">
        <f>+IF(LEN($I372)&gt;5,IF(ISERROR(VLOOKUP(AB372,'CODIGO PAGO'!$B$2:$B$20,1,0)),1,IF(OR(AND(CV372=1,AB372&lt;&gt;"N"),AND(CV372=3,AB372&lt;&gt;"B"),AND(CV372=2,LEFT(TRIM(AB372),1)&lt;&gt;"I")),1,IF(OR(AND(CV372=0,AB372="N"),AND(CV372=0,AB372="B"),AND(CV372=0,LEFT(TRIM(AB372),1)="I")),1,0))),"")</f>
        <v/>
      </c>
      <c r="DY372" s="23" t="str">
        <f t="shared" si="216"/>
        <v/>
      </c>
      <c r="DZ372" s="23" t="str">
        <f>+IF(LEN($I372)&gt;5,IF(ISERROR(VLOOKUP(AD372,'CODIGO PAGO'!$B$2:$B$20,1,0)),1,IF(OR(AND(CX372=1,AD372&lt;&gt;"N"),AND(CX372=3,AD372&lt;&gt;"B"),AND(CX372=2,LEFT(TRIM(AD372),1)&lt;&gt;"I")),1,IF(OR(AND(CX372=0,AD372="N"),AND(CX372=0,AD372="B"),AND(CX372=0,LEFT(TRIM(AD372),1)="I")),1,0))),"")</f>
        <v/>
      </c>
      <c r="EA372" s="23" t="str">
        <f t="shared" si="217"/>
        <v/>
      </c>
      <c r="EB372" s="23" t="str">
        <f>+IF(LEN($I372)&gt;5,IF(ISERROR(VLOOKUP(AF372,'CODIGO PAGO'!$B$2:$B$20,1,0)),1,IF(OR(AND(CZ372=1,AF372&lt;&gt;"N"),AND(CZ372=3,AF372&lt;&gt;"B"),AND(CZ372=2,LEFT(TRIM(AF372),1)&lt;&gt;"I")),1,IF(OR(AND(CZ372=0,AF372="N"),AND(CZ372=0,AF372="B"),AND(CZ372=0,LEFT(TRIM(AF372),1)="I")),1,0))),"")</f>
        <v/>
      </c>
      <c r="EC372" s="23" t="str">
        <f t="shared" si="218"/>
        <v/>
      </c>
      <c r="ED372" s="23" t="str">
        <f>+IF(LEN($I372)&gt;5,IF(ISERROR(VLOOKUP(AH372,'CODIGO PAGO'!$B$2:$B$20,1,0)),1,IF(OR(AND(DB372=1,AH372&lt;&gt;"N"),AND(DB372=3,AH372&lt;&gt;"B"),AND(DB372=2,LEFT(TRIM(AH372),1)&lt;&gt;"I")),1,IF(OR(AND(DB372=0,AH372="N"),AND(DB372=0,AH372="B"),AND(DB372=0,LEFT(TRIM(AH372),1)="I")),1,0))),"")</f>
        <v/>
      </c>
      <c r="EE372" s="23" t="str">
        <f t="shared" si="219"/>
        <v/>
      </c>
      <c r="EF372" s="23" t="str">
        <f>+IF(LEN($I372)&gt;5,IF(ISERROR(VLOOKUP(AJ372,'CODIGO PAGO'!$B$2:$B$20,1,0)),1,IF(OR(AND(DD372=1,AJ372&lt;&gt;"N"),AND(DD372=3,AJ372&lt;&gt;"B"),AND(DD372=2,LEFT(TRIM(AJ372),1)&lt;&gt;"I")),1,IF(OR(AND(DD372=0,AJ372="N"),AND(DD372=0,AJ372="B"),AND(DD372=0,LEFT(TRIM(AJ372),1)="I")),1,0))),"")</f>
        <v/>
      </c>
      <c r="EG372" s="23" t="str">
        <f t="shared" si="220"/>
        <v/>
      </c>
      <c r="EH372" s="23" t="str">
        <f>+IF(LEN($I372)&gt;5,IF(ISERROR(VLOOKUP(AL372,'CODIGO PAGO'!$B$2:$B$20,1,0)),1,IF(OR(AND(DF372=1,AL372&lt;&gt;"N"),AND(DF372=3,AL372&lt;&gt;"B"),AND(DF372=2,LEFT(TRIM(AL372),1)&lt;&gt;"I")),1,IF(OR(AND(DF372=0,AL372="N"),AND(DF372=0,AL372="B"),AND(DF372=0,LEFT(TRIM(AL372),1)="I")),1,0))),"")</f>
        <v/>
      </c>
      <c r="EI372" s="23" t="str">
        <f t="shared" si="221"/>
        <v/>
      </c>
      <c r="EJ372" s="23" t="str">
        <f>+IF(LEN($I372)&gt;5,IF(ISERROR(VLOOKUP(AN372,'CODIGO PAGO'!$B$2:$B$20,1,0)),1,IF(OR(AND(DH372=1,AN372&lt;&gt;"N"),AND(DH372=3,AN372&lt;&gt;"B"),AND(DH372=2,LEFT(TRIM(AN372),1)&lt;&gt;"I")),1,IF(OR(AND(DH372=0,AN372="N"),AND(DH372=0,AN372="B"),AND(DH372=0,LEFT(TRIM(AN372),1)="I")),1,0))),"")</f>
        <v/>
      </c>
      <c r="EK372" s="23" t="str">
        <f t="shared" si="222"/>
        <v/>
      </c>
      <c r="EL372" s="24" t="str">
        <f t="shared" si="223"/>
        <v/>
      </c>
    </row>
    <row r="373" spans="1:142" s="26" customFormat="1">
      <c r="A373" s="15" t="str">
        <f t="shared" si="189"/>
        <v/>
      </c>
      <c r="B373" s="1" t="str">
        <f>+IF(LEN(I373)&gt;5,'CODIGO PAGO'!$B$28,"")</f>
        <v/>
      </c>
      <c r="C373" s="1" t="str">
        <f>+IF(LEN($I373)&gt;5,BD!D373,"")</f>
        <v/>
      </c>
      <c r="D373" s="168" t="str">
        <f>+IF(LEN($I373)&gt;5,BD!A373,"")</f>
        <v/>
      </c>
      <c r="E373" s="1" t="str">
        <f>+IF(LEN($I373)&gt;5,BD!B373,"")</f>
        <v/>
      </c>
      <c r="F373" s="1" t="str">
        <f>+IF(LEN($I373)&gt;5,BD!C373,"")</f>
        <v/>
      </c>
      <c r="G373" s="141"/>
      <c r="H373" s="141"/>
      <c r="I373" s="1" t="str">
        <f>+IF(LEN(BD!G373)&gt;5,BD!G373,"")</f>
        <v/>
      </c>
      <c r="J373" s="167" t="str">
        <f>+IF(LEN($I373)&gt;5,BD!E373,"")</f>
        <v/>
      </c>
      <c r="K373" s="6" t="str">
        <f t="shared" si="190"/>
        <v/>
      </c>
      <c r="L373" s="87" t="str">
        <f>+IF(LEN($I373)&gt;5,BD!H373,"")</f>
        <v/>
      </c>
      <c r="M373" s="40" t="str">
        <f t="shared" si="191"/>
        <v/>
      </c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4" t="str">
        <f t="shared" si="192"/>
        <v/>
      </c>
      <c r="AQ373" s="5" t="str">
        <f t="shared" si="193"/>
        <v/>
      </c>
      <c r="AR373" s="91" t="str">
        <f t="shared" si="194"/>
        <v/>
      </c>
      <c r="AS373" s="5" t="str">
        <f t="shared" si="195"/>
        <v/>
      </c>
      <c r="AT373" s="91" t="str">
        <f t="shared" si="196"/>
        <v/>
      </c>
      <c r="AU373" s="4" t="str">
        <f t="shared" si="197"/>
        <v/>
      </c>
      <c r="AV373" s="4" t="str">
        <f t="shared" si="198"/>
        <v/>
      </c>
      <c r="AW373" s="4" t="str">
        <f t="shared" si="199"/>
        <v/>
      </c>
      <c r="AX373" s="4" t="str">
        <f t="shared" si="200"/>
        <v/>
      </c>
      <c r="AY373" s="88" t="str">
        <f t="shared" si="201"/>
        <v/>
      </c>
      <c r="AZ373" s="17" t="str">
        <f t="shared" si="202"/>
        <v/>
      </c>
      <c r="BA373" s="18" t="str">
        <f t="shared" si="203"/>
        <v/>
      </c>
      <c r="BB373" s="19" t="str">
        <f>+IF(LEN(I373)&gt;5,IF(INT(RIGHT(B373,1))=9,0.5*L373*AY373,INT(MID(B373,5,LEN(B373)-4))*L373)+IFERROR(VLOOKUP(I373,AJUSTES!$A$1:$I$50,9,0),0),"")</f>
        <v/>
      </c>
      <c r="BC373" s="12"/>
      <c r="BD373" s="19" t="str">
        <f t="shared" si="204"/>
        <v/>
      </c>
      <c r="BE373" s="18" t="str">
        <f t="shared" si="205"/>
        <v/>
      </c>
      <c r="BF373" s="139" t="str">
        <f t="shared" si="206"/>
        <v/>
      </c>
      <c r="BG373" s="114"/>
      <c r="BH373" s="18" t="str">
        <f t="shared" si="207"/>
        <v/>
      </c>
      <c r="BI373" s="13"/>
      <c r="BJ373" s="12"/>
      <c r="BK373" s="12"/>
      <c r="BL373" s="145"/>
      <c r="BM373" s="12"/>
      <c r="BN373" s="12"/>
      <c r="BO373" s="12"/>
      <c r="BP373" s="12"/>
      <c r="BQ373" s="12"/>
      <c r="BR373" s="12"/>
      <c r="BS373" s="146"/>
      <c r="BT373" s="14"/>
      <c r="BU373" s="12"/>
      <c r="BV373" s="12"/>
      <c r="BW373" s="12"/>
      <c r="BX373" s="12"/>
      <c r="BY373" s="12"/>
      <c r="BZ373" s="144"/>
      <c r="CA373" s="107" t="str">
        <f>+IF(LEN($I373)&gt;5,IF(BD!F373="N/A","",BD!F373),"")</f>
        <v/>
      </c>
      <c r="CB373" s="21"/>
      <c r="CC373" s="147"/>
      <c r="CD373" s="148"/>
      <c r="CE373" s="8" t="str">
        <f>+IF(LEN(I373)&gt;5,BD!M373,"")</f>
        <v/>
      </c>
      <c r="CF373" s="16" t="str">
        <f>+IF(LEN(I373)&gt;5,BD!N373,"")</f>
        <v/>
      </c>
      <c r="CG373" s="3" t="str">
        <f t="shared" si="208"/>
        <v/>
      </c>
      <c r="CH373" s="23" t="str">
        <f>+IF(AND(LEN($I373)&gt;5),IF(AND($J373&gt;N$1,$J373&lt;=$AO$1),1,IF((COUNTIFS(INCAPACIDADES!$C$1:$C$51,$I373,INCAPACIDADES!K$1:K$51,N$1))&gt;0,2,IF(VLOOKUP($C373,BD!$D$1:$F$501,3,0)&gt;N$1,0,3))),"")</f>
        <v/>
      </c>
      <c r="CI373" s="23" t="str">
        <f>+IF(AND(LEN($I373)&gt;5),IF(AND($J373&gt;O$1,$J373&lt;=$AO$1),1,IF((COUNTIFS(INCAPACIDADES!$C$1:$C$51,$I373,INCAPACIDADES!L$1:L$51,O$1))&gt;0,2,IF(VLOOKUP($C373,BD!$D$1:$F$501,3,0)&gt;O$1,0,3))),"")</f>
        <v/>
      </c>
      <c r="CJ373" s="23" t="str">
        <f>+IF(AND(LEN($I373)&gt;5),IF(AND($J373&gt;P$1,$J373&lt;=$AO$1),1,IF((COUNTIFS(INCAPACIDADES!$C$1:$C$51,$I373,INCAPACIDADES!M$1:M$51,P$1))&gt;0,2,IF(VLOOKUP($C373,BD!$D$1:$F$501,3,0)&gt;P$1,0,3))),"")</f>
        <v/>
      </c>
      <c r="CK373" s="23" t="str">
        <f>+IF(AND(LEN($I373)&gt;5),IF(AND($J373&gt;Q$1,$J373&lt;=$AO$1),1,IF((COUNTIFS(INCAPACIDADES!$C$1:$C$51,$I373,INCAPACIDADES!N$1:N$51,Q$1))&gt;0,2,IF(VLOOKUP($C373,BD!$D$1:$F$501,3,0)&gt;Q$1,0,3))),"")</f>
        <v/>
      </c>
      <c r="CL373" s="23" t="str">
        <f>+IF(AND(LEN($I373)&gt;5),IF(AND($J373&gt;R$1,$J373&lt;=$AO$1),1,IF((COUNTIFS(INCAPACIDADES!$C$1:$C$51,$I373,INCAPACIDADES!O$1:O$51,R$1))&gt;0,2,IF(VLOOKUP($C373,BD!$D$1:$F$501,3,0)&gt;R$1,0,3))),"")</f>
        <v/>
      </c>
      <c r="CM373" s="23" t="str">
        <f>+IF(AND(LEN($I373)&gt;5),IF(AND($J373&gt;S$1,$J373&lt;=$AO$1),1,IF((COUNTIFS(INCAPACIDADES!$C$1:$C$51,$I373,INCAPACIDADES!P$1:P$51,S$1))&gt;0,2,IF(VLOOKUP($C373,BD!$D$1:$F$501,3,0)&gt;S$1,0,3))),"")</f>
        <v/>
      </c>
      <c r="CN373" s="23" t="str">
        <f>+IF(AND(LEN($I373)&gt;5),IF(AND($J373&gt;T$1,$J373&lt;=$AO$1),1,IF((COUNTIFS(INCAPACIDADES!$C$1:$C$51,$I373,INCAPACIDADES!Q$1:Q$51,T$1))&gt;0,2,IF(VLOOKUP($C373,BD!$D$1:$F$501,3,0)&gt;T$1,0,3))),"")</f>
        <v/>
      </c>
      <c r="CO373" s="23" t="str">
        <f>+IF(AND(LEN($I373)&gt;5),IF(AND($J373&gt;U$1,$J373&lt;=$AO$1),1,IF((COUNTIFS(INCAPACIDADES!$C$1:$C$51,$I373,INCAPACIDADES!R$1:R$51,U$1))&gt;0,2,IF(VLOOKUP($C373,BD!$D$1:$F$501,3,0)&gt;U$1,0,3))),"")</f>
        <v/>
      </c>
      <c r="CP373" s="23" t="str">
        <f>+IF(AND(LEN($I373)&gt;5),IF(AND($J373&gt;V$1,$J373&lt;=$AO$1),1,IF((COUNTIFS(INCAPACIDADES!$C$1:$C$51,$I373,INCAPACIDADES!S$1:S$51,V$1))&gt;0,2,IF(VLOOKUP($C373,BD!$D$1:$F$501,3,0)&gt;V$1,0,3))),"")</f>
        <v/>
      </c>
      <c r="CQ373" s="23" t="str">
        <f>+IF(AND(LEN($I373)&gt;5),IF(AND($J373&gt;W$1,$J373&lt;=$AO$1),1,IF((COUNTIFS(INCAPACIDADES!$C$1:$C$51,$I373,INCAPACIDADES!T$1:T$51,W$1))&gt;0,2,IF(VLOOKUP($C373,BD!$D$1:$F$501,3,0)&gt;W$1,0,3))),"")</f>
        <v/>
      </c>
      <c r="CR373" s="23" t="str">
        <f>+IF(AND(LEN($I373)&gt;5),IF(AND($J373&gt;X$1,$J373&lt;=$AO$1),1,IF((COUNTIFS(INCAPACIDADES!$C$1:$C$51,$I373,INCAPACIDADES!U$1:U$51,X$1))&gt;0,2,IF(VLOOKUP($C373,BD!$D$1:$F$501,3,0)&gt;X$1,0,3))),"")</f>
        <v/>
      </c>
      <c r="CS373" s="23" t="str">
        <f>+IF(AND(LEN($I373)&gt;5),IF(AND($J373&gt;Y$1,$J373&lt;=$AO$1),1,IF((COUNTIFS(INCAPACIDADES!$C$1:$C$51,$I373,INCAPACIDADES!V$1:V$51,Y$1))&gt;0,2,IF(VLOOKUP($C373,BD!$D$1:$F$501,3,0)&gt;Y$1,0,3))),"")</f>
        <v/>
      </c>
      <c r="CT373" s="23" t="str">
        <f>+IF(AND(LEN($I373)&gt;5),IF(AND($J373&gt;Z$1,$J373&lt;=$AO$1),1,IF((COUNTIFS(INCAPACIDADES!$C$1:$C$51,$I373,INCAPACIDADES!W$1:W$51,Z$1))&gt;0,2,IF(VLOOKUP($C373,BD!$D$1:$F$501,3,0)&gt;Z$1,0,3))),"")</f>
        <v/>
      </c>
      <c r="CU373" s="23" t="str">
        <f>+IF(AND(LEN($I373)&gt;5),IF(AND($J373&gt;AA$1,$J373&lt;=$AO$1),1,IF((COUNTIFS(INCAPACIDADES!$C$1:$C$51,$I373,INCAPACIDADES!X$1:X$51,AA$1))&gt;0,2,IF(VLOOKUP($C373,BD!$D$1:$F$501,3,0)&gt;AA$1,0,3))),"")</f>
        <v/>
      </c>
      <c r="CV373" s="23" t="str">
        <f>+IF(AND(LEN($I373)&gt;5),IF(AND($J373&gt;AB$1,$J373&lt;=$AO$1),1,IF((COUNTIFS(INCAPACIDADES!$C$1:$C$51,$I373,INCAPACIDADES!Y$1:Y$51,AB$1))&gt;0,2,IF(VLOOKUP($C373,BD!$D$1:$F$501,3,0)&gt;AB$1,0,3))),"")</f>
        <v/>
      </c>
      <c r="CW373" s="23" t="str">
        <f>+IF(AND(LEN($I373)&gt;5),IF(AND($J373&gt;AC$1,$J373&lt;=$AO$1),1,IF((COUNTIFS(INCAPACIDADES!$C$1:$C$51,$I373,INCAPACIDADES!Z$1:Z$51,AC$1))&gt;0,2,IF(VLOOKUP($C373,BD!$D$1:$F$501,3,0)&gt;AC$1,0,3))),"")</f>
        <v/>
      </c>
      <c r="CX373" s="23" t="str">
        <f>+IF(AND(LEN($I373)&gt;5),IF(AND($J373&gt;AD$1,$J373&lt;=$AO$1),1,IF((COUNTIFS(INCAPACIDADES!$C$1:$C$51,$I373,INCAPACIDADES!AA$1:AA$51,AD$1))&gt;0,2,IF(VLOOKUP($C373,BD!$D$1:$F$501,3,0)&gt;AD$1,0,3))),"")</f>
        <v/>
      </c>
      <c r="CY373" s="23" t="str">
        <f>+IF(AND(LEN($I373)&gt;5),IF(AND($J373&gt;AE$1,$J373&lt;=$AO$1),1,IF((COUNTIFS(INCAPACIDADES!$C$1:$C$51,$I373,INCAPACIDADES!AB$1:AB$51,AE$1))&gt;0,2,IF(VLOOKUP($C373,BD!$D$1:$F$501,3,0)&gt;AE$1,0,3))),"")</f>
        <v/>
      </c>
      <c r="CZ373" s="23" t="str">
        <f>+IF(AND(LEN($I373)&gt;5),IF(AND($J373&gt;AF$1,$J373&lt;=$AO$1),1,IF((COUNTIFS(INCAPACIDADES!$C$1:$C$51,$I373,INCAPACIDADES!AC$1:AC$51,AF$1))&gt;0,2,IF(VLOOKUP($C373,BD!$D$1:$F$501,3,0)&gt;AF$1,0,3))),"")</f>
        <v/>
      </c>
      <c r="DA373" s="23" t="str">
        <f>+IF(AND(LEN($I373)&gt;5),IF(AND($J373&gt;AG$1,$J373&lt;=$AO$1),1,IF((COUNTIFS(INCAPACIDADES!$C$1:$C$51,$I373,INCAPACIDADES!AD$1:AD$51,AG$1))&gt;0,2,IF(VLOOKUP($C373,BD!$D$1:$F$501,3,0)&gt;AG$1,0,3))),"")</f>
        <v/>
      </c>
      <c r="DB373" s="23" t="str">
        <f>+IF(AND(LEN($I373)&gt;5),IF(AND($J373&gt;AH$1,$J373&lt;=$AO$1),1,IF((COUNTIFS(INCAPACIDADES!$C$1:$C$51,$I373,INCAPACIDADES!AE$1:AE$51,AH$1))&gt;0,2,IF(VLOOKUP($C373,BD!$D$1:$F$501,3,0)&gt;AH$1,0,3))),"")</f>
        <v/>
      </c>
      <c r="DC373" s="23" t="str">
        <f>+IF(AND(LEN($I373)&gt;5),IF(AND($J373&gt;AI$1,$J373&lt;=$AO$1),1,IF((COUNTIFS(INCAPACIDADES!$C$1:$C$51,$I373,INCAPACIDADES!AF$1:AF$51,AI$1))&gt;0,2,IF(VLOOKUP($C373,BD!$D$1:$F$501,3,0)&gt;AI$1,0,3))),"")</f>
        <v/>
      </c>
      <c r="DD373" s="23" t="str">
        <f>+IF(AND(LEN($I373)&gt;5),IF(AND($J373&gt;AJ$1,$J373&lt;=$AO$1),1,IF((COUNTIFS(INCAPACIDADES!$C$1:$C$51,$I373,INCAPACIDADES!AG$1:AG$51,AJ$1))&gt;0,2,IF(VLOOKUP($C373,BD!$D$1:$F$501,3,0)&gt;AJ$1,0,3))),"")</f>
        <v/>
      </c>
      <c r="DE373" s="23" t="str">
        <f>+IF(AND(LEN($I373)&gt;5),IF(AND($J373&gt;AK$1,$J373&lt;=$AO$1),1,IF((COUNTIFS(INCAPACIDADES!$C$1:$C$51,$I373,INCAPACIDADES!AH$1:AH$51,AK$1))&gt;0,2,IF(VLOOKUP($C373,BD!$D$1:$F$501,3,0)&gt;AK$1,0,3))),"")</f>
        <v/>
      </c>
      <c r="DF373" s="23" t="str">
        <f>+IF(AND(LEN($I373)&gt;5),IF(AND($J373&gt;AL$1,$J373&lt;=$AO$1),1,IF((COUNTIFS(INCAPACIDADES!$C$1:$C$51,$I373,INCAPACIDADES!AI$1:AI$51,AL$1))&gt;0,2,IF(VLOOKUP($C373,BD!$D$1:$F$501,3,0)&gt;AL$1,0,3))),"")</f>
        <v/>
      </c>
      <c r="DG373" s="23" t="str">
        <f>+IF(AND(LEN($I373)&gt;5),IF(AND($J373&gt;AM$1,$J373&lt;=$AO$1),1,IF((COUNTIFS(INCAPACIDADES!$C$1:$C$51,$I373,INCAPACIDADES!AJ$1:AJ$51,AM$1))&gt;0,2,IF(VLOOKUP($C373,BD!$D$1:$F$501,3,0)&gt;AM$1,0,3))),"")</f>
        <v/>
      </c>
      <c r="DH373" s="23" t="str">
        <f>+IF(AND(LEN($I373)&gt;5),IF(AND($J373&gt;AN$1,$J373&lt;=$AO$1),1,IF((COUNTIFS(INCAPACIDADES!$C$1:$C$51,$I373,INCAPACIDADES!AK$1:AK$51,AN$1))&gt;0,2,IF(VLOOKUP($C373,BD!$D$1:$F$501,3,0)&gt;AN$1,0,3))),"")</f>
        <v/>
      </c>
      <c r="DI373" s="23" t="str">
        <f>+IF(AND(LEN($I373)&gt;5),IF(AND($J373&gt;AO$1,$J373&lt;=$AO$1),1,IF((COUNTIFS(INCAPACIDADES!$C$1:$C$51,$I373,INCAPACIDADES!AL$1:AL$51,AO$1))&gt;0,2,IF(VLOOKUP($C373,BD!$D$1:$F$501,3,0)&gt;AO$1,0,3))),"")</f>
        <v/>
      </c>
      <c r="DJ373" s="23" t="str">
        <f>+IF(LEN($I373)&gt;5,IF(ISERROR(VLOOKUP(N373,'CODIGO PAGO'!$B$2:$B$20,1,0)),1,IF(OR(AND(CH373=1,N373&lt;&gt;"N"),AND(CH373=3,N373&lt;&gt;"B"),AND(CH373=2,LEFT(TRIM(N373),1)&lt;&gt;"I")),1,IF(OR(AND(CH373=0,N373="N"),AND(CH373=0,N373="B"),AND(CH373=0,LEFT(TRIM(N373),1)="I")),1,0))),"")</f>
        <v/>
      </c>
      <c r="DK373" s="23" t="str">
        <f t="shared" si="209"/>
        <v/>
      </c>
      <c r="DL373" s="23" t="str">
        <f>+IF(LEN($I373)&gt;5,IF(ISERROR(VLOOKUP(P373,'CODIGO PAGO'!$B$2:$B$20,1,0)),1,IF(OR(AND(CJ373=1,P373&lt;&gt;"N"),AND(CJ373=3,P373&lt;&gt;"B"),AND(CJ373=2,LEFT(TRIM(P373),1)&lt;&gt;"I")),1,IF(OR(AND(CJ373=0,P373="N"),AND(CJ373=0,P373="B"),AND(CJ373=0,LEFT(TRIM(P373),1)="I")),1,0))),"")</f>
        <v/>
      </c>
      <c r="DM373" s="23" t="str">
        <f t="shared" si="210"/>
        <v/>
      </c>
      <c r="DN373" s="23" t="str">
        <f>+IF(LEN($I373)&gt;5,IF(ISERROR(VLOOKUP(R373,'CODIGO PAGO'!$B$2:$B$20,1,0)),1,IF(OR(AND(CL373=1,R373&lt;&gt;"N"),AND(CL373=3,R373&lt;&gt;"B"),AND(CL373=2,LEFT(TRIM(R373),1)&lt;&gt;"I")),1,IF(OR(AND(CL373=0,R373="N"),AND(CL373=0,R373="B"),AND(CL373=0,LEFT(TRIM(R373),1)="I")),1,0))),"")</f>
        <v/>
      </c>
      <c r="DO373" s="23" t="str">
        <f t="shared" si="211"/>
        <v/>
      </c>
      <c r="DP373" s="23" t="str">
        <f>+IF(LEN($I373)&gt;5,IF(ISERROR(VLOOKUP(T373,'CODIGO PAGO'!$B$2:$B$20,1,0)),1,IF(OR(AND(CN373=1,T373&lt;&gt;"N"),AND(CN373=3,T373&lt;&gt;"B"),AND(CN373=2,LEFT(TRIM(T373),1)&lt;&gt;"I")),1,IF(OR(AND(CN373=0,T373="N"),AND(CN373=0,T373="B"),AND(CN373=0,LEFT(TRIM(T373),1)="I")),1,0))),"")</f>
        <v/>
      </c>
      <c r="DQ373" s="23" t="str">
        <f t="shared" si="212"/>
        <v/>
      </c>
      <c r="DR373" s="23" t="str">
        <f>+IF(LEN($I373)&gt;5,IF(ISERROR(VLOOKUP(V373,'CODIGO PAGO'!$B$2:$B$20,1,0)),1,IF(OR(AND(CP373=1,V373&lt;&gt;"N"),AND(CP373=3,V373&lt;&gt;"B"),AND(CP373=2,LEFT(TRIM(V373),1)&lt;&gt;"I")),1,IF(OR(AND(CP373=0,V373="N"),AND(CP373=0,V373="B"),AND(CP373=0,LEFT(TRIM(V373),1)="I")),1,0))),"")</f>
        <v/>
      </c>
      <c r="DS373" s="23" t="str">
        <f t="shared" si="213"/>
        <v/>
      </c>
      <c r="DT373" s="23" t="str">
        <f>+IF(LEN($I373)&gt;5,IF(ISERROR(VLOOKUP(X373,'CODIGO PAGO'!$B$2:$B$20,1,0)),1,IF(OR(AND(CR373=1,X373&lt;&gt;"N"),AND(CR373=3,X373&lt;&gt;"B"),AND(CR373=2,LEFT(TRIM(X373),1)&lt;&gt;"I")),1,IF(OR(AND(CR373=0,X373="N"),AND(CR373=0,X373="B"),AND(CR373=0,LEFT(TRIM(X373),1)="I")),1,0))),"")</f>
        <v/>
      </c>
      <c r="DU373" s="23" t="str">
        <f t="shared" si="214"/>
        <v/>
      </c>
      <c r="DV373" s="23" t="str">
        <f>+IF(LEN($I373)&gt;5,IF(ISERROR(VLOOKUP(Z373,'CODIGO PAGO'!$B$2:$B$20,1,0)),1,IF(OR(AND(CT373=1,Z373&lt;&gt;"N"),AND(CT373=3,Z373&lt;&gt;"B"),AND(CT373=2,LEFT(TRIM(Z373),1)&lt;&gt;"I")),1,IF(OR(AND(CT373=0,Z373="N"),AND(CT373=0,Z373="B"),AND(CT373=0,LEFT(TRIM(Z373),1)="I")),1,0))),"")</f>
        <v/>
      </c>
      <c r="DW373" s="23" t="str">
        <f t="shared" si="215"/>
        <v/>
      </c>
      <c r="DX373" s="23" t="str">
        <f>+IF(LEN($I373)&gt;5,IF(ISERROR(VLOOKUP(AB373,'CODIGO PAGO'!$B$2:$B$20,1,0)),1,IF(OR(AND(CV373=1,AB373&lt;&gt;"N"),AND(CV373=3,AB373&lt;&gt;"B"),AND(CV373=2,LEFT(TRIM(AB373),1)&lt;&gt;"I")),1,IF(OR(AND(CV373=0,AB373="N"),AND(CV373=0,AB373="B"),AND(CV373=0,LEFT(TRIM(AB373),1)="I")),1,0))),"")</f>
        <v/>
      </c>
      <c r="DY373" s="23" t="str">
        <f t="shared" si="216"/>
        <v/>
      </c>
      <c r="DZ373" s="23" t="str">
        <f>+IF(LEN($I373)&gt;5,IF(ISERROR(VLOOKUP(AD373,'CODIGO PAGO'!$B$2:$B$20,1,0)),1,IF(OR(AND(CX373=1,AD373&lt;&gt;"N"),AND(CX373=3,AD373&lt;&gt;"B"),AND(CX373=2,LEFT(TRIM(AD373),1)&lt;&gt;"I")),1,IF(OR(AND(CX373=0,AD373="N"),AND(CX373=0,AD373="B"),AND(CX373=0,LEFT(TRIM(AD373),1)="I")),1,0))),"")</f>
        <v/>
      </c>
      <c r="EA373" s="23" t="str">
        <f t="shared" si="217"/>
        <v/>
      </c>
      <c r="EB373" s="23" t="str">
        <f>+IF(LEN($I373)&gt;5,IF(ISERROR(VLOOKUP(AF373,'CODIGO PAGO'!$B$2:$B$20,1,0)),1,IF(OR(AND(CZ373=1,AF373&lt;&gt;"N"),AND(CZ373=3,AF373&lt;&gt;"B"),AND(CZ373=2,LEFT(TRIM(AF373),1)&lt;&gt;"I")),1,IF(OR(AND(CZ373=0,AF373="N"),AND(CZ373=0,AF373="B"),AND(CZ373=0,LEFT(TRIM(AF373),1)="I")),1,0))),"")</f>
        <v/>
      </c>
      <c r="EC373" s="23" t="str">
        <f t="shared" si="218"/>
        <v/>
      </c>
      <c r="ED373" s="23" t="str">
        <f>+IF(LEN($I373)&gt;5,IF(ISERROR(VLOOKUP(AH373,'CODIGO PAGO'!$B$2:$B$20,1,0)),1,IF(OR(AND(DB373=1,AH373&lt;&gt;"N"),AND(DB373=3,AH373&lt;&gt;"B"),AND(DB373=2,LEFT(TRIM(AH373),1)&lt;&gt;"I")),1,IF(OR(AND(DB373=0,AH373="N"),AND(DB373=0,AH373="B"),AND(DB373=0,LEFT(TRIM(AH373),1)="I")),1,0))),"")</f>
        <v/>
      </c>
      <c r="EE373" s="23" t="str">
        <f t="shared" si="219"/>
        <v/>
      </c>
      <c r="EF373" s="23" t="str">
        <f>+IF(LEN($I373)&gt;5,IF(ISERROR(VLOOKUP(AJ373,'CODIGO PAGO'!$B$2:$B$20,1,0)),1,IF(OR(AND(DD373=1,AJ373&lt;&gt;"N"),AND(DD373=3,AJ373&lt;&gt;"B"),AND(DD373=2,LEFT(TRIM(AJ373),1)&lt;&gt;"I")),1,IF(OR(AND(DD373=0,AJ373="N"),AND(DD373=0,AJ373="B"),AND(DD373=0,LEFT(TRIM(AJ373),1)="I")),1,0))),"")</f>
        <v/>
      </c>
      <c r="EG373" s="23" t="str">
        <f t="shared" si="220"/>
        <v/>
      </c>
      <c r="EH373" s="23" t="str">
        <f>+IF(LEN($I373)&gt;5,IF(ISERROR(VLOOKUP(AL373,'CODIGO PAGO'!$B$2:$B$20,1,0)),1,IF(OR(AND(DF373=1,AL373&lt;&gt;"N"),AND(DF373=3,AL373&lt;&gt;"B"),AND(DF373=2,LEFT(TRIM(AL373),1)&lt;&gt;"I")),1,IF(OR(AND(DF373=0,AL373="N"),AND(DF373=0,AL373="B"),AND(DF373=0,LEFT(TRIM(AL373),1)="I")),1,0))),"")</f>
        <v/>
      </c>
      <c r="EI373" s="23" t="str">
        <f t="shared" si="221"/>
        <v/>
      </c>
      <c r="EJ373" s="23" t="str">
        <f>+IF(LEN($I373)&gt;5,IF(ISERROR(VLOOKUP(AN373,'CODIGO PAGO'!$B$2:$B$20,1,0)),1,IF(OR(AND(DH373=1,AN373&lt;&gt;"N"),AND(DH373=3,AN373&lt;&gt;"B"),AND(DH373=2,LEFT(TRIM(AN373),1)&lt;&gt;"I")),1,IF(OR(AND(DH373=0,AN373="N"),AND(DH373=0,AN373="B"),AND(DH373=0,LEFT(TRIM(AN373),1)="I")),1,0))),"")</f>
        <v/>
      </c>
      <c r="EK373" s="23" t="str">
        <f t="shared" si="222"/>
        <v/>
      </c>
      <c r="EL373" s="24" t="str">
        <f t="shared" si="223"/>
        <v/>
      </c>
    </row>
    <row r="374" spans="1:142" s="26" customFormat="1">
      <c r="A374" s="15" t="str">
        <f t="shared" si="189"/>
        <v/>
      </c>
      <c r="B374" s="1" t="str">
        <f>+IF(LEN(I374)&gt;5,'CODIGO PAGO'!$B$28,"")</f>
        <v/>
      </c>
      <c r="C374" s="1" t="str">
        <f>+IF(LEN($I374)&gt;5,BD!D374,"")</f>
        <v/>
      </c>
      <c r="D374" s="168" t="str">
        <f>+IF(LEN($I374)&gt;5,BD!A374,"")</f>
        <v/>
      </c>
      <c r="E374" s="1" t="str">
        <f>+IF(LEN($I374)&gt;5,BD!B374,"")</f>
        <v/>
      </c>
      <c r="F374" s="1" t="str">
        <f>+IF(LEN($I374)&gt;5,BD!C374,"")</f>
        <v/>
      </c>
      <c r="G374" s="141"/>
      <c r="H374" s="141"/>
      <c r="I374" s="1" t="str">
        <f>+IF(LEN(BD!G374)&gt;5,BD!G374,"")</f>
        <v/>
      </c>
      <c r="J374" s="167" t="str">
        <f>+IF(LEN($I374)&gt;5,BD!E374,"")</f>
        <v/>
      </c>
      <c r="K374" s="6" t="str">
        <f t="shared" si="190"/>
        <v/>
      </c>
      <c r="L374" s="87" t="str">
        <f>+IF(LEN($I374)&gt;5,BD!H374,"")</f>
        <v/>
      </c>
      <c r="M374" s="40" t="str">
        <f t="shared" si="191"/>
        <v/>
      </c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4" t="str">
        <f t="shared" si="192"/>
        <v/>
      </c>
      <c r="AQ374" s="5" t="str">
        <f t="shared" si="193"/>
        <v/>
      </c>
      <c r="AR374" s="91" t="str">
        <f t="shared" si="194"/>
        <v/>
      </c>
      <c r="AS374" s="5" t="str">
        <f t="shared" si="195"/>
        <v/>
      </c>
      <c r="AT374" s="91" t="str">
        <f t="shared" si="196"/>
        <v/>
      </c>
      <c r="AU374" s="4" t="str">
        <f t="shared" si="197"/>
        <v/>
      </c>
      <c r="AV374" s="4" t="str">
        <f t="shared" si="198"/>
        <v/>
      </c>
      <c r="AW374" s="4" t="str">
        <f t="shared" si="199"/>
        <v/>
      </c>
      <c r="AX374" s="4" t="str">
        <f t="shared" si="200"/>
        <v/>
      </c>
      <c r="AY374" s="88" t="str">
        <f t="shared" si="201"/>
        <v/>
      </c>
      <c r="AZ374" s="17" t="str">
        <f t="shared" si="202"/>
        <v/>
      </c>
      <c r="BA374" s="18" t="str">
        <f t="shared" si="203"/>
        <v/>
      </c>
      <c r="BB374" s="19" t="str">
        <f>+IF(LEN(I374)&gt;5,IF(INT(RIGHT(B374,1))=9,0.5*L374*AY374,INT(MID(B374,5,LEN(B374)-4))*L374)+IFERROR(VLOOKUP(I374,AJUSTES!$A$1:$I$50,9,0),0),"")</f>
        <v/>
      </c>
      <c r="BC374" s="12"/>
      <c r="BD374" s="19" t="str">
        <f t="shared" si="204"/>
        <v/>
      </c>
      <c r="BE374" s="18" t="str">
        <f t="shared" si="205"/>
        <v/>
      </c>
      <c r="BF374" s="139" t="str">
        <f t="shared" si="206"/>
        <v/>
      </c>
      <c r="BG374" s="114"/>
      <c r="BH374" s="18" t="str">
        <f t="shared" si="207"/>
        <v/>
      </c>
      <c r="BI374" s="13"/>
      <c r="BJ374" s="12"/>
      <c r="BK374" s="12"/>
      <c r="BL374" s="145"/>
      <c r="BM374" s="12"/>
      <c r="BN374" s="12"/>
      <c r="BO374" s="12"/>
      <c r="BP374" s="12"/>
      <c r="BQ374" s="12"/>
      <c r="BR374" s="12"/>
      <c r="BS374" s="146"/>
      <c r="BT374" s="14"/>
      <c r="BU374" s="12"/>
      <c r="BV374" s="12"/>
      <c r="BW374" s="12"/>
      <c r="BX374" s="12"/>
      <c r="BY374" s="12"/>
      <c r="BZ374" s="144"/>
      <c r="CA374" s="107" t="str">
        <f>+IF(LEN($I374)&gt;5,IF(BD!F374="N/A","",BD!F374),"")</f>
        <v/>
      </c>
      <c r="CB374" s="21"/>
      <c r="CC374" s="147"/>
      <c r="CD374" s="148"/>
      <c r="CE374" s="8" t="str">
        <f>+IF(LEN(I374)&gt;5,BD!M374,"")</f>
        <v/>
      </c>
      <c r="CF374" s="16" t="str">
        <f>+IF(LEN(I374)&gt;5,BD!N374,"")</f>
        <v/>
      </c>
      <c r="CG374" s="3" t="str">
        <f t="shared" si="208"/>
        <v/>
      </c>
      <c r="CH374" s="23" t="str">
        <f>+IF(AND(LEN($I374)&gt;5),IF(AND($J374&gt;N$1,$J374&lt;=$AO$1),1,IF((COUNTIFS(INCAPACIDADES!$C$1:$C$51,$I374,INCAPACIDADES!K$1:K$51,N$1))&gt;0,2,IF(VLOOKUP($C374,BD!$D$1:$F$501,3,0)&gt;N$1,0,3))),"")</f>
        <v/>
      </c>
      <c r="CI374" s="23" t="str">
        <f>+IF(AND(LEN($I374)&gt;5),IF(AND($J374&gt;O$1,$J374&lt;=$AO$1),1,IF((COUNTIFS(INCAPACIDADES!$C$1:$C$51,$I374,INCAPACIDADES!L$1:L$51,O$1))&gt;0,2,IF(VLOOKUP($C374,BD!$D$1:$F$501,3,0)&gt;O$1,0,3))),"")</f>
        <v/>
      </c>
      <c r="CJ374" s="23" t="str">
        <f>+IF(AND(LEN($I374)&gt;5),IF(AND($J374&gt;P$1,$J374&lt;=$AO$1),1,IF((COUNTIFS(INCAPACIDADES!$C$1:$C$51,$I374,INCAPACIDADES!M$1:M$51,P$1))&gt;0,2,IF(VLOOKUP($C374,BD!$D$1:$F$501,3,0)&gt;P$1,0,3))),"")</f>
        <v/>
      </c>
      <c r="CK374" s="23" t="str">
        <f>+IF(AND(LEN($I374)&gt;5),IF(AND($J374&gt;Q$1,$J374&lt;=$AO$1),1,IF((COUNTIFS(INCAPACIDADES!$C$1:$C$51,$I374,INCAPACIDADES!N$1:N$51,Q$1))&gt;0,2,IF(VLOOKUP($C374,BD!$D$1:$F$501,3,0)&gt;Q$1,0,3))),"")</f>
        <v/>
      </c>
      <c r="CL374" s="23" t="str">
        <f>+IF(AND(LEN($I374)&gt;5),IF(AND($J374&gt;R$1,$J374&lt;=$AO$1),1,IF((COUNTIFS(INCAPACIDADES!$C$1:$C$51,$I374,INCAPACIDADES!O$1:O$51,R$1))&gt;0,2,IF(VLOOKUP($C374,BD!$D$1:$F$501,3,0)&gt;R$1,0,3))),"")</f>
        <v/>
      </c>
      <c r="CM374" s="23" t="str">
        <f>+IF(AND(LEN($I374)&gt;5),IF(AND($J374&gt;S$1,$J374&lt;=$AO$1),1,IF((COUNTIFS(INCAPACIDADES!$C$1:$C$51,$I374,INCAPACIDADES!P$1:P$51,S$1))&gt;0,2,IF(VLOOKUP($C374,BD!$D$1:$F$501,3,0)&gt;S$1,0,3))),"")</f>
        <v/>
      </c>
      <c r="CN374" s="23" t="str">
        <f>+IF(AND(LEN($I374)&gt;5),IF(AND($J374&gt;T$1,$J374&lt;=$AO$1),1,IF((COUNTIFS(INCAPACIDADES!$C$1:$C$51,$I374,INCAPACIDADES!Q$1:Q$51,T$1))&gt;0,2,IF(VLOOKUP($C374,BD!$D$1:$F$501,3,0)&gt;T$1,0,3))),"")</f>
        <v/>
      </c>
      <c r="CO374" s="23" t="str">
        <f>+IF(AND(LEN($I374)&gt;5),IF(AND($J374&gt;U$1,$J374&lt;=$AO$1),1,IF((COUNTIFS(INCAPACIDADES!$C$1:$C$51,$I374,INCAPACIDADES!R$1:R$51,U$1))&gt;0,2,IF(VLOOKUP($C374,BD!$D$1:$F$501,3,0)&gt;U$1,0,3))),"")</f>
        <v/>
      </c>
      <c r="CP374" s="23" t="str">
        <f>+IF(AND(LEN($I374)&gt;5),IF(AND($J374&gt;V$1,$J374&lt;=$AO$1),1,IF((COUNTIFS(INCAPACIDADES!$C$1:$C$51,$I374,INCAPACIDADES!S$1:S$51,V$1))&gt;0,2,IF(VLOOKUP($C374,BD!$D$1:$F$501,3,0)&gt;V$1,0,3))),"")</f>
        <v/>
      </c>
      <c r="CQ374" s="23" t="str">
        <f>+IF(AND(LEN($I374)&gt;5),IF(AND($J374&gt;W$1,$J374&lt;=$AO$1),1,IF((COUNTIFS(INCAPACIDADES!$C$1:$C$51,$I374,INCAPACIDADES!T$1:T$51,W$1))&gt;0,2,IF(VLOOKUP($C374,BD!$D$1:$F$501,3,0)&gt;W$1,0,3))),"")</f>
        <v/>
      </c>
      <c r="CR374" s="23" t="str">
        <f>+IF(AND(LEN($I374)&gt;5),IF(AND($J374&gt;X$1,$J374&lt;=$AO$1),1,IF((COUNTIFS(INCAPACIDADES!$C$1:$C$51,$I374,INCAPACIDADES!U$1:U$51,X$1))&gt;0,2,IF(VLOOKUP($C374,BD!$D$1:$F$501,3,0)&gt;X$1,0,3))),"")</f>
        <v/>
      </c>
      <c r="CS374" s="23" t="str">
        <f>+IF(AND(LEN($I374)&gt;5),IF(AND($J374&gt;Y$1,$J374&lt;=$AO$1),1,IF((COUNTIFS(INCAPACIDADES!$C$1:$C$51,$I374,INCAPACIDADES!V$1:V$51,Y$1))&gt;0,2,IF(VLOOKUP($C374,BD!$D$1:$F$501,3,0)&gt;Y$1,0,3))),"")</f>
        <v/>
      </c>
      <c r="CT374" s="23" t="str">
        <f>+IF(AND(LEN($I374)&gt;5),IF(AND($J374&gt;Z$1,$J374&lt;=$AO$1),1,IF((COUNTIFS(INCAPACIDADES!$C$1:$C$51,$I374,INCAPACIDADES!W$1:W$51,Z$1))&gt;0,2,IF(VLOOKUP($C374,BD!$D$1:$F$501,3,0)&gt;Z$1,0,3))),"")</f>
        <v/>
      </c>
      <c r="CU374" s="23" t="str">
        <f>+IF(AND(LEN($I374)&gt;5),IF(AND($J374&gt;AA$1,$J374&lt;=$AO$1),1,IF((COUNTIFS(INCAPACIDADES!$C$1:$C$51,$I374,INCAPACIDADES!X$1:X$51,AA$1))&gt;0,2,IF(VLOOKUP($C374,BD!$D$1:$F$501,3,0)&gt;AA$1,0,3))),"")</f>
        <v/>
      </c>
      <c r="CV374" s="23" t="str">
        <f>+IF(AND(LEN($I374)&gt;5),IF(AND($J374&gt;AB$1,$J374&lt;=$AO$1),1,IF((COUNTIFS(INCAPACIDADES!$C$1:$C$51,$I374,INCAPACIDADES!Y$1:Y$51,AB$1))&gt;0,2,IF(VLOOKUP($C374,BD!$D$1:$F$501,3,0)&gt;AB$1,0,3))),"")</f>
        <v/>
      </c>
      <c r="CW374" s="23" t="str">
        <f>+IF(AND(LEN($I374)&gt;5),IF(AND($J374&gt;AC$1,$J374&lt;=$AO$1),1,IF((COUNTIFS(INCAPACIDADES!$C$1:$C$51,$I374,INCAPACIDADES!Z$1:Z$51,AC$1))&gt;0,2,IF(VLOOKUP($C374,BD!$D$1:$F$501,3,0)&gt;AC$1,0,3))),"")</f>
        <v/>
      </c>
      <c r="CX374" s="23" t="str">
        <f>+IF(AND(LEN($I374)&gt;5),IF(AND($J374&gt;AD$1,$J374&lt;=$AO$1),1,IF((COUNTIFS(INCAPACIDADES!$C$1:$C$51,$I374,INCAPACIDADES!AA$1:AA$51,AD$1))&gt;0,2,IF(VLOOKUP($C374,BD!$D$1:$F$501,3,0)&gt;AD$1,0,3))),"")</f>
        <v/>
      </c>
      <c r="CY374" s="23" t="str">
        <f>+IF(AND(LEN($I374)&gt;5),IF(AND($J374&gt;AE$1,$J374&lt;=$AO$1),1,IF((COUNTIFS(INCAPACIDADES!$C$1:$C$51,$I374,INCAPACIDADES!AB$1:AB$51,AE$1))&gt;0,2,IF(VLOOKUP($C374,BD!$D$1:$F$501,3,0)&gt;AE$1,0,3))),"")</f>
        <v/>
      </c>
      <c r="CZ374" s="23" t="str">
        <f>+IF(AND(LEN($I374)&gt;5),IF(AND($J374&gt;AF$1,$J374&lt;=$AO$1),1,IF((COUNTIFS(INCAPACIDADES!$C$1:$C$51,$I374,INCAPACIDADES!AC$1:AC$51,AF$1))&gt;0,2,IF(VLOOKUP($C374,BD!$D$1:$F$501,3,0)&gt;AF$1,0,3))),"")</f>
        <v/>
      </c>
      <c r="DA374" s="23" t="str">
        <f>+IF(AND(LEN($I374)&gt;5),IF(AND($J374&gt;AG$1,$J374&lt;=$AO$1),1,IF((COUNTIFS(INCAPACIDADES!$C$1:$C$51,$I374,INCAPACIDADES!AD$1:AD$51,AG$1))&gt;0,2,IF(VLOOKUP($C374,BD!$D$1:$F$501,3,0)&gt;AG$1,0,3))),"")</f>
        <v/>
      </c>
      <c r="DB374" s="23" t="str">
        <f>+IF(AND(LEN($I374)&gt;5),IF(AND($J374&gt;AH$1,$J374&lt;=$AO$1),1,IF((COUNTIFS(INCAPACIDADES!$C$1:$C$51,$I374,INCAPACIDADES!AE$1:AE$51,AH$1))&gt;0,2,IF(VLOOKUP($C374,BD!$D$1:$F$501,3,0)&gt;AH$1,0,3))),"")</f>
        <v/>
      </c>
      <c r="DC374" s="23" t="str">
        <f>+IF(AND(LEN($I374)&gt;5),IF(AND($J374&gt;AI$1,$J374&lt;=$AO$1),1,IF((COUNTIFS(INCAPACIDADES!$C$1:$C$51,$I374,INCAPACIDADES!AF$1:AF$51,AI$1))&gt;0,2,IF(VLOOKUP($C374,BD!$D$1:$F$501,3,0)&gt;AI$1,0,3))),"")</f>
        <v/>
      </c>
      <c r="DD374" s="23" t="str">
        <f>+IF(AND(LEN($I374)&gt;5),IF(AND($J374&gt;AJ$1,$J374&lt;=$AO$1),1,IF((COUNTIFS(INCAPACIDADES!$C$1:$C$51,$I374,INCAPACIDADES!AG$1:AG$51,AJ$1))&gt;0,2,IF(VLOOKUP($C374,BD!$D$1:$F$501,3,0)&gt;AJ$1,0,3))),"")</f>
        <v/>
      </c>
      <c r="DE374" s="23" t="str">
        <f>+IF(AND(LEN($I374)&gt;5),IF(AND($J374&gt;AK$1,$J374&lt;=$AO$1),1,IF((COUNTIFS(INCAPACIDADES!$C$1:$C$51,$I374,INCAPACIDADES!AH$1:AH$51,AK$1))&gt;0,2,IF(VLOOKUP($C374,BD!$D$1:$F$501,3,0)&gt;AK$1,0,3))),"")</f>
        <v/>
      </c>
      <c r="DF374" s="23" t="str">
        <f>+IF(AND(LEN($I374)&gt;5),IF(AND($J374&gt;AL$1,$J374&lt;=$AO$1),1,IF((COUNTIFS(INCAPACIDADES!$C$1:$C$51,$I374,INCAPACIDADES!AI$1:AI$51,AL$1))&gt;0,2,IF(VLOOKUP($C374,BD!$D$1:$F$501,3,0)&gt;AL$1,0,3))),"")</f>
        <v/>
      </c>
      <c r="DG374" s="23" t="str">
        <f>+IF(AND(LEN($I374)&gt;5),IF(AND($J374&gt;AM$1,$J374&lt;=$AO$1),1,IF((COUNTIFS(INCAPACIDADES!$C$1:$C$51,$I374,INCAPACIDADES!AJ$1:AJ$51,AM$1))&gt;0,2,IF(VLOOKUP($C374,BD!$D$1:$F$501,3,0)&gt;AM$1,0,3))),"")</f>
        <v/>
      </c>
      <c r="DH374" s="23" t="str">
        <f>+IF(AND(LEN($I374)&gt;5),IF(AND($J374&gt;AN$1,$J374&lt;=$AO$1),1,IF((COUNTIFS(INCAPACIDADES!$C$1:$C$51,$I374,INCAPACIDADES!AK$1:AK$51,AN$1))&gt;0,2,IF(VLOOKUP($C374,BD!$D$1:$F$501,3,0)&gt;AN$1,0,3))),"")</f>
        <v/>
      </c>
      <c r="DI374" s="23" t="str">
        <f>+IF(AND(LEN($I374)&gt;5),IF(AND($J374&gt;AO$1,$J374&lt;=$AO$1),1,IF((COUNTIFS(INCAPACIDADES!$C$1:$C$51,$I374,INCAPACIDADES!AL$1:AL$51,AO$1))&gt;0,2,IF(VLOOKUP($C374,BD!$D$1:$F$501,3,0)&gt;AO$1,0,3))),"")</f>
        <v/>
      </c>
      <c r="DJ374" s="23" t="str">
        <f>+IF(LEN($I374)&gt;5,IF(ISERROR(VLOOKUP(N374,'CODIGO PAGO'!$B$2:$B$20,1,0)),1,IF(OR(AND(CH374=1,N374&lt;&gt;"N"),AND(CH374=3,N374&lt;&gt;"B"),AND(CH374=2,LEFT(TRIM(N374),1)&lt;&gt;"I")),1,IF(OR(AND(CH374=0,N374="N"),AND(CH374=0,N374="B"),AND(CH374=0,LEFT(TRIM(N374),1)="I")),1,0))),"")</f>
        <v/>
      </c>
      <c r="DK374" s="23" t="str">
        <f t="shared" si="209"/>
        <v/>
      </c>
      <c r="DL374" s="23" t="str">
        <f>+IF(LEN($I374)&gt;5,IF(ISERROR(VLOOKUP(P374,'CODIGO PAGO'!$B$2:$B$20,1,0)),1,IF(OR(AND(CJ374=1,P374&lt;&gt;"N"),AND(CJ374=3,P374&lt;&gt;"B"),AND(CJ374=2,LEFT(TRIM(P374),1)&lt;&gt;"I")),1,IF(OR(AND(CJ374=0,P374="N"),AND(CJ374=0,P374="B"),AND(CJ374=0,LEFT(TRIM(P374),1)="I")),1,0))),"")</f>
        <v/>
      </c>
      <c r="DM374" s="23" t="str">
        <f t="shared" si="210"/>
        <v/>
      </c>
      <c r="DN374" s="23" t="str">
        <f>+IF(LEN($I374)&gt;5,IF(ISERROR(VLOOKUP(R374,'CODIGO PAGO'!$B$2:$B$20,1,0)),1,IF(OR(AND(CL374=1,R374&lt;&gt;"N"),AND(CL374=3,R374&lt;&gt;"B"),AND(CL374=2,LEFT(TRIM(R374),1)&lt;&gt;"I")),1,IF(OR(AND(CL374=0,R374="N"),AND(CL374=0,R374="B"),AND(CL374=0,LEFT(TRIM(R374),1)="I")),1,0))),"")</f>
        <v/>
      </c>
      <c r="DO374" s="23" t="str">
        <f t="shared" si="211"/>
        <v/>
      </c>
      <c r="DP374" s="23" t="str">
        <f>+IF(LEN($I374)&gt;5,IF(ISERROR(VLOOKUP(T374,'CODIGO PAGO'!$B$2:$B$20,1,0)),1,IF(OR(AND(CN374=1,T374&lt;&gt;"N"),AND(CN374=3,T374&lt;&gt;"B"),AND(CN374=2,LEFT(TRIM(T374),1)&lt;&gt;"I")),1,IF(OR(AND(CN374=0,T374="N"),AND(CN374=0,T374="B"),AND(CN374=0,LEFT(TRIM(T374),1)="I")),1,0))),"")</f>
        <v/>
      </c>
      <c r="DQ374" s="23" t="str">
        <f t="shared" si="212"/>
        <v/>
      </c>
      <c r="DR374" s="23" t="str">
        <f>+IF(LEN($I374)&gt;5,IF(ISERROR(VLOOKUP(V374,'CODIGO PAGO'!$B$2:$B$20,1,0)),1,IF(OR(AND(CP374=1,V374&lt;&gt;"N"),AND(CP374=3,V374&lt;&gt;"B"),AND(CP374=2,LEFT(TRIM(V374),1)&lt;&gt;"I")),1,IF(OR(AND(CP374=0,V374="N"),AND(CP374=0,V374="B"),AND(CP374=0,LEFT(TRIM(V374),1)="I")),1,0))),"")</f>
        <v/>
      </c>
      <c r="DS374" s="23" t="str">
        <f t="shared" si="213"/>
        <v/>
      </c>
      <c r="DT374" s="23" t="str">
        <f>+IF(LEN($I374)&gt;5,IF(ISERROR(VLOOKUP(X374,'CODIGO PAGO'!$B$2:$B$20,1,0)),1,IF(OR(AND(CR374=1,X374&lt;&gt;"N"),AND(CR374=3,X374&lt;&gt;"B"),AND(CR374=2,LEFT(TRIM(X374),1)&lt;&gt;"I")),1,IF(OR(AND(CR374=0,X374="N"),AND(CR374=0,X374="B"),AND(CR374=0,LEFT(TRIM(X374),1)="I")),1,0))),"")</f>
        <v/>
      </c>
      <c r="DU374" s="23" t="str">
        <f t="shared" si="214"/>
        <v/>
      </c>
      <c r="DV374" s="23" t="str">
        <f>+IF(LEN($I374)&gt;5,IF(ISERROR(VLOOKUP(Z374,'CODIGO PAGO'!$B$2:$B$20,1,0)),1,IF(OR(AND(CT374=1,Z374&lt;&gt;"N"),AND(CT374=3,Z374&lt;&gt;"B"),AND(CT374=2,LEFT(TRIM(Z374),1)&lt;&gt;"I")),1,IF(OR(AND(CT374=0,Z374="N"),AND(CT374=0,Z374="B"),AND(CT374=0,LEFT(TRIM(Z374),1)="I")),1,0))),"")</f>
        <v/>
      </c>
      <c r="DW374" s="23" t="str">
        <f t="shared" si="215"/>
        <v/>
      </c>
      <c r="DX374" s="23" t="str">
        <f>+IF(LEN($I374)&gt;5,IF(ISERROR(VLOOKUP(AB374,'CODIGO PAGO'!$B$2:$B$20,1,0)),1,IF(OR(AND(CV374=1,AB374&lt;&gt;"N"),AND(CV374=3,AB374&lt;&gt;"B"),AND(CV374=2,LEFT(TRIM(AB374),1)&lt;&gt;"I")),1,IF(OR(AND(CV374=0,AB374="N"),AND(CV374=0,AB374="B"),AND(CV374=0,LEFT(TRIM(AB374),1)="I")),1,0))),"")</f>
        <v/>
      </c>
      <c r="DY374" s="23" t="str">
        <f t="shared" si="216"/>
        <v/>
      </c>
      <c r="DZ374" s="23" t="str">
        <f>+IF(LEN($I374)&gt;5,IF(ISERROR(VLOOKUP(AD374,'CODIGO PAGO'!$B$2:$B$20,1,0)),1,IF(OR(AND(CX374=1,AD374&lt;&gt;"N"),AND(CX374=3,AD374&lt;&gt;"B"),AND(CX374=2,LEFT(TRIM(AD374),1)&lt;&gt;"I")),1,IF(OR(AND(CX374=0,AD374="N"),AND(CX374=0,AD374="B"),AND(CX374=0,LEFT(TRIM(AD374),1)="I")),1,0))),"")</f>
        <v/>
      </c>
      <c r="EA374" s="23" t="str">
        <f t="shared" si="217"/>
        <v/>
      </c>
      <c r="EB374" s="23" t="str">
        <f>+IF(LEN($I374)&gt;5,IF(ISERROR(VLOOKUP(AF374,'CODIGO PAGO'!$B$2:$B$20,1,0)),1,IF(OR(AND(CZ374=1,AF374&lt;&gt;"N"),AND(CZ374=3,AF374&lt;&gt;"B"),AND(CZ374=2,LEFT(TRIM(AF374),1)&lt;&gt;"I")),1,IF(OR(AND(CZ374=0,AF374="N"),AND(CZ374=0,AF374="B"),AND(CZ374=0,LEFT(TRIM(AF374),1)="I")),1,0))),"")</f>
        <v/>
      </c>
      <c r="EC374" s="23" t="str">
        <f t="shared" si="218"/>
        <v/>
      </c>
      <c r="ED374" s="23" t="str">
        <f>+IF(LEN($I374)&gt;5,IF(ISERROR(VLOOKUP(AH374,'CODIGO PAGO'!$B$2:$B$20,1,0)),1,IF(OR(AND(DB374=1,AH374&lt;&gt;"N"),AND(DB374=3,AH374&lt;&gt;"B"),AND(DB374=2,LEFT(TRIM(AH374),1)&lt;&gt;"I")),1,IF(OR(AND(DB374=0,AH374="N"),AND(DB374=0,AH374="B"),AND(DB374=0,LEFT(TRIM(AH374),1)="I")),1,0))),"")</f>
        <v/>
      </c>
      <c r="EE374" s="23" t="str">
        <f t="shared" si="219"/>
        <v/>
      </c>
      <c r="EF374" s="23" t="str">
        <f>+IF(LEN($I374)&gt;5,IF(ISERROR(VLOOKUP(AJ374,'CODIGO PAGO'!$B$2:$B$20,1,0)),1,IF(OR(AND(DD374=1,AJ374&lt;&gt;"N"),AND(DD374=3,AJ374&lt;&gt;"B"),AND(DD374=2,LEFT(TRIM(AJ374),1)&lt;&gt;"I")),1,IF(OR(AND(DD374=0,AJ374="N"),AND(DD374=0,AJ374="B"),AND(DD374=0,LEFT(TRIM(AJ374),1)="I")),1,0))),"")</f>
        <v/>
      </c>
      <c r="EG374" s="23" t="str">
        <f t="shared" si="220"/>
        <v/>
      </c>
      <c r="EH374" s="23" t="str">
        <f>+IF(LEN($I374)&gt;5,IF(ISERROR(VLOOKUP(AL374,'CODIGO PAGO'!$B$2:$B$20,1,0)),1,IF(OR(AND(DF374=1,AL374&lt;&gt;"N"),AND(DF374=3,AL374&lt;&gt;"B"),AND(DF374=2,LEFT(TRIM(AL374),1)&lt;&gt;"I")),1,IF(OR(AND(DF374=0,AL374="N"),AND(DF374=0,AL374="B"),AND(DF374=0,LEFT(TRIM(AL374),1)="I")),1,0))),"")</f>
        <v/>
      </c>
      <c r="EI374" s="23" t="str">
        <f t="shared" si="221"/>
        <v/>
      </c>
      <c r="EJ374" s="23" t="str">
        <f>+IF(LEN($I374)&gt;5,IF(ISERROR(VLOOKUP(AN374,'CODIGO PAGO'!$B$2:$B$20,1,0)),1,IF(OR(AND(DH374=1,AN374&lt;&gt;"N"),AND(DH374=3,AN374&lt;&gt;"B"),AND(DH374=2,LEFT(TRIM(AN374),1)&lt;&gt;"I")),1,IF(OR(AND(DH374=0,AN374="N"),AND(DH374=0,AN374="B"),AND(DH374=0,LEFT(TRIM(AN374),1)="I")),1,0))),"")</f>
        <v/>
      </c>
      <c r="EK374" s="23" t="str">
        <f t="shared" si="222"/>
        <v/>
      </c>
      <c r="EL374" s="24" t="str">
        <f t="shared" si="223"/>
        <v/>
      </c>
    </row>
    <row r="375" spans="1:142" s="26" customFormat="1">
      <c r="A375" s="15" t="str">
        <f t="shared" si="189"/>
        <v/>
      </c>
      <c r="B375" s="1" t="str">
        <f>+IF(LEN(I375)&gt;5,'CODIGO PAGO'!$B$28,"")</f>
        <v/>
      </c>
      <c r="C375" s="1" t="str">
        <f>+IF(LEN($I375)&gt;5,BD!D375,"")</f>
        <v/>
      </c>
      <c r="D375" s="168" t="str">
        <f>+IF(LEN($I375)&gt;5,BD!A375,"")</f>
        <v/>
      </c>
      <c r="E375" s="1" t="str">
        <f>+IF(LEN($I375)&gt;5,BD!B375,"")</f>
        <v/>
      </c>
      <c r="F375" s="1" t="str">
        <f>+IF(LEN($I375)&gt;5,BD!C375,"")</f>
        <v/>
      </c>
      <c r="G375" s="141"/>
      <c r="H375" s="141"/>
      <c r="I375" s="1" t="str">
        <f>+IF(LEN(BD!G375)&gt;5,BD!G375,"")</f>
        <v/>
      </c>
      <c r="J375" s="167" t="str">
        <f>+IF(LEN($I375)&gt;5,BD!E375,"")</f>
        <v/>
      </c>
      <c r="K375" s="6" t="str">
        <f t="shared" si="190"/>
        <v/>
      </c>
      <c r="L375" s="87" t="str">
        <f>+IF(LEN($I375)&gt;5,BD!H375,"")</f>
        <v/>
      </c>
      <c r="M375" s="40" t="str">
        <f t="shared" si="191"/>
        <v/>
      </c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4" t="str">
        <f t="shared" si="192"/>
        <v/>
      </c>
      <c r="AQ375" s="5" t="str">
        <f t="shared" si="193"/>
        <v/>
      </c>
      <c r="AR375" s="91" t="str">
        <f t="shared" si="194"/>
        <v/>
      </c>
      <c r="AS375" s="5" t="str">
        <f t="shared" si="195"/>
        <v/>
      </c>
      <c r="AT375" s="91" t="str">
        <f t="shared" si="196"/>
        <v/>
      </c>
      <c r="AU375" s="4" t="str">
        <f t="shared" si="197"/>
        <v/>
      </c>
      <c r="AV375" s="4" t="str">
        <f t="shared" si="198"/>
        <v/>
      </c>
      <c r="AW375" s="4" t="str">
        <f t="shared" si="199"/>
        <v/>
      </c>
      <c r="AX375" s="4" t="str">
        <f t="shared" si="200"/>
        <v/>
      </c>
      <c r="AY375" s="88" t="str">
        <f t="shared" si="201"/>
        <v/>
      </c>
      <c r="AZ375" s="17" t="str">
        <f t="shared" si="202"/>
        <v/>
      </c>
      <c r="BA375" s="18" t="str">
        <f t="shared" si="203"/>
        <v/>
      </c>
      <c r="BB375" s="19" t="str">
        <f>+IF(LEN(I375)&gt;5,IF(INT(RIGHT(B375,1))=9,0.5*L375*AY375,INT(MID(B375,5,LEN(B375)-4))*L375)+IFERROR(VLOOKUP(I375,AJUSTES!$A$1:$I$50,9,0),0),"")</f>
        <v/>
      </c>
      <c r="BC375" s="12"/>
      <c r="BD375" s="19" t="str">
        <f t="shared" si="204"/>
        <v/>
      </c>
      <c r="BE375" s="18" t="str">
        <f t="shared" si="205"/>
        <v/>
      </c>
      <c r="BF375" s="139" t="str">
        <f t="shared" si="206"/>
        <v/>
      </c>
      <c r="BG375" s="114"/>
      <c r="BH375" s="18" t="str">
        <f t="shared" si="207"/>
        <v/>
      </c>
      <c r="BI375" s="13"/>
      <c r="BJ375" s="12"/>
      <c r="BK375" s="12"/>
      <c r="BL375" s="145"/>
      <c r="BM375" s="12"/>
      <c r="BN375" s="12"/>
      <c r="BO375" s="12"/>
      <c r="BP375" s="12"/>
      <c r="BQ375" s="12"/>
      <c r="BR375" s="12"/>
      <c r="BS375" s="146"/>
      <c r="BT375" s="14"/>
      <c r="BU375" s="12"/>
      <c r="BV375" s="12"/>
      <c r="BW375" s="12"/>
      <c r="BX375" s="12"/>
      <c r="BY375" s="12"/>
      <c r="BZ375" s="144"/>
      <c r="CA375" s="107" t="str">
        <f>+IF(LEN($I375)&gt;5,IF(BD!F375="N/A","",BD!F375),"")</f>
        <v/>
      </c>
      <c r="CB375" s="21"/>
      <c r="CC375" s="147"/>
      <c r="CD375" s="148"/>
      <c r="CE375" s="8" t="str">
        <f>+IF(LEN(I375)&gt;5,BD!M375,"")</f>
        <v/>
      </c>
      <c r="CF375" s="16" t="str">
        <f>+IF(LEN(I375)&gt;5,BD!N375,"")</f>
        <v/>
      </c>
      <c r="CG375" s="3" t="str">
        <f t="shared" si="208"/>
        <v/>
      </c>
      <c r="CH375" s="23" t="str">
        <f>+IF(AND(LEN($I375)&gt;5),IF(AND($J375&gt;N$1,$J375&lt;=$AO$1),1,IF((COUNTIFS(INCAPACIDADES!$C$1:$C$51,$I375,INCAPACIDADES!K$1:K$51,N$1))&gt;0,2,IF(VLOOKUP($C375,BD!$D$1:$F$501,3,0)&gt;N$1,0,3))),"")</f>
        <v/>
      </c>
      <c r="CI375" s="23" t="str">
        <f>+IF(AND(LEN($I375)&gt;5),IF(AND($J375&gt;O$1,$J375&lt;=$AO$1),1,IF((COUNTIFS(INCAPACIDADES!$C$1:$C$51,$I375,INCAPACIDADES!L$1:L$51,O$1))&gt;0,2,IF(VLOOKUP($C375,BD!$D$1:$F$501,3,0)&gt;O$1,0,3))),"")</f>
        <v/>
      </c>
      <c r="CJ375" s="23" t="str">
        <f>+IF(AND(LEN($I375)&gt;5),IF(AND($J375&gt;P$1,$J375&lt;=$AO$1),1,IF((COUNTIFS(INCAPACIDADES!$C$1:$C$51,$I375,INCAPACIDADES!M$1:M$51,P$1))&gt;0,2,IF(VLOOKUP($C375,BD!$D$1:$F$501,3,0)&gt;P$1,0,3))),"")</f>
        <v/>
      </c>
      <c r="CK375" s="23" t="str">
        <f>+IF(AND(LEN($I375)&gt;5),IF(AND($J375&gt;Q$1,$J375&lt;=$AO$1),1,IF((COUNTIFS(INCAPACIDADES!$C$1:$C$51,$I375,INCAPACIDADES!N$1:N$51,Q$1))&gt;0,2,IF(VLOOKUP($C375,BD!$D$1:$F$501,3,0)&gt;Q$1,0,3))),"")</f>
        <v/>
      </c>
      <c r="CL375" s="23" t="str">
        <f>+IF(AND(LEN($I375)&gt;5),IF(AND($J375&gt;R$1,$J375&lt;=$AO$1),1,IF((COUNTIFS(INCAPACIDADES!$C$1:$C$51,$I375,INCAPACIDADES!O$1:O$51,R$1))&gt;0,2,IF(VLOOKUP($C375,BD!$D$1:$F$501,3,0)&gt;R$1,0,3))),"")</f>
        <v/>
      </c>
      <c r="CM375" s="23" t="str">
        <f>+IF(AND(LEN($I375)&gt;5),IF(AND($J375&gt;S$1,$J375&lt;=$AO$1),1,IF((COUNTIFS(INCAPACIDADES!$C$1:$C$51,$I375,INCAPACIDADES!P$1:P$51,S$1))&gt;0,2,IF(VLOOKUP($C375,BD!$D$1:$F$501,3,0)&gt;S$1,0,3))),"")</f>
        <v/>
      </c>
      <c r="CN375" s="23" t="str">
        <f>+IF(AND(LEN($I375)&gt;5),IF(AND($J375&gt;T$1,$J375&lt;=$AO$1),1,IF((COUNTIFS(INCAPACIDADES!$C$1:$C$51,$I375,INCAPACIDADES!Q$1:Q$51,T$1))&gt;0,2,IF(VLOOKUP($C375,BD!$D$1:$F$501,3,0)&gt;T$1,0,3))),"")</f>
        <v/>
      </c>
      <c r="CO375" s="23" t="str">
        <f>+IF(AND(LEN($I375)&gt;5),IF(AND($J375&gt;U$1,$J375&lt;=$AO$1),1,IF((COUNTIFS(INCAPACIDADES!$C$1:$C$51,$I375,INCAPACIDADES!R$1:R$51,U$1))&gt;0,2,IF(VLOOKUP($C375,BD!$D$1:$F$501,3,0)&gt;U$1,0,3))),"")</f>
        <v/>
      </c>
      <c r="CP375" s="23" t="str">
        <f>+IF(AND(LEN($I375)&gt;5),IF(AND($J375&gt;V$1,$J375&lt;=$AO$1),1,IF((COUNTIFS(INCAPACIDADES!$C$1:$C$51,$I375,INCAPACIDADES!S$1:S$51,V$1))&gt;0,2,IF(VLOOKUP($C375,BD!$D$1:$F$501,3,0)&gt;V$1,0,3))),"")</f>
        <v/>
      </c>
      <c r="CQ375" s="23" t="str">
        <f>+IF(AND(LEN($I375)&gt;5),IF(AND($J375&gt;W$1,$J375&lt;=$AO$1),1,IF((COUNTIFS(INCAPACIDADES!$C$1:$C$51,$I375,INCAPACIDADES!T$1:T$51,W$1))&gt;0,2,IF(VLOOKUP($C375,BD!$D$1:$F$501,3,0)&gt;W$1,0,3))),"")</f>
        <v/>
      </c>
      <c r="CR375" s="23" t="str">
        <f>+IF(AND(LEN($I375)&gt;5),IF(AND($J375&gt;X$1,$J375&lt;=$AO$1),1,IF((COUNTIFS(INCAPACIDADES!$C$1:$C$51,$I375,INCAPACIDADES!U$1:U$51,X$1))&gt;0,2,IF(VLOOKUP($C375,BD!$D$1:$F$501,3,0)&gt;X$1,0,3))),"")</f>
        <v/>
      </c>
      <c r="CS375" s="23" t="str">
        <f>+IF(AND(LEN($I375)&gt;5),IF(AND($J375&gt;Y$1,$J375&lt;=$AO$1),1,IF((COUNTIFS(INCAPACIDADES!$C$1:$C$51,$I375,INCAPACIDADES!V$1:V$51,Y$1))&gt;0,2,IF(VLOOKUP($C375,BD!$D$1:$F$501,3,0)&gt;Y$1,0,3))),"")</f>
        <v/>
      </c>
      <c r="CT375" s="23" t="str">
        <f>+IF(AND(LEN($I375)&gt;5),IF(AND($J375&gt;Z$1,$J375&lt;=$AO$1),1,IF((COUNTIFS(INCAPACIDADES!$C$1:$C$51,$I375,INCAPACIDADES!W$1:W$51,Z$1))&gt;0,2,IF(VLOOKUP($C375,BD!$D$1:$F$501,3,0)&gt;Z$1,0,3))),"")</f>
        <v/>
      </c>
      <c r="CU375" s="23" t="str">
        <f>+IF(AND(LEN($I375)&gt;5),IF(AND($J375&gt;AA$1,$J375&lt;=$AO$1),1,IF((COUNTIFS(INCAPACIDADES!$C$1:$C$51,$I375,INCAPACIDADES!X$1:X$51,AA$1))&gt;0,2,IF(VLOOKUP($C375,BD!$D$1:$F$501,3,0)&gt;AA$1,0,3))),"")</f>
        <v/>
      </c>
      <c r="CV375" s="23" t="str">
        <f>+IF(AND(LEN($I375)&gt;5),IF(AND($J375&gt;AB$1,$J375&lt;=$AO$1),1,IF((COUNTIFS(INCAPACIDADES!$C$1:$C$51,$I375,INCAPACIDADES!Y$1:Y$51,AB$1))&gt;0,2,IF(VLOOKUP($C375,BD!$D$1:$F$501,3,0)&gt;AB$1,0,3))),"")</f>
        <v/>
      </c>
      <c r="CW375" s="23" t="str">
        <f>+IF(AND(LEN($I375)&gt;5),IF(AND($J375&gt;AC$1,$J375&lt;=$AO$1),1,IF((COUNTIFS(INCAPACIDADES!$C$1:$C$51,$I375,INCAPACIDADES!Z$1:Z$51,AC$1))&gt;0,2,IF(VLOOKUP($C375,BD!$D$1:$F$501,3,0)&gt;AC$1,0,3))),"")</f>
        <v/>
      </c>
      <c r="CX375" s="23" t="str">
        <f>+IF(AND(LEN($I375)&gt;5),IF(AND($J375&gt;AD$1,$J375&lt;=$AO$1),1,IF((COUNTIFS(INCAPACIDADES!$C$1:$C$51,$I375,INCAPACIDADES!AA$1:AA$51,AD$1))&gt;0,2,IF(VLOOKUP($C375,BD!$D$1:$F$501,3,0)&gt;AD$1,0,3))),"")</f>
        <v/>
      </c>
      <c r="CY375" s="23" t="str">
        <f>+IF(AND(LEN($I375)&gt;5),IF(AND($J375&gt;AE$1,$J375&lt;=$AO$1),1,IF((COUNTIFS(INCAPACIDADES!$C$1:$C$51,$I375,INCAPACIDADES!AB$1:AB$51,AE$1))&gt;0,2,IF(VLOOKUP($C375,BD!$D$1:$F$501,3,0)&gt;AE$1,0,3))),"")</f>
        <v/>
      </c>
      <c r="CZ375" s="23" t="str">
        <f>+IF(AND(LEN($I375)&gt;5),IF(AND($J375&gt;AF$1,$J375&lt;=$AO$1),1,IF((COUNTIFS(INCAPACIDADES!$C$1:$C$51,$I375,INCAPACIDADES!AC$1:AC$51,AF$1))&gt;0,2,IF(VLOOKUP($C375,BD!$D$1:$F$501,3,0)&gt;AF$1,0,3))),"")</f>
        <v/>
      </c>
      <c r="DA375" s="23" t="str">
        <f>+IF(AND(LEN($I375)&gt;5),IF(AND($J375&gt;AG$1,$J375&lt;=$AO$1),1,IF((COUNTIFS(INCAPACIDADES!$C$1:$C$51,$I375,INCAPACIDADES!AD$1:AD$51,AG$1))&gt;0,2,IF(VLOOKUP($C375,BD!$D$1:$F$501,3,0)&gt;AG$1,0,3))),"")</f>
        <v/>
      </c>
      <c r="DB375" s="23" t="str">
        <f>+IF(AND(LEN($I375)&gt;5),IF(AND($J375&gt;AH$1,$J375&lt;=$AO$1),1,IF((COUNTIFS(INCAPACIDADES!$C$1:$C$51,$I375,INCAPACIDADES!AE$1:AE$51,AH$1))&gt;0,2,IF(VLOOKUP($C375,BD!$D$1:$F$501,3,0)&gt;AH$1,0,3))),"")</f>
        <v/>
      </c>
      <c r="DC375" s="23" t="str">
        <f>+IF(AND(LEN($I375)&gt;5),IF(AND($J375&gt;AI$1,$J375&lt;=$AO$1),1,IF((COUNTIFS(INCAPACIDADES!$C$1:$C$51,$I375,INCAPACIDADES!AF$1:AF$51,AI$1))&gt;0,2,IF(VLOOKUP($C375,BD!$D$1:$F$501,3,0)&gt;AI$1,0,3))),"")</f>
        <v/>
      </c>
      <c r="DD375" s="23" t="str">
        <f>+IF(AND(LEN($I375)&gt;5),IF(AND($J375&gt;AJ$1,$J375&lt;=$AO$1),1,IF((COUNTIFS(INCAPACIDADES!$C$1:$C$51,$I375,INCAPACIDADES!AG$1:AG$51,AJ$1))&gt;0,2,IF(VLOOKUP($C375,BD!$D$1:$F$501,3,0)&gt;AJ$1,0,3))),"")</f>
        <v/>
      </c>
      <c r="DE375" s="23" t="str">
        <f>+IF(AND(LEN($I375)&gt;5),IF(AND($J375&gt;AK$1,$J375&lt;=$AO$1),1,IF((COUNTIFS(INCAPACIDADES!$C$1:$C$51,$I375,INCAPACIDADES!AH$1:AH$51,AK$1))&gt;0,2,IF(VLOOKUP($C375,BD!$D$1:$F$501,3,0)&gt;AK$1,0,3))),"")</f>
        <v/>
      </c>
      <c r="DF375" s="23" t="str">
        <f>+IF(AND(LEN($I375)&gt;5),IF(AND($J375&gt;AL$1,$J375&lt;=$AO$1),1,IF((COUNTIFS(INCAPACIDADES!$C$1:$C$51,$I375,INCAPACIDADES!AI$1:AI$51,AL$1))&gt;0,2,IF(VLOOKUP($C375,BD!$D$1:$F$501,3,0)&gt;AL$1,0,3))),"")</f>
        <v/>
      </c>
      <c r="DG375" s="23" t="str">
        <f>+IF(AND(LEN($I375)&gt;5),IF(AND($J375&gt;AM$1,$J375&lt;=$AO$1),1,IF((COUNTIFS(INCAPACIDADES!$C$1:$C$51,$I375,INCAPACIDADES!AJ$1:AJ$51,AM$1))&gt;0,2,IF(VLOOKUP($C375,BD!$D$1:$F$501,3,0)&gt;AM$1,0,3))),"")</f>
        <v/>
      </c>
      <c r="DH375" s="23" t="str">
        <f>+IF(AND(LEN($I375)&gt;5),IF(AND($J375&gt;AN$1,$J375&lt;=$AO$1),1,IF((COUNTIFS(INCAPACIDADES!$C$1:$C$51,$I375,INCAPACIDADES!AK$1:AK$51,AN$1))&gt;0,2,IF(VLOOKUP($C375,BD!$D$1:$F$501,3,0)&gt;AN$1,0,3))),"")</f>
        <v/>
      </c>
      <c r="DI375" s="23" t="str">
        <f>+IF(AND(LEN($I375)&gt;5),IF(AND($J375&gt;AO$1,$J375&lt;=$AO$1),1,IF((COUNTIFS(INCAPACIDADES!$C$1:$C$51,$I375,INCAPACIDADES!AL$1:AL$51,AO$1))&gt;0,2,IF(VLOOKUP($C375,BD!$D$1:$F$501,3,0)&gt;AO$1,0,3))),"")</f>
        <v/>
      </c>
      <c r="DJ375" s="23" t="str">
        <f>+IF(LEN($I375)&gt;5,IF(ISERROR(VLOOKUP(N375,'CODIGO PAGO'!$B$2:$B$20,1,0)),1,IF(OR(AND(CH375=1,N375&lt;&gt;"N"),AND(CH375=3,N375&lt;&gt;"B"),AND(CH375=2,LEFT(TRIM(N375),1)&lt;&gt;"I")),1,IF(OR(AND(CH375=0,N375="N"),AND(CH375=0,N375="B"),AND(CH375=0,LEFT(TRIM(N375),1)="I")),1,0))),"")</f>
        <v/>
      </c>
      <c r="DK375" s="23" t="str">
        <f t="shared" si="209"/>
        <v/>
      </c>
      <c r="DL375" s="23" t="str">
        <f>+IF(LEN($I375)&gt;5,IF(ISERROR(VLOOKUP(P375,'CODIGO PAGO'!$B$2:$B$20,1,0)),1,IF(OR(AND(CJ375=1,P375&lt;&gt;"N"),AND(CJ375=3,P375&lt;&gt;"B"),AND(CJ375=2,LEFT(TRIM(P375),1)&lt;&gt;"I")),1,IF(OR(AND(CJ375=0,P375="N"),AND(CJ375=0,P375="B"),AND(CJ375=0,LEFT(TRIM(P375),1)="I")),1,0))),"")</f>
        <v/>
      </c>
      <c r="DM375" s="23" t="str">
        <f t="shared" si="210"/>
        <v/>
      </c>
      <c r="DN375" s="23" t="str">
        <f>+IF(LEN($I375)&gt;5,IF(ISERROR(VLOOKUP(R375,'CODIGO PAGO'!$B$2:$B$20,1,0)),1,IF(OR(AND(CL375=1,R375&lt;&gt;"N"),AND(CL375=3,R375&lt;&gt;"B"),AND(CL375=2,LEFT(TRIM(R375),1)&lt;&gt;"I")),1,IF(OR(AND(CL375=0,R375="N"),AND(CL375=0,R375="B"),AND(CL375=0,LEFT(TRIM(R375),1)="I")),1,0))),"")</f>
        <v/>
      </c>
      <c r="DO375" s="23" t="str">
        <f t="shared" si="211"/>
        <v/>
      </c>
      <c r="DP375" s="23" t="str">
        <f>+IF(LEN($I375)&gt;5,IF(ISERROR(VLOOKUP(T375,'CODIGO PAGO'!$B$2:$B$20,1,0)),1,IF(OR(AND(CN375=1,T375&lt;&gt;"N"),AND(CN375=3,T375&lt;&gt;"B"),AND(CN375=2,LEFT(TRIM(T375),1)&lt;&gt;"I")),1,IF(OR(AND(CN375=0,T375="N"),AND(CN375=0,T375="B"),AND(CN375=0,LEFT(TRIM(T375),1)="I")),1,0))),"")</f>
        <v/>
      </c>
      <c r="DQ375" s="23" t="str">
        <f t="shared" si="212"/>
        <v/>
      </c>
      <c r="DR375" s="23" t="str">
        <f>+IF(LEN($I375)&gt;5,IF(ISERROR(VLOOKUP(V375,'CODIGO PAGO'!$B$2:$B$20,1,0)),1,IF(OR(AND(CP375=1,V375&lt;&gt;"N"),AND(CP375=3,V375&lt;&gt;"B"),AND(CP375=2,LEFT(TRIM(V375),1)&lt;&gt;"I")),1,IF(OR(AND(CP375=0,V375="N"),AND(CP375=0,V375="B"),AND(CP375=0,LEFT(TRIM(V375),1)="I")),1,0))),"")</f>
        <v/>
      </c>
      <c r="DS375" s="23" t="str">
        <f t="shared" si="213"/>
        <v/>
      </c>
      <c r="DT375" s="23" t="str">
        <f>+IF(LEN($I375)&gt;5,IF(ISERROR(VLOOKUP(X375,'CODIGO PAGO'!$B$2:$B$20,1,0)),1,IF(OR(AND(CR375=1,X375&lt;&gt;"N"),AND(CR375=3,X375&lt;&gt;"B"),AND(CR375=2,LEFT(TRIM(X375),1)&lt;&gt;"I")),1,IF(OR(AND(CR375=0,X375="N"),AND(CR375=0,X375="B"),AND(CR375=0,LEFT(TRIM(X375),1)="I")),1,0))),"")</f>
        <v/>
      </c>
      <c r="DU375" s="23" t="str">
        <f t="shared" si="214"/>
        <v/>
      </c>
      <c r="DV375" s="23" t="str">
        <f>+IF(LEN($I375)&gt;5,IF(ISERROR(VLOOKUP(Z375,'CODIGO PAGO'!$B$2:$B$20,1,0)),1,IF(OR(AND(CT375=1,Z375&lt;&gt;"N"),AND(CT375=3,Z375&lt;&gt;"B"),AND(CT375=2,LEFT(TRIM(Z375),1)&lt;&gt;"I")),1,IF(OR(AND(CT375=0,Z375="N"),AND(CT375=0,Z375="B"),AND(CT375=0,LEFT(TRIM(Z375),1)="I")),1,0))),"")</f>
        <v/>
      </c>
      <c r="DW375" s="23" t="str">
        <f t="shared" si="215"/>
        <v/>
      </c>
      <c r="DX375" s="23" t="str">
        <f>+IF(LEN($I375)&gt;5,IF(ISERROR(VLOOKUP(AB375,'CODIGO PAGO'!$B$2:$B$20,1,0)),1,IF(OR(AND(CV375=1,AB375&lt;&gt;"N"),AND(CV375=3,AB375&lt;&gt;"B"),AND(CV375=2,LEFT(TRIM(AB375),1)&lt;&gt;"I")),1,IF(OR(AND(CV375=0,AB375="N"),AND(CV375=0,AB375="B"),AND(CV375=0,LEFT(TRIM(AB375),1)="I")),1,0))),"")</f>
        <v/>
      </c>
      <c r="DY375" s="23" t="str">
        <f t="shared" si="216"/>
        <v/>
      </c>
      <c r="DZ375" s="23" t="str">
        <f>+IF(LEN($I375)&gt;5,IF(ISERROR(VLOOKUP(AD375,'CODIGO PAGO'!$B$2:$B$20,1,0)),1,IF(OR(AND(CX375=1,AD375&lt;&gt;"N"),AND(CX375=3,AD375&lt;&gt;"B"),AND(CX375=2,LEFT(TRIM(AD375),1)&lt;&gt;"I")),1,IF(OR(AND(CX375=0,AD375="N"),AND(CX375=0,AD375="B"),AND(CX375=0,LEFT(TRIM(AD375),1)="I")),1,0))),"")</f>
        <v/>
      </c>
      <c r="EA375" s="23" t="str">
        <f t="shared" si="217"/>
        <v/>
      </c>
      <c r="EB375" s="23" t="str">
        <f>+IF(LEN($I375)&gt;5,IF(ISERROR(VLOOKUP(AF375,'CODIGO PAGO'!$B$2:$B$20,1,0)),1,IF(OR(AND(CZ375=1,AF375&lt;&gt;"N"),AND(CZ375=3,AF375&lt;&gt;"B"),AND(CZ375=2,LEFT(TRIM(AF375),1)&lt;&gt;"I")),1,IF(OR(AND(CZ375=0,AF375="N"),AND(CZ375=0,AF375="B"),AND(CZ375=0,LEFT(TRIM(AF375),1)="I")),1,0))),"")</f>
        <v/>
      </c>
      <c r="EC375" s="23" t="str">
        <f t="shared" si="218"/>
        <v/>
      </c>
      <c r="ED375" s="23" t="str">
        <f>+IF(LEN($I375)&gt;5,IF(ISERROR(VLOOKUP(AH375,'CODIGO PAGO'!$B$2:$B$20,1,0)),1,IF(OR(AND(DB375=1,AH375&lt;&gt;"N"),AND(DB375=3,AH375&lt;&gt;"B"),AND(DB375=2,LEFT(TRIM(AH375),1)&lt;&gt;"I")),1,IF(OR(AND(DB375=0,AH375="N"),AND(DB375=0,AH375="B"),AND(DB375=0,LEFT(TRIM(AH375),1)="I")),1,0))),"")</f>
        <v/>
      </c>
      <c r="EE375" s="23" t="str">
        <f t="shared" si="219"/>
        <v/>
      </c>
      <c r="EF375" s="23" t="str">
        <f>+IF(LEN($I375)&gt;5,IF(ISERROR(VLOOKUP(AJ375,'CODIGO PAGO'!$B$2:$B$20,1,0)),1,IF(OR(AND(DD375=1,AJ375&lt;&gt;"N"),AND(DD375=3,AJ375&lt;&gt;"B"),AND(DD375=2,LEFT(TRIM(AJ375),1)&lt;&gt;"I")),1,IF(OR(AND(DD375=0,AJ375="N"),AND(DD375=0,AJ375="B"),AND(DD375=0,LEFT(TRIM(AJ375),1)="I")),1,0))),"")</f>
        <v/>
      </c>
      <c r="EG375" s="23" t="str">
        <f t="shared" si="220"/>
        <v/>
      </c>
      <c r="EH375" s="23" t="str">
        <f>+IF(LEN($I375)&gt;5,IF(ISERROR(VLOOKUP(AL375,'CODIGO PAGO'!$B$2:$B$20,1,0)),1,IF(OR(AND(DF375=1,AL375&lt;&gt;"N"),AND(DF375=3,AL375&lt;&gt;"B"),AND(DF375=2,LEFT(TRIM(AL375),1)&lt;&gt;"I")),1,IF(OR(AND(DF375=0,AL375="N"),AND(DF375=0,AL375="B"),AND(DF375=0,LEFT(TRIM(AL375),1)="I")),1,0))),"")</f>
        <v/>
      </c>
      <c r="EI375" s="23" t="str">
        <f t="shared" si="221"/>
        <v/>
      </c>
      <c r="EJ375" s="23" t="str">
        <f>+IF(LEN($I375)&gt;5,IF(ISERROR(VLOOKUP(AN375,'CODIGO PAGO'!$B$2:$B$20,1,0)),1,IF(OR(AND(DH375=1,AN375&lt;&gt;"N"),AND(DH375=3,AN375&lt;&gt;"B"),AND(DH375=2,LEFT(TRIM(AN375),1)&lt;&gt;"I")),1,IF(OR(AND(DH375=0,AN375="N"),AND(DH375=0,AN375="B"),AND(DH375=0,LEFT(TRIM(AN375),1)="I")),1,0))),"")</f>
        <v/>
      </c>
      <c r="EK375" s="23" t="str">
        <f t="shared" si="222"/>
        <v/>
      </c>
      <c r="EL375" s="24" t="str">
        <f t="shared" si="223"/>
        <v/>
      </c>
    </row>
    <row r="376" spans="1:142" s="26" customFormat="1">
      <c r="A376" s="15" t="str">
        <f t="shared" si="189"/>
        <v/>
      </c>
      <c r="B376" s="1" t="str">
        <f>+IF(LEN(I376)&gt;5,'CODIGO PAGO'!$B$28,"")</f>
        <v/>
      </c>
      <c r="C376" s="1" t="str">
        <f>+IF(LEN($I376)&gt;5,BD!D376,"")</f>
        <v/>
      </c>
      <c r="D376" s="168" t="str">
        <f>+IF(LEN($I376)&gt;5,BD!A376,"")</f>
        <v/>
      </c>
      <c r="E376" s="1" t="str">
        <f>+IF(LEN($I376)&gt;5,BD!B376,"")</f>
        <v/>
      </c>
      <c r="F376" s="1" t="str">
        <f>+IF(LEN($I376)&gt;5,BD!C376,"")</f>
        <v/>
      </c>
      <c r="G376" s="141"/>
      <c r="H376" s="141"/>
      <c r="I376" s="1" t="str">
        <f>+IF(LEN(BD!G376)&gt;5,BD!G376,"")</f>
        <v/>
      </c>
      <c r="J376" s="167" t="str">
        <f>+IF(LEN($I376)&gt;5,BD!E376,"")</f>
        <v/>
      </c>
      <c r="K376" s="6" t="str">
        <f t="shared" si="190"/>
        <v/>
      </c>
      <c r="L376" s="87" t="str">
        <f>+IF(LEN($I376)&gt;5,BD!H376,"")</f>
        <v/>
      </c>
      <c r="M376" s="40" t="str">
        <f t="shared" si="191"/>
        <v/>
      </c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4" t="str">
        <f t="shared" si="192"/>
        <v/>
      </c>
      <c r="AQ376" s="5" t="str">
        <f t="shared" si="193"/>
        <v/>
      </c>
      <c r="AR376" s="91" t="str">
        <f t="shared" si="194"/>
        <v/>
      </c>
      <c r="AS376" s="5" t="str">
        <f t="shared" si="195"/>
        <v/>
      </c>
      <c r="AT376" s="91" t="str">
        <f t="shared" si="196"/>
        <v/>
      </c>
      <c r="AU376" s="4" t="str">
        <f t="shared" si="197"/>
        <v/>
      </c>
      <c r="AV376" s="4" t="str">
        <f t="shared" si="198"/>
        <v/>
      </c>
      <c r="AW376" s="4" t="str">
        <f t="shared" si="199"/>
        <v/>
      </c>
      <c r="AX376" s="4" t="str">
        <f t="shared" si="200"/>
        <v/>
      </c>
      <c r="AY376" s="88" t="str">
        <f t="shared" si="201"/>
        <v/>
      </c>
      <c r="AZ376" s="17" t="str">
        <f t="shared" si="202"/>
        <v/>
      </c>
      <c r="BA376" s="18" t="str">
        <f t="shared" si="203"/>
        <v/>
      </c>
      <c r="BB376" s="19" t="str">
        <f>+IF(LEN(I376)&gt;5,IF(INT(RIGHT(B376,1))=9,0.5*L376*AY376,INT(MID(B376,5,LEN(B376)-4))*L376)+IFERROR(VLOOKUP(I376,AJUSTES!$A$1:$I$50,9,0),0),"")</f>
        <v/>
      </c>
      <c r="BC376" s="12"/>
      <c r="BD376" s="19" t="str">
        <f t="shared" si="204"/>
        <v/>
      </c>
      <c r="BE376" s="18" t="str">
        <f t="shared" si="205"/>
        <v/>
      </c>
      <c r="BF376" s="139" t="str">
        <f t="shared" si="206"/>
        <v/>
      </c>
      <c r="BG376" s="114"/>
      <c r="BH376" s="18" t="str">
        <f t="shared" si="207"/>
        <v/>
      </c>
      <c r="BI376" s="13"/>
      <c r="BJ376" s="12"/>
      <c r="BK376" s="12"/>
      <c r="BL376" s="145"/>
      <c r="BM376" s="12"/>
      <c r="BN376" s="12"/>
      <c r="BO376" s="12"/>
      <c r="BP376" s="12"/>
      <c r="BQ376" s="12"/>
      <c r="BR376" s="12"/>
      <c r="BS376" s="146"/>
      <c r="BT376" s="14"/>
      <c r="BU376" s="12"/>
      <c r="BV376" s="12"/>
      <c r="BW376" s="12"/>
      <c r="BX376" s="12"/>
      <c r="BY376" s="12"/>
      <c r="BZ376" s="144"/>
      <c r="CA376" s="107" t="str">
        <f>+IF(LEN($I376)&gt;5,IF(BD!F376="N/A","",BD!F376),"")</f>
        <v/>
      </c>
      <c r="CB376" s="21"/>
      <c r="CC376" s="147"/>
      <c r="CD376" s="148"/>
      <c r="CE376" s="8" t="str">
        <f>+IF(LEN(I376)&gt;5,BD!M376,"")</f>
        <v/>
      </c>
      <c r="CF376" s="16" t="str">
        <f>+IF(LEN(I376)&gt;5,BD!N376,"")</f>
        <v/>
      </c>
      <c r="CG376" s="3" t="str">
        <f t="shared" si="208"/>
        <v/>
      </c>
      <c r="CH376" s="23" t="str">
        <f>+IF(AND(LEN($I376)&gt;5),IF(AND($J376&gt;N$1,$J376&lt;=$AO$1),1,IF((COUNTIFS(INCAPACIDADES!$C$1:$C$51,$I376,INCAPACIDADES!K$1:K$51,N$1))&gt;0,2,IF(VLOOKUP($C376,BD!$D$1:$F$501,3,0)&gt;N$1,0,3))),"")</f>
        <v/>
      </c>
      <c r="CI376" s="23" t="str">
        <f>+IF(AND(LEN($I376)&gt;5),IF(AND($J376&gt;O$1,$J376&lt;=$AO$1),1,IF((COUNTIFS(INCAPACIDADES!$C$1:$C$51,$I376,INCAPACIDADES!L$1:L$51,O$1))&gt;0,2,IF(VLOOKUP($C376,BD!$D$1:$F$501,3,0)&gt;O$1,0,3))),"")</f>
        <v/>
      </c>
      <c r="CJ376" s="23" t="str">
        <f>+IF(AND(LEN($I376)&gt;5),IF(AND($J376&gt;P$1,$J376&lt;=$AO$1),1,IF((COUNTIFS(INCAPACIDADES!$C$1:$C$51,$I376,INCAPACIDADES!M$1:M$51,P$1))&gt;0,2,IF(VLOOKUP($C376,BD!$D$1:$F$501,3,0)&gt;P$1,0,3))),"")</f>
        <v/>
      </c>
      <c r="CK376" s="23" t="str">
        <f>+IF(AND(LEN($I376)&gt;5),IF(AND($J376&gt;Q$1,$J376&lt;=$AO$1),1,IF((COUNTIFS(INCAPACIDADES!$C$1:$C$51,$I376,INCAPACIDADES!N$1:N$51,Q$1))&gt;0,2,IF(VLOOKUP($C376,BD!$D$1:$F$501,3,0)&gt;Q$1,0,3))),"")</f>
        <v/>
      </c>
      <c r="CL376" s="23" t="str">
        <f>+IF(AND(LEN($I376)&gt;5),IF(AND($J376&gt;R$1,$J376&lt;=$AO$1),1,IF((COUNTIFS(INCAPACIDADES!$C$1:$C$51,$I376,INCAPACIDADES!O$1:O$51,R$1))&gt;0,2,IF(VLOOKUP($C376,BD!$D$1:$F$501,3,0)&gt;R$1,0,3))),"")</f>
        <v/>
      </c>
      <c r="CM376" s="23" t="str">
        <f>+IF(AND(LEN($I376)&gt;5),IF(AND($J376&gt;S$1,$J376&lt;=$AO$1),1,IF((COUNTIFS(INCAPACIDADES!$C$1:$C$51,$I376,INCAPACIDADES!P$1:P$51,S$1))&gt;0,2,IF(VLOOKUP($C376,BD!$D$1:$F$501,3,0)&gt;S$1,0,3))),"")</f>
        <v/>
      </c>
      <c r="CN376" s="23" t="str">
        <f>+IF(AND(LEN($I376)&gt;5),IF(AND($J376&gt;T$1,$J376&lt;=$AO$1),1,IF((COUNTIFS(INCAPACIDADES!$C$1:$C$51,$I376,INCAPACIDADES!Q$1:Q$51,T$1))&gt;0,2,IF(VLOOKUP($C376,BD!$D$1:$F$501,3,0)&gt;T$1,0,3))),"")</f>
        <v/>
      </c>
      <c r="CO376" s="23" t="str">
        <f>+IF(AND(LEN($I376)&gt;5),IF(AND($J376&gt;U$1,$J376&lt;=$AO$1),1,IF((COUNTIFS(INCAPACIDADES!$C$1:$C$51,$I376,INCAPACIDADES!R$1:R$51,U$1))&gt;0,2,IF(VLOOKUP($C376,BD!$D$1:$F$501,3,0)&gt;U$1,0,3))),"")</f>
        <v/>
      </c>
      <c r="CP376" s="23" t="str">
        <f>+IF(AND(LEN($I376)&gt;5),IF(AND($J376&gt;V$1,$J376&lt;=$AO$1),1,IF((COUNTIFS(INCAPACIDADES!$C$1:$C$51,$I376,INCAPACIDADES!S$1:S$51,V$1))&gt;0,2,IF(VLOOKUP($C376,BD!$D$1:$F$501,3,0)&gt;V$1,0,3))),"")</f>
        <v/>
      </c>
      <c r="CQ376" s="23" t="str">
        <f>+IF(AND(LEN($I376)&gt;5),IF(AND($J376&gt;W$1,$J376&lt;=$AO$1),1,IF((COUNTIFS(INCAPACIDADES!$C$1:$C$51,$I376,INCAPACIDADES!T$1:T$51,W$1))&gt;0,2,IF(VLOOKUP($C376,BD!$D$1:$F$501,3,0)&gt;W$1,0,3))),"")</f>
        <v/>
      </c>
      <c r="CR376" s="23" t="str">
        <f>+IF(AND(LEN($I376)&gt;5),IF(AND($J376&gt;X$1,$J376&lt;=$AO$1),1,IF((COUNTIFS(INCAPACIDADES!$C$1:$C$51,$I376,INCAPACIDADES!U$1:U$51,X$1))&gt;0,2,IF(VLOOKUP($C376,BD!$D$1:$F$501,3,0)&gt;X$1,0,3))),"")</f>
        <v/>
      </c>
      <c r="CS376" s="23" t="str">
        <f>+IF(AND(LEN($I376)&gt;5),IF(AND($J376&gt;Y$1,$J376&lt;=$AO$1),1,IF((COUNTIFS(INCAPACIDADES!$C$1:$C$51,$I376,INCAPACIDADES!V$1:V$51,Y$1))&gt;0,2,IF(VLOOKUP($C376,BD!$D$1:$F$501,3,0)&gt;Y$1,0,3))),"")</f>
        <v/>
      </c>
      <c r="CT376" s="23" t="str">
        <f>+IF(AND(LEN($I376)&gt;5),IF(AND($J376&gt;Z$1,$J376&lt;=$AO$1),1,IF((COUNTIFS(INCAPACIDADES!$C$1:$C$51,$I376,INCAPACIDADES!W$1:W$51,Z$1))&gt;0,2,IF(VLOOKUP($C376,BD!$D$1:$F$501,3,0)&gt;Z$1,0,3))),"")</f>
        <v/>
      </c>
      <c r="CU376" s="23" t="str">
        <f>+IF(AND(LEN($I376)&gt;5),IF(AND($J376&gt;AA$1,$J376&lt;=$AO$1),1,IF((COUNTIFS(INCAPACIDADES!$C$1:$C$51,$I376,INCAPACIDADES!X$1:X$51,AA$1))&gt;0,2,IF(VLOOKUP($C376,BD!$D$1:$F$501,3,0)&gt;AA$1,0,3))),"")</f>
        <v/>
      </c>
      <c r="CV376" s="23" t="str">
        <f>+IF(AND(LEN($I376)&gt;5),IF(AND($J376&gt;AB$1,$J376&lt;=$AO$1),1,IF((COUNTIFS(INCAPACIDADES!$C$1:$C$51,$I376,INCAPACIDADES!Y$1:Y$51,AB$1))&gt;0,2,IF(VLOOKUP($C376,BD!$D$1:$F$501,3,0)&gt;AB$1,0,3))),"")</f>
        <v/>
      </c>
      <c r="CW376" s="23" t="str">
        <f>+IF(AND(LEN($I376)&gt;5),IF(AND($J376&gt;AC$1,$J376&lt;=$AO$1),1,IF((COUNTIFS(INCAPACIDADES!$C$1:$C$51,$I376,INCAPACIDADES!Z$1:Z$51,AC$1))&gt;0,2,IF(VLOOKUP($C376,BD!$D$1:$F$501,3,0)&gt;AC$1,0,3))),"")</f>
        <v/>
      </c>
      <c r="CX376" s="23" t="str">
        <f>+IF(AND(LEN($I376)&gt;5),IF(AND($J376&gt;AD$1,$J376&lt;=$AO$1),1,IF((COUNTIFS(INCAPACIDADES!$C$1:$C$51,$I376,INCAPACIDADES!AA$1:AA$51,AD$1))&gt;0,2,IF(VLOOKUP($C376,BD!$D$1:$F$501,3,0)&gt;AD$1,0,3))),"")</f>
        <v/>
      </c>
      <c r="CY376" s="23" t="str">
        <f>+IF(AND(LEN($I376)&gt;5),IF(AND($J376&gt;AE$1,$J376&lt;=$AO$1),1,IF((COUNTIFS(INCAPACIDADES!$C$1:$C$51,$I376,INCAPACIDADES!AB$1:AB$51,AE$1))&gt;0,2,IF(VLOOKUP($C376,BD!$D$1:$F$501,3,0)&gt;AE$1,0,3))),"")</f>
        <v/>
      </c>
      <c r="CZ376" s="23" t="str">
        <f>+IF(AND(LEN($I376)&gt;5),IF(AND($J376&gt;AF$1,$J376&lt;=$AO$1),1,IF((COUNTIFS(INCAPACIDADES!$C$1:$C$51,$I376,INCAPACIDADES!AC$1:AC$51,AF$1))&gt;0,2,IF(VLOOKUP($C376,BD!$D$1:$F$501,3,0)&gt;AF$1,0,3))),"")</f>
        <v/>
      </c>
      <c r="DA376" s="23" t="str">
        <f>+IF(AND(LEN($I376)&gt;5),IF(AND($J376&gt;AG$1,$J376&lt;=$AO$1),1,IF((COUNTIFS(INCAPACIDADES!$C$1:$C$51,$I376,INCAPACIDADES!AD$1:AD$51,AG$1))&gt;0,2,IF(VLOOKUP($C376,BD!$D$1:$F$501,3,0)&gt;AG$1,0,3))),"")</f>
        <v/>
      </c>
      <c r="DB376" s="23" t="str">
        <f>+IF(AND(LEN($I376)&gt;5),IF(AND($J376&gt;AH$1,$J376&lt;=$AO$1),1,IF((COUNTIFS(INCAPACIDADES!$C$1:$C$51,$I376,INCAPACIDADES!AE$1:AE$51,AH$1))&gt;0,2,IF(VLOOKUP($C376,BD!$D$1:$F$501,3,0)&gt;AH$1,0,3))),"")</f>
        <v/>
      </c>
      <c r="DC376" s="23" t="str">
        <f>+IF(AND(LEN($I376)&gt;5),IF(AND($J376&gt;AI$1,$J376&lt;=$AO$1),1,IF((COUNTIFS(INCAPACIDADES!$C$1:$C$51,$I376,INCAPACIDADES!AF$1:AF$51,AI$1))&gt;0,2,IF(VLOOKUP($C376,BD!$D$1:$F$501,3,0)&gt;AI$1,0,3))),"")</f>
        <v/>
      </c>
      <c r="DD376" s="23" t="str">
        <f>+IF(AND(LEN($I376)&gt;5),IF(AND($J376&gt;AJ$1,$J376&lt;=$AO$1),1,IF((COUNTIFS(INCAPACIDADES!$C$1:$C$51,$I376,INCAPACIDADES!AG$1:AG$51,AJ$1))&gt;0,2,IF(VLOOKUP($C376,BD!$D$1:$F$501,3,0)&gt;AJ$1,0,3))),"")</f>
        <v/>
      </c>
      <c r="DE376" s="23" t="str">
        <f>+IF(AND(LEN($I376)&gt;5),IF(AND($J376&gt;AK$1,$J376&lt;=$AO$1),1,IF((COUNTIFS(INCAPACIDADES!$C$1:$C$51,$I376,INCAPACIDADES!AH$1:AH$51,AK$1))&gt;0,2,IF(VLOOKUP($C376,BD!$D$1:$F$501,3,0)&gt;AK$1,0,3))),"")</f>
        <v/>
      </c>
      <c r="DF376" s="23" t="str">
        <f>+IF(AND(LEN($I376)&gt;5),IF(AND($J376&gt;AL$1,$J376&lt;=$AO$1),1,IF((COUNTIFS(INCAPACIDADES!$C$1:$C$51,$I376,INCAPACIDADES!AI$1:AI$51,AL$1))&gt;0,2,IF(VLOOKUP($C376,BD!$D$1:$F$501,3,0)&gt;AL$1,0,3))),"")</f>
        <v/>
      </c>
      <c r="DG376" s="23" t="str">
        <f>+IF(AND(LEN($I376)&gt;5),IF(AND($J376&gt;AM$1,$J376&lt;=$AO$1),1,IF((COUNTIFS(INCAPACIDADES!$C$1:$C$51,$I376,INCAPACIDADES!AJ$1:AJ$51,AM$1))&gt;0,2,IF(VLOOKUP($C376,BD!$D$1:$F$501,3,0)&gt;AM$1,0,3))),"")</f>
        <v/>
      </c>
      <c r="DH376" s="23" t="str">
        <f>+IF(AND(LEN($I376)&gt;5),IF(AND($J376&gt;AN$1,$J376&lt;=$AO$1),1,IF((COUNTIFS(INCAPACIDADES!$C$1:$C$51,$I376,INCAPACIDADES!AK$1:AK$51,AN$1))&gt;0,2,IF(VLOOKUP($C376,BD!$D$1:$F$501,3,0)&gt;AN$1,0,3))),"")</f>
        <v/>
      </c>
      <c r="DI376" s="23" t="str">
        <f>+IF(AND(LEN($I376)&gt;5),IF(AND($J376&gt;AO$1,$J376&lt;=$AO$1),1,IF((COUNTIFS(INCAPACIDADES!$C$1:$C$51,$I376,INCAPACIDADES!AL$1:AL$51,AO$1))&gt;0,2,IF(VLOOKUP($C376,BD!$D$1:$F$501,3,0)&gt;AO$1,0,3))),"")</f>
        <v/>
      </c>
      <c r="DJ376" s="23" t="str">
        <f>+IF(LEN($I376)&gt;5,IF(ISERROR(VLOOKUP(N376,'CODIGO PAGO'!$B$2:$B$20,1,0)),1,IF(OR(AND(CH376=1,N376&lt;&gt;"N"),AND(CH376=3,N376&lt;&gt;"B"),AND(CH376=2,LEFT(TRIM(N376),1)&lt;&gt;"I")),1,IF(OR(AND(CH376=0,N376="N"),AND(CH376=0,N376="B"),AND(CH376=0,LEFT(TRIM(N376),1)="I")),1,0))),"")</f>
        <v/>
      </c>
      <c r="DK376" s="23" t="str">
        <f t="shared" si="209"/>
        <v/>
      </c>
      <c r="DL376" s="23" t="str">
        <f>+IF(LEN($I376)&gt;5,IF(ISERROR(VLOOKUP(P376,'CODIGO PAGO'!$B$2:$B$20,1,0)),1,IF(OR(AND(CJ376=1,P376&lt;&gt;"N"),AND(CJ376=3,P376&lt;&gt;"B"),AND(CJ376=2,LEFT(TRIM(P376),1)&lt;&gt;"I")),1,IF(OR(AND(CJ376=0,P376="N"),AND(CJ376=0,P376="B"),AND(CJ376=0,LEFT(TRIM(P376),1)="I")),1,0))),"")</f>
        <v/>
      </c>
      <c r="DM376" s="23" t="str">
        <f t="shared" si="210"/>
        <v/>
      </c>
      <c r="DN376" s="23" t="str">
        <f>+IF(LEN($I376)&gt;5,IF(ISERROR(VLOOKUP(R376,'CODIGO PAGO'!$B$2:$B$20,1,0)),1,IF(OR(AND(CL376=1,R376&lt;&gt;"N"),AND(CL376=3,R376&lt;&gt;"B"),AND(CL376=2,LEFT(TRIM(R376),1)&lt;&gt;"I")),1,IF(OR(AND(CL376=0,R376="N"),AND(CL376=0,R376="B"),AND(CL376=0,LEFT(TRIM(R376),1)="I")),1,0))),"")</f>
        <v/>
      </c>
      <c r="DO376" s="23" t="str">
        <f t="shared" si="211"/>
        <v/>
      </c>
      <c r="DP376" s="23" t="str">
        <f>+IF(LEN($I376)&gt;5,IF(ISERROR(VLOOKUP(T376,'CODIGO PAGO'!$B$2:$B$20,1,0)),1,IF(OR(AND(CN376=1,T376&lt;&gt;"N"),AND(CN376=3,T376&lt;&gt;"B"),AND(CN376=2,LEFT(TRIM(T376),1)&lt;&gt;"I")),1,IF(OR(AND(CN376=0,T376="N"),AND(CN376=0,T376="B"),AND(CN376=0,LEFT(TRIM(T376),1)="I")),1,0))),"")</f>
        <v/>
      </c>
      <c r="DQ376" s="23" t="str">
        <f t="shared" si="212"/>
        <v/>
      </c>
      <c r="DR376" s="23" t="str">
        <f>+IF(LEN($I376)&gt;5,IF(ISERROR(VLOOKUP(V376,'CODIGO PAGO'!$B$2:$B$20,1,0)),1,IF(OR(AND(CP376=1,V376&lt;&gt;"N"),AND(CP376=3,V376&lt;&gt;"B"),AND(CP376=2,LEFT(TRIM(V376),1)&lt;&gt;"I")),1,IF(OR(AND(CP376=0,V376="N"),AND(CP376=0,V376="B"),AND(CP376=0,LEFT(TRIM(V376),1)="I")),1,0))),"")</f>
        <v/>
      </c>
      <c r="DS376" s="23" t="str">
        <f t="shared" si="213"/>
        <v/>
      </c>
      <c r="DT376" s="23" t="str">
        <f>+IF(LEN($I376)&gt;5,IF(ISERROR(VLOOKUP(X376,'CODIGO PAGO'!$B$2:$B$20,1,0)),1,IF(OR(AND(CR376=1,X376&lt;&gt;"N"),AND(CR376=3,X376&lt;&gt;"B"),AND(CR376=2,LEFT(TRIM(X376),1)&lt;&gt;"I")),1,IF(OR(AND(CR376=0,X376="N"),AND(CR376=0,X376="B"),AND(CR376=0,LEFT(TRIM(X376),1)="I")),1,0))),"")</f>
        <v/>
      </c>
      <c r="DU376" s="23" t="str">
        <f t="shared" si="214"/>
        <v/>
      </c>
      <c r="DV376" s="23" t="str">
        <f>+IF(LEN($I376)&gt;5,IF(ISERROR(VLOOKUP(Z376,'CODIGO PAGO'!$B$2:$B$20,1,0)),1,IF(OR(AND(CT376=1,Z376&lt;&gt;"N"),AND(CT376=3,Z376&lt;&gt;"B"),AND(CT376=2,LEFT(TRIM(Z376),1)&lt;&gt;"I")),1,IF(OR(AND(CT376=0,Z376="N"),AND(CT376=0,Z376="B"),AND(CT376=0,LEFT(TRIM(Z376),1)="I")),1,0))),"")</f>
        <v/>
      </c>
      <c r="DW376" s="23" t="str">
        <f t="shared" si="215"/>
        <v/>
      </c>
      <c r="DX376" s="23" t="str">
        <f>+IF(LEN($I376)&gt;5,IF(ISERROR(VLOOKUP(AB376,'CODIGO PAGO'!$B$2:$B$20,1,0)),1,IF(OR(AND(CV376=1,AB376&lt;&gt;"N"),AND(CV376=3,AB376&lt;&gt;"B"),AND(CV376=2,LEFT(TRIM(AB376),1)&lt;&gt;"I")),1,IF(OR(AND(CV376=0,AB376="N"),AND(CV376=0,AB376="B"),AND(CV376=0,LEFT(TRIM(AB376),1)="I")),1,0))),"")</f>
        <v/>
      </c>
      <c r="DY376" s="23" t="str">
        <f t="shared" si="216"/>
        <v/>
      </c>
      <c r="DZ376" s="23" t="str">
        <f>+IF(LEN($I376)&gt;5,IF(ISERROR(VLOOKUP(AD376,'CODIGO PAGO'!$B$2:$B$20,1,0)),1,IF(OR(AND(CX376=1,AD376&lt;&gt;"N"),AND(CX376=3,AD376&lt;&gt;"B"),AND(CX376=2,LEFT(TRIM(AD376),1)&lt;&gt;"I")),1,IF(OR(AND(CX376=0,AD376="N"),AND(CX376=0,AD376="B"),AND(CX376=0,LEFT(TRIM(AD376),1)="I")),1,0))),"")</f>
        <v/>
      </c>
      <c r="EA376" s="23" t="str">
        <f t="shared" si="217"/>
        <v/>
      </c>
      <c r="EB376" s="23" t="str">
        <f>+IF(LEN($I376)&gt;5,IF(ISERROR(VLOOKUP(AF376,'CODIGO PAGO'!$B$2:$B$20,1,0)),1,IF(OR(AND(CZ376=1,AF376&lt;&gt;"N"),AND(CZ376=3,AF376&lt;&gt;"B"),AND(CZ376=2,LEFT(TRIM(AF376),1)&lt;&gt;"I")),1,IF(OR(AND(CZ376=0,AF376="N"),AND(CZ376=0,AF376="B"),AND(CZ376=0,LEFT(TRIM(AF376),1)="I")),1,0))),"")</f>
        <v/>
      </c>
      <c r="EC376" s="23" t="str">
        <f t="shared" si="218"/>
        <v/>
      </c>
      <c r="ED376" s="23" t="str">
        <f>+IF(LEN($I376)&gt;5,IF(ISERROR(VLOOKUP(AH376,'CODIGO PAGO'!$B$2:$B$20,1,0)),1,IF(OR(AND(DB376=1,AH376&lt;&gt;"N"),AND(DB376=3,AH376&lt;&gt;"B"),AND(DB376=2,LEFT(TRIM(AH376),1)&lt;&gt;"I")),1,IF(OR(AND(DB376=0,AH376="N"),AND(DB376=0,AH376="B"),AND(DB376=0,LEFT(TRIM(AH376),1)="I")),1,0))),"")</f>
        <v/>
      </c>
      <c r="EE376" s="23" t="str">
        <f t="shared" si="219"/>
        <v/>
      </c>
      <c r="EF376" s="23" t="str">
        <f>+IF(LEN($I376)&gt;5,IF(ISERROR(VLOOKUP(AJ376,'CODIGO PAGO'!$B$2:$B$20,1,0)),1,IF(OR(AND(DD376=1,AJ376&lt;&gt;"N"),AND(DD376=3,AJ376&lt;&gt;"B"),AND(DD376=2,LEFT(TRIM(AJ376),1)&lt;&gt;"I")),1,IF(OR(AND(DD376=0,AJ376="N"),AND(DD376=0,AJ376="B"),AND(DD376=0,LEFT(TRIM(AJ376),1)="I")),1,0))),"")</f>
        <v/>
      </c>
      <c r="EG376" s="23" t="str">
        <f t="shared" si="220"/>
        <v/>
      </c>
      <c r="EH376" s="23" t="str">
        <f>+IF(LEN($I376)&gt;5,IF(ISERROR(VLOOKUP(AL376,'CODIGO PAGO'!$B$2:$B$20,1,0)),1,IF(OR(AND(DF376=1,AL376&lt;&gt;"N"),AND(DF376=3,AL376&lt;&gt;"B"),AND(DF376=2,LEFT(TRIM(AL376),1)&lt;&gt;"I")),1,IF(OR(AND(DF376=0,AL376="N"),AND(DF376=0,AL376="B"),AND(DF376=0,LEFT(TRIM(AL376),1)="I")),1,0))),"")</f>
        <v/>
      </c>
      <c r="EI376" s="23" t="str">
        <f t="shared" si="221"/>
        <v/>
      </c>
      <c r="EJ376" s="23" t="str">
        <f>+IF(LEN($I376)&gt;5,IF(ISERROR(VLOOKUP(AN376,'CODIGO PAGO'!$B$2:$B$20,1,0)),1,IF(OR(AND(DH376=1,AN376&lt;&gt;"N"),AND(DH376=3,AN376&lt;&gt;"B"),AND(DH376=2,LEFT(TRIM(AN376),1)&lt;&gt;"I")),1,IF(OR(AND(DH376=0,AN376="N"),AND(DH376=0,AN376="B"),AND(DH376=0,LEFT(TRIM(AN376),1)="I")),1,0))),"")</f>
        <v/>
      </c>
      <c r="EK376" s="23" t="str">
        <f t="shared" si="222"/>
        <v/>
      </c>
      <c r="EL376" s="24" t="str">
        <f t="shared" si="223"/>
        <v/>
      </c>
    </row>
    <row r="377" spans="1:142" s="26" customFormat="1">
      <c r="A377" s="15" t="str">
        <f t="shared" si="189"/>
        <v/>
      </c>
      <c r="B377" s="1" t="str">
        <f>+IF(LEN(I377)&gt;5,'CODIGO PAGO'!$B$28,"")</f>
        <v/>
      </c>
      <c r="C377" s="1" t="str">
        <f>+IF(LEN($I377)&gt;5,BD!D377,"")</f>
        <v/>
      </c>
      <c r="D377" s="168" t="str">
        <f>+IF(LEN($I377)&gt;5,BD!A377,"")</f>
        <v/>
      </c>
      <c r="E377" s="1" t="str">
        <f>+IF(LEN($I377)&gt;5,BD!B377,"")</f>
        <v/>
      </c>
      <c r="F377" s="1" t="str">
        <f>+IF(LEN($I377)&gt;5,BD!C377,"")</f>
        <v/>
      </c>
      <c r="G377" s="141"/>
      <c r="H377" s="141"/>
      <c r="I377" s="1" t="str">
        <f>+IF(LEN(BD!G377)&gt;5,BD!G377,"")</f>
        <v/>
      </c>
      <c r="J377" s="167" t="str">
        <f>+IF(LEN($I377)&gt;5,BD!E377,"")</f>
        <v/>
      </c>
      <c r="K377" s="6" t="str">
        <f t="shared" si="190"/>
        <v/>
      </c>
      <c r="L377" s="87" t="str">
        <f>+IF(LEN($I377)&gt;5,BD!H377,"")</f>
        <v/>
      </c>
      <c r="M377" s="40" t="str">
        <f t="shared" si="191"/>
        <v/>
      </c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4" t="str">
        <f t="shared" si="192"/>
        <v/>
      </c>
      <c r="AQ377" s="5" t="str">
        <f t="shared" si="193"/>
        <v/>
      </c>
      <c r="AR377" s="91" t="str">
        <f t="shared" si="194"/>
        <v/>
      </c>
      <c r="AS377" s="5" t="str">
        <f t="shared" si="195"/>
        <v/>
      </c>
      <c r="AT377" s="91" t="str">
        <f t="shared" si="196"/>
        <v/>
      </c>
      <c r="AU377" s="4" t="str">
        <f t="shared" si="197"/>
        <v/>
      </c>
      <c r="AV377" s="4" t="str">
        <f t="shared" si="198"/>
        <v/>
      </c>
      <c r="AW377" s="4" t="str">
        <f t="shared" si="199"/>
        <v/>
      </c>
      <c r="AX377" s="4" t="str">
        <f t="shared" si="200"/>
        <v/>
      </c>
      <c r="AY377" s="88" t="str">
        <f t="shared" si="201"/>
        <v/>
      </c>
      <c r="AZ377" s="17" t="str">
        <f t="shared" si="202"/>
        <v/>
      </c>
      <c r="BA377" s="18" t="str">
        <f t="shared" si="203"/>
        <v/>
      </c>
      <c r="BB377" s="19" t="str">
        <f>+IF(LEN(I377)&gt;5,IF(INT(RIGHT(B377,1))=9,0.5*L377*AY377,INT(MID(B377,5,LEN(B377)-4))*L377)+IFERROR(VLOOKUP(I377,AJUSTES!$A$1:$I$50,9,0),0),"")</f>
        <v/>
      </c>
      <c r="BC377" s="12"/>
      <c r="BD377" s="19" t="str">
        <f t="shared" si="204"/>
        <v/>
      </c>
      <c r="BE377" s="18" t="str">
        <f t="shared" si="205"/>
        <v/>
      </c>
      <c r="BF377" s="139" t="str">
        <f t="shared" si="206"/>
        <v/>
      </c>
      <c r="BG377" s="114"/>
      <c r="BH377" s="18" t="str">
        <f t="shared" si="207"/>
        <v/>
      </c>
      <c r="BI377" s="13"/>
      <c r="BJ377" s="12"/>
      <c r="BK377" s="12"/>
      <c r="BL377" s="145"/>
      <c r="BM377" s="12"/>
      <c r="BN377" s="12"/>
      <c r="BO377" s="12"/>
      <c r="BP377" s="12"/>
      <c r="BQ377" s="12"/>
      <c r="BR377" s="12"/>
      <c r="BS377" s="146"/>
      <c r="BT377" s="14"/>
      <c r="BU377" s="12"/>
      <c r="BV377" s="12"/>
      <c r="BW377" s="12"/>
      <c r="BX377" s="12"/>
      <c r="BY377" s="12"/>
      <c r="BZ377" s="144"/>
      <c r="CA377" s="107" t="str">
        <f>+IF(LEN($I377)&gt;5,IF(BD!F377="N/A","",BD!F377),"")</f>
        <v/>
      </c>
      <c r="CB377" s="21"/>
      <c r="CC377" s="147"/>
      <c r="CD377" s="148"/>
      <c r="CE377" s="8" t="str">
        <f>+IF(LEN(I377)&gt;5,BD!M377,"")</f>
        <v/>
      </c>
      <c r="CF377" s="16" t="str">
        <f>+IF(LEN(I377)&gt;5,BD!N377,"")</f>
        <v/>
      </c>
      <c r="CG377" s="3" t="str">
        <f t="shared" si="208"/>
        <v/>
      </c>
      <c r="CH377" s="23" t="str">
        <f>+IF(AND(LEN($I377)&gt;5),IF(AND($J377&gt;N$1,$J377&lt;=$AO$1),1,IF((COUNTIFS(INCAPACIDADES!$C$1:$C$51,$I377,INCAPACIDADES!K$1:K$51,N$1))&gt;0,2,IF(VLOOKUP($C377,BD!$D$1:$F$501,3,0)&gt;N$1,0,3))),"")</f>
        <v/>
      </c>
      <c r="CI377" s="23" t="str">
        <f>+IF(AND(LEN($I377)&gt;5),IF(AND($J377&gt;O$1,$J377&lt;=$AO$1),1,IF((COUNTIFS(INCAPACIDADES!$C$1:$C$51,$I377,INCAPACIDADES!L$1:L$51,O$1))&gt;0,2,IF(VLOOKUP($C377,BD!$D$1:$F$501,3,0)&gt;O$1,0,3))),"")</f>
        <v/>
      </c>
      <c r="CJ377" s="23" t="str">
        <f>+IF(AND(LEN($I377)&gt;5),IF(AND($J377&gt;P$1,$J377&lt;=$AO$1),1,IF((COUNTIFS(INCAPACIDADES!$C$1:$C$51,$I377,INCAPACIDADES!M$1:M$51,P$1))&gt;0,2,IF(VLOOKUP($C377,BD!$D$1:$F$501,3,0)&gt;P$1,0,3))),"")</f>
        <v/>
      </c>
      <c r="CK377" s="23" t="str">
        <f>+IF(AND(LEN($I377)&gt;5),IF(AND($J377&gt;Q$1,$J377&lt;=$AO$1),1,IF((COUNTIFS(INCAPACIDADES!$C$1:$C$51,$I377,INCAPACIDADES!N$1:N$51,Q$1))&gt;0,2,IF(VLOOKUP($C377,BD!$D$1:$F$501,3,0)&gt;Q$1,0,3))),"")</f>
        <v/>
      </c>
      <c r="CL377" s="23" t="str">
        <f>+IF(AND(LEN($I377)&gt;5),IF(AND($J377&gt;R$1,$J377&lt;=$AO$1),1,IF((COUNTIFS(INCAPACIDADES!$C$1:$C$51,$I377,INCAPACIDADES!O$1:O$51,R$1))&gt;0,2,IF(VLOOKUP($C377,BD!$D$1:$F$501,3,0)&gt;R$1,0,3))),"")</f>
        <v/>
      </c>
      <c r="CM377" s="23" t="str">
        <f>+IF(AND(LEN($I377)&gt;5),IF(AND($J377&gt;S$1,$J377&lt;=$AO$1),1,IF((COUNTIFS(INCAPACIDADES!$C$1:$C$51,$I377,INCAPACIDADES!P$1:P$51,S$1))&gt;0,2,IF(VLOOKUP($C377,BD!$D$1:$F$501,3,0)&gt;S$1,0,3))),"")</f>
        <v/>
      </c>
      <c r="CN377" s="23" t="str">
        <f>+IF(AND(LEN($I377)&gt;5),IF(AND($J377&gt;T$1,$J377&lt;=$AO$1),1,IF((COUNTIFS(INCAPACIDADES!$C$1:$C$51,$I377,INCAPACIDADES!Q$1:Q$51,T$1))&gt;0,2,IF(VLOOKUP($C377,BD!$D$1:$F$501,3,0)&gt;T$1,0,3))),"")</f>
        <v/>
      </c>
      <c r="CO377" s="23" t="str">
        <f>+IF(AND(LEN($I377)&gt;5),IF(AND($J377&gt;U$1,$J377&lt;=$AO$1),1,IF((COUNTIFS(INCAPACIDADES!$C$1:$C$51,$I377,INCAPACIDADES!R$1:R$51,U$1))&gt;0,2,IF(VLOOKUP($C377,BD!$D$1:$F$501,3,0)&gt;U$1,0,3))),"")</f>
        <v/>
      </c>
      <c r="CP377" s="23" t="str">
        <f>+IF(AND(LEN($I377)&gt;5),IF(AND($J377&gt;V$1,$J377&lt;=$AO$1),1,IF((COUNTIFS(INCAPACIDADES!$C$1:$C$51,$I377,INCAPACIDADES!S$1:S$51,V$1))&gt;0,2,IF(VLOOKUP($C377,BD!$D$1:$F$501,3,0)&gt;V$1,0,3))),"")</f>
        <v/>
      </c>
      <c r="CQ377" s="23" t="str">
        <f>+IF(AND(LEN($I377)&gt;5),IF(AND($J377&gt;W$1,$J377&lt;=$AO$1),1,IF((COUNTIFS(INCAPACIDADES!$C$1:$C$51,$I377,INCAPACIDADES!T$1:T$51,W$1))&gt;0,2,IF(VLOOKUP($C377,BD!$D$1:$F$501,3,0)&gt;W$1,0,3))),"")</f>
        <v/>
      </c>
      <c r="CR377" s="23" t="str">
        <f>+IF(AND(LEN($I377)&gt;5),IF(AND($J377&gt;X$1,$J377&lt;=$AO$1),1,IF((COUNTIFS(INCAPACIDADES!$C$1:$C$51,$I377,INCAPACIDADES!U$1:U$51,X$1))&gt;0,2,IF(VLOOKUP($C377,BD!$D$1:$F$501,3,0)&gt;X$1,0,3))),"")</f>
        <v/>
      </c>
      <c r="CS377" s="23" t="str">
        <f>+IF(AND(LEN($I377)&gt;5),IF(AND($J377&gt;Y$1,$J377&lt;=$AO$1),1,IF((COUNTIFS(INCAPACIDADES!$C$1:$C$51,$I377,INCAPACIDADES!V$1:V$51,Y$1))&gt;0,2,IF(VLOOKUP($C377,BD!$D$1:$F$501,3,0)&gt;Y$1,0,3))),"")</f>
        <v/>
      </c>
      <c r="CT377" s="23" t="str">
        <f>+IF(AND(LEN($I377)&gt;5),IF(AND($J377&gt;Z$1,$J377&lt;=$AO$1),1,IF((COUNTIFS(INCAPACIDADES!$C$1:$C$51,$I377,INCAPACIDADES!W$1:W$51,Z$1))&gt;0,2,IF(VLOOKUP($C377,BD!$D$1:$F$501,3,0)&gt;Z$1,0,3))),"")</f>
        <v/>
      </c>
      <c r="CU377" s="23" t="str">
        <f>+IF(AND(LEN($I377)&gt;5),IF(AND($J377&gt;AA$1,$J377&lt;=$AO$1),1,IF((COUNTIFS(INCAPACIDADES!$C$1:$C$51,$I377,INCAPACIDADES!X$1:X$51,AA$1))&gt;0,2,IF(VLOOKUP($C377,BD!$D$1:$F$501,3,0)&gt;AA$1,0,3))),"")</f>
        <v/>
      </c>
      <c r="CV377" s="23" t="str">
        <f>+IF(AND(LEN($I377)&gt;5),IF(AND($J377&gt;AB$1,$J377&lt;=$AO$1),1,IF((COUNTIFS(INCAPACIDADES!$C$1:$C$51,$I377,INCAPACIDADES!Y$1:Y$51,AB$1))&gt;0,2,IF(VLOOKUP($C377,BD!$D$1:$F$501,3,0)&gt;AB$1,0,3))),"")</f>
        <v/>
      </c>
      <c r="CW377" s="23" t="str">
        <f>+IF(AND(LEN($I377)&gt;5),IF(AND($J377&gt;AC$1,$J377&lt;=$AO$1),1,IF((COUNTIFS(INCAPACIDADES!$C$1:$C$51,$I377,INCAPACIDADES!Z$1:Z$51,AC$1))&gt;0,2,IF(VLOOKUP($C377,BD!$D$1:$F$501,3,0)&gt;AC$1,0,3))),"")</f>
        <v/>
      </c>
      <c r="CX377" s="23" t="str">
        <f>+IF(AND(LEN($I377)&gt;5),IF(AND($J377&gt;AD$1,$J377&lt;=$AO$1),1,IF((COUNTIFS(INCAPACIDADES!$C$1:$C$51,$I377,INCAPACIDADES!AA$1:AA$51,AD$1))&gt;0,2,IF(VLOOKUP($C377,BD!$D$1:$F$501,3,0)&gt;AD$1,0,3))),"")</f>
        <v/>
      </c>
      <c r="CY377" s="23" t="str">
        <f>+IF(AND(LEN($I377)&gt;5),IF(AND($J377&gt;AE$1,$J377&lt;=$AO$1),1,IF((COUNTIFS(INCAPACIDADES!$C$1:$C$51,$I377,INCAPACIDADES!AB$1:AB$51,AE$1))&gt;0,2,IF(VLOOKUP($C377,BD!$D$1:$F$501,3,0)&gt;AE$1,0,3))),"")</f>
        <v/>
      </c>
      <c r="CZ377" s="23" t="str">
        <f>+IF(AND(LEN($I377)&gt;5),IF(AND($J377&gt;AF$1,$J377&lt;=$AO$1),1,IF((COUNTIFS(INCAPACIDADES!$C$1:$C$51,$I377,INCAPACIDADES!AC$1:AC$51,AF$1))&gt;0,2,IF(VLOOKUP($C377,BD!$D$1:$F$501,3,0)&gt;AF$1,0,3))),"")</f>
        <v/>
      </c>
      <c r="DA377" s="23" t="str">
        <f>+IF(AND(LEN($I377)&gt;5),IF(AND($J377&gt;AG$1,$J377&lt;=$AO$1),1,IF((COUNTIFS(INCAPACIDADES!$C$1:$C$51,$I377,INCAPACIDADES!AD$1:AD$51,AG$1))&gt;0,2,IF(VLOOKUP($C377,BD!$D$1:$F$501,3,0)&gt;AG$1,0,3))),"")</f>
        <v/>
      </c>
      <c r="DB377" s="23" t="str">
        <f>+IF(AND(LEN($I377)&gt;5),IF(AND($J377&gt;AH$1,$J377&lt;=$AO$1),1,IF((COUNTIFS(INCAPACIDADES!$C$1:$C$51,$I377,INCAPACIDADES!AE$1:AE$51,AH$1))&gt;0,2,IF(VLOOKUP($C377,BD!$D$1:$F$501,3,0)&gt;AH$1,0,3))),"")</f>
        <v/>
      </c>
      <c r="DC377" s="23" t="str">
        <f>+IF(AND(LEN($I377)&gt;5),IF(AND($J377&gt;AI$1,$J377&lt;=$AO$1),1,IF((COUNTIFS(INCAPACIDADES!$C$1:$C$51,$I377,INCAPACIDADES!AF$1:AF$51,AI$1))&gt;0,2,IF(VLOOKUP($C377,BD!$D$1:$F$501,3,0)&gt;AI$1,0,3))),"")</f>
        <v/>
      </c>
      <c r="DD377" s="23" t="str">
        <f>+IF(AND(LEN($I377)&gt;5),IF(AND($J377&gt;AJ$1,$J377&lt;=$AO$1),1,IF((COUNTIFS(INCAPACIDADES!$C$1:$C$51,$I377,INCAPACIDADES!AG$1:AG$51,AJ$1))&gt;0,2,IF(VLOOKUP($C377,BD!$D$1:$F$501,3,0)&gt;AJ$1,0,3))),"")</f>
        <v/>
      </c>
      <c r="DE377" s="23" t="str">
        <f>+IF(AND(LEN($I377)&gt;5),IF(AND($J377&gt;AK$1,$J377&lt;=$AO$1),1,IF((COUNTIFS(INCAPACIDADES!$C$1:$C$51,$I377,INCAPACIDADES!AH$1:AH$51,AK$1))&gt;0,2,IF(VLOOKUP($C377,BD!$D$1:$F$501,3,0)&gt;AK$1,0,3))),"")</f>
        <v/>
      </c>
      <c r="DF377" s="23" t="str">
        <f>+IF(AND(LEN($I377)&gt;5),IF(AND($J377&gt;AL$1,$J377&lt;=$AO$1),1,IF((COUNTIFS(INCAPACIDADES!$C$1:$C$51,$I377,INCAPACIDADES!AI$1:AI$51,AL$1))&gt;0,2,IF(VLOOKUP($C377,BD!$D$1:$F$501,3,0)&gt;AL$1,0,3))),"")</f>
        <v/>
      </c>
      <c r="DG377" s="23" t="str">
        <f>+IF(AND(LEN($I377)&gt;5),IF(AND($J377&gt;AM$1,$J377&lt;=$AO$1),1,IF((COUNTIFS(INCAPACIDADES!$C$1:$C$51,$I377,INCAPACIDADES!AJ$1:AJ$51,AM$1))&gt;0,2,IF(VLOOKUP($C377,BD!$D$1:$F$501,3,0)&gt;AM$1,0,3))),"")</f>
        <v/>
      </c>
      <c r="DH377" s="23" t="str">
        <f>+IF(AND(LEN($I377)&gt;5),IF(AND($J377&gt;AN$1,$J377&lt;=$AO$1),1,IF((COUNTIFS(INCAPACIDADES!$C$1:$C$51,$I377,INCAPACIDADES!AK$1:AK$51,AN$1))&gt;0,2,IF(VLOOKUP($C377,BD!$D$1:$F$501,3,0)&gt;AN$1,0,3))),"")</f>
        <v/>
      </c>
      <c r="DI377" s="23" t="str">
        <f>+IF(AND(LEN($I377)&gt;5),IF(AND($J377&gt;AO$1,$J377&lt;=$AO$1),1,IF((COUNTIFS(INCAPACIDADES!$C$1:$C$51,$I377,INCAPACIDADES!AL$1:AL$51,AO$1))&gt;0,2,IF(VLOOKUP($C377,BD!$D$1:$F$501,3,0)&gt;AO$1,0,3))),"")</f>
        <v/>
      </c>
      <c r="DJ377" s="23" t="str">
        <f>+IF(LEN($I377)&gt;5,IF(ISERROR(VLOOKUP(N377,'CODIGO PAGO'!$B$2:$B$20,1,0)),1,IF(OR(AND(CH377=1,N377&lt;&gt;"N"),AND(CH377=3,N377&lt;&gt;"B"),AND(CH377=2,LEFT(TRIM(N377),1)&lt;&gt;"I")),1,IF(OR(AND(CH377=0,N377="N"),AND(CH377=0,N377="B"),AND(CH377=0,LEFT(TRIM(N377),1)="I")),1,0))),"")</f>
        <v/>
      </c>
      <c r="DK377" s="23" t="str">
        <f t="shared" si="209"/>
        <v/>
      </c>
      <c r="DL377" s="23" t="str">
        <f>+IF(LEN($I377)&gt;5,IF(ISERROR(VLOOKUP(P377,'CODIGO PAGO'!$B$2:$B$20,1,0)),1,IF(OR(AND(CJ377=1,P377&lt;&gt;"N"),AND(CJ377=3,P377&lt;&gt;"B"),AND(CJ377=2,LEFT(TRIM(P377),1)&lt;&gt;"I")),1,IF(OR(AND(CJ377=0,P377="N"),AND(CJ377=0,P377="B"),AND(CJ377=0,LEFT(TRIM(P377),1)="I")),1,0))),"")</f>
        <v/>
      </c>
      <c r="DM377" s="23" t="str">
        <f t="shared" si="210"/>
        <v/>
      </c>
      <c r="DN377" s="23" t="str">
        <f>+IF(LEN($I377)&gt;5,IF(ISERROR(VLOOKUP(R377,'CODIGO PAGO'!$B$2:$B$20,1,0)),1,IF(OR(AND(CL377=1,R377&lt;&gt;"N"),AND(CL377=3,R377&lt;&gt;"B"),AND(CL377=2,LEFT(TRIM(R377),1)&lt;&gt;"I")),1,IF(OR(AND(CL377=0,R377="N"),AND(CL377=0,R377="B"),AND(CL377=0,LEFT(TRIM(R377),1)="I")),1,0))),"")</f>
        <v/>
      </c>
      <c r="DO377" s="23" t="str">
        <f t="shared" si="211"/>
        <v/>
      </c>
      <c r="DP377" s="23" t="str">
        <f>+IF(LEN($I377)&gt;5,IF(ISERROR(VLOOKUP(T377,'CODIGO PAGO'!$B$2:$B$20,1,0)),1,IF(OR(AND(CN377=1,T377&lt;&gt;"N"),AND(CN377=3,T377&lt;&gt;"B"),AND(CN377=2,LEFT(TRIM(T377),1)&lt;&gt;"I")),1,IF(OR(AND(CN377=0,T377="N"),AND(CN377=0,T377="B"),AND(CN377=0,LEFT(TRIM(T377),1)="I")),1,0))),"")</f>
        <v/>
      </c>
      <c r="DQ377" s="23" t="str">
        <f t="shared" si="212"/>
        <v/>
      </c>
      <c r="DR377" s="23" t="str">
        <f>+IF(LEN($I377)&gt;5,IF(ISERROR(VLOOKUP(V377,'CODIGO PAGO'!$B$2:$B$20,1,0)),1,IF(OR(AND(CP377=1,V377&lt;&gt;"N"),AND(CP377=3,V377&lt;&gt;"B"),AND(CP377=2,LEFT(TRIM(V377),1)&lt;&gt;"I")),1,IF(OR(AND(CP377=0,V377="N"),AND(CP377=0,V377="B"),AND(CP377=0,LEFT(TRIM(V377),1)="I")),1,0))),"")</f>
        <v/>
      </c>
      <c r="DS377" s="23" t="str">
        <f t="shared" si="213"/>
        <v/>
      </c>
      <c r="DT377" s="23" t="str">
        <f>+IF(LEN($I377)&gt;5,IF(ISERROR(VLOOKUP(X377,'CODIGO PAGO'!$B$2:$B$20,1,0)),1,IF(OR(AND(CR377=1,X377&lt;&gt;"N"),AND(CR377=3,X377&lt;&gt;"B"),AND(CR377=2,LEFT(TRIM(X377),1)&lt;&gt;"I")),1,IF(OR(AND(CR377=0,X377="N"),AND(CR377=0,X377="B"),AND(CR377=0,LEFT(TRIM(X377),1)="I")),1,0))),"")</f>
        <v/>
      </c>
      <c r="DU377" s="23" t="str">
        <f t="shared" si="214"/>
        <v/>
      </c>
      <c r="DV377" s="23" t="str">
        <f>+IF(LEN($I377)&gt;5,IF(ISERROR(VLOOKUP(Z377,'CODIGO PAGO'!$B$2:$B$20,1,0)),1,IF(OR(AND(CT377=1,Z377&lt;&gt;"N"),AND(CT377=3,Z377&lt;&gt;"B"),AND(CT377=2,LEFT(TRIM(Z377),1)&lt;&gt;"I")),1,IF(OR(AND(CT377=0,Z377="N"),AND(CT377=0,Z377="B"),AND(CT377=0,LEFT(TRIM(Z377),1)="I")),1,0))),"")</f>
        <v/>
      </c>
      <c r="DW377" s="23" t="str">
        <f t="shared" si="215"/>
        <v/>
      </c>
      <c r="DX377" s="23" t="str">
        <f>+IF(LEN($I377)&gt;5,IF(ISERROR(VLOOKUP(AB377,'CODIGO PAGO'!$B$2:$B$20,1,0)),1,IF(OR(AND(CV377=1,AB377&lt;&gt;"N"),AND(CV377=3,AB377&lt;&gt;"B"),AND(CV377=2,LEFT(TRIM(AB377),1)&lt;&gt;"I")),1,IF(OR(AND(CV377=0,AB377="N"),AND(CV377=0,AB377="B"),AND(CV377=0,LEFT(TRIM(AB377),1)="I")),1,0))),"")</f>
        <v/>
      </c>
      <c r="DY377" s="23" t="str">
        <f t="shared" si="216"/>
        <v/>
      </c>
      <c r="DZ377" s="23" t="str">
        <f>+IF(LEN($I377)&gt;5,IF(ISERROR(VLOOKUP(AD377,'CODIGO PAGO'!$B$2:$B$20,1,0)),1,IF(OR(AND(CX377=1,AD377&lt;&gt;"N"),AND(CX377=3,AD377&lt;&gt;"B"),AND(CX377=2,LEFT(TRIM(AD377),1)&lt;&gt;"I")),1,IF(OR(AND(CX377=0,AD377="N"),AND(CX377=0,AD377="B"),AND(CX377=0,LEFT(TRIM(AD377),1)="I")),1,0))),"")</f>
        <v/>
      </c>
      <c r="EA377" s="23" t="str">
        <f t="shared" si="217"/>
        <v/>
      </c>
      <c r="EB377" s="23" t="str">
        <f>+IF(LEN($I377)&gt;5,IF(ISERROR(VLOOKUP(AF377,'CODIGO PAGO'!$B$2:$B$20,1,0)),1,IF(OR(AND(CZ377=1,AF377&lt;&gt;"N"),AND(CZ377=3,AF377&lt;&gt;"B"),AND(CZ377=2,LEFT(TRIM(AF377),1)&lt;&gt;"I")),1,IF(OR(AND(CZ377=0,AF377="N"),AND(CZ377=0,AF377="B"),AND(CZ377=0,LEFT(TRIM(AF377),1)="I")),1,0))),"")</f>
        <v/>
      </c>
      <c r="EC377" s="23" t="str">
        <f t="shared" si="218"/>
        <v/>
      </c>
      <c r="ED377" s="23" t="str">
        <f>+IF(LEN($I377)&gt;5,IF(ISERROR(VLOOKUP(AH377,'CODIGO PAGO'!$B$2:$B$20,1,0)),1,IF(OR(AND(DB377=1,AH377&lt;&gt;"N"),AND(DB377=3,AH377&lt;&gt;"B"),AND(DB377=2,LEFT(TRIM(AH377),1)&lt;&gt;"I")),1,IF(OR(AND(DB377=0,AH377="N"),AND(DB377=0,AH377="B"),AND(DB377=0,LEFT(TRIM(AH377),1)="I")),1,0))),"")</f>
        <v/>
      </c>
      <c r="EE377" s="23" t="str">
        <f t="shared" si="219"/>
        <v/>
      </c>
      <c r="EF377" s="23" t="str">
        <f>+IF(LEN($I377)&gt;5,IF(ISERROR(VLOOKUP(AJ377,'CODIGO PAGO'!$B$2:$B$20,1,0)),1,IF(OR(AND(DD377=1,AJ377&lt;&gt;"N"),AND(DD377=3,AJ377&lt;&gt;"B"),AND(DD377=2,LEFT(TRIM(AJ377),1)&lt;&gt;"I")),1,IF(OR(AND(DD377=0,AJ377="N"),AND(DD377=0,AJ377="B"),AND(DD377=0,LEFT(TRIM(AJ377),1)="I")),1,0))),"")</f>
        <v/>
      </c>
      <c r="EG377" s="23" t="str">
        <f t="shared" si="220"/>
        <v/>
      </c>
      <c r="EH377" s="23" t="str">
        <f>+IF(LEN($I377)&gt;5,IF(ISERROR(VLOOKUP(AL377,'CODIGO PAGO'!$B$2:$B$20,1,0)),1,IF(OR(AND(DF377=1,AL377&lt;&gt;"N"),AND(DF377=3,AL377&lt;&gt;"B"),AND(DF377=2,LEFT(TRIM(AL377),1)&lt;&gt;"I")),1,IF(OR(AND(DF377=0,AL377="N"),AND(DF377=0,AL377="B"),AND(DF377=0,LEFT(TRIM(AL377),1)="I")),1,0))),"")</f>
        <v/>
      </c>
      <c r="EI377" s="23" t="str">
        <f t="shared" si="221"/>
        <v/>
      </c>
      <c r="EJ377" s="23" t="str">
        <f>+IF(LEN($I377)&gt;5,IF(ISERROR(VLOOKUP(AN377,'CODIGO PAGO'!$B$2:$B$20,1,0)),1,IF(OR(AND(DH377=1,AN377&lt;&gt;"N"),AND(DH377=3,AN377&lt;&gt;"B"),AND(DH377=2,LEFT(TRIM(AN377),1)&lt;&gt;"I")),1,IF(OR(AND(DH377=0,AN377="N"),AND(DH377=0,AN377="B"),AND(DH377=0,LEFT(TRIM(AN377),1)="I")),1,0))),"")</f>
        <v/>
      </c>
      <c r="EK377" s="23" t="str">
        <f t="shared" si="222"/>
        <v/>
      </c>
      <c r="EL377" s="24" t="str">
        <f t="shared" si="223"/>
        <v/>
      </c>
    </row>
    <row r="378" spans="1:142" s="26" customFormat="1">
      <c r="A378" s="15" t="str">
        <f t="shared" si="189"/>
        <v/>
      </c>
      <c r="B378" s="1" t="str">
        <f>+IF(LEN(I378)&gt;5,'CODIGO PAGO'!$B$28,"")</f>
        <v/>
      </c>
      <c r="C378" s="1" t="str">
        <f>+IF(LEN($I378)&gt;5,BD!D378,"")</f>
        <v/>
      </c>
      <c r="D378" s="168" t="str">
        <f>+IF(LEN($I378)&gt;5,BD!A378,"")</f>
        <v/>
      </c>
      <c r="E378" s="1" t="str">
        <f>+IF(LEN($I378)&gt;5,BD!B378,"")</f>
        <v/>
      </c>
      <c r="F378" s="1" t="str">
        <f>+IF(LEN($I378)&gt;5,BD!C378,"")</f>
        <v/>
      </c>
      <c r="G378" s="141"/>
      <c r="H378" s="141"/>
      <c r="I378" s="1" t="str">
        <f>+IF(LEN(BD!G378)&gt;5,BD!G378,"")</f>
        <v/>
      </c>
      <c r="J378" s="167" t="str">
        <f>+IF(LEN($I378)&gt;5,BD!E378,"")</f>
        <v/>
      </c>
      <c r="K378" s="6" t="str">
        <f t="shared" si="190"/>
        <v/>
      </c>
      <c r="L378" s="87" t="str">
        <f>+IF(LEN($I378)&gt;5,BD!H378,"")</f>
        <v/>
      </c>
      <c r="M378" s="40" t="str">
        <f t="shared" si="191"/>
        <v/>
      </c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4" t="str">
        <f t="shared" si="192"/>
        <v/>
      </c>
      <c r="AQ378" s="5" t="str">
        <f t="shared" si="193"/>
        <v/>
      </c>
      <c r="AR378" s="91" t="str">
        <f t="shared" si="194"/>
        <v/>
      </c>
      <c r="AS378" s="5" t="str">
        <f t="shared" si="195"/>
        <v/>
      </c>
      <c r="AT378" s="91" t="str">
        <f t="shared" si="196"/>
        <v/>
      </c>
      <c r="AU378" s="4" t="str">
        <f t="shared" si="197"/>
        <v/>
      </c>
      <c r="AV378" s="4" t="str">
        <f t="shared" si="198"/>
        <v/>
      </c>
      <c r="AW378" s="4" t="str">
        <f t="shared" si="199"/>
        <v/>
      </c>
      <c r="AX378" s="4" t="str">
        <f t="shared" si="200"/>
        <v/>
      </c>
      <c r="AY378" s="88" t="str">
        <f t="shared" si="201"/>
        <v/>
      </c>
      <c r="AZ378" s="17" t="str">
        <f t="shared" si="202"/>
        <v/>
      </c>
      <c r="BA378" s="18" t="str">
        <f t="shared" si="203"/>
        <v/>
      </c>
      <c r="BB378" s="19" t="str">
        <f>+IF(LEN(I378)&gt;5,IF(INT(RIGHT(B378,1))=9,0.5*L378*AY378,INT(MID(B378,5,LEN(B378)-4))*L378)+IFERROR(VLOOKUP(I378,AJUSTES!$A$1:$I$50,9,0),0),"")</f>
        <v/>
      </c>
      <c r="BC378" s="12"/>
      <c r="BD378" s="19" t="str">
        <f t="shared" si="204"/>
        <v/>
      </c>
      <c r="BE378" s="18" t="str">
        <f t="shared" si="205"/>
        <v/>
      </c>
      <c r="BF378" s="139" t="str">
        <f t="shared" si="206"/>
        <v/>
      </c>
      <c r="BG378" s="114"/>
      <c r="BH378" s="18" t="str">
        <f t="shared" si="207"/>
        <v/>
      </c>
      <c r="BI378" s="13"/>
      <c r="BJ378" s="12"/>
      <c r="BK378" s="12"/>
      <c r="BL378" s="145"/>
      <c r="BM378" s="12"/>
      <c r="BN378" s="12"/>
      <c r="BO378" s="12"/>
      <c r="BP378" s="12"/>
      <c r="BQ378" s="12"/>
      <c r="BR378" s="12"/>
      <c r="BS378" s="146"/>
      <c r="BT378" s="14"/>
      <c r="BU378" s="12"/>
      <c r="BV378" s="12"/>
      <c r="BW378" s="12"/>
      <c r="BX378" s="12"/>
      <c r="BY378" s="12"/>
      <c r="BZ378" s="144"/>
      <c r="CA378" s="107" t="str">
        <f>+IF(LEN($I378)&gt;5,IF(BD!F378="N/A","",BD!F378),"")</f>
        <v/>
      </c>
      <c r="CB378" s="21"/>
      <c r="CC378" s="147"/>
      <c r="CD378" s="148"/>
      <c r="CE378" s="8" t="str">
        <f>+IF(LEN(I378)&gt;5,BD!M378,"")</f>
        <v/>
      </c>
      <c r="CF378" s="16" t="str">
        <f>+IF(LEN(I378)&gt;5,BD!N378,"")</f>
        <v/>
      </c>
      <c r="CG378" s="3" t="str">
        <f t="shared" si="208"/>
        <v/>
      </c>
      <c r="CH378" s="23" t="str">
        <f>+IF(AND(LEN($I378)&gt;5),IF(AND($J378&gt;N$1,$J378&lt;=$AO$1),1,IF((COUNTIFS(INCAPACIDADES!$C$1:$C$51,$I378,INCAPACIDADES!K$1:K$51,N$1))&gt;0,2,IF(VLOOKUP($C378,BD!$D$1:$F$501,3,0)&gt;N$1,0,3))),"")</f>
        <v/>
      </c>
      <c r="CI378" s="23" t="str">
        <f>+IF(AND(LEN($I378)&gt;5),IF(AND($J378&gt;O$1,$J378&lt;=$AO$1),1,IF((COUNTIFS(INCAPACIDADES!$C$1:$C$51,$I378,INCAPACIDADES!L$1:L$51,O$1))&gt;0,2,IF(VLOOKUP($C378,BD!$D$1:$F$501,3,0)&gt;O$1,0,3))),"")</f>
        <v/>
      </c>
      <c r="CJ378" s="23" t="str">
        <f>+IF(AND(LEN($I378)&gt;5),IF(AND($J378&gt;P$1,$J378&lt;=$AO$1),1,IF((COUNTIFS(INCAPACIDADES!$C$1:$C$51,$I378,INCAPACIDADES!M$1:M$51,P$1))&gt;0,2,IF(VLOOKUP($C378,BD!$D$1:$F$501,3,0)&gt;P$1,0,3))),"")</f>
        <v/>
      </c>
      <c r="CK378" s="23" t="str">
        <f>+IF(AND(LEN($I378)&gt;5),IF(AND($J378&gt;Q$1,$J378&lt;=$AO$1),1,IF((COUNTIFS(INCAPACIDADES!$C$1:$C$51,$I378,INCAPACIDADES!N$1:N$51,Q$1))&gt;0,2,IF(VLOOKUP($C378,BD!$D$1:$F$501,3,0)&gt;Q$1,0,3))),"")</f>
        <v/>
      </c>
      <c r="CL378" s="23" t="str">
        <f>+IF(AND(LEN($I378)&gt;5),IF(AND($J378&gt;R$1,$J378&lt;=$AO$1),1,IF((COUNTIFS(INCAPACIDADES!$C$1:$C$51,$I378,INCAPACIDADES!O$1:O$51,R$1))&gt;0,2,IF(VLOOKUP($C378,BD!$D$1:$F$501,3,0)&gt;R$1,0,3))),"")</f>
        <v/>
      </c>
      <c r="CM378" s="23" t="str">
        <f>+IF(AND(LEN($I378)&gt;5),IF(AND($J378&gt;S$1,$J378&lt;=$AO$1),1,IF((COUNTIFS(INCAPACIDADES!$C$1:$C$51,$I378,INCAPACIDADES!P$1:P$51,S$1))&gt;0,2,IF(VLOOKUP($C378,BD!$D$1:$F$501,3,0)&gt;S$1,0,3))),"")</f>
        <v/>
      </c>
      <c r="CN378" s="23" t="str">
        <f>+IF(AND(LEN($I378)&gt;5),IF(AND($J378&gt;T$1,$J378&lt;=$AO$1),1,IF((COUNTIFS(INCAPACIDADES!$C$1:$C$51,$I378,INCAPACIDADES!Q$1:Q$51,T$1))&gt;0,2,IF(VLOOKUP($C378,BD!$D$1:$F$501,3,0)&gt;T$1,0,3))),"")</f>
        <v/>
      </c>
      <c r="CO378" s="23" t="str">
        <f>+IF(AND(LEN($I378)&gt;5),IF(AND($J378&gt;U$1,$J378&lt;=$AO$1),1,IF((COUNTIFS(INCAPACIDADES!$C$1:$C$51,$I378,INCAPACIDADES!R$1:R$51,U$1))&gt;0,2,IF(VLOOKUP($C378,BD!$D$1:$F$501,3,0)&gt;U$1,0,3))),"")</f>
        <v/>
      </c>
      <c r="CP378" s="23" t="str">
        <f>+IF(AND(LEN($I378)&gt;5),IF(AND($J378&gt;V$1,$J378&lt;=$AO$1),1,IF((COUNTIFS(INCAPACIDADES!$C$1:$C$51,$I378,INCAPACIDADES!S$1:S$51,V$1))&gt;0,2,IF(VLOOKUP($C378,BD!$D$1:$F$501,3,0)&gt;V$1,0,3))),"")</f>
        <v/>
      </c>
      <c r="CQ378" s="23" t="str">
        <f>+IF(AND(LEN($I378)&gt;5),IF(AND($J378&gt;W$1,$J378&lt;=$AO$1),1,IF((COUNTIFS(INCAPACIDADES!$C$1:$C$51,$I378,INCAPACIDADES!T$1:T$51,W$1))&gt;0,2,IF(VLOOKUP($C378,BD!$D$1:$F$501,3,0)&gt;W$1,0,3))),"")</f>
        <v/>
      </c>
      <c r="CR378" s="23" t="str">
        <f>+IF(AND(LEN($I378)&gt;5),IF(AND($J378&gt;X$1,$J378&lt;=$AO$1),1,IF((COUNTIFS(INCAPACIDADES!$C$1:$C$51,$I378,INCAPACIDADES!U$1:U$51,X$1))&gt;0,2,IF(VLOOKUP($C378,BD!$D$1:$F$501,3,0)&gt;X$1,0,3))),"")</f>
        <v/>
      </c>
      <c r="CS378" s="23" t="str">
        <f>+IF(AND(LEN($I378)&gt;5),IF(AND($J378&gt;Y$1,$J378&lt;=$AO$1),1,IF((COUNTIFS(INCAPACIDADES!$C$1:$C$51,$I378,INCAPACIDADES!V$1:V$51,Y$1))&gt;0,2,IF(VLOOKUP($C378,BD!$D$1:$F$501,3,0)&gt;Y$1,0,3))),"")</f>
        <v/>
      </c>
      <c r="CT378" s="23" t="str">
        <f>+IF(AND(LEN($I378)&gt;5),IF(AND($J378&gt;Z$1,$J378&lt;=$AO$1),1,IF((COUNTIFS(INCAPACIDADES!$C$1:$C$51,$I378,INCAPACIDADES!W$1:W$51,Z$1))&gt;0,2,IF(VLOOKUP($C378,BD!$D$1:$F$501,3,0)&gt;Z$1,0,3))),"")</f>
        <v/>
      </c>
      <c r="CU378" s="23" t="str">
        <f>+IF(AND(LEN($I378)&gt;5),IF(AND($J378&gt;AA$1,$J378&lt;=$AO$1),1,IF((COUNTIFS(INCAPACIDADES!$C$1:$C$51,$I378,INCAPACIDADES!X$1:X$51,AA$1))&gt;0,2,IF(VLOOKUP($C378,BD!$D$1:$F$501,3,0)&gt;AA$1,0,3))),"")</f>
        <v/>
      </c>
      <c r="CV378" s="23" t="str">
        <f>+IF(AND(LEN($I378)&gt;5),IF(AND($J378&gt;AB$1,$J378&lt;=$AO$1),1,IF((COUNTIFS(INCAPACIDADES!$C$1:$C$51,$I378,INCAPACIDADES!Y$1:Y$51,AB$1))&gt;0,2,IF(VLOOKUP($C378,BD!$D$1:$F$501,3,0)&gt;AB$1,0,3))),"")</f>
        <v/>
      </c>
      <c r="CW378" s="23" t="str">
        <f>+IF(AND(LEN($I378)&gt;5),IF(AND($J378&gt;AC$1,$J378&lt;=$AO$1),1,IF((COUNTIFS(INCAPACIDADES!$C$1:$C$51,$I378,INCAPACIDADES!Z$1:Z$51,AC$1))&gt;0,2,IF(VLOOKUP($C378,BD!$D$1:$F$501,3,0)&gt;AC$1,0,3))),"")</f>
        <v/>
      </c>
      <c r="CX378" s="23" t="str">
        <f>+IF(AND(LEN($I378)&gt;5),IF(AND($J378&gt;AD$1,$J378&lt;=$AO$1),1,IF((COUNTIFS(INCAPACIDADES!$C$1:$C$51,$I378,INCAPACIDADES!AA$1:AA$51,AD$1))&gt;0,2,IF(VLOOKUP($C378,BD!$D$1:$F$501,3,0)&gt;AD$1,0,3))),"")</f>
        <v/>
      </c>
      <c r="CY378" s="23" t="str">
        <f>+IF(AND(LEN($I378)&gt;5),IF(AND($J378&gt;AE$1,$J378&lt;=$AO$1),1,IF((COUNTIFS(INCAPACIDADES!$C$1:$C$51,$I378,INCAPACIDADES!AB$1:AB$51,AE$1))&gt;0,2,IF(VLOOKUP($C378,BD!$D$1:$F$501,3,0)&gt;AE$1,0,3))),"")</f>
        <v/>
      </c>
      <c r="CZ378" s="23" t="str">
        <f>+IF(AND(LEN($I378)&gt;5),IF(AND($J378&gt;AF$1,$J378&lt;=$AO$1),1,IF((COUNTIFS(INCAPACIDADES!$C$1:$C$51,$I378,INCAPACIDADES!AC$1:AC$51,AF$1))&gt;0,2,IF(VLOOKUP($C378,BD!$D$1:$F$501,3,0)&gt;AF$1,0,3))),"")</f>
        <v/>
      </c>
      <c r="DA378" s="23" t="str">
        <f>+IF(AND(LEN($I378)&gt;5),IF(AND($J378&gt;AG$1,$J378&lt;=$AO$1),1,IF((COUNTIFS(INCAPACIDADES!$C$1:$C$51,$I378,INCAPACIDADES!AD$1:AD$51,AG$1))&gt;0,2,IF(VLOOKUP($C378,BD!$D$1:$F$501,3,0)&gt;AG$1,0,3))),"")</f>
        <v/>
      </c>
      <c r="DB378" s="23" t="str">
        <f>+IF(AND(LEN($I378)&gt;5),IF(AND($J378&gt;AH$1,$J378&lt;=$AO$1),1,IF((COUNTIFS(INCAPACIDADES!$C$1:$C$51,$I378,INCAPACIDADES!AE$1:AE$51,AH$1))&gt;0,2,IF(VLOOKUP($C378,BD!$D$1:$F$501,3,0)&gt;AH$1,0,3))),"")</f>
        <v/>
      </c>
      <c r="DC378" s="23" t="str">
        <f>+IF(AND(LEN($I378)&gt;5),IF(AND($J378&gt;AI$1,$J378&lt;=$AO$1),1,IF((COUNTIFS(INCAPACIDADES!$C$1:$C$51,$I378,INCAPACIDADES!AF$1:AF$51,AI$1))&gt;0,2,IF(VLOOKUP($C378,BD!$D$1:$F$501,3,0)&gt;AI$1,0,3))),"")</f>
        <v/>
      </c>
      <c r="DD378" s="23" t="str">
        <f>+IF(AND(LEN($I378)&gt;5),IF(AND($J378&gt;AJ$1,$J378&lt;=$AO$1),1,IF((COUNTIFS(INCAPACIDADES!$C$1:$C$51,$I378,INCAPACIDADES!AG$1:AG$51,AJ$1))&gt;0,2,IF(VLOOKUP($C378,BD!$D$1:$F$501,3,0)&gt;AJ$1,0,3))),"")</f>
        <v/>
      </c>
      <c r="DE378" s="23" t="str">
        <f>+IF(AND(LEN($I378)&gt;5),IF(AND($J378&gt;AK$1,$J378&lt;=$AO$1),1,IF((COUNTIFS(INCAPACIDADES!$C$1:$C$51,$I378,INCAPACIDADES!AH$1:AH$51,AK$1))&gt;0,2,IF(VLOOKUP($C378,BD!$D$1:$F$501,3,0)&gt;AK$1,0,3))),"")</f>
        <v/>
      </c>
      <c r="DF378" s="23" t="str">
        <f>+IF(AND(LEN($I378)&gt;5),IF(AND($J378&gt;AL$1,$J378&lt;=$AO$1),1,IF((COUNTIFS(INCAPACIDADES!$C$1:$C$51,$I378,INCAPACIDADES!AI$1:AI$51,AL$1))&gt;0,2,IF(VLOOKUP($C378,BD!$D$1:$F$501,3,0)&gt;AL$1,0,3))),"")</f>
        <v/>
      </c>
      <c r="DG378" s="23" t="str">
        <f>+IF(AND(LEN($I378)&gt;5),IF(AND($J378&gt;AM$1,$J378&lt;=$AO$1),1,IF((COUNTIFS(INCAPACIDADES!$C$1:$C$51,$I378,INCAPACIDADES!AJ$1:AJ$51,AM$1))&gt;0,2,IF(VLOOKUP($C378,BD!$D$1:$F$501,3,0)&gt;AM$1,0,3))),"")</f>
        <v/>
      </c>
      <c r="DH378" s="23" t="str">
        <f>+IF(AND(LEN($I378)&gt;5),IF(AND($J378&gt;AN$1,$J378&lt;=$AO$1),1,IF((COUNTIFS(INCAPACIDADES!$C$1:$C$51,$I378,INCAPACIDADES!AK$1:AK$51,AN$1))&gt;0,2,IF(VLOOKUP($C378,BD!$D$1:$F$501,3,0)&gt;AN$1,0,3))),"")</f>
        <v/>
      </c>
      <c r="DI378" s="23" t="str">
        <f>+IF(AND(LEN($I378)&gt;5),IF(AND($J378&gt;AO$1,$J378&lt;=$AO$1),1,IF((COUNTIFS(INCAPACIDADES!$C$1:$C$51,$I378,INCAPACIDADES!AL$1:AL$51,AO$1))&gt;0,2,IF(VLOOKUP($C378,BD!$D$1:$F$501,3,0)&gt;AO$1,0,3))),"")</f>
        <v/>
      </c>
      <c r="DJ378" s="23" t="str">
        <f>+IF(LEN($I378)&gt;5,IF(ISERROR(VLOOKUP(N378,'CODIGO PAGO'!$B$2:$B$20,1,0)),1,IF(OR(AND(CH378=1,N378&lt;&gt;"N"),AND(CH378=3,N378&lt;&gt;"B"),AND(CH378=2,LEFT(TRIM(N378),1)&lt;&gt;"I")),1,IF(OR(AND(CH378=0,N378="N"),AND(CH378=0,N378="B"),AND(CH378=0,LEFT(TRIM(N378),1)="I")),1,0))),"")</f>
        <v/>
      </c>
      <c r="DK378" s="23" t="str">
        <f t="shared" si="209"/>
        <v/>
      </c>
      <c r="DL378" s="23" t="str">
        <f>+IF(LEN($I378)&gt;5,IF(ISERROR(VLOOKUP(P378,'CODIGO PAGO'!$B$2:$B$20,1,0)),1,IF(OR(AND(CJ378=1,P378&lt;&gt;"N"),AND(CJ378=3,P378&lt;&gt;"B"),AND(CJ378=2,LEFT(TRIM(P378),1)&lt;&gt;"I")),1,IF(OR(AND(CJ378=0,P378="N"),AND(CJ378=0,P378="B"),AND(CJ378=0,LEFT(TRIM(P378),1)="I")),1,0))),"")</f>
        <v/>
      </c>
      <c r="DM378" s="23" t="str">
        <f t="shared" si="210"/>
        <v/>
      </c>
      <c r="DN378" s="23" t="str">
        <f>+IF(LEN($I378)&gt;5,IF(ISERROR(VLOOKUP(R378,'CODIGO PAGO'!$B$2:$B$20,1,0)),1,IF(OR(AND(CL378=1,R378&lt;&gt;"N"),AND(CL378=3,R378&lt;&gt;"B"),AND(CL378=2,LEFT(TRIM(R378),1)&lt;&gt;"I")),1,IF(OR(AND(CL378=0,R378="N"),AND(CL378=0,R378="B"),AND(CL378=0,LEFT(TRIM(R378),1)="I")),1,0))),"")</f>
        <v/>
      </c>
      <c r="DO378" s="23" t="str">
        <f t="shared" si="211"/>
        <v/>
      </c>
      <c r="DP378" s="23" t="str">
        <f>+IF(LEN($I378)&gt;5,IF(ISERROR(VLOOKUP(T378,'CODIGO PAGO'!$B$2:$B$20,1,0)),1,IF(OR(AND(CN378=1,T378&lt;&gt;"N"),AND(CN378=3,T378&lt;&gt;"B"),AND(CN378=2,LEFT(TRIM(T378),1)&lt;&gt;"I")),1,IF(OR(AND(CN378=0,T378="N"),AND(CN378=0,T378="B"),AND(CN378=0,LEFT(TRIM(T378),1)="I")),1,0))),"")</f>
        <v/>
      </c>
      <c r="DQ378" s="23" t="str">
        <f t="shared" si="212"/>
        <v/>
      </c>
      <c r="DR378" s="23" t="str">
        <f>+IF(LEN($I378)&gt;5,IF(ISERROR(VLOOKUP(V378,'CODIGO PAGO'!$B$2:$B$20,1,0)),1,IF(OR(AND(CP378=1,V378&lt;&gt;"N"),AND(CP378=3,V378&lt;&gt;"B"),AND(CP378=2,LEFT(TRIM(V378),1)&lt;&gt;"I")),1,IF(OR(AND(CP378=0,V378="N"),AND(CP378=0,V378="B"),AND(CP378=0,LEFT(TRIM(V378),1)="I")),1,0))),"")</f>
        <v/>
      </c>
      <c r="DS378" s="23" t="str">
        <f t="shared" si="213"/>
        <v/>
      </c>
      <c r="DT378" s="23" t="str">
        <f>+IF(LEN($I378)&gt;5,IF(ISERROR(VLOOKUP(X378,'CODIGO PAGO'!$B$2:$B$20,1,0)),1,IF(OR(AND(CR378=1,X378&lt;&gt;"N"),AND(CR378=3,X378&lt;&gt;"B"),AND(CR378=2,LEFT(TRIM(X378),1)&lt;&gt;"I")),1,IF(OR(AND(CR378=0,X378="N"),AND(CR378=0,X378="B"),AND(CR378=0,LEFT(TRIM(X378),1)="I")),1,0))),"")</f>
        <v/>
      </c>
      <c r="DU378" s="23" t="str">
        <f t="shared" si="214"/>
        <v/>
      </c>
      <c r="DV378" s="23" t="str">
        <f>+IF(LEN($I378)&gt;5,IF(ISERROR(VLOOKUP(Z378,'CODIGO PAGO'!$B$2:$B$20,1,0)),1,IF(OR(AND(CT378=1,Z378&lt;&gt;"N"),AND(CT378=3,Z378&lt;&gt;"B"),AND(CT378=2,LEFT(TRIM(Z378),1)&lt;&gt;"I")),1,IF(OR(AND(CT378=0,Z378="N"),AND(CT378=0,Z378="B"),AND(CT378=0,LEFT(TRIM(Z378),1)="I")),1,0))),"")</f>
        <v/>
      </c>
      <c r="DW378" s="23" t="str">
        <f t="shared" si="215"/>
        <v/>
      </c>
      <c r="DX378" s="23" t="str">
        <f>+IF(LEN($I378)&gt;5,IF(ISERROR(VLOOKUP(AB378,'CODIGO PAGO'!$B$2:$B$20,1,0)),1,IF(OR(AND(CV378=1,AB378&lt;&gt;"N"),AND(CV378=3,AB378&lt;&gt;"B"),AND(CV378=2,LEFT(TRIM(AB378),1)&lt;&gt;"I")),1,IF(OR(AND(CV378=0,AB378="N"),AND(CV378=0,AB378="B"),AND(CV378=0,LEFT(TRIM(AB378),1)="I")),1,0))),"")</f>
        <v/>
      </c>
      <c r="DY378" s="23" t="str">
        <f t="shared" si="216"/>
        <v/>
      </c>
      <c r="DZ378" s="23" t="str">
        <f>+IF(LEN($I378)&gt;5,IF(ISERROR(VLOOKUP(AD378,'CODIGO PAGO'!$B$2:$B$20,1,0)),1,IF(OR(AND(CX378=1,AD378&lt;&gt;"N"),AND(CX378=3,AD378&lt;&gt;"B"),AND(CX378=2,LEFT(TRIM(AD378),1)&lt;&gt;"I")),1,IF(OR(AND(CX378=0,AD378="N"),AND(CX378=0,AD378="B"),AND(CX378=0,LEFT(TRIM(AD378),1)="I")),1,0))),"")</f>
        <v/>
      </c>
      <c r="EA378" s="23" t="str">
        <f t="shared" si="217"/>
        <v/>
      </c>
      <c r="EB378" s="23" t="str">
        <f>+IF(LEN($I378)&gt;5,IF(ISERROR(VLOOKUP(AF378,'CODIGO PAGO'!$B$2:$B$20,1,0)),1,IF(OR(AND(CZ378=1,AF378&lt;&gt;"N"),AND(CZ378=3,AF378&lt;&gt;"B"),AND(CZ378=2,LEFT(TRIM(AF378),1)&lt;&gt;"I")),1,IF(OR(AND(CZ378=0,AF378="N"),AND(CZ378=0,AF378="B"),AND(CZ378=0,LEFT(TRIM(AF378),1)="I")),1,0))),"")</f>
        <v/>
      </c>
      <c r="EC378" s="23" t="str">
        <f t="shared" si="218"/>
        <v/>
      </c>
      <c r="ED378" s="23" t="str">
        <f>+IF(LEN($I378)&gt;5,IF(ISERROR(VLOOKUP(AH378,'CODIGO PAGO'!$B$2:$B$20,1,0)),1,IF(OR(AND(DB378=1,AH378&lt;&gt;"N"),AND(DB378=3,AH378&lt;&gt;"B"),AND(DB378=2,LEFT(TRIM(AH378),1)&lt;&gt;"I")),1,IF(OR(AND(DB378=0,AH378="N"),AND(DB378=0,AH378="B"),AND(DB378=0,LEFT(TRIM(AH378),1)="I")),1,0))),"")</f>
        <v/>
      </c>
      <c r="EE378" s="23" t="str">
        <f t="shared" si="219"/>
        <v/>
      </c>
      <c r="EF378" s="23" t="str">
        <f>+IF(LEN($I378)&gt;5,IF(ISERROR(VLOOKUP(AJ378,'CODIGO PAGO'!$B$2:$B$20,1,0)),1,IF(OR(AND(DD378=1,AJ378&lt;&gt;"N"),AND(DD378=3,AJ378&lt;&gt;"B"),AND(DD378=2,LEFT(TRIM(AJ378),1)&lt;&gt;"I")),1,IF(OR(AND(DD378=0,AJ378="N"),AND(DD378=0,AJ378="B"),AND(DD378=0,LEFT(TRIM(AJ378),1)="I")),1,0))),"")</f>
        <v/>
      </c>
      <c r="EG378" s="23" t="str">
        <f t="shared" si="220"/>
        <v/>
      </c>
      <c r="EH378" s="23" t="str">
        <f>+IF(LEN($I378)&gt;5,IF(ISERROR(VLOOKUP(AL378,'CODIGO PAGO'!$B$2:$B$20,1,0)),1,IF(OR(AND(DF378=1,AL378&lt;&gt;"N"),AND(DF378=3,AL378&lt;&gt;"B"),AND(DF378=2,LEFT(TRIM(AL378),1)&lt;&gt;"I")),1,IF(OR(AND(DF378=0,AL378="N"),AND(DF378=0,AL378="B"),AND(DF378=0,LEFT(TRIM(AL378),1)="I")),1,0))),"")</f>
        <v/>
      </c>
      <c r="EI378" s="23" t="str">
        <f t="shared" si="221"/>
        <v/>
      </c>
      <c r="EJ378" s="23" t="str">
        <f>+IF(LEN($I378)&gt;5,IF(ISERROR(VLOOKUP(AN378,'CODIGO PAGO'!$B$2:$B$20,1,0)),1,IF(OR(AND(DH378=1,AN378&lt;&gt;"N"),AND(DH378=3,AN378&lt;&gt;"B"),AND(DH378=2,LEFT(TRIM(AN378),1)&lt;&gt;"I")),1,IF(OR(AND(DH378=0,AN378="N"),AND(DH378=0,AN378="B"),AND(DH378=0,LEFT(TRIM(AN378),1)="I")),1,0))),"")</f>
        <v/>
      </c>
      <c r="EK378" s="23" t="str">
        <f t="shared" si="222"/>
        <v/>
      </c>
      <c r="EL378" s="24" t="str">
        <f t="shared" si="223"/>
        <v/>
      </c>
    </row>
    <row r="379" spans="1:142" s="26" customFormat="1">
      <c r="A379" s="15" t="str">
        <f t="shared" si="189"/>
        <v/>
      </c>
      <c r="B379" s="1" t="str">
        <f>+IF(LEN(I379)&gt;5,'CODIGO PAGO'!$B$28,"")</f>
        <v/>
      </c>
      <c r="C379" s="1" t="str">
        <f>+IF(LEN($I379)&gt;5,BD!D379,"")</f>
        <v/>
      </c>
      <c r="D379" s="168" t="str">
        <f>+IF(LEN($I379)&gt;5,BD!A379,"")</f>
        <v/>
      </c>
      <c r="E379" s="1" t="str">
        <f>+IF(LEN($I379)&gt;5,BD!B379,"")</f>
        <v/>
      </c>
      <c r="F379" s="1" t="str">
        <f>+IF(LEN($I379)&gt;5,BD!C379,"")</f>
        <v/>
      </c>
      <c r="G379" s="141"/>
      <c r="H379" s="141"/>
      <c r="I379" s="1" t="str">
        <f>+IF(LEN(BD!G379)&gt;5,BD!G379,"")</f>
        <v/>
      </c>
      <c r="J379" s="167" t="str">
        <f>+IF(LEN($I379)&gt;5,BD!E379,"")</f>
        <v/>
      </c>
      <c r="K379" s="6" t="str">
        <f t="shared" si="190"/>
        <v/>
      </c>
      <c r="L379" s="87" t="str">
        <f>+IF(LEN($I379)&gt;5,BD!H379,"")</f>
        <v/>
      </c>
      <c r="M379" s="40" t="str">
        <f t="shared" si="191"/>
        <v/>
      </c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4" t="str">
        <f t="shared" si="192"/>
        <v/>
      </c>
      <c r="AQ379" s="5" t="str">
        <f t="shared" si="193"/>
        <v/>
      </c>
      <c r="AR379" s="91" t="str">
        <f t="shared" si="194"/>
        <v/>
      </c>
      <c r="AS379" s="5" t="str">
        <f t="shared" si="195"/>
        <v/>
      </c>
      <c r="AT379" s="91" t="str">
        <f t="shared" si="196"/>
        <v/>
      </c>
      <c r="AU379" s="4" t="str">
        <f t="shared" si="197"/>
        <v/>
      </c>
      <c r="AV379" s="4" t="str">
        <f t="shared" si="198"/>
        <v/>
      </c>
      <c r="AW379" s="4" t="str">
        <f t="shared" si="199"/>
        <v/>
      </c>
      <c r="AX379" s="4" t="str">
        <f t="shared" si="200"/>
        <v/>
      </c>
      <c r="AY379" s="88" t="str">
        <f t="shared" si="201"/>
        <v/>
      </c>
      <c r="AZ379" s="17" t="str">
        <f t="shared" si="202"/>
        <v/>
      </c>
      <c r="BA379" s="18" t="str">
        <f t="shared" si="203"/>
        <v/>
      </c>
      <c r="BB379" s="19" t="str">
        <f>+IF(LEN(I379)&gt;5,IF(INT(RIGHT(B379,1))=9,0.5*L379*AY379,INT(MID(B379,5,LEN(B379)-4))*L379)+IFERROR(VLOOKUP(I379,AJUSTES!$A$1:$I$50,9,0),0),"")</f>
        <v/>
      </c>
      <c r="BC379" s="12"/>
      <c r="BD379" s="19" t="str">
        <f t="shared" si="204"/>
        <v/>
      </c>
      <c r="BE379" s="18" t="str">
        <f t="shared" si="205"/>
        <v/>
      </c>
      <c r="BF379" s="139" t="str">
        <f t="shared" si="206"/>
        <v/>
      </c>
      <c r="BG379" s="114"/>
      <c r="BH379" s="18" t="str">
        <f t="shared" si="207"/>
        <v/>
      </c>
      <c r="BI379" s="13"/>
      <c r="BJ379" s="12"/>
      <c r="BK379" s="12"/>
      <c r="BL379" s="145"/>
      <c r="BM379" s="12"/>
      <c r="BN379" s="12"/>
      <c r="BO379" s="12"/>
      <c r="BP379" s="12"/>
      <c r="BQ379" s="12"/>
      <c r="BR379" s="12"/>
      <c r="BS379" s="146"/>
      <c r="BT379" s="14"/>
      <c r="BU379" s="12"/>
      <c r="BV379" s="12"/>
      <c r="BW379" s="12"/>
      <c r="BX379" s="12"/>
      <c r="BY379" s="12"/>
      <c r="BZ379" s="144"/>
      <c r="CA379" s="107" t="str">
        <f>+IF(LEN($I379)&gt;5,IF(BD!F379="N/A","",BD!F379),"")</f>
        <v/>
      </c>
      <c r="CB379" s="21"/>
      <c r="CC379" s="147"/>
      <c r="CD379" s="148"/>
      <c r="CE379" s="8" t="str">
        <f>+IF(LEN(I379)&gt;5,BD!M379,"")</f>
        <v/>
      </c>
      <c r="CF379" s="16" t="str">
        <f>+IF(LEN(I379)&gt;5,BD!N379,"")</f>
        <v/>
      </c>
      <c r="CG379" s="3" t="str">
        <f t="shared" si="208"/>
        <v/>
      </c>
      <c r="CH379" s="23" t="str">
        <f>+IF(AND(LEN($I379)&gt;5),IF(AND($J379&gt;N$1,$J379&lt;=$AO$1),1,IF((COUNTIFS(INCAPACIDADES!$C$1:$C$51,$I379,INCAPACIDADES!K$1:K$51,N$1))&gt;0,2,IF(VLOOKUP($C379,BD!$D$1:$F$501,3,0)&gt;N$1,0,3))),"")</f>
        <v/>
      </c>
      <c r="CI379" s="23" t="str">
        <f>+IF(AND(LEN($I379)&gt;5),IF(AND($J379&gt;O$1,$J379&lt;=$AO$1),1,IF((COUNTIFS(INCAPACIDADES!$C$1:$C$51,$I379,INCAPACIDADES!L$1:L$51,O$1))&gt;0,2,IF(VLOOKUP($C379,BD!$D$1:$F$501,3,0)&gt;O$1,0,3))),"")</f>
        <v/>
      </c>
      <c r="CJ379" s="23" t="str">
        <f>+IF(AND(LEN($I379)&gt;5),IF(AND($J379&gt;P$1,$J379&lt;=$AO$1),1,IF((COUNTIFS(INCAPACIDADES!$C$1:$C$51,$I379,INCAPACIDADES!M$1:M$51,P$1))&gt;0,2,IF(VLOOKUP($C379,BD!$D$1:$F$501,3,0)&gt;P$1,0,3))),"")</f>
        <v/>
      </c>
      <c r="CK379" s="23" t="str">
        <f>+IF(AND(LEN($I379)&gt;5),IF(AND($J379&gt;Q$1,$J379&lt;=$AO$1),1,IF((COUNTIFS(INCAPACIDADES!$C$1:$C$51,$I379,INCAPACIDADES!N$1:N$51,Q$1))&gt;0,2,IF(VLOOKUP($C379,BD!$D$1:$F$501,3,0)&gt;Q$1,0,3))),"")</f>
        <v/>
      </c>
      <c r="CL379" s="23" t="str">
        <f>+IF(AND(LEN($I379)&gt;5),IF(AND($J379&gt;R$1,$J379&lt;=$AO$1),1,IF((COUNTIFS(INCAPACIDADES!$C$1:$C$51,$I379,INCAPACIDADES!O$1:O$51,R$1))&gt;0,2,IF(VLOOKUP($C379,BD!$D$1:$F$501,3,0)&gt;R$1,0,3))),"")</f>
        <v/>
      </c>
      <c r="CM379" s="23" t="str">
        <f>+IF(AND(LEN($I379)&gt;5),IF(AND($J379&gt;S$1,$J379&lt;=$AO$1),1,IF((COUNTIFS(INCAPACIDADES!$C$1:$C$51,$I379,INCAPACIDADES!P$1:P$51,S$1))&gt;0,2,IF(VLOOKUP($C379,BD!$D$1:$F$501,3,0)&gt;S$1,0,3))),"")</f>
        <v/>
      </c>
      <c r="CN379" s="23" t="str">
        <f>+IF(AND(LEN($I379)&gt;5),IF(AND($J379&gt;T$1,$J379&lt;=$AO$1),1,IF((COUNTIFS(INCAPACIDADES!$C$1:$C$51,$I379,INCAPACIDADES!Q$1:Q$51,T$1))&gt;0,2,IF(VLOOKUP($C379,BD!$D$1:$F$501,3,0)&gt;T$1,0,3))),"")</f>
        <v/>
      </c>
      <c r="CO379" s="23" t="str">
        <f>+IF(AND(LEN($I379)&gt;5),IF(AND($J379&gt;U$1,$J379&lt;=$AO$1),1,IF((COUNTIFS(INCAPACIDADES!$C$1:$C$51,$I379,INCAPACIDADES!R$1:R$51,U$1))&gt;0,2,IF(VLOOKUP($C379,BD!$D$1:$F$501,3,0)&gt;U$1,0,3))),"")</f>
        <v/>
      </c>
      <c r="CP379" s="23" t="str">
        <f>+IF(AND(LEN($I379)&gt;5),IF(AND($J379&gt;V$1,$J379&lt;=$AO$1),1,IF((COUNTIFS(INCAPACIDADES!$C$1:$C$51,$I379,INCAPACIDADES!S$1:S$51,V$1))&gt;0,2,IF(VLOOKUP($C379,BD!$D$1:$F$501,3,0)&gt;V$1,0,3))),"")</f>
        <v/>
      </c>
      <c r="CQ379" s="23" t="str">
        <f>+IF(AND(LEN($I379)&gt;5),IF(AND($J379&gt;W$1,$J379&lt;=$AO$1),1,IF((COUNTIFS(INCAPACIDADES!$C$1:$C$51,$I379,INCAPACIDADES!T$1:T$51,W$1))&gt;0,2,IF(VLOOKUP($C379,BD!$D$1:$F$501,3,0)&gt;W$1,0,3))),"")</f>
        <v/>
      </c>
      <c r="CR379" s="23" t="str">
        <f>+IF(AND(LEN($I379)&gt;5),IF(AND($J379&gt;X$1,$J379&lt;=$AO$1),1,IF((COUNTIFS(INCAPACIDADES!$C$1:$C$51,$I379,INCAPACIDADES!U$1:U$51,X$1))&gt;0,2,IF(VLOOKUP($C379,BD!$D$1:$F$501,3,0)&gt;X$1,0,3))),"")</f>
        <v/>
      </c>
      <c r="CS379" s="23" t="str">
        <f>+IF(AND(LEN($I379)&gt;5),IF(AND($J379&gt;Y$1,$J379&lt;=$AO$1),1,IF((COUNTIFS(INCAPACIDADES!$C$1:$C$51,$I379,INCAPACIDADES!V$1:V$51,Y$1))&gt;0,2,IF(VLOOKUP($C379,BD!$D$1:$F$501,3,0)&gt;Y$1,0,3))),"")</f>
        <v/>
      </c>
      <c r="CT379" s="23" t="str">
        <f>+IF(AND(LEN($I379)&gt;5),IF(AND($J379&gt;Z$1,$J379&lt;=$AO$1),1,IF((COUNTIFS(INCAPACIDADES!$C$1:$C$51,$I379,INCAPACIDADES!W$1:W$51,Z$1))&gt;0,2,IF(VLOOKUP($C379,BD!$D$1:$F$501,3,0)&gt;Z$1,0,3))),"")</f>
        <v/>
      </c>
      <c r="CU379" s="23" t="str">
        <f>+IF(AND(LEN($I379)&gt;5),IF(AND($J379&gt;AA$1,$J379&lt;=$AO$1),1,IF((COUNTIFS(INCAPACIDADES!$C$1:$C$51,$I379,INCAPACIDADES!X$1:X$51,AA$1))&gt;0,2,IF(VLOOKUP($C379,BD!$D$1:$F$501,3,0)&gt;AA$1,0,3))),"")</f>
        <v/>
      </c>
      <c r="CV379" s="23" t="str">
        <f>+IF(AND(LEN($I379)&gt;5),IF(AND($J379&gt;AB$1,$J379&lt;=$AO$1),1,IF((COUNTIFS(INCAPACIDADES!$C$1:$C$51,$I379,INCAPACIDADES!Y$1:Y$51,AB$1))&gt;0,2,IF(VLOOKUP($C379,BD!$D$1:$F$501,3,0)&gt;AB$1,0,3))),"")</f>
        <v/>
      </c>
      <c r="CW379" s="23" t="str">
        <f>+IF(AND(LEN($I379)&gt;5),IF(AND($J379&gt;AC$1,$J379&lt;=$AO$1),1,IF((COUNTIFS(INCAPACIDADES!$C$1:$C$51,$I379,INCAPACIDADES!Z$1:Z$51,AC$1))&gt;0,2,IF(VLOOKUP($C379,BD!$D$1:$F$501,3,0)&gt;AC$1,0,3))),"")</f>
        <v/>
      </c>
      <c r="CX379" s="23" t="str">
        <f>+IF(AND(LEN($I379)&gt;5),IF(AND($J379&gt;AD$1,$J379&lt;=$AO$1),1,IF((COUNTIFS(INCAPACIDADES!$C$1:$C$51,$I379,INCAPACIDADES!AA$1:AA$51,AD$1))&gt;0,2,IF(VLOOKUP($C379,BD!$D$1:$F$501,3,0)&gt;AD$1,0,3))),"")</f>
        <v/>
      </c>
      <c r="CY379" s="23" t="str">
        <f>+IF(AND(LEN($I379)&gt;5),IF(AND($J379&gt;AE$1,$J379&lt;=$AO$1),1,IF((COUNTIFS(INCAPACIDADES!$C$1:$C$51,$I379,INCAPACIDADES!AB$1:AB$51,AE$1))&gt;0,2,IF(VLOOKUP($C379,BD!$D$1:$F$501,3,0)&gt;AE$1,0,3))),"")</f>
        <v/>
      </c>
      <c r="CZ379" s="23" t="str">
        <f>+IF(AND(LEN($I379)&gt;5),IF(AND($J379&gt;AF$1,$J379&lt;=$AO$1),1,IF((COUNTIFS(INCAPACIDADES!$C$1:$C$51,$I379,INCAPACIDADES!AC$1:AC$51,AF$1))&gt;0,2,IF(VLOOKUP($C379,BD!$D$1:$F$501,3,0)&gt;AF$1,0,3))),"")</f>
        <v/>
      </c>
      <c r="DA379" s="23" t="str">
        <f>+IF(AND(LEN($I379)&gt;5),IF(AND($J379&gt;AG$1,$J379&lt;=$AO$1),1,IF((COUNTIFS(INCAPACIDADES!$C$1:$C$51,$I379,INCAPACIDADES!AD$1:AD$51,AG$1))&gt;0,2,IF(VLOOKUP($C379,BD!$D$1:$F$501,3,0)&gt;AG$1,0,3))),"")</f>
        <v/>
      </c>
      <c r="DB379" s="23" t="str">
        <f>+IF(AND(LEN($I379)&gt;5),IF(AND($J379&gt;AH$1,$J379&lt;=$AO$1),1,IF((COUNTIFS(INCAPACIDADES!$C$1:$C$51,$I379,INCAPACIDADES!AE$1:AE$51,AH$1))&gt;0,2,IF(VLOOKUP($C379,BD!$D$1:$F$501,3,0)&gt;AH$1,0,3))),"")</f>
        <v/>
      </c>
      <c r="DC379" s="23" t="str">
        <f>+IF(AND(LEN($I379)&gt;5),IF(AND($J379&gt;AI$1,$J379&lt;=$AO$1),1,IF((COUNTIFS(INCAPACIDADES!$C$1:$C$51,$I379,INCAPACIDADES!AF$1:AF$51,AI$1))&gt;0,2,IF(VLOOKUP($C379,BD!$D$1:$F$501,3,0)&gt;AI$1,0,3))),"")</f>
        <v/>
      </c>
      <c r="DD379" s="23" t="str">
        <f>+IF(AND(LEN($I379)&gt;5),IF(AND($J379&gt;AJ$1,$J379&lt;=$AO$1),1,IF((COUNTIFS(INCAPACIDADES!$C$1:$C$51,$I379,INCAPACIDADES!AG$1:AG$51,AJ$1))&gt;0,2,IF(VLOOKUP($C379,BD!$D$1:$F$501,3,0)&gt;AJ$1,0,3))),"")</f>
        <v/>
      </c>
      <c r="DE379" s="23" t="str">
        <f>+IF(AND(LEN($I379)&gt;5),IF(AND($J379&gt;AK$1,$J379&lt;=$AO$1),1,IF((COUNTIFS(INCAPACIDADES!$C$1:$C$51,$I379,INCAPACIDADES!AH$1:AH$51,AK$1))&gt;0,2,IF(VLOOKUP($C379,BD!$D$1:$F$501,3,0)&gt;AK$1,0,3))),"")</f>
        <v/>
      </c>
      <c r="DF379" s="23" t="str">
        <f>+IF(AND(LEN($I379)&gt;5),IF(AND($J379&gt;AL$1,$J379&lt;=$AO$1),1,IF((COUNTIFS(INCAPACIDADES!$C$1:$C$51,$I379,INCAPACIDADES!AI$1:AI$51,AL$1))&gt;0,2,IF(VLOOKUP($C379,BD!$D$1:$F$501,3,0)&gt;AL$1,0,3))),"")</f>
        <v/>
      </c>
      <c r="DG379" s="23" t="str">
        <f>+IF(AND(LEN($I379)&gt;5),IF(AND($J379&gt;AM$1,$J379&lt;=$AO$1),1,IF((COUNTIFS(INCAPACIDADES!$C$1:$C$51,$I379,INCAPACIDADES!AJ$1:AJ$51,AM$1))&gt;0,2,IF(VLOOKUP($C379,BD!$D$1:$F$501,3,0)&gt;AM$1,0,3))),"")</f>
        <v/>
      </c>
      <c r="DH379" s="23" t="str">
        <f>+IF(AND(LEN($I379)&gt;5),IF(AND($J379&gt;AN$1,$J379&lt;=$AO$1),1,IF((COUNTIFS(INCAPACIDADES!$C$1:$C$51,$I379,INCAPACIDADES!AK$1:AK$51,AN$1))&gt;0,2,IF(VLOOKUP($C379,BD!$D$1:$F$501,3,0)&gt;AN$1,0,3))),"")</f>
        <v/>
      </c>
      <c r="DI379" s="23" t="str">
        <f>+IF(AND(LEN($I379)&gt;5),IF(AND($J379&gt;AO$1,$J379&lt;=$AO$1),1,IF((COUNTIFS(INCAPACIDADES!$C$1:$C$51,$I379,INCAPACIDADES!AL$1:AL$51,AO$1))&gt;0,2,IF(VLOOKUP($C379,BD!$D$1:$F$501,3,0)&gt;AO$1,0,3))),"")</f>
        <v/>
      </c>
      <c r="DJ379" s="23" t="str">
        <f>+IF(LEN($I379)&gt;5,IF(ISERROR(VLOOKUP(N379,'CODIGO PAGO'!$B$2:$B$20,1,0)),1,IF(OR(AND(CH379=1,N379&lt;&gt;"N"),AND(CH379=3,N379&lt;&gt;"B"),AND(CH379=2,LEFT(TRIM(N379),1)&lt;&gt;"I")),1,IF(OR(AND(CH379=0,N379="N"),AND(CH379=0,N379="B"),AND(CH379=0,LEFT(TRIM(N379),1)="I")),1,0))),"")</f>
        <v/>
      </c>
      <c r="DK379" s="23" t="str">
        <f t="shared" si="209"/>
        <v/>
      </c>
      <c r="DL379" s="23" t="str">
        <f>+IF(LEN($I379)&gt;5,IF(ISERROR(VLOOKUP(P379,'CODIGO PAGO'!$B$2:$B$20,1,0)),1,IF(OR(AND(CJ379=1,P379&lt;&gt;"N"),AND(CJ379=3,P379&lt;&gt;"B"),AND(CJ379=2,LEFT(TRIM(P379),1)&lt;&gt;"I")),1,IF(OR(AND(CJ379=0,P379="N"),AND(CJ379=0,P379="B"),AND(CJ379=0,LEFT(TRIM(P379),1)="I")),1,0))),"")</f>
        <v/>
      </c>
      <c r="DM379" s="23" t="str">
        <f t="shared" si="210"/>
        <v/>
      </c>
      <c r="DN379" s="23" t="str">
        <f>+IF(LEN($I379)&gt;5,IF(ISERROR(VLOOKUP(R379,'CODIGO PAGO'!$B$2:$B$20,1,0)),1,IF(OR(AND(CL379=1,R379&lt;&gt;"N"),AND(CL379=3,R379&lt;&gt;"B"),AND(CL379=2,LEFT(TRIM(R379),1)&lt;&gt;"I")),1,IF(OR(AND(CL379=0,R379="N"),AND(CL379=0,R379="B"),AND(CL379=0,LEFT(TRIM(R379),1)="I")),1,0))),"")</f>
        <v/>
      </c>
      <c r="DO379" s="23" t="str">
        <f t="shared" si="211"/>
        <v/>
      </c>
      <c r="DP379" s="23" t="str">
        <f>+IF(LEN($I379)&gt;5,IF(ISERROR(VLOOKUP(T379,'CODIGO PAGO'!$B$2:$B$20,1,0)),1,IF(OR(AND(CN379=1,T379&lt;&gt;"N"),AND(CN379=3,T379&lt;&gt;"B"),AND(CN379=2,LEFT(TRIM(T379),1)&lt;&gt;"I")),1,IF(OR(AND(CN379=0,T379="N"),AND(CN379=0,T379="B"),AND(CN379=0,LEFT(TRIM(T379),1)="I")),1,0))),"")</f>
        <v/>
      </c>
      <c r="DQ379" s="23" t="str">
        <f t="shared" si="212"/>
        <v/>
      </c>
      <c r="DR379" s="23" t="str">
        <f>+IF(LEN($I379)&gt;5,IF(ISERROR(VLOOKUP(V379,'CODIGO PAGO'!$B$2:$B$20,1,0)),1,IF(OR(AND(CP379=1,V379&lt;&gt;"N"),AND(CP379=3,V379&lt;&gt;"B"),AND(CP379=2,LEFT(TRIM(V379),1)&lt;&gt;"I")),1,IF(OR(AND(CP379=0,V379="N"),AND(CP379=0,V379="B"),AND(CP379=0,LEFT(TRIM(V379),1)="I")),1,0))),"")</f>
        <v/>
      </c>
      <c r="DS379" s="23" t="str">
        <f t="shared" si="213"/>
        <v/>
      </c>
      <c r="DT379" s="23" t="str">
        <f>+IF(LEN($I379)&gt;5,IF(ISERROR(VLOOKUP(X379,'CODIGO PAGO'!$B$2:$B$20,1,0)),1,IF(OR(AND(CR379=1,X379&lt;&gt;"N"),AND(CR379=3,X379&lt;&gt;"B"),AND(CR379=2,LEFT(TRIM(X379),1)&lt;&gt;"I")),1,IF(OR(AND(CR379=0,X379="N"),AND(CR379=0,X379="B"),AND(CR379=0,LEFT(TRIM(X379),1)="I")),1,0))),"")</f>
        <v/>
      </c>
      <c r="DU379" s="23" t="str">
        <f t="shared" si="214"/>
        <v/>
      </c>
      <c r="DV379" s="23" t="str">
        <f>+IF(LEN($I379)&gt;5,IF(ISERROR(VLOOKUP(Z379,'CODIGO PAGO'!$B$2:$B$20,1,0)),1,IF(OR(AND(CT379=1,Z379&lt;&gt;"N"),AND(CT379=3,Z379&lt;&gt;"B"),AND(CT379=2,LEFT(TRIM(Z379),1)&lt;&gt;"I")),1,IF(OR(AND(CT379=0,Z379="N"),AND(CT379=0,Z379="B"),AND(CT379=0,LEFT(TRIM(Z379),1)="I")),1,0))),"")</f>
        <v/>
      </c>
      <c r="DW379" s="23" t="str">
        <f t="shared" si="215"/>
        <v/>
      </c>
      <c r="DX379" s="23" t="str">
        <f>+IF(LEN($I379)&gt;5,IF(ISERROR(VLOOKUP(AB379,'CODIGO PAGO'!$B$2:$B$20,1,0)),1,IF(OR(AND(CV379=1,AB379&lt;&gt;"N"),AND(CV379=3,AB379&lt;&gt;"B"),AND(CV379=2,LEFT(TRIM(AB379),1)&lt;&gt;"I")),1,IF(OR(AND(CV379=0,AB379="N"),AND(CV379=0,AB379="B"),AND(CV379=0,LEFT(TRIM(AB379),1)="I")),1,0))),"")</f>
        <v/>
      </c>
      <c r="DY379" s="23" t="str">
        <f t="shared" si="216"/>
        <v/>
      </c>
      <c r="DZ379" s="23" t="str">
        <f>+IF(LEN($I379)&gt;5,IF(ISERROR(VLOOKUP(AD379,'CODIGO PAGO'!$B$2:$B$20,1,0)),1,IF(OR(AND(CX379=1,AD379&lt;&gt;"N"),AND(CX379=3,AD379&lt;&gt;"B"),AND(CX379=2,LEFT(TRIM(AD379),1)&lt;&gt;"I")),1,IF(OR(AND(CX379=0,AD379="N"),AND(CX379=0,AD379="B"),AND(CX379=0,LEFT(TRIM(AD379),1)="I")),1,0))),"")</f>
        <v/>
      </c>
      <c r="EA379" s="23" t="str">
        <f t="shared" si="217"/>
        <v/>
      </c>
      <c r="EB379" s="23" t="str">
        <f>+IF(LEN($I379)&gt;5,IF(ISERROR(VLOOKUP(AF379,'CODIGO PAGO'!$B$2:$B$20,1,0)),1,IF(OR(AND(CZ379=1,AF379&lt;&gt;"N"),AND(CZ379=3,AF379&lt;&gt;"B"),AND(CZ379=2,LEFT(TRIM(AF379),1)&lt;&gt;"I")),1,IF(OR(AND(CZ379=0,AF379="N"),AND(CZ379=0,AF379="B"),AND(CZ379=0,LEFT(TRIM(AF379),1)="I")),1,0))),"")</f>
        <v/>
      </c>
      <c r="EC379" s="23" t="str">
        <f t="shared" si="218"/>
        <v/>
      </c>
      <c r="ED379" s="23" t="str">
        <f>+IF(LEN($I379)&gt;5,IF(ISERROR(VLOOKUP(AH379,'CODIGO PAGO'!$B$2:$B$20,1,0)),1,IF(OR(AND(DB379=1,AH379&lt;&gt;"N"),AND(DB379=3,AH379&lt;&gt;"B"),AND(DB379=2,LEFT(TRIM(AH379),1)&lt;&gt;"I")),1,IF(OR(AND(DB379=0,AH379="N"),AND(DB379=0,AH379="B"),AND(DB379=0,LEFT(TRIM(AH379),1)="I")),1,0))),"")</f>
        <v/>
      </c>
      <c r="EE379" s="23" t="str">
        <f t="shared" si="219"/>
        <v/>
      </c>
      <c r="EF379" s="23" t="str">
        <f>+IF(LEN($I379)&gt;5,IF(ISERROR(VLOOKUP(AJ379,'CODIGO PAGO'!$B$2:$B$20,1,0)),1,IF(OR(AND(DD379=1,AJ379&lt;&gt;"N"),AND(DD379=3,AJ379&lt;&gt;"B"),AND(DD379=2,LEFT(TRIM(AJ379),1)&lt;&gt;"I")),1,IF(OR(AND(DD379=0,AJ379="N"),AND(DD379=0,AJ379="B"),AND(DD379=0,LEFT(TRIM(AJ379),1)="I")),1,0))),"")</f>
        <v/>
      </c>
      <c r="EG379" s="23" t="str">
        <f t="shared" si="220"/>
        <v/>
      </c>
      <c r="EH379" s="23" t="str">
        <f>+IF(LEN($I379)&gt;5,IF(ISERROR(VLOOKUP(AL379,'CODIGO PAGO'!$B$2:$B$20,1,0)),1,IF(OR(AND(DF379=1,AL379&lt;&gt;"N"),AND(DF379=3,AL379&lt;&gt;"B"),AND(DF379=2,LEFT(TRIM(AL379),1)&lt;&gt;"I")),1,IF(OR(AND(DF379=0,AL379="N"),AND(DF379=0,AL379="B"),AND(DF379=0,LEFT(TRIM(AL379),1)="I")),1,0))),"")</f>
        <v/>
      </c>
      <c r="EI379" s="23" t="str">
        <f t="shared" si="221"/>
        <v/>
      </c>
      <c r="EJ379" s="23" t="str">
        <f>+IF(LEN($I379)&gt;5,IF(ISERROR(VLOOKUP(AN379,'CODIGO PAGO'!$B$2:$B$20,1,0)),1,IF(OR(AND(DH379=1,AN379&lt;&gt;"N"),AND(DH379=3,AN379&lt;&gt;"B"),AND(DH379=2,LEFT(TRIM(AN379),1)&lt;&gt;"I")),1,IF(OR(AND(DH379=0,AN379="N"),AND(DH379=0,AN379="B"),AND(DH379=0,LEFT(TRIM(AN379),1)="I")),1,0))),"")</f>
        <v/>
      </c>
      <c r="EK379" s="23" t="str">
        <f t="shared" si="222"/>
        <v/>
      </c>
      <c r="EL379" s="24" t="str">
        <f t="shared" si="223"/>
        <v/>
      </c>
    </row>
    <row r="380" spans="1:142" s="26" customFormat="1">
      <c r="A380" s="15" t="str">
        <f t="shared" si="189"/>
        <v/>
      </c>
      <c r="B380" s="1" t="str">
        <f>+IF(LEN(I380)&gt;5,'CODIGO PAGO'!$B$28,"")</f>
        <v/>
      </c>
      <c r="C380" s="1" t="str">
        <f>+IF(LEN($I380)&gt;5,BD!D380,"")</f>
        <v/>
      </c>
      <c r="D380" s="168" t="str">
        <f>+IF(LEN($I380)&gt;5,BD!A380,"")</f>
        <v/>
      </c>
      <c r="E380" s="1" t="str">
        <f>+IF(LEN($I380)&gt;5,BD!B380,"")</f>
        <v/>
      </c>
      <c r="F380" s="1" t="str">
        <f>+IF(LEN($I380)&gt;5,BD!C380,"")</f>
        <v/>
      </c>
      <c r="G380" s="141"/>
      <c r="H380" s="141"/>
      <c r="I380" s="1" t="str">
        <f>+IF(LEN(BD!G380)&gt;5,BD!G380,"")</f>
        <v/>
      </c>
      <c r="J380" s="167" t="str">
        <f>+IF(LEN($I380)&gt;5,BD!E380,"")</f>
        <v/>
      </c>
      <c r="K380" s="6" t="str">
        <f t="shared" si="190"/>
        <v/>
      </c>
      <c r="L380" s="87" t="str">
        <f>+IF(LEN($I380)&gt;5,BD!H380,"")</f>
        <v/>
      </c>
      <c r="M380" s="40" t="str">
        <f t="shared" si="191"/>
        <v/>
      </c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4" t="str">
        <f t="shared" si="192"/>
        <v/>
      </c>
      <c r="AQ380" s="5" t="str">
        <f t="shared" si="193"/>
        <v/>
      </c>
      <c r="AR380" s="91" t="str">
        <f t="shared" si="194"/>
        <v/>
      </c>
      <c r="AS380" s="5" t="str">
        <f t="shared" si="195"/>
        <v/>
      </c>
      <c r="AT380" s="91" t="str">
        <f t="shared" si="196"/>
        <v/>
      </c>
      <c r="AU380" s="4" t="str">
        <f t="shared" si="197"/>
        <v/>
      </c>
      <c r="AV380" s="4" t="str">
        <f t="shared" si="198"/>
        <v/>
      </c>
      <c r="AW380" s="4" t="str">
        <f t="shared" si="199"/>
        <v/>
      </c>
      <c r="AX380" s="4" t="str">
        <f t="shared" si="200"/>
        <v/>
      </c>
      <c r="AY380" s="88" t="str">
        <f t="shared" si="201"/>
        <v/>
      </c>
      <c r="AZ380" s="17" t="str">
        <f t="shared" si="202"/>
        <v/>
      </c>
      <c r="BA380" s="18" t="str">
        <f t="shared" si="203"/>
        <v/>
      </c>
      <c r="BB380" s="19" t="str">
        <f>+IF(LEN(I380)&gt;5,IF(INT(RIGHT(B380,1))=9,0.5*L380*AY380,INT(MID(B380,5,LEN(B380)-4))*L380)+IFERROR(VLOOKUP(I380,AJUSTES!$A$1:$I$50,9,0),0),"")</f>
        <v/>
      </c>
      <c r="BC380" s="12"/>
      <c r="BD380" s="19" t="str">
        <f t="shared" si="204"/>
        <v/>
      </c>
      <c r="BE380" s="18" t="str">
        <f t="shared" si="205"/>
        <v/>
      </c>
      <c r="BF380" s="139" t="str">
        <f t="shared" si="206"/>
        <v/>
      </c>
      <c r="BG380" s="114"/>
      <c r="BH380" s="18" t="str">
        <f t="shared" si="207"/>
        <v/>
      </c>
      <c r="BI380" s="13"/>
      <c r="BJ380" s="12"/>
      <c r="BK380" s="12"/>
      <c r="BL380" s="145"/>
      <c r="BM380" s="12"/>
      <c r="BN380" s="12"/>
      <c r="BO380" s="12"/>
      <c r="BP380" s="12"/>
      <c r="BQ380" s="12"/>
      <c r="BR380" s="12"/>
      <c r="BS380" s="146"/>
      <c r="BT380" s="14"/>
      <c r="BU380" s="12"/>
      <c r="BV380" s="12"/>
      <c r="BW380" s="12"/>
      <c r="BX380" s="12"/>
      <c r="BY380" s="12"/>
      <c r="BZ380" s="144"/>
      <c r="CA380" s="107" t="str">
        <f>+IF(LEN($I380)&gt;5,IF(BD!F380="N/A","",BD!F380),"")</f>
        <v/>
      </c>
      <c r="CB380" s="21"/>
      <c r="CC380" s="147"/>
      <c r="CD380" s="148"/>
      <c r="CE380" s="8" t="str">
        <f>+IF(LEN(I380)&gt;5,BD!M380,"")</f>
        <v/>
      </c>
      <c r="CF380" s="16" t="str">
        <f>+IF(LEN(I380)&gt;5,BD!N380,"")</f>
        <v/>
      </c>
      <c r="CG380" s="3" t="str">
        <f t="shared" si="208"/>
        <v/>
      </c>
      <c r="CH380" s="23" t="str">
        <f>+IF(AND(LEN($I380)&gt;5),IF(AND($J380&gt;N$1,$J380&lt;=$AO$1),1,IF((COUNTIFS(INCAPACIDADES!$C$1:$C$51,$I380,INCAPACIDADES!K$1:K$51,N$1))&gt;0,2,IF(VLOOKUP($C380,BD!$D$1:$F$501,3,0)&gt;N$1,0,3))),"")</f>
        <v/>
      </c>
      <c r="CI380" s="23" t="str">
        <f>+IF(AND(LEN($I380)&gt;5),IF(AND($J380&gt;O$1,$J380&lt;=$AO$1),1,IF((COUNTIFS(INCAPACIDADES!$C$1:$C$51,$I380,INCAPACIDADES!L$1:L$51,O$1))&gt;0,2,IF(VLOOKUP($C380,BD!$D$1:$F$501,3,0)&gt;O$1,0,3))),"")</f>
        <v/>
      </c>
      <c r="CJ380" s="23" t="str">
        <f>+IF(AND(LEN($I380)&gt;5),IF(AND($J380&gt;P$1,$J380&lt;=$AO$1),1,IF((COUNTIFS(INCAPACIDADES!$C$1:$C$51,$I380,INCAPACIDADES!M$1:M$51,P$1))&gt;0,2,IF(VLOOKUP($C380,BD!$D$1:$F$501,3,0)&gt;P$1,0,3))),"")</f>
        <v/>
      </c>
      <c r="CK380" s="23" t="str">
        <f>+IF(AND(LEN($I380)&gt;5),IF(AND($J380&gt;Q$1,$J380&lt;=$AO$1),1,IF((COUNTIFS(INCAPACIDADES!$C$1:$C$51,$I380,INCAPACIDADES!N$1:N$51,Q$1))&gt;0,2,IF(VLOOKUP($C380,BD!$D$1:$F$501,3,0)&gt;Q$1,0,3))),"")</f>
        <v/>
      </c>
      <c r="CL380" s="23" t="str">
        <f>+IF(AND(LEN($I380)&gt;5),IF(AND($J380&gt;R$1,$J380&lt;=$AO$1),1,IF((COUNTIFS(INCAPACIDADES!$C$1:$C$51,$I380,INCAPACIDADES!O$1:O$51,R$1))&gt;0,2,IF(VLOOKUP($C380,BD!$D$1:$F$501,3,0)&gt;R$1,0,3))),"")</f>
        <v/>
      </c>
      <c r="CM380" s="23" t="str">
        <f>+IF(AND(LEN($I380)&gt;5),IF(AND($J380&gt;S$1,$J380&lt;=$AO$1),1,IF((COUNTIFS(INCAPACIDADES!$C$1:$C$51,$I380,INCAPACIDADES!P$1:P$51,S$1))&gt;0,2,IF(VLOOKUP($C380,BD!$D$1:$F$501,3,0)&gt;S$1,0,3))),"")</f>
        <v/>
      </c>
      <c r="CN380" s="23" t="str">
        <f>+IF(AND(LEN($I380)&gt;5),IF(AND($J380&gt;T$1,$J380&lt;=$AO$1),1,IF((COUNTIFS(INCAPACIDADES!$C$1:$C$51,$I380,INCAPACIDADES!Q$1:Q$51,T$1))&gt;0,2,IF(VLOOKUP($C380,BD!$D$1:$F$501,3,0)&gt;T$1,0,3))),"")</f>
        <v/>
      </c>
      <c r="CO380" s="23" t="str">
        <f>+IF(AND(LEN($I380)&gt;5),IF(AND($J380&gt;U$1,$J380&lt;=$AO$1),1,IF((COUNTIFS(INCAPACIDADES!$C$1:$C$51,$I380,INCAPACIDADES!R$1:R$51,U$1))&gt;0,2,IF(VLOOKUP($C380,BD!$D$1:$F$501,3,0)&gt;U$1,0,3))),"")</f>
        <v/>
      </c>
      <c r="CP380" s="23" t="str">
        <f>+IF(AND(LEN($I380)&gt;5),IF(AND($J380&gt;V$1,$J380&lt;=$AO$1),1,IF((COUNTIFS(INCAPACIDADES!$C$1:$C$51,$I380,INCAPACIDADES!S$1:S$51,V$1))&gt;0,2,IF(VLOOKUP($C380,BD!$D$1:$F$501,3,0)&gt;V$1,0,3))),"")</f>
        <v/>
      </c>
      <c r="CQ380" s="23" t="str">
        <f>+IF(AND(LEN($I380)&gt;5),IF(AND($J380&gt;W$1,$J380&lt;=$AO$1),1,IF((COUNTIFS(INCAPACIDADES!$C$1:$C$51,$I380,INCAPACIDADES!T$1:T$51,W$1))&gt;0,2,IF(VLOOKUP($C380,BD!$D$1:$F$501,3,0)&gt;W$1,0,3))),"")</f>
        <v/>
      </c>
      <c r="CR380" s="23" t="str">
        <f>+IF(AND(LEN($I380)&gt;5),IF(AND($J380&gt;X$1,$J380&lt;=$AO$1),1,IF((COUNTIFS(INCAPACIDADES!$C$1:$C$51,$I380,INCAPACIDADES!U$1:U$51,X$1))&gt;0,2,IF(VLOOKUP($C380,BD!$D$1:$F$501,3,0)&gt;X$1,0,3))),"")</f>
        <v/>
      </c>
      <c r="CS380" s="23" t="str">
        <f>+IF(AND(LEN($I380)&gt;5),IF(AND($J380&gt;Y$1,$J380&lt;=$AO$1),1,IF((COUNTIFS(INCAPACIDADES!$C$1:$C$51,$I380,INCAPACIDADES!V$1:V$51,Y$1))&gt;0,2,IF(VLOOKUP($C380,BD!$D$1:$F$501,3,0)&gt;Y$1,0,3))),"")</f>
        <v/>
      </c>
      <c r="CT380" s="23" t="str">
        <f>+IF(AND(LEN($I380)&gt;5),IF(AND($J380&gt;Z$1,$J380&lt;=$AO$1),1,IF((COUNTIFS(INCAPACIDADES!$C$1:$C$51,$I380,INCAPACIDADES!W$1:W$51,Z$1))&gt;0,2,IF(VLOOKUP($C380,BD!$D$1:$F$501,3,0)&gt;Z$1,0,3))),"")</f>
        <v/>
      </c>
      <c r="CU380" s="23" t="str">
        <f>+IF(AND(LEN($I380)&gt;5),IF(AND($J380&gt;AA$1,$J380&lt;=$AO$1),1,IF((COUNTIFS(INCAPACIDADES!$C$1:$C$51,$I380,INCAPACIDADES!X$1:X$51,AA$1))&gt;0,2,IF(VLOOKUP($C380,BD!$D$1:$F$501,3,0)&gt;AA$1,0,3))),"")</f>
        <v/>
      </c>
      <c r="CV380" s="23" t="str">
        <f>+IF(AND(LEN($I380)&gt;5),IF(AND($J380&gt;AB$1,$J380&lt;=$AO$1),1,IF((COUNTIFS(INCAPACIDADES!$C$1:$C$51,$I380,INCAPACIDADES!Y$1:Y$51,AB$1))&gt;0,2,IF(VLOOKUP($C380,BD!$D$1:$F$501,3,0)&gt;AB$1,0,3))),"")</f>
        <v/>
      </c>
      <c r="CW380" s="23" t="str">
        <f>+IF(AND(LEN($I380)&gt;5),IF(AND($J380&gt;AC$1,$J380&lt;=$AO$1),1,IF((COUNTIFS(INCAPACIDADES!$C$1:$C$51,$I380,INCAPACIDADES!Z$1:Z$51,AC$1))&gt;0,2,IF(VLOOKUP($C380,BD!$D$1:$F$501,3,0)&gt;AC$1,0,3))),"")</f>
        <v/>
      </c>
      <c r="CX380" s="23" t="str">
        <f>+IF(AND(LEN($I380)&gt;5),IF(AND($J380&gt;AD$1,$J380&lt;=$AO$1),1,IF((COUNTIFS(INCAPACIDADES!$C$1:$C$51,$I380,INCAPACIDADES!AA$1:AA$51,AD$1))&gt;0,2,IF(VLOOKUP($C380,BD!$D$1:$F$501,3,0)&gt;AD$1,0,3))),"")</f>
        <v/>
      </c>
      <c r="CY380" s="23" t="str">
        <f>+IF(AND(LEN($I380)&gt;5),IF(AND($J380&gt;AE$1,$J380&lt;=$AO$1),1,IF((COUNTIFS(INCAPACIDADES!$C$1:$C$51,$I380,INCAPACIDADES!AB$1:AB$51,AE$1))&gt;0,2,IF(VLOOKUP($C380,BD!$D$1:$F$501,3,0)&gt;AE$1,0,3))),"")</f>
        <v/>
      </c>
      <c r="CZ380" s="23" t="str">
        <f>+IF(AND(LEN($I380)&gt;5),IF(AND($J380&gt;AF$1,$J380&lt;=$AO$1),1,IF((COUNTIFS(INCAPACIDADES!$C$1:$C$51,$I380,INCAPACIDADES!AC$1:AC$51,AF$1))&gt;0,2,IF(VLOOKUP($C380,BD!$D$1:$F$501,3,0)&gt;AF$1,0,3))),"")</f>
        <v/>
      </c>
      <c r="DA380" s="23" t="str">
        <f>+IF(AND(LEN($I380)&gt;5),IF(AND($J380&gt;AG$1,$J380&lt;=$AO$1),1,IF((COUNTIFS(INCAPACIDADES!$C$1:$C$51,$I380,INCAPACIDADES!AD$1:AD$51,AG$1))&gt;0,2,IF(VLOOKUP($C380,BD!$D$1:$F$501,3,0)&gt;AG$1,0,3))),"")</f>
        <v/>
      </c>
      <c r="DB380" s="23" t="str">
        <f>+IF(AND(LEN($I380)&gt;5),IF(AND($J380&gt;AH$1,$J380&lt;=$AO$1),1,IF((COUNTIFS(INCAPACIDADES!$C$1:$C$51,$I380,INCAPACIDADES!AE$1:AE$51,AH$1))&gt;0,2,IF(VLOOKUP($C380,BD!$D$1:$F$501,3,0)&gt;AH$1,0,3))),"")</f>
        <v/>
      </c>
      <c r="DC380" s="23" t="str">
        <f>+IF(AND(LEN($I380)&gt;5),IF(AND($J380&gt;AI$1,$J380&lt;=$AO$1),1,IF((COUNTIFS(INCAPACIDADES!$C$1:$C$51,$I380,INCAPACIDADES!AF$1:AF$51,AI$1))&gt;0,2,IF(VLOOKUP($C380,BD!$D$1:$F$501,3,0)&gt;AI$1,0,3))),"")</f>
        <v/>
      </c>
      <c r="DD380" s="23" t="str">
        <f>+IF(AND(LEN($I380)&gt;5),IF(AND($J380&gt;AJ$1,$J380&lt;=$AO$1),1,IF((COUNTIFS(INCAPACIDADES!$C$1:$C$51,$I380,INCAPACIDADES!AG$1:AG$51,AJ$1))&gt;0,2,IF(VLOOKUP($C380,BD!$D$1:$F$501,3,0)&gt;AJ$1,0,3))),"")</f>
        <v/>
      </c>
      <c r="DE380" s="23" t="str">
        <f>+IF(AND(LEN($I380)&gt;5),IF(AND($J380&gt;AK$1,$J380&lt;=$AO$1),1,IF((COUNTIFS(INCAPACIDADES!$C$1:$C$51,$I380,INCAPACIDADES!AH$1:AH$51,AK$1))&gt;0,2,IF(VLOOKUP($C380,BD!$D$1:$F$501,3,0)&gt;AK$1,0,3))),"")</f>
        <v/>
      </c>
      <c r="DF380" s="23" t="str">
        <f>+IF(AND(LEN($I380)&gt;5),IF(AND($J380&gt;AL$1,$J380&lt;=$AO$1),1,IF((COUNTIFS(INCAPACIDADES!$C$1:$C$51,$I380,INCAPACIDADES!AI$1:AI$51,AL$1))&gt;0,2,IF(VLOOKUP($C380,BD!$D$1:$F$501,3,0)&gt;AL$1,0,3))),"")</f>
        <v/>
      </c>
      <c r="DG380" s="23" t="str">
        <f>+IF(AND(LEN($I380)&gt;5),IF(AND($J380&gt;AM$1,$J380&lt;=$AO$1),1,IF((COUNTIFS(INCAPACIDADES!$C$1:$C$51,$I380,INCAPACIDADES!AJ$1:AJ$51,AM$1))&gt;0,2,IF(VLOOKUP($C380,BD!$D$1:$F$501,3,0)&gt;AM$1,0,3))),"")</f>
        <v/>
      </c>
      <c r="DH380" s="23" t="str">
        <f>+IF(AND(LEN($I380)&gt;5),IF(AND($J380&gt;AN$1,$J380&lt;=$AO$1),1,IF((COUNTIFS(INCAPACIDADES!$C$1:$C$51,$I380,INCAPACIDADES!AK$1:AK$51,AN$1))&gt;0,2,IF(VLOOKUP($C380,BD!$D$1:$F$501,3,0)&gt;AN$1,0,3))),"")</f>
        <v/>
      </c>
      <c r="DI380" s="23" t="str">
        <f>+IF(AND(LEN($I380)&gt;5),IF(AND($J380&gt;AO$1,$J380&lt;=$AO$1),1,IF((COUNTIFS(INCAPACIDADES!$C$1:$C$51,$I380,INCAPACIDADES!AL$1:AL$51,AO$1))&gt;0,2,IF(VLOOKUP($C380,BD!$D$1:$F$501,3,0)&gt;AO$1,0,3))),"")</f>
        <v/>
      </c>
      <c r="DJ380" s="23" t="str">
        <f>+IF(LEN($I380)&gt;5,IF(ISERROR(VLOOKUP(N380,'CODIGO PAGO'!$B$2:$B$20,1,0)),1,IF(OR(AND(CH380=1,N380&lt;&gt;"N"),AND(CH380=3,N380&lt;&gt;"B"),AND(CH380=2,LEFT(TRIM(N380),1)&lt;&gt;"I")),1,IF(OR(AND(CH380=0,N380="N"),AND(CH380=0,N380="B"),AND(CH380=0,LEFT(TRIM(N380),1)="I")),1,0))),"")</f>
        <v/>
      </c>
      <c r="DK380" s="23" t="str">
        <f t="shared" si="209"/>
        <v/>
      </c>
      <c r="DL380" s="23" t="str">
        <f>+IF(LEN($I380)&gt;5,IF(ISERROR(VLOOKUP(P380,'CODIGO PAGO'!$B$2:$B$20,1,0)),1,IF(OR(AND(CJ380=1,P380&lt;&gt;"N"),AND(CJ380=3,P380&lt;&gt;"B"),AND(CJ380=2,LEFT(TRIM(P380),1)&lt;&gt;"I")),1,IF(OR(AND(CJ380=0,P380="N"),AND(CJ380=0,P380="B"),AND(CJ380=0,LEFT(TRIM(P380),1)="I")),1,0))),"")</f>
        <v/>
      </c>
      <c r="DM380" s="23" t="str">
        <f t="shared" si="210"/>
        <v/>
      </c>
      <c r="DN380" s="23" t="str">
        <f>+IF(LEN($I380)&gt;5,IF(ISERROR(VLOOKUP(R380,'CODIGO PAGO'!$B$2:$B$20,1,0)),1,IF(OR(AND(CL380=1,R380&lt;&gt;"N"),AND(CL380=3,R380&lt;&gt;"B"),AND(CL380=2,LEFT(TRIM(R380),1)&lt;&gt;"I")),1,IF(OR(AND(CL380=0,R380="N"),AND(CL380=0,R380="B"),AND(CL380=0,LEFT(TRIM(R380),1)="I")),1,0))),"")</f>
        <v/>
      </c>
      <c r="DO380" s="23" t="str">
        <f t="shared" si="211"/>
        <v/>
      </c>
      <c r="DP380" s="23" t="str">
        <f>+IF(LEN($I380)&gt;5,IF(ISERROR(VLOOKUP(T380,'CODIGO PAGO'!$B$2:$B$20,1,0)),1,IF(OR(AND(CN380=1,T380&lt;&gt;"N"),AND(CN380=3,T380&lt;&gt;"B"),AND(CN380=2,LEFT(TRIM(T380),1)&lt;&gt;"I")),1,IF(OR(AND(CN380=0,T380="N"),AND(CN380=0,T380="B"),AND(CN380=0,LEFT(TRIM(T380),1)="I")),1,0))),"")</f>
        <v/>
      </c>
      <c r="DQ380" s="23" t="str">
        <f t="shared" si="212"/>
        <v/>
      </c>
      <c r="DR380" s="23" t="str">
        <f>+IF(LEN($I380)&gt;5,IF(ISERROR(VLOOKUP(V380,'CODIGO PAGO'!$B$2:$B$20,1,0)),1,IF(OR(AND(CP380=1,V380&lt;&gt;"N"),AND(CP380=3,V380&lt;&gt;"B"),AND(CP380=2,LEFT(TRIM(V380),1)&lt;&gt;"I")),1,IF(OR(AND(CP380=0,V380="N"),AND(CP380=0,V380="B"),AND(CP380=0,LEFT(TRIM(V380),1)="I")),1,0))),"")</f>
        <v/>
      </c>
      <c r="DS380" s="23" t="str">
        <f t="shared" si="213"/>
        <v/>
      </c>
      <c r="DT380" s="23" t="str">
        <f>+IF(LEN($I380)&gt;5,IF(ISERROR(VLOOKUP(X380,'CODIGO PAGO'!$B$2:$B$20,1,0)),1,IF(OR(AND(CR380=1,X380&lt;&gt;"N"),AND(CR380=3,X380&lt;&gt;"B"),AND(CR380=2,LEFT(TRIM(X380),1)&lt;&gt;"I")),1,IF(OR(AND(CR380=0,X380="N"),AND(CR380=0,X380="B"),AND(CR380=0,LEFT(TRIM(X380),1)="I")),1,0))),"")</f>
        <v/>
      </c>
      <c r="DU380" s="23" t="str">
        <f t="shared" si="214"/>
        <v/>
      </c>
      <c r="DV380" s="23" t="str">
        <f>+IF(LEN($I380)&gt;5,IF(ISERROR(VLOOKUP(Z380,'CODIGO PAGO'!$B$2:$B$20,1,0)),1,IF(OR(AND(CT380=1,Z380&lt;&gt;"N"),AND(CT380=3,Z380&lt;&gt;"B"),AND(CT380=2,LEFT(TRIM(Z380),1)&lt;&gt;"I")),1,IF(OR(AND(CT380=0,Z380="N"),AND(CT380=0,Z380="B"),AND(CT380=0,LEFT(TRIM(Z380),1)="I")),1,0))),"")</f>
        <v/>
      </c>
      <c r="DW380" s="23" t="str">
        <f t="shared" si="215"/>
        <v/>
      </c>
      <c r="DX380" s="23" t="str">
        <f>+IF(LEN($I380)&gt;5,IF(ISERROR(VLOOKUP(AB380,'CODIGO PAGO'!$B$2:$B$20,1,0)),1,IF(OR(AND(CV380=1,AB380&lt;&gt;"N"),AND(CV380=3,AB380&lt;&gt;"B"),AND(CV380=2,LEFT(TRIM(AB380),1)&lt;&gt;"I")),1,IF(OR(AND(CV380=0,AB380="N"),AND(CV380=0,AB380="B"),AND(CV380=0,LEFT(TRIM(AB380),1)="I")),1,0))),"")</f>
        <v/>
      </c>
      <c r="DY380" s="23" t="str">
        <f t="shared" si="216"/>
        <v/>
      </c>
      <c r="DZ380" s="23" t="str">
        <f>+IF(LEN($I380)&gt;5,IF(ISERROR(VLOOKUP(AD380,'CODIGO PAGO'!$B$2:$B$20,1,0)),1,IF(OR(AND(CX380=1,AD380&lt;&gt;"N"),AND(CX380=3,AD380&lt;&gt;"B"),AND(CX380=2,LEFT(TRIM(AD380),1)&lt;&gt;"I")),1,IF(OR(AND(CX380=0,AD380="N"),AND(CX380=0,AD380="B"),AND(CX380=0,LEFT(TRIM(AD380),1)="I")),1,0))),"")</f>
        <v/>
      </c>
      <c r="EA380" s="23" t="str">
        <f t="shared" si="217"/>
        <v/>
      </c>
      <c r="EB380" s="23" t="str">
        <f>+IF(LEN($I380)&gt;5,IF(ISERROR(VLOOKUP(AF380,'CODIGO PAGO'!$B$2:$B$20,1,0)),1,IF(OR(AND(CZ380=1,AF380&lt;&gt;"N"),AND(CZ380=3,AF380&lt;&gt;"B"),AND(CZ380=2,LEFT(TRIM(AF380),1)&lt;&gt;"I")),1,IF(OR(AND(CZ380=0,AF380="N"),AND(CZ380=0,AF380="B"),AND(CZ380=0,LEFT(TRIM(AF380),1)="I")),1,0))),"")</f>
        <v/>
      </c>
      <c r="EC380" s="23" t="str">
        <f t="shared" si="218"/>
        <v/>
      </c>
      <c r="ED380" s="23" t="str">
        <f>+IF(LEN($I380)&gt;5,IF(ISERROR(VLOOKUP(AH380,'CODIGO PAGO'!$B$2:$B$20,1,0)),1,IF(OR(AND(DB380=1,AH380&lt;&gt;"N"),AND(DB380=3,AH380&lt;&gt;"B"),AND(DB380=2,LEFT(TRIM(AH380),1)&lt;&gt;"I")),1,IF(OR(AND(DB380=0,AH380="N"),AND(DB380=0,AH380="B"),AND(DB380=0,LEFT(TRIM(AH380),1)="I")),1,0))),"")</f>
        <v/>
      </c>
      <c r="EE380" s="23" t="str">
        <f t="shared" si="219"/>
        <v/>
      </c>
      <c r="EF380" s="23" t="str">
        <f>+IF(LEN($I380)&gt;5,IF(ISERROR(VLOOKUP(AJ380,'CODIGO PAGO'!$B$2:$B$20,1,0)),1,IF(OR(AND(DD380=1,AJ380&lt;&gt;"N"),AND(DD380=3,AJ380&lt;&gt;"B"),AND(DD380=2,LEFT(TRIM(AJ380),1)&lt;&gt;"I")),1,IF(OR(AND(DD380=0,AJ380="N"),AND(DD380=0,AJ380="B"),AND(DD380=0,LEFT(TRIM(AJ380),1)="I")),1,0))),"")</f>
        <v/>
      </c>
      <c r="EG380" s="23" t="str">
        <f t="shared" si="220"/>
        <v/>
      </c>
      <c r="EH380" s="23" t="str">
        <f>+IF(LEN($I380)&gt;5,IF(ISERROR(VLOOKUP(AL380,'CODIGO PAGO'!$B$2:$B$20,1,0)),1,IF(OR(AND(DF380=1,AL380&lt;&gt;"N"),AND(DF380=3,AL380&lt;&gt;"B"),AND(DF380=2,LEFT(TRIM(AL380),1)&lt;&gt;"I")),1,IF(OR(AND(DF380=0,AL380="N"),AND(DF380=0,AL380="B"),AND(DF380=0,LEFT(TRIM(AL380),1)="I")),1,0))),"")</f>
        <v/>
      </c>
      <c r="EI380" s="23" t="str">
        <f t="shared" si="221"/>
        <v/>
      </c>
      <c r="EJ380" s="23" t="str">
        <f>+IF(LEN($I380)&gt;5,IF(ISERROR(VLOOKUP(AN380,'CODIGO PAGO'!$B$2:$B$20,1,0)),1,IF(OR(AND(DH380=1,AN380&lt;&gt;"N"),AND(DH380=3,AN380&lt;&gt;"B"),AND(DH380=2,LEFT(TRIM(AN380),1)&lt;&gt;"I")),1,IF(OR(AND(DH380=0,AN380="N"),AND(DH380=0,AN380="B"),AND(DH380=0,LEFT(TRIM(AN380),1)="I")),1,0))),"")</f>
        <v/>
      </c>
      <c r="EK380" s="23" t="str">
        <f t="shared" si="222"/>
        <v/>
      </c>
      <c r="EL380" s="24" t="str">
        <f t="shared" si="223"/>
        <v/>
      </c>
    </row>
    <row r="381" spans="1:142" s="26" customFormat="1">
      <c r="A381" s="15" t="str">
        <f t="shared" si="189"/>
        <v/>
      </c>
      <c r="B381" s="1" t="str">
        <f>+IF(LEN(I381)&gt;5,'CODIGO PAGO'!$B$28,"")</f>
        <v/>
      </c>
      <c r="C381" s="1" t="str">
        <f>+IF(LEN($I381)&gt;5,BD!D381,"")</f>
        <v/>
      </c>
      <c r="D381" s="168" t="str">
        <f>+IF(LEN($I381)&gt;5,BD!A381,"")</f>
        <v/>
      </c>
      <c r="E381" s="1" t="str">
        <f>+IF(LEN($I381)&gt;5,BD!B381,"")</f>
        <v/>
      </c>
      <c r="F381" s="1" t="str">
        <f>+IF(LEN($I381)&gt;5,BD!C381,"")</f>
        <v/>
      </c>
      <c r="G381" s="141"/>
      <c r="H381" s="141"/>
      <c r="I381" s="1" t="str">
        <f>+IF(LEN(BD!G381)&gt;5,BD!G381,"")</f>
        <v/>
      </c>
      <c r="J381" s="167" t="str">
        <f>+IF(LEN($I381)&gt;5,BD!E381,"")</f>
        <v/>
      </c>
      <c r="K381" s="6" t="str">
        <f t="shared" si="190"/>
        <v/>
      </c>
      <c r="L381" s="87" t="str">
        <f>+IF(LEN($I381)&gt;5,BD!H381,"")</f>
        <v/>
      </c>
      <c r="M381" s="40" t="str">
        <f t="shared" si="191"/>
        <v/>
      </c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4" t="str">
        <f t="shared" si="192"/>
        <v/>
      </c>
      <c r="AQ381" s="5" t="str">
        <f t="shared" si="193"/>
        <v/>
      </c>
      <c r="AR381" s="91" t="str">
        <f t="shared" si="194"/>
        <v/>
      </c>
      <c r="AS381" s="5" t="str">
        <f t="shared" si="195"/>
        <v/>
      </c>
      <c r="AT381" s="91" t="str">
        <f t="shared" si="196"/>
        <v/>
      </c>
      <c r="AU381" s="4" t="str">
        <f t="shared" si="197"/>
        <v/>
      </c>
      <c r="AV381" s="4" t="str">
        <f t="shared" si="198"/>
        <v/>
      </c>
      <c r="AW381" s="4" t="str">
        <f t="shared" si="199"/>
        <v/>
      </c>
      <c r="AX381" s="4" t="str">
        <f t="shared" si="200"/>
        <v/>
      </c>
      <c r="AY381" s="88" t="str">
        <f t="shared" si="201"/>
        <v/>
      </c>
      <c r="AZ381" s="17" t="str">
        <f t="shared" si="202"/>
        <v/>
      </c>
      <c r="BA381" s="18" t="str">
        <f t="shared" si="203"/>
        <v/>
      </c>
      <c r="BB381" s="19" t="str">
        <f>+IF(LEN(I381)&gt;5,IF(INT(RIGHT(B381,1))=9,0.5*L381*AY381,INT(MID(B381,5,LEN(B381)-4))*L381)+IFERROR(VLOOKUP(I381,AJUSTES!$A$1:$I$50,9,0),0),"")</f>
        <v/>
      </c>
      <c r="BC381" s="12"/>
      <c r="BD381" s="19" t="str">
        <f t="shared" si="204"/>
        <v/>
      </c>
      <c r="BE381" s="18" t="str">
        <f t="shared" si="205"/>
        <v/>
      </c>
      <c r="BF381" s="139" t="str">
        <f t="shared" si="206"/>
        <v/>
      </c>
      <c r="BG381" s="114"/>
      <c r="BH381" s="18" t="str">
        <f t="shared" si="207"/>
        <v/>
      </c>
      <c r="BI381" s="13"/>
      <c r="BJ381" s="12"/>
      <c r="BK381" s="12"/>
      <c r="BL381" s="145"/>
      <c r="BM381" s="12"/>
      <c r="BN381" s="12"/>
      <c r="BO381" s="12"/>
      <c r="BP381" s="12"/>
      <c r="BQ381" s="12"/>
      <c r="BR381" s="12"/>
      <c r="BS381" s="146"/>
      <c r="BT381" s="14"/>
      <c r="BU381" s="12"/>
      <c r="BV381" s="12"/>
      <c r="BW381" s="12"/>
      <c r="BX381" s="12"/>
      <c r="BY381" s="12"/>
      <c r="BZ381" s="144"/>
      <c r="CA381" s="107" t="str">
        <f>+IF(LEN($I381)&gt;5,IF(BD!F381="N/A","",BD!F381),"")</f>
        <v/>
      </c>
      <c r="CB381" s="21"/>
      <c r="CC381" s="147"/>
      <c r="CD381" s="148"/>
      <c r="CE381" s="8" t="str">
        <f>+IF(LEN(I381)&gt;5,BD!M381,"")</f>
        <v/>
      </c>
      <c r="CF381" s="16" t="str">
        <f>+IF(LEN(I381)&gt;5,BD!N381,"")</f>
        <v/>
      </c>
      <c r="CG381" s="3" t="str">
        <f t="shared" si="208"/>
        <v/>
      </c>
      <c r="CH381" s="23" t="str">
        <f>+IF(AND(LEN($I381)&gt;5),IF(AND($J381&gt;N$1,$J381&lt;=$AO$1),1,IF((COUNTIFS(INCAPACIDADES!$C$1:$C$51,$I381,INCAPACIDADES!K$1:K$51,N$1))&gt;0,2,IF(VLOOKUP($C381,BD!$D$1:$F$501,3,0)&gt;N$1,0,3))),"")</f>
        <v/>
      </c>
      <c r="CI381" s="23" t="str">
        <f>+IF(AND(LEN($I381)&gt;5),IF(AND($J381&gt;O$1,$J381&lt;=$AO$1),1,IF((COUNTIFS(INCAPACIDADES!$C$1:$C$51,$I381,INCAPACIDADES!L$1:L$51,O$1))&gt;0,2,IF(VLOOKUP($C381,BD!$D$1:$F$501,3,0)&gt;O$1,0,3))),"")</f>
        <v/>
      </c>
      <c r="CJ381" s="23" t="str">
        <f>+IF(AND(LEN($I381)&gt;5),IF(AND($J381&gt;P$1,$J381&lt;=$AO$1),1,IF((COUNTIFS(INCAPACIDADES!$C$1:$C$51,$I381,INCAPACIDADES!M$1:M$51,P$1))&gt;0,2,IF(VLOOKUP($C381,BD!$D$1:$F$501,3,0)&gt;P$1,0,3))),"")</f>
        <v/>
      </c>
      <c r="CK381" s="23" t="str">
        <f>+IF(AND(LEN($I381)&gt;5),IF(AND($J381&gt;Q$1,$J381&lt;=$AO$1),1,IF((COUNTIFS(INCAPACIDADES!$C$1:$C$51,$I381,INCAPACIDADES!N$1:N$51,Q$1))&gt;0,2,IF(VLOOKUP($C381,BD!$D$1:$F$501,3,0)&gt;Q$1,0,3))),"")</f>
        <v/>
      </c>
      <c r="CL381" s="23" t="str">
        <f>+IF(AND(LEN($I381)&gt;5),IF(AND($J381&gt;R$1,$J381&lt;=$AO$1),1,IF((COUNTIFS(INCAPACIDADES!$C$1:$C$51,$I381,INCAPACIDADES!O$1:O$51,R$1))&gt;0,2,IF(VLOOKUP($C381,BD!$D$1:$F$501,3,0)&gt;R$1,0,3))),"")</f>
        <v/>
      </c>
      <c r="CM381" s="23" t="str">
        <f>+IF(AND(LEN($I381)&gt;5),IF(AND($J381&gt;S$1,$J381&lt;=$AO$1),1,IF((COUNTIFS(INCAPACIDADES!$C$1:$C$51,$I381,INCAPACIDADES!P$1:P$51,S$1))&gt;0,2,IF(VLOOKUP($C381,BD!$D$1:$F$501,3,0)&gt;S$1,0,3))),"")</f>
        <v/>
      </c>
      <c r="CN381" s="23" t="str">
        <f>+IF(AND(LEN($I381)&gt;5),IF(AND($J381&gt;T$1,$J381&lt;=$AO$1),1,IF((COUNTIFS(INCAPACIDADES!$C$1:$C$51,$I381,INCAPACIDADES!Q$1:Q$51,T$1))&gt;0,2,IF(VLOOKUP($C381,BD!$D$1:$F$501,3,0)&gt;T$1,0,3))),"")</f>
        <v/>
      </c>
      <c r="CO381" s="23" t="str">
        <f>+IF(AND(LEN($I381)&gt;5),IF(AND($J381&gt;U$1,$J381&lt;=$AO$1),1,IF((COUNTIFS(INCAPACIDADES!$C$1:$C$51,$I381,INCAPACIDADES!R$1:R$51,U$1))&gt;0,2,IF(VLOOKUP($C381,BD!$D$1:$F$501,3,0)&gt;U$1,0,3))),"")</f>
        <v/>
      </c>
      <c r="CP381" s="23" t="str">
        <f>+IF(AND(LEN($I381)&gt;5),IF(AND($J381&gt;V$1,$J381&lt;=$AO$1),1,IF((COUNTIFS(INCAPACIDADES!$C$1:$C$51,$I381,INCAPACIDADES!S$1:S$51,V$1))&gt;0,2,IF(VLOOKUP($C381,BD!$D$1:$F$501,3,0)&gt;V$1,0,3))),"")</f>
        <v/>
      </c>
      <c r="CQ381" s="23" t="str">
        <f>+IF(AND(LEN($I381)&gt;5),IF(AND($J381&gt;W$1,$J381&lt;=$AO$1),1,IF((COUNTIFS(INCAPACIDADES!$C$1:$C$51,$I381,INCAPACIDADES!T$1:T$51,W$1))&gt;0,2,IF(VLOOKUP($C381,BD!$D$1:$F$501,3,0)&gt;W$1,0,3))),"")</f>
        <v/>
      </c>
      <c r="CR381" s="23" t="str">
        <f>+IF(AND(LEN($I381)&gt;5),IF(AND($J381&gt;X$1,$J381&lt;=$AO$1),1,IF((COUNTIFS(INCAPACIDADES!$C$1:$C$51,$I381,INCAPACIDADES!U$1:U$51,X$1))&gt;0,2,IF(VLOOKUP($C381,BD!$D$1:$F$501,3,0)&gt;X$1,0,3))),"")</f>
        <v/>
      </c>
      <c r="CS381" s="23" t="str">
        <f>+IF(AND(LEN($I381)&gt;5),IF(AND($J381&gt;Y$1,$J381&lt;=$AO$1),1,IF((COUNTIFS(INCAPACIDADES!$C$1:$C$51,$I381,INCAPACIDADES!V$1:V$51,Y$1))&gt;0,2,IF(VLOOKUP($C381,BD!$D$1:$F$501,3,0)&gt;Y$1,0,3))),"")</f>
        <v/>
      </c>
      <c r="CT381" s="23" t="str">
        <f>+IF(AND(LEN($I381)&gt;5),IF(AND($J381&gt;Z$1,$J381&lt;=$AO$1),1,IF((COUNTIFS(INCAPACIDADES!$C$1:$C$51,$I381,INCAPACIDADES!W$1:W$51,Z$1))&gt;0,2,IF(VLOOKUP($C381,BD!$D$1:$F$501,3,0)&gt;Z$1,0,3))),"")</f>
        <v/>
      </c>
      <c r="CU381" s="23" t="str">
        <f>+IF(AND(LEN($I381)&gt;5),IF(AND($J381&gt;AA$1,$J381&lt;=$AO$1),1,IF((COUNTIFS(INCAPACIDADES!$C$1:$C$51,$I381,INCAPACIDADES!X$1:X$51,AA$1))&gt;0,2,IF(VLOOKUP($C381,BD!$D$1:$F$501,3,0)&gt;AA$1,0,3))),"")</f>
        <v/>
      </c>
      <c r="CV381" s="23" t="str">
        <f>+IF(AND(LEN($I381)&gt;5),IF(AND($J381&gt;AB$1,$J381&lt;=$AO$1),1,IF((COUNTIFS(INCAPACIDADES!$C$1:$C$51,$I381,INCAPACIDADES!Y$1:Y$51,AB$1))&gt;0,2,IF(VLOOKUP($C381,BD!$D$1:$F$501,3,0)&gt;AB$1,0,3))),"")</f>
        <v/>
      </c>
      <c r="CW381" s="23" t="str">
        <f>+IF(AND(LEN($I381)&gt;5),IF(AND($J381&gt;AC$1,$J381&lt;=$AO$1),1,IF((COUNTIFS(INCAPACIDADES!$C$1:$C$51,$I381,INCAPACIDADES!Z$1:Z$51,AC$1))&gt;0,2,IF(VLOOKUP($C381,BD!$D$1:$F$501,3,0)&gt;AC$1,0,3))),"")</f>
        <v/>
      </c>
      <c r="CX381" s="23" t="str">
        <f>+IF(AND(LEN($I381)&gt;5),IF(AND($J381&gt;AD$1,$J381&lt;=$AO$1),1,IF((COUNTIFS(INCAPACIDADES!$C$1:$C$51,$I381,INCAPACIDADES!AA$1:AA$51,AD$1))&gt;0,2,IF(VLOOKUP($C381,BD!$D$1:$F$501,3,0)&gt;AD$1,0,3))),"")</f>
        <v/>
      </c>
      <c r="CY381" s="23" t="str">
        <f>+IF(AND(LEN($I381)&gt;5),IF(AND($J381&gt;AE$1,$J381&lt;=$AO$1),1,IF((COUNTIFS(INCAPACIDADES!$C$1:$C$51,$I381,INCAPACIDADES!AB$1:AB$51,AE$1))&gt;0,2,IF(VLOOKUP($C381,BD!$D$1:$F$501,3,0)&gt;AE$1,0,3))),"")</f>
        <v/>
      </c>
      <c r="CZ381" s="23" t="str">
        <f>+IF(AND(LEN($I381)&gt;5),IF(AND($J381&gt;AF$1,$J381&lt;=$AO$1),1,IF((COUNTIFS(INCAPACIDADES!$C$1:$C$51,$I381,INCAPACIDADES!AC$1:AC$51,AF$1))&gt;0,2,IF(VLOOKUP($C381,BD!$D$1:$F$501,3,0)&gt;AF$1,0,3))),"")</f>
        <v/>
      </c>
      <c r="DA381" s="23" t="str">
        <f>+IF(AND(LEN($I381)&gt;5),IF(AND($J381&gt;AG$1,$J381&lt;=$AO$1),1,IF((COUNTIFS(INCAPACIDADES!$C$1:$C$51,$I381,INCAPACIDADES!AD$1:AD$51,AG$1))&gt;0,2,IF(VLOOKUP($C381,BD!$D$1:$F$501,3,0)&gt;AG$1,0,3))),"")</f>
        <v/>
      </c>
      <c r="DB381" s="23" t="str">
        <f>+IF(AND(LEN($I381)&gt;5),IF(AND($J381&gt;AH$1,$J381&lt;=$AO$1),1,IF((COUNTIFS(INCAPACIDADES!$C$1:$C$51,$I381,INCAPACIDADES!AE$1:AE$51,AH$1))&gt;0,2,IF(VLOOKUP($C381,BD!$D$1:$F$501,3,0)&gt;AH$1,0,3))),"")</f>
        <v/>
      </c>
      <c r="DC381" s="23" t="str">
        <f>+IF(AND(LEN($I381)&gt;5),IF(AND($J381&gt;AI$1,$J381&lt;=$AO$1),1,IF((COUNTIFS(INCAPACIDADES!$C$1:$C$51,$I381,INCAPACIDADES!AF$1:AF$51,AI$1))&gt;0,2,IF(VLOOKUP($C381,BD!$D$1:$F$501,3,0)&gt;AI$1,0,3))),"")</f>
        <v/>
      </c>
      <c r="DD381" s="23" t="str">
        <f>+IF(AND(LEN($I381)&gt;5),IF(AND($J381&gt;AJ$1,$J381&lt;=$AO$1),1,IF((COUNTIFS(INCAPACIDADES!$C$1:$C$51,$I381,INCAPACIDADES!AG$1:AG$51,AJ$1))&gt;0,2,IF(VLOOKUP($C381,BD!$D$1:$F$501,3,0)&gt;AJ$1,0,3))),"")</f>
        <v/>
      </c>
      <c r="DE381" s="23" t="str">
        <f>+IF(AND(LEN($I381)&gt;5),IF(AND($J381&gt;AK$1,$J381&lt;=$AO$1),1,IF((COUNTIFS(INCAPACIDADES!$C$1:$C$51,$I381,INCAPACIDADES!AH$1:AH$51,AK$1))&gt;0,2,IF(VLOOKUP($C381,BD!$D$1:$F$501,3,0)&gt;AK$1,0,3))),"")</f>
        <v/>
      </c>
      <c r="DF381" s="23" t="str">
        <f>+IF(AND(LEN($I381)&gt;5),IF(AND($J381&gt;AL$1,$J381&lt;=$AO$1),1,IF((COUNTIFS(INCAPACIDADES!$C$1:$C$51,$I381,INCAPACIDADES!AI$1:AI$51,AL$1))&gt;0,2,IF(VLOOKUP($C381,BD!$D$1:$F$501,3,0)&gt;AL$1,0,3))),"")</f>
        <v/>
      </c>
      <c r="DG381" s="23" t="str">
        <f>+IF(AND(LEN($I381)&gt;5),IF(AND($J381&gt;AM$1,$J381&lt;=$AO$1),1,IF((COUNTIFS(INCAPACIDADES!$C$1:$C$51,$I381,INCAPACIDADES!AJ$1:AJ$51,AM$1))&gt;0,2,IF(VLOOKUP($C381,BD!$D$1:$F$501,3,0)&gt;AM$1,0,3))),"")</f>
        <v/>
      </c>
      <c r="DH381" s="23" t="str">
        <f>+IF(AND(LEN($I381)&gt;5),IF(AND($J381&gt;AN$1,$J381&lt;=$AO$1),1,IF((COUNTIFS(INCAPACIDADES!$C$1:$C$51,$I381,INCAPACIDADES!AK$1:AK$51,AN$1))&gt;0,2,IF(VLOOKUP($C381,BD!$D$1:$F$501,3,0)&gt;AN$1,0,3))),"")</f>
        <v/>
      </c>
      <c r="DI381" s="23" t="str">
        <f>+IF(AND(LEN($I381)&gt;5),IF(AND($J381&gt;AO$1,$J381&lt;=$AO$1),1,IF((COUNTIFS(INCAPACIDADES!$C$1:$C$51,$I381,INCAPACIDADES!AL$1:AL$51,AO$1))&gt;0,2,IF(VLOOKUP($C381,BD!$D$1:$F$501,3,0)&gt;AO$1,0,3))),"")</f>
        <v/>
      </c>
      <c r="DJ381" s="23" t="str">
        <f>+IF(LEN($I381)&gt;5,IF(ISERROR(VLOOKUP(N381,'CODIGO PAGO'!$B$2:$B$20,1,0)),1,IF(OR(AND(CH381=1,N381&lt;&gt;"N"),AND(CH381=3,N381&lt;&gt;"B"),AND(CH381=2,LEFT(TRIM(N381),1)&lt;&gt;"I")),1,IF(OR(AND(CH381=0,N381="N"),AND(CH381=0,N381="B"),AND(CH381=0,LEFT(TRIM(N381),1)="I")),1,0))),"")</f>
        <v/>
      </c>
      <c r="DK381" s="23" t="str">
        <f t="shared" si="209"/>
        <v/>
      </c>
      <c r="DL381" s="23" t="str">
        <f>+IF(LEN($I381)&gt;5,IF(ISERROR(VLOOKUP(P381,'CODIGO PAGO'!$B$2:$B$20,1,0)),1,IF(OR(AND(CJ381=1,P381&lt;&gt;"N"),AND(CJ381=3,P381&lt;&gt;"B"),AND(CJ381=2,LEFT(TRIM(P381),1)&lt;&gt;"I")),1,IF(OR(AND(CJ381=0,P381="N"),AND(CJ381=0,P381="B"),AND(CJ381=0,LEFT(TRIM(P381),1)="I")),1,0))),"")</f>
        <v/>
      </c>
      <c r="DM381" s="23" t="str">
        <f t="shared" si="210"/>
        <v/>
      </c>
      <c r="DN381" s="23" t="str">
        <f>+IF(LEN($I381)&gt;5,IF(ISERROR(VLOOKUP(R381,'CODIGO PAGO'!$B$2:$B$20,1,0)),1,IF(OR(AND(CL381=1,R381&lt;&gt;"N"),AND(CL381=3,R381&lt;&gt;"B"),AND(CL381=2,LEFT(TRIM(R381),1)&lt;&gt;"I")),1,IF(OR(AND(CL381=0,R381="N"),AND(CL381=0,R381="B"),AND(CL381=0,LEFT(TRIM(R381),1)="I")),1,0))),"")</f>
        <v/>
      </c>
      <c r="DO381" s="23" t="str">
        <f t="shared" si="211"/>
        <v/>
      </c>
      <c r="DP381" s="23" t="str">
        <f>+IF(LEN($I381)&gt;5,IF(ISERROR(VLOOKUP(T381,'CODIGO PAGO'!$B$2:$B$20,1,0)),1,IF(OR(AND(CN381=1,T381&lt;&gt;"N"),AND(CN381=3,T381&lt;&gt;"B"),AND(CN381=2,LEFT(TRIM(T381),1)&lt;&gt;"I")),1,IF(OR(AND(CN381=0,T381="N"),AND(CN381=0,T381="B"),AND(CN381=0,LEFT(TRIM(T381),1)="I")),1,0))),"")</f>
        <v/>
      </c>
      <c r="DQ381" s="23" t="str">
        <f t="shared" si="212"/>
        <v/>
      </c>
      <c r="DR381" s="23" t="str">
        <f>+IF(LEN($I381)&gt;5,IF(ISERROR(VLOOKUP(V381,'CODIGO PAGO'!$B$2:$B$20,1,0)),1,IF(OR(AND(CP381=1,V381&lt;&gt;"N"),AND(CP381=3,V381&lt;&gt;"B"),AND(CP381=2,LEFT(TRIM(V381),1)&lt;&gt;"I")),1,IF(OR(AND(CP381=0,V381="N"),AND(CP381=0,V381="B"),AND(CP381=0,LEFT(TRIM(V381),1)="I")),1,0))),"")</f>
        <v/>
      </c>
      <c r="DS381" s="23" t="str">
        <f t="shared" si="213"/>
        <v/>
      </c>
      <c r="DT381" s="23" t="str">
        <f>+IF(LEN($I381)&gt;5,IF(ISERROR(VLOOKUP(X381,'CODIGO PAGO'!$B$2:$B$20,1,0)),1,IF(OR(AND(CR381=1,X381&lt;&gt;"N"),AND(CR381=3,X381&lt;&gt;"B"),AND(CR381=2,LEFT(TRIM(X381),1)&lt;&gt;"I")),1,IF(OR(AND(CR381=0,X381="N"),AND(CR381=0,X381="B"),AND(CR381=0,LEFT(TRIM(X381),1)="I")),1,0))),"")</f>
        <v/>
      </c>
      <c r="DU381" s="23" t="str">
        <f t="shared" si="214"/>
        <v/>
      </c>
      <c r="DV381" s="23" t="str">
        <f>+IF(LEN($I381)&gt;5,IF(ISERROR(VLOOKUP(Z381,'CODIGO PAGO'!$B$2:$B$20,1,0)),1,IF(OR(AND(CT381=1,Z381&lt;&gt;"N"),AND(CT381=3,Z381&lt;&gt;"B"),AND(CT381=2,LEFT(TRIM(Z381),1)&lt;&gt;"I")),1,IF(OR(AND(CT381=0,Z381="N"),AND(CT381=0,Z381="B"),AND(CT381=0,LEFT(TRIM(Z381),1)="I")),1,0))),"")</f>
        <v/>
      </c>
      <c r="DW381" s="23" t="str">
        <f t="shared" si="215"/>
        <v/>
      </c>
      <c r="DX381" s="23" t="str">
        <f>+IF(LEN($I381)&gt;5,IF(ISERROR(VLOOKUP(AB381,'CODIGO PAGO'!$B$2:$B$20,1,0)),1,IF(OR(AND(CV381=1,AB381&lt;&gt;"N"),AND(CV381=3,AB381&lt;&gt;"B"),AND(CV381=2,LEFT(TRIM(AB381),1)&lt;&gt;"I")),1,IF(OR(AND(CV381=0,AB381="N"),AND(CV381=0,AB381="B"),AND(CV381=0,LEFT(TRIM(AB381),1)="I")),1,0))),"")</f>
        <v/>
      </c>
      <c r="DY381" s="23" t="str">
        <f t="shared" si="216"/>
        <v/>
      </c>
      <c r="DZ381" s="23" t="str">
        <f>+IF(LEN($I381)&gt;5,IF(ISERROR(VLOOKUP(AD381,'CODIGO PAGO'!$B$2:$B$20,1,0)),1,IF(OR(AND(CX381=1,AD381&lt;&gt;"N"),AND(CX381=3,AD381&lt;&gt;"B"),AND(CX381=2,LEFT(TRIM(AD381),1)&lt;&gt;"I")),1,IF(OR(AND(CX381=0,AD381="N"),AND(CX381=0,AD381="B"),AND(CX381=0,LEFT(TRIM(AD381),1)="I")),1,0))),"")</f>
        <v/>
      </c>
      <c r="EA381" s="23" t="str">
        <f t="shared" si="217"/>
        <v/>
      </c>
      <c r="EB381" s="23" t="str">
        <f>+IF(LEN($I381)&gt;5,IF(ISERROR(VLOOKUP(AF381,'CODIGO PAGO'!$B$2:$B$20,1,0)),1,IF(OR(AND(CZ381=1,AF381&lt;&gt;"N"),AND(CZ381=3,AF381&lt;&gt;"B"),AND(CZ381=2,LEFT(TRIM(AF381),1)&lt;&gt;"I")),1,IF(OR(AND(CZ381=0,AF381="N"),AND(CZ381=0,AF381="B"),AND(CZ381=0,LEFT(TRIM(AF381),1)="I")),1,0))),"")</f>
        <v/>
      </c>
      <c r="EC381" s="23" t="str">
        <f t="shared" si="218"/>
        <v/>
      </c>
      <c r="ED381" s="23" t="str">
        <f>+IF(LEN($I381)&gt;5,IF(ISERROR(VLOOKUP(AH381,'CODIGO PAGO'!$B$2:$B$20,1,0)),1,IF(OR(AND(DB381=1,AH381&lt;&gt;"N"),AND(DB381=3,AH381&lt;&gt;"B"),AND(DB381=2,LEFT(TRIM(AH381),1)&lt;&gt;"I")),1,IF(OR(AND(DB381=0,AH381="N"),AND(DB381=0,AH381="B"),AND(DB381=0,LEFT(TRIM(AH381),1)="I")),1,0))),"")</f>
        <v/>
      </c>
      <c r="EE381" s="23" t="str">
        <f t="shared" si="219"/>
        <v/>
      </c>
      <c r="EF381" s="23" t="str">
        <f>+IF(LEN($I381)&gt;5,IF(ISERROR(VLOOKUP(AJ381,'CODIGO PAGO'!$B$2:$B$20,1,0)),1,IF(OR(AND(DD381=1,AJ381&lt;&gt;"N"),AND(DD381=3,AJ381&lt;&gt;"B"),AND(DD381=2,LEFT(TRIM(AJ381),1)&lt;&gt;"I")),1,IF(OR(AND(DD381=0,AJ381="N"),AND(DD381=0,AJ381="B"),AND(DD381=0,LEFT(TRIM(AJ381),1)="I")),1,0))),"")</f>
        <v/>
      </c>
      <c r="EG381" s="23" t="str">
        <f t="shared" si="220"/>
        <v/>
      </c>
      <c r="EH381" s="23" t="str">
        <f>+IF(LEN($I381)&gt;5,IF(ISERROR(VLOOKUP(AL381,'CODIGO PAGO'!$B$2:$B$20,1,0)),1,IF(OR(AND(DF381=1,AL381&lt;&gt;"N"),AND(DF381=3,AL381&lt;&gt;"B"),AND(DF381=2,LEFT(TRIM(AL381),1)&lt;&gt;"I")),1,IF(OR(AND(DF381=0,AL381="N"),AND(DF381=0,AL381="B"),AND(DF381=0,LEFT(TRIM(AL381),1)="I")),1,0))),"")</f>
        <v/>
      </c>
      <c r="EI381" s="23" t="str">
        <f t="shared" si="221"/>
        <v/>
      </c>
      <c r="EJ381" s="23" t="str">
        <f>+IF(LEN($I381)&gt;5,IF(ISERROR(VLOOKUP(AN381,'CODIGO PAGO'!$B$2:$B$20,1,0)),1,IF(OR(AND(DH381=1,AN381&lt;&gt;"N"),AND(DH381=3,AN381&lt;&gt;"B"),AND(DH381=2,LEFT(TRIM(AN381),1)&lt;&gt;"I")),1,IF(OR(AND(DH381=0,AN381="N"),AND(DH381=0,AN381="B"),AND(DH381=0,LEFT(TRIM(AN381),1)="I")),1,0))),"")</f>
        <v/>
      </c>
      <c r="EK381" s="23" t="str">
        <f t="shared" si="222"/>
        <v/>
      </c>
      <c r="EL381" s="24" t="str">
        <f t="shared" si="223"/>
        <v/>
      </c>
    </row>
    <row r="382" spans="1:142" s="26" customFormat="1">
      <c r="A382" s="15" t="str">
        <f t="shared" si="189"/>
        <v/>
      </c>
      <c r="B382" s="1" t="str">
        <f>+IF(LEN(I382)&gt;5,'CODIGO PAGO'!$B$28,"")</f>
        <v/>
      </c>
      <c r="C382" s="1" t="str">
        <f>+IF(LEN($I382)&gt;5,BD!D382,"")</f>
        <v/>
      </c>
      <c r="D382" s="168" t="str">
        <f>+IF(LEN($I382)&gt;5,BD!A382,"")</f>
        <v/>
      </c>
      <c r="E382" s="1" t="str">
        <f>+IF(LEN($I382)&gt;5,BD!B382,"")</f>
        <v/>
      </c>
      <c r="F382" s="1" t="str">
        <f>+IF(LEN($I382)&gt;5,BD!C382,"")</f>
        <v/>
      </c>
      <c r="G382" s="141"/>
      <c r="H382" s="141"/>
      <c r="I382" s="1" t="str">
        <f>+IF(LEN(BD!G382)&gt;5,BD!G382,"")</f>
        <v/>
      </c>
      <c r="J382" s="167" t="str">
        <f>+IF(LEN($I382)&gt;5,BD!E382,"")</f>
        <v/>
      </c>
      <c r="K382" s="6" t="str">
        <f t="shared" si="190"/>
        <v/>
      </c>
      <c r="L382" s="87" t="str">
        <f>+IF(LEN($I382)&gt;5,BD!H382,"")</f>
        <v/>
      </c>
      <c r="M382" s="40" t="str">
        <f t="shared" si="191"/>
        <v/>
      </c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4" t="str">
        <f t="shared" si="192"/>
        <v/>
      </c>
      <c r="AQ382" s="5" t="str">
        <f t="shared" si="193"/>
        <v/>
      </c>
      <c r="AR382" s="91" t="str">
        <f t="shared" si="194"/>
        <v/>
      </c>
      <c r="AS382" s="5" t="str">
        <f t="shared" si="195"/>
        <v/>
      </c>
      <c r="AT382" s="91" t="str">
        <f t="shared" si="196"/>
        <v/>
      </c>
      <c r="AU382" s="4" t="str">
        <f t="shared" si="197"/>
        <v/>
      </c>
      <c r="AV382" s="4" t="str">
        <f t="shared" si="198"/>
        <v/>
      </c>
      <c r="AW382" s="4" t="str">
        <f t="shared" si="199"/>
        <v/>
      </c>
      <c r="AX382" s="4" t="str">
        <f t="shared" si="200"/>
        <v/>
      </c>
      <c r="AY382" s="88" t="str">
        <f t="shared" si="201"/>
        <v/>
      </c>
      <c r="AZ382" s="17" t="str">
        <f t="shared" si="202"/>
        <v/>
      </c>
      <c r="BA382" s="18" t="str">
        <f t="shared" si="203"/>
        <v/>
      </c>
      <c r="BB382" s="19" t="str">
        <f>+IF(LEN(I382)&gt;5,IF(INT(RIGHT(B382,1))=9,0.5*L382*AY382,INT(MID(B382,5,LEN(B382)-4))*L382)+IFERROR(VLOOKUP(I382,AJUSTES!$A$1:$I$50,9,0),0),"")</f>
        <v/>
      </c>
      <c r="BC382" s="12"/>
      <c r="BD382" s="19" t="str">
        <f t="shared" si="204"/>
        <v/>
      </c>
      <c r="BE382" s="18" t="str">
        <f t="shared" si="205"/>
        <v/>
      </c>
      <c r="BF382" s="139" t="str">
        <f t="shared" si="206"/>
        <v/>
      </c>
      <c r="BG382" s="114"/>
      <c r="BH382" s="18" t="str">
        <f t="shared" si="207"/>
        <v/>
      </c>
      <c r="BI382" s="13"/>
      <c r="BJ382" s="12"/>
      <c r="BK382" s="12"/>
      <c r="BL382" s="145"/>
      <c r="BM382" s="12"/>
      <c r="BN382" s="12"/>
      <c r="BO382" s="12"/>
      <c r="BP382" s="12"/>
      <c r="BQ382" s="12"/>
      <c r="BR382" s="12"/>
      <c r="BS382" s="146"/>
      <c r="BT382" s="14"/>
      <c r="BU382" s="12"/>
      <c r="BV382" s="12"/>
      <c r="BW382" s="12"/>
      <c r="BX382" s="12"/>
      <c r="BY382" s="12"/>
      <c r="BZ382" s="144"/>
      <c r="CA382" s="107" t="str">
        <f>+IF(LEN($I382)&gt;5,IF(BD!F382="N/A","",BD!F382),"")</f>
        <v/>
      </c>
      <c r="CB382" s="21"/>
      <c r="CC382" s="147"/>
      <c r="CD382" s="148"/>
      <c r="CE382" s="8" t="str">
        <f>+IF(LEN(I382)&gt;5,BD!M382,"")</f>
        <v/>
      </c>
      <c r="CF382" s="16" t="str">
        <f>+IF(LEN(I382)&gt;5,BD!N382,"")</f>
        <v/>
      </c>
      <c r="CG382" s="3" t="str">
        <f t="shared" si="208"/>
        <v/>
      </c>
      <c r="CH382" s="23" t="str">
        <f>+IF(AND(LEN($I382)&gt;5),IF(AND($J382&gt;N$1,$J382&lt;=$AO$1),1,IF((COUNTIFS(INCAPACIDADES!$C$1:$C$51,$I382,INCAPACIDADES!K$1:K$51,N$1))&gt;0,2,IF(VLOOKUP($C382,BD!$D$1:$F$501,3,0)&gt;N$1,0,3))),"")</f>
        <v/>
      </c>
      <c r="CI382" s="23" t="str">
        <f>+IF(AND(LEN($I382)&gt;5),IF(AND($J382&gt;O$1,$J382&lt;=$AO$1),1,IF((COUNTIFS(INCAPACIDADES!$C$1:$C$51,$I382,INCAPACIDADES!L$1:L$51,O$1))&gt;0,2,IF(VLOOKUP($C382,BD!$D$1:$F$501,3,0)&gt;O$1,0,3))),"")</f>
        <v/>
      </c>
      <c r="CJ382" s="23" t="str">
        <f>+IF(AND(LEN($I382)&gt;5),IF(AND($J382&gt;P$1,$J382&lt;=$AO$1),1,IF((COUNTIFS(INCAPACIDADES!$C$1:$C$51,$I382,INCAPACIDADES!M$1:M$51,P$1))&gt;0,2,IF(VLOOKUP($C382,BD!$D$1:$F$501,3,0)&gt;P$1,0,3))),"")</f>
        <v/>
      </c>
      <c r="CK382" s="23" t="str">
        <f>+IF(AND(LEN($I382)&gt;5),IF(AND($J382&gt;Q$1,$J382&lt;=$AO$1),1,IF((COUNTIFS(INCAPACIDADES!$C$1:$C$51,$I382,INCAPACIDADES!N$1:N$51,Q$1))&gt;0,2,IF(VLOOKUP($C382,BD!$D$1:$F$501,3,0)&gt;Q$1,0,3))),"")</f>
        <v/>
      </c>
      <c r="CL382" s="23" t="str">
        <f>+IF(AND(LEN($I382)&gt;5),IF(AND($J382&gt;R$1,$J382&lt;=$AO$1),1,IF((COUNTIFS(INCAPACIDADES!$C$1:$C$51,$I382,INCAPACIDADES!O$1:O$51,R$1))&gt;0,2,IF(VLOOKUP($C382,BD!$D$1:$F$501,3,0)&gt;R$1,0,3))),"")</f>
        <v/>
      </c>
      <c r="CM382" s="23" t="str">
        <f>+IF(AND(LEN($I382)&gt;5),IF(AND($J382&gt;S$1,$J382&lt;=$AO$1),1,IF((COUNTIFS(INCAPACIDADES!$C$1:$C$51,$I382,INCAPACIDADES!P$1:P$51,S$1))&gt;0,2,IF(VLOOKUP($C382,BD!$D$1:$F$501,3,0)&gt;S$1,0,3))),"")</f>
        <v/>
      </c>
      <c r="CN382" s="23" t="str">
        <f>+IF(AND(LEN($I382)&gt;5),IF(AND($J382&gt;T$1,$J382&lt;=$AO$1),1,IF((COUNTIFS(INCAPACIDADES!$C$1:$C$51,$I382,INCAPACIDADES!Q$1:Q$51,T$1))&gt;0,2,IF(VLOOKUP($C382,BD!$D$1:$F$501,3,0)&gt;T$1,0,3))),"")</f>
        <v/>
      </c>
      <c r="CO382" s="23" t="str">
        <f>+IF(AND(LEN($I382)&gt;5),IF(AND($J382&gt;U$1,$J382&lt;=$AO$1),1,IF((COUNTIFS(INCAPACIDADES!$C$1:$C$51,$I382,INCAPACIDADES!R$1:R$51,U$1))&gt;0,2,IF(VLOOKUP($C382,BD!$D$1:$F$501,3,0)&gt;U$1,0,3))),"")</f>
        <v/>
      </c>
      <c r="CP382" s="23" t="str">
        <f>+IF(AND(LEN($I382)&gt;5),IF(AND($J382&gt;V$1,$J382&lt;=$AO$1),1,IF((COUNTIFS(INCAPACIDADES!$C$1:$C$51,$I382,INCAPACIDADES!S$1:S$51,V$1))&gt;0,2,IF(VLOOKUP($C382,BD!$D$1:$F$501,3,0)&gt;V$1,0,3))),"")</f>
        <v/>
      </c>
      <c r="CQ382" s="23" t="str">
        <f>+IF(AND(LEN($I382)&gt;5),IF(AND($J382&gt;W$1,$J382&lt;=$AO$1),1,IF((COUNTIFS(INCAPACIDADES!$C$1:$C$51,$I382,INCAPACIDADES!T$1:T$51,W$1))&gt;0,2,IF(VLOOKUP($C382,BD!$D$1:$F$501,3,0)&gt;W$1,0,3))),"")</f>
        <v/>
      </c>
      <c r="CR382" s="23" t="str">
        <f>+IF(AND(LEN($I382)&gt;5),IF(AND($J382&gt;X$1,$J382&lt;=$AO$1),1,IF((COUNTIFS(INCAPACIDADES!$C$1:$C$51,$I382,INCAPACIDADES!U$1:U$51,X$1))&gt;0,2,IF(VLOOKUP($C382,BD!$D$1:$F$501,3,0)&gt;X$1,0,3))),"")</f>
        <v/>
      </c>
      <c r="CS382" s="23" t="str">
        <f>+IF(AND(LEN($I382)&gt;5),IF(AND($J382&gt;Y$1,$J382&lt;=$AO$1),1,IF((COUNTIFS(INCAPACIDADES!$C$1:$C$51,$I382,INCAPACIDADES!V$1:V$51,Y$1))&gt;0,2,IF(VLOOKUP($C382,BD!$D$1:$F$501,3,0)&gt;Y$1,0,3))),"")</f>
        <v/>
      </c>
      <c r="CT382" s="23" t="str">
        <f>+IF(AND(LEN($I382)&gt;5),IF(AND($J382&gt;Z$1,$J382&lt;=$AO$1),1,IF((COUNTIFS(INCAPACIDADES!$C$1:$C$51,$I382,INCAPACIDADES!W$1:W$51,Z$1))&gt;0,2,IF(VLOOKUP($C382,BD!$D$1:$F$501,3,0)&gt;Z$1,0,3))),"")</f>
        <v/>
      </c>
      <c r="CU382" s="23" t="str">
        <f>+IF(AND(LEN($I382)&gt;5),IF(AND($J382&gt;AA$1,$J382&lt;=$AO$1),1,IF((COUNTIFS(INCAPACIDADES!$C$1:$C$51,$I382,INCAPACIDADES!X$1:X$51,AA$1))&gt;0,2,IF(VLOOKUP($C382,BD!$D$1:$F$501,3,0)&gt;AA$1,0,3))),"")</f>
        <v/>
      </c>
      <c r="CV382" s="23" t="str">
        <f>+IF(AND(LEN($I382)&gt;5),IF(AND($J382&gt;AB$1,$J382&lt;=$AO$1),1,IF((COUNTIFS(INCAPACIDADES!$C$1:$C$51,$I382,INCAPACIDADES!Y$1:Y$51,AB$1))&gt;0,2,IF(VLOOKUP($C382,BD!$D$1:$F$501,3,0)&gt;AB$1,0,3))),"")</f>
        <v/>
      </c>
      <c r="CW382" s="23" t="str">
        <f>+IF(AND(LEN($I382)&gt;5),IF(AND($J382&gt;AC$1,$J382&lt;=$AO$1),1,IF((COUNTIFS(INCAPACIDADES!$C$1:$C$51,$I382,INCAPACIDADES!Z$1:Z$51,AC$1))&gt;0,2,IF(VLOOKUP($C382,BD!$D$1:$F$501,3,0)&gt;AC$1,0,3))),"")</f>
        <v/>
      </c>
      <c r="CX382" s="23" t="str">
        <f>+IF(AND(LEN($I382)&gt;5),IF(AND($J382&gt;AD$1,$J382&lt;=$AO$1),1,IF((COUNTIFS(INCAPACIDADES!$C$1:$C$51,$I382,INCAPACIDADES!AA$1:AA$51,AD$1))&gt;0,2,IF(VLOOKUP($C382,BD!$D$1:$F$501,3,0)&gt;AD$1,0,3))),"")</f>
        <v/>
      </c>
      <c r="CY382" s="23" t="str">
        <f>+IF(AND(LEN($I382)&gt;5),IF(AND($J382&gt;AE$1,$J382&lt;=$AO$1),1,IF((COUNTIFS(INCAPACIDADES!$C$1:$C$51,$I382,INCAPACIDADES!AB$1:AB$51,AE$1))&gt;0,2,IF(VLOOKUP($C382,BD!$D$1:$F$501,3,0)&gt;AE$1,0,3))),"")</f>
        <v/>
      </c>
      <c r="CZ382" s="23" t="str">
        <f>+IF(AND(LEN($I382)&gt;5),IF(AND($J382&gt;AF$1,$J382&lt;=$AO$1),1,IF((COUNTIFS(INCAPACIDADES!$C$1:$C$51,$I382,INCAPACIDADES!AC$1:AC$51,AF$1))&gt;0,2,IF(VLOOKUP($C382,BD!$D$1:$F$501,3,0)&gt;AF$1,0,3))),"")</f>
        <v/>
      </c>
      <c r="DA382" s="23" t="str">
        <f>+IF(AND(LEN($I382)&gt;5),IF(AND($J382&gt;AG$1,$J382&lt;=$AO$1),1,IF((COUNTIFS(INCAPACIDADES!$C$1:$C$51,$I382,INCAPACIDADES!AD$1:AD$51,AG$1))&gt;0,2,IF(VLOOKUP($C382,BD!$D$1:$F$501,3,0)&gt;AG$1,0,3))),"")</f>
        <v/>
      </c>
      <c r="DB382" s="23" t="str">
        <f>+IF(AND(LEN($I382)&gt;5),IF(AND($J382&gt;AH$1,$J382&lt;=$AO$1),1,IF((COUNTIFS(INCAPACIDADES!$C$1:$C$51,$I382,INCAPACIDADES!AE$1:AE$51,AH$1))&gt;0,2,IF(VLOOKUP($C382,BD!$D$1:$F$501,3,0)&gt;AH$1,0,3))),"")</f>
        <v/>
      </c>
      <c r="DC382" s="23" t="str">
        <f>+IF(AND(LEN($I382)&gt;5),IF(AND($J382&gt;AI$1,$J382&lt;=$AO$1),1,IF((COUNTIFS(INCAPACIDADES!$C$1:$C$51,$I382,INCAPACIDADES!AF$1:AF$51,AI$1))&gt;0,2,IF(VLOOKUP($C382,BD!$D$1:$F$501,3,0)&gt;AI$1,0,3))),"")</f>
        <v/>
      </c>
      <c r="DD382" s="23" t="str">
        <f>+IF(AND(LEN($I382)&gt;5),IF(AND($J382&gt;AJ$1,$J382&lt;=$AO$1),1,IF((COUNTIFS(INCAPACIDADES!$C$1:$C$51,$I382,INCAPACIDADES!AG$1:AG$51,AJ$1))&gt;0,2,IF(VLOOKUP($C382,BD!$D$1:$F$501,3,0)&gt;AJ$1,0,3))),"")</f>
        <v/>
      </c>
      <c r="DE382" s="23" t="str">
        <f>+IF(AND(LEN($I382)&gt;5),IF(AND($J382&gt;AK$1,$J382&lt;=$AO$1),1,IF((COUNTIFS(INCAPACIDADES!$C$1:$C$51,$I382,INCAPACIDADES!AH$1:AH$51,AK$1))&gt;0,2,IF(VLOOKUP($C382,BD!$D$1:$F$501,3,0)&gt;AK$1,0,3))),"")</f>
        <v/>
      </c>
      <c r="DF382" s="23" t="str">
        <f>+IF(AND(LEN($I382)&gt;5),IF(AND($J382&gt;AL$1,$J382&lt;=$AO$1),1,IF((COUNTIFS(INCAPACIDADES!$C$1:$C$51,$I382,INCAPACIDADES!AI$1:AI$51,AL$1))&gt;0,2,IF(VLOOKUP($C382,BD!$D$1:$F$501,3,0)&gt;AL$1,0,3))),"")</f>
        <v/>
      </c>
      <c r="DG382" s="23" t="str">
        <f>+IF(AND(LEN($I382)&gt;5),IF(AND($J382&gt;AM$1,$J382&lt;=$AO$1),1,IF((COUNTIFS(INCAPACIDADES!$C$1:$C$51,$I382,INCAPACIDADES!AJ$1:AJ$51,AM$1))&gt;0,2,IF(VLOOKUP($C382,BD!$D$1:$F$501,3,0)&gt;AM$1,0,3))),"")</f>
        <v/>
      </c>
      <c r="DH382" s="23" t="str">
        <f>+IF(AND(LEN($I382)&gt;5),IF(AND($J382&gt;AN$1,$J382&lt;=$AO$1),1,IF((COUNTIFS(INCAPACIDADES!$C$1:$C$51,$I382,INCAPACIDADES!AK$1:AK$51,AN$1))&gt;0,2,IF(VLOOKUP($C382,BD!$D$1:$F$501,3,0)&gt;AN$1,0,3))),"")</f>
        <v/>
      </c>
      <c r="DI382" s="23" t="str">
        <f>+IF(AND(LEN($I382)&gt;5),IF(AND($J382&gt;AO$1,$J382&lt;=$AO$1),1,IF((COUNTIFS(INCAPACIDADES!$C$1:$C$51,$I382,INCAPACIDADES!AL$1:AL$51,AO$1))&gt;0,2,IF(VLOOKUP($C382,BD!$D$1:$F$501,3,0)&gt;AO$1,0,3))),"")</f>
        <v/>
      </c>
      <c r="DJ382" s="23" t="str">
        <f>+IF(LEN($I382)&gt;5,IF(ISERROR(VLOOKUP(N382,'CODIGO PAGO'!$B$2:$B$20,1,0)),1,IF(OR(AND(CH382=1,N382&lt;&gt;"N"),AND(CH382=3,N382&lt;&gt;"B"),AND(CH382=2,LEFT(TRIM(N382),1)&lt;&gt;"I")),1,IF(OR(AND(CH382=0,N382="N"),AND(CH382=0,N382="B"),AND(CH382=0,LEFT(TRIM(N382),1)="I")),1,0))),"")</f>
        <v/>
      </c>
      <c r="DK382" s="23" t="str">
        <f t="shared" si="209"/>
        <v/>
      </c>
      <c r="DL382" s="23" t="str">
        <f>+IF(LEN($I382)&gt;5,IF(ISERROR(VLOOKUP(P382,'CODIGO PAGO'!$B$2:$B$20,1,0)),1,IF(OR(AND(CJ382=1,P382&lt;&gt;"N"),AND(CJ382=3,P382&lt;&gt;"B"),AND(CJ382=2,LEFT(TRIM(P382),1)&lt;&gt;"I")),1,IF(OR(AND(CJ382=0,P382="N"),AND(CJ382=0,P382="B"),AND(CJ382=0,LEFT(TRIM(P382),1)="I")),1,0))),"")</f>
        <v/>
      </c>
      <c r="DM382" s="23" t="str">
        <f t="shared" si="210"/>
        <v/>
      </c>
      <c r="DN382" s="23" t="str">
        <f>+IF(LEN($I382)&gt;5,IF(ISERROR(VLOOKUP(R382,'CODIGO PAGO'!$B$2:$B$20,1,0)),1,IF(OR(AND(CL382=1,R382&lt;&gt;"N"),AND(CL382=3,R382&lt;&gt;"B"),AND(CL382=2,LEFT(TRIM(R382),1)&lt;&gt;"I")),1,IF(OR(AND(CL382=0,R382="N"),AND(CL382=0,R382="B"),AND(CL382=0,LEFT(TRIM(R382),1)="I")),1,0))),"")</f>
        <v/>
      </c>
      <c r="DO382" s="23" t="str">
        <f t="shared" si="211"/>
        <v/>
      </c>
      <c r="DP382" s="23" t="str">
        <f>+IF(LEN($I382)&gt;5,IF(ISERROR(VLOOKUP(T382,'CODIGO PAGO'!$B$2:$B$20,1,0)),1,IF(OR(AND(CN382=1,T382&lt;&gt;"N"),AND(CN382=3,T382&lt;&gt;"B"),AND(CN382=2,LEFT(TRIM(T382),1)&lt;&gt;"I")),1,IF(OR(AND(CN382=0,T382="N"),AND(CN382=0,T382="B"),AND(CN382=0,LEFT(TRIM(T382),1)="I")),1,0))),"")</f>
        <v/>
      </c>
      <c r="DQ382" s="23" t="str">
        <f t="shared" si="212"/>
        <v/>
      </c>
      <c r="DR382" s="23" t="str">
        <f>+IF(LEN($I382)&gt;5,IF(ISERROR(VLOOKUP(V382,'CODIGO PAGO'!$B$2:$B$20,1,0)),1,IF(OR(AND(CP382=1,V382&lt;&gt;"N"),AND(CP382=3,V382&lt;&gt;"B"),AND(CP382=2,LEFT(TRIM(V382),1)&lt;&gt;"I")),1,IF(OR(AND(CP382=0,V382="N"),AND(CP382=0,V382="B"),AND(CP382=0,LEFT(TRIM(V382),1)="I")),1,0))),"")</f>
        <v/>
      </c>
      <c r="DS382" s="23" t="str">
        <f t="shared" si="213"/>
        <v/>
      </c>
      <c r="DT382" s="23" t="str">
        <f>+IF(LEN($I382)&gt;5,IF(ISERROR(VLOOKUP(X382,'CODIGO PAGO'!$B$2:$B$20,1,0)),1,IF(OR(AND(CR382=1,X382&lt;&gt;"N"),AND(CR382=3,X382&lt;&gt;"B"),AND(CR382=2,LEFT(TRIM(X382),1)&lt;&gt;"I")),1,IF(OR(AND(CR382=0,X382="N"),AND(CR382=0,X382="B"),AND(CR382=0,LEFT(TRIM(X382),1)="I")),1,0))),"")</f>
        <v/>
      </c>
      <c r="DU382" s="23" t="str">
        <f t="shared" si="214"/>
        <v/>
      </c>
      <c r="DV382" s="23" t="str">
        <f>+IF(LEN($I382)&gt;5,IF(ISERROR(VLOOKUP(Z382,'CODIGO PAGO'!$B$2:$B$20,1,0)),1,IF(OR(AND(CT382=1,Z382&lt;&gt;"N"),AND(CT382=3,Z382&lt;&gt;"B"),AND(CT382=2,LEFT(TRIM(Z382),1)&lt;&gt;"I")),1,IF(OR(AND(CT382=0,Z382="N"),AND(CT382=0,Z382="B"),AND(CT382=0,LEFT(TRIM(Z382),1)="I")),1,0))),"")</f>
        <v/>
      </c>
      <c r="DW382" s="23" t="str">
        <f t="shared" si="215"/>
        <v/>
      </c>
      <c r="DX382" s="23" t="str">
        <f>+IF(LEN($I382)&gt;5,IF(ISERROR(VLOOKUP(AB382,'CODIGO PAGO'!$B$2:$B$20,1,0)),1,IF(OR(AND(CV382=1,AB382&lt;&gt;"N"),AND(CV382=3,AB382&lt;&gt;"B"),AND(CV382=2,LEFT(TRIM(AB382),1)&lt;&gt;"I")),1,IF(OR(AND(CV382=0,AB382="N"),AND(CV382=0,AB382="B"),AND(CV382=0,LEFT(TRIM(AB382),1)="I")),1,0))),"")</f>
        <v/>
      </c>
      <c r="DY382" s="23" t="str">
        <f t="shared" si="216"/>
        <v/>
      </c>
      <c r="DZ382" s="23" t="str">
        <f>+IF(LEN($I382)&gt;5,IF(ISERROR(VLOOKUP(AD382,'CODIGO PAGO'!$B$2:$B$20,1,0)),1,IF(OR(AND(CX382=1,AD382&lt;&gt;"N"),AND(CX382=3,AD382&lt;&gt;"B"),AND(CX382=2,LEFT(TRIM(AD382),1)&lt;&gt;"I")),1,IF(OR(AND(CX382=0,AD382="N"),AND(CX382=0,AD382="B"),AND(CX382=0,LEFT(TRIM(AD382),1)="I")),1,0))),"")</f>
        <v/>
      </c>
      <c r="EA382" s="23" t="str">
        <f t="shared" si="217"/>
        <v/>
      </c>
      <c r="EB382" s="23" t="str">
        <f>+IF(LEN($I382)&gt;5,IF(ISERROR(VLOOKUP(AF382,'CODIGO PAGO'!$B$2:$B$20,1,0)),1,IF(OR(AND(CZ382=1,AF382&lt;&gt;"N"),AND(CZ382=3,AF382&lt;&gt;"B"),AND(CZ382=2,LEFT(TRIM(AF382),1)&lt;&gt;"I")),1,IF(OR(AND(CZ382=0,AF382="N"),AND(CZ382=0,AF382="B"),AND(CZ382=0,LEFT(TRIM(AF382),1)="I")),1,0))),"")</f>
        <v/>
      </c>
      <c r="EC382" s="23" t="str">
        <f t="shared" si="218"/>
        <v/>
      </c>
      <c r="ED382" s="23" t="str">
        <f>+IF(LEN($I382)&gt;5,IF(ISERROR(VLOOKUP(AH382,'CODIGO PAGO'!$B$2:$B$20,1,0)),1,IF(OR(AND(DB382=1,AH382&lt;&gt;"N"),AND(DB382=3,AH382&lt;&gt;"B"),AND(DB382=2,LEFT(TRIM(AH382),1)&lt;&gt;"I")),1,IF(OR(AND(DB382=0,AH382="N"),AND(DB382=0,AH382="B"),AND(DB382=0,LEFT(TRIM(AH382),1)="I")),1,0))),"")</f>
        <v/>
      </c>
      <c r="EE382" s="23" t="str">
        <f t="shared" si="219"/>
        <v/>
      </c>
      <c r="EF382" s="23" t="str">
        <f>+IF(LEN($I382)&gt;5,IF(ISERROR(VLOOKUP(AJ382,'CODIGO PAGO'!$B$2:$B$20,1,0)),1,IF(OR(AND(DD382=1,AJ382&lt;&gt;"N"),AND(DD382=3,AJ382&lt;&gt;"B"),AND(DD382=2,LEFT(TRIM(AJ382),1)&lt;&gt;"I")),1,IF(OR(AND(DD382=0,AJ382="N"),AND(DD382=0,AJ382="B"),AND(DD382=0,LEFT(TRIM(AJ382),1)="I")),1,0))),"")</f>
        <v/>
      </c>
      <c r="EG382" s="23" t="str">
        <f t="shared" si="220"/>
        <v/>
      </c>
      <c r="EH382" s="23" t="str">
        <f>+IF(LEN($I382)&gt;5,IF(ISERROR(VLOOKUP(AL382,'CODIGO PAGO'!$B$2:$B$20,1,0)),1,IF(OR(AND(DF382=1,AL382&lt;&gt;"N"),AND(DF382=3,AL382&lt;&gt;"B"),AND(DF382=2,LEFT(TRIM(AL382),1)&lt;&gt;"I")),1,IF(OR(AND(DF382=0,AL382="N"),AND(DF382=0,AL382="B"),AND(DF382=0,LEFT(TRIM(AL382),1)="I")),1,0))),"")</f>
        <v/>
      </c>
      <c r="EI382" s="23" t="str">
        <f t="shared" si="221"/>
        <v/>
      </c>
      <c r="EJ382" s="23" t="str">
        <f>+IF(LEN($I382)&gt;5,IF(ISERROR(VLOOKUP(AN382,'CODIGO PAGO'!$B$2:$B$20,1,0)),1,IF(OR(AND(DH382=1,AN382&lt;&gt;"N"),AND(DH382=3,AN382&lt;&gt;"B"),AND(DH382=2,LEFT(TRIM(AN382),1)&lt;&gt;"I")),1,IF(OR(AND(DH382=0,AN382="N"),AND(DH382=0,AN382="B"),AND(DH382=0,LEFT(TRIM(AN382),1)="I")),1,0))),"")</f>
        <v/>
      </c>
      <c r="EK382" s="23" t="str">
        <f t="shared" si="222"/>
        <v/>
      </c>
      <c r="EL382" s="24" t="str">
        <f t="shared" si="223"/>
        <v/>
      </c>
    </row>
    <row r="383" spans="1:142" s="26" customFormat="1">
      <c r="A383" s="15" t="str">
        <f t="shared" si="189"/>
        <v/>
      </c>
      <c r="B383" s="1" t="str">
        <f>+IF(LEN(I383)&gt;5,'CODIGO PAGO'!$B$28,"")</f>
        <v/>
      </c>
      <c r="C383" s="1" t="str">
        <f>+IF(LEN($I383)&gt;5,BD!D383,"")</f>
        <v/>
      </c>
      <c r="D383" s="168" t="str">
        <f>+IF(LEN($I383)&gt;5,BD!A383,"")</f>
        <v/>
      </c>
      <c r="E383" s="1" t="str">
        <f>+IF(LEN($I383)&gt;5,BD!B383,"")</f>
        <v/>
      </c>
      <c r="F383" s="1" t="str">
        <f>+IF(LEN($I383)&gt;5,BD!C383,"")</f>
        <v/>
      </c>
      <c r="G383" s="141"/>
      <c r="H383" s="141"/>
      <c r="I383" s="1" t="str">
        <f>+IF(LEN(BD!G383)&gt;5,BD!G383,"")</f>
        <v/>
      </c>
      <c r="J383" s="167" t="str">
        <f>+IF(LEN($I383)&gt;5,BD!E383,"")</f>
        <v/>
      </c>
      <c r="K383" s="6" t="str">
        <f t="shared" si="190"/>
        <v/>
      </c>
      <c r="L383" s="87" t="str">
        <f>+IF(LEN($I383)&gt;5,BD!H383,"")</f>
        <v/>
      </c>
      <c r="M383" s="40" t="str">
        <f t="shared" si="191"/>
        <v/>
      </c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4" t="str">
        <f t="shared" si="192"/>
        <v/>
      </c>
      <c r="AQ383" s="5" t="str">
        <f t="shared" si="193"/>
        <v/>
      </c>
      <c r="AR383" s="91" t="str">
        <f t="shared" si="194"/>
        <v/>
      </c>
      <c r="AS383" s="5" t="str">
        <f t="shared" si="195"/>
        <v/>
      </c>
      <c r="AT383" s="91" t="str">
        <f t="shared" si="196"/>
        <v/>
      </c>
      <c r="AU383" s="4" t="str">
        <f t="shared" si="197"/>
        <v/>
      </c>
      <c r="AV383" s="4" t="str">
        <f t="shared" si="198"/>
        <v/>
      </c>
      <c r="AW383" s="4" t="str">
        <f t="shared" si="199"/>
        <v/>
      </c>
      <c r="AX383" s="4" t="str">
        <f t="shared" si="200"/>
        <v/>
      </c>
      <c r="AY383" s="88" t="str">
        <f t="shared" si="201"/>
        <v/>
      </c>
      <c r="AZ383" s="17" t="str">
        <f t="shared" si="202"/>
        <v/>
      </c>
      <c r="BA383" s="18" t="str">
        <f t="shared" si="203"/>
        <v/>
      </c>
      <c r="BB383" s="19" t="str">
        <f>+IF(LEN(I383)&gt;5,IF(INT(RIGHT(B383,1))=9,0.5*L383*AY383,INT(MID(B383,5,LEN(B383)-4))*L383)+IFERROR(VLOOKUP(I383,AJUSTES!$A$1:$I$50,9,0),0),"")</f>
        <v/>
      </c>
      <c r="BC383" s="12"/>
      <c r="BD383" s="19" t="str">
        <f t="shared" si="204"/>
        <v/>
      </c>
      <c r="BE383" s="18" t="str">
        <f t="shared" si="205"/>
        <v/>
      </c>
      <c r="BF383" s="139" t="str">
        <f t="shared" si="206"/>
        <v/>
      </c>
      <c r="BG383" s="114"/>
      <c r="BH383" s="18" t="str">
        <f t="shared" si="207"/>
        <v/>
      </c>
      <c r="BI383" s="13"/>
      <c r="BJ383" s="12"/>
      <c r="BK383" s="12"/>
      <c r="BL383" s="145"/>
      <c r="BM383" s="12"/>
      <c r="BN383" s="12"/>
      <c r="BO383" s="12"/>
      <c r="BP383" s="12"/>
      <c r="BQ383" s="12"/>
      <c r="BR383" s="12"/>
      <c r="BS383" s="146"/>
      <c r="BT383" s="14"/>
      <c r="BU383" s="12"/>
      <c r="BV383" s="12"/>
      <c r="BW383" s="12"/>
      <c r="BX383" s="12"/>
      <c r="BY383" s="12"/>
      <c r="BZ383" s="144"/>
      <c r="CA383" s="107" t="str">
        <f>+IF(LEN($I383)&gt;5,IF(BD!F383="N/A","",BD!F383),"")</f>
        <v/>
      </c>
      <c r="CB383" s="21"/>
      <c r="CC383" s="147"/>
      <c r="CD383" s="148"/>
      <c r="CE383" s="8" t="str">
        <f>+IF(LEN(I383)&gt;5,BD!M383,"")</f>
        <v/>
      </c>
      <c r="CF383" s="16" t="str">
        <f>+IF(LEN(I383)&gt;5,BD!N383,"")</f>
        <v/>
      </c>
      <c r="CG383" s="3" t="str">
        <f t="shared" si="208"/>
        <v/>
      </c>
      <c r="CH383" s="23" t="str">
        <f>+IF(AND(LEN($I383)&gt;5),IF(AND($J383&gt;N$1,$J383&lt;=$AO$1),1,IF((COUNTIFS(INCAPACIDADES!$C$1:$C$51,$I383,INCAPACIDADES!K$1:K$51,N$1))&gt;0,2,IF(VLOOKUP($C383,BD!$D$1:$F$501,3,0)&gt;N$1,0,3))),"")</f>
        <v/>
      </c>
      <c r="CI383" s="23" t="str">
        <f>+IF(AND(LEN($I383)&gt;5),IF(AND($J383&gt;O$1,$J383&lt;=$AO$1),1,IF((COUNTIFS(INCAPACIDADES!$C$1:$C$51,$I383,INCAPACIDADES!L$1:L$51,O$1))&gt;0,2,IF(VLOOKUP($C383,BD!$D$1:$F$501,3,0)&gt;O$1,0,3))),"")</f>
        <v/>
      </c>
      <c r="CJ383" s="23" t="str">
        <f>+IF(AND(LEN($I383)&gt;5),IF(AND($J383&gt;P$1,$J383&lt;=$AO$1),1,IF((COUNTIFS(INCAPACIDADES!$C$1:$C$51,$I383,INCAPACIDADES!M$1:M$51,P$1))&gt;0,2,IF(VLOOKUP($C383,BD!$D$1:$F$501,3,0)&gt;P$1,0,3))),"")</f>
        <v/>
      </c>
      <c r="CK383" s="23" t="str">
        <f>+IF(AND(LEN($I383)&gt;5),IF(AND($J383&gt;Q$1,$J383&lt;=$AO$1),1,IF((COUNTIFS(INCAPACIDADES!$C$1:$C$51,$I383,INCAPACIDADES!N$1:N$51,Q$1))&gt;0,2,IF(VLOOKUP($C383,BD!$D$1:$F$501,3,0)&gt;Q$1,0,3))),"")</f>
        <v/>
      </c>
      <c r="CL383" s="23" t="str">
        <f>+IF(AND(LEN($I383)&gt;5),IF(AND($J383&gt;R$1,$J383&lt;=$AO$1),1,IF((COUNTIFS(INCAPACIDADES!$C$1:$C$51,$I383,INCAPACIDADES!O$1:O$51,R$1))&gt;0,2,IF(VLOOKUP($C383,BD!$D$1:$F$501,3,0)&gt;R$1,0,3))),"")</f>
        <v/>
      </c>
      <c r="CM383" s="23" t="str">
        <f>+IF(AND(LEN($I383)&gt;5),IF(AND($J383&gt;S$1,$J383&lt;=$AO$1),1,IF((COUNTIFS(INCAPACIDADES!$C$1:$C$51,$I383,INCAPACIDADES!P$1:P$51,S$1))&gt;0,2,IF(VLOOKUP($C383,BD!$D$1:$F$501,3,0)&gt;S$1,0,3))),"")</f>
        <v/>
      </c>
      <c r="CN383" s="23" t="str">
        <f>+IF(AND(LEN($I383)&gt;5),IF(AND($J383&gt;T$1,$J383&lt;=$AO$1),1,IF((COUNTIFS(INCAPACIDADES!$C$1:$C$51,$I383,INCAPACIDADES!Q$1:Q$51,T$1))&gt;0,2,IF(VLOOKUP($C383,BD!$D$1:$F$501,3,0)&gt;T$1,0,3))),"")</f>
        <v/>
      </c>
      <c r="CO383" s="23" t="str">
        <f>+IF(AND(LEN($I383)&gt;5),IF(AND($J383&gt;U$1,$J383&lt;=$AO$1),1,IF((COUNTIFS(INCAPACIDADES!$C$1:$C$51,$I383,INCAPACIDADES!R$1:R$51,U$1))&gt;0,2,IF(VLOOKUP($C383,BD!$D$1:$F$501,3,0)&gt;U$1,0,3))),"")</f>
        <v/>
      </c>
      <c r="CP383" s="23" t="str">
        <f>+IF(AND(LEN($I383)&gt;5),IF(AND($J383&gt;V$1,$J383&lt;=$AO$1),1,IF((COUNTIFS(INCAPACIDADES!$C$1:$C$51,$I383,INCAPACIDADES!S$1:S$51,V$1))&gt;0,2,IF(VLOOKUP($C383,BD!$D$1:$F$501,3,0)&gt;V$1,0,3))),"")</f>
        <v/>
      </c>
      <c r="CQ383" s="23" t="str">
        <f>+IF(AND(LEN($I383)&gt;5),IF(AND($J383&gt;W$1,$J383&lt;=$AO$1),1,IF((COUNTIFS(INCAPACIDADES!$C$1:$C$51,$I383,INCAPACIDADES!T$1:T$51,W$1))&gt;0,2,IF(VLOOKUP($C383,BD!$D$1:$F$501,3,0)&gt;W$1,0,3))),"")</f>
        <v/>
      </c>
      <c r="CR383" s="23" t="str">
        <f>+IF(AND(LEN($I383)&gt;5),IF(AND($J383&gt;X$1,$J383&lt;=$AO$1),1,IF((COUNTIFS(INCAPACIDADES!$C$1:$C$51,$I383,INCAPACIDADES!U$1:U$51,X$1))&gt;0,2,IF(VLOOKUP($C383,BD!$D$1:$F$501,3,0)&gt;X$1,0,3))),"")</f>
        <v/>
      </c>
      <c r="CS383" s="23" t="str">
        <f>+IF(AND(LEN($I383)&gt;5),IF(AND($J383&gt;Y$1,$J383&lt;=$AO$1),1,IF((COUNTIFS(INCAPACIDADES!$C$1:$C$51,$I383,INCAPACIDADES!V$1:V$51,Y$1))&gt;0,2,IF(VLOOKUP($C383,BD!$D$1:$F$501,3,0)&gt;Y$1,0,3))),"")</f>
        <v/>
      </c>
      <c r="CT383" s="23" t="str">
        <f>+IF(AND(LEN($I383)&gt;5),IF(AND($J383&gt;Z$1,$J383&lt;=$AO$1),1,IF((COUNTIFS(INCAPACIDADES!$C$1:$C$51,$I383,INCAPACIDADES!W$1:W$51,Z$1))&gt;0,2,IF(VLOOKUP($C383,BD!$D$1:$F$501,3,0)&gt;Z$1,0,3))),"")</f>
        <v/>
      </c>
      <c r="CU383" s="23" t="str">
        <f>+IF(AND(LEN($I383)&gt;5),IF(AND($J383&gt;AA$1,$J383&lt;=$AO$1),1,IF((COUNTIFS(INCAPACIDADES!$C$1:$C$51,$I383,INCAPACIDADES!X$1:X$51,AA$1))&gt;0,2,IF(VLOOKUP($C383,BD!$D$1:$F$501,3,0)&gt;AA$1,0,3))),"")</f>
        <v/>
      </c>
      <c r="CV383" s="23" t="str">
        <f>+IF(AND(LEN($I383)&gt;5),IF(AND($J383&gt;AB$1,$J383&lt;=$AO$1),1,IF((COUNTIFS(INCAPACIDADES!$C$1:$C$51,$I383,INCAPACIDADES!Y$1:Y$51,AB$1))&gt;0,2,IF(VLOOKUP($C383,BD!$D$1:$F$501,3,0)&gt;AB$1,0,3))),"")</f>
        <v/>
      </c>
      <c r="CW383" s="23" t="str">
        <f>+IF(AND(LEN($I383)&gt;5),IF(AND($J383&gt;AC$1,$J383&lt;=$AO$1),1,IF((COUNTIFS(INCAPACIDADES!$C$1:$C$51,$I383,INCAPACIDADES!Z$1:Z$51,AC$1))&gt;0,2,IF(VLOOKUP($C383,BD!$D$1:$F$501,3,0)&gt;AC$1,0,3))),"")</f>
        <v/>
      </c>
      <c r="CX383" s="23" t="str">
        <f>+IF(AND(LEN($I383)&gt;5),IF(AND($J383&gt;AD$1,$J383&lt;=$AO$1),1,IF((COUNTIFS(INCAPACIDADES!$C$1:$C$51,$I383,INCAPACIDADES!AA$1:AA$51,AD$1))&gt;0,2,IF(VLOOKUP($C383,BD!$D$1:$F$501,3,0)&gt;AD$1,0,3))),"")</f>
        <v/>
      </c>
      <c r="CY383" s="23" t="str">
        <f>+IF(AND(LEN($I383)&gt;5),IF(AND($J383&gt;AE$1,$J383&lt;=$AO$1),1,IF((COUNTIFS(INCAPACIDADES!$C$1:$C$51,$I383,INCAPACIDADES!AB$1:AB$51,AE$1))&gt;0,2,IF(VLOOKUP($C383,BD!$D$1:$F$501,3,0)&gt;AE$1,0,3))),"")</f>
        <v/>
      </c>
      <c r="CZ383" s="23" t="str">
        <f>+IF(AND(LEN($I383)&gt;5),IF(AND($J383&gt;AF$1,$J383&lt;=$AO$1),1,IF((COUNTIFS(INCAPACIDADES!$C$1:$C$51,$I383,INCAPACIDADES!AC$1:AC$51,AF$1))&gt;0,2,IF(VLOOKUP($C383,BD!$D$1:$F$501,3,0)&gt;AF$1,0,3))),"")</f>
        <v/>
      </c>
      <c r="DA383" s="23" t="str">
        <f>+IF(AND(LEN($I383)&gt;5),IF(AND($J383&gt;AG$1,$J383&lt;=$AO$1),1,IF((COUNTIFS(INCAPACIDADES!$C$1:$C$51,$I383,INCAPACIDADES!AD$1:AD$51,AG$1))&gt;0,2,IF(VLOOKUP($C383,BD!$D$1:$F$501,3,0)&gt;AG$1,0,3))),"")</f>
        <v/>
      </c>
      <c r="DB383" s="23" t="str">
        <f>+IF(AND(LEN($I383)&gt;5),IF(AND($J383&gt;AH$1,$J383&lt;=$AO$1),1,IF((COUNTIFS(INCAPACIDADES!$C$1:$C$51,$I383,INCAPACIDADES!AE$1:AE$51,AH$1))&gt;0,2,IF(VLOOKUP($C383,BD!$D$1:$F$501,3,0)&gt;AH$1,0,3))),"")</f>
        <v/>
      </c>
      <c r="DC383" s="23" t="str">
        <f>+IF(AND(LEN($I383)&gt;5),IF(AND($J383&gt;AI$1,$J383&lt;=$AO$1),1,IF((COUNTIFS(INCAPACIDADES!$C$1:$C$51,$I383,INCAPACIDADES!AF$1:AF$51,AI$1))&gt;0,2,IF(VLOOKUP($C383,BD!$D$1:$F$501,3,0)&gt;AI$1,0,3))),"")</f>
        <v/>
      </c>
      <c r="DD383" s="23" t="str">
        <f>+IF(AND(LEN($I383)&gt;5),IF(AND($J383&gt;AJ$1,$J383&lt;=$AO$1),1,IF((COUNTIFS(INCAPACIDADES!$C$1:$C$51,$I383,INCAPACIDADES!AG$1:AG$51,AJ$1))&gt;0,2,IF(VLOOKUP($C383,BD!$D$1:$F$501,3,0)&gt;AJ$1,0,3))),"")</f>
        <v/>
      </c>
      <c r="DE383" s="23" t="str">
        <f>+IF(AND(LEN($I383)&gt;5),IF(AND($J383&gt;AK$1,$J383&lt;=$AO$1),1,IF((COUNTIFS(INCAPACIDADES!$C$1:$C$51,$I383,INCAPACIDADES!AH$1:AH$51,AK$1))&gt;0,2,IF(VLOOKUP($C383,BD!$D$1:$F$501,3,0)&gt;AK$1,0,3))),"")</f>
        <v/>
      </c>
      <c r="DF383" s="23" t="str">
        <f>+IF(AND(LEN($I383)&gt;5),IF(AND($J383&gt;AL$1,$J383&lt;=$AO$1),1,IF((COUNTIFS(INCAPACIDADES!$C$1:$C$51,$I383,INCAPACIDADES!AI$1:AI$51,AL$1))&gt;0,2,IF(VLOOKUP($C383,BD!$D$1:$F$501,3,0)&gt;AL$1,0,3))),"")</f>
        <v/>
      </c>
      <c r="DG383" s="23" t="str">
        <f>+IF(AND(LEN($I383)&gt;5),IF(AND($J383&gt;AM$1,$J383&lt;=$AO$1),1,IF((COUNTIFS(INCAPACIDADES!$C$1:$C$51,$I383,INCAPACIDADES!AJ$1:AJ$51,AM$1))&gt;0,2,IF(VLOOKUP($C383,BD!$D$1:$F$501,3,0)&gt;AM$1,0,3))),"")</f>
        <v/>
      </c>
      <c r="DH383" s="23" t="str">
        <f>+IF(AND(LEN($I383)&gt;5),IF(AND($J383&gt;AN$1,$J383&lt;=$AO$1),1,IF((COUNTIFS(INCAPACIDADES!$C$1:$C$51,$I383,INCAPACIDADES!AK$1:AK$51,AN$1))&gt;0,2,IF(VLOOKUP($C383,BD!$D$1:$F$501,3,0)&gt;AN$1,0,3))),"")</f>
        <v/>
      </c>
      <c r="DI383" s="23" t="str">
        <f>+IF(AND(LEN($I383)&gt;5),IF(AND($J383&gt;AO$1,$J383&lt;=$AO$1),1,IF((COUNTIFS(INCAPACIDADES!$C$1:$C$51,$I383,INCAPACIDADES!AL$1:AL$51,AO$1))&gt;0,2,IF(VLOOKUP($C383,BD!$D$1:$F$501,3,0)&gt;AO$1,0,3))),"")</f>
        <v/>
      </c>
      <c r="DJ383" s="23" t="str">
        <f>+IF(LEN($I383)&gt;5,IF(ISERROR(VLOOKUP(N383,'CODIGO PAGO'!$B$2:$B$20,1,0)),1,IF(OR(AND(CH383=1,N383&lt;&gt;"N"),AND(CH383=3,N383&lt;&gt;"B"),AND(CH383=2,LEFT(TRIM(N383),1)&lt;&gt;"I")),1,IF(OR(AND(CH383=0,N383="N"),AND(CH383=0,N383="B"),AND(CH383=0,LEFT(TRIM(N383),1)="I")),1,0))),"")</f>
        <v/>
      </c>
      <c r="DK383" s="23" t="str">
        <f t="shared" si="209"/>
        <v/>
      </c>
      <c r="DL383" s="23" t="str">
        <f>+IF(LEN($I383)&gt;5,IF(ISERROR(VLOOKUP(P383,'CODIGO PAGO'!$B$2:$B$20,1,0)),1,IF(OR(AND(CJ383=1,P383&lt;&gt;"N"),AND(CJ383=3,P383&lt;&gt;"B"),AND(CJ383=2,LEFT(TRIM(P383),1)&lt;&gt;"I")),1,IF(OR(AND(CJ383=0,P383="N"),AND(CJ383=0,P383="B"),AND(CJ383=0,LEFT(TRIM(P383),1)="I")),1,0))),"")</f>
        <v/>
      </c>
      <c r="DM383" s="23" t="str">
        <f t="shared" si="210"/>
        <v/>
      </c>
      <c r="DN383" s="23" t="str">
        <f>+IF(LEN($I383)&gt;5,IF(ISERROR(VLOOKUP(R383,'CODIGO PAGO'!$B$2:$B$20,1,0)),1,IF(OR(AND(CL383=1,R383&lt;&gt;"N"),AND(CL383=3,R383&lt;&gt;"B"),AND(CL383=2,LEFT(TRIM(R383),1)&lt;&gt;"I")),1,IF(OR(AND(CL383=0,R383="N"),AND(CL383=0,R383="B"),AND(CL383=0,LEFT(TRIM(R383),1)="I")),1,0))),"")</f>
        <v/>
      </c>
      <c r="DO383" s="23" t="str">
        <f t="shared" si="211"/>
        <v/>
      </c>
      <c r="DP383" s="23" t="str">
        <f>+IF(LEN($I383)&gt;5,IF(ISERROR(VLOOKUP(T383,'CODIGO PAGO'!$B$2:$B$20,1,0)),1,IF(OR(AND(CN383=1,T383&lt;&gt;"N"),AND(CN383=3,T383&lt;&gt;"B"),AND(CN383=2,LEFT(TRIM(T383),1)&lt;&gt;"I")),1,IF(OR(AND(CN383=0,T383="N"),AND(CN383=0,T383="B"),AND(CN383=0,LEFT(TRIM(T383),1)="I")),1,0))),"")</f>
        <v/>
      </c>
      <c r="DQ383" s="23" t="str">
        <f t="shared" si="212"/>
        <v/>
      </c>
      <c r="DR383" s="23" t="str">
        <f>+IF(LEN($I383)&gt;5,IF(ISERROR(VLOOKUP(V383,'CODIGO PAGO'!$B$2:$B$20,1,0)),1,IF(OR(AND(CP383=1,V383&lt;&gt;"N"),AND(CP383=3,V383&lt;&gt;"B"),AND(CP383=2,LEFT(TRIM(V383),1)&lt;&gt;"I")),1,IF(OR(AND(CP383=0,V383="N"),AND(CP383=0,V383="B"),AND(CP383=0,LEFT(TRIM(V383),1)="I")),1,0))),"")</f>
        <v/>
      </c>
      <c r="DS383" s="23" t="str">
        <f t="shared" si="213"/>
        <v/>
      </c>
      <c r="DT383" s="23" t="str">
        <f>+IF(LEN($I383)&gt;5,IF(ISERROR(VLOOKUP(X383,'CODIGO PAGO'!$B$2:$B$20,1,0)),1,IF(OR(AND(CR383=1,X383&lt;&gt;"N"),AND(CR383=3,X383&lt;&gt;"B"),AND(CR383=2,LEFT(TRIM(X383),1)&lt;&gt;"I")),1,IF(OR(AND(CR383=0,X383="N"),AND(CR383=0,X383="B"),AND(CR383=0,LEFT(TRIM(X383),1)="I")),1,0))),"")</f>
        <v/>
      </c>
      <c r="DU383" s="23" t="str">
        <f t="shared" si="214"/>
        <v/>
      </c>
      <c r="DV383" s="23" t="str">
        <f>+IF(LEN($I383)&gt;5,IF(ISERROR(VLOOKUP(Z383,'CODIGO PAGO'!$B$2:$B$20,1,0)),1,IF(OR(AND(CT383=1,Z383&lt;&gt;"N"),AND(CT383=3,Z383&lt;&gt;"B"),AND(CT383=2,LEFT(TRIM(Z383),1)&lt;&gt;"I")),1,IF(OR(AND(CT383=0,Z383="N"),AND(CT383=0,Z383="B"),AND(CT383=0,LEFT(TRIM(Z383),1)="I")),1,0))),"")</f>
        <v/>
      </c>
      <c r="DW383" s="23" t="str">
        <f t="shared" si="215"/>
        <v/>
      </c>
      <c r="DX383" s="23" t="str">
        <f>+IF(LEN($I383)&gt;5,IF(ISERROR(VLOOKUP(AB383,'CODIGO PAGO'!$B$2:$B$20,1,0)),1,IF(OR(AND(CV383=1,AB383&lt;&gt;"N"),AND(CV383=3,AB383&lt;&gt;"B"),AND(CV383=2,LEFT(TRIM(AB383),1)&lt;&gt;"I")),1,IF(OR(AND(CV383=0,AB383="N"),AND(CV383=0,AB383="B"),AND(CV383=0,LEFT(TRIM(AB383),1)="I")),1,0))),"")</f>
        <v/>
      </c>
      <c r="DY383" s="23" t="str">
        <f t="shared" si="216"/>
        <v/>
      </c>
      <c r="DZ383" s="23" t="str">
        <f>+IF(LEN($I383)&gt;5,IF(ISERROR(VLOOKUP(AD383,'CODIGO PAGO'!$B$2:$B$20,1,0)),1,IF(OR(AND(CX383=1,AD383&lt;&gt;"N"),AND(CX383=3,AD383&lt;&gt;"B"),AND(CX383=2,LEFT(TRIM(AD383),1)&lt;&gt;"I")),1,IF(OR(AND(CX383=0,AD383="N"),AND(CX383=0,AD383="B"),AND(CX383=0,LEFT(TRIM(AD383),1)="I")),1,0))),"")</f>
        <v/>
      </c>
      <c r="EA383" s="23" t="str">
        <f t="shared" si="217"/>
        <v/>
      </c>
      <c r="EB383" s="23" t="str">
        <f>+IF(LEN($I383)&gt;5,IF(ISERROR(VLOOKUP(AF383,'CODIGO PAGO'!$B$2:$B$20,1,0)),1,IF(OR(AND(CZ383=1,AF383&lt;&gt;"N"),AND(CZ383=3,AF383&lt;&gt;"B"),AND(CZ383=2,LEFT(TRIM(AF383),1)&lt;&gt;"I")),1,IF(OR(AND(CZ383=0,AF383="N"),AND(CZ383=0,AF383="B"),AND(CZ383=0,LEFT(TRIM(AF383),1)="I")),1,0))),"")</f>
        <v/>
      </c>
      <c r="EC383" s="23" t="str">
        <f t="shared" si="218"/>
        <v/>
      </c>
      <c r="ED383" s="23" t="str">
        <f>+IF(LEN($I383)&gt;5,IF(ISERROR(VLOOKUP(AH383,'CODIGO PAGO'!$B$2:$B$20,1,0)),1,IF(OR(AND(DB383=1,AH383&lt;&gt;"N"),AND(DB383=3,AH383&lt;&gt;"B"),AND(DB383=2,LEFT(TRIM(AH383),1)&lt;&gt;"I")),1,IF(OR(AND(DB383=0,AH383="N"),AND(DB383=0,AH383="B"),AND(DB383=0,LEFT(TRIM(AH383),1)="I")),1,0))),"")</f>
        <v/>
      </c>
      <c r="EE383" s="23" t="str">
        <f t="shared" si="219"/>
        <v/>
      </c>
      <c r="EF383" s="23" t="str">
        <f>+IF(LEN($I383)&gt;5,IF(ISERROR(VLOOKUP(AJ383,'CODIGO PAGO'!$B$2:$B$20,1,0)),1,IF(OR(AND(DD383=1,AJ383&lt;&gt;"N"),AND(DD383=3,AJ383&lt;&gt;"B"),AND(DD383=2,LEFT(TRIM(AJ383),1)&lt;&gt;"I")),1,IF(OR(AND(DD383=0,AJ383="N"),AND(DD383=0,AJ383="B"),AND(DD383=0,LEFT(TRIM(AJ383),1)="I")),1,0))),"")</f>
        <v/>
      </c>
      <c r="EG383" s="23" t="str">
        <f t="shared" si="220"/>
        <v/>
      </c>
      <c r="EH383" s="23" t="str">
        <f>+IF(LEN($I383)&gt;5,IF(ISERROR(VLOOKUP(AL383,'CODIGO PAGO'!$B$2:$B$20,1,0)),1,IF(OR(AND(DF383=1,AL383&lt;&gt;"N"),AND(DF383=3,AL383&lt;&gt;"B"),AND(DF383=2,LEFT(TRIM(AL383),1)&lt;&gt;"I")),1,IF(OR(AND(DF383=0,AL383="N"),AND(DF383=0,AL383="B"),AND(DF383=0,LEFT(TRIM(AL383),1)="I")),1,0))),"")</f>
        <v/>
      </c>
      <c r="EI383" s="23" t="str">
        <f t="shared" si="221"/>
        <v/>
      </c>
      <c r="EJ383" s="23" t="str">
        <f>+IF(LEN($I383)&gt;5,IF(ISERROR(VLOOKUP(AN383,'CODIGO PAGO'!$B$2:$B$20,1,0)),1,IF(OR(AND(DH383=1,AN383&lt;&gt;"N"),AND(DH383=3,AN383&lt;&gt;"B"),AND(DH383=2,LEFT(TRIM(AN383),1)&lt;&gt;"I")),1,IF(OR(AND(DH383=0,AN383="N"),AND(DH383=0,AN383="B"),AND(DH383=0,LEFT(TRIM(AN383),1)="I")),1,0))),"")</f>
        <v/>
      </c>
      <c r="EK383" s="23" t="str">
        <f t="shared" si="222"/>
        <v/>
      </c>
      <c r="EL383" s="24" t="str">
        <f t="shared" si="223"/>
        <v/>
      </c>
    </row>
    <row r="384" spans="1:142" s="26" customFormat="1">
      <c r="A384" s="15" t="str">
        <f t="shared" si="189"/>
        <v/>
      </c>
      <c r="B384" s="1" t="str">
        <f>+IF(LEN(I384)&gt;5,'CODIGO PAGO'!$B$28,"")</f>
        <v/>
      </c>
      <c r="C384" s="1" t="str">
        <f>+IF(LEN($I384)&gt;5,BD!D384,"")</f>
        <v/>
      </c>
      <c r="D384" s="168" t="str">
        <f>+IF(LEN($I384)&gt;5,BD!A384,"")</f>
        <v/>
      </c>
      <c r="E384" s="1" t="str">
        <f>+IF(LEN($I384)&gt;5,BD!B384,"")</f>
        <v/>
      </c>
      <c r="F384" s="1" t="str">
        <f>+IF(LEN($I384)&gt;5,BD!C384,"")</f>
        <v/>
      </c>
      <c r="G384" s="141"/>
      <c r="H384" s="141"/>
      <c r="I384" s="1" t="str">
        <f>+IF(LEN(BD!G384)&gt;5,BD!G384,"")</f>
        <v/>
      </c>
      <c r="J384" s="167" t="str">
        <f>+IF(LEN($I384)&gt;5,BD!E384,"")</f>
        <v/>
      </c>
      <c r="K384" s="6" t="str">
        <f t="shared" si="190"/>
        <v/>
      </c>
      <c r="L384" s="87" t="str">
        <f>+IF(LEN($I384)&gt;5,BD!H384,"")</f>
        <v/>
      </c>
      <c r="M384" s="40" t="str">
        <f t="shared" si="191"/>
        <v/>
      </c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4" t="str">
        <f t="shared" si="192"/>
        <v/>
      </c>
      <c r="AQ384" s="5" t="str">
        <f t="shared" si="193"/>
        <v/>
      </c>
      <c r="AR384" s="91" t="str">
        <f t="shared" si="194"/>
        <v/>
      </c>
      <c r="AS384" s="5" t="str">
        <f t="shared" si="195"/>
        <v/>
      </c>
      <c r="AT384" s="91" t="str">
        <f t="shared" si="196"/>
        <v/>
      </c>
      <c r="AU384" s="4" t="str">
        <f t="shared" si="197"/>
        <v/>
      </c>
      <c r="AV384" s="4" t="str">
        <f t="shared" si="198"/>
        <v/>
      </c>
      <c r="AW384" s="4" t="str">
        <f t="shared" si="199"/>
        <v/>
      </c>
      <c r="AX384" s="4" t="str">
        <f t="shared" si="200"/>
        <v/>
      </c>
      <c r="AY384" s="88" t="str">
        <f t="shared" si="201"/>
        <v/>
      </c>
      <c r="AZ384" s="17" t="str">
        <f t="shared" si="202"/>
        <v/>
      </c>
      <c r="BA384" s="18" t="str">
        <f t="shared" si="203"/>
        <v/>
      </c>
      <c r="BB384" s="19" t="str">
        <f>+IF(LEN(I384)&gt;5,IF(INT(RIGHT(B384,1))=9,0.5*L384*AY384,INT(MID(B384,5,LEN(B384)-4))*L384)+IFERROR(VLOOKUP(I384,AJUSTES!$A$1:$I$50,9,0),0),"")</f>
        <v/>
      </c>
      <c r="BC384" s="12"/>
      <c r="BD384" s="19" t="str">
        <f t="shared" si="204"/>
        <v/>
      </c>
      <c r="BE384" s="18" t="str">
        <f t="shared" si="205"/>
        <v/>
      </c>
      <c r="BF384" s="139" t="str">
        <f t="shared" si="206"/>
        <v/>
      </c>
      <c r="BG384" s="114"/>
      <c r="BH384" s="18" t="str">
        <f t="shared" si="207"/>
        <v/>
      </c>
      <c r="BI384" s="13"/>
      <c r="BJ384" s="12"/>
      <c r="BK384" s="12"/>
      <c r="BL384" s="145"/>
      <c r="BM384" s="12"/>
      <c r="BN384" s="12"/>
      <c r="BO384" s="12"/>
      <c r="BP384" s="12"/>
      <c r="BQ384" s="12"/>
      <c r="BR384" s="12"/>
      <c r="BS384" s="146"/>
      <c r="BT384" s="14"/>
      <c r="BU384" s="12"/>
      <c r="BV384" s="12"/>
      <c r="BW384" s="12"/>
      <c r="BX384" s="12"/>
      <c r="BY384" s="12"/>
      <c r="BZ384" s="144"/>
      <c r="CA384" s="107" t="str">
        <f>+IF(LEN($I384)&gt;5,IF(BD!F384="N/A","",BD!F384),"")</f>
        <v/>
      </c>
      <c r="CB384" s="21"/>
      <c r="CC384" s="147"/>
      <c r="CD384" s="148"/>
      <c r="CE384" s="8" t="str">
        <f>+IF(LEN(I384)&gt;5,BD!M384,"")</f>
        <v/>
      </c>
      <c r="CF384" s="16" t="str">
        <f>+IF(LEN(I384)&gt;5,BD!N384,"")</f>
        <v/>
      </c>
      <c r="CG384" s="3" t="str">
        <f t="shared" si="208"/>
        <v/>
      </c>
      <c r="CH384" s="23" t="str">
        <f>+IF(AND(LEN($I384)&gt;5),IF(AND($J384&gt;N$1,$J384&lt;=$AO$1),1,IF((COUNTIFS(INCAPACIDADES!$C$1:$C$51,$I384,INCAPACIDADES!K$1:K$51,N$1))&gt;0,2,IF(VLOOKUP($C384,BD!$D$1:$F$501,3,0)&gt;N$1,0,3))),"")</f>
        <v/>
      </c>
      <c r="CI384" s="23" t="str">
        <f>+IF(AND(LEN($I384)&gt;5),IF(AND($J384&gt;O$1,$J384&lt;=$AO$1),1,IF((COUNTIFS(INCAPACIDADES!$C$1:$C$51,$I384,INCAPACIDADES!L$1:L$51,O$1))&gt;0,2,IF(VLOOKUP($C384,BD!$D$1:$F$501,3,0)&gt;O$1,0,3))),"")</f>
        <v/>
      </c>
      <c r="CJ384" s="23" t="str">
        <f>+IF(AND(LEN($I384)&gt;5),IF(AND($J384&gt;P$1,$J384&lt;=$AO$1),1,IF((COUNTIFS(INCAPACIDADES!$C$1:$C$51,$I384,INCAPACIDADES!M$1:M$51,P$1))&gt;0,2,IF(VLOOKUP($C384,BD!$D$1:$F$501,3,0)&gt;P$1,0,3))),"")</f>
        <v/>
      </c>
      <c r="CK384" s="23" t="str">
        <f>+IF(AND(LEN($I384)&gt;5),IF(AND($J384&gt;Q$1,$J384&lt;=$AO$1),1,IF((COUNTIFS(INCAPACIDADES!$C$1:$C$51,$I384,INCAPACIDADES!N$1:N$51,Q$1))&gt;0,2,IF(VLOOKUP($C384,BD!$D$1:$F$501,3,0)&gt;Q$1,0,3))),"")</f>
        <v/>
      </c>
      <c r="CL384" s="23" t="str">
        <f>+IF(AND(LEN($I384)&gt;5),IF(AND($J384&gt;R$1,$J384&lt;=$AO$1),1,IF((COUNTIFS(INCAPACIDADES!$C$1:$C$51,$I384,INCAPACIDADES!O$1:O$51,R$1))&gt;0,2,IF(VLOOKUP($C384,BD!$D$1:$F$501,3,0)&gt;R$1,0,3))),"")</f>
        <v/>
      </c>
      <c r="CM384" s="23" t="str">
        <f>+IF(AND(LEN($I384)&gt;5),IF(AND($J384&gt;S$1,$J384&lt;=$AO$1),1,IF((COUNTIFS(INCAPACIDADES!$C$1:$C$51,$I384,INCAPACIDADES!P$1:P$51,S$1))&gt;0,2,IF(VLOOKUP($C384,BD!$D$1:$F$501,3,0)&gt;S$1,0,3))),"")</f>
        <v/>
      </c>
      <c r="CN384" s="23" t="str">
        <f>+IF(AND(LEN($I384)&gt;5),IF(AND($J384&gt;T$1,$J384&lt;=$AO$1),1,IF((COUNTIFS(INCAPACIDADES!$C$1:$C$51,$I384,INCAPACIDADES!Q$1:Q$51,T$1))&gt;0,2,IF(VLOOKUP($C384,BD!$D$1:$F$501,3,0)&gt;T$1,0,3))),"")</f>
        <v/>
      </c>
      <c r="CO384" s="23" t="str">
        <f>+IF(AND(LEN($I384)&gt;5),IF(AND($J384&gt;U$1,$J384&lt;=$AO$1),1,IF((COUNTIFS(INCAPACIDADES!$C$1:$C$51,$I384,INCAPACIDADES!R$1:R$51,U$1))&gt;0,2,IF(VLOOKUP($C384,BD!$D$1:$F$501,3,0)&gt;U$1,0,3))),"")</f>
        <v/>
      </c>
      <c r="CP384" s="23" t="str">
        <f>+IF(AND(LEN($I384)&gt;5),IF(AND($J384&gt;V$1,$J384&lt;=$AO$1),1,IF((COUNTIFS(INCAPACIDADES!$C$1:$C$51,$I384,INCAPACIDADES!S$1:S$51,V$1))&gt;0,2,IF(VLOOKUP($C384,BD!$D$1:$F$501,3,0)&gt;V$1,0,3))),"")</f>
        <v/>
      </c>
      <c r="CQ384" s="23" t="str">
        <f>+IF(AND(LEN($I384)&gt;5),IF(AND($J384&gt;W$1,$J384&lt;=$AO$1),1,IF((COUNTIFS(INCAPACIDADES!$C$1:$C$51,$I384,INCAPACIDADES!T$1:T$51,W$1))&gt;0,2,IF(VLOOKUP($C384,BD!$D$1:$F$501,3,0)&gt;W$1,0,3))),"")</f>
        <v/>
      </c>
      <c r="CR384" s="23" t="str">
        <f>+IF(AND(LEN($I384)&gt;5),IF(AND($J384&gt;X$1,$J384&lt;=$AO$1),1,IF((COUNTIFS(INCAPACIDADES!$C$1:$C$51,$I384,INCAPACIDADES!U$1:U$51,X$1))&gt;0,2,IF(VLOOKUP($C384,BD!$D$1:$F$501,3,0)&gt;X$1,0,3))),"")</f>
        <v/>
      </c>
      <c r="CS384" s="23" t="str">
        <f>+IF(AND(LEN($I384)&gt;5),IF(AND($J384&gt;Y$1,$J384&lt;=$AO$1),1,IF((COUNTIFS(INCAPACIDADES!$C$1:$C$51,$I384,INCAPACIDADES!V$1:V$51,Y$1))&gt;0,2,IF(VLOOKUP($C384,BD!$D$1:$F$501,3,0)&gt;Y$1,0,3))),"")</f>
        <v/>
      </c>
      <c r="CT384" s="23" t="str">
        <f>+IF(AND(LEN($I384)&gt;5),IF(AND($J384&gt;Z$1,$J384&lt;=$AO$1),1,IF((COUNTIFS(INCAPACIDADES!$C$1:$C$51,$I384,INCAPACIDADES!W$1:W$51,Z$1))&gt;0,2,IF(VLOOKUP($C384,BD!$D$1:$F$501,3,0)&gt;Z$1,0,3))),"")</f>
        <v/>
      </c>
      <c r="CU384" s="23" t="str">
        <f>+IF(AND(LEN($I384)&gt;5),IF(AND($J384&gt;AA$1,$J384&lt;=$AO$1),1,IF((COUNTIFS(INCAPACIDADES!$C$1:$C$51,$I384,INCAPACIDADES!X$1:X$51,AA$1))&gt;0,2,IF(VLOOKUP($C384,BD!$D$1:$F$501,3,0)&gt;AA$1,0,3))),"")</f>
        <v/>
      </c>
      <c r="CV384" s="23" t="str">
        <f>+IF(AND(LEN($I384)&gt;5),IF(AND($J384&gt;AB$1,$J384&lt;=$AO$1),1,IF((COUNTIFS(INCAPACIDADES!$C$1:$C$51,$I384,INCAPACIDADES!Y$1:Y$51,AB$1))&gt;0,2,IF(VLOOKUP($C384,BD!$D$1:$F$501,3,0)&gt;AB$1,0,3))),"")</f>
        <v/>
      </c>
      <c r="CW384" s="23" t="str">
        <f>+IF(AND(LEN($I384)&gt;5),IF(AND($J384&gt;AC$1,$J384&lt;=$AO$1),1,IF((COUNTIFS(INCAPACIDADES!$C$1:$C$51,$I384,INCAPACIDADES!Z$1:Z$51,AC$1))&gt;0,2,IF(VLOOKUP($C384,BD!$D$1:$F$501,3,0)&gt;AC$1,0,3))),"")</f>
        <v/>
      </c>
      <c r="CX384" s="23" t="str">
        <f>+IF(AND(LEN($I384)&gt;5),IF(AND($J384&gt;AD$1,$J384&lt;=$AO$1),1,IF((COUNTIFS(INCAPACIDADES!$C$1:$C$51,$I384,INCAPACIDADES!AA$1:AA$51,AD$1))&gt;0,2,IF(VLOOKUP($C384,BD!$D$1:$F$501,3,0)&gt;AD$1,0,3))),"")</f>
        <v/>
      </c>
      <c r="CY384" s="23" t="str">
        <f>+IF(AND(LEN($I384)&gt;5),IF(AND($J384&gt;AE$1,$J384&lt;=$AO$1),1,IF((COUNTIFS(INCAPACIDADES!$C$1:$C$51,$I384,INCAPACIDADES!AB$1:AB$51,AE$1))&gt;0,2,IF(VLOOKUP($C384,BD!$D$1:$F$501,3,0)&gt;AE$1,0,3))),"")</f>
        <v/>
      </c>
      <c r="CZ384" s="23" t="str">
        <f>+IF(AND(LEN($I384)&gt;5),IF(AND($J384&gt;AF$1,$J384&lt;=$AO$1),1,IF((COUNTIFS(INCAPACIDADES!$C$1:$C$51,$I384,INCAPACIDADES!AC$1:AC$51,AF$1))&gt;0,2,IF(VLOOKUP($C384,BD!$D$1:$F$501,3,0)&gt;AF$1,0,3))),"")</f>
        <v/>
      </c>
      <c r="DA384" s="23" t="str">
        <f>+IF(AND(LEN($I384)&gt;5),IF(AND($J384&gt;AG$1,$J384&lt;=$AO$1),1,IF((COUNTIFS(INCAPACIDADES!$C$1:$C$51,$I384,INCAPACIDADES!AD$1:AD$51,AG$1))&gt;0,2,IF(VLOOKUP($C384,BD!$D$1:$F$501,3,0)&gt;AG$1,0,3))),"")</f>
        <v/>
      </c>
      <c r="DB384" s="23" t="str">
        <f>+IF(AND(LEN($I384)&gt;5),IF(AND($J384&gt;AH$1,$J384&lt;=$AO$1),1,IF((COUNTIFS(INCAPACIDADES!$C$1:$C$51,$I384,INCAPACIDADES!AE$1:AE$51,AH$1))&gt;0,2,IF(VLOOKUP($C384,BD!$D$1:$F$501,3,0)&gt;AH$1,0,3))),"")</f>
        <v/>
      </c>
      <c r="DC384" s="23" t="str">
        <f>+IF(AND(LEN($I384)&gt;5),IF(AND($J384&gt;AI$1,$J384&lt;=$AO$1),1,IF((COUNTIFS(INCAPACIDADES!$C$1:$C$51,$I384,INCAPACIDADES!AF$1:AF$51,AI$1))&gt;0,2,IF(VLOOKUP($C384,BD!$D$1:$F$501,3,0)&gt;AI$1,0,3))),"")</f>
        <v/>
      </c>
      <c r="DD384" s="23" t="str">
        <f>+IF(AND(LEN($I384)&gt;5),IF(AND($J384&gt;AJ$1,$J384&lt;=$AO$1),1,IF((COUNTIFS(INCAPACIDADES!$C$1:$C$51,$I384,INCAPACIDADES!AG$1:AG$51,AJ$1))&gt;0,2,IF(VLOOKUP($C384,BD!$D$1:$F$501,3,0)&gt;AJ$1,0,3))),"")</f>
        <v/>
      </c>
      <c r="DE384" s="23" t="str">
        <f>+IF(AND(LEN($I384)&gt;5),IF(AND($J384&gt;AK$1,$J384&lt;=$AO$1),1,IF((COUNTIFS(INCAPACIDADES!$C$1:$C$51,$I384,INCAPACIDADES!AH$1:AH$51,AK$1))&gt;0,2,IF(VLOOKUP($C384,BD!$D$1:$F$501,3,0)&gt;AK$1,0,3))),"")</f>
        <v/>
      </c>
      <c r="DF384" s="23" t="str">
        <f>+IF(AND(LEN($I384)&gt;5),IF(AND($J384&gt;AL$1,$J384&lt;=$AO$1),1,IF((COUNTIFS(INCAPACIDADES!$C$1:$C$51,$I384,INCAPACIDADES!AI$1:AI$51,AL$1))&gt;0,2,IF(VLOOKUP($C384,BD!$D$1:$F$501,3,0)&gt;AL$1,0,3))),"")</f>
        <v/>
      </c>
      <c r="DG384" s="23" t="str">
        <f>+IF(AND(LEN($I384)&gt;5),IF(AND($J384&gt;AM$1,$J384&lt;=$AO$1),1,IF((COUNTIFS(INCAPACIDADES!$C$1:$C$51,$I384,INCAPACIDADES!AJ$1:AJ$51,AM$1))&gt;0,2,IF(VLOOKUP($C384,BD!$D$1:$F$501,3,0)&gt;AM$1,0,3))),"")</f>
        <v/>
      </c>
      <c r="DH384" s="23" t="str">
        <f>+IF(AND(LEN($I384)&gt;5),IF(AND($J384&gt;AN$1,$J384&lt;=$AO$1),1,IF((COUNTIFS(INCAPACIDADES!$C$1:$C$51,$I384,INCAPACIDADES!AK$1:AK$51,AN$1))&gt;0,2,IF(VLOOKUP($C384,BD!$D$1:$F$501,3,0)&gt;AN$1,0,3))),"")</f>
        <v/>
      </c>
      <c r="DI384" s="23" t="str">
        <f>+IF(AND(LEN($I384)&gt;5),IF(AND($J384&gt;AO$1,$J384&lt;=$AO$1),1,IF((COUNTIFS(INCAPACIDADES!$C$1:$C$51,$I384,INCAPACIDADES!AL$1:AL$51,AO$1))&gt;0,2,IF(VLOOKUP($C384,BD!$D$1:$F$501,3,0)&gt;AO$1,0,3))),"")</f>
        <v/>
      </c>
      <c r="DJ384" s="23" t="str">
        <f>+IF(LEN($I384)&gt;5,IF(ISERROR(VLOOKUP(N384,'CODIGO PAGO'!$B$2:$B$20,1,0)),1,IF(OR(AND(CH384=1,N384&lt;&gt;"N"),AND(CH384=3,N384&lt;&gt;"B"),AND(CH384=2,LEFT(TRIM(N384),1)&lt;&gt;"I")),1,IF(OR(AND(CH384=0,N384="N"),AND(CH384=0,N384="B"),AND(CH384=0,LEFT(TRIM(N384),1)="I")),1,0))),"")</f>
        <v/>
      </c>
      <c r="DK384" s="23" t="str">
        <f t="shared" si="209"/>
        <v/>
      </c>
      <c r="DL384" s="23" t="str">
        <f>+IF(LEN($I384)&gt;5,IF(ISERROR(VLOOKUP(P384,'CODIGO PAGO'!$B$2:$B$20,1,0)),1,IF(OR(AND(CJ384=1,P384&lt;&gt;"N"),AND(CJ384=3,P384&lt;&gt;"B"),AND(CJ384=2,LEFT(TRIM(P384),1)&lt;&gt;"I")),1,IF(OR(AND(CJ384=0,P384="N"),AND(CJ384=0,P384="B"),AND(CJ384=0,LEFT(TRIM(P384),1)="I")),1,0))),"")</f>
        <v/>
      </c>
      <c r="DM384" s="23" t="str">
        <f t="shared" si="210"/>
        <v/>
      </c>
      <c r="DN384" s="23" t="str">
        <f>+IF(LEN($I384)&gt;5,IF(ISERROR(VLOOKUP(R384,'CODIGO PAGO'!$B$2:$B$20,1,0)),1,IF(OR(AND(CL384=1,R384&lt;&gt;"N"),AND(CL384=3,R384&lt;&gt;"B"),AND(CL384=2,LEFT(TRIM(R384),1)&lt;&gt;"I")),1,IF(OR(AND(CL384=0,R384="N"),AND(CL384=0,R384="B"),AND(CL384=0,LEFT(TRIM(R384),1)="I")),1,0))),"")</f>
        <v/>
      </c>
      <c r="DO384" s="23" t="str">
        <f t="shared" si="211"/>
        <v/>
      </c>
      <c r="DP384" s="23" t="str">
        <f>+IF(LEN($I384)&gt;5,IF(ISERROR(VLOOKUP(T384,'CODIGO PAGO'!$B$2:$B$20,1,0)),1,IF(OR(AND(CN384=1,T384&lt;&gt;"N"),AND(CN384=3,T384&lt;&gt;"B"),AND(CN384=2,LEFT(TRIM(T384),1)&lt;&gt;"I")),1,IF(OR(AND(CN384=0,T384="N"),AND(CN384=0,T384="B"),AND(CN384=0,LEFT(TRIM(T384),1)="I")),1,0))),"")</f>
        <v/>
      </c>
      <c r="DQ384" s="23" t="str">
        <f t="shared" si="212"/>
        <v/>
      </c>
      <c r="DR384" s="23" t="str">
        <f>+IF(LEN($I384)&gt;5,IF(ISERROR(VLOOKUP(V384,'CODIGO PAGO'!$B$2:$B$20,1,0)),1,IF(OR(AND(CP384=1,V384&lt;&gt;"N"),AND(CP384=3,V384&lt;&gt;"B"),AND(CP384=2,LEFT(TRIM(V384),1)&lt;&gt;"I")),1,IF(OR(AND(CP384=0,V384="N"),AND(CP384=0,V384="B"),AND(CP384=0,LEFT(TRIM(V384),1)="I")),1,0))),"")</f>
        <v/>
      </c>
      <c r="DS384" s="23" t="str">
        <f t="shared" si="213"/>
        <v/>
      </c>
      <c r="DT384" s="23" t="str">
        <f>+IF(LEN($I384)&gt;5,IF(ISERROR(VLOOKUP(X384,'CODIGO PAGO'!$B$2:$B$20,1,0)),1,IF(OR(AND(CR384=1,X384&lt;&gt;"N"),AND(CR384=3,X384&lt;&gt;"B"),AND(CR384=2,LEFT(TRIM(X384),1)&lt;&gt;"I")),1,IF(OR(AND(CR384=0,X384="N"),AND(CR384=0,X384="B"),AND(CR384=0,LEFT(TRIM(X384),1)="I")),1,0))),"")</f>
        <v/>
      </c>
      <c r="DU384" s="23" t="str">
        <f t="shared" si="214"/>
        <v/>
      </c>
      <c r="DV384" s="23" t="str">
        <f>+IF(LEN($I384)&gt;5,IF(ISERROR(VLOOKUP(Z384,'CODIGO PAGO'!$B$2:$B$20,1,0)),1,IF(OR(AND(CT384=1,Z384&lt;&gt;"N"),AND(CT384=3,Z384&lt;&gt;"B"),AND(CT384=2,LEFT(TRIM(Z384),1)&lt;&gt;"I")),1,IF(OR(AND(CT384=0,Z384="N"),AND(CT384=0,Z384="B"),AND(CT384=0,LEFT(TRIM(Z384),1)="I")),1,0))),"")</f>
        <v/>
      </c>
      <c r="DW384" s="23" t="str">
        <f t="shared" si="215"/>
        <v/>
      </c>
      <c r="DX384" s="23" t="str">
        <f>+IF(LEN($I384)&gt;5,IF(ISERROR(VLOOKUP(AB384,'CODIGO PAGO'!$B$2:$B$20,1,0)),1,IF(OR(AND(CV384=1,AB384&lt;&gt;"N"),AND(CV384=3,AB384&lt;&gt;"B"),AND(CV384=2,LEFT(TRIM(AB384),1)&lt;&gt;"I")),1,IF(OR(AND(CV384=0,AB384="N"),AND(CV384=0,AB384="B"),AND(CV384=0,LEFT(TRIM(AB384),1)="I")),1,0))),"")</f>
        <v/>
      </c>
      <c r="DY384" s="23" t="str">
        <f t="shared" si="216"/>
        <v/>
      </c>
      <c r="DZ384" s="23" t="str">
        <f>+IF(LEN($I384)&gt;5,IF(ISERROR(VLOOKUP(AD384,'CODIGO PAGO'!$B$2:$B$20,1,0)),1,IF(OR(AND(CX384=1,AD384&lt;&gt;"N"),AND(CX384=3,AD384&lt;&gt;"B"),AND(CX384=2,LEFT(TRIM(AD384),1)&lt;&gt;"I")),1,IF(OR(AND(CX384=0,AD384="N"),AND(CX384=0,AD384="B"),AND(CX384=0,LEFT(TRIM(AD384),1)="I")),1,0))),"")</f>
        <v/>
      </c>
      <c r="EA384" s="23" t="str">
        <f t="shared" si="217"/>
        <v/>
      </c>
      <c r="EB384" s="23" t="str">
        <f>+IF(LEN($I384)&gt;5,IF(ISERROR(VLOOKUP(AF384,'CODIGO PAGO'!$B$2:$B$20,1,0)),1,IF(OR(AND(CZ384=1,AF384&lt;&gt;"N"),AND(CZ384=3,AF384&lt;&gt;"B"),AND(CZ384=2,LEFT(TRIM(AF384),1)&lt;&gt;"I")),1,IF(OR(AND(CZ384=0,AF384="N"),AND(CZ384=0,AF384="B"),AND(CZ384=0,LEFT(TRIM(AF384),1)="I")),1,0))),"")</f>
        <v/>
      </c>
      <c r="EC384" s="23" t="str">
        <f t="shared" si="218"/>
        <v/>
      </c>
      <c r="ED384" s="23" t="str">
        <f>+IF(LEN($I384)&gt;5,IF(ISERROR(VLOOKUP(AH384,'CODIGO PAGO'!$B$2:$B$20,1,0)),1,IF(OR(AND(DB384=1,AH384&lt;&gt;"N"),AND(DB384=3,AH384&lt;&gt;"B"),AND(DB384=2,LEFT(TRIM(AH384),1)&lt;&gt;"I")),1,IF(OR(AND(DB384=0,AH384="N"),AND(DB384=0,AH384="B"),AND(DB384=0,LEFT(TRIM(AH384),1)="I")),1,0))),"")</f>
        <v/>
      </c>
      <c r="EE384" s="23" t="str">
        <f t="shared" si="219"/>
        <v/>
      </c>
      <c r="EF384" s="23" t="str">
        <f>+IF(LEN($I384)&gt;5,IF(ISERROR(VLOOKUP(AJ384,'CODIGO PAGO'!$B$2:$B$20,1,0)),1,IF(OR(AND(DD384=1,AJ384&lt;&gt;"N"),AND(DD384=3,AJ384&lt;&gt;"B"),AND(DD384=2,LEFT(TRIM(AJ384),1)&lt;&gt;"I")),1,IF(OR(AND(DD384=0,AJ384="N"),AND(DD384=0,AJ384="B"),AND(DD384=0,LEFT(TRIM(AJ384),1)="I")),1,0))),"")</f>
        <v/>
      </c>
      <c r="EG384" s="23" t="str">
        <f t="shared" si="220"/>
        <v/>
      </c>
      <c r="EH384" s="23" t="str">
        <f>+IF(LEN($I384)&gt;5,IF(ISERROR(VLOOKUP(AL384,'CODIGO PAGO'!$B$2:$B$20,1,0)),1,IF(OR(AND(DF384=1,AL384&lt;&gt;"N"),AND(DF384=3,AL384&lt;&gt;"B"),AND(DF384=2,LEFT(TRIM(AL384),1)&lt;&gt;"I")),1,IF(OR(AND(DF384=0,AL384="N"),AND(DF384=0,AL384="B"),AND(DF384=0,LEFT(TRIM(AL384),1)="I")),1,0))),"")</f>
        <v/>
      </c>
      <c r="EI384" s="23" t="str">
        <f t="shared" si="221"/>
        <v/>
      </c>
      <c r="EJ384" s="23" t="str">
        <f>+IF(LEN($I384)&gt;5,IF(ISERROR(VLOOKUP(AN384,'CODIGO PAGO'!$B$2:$B$20,1,0)),1,IF(OR(AND(DH384=1,AN384&lt;&gt;"N"),AND(DH384=3,AN384&lt;&gt;"B"),AND(DH384=2,LEFT(TRIM(AN384),1)&lt;&gt;"I")),1,IF(OR(AND(DH384=0,AN384="N"),AND(DH384=0,AN384="B"),AND(DH384=0,LEFT(TRIM(AN384),1)="I")),1,0))),"")</f>
        <v/>
      </c>
      <c r="EK384" s="23" t="str">
        <f t="shared" si="222"/>
        <v/>
      </c>
      <c r="EL384" s="24" t="str">
        <f t="shared" si="223"/>
        <v/>
      </c>
    </row>
    <row r="385" spans="1:142" s="26" customFormat="1">
      <c r="A385" s="15" t="str">
        <f t="shared" si="189"/>
        <v/>
      </c>
      <c r="B385" s="1" t="str">
        <f>+IF(LEN(I385)&gt;5,'CODIGO PAGO'!$B$28,"")</f>
        <v/>
      </c>
      <c r="C385" s="1" t="str">
        <f>+IF(LEN($I385)&gt;5,BD!D385,"")</f>
        <v/>
      </c>
      <c r="D385" s="168" t="str">
        <f>+IF(LEN($I385)&gt;5,BD!A385,"")</f>
        <v/>
      </c>
      <c r="E385" s="1" t="str">
        <f>+IF(LEN($I385)&gt;5,BD!B385,"")</f>
        <v/>
      </c>
      <c r="F385" s="1" t="str">
        <f>+IF(LEN($I385)&gt;5,BD!C385,"")</f>
        <v/>
      </c>
      <c r="G385" s="141"/>
      <c r="H385" s="141"/>
      <c r="I385" s="1" t="str">
        <f>+IF(LEN(BD!G385)&gt;5,BD!G385,"")</f>
        <v/>
      </c>
      <c r="J385" s="167" t="str">
        <f>+IF(LEN($I385)&gt;5,BD!E385,"")</f>
        <v/>
      </c>
      <c r="K385" s="6" t="str">
        <f t="shared" si="190"/>
        <v/>
      </c>
      <c r="L385" s="87" t="str">
        <f>+IF(LEN($I385)&gt;5,BD!H385,"")</f>
        <v/>
      </c>
      <c r="M385" s="40" t="str">
        <f t="shared" si="191"/>
        <v/>
      </c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4" t="str">
        <f t="shared" si="192"/>
        <v/>
      </c>
      <c r="AQ385" s="5" t="str">
        <f t="shared" si="193"/>
        <v/>
      </c>
      <c r="AR385" s="91" t="str">
        <f t="shared" si="194"/>
        <v/>
      </c>
      <c r="AS385" s="5" t="str">
        <f t="shared" si="195"/>
        <v/>
      </c>
      <c r="AT385" s="91" t="str">
        <f t="shared" si="196"/>
        <v/>
      </c>
      <c r="AU385" s="4" t="str">
        <f t="shared" si="197"/>
        <v/>
      </c>
      <c r="AV385" s="4" t="str">
        <f t="shared" si="198"/>
        <v/>
      </c>
      <c r="AW385" s="4" t="str">
        <f t="shared" si="199"/>
        <v/>
      </c>
      <c r="AX385" s="4" t="str">
        <f t="shared" si="200"/>
        <v/>
      </c>
      <c r="AY385" s="88" t="str">
        <f t="shared" si="201"/>
        <v/>
      </c>
      <c r="AZ385" s="17" t="str">
        <f t="shared" si="202"/>
        <v/>
      </c>
      <c r="BA385" s="18" t="str">
        <f t="shared" si="203"/>
        <v/>
      </c>
      <c r="BB385" s="19" t="str">
        <f>+IF(LEN(I385)&gt;5,IF(INT(RIGHT(B385,1))=9,0.5*L385*AY385,INT(MID(B385,5,LEN(B385)-4))*L385)+IFERROR(VLOOKUP(I385,AJUSTES!$A$1:$I$50,9,0),0),"")</f>
        <v/>
      </c>
      <c r="BC385" s="12"/>
      <c r="BD385" s="19" t="str">
        <f t="shared" si="204"/>
        <v/>
      </c>
      <c r="BE385" s="18" t="str">
        <f t="shared" si="205"/>
        <v/>
      </c>
      <c r="BF385" s="139" t="str">
        <f t="shared" si="206"/>
        <v/>
      </c>
      <c r="BG385" s="114"/>
      <c r="BH385" s="18" t="str">
        <f t="shared" si="207"/>
        <v/>
      </c>
      <c r="BI385" s="13"/>
      <c r="BJ385" s="12"/>
      <c r="BK385" s="12"/>
      <c r="BL385" s="145"/>
      <c r="BM385" s="12"/>
      <c r="BN385" s="12"/>
      <c r="BO385" s="12"/>
      <c r="BP385" s="12"/>
      <c r="BQ385" s="12"/>
      <c r="BR385" s="12"/>
      <c r="BS385" s="146"/>
      <c r="BT385" s="14"/>
      <c r="BU385" s="12"/>
      <c r="BV385" s="12"/>
      <c r="BW385" s="12"/>
      <c r="BX385" s="12"/>
      <c r="BY385" s="12"/>
      <c r="BZ385" s="144"/>
      <c r="CA385" s="107" t="str">
        <f>+IF(LEN($I385)&gt;5,IF(BD!F385="N/A","",BD!F385),"")</f>
        <v/>
      </c>
      <c r="CB385" s="21"/>
      <c r="CC385" s="147"/>
      <c r="CD385" s="148"/>
      <c r="CE385" s="8" t="str">
        <f>+IF(LEN(I385)&gt;5,BD!M385,"")</f>
        <v/>
      </c>
      <c r="CF385" s="16" t="str">
        <f>+IF(LEN(I385)&gt;5,BD!N385,"")</f>
        <v/>
      </c>
      <c r="CG385" s="3" t="str">
        <f t="shared" si="208"/>
        <v/>
      </c>
      <c r="CH385" s="23" t="str">
        <f>+IF(AND(LEN($I385)&gt;5),IF(AND($J385&gt;N$1,$J385&lt;=$AO$1),1,IF((COUNTIFS(INCAPACIDADES!$C$1:$C$51,$I385,INCAPACIDADES!K$1:K$51,N$1))&gt;0,2,IF(VLOOKUP($C385,BD!$D$1:$F$501,3,0)&gt;N$1,0,3))),"")</f>
        <v/>
      </c>
      <c r="CI385" s="23" t="str">
        <f>+IF(AND(LEN($I385)&gt;5),IF(AND($J385&gt;O$1,$J385&lt;=$AO$1),1,IF((COUNTIFS(INCAPACIDADES!$C$1:$C$51,$I385,INCAPACIDADES!L$1:L$51,O$1))&gt;0,2,IF(VLOOKUP($C385,BD!$D$1:$F$501,3,0)&gt;O$1,0,3))),"")</f>
        <v/>
      </c>
      <c r="CJ385" s="23" t="str">
        <f>+IF(AND(LEN($I385)&gt;5),IF(AND($J385&gt;P$1,$J385&lt;=$AO$1),1,IF((COUNTIFS(INCAPACIDADES!$C$1:$C$51,$I385,INCAPACIDADES!M$1:M$51,P$1))&gt;0,2,IF(VLOOKUP($C385,BD!$D$1:$F$501,3,0)&gt;P$1,0,3))),"")</f>
        <v/>
      </c>
      <c r="CK385" s="23" t="str">
        <f>+IF(AND(LEN($I385)&gt;5),IF(AND($J385&gt;Q$1,$J385&lt;=$AO$1),1,IF((COUNTIFS(INCAPACIDADES!$C$1:$C$51,$I385,INCAPACIDADES!N$1:N$51,Q$1))&gt;0,2,IF(VLOOKUP($C385,BD!$D$1:$F$501,3,0)&gt;Q$1,0,3))),"")</f>
        <v/>
      </c>
      <c r="CL385" s="23" t="str">
        <f>+IF(AND(LEN($I385)&gt;5),IF(AND($J385&gt;R$1,$J385&lt;=$AO$1),1,IF((COUNTIFS(INCAPACIDADES!$C$1:$C$51,$I385,INCAPACIDADES!O$1:O$51,R$1))&gt;0,2,IF(VLOOKUP($C385,BD!$D$1:$F$501,3,0)&gt;R$1,0,3))),"")</f>
        <v/>
      </c>
      <c r="CM385" s="23" t="str">
        <f>+IF(AND(LEN($I385)&gt;5),IF(AND($J385&gt;S$1,$J385&lt;=$AO$1),1,IF((COUNTIFS(INCAPACIDADES!$C$1:$C$51,$I385,INCAPACIDADES!P$1:P$51,S$1))&gt;0,2,IF(VLOOKUP($C385,BD!$D$1:$F$501,3,0)&gt;S$1,0,3))),"")</f>
        <v/>
      </c>
      <c r="CN385" s="23" t="str">
        <f>+IF(AND(LEN($I385)&gt;5),IF(AND($J385&gt;T$1,$J385&lt;=$AO$1),1,IF((COUNTIFS(INCAPACIDADES!$C$1:$C$51,$I385,INCAPACIDADES!Q$1:Q$51,T$1))&gt;0,2,IF(VLOOKUP($C385,BD!$D$1:$F$501,3,0)&gt;T$1,0,3))),"")</f>
        <v/>
      </c>
      <c r="CO385" s="23" t="str">
        <f>+IF(AND(LEN($I385)&gt;5),IF(AND($J385&gt;U$1,$J385&lt;=$AO$1),1,IF((COUNTIFS(INCAPACIDADES!$C$1:$C$51,$I385,INCAPACIDADES!R$1:R$51,U$1))&gt;0,2,IF(VLOOKUP($C385,BD!$D$1:$F$501,3,0)&gt;U$1,0,3))),"")</f>
        <v/>
      </c>
      <c r="CP385" s="23" t="str">
        <f>+IF(AND(LEN($I385)&gt;5),IF(AND($J385&gt;V$1,$J385&lt;=$AO$1),1,IF((COUNTIFS(INCAPACIDADES!$C$1:$C$51,$I385,INCAPACIDADES!S$1:S$51,V$1))&gt;0,2,IF(VLOOKUP($C385,BD!$D$1:$F$501,3,0)&gt;V$1,0,3))),"")</f>
        <v/>
      </c>
      <c r="CQ385" s="23" t="str">
        <f>+IF(AND(LEN($I385)&gt;5),IF(AND($J385&gt;W$1,$J385&lt;=$AO$1),1,IF((COUNTIFS(INCAPACIDADES!$C$1:$C$51,$I385,INCAPACIDADES!T$1:T$51,W$1))&gt;0,2,IF(VLOOKUP($C385,BD!$D$1:$F$501,3,0)&gt;W$1,0,3))),"")</f>
        <v/>
      </c>
      <c r="CR385" s="23" t="str">
        <f>+IF(AND(LEN($I385)&gt;5),IF(AND($J385&gt;X$1,$J385&lt;=$AO$1),1,IF((COUNTIFS(INCAPACIDADES!$C$1:$C$51,$I385,INCAPACIDADES!U$1:U$51,X$1))&gt;0,2,IF(VLOOKUP($C385,BD!$D$1:$F$501,3,0)&gt;X$1,0,3))),"")</f>
        <v/>
      </c>
      <c r="CS385" s="23" t="str">
        <f>+IF(AND(LEN($I385)&gt;5),IF(AND($J385&gt;Y$1,$J385&lt;=$AO$1),1,IF((COUNTIFS(INCAPACIDADES!$C$1:$C$51,$I385,INCAPACIDADES!V$1:V$51,Y$1))&gt;0,2,IF(VLOOKUP($C385,BD!$D$1:$F$501,3,0)&gt;Y$1,0,3))),"")</f>
        <v/>
      </c>
      <c r="CT385" s="23" t="str">
        <f>+IF(AND(LEN($I385)&gt;5),IF(AND($J385&gt;Z$1,$J385&lt;=$AO$1),1,IF((COUNTIFS(INCAPACIDADES!$C$1:$C$51,$I385,INCAPACIDADES!W$1:W$51,Z$1))&gt;0,2,IF(VLOOKUP($C385,BD!$D$1:$F$501,3,0)&gt;Z$1,0,3))),"")</f>
        <v/>
      </c>
      <c r="CU385" s="23" t="str">
        <f>+IF(AND(LEN($I385)&gt;5),IF(AND($J385&gt;AA$1,$J385&lt;=$AO$1),1,IF((COUNTIFS(INCAPACIDADES!$C$1:$C$51,$I385,INCAPACIDADES!X$1:X$51,AA$1))&gt;0,2,IF(VLOOKUP($C385,BD!$D$1:$F$501,3,0)&gt;AA$1,0,3))),"")</f>
        <v/>
      </c>
      <c r="CV385" s="23" t="str">
        <f>+IF(AND(LEN($I385)&gt;5),IF(AND($J385&gt;AB$1,$J385&lt;=$AO$1),1,IF((COUNTIFS(INCAPACIDADES!$C$1:$C$51,$I385,INCAPACIDADES!Y$1:Y$51,AB$1))&gt;0,2,IF(VLOOKUP($C385,BD!$D$1:$F$501,3,0)&gt;AB$1,0,3))),"")</f>
        <v/>
      </c>
      <c r="CW385" s="23" t="str">
        <f>+IF(AND(LEN($I385)&gt;5),IF(AND($J385&gt;AC$1,$J385&lt;=$AO$1),1,IF((COUNTIFS(INCAPACIDADES!$C$1:$C$51,$I385,INCAPACIDADES!Z$1:Z$51,AC$1))&gt;0,2,IF(VLOOKUP($C385,BD!$D$1:$F$501,3,0)&gt;AC$1,0,3))),"")</f>
        <v/>
      </c>
      <c r="CX385" s="23" t="str">
        <f>+IF(AND(LEN($I385)&gt;5),IF(AND($J385&gt;AD$1,$J385&lt;=$AO$1),1,IF((COUNTIFS(INCAPACIDADES!$C$1:$C$51,$I385,INCAPACIDADES!AA$1:AA$51,AD$1))&gt;0,2,IF(VLOOKUP($C385,BD!$D$1:$F$501,3,0)&gt;AD$1,0,3))),"")</f>
        <v/>
      </c>
      <c r="CY385" s="23" t="str">
        <f>+IF(AND(LEN($I385)&gt;5),IF(AND($J385&gt;AE$1,$J385&lt;=$AO$1),1,IF((COUNTIFS(INCAPACIDADES!$C$1:$C$51,$I385,INCAPACIDADES!AB$1:AB$51,AE$1))&gt;0,2,IF(VLOOKUP($C385,BD!$D$1:$F$501,3,0)&gt;AE$1,0,3))),"")</f>
        <v/>
      </c>
      <c r="CZ385" s="23" t="str">
        <f>+IF(AND(LEN($I385)&gt;5),IF(AND($J385&gt;AF$1,$J385&lt;=$AO$1),1,IF((COUNTIFS(INCAPACIDADES!$C$1:$C$51,$I385,INCAPACIDADES!AC$1:AC$51,AF$1))&gt;0,2,IF(VLOOKUP($C385,BD!$D$1:$F$501,3,0)&gt;AF$1,0,3))),"")</f>
        <v/>
      </c>
      <c r="DA385" s="23" t="str">
        <f>+IF(AND(LEN($I385)&gt;5),IF(AND($J385&gt;AG$1,$J385&lt;=$AO$1),1,IF((COUNTIFS(INCAPACIDADES!$C$1:$C$51,$I385,INCAPACIDADES!AD$1:AD$51,AG$1))&gt;0,2,IF(VLOOKUP($C385,BD!$D$1:$F$501,3,0)&gt;AG$1,0,3))),"")</f>
        <v/>
      </c>
      <c r="DB385" s="23" t="str">
        <f>+IF(AND(LEN($I385)&gt;5),IF(AND($J385&gt;AH$1,$J385&lt;=$AO$1),1,IF((COUNTIFS(INCAPACIDADES!$C$1:$C$51,$I385,INCAPACIDADES!AE$1:AE$51,AH$1))&gt;0,2,IF(VLOOKUP($C385,BD!$D$1:$F$501,3,0)&gt;AH$1,0,3))),"")</f>
        <v/>
      </c>
      <c r="DC385" s="23" t="str">
        <f>+IF(AND(LEN($I385)&gt;5),IF(AND($J385&gt;AI$1,$J385&lt;=$AO$1),1,IF((COUNTIFS(INCAPACIDADES!$C$1:$C$51,$I385,INCAPACIDADES!AF$1:AF$51,AI$1))&gt;0,2,IF(VLOOKUP($C385,BD!$D$1:$F$501,3,0)&gt;AI$1,0,3))),"")</f>
        <v/>
      </c>
      <c r="DD385" s="23" t="str">
        <f>+IF(AND(LEN($I385)&gt;5),IF(AND($J385&gt;AJ$1,$J385&lt;=$AO$1),1,IF((COUNTIFS(INCAPACIDADES!$C$1:$C$51,$I385,INCAPACIDADES!AG$1:AG$51,AJ$1))&gt;0,2,IF(VLOOKUP($C385,BD!$D$1:$F$501,3,0)&gt;AJ$1,0,3))),"")</f>
        <v/>
      </c>
      <c r="DE385" s="23" t="str">
        <f>+IF(AND(LEN($I385)&gt;5),IF(AND($J385&gt;AK$1,$J385&lt;=$AO$1),1,IF((COUNTIFS(INCAPACIDADES!$C$1:$C$51,$I385,INCAPACIDADES!AH$1:AH$51,AK$1))&gt;0,2,IF(VLOOKUP($C385,BD!$D$1:$F$501,3,0)&gt;AK$1,0,3))),"")</f>
        <v/>
      </c>
      <c r="DF385" s="23" t="str">
        <f>+IF(AND(LEN($I385)&gt;5),IF(AND($J385&gt;AL$1,$J385&lt;=$AO$1),1,IF((COUNTIFS(INCAPACIDADES!$C$1:$C$51,$I385,INCAPACIDADES!AI$1:AI$51,AL$1))&gt;0,2,IF(VLOOKUP($C385,BD!$D$1:$F$501,3,0)&gt;AL$1,0,3))),"")</f>
        <v/>
      </c>
      <c r="DG385" s="23" t="str">
        <f>+IF(AND(LEN($I385)&gt;5),IF(AND($J385&gt;AM$1,$J385&lt;=$AO$1),1,IF((COUNTIFS(INCAPACIDADES!$C$1:$C$51,$I385,INCAPACIDADES!AJ$1:AJ$51,AM$1))&gt;0,2,IF(VLOOKUP($C385,BD!$D$1:$F$501,3,0)&gt;AM$1,0,3))),"")</f>
        <v/>
      </c>
      <c r="DH385" s="23" t="str">
        <f>+IF(AND(LEN($I385)&gt;5),IF(AND($J385&gt;AN$1,$J385&lt;=$AO$1),1,IF((COUNTIFS(INCAPACIDADES!$C$1:$C$51,$I385,INCAPACIDADES!AK$1:AK$51,AN$1))&gt;0,2,IF(VLOOKUP($C385,BD!$D$1:$F$501,3,0)&gt;AN$1,0,3))),"")</f>
        <v/>
      </c>
      <c r="DI385" s="23" t="str">
        <f>+IF(AND(LEN($I385)&gt;5),IF(AND($J385&gt;AO$1,$J385&lt;=$AO$1),1,IF((COUNTIFS(INCAPACIDADES!$C$1:$C$51,$I385,INCAPACIDADES!AL$1:AL$51,AO$1))&gt;0,2,IF(VLOOKUP($C385,BD!$D$1:$F$501,3,0)&gt;AO$1,0,3))),"")</f>
        <v/>
      </c>
      <c r="DJ385" s="23" t="str">
        <f>+IF(LEN($I385)&gt;5,IF(ISERROR(VLOOKUP(N385,'CODIGO PAGO'!$B$2:$B$20,1,0)),1,IF(OR(AND(CH385=1,N385&lt;&gt;"N"),AND(CH385=3,N385&lt;&gt;"B"),AND(CH385=2,LEFT(TRIM(N385),1)&lt;&gt;"I")),1,IF(OR(AND(CH385=0,N385="N"),AND(CH385=0,N385="B"),AND(CH385=0,LEFT(TRIM(N385),1)="I")),1,0))),"")</f>
        <v/>
      </c>
      <c r="DK385" s="23" t="str">
        <f t="shared" si="209"/>
        <v/>
      </c>
      <c r="DL385" s="23" t="str">
        <f>+IF(LEN($I385)&gt;5,IF(ISERROR(VLOOKUP(P385,'CODIGO PAGO'!$B$2:$B$20,1,0)),1,IF(OR(AND(CJ385=1,P385&lt;&gt;"N"),AND(CJ385=3,P385&lt;&gt;"B"),AND(CJ385=2,LEFT(TRIM(P385),1)&lt;&gt;"I")),1,IF(OR(AND(CJ385=0,P385="N"),AND(CJ385=0,P385="B"),AND(CJ385=0,LEFT(TRIM(P385),1)="I")),1,0))),"")</f>
        <v/>
      </c>
      <c r="DM385" s="23" t="str">
        <f t="shared" si="210"/>
        <v/>
      </c>
      <c r="DN385" s="23" t="str">
        <f>+IF(LEN($I385)&gt;5,IF(ISERROR(VLOOKUP(R385,'CODIGO PAGO'!$B$2:$B$20,1,0)),1,IF(OR(AND(CL385=1,R385&lt;&gt;"N"),AND(CL385=3,R385&lt;&gt;"B"),AND(CL385=2,LEFT(TRIM(R385),1)&lt;&gt;"I")),1,IF(OR(AND(CL385=0,R385="N"),AND(CL385=0,R385="B"),AND(CL385=0,LEFT(TRIM(R385),1)="I")),1,0))),"")</f>
        <v/>
      </c>
      <c r="DO385" s="23" t="str">
        <f t="shared" si="211"/>
        <v/>
      </c>
      <c r="DP385" s="23" t="str">
        <f>+IF(LEN($I385)&gt;5,IF(ISERROR(VLOOKUP(T385,'CODIGO PAGO'!$B$2:$B$20,1,0)),1,IF(OR(AND(CN385=1,T385&lt;&gt;"N"),AND(CN385=3,T385&lt;&gt;"B"),AND(CN385=2,LEFT(TRIM(T385),1)&lt;&gt;"I")),1,IF(OR(AND(CN385=0,T385="N"),AND(CN385=0,T385="B"),AND(CN385=0,LEFT(TRIM(T385),1)="I")),1,0))),"")</f>
        <v/>
      </c>
      <c r="DQ385" s="23" t="str">
        <f t="shared" si="212"/>
        <v/>
      </c>
      <c r="DR385" s="23" t="str">
        <f>+IF(LEN($I385)&gt;5,IF(ISERROR(VLOOKUP(V385,'CODIGO PAGO'!$B$2:$B$20,1,0)),1,IF(OR(AND(CP385=1,V385&lt;&gt;"N"),AND(CP385=3,V385&lt;&gt;"B"),AND(CP385=2,LEFT(TRIM(V385),1)&lt;&gt;"I")),1,IF(OR(AND(CP385=0,V385="N"),AND(CP385=0,V385="B"),AND(CP385=0,LEFT(TRIM(V385),1)="I")),1,0))),"")</f>
        <v/>
      </c>
      <c r="DS385" s="23" t="str">
        <f t="shared" si="213"/>
        <v/>
      </c>
      <c r="DT385" s="23" t="str">
        <f>+IF(LEN($I385)&gt;5,IF(ISERROR(VLOOKUP(X385,'CODIGO PAGO'!$B$2:$B$20,1,0)),1,IF(OR(AND(CR385=1,X385&lt;&gt;"N"),AND(CR385=3,X385&lt;&gt;"B"),AND(CR385=2,LEFT(TRIM(X385),1)&lt;&gt;"I")),1,IF(OR(AND(CR385=0,X385="N"),AND(CR385=0,X385="B"),AND(CR385=0,LEFT(TRIM(X385),1)="I")),1,0))),"")</f>
        <v/>
      </c>
      <c r="DU385" s="23" t="str">
        <f t="shared" si="214"/>
        <v/>
      </c>
      <c r="DV385" s="23" t="str">
        <f>+IF(LEN($I385)&gt;5,IF(ISERROR(VLOOKUP(Z385,'CODIGO PAGO'!$B$2:$B$20,1,0)),1,IF(OR(AND(CT385=1,Z385&lt;&gt;"N"),AND(CT385=3,Z385&lt;&gt;"B"),AND(CT385=2,LEFT(TRIM(Z385),1)&lt;&gt;"I")),1,IF(OR(AND(CT385=0,Z385="N"),AND(CT385=0,Z385="B"),AND(CT385=0,LEFT(TRIM(Z385),1)="I")),1,0))),"")</f>
        <v/>
      </c>
      <c r="DW385" s="23" t="str">
        <f t="shared" si="215"/>
        <v/>
      </c>
      <c r="DX385" s="23" t="str">
        <f>+IF(LEN($I385)&gt;5,IF(ISERROR(VLOOKUP(AB385,'CODIGO PAGO'!$B$2:$B$20,1,0)),1,IF(OR(AND(CV385=1,AB385&lt;&gt;"N"),AND(CV385=3,AB385&lt;&gt;"B"),AND(CV385=2,LEFT(TRIM(AB385),1)&lt;&gt;"I")),1,IF(OR(AND(CV385=0,AB385="N"),AND(CV385=0,AB385="B"),AND(CV385=0,LEFT(TRIM(AB385),1)="I")),1,0))),"")</f>
        <v/>
      </c>
      <c r="DY385" s="23" t="str">
        <f t="shared" si="216"/>
        <v/>
      </c>
      <c r="DZ385" s="23" t="str">
        <f>+IF(LEN($I385)&gt;5,IF(ISERROR(VLOOKUP(AD385,'CODIGO PAGO'!$B$2:$B$20,1,0)),1,IF(OR(AND(CX385=1,AD385&lt;&gt;"N"),AND(CX385=3,AD385&lt;&gt;"B"),AND(CX385=2,LEFT(TRIM(AD385),1)&lt;&gt;"I")),1,IF(OR(AND(CX385=0,AD385="N"),AND(CX385=0,AD385="B"),AND(CX385=0,LEFT(TRIM(AD385),1)="I")),1,0))),"")</f>
        <v/>
      </c>
      <c r="EA385" s="23" t="str">
        <f t="shared" si="217"/>
        <v/>
      </c>
      <c r="EB385" s="23" t="str">
        <f>+IF(LEN($I385)&gt;5,IF(ISERROR(VLOOKUP(AF385,'CODIGO PAGO'!$B$2:$B$20,1,0)),1,IF(OR(AND(CZ385=1,AF385&lt;&gt;"N"),AND(CZ385=3,AF385&lt;&gt;"B"),AND(CZ385=2,LEFT(TRIM(AF385),1)&lt;&gt;"I")),1,IF(OR(AND(CZ385=0,AF385="N"),AND(CZ385=0,AF385="B"),AND(CZ385=0,LEFT(TRIM(AF385),1)="I")),1,0))),"")</f>
        <v/>
      </c>
      <c r="EC385" s="23" t="str">
        <f t="shared" si="218"/>
        <v/>
      </c>
      <c r="ED385" s="23" t="str">
        <f>+IF(LEN($I385)&gt;5,IF(ISERROR(VLOOKUP(AH385,'CODIGO PAGO'!$B$2:$B$20,1,0)),1,IF(OR(AND(DB385=1,AH385&lt;&gt;"N"),AND(DB385=3,AH385&lt;&gt;"B"),AND(DB385=2,LEFT(TRIM(AH385),1)&lt;&gt;"I")),1,IF(OR(AND(DB385=0,AH385="N"),AND(DB385=0,AH385="B"),AND(DB385=0,LEFT(TRIM(AH385),1)="I")),1,0))),"")</f>
        <v/>
      </c>
      <c r="EE385" s="23" t="str">
        <f t="shared" si="219"/>
        <v/>
      </c>
      <c r="EF385" s="23" t="str">
        <f>+IF(LEN($I385)&gt;5,IF(ISERROR(VLOOKUP(AJ385,'CODIGO PAGO'!$B$2:$B$20,1,0)),1,IF(OR(AND(DD385=1,AJ385&lt;&gt;"N"),AND(DD385=3,AJ385&lt;&gt;"B"),AND(DD385=2,LEFT(TRIM(AJ385),1)&lt;&gt;"I")),1,IF(OR(AND(DD385=0,AJ385="N"),AND(DD385=0,AJ385="B"),AND(DD385=0,LEFT(TRIM(AJ385),1)="I")),1,0))),"")</f>
        <v/>
      </c>
      <c r="EG385" s="23" t="str">
        <f t="shared" si="220"/>
        <v/>
      </c>
      <c r="EH385" s="23" t="str">
        <f>+IF(LEN($I385)&gt;5,IF(ISERROR(VLOOKUP(AL385,'CODIGO PAGO'!$B$2:$B$20,1,0)),1,IF(OR(AND(DF385=1,AL385&lt;&gt;"N"),AND(DF385=3,AL385&lt;&gt;"B"),AND(DF385=2,LEFT(TRIM(AL385),1)&lt;&gt;"I")),1,IF(OR(AND(DF385=0,AL385="N"),AND(DF385=0,AL385="B"),AND(DF385=0,LEFT(TRIM(AL385),1)="I")),1,0))),"")</f>
        <v/>
      </c>
      <c r="EI385" s="23" t="str">
        <f t="shared" si="221"/>
        <v/>
      </c>
      <c r="EJ385" s="23" t="str">
        <f>+IF(LEN($I385)&gt;5,IF(ISERROR(VLOOKUP(AN385,'CODIGO PAGO'!$B$2:$B$20,1,0)),1,IF(OR(AND(DH385=1,AN385&lt;&gt;"N"),AND(DH385=3,AN385&lt;&gt;"B"),AND(DH385=2,LEFT(TRIM(AN385),1)&lt;&gt;"I")),1,IF(OR(AND(DH385=0,AN385="N"),AND(DH385=0,AN385="B"),AND(DH385=0,LEFT(TRIM(AN385),1)="I")),1,0))),"")</f>
        <v/>
      </c>
      <c r="EK385" s="23" t="str">
        <f t="shared" si="222"/>
        <v/>
      </c>
      <c r="EL385" s="24" t="str">
        <f t="shared" si="223"/>
        <v/>
      </c>
    </row>
    <row r="386" spans="1:142" s="26" customFormat="1">
      <c r="A386" s="15" t="str">
        <f t="shared" si="189"/>
        <v/>
      </c>
      <c r="B386" s="1" t="str">
        <f>+IF(LEN(I386)&gt;5,'CODIGO PAGO'!$B$28,"")</f>
        <v/>
      </c>
      <c r="C386" s="1" t="str">
        <f>+IF(LEN($I386)&gt;5,BD!D386,"")</f>
        <v/>
      </c>
      <c r="D386" s="168" t="str">
        <f>+IF(LEN($I386)&gt;5,BD!A386,"")</f>
        <v/>
      </c>
      <c r="E386" s="1" t="str">
        <f>+IF(LEN($I386)&gt;5,BD!B386,"")</f>
        <v/>
      </c>
      <c r="F386" s="1" t="str">
        <f>+IF(LEN($I386)&gt;5,BD!C386,"")</f>
        <v/>
      </c>
      <c r="G386" s="141"/>
      <c r="H386" s="141"/>
      <c r="I386" s="1" t="str">
        <f>+IF(LEN(BD!G386)&gt;5,BD!G386,"")</f>
        <v/>
      </c>
      <c r="J386" s="167" t="str">
        <f>+IF(LEN($I386)&gt;5,BD!E386,"")</f>
        <v/>
      </c>
      <c r="K386" s="6" t="str">
        <f t="shared" si="190"/>
        <v/>
      </c>
      <c r="L386" s="87" t="str">
        <f>+IF(LEN($I386)&gt;5,BD!H386,"")</f>
        <v/>
      </c>
      <c r="M386" s="40" t="str">
        <f t="shared" si="191"/>
        <v/>
      </c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4" t="str">
        <f t="shared" si="192"/>
        <v/>
      </c>
      <c r="AQ386" s="5" t="str">
        <f t="shared" si="193"/>
        <v/>
      </c>
      <c r="AR386" s="91" t="str">
        <f t="shared" si="194"/>
        <v/>
      </c>
      <c r="AS386" s="5" t="str">
        <f t="shared" si="195"/>
        <v/>
      </c>
      <c r="AT386" s="91" t="str">
        <f t="shared" si="196"/>
        <v/>
      </c>
      <c r="AU386" s="4" t="str">
        <f t="shared" si="197"/>
        <v/>
      </c>
      <c r="AV386" s="4" t="str">
        <f t="shared" si="198"/>
        <v/>
      </c>
      <c r="AW386" s="4" t="str">
        <f t="shared" si="199"/>
        <v/>
      </c>
      <c r="AX386" s="4" t="str">
        <f t="shared" si="200"/>
        <v/>
      </c>
      <c r="AY386" s="88" t="str">
        <f t="shared" si="201"/>
        <v/>
      </c>
      <c r="AZ386" s="17" t="str">
        <f t="shared" si="202"/>
        <v/>
      </c>
      <c r="BA386" s="18" t="str">
        <f t="shared" si="203"/>
        <v/>
      </c>
      <c r="BB386" s="19" t="str">
        <f>+IF(LEN(I386)&gt;5,IF(INT(RIGHT(B386,1))=9,0.5*L386*AY386,INT(MID(B386,5,LEN(B386)-4))*L386)+IFERROR(VLOOKUP(I386,AJUSTES!$A$1:$I$50,9,0),0),"")</f>
        <v/>
      </c>
      <c r="BC386" s="12"/>
      <c r="BD386" s="19" t="str">
        <f t="shared" si="204"/>
        <v/>
      </c>
      <c r="BE386" s="18" t="str">
        <f t="shared" si="205"/>
        <v/>
      </c>
      <c r="BF386" s="139" t="str">
        <f t="shared" si="206"/>
        <v/>
      </c>
      <c r="BG386" s="114"/>
      <c r="BH386" s="18" t="str">
        <f t="shared" si="207"/>
        <v/>
      </c>
      <c r="BI386" s="13"/>
      <c r="BJ386" s="12"/>
      <c r="BK386" s="12"/>
      <c r="BL386" s="145"/>
      <c r="BM386" s="12"/>
      <c r="BN386" s="12"/>
      <c r="BO386" s="12"/>
      <c r="BP386" s="12"/>
      <c r="BQ386" s="12"/>
      <c r="BR386" s="12"/>
      <c r="BS386" s="146"/>
      <c r="BT386" s="14"/>
      <c r="BU386" s="12"/>
      <c r="BV386" s="12"/>
      <c r="BW386" s="12"/>
      <c r="BX386" s="12"/>
      <c r="BY386" s="12"/>
      <c r="BZ386" s="144"/>
      <c r="CA386" s="107" t="str">
        <f>+IF(LEN($I386)&gt;5,IF(BD!F386="N/A","",BD!F386),"")</f>
        <v/>
      </c>
      <c r="CB386" s="21"/>
      <c r="CC386" s="147"/>
      <c r="CD386" s="148"/>
      <c r="CE386" s="8" t="str">
        <f>+IF(LEN(I386)&gt;5,BD!M386,"")</f>
        <v/>
      </c>
      <c r="CF386" s="16" t="str">
        <f>+IF(LEN(I386)&gt;5,BD!N386,"")</f>
        <v/>
      </c>
      <c r="CG386" s="3" t="str">
        <f t="shared" si="208"/>
        <v/>
      </c>
      <c r="CH386" s="23" t="str">
        <f>+IF(AND(LEN($I386)&gt;5),IF(AND($J386&gt;N$1,$J386&lt;=$AO$1),1,IF((COUNTIFS(INCAPACIDADES!$C$1:$C$51,$I386,INCAPACIDADES!K$1:K$51,N$1))&gt;0,2,IF(VLOOKUP($C386,BD!$D$1:$F$501,3,0)&gt;N$1,0,3))),"")</f>
        <v/>
      </c>
      <c r="CI386" s="23" t="str">
        <f>+IF(AND(LEN($I386)&gt;5),IF(AND($J386&gt;O$1,$J386&lt;=$AO$1),1,IF((COUNTIFS(INCAPACIDADES!$C$1:$C$51,$I386,INCAPACIDADES!L$1:L$51,O$1))&gt;0,2,IF(VLOOKUP($C386,BD!$D$1:$F$501,3,0)&gt;O$1,0,3))),"")</f>
        <v/>
      </c>
      <c r="CJ386" s="23" t="str">
        <f>+IF(AND(LEN($I386)&gt;5),IF(AND($J386&gt;P$1,$J386&lt;=$AO$1),1,IF((COUNTIFS(INCAPACIDADES!$C$1:$C$51,$I386,INCAPACIDADES!M$1:M$51,P$1))&gt;0,2,IF(VLOOKUP($C386,BD!$D$1:$F$501,3,0)&gt;P$1,0,3))),"")</f>
        <v/>
      </c>
      <c r="CK386" s="23" t="str">
        <f>+IF(AND(LEN($I386)&gt;5),IF(AND($J386&gt;Q$1,$J386&lt;=$AO$1),1,IF((COUNTIFS(INCAPACIDADES!$C$1:$C$51,$I386,INCAPACIDADES!N$1:N$51,Q$1))&gt;0,2,IF(VLOOKUP($C386,BD!$D$1:$F$501,3,0)&gt;Q$1,0,3))),"")</f>
        <v/>
      </c>
      <c r="CL386" s="23" t="str">
        <f>+IF(AND(LEN($I386)&gt;5),IF(AND($J386&gt;R$1,$J386&lt;=$AO$1),1,IF((COUNTIFS(INCAPACIDADES!$C$1:$C$51,$I386,INCAPACIDADES!O$1:O$51,R$1))&gt;0,2,IF(VLOOKUP($C386,BD!$D$1:$F$501,3,0)&gt;R$1,0,3))),"")</f>
        <v/>
      </c>
      <c r="CM386" s="23" t="str">
        <f>+IF(AND(LEN($I386)&gt;5),IF(AND($J386&gt;S$1,$J386&lt;=$AO$1),1,IF((COUNTIFS(INCAPACIDADES!$C$1:$C$51,$I386,INCAPACIDADES!P$1:P$51,S$1))&gt;0,2,IF(VLOOKUP($C386,BD!$D$1:$F$501,3,0)&gt;S$1,0,3))),"")</f>
        <v/>
      </c>
      <c r="CN386" s="23" t="str">
        <f>+IF(AND(LEN($I386)&gt;5),IF(AND($J386&gt;T$1,$J386&lt;=$AO$1),1,IF((COUNTIFS(INCAPACIDADES!$C$1:$C$51,$I386,INCAPACIDADES!Q$1:Q$51,T$1))&gt;0,2,IF(VLOOKUP($C386,BD!$D$1:$F$501,3,0)&gt;T$1,0,3))),"")</f>
        <v/>
      </c>
      <c r="CO386" s="23" t="str">
        <f>+IF(AND(LEN($I386)&gt;5),IF(AND($J386&gt;U$1,$J386&lt;=$AO$1),1,IF((COUNTIFS(INCAPACIDADES!$C$1:$C$51,$I386,INCAPACIDADES!R$1:R$51,U$1))&gt;0,2,IF(VLOOKUP($C386,BD!$D$1:$F$501,3,0)&gt;U$1,0,3))),"")</f>
        <v/>
      </c>
      <c r="CP386" s="23" t="str">
        <f>+IF(AND(LEN($I386)&gt;5),IF(AND($J386&gt;V$1,$J386&lt;=$AO$1),1,IF((COUNTIFS(INCAPACIDADES!$C$1:$C$51,$I386,INCAPACIDADES!S$1:S$51,V$1))&gt;0,2,IF(VLOOKUP($C386,BD!$D$1:$F$501,3,0)&gt;V$1,0,3))),"")</f>
        <v/>
      </c>
      <c r="CQ386" s="23" t="str">
        <f>+IF(AND(LEN($I386)&gt;5),IF(AND($J386&gt;W$1,$J386&lt;=$AO$1),1,IF((COUNTIFS(INCAPACIDADES!$C$1:$C$51,$I386,INCAPACIDADES!T$1:T$51,W$1))&gt;0,2,IF(VLOOKUP($C386,BD!$D$1:$F$501,3,0)&gt;W$1,0,3))),"")</f>
        <v/>
      </c>
      <c r="CR386" s="23" t="str">
        <f>+IF(AND(LEN($I386)&gt;5),IF(AND($J386&gt;X$1,$J386&lt;=$AO$1),1,IF((COUNTIFS(INCAPACIDADES!$C$1:$C$51,$I386,INCAPACIDADES!U$1:U$51,X$1))&gt;0,2,IF(VLOOKUP($C386,BD!$D$1:$F$501,3,0)&gt;X$1,0,3))),"")</f>
        <v/>
      </c>
      <c r="CS386" s="23" t="str">
        <f>+IF(AND(LEN($I386)&gt;5),IF(AND($J386&gt;Y$1,$J386&lt;=$AO$1),1,IF((COUNTIFS(INCAPACIDADES!$C$1:$C$51,$I386,INCAPACIDADES!V$1:V$51,Y$1))&gt;0,2,IF(VLOOKUP($C386,BD!$D$1:$F$501,3,0)&gt;Y$1,0,3))),"")</f>
        <v/>
      </c>
      <c r="CT386" s="23" t="str">
        <f>+IF(AND(LEN($I386)&gt;5),IF(AND($J386&gt;Z$1,$J386&lt;=$AO$1),1,IF((COUNTIFS(INCAPACIDADES!$C$1:$C$51,$I386,INCAPACIDADES!W$1:W$51,Z$1))&gt;0,2,IF(VLOOKUP($C386,BD!$D$1:$F$501,3,0)&gt;Z$1,0,3))),"")</f>
        <v/>
      </c>
      <c r="CU386" s="23" t="str">
        <f>+IF(AND(LEN($I386)&gt;5),IF(AND($J386&gt;AA$1,$J386&lt;=$AO$1),1,IF((COUNTIFS(INCAPACIDADES!$C$1:$C$51,$I386,INCAPACIDADES!X$1:X$51,AA$1))&gt;0,2,IF(VLOOKUP($C386,BD!$D$1:$F$501,3,0)&gt;AA$1,0,3))),"")</f>
        <v/>
      </c>
      <c r="CV386" s="23" t="str">
        <f>+IF(AND(LEN($I386)&gt;5),IF(AND($J386&gt;AB$1,$J386&lt;=$AO$1),1,IF((COUNTIFS(INCAPACIDADES!$C$1:$C$51,$I386,INCAPACIDADES!Y$1:Y$51,AB$1))&gt;0,2,IF(VLOOKUP($C386,BD!$D$1:$F$501,3,0)&gt;AB$1,0,3))),"")</f>
        <v/>
      </c>
      <c r="CW386" s="23" t="str">
        <f>+IF(AND(LEN($I386)&gt;5),IF(AND($J386&gt;AC$1,$J386&lt;=$AO$1),1,IF((COUNTIFS(INCAPACIDADES!$C$1:$C$51,$I386,INCAPACIDADES!Z$1:Z$51,AC$1))&gt;0,2,IF(VLOOKUP($C386,BD!$D$1:$F$501,3,0)&gt;AC$1,0,3))),"")</f>
        <v/>
      </c>
      <c r="CX386" s="23" t="str">
        <f>+IF(AND(LEN($I386)&gt;5),IF(AND($J386&gt;AD$1,$J386&lt;=$AO$1),1,IF((COUNTIFS(INCAPACIDADES!$C$1:$C$51,$I386,INCAPACIDADES!AA$1:AA$51,AD$1))&gt;0,2,IF(VLOOKUP($C386,BD!$D$1:$F$501,3,0)&gt;AD$1,0,3))),"")</f>
        <v/>
      </c>
      <c r="CY386" s="23" t="str">
        <f>+IF(AND(LEN($I386)&gt;5),IF(AND($J386&gt;AE$1,$J386&lt;=$AO$1),1,IF((COUNTIFS(INCAPACIDADES!$C$1:$C$51,$I386,INCAPACIDADES!AB$1:AB$51,AE$1))&gt;0,2,IF(VLOOKUP($C386,BD!$D$1:$F$501,3,0)&gt;AE$1,0,3))),"")</f>
        <v/>
      </c>
      <c r="CZ386" s="23" t="str">
        <f>+IF(AND(LEN($I386)&gt;5),IF(AND($J386&gt;AF$1,$J386&lt;=$AO$1),1,IF((COUNTIFS(INCAPACIDADES!$C$1:$C$51,$I386,INCAPACIDADES!AC$1:AC$51,AF$1))&gt;0,2,IF(VLOOKUP($C386,BD!$D$1:$F$501,3,0)&gt;AF$1,0,3))),"")</f>
        <v/>
      </c>
      <c r="DA386" s="23" t="str">
        <f>+IF(AND(LEN($I386)&gt;5),IF(AND($J386&gt;AG$1,$J386&lt;=$AO$1),1,IF((COUNTIFS(INCAPACIDADES!$C$1:$C$51,$I386,INCAPACIDADES!AD$1:AD$51,AG$1))&gt;0,2,IF(VLOOKUP($C386,BD!$D$1:$F$501,3,0)&gt;AG$1,0,3))),"")</f>
        <v/>
      </c>
      <c r="DB386" s="23" t="str">
        <f>+IF(AND(LEN($I386)&gt;5),IF(AND($J386&gt;AH$1,$J386&lt;=$AO$1),1,IF((COUNTIFS(INCAPACIDADES!$C$1:$C$51,$I386,INCAPACIDADES!AE$1:AE$51,AH$1))&gt;0,2,IF(VLOOKUP($C386,BD!$D$1:$F$501,3,0)&gt;AH$1,0,3))),"")</f>
        <v/>
      </c>
      <c r="DC386" s="23" t="str">
        <f>+IF(AND(LEN($I386)&gt;5),IF(AND($J386&gt;AI$1,$J386&lt;=$AO$1),1,IF((COUNTIFS(INCAPACIDADES!$C$1:$C$51,$I386,INCAPACIDADES!AF$1:AF$51,AI$1))&gt;0,2,IF(VLOOKUP($C386,BD!$D$1:$F$501,3,0)&gt;AI$1,0,3))),"")</f>
        <v/>
      </c>
      <c r="DD386" s="23" t="str">
        <f>+IF(AND(LEN($I386)&gt;5),IF(AND($J386&gt;AJ$1,$J386&lt;=$AO$1),1,IF((COUNTIFS(INCAPACIDADES!$C$1:$C$51,$I386,INCAPACIDADES!AG$1:AG$51,AJ$1))&gt;0,2,IF(VLOOKUP($C386,BD!$D$1:$F$501,3,0)&gt;AJ$1,0,3))),"")</f>
        <v/>
      </c>
      <c r="DE386" s="23" t="str">
        <f>+IF(AND(LEN($I386)&gt;5),IF(AND($J386&gt;AK$1,$J386&lt;=$AO$1),1,IF((COUNTIFS(INCAPACIDADES!$C$1:$C$51,$I386,INCAPACIDADES!AH$1:AH$51,AK$1))&gt;0,2,IF(VLOOKUP($C386,BD!$D$1:$F$501,3,0)&gt;AK$1,0,3))),"")</f>
        <v/>
      </c>
      <c r="DF386" s="23" t="str">
        <f>+IF(AND(LEN($I386)&gt;5),IF(AND($J386&gt;AL$1,$J386&lt;=$AO$1),1,IF((COUNTIFS(INCAPACIDADES!$C$1:$C$51,$I386,INCAPACIDADES!AI$1:AI$51,AL$1))&gt;0,2,IF(VLOOKUP($C386,BD!$D$1:$F$501,3,0)&gt;AL$1,0,3))),"")</f>
        <v/>
      </c>
      <c r="DG386" s="23" t="str">
        <f>+IF(AND(LEN($I386)&gt;5),IF(AND($J386&gt;AM$1,$J386&lt;=$AO$1),1,IF((COUNTIFS(INCAPACIDADES!$C$1:$C$51,$I386,INCAPACIDADES!AJ$1:AJ$51,AM$1))&gt;0,2,IF(VLOOKUP($C386,BD!$D$1:$F$501,3,0)&gt;AM$1,0,3))),"")</f>
        <v/>
      </c>
      <c r="DH386" s="23" t="str">
        <f>+IF(AND(LEN($I386)&gt;5),IF(AND($J386&gt;AN$1,$J386&lt;=$AO$1),1,IF((COUNTIFS(INCAPACIDADES!$C$1:$C$51,$I386,INCAPACIDADES!AK$1:AK$51,AN$1))&gt;0,2,IF(VLOOKUP($C386,BD!$D$1:$F$501,3,0)&gt;AN$1,0,3))),"")</f>
        <v/>
      </c>
      <c r="DI386" s="23" t="str">
        <f>+IF(AND(LEN($I386)&gt;5),IF(AND($J386&gt;AO$1,$J386&lt;=$AO$1),1,IF((COUNTIFS(INCAPACIDADES!$C$1:$C$51,$I386,INCAPACIDADES!AL$1:AL$51,AO$1))&gt;0,2,IF(VLOOKUP($C386,BD!$D$1:$F$501,3,0)&gt;AO$1,0,3))),"")</f>
        <v/>
      </c>
      <c r="DJ386" s="23" t="str">
        <f>+IF(LEN($I386)&gt;5,IF(ISERROR(VLOOKUP(N386,'CODIGO PAGO'!$B$2:$B$20,1,0)),1,IF(OR(AND(CH386=1,N386&lt;&gt;"N"),AND(CH386=3,N386&lt;&gt;"B"),AND(CH386=2,LEFT(TRIM(N386),1)&lt;&gt;"I")),1,IF(OR(AND(CH386=0,N386="N"),AND(CH386=0,N386="B"),AND(CH386=0,LEFT(TRIM(N386),1)="I")),1,0))),"")</f>
        <v/>
      </c>
      <c r="DK386" s="23" t="str">
        <f t="shared" si="209"/>
        <v/>
      </c>
      <c r="DL386" s="23" t="str">
        <f>+IF(LEN($I386)&gt;5,IF(ISERROR(VLOOKUP(P386,'CODIGO PAGO'!$B$2:$B$20,1,0)),1,IF(OR(AND(CJ386=1,P386&lt;&gt;"N"),AND(CJ386=3,P386&lt;&gt;"B"),AND(CJ386=2,LEFT(TRIM(P386),1)&lt;&gt;"I")),1,IF(OR(AND(CJ386=0,P386="N"),AND(CJ386=0,P386="B"),AND(CJ386=0,LEFT(TRIM(P386),1)="I")),1,0))),"")</f>
        <v/>
      </c>
      <c r="DM386" s="23" t="str">
        <f t="shared" si="210"/>
        <v/>
      </c>
      <c r="DN386" s="23" t="str">
        <f>+IF(LEN($I386)&gt;5,IF(ISERROR(VLOOKUP(R386,'CODIGO PAGO'!$B$2:$B$20,1,0)),1,IF(OR(AND(CL386=1,R386&lt;&gt;"N"),AND(CL386=3,R386&lt;&gt;"B"),AND(CL386=2,LEFT(TRIM(R386),1)&lt;&gt;"I")),1,IF(OR(AND(CL386=0,R386="N"),AND(CL386=0,R386="B"),AND(CL386=0,LEFT(TRIM(R386),1)="I")),1,0))),"")</f>
        <v/>
      </c>
      <c r="DO386" s="23" t="str">
        <f t="shared" si="211"/>
        <v/>
      </c>
      <c r="DP386" s="23" t="str">
        <f>+IF(LEN($I386)&gt;5,IF(ISERROR(VLOOKUP(T386,'CODIGO PAGO'!$B$2:$B$20,1,0)),1,IF(OR(AND(CN386=1,T386&lt;&gt;"N"),AND(CN386=3,T386&lt;&gt;"B"),AND(CN386=2,LEFT(TRIM(T386),1)&lt;&gt;"I")),1,IF(OR(AND(CN386=0,T386="N"),AND(CN386=0,T386="B"),AND(CN386=0,LEFT(TRIM(T386),1)="I")),1,0))),"")</f>
        <v/>
      </c>
      <c r="DQ386" s="23" t="str">
        <f t="shared" si="212"/>
        <v/>
      </c>
      <c r="DR386" s="23" t="str">
        <f>+IF(LEN($I386)&gt;5,IF(ISERROR(VLOOKUP(V386,'CODIGO PAGO'!$B$2:$B$20,1,0)),1,IF(OR(AND(CP386=1,V386&lt;&gt;"N"),AND(CP386=3,V386&lt;&gt;"B"),AND(CP386=2,LEFT(TRIM(V386),1)&lt;&gt;"I")),1,IF(OR(AND(CP386=0,V386="N"),AND(CP386=0,V386="B"),AND(CP386=0,LEFT(TRIM(V386),1)="I")),1,0))),"")</f>
        <v/>
      </c>
      <c r="DS386" s="23" t="str">
        <f t="shared" si="213"/>
        <v/>
      </c>
      <c r="DT386" s="23" t="str">
        <f>+IF(LEN($I386)&gt;5,IF(ISERROR(VLOOKUP(X386,'CODIGO PAGO'!$B$2:$B$20,1,0)),1,IF(OR(AND(CR386=1,X386&lt;&gt;"N"),AND(CR386=3,X386&lt;&gt;"B"),AND(CR386=2,LEFT(TRIM(X386),1)&lt;&gt;"I")),1,IF(OR(AND(CR386=0,X386="N"),AND(CR386=0,X386="B"),AND(CR386=0,LEFT(TRIM(X386),1)="I")),1,0))),"")</f>
        <v/>
      </c>
      <c r="DU386" s="23" t="str">
        <f t="shared" si="214"/>
        <v/>
      </c>
      <c r="DV386" s="23" t="str">
        <f>+IF(LEN($I386)&gt;5,IF(ISERROR(VLOOKUP(Z386,'CODIGO PAGO'!$B$2:$B$20,1,0)),1,IF(OR(AND(CT386=1,Z386&lt;&gt;"N"),AND(CT386=3,Z386&lt;&gt;"B"),AND(CT386=2,LEFT(TRIM(Z386),1)&lt;&gt;"I")),1,IF(OR(AND(CT386=0,Z386="N"),AND(CT386=0,Z386="B"),AND(CT386=0,LEFT(TRIM(Z386),1)="I")),1,0))),"")</f>
        <v/>
      </c>
      <c r="DW386" s="23" t="str">
        <f t="shared" si="215"/>
        <v/>
      </c>
      <c r="DX386" s="23" t="str">
        <f>+IF(LEN($I386)&gt;5,IF(ISERROR(VLOOKUP(AB386,'CODIGO PAGO'!$B$2:$B$20,1,0)),1,IF(OR(AND(CV386=1,AB386&lt;&gt;"N"),AND(CV386=3,AB386&lt;&gt;"B"),AND(CV386=2,LEFT(TRIM(AB386),1)&lt;&gt;"I")),1,IF(OR(AND(CV386=0,AB386="N"),AND(CV386=0,AB386="B"),AND(CV386=0,LEFT(TRIM(AB386),1)="I")),1,0))),"")</f>
        <v/>
      </c>
      <c r="DY386" s="23" t="str">
        <f t="shared" si="216"/>
        <v/>
      </c>
      <c r="DZ386" s="23" t="str">
        <f>+IF(LEN($I386)&gt;5,IF(ISERROR(VLOOKUP(AD386,'CODIGO PAGO'!$B$2:$B$20,1,0)),1,IF(OR(AND(CX386=1,AD386&lt;&gt;"N"),AND(CX386=3,AD386&lt;&gt;"B"),AND(CX386=2,LEFT(TRIM(AD386),1)&lt;&gt;"I")),1,IF(OR(AND(CX386=0,AD386="N"),AND(CX386=0,AD386="B"),AND(CX386=0,LEFT(TRIM(AD386),1)="I")),1,0))),"")</f>
        <v/>
      </c>
      <c r="EA386" s="23" t="str">
        <f t="shared" si="217"/>
        <v/>
      </c>
      <c r="EB386" s="23" t="str">
        <f>+IF(LEN($I386)&gt;5,IF(ISERROR(VLOOKUP(AF386,'CODIGO PAGO'!$B$2:$B$20,1,0)),1,IF(OR(AND(CZ386=1,AF386&lt;&gt;"N"),AND(CZ386=3,AF386&lt;&gt;"B"),AND(CZ386=2,LEFT(TRIM(AF386),1)&lt;&gt;"I")),1,IF(OR(AND(CZ386=0,AF386="N"),AND(CZ386=0,AF386="B"),AND(CZ386=0,LEFT(TRIM(AF386),1)="I")),1,0))),"")</f>
        <v/>
      </c>
      <c r="EC386" s="23" t="str">
        <f t="shared" si="218"/>
        <v/>
      </c>
      <c r="ED386" s="23" t="str">
        <f>+IF(LEN($I386)&gt;5,IF(ISERROR(VLOOKUP(AH386,'CODIGO PAGO'!$B$2:$B$20,1,0)),1,IF(OR(AND(DB386=1,AH386&lt;&gt;"N"),AND(DB386=3,AH386&lt;&gt;"B"),AND(DB386=2,LEFT(TRIM(AH386),1)&lt;&gt;"I")),1,IF(OR(AND(DB386=0,AH386="N"),AND(DB386=0,AH386="B"),AND(DB386=0,LEFT(TRIM(AH386),1)="I")),1,0))),"")</f>
        <v/>
      </c>
      <c r="EE386" s="23" t="str">
        <f t="shared" si="219"/>
        <v/>
      </c>
      <c r="EF386" s="23" t="str">
        <f>+IF(LEN($I386)&gt;5,IF(ISERROR(VLOOKUP(AJ386,'CODIGO PAGO'!$B$2:$B$20,1,0)),1,IF(OR(AND(DD386=1,AJ386&lt;&gt;"N"),AND(DD386=3,AJ386&lt;&gt;"B"),AND(DD386=2,LEFT(TRIM(AJ386),1)&lt;&gt;"I")),1,IF(OR(AND(DD386=0,AJ386="N"),AND(DD386=0,AJ386="B"),AND(DD386=0,LEFT(TRIM(AJ386),1)="I")),1,0))),"")</f>
        <v/>
      </c>
      <c r="EG386" s="23" t="str">
        <f t="shared" si="220"/>
        <v/>
      </c>
      <c r="EH386" s="23" t="str">
        <f>+IF(LEN($I386)&gt;5,IF(ISERROR(VLOOKUP(AL386,'CODIGO PAGO'!$B$2:$B$20,1,0)),1,IF(OR(AND(DF386=1,AL386&lt;&gt;"N"),AND(DF386=3,AL386&lt;&gt;"B"),AND(DF386=2,LEFT(TRIM(AL386),1)&lt;&gt;"I")),1,IF(OR(AND(DF386=0,AL386="N"),AND(DF386=0,AL386="B"),AND(DF386=0,LEFT(TRIM(AL386),1)="I")),1,0))),"")</f>
        <v/>
      </c>
      <c r="EI386" s="23" t="str">
        <f t="shared" si="221"/>
        <v/>
      </c>
      <c r="EJ386" s="23" t="str">
        <f>+IF(LEN($I386)&gt;5,IF(ISERROR(VLOOKUP(AN386,'CODIGO PAGO'!$B$2:$B$20,1,0)),1,IF(OR(AND(DH386=1,AN386&lt;&gt;"N"),AND(DH386=3,AN386&lt;&gt;"B"),AND(DH386=2,LEFT(TRIM(AN386),1)&lt;&gt;"I")),1,IF(OR(AND(DH386=0,AN386="N"),AND(DH386=0,AN386="B"),AND(DH386=0,LEFT(TRIM(AN386),1)="I")),1,0))),"")</f>
        <v/>
      </c>
      <c r="EK386" s="23" t="str">
        <f t="shared" si="222"/>
        <v/>
      </c>
      <c r="EL386" s="24" t="str">
        <f t="shared" si="223"/>
        <v/>
      </c>
    </row>
    <row r="387" spans="1:142" s="26" customFormat="1">
      <c r="A387" s="15" t="str">
        <f t="shared" ref="A387:A450" si="224">+IF(LEN($I387)&gt;5,1,"")</f>
        <v/>
      </c>
      <c r="B387" s="1" t="str">
        <f>+IF(LEN(I387)&gt;5,'CODIGO PAGO'!$B$28,"")</f>
        <v/>
      </c>
      <c r="C387" s="1" t="str">
        <f>+IF(LEN($I387)&gt;5,BD!D387,"")</f>
        <v/>
      </c>
      <c r="D387" s="168" t="str">
        <f>+IF(LEN($I387)&gt;5,BD!A387,"")</f>
        <v/>
      </c>
      <c r="E387" s="1" t="str">
        <f>+IF(LEN($I387)&gt;5,BD!B387,"")</f>
        <v/>
      </c>
      <c r="F387" s="1" t="str">
        <f>+IF(LEN($I387)&gt;5,BD!C387,"")</f>
        <v/>
      </c>
      <c r="G387" s="141"/>
      <c r="H387" s="141"/>
      <c r="I387" s="1" t="str">
        <f>+IF(LEN(BD!G387)&gt;5,BD!G387,"")</f>
        <v/>
      </c>
      <c r="J387" s="167" t="str">
        <f>+IF(LEN($I387)&gt;5,BD!E387,"")</f>
        <v/>
      </c>
      <c r="K387" s="6" t="str">
        <f t="shared" ref="K387:K450" si="225">IF(LEN($I387)&gt;5,(COUNTIF(N387:AO387,"D")+COUNTIF(N387:AO387,"DL")+COUNTIF(N387:AO387,"VAC")+COUNTIF(N387:AO387,"PCG")+COUNTIF(N387:AO387,"PDF")*INT(LEFT(B387,1))+COUNTIF(N387:AO387,"PNH")*INT(RIGHT(LEFT(B387,2),1))+COUNTIF(N387:AO387,"PS")*INT(RIGHT(LEFT(B387,3),1))+SUM(N387,P387,R387,T387,V387,X387,Z387,AB387,AD387,AF387,AH387,AJ387,AL387,AN387)),"")</f>
        <v/>
      </c>
      <c r="L387" s="87" t="str">
        <f>+IF(LEN($I387)&gt;5,BD!H387,"")</f>
        <v/>
      </c>
      <c r="M387" s="40" t="str">
        <f t="shared" ref="M387:M450" si="226">+IF(LEN($I387)&gt;5,TRUNC(L387*K387,2),"")</f>
        <v/>
      </c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4" t="str">
        <f t="shared" ref="AP387:AP450" si="227">+IF(LEN($I387)&gt;5,COUNTIF(N387:AO387,"FI")+COUNTIF(N387:AO387,"FS")+COUNTIF(N387:AO387,"FJ"),"")</f>
        <v/>
      </c>
      <c r="AQ387" s="5" t="str">
        <f t="shared" ref="AQ387:AQ450" si="228">+IF(LEN($I387)&gt;5,COUNTIF(N387:AO387,"DL"),"")</f>
        <v/>
      </c>
      <c r="AR387" s="91" t="str">
        <f t="shared" ref="AR387:AR450" si="229">+IF(LEN($I387)&gt;5,IF(D387="MASCOTA",((L387*7)/3.5)*AQ387*2,TRUNC(AQ387*L387*2,2)),"")</f>
        <v/>
      </c>
      <c r="AS387" s="5" t="str">
        <f t="shared" ref="AS387:AS450" si="230">+IF(LEN(I387)&gt;5,IF(OR(R387=1,R387="DL",S387&gt;0),1,0)+IF(OR(AF387=1,AF387="DL",AG387&gt;0),1,0),"")</f>
        <v/>
      </c>
      <c r="AT387" s="91" t="str">
        <f t="shared" ref="AT387:AT450" si="231">+IF(LEN(I387)&gt;5,IF(D387="MASCOTA",(L387*AS387*0.375),(L387*AS387*0.25)),"")</f>
        <v/>
      </c>
      <c r="AU387" s="4" t="str">
        <f t="shared" ref="AU387:AU450" si="232">+IF(LEN(I387)&gt;5,COUNTIF(N387:AO387,"PCG")+COUNTIF(N387:AO387,"PSG")+COUNTIF(N387:AO387,"PDF")+COUNTIF(N387:AO387,"PNH")+COUNTIF(N387:AO387,"PS"),"")</f>
        <v/>
      </c>
      <c r="AV387" s="4" t="str">
        <f t="shared" ref="AV387:AV450" si="233">+IF(LEN(I387)&gt;5,COUNTIF(N387:AO387,"IEG")+COUNTIF(N387:AO387,"IPM")+COUNTIF(N387:AO387,"IRT")+COUNTIF(N387:AO387,"IRY"),"")</f>
        <v/>
      </c>
      <c r="AW387" s="4" t="str">
        <f t="shared" ref="AW387:AW450" si="234">+IF(LEN(I387)&gt;5,IF(COUNTIF(N387:AO387,"B")&gt;0,1,0),"")</f>
        <v/>
      </c>
      <c r="AX387" s="4" t="str">
        <f t="shared" ref="AX387:AX450" si="235">+IF(LEN(I387)&gt;5,IF(AND(J387&gt;=N$1,J387&lt;=AO$1),1,),"")</f>
        <v/>
      </c>
      <c r="AY387" s="88" t="str">
        <f t="shared" ref="AY387:AY450" si="236">+IF(LEN(I387)&gt;5,COUNTIF(N387:AO387,"PT"),"")</f>
        <v/>
      </c>
      <c r="AZ387" s="17" t="str">
        <f t="shared" ref="AZ387:AZ450" si="237">+IF(LEN(I387)&gt;5,IF(SUM(O387,Q387,S387,U387,W387,Y387,AA387)&gt;=9,9,SUM(O387,Q387,S387,U387,W387,Y387,AA387))+IF(SUM(AC387,AE387,AG387,AI387,AK387,AM387,AO387)&gt;=9,9,SUM(AC387,AE387,AG387,AI387,AK387,AM387,AO387)),"")</f>
        <v/>
      </c>
      <c r="BA387" s="18" t="str">
        <f t="shared" ref="BA387:BA450" si="238">+IF(LEN(I387)&gt;5,IF(SUM(O387,Q387,S387,U387,W387,Y387,AA387)&gt;9,SUM(O387,Q387,S387,U387,W387,Y387,AA387)-9,0)+IF(SUM(AC387,AE387,AG387,AI387,AK387,AM387,AO387)&gt;9,SUM(AC387,AE387,AG387,AI387,AK387,AM387,AO387)-9,0),"")</f>
        <v/>
      </c>
      <c r="BB387" s="19" t="str">
        <f>+IF(LEN(I387)&gt;5,IF(INT(RIGHT(B387,1))=9,0.5*L387*AY387,INT(MID(B387,5,LEN(B387)-4))*L387)+IFERROR(VLOOKUP(I387,AJUSTES!$A$1:$I$50,9,0),0),"")</f>
        <v/>
      </c>
      <c r="BC387" s="12"/>
      <c r="BD387" s="19" t="str">
        <f t="shared" ref="BD387:BD450" si="239">+IF(LEN(I387)&gt;5,AZ387*(L387/8)*2,"")</f>
        <v/>
      </c>
      <c r="BE387" s="18" t="str">
        <f t="shared" ref="BE387:BE450" si="240">+IF(LEN(I387)&gt;5,BA387*(L387/8)*3,"")</f>
        <v/>
      </c>
      <c r="BF387" s="139" t="str">
        <f t="shared" ref="BF387:BF450" si="241">+IF(LEN(I387)&gt;5,BD387+BE387,"")</f>
        <v/>
      </c>
      <c r="BG387" s="114"/>
      <c r="BH387" s="18" t="str">
        <f t="shared" ref="BH387:BH450" si="242">+IF(LEN(I387)&gt;5,RIGHT(LEFT(B387,4),1)*L387*BG387,"")</f>
        <v/>
      </c>
      <c r="BI387" s="13"/>
      <c r="BJ387" s="12"/>
      <c r="BK387" s="12"/>
      <c r="BL387" s="145"/>
      <c r="BM387" s="12"/>
      <c r="BN387" s="12"/>
      <c r="BO387" s="12"/>
      <c r="BP387" s="12"/>
      <c r="BQ387" s="12"/>
      <c r="BR387" s="12"/>
      <c r="BS387" s="146"/>
      <c r="BT387" s="14"/>
      <c r="BU387" s="12"/>
      <c r="BV387" s="12"/>
      <c r="BW387" s="12"/>
      <c r="BX387" s="12"/>
      <c r="BY387" s="12"/>
      <c r="BZ387" s="144"/>
      <c r="CA387" s="107" t="str">
        <f>+IF(LEN($I387)&gt;5,IF(BD!F387="N/A","",BD!F387),"")</f>
        <v/>
      </c>
      <c r="CB387" s="21"/>
      <c r="CC387" s="147"/>
      <c r="CD387" s="148"/>
      <c r="CE387" s="8" t="str">
        <f>+IF(LEN(I387)&gt;5,BD!M387,"")</f>
        <v/>
      </c>
      <c r="CF387" s="16" t="str">
        <f>+IF(LEN(I387)&gt;5,BD!N387,"")</f>
        <v/>
      </c>
      <c r="CG387" s="3" t="str">
        <f t="shared" ref="CG387:CG450" si="243">+IF(LEN($I387)&gt;5,"CANTIDAD","")</f>
        <v/>
      </c>
      <c r="CH387" s="23" t="str">
        <f>+IF(AND(LEN($I387)&gt;5),IF(AND($J387&gt;N$1,$J387&lt;=$AO$1),1,IF((COUNTIFS(INCAPACIDADES!$C$1:$C$51,$I387,INCAPACIDADES!K$1:K$51,N$1))&gt;0,2,IF(VLOOKUP($C387,BD!$D$1:$F$501,3,0)&gt;N$1,0,3))),"")</f>
        <v/>
      </c>
      <c r="CI387" s="23" t="str">
        <f>+IF(AND(LEN($I387)&gt;5),IF(AND($J387&gt;O$1,$J387&lt;=$AO$1),1,IF((COUNTIFS(INCAPACIDADES!$C$1:$C$51,$I387,INCAPACIDADES!L$1:L$51,O$1))&gt;0,2,IF(VLOOKUP($C387,BD!$D$1:$F$501,3,0)&gt;O$1,0,3))),"")</f>
        <v/>
      </c>
      <c r="CJ387" s="23" t="str">
        <f>+IF(AND(LEN($I387)&gt;5),IF(AND($J387&gt;P$1,$J387&lt;=$AO$1),1,IF((COUNTIFS(INCAPACIDADES!$C$1:$C$51,$I387,INCAPACIDADES!M$1:M$51,P$1))&gt;0,2,IF(VLOOKUP($C387,BD!$D$1:$F$501,3,0)&gt;P$1,0,3))),"")</f>
        <v/>
      </c>
      <c r="CK387" s="23" t="str">
        <f>+IF(AND(LEN($I387)&gt;5),IF(AND($J387&gt;Q$1,$J387&lt;=$AO$1),1,IF((COUNTIFS(INCAPACIDADES!$C$1:$C$51,$I387,INCAPACIDADES!N$1:N$51,Q$1))&gt;0,2,IF(VLOOKUP($C387,BD!$D$1:$F$501,3,0)&gt;Q$1,0,3))),"")</f>
        <v/>
      </c>
      <c r="CL387" s="23" t="str">
        <f>+IF(AND(LEN($I387)&gt;5),IF(AND($J387&gt;R$1,$J387&lt;=$AO$1),1,IF((COUNTIFS(INCAPACIDADES!$C$1:$C$51,$I387,INCAPACIDADES!O$1:O$51,R$1))&gt;0,2,IF(VLOOKUP($C387,BD!$D$1:$F$501,3,0)&gt;R$1,0,3))),"")</f>
        <v/>
      </c>
      <c r="CM387" s="23" t="str">
        <f>+IF(AND(LEN($I387)&gt;5),IF(AND($J387&gt;S$1,$J387&lt;=$AO$1),1,IF((COUNTIFS(INCAPACIDADES!$C$1:$C$51,$I387,INCAPACIDADES!P$1:P$51,S$1))&gt;0,2,IF(VLOOKUP($C387,BD!$D$1:$F$501,3,0)&gt;S$1,0,3))),"")</f>
        <v/>
      </c>
      <c r="CN387" s="23" t="str">
        <f>+IF(AND(LEN($I387)&gt;5),IF(AND($J387&gt;T$1,$J387&lt;=$AO$1),1,IF((COUNTIFS(INCAPACIDADES!$C$1:$C$51,$I387,INCAPACIDADES!Q$1:Q$51,T$1))&gt;0,2,IF(VLOOKUP($C387,BD!$D$1:$F$501,3,0)&gt;T$1,0,3))),"")</f>
        <v/>
      </c>
      <c r="CO387" s="23" t="str">
        <f>+IF(AND(LEN($I387)&gt;5),IF(AND($J387&gt;U$1,$J387&lt;=$AO$1),1,IF((COUNTIFS(INCAPACIDADES!$C$1:$C$51,$I387,INCAPACIDADES!R$1:R$51,U$1))&gt;0,2,IF(VLOOKUP($C387,BD!$D$1:$F$501,3,0)&gt;U$1,0,3))),"")</f>
        <v/>
      </c>
      <c r="CP387" s="23" t="str">
        <f>+IF(AND(LEN($I387)&gt;5),IF(AND($J387&gt;V$1,$J387&lt;=$AO$1),1,IF((COUNTIFS(INCAPACIDADES!$C$1:$C$51,$I387,INCAPACIDADES!S$1:S$51,V$1))&gt;0,2,IF(VLOOKUP($C387,BD!$D$1:$F$501,3,0)&gt;V$1,0,3))),"")</f>
        <v/>
      </c>
      <c r="CQ387" s="23" t="str">
        <f>+IF(AND(LEN($I387)&gt;5),IF(AND($J387&gt;W$1,$J387&lt;=$AO$1),1,IF((COUNTIFS(INCAPACIDADES!$C$1:$C$51,$I387,INCAPACIDADES!T$1:T$51,W$1))&gt;0,2,IF(VLOOKUP($C387,BD!$D$1:$F$501,3,0)&gt;W$1,0,3))),"")</f>
        <v/>
      </c>
      <c r="CR387" s="23" t="str">
        <f>+IF(AND(LEN($I387)&gt;5),IF(AND($J387&gt;X$1,$J387&lt;=$AO$1),1,IF((COUNTIFS(INCAPACIDADES!$C$1:$C$51,$I387,INCAPACIDADES!U$1:U$51,X$1))&gt;0,2,IF(VLOOKUP($C387,BD!$D$1:$F$501,3,0)&gt;X$1,0,3))),"")</f>
        <v/>
      </c>
      <c r="CS387" s="23" t="str">
        <f>+IF(AND(LEN($I387)&gt;5),IF(AND($J387&gt;Y$1,$J387&lt;=$AO$1),1,IF((COUNTIFS(INCAPACIDADES!$C$1:$C$51,$I387,INCAPACIDADES!V$1:V$51,Y$1))&gt;0,2,IF(VLOOKUP($C387,BD!$D$1:$F$501,3,0)&gt;Y$1,0,3))),"")</f>
        <v/>
      </c>
      <c r="CT387" s="23" t="str">
        <f>+IF(AND(LEN($I387)&gt;5),IF(AND($J387&gt;Z$1,$J387&lt;=$AO$1),1,IF((COUNTIFS(INCAPACIDADES!$C$1:$C$51,$I387,INCAPACIDADES!W$1:W$51,Z$1))&gt;0,2,IF(VLOOKUP($C387,BD!$D$1:$F$501,3,0)&gt;Z$1,0,3))),"")</f>
        <v/>
      </c>
      <c r="CU387" s="23" t="str">
        <f>+IF(AND(LEN($I387)&gt;5),IF(AND($J387&gt;AA$1,$J387&lt;=$AO$1),1,IF((COUNTIFS(INCAPACIDADES!$C$1:$C$51,$I387,INCAPACIDADES!X$1:X$51,AA$1))&gt;0,2,IF(VLOOKUP($C387,BD!$D$1:$F$501,3,0)&gt;AA$1,0,3))),"")</f>
        <v/>
      </c>
      <c r="CV387" s="23" t="str">
        <f>+IF(AND(LEN($I387)&gt;5),IF(AND($J387&gt;AB$1,$J387&lt;=$AO$1),1,IF((COUNTIFS(INCAPACIDADES!$C$1:$C$51,$I387,INCAPACIDADES!Y$1:Y$51,AB$1))&gt;0,2,IF(VLOOKUP($C387,BD!$D$1:$F$501,3,0)&gt;AB$1,0,3))),"")</f>
        <v/>
      </c>
      <c r="CW387" s="23" t="str">
        <f>+IF(AND(LEN($I387)&gt;5),IF(AND($J387&gt;AC$1,$J387&lt;=$AO$1),1,IF((COUNTIFS(INCAPACIDADES!$C$1:$C$51,$I387,INCAPACIDADES!Z$1:Z$51,AC$1))&gt;0,2,IF(VLOOKUP($C387,BD!$D$1:$F$501,3,0)&gt;AC$1,0,3))),"")</f>
        <v/>
      </c>
      <c r="CX387" s="23" t="str">
        <f>+IF(AND(LEN($I387)&gt;5),IF(AND($J387&gt;AD$1,$J387&lt;=$AO$1),1,IF((COUNTIFS(INCAPACIDADES!$C$1:$C$51,$I387,INCAPACIDADES!AA$1:AA$51,AD$1))&gt;0,2,IF(VLOOKUP($C387,BD!$D$1:$F$501,3,0)&gt;AD$1,0,3))),"")</f>
        <v/>
      </c>
      <c r="CY387" s="23" t="str">
        <f>+IF(AND(LEN($I387)&gt;5),IF(AND($J387&gt;AE$1,$J387&lt;=$AO$1),1,IF((COUNTIFS(INCAPACIDADES!$C$1:$C$51,$I387,INCAPACIDADES!AB$1:AB$51,AE$1))&gt;0,2,IF(VLOOKUP($C387,BD!$D$1:$F$501,3,0)&gt;AE$1,0,3))),"")</f>
        <v/>
      </c>
      <c r="CZ387" s="23" t="str">
        <f>+IF(AND(LEN($I387)&gt;5),IF(AND($J387&gt;AF$1,$J387&lt;=$AO$1),1,IF((COUNTIFS(INCAPACIDADES!$C$1:$C$51,$I387,INCAPACIDADES!AC$1:AC$51,AF$1))&gt;0,2,IF(VLOOKUP($C387,BD!$D$1:$F$501,3,0)&gt;AF$1,0,3))),"")</f>
        <v/>
      </c>
      <c r="DA387" s="23" t="str">
        <f>+IF(AND(LEN($I387)&gt;5),IF(AND($J387&gt;AG$1,$J387&lt;=$AO$1),1,IF((COUNTIFS(INCAPACIDADES!$C$1:$C$51,$I387,INCAPACIDADES!AD$1:AD$51,AG$1))&gt;0,2,IF(VLOOKUP($C387,BD!$D$1:$F$501,3,0)&gt;AG$1,0,3))),"")</f>
        <v/>
      </c>
      <c r="DB387" s="23" t="str">
        <f>+IF(AND(LEN($I387)&gt;5),IF(AND($J387&gt;AH$1,$J387&lt;=$AO$1),1,IF((COUNTIFS(INCAPACIDADES!$C$1:$C$51,$I387,INCAPACIDADES!AE$1:AE$51,AH$1))&gt;0,2,IF(VLOOKUP($C387,BD!$D$1:$F$501,3,0)&gt;AH$1,0,3))),"")</f>
        <v/>
      </c>
      <c r="DC387" s="23" t="str">
        <f>+IF(AND(LEN($I387)&gt;5),IF(AND($J387&gt;AI$1,$J387&lt;=$AO$1),1,IF((COUNTIFS(INCAPACIDADES!$C$1:$C$51,$I387,INCAPACIDADES!AF$1:AF$51,AI$1))&gt;0,2,IF(VLOOKUP($C387,BD!$D$1:$F$501,3,0)&gt;AI$1,0,3))),"")</f>
        <v/>
      </c>
      <c r="DD387" s="23" t="str">
        <f>+IF(AND(LEN($I387)&gt;5),IF(AND($J387&gt;AJ$1,$J387&lt;=$AO$1),1,IF((COUNTIFS(INCAPACIDADES!$C$1:$C$51,$I387,INCAPACIDADES!AG$1:AG$51,AJ$1))&gt;0,2,IF(VLOOKUP($C387,BD!$D$1:$F$501,3,0)&gt;AJ$1,0,3))),"")</f>
        <v/>
      </c>
      <c r="DE387" s="23" t="str">
        <f>+IF(AND(LEN($I387)&gt;5),IF(AND($J387&gt;AK$1,$J387&lt;=$AO$1),1,IF((COUNTIFS(INCAPACIDADES!$C$1:$C$51,$I387,INCAPACIDADES!AH$1:AH$51,AK$1))&gt;0,2,IF(VLOOKUP($C387,BD!$D$1:$F$501,3,0)&gt;AK$1,0,3))),"")</f>
        <v/>
      </c>
      <c r="DF387" s="23" t="str">
        <f>+IF(AND(LEN($I387)&gt;5),IF(AND($J387&gt;AL$1,$J387&lt;=$AO$1),1,IF((COUNTIFS(INCAPACIDADES!$C$1:$C$51,$I387,INCAPACIDADES!AI$1:AI$51,AL$1))&gt;0,2,IF(VLOOKUP($C387,BD!$D$1:$F$501,3,0)&gt;AL$1,0,3))),"")</f>
        <v/>
      </c>
      <c r="DG387" s="23" t="str">
        <f>+IF(AND(LEN($I387)&gt;5),IF(AND($J387&gt;AM$1,$J387&lt;=$AO$1),1,IF((COUNTIFS(INCAPACIDADES!$C$1:$C$51,$I387,INCAPACIDADES!AJ$1:AJ$51,AM$1))&gt;0,2,IF(VLOOKUP($C387,BD!$D$1:$F$501,3,0)&gt;AM$1,0,3))),"")</f>
        <v/>
      </c>
      <c r="DH387" s="23" t="str">
        <f>+IF(AND(LEN($I387)&gt;5),IF(AND($J387&gt;AN$1,$J387&lt;=$AO$1),1,IF((COUNTIFS(INCAPACIDADES!$C$1:$C$51,$I387,INCAPACIDADES!AK$1:AK$51,AN$1))&gt;0,2,IF(VLOOKUP($C387,BD!$D$1:$F$501,3,0)&gt;AN$1,0,3))),"")</f>
        <v/>
      </c>
      <c r="DI387" s="23" t="str">
        <f>+IF(AND(LEN($I387)&gt;5),IF(AND($J387&gt;AO$1,$J387&lt;=$AO$1),1,IF((COUNTIFS(INCAPACIDADES!$C$1:$C$51,$I387,INCAPACIDADES!AL$1:AL$51,AO$1))&gt;0,2,IF(VLOOKUP($C387,BD!$D$1:$F$501,3,0)&gt;AO$1,0,3))),"")</f>
        <v/>
      </c>
      <c r="DJ387" s="23" t="str">
        <f>+IF(LEN($I387)&gt;5,IF(ISERROR(VLOOKUP(N387,'CODIGO PAGO'!$B$2:$B$20,1,0)),1,IF(OR(AND(CH387=1,N387&lt;&gt;"N"),AND(CH387=3,N387&lt;&gt;"B"),AND(CH387=2,LEFT(TRIM(N387),1)&lt;&gt;"I")),1,IF(OR(AND(CH387=0,N387="N"),AND(CH387=0,N387="B"),AND(CH387=0,LEFT(TRIM(N387),1)="I")),1,0))),"")</f>
        <v/>
      </c>
      <c r="DK387" s="23" t="str">
        <f t="shared" ref="DK387:DK450" si="244">IF(LEN($I387)&gt;5,IF(AND(CI387=0,OR(ISNUMBER(O387),LEN(O387)=0)),0,IF(OR(ISBLANK(O387),LEN(TRIM(O387))=0),0,1)),"")</f>
        <v/>
      </c>
      <c r="DL387" s="23" t="str">
        <f>+IF(LEN($I387)&gt;5,IF(ISERROR(VLOOKUP(P387,'CODIGO PAGO'!$B$2:$B$20,1,0)),1,IF(OR(AND(CJ387=1,P387&lt;&gt;"N"),AND(CJ387=3,P387&lt;&gt;"B"),AND(CJ387=2,LEFT(TRIM(P387),1)&lt;&gt;"I")),1,IF(OR(AND(CJ387=0,P387="N"),AND(CJ387=0,P387="B"),AND(CJ387=0,LEFT(TRIM(P387),1)="I")),1,0))),"")</f>
        <v/>
      </c>
      <c r="DM387" s="23" t="str">
        <f t="shared" ref="DM387:DM450" si="245">IF(LEN($I387)&gt;5,IF(AND(CK387=0,OR(ISNUMBER(Q387),LEN(Q387)=0)),0,IF(OR(ISBLANK(Q387),LEN(TRIM(Q387))=0),0,1)),"")</f>
        <v/>
      </c>
      <c r="DN387" s="23" t="str">
        <f>+IF(LEN($I387)&gt;5,IF(ISERROR(VLOOKUP(R387,'CODIGO PAGO'!$B$2:$B$20,1,0)),1,IF(OR(AND(CL387=1,R387&lt;&gt;"N"),AND(CL387=3,R387&lt;&gt;"B"),AND(CL387=2,LEFT(TRIM(R387),1)&lt;&gt;"I")),1,IF(OR(AND(CL387=0,R387="N"),AND(CL387=0,R387="B"),AND(CL387=0,LEFT(TRIM(R387),1)="I")),1,0))),"")</f>
        <v/>
      </c>
      <c r="DO387" s="23" t="str">
        <f t="shared" ref="DO387:DO450" si="246">IF(LEN($I387)&gt;5,IF(AND(CM387=0,OR(ISNUMBER(S387),LEN(S387)=0)),0,IF(OR(ISBLANK(S387),LEN(TRIM(S387))=0),0,1)),"")</f>
        <v/>
      </c>
      <c r="DP387" s="23" t="str">
        <f>+IF(LEN($I387)&gt;5,IF(ISERROR(VLOOKUP(T387,'CODIGO PAGO'!$B$2:$B$20,1,0)),1,IF(OR(AND(CN387=1,T387&lt;&gt;"N"),AND(CN387=3,T387&lt;&gt;"B"),AND(CN387=2,LEFT(TRIM(T387),1)&lt;&gt;"I")),1,IF(OR(AND(CN387=0,T387="N"),AND(CN387=0,T387="B"),AND(CN387=0,LEFT(TRIM(T387),1)="I")),1,0))),"")</f>
        <v/>
      </c>
      <c r="DQ387" s="23" t="str">
        <f t="shared" ref="DQ387:DQ450" si="247">IF(LEN($I387)&gt;5,IF(AND(CO387=0,OR(ISNUMBER(U387),LEN(U387)=0)),0,IF(OR(ISBLANK(U387),LEN(TRIM(U387))=0),0,1)),"")</f>
        <v/>
      </c>
      <c r="DR387" s="23" t="str">
        <f>+IF(LEN($I387)&gt;5,IF(ISERROR(VLOOKUP(V387,'CODIGO PAGO'!$B$2:$B$20,1,0)),1,IF(OR(AND(CP387=1,V387&lt;&gt;"N"),AND(CP387=3,V387&lt;&gt;"B"),AND(CP387=2,LEFT(TRIM(V387),1)&lt;&gt;"I")),1,IF(OR(AND(CP387=0,V387="N"),AND(CP387=0,V387="B"),AND(CP387=0,LEFT(TRIM(V387),1)="I")),1,0))),"")</f>
        <v/>
      </c>
      <c r="DS387" s="23" t="str">
        <f t="shared" ref="DS387:DS450" si="248">IF(LEN($I387)&gt;5,IF(AND(CQ387=0,OR(ISNUMBER(W387),LEN(W387)=0)),0,IF(OR(ISBLANK(W387),LEN(TRIM(W387))=0),0,1)),"")</f>
        <v/>
      </c>
      <c r="DT387" s="23" t="str">
        <f>+IF(LEN($I387)&gt;5,IF(ISERROR(VLOOKUP(X387,'CODIGO PAGO'!$B$2:$B$20,1,0)),1,IF(OR(AND(CR387=1,X387&lt;&gt;"N"),AND(CR387=3,X387&lt;&gt;"B"),AND(CR387=2,LEFT(TRIM(X387),1)&lt;&gt;"I")),1,IF(OR(AND(CR387=0,X387="N"),AND(CR387=0,X387="B"),AND(CR387=0,LEFT(TRIM(X387),1)="I")),1,0))),"")</f>
        <v/>
      </c>
      <c r="DU387" s="23" t="str">
        <f t="shared" ref="DU387:DU450" si="249">IF(LEN($I387)&gt;5,IF(AND(CS387=0,OR(ISNUMBER(Y387),LEN(Y387)=0)),0,IF(OR(ISBLANK(Y387),LEN(TRIM(Y387))=0),0,1)),"")</f>
        <v/>
      </c>
      <c r="DV387" s="23" t="str">
        <f>+IF(LEN($I387)&gt;5,IF(ISERROR(VLOOKUP(Z387,'CODIGO PAGO'!$B$2:$B$20,1,0)),1,IF(OR(AND(CT387=1,Z387&lt;&gt;"N"),AND(CT387=3,Z387&lt;&gt;"B"),AND(CT387=2,LEFT(TRIM(Z387),1)&lt;&gt;"I")),1,IF(OR(AND(CT387=0,Z387="N"),AND(CT387=0,Z387="B"),AND(CT387=0,LEFT(TRIM(Z387),1)="I")),1,0))),"")</f>
        <v/>
      </c>
      <c r="DW387" s="23" t="str">
        <f t="shared" ref="DW387:DW450" si="250">IF(LEN($I387)&gt;5,IF(AND(CU387=0,OR(ISNUMBER(AA387),LEN(AA387)=0)),0,IF(OR(ISBLANK(AA387),LEN(TRIM(AA387))=0),0,1)),"")</f>
        <v/>
      </c>
      <c r="DX387" s="23" t="str">
        <f>+IF(LEN($I387)&gt;5,IF(ISERROR(VLOOKUP(AB387,'CODIGO PAGO'!$B$2:$B$20,1,0)),1,IF(OR(AND(CV387=1,AB387&lt;&gt;"N"),AND(CV387=3,AB387&lt;&gt;"B"),AND(CV387=2,LEFT(TRIM(AB387),1)&lt;&gt;"I")),1,IF(OR(AND(CV387=0,AB387="N"),AND(CV387=0,AB387="B"),AND(CV387=0,LEFT(TRIM(AB387),1)="I")),1,0))),"")</f>
        <v/>
      </c>
      <c r="DY387" s="23" t="str">
        <f t="shared" ref="DY387:DY450" si="251">IF(LEN($I387)&gt;5,IF(AND(CW387=0,OR(ISNUMBER(AC387),LEN(AC387)=0)),0,IF(OR(ISBLANK(AC387),LEN(TRIM(AC387))=0),0,1)),"")</f>
        <v/>
      </c>
      <c r="DZ387" s="23" t="str">
        <f>+IF(LEN($I387)&gt;5,IF(ISERROR(VLOOKUP(AD387,'CODIGO PAGO'!$B$2:$B$20,1,0)),1,IF(OR(AND(CX387=1,AD387&lt;&gt;"N"),AND(CX387=3,AD387&lt;&gt;"B"),AND(CX387=2,LEFT(TRIM(AD387),1)&lt;&gt;"I")),1,IF(OR(AND(CX387=0,AD387="N"),AND(CX387=0,AD387="B"),AND(CX387=0,LEFT(TRIM(AD387),1)="I")),1,0))),"")</f>
        <v/>
      </c>
      <c r="EA387" s="23" t="str">
        <f t="shared" ref="EA387:EA450" si="252">IF(LEN($I387)&gt;5,IF(AND(CY387=0,OR(ISNUMBER(AE387),LEN(AE387)=0)),0,IF(OR(ISBLANK(AE387),LEN(TRIM(AE387))=0),0,1)),"")</f>
        <v/>
      </c>
      <c r="EB387" s="23" t="str">
        <f>+IF(LEN($I387)&gt;5,IF(ISERROR(VLOOKUP(AF387,'CODIGO PAGO'!$B$2:$B$20,1,0)),1,IF(OR(AND(CZ387=1,AF387&lt;&gt;"N"),AND(CZ387=3,AF387&lt;&gt;"B"),AND(CZ387=2,LEFT(TRIM(AF387),1)&lt;&gt;"I")),1,IF(OR(AND(CZ387=0,AF387="N"),AND(CZ387=0,AF387="B"),AND(CZ387=0,LEFT(TRIM(AF387),1)="I")),1,0))),"")</f>
        <v/>
      </c>
      <c r="EC387" s="23" t="str">
        <f t="shared" ref="EC387:EC450" si="253">IF(LEN($I387)&gt;5,IF(AND(DA387=0,OR(ISNUMBER(AG387),LEN(AG387)=0)),0,IF(OR(ISBLANK(AG387),LEN(TRIM(AG387))=0),0,1)),"")</f>
        <v/>
      </c>
      <c r="ED387" s="23" t="str">
        <f>+IF(LEN($I387)&gt;5,IF(ISERROR(VLOOKUP(AH387,'CODIGO PAGO'!$B$2:$B$20,1,0)),1,IF(OR(AND(DB387=1,AH387&lt;&gt;"N"),AND(DB387=3,AH387&lt;&gt;"B"),AND(DB387=2,LEFT(TRIM(AH387),1)&lt;&gt;"I")),1,IF(OR(AND(DB387=0,AH387="N"),AND(DB387=0,AH387="B"),AND(DB387=0,LEFT(TRIM(AH387),1)="I")),1,0))),"")</f>
        <v/>
      </c>
      <c r="EE387" s="23" t="str">
        <f t="shared" ref="EE387:EE450" si="254">IF(LEN($I387)&gt;5,IF(AND(DC387=0,OR(ISNUMBER(AI387),LEN(AI387)=0)),0,IF(OR(ISBLANK(AI387),LEN(TRIM(AI387))=0),0,1)),"")</f>
        <v/>
      </c>
      <c r="EF387" s="23" t="str">
        <f>+IF(LEN($I387)&gt;5,IF(ISERROR(VLOOKUP(AJ387,'CODIGO PAGO'!$B$2:$B$20,1,0)),1,IF(OR(AND(DD387=1,AJ387&lt;&gt;"N"),AND(DD387=3,AJ387&lt;&gt;"B"),AND(DD387=2,LEFT(TRIM(AJ387),1)&lt;&gt;"I")),1,IF(OR(AND(DD387=0,AJ387="N"),AND(DD387=0,AJ387="B"),AND(DD387=0,LEFT(TRIM(AJ387),1)="I")),1,0))),"")</f>
        <v/>
      </c>
      <c r="EG387" s="23" t="str">
        <f t="shared" ref="EG387:EG450" si="255">IF(LEN($I387)&gt;5,IF(AND(DE387=0,OR(ISNUMBER(AK387),LEN(AK387)=0)),0,IF(OR(ISBLANK(AK387),LEN(TRIM(AK387))=0),0,1)),"")</f>
        <v/>
      </c>
      <c r="EH387" s="23" t="str">
        <f>+IF(LEN($I387)&gt;5,IF(ISERROR(VLOOKUP(AL387,'CODIGO PAGO'!$B$2:$B$20,1,0)),1,IF(OR(AND(DF387=1,AL387&lt;&gt;"N"),AND(DF387=3,AL387&lt;&gt;"B"),AND(DF387=2,LEFT(TRIM(AL387),1)&lt;&gt;"I")),1,IF(OR(AND(DF387=0,AL387="N"),AND(DF387=0,AL387="B"),AND(DF387=0,LEFT(TRIM(AL387),1)="I")),1,0))),"")</f>
        <v/>
      </c>
      <c r="EI387" s="23" t="str">
        <f t="shared" ref="EI387:EI450" si="256">IF(LEN($I387)&gt;5,IF(AND(DG387=0,OR(ISNUMBER(AM387),LEN(AM387)=0)),0,IF(OR(ISBLANK(AM387),LEN(TRIM(AM387))=0),0,1)),"")</f>
        <v/>
      </c>
      <c r="EJ387" s="23" t="str">
        <f>+IF(LEN($I387)&gt;5,IF(ISERROR(VLOOKUP(AN387,'CODIGO PAGO'!$B$2:$B$20,1,0)),1,IF(OR(AND(DH387=1,AN387&lt;&gt;"N"),AND(DH387=3,AN387&lt;&gt;"B"),AND(DH387=2,LEFT(TRIM(AN387),1)&lt;&gt;"I")),1,IF(OR(AND(DH387=0,AN387="N"),AND(DH387=0,AN387="B"),AND(DH387=0,LEFT(TRIM(AN387),1)="I")),1,0))),"")</f>
        <v/>
      </c>
      <c r="EK387" s="23" t="str">
        <f t="shared" ref="EK387:EK450" si="257">IF(LEN($I387)&gt;5,IF(AND(DI387=0,OR(ISNUMBER(AO387),LEN(AO387)=0)),0,IF(OR(ISBLANK(AO387),LEN(TRIM(AO387))=0),0,1)),"")</f>
        <v/>
      </c>
      <c r="EL387" s="24" t="str">
        <f t="shared" ref="EL387:EL450" si="258">+IF(LEN($I387)&gt;5,IF(COUNTIF(DJ387:EK387,1)&gt;0,1,0),"")</f>
        <v/>
      </c>
    </row>
    <row r="388" spans="1:142" s="26" customFormat="1">
      <c r="A388" s="15" t="str">
        <f t="shared" si="224"/>
        <v/>
      </c>
      <c r="B388" s="1" t="str">
        <f>+IF(LEN(I388)&gt;5,'CODIGO PAGO'!$B$28,"")</f>
        <v/>
      </c>
      <c r="C388" s="1" t="str">
        <f>+IF(LEN($I388)&gt;5,BD!D388,"")</f>
        <v/>
      </c>
      <c r="D388" s="168" t="str">
        <f>+IF(LEN($I388)&gt;5,BD!A388,"")</f>
        <v/>
      </c>
      <c r="E388" s="1" t="str">
        <f>+IF(LEN($I388)&gt;5,BD!B388,"")</f>
        <v/>
      </c>
      <c r="F388" s="1" t="str">
        <f>+IF(LEN($I388)&gt;5,BD!C388,"")</f>
        <v/>
      </c>
      <c r="G388" s="141"/>
      <c r="H388" s="141"/>
      <c r="I388" s="1" t="str">
        <f>+IF(LEN(BD!G388)&gt;5,BD!G388,"")</f>
        <v/>
      </c>
      <c r="J388" s="167" t="str">
        <f>+IF(LEN($I388)&gt;5,BD!E388,"")</f>
        <v/>
      </c>
      <c r="K388" s="6" t="str">
        <f t="shared" si="225"/>
        <v/>
      </c>
      <c r="L388" s="87" t="str">
        <f>+IF(LEN($I388)&gt;5,BD!H388,"")</f>
        <v/>
      </c>
      <c r="M388" s="40" t="str">
        <f t="shared" si="226"/>
        <v/>
      </c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4" t="str">
        <f t="shared" si="227"/>
        <v/>
      </c>
      <c r="AQ388" s="5" t="str">
        <f t="shared" si="228"/>
        <v/>
      </c>
      <c r="AR388" s="91" t="str">
        <f t="shared" si="229"/>
        <v/>
      </c>
      <c r="AS388" s="5" t="str">
        <f t="shared" si="230"/>
        <v/>
      </c>
      <c r="AT388" s="91" t="str">
        <f t="shared" si="231"/>
        <v/>
      </c>
      <c r="AU388" s="4" t="str">
        <f t="shared" si="232"/>
        <v/>
      </c>
      <c r="AV388" s="4" t="str">
        <f t="shared" si="233"/>
        <v/>
      </c>
      <c r="AW388" s="4" t="str">
        <f t="shared" si="234"/>
        <v/>
      </c>
      <c r="AX388" s="4" t="str">
        <f t="shared" si="235"/>
        <v/>
      </c>
      <c r="AY388" s="88" t="str">
        <f t="shared" si="236"/>
        <v/>
      </c>
      <c r="AZ388" s="17" t="str">
        <f t="shared" si="237"/>
        <v/>
      </c>
      <c r="BA388" s="18" t="str">
        <f t="shared" si="238"/>
        <v/>
      </c>
      <c r="BB388" s="19" t="str">
        <f>+IF(LEN(I388)&gt;5,IF(INT(RIGHT(B388,1))=9,0.5*L388*AY388,INT(MID(B388,5,LEN(B388)-4))*L388)+IFERROR(VLOOKUP(I388,AJUSTES!$A$1:$I$50,9,0),0),"")</f>
        <v/>
      </c>
      <c r="BC388" s="12"/>
      <c r="BD388" s="19" t="str">
        <f t="shared" si="239"/>
        <v/>
      </c>
      <c r="BE388" s="18" t="str">
        <f t="shared" si="240"/>
        <v/>
      </c>
      <c r="BF388" s="139" t="str">
        <f t="shared" si="241"/>
        <v/>
      </c>
      <c r="BG388" s="114"/>
      <c r="BH388" s="18" t="str">
        <f t="shared" si="242"/>
        <v/>
      </c>
      <c r="BI388" s="13"/>
      <c r="BJ388" s="12"/>
      <c r="BK388" s="12"/>
      <c r="BL388" s="145"/>
      <c r="BM388" s="12"/>
      <c r="BN388" s="12"/>
      <c r="BO388" s="12"/>
      <c r="BP388" s="12"/>
      <c r="BQ388" s="12"/>
      <c r="BR388" s="12"/>
      <c r="BS388" s="146"/>
      <c r="BT388" s="14"/>
      <c r="BU388" s="12"/>
      <c r="BV388" s="12"/>
      <c r="BW388" s="12"/>
      <c r="BX388" s="12"/>
      <c r="BY388" s="12"/>
      <c r="BZ388" s="144"/>
      <c r="CA388" s="107" t="str">
        <f>+IF(LEN($I388)&gt;5,IF(BD!F388="N/A","",BD!F388),"")</f>
        <v/>
      </c>
      <c r="CB388" s="21"/>
      <c r="CC388" s="147"/>
      <c r="CD388" s="148"/>
      <c r="CE388" s="8" t="str">
        <f>+IF(LEN(I388)&gt;5,BD!M388,"")</f>
        <v/>
      </c>
      <c r="CF388" s="16" t="str">
        <f>+IF(LEN(I388)&gt;5,BD!N388,"")</f>
        <v/>
      </c>
      <c r="CG388" s="3" t="str">
        <f t="shared" si="243"/>
        <v/>
      </c>
      <c r="CH388" s="23" t="str">
        <f>+IF(AND(LEN($I388)&gt;5),IF(AND($J388&gt;N$1,$J388&lt;=$AO$1),1,IF((COUNTIFS(INCAPACIDADES!$C$1:$C$51,$I388,INCAPACIDADES!K$1:K$51,N$1))&gt;0,2,IF(VLOOKUP($C388,BD!$D$1:$F$501,3,0)&gt;N$1,0,3))),"")</f>
        <v/>
      </c>
      <c r="CI388" s="23" t="str">
        <f>+IF(AND(LEN($I388)&gt;5),IF(AND($J388&gt;O$1,$J388&lt;=$AO$1),1,IF((COUNTIFS(INCAPACIDADES!$C$1:$C$51,$I388,INCAPACIDADES!L$1:L$51,O$1))&gt;0,2,IF(VLOOKUP($C388,BD!$D$1:$F$501,3,0)&gt;O$1,0,3))),"")</f>
        <v/>
      </c>
      <c r="CJ388" s="23" t="str">
        <f>+IF(AND(LEN($I388)&gt;5),IF(AND($J388&gt;P$1,$J388&lt;=$AO$1),1,IF((COUNTIFS(INCAPACIDADES!$C$1:$C$51,$I388,INCAPACIDADES!M$1:M$51,P$1))&gt;0,2,IF(VLOOKUP($C388,BD!$D$1:$F$501,3,0)&gt;P$1,0,3))),"")</f>
        <v/>
      </c>
      <c r="CK388" s="23" t="str">
        <f>+IF(AND(LEN($I388)&gt;5),IF(AND($J388&gt;Q$1,$J388&lt;=$AO$1),1,IF((COUNTIFS(INCAPACIDADES!$C$1:$C$51,$I388,INCAPACIDADES!N$1:N$51,Q$1))&gt;0,2,IF(VLOOKUP($C388,BD!$D$1:$F$501,3,0)&gt;Q$1,0,3))),"")</f>
        <v/>
      </c>
      <c r="CL388" s="23" t="str">
        <f>+IF(AND(LEN($I388)&gt;5),IF(AND($J388&gt;R$1,$J388&lt;=$AO$1),1,IF((COUNTIFS(INCAPACIDADES!$C$1:$C$51,$I388,INCAPACIDADES!O$1:O$51,R$1))&gt;0,2,IF(VLOOKUP($C388,BD!$D$1:$F$501,3,0)&gt;R$1,0,3))),"")</f>
        <v/>
      </c>
      <c r="CM388" s="23" t="str">
        <f>+IF(AND(LEN($I388)&gt;5),IF(AND($J388&gt;S$1,$J388&lt;=$AO$1),1,IF((COUNTIFS(INCAPACIDADES!$C$1:$C$51,$I388,INCAPACIDADES!P$1:P$51,S$1))&gt;0,2,IF(VLOOKUP($C388,BD!$D$1:$F$501,3,0)&gt;S$1,0,3))),"")</f>
        <v/>
      </c>
      <c r="CN388" s="23" t="str">
        <f>+IF(AND(LEN($I388)&gt;5),IF(AND($J388&gt;T$1,$J388&lt;=$AO$1),1,IF((COUNTIFS(INCAPACIDADES!$C$1:$C$51,$I388,INCAPACIDADES!Q$1:Q$51,T$1))&gt;0,2,IF(VLOOKUP($C388,BD!$D$1:$F$501,3,0)&gt;T$1,0,3))),"")</f>
        <v/>
      </c>
      <c r="CO388" s="23" t="str">
        <f>+IF(AND(LEN($I388)&gt;5),IF(AND($J388&gt;U$1,$J388&lt;=$AO$1),1,IF((COUNTIFS(INCAPACIDADES!$C$1:$C$51,$I388,INCAPACIDADES!R$1:R$51,U$1))&gt;0,2,IF(VLOOKUP($C388,BD!$D$1:$F$501,3,0)&gt;U$1,0,3))),"")</f>
        <v/>
      </c>
      <c r="CP388" s="23" t="str">
        <f>+IF(AND(LEN($I388)&gt;5),IF(AND($J388&gt;V$1,$J388&lt;=$AO$1),1,IF((COUNTIFS(INCAPACIDADES!$C$1:$C$51,$I388,INCAPACIDADES!S$1:S$51,V$1))&gt;0,2,IF(VLOOKUP($C388,BD!$D$1:$F$501,3,0)&gt;V$1,0,3))),"")</f>
        <v/>
      </c>
      <c r="CQ388" s="23" t="str">
        <f>+IF(AND(LEN($I388)&gt;5),IF(AND($J388&gt;W$1,$J388&lt;=$AO$1),1,IF((COUNTIFS(INCAPACIDADES!$C$1:$C$51,$I388,INCAPACIDADES!T$1:T$51,W$1))&gt;0,2,IF(VLOOKUP($C388,BD!$D$1:$F$501,3,0)&gt;W$1,0,3))),"")</f>
        <v/>
      </c>
      <c r="CR388" s="23" t="str">
        <f>+IF(AND(LEN($I388)&gt;5),IF(AND($J388&gt;X$1,$J388&lt;=$AO$1),1,IF((COUNTIFS(INCAPACIDADES!$C$1:$C$51,$I388,INCAPACIDADES!U$1:U$51,X$1))&gt;0,2,IF(VLOOKUP($C388,BD!$D$1:$F$501,3,0)&gt;X$1,0,3))),"")</f>
        <v/>
      </c>
      <c r="CS388" s="23" t="str">
        <f>+IF(AND(LEN($I388)&gt;5),IF(AND($J388&gt;Y$1,$J388&lt;=$AO$1),1,IF((COUNTIFS(INCAPACIDADES!$C$1:$C$51,$I388,INCAPACIDADES!V$1:V$51,Y$1))&gt;0,2,IF(VLOOKUP($C388,BD!$D$1:$F$501,3,0)&gt;Y$1,0,3))),"")</f>
        <v/>
      </c>
      <c r="CT388" s="23" t="str">
        <f>+IF(AND(LEN($I388)&gt;5),IF(AND($J388&gt;Z$1,$J388&lt;=$AO$1),1,IF((COUNTIFS(INCAPACIDADES!$C$1:$C$51,$I388,INCAPACIDADES!W$1:W$51,Z$1))&gt;0,2,IF(VLOOKUP($C388,BD!$D$1:$F$501,3,0)&gt;Z$1,0,3))),"")</f>
        <v/>
      </c>
      <c r="CU388" s="23" t="str">
        <f>+IF(AND(LEN($I388)&gt;5),IF(AND($J388&gt;AA$1,$J388&lt;=$AO$1),1,IF((COUNTIFS(INCAPACIDADES!$C$1:$C$51,$I388,INCAPACIDADES!X$1:X$51,AA$1))&gt;0,2,IF(VLOOKUP($C388,BD!$D$1:$F$501,3,0)&gt;AA$1,0,3))),"")</f>
        <v/>
      </c>
      <c r="CV388" s="23" t="str">
        <f>+IF(AND(LEN($I388)&gt;5),IF(AND($J388&gt;AB$1,$J388&lt;=$AO$1),1,IF((COUNTIFS(INCAPACIDADES!$C$1:$C$51,$I388,INCAPACIDADES!Y$1:Y$51,AB$1))&gt;0,2,IF(VLOOKUP($C388,BD!$D$1:$F$501,3,0)&gt;AB$1,0,3))),"")</f>
        <v/>
      </c>
      <c r="CW388" s="23" t="str">
        <f>+IF(AND(LEN($I388)&gt;5),IF(AND($J388&gt;AC$1,$J388&lt;=$AO$1),1,IF((COUNTIFS(INCAPACIDADES!$C$1:$C$51,$I388,INCAPACIDADES!Z$1:Z$51,AC$1))&gt;0,2,IF(VLOOKUP($C388,BD!$D$1:$F$501,3,0)&gt;AC$1,0,3))),"")</f>
        <v/>
      </c>
      <c r="CX388" s="23" t="str">
        <f>+IF(AND(LEN($I388)&gt;5),IF(AND($J388&gt;AD$1,$J388&lt;=$AO$1),1,IF((COUNTIFS(INCAPACIDADES!$C$1:$C$51,$I388,INCAPACIDADES!AA$1:AA$51,AD$1))&gt;0,2,IF(VLOOKUP($C388,BD!$D$1:$F$501,3,0)&gt;AD$1,0,3))),"")</f>
        <v/>
      </c>
      <c r="CY388" s="23" t="str">
        <f>+IF(AND(LEN($I388)&gt;5),IF(AND($J388&gt;AE$1,$J388&lt;=$AO$1),1,IF((COUNTIFS(INCAPACIDADES!$C$1:$C$51,$I388,INCAPACIDADES!AB$1:AB$51,AE$1))&gt;0,2,IF(VLOOKUP($C388,BD!$D$1:$F$501,3,0)&gt;AE$1,0,3))),"")</f>
        <v/>
      </c>
      <c r="CZ388" s="23" t="str">
        <f>+IF(AND(LEN($I388)&gt;5),IF(AND($J388&gt;AF$1,$J388&lt;=$AO$1),1,IF((COUNTIFS(INCAPACIDADES!$C$1:$C$51,$I388,INCAPACIDADES!AC$1:AC$51,AF$1))&gt;0,2,IF(VLOOKUP($C388,BD!$D$1:$F$501,3,0)&gt;AF$1,0,3))),"")</f>
        <v/>
      </c>
      <c r="DA388" s="23" t="str">
        <f>+IF(AND(LEN($I388)&gt;5),IF(AND($J388&gt;AG$1,$J388&lt;=$AO$1),1,IF((COUNTIFS(INCAPACIDADES!$C$1:$C$51,$I388,INCAPACIDADES!AD$1:AD$51,AG$1))&gt;0,2,IF(VLOOKUP($C388,BD!$D$1:$F$501,3,0)&gt;AG$1,0,3))),"")</f>
        <v/>
      </c>
      <c r="DB388" s="23" t="str">
        <f>+IF(AND(LEN($I388)&gt;5),IF(AND($J388&gt;AH$1,$J388&lt;=$AO$1),1,IF((COUNTIFS(INCAPACIDADES!$C$1:$C$51,$I388,INCAPACIDADES!AE$1:AE$51,AH$1))&gt;0,2,IF(VLOOKUP($C388,BD!$D$1:$F$501,3,0)&gt;AH$1,0,3))),"")</f>
        <v/>
      </c>
      <c r="DC388" s="23" t="str">
        <f>+IF(AND(LEN($I388)&gt;5),IF(AND($J388&gt;AI$1,$J388&lt;=$AO$1),1,IF((COUNTIFS(INCAPACIDADES!$C$1:$C$51,$I388,INCAPACIDADES!AF$1:AF$51,AI$1))&gt;0,2,IF(VLOOKUP($C388,BD!$D$1:$F$501,3,0)&gt;AI$1,0,3))),"")</f>
        <v/>
      </c>
      <c r="DD388" s="23" t="str">
        <f>+IF(AND(LEN($I388)&gt;5),IF(AND($J388&gt;AJ$1,$J388&lt;=$AO$1),1,IF((COUNTIFS(INCAPACIDADES!$C$1:$C$51,$I388,INCAPACIDADES!AG$1:AG$51,AJ$1))&gt;0,2,IF(VLOOKUP($C388,BD!$D$1:$F$501,3,0)&gt;AJ$1,0,3))),"")</f>
        <v/>
      </c>
      <c r="DE388" s="23" t="str">
        <f>+IF(AND(LEN($I388)&gt;5),IF(AND($J388&gt;AK$1,$J388&lt;=$AO$1),1,IF((COUNTIFS(INCAPACIDADES!$C$1:$C$51,$I388,INCAPACIDADES!AH$1:AH$51,AK$1))&gt;0,2,IF(VLOOKUP($C388,BD!$D$1:$F$501,3,0)&gt;AK$1,0,3))),"")</f>
        <v/>
      </c>
      <c r="DF388" s="23" t="str">
        <f>+IF(AND(LEN($I388)&gt;5),IF(AND($J388&gt;AL$1,$J388&lt;=$AO$1),1,IF((COUNTIFS(INCAPACIDADES!$C$1:$C$51,$I388,INCAPACIDADES!AI$1:AI$51,AL$1))&gt;0,2,IF(VLOOKUP($C388,BD!$D$1:$F$501,3,0)&gt;AL$1,0,3))),"")</f>
        <v/>
      </c>
      <c r="DG388" s="23" t="str">
        <f>+IF(AND(LEN($I388)&gt;5),IF(AND($J388&gt;AM$1,$J388&lt;=$AO$1),1,IF((COUNTIFS(INCAPACIDADES!$C$1:$C$51,$I388,INCAPACIDADES!AJ$1:AJ$51,AM$1))&gt;0,2,IF(VLOOKUP($C388,BD!$D$1:$F$501,3,0)&gt;AM$1,0,3))),"")</f>
        <v/>
      </c>
      <c r="DH388" s="23" t="str">
        <f>+IF(AND(LEN($I388)&gt;5),IF(AND($J388&gt;AN$1,$J388&lt;=$AO$1),1,IF((COUNTIFS(INCAPACIDADES!$C$1:$C$51,$I388,INCAPACIDADES!AK$1:AK$51,AN$1))&gt;0,2,IF(VLOOKUP($C388,BD!$D$1:$F$501,3,0)&gt;AN$1,0,3))),"")</f>
        <v/>
      </c>
      <c r="DI388" s="23" t="str">
        <f>+IF(AND(LEN($I388)&gt;5),IF(AND($J388&gt;AO$1,$J388&lt;=$AO$1),1,IF((COUNTIFS(INCAPACIDADES!$C$1:$C$51,$I388,INCAPACIDADES!AL$1:AL$51,AO$1))&gt;0,2,IF(VLOOKUP($C388,BD!$D$1:$F$501,3,0)&gt;AO$1,0,3))),"")</f>
        <v/>
      </c>
      <c r="DJ388" s="23" t="str">
        <f>+IF(LEN($I388)&gt;5,IF(ISERROR(VLOOKUP(N388,'CODIGO PAGO'!$B$2:$B$20,1,0)),1,IF(OR(AND(CH388=1,N388&lt;&gt;"N"),AND(CH388=3,N388&lt;&gt;"B"),AND(CH388=2,LEFT(TRIM(N388),1)&lt;&gt;"I")),1,IF(OR(AND(CH388=0,N388="N"),AND(CH388=0,N388="B"),AND(CH388=0,LEFT(TRIM(N388),1)="I")),1,0))),"")</f>
        <v/>
      </c>
      <c r="DK388" s="23" t="str">
        <f t="shared" si="244"/>
        <v/>
      </c>
      <c r="DL388" s="23" t="str">
        <f>+IF(LEN($I388)&gt;5,IF(ISERROR(VLOOKUP(P388,'CODIGO PAGO'!$B$2:$B$20,1,0)),1,IF(OR(AND(CJ388=1,P388&lt;&gt;"N"),AND(CJ388=3,P388&lt;&gt;"B"),AND(CJ388=2,LEFT(TRIM(P388),1)&lt;&gt;"I")),1,IF(OR(AND(CJ388=0,P388="N"),AND(CJ388=0,P388="B"),AND(CJ388=0,LEFT(TRIM(P388),1)="I")),1,0))),"")</f>
        <v/>
      </c>
      <c r="DM388" s="23" t="str">
        <f t="shared" si="245"/>
        <v/>
      </c>
      <c r="DN388" s="23" t="str">
        <f>+IF(LEN($I388)&gt;5,IF(ISERROR(VLOOKUP(R388,'CODIGO PAGO'!$B$2:$B$20,1,0)),1,IF(OR(AND(CL388=1,R388&lt;&gt;"N"),AND(CL388=3,R388&lt;&gt;"B"),AND(CL388=2,LEFT(TRIM(R388),1)&lt;&gt;"I")),1,IF(OR(AND(CL388=0,R388="N"),AND(CL388=0,R388="B"),AND(CL388=0,LEFT(TRIM(R388),1)="I")),1,0))),"")</f>
        <v/>
      </c>
      <c r="DO388" s="23" t="str">
        <f t="shared" si="246"/>
        <v/>
      </c>
      <c r="DP388" s="23" t="str">
        <f>+IF(LEN($I388)&gt;5,IF(ISERROR(VLOOKUP(T388,'CODIGO PAGO'!$B$2:$B$20,1,0)),1,IF(OR(AND(CN388=1,T388&lt;&gt;"N"),AND(CN388=3,T388&lt;&gt;"B"),AND(CN388=2,LEFT(TRIM(T388),1)&lt;&gt;"I")),1,IF(OR(AND(CN388=0,T388="N"),AND(CN388=0,T388="B"),AND(CN388=0,LEFT(TRIM(T388),1)="I")),1,0))),"")</f>
        <v/>
      </c>
      <c r="DQ388" s="23" t="str">
        <f t="shared" si="247"/>
        <v/>
      </c>
      <c r="DR388" s="23" t="str">
        <f>+IF(LEN($I388)&gt;5,IF(ISERROR(VLOOKUP(V388,'CODIGO PAGO'!$B$2:$B$20,1,0)),1,IF(OR(AND(CP388=1,V388&lt;&gt;"N"),AND(CP388=3,V388&lt;&gt;"B"),AND(CP388=2,LEFT(TRIM(V388),1)&lt;&gt;"I")),1,IF(OR(AND(CP388=0,V388="N"),AND(CP388=0,V388="B"),AND(CP388=0,LEFT(TRIM(V388),1)="I")),1,0))),"")</f>
        <v/>
      </c>
      <c r="DS388" s="23" t="str">
        <f t="shared" si="248"/>
        <v/>
      </c>
      <c r="DT388" s="23" t="str">
        <f>+IF(LEN($I388)&gt;5,IF(ISERROR(VLOOKUP(X388,'CODIGO PAGO'!$B$2:$B$20,1,0)),1,IF(OR(AND(CR388=1,X388&lt;&gt;"N"),AND(CR388=3,X388&lt;&gt;"B"),AND(CR388=2,LEFT(TRIM(X388),1)&lt;&gt;"I")),1,IF(OR(AND(CR388=0,X388="N"),AND(CR388=0,X388="B"),AND(CR388=0,LEFT(TRIM(X388),1)="I")),1,0))),"")</f>
        <v/>
      </c>
      <c r="DU388" s="23" t="str">
        <f t="shared" si="249"/>
        <v/>
      </c>
      <c r="DV388" s="23" t="str">
        <f>+IF(LEN($I388)&gt;5,IF(ISERROR(VLOOKUP(Z388,'CODIGO PAGO'!$B$2:$B$20,1,0)),1,IF(OR(AND(CT388=1,Z388&lt;&gt;"N"),AND(CT388=3,Z388&lt;&gt;"B"),AND(CT388=2,LEFT(TRIM(Z388),1)&lt;&gt;"I")),1,IF(OR(AND(CT388=0,Z388="N"),AND(CT388=0,Z388="B"),AND(CT388=0,LEFT(TRIM(Z388),1)="I")),1,0))),"")</f>
        <v/>
      </c>
      <c r="DW388" s="23" t="str">
        <f t="shared" si="250"/>
        <v/>
      </c>
      <c r="DX388" s="23" t="str">
        <f>+IF(LEN($I388)&gt;5,IF(ISERROR(VLOOKUP(AB388,'CODIGO PAGO'!$B$2:$B$20,1,0)),1,IF(OR(AND(CV388=1,AB388&lt;&gt;"N"),AND(CV388=3,AB388&lt;&gt;"B"),AND(CV388=2,LEFT(TRIM(AB388),1)&lt;&gt;"I")),1,IF(OR(AND(CV388=0,AB388="N"),AND(CV388=0,AB388="B"),AND(CV388=0,LEFT(TRIM(AB388),1)="I")),1,0))),"")</f>
        <v/>
      </c>
      <c r="DY388" s="23" t="str">
        <f t="shared" si="251"/>
        <v/>
      </c>
      <c r="DZ388" s="23" t="str">
        <f>+IF(LEN($I388)&gt;5,IF(ISERROR(VLOOKUP(AD388,'CODIGO PAGO'!$B$2:$B$20,1,0)),1,IF(OR(AND(CX388=1,AD388&lt;&gt;"N"),AND(CX388=3,AD388&lt;&gt;"B"),AND(CX388=2,LEFT(TRIM(AD388),1)&lt;&gt;"I")),1,IF(OR(AND(CX388=0,AD388="N"),AND(CX388=0,AD388="B"),AND(CX388=0,LEFT(TRIM(AD388),1)="I")),1,0))),"")</f>
        <v/>
      </c>
      <c r="EA388" s="23" t="str">
        <f t="shared" si="252"/>
        <v/>
      </c>
      <c r="EB388" s="23" t="str">
        <f>+IF(LEN($I388)&gt;5,IF(ISERROR(VLOOKUP(AF388,'CODIGO PAGO'!$B$2:$B$20,1,0)),1,IF(OR(AND(CZ388=1,AF388&lt;&gt;"N"),AND(CZ388=3,AF388&lt;&gt;"B"),AND(CZ388=2,LEFT(TRIM(AF388),1)&lt;&gt;"I")),1,IF(OR(AND(CZ388=0,AF388="N"),AND(CZ388=0,AF388="B"),AND(CZ388=0,LEFT(TRIM(AF388),1)="I")),1,0))),"")</f>
        <v/>
      </c>
      <c r="EC388" s="23" t="str">
        <f t="shared" si="253"/>
        <v/>
      </c>
      <c r="ED388" s="23" t="str">
        <f>+IF(LEN($I388)&gt;5,IF(ISERROR(VLOOKUP(AH388,'CODIGO PAGO'!$B$2:$B$20,1,0)),1,IF(OR(AND(DB388=1,AH388&lt;&gt;"N"),AND(DB388=3,AH388&lt;&gt;"B"),AND(DB388=2,LEFT(TRIM(AH388),1)&lt;&gt;"I")),1,IF(OR(AND(DB388=0,AH388="N"),AND(DB388=0,AH388="B"),AND(DB388=0,LEFT(TRIM(AH388),1)="I")),1,0))),"")</f>
        <v/>
      </c>
      <c r="EE388" s="23" t="str">
        <f t="shared" si="254"/>
        <v/>
      </c>
      <c r="EF388" s="23" t="str">
        <f>+IF(LEN($I388)&gt;5,IF(ISERROR(VLOOKUP(AJ388,'CODIGO PAGO'!$B$2:$B$20,1,0)),1,IF(OR(AND(DD388=1,AJ388&lt;&gt;"N"),AND(DD388=3,AJ388&lt;&gt;"B"),AND(DD388=2,LEFT(TRIM(AJ388),1)&lt;&gt;"I")),1,IF(OR(AND(DD388=0,AJ388="N"),AND(DD388=0,AJ388="B"),AND(DD388=0,LEFT(TRIM(AJ388),1)="I")),1,0))),"")</f>
        <v/>
      </c>
      <c r="EG388" s="23" t="str">
        <f t="shared" si="255"/>
        <v/>
      </c>
      <c r="EH388" s="23" t="str">
        <f>+IF(LEN($I388)&gt;5,IF(ISERROR(VLOOKUP(AL388,'CODIGO PAGO'!$B$2:$B$20,1,0)),1,IF(OR(AND(DF388=1,AL388&lt;&gt;"N"),AND(DF388=3,AL388&lt;&gt;"B"),AND(DF388=2,LEFT(TRIM(AL388),1)&lt;&gt;"I")),1,IF(OR(AND(DF388=0,AL388="N"),AND(DF388=0,AL388="B"),AND(DF388=0,LEFT(TRIM(AL388),1)="I")),1,0))),"")</f>
        <v/>
      </c>
      <c r="EI388" s="23" t="str">
        <f t="shared" si="256"/>
        <v/>
      </c>
      <c r="EJ388" s="23" t="str">
        <f>+IF(LEN($I388)&gt;5,IF(ISERROR(VLOOKUP(AN388,'CODIGO PAGO'!$B$2:$B$20,1,0)),1,IF(OR(AND(DH388=1,AN388&lt;&gt;"N"),AND(DH388=3,AN388&lt;&gt;"B"),AND(DH388=2,LEFT(TRIM(AN388),1)&lt;&gt;"I")),1,IF(OR(AND(DH388=0,AN388="N"),AND(DH388=0,AN388="B"),AND(DH388=0,LEFT(TRIM(AN388),1)="I")),1,0))),"")</f>
        <v/>
      </c>
      <c r="EK388" s="23" t="str">
        <f t="shared" si="257"/>
        <v/>
      </c>
      <c r="EL388" s="24" t="str">
        <f t="shared" si="258"/>
        <v/>
      </c>
    </row>
    <row r="389" spans="1:142" s="26" customFormat="1">
      <c r="A389" s="15" t="str">
        <f t="shared" si="224"/>
        <v/>
      </c>
      <c r="B389" s="1" t="str">
        <f>+IF(LEN(I389)&gt;5,'CODIGO PAGO'!$B$28,"")</f>
        <v/>
      </c>
      <c r="C389" s="1" t="str">
        <f>+IF(LEN($I389)&gt;5,BD!D389,"")</f>
        <v/>
      </c>
      <c r="D389" s="168" t="str">
        <f>+IF(LEN($I389)&gt;5,BD!A389,"")</f>
        <v/>
      </c>
      <c r="E389" s="1" t="str">
        <f>+IF(LEN($I389)&gt;5,BD!B389,"")</f>
        <v/>
      </c>
      <c r="F389" s="1" t="str">
        <f>+IF(LEN($I389)&gt;5,BD!C389,"")</f>
        <v/>
      </c>
      <c r="G389" s="141"/>
      <c r="H389" s="141"/>
      <c r="I389" s="1" t="str">
        <f>+IF(LEN(BD!G389)&gt;5,BD!G389,"")</f>
        <v/>
      </c>
      <c r="J389" s="167" t="str">
        <f>+IF(LEN($I389)&gt;5,BD!E389,"")</f>
        <v/>
      </c>
      <c r="K389" s="6" t="str">
        <f t="shared" si="225"/>
        <v/>
      </c>
      <c r="L389" s="87" t="str">
        <f>+IF(LEN($I389)&gt;5,BD!H389,"")</f>
        <v/>
      </c>
      <c r="M389" s="40" t="str">
        <f t="shared" si="226"/>
        <v/>
      </c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4" t="str">
        <f t="shared" si="227"/>
        <v/>
      </c>
      <c r="AQ389" s="5" t="str">
        <f t="shared" si="228"/>
        <v/>
      </c>
      <c r="AR389" s="91" t="str">
        <f t="shared" si="229"/>
        <v/>
      </c>
      <c r="AS389" s="5" t="str">
        <f t="shared" si="230"/>
        <v/>
      </c>
      <c r="AT389" s="91" t="str">
        <f t="shared" si="231"/>
        <v/>
      </c>
      <c r="AU389" s="4" t="str">
        <f t="shared" si="232"/>
        <v/>
      </c>
      <c r="AV389" s="4" t="str">
        <f t="shared" si="233"/>
        <v/>
      </c>
      <c r="AW389" s="4" t="str">
        <f t="shared" si="234"/>
        <v/>
      </c>
      <c r="AX389" s="4" t="str">
        <f t="shared" si="235"/>
        <v/>
      </c>
      <c r="AY389" s="88" t="str">
        <f t="shared" si="236"/>
        <v/>
      </c>
      <c r="AZ389" s="17" t="str">
        <f t="shared" si="237"/>
        <v/>
      </c>
      <c r="BA389" s="18" t="str">
        <f t="shared" si="238"/>
        <v/>
      </c>
      <c r="BB389" s="19" t="str">
        <f>+IF(LEN(I389)&gt;5,IF(INT(RIGHT(B389,1))=9,0.5*L389*AY389,INT(MID(B389,5,LEN(B389)-4))*L389)+IFERROR(VLOOKUP(I389,AJUSTES!$A$1:$I$50,9,0),0),"")</f>
        <v/>
      </c>
      <c r="BC389" s="12"/>
      <c r="BD389" s="19" t="str">
        <f t="shared" si="239"/>
        <v/>
      </c>
      <c r="BE389" s="18" t="str">
        <f t="shared" si="240"/>
        <v/>
      </c>
      <c r="BF389" s="139" t="str">
        <f t="shared" si="241"/>
        <v/>
      </c>
      <c r="BG389" s="114"/>
      <c r="BH389" s="18" t="str">
        <f t="shared" si="242"/>
        <v/>
      </c>
      <c r="BI389" s="13"/>
      <c r="BJ389" s="12"/>
      <c r="BK389" s="12"/>
      <c r="BL389" s="145"/>
      <c r="BM389" s="12"/>
      <c r="BN389" s="12"/>
      <c r="BO389" s="12"/>
      <c r="BP389" s="12"/>
      <c r="BQ389" s="12"/>
      <c r="BR389" s="12"/>
      <c r="BS389" s="146"/>
      <c r="BT389" s="14"/>
      <c r="BU389" s="12"/>
      <c r="BV389" s="12"/>
      <c r="BW389" s="12"/>
      <c r="BX389" s="12"/>
      <c r="BY389" s="12"/>
      <c r="BZ389" s="144"/>
      <c r="CA389" s="107" t="str">
        <f>+IF(LEN($I389)&gt;5,IF(BD!F389="N/A","",BD!F389),"")</f>
        <v/>
      </c>
      <c r="CB389" s="21"/>
      <c r="CC389" s="147"/>
      <c r="CD389" s="148"/>
      <c r="CE389" s="8" t="str">
        <f>+IF(LEN(I389)&gt;5,BD!M389,"")</f>
        <v/>
      </c>
      <c r="CF389" s="16" t="str">
        <f>+IF(LEN(I389)&gt;5,BD!N389,"")</f>
        <v/>
      </c>
      <c r="CG389" s="3" t="str">
        <f t="shared" si="243"/>
        <v/>
      </c>
      <c r="CH389" s="23" t="str">
        <f>+IF(AND(LEN($I389)&gt;5),IF(AND($J389&gt;N$1,$J389&lt;=$AO$1),1,IF((COUNTIFS(INCAPACIDADES!$C$1:$C$51,$I389,INCAPACIDADES!K$1:K$51,N$1))&gt;0,2,IF(VLOOKUP($C389,BD!$D$1:$F$501,3,0)&gt;N$1,0,3))),"")</f>
        <v/>
      </c>
      <c r="CI389" s="23" t="str">
        <f>+IF(AND(LEN($I389)&gt;5),IF(AND($J389&gt;O$1,$J389&lt;=$AO$1),1,IF((COUNTIFS(INCAPACIDADES!$C$1:$C$51,$I389,INCAPACIDADES!L$1:L$51,O$1))&gt;0,2,IF(VLOOKUP($C389,BD!$D$1:$F$501,3,0)&gt;O$1,0,3))),"")</f>
        <v/>
      </c>
      <c r="CJ389" s="23" t="str">
        <f>+IF(AND(LEN($I389)&gt;5),IF(AND($J389&gt;P$1,$J389&lt;=$AO$1),1,IF((COUNTIFS(INCAPACIDADES!$C$1:$C$51,$I389,INCAPACIDADES!M$1:M$51,P$1))&gt;0,2,IF(VLOOKUP($C389,BD!$D$1:$F$501,3,0)&gt;P$1,0,3))),"")</f>
        <v/>
      </c>
      <c r="CK389" s="23" t="str">
        <f>+IF(AND(LEN($I389)&gt;5),IF(AND($J389&gt;Q$1,$J389&lt;=$AO$1),1,IF((COUNTIFS(INCAPACIDADES!$C$1:$C$51,$I389,INCAPACIDADES!N$1:N$51,Q$1))&gt;0,2,IF(VLOOKUP($C389,BD!$D$1:$F$501,3,0)&gt;Q$1,0,3))),"")</f>
        <v/>
      </c>
      <c r="CL389" s="23" t="str">
        <f>+IF(AND(LEN($I389)&gt;5),IF(AND($J389&gt;R$1,$J389&lt;=$AO$1),1,IF((COUNTIFS(INCAPACIDADES!$C$1:$C$51,$I389,INCAPACIDADES!O$1:O$51,R$1))&gt;0,2,IF(VLOOKUP($C389,BD!$D$1:$F$501,3,0)&gt;R$1,0,3))),"")</f>
        <v/>
      </c>
      <c r="CM389" s="23" t="str">
        <f>+IF(AND(LEN($I389)&gt;5),IF(AND($J389&gt;S$1,$J389&lt;=$AO$1),1,IF((COUNTIFS(INCAPACIDADES!$C$1:$C$51,$I389,INCAPACIDADES!P$1:P$51,S$1))&gt;0,2,IF(VLOOKUP($C389,BD!$D$1:$F$501,3,0)&gt;S$1,0,3))),"")</f>
        <v/>
      </c>
      <c r="CN389" s="23" t="str">
        <f>+IF(AND(LEN($I389)&gt;5),IF(AND($J389&gt;T$1,$J389&lt;=$AO$1),1,IF((COUNTIFS(INCAPACIDADES!$C$1:$C$51,$I389,INCAPACIDADES!Q$1:Q$51,T$1))&gt;0,2,IF(VLOOKUP($C389,BD!$D$1:$F$501,3,0)&gt;T$1,0,3))),"")</f>
        <v/>
      </c>
      <c r="CO389" s="23" t="str">
        <f>+IF(AND(LEN($I389)&gt;5),IF(AND($J389&gt;U$1,$J389&lt;=$AO$1),1,IF((COUNTIFS(INCAPACIDADES!$C$1:$C$51,$I389,INCAPACIDADES!R$1:R$51,U$1))&gt;0,2,IF(VLOOKUP($C389,BD!$D$1:$F$501,3,0)&gt;U$1,0,3))),"")</f>
        <v/>
      </c>
      <c r="CP389" s="23" t="str">
        <f>+IF(AND(LEN($I389)&gt;5),IF(AND($J389&gt;V$1,$J389&lt;=$AO$1),1,IF((COUNTIFS(INCAPACIDADES!$C$1:$C$51,$I389,INCAPACIDADES!S$1:S$51,V$1))&gt;0,2,IF(VLOOKUP($C389,BD!$D$1:$F$501,3,0)&gt;V$1,0,3))),"")</f>
        <v/>
      </c>
      <c r="CQ389" s="23" t="str">
        <f>+IF(AND(LEN($I389)&gt;5),IF(AND($J389&gt;W$1,$J389&lt;=$AO$1),1,IF((COUNTIFS(INCAPACIDADES!$C$1:$C$51,$I389,INCAPACIDADES!T$1:T$51,W$1))&gt;0,2,IF(VLOOKUP($C389,BD!$D$1:$F$501,3,0)&gt;W$1,0,3))),"")</f>
        <v/>
      </c>
      <c r="CR389" s="23" t="str">
        <f>+IF(AND(LEN($I389)&gt;5),IF(AND($J389&gt;X$1,$J389&lt;=$AO$1),1,IF((COUNTIFS(INCAPACIDADES!$C$1:$C$51,$I389,INCAPACIDADES!U$1:U$51,X$1))&gt;0,2,IF(VLOOKUP($C389,BD!$D$1:$F$501,3,0)&gt;X$1,0,3))),"")</f>
        <v/>
      </c>
      <c r="CS389" s="23" t="str">
        <f>+IF(AND(LEN($I389)&gt;5),IF(AND($J389&gt;Y$1,$J389&lt;=$AO$1),1,IF((COUNTIFS(INCAPACIDADES!$C$1:$C$51,$I389,INCAPACIDADES!V$1:V$51,Y$1))&gt;0,2,IF(VLOOKUP($C389,BD!$D$1:$F$501,3,0)&gt;Y$1,0,3))),"")</f>
        <v/>
      </c>
      <c r="CT389" s="23" t="str">
        <f>+IF(AND(LEN($I389)&gt;5),IF(AND($J389&gt;Z$1,$J389&lt;=$AO$1),1,IF((COUNTIFS(INCAPACIDADES!$C$1:$C$51,$I389,INCAPACIDADES!W$1:W$51,Z$1))&gt;0,2,IF(VLOOKUP($C389,BD!$D$1:$F$501,3,0)&gt;Z$1,0,3))),"")</f>
        <v/>
      </c>
      <c r="CU389" s="23" t="str">
        <f>+IF(AND(LEN($I389)&gt;5),IF(AND($J389&gt;AA$1,$J389&lt;=$AO$1),1,IF((COUNTIFS(INCAPACIDADES!$C$1:$C$51,$I389,INCAPACIDADES!X$1:X$51,AA$1))&gt;0,2,IF(VLOOKUP($C389,BD!$D$1:$F$501,3,0)&gt;AA$1,0,3))),"")</f>
        <v/>
      </c>
      <c r="CV389" s="23" t="str">
        <f>+IF(AND(LEN($I389)&gt;5),IF(AND($J389&gt;AB$1,$J389&lt;=$AO$1),1,IF((COUNTIFS(INCAPACIDADES!$C$1:$C$51,$I389,INCAPACIDADES!Y$1:Y$51,AB$1))&gt;0,2,IF(VLOOKUP($C389,BD!$D$1:$F$501,3,0)&gt;AB$1,0,3))),"")</f>
        <v/>
      </c>
      <c r="CW389" s="23" t="str">
        <f>+IF(AND(LEN($I389)&gt;5),IF(AND($J389&gt;AC$1,$J389&lt;=$AO$1),1,IF((COUNTIFS(INCAPACIDADES!$C$1:$C$51,$I389,INCAPACIDADES!Z$1:Z$51,AC$1))&gt;0,2,IF(VLOOKUP($C389,BD!$D$1:$F$501,3,0)&gt;AC$1,0,3))),"")</f>
        <v/>
      </c>
      <c r="CX389" s="23" t="str">
        <f>+IF(AND(LEN($I389)&gt;5),IF(AND($J389&gt;AD$1,$J389&lt;=$AO$1),1,IF((COUNTIFS(INCAPACIDADES!$C$1:$C$51,$I389,INCAPACIDADES!AA$1:AA$51,AD$1))&gt;0,2,IF(VLOOKUP($C389,BD!$D$1:$F$501,3,0)&gt;AD$1,0,3))),"")</f>
        <v/>
      </c>
      <c r="CY389" s="23" t="str">
        <f>+IF(AND(LEN($I389)&gt;5),IF(AND($J389&gt;AE$1,$J389&lt;=$AO$1),1,IF((COUNTIFS(INCAPACIDADES!$C$1:$C$51,$I389,INCAPACIDADES!AB$1:AB$51,AE$1))&gt;0,2,IF(VLOOKUP($C389,BD!$D$1:$F$501,3,0)&gt;AE$1,0,3))),"")</f>
        <v/>
      </c>
      <c r="CZ389" s="23" t="str">
        <f>+IF(AND(LEN($I389)&gt;5),IF(AND($J389&gt;AF$1,$J389&lt;=$AO$1),1,IF((COUNTIFS(INCAPACIDADES!$C$1:$C$51,$I389,INCAPACIDADES!AC$1:AC$51,AF$1))&gt;0,2,IF(VLOOKUP($C389,BD!$D$1:$F$501,3,0)&gt;AF$1,0,3))),"")</f>
        <v/>
      </c>
      <c r="DA389" s="23" t="str">
        <f>+IF(AND(LEN($I389)&gt;5),IF(AND($J389&gt;AG$1,$J389&lt;=$AO$1),1,IF((COUNTIFS(INCAPACIDADES!$C$1:$C$51,$I389,INCAPACIDADES!AD$1:AD$51,AG$1))&gt;0,2,IF(VLOOKUP($C389,BD!$D$1:$F$501,3,0)&gt;AG$1,0,3))),"")</f>
        <v/>
      </c>
      <c r="DB389" s="23" t="str">
        <f>+IF(AND(LEN($I389)&gt;5),IF(AND($J389&gt;AH$1,$J389&lt;=$AO$1),1,IF((COUNTIFS(INCAPACIDADES!$C$1:$C$51,$I389,INCAPACIDADES!AE$1:AE$51,AH$1))&gt;0,2,IF(VLOOKUP($C389,BD!$D$1:$F$501,3,0)&gt;AH$1,0,3))),"")</f>
        <v/>
      </c>
      <c r="DC389" s="23" t="str">
        <f>+IF(AND(LEN($I389)&gt;5),IF(AND($J389&gt;AI$1,$J389&lt;=$AO$1),1,IF((COUNTIFS(INCAPACIDADES!$C$1:$C$51,$I389,INCAPACIDADES!AF$1:AF$51,AI$1))&gt;0,2,IF(VLOOKUP($C389,BD!$D$1:$F$501,3,0)&gt;AI$1,0,3))),"")</f>
        <v/>
      </c>
      <c r="DD389" s="23" t="str">
        <f>+IF(AND(LEN($I389)&gt;5),IF(AND($J389&gt;AJ$1,$J389&lt;=$AO$1),1,IF((COUNTIFS(INCAPACIDADES!$C$1:$C$51,$I389,INCAPACIDADES!AG$1:AG$51,AJ$1))&gt;0,2,IF(VLOOKUP($C389,BD!$D$1:$F$501,3,0)&gt;AJ$1,0,3))),"")</f>
        <v/>
      </c>
      <c r="DE389" s="23" t="str">
        <f>+IF(AND(LEN($I389)&gt;5),IF(AND($J389&gt;AK$1,$J389&lt;=$AO$1),1,IF((COUNTIFS(INCAPACIDADES!$C$1:$C$51,$I389,INCAPACIDADES!AH$1:AH$51,AK$1))&gt;0,2,IF(VLOOKUP($C389,BD!$D$1:$F$501,3,0)&gt;AK$1,0,3))),"")</f>
        <v/>
      </c>
      <c r="DF389" s="23" t="str">
        <f>+IF(AND(LEN($I389)&gt;5),IF(AND($J389&gt;AL$1,$J389&lt;=$AO$1),1,IF((COUNTIFS(INCAPACIDADES!$C$1:$C$51,$I389,INCAPACIDADES!AI$1:AI$51,AL$1))&gt;0,2,IF(VLOOKUP($C389,BD!$D$1:$F$501,3,0)&gt;AL$1,0,3))),"")</f>
        <v/>
      </c>
      <c r="DG389" s="23" t="str">
        <f>+IF(AND(LEN($I389)&gt;5),IF(AND($J389&gt;AM$1,$J389&lt;=$AO$1),1,IF((COUNTIFS(INCAPACIDADES!$C$1:$C$51,$I389,INCAPACIDADES!AJ$1:AJ$51,AM$1))&gt;0,2,IF(VLOOKUP($C389,BD!$D$1:$F$501,3,0)&gt;AM$1,0,3))),"")</f>
        <v/>
      </c>
      <c r="DH389" s="23" t="str">
        <f>+IF(AND(LEN($I389)&gt;5),IF(AND($J389&gt;AN$1,$J389&lt;=$AO$1),1,IF((COUNTIFS(INCAPACIDADES!$C$1:$C$51,$I389,INCAPACIDADES!AK$1:AK$51,AN$1))&gt;0,2,IF(VLOOKUP($C389,BD!$D$1:$F$501,3,0)&gt;AN$1,0,3))),"")</f>
        <v/>
      </c>
      <c r="DI389" s="23" t="str">
        <f>+IF(AND(LEN($I389)&gt;5),IF(AND($J389&gt;AO$1,$J389&lt;=$AO$1),1,IF((COUNTIFS(INCAPACIDADES!$C$1:$C$51,$I389,INCAPACIDADES!AL$1:AL$51,AO$1))&gt;0,2,IF(VLOOKUP($C389,BD!$D$1:$F$501,3,0)&gt;AO$1,0,3))),"")</f>
        <v/>
      </c>
      <c r="DJ389" s="23" t="str">
        <f>+IF(LEN($I389)&gt;5,IF(ISERROR(VLOOKUP(N389,'CODIGO PAGO'!$B$2:$B$20,1,0)),1,IF(OR(AND(CH389=1,N389&lt;&gt;"N"),AND(CH389=3,N389&lt;&gt;"B"),AND(CH389=2,LEFT(TRIM(N389),1)&lt;&gt;"I")),1,IF(OR(AND(CH389=0,N389="N"),AND(CH389=0,N389="B"),AND(CH389=0,LEFT(TRIM(N389),1)="I")),1,0))),"")</f>
        <v/>
      </c>
      <c r="DK389" s="23" t="str">
        <f t="shared" si="244"/>
        <v/>
      </c>
      <c r="DL389" s="23" t="str">
        <f>+IF(LEN($I389)&gt;5,IF(ISERROR(VLOOKUP(P389,'CODIGO PAGO'!$B$2:$B$20,1,0)),1,IF(OR(AND(CJ389=1,P389&lt;&gt;"N"),AND(CJ389=3,P389&lt;&gt;"B"),AND(CJ389=2,LEFT(TRIM(P389),1)&lt;&gt;"I")),1,IF(OR(AND(CJ389=0,P389="N"),AND(CJ389=0,P389="B"),AND(CJ389=0,LEFT(TRIM(P389),1)="I")),1,0))),"")</f>
        <v/>
      </c>
      <c r="DM389" s="23" t="str">
        <f t="shared" si="245"/>
        <v/>
      </c>
      <c r="DN389" s="23" t="str">
        <f>+IF(LEN($I389)&gt;5,IF(ISERROR(VLOOKUP(R389,'CODIGO PAGO'!$B$2:$B$20,1,0)),1,IF(OR(AND(CL389=1,R389&lt;&gt;"N"),AND(CL389=3,R389&lt;&gt;"B"),AND(CL389=2,LEFT(TRIM(R389),1)&lt;&gt;"I")),1,IF(OR(AND(CL389=0,R389="N"),AND(CL389=0,R389="B"),AND(CL389=0,LEFT(TRIM(R389),1)="I")),1,0))),"")</f>
        <v/>
      </c>
      <c r="DO389" s="23" t="str">
        <f t="shared" si="246"/>
        <v/>
      </c>
      <c r="DP389" s="23" t="str">
        <f>+IF(LEN($I389)&gt;5,IF(ISERROR(VLOOKUP(T389,'CODIGO PAGO'!$B$2:$B$20,1,0)),1,IF(OR(AND(CN389=1,T389&lt;&gt;"N"),AND(CN389=3,T389&lt;&gt;"B"),AND(CN389=2,LEFT(TRIM(T389),1)&lt;&gt;"I")),1,IF(OR(AND(CN389=0,T389="N"),AND(CN389=0,T389="B"),AND(CN389=0,LEFT(TRIM(T389),1)="I")),1,0))),"")</f>
        <v/>
      </c>
      <c r="DQ389" s="23" t="str">
        <f t="shared" si="247"/>
        <v/>
      </c>
      <c r="DR389" s="23" t="str">
        <f>+IF(LEN($I389)&gt;5,IF(ISERROR(VLOOKUP(V389,'CODIGO PAGO'!$B$2:$B$20,1,0)),1,IF(OR(AND(CP389=1,V389&lt;&gt;"N"),AND(CP389=3,V389&lt;&gt;"B"),AND(CP389=2,LEFT(TRIM(V389),1)&lt;&gt;"I")),1,IF(OR(AND(CP389=0,V389="N"),AND(CP389=0,V389="B"),AND(CP389=0,LEFT(TRIM(V389),1)="I")),1,0))),"")</f>
        <v/>
      </c>
      <c r="DS389" s="23" t="str">
        <f t="shared" si="248"/>
        <v/>
      </c>
      <c r="DT389" s="23" t="str">
        <f>+IF(LEN($I389)&gt;5,IF(ISERROR(VLOOKUP(X389,'CODIGO PAGO'!$B$2:$B$20,1,0)),1,IF(OR(AND(CR389=1,X389&lt;&gt;"N"),AND(CR389=3,X389&lt;&gt;"B"),AND(CR389=2,LEFT(TRIM(X389),1)&lt;&gt;"I")),1,IF(OR(AND(CR389=0,X389="N"),AND(CR389=0,X389="B"),AND(CR389=0,LEFT(TRIM(X389),1)="I")),1,0))),"")</f>
        <v/>
      </c>
      <c r="DU389" s="23" t="str">
        <f t="shared" si="249"/>
        <v/>
      </c>
      <c r="DV389" s="23" t="str">
        <f>+IF(LEN($I389)&gt;5,IF(ISERROR(VLOOKUP(Z389,'CODIGO PAGO'!$B$2:$B$20,1,0)),1,IF(OR(AND(CT389=1,Z389&lt;&gt;"N"),AND(CT389=3,Z389&lt;&gt;"B"),AND(CT389=2,LEFT(TRIM(Z389),1)&lt;&gt;"I")),1,IF(OR(AND(CT389=0,Z389="N"),AND(CT389=0,Z389="B"),AND(CT389=0,LEFT(TRIM(Z389),1)="I")),1,0))),"")</f>
        <v/>
      </c>
      <c r="DW389" s="23" t="str">
        <f t="shared" si="250"/>
        <v/>
      </c>
      <c r="DX389" s="23" t="str">
        <f>+IF(LEN($I389)&gt;5,IF(ISERROR(VLOOKUP(AB389,'CODIGO PAGO'!$B$2:$B$20,1,0)),1,IF(OR(AND(CV389=1,AB389&lt;&gt;"N"),AND(CV389=3,AB389&lt;&gt;"B"),AND(CV389=2,LEFT(TRIM(AB389),1)&lt;&gt;"I")),1,IF(OR(AND(CV389=0,AB389="N"),AND(CV389=0,AB389="B"),AND(CV389=0,LEFT(TRIM(AB389),1)="I")),1,0))),"")</f>
        <v/>
      </c>
      <c r="DY389" s="23" t="str">
        <f t="shared" si="251"/>
        <v/>
      </c>
      <c r="DZ389" s="23" t="str">
        <f>+IF(LEN($I389)&gt;5,IF(ISERROR(VLOOKUP(AD389,'CODIGO PAGO'!$B$2:$B$20,1,0)),1,IF(OR(AND(CX389=1,AD389&lt;&gt;"N"),AND(CX389=3,AD389&lt;&gt;"B"),AND(CX389=2,LEFT(TRIM(AD389),1)&lt;&gt;"I")),1,IF(OR(AND(CX389=0,AD389="N"),AND(CX389=0,AD389="B"),AND(CX389=0,LEFT(TRIM(AD389),1)="I")),1,0))),"")</f>
        <v/>
      </c>
      <c r="EA389" s="23" t="str">
        <f t="shared" si="252"/>
        <v/>
      </c>
      <c r="EB389" s="23" t="str">
        <f>+IF(LEN($I389)&gt;5,IF(ISERROR(VLOOKUP(AF389,'CODIGO PAGO'!$B$2:$B$20,1,0)),1,IF(OR(AND(CZ389=1,AF389&lt;&gt;"N"),AND(CZ389=3,AF389&lt;&gt;"B"),AND(CZ389=2,LEFT(TRIM(AF389),1)&lt;&gt;"I")),1,IF(OR(AND(CZ389=0,AF389="N"),AND(CZ389=0,AF389="B"),AND(CZ389=0,LEFT(TRIM(AF389),1)="I")),1,0))),"")</f>
        <v/>
      </c>
      <c r="EC389" s="23" t="str">
        <f t="shared" si="253"/>
        <v/>
      </c>
      <c r="ED389" s="23" t="str">
        <f>+IF(LEN($I389)&gt;5,IF(ISERROR(VLOOKUP(AH389,'CODIGO PAGO'!$B$2:$B$20,1,0)),1,IF(OR(AND(DB389=1,AH389&lt;&gt;"N"),AND(DB389=3,AH389&lt;&gt;"B"),AND(DB389=2,LEFT(TRIM(AH389),1)&lt;&gt;"I")),1,IF(OR(AND(DB389=0,AH389="N"),AND(DB389=0,AH389="B"),AND(DB389=0,LEFT(TRIM(AH389),1)="I")),1,0))),"")</f>
        <v/>
      </c>
      <c r="EE389" s="23" t="str">
        <f t="shared" si="254"/>
        <v/>
      </c>
      <c r="EF389" s="23" t="str">
        <f>+IF(LEN($I389)&gt;5,IF(ISERROR(VLOOKUP(AJ389,'CODIGO PAGO'!$B$2:$B$20,1,0)),1,IF(OR(AND(DD389=1,AJ389&lt;&gt;"N"),AND(DD389=3,AJ389&lt;&gt;"B"),AND(DD389=2,LEFT(TRIM(AJ389),1)&lt;&gt;"I")),1,IF(OR(AND(DD389=0,AJ389="N"),AND(DD389=0,AJ389="B"),AND(DD389=0,LEFT(TRIM(AJ389),1)="I")),1,0))),"")</f>
        <v/>
      </c>
      <c r="EG389" s="23" t="str">
        <f t="shared" si="255"/>
        <v/>
      </c>
      <c r="EH389" s="23" t="str">
        <f>+IF(LEN($I389)&gt;5,IF(ISERROR(VLOOKUP(AL389,'CODIGO PAGO'!$B$2:$B$20,1,0)),1,IF(OR(AND(DF389=1,AL389&lt;&gt;"N"),AND(DF389=3,AL389&lt;&gt;"B"),AND(DF389=2,LEFT(TRIM(AL389),1)&lt;&gt;"I")),1,IF(OR(AND(DF389=0,AL389="N"),AND(DF389=0,AL389="B"),AND(DF389=0,LEFT(TRIM(AL389),1)="I")),1,0))),"")</f>
        <v/>
      </c>
      <c r="EI389" s="23" t="str">
        <f t="shared" si="256"/>
        <v/>
      </c>
      <c r="EJ389" s="23" t="str">
        <f>+IF(LEN($I389)&gt;5,IF(ISERROR(VLOOKUP(AN389,'CODIGO PAGO'!$B$2:$B$20,1,0)),1,IF(OR(AND(DH389=1,AN389&lt;&gt;"N"),AND(DH389=3,AN389&lt;&gt;"B"),AND(DH389=2,LEFT(TRIM(AN389),1)&lt;&gt;"I")),1,IF(OR(AND(DH389=0,AN389="N"),AND(DH389=0,AN389="B"),AND(DH389=0,LEFT(TRIM(AN389),1)="I")),1,0))),"")</f>
        <v/>
      </c>
      <c r="EK389" s="23" t="str">
        <f t="shared" si="257"/>
        <v/>
      </c>
      <c r="EL389" s="24" t="str">
        <f t="shared" si="258"/>
        <v/>
      </c>
    </row>
    <row r="390" spans="1:142" s="26" customFormat="1">
      <c r="A390" s="15" t="str">
        <f t="shared" si="224"/>
        <v/>
      </c>
      <c r="B390" s="1" t="str">
        <f>+IF(LEN(I390)&gt;5,'CODIGO PAGO'!$B$28,"")</f>
        <v/>
      </c>
      <c r="C390" s="1" t="str">
        <f>+IF(LEN($I390)&gt;5,BD!D390,"")</f>
        <v/>
      </c>
      <c r="D390" s="168" t="str">
        <f>+IF(LEN($I390)&gt;5,BD!A390,"")</f>
        <v/>
      </c>
      <c r="E390" s="1" t="str">
        <f>+IF(LEN($I390)&gt;5,BD!B390,"")</f>
        <v/>
      </c>
      <c r="F390" s="1" t="str">
        <f>+IF(LEN($I390)&gt;5,BD!C390,"")</f>
        <v/>
      </c>
      <c r="G390" s="141"/>
      <c r="H390" s="141"/>
      <c r="I390" s="1" t="str">
        <f>+IF(LEN(BD!G390)&gt;5,BD!G390,"")</f>
        <v/>
      </c>
      <c r="J390" s="167" t="str">
        <f>+IF(LEN($I390)&gt;5,BD!E390,"")</f>
        <v/>
      </c>
      <c r="K390" s="6" t="str">
        <f t="shared" si="225"/>
        <v/>
      </c>
      <c r="L390" s="87" t="str">
        <f>+IF(LEN($I390)&gt;5,BD!H390,"")</f>
        <v/>
      </c>
      <c r="M390" s="40" t="str">
        <f t="shared" si="226"/>
        <v/>
      </c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4" t="str">
        <f t="shared" si="227"/>
        <v/>
      </c>
      <c r="AQ390" s="5" t="str">
        <f t="shared" si="228"/>
        <v/>
      </c>
      <c r="AR390" s="91" t="str">
        <f t="shared" si="229"/>
        <v/>
      </c>
      <c r="AS390" s="5" t="str">
        <f t="shared" si="230"/>
        <v/>
      </c>
      <c r="AT390" s="91" t="str">
        <f t="shared" si="231"/>
        <v/>
      </c>
      <c r="AU390" s="4" t="str">
        <f t="shared" si="232"/>
        <v/>
      </c>
      <c r="AV390" s="4" t="str">
        <f t="shared" si="233"/>
        <v/>
      </c>
      <c r="AW390" s="4" t="str">
        <f t="shared" si="234"/>
        <v/>
      </c>
      <c r="AX390" s="4" t="str">
        <f t="shared" si="235"/>
        <v/>
      </c>
      <c r="AY390" s="88" t="str">
        <f t="shared" si="236"/>
        <v/>
      </c>
      <c r="AZ390" s="17" t="str">
        <f t="shared" si="237"/>
        <v/>
      </c>
      <c r="BA390" s="18" t="str">
        <f t="shared" si="238"/>
        <v/>
      </c>
      <c r="BB390" s="19" t="str">
        <f>+IF(LEN(I390)&gt;5,IF(INT(RIGHT(B390,1))=9,0.5*L390*AY390,INT(MID(B390,5,LEN(B390)-4))*L390)+IFERROR(VLOOKUP(I390,AJUSTES!$A$1:$I$50,9,0),0),"")</f>
        <v/>
      </c>
      <c r="BC390" s="12"/>
      <c r="BD390" s="19" t="str">
        <f t="shared" si="239"/>
        <v/>
      </c>
      <c r="BE390" s="18" t="str">
        <f t="shared" si="240"/>
        <v/>
      </c>
      <c r="BF390" s="139" t="str">
        <f t="shared" si="241"/>
        <v/>
      </c>
      <c r="BG390" s="114"/>
      <c r="BH390" s="18" t="str">
        <f t="shared" si="242"/>
        <v/>
      </c>
      <c r="BI390" s="13"/>
      <c r="BJ390" s="12"/>
      <c r="BK390" s="12"/>
      <c r="BL390" s="145"/>
      <c r="BM390" s="12"/>
      <c r="BN390" s="12"/>
      <c r="BO390" s="12"/>
      <c r="BP390" s="12"/>
      <c r="BQ390" s="12"/>
      <c r="BR390" s="12"/>
      <c r="BS390" s="146"/>
      <c r="BT390" s="14"/>
      <c r="BU390" s="12"/>
      <c r="BV390" s="12"/>
      <c r="BW390" s="12"/>
      <c r="BX390" s="12"/>
      <c r="BY390" s="12"/>
      <c r="BZ390" s="144"/>
      <c r="CA390" s="107" t="str">
        <f>+IF(LEN($I390)&gt;5,IF(BD!F390="N/A","",BD!F390),"")</f>
        <v/>
      </c>
      <c r="CB390" s="21"/>
      <c r="CC390" s="147"/>
      <c r="CD390" s="148"/>
      <c r="CE390" s="8" t="str">
        <f>+IF(LEN(I390)&gt;5,BD!M390,"")</f>
        <v/>
      </c>
      <c r="CF390" s="16" t="str">
        <f>+IF(LEN(I390)&gt;5,BD!N390,"")</f>
        <v/>
      </c>
      <c r="CG390" s="3" t="str">
        <f t="shared" si="243"/>
        <v/>
      </c>
      <c r="CH390" s="23" t="str">
        <f>+IF(AND(LEN($I390)&gt;5),IF(AND($J390&gt;N$1,$J390&lt;=$AO$1),1,IF((COUNTIFS(INCAPACIDADES!$C$1:$C$51,$I390,INCAPACIDADES!K$1:K$51,N$1))&gt;0,2,IF(VLOOKUP($C390,BD!$D$1:$F$501,3,0)&gt;N$1,0,3))),"")</f>
        <v/>
      </c>
      <c r="CI390" s="23" t="str">
        <f>+IF(AND(LEN($I390)&gt;5),IF(AND($J390&gt;O$1,$J390&lt;=$AO$1),1,IF((COUNTIFS(INCAPACIDADES!$C$1:$C$51,$I390,INCAPACIDADES!L$1:L$51,O$1))&gt;0,2,IF(VLOOKUP($C390,BD!$D$1:$F$501,3,0)&gt;O$1,0,3))),"")</f>
        <v/>
      </c>
      <c r="CJ390" s="23" t="str">
        <f>+IF(AND(LEN($I390)&gt;5),IF(AND($J390&gt;P$1,$J390&lt;=$AO$1),1,IF((COUNTIFS(INCAPACIDADES!$C$1:$C$51,$I390,INCAPACIDADES!M$1:M$51,P$1))&gt;0,2,IF(VLOOKUP($C390,BD!$D$1:$F$501,3,0)&gt;P$1,0,3))),"")</f>
        <v/>
      </c>
      <c r="CK390" s="23" t="str">
        <f>+IF(AND(LEN($I390)&gt;5),IF(AND($J390&gt;Q$1,$J390&lt;=$AO$1),1,IF((COUNTIFS(INCAPACIDADES!$C$1:$C$51,$I390,INCAPACIDADES!N$1:N$51,Q$1))&gt;0,2,IF(VLOOKUP($C390,BD!$D$1:$F$501,3,0)&gt;Q$1,0,3))),"")</f>
        <v/>
      </c>
      <c r="CL390" s="23" t="str">
        <f>+IF(AND(LEN($I390)&gt;5),IF(AND($J390&gt;R$1,$J390&lt;=$AO$1),1,IF((COUNTIFS(INCAPACIDADES!$C$1:$C$51,$I390,INCAPACIDADES!O$1:O$51,R$1))&gt;0,2,IF(VLOOKUP($C390,BD!$D$1:$F$501,3,0)&gt;R$1,0,3))),"")</f>
        <v/>
      </c>
      <c r="CM390" s="23" t="str">
        <f>+IF(AND(LEN($I390)&gt;5),IF(AND($J390&gt;S$1,$J390&lt;=$AO$1),1,IF((COUNTIFS(INCAPACIDADES!$C$1:$C$51,$I390,INCAPACIDADES!P$1:P$51,S$1))&gt;0,2,IF(VLOOKUP($C390,BD!$D$1:$F$501,3,0)&gt;S$1,0,3))),"")</f>
        <v/>
      </c>
      <c r="CN390" s="23" t="str">
        <f>+IF(AND(LEN($I390)&gt;5),IF(AND($J390&gt;T$1,$J390&lt;=$AO$1),1,IF((COUNTIFS(INCAPACIDADES!$C$1:$C$51,$I390,INCAPACIDADES!Q$1:Q$51,T$1))&gt;0,2,IF(VLOOKUP($C390,BD!$D$1:$F$501,3,0)&gt;T$1,0,3))),"")</f>
        <v/>
      </c>
      <c r="CO390" s="23" t="str">
        <f>+IF(AND(LEN($I390)&gt;5),IF(AND($J390&gt;U$1,$J390&lt;=$AO$1),1,IF((COUNTIFS(INCAPACIDADES!$C$1:$C$51,$I390,INCAPACIDADES!R$1:R$51,U$1))&gt;0,2,IF(VLOOKUP($C390,BD!$D$1:$F$501,3,0)&gt;U$1,0,3))),"")</f>
        <v/>
      </c>
      <c r="CP390" s="23" t="str">
        <f>+IF(AND(LEN($I390)&gt;5),IF(AND($J390&gt;V$1,$J390&lt;=$AO$1),1,IF((COUNTIFS(INCAPACIDADES!$C$1:$C$51,$I390,INCAPACIDADES!S$1:S$51,V$1))&gt;0,2,IF(VLOOKUP($C390,BD!$D$1:$F$501,3,0)&gt;V$1,0,3))),"")</f>
        <v/>
      </c>
      <c r="CQ390" s="23" t="str">
        <f>+IF(AND(LEN($I390)&gt;5),IF(AND($J390&gt;W$1,$J390&lt;=$AO$1),1,IF((COUNTIFS(INCAPACIDADES!$C$1:$C$51,$I390,INCAPACIDADES!T$1:T$51,W$1))&gt;0,2,IF(VLOOKUP($C390,BD!$D$1:$F$501,3,0)&gt;W$1,0,3))),"")</f>
        <v/>
      </c>
      <c r="CR390" s="23" t="str">
        <f>+IF(AND(LEN($I390)&gt;5),IF(AND($J390&gt;X$1,$J390&lt;=$AO$1),1,IF((COUNTIFS(INCAPACIDADES!$C$1:$C$51,$I390,INCAPACIDADES!U$1:U$51,X$1))&gt;0,2,IF(VLOOKUP($C390,BD!$D$1:$F$501,3,0)&gt;X$1,0,3))),"")</f>
        <v/>
      </c>
      <c r="CS390" s="23" t="str">
        <f>+IF(AND(LEN($I390)&gt;5),IF(AND($J390&gt;Y$1,$J390&lt;=$AO$1),1,IF((COUNTIFS(INCAPACIDADES!$C$1:$C$51,$I390,INCAPACIDADES!V$1:V$51,Y$1))&gt;0,2,IF(VLOOKUP($C390,BD!$D$1:$F$501,3,0)&gt;Y$1,0,3))),"")</f>
        <v/>
      </c>
      <c r="CT390" s="23" t="str">
        <f>+IF(AND(LEN($I390)&gt;5),IF(AND($J390&gt;Z$1,$J390&lt;=$AO$1),1,IF((COUNTIFS(INCAPACIDADES!$C$1:$C$51,$I390,INCAPACIDADES!W$1:W$51,Z$1))&gt;0,2,IF(VLOOKUP($C390,BD!$D$1:$F$501,3,0)&gt;Z$1,0,3))),"")</f>
        <v/>
      </c>
      <c r="CU390" s="23" t="str">
        <f>+IF(AND(LEN($I390)&gt;5),IF(AND($J390&gt;AA$1,$J390&lt;=$AO$1),1,IF((COUNTIFS(INCAPACIDADES!$C$1:$C$51,$I390,INCAPACIDADES!X$1:X$51,AA$1))&gt;0,2,IF(VLOOKUP($C390,BD!$D$1:$F$501,3,0)&gt;AA$1,0,3))),"")</f>
        <v/>
      </c>
      <c r="CV390" s="23" t="str">
        <f>+IF(AND(LEN($I390)&gt;5),IF(AND($J390&gt;AB$1,$J390&lt;=$AO$1),1,IF((COUNTIFS(INCAPACIDADES!$C$1:$C$51,$I390,INCAPACIDADES!Y$1:Y$51,AB$1))&gt;0,2,IF(VLOOKUP($C390,BD!$D$1:$F$501,3,0)&gt;AB$1,0,3))),"")</f>
        <v/>
      </c>
      <c r="CW390" s="23" t="str">
        <f>+IF(AND(LEN($I390)&gt;5),IF(AND($J390&gt;AC$1,$J390&lt;=$AO$1),1,IF((COUNTIFS(INCAPACIDADES!$C$1:$C$51,$I390,INCAPACIDADES!Z$1:Z$51,AC$1))&gt;0,2,IF(VLOOKUP($C390,BD!$D$1:$F$501,3,0)&gt;AC$1,0,3))),"")</f>
        <v/>
      </c>
      <c r="CX390" s="23" t="str">
        <f>+IF(AND(LEN($I390)&gt;5),IF(AND($J390&gt;AD$1,$J390&lt;=$AO$1),1,IF((COUNTIFS(INCAPACIDADES!$C$1:$C$51,$I390,INCAPACIDADES!AA$1:AA$51,AD$1))&gt;0,2,IF(VLOOKUP($C390,BD!$D$1:$F$501,3,0)&gt;AD$1,0,3))),"")</f>
        <v/>
      </c>
      <c r="CY390" s="23" t="str">
        <f>+IF(AND(LEN($I390)&gt;5),IF(AND($J390&gt;AE$1,$J390&lt;=$AO$1),1,IF((COUNTIFS(INCAPACIDADES!$C$1:$C$51,$I390,INCAPACIDADES!AB$1:AB$51,AE$1))&gt;0,2,IF(VLOOKUP($C390,BD!$D$1:$F$501,3,0)&gt;AE$1,0,3))),"")</f>
        <v/>
      </c>
      <c r="CZ390" s="23" t="str">
        <f>+IF(AND(LEN($I390)&gt;5),IF(AND($J390&gt;AF$1,$J390&lt;=$AO$1),1,IF((COUNTIFS(INCAPACIDADES!$C$1:$C$51,$I390,INCAPACIDADES!AC$1:AC$51,AF$1))&gt;0,2,IF(VLOOKUP($C390,BD!$D$1:$F$501,3,0)&gt;AF$1,0,3))),"")</f>
        <v/>
      </c>
      <c r="DA390" s="23" t="str">
        <f>+IF(AND(LEN($I390)&gt;5),IF(AND($J390&gt;AG$1,$J390&lt;=$AO$1),1,IF((COUNTIFS(INCAPACIDADES!$C$1:$C$51,$I390,INCAPACIDADES!AD$1:AD$51,AG$1))&gt;0,2,IF(VLOOKUP($C390,BD!$D$1:$F$501,3,0)&gt;AG$1,0,3))),"")</f>
        <v/>
      </c>
      <c r="DB390" s="23" t="str">
        <f>+IF(AND(LEN($I390)&gt;5),IF(AND($J390&gt;AH$1,$J390&lt;=$AO$1),1,IF((COUNTIFS(INCAPACIDADES!$C$1:$C$51,$I390,INCAPACIDADES!AE$1:AE$51,AH$1))&gt;0,2,IF(VLOOKUP($C390,BD!$D$1:$F$501,3,0)&gt;AH$1,0,3))),"")</f>
        <v/>
      </c>
      <c r="DC390" s="23" t="str">
        <f>+IF(AND(LEN($I390)&gt;5),IF(AND($J390&gt;AI$1,$J390&lt;=$AO$1),1,IF((COUNTIFS(INCAPACIDADES!$C$1:$C$51,$I390,INCAPACIDADES!AF$1:AF$51,AI$1))&gt;0,2,IF(VLOOKUP($C390,BD!$D$1:$F$501,3,0)&gt;AI$1,0,3))),"")</f>
        <v/>
      </c>
      <c r="DD390" s="23" t="str">
        <f>+IF(AND(LEN($I390)&gt;5),IF(AND($J390&gt;AJ$1,$J390&lt;=$AO$1),1,IF((COUNTIFS(INCAPACIDADES!$C$1:$C$51,$I390,INCAPACIDADES!AG$1:AG$51,AJ$1))&gt;0,2,IF(VLOOKUP($C390,BD!$D$1:$F$501,3,0)&gt;AJ$1,0,3))),"")</f>
        <v/>
      </c>
      <c r="DE390" s="23" t="str">
        <f>+IF(AND(LEN($I390)&gt;5),IF(AND($J390&gt;AK$1,$J390&lt;=$AO$1),1,IF((COUNTIFS(INCAPACIDADES!$C$1:$C$51,$I390,INCAPACIDADES!AH$1:AH$51,AK$1))&gt;0,2,IF(VLOOKUP($C390,BD!$D$1:$F$501,3,0)&gt;AK$1,0,3))),"")</f>
        <v/>
      </c>
      <c r="DF390" s="23" t="str">
        <f>+IF(AND(LEN($I390)&gt;5),IF(AND($J390&gt;AL$1,$J390&lt;=$AO$1),1,IF((COUNTIFS(INCAPACIDADES!$C$1:$C$51,$I390,INCAPACIDADES!AI$1:AI$51,AL$1))&gt;0,2,IF(VLOOKUP($C390,BD!$D$1:$F$501,3,0)&gt;AL$1,0,3))),"")</f>
        <v/>
      </c>
      <c r="DG390" s="23" t="str">
        <f>+IF(AND(LEN($I390)&gt;5),IF(AND($J390&gt;AM$1,$J390&lt;=$AO$1),1,IF((COUNTIFS(INCAPACIDADES!$C$1:$C$51,$I390,INCAPACIDADES!AJ$1:AJ$51,AM$1))&gt;0,2,IF(VLOOKUP($C390,BD!$D$1:$F$501,3,0)&gt;AM$1,0,3))),"")</f>
        <v/>
      </c>
      <c r="DH390" s="23" t="str">
        <f>+IF(AND(LEN($I390)&gt;5),IF(AND($J390&gt;AN$1,$J390&lt;=$AO$1),1,IF((COUNTIFS(INCAPACIDADES!$C$1:$C$51,$I390,INCAPACIDADES!AK$1:AK$51,AN$1))&gt;0,2,IF(VLOOKUP($C390,BD!$D$1:$F$501,3,0)&gt;AN$1,0,3))),"")</f>
        <v/>
      </c>
      <c r="DI390" s="23" t="str">
        <f>+IF(AND(LEN($I390)&gt;5),IF(AND($J390&gt;AO$1,$J390&lt;=$AO$1),1,IF((COUNTIFS(INCAPACIDADES!$C$1:$C$51,$I390,INCAPACIDADES!AL$1:AL$51,AO$1))&gt;0,2,IF(VLOOKUP($C390,BD!$D$1:$F$501,3,0)&gt;AO$1,0,3))),"")</f>
        <v/>
      </c>
      <c r="DJ390" s="23" t="str">
        <f>+IF(LEN($I390)&gt;5,IF(ISERROR(VLOOKUP(N390,'CODIGO PAGO'!$B$2:$B$20,1,0)),1,IF(OR(AND(CH390=1,N390&lt;&gt;"N"),AND(CH390=3,N390&lt;&gt;"B"),AND(CH390=2,LEFT(TRIM(N390),1)&lt;&gt;"I")),1,IF(OR(AND(CH390=0,N390="N"),AND(CH390=0,N390="B"),AND(CH390=0,LEFT(TRIM(N390),1)="I")),1,0))),"")</f>
        <v/>
      </c>
      <c r="DK390" s="23" t="str">
        <f t="shared" si="244"/>
        <v/>
      </c>
      <c r="DL390" s="23" t="str">
        <f>+IF(LEN($I390)&gt;5,IF(ISERROR(VLOOKUP(P390,'CODIGO PAGO'!$B$2:$B$20,1,0)),1,IF(OR(AND(CJ390=1,P390&lt;&gt;"N"),AND(CJ390=3,P390&lt;&gt;"B"),AND(CJ390=2,LEFT(TRIM(P390),1)&lt;&gt;"I")),1,IF(OR(AND(CJ390=0,P390="N"),AND(CJ390=0,P390="B"),AND(CJ390=0,LEFT(TRIM(P390),1)="I")),1,0))),"")</f>
        <v/>
      </c>
      <c r="DM390" s="23" t="str">
        <f t="shared" si="245"/>
        <v/>
      </c>
      <c r="DN390" s="23" t="str">
        <f>+IF(LEN($I390)&gt;5,IF(ISERROR(VLOOKUP(R390,'CODIGO PAGO'!$B$2:$B$20,1,0)),1,IF(OR(AND(CL390=1,R390&lt;&gt;"N"),AND(CL390=3,R390&lt;&gt;"B"),AND(CL390=2,LEFT(TRIM(R390),1)&lt;&gt;"I")),1,IF(OR(AND(CL390=0,R390="N"),AND(CL390=0,R390="B"),AND(CL390=0,LEFT(TRIM(R390),1)="I")),1,0))),"")</f>
        <v/>
      </c>
      <c r="DO390" s="23" t="str">
        <f t="shared" si="246"/>
        <v/>
      </c>
      <c r="DP390" s="23" t="str">
        <f>+IF(LEN($I390)&gt;5,IF(ISERROR(VLOOKUP(T390,'CODIGO PAGO'!$B$2:$B$20,1,0)),1,IF(OR(AND(CN390=1,T390&lt;&gt;"N"),AND(CN390=3,T390&lt;&gt;"B"),AND(CN390=2,LEFT(TRIM(T390),1)&lt;&gt;"I")),1,IF(OR(AND(CN390=0,T390="N"),AND(CN390=0,T390="B"),AND(CN390=0,LEFT(TRIM(T390),1)="I")),1,0))),"")</f>
        <v/>
      </c>
      <c r="DQ390" s="23" t="str">
        <f t="shared" si="247"/>
        <v/>
      </c>
      <c r="DR390" s="23" t="str">
        <f>+IF(LEN($I390)&gt;5,IF(ISERROR(VLOOKUP(V390,'CODIGO PAGO'!$B$2:$B$20,1,0)),1,IF(OR(AND(CP390=1,V390&lt;&gt;"N"),AND(CP390=3,V390&lt;&gt;"B"),AND(CP390=2,LEFT(TRIM(V390),1)&lt;&gt;"I")),1,IF(OR(AND(CP390=0,V390="N"),AND(CP390=0,V390="B"),AND(CP390=0,LEFT(TRIM(V390),1)="I")),1,0))),"")</f>
        <v/>
      </c>
      <c r="DS390" s="23" t="str">
        <f t="shared" si="248"/>
        <v/>
      </c>
      <c r="DT390" s="23" t="str">
        <f>+IF(LEN($I390)&gt;5,IF(ISERROR(VLOOKUP(X390,'CODIGO PAGO'!$B$2:$B$20,1,0)),1,IF(OR(AND(CR390=1,X390&lt;&gt;"N"),AND(CR390=3,X390&lt;&gt;"B"),AND(CR390=2,LEFT(TRIM(X390),1)&lt;&gt;"I")),1,IF(OR(AND(CR390=0,X390="N"),AND(CR390=0,X390="B"),AND(CR390=0,LEFT(TRIM(X390),1)="I")),1,0))),"")</f>
        <v/>
      </c>
      <c r="DU390" s="23" t="str">
        <f t="shared" si="249"/>
        <v/>
      </c>
      <c r="DV390" s="23" t="str">
        <f>+IF(LEN($I390)&gt;5,IF(ISERROR(VLOOKUP(Z390,'CODIGO PAGO'!$B$2:$B$20,1,0)),1,IF(OR(AND(CT390=1,Z390&lt;&gt;"N"),AND(CT390=3,Z390&lt;&gt;"B"),AND(CT390=2,LEFT(TRIM(Z390),1)&lt;&gt;"I")),1,IF(OR(AND(CT390=0,Z390="N"),AND(CT390=0,Z390="B"),AND(CT390=0,LEFT(TRIM(Z390),1)="I")),1,0))),"")</f>
        <v/>
      </c>
      <c r="DW390" s="23" t="str">
        <f t="shared" si="250"/>
        <v/>
      </c>
      <c r="DX390" s="23" t="str">
        <f>+IF(LEN($I390)&gt;5,IF(ISERROR(VLOOKUP(AB390,'CODIGO PAGO'!$B$2:$B$20,1,0)),1,IF(OR(AND(CV390=1,AB390&lt;&gt;"N"),AND(CV390=3,AB390&lt;&gt;"B"),AND(CV390=2,LEFT(TRIM(AB390),1)&lt;&gt;"I")),1,IF(OR(AND(CV390=0,AB390="N"),AND(CV390=0,AB390="B"),AND(CV390=0,LEFT(TRIM(AB390),1)="I")),1,0))),"")</f>
        <v/>
      </c>
      <c r="DY390" s="23" t="str">
        <f t="shared" si="251"/>
        <v/>
      </c>
      <c r="DZ390" s="23" t="str">
        <f>+IF(LEN($I390)&gt;5,IF(ISERROR(VLOOKUP(AD390,'CODIGO PAGO'!$B$2:$B$20,1,0)),1,IF(OR(AND(CX390=1,AD390&lt;&gt;"N"),AND(CX390=3,AD390&lt;&gt;"B"),AND(CX390=2,LEFT(TRIM(AD390),1)&lt;&gt;"I")),1,IF(OR(AND(CX390=0,AD390="N"),AND(CX390=0,AD390="B"),AND(CX390=0,LEFT(TRIM(AD390),1)="I")),1,0))),"")</f>
        <v/>
      </c>
      <c r="EA390" s="23" t="str">
        <f t="shared" si="252"/>
        <v/>
      </c>
      <c r="EB390" s="23" t="str">
        <f>+IF(LEN($I390)&gt;5,IF(ISERROR(VLOOKUP(AF390,'CODIGO PAGO'!$B$2:$B$20,1,0)),1,IF(OR(AND(CZ390=1,AF390&lt;&gt;"N"),AND(CZ390=3,AF390&lt;&gt;"B"),AND(CZ390=2,LEFT(TRIM(AF390),1)&lt;&gt;"I")),1,IF(OR(AND(CZ390=0,AF390="N"),AND(CZ390=0,AF390="B"),AND(CZ390=0,LEFT(TRIM(AF390),1)="I")),1,0))),"")</f>
        <v/>
      </c>
      <c r="EC390" s="23" t="str">
        <f t="shared" si="253"/>
        <v/>
      </c>
      <c r="ED390" s="23" t="str">
        <f>+IF(LEN($I390)&gt;5,IF(ISERROR(VLOOKUP(AH390,'CODIGO PAGO'!$B$2:$B$20,1,0)),1,IF(OR(AND(DB390=1,AH390&lt;&gt;"N"),AND(DB390=3,AH390&lt;&gt;"B"),AND(DB390=2,LEFT(TRIM(AH390),1)&lt;&gt;"I")),1,IF(OR(AND(DB390=0,AH390="N"),AND(DB390=0,AH390="B"),AND(DB390=0,LEFT(TRIM(AH390),1)="I")),1,0))),"")</f>
        <v/>
      </c>
      <c r="EE390" s="23" t="str">
        <f t="shared" si="254"/>
        <v/>
      </c>
      <c r="EF390" s="23" t="str">
        <f>+IF(LEN($I390)&gt;5,IF(ISERROR(VLOOKUP(AJ390,'CODIGO PAGO'!$B$2:$B$20,1,0)),1,IF(OR(AND(DD390=1,AJ390&lt;&gt;"N"),AND(DD390=3,AJ390&lt;&gt;"B"),AND(DD390=2,LEFT(TRIM(AJ390),1)&lt;&gt;"I")),1,IF(OR(AND(DD390=0,AJ390="N"),AND(DD390=0,AJ390="B"),AND(DD390=0,LEFT(TRIM(AJ390),1)="I")),1,0))),"")</f>
        <v/>
      </c>
      <c r="EG390" s="23" t="str">
        <f t="shared" si="255"/>
        <v/>
      </c>
      <c r="EH390" s="23" t="str">
        <f>+IF(LEN($I390)&gt;5,IF(ISERROR(VLOOKUP(AL390,'CODIGO PAGO'!$B$2:$B$20,1,0)),1,IF(OR(AND(DF390=1,AL390&lt;&gt;"N"),AND(DF390=3,AL390&lt;&gt;"B"),AND(DF390=2,LEFT(TRIM(AL390),1)&lt;&gt;"I")),1,IF(OR(AND(DF390=0,AL390="N"),AND(DF390=0,AL390="B"),AND(DF390=0,LEFT(TRIM(AL390),1)="I")),1,0))),"")</f>
        <v/>
      </c>
      <c r="EI390" s="23" t="str">
        <f t="shared" si="256"/>
        <v/>
      </c>
      <c r="EJ390" s="23" t="str">
        <f>+IF(LEN($I390)&gt;5,IF(ISERROR(VLOOKUP(AN390,'CODIGO PAGO'!$B$2:$B$20,1,0)),1,IF(OR(AND(DH390=1,AN390&lt;&gt;"N"),AND(DH390=3,AN390&lt;&gt;"B"),AND(DH390=2,LEFT(TRIM(AN390),1)&lt;&gt;"I")),1,IF(OR(AND(DH390=0,AN390="N"),AND(DH390=0,AN390="B"),AND(DH390=0,LEFT(TRIM(AN390),1)="I")),1,0))),"")</f>
        <v/>
      </c>
      <c r="EK390" s="23" t="str">
        <f t="shared" si="257"/>
        <v/>
      </c>
      <c r="EL390" s="24" t="str">
        <f t="shared" si="258"/>
        <v/>
      </c>
    </row>
    <row r="391" spans="1:142" s="26" customFormat="1">
      <c r="A391" s="15" t="str">
        <f t="shared" si="224"/>
        <v/>
      </c>
      <c r="B391" s="1" t="str">
        <f>+IF(LEN(I391)&gt;5,'CODIGO PAGO'!$B$28,"")</f>
        <v/>
      </c>
      <c r="C391" s="1" t="str">
        <f>+IF(LEN($I391)&gt;5,BD!D391,"")</f>
        <v/>
      </c>
      <c r="D391" s="168" t="str">
        <f>+IF(LEN($I391)&gt;5,BD!A391,"")</f>
        <v/>
      </c>
      <c r="E391" s="1" t="str">
        <f>+IF(LEN($I391)&gt;5,BD!B391,"")</f>
        <v/>
      </c>
      <c r="F391" s="1" t="str">
        <f>+IF(LEN($I391)&gt;5,BD!C391,"")</f>
        <v/>
      </c>
      <c r="G391" s="141"/>
      <c r="H391" s="141"/>
      <c r="I391" s="1" t="str">
        <f>+IF(LEN(BD!G391)&gt;5,BD!G391,"")</f>
        <v/>
      </c>
      <c r="J391" s="167" t="str">
        <f>+IF(LEN($I391)&gt;5,BD!E391,"")</f>
        <v/>
      </c>
      <c r="K391" s="6" t="str">
        <f t="shared" si="225"/>
        <v/>
      </c>
      <c r="L391" s="87" t="str">
        <f>+IF(LEN($I391)&gt;5,BD!H391,"")</f>
        <v/>
      </c>
      <c r="M391" s="40" t="str">
        <f t="shared" si="226"/>
        <v/>
      </c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4" t="str">
        <f t="shared" si="227"/>
        <v/>
      </c>
      <c r="AQ391" s="5" t="str">
        <f t="shared" si="228"/>
        <v/>
      </c>
      <c r="AR391" s="91" t="str">
        <f t="shared" si="229"/>
        <v/>
      </c>
      <c r="AS391" s="5" t="str">
        <f t="shared" si="230"/>
        <v/>
      </c>
      <c r="AT391" s="91" t="str">
        <f t="shared" si="231"/>
        <v/>
      </c>
      <c r="AU391" s="4" t="str">
        <f t="shared" si="232"/>
        <v/>
      </c>
      <c r="AV391" s="4" t="str">
        <f t="shared" si="233"/>
        <v/>
      </c>
      <c r="AW391" s="4" t="str">
        <f t="shared" si="234"/>
        <v/>
      </c>
      <c r="AX391" s="4" t="str">
        <f t="shared" si="235"/>
        <v/>
      </c>
      <c r="AY391" s="88" t="str">
        <f t="shared" si="236"/>
        <v/>
      </c>
      <c r="AZ391" s="17" t="str">
        <f t="shared" si="237"/>
        <v/>
      </c>
      <c r="BA391" s="18" t="str">
        <f t="shared" si="238"/>
        <v/>
      </c>
      <c r="BB391" s="19" t="str">
        <f>+IF(LEN(I391)&gt;5,IF(INT(RIGHT(B391,1))=9,0.5*L391*AY391,INT(MID(B391,5,LEN(B391)-4))*L391)+IFERROR(VLOOKUP(I391,AJUSTES!$A$1:$I$50,9,0),0),"")</f>
        <v/>
      </c>
      <c r="BC391" s="12"/>
      <c r="BD391" s="19" t="str">
        <f t="shared" si="239"/>
        <v/>
      </c>
      <c r="BE391" s="18" t="str">
        <f t="shared" si="240"/>
        <v/>
      </c>
      <c r="BF391" s="139" t="str">
        <f t="shared" si="241"/>
        <v/>
      </c>
      <c r="BG391" s="114"/>
      <c r="BH391" s="18" t="str">
        <f t="shared" si="242"/>
        <v/>
      </c>
      <c r="BI391" s="13"/>
      <c r="BJ391" s="12"/>
      <c r="BK391" s="12"/>
      <c r="BL391" s="145"/>
      <c r="BM391" s="12"/>
      <c r="BN391" s="12"/>
      <c r="BO391" s="12"/>
      <c r="BP391" s="12"/>
      <c r="BQ391" s="12"/>
      <c r="BR391" s="12"/>
      <c r="BS391" s="146"/>
      <c r="BT391" s="14"/>
      <c r="BU391" s="12"/>
      <c r="BV391" s="12"/>
      <c r="BW391" s="12"/>
      <c r="BX391" s="12"/>
      <c r="BY391" s="12"/>
      <c r="BZ391" s="144"/>
      <c r="CA391" s="107" t="str">
        <f>+IF(LEN($I391)&gt;5,IF(BD!F391="N/A","",BD!F391),"")</f>
        <v/>
      </c>
      <c r="CB391" s="21"/>
      <c r="CC391" s="147"/>
      <c r="CD391" s="148"/>
      <c r="CE391" s="8" t="str">
        <f>+IF(LEN(I391)&gt;5,BD!M391,"")</f>
        <v/>
      </c>
      <c r="CF391" s="16" t="str">
        <f>+IF(LEN(I391)&gt;5,BD!N391,"")</f>
        <v/>
      </c>
      <c r="CG391" s="3" t="str">
        <f t="shared" si="243"/>
        <v/>
      </c>
      <c r="CH391" s="23" t="str">
        <f>+IF(AND(LEN($I391)&gt;5),IF(AND($J391&gt;N$1,$J391&lt;=$AO$1),1,IF((COUNTIFS(INCAPACIDADES!$C$1:$C$51,$I391,INCAPACIDADES!K$1:K$51,N$1))&gt;0,2,IF(VLOOKUP($C391,BD!$D$1:$F$501,3,0)&gt;N$1,0,3))),"")</f>
        <v/>
      </c>
      <c r="CI391" s="23" t="str">
        <f>+IF(AND(LEN($I391)&gt;5),IF(AND($J391&gt;O$1,$J391&lt;=$AO$1),1,IF((COUNTIFS(INCAPACIDADES!$C$1:$C$51,$I391,INCAPACIDADES!L$1:L$51,O$1))&gt;0,2,IF(VLOOKUP($C391,BD!$D$1:$F$501,3,0)&gt;O$1,0,3))),"")</f>
        <v/>
      </c>
      <c r="CJ391" s="23" t="str">
        <f>+IF(AND(LEN($I391)&gt;5),IF(AND($J391&gt;P$1,$J391&lt;=$AO$1),1,IF((COUNTIFS(INCAPACIDADES!$C$1:$C$51,$I391,INCAPACIDADES!M$1:M$51,P$1))&gt;0,2,IF(VLOOKUP($C391,BD!$D$1:$F$501,3,0)&gt;P$1,0,3))),"")</f>
        <v/>
      </c>
      <c r="CK391" s="23" t="str">
        <f>+IF(AND(LEN($I391)&gt;5),IF(AND($J391&gt;Q$1,$J391&lt;=$AO$1),1,IF((COUNTIFS(INCAPACIDADES!$C$1:$C$51,$I391,INCAPACIDADES!N$1:N$51,Q$1))&gt;0,2,IF(VLOOKUP($C391,BD!$D$1:$F$501,3,0)&gt;Q$1,0,3))),"")</f>
        <v/>
      </c>
      <c r="CL391" s="23" t="str">
        <f>+IF(AND(LEN($I391)&gt;5),IF(AND($J391&gt;R$1,$J391&lt;=$AO$1),1,IF((COUNTIFS(INCAPACIDADES!$C$1:$C$51,$I391,INCAPACIDADES!O$1:O$51,R$1))&gt;0,2,IF(VLOOKUP($C391,BD!$D$1:$F$501,3,0)&gt;R$1,0,3))),"")</f>
        <v/>
      </c>
      <c r="CM391" s="23" t="str">
        <f>+IF(AND(LEN($I391)&gt;5),IF(AND($J391&gt;S$1,$J391&lt;=$AO$1),1,IF((COUNTIFS(INCAPACIDADES!$C$1:$C$51,$I391,INCAPACIDADES!P$1:P$51,S$1))&gt;0,2,IF(VLOOKUP($C391,BD!$D$1:$F$501,3,0)&gt;S$1,0,3))),"")</f>
        <v/>
      </c>
      <c r="CN391" s="23" t="str">
        <f>+IF(AND(LEN($I391)&gt;5),IF(AND($J391&gt;T$1,$J391&lt;=$AO$1),1,IF((COUNTIFS(INCAPACIDADES!$C$1:$C$51,$I391,INCAPACIDADES!Q$1:Q$51,T$1))&gt;0,2,IF(VLOOKUP($C391,BD!$D$1:$F$501,3,0)&gt;T$1,0,3))),"")</f>
        <v/>
      </c>
      <c r="CO391" s="23" t="str">
        <f>+IF(AND(LEN($I391)&gt;5),IF(AND($J391&gt;U$1,$J391&lt;=$AO$1),1,IF((COUNTIFS(INCAPACIDADES!$C$1:$C$51,$I391,INCAPACIDADES!R$1:R$51,U$1))&gt;0,2,IF(VLOOKUP($C391,BD!$D$1:$F$501,3,0)&gt;U$1,0,3))),"")</f>
        <v/>
      </c>
      <c r="CP391" s="23" t="str">
        <f>+IF(AND(LEN($I391)&gt;5),IF(AND($J391&gt;V$1,$J391&lt;=$AO$1),1,IF((COUNTIFS(INCAPACIDADES!$C$1:$C$51,$I391,INCAPACIDADES!S$1:S$51,V$1))&gt;0,2,IF(VLOOKUP($C391,BD!$D$1:$F$501,3,0)&gt;V$1,0,3))),"")</f>
        <v/>
      </c>
      <c r="CQ391" s="23" t="str">
        <f>+IF(AND(LEN($I391)&gt;5),IF(AND($J391&gt;W$1,$J391&lt;=$AO$1),1,IF((COUNTIFS(INCAPACIDADES!$C$1:$C$51,$I391,INCAPACIDADES!T$1:T$51,W$1))&gt;0,2,IF(VLOOKUP($C391,BD!$D$1:$F$501,3,0)&gt;W$1,0,3))),"")</f>
        <v/>
      </c>
      <c r="CR391" s="23" t="str">
        <f>+IF(AND(LEN($I391)&gt;5),IF(AND($J391&gt;X$1,$J391&lt;=$AO$1),1,IF((COUNTIFS(INCAPACIDADES!$C$1:$C$51,$I391,INCAPACIDADES!U$1:U$51,X$1))&gt;0,2,IF(VLOOKUP($C391,BD!$D$1:$F$501,3,0)&gt;X$1,0,3))),"")</f>
        <v/>
      </c>
      <c r="CS391" s="23" t="str">
        <f>+IF(AND(LEN($I391)&gt;5),IF(AND($J391&gt;Y$1,$J391&lt;=$AO$1),1,IF((COUNTIFS(INCAPACIDADES!$C$1:$C$51,$I391,INCAPACIDADES!V$1:V$51,Y$1))&gt;0,2,IF(VLOOKUP($C391,BD!$D$1:$F$501,3,0)&gt;Y$1,0,3))),"")</f>
        <v/>
      </c>
      <c r="CT391" s="23" t="str">
        <f>+IF(AND(LEN($I391)&gt;5),IF(AND($J391&gt;Z$1,$J391&lt;=$AO$1),1,IF((COUNTIFS(INCAPACIDADES!$C$1:$C$51,$I391,INCAPACIDADES!W$1:W$51,Z$1))&gt;0,2,IF(VLOOKUP($C391,BD!$D$1:$F$501,3,0)&gt;Z$1,0,3))),"")</f>
        <v/>
      </c>
      <c r="CU391" s="23" t="str">
        <f>+IF(AND(LEN($I391)&gt;5),IF(AND($J391&gt;AA$1,$J391&lt;=$AO$1),1,IF((COUNTIFS(INCAPACIDADES!$C$1:$C$51,$I391,INCAPACIDADES!X$1:X$51,AA$1))&gt;0,2,IF(VLOOKUP($C391,BD!$D$1:$F$501,3,0)&gt;AA$1,0,3))),"")</f>
        <v/>
      </c>
      <c r="CV391" s="23" t="str">
        <f>+IF(AND(LEN($I391)&gt;5),IF(AND($J391&gt;AB$1,$J391&lt;=$AO$1),1,IF((COUNTIFS(INCAPACIDADES!$C$1:$C$51,$I391,INCAPACIDADES!Y$1:Y$51,AB$1))&gt;0,2,IF(VLOOKUP($C391,BD!$D$1:$F$501,3,0)&gt;AB$1,0,3))),"")</f>
        <v/>
      </c>
      <c r="CW391" s="23" t="str">
        <f>+IF(AND(LEN($I391)&gt;5),IF(AND($J391&gt;AC$1,$J391&lt;=$AO$1),1,IF((COUNTIFS(INCAPACIDADES!$C$1:$C$51,$I391,INCAPACIDADES!Z$1:Z$51,AC$1))&gt;0,2,IF(VLOOKUP($C391,BD!$D$1:$F$501,3,0)&gt;AC$1,0,3))),"")</f>
        <v/>
      </c>
      <c r="CX391" s="23" t="str">
        <f>+IF(AND(LEN($I391)&gt;5),IF(AND($J391&gt;AD$1,$J391&lt;=$AO$1),1,IF((COUNTIFS(INCAPACIDADES!$C$1:$C$51,$I391,INCAPACIDADES!AA$1:AA$51,AD$1))&gt;0,2,IF(VLOOKUP($C391,BD!$D$1:$F$501,3,0)&gt;AD$1,0,3))),"")</f>
        <v/>
      </c>
      <c r="CY391" s="23" t="str">
        <f>+IF(AND(LEN($I391)&gt;5),IF(AND($J391&gt;AE$1,$J391&lt;=$AO$1),1,IF((COUNTIFS(INCAPACIDADES!$C$1:$C$51,$I391,INCAPACIDADES!AB$1:AB$51,AE$1))&gt;0,2,IF(VLOOKUP($C391,BD!$D$1:$F$501,3,0)&gt;AE$1,0,3))),"")</f>
        <v/>
      </c>
      <c r="CZ391" s="23" t="str">
        <f>+IF(AND(LEN($I391)&gt;5),IF(AND($J391&gt;AF$1,$J391&lt;=$AO$1),1,IF((COUNTIFS(INCAPACIDADES!$C$1:$C$51,$I391,INCAPACIDADES!AC$1:AC$51,AF$1))&gt;0,2,IF(VLOOKUP($C391,BD!$D$1:$F$501,3,0)&gt;AF$1,0,3))),"")</f>
        <v/>
      </c>
      <c r="DA391" s="23" t="str">
        <f>+IF(AND(LEN($I391)&gt;5),IF(AND($J391&gt;AG$1,$J391&lt;=$AO$1),1,IF((COUNTIFS(INCAPACIDADES!$C$1:$C$51,$I391,INCAPACIDADES!AD$1:AD$51,AG$1))&gt;0,2,IF(VLOOKUP($C391,BD!$D$1:$F$501,3,0)&gt;AG$1,0,3))),"")</f>
        <v/>
      </c>
      <c r="DB391" s="23" t="str">
        <f>+IF(AND(LEN($I391)&gt;5),IF(AND($J391&gt;AH$1,$J391&lt;=$AO$1),1,IF((COUNTIFS(INCAPACIDADES!$C$1:$C$51,$I391,INCAPACIDADES!AE$1:AE$51,AH$1))&gt;0,2,IF(VLOOKUP($C391,BD!$D$1:$F$501,3,0)&gt;AH$1,0,3))),"")</f>
        <v/>
      </c>
      <c r="DC391" s="23" t="str">
        <f>+IF(AND(LEN($I391)&gt;5),IF(AND($J391&gt;AI$1,$J391&lt;=$AO$1),1,IF((COUNTIFS(INCAPACIDADES!$C$1:$C$51,$I391,INCAPACIDADES!AF$1:AF$51,AI$1))&gt;0,2,IF(VLOOKUP($C391,BD!$D$1:$F$501,3,0)&gt;AI$1,0,3))),"")</f>
        <v/>
      </c>
      <c r="DD391" s="23" t="str">
        <f>+IF(AND(LEN($I391)&gt;5),IF(AND($J391&gt;AJ$1,$J391&lt;=$AO$1),1,IF((COUNTIFS(INCAPACIDADES!$C$1:$C$51,$I391,INCAPACIDADES!AG$1:AG$51,AJ$1))&gt;0,2,IF(VLOOKUP($C391,BD!$D$1:$F$501,3,0)&gt;AJ$1,0,3))),"")</f>
        <v/>
      </c>
      <c r="DE391" s="23" t="str">
        <f>+IF(AND(LEN($I391)&gt;5),IF(AND($J391&gt;AK$1,$J391&lt;=$AO$1),1,IF((COUNTIFS(INCAPACIDADES!$C$1:$C$51,$I391,INCAPACIDADES!AH$1:AH$51,AK$1))&gt;0,2,IF(VLOOKUP($C391,BD!$D$1:$F$501,3,0)&gt;AK$1,0,3))),"")</f>
        <v/>
      </c>
      <c r="DF391" s="23" t="str">
        <f>+IF(AND(LEN($I391)&gt;5),IF(AND($J391&gt;AL$1,$J391&lt;=$AO$1),1,IF((COUNTIFS(INCAPACIDADES!$C$1:$C$51,$I391,INCAPACIDADES!AI$1:AI$51,AL$1))&gt;0,2,IF(VLOOKUP($C391,BD!$D$1:$F$501,3,0)&gt;AL$1,0,3))),"")</f>
        <v/>
      </c>
      <c r="DG391" s="23" t="str">
        <f>+IF(AND(LEN($I391)&gt;5),IF(AND($J391&gt;AM$1,$J391&lt;=$AO$1),1,IF((COUNTIFS(INCAPACIDADES!$C$1:$C$51,$I391,INCAPACIDADES!AJ$1:AJ$51,AM$1))&gt;0,2,IF(VLOOKUP($C391,BD!$D$1:$F$501,3,0)&gt;AM$1,0,3))),"")</f>
        <v/>
      </c>
      <c r="DH391" s="23" t="str">
        <f>+IF(AND(LEN($I391)&gt;5),IF(AND($J391&gt;AN$1,$J391&lt;=$AO$1),1,IF((COUNTIFS(INCAPACIDADES!$C$1:$C$51,$I391,INCAPACIDADES!AK$1:AK$51,AN$1))&gt;0,2,IF(VLOOKUP($C391,BD!$D$1:$F$501,3,0)&gt;AN$1,0,3))),"")</f>
        <v/>
      </c>
      <c r="DI391" s="23" t="str">
        <f>+IF(AND(LEN($I391)&gt;5),IF(AND($J391&gt;AO$1,$J391&lt;=$AO$1),1,IF((COUNTIFS(INCAPACIDADES!$C$1:$C$51,$I391,INCAPACIDADES!AL$1:AL$51,AO$1))&gt;0,2,IF(VLOOKUP($C391,BD!$D$1:$F$501,3,0)&gt;AO$1,0,3))),"")</f>
        <v/>
      </c>
      <c r="DJ391" s="23" t="str">
        <f>+IF(LEN($I391)&gt;5,IF(ISERROR(VLOOKUP(N391,'CODIGO PAGO'!$B$2:$B$20,1,0)),1,IF(OR(AND(CH391=1,N391&lt;&gt;"N"),AND(CH391=3,N391&lt;&gt;"B"),AND(CH391=2,LEFT(TRIM(N391),1)&lt;&gt;"I")),1,IF(OR(AND(CH391=0,N391="N"),AND(CH391=0,N391="B"),AND(CH391=0,LEFT(TRIM(N391),1)="I")),1,0))),"")</f>
        <v/>
      </c>
      <c r="DK391" s="23" t="str">
        <f t="shared" si="244"/>
        <v/>
      </c>
      <c r="DL391" s="23" t="str">
        <f>+IF(LEN($I391)&gt;5,IF(ISERROR(VLOOKUP(P391,'CODIGO PAGO'!$B$2:$B$20,1,0)),1,IF(OR(AND(CJ391=1,P391&lt;&gt;"N"),AND(CJ391=3,P391&lt;&gt;"B"),AND(CJ391=2,LEFT(TRIM(P391),1)&lt;&gt;"I")),1,IF(OR(AND(CJ391=0,P391="N"),AND(CJ391=0,P391="B"),AND(CJ391=0,LEFT(TRIM(P391),1)="I")),1,0))),"")</f>
        <v/>
      </c>
      <c r="DM391" s="23" t="str">
        <f t="shared" si="245"/>
        <v/>
      </c>
      <c r="DN391" s="23" t="str">
        <f>+IF(LEN($I391)&gt;5,IF(ISERROR(VLOOKUP(R391,'CODIGO PAGO'!$B$2:$B$20,1,0)),1,IF(OR(AND(CL391=1,R391&lt;&gt;"N"),AND(CL391=3,R391&lt;&gt;"B"),AND(CL391=2,LEFT(TRIM(R391),1)&lt;&gt;"I")),1,IF(OR(AND(CL391=0,R391="N"),AND(CL391=0,R391="B"),AND(CL391=0,LEFT(TRIM(R391),1)="I")),1,0))),"")</f>
        <v/>
      </c>
      <c r="DO391" s="23" t="str">
        <f t="shared" si="246"/>
        <v/>
      </c>
      <c r="DP391" s="23" t="str">
        <f>+IF(LEN($I391)&gt;5,IF(ISERROR(VLOOKUP(T391,'CODIGO PAGO'!$B$2:$B$20,1,0)),1,IF(OR(AND(CN391=1,T391&lt;&gt;"N"),AND(CN391=3,T391&lt;&gt;"B"),AND(CN391=2,LEFT(TRIM(T391),1)&lt;&gt;"I")),1,IF(OR(AND(CN391=0,T391="N"),AND(CN391=0,T391="B"),AND(CN391=0,LEFT(TRIM(T391),1)="I")),1,0))),"")</f>
        <v/>
      </c>
      <c r="DQ391" s="23" t="str">
        <f t="shared" si="247"/>
        <v/>
      </c>
      <c r="DR391" s="23" t="str">
        <f>+IF(LEN($I391)&gt;5,IF(ISERROR(VLOOKUP(V391,'CODIGO PAGO'!$B$2:$B$20,1,0)),1,IF(OR(AND(CP391=1,V391&lt;&gt;"N"),AND(CP391=3,V391&lt;&gt;"B"),AND(CP391=2,LEFT(TRIM(V391),1)&lt;&gt;"I")),1,IF(OR(AND(CP391=0,V391="N"),AND(CP391=0,V391="B"),AND(CP391=0,LEFT(TRIM(V391),1)="I")),1,0))),"")</f>
        <v/>
      </c>
      <c r="DS391" s="23" t="str">
        <f t="shared" si="248"/>
        <v/>
      </c>
      <c r="DT391" s="23" t="str">
        <f>+IF(LEN($I391)&gt;5,IF(ISERROR(VLOOKUP(X391,'CODIGO PAGO'!$B$2:$B$20,1,0)),1,IF(OR(AND(CR391=1,X391&lt;&gt;"N"),AND(CR391=3,X391&lt;&gt;"B"),AND(CR391=2,LEFT(TRIM(X391),1)&lt;&gt;"I")),1,IF(OR(AND(CR391=0,X391="N"),AND(CR391=0,X391="B"),AND(CR391=0,LEFT(TRIM(X391),1)="I")),1,0))),"")</f>
        <v/>
      </c>
      <c r="DU391" s="23" t="str">
        <f t="shared" si="249"/>
        <v/>
      </c>
      <c r="DV391" s="23" t="str">
        <f>+IF(LEN($I391)&gt;5,IF(ISERROR(VLOOKUP(Z391,'CODIGO PAGO'!$B$2:$B$20,1,0)),1,IF(OR(AND(CT391=1,Z391&lt;&gt;"N"),AND(CT391=3,Z391&lt;&gt;"B"),AND(CT391=2,LEFT(TRIM(Z391),1)&lt;&gt;"I")),1,IF(OR(AND(CT391=0,Z391="N"),AND(CT391=0,Z391="B"),AND(CT391=0,LEFT(TRIM(Z391),1)="I")),1,0))),"")</f>
        <v/>
      </c>
      <c r="DW391" s="23" t="str">
        <f t="shared" si="250"/>
        <v/>
      </c>
      <c r="DX391" s="23" t="str">
        <f>+IF(LEN($I391)&gt;5,IF(ISERROR(VLOOKUP(AB391,'CODIGO PAGO'!$B$2:$B$20,1,0)),1,IF(OR(AND(CV391=1,AB391&lt;&gt;"N"),AND(CV391=3,AB391&lt;&gt;"B"),AND(CV391=2,LEFT(TRIM(AB391),1)&lt;&gt;"I")),1,IF(OR(AND(CV391=0,AB391="N"),AND(CV391=0,AB391="B"),AND(CV391=0,LEFT(TRIM(AB391),1)="I")),1,0))),"")</f>
        <v/>
      </c>
      <c r="DY391" s="23" t="str">
        <f t="shared" si="251"/>
        <v/>
      </c>
      <c r="DZ391" s="23" t="str">
        <f>+IF(LEN($I391)&gt;5,IF(ISERROR(VLOOKUP(AD391,'CODIGO PAGO'!$B$2:$B$20,1,0)),1,IF(OR(AND(CX391=1,AD391&lt;&gt;"N"),AND(CX391=3,AD391&lt;&gt;"B"),AND(CX391=2,LEFT(TRIM(AD391),1)&lt;&gt;"I")),1,IF(OR(AND(CX391=0,AD391="N"),AND(CX391=0,AD391="B"),AND(CX391=0,LEFT(TRIM(AD391),1)="I")),1,0))),"")</f>
        <v/>
      </c>
      <c r="EA391" s="23" t="str">
        <f t="shared" si="252"/>
        <v/>
      </c>
      <c r="EB391" s="23" t="str">
        <f>+IF(LEN($I391)&gt;5,IF(ISERROR(VLOOKUP(AF391,'CODIGO PAGO'!$B$2:$B$20,1,0)),1,IF(OR(AND(CZ391=1,AF391&lt;&gt;"N"),AND(CZ391=3,AF391&lt;&gt;"B"),AND(CZ391=2,LEFT(TRIM(AF391),1)&lt;&gt;"I")),1,IF(OR(AND(CZ391=0,AF391="N"),AND(CZ391=0,AF391="B"),AND(CZ391=0,LEFT(TRIM(AF391),1)="I")),1,0))),"")</f>
        <v/>
      </c>
      <c r="EC391" s="23" t="str">
        <f t="shared" si="253"/>
        <v/>
      </c>
      <c r="ED391" s="23" t="str">
        <f>+IF(LEN($I391)&gt;5,IF(ISERROR(VLOOKUP(AH391,'CODIGO PAGO'!$B$2:$B$20,1,0)),1,IF(OR(AND(DB391=1,AH391&lt;&gt;"N"),AND(DB391=3,AH391&lt;&gt;"B"),AND(DB391=2,LEFT(TRIM(AH391),1)&lt;&gt;"I")),1,IF(OR(AND(DB391=0,AH391="N"),AND(DB391=0,AH391="B"),AND(DB391=0,LEFT(TRIM(AH391),1)="I")),1,0))),"")</f>
        <v/>
      </c>
      <c r="EE391" s="23" t="str">
        <f t="shared" si="254"/>
        <v/>
      </c>
      <c r="EF391" s="23" t="str">
        <f>+IF(LEN($I391)&gt;5,IF(ISERROR(VLOOKUP(AJ391,'CODIGO PAGO'!$B$2:$B$20,1,0)),1,IF(OR(AND(DD391=1,AJ391&lt;&gt;"N"),AND(DD391=3,AJ391&lt;&gt;"B"),AND(DD391=2,LEFT(TRIM(AJ391),1)&lt;&gt;"I")),1,IF(OR(AND(DD391=0,AJ391="N"),AND(DD391=0,AJ391="B"),AND(DD391=0,LEFT(TRIM(AJ391),1)="I")),1,0))),"")</f>
        <v/>
      </c>
      <c r="EG391" s="23" t="str">
        <f t="shared" si="255"/>
        <v/>
      </c>
      <c r="EH391" s="23" t="str">
        <f>+IF(LEN($I391)&gt;5,IF(ISERROR(VLOOKUP(AL391,'CODIGO PAGO'!$B$2:$B$20,1,0)),1,IF(OR(AND(DF391=1,AL391&lt;&gt;"N"),AND(DF391=3,AL391&lt;&gt;"B"),AND(DF391=2,LEFT(TRIM(AL391),1)&lt;&gt;"I")),1,IF(OR(AND(DF391=0,AL391="N"),AND(DF391=0,AL391="B"),AND(DF391=0,LEFT(TRIM(AL391),1)="I")),1,0))),"")</f>
        <v/>
      </c>
      <c r="EI391" s="23" t="str">
        <f t="shared" si="256"/>
        <v/>
      </c>
      <c r="EJ391" s="23" t="str">
        <f>+IF(LEN($I391)&gt;5,IF(ISERROR(VLOOKUP(AN391,'CODIGO PAGO'!$B$2:$B$20,1,0)),1,IF(OR(AND(DH391=1,AN391&lt;&gt;"N"),AND(DH391=3,AN391&lt;&gt;"B"),AND(DH391=2,LEFT(TRIM(AN391),1)&lt;&gt;"I")),1,IF(OR(AND(DH391=0,AN391="N"),AND(DH391=0,AN391="B"),AND(DH391=0,LEFT(TRIM(AN391),1)="I")),1,0))),"")</f>
        <v/>
      </c>
      <c r="EK391" s="23" t="str">
        <f t="shared" si="257"/>
        <v/>
      </c>
      <c r="EL391" s="24" t="str">
        <f t="shared" si="258"/>
        <v/>
      </c>
    </row>
    <row r="392" spans="1:142" s="26" customFormat="1">
      <c r="A392" s="15" t="str">
        <f t="shared" si="224"/>
        <v/>
      </c>
      <c r="B392" s="1" t="str">
        <f>+IF(LEN(I392)&gt;5,'CODIGO PAGO'!$B$28,"")</f>
        <v/>
      </c>
      <c r="C392" s="1" t="str">
        <f>+IF(LEN($I392)&gt;5,BD!D392,"")</f>
        <v/>
      </c>
      <c r="D392" s="168" t="str">
        <f>+IF(LEN($I392)&gt;5,BD!A392,"")</f>
        <v/>
      </c>
      <c r="E392" s="1" t="str">
        <f>+IF(LEN($I392)&gt;5,BD!B392,"")</f>
        <v/>
      </c>
      <c r="F392" s="1" t="str">
        <f>+IF(LEN($I392)&gt;5,BD!C392,"")</f>
        <v/>
      </c>
      <c r="G392" s="141"/>
      <c r="H392" s="141"/>
      <c r="I392" s="1" t="str">
        <f>+IF(LEN(BD!G392)&gt;5,BD!G392,"")</f>
        <v/>
      </c>
      <c r="J392" s="167" t="str">
        <f>+IF(LEN($I392)&gt;5,BD!E392,"")</f>
        <v/>
      </c>
      <c r="K392" s="6" t="str">
        <f t="shared" si="225"/>
        <v/>
      </c>
      <c r="L392" s="87" t="str">
        <f>+IF(LEN($I392)&gt;5,BD!H392,"")</f>
        <v/>
      </c>
      <c r="M392" s="40" t="str">
        <f t="shared" si="226"/>
        <v/>
      </c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4" t="str">
        <f t="shared" si="227"/>
        <v/>
      </c>
      <c r="AQ392" s="5" t="str">
        <f t="shared" si="228"/>
        <v/>
      </c>
      <c r="AR392" s="91" t="str">
        <f t="shared" si="229"/>
        <v/>
      </c>
      <c r="AS392" s="5" t="str">
        <f t="shared" si="230"/>
        <v/>
      </c>
      <c r="AT392" s="91" t="str">
        <f t="shared" si="231"/>
        <v/>
      </c>
      <c r="AU392" s="4" t="str">
        <f t="shared" si="232"/>
        <v/>
      </c>
      <c r="AV392" s="4" t="str">
        <f t="shared" si="233"/>
        <v/>
      </c>
      <c r="AW392" s="4" t="str">
        <f t="shared" si="234"/>
        <v/>
      </c>
      <c r="AX392" s="4" t="str">
        <f t="shared" si="235"/>
        <v/>
      </c>
      <c r="AY392" s="88" t="str">
        <f t="shared" si="236"/>
        <v/>
      </c>
      <c r="AZ392" s="17" t="str">
        <f t="shared" si="237"/>
        <v/>
      </c>
      <c r="BA392" s="18" t="str">
        <f t="shared" si="238"/>
        <v/>
      </c>
      <c r="BB392" s="19" t="str">
        <f>+IF(LEN(I392)&gt;5,IF(INT(RIGHT(B392,1))=9,0.5*L392*AY392,INT(MID(B392,5,LEN(B392)-4))*L392)+IFERROR(VLOOKUP(I392,AJUSTES!$A$1:$I$50,9,0),0),"")</f>
        <v/>
      </c>
      <c r="BC392" s="12"/>
      <c r="BD392" s="19" t="str">
        <f t="shared" si="239"/>
        <v/>
      </c>
      <c r="BE392" s="18" t="str">
        <f t="shared" si="240"/>
        <v/>
      </c>
      <c r="BF392" s="139" t="str">
        <f t="shared" si="241"/>
        <v/>
      </c>
      <c r="BG392" s="114"/>
      <c r="BH392" s="18" t="str">
        <f t="shared" si="242"/>
        <v/>
      </c>
      <c r="BI392" s="13"/>
      <c r="BJ392" s="12"/>
      <c r="BK392" s="12"/>
      <c r="BL392" s="145"/>
      <c r="BM392" s="12"/>
      <c r="BN392" s="12"/>
      <c r="BO392" s="12"/>
      <c r="BP392" s="12"/>
      <c r="BQ392" s="12"/>
      <c r="BR392" s="12"/>
      <c r="BS392" s="146"/>
      <c r="BT392" s="14"/>
      <c r="BU392" s="12"/>
      <c r="BV392" s="12"/>
      <c r="BW392" s="12"/>
      <c r="BX392" s="12"/>
      <c r="BY392" s="12"/>
      <c r="BZ392" s="144"/>
      <c r="CA392" s="107" t="str">
        <f>+IF(LEN($I392)&gt;5,IF(BD!F392="N/A","",BD!F392),"")</f>
        <v/>
      </c>
      <c r="CB392" s="21"/>
      <c r="CC392" s="147"/>
      <c r="CD392" s="148"/>
      <c r="CE392" s="8" t="str">
        <f>+IF(LEN(I392)&gt;5,BD!M392,"")</f>
        <v/>
      </c>
      <c r="CF392" s="16" t="str">
        <f>+IF(LEN(I392)&gt;5,BD!N392,"")</f>
        <v/>
      </c>
      <c r="CG392" s="3" t="str">
        <f t="shared" si="243"/>
        <v/>
      </c>
      <c r="CH392" s="23" t="str">
        <f>+IF(AND(LEN($I392)&gt;5),IF(AND($J392&gt;N$1,$J392&lt;=$AO$1),1,IF((COUNTIFS(INCAPACIDADES!$C$1:$C$51,$I392,INCAPACIDADES!K$1:K$51,N$1))&gt;0,2,IF(VLOOKUP($C392,BD!$D$1:$F$501,3,0)&gt;N$1,0,3))),"")</f>
        <v/>
      </c>
      <c r="CI392" s="23" t="str">
        <f>+IF(AND(LEN($I392)&gt;5),IF(AND($J392&gt;O$1,$J392&lt;=$AO$1),1,IF((COUNTIFS(INCAPACIDADES!$C$1:$C$51,$I392,INCAPACIDADES!L$1:L$51,O$1))&gt;0,2,IF(VLOOKUP($C392,BD!$D$1:$F$501,3,0)&gt;O$1,0,3))),"")</f>
        <v/>
      </c>
      <c r="CJ392" s="23" t="str">
        <f>+IF(AND(LEN($I392)&gt;5),IF(AND($J392&gt;P$1,$J392&lt;=$AO$1),1,IF((COUNTIFS(INCAPACIDADES!$C$1:$C$51,$I392,INCAPACIDADES!M$1:M$51,P$1))&gt;0,2,IF(VLOOKUP($C392,BD!$D$1:$F$501,3,0)&gt;P$1,0,3))),"")</f>
        <v/>
      </c>
      <c r="CK392" s="23" t="str">
        <f>+IF(AND(LEN($I392)&gt;5),IF(AND($J392&gt;Q$1,$J392&lt;=$AO$1),1,IF((COUNTIFS(INCAPACIDADES!$C$1:$C$51,$I392,INCAPACIDADES!N$1:N$51,Q$1))&gt;0,2,IF(VLOOKUP($C392,BD!$D$1:$F$501,3,0)&gt;Q$1,0,3))),"")</f>
        <v/>
      </c>
      <c r="CL392" s="23" t="str">
        <f>+IF(AND(LEN($I392)&gt;5),IF(AND($J392&gt;R$1,$J392&lt;=$AO$1),1,IF((COUNTIFS(INCAPACIDADES!$C$1:$C$51,$I392,INCAPACIDADES!O$1:O$51,R$1))&gt;0,2,IF(VLOOKUP($C392,BD!$D$1:$F$501,3,0)&gt;R$1,0,3))),"")</f>
        <v/>
      </c>
      <c r="CM392" s="23" t="str">
        <f>+IF(AND(LEN($I392)&gt;5),IF(AND($J392&gt;S$1,$J392&lt;=$AO$1),1,IF((COUNTIFS(INCAPACIDADES!$C$1:$C$51,$I392,INCAPACIDADES!P$1:P$51,S$1))&gt;0,2,IF(VLOOKUP($C392,BD!$D$1:$F$501,3,0)&gt;S$1,0,3))),"")</f>
        <v/>
      </c>
      <c r="CN392" s="23" t="str">
        <f>+IF(AND(LEN($I392)&gt;5),IF(AND($J392&gt;T$1,$J392&lt;=$AO$1),1,IF((COUNTIFS(INCAPACIDADES!$C$1:$C$51,$I392,INCAPACIDADES!Q$1:Q$51,T$1))&gt;0,2,IF(VLOOKUP($C392,BD!$D$1:$F$501,3,0)&gt;T$1,0,3))),"")</f>
        <v/>
      </c>
      <c r="CO392" s="23" t="str">
        <f>+IF(AND(LEN($I392)&gt;5),IF(AND($J392&gt;U$1,$J392&lt;=$AO$1),1,IF((COUNTIFS(INCAPACIDADES!$C$1:$C$51,$I392,INCAPACIDADES!R$1:R$51,U$1))&gt;0,2,IF(VLOOKUP($C392,BD!$D$1:$F$501,3,0)&gt;U$1,0,3))),"")</f>
        <v/>
      </c>
      <c r="CP392" s="23" t="str">
        <f>+IF(AND(LEN($I392)&gt;5),IF(AND($J392&gt;V$1,$J392&lt;=$AO$1),1,IF((COUNTIFS(INCAPACIDADES!$C$1:$C$51,$I392,INCAPACIDADES!S$1:S$51,V$1))&gt;0,2,IF(VLOOKUP($C392,BD!$D$1:$F$501,3,0)&gt;V$1,0,3))),"")</f>
        <v/>
      </c>
      <c r="CQ392" s="23" t="str">
        <f>+IF(AND(LEN($I392)&gt;5),IF(AND($J392&gt;W$1,$J392&lt;=$AO$1),1,IF((COUNTIFS(INCAPACIDADES!$C$1:$C$51,$I392,INCAPACIDADES!T$1:T$51,W$1))&gt;0,2,IF(VLOOKUP($C392,BD!$D$1:$F$501,3,0)&gt;W$1,0,3))),"")</f>
        <v/>
      </c>
      <c r="CR392" s="23" t="str">
        <f>+IF(AND(LEN($I392)&gt;5),IF(AND($J392&gt;X$1,$J392&lt;=$AO$1),1,IF((COUNTIFS(INCAPACIDADES!$C$1:$C$51,$I392,INCAPACIDADES!U$1:U$51,X$1))&gt;0,2,IF(VLOOKUP($C392,BD!$D$1:$F$501,3,0)&gt;X$1,0,3))),"")</f>
        <v/>
      </c>
      <c r="CS392" s="23" t="str">
        <f>+IF(AND(LEN($I392)&gt;5),IF(AND($J392&gt;Y$1,$J392&lt;=$AO$1),1,IF((COUNTIFS(INCAPACIDADES!$C$1:$C$51,$I392,INCAPACIDADES!V$1:V$51,Y$1))&gt;0,2,IF(VLOOKUP($C392,BD!$D$1:$F$501,3,0)&gt;Y$1,0,3))),"")</f>
        <v/>
      </c>
      <c r="CT392" s="23" t="str">
        <f>+IF(AND(LEN($I392)&gt;5),IF(AND($J392&gt;Z$1,$J392&lt;=$AO$1),1,IF((COUNTIFS(INCAPACIDADES!$C$1:$C$51,$I392,INCAPACIDADES!W$1:W$51,Z$1))&gt;0,2,IF(VLOOKUP($C392,BD!$D$1:$F$501,3,0)&gt;Z$1,0,3))),"")</f>
        <v/>
      </c>
      <c r="CU392" s="23" t="str">
        <f>+IF(AND(LEN($I392)&gt;5),IF(AND($J392&gt;AA$1,$J392&lt;=$AO$1),1,IF((COUNTIFS(INCAPACIDADES!$C$1:$C$51,$I392,INCAPACIDADES!X$1:X$51,AA$1))&gt;0,2,IF(VLOOKUP($C392,BD!$D$1:$F$501,3,0)&gt;AA$1,0,3))),"")</f>
        <v/>
      </c>
      <c r="CV392" s="23" t="str">
        <f>+IF(AND(LEN($I392)&gt;5),IF(AND($J392&gt;AB$1,$J392&lt;=$AO$1),1,IF((COUNTIFS(INCAPACIDADES!$C$1:$C$51,$I392,INCAPACIDADES!Y$1:Y$51,AB$1))&gt;0,2,IF(VLOOKUP($C392,BD!$D$1:$F$501,3,0)&gt;AB$1,0,3))),"")</f>
        <v/>
      </c>
      <c r="CW392" s="23" t="str">
        <f>+IF(AND(LEN($I392)&gt;5),IF(AND($J392&gt;AC$1,$J392&lt;=$AO$1),1,IF((COUNTIFS(INCAPACIDADES!$C$1:$C$51,$I392,INCAPACIDADES!Z$1:Z$51,AC$1))&gt;0,2,IF(VLOOKUP($C392,BD!$D$1:$F$501,3,0)&gt;AC$1,0,3))),"")</f>
        <v/>
      </c>
      <c r="CX392" s="23" t="str">
        <f>+IF(AND(LEN($I392)&gt;5),IF(AND($J392&gt;AD$1,$J392&lt;=$AO$1),1,IF((COUNTIFS(INCAPACIDADES!$C$1:$C$51,$I392,INCAPACIDADES!AA$1:AA$51,AD$1))&gt;0,2,IF(VLOOKUP($C392,BD!$D$1:$F$501,3,0)&gt;AD$1,0,3))),"")</f>
        <v/>
      </c>
      <c r="CY392" s="23" t="str">
        <f>+IF(AND(LEN($I392)&gt;5),IF(AND($J392&gt;AE$1,$J392&lt;=$AO$1),1,IF((COUNTIFS(INCAPACIDADES!$C$1:$C$51,$I392,INCAPACIDADES!AB$1:AB$51,AE$1))&gt;0,2,IF(VLOOKUP($C392,BD!$D$1:$F$501,3,0)&gt;AE$1,0,3))),"")</f>
        <v/>
      </c>
      <c r="CZ392" s="23" t="str">
        <f>+IF(AND(LEN($I392)&gt;5),IF(AND($J392&gt;AF$1,$J392&lt;=$AO$1),1,IF((COUNTIFS(INCAPACIDADES!$C$1:$C$51,$I392,INCAPACIDADES!AC$1:AC$51,AF$1))&gt;0,2,IF(VLOOKUP($C392,BD!$D$1:$F$501,3,0)&gt;AF$1,0,3))),"")</f>
        <v/>
      </c>
      <c r="DA392" s="23" t="str">
        <f>+IF(AND(LEN($I392)&gt;5),IF(AND($J392&gt;AG$1,$J392&lt;=$AO$1),1,IF((COUNTIFS(INCAPACIDADES!$C$1:$C$51,$I392,INCAPACIDADES!AD$1:AD$51,AG$1))&gt;0,2,IF(VLOOKUP($C392,BD!$D$1:$F$501,3,0)&gt;AG$1,0,3))),"")</f>
        <v/>
      </c>
      <c r="DB392" s="23" t="str">
        <f>+IF(AND(LEN($I392)&gt;5),IF(AND($J392&gt;AH$1,$J392&lt;=$AO$1),1,IF((COUNTIFS(INCAPACIDADES!$C$1:$C$51,$I392,INCAPACIDADES!AE$1:AE$51,AH$1))&gt;0,2,IF(VLOOKUP($C392,BD!$D$1:$F$501,3,0)&gt;AH$1,0,3))),"")</f>
        <v/>
      </c>
      <c r="DC392" s="23" t="str">
        <f>+IF(AND(LEN($I392)&gt;5),IF(AND($J392&gt;AI$1,$J392&lt;=$AO$1),1,IF((COUNTIFS(INCAPACIDADES!$C$1:$C$51,$I392,INCAPACIDADES!AF$1:AF$51,AI$1))&gt;0,2,IF(VLOOKUP($C392,BD!$D$1:$F$501,3,0)&gt;AI$1,0,3))),"")</f>
        <v/>
      </c>
      <c r="DD392" s="23" t="str">
        <f>+IF(AND(LEN($I392)&gt;5),IF(AND($J392&gt;AJ$1,$J392&lt;=$AO$1),1,IF((COUNTIFS(INCAPACIDADES!$C$1:$C$51,$I392,INCAPACIDADES!AG$1:AG$51,AJ$1))&gt;0,2,IF(VLOOKUP($C392,BD!$D$1:$F$501,3,0)&gt;AJ$1,0,3))),"")</f>
        <v/>
      </c>
      <c r="DE392" s="23" t="str">
        <f>+IF(AND(LEN($I392)&gt;5),IF(AND($J392&gt;AK$1,$J392&lt;=$AO$1),1,IF((COUNTIFS(INCAPACIDADES!$C$1:$C$51,$I392,INCAPACIDADES!AH$1:AH$51,AK$1))&gt;0,2,IF(VLOOKUP($C392,BD!$D$1:$F$501,3,0)&gt;AK$1,0,3))),"")</f>
        <v/>
      </c>
      <c r="DF392" s="23" t="str">
        <f>+IF(AND(LEN($I392)&gt;5),IF(AND($J392&gt;AL$1,$J392&lt;=$AO$1),1,IF((COUNTIFS(INCAPACIDADES!$C$1:$C$51,$I392,INCAPACIDADES!AI$1:AI$51,AL$1))&gt;0,2,IF(VLOOKUP($C392,BD!$D$1:$F$501,3,0)&gt;AL$1,0,3))),"")</f>
        <v/>
      </c>
      <c r="DG392" s="23" t="str">
        <f>+IF(AND(LEN($I392)&gt;5),IF(AND($J392&gt;AM$1,$J392&lt;=$AO$1),1,IF((COUNTIFS(INCAPACIDADES!$C$1:$C$51,$I392,INCAPACIDADES!AJ$1:AJ$51,AM$1))&gt;0,2,IF(VLOOKUP($C392,BD!$D$1:$F$501,3,0)&gt;AM$1,0,3))),"")</f>
        <v/>
      </c>
      <c r="DH392" s="23" t="str">
        <f>+IF(AND(LEN($I392)&gt;5),IF(AND($J392&gt;AN$1,$J392&lt;=$AO$1),1,IF((COUNTIFS(INCAPACIDADES!$C$1:$C$51,$I392,INCAPACIDADES!AK$1:AK$51,AN$1))&gt;0,2,IF(VLOOKUP($C392,BD!$D$1:$F$501,3,0)&gt;AN$1,0,3))),"")</f>
        <v/>
      </c>
      <c r="DI392" s="23" t="str">
        <f>+IF(AND(LEN($I392)&gt;5),IF(AND($J392&gt;AO$1,$J392&lt;=$AO$1),1,IF((COUNTIFS(INCAPACIDADES!$C$1:$C$51,$I392,INCAPACIDADES!AL$1:AL$51,AO$1))&gt;0,2,IF(VLOOKUP($C392,BD!$D$1:$F$501,3,0)&gt;AO$1,0,3))),"")</f>
        <v/>
      </c>
      <c r="DJ392" s="23" t="str">
        <f>+IF(LEN($I392)&gt;5,IF(ISERROR(VLOOKUP(N392,'CODIGO PAGO'!$B$2:$B$20,1,0)),1,IF(OR(AND(CH392=1,N392&lt;&gt;"N"),AND(CH392=3,N392&lt;&gt;"B"),AND(CH392=2,LEFT(TRIM(N392),1)&lt;&gt;"I")),1,IF(OR(AND(CH392=0,N392="N"),AND(CH392=0,N392="B"),AND(CH392=0,LEFT(TRIM(N392),1)="I")),1,0))),"")</f>
        <v/>
      </c>
      <c r="DK392" s="23" t="str">
        <f t="shared" si="244"/>
        <v/>
      </c>
      <c r="DL392" s="23" t="str">
        <f>+IF(LEN($I392)&gt;5,IF(ISERROR(VLOOKUP(P392,'CODIGO PAGO'!$B$2:$B$20,1,0)),1,IF(OR(AND(CJ392=1,P392&lt;&gt;"N"),AND(CJ392=3,P392&lt;&gt;"B"),AND(CJ392=2,LEFT(TRIM(P392),1)&lt;&gt;"I")),1,IF(OR(AND(CJ392=0,P392="N"),AND(CJ392=0,P392="B"),AND(CJ392=0,LEFT(TRIM(P392),1)="I")),1,0))),"")</f>
        <v/>
      </c>
      <c r="DM392" s="23" t="str">
        <f t="shared" si="245"/>
        <v/>
      </c>
      <c r="DN392" s="23" t="str">
        <f>+IF(LEN($I392)&gt;5,IF(ISERROR(VLOOKUP(R392,'CODIGO PAGO'!$B$2:$B$20,1,0)),1,IF(OR(AND(CL392=1,R392&lt;&gt;"N"),AND(CL392=3,R392&lt;&gt;"B"),AND(CL392=2,LEFT(TRIM(R392),1)&lt;&gt;"I")),1,IF(OR(AND(CL392=0,R392="N"),AND(CL392=0,R392="B"),AND(CL392=0,LEFT(TRIM(R392),1)="I")),1,0))),"")</f>
        <v/>
      </c>
      <c r="DO392" s="23" t="str">
        <f t="shared" si="246"/>
        <v/>
      </c>
      <c r="DP392" s="23" t="str">
        <f>+IF(LEN($I392)&gt;5,IF(ISERROR(VLOOKUP(T392,'CODIGO PAGO'!$B$2:$B$20,1,0)),1,IF(OR(AND(CN392=1,T392&lt;&gt;"N"),AND(CN392=3,T392&lt;&gt;"B"),AND(CN392=2,LEFT(TRIM(T392),1)&lt;&gt;"I")),1,IF(OR(AND(CN392=0,T392="N"),AND(CN392=0,T392="B"),AND(CN392=0,LEFT(TRIM(T392),1)="I")),1,0))),"")</f>
        <v/>
      </c>
      <c r="DQ392" s="23" t="str">
        <f t="shared" si="247"/>
        <v/>
      </c>
      <c r="DR392" s="23" t="str">
        <f>+IF(LEN($I392)&gt;5,IF(ISERROR(VLOOKUP(V392,'CODIGO PAGO'!$B$2:$B$20,1,0)),1,IF(OR(AND(CP392=1,V392&lt;&gt;"N"),AND(CP392=3,V392&lt;&gt;"B"),AND(CP392=2,LEFT(TRIM(V392),1)&lt;&gt;"I")),1,IF(OR(AND(CP392=0,V392="N"),AND(CP392=0,V392="B"),AND(CP392=0,LEFT(TRIM(V392),1)="I")),1,0))),"")</f>
        <v/>
      </c>
      <c r="DS392" s="23" t="str">
        <f t="shared" si="248"/>
        <v/>
      </c>
      <c r="DT392" s="23" t="str">
        <f>+IF(LEN($I392)&gt;5,IF(ISERROR(VLOOKUP(X392,'CODIGO PAGO'!$B$2:$B$20,1,0)),1,IF(OR(AND(CR392=1,X392&lt;&gt;"N"),AND(CR392=3,X392&lt;&gt;"B"),AND(CR392=2,LEFT(TRIM(X392),1)&lt;&gt;"I")),1,IF(OR(AND(CR392=0,X392="N"),AND(CR392=0,X392="B"),AND(CR392=0,LEFT(TRIM(X392),1)="I")),1,0))),"")</f>
        <v/>
      </c>
      <c r="DU392" s="23" t="str">
        <f t="shared" si="249"/>
        <v/>
      </c>
      <c r="DV392" s="23" t="str">
        <f>+IF(LEN($I392)&gt;5,IF(ISERROR(VLOOKUP(Z392,'CODIGO PAGO'!$B$2:$B$20,1,0)),1,IF(OR(AND(CT392=1,Z392&lt;&gt;"N"),AND(CT392=3,Z392&lt;&gt;"B"),AND(CT392=2,LEFT(TRIM(Z392),1)&lt;&gt;"I")),1,IF(OR(AND(CT392=0,Z392="N"),AND(CT392=0,Z392="B"),AND(CT392=0,LEFT(TRIM(Z392),1)="I")),1,0))),"")</f>
        <v/>
      </c>
      <c r="DW392" s="23" t="str">
        <f t="shared" si="250"/>
        <v/>
      </c>
      <c r="DX392" s="23" t="str">
        <f>+IF(LEN($I392)&gt;5,IF(ISERROR(VLOOKUP(AB392,'CODIGO PAGO'!$B$2:$B$20,1,0)),1,IF(OR(AND(CV392=1,AB392&lt;&gt;"N"),AND(CV392=3,AB392&lt;&gt;"B"),AND(CV392=2,LEFT(TRIM(AB392),1)&lt;&gt;"I")),1,IF(OR(AND(CV392=0,AB392="N"),AND(CV392=0,AB392="B"),AND(CV392=0,LEFT(TRIM(AB392),1)="I")),1,0))),"")</f>
        <v/>
      </c>
      <c r="DY392" s="23" t="str">
        <f t="shared" si="251"/>
        <v/>
      </c>
      <c r="DZ392" s="23" t="str">
        <f>+IF(LEN($I392)&gt;5,IF(ISERROR(VLOOKUP(AD392,'CODIGO PAGO'!$B$2:$B$20,1,0)),1,IF(OR(AND(CX392=1,AD392&lt;&gt;"N"),AND(CX392=3,AD392&lt;&gt;"B"),AND(CX392=2,LEFT(TRIM(AD392),1)&lt;&gt;"I")),1,IF(OR(AND(CX392=0,AD392="N"),AND(CX392=0,AD392="B"),AND(CX392=0,LEFT(TRIM(AD392),1)="I")),1,0))),"")</f>
        <v/>
      </c>
      <c r="EA392" s="23" t="str">
        <f t="shared" si="252"/>
        <v/>
      </c>
      <c r="EB392" s="23" t="str">
        <f>+IF(LEN($I392)&gt;5,IF(ISERROR(VLOOKUP(AF392,'CODIGO PAGO'!$B$2:$B$20,1,0)),1,IF(OR(AND(CZ392=1,AF392&lt;&gt;"N"),AND(CZ392=3,AF392&lt;&gt;"B"),AND(CZ392=2,LEFT(TRIM(AF392),1)&lt;&gt;"I")),1,IF(OR(AND(CZ392=0,AF392="N"),AND(CZ392=0,AF392="B"),AND(CZ392=0,LEFT(TRIM(AF392),1)="I")),1,0))),"")</f>
        <v/>
      </c>
      <c r="EC392" s="23" t="str">
        <f t="shared" si="253"/>
        <v/>
      </c>
      <c r="ED392" s="23" t="str">
        <f>+IF(LEN($I392)&gt;5,IF(ISERROR(VLOOKUP(AH392,'CODIGO PAGO'!$B$2:$B$20,1,0)),1,IF(OR(AND(DB392=1,AH392&lt;&gt;"N"),AND(DB392=3,AH392&lt;&gt;"B"),AND(DB392=2,LEFT(TRIM(AH392),1)&lt;&gt;"I")),1,IF(OR(AND(DB392=0,AH392="N"),AND(DB392=0,AH392="B"),AND(DB392=0,LEFT(TRIM(AH392),1)="I")),1,0))),"")</f>
        <v/>
      </c>
      <c r="EE392" s="23" t="str">
        <f t="shared" si="254"/>
        <v/>
      </c>
      <c r="EF392" s="23" t="str">
        <f>+IF(LEN($I392)&gt;5,IF(ISERROR(VLOOKUP(AJ392,'CODIGO PAGO'!$B$2:$B$20,1,0)),1,IF(OR(AND(DD392=1,AJ392&lt;&gt;"N"),AND(DD392=3,AJ392&lt;&gt;"B"),AND(DD392=2,LEFT(TRIM(AJ392),1)&lt;&gt;"I")),1,IF(OR(AND(DD392=0,AJ392="N"),AND(DD392=0,AJ392="B"),AND(DD392=0,LEFT(TRIM(AJ392),1)="I")),1,0))),"")</f>
        <v/>
      </c>
      <c r="EG392" s="23" t="str">
        <f t="shared" si="255"/>
        <v/>
      </c>
      <c r="EH392" s="23" t="str">
        <f>+IF(LEN($I392)&gt;5,IF(ISERROR(VLOOKUP(AL392,'CODIGO PAGO'!$B$2:$B$20,1,0)),1,IF(OR(AND(DF392=1,AL392&lt;&gt;"N"),AND(DF392=3,AL392&lt;&gt;"B"),AND(DF392=2,LEFT(TRIM(AL392),1)&lt;&gt;"I")),1,IF(OR(AND(DF392=0,AL392="N"),AND(DF392=0,AL392="B"),AND(DF392=0,LEFT(TRIM(AL392),1)="I")),1,0))),"")</f>
        <v/>
      </c>
      <c r="EI392" s="23" t="str">
        <f t="shared" si="256"/>
        <v/>
      </c>
      <c r="EJ392" s="23" t="str">
        <f>+IF(LEN($I392)&gt;5,IF(ISERROR(VLOOKUP(AN392,'CODIGO PAGO'!$B$2:$B$20,1,0)),1,IF(OR(AND(DH392=1,AN392&lt;&gt;"N"),AND(DH392=3,AN392&lt;&gt;"B"),AND(DH392=2,LEFT(TRIM(AN392),1)&lt;&gt;"I")),1,IF(OR(AND(DH392=0,AN392="N"),AND(DH392=0,AN392="B"),AND(DH392=0,LEFT(TRIM(AN392),1)="I")),1,0))),"")</f>
        <v/>
      </c>
      <c r="EK392" s="23" t="str">
        <f t="shared" si="257"/>
        <v/>
      </c>
      <c r="EL392" s="24" t="str">
        <f t="shared" si="258"/>
        <v/>
      </c>
    </row>
    <row r="393" spans="1:142" s="26" customFormat="1">
      <c r="A393" s="15" t="str">
        <f t="shared" si="224"/>
        <v/>
      </c>
      <c r="B393" s="1" t="str">
        <f>+IF(LEN(I393)&gt;5,'CODIGO PAGO'!$B$28,"")</f>
        <v/>
      </c>
      <c r="C393" s="1" t="str">
        <f>+IF(LEN($I393)&gt;5,BD!D393,"")</f>
        <v/>
      </c>
      <c r="D393" s="168" t="str">
        <f>+IF(LEN($I393)&gt;5,BD!A393,"")</f>
        <v/>
      </c>
      <c r="E393" s="1" t="str">
        <f>+IF(LEN($I393)&gt;5,BD!B393,"")</f>
        <v/>
      </c>
      <c r="F393" s="1" t="str">
        <f>+IF(LEN($I393)&gt;5,BD!C393,"")</f>
        <v/>
      </c>
      <c r="G393" s="141"/>
      <c r="H393" s="141"/>
      <c r="I393" s="1" t="str">
        <f>+IF(LEN(BD!G393)&gt;5,BD!G393,"")</f>
        <v/>
      </c>
      <c r="J393" s="167" t="str">
        <f>+IF(LEN($I393)&gt;5,BD!E393,"")</f>
        <v/>
      </c>
      <c r="K393" s="6" t="str">
        <f t="shared" si="225"/>
        <v/>
      </c>
      <c r="L393" s="87" t="str">
        <f>+IF(LEN($I393)&gt;5,BD!H393,"")</f>
        <v/>
      </c>
      <c r="M393" s="40" t="str">
        <f t="shared" si="226"/>
        <v/>
      </c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4" t="str">
        <f t="shared" si="227"/>
        <v/>
      </c>
      <c r="AQ393" s="5" t="str">
        <f t="shared" si="228"/>
        <v/>
      </c>
      <c r="AR393" s="91" t="str">
        <f t="shared" si="229"/>
        <v/>
      </c>
      <c r="AS393" s="5" t="str">
        <f t="shared" si="230"/>
        <v/>
      </c>
      <c r="AT393" s="91" t="str">
        <f t="shared" si="231"/>
        <v/>
      </c>
      <c r="AU393" s="4" t="str">
        <f t="shared" si="232"/>
        <v/>
      </c>
      <c r="AV393" s="4" t="str">
        <f t="shared" si="233"/>
        <v/>
      </c>
      <c r="AW393" s="4" t="str">
        <f t="shared" si="234"/>
        <v/>
      </c>
      <c r="AX393" s="4" t="str">
        <f t="shared" si="235"/>
        <v/>
      </c>
      <c r="AY393" s="88" t="str">
        <f t="shared" si="236"/>
        <v/>
      </c>
      <c r="AZ393" s="17" t="str">
        <f t="shared" si="237"/>
        <v/>
      </c>
      <c r="BA393" s="18" t="str">
        <f t="shared" si="238"/>
        <v/>
      </c>
      <c r="BB393" s="19" t="str">
        <f>+IF(LEN(I393)&gt;5,IF(INT(RIGHT(B393,1))=9,0.5*L393*AY393,INT(MID(B393,5,LEN(B393)-4))*L393)+IFERROR(VLOOKUP(I393,AJUSTES!$A$1:$I$50,9,0),0),"")</f>
        <v/>
      </c>
      <c r="BC393" s="12"/>
      <c r="BD393" s="19" t="str">
        <f t="shared" si="239"/>
        <v/>
      </c>
      <c r="BE393" s="18" t="str">
        <f t="shared" si="240"/>
        <v/>
      </c>
      <c r="BF393" s="139" t="str">
        <f t="shared" si="241"/>
        <v/>
      </c>
      <c r="BG393" s="114"/>
      <c r="BH393" s="18" t="str">
        <f t="shared" si="242"/>
        <v/>
      </c>
      <c r="BI393" s="13"/>
      <c r="BJ393" s="12"/>
      <c r="BK393" s="12"/>
      <c r="BL393" s="145"/>
      <c r="BM393" s="12"/>
      <c r="BN393" s="12"/>
      <c r="BO393" s="12"/>
      <c r="BP393" s="12"/>
      <c r="BQ393" s="12"/>
      <c r="BR393" s="12"/>
      <c r="BS393" s="146"/>
      <c r="BT393" s="14"/>
      <c r="BU393" s="12"/>
      <c r="BV393" s="12"/>
      <c r="BW393" s="12"/>
      <c r="BX393" s="12"/>
      <c r="BY393" s="12"/>
      <c r="BZ393" s="144"/>
      <c r="CA393" s="107" t="str">
        <f>+IF(LEN($I393)&gt;5,IF(BD!F393="N/A","",BD!F393),"")</f>
        <v/>
      </c>
      <c r="CB393" s="21"/>
      <c r="CC393" s="147"/>
      <c r="CD393" s="148"/>
      <c r="CE393" s="8" t="str">
        <f>+IF(LEN(I393)&gt;5,BD!M393,"")</f>
        <v/>
      </c>
      <c r="CF393" s="16" t="str">
        <f>+IF(LEN(I393)&gt;5,BD!N393,"")</f>
        <v/>
      </c>
      <c r="CG393" s="3" t="str">
        <f t="shared" si="243"/>
        <v/>
      </c>
      <c r="CH393" s="23" t="str">
        <f>+IF(AND(LEN($I393)&gt;5),IF(AND($J393&gt;N$1,$J393&lt;=$AO$1),1,IF((COUNTIFS(INCAPACIDADES!$C$1:$C$51,$I393,INCAPACIDADES!K$1:K$51,N$1))&gt;0,2,IF(VLOOKUP($C393,BD!$D$1:$F$501,3,0)&gt;N$1,0,3))),"")</f>
        <v/>
      </c>
      <c r="CI393" s="23" t="str">
        <f>+IF(AND(LEN($I393)&gt;5),IF(AND($J393&gt;O$1,$J393&lt;=$AO$1),1,IF((COUNTIFS(INCAPACIDADES!$C$1:$C$51,$I393,INCAPACIDADES!L$1:L$51,O$1))&gt;0,2,IF(VLOOKUP($C393,BD!$D$1:$F$501,3,0)&gt;O$1,0,3))),"")</f>
        <v/>
      </c>
      <c r="CJ393" s="23" t="str">
        <f>+IF(AND(LEN($I393)&gt;5),IF(AND($J393&gt;P$1,$J393&lt;=$AO$1),1,IF((COUNTIFS(INCAPACIDADES!$C$1:$C$51,$I393,INCAPACIDADES!M$1:M$51,P$1))&gt;0,2,IF(VLOOKUP($C393,BD!$D$1:$F$501,3,0)&gt;P$1,0,3))),"")</f>
        <v/>
      </c>
      <c r="CK393" s="23" t="str">
        <f>+IF(AND(LEN($I393)&gt;5),IF(AND($J393&gt;Q$1,$J393&lt;=$AO$1),1,IF((COUNTIFS(INCAPACIDADES!$C$1:$C$51,$I393,INCAPACIDADES!N$1:N$51,Q$1))&gt;0,2,IF(VLOOKUP($C393,BD!$D$1:$F$501,3,0)&gt;Q$1,0,3))),"")</f>
        <v/>
      </c>
      <c r="CL393" s="23" t="str">
        <f>+IF(AND(LEN($I393)&gt;5),IF(AND($J393&gt;R$1,$J393&lt;=$AO$1),1,IF((COUNTIFS(INCAPACIDADES!$C$1:$C$51,$I393,INCAPACIDADES!O$1:O$51,R$1))&gt;0,2,IF(VLOOKUP($C393,BD!$D$1:$F$501,3,0)&gt;R$1,0,3))),"")</f>
        <v/>
      </c>
      <c r="CM393" s="23" t="str">
        <f>+IF(AND(LEN($I393)&gt;5),IF(AND($J393&gt;S$1,$J393&lt;=$AO$1),1,IF((COUNTIFS(INCAPACIDADES!$C$1:$C$51,$I393,INCAPACIDADES!P$1:P$51,S$1))&gt;0,2,IF(VLOOKUP($C393,BD!$D$1:$F$501,3,0)&gt;S$1,0,3))),"")</f>
        <v/>
      </c>
      <c r="CN393" s="23" t="str">
        <f>+IF(AND(LEN($I393)&gt;5),IF(AND($J393&gt;T$1,$J393&lt;=$AO$1),1,IF((COUNTIFS(INCAPACIDADES!$C$1:$C$51,$I393,INCAPACIDADES!Q$1:Q$51,T$1))&gt;0,2,IF(VLOOKUP($C393,BD!$D$1:$F$501,3,0)&gt;T$1,0,3))),"")</f>
        <v/>
      </c>
      <c r="CO393" s="23" t="str">
        <f>+IF(AND(LEN($I393)&gt;5),IF(AND($J393&gt;U$1,$J393&lt;=$AO$1),1,IF((COUNTIFS(INCAPACIDADES!$C$1:$C$51,$I393,INCAPACIDADES!R$1:R$51,U$1))&gt;0,2,IF(VLOOKUP($C393,BD!$D$1:$F$501,3,0)&gt;U$1,0,3))),"")</f>
        <v/>
      </c>
      <c r="CP393" s="23" t="str">
        <f>+IF(AND(LEN($I393)&gt;5),IF(AND($J393&gt;V$1,$J393&lt;=$AO$1),1,IF((COUNTIFS(INCAPACIDADES!$C$1:$C$51,$I393,INCAPACIDADES!S$1:S$51,V$1))&gt;0,2,IF(VLOOKUP($C393,BD!$D$1:$F$501,3,0)&gt;V$1,0,3))),"")</f>
        <v/>
      </c>
      <c r="CQ393" s="23" t="str">
        <f>+IF(AND(LEN($I393)&gt;5),IF(AND($J393&gt;W$1,$J393&lt;=$AO$1),1,IF((COUNTIFS(INCAPACIDADES!$C$1:$C$51,$I393,INCAPACIDADES!T$1:T$51,W$1))&gt;0,2,IF(VLOOKUP($C393,BD!$D$1:$F$501,3,0)&gt;W$1,0,3))),"")</f>
        <v/>
      </c>
      <c r="CR393" s="23" t="str">
        <f>+IF(AND(LEN($I393)&gt;5),IF(AND($J393&gt;X$1,$J393&lt;=$AO$1),1,IF((COUNTIFS(INCAPACIDADES!$C$1:$C$51,$I393,INCAPACIDADES!U$1:U$51,X$1))&gt;0,2,IF(VLOOKUP($C393,BD!$D$1:$F$501,3,0)&gt;X$1,0,3))),"")</f>
        <v/>
      </c>
      <c r="CS393" s="23" t="str">
        <f>+IF(AND(LEN($I393)&gt;5),IF(AND($J393&gt;Y$1,$J393&lt;=$AO$1),1,IF((COUNTIFS(INCAPACIDADES!$C$1:$C$51,$I393,INCAPACIDADES!V$1:V$51,Y$1))&gt;0,2,IF(VLOOKUP($C393,BD!$D$1:$F$501,3,0)&gt;Y$1,0,3))),"")</f>
        <v/>
      </c>
      <c r="CT393" s="23" t="str">
        <f>+IF(AND(LEN($I393)&gt;5),IF(AND($J393&gt;Z$1,$J393&lt;=$AO$1),1,IF((COUNTIFS(INCAPACIDADES!$C$1:$C$51,$I393,INCAPACIDADES!W$1:W$51,Z$1))&gt;0,2,IF(VLOOKUP($C393,BD!$D$1:$F$501,3,0)&gt;Z$1,0,3))),"")</f>
        <v/>
      </c>
      <c r="CU393" s="23" t="str">
        <f>+IF(AND(LEN($I393)&gt;5),IF(AND($J393&gt;AA$1,$J393&lt;=$AO$1),1,IF((COUNTIFS(INCAPACIDADES!$C$1:$C$51,$I393,INCAPACIDADES!X$1:X$51,AA$1))&gt;0,2,IF(VLOOKUP($C393,BD!$D$1:$F$501,3,0)&gt;AA$1,0,3))),"")</f>
        <v/>
      </c>
      <c r="CV393" s="23" t="str">
        <f>+IF(AND(LEN($I393)&gt;5),IF(AND($J393&gt;AB$1,$J393&lt;=$AO$1),1,IF((COUNTIFS(INCAPACIDADES!$C$1:$C$51,$I393,INCAPACIDADES!Y$1:Y$51,AB$1))&gt;0,2,IF(VLOOKUP($C393,BD!$D$1:$F$501,3,0)&gt;AB$1,0,3))),"")</f>
        <v/>
      </c>
      <c r="CW393" s="23" t="str">
        <f>+IF(AND(LEN($I393)&gt;5),IF(AND($J393&gt;AC$1,$J393&lt;=$AO$1),1,IF((COUNTIFS(INCAPACIDADES!$C$1:$C$51,$I393,INCAPACIDADES!Z$1:Z$51,AC$1))&gt;0,2,IF(VLOOKUP($C393,BD!$D$1:$F$501,3,0)&gt;AC$1,0,3))),"")</f>
        <v/>
      </c>
      <c r="CX393" s="23" t="str">
        <f>+IF(AND(LEN($I393)&gt;5),IF(AND($J393&gt;AD$1,$J393&lt;=$AO$1),1,IF((COUNTIFS(INCAPACIDADES!$C$1:$C$51,$I393,INCAPACIDADES!AA$1:AA$51,AD$1))&gt;0,2,IF(VLOOKUP($C393,BD!$D$1:$F$501,3,0)&gt;AD$1,0,3))),"")</f>
        <v/>
      </c>
      <c r="CY393" s="23" t="str">
        <f>+IF(AND(LEN($I393)&gt;5),IF(AND($J393&gt;AE$1,$J393&lt;=$AO$1),1,IF((COUNTIFS(INCAPACIDADES!$C$1:$C$51,$I393,INCAPACIDADES!AB$1:AB$51,AE$1))&gt;0,2,IF(VLOOKUP($C393,BD!$D$1:$F$501,3,0)&gt;AE$1,0,3))),"")</f>
        <v/>
      </c>
      <c r="CZ393" s="23" t="str">
        <f>+IF(AND(LEN($I393)&gt;5),IF(AND($J393&gt;AF$1,$J393&lt;=$AO$1),1,IF((COUNTIFS(INCAPACIDADES!$C$1:$C$51,$I393,INCAPACIDADES!AC$1:AC$51,AF$1))&gt;0,2,IF(VLOOKUP($C393,BD!$D$1:$F$501,3,0)&gt;AF$1,0,3))),"")</f>
        <v/>
      </c>
      <c r="DA393" s="23" t="str">
        <f>+IF(AND(LEN($I393)&gt;5),IF(AND($J393&gt;AG$1,$J393&lt;=$AO$1),1,IF((COUNTIFS(INCAPACIDADES!$C$1:$C$51,$I393,INCAPACIDADES!AD$1:AD$51,AG$1))&gt;0,2,IF(VLOOKUP($C393,BD!$D$1:$F$501,3,0)&gt;AG$1,0,3))),"")</f>
        <v/>
      </c>
      <c r="DB393" s="23" t="str">
        <f>+IF(AND(LEN($I393)&gt;5),IF(AND($J393&gt;AH$1,$J393&lt;=$AO$1),1,IF((COUNTIFS(INCAPACIDADES!$C$1:$C$51,$I393,INCAPACIDADES!AE$1:AE$51,AH$1))&gt;0,2,IF(VLOOKUP($C393,BD!$D$1:$F$501,3,0)&gt;AH$1,0,3))),"")</f>
        <v/>
      </c>
      <c r="DC393" s="23" t="str">
        <f>+IF(AND(LEN($I393)&gt;5),IF(AND($J393&gt;AI$1,$J393&lt;=$AO$1),1,IF((COUNTIFS(INCAPACIDADES!$C$1:$C$51,$I393,INCAPACIDADES!AF$1:AF$51,AI$1))&gt;0,2,IF(VLOOKUP($C393,BD!$D$1:$F$501,3,0)&gt;AI$1,0,3))),"")</f>
        <v/>
      </c>
      <c r="DD393" s="23" t="str">
        <f>+IF(AND(LEN($I393)&gt;5),IF(AND($J393&gt;AJ$1,$J393&lt;=$AO$1),1,IF((COUNTIFS(INCAPACIDADES!$C$1:$C$51,$I393,INCAPACIDADES!AG$1:AG$51,AJ$1))&gt;0,2,IF(VLOOKUP($C393,BD!$D$1:$F$501,3,0)&gt;AJ$1,0,3))),"")</f>
        <v/>
      </c>
      <c r="DE393" s="23" t="str">
        <f>+IF(AND(LEN($I393)&gt;5),IF(AND($J393&gt;AK$1,$J393&lt;=$AO$1),1,IF((COUNTIFS(INCAPACIDADES!$C$1:$C$51,$I393,INCAPACIDADES!AH$1:AH$51,AK$1))&gt;0,2,IF(VLOOKUP($C393,BD!$D$1:$F$501,3,0)&gt;AK$1,0,3))),"")</f>
        <v/>
      </c>
      <c r="DF393" s="23" t="str">
        <f>+IF(AND(LEN($I393)&gt;5),IF(AND($J393&gt;AL$1,$J393&lt;=$AO$1),1,IF((COUNTIFS(INCAPACIDADES!$C$1:$C$51,$I393,INCAPACIDADES!AI$1:AI$51,AL$1))&gt;0,2,IF(VLOOKUP($C393,BD!$D$1:$F$501,3,0)&gt;AL$1,0,3))),"")</f>
        <v/>
      </c>
      <c r="DG393" s="23" t="str">
        <f>+IF(AND(LEN($I393)&gt;5),IF(AND($J393&gt;AM$1,$J393&lt;=$AO$1),1,IF((COUNTIFS(INCAPACIDADES!$C$1:$C$51,$I393,INCAPACIDADES!AJ$1:AJ$51,AM$1))&gt;0,2,IF(VLOOKUP($C393,BD!$D$1:$F$501,3,0)&gt;AM$1,0,3))),"")</f>
        <v/>
      </c>
      <c r="DH393" s="23" t="str">
        <f>+IF(AND(LEN($I393)&gt;5),IF(AND($J393&gt;AN$1,$J393&lt;=$AO$1),1,IF((COUNTIFS(INCAPACIDADES!$C$1:$C$51,$I393,INCAPACIDADES!AK$1:AK$51,AN$1))&gt;0,2,IF(VLOOKUP($C393,BD!$D$1:$F$501,3,0)&gt;AN$1,0,3))),"")</f>
        <v/>
      </c>
      <c r="DI393" s="23" t="str">
        <f>+IF(AND(LEN($I393)&gt;5),IF(AND($J393&gt;AO$1,$J393&lt;=$AO$1),1,IF((COUNTIFS(INCAPACIDADES!$C$1:$C$51,$I393,INCAPACIDADES!AL$1:AL$51,AO$1))&gt;0,2,IF(VLOOKUP($C393,BD!$D$1:$F$501,3,0)&gt;AO$1,0,3))),"")</f>
        <v/>
      </c>
      <c r="DJ393" s="23" t="str">
        <f>+IF(LEN($I393)&gt;5,IF(ISERROR(VLOOKUP(N393,'CODIGO PAGO'!$B$2:$B$20,1,0)),1,IF(OR(AND(CH393=1,N393&lt;&gt;"N"),AND(CH393=3,N393&lt;&gt;"B"),AND(CH393=2,LEFT(TRIM(N393),1)&lt;&gt;"I")),1,IF(OR(AND(CH393=0,N393="N"),AND(CH393=0,N393="B"),AND(CH393=0,LEFT(TRIM(N393),1)="I")),1,0))),"")</f>
        <v/>
      </c>
      <c r="DK393" s="23" t="str">
        <f t="shared" si="244"/>
        <v/>
      </c>
      <c r="DL393" s="23" t="str">
        <f>+IF(LEN($I393)&gt;5,IF(ISERROR(VLOOKUP(P393,'CODIGO PAGO'!$B$2:$B$20,1,0)),1,IF(OR(AND(CJ393=1,P393&lt;&gt;"N"),AND(CJ393=3,P393&lt;&gt;"B"),AND(CJ393=2,LEFT(TRIM(P393),1)&lt;&gt;"I")),1,IF(OR(AND(CJ393=0,P393="N"),AND(CJ393=0,P393="B"),AND(CJ393=0,LEFT(TRIM(P393),1)="I")),1,0))),"")</f>
        <v/>
      </c>
      <c r="DM393" s="23" t="str">
        <f t="shared" si="245"/>
        <v/>
      </c>
      <c r="DN393" s="23" t="str">
        <f>+IF(LEN($I393)&gt;5,IF(ISERROR(VLOOKUP(R393,'CODIGO PAGO'!$B$2:$B$20,1,0)),1,IF(OR(AND(CL393=1,R393&lt;&gt;"N"),AND(CL393=3,R393&lt;&gt;"B"),AND(CL393=2,LEFT(TRIM(R393),1)&lt;&gt;"I")),1,IF(OR(AND(CL393=0,R393="N"),AND(CL393=0,R393="B"),AND(CL393=0,LEFT(TRIM(R393),1)="I")),1,0))),"")</f>
        <v/>
      </c>
      <c r="DO393" s="23" t="str">
        <f t="shared" si="246"/>
        <v/>
      </c>
      <c r="DP393" s="23" t="str">
        <f>+IF(LEN($I393)&gt;5,IF(ISERROR(VLOOKUP(T393,'CODIGO PAGO'!$B$2:$B$20,1,0)),1,IF(OR(AND(CN393=1,T393&lt;&gt;"N"),AND(CN393=3,T393&lt;&gt;"B"),AND(CN393=2,LEFT(TRIM(T393),1)&lt;&gt;"I")),1,IF(OR(AND(CN393=0,T393="N"),AND(CN393=0,T393="B"),AND(CN393=0,LEFT(TRIM(T393),1)="I")),1,0))),"")</f>
        <v/>
      </c>
      <c r="DQ393" s="23" t="str">
        <f t="shared" si="247"/>
        <v/>
      </c>
      <c r="DR393" s="23" t="str">
        <f>+IF(LEN($I393)&gt;5,IF(ISERROR(VLOOKUP(V393,'CODIGO PAGO'!$B$2:$B$20,1,0)),1,IF(OR(AND(CP393=1,V393&lt;&gt;"N"),AND(CP393=3,V393&lt;&gt;"B"),AND(CP393=2,LEFT(TRIM(V393),1)&lt;&gt;"I")),1,IF(OR(AND(CP393=0,V393="N"),AND(CP393=0,V393="B"),AND(CP393=0,LEFT(TRIM(V393),1)="I")),1,0))),"")</f>
        <v/>
      </c>
      <c r="DS393" s="23" t="str">
        <f t="shared" si="248"/>
        <v/>
      </c>
      <c r="DT393" s="23" t="str">
        <f>+IF(LEN($I393)&gt;5,IF(ISERROR(VLOOKUP(X393,'CODIGO PAGO'!$B$2:$B$20,1,0)),1,IF(OR(AND(CR393=1,X393&lt;&gt;"N"),AND(CR393=3,X393&lt;&gt;"B"),AND(CR393=2,LEFT(TRIM(X393),1)&lt;&gt;"I")),1,IF(OR(AND(CR393=0,X393="N"),AND(CR393=0,X393="B"),AND(CR393=0,LEFT(TRIM(X393),1)="I")),1,0))),"")</f>
        <v/>
      </c>
      <c r="DU393" s="23" t="str">
        <f t="shared" si="249"/>
        <v/>
      </c>
      <c r="DV393" s="23" t="str">
        <f>+IF(LEN($I393)&gt;5,IF(ISERROR(VLOOKUP(Z393,'CODIGO PAGO'!$B$2:$B$20,1,0)),1,IF(OR(AND(CT393=1,Z393&lt;&gt;"N"),AND(CT393=3,Z393&lt;&gt;"B"),AND(CT393=2,LEFT(TRIM(Z393),1)&lt;&gt;"I")),1,IF(OR(AND(CT393=0,Z393="N"),AND(CT393=0,Z393="B"),AND(CT393=0,LEFT(TRIM(Z393),1)="I")),1,0))),"")</f>
        <v/>
      </c>
      <c r="DW393" s="23" t="str">
        <f t="shared" si="250"/>
        <v/>
      </c>
      <c r="DX393" s="23" t="str">
        <f>+IF(LEN($I393)&gt;5,IF(ISERROR(VLOOKUP(AB393,'CODIGO PAGO'!$B$2:$B$20,1,0)),1,IF(OR(AND(CV393=1,AB393&lt;&gt;"N"),AND(CV393=3,AB393&lt;&gt;"B"),AND(CV393=2,LEFT(TRIM(AB393),1)&lt;&gt;"I")),1,IF(OR(AND(CV393=0,AB393="N"),AND(CV393=0,AB393="B"),AND(CV393=0,LEFT(TRIM(AB393),1)="I")),1,0))),"")</f>
        <v/>
      </c>
      <c r="DY393" s="23" t="str">
        <f t="shared" si="251"/>
        <v/>
      </c>
      <c r="DZ393" s="23" t="str">
        <f>+IF(LEN($I393)&gt;5,IF(ISERROR(VLOOKUP(AD393,'CODIGO PAGO'!$B$2:$B$20,1,0)),1,IF(OR(AND(CX393=1,AD393&lt;&gt;"N"),AND(CX393=3,AD393&lt;&gt;"B"),AND(CX393=2,LEFT(TRIM(AD393),1)&lt;&gt;"I")),1,IF(OR(AND(CX393=0,AD393="N"),AND(CX393=0,AD393="B"),AND(CX393=0,LEFT(TRIM(AD393),1)="I")),1,0))),"")</f>
        <v/>
      </c>
      <c r="EA393" s="23" t="str">
        <f t="shared" si="252"/>
        <v/>
      </c>
      <c r="EB393" s="23" t="str">
        <f>+IF(LEN($I393)&gt;5,IF(ISERROR(VLOOKUP(AF393,'CODIGO PAGO'!$B$2:$B$20,1,0)),1,IF(OR(AND(CZ393=1,AF393&lt;&gt;"N"),AND(CZ393=3,AF393&lt;&gt;"B"),AND(CZ393=2,LEFT(TRIM(AF393),1)&lt;&gt;"I")),1,IF(OR(AND(CZ393=0,AF393="N"),AND(CZ393=0,AF393="B"),AND(CZ393=0,LEFT(TRIM(AF393),1)="I")),1,0))),"")</f>
        <v/>
      </c>
      <c r="EC393" s="23" t="str">
        <f t="shared" si="253"/>
        <v/>
      </c>
      <c r="ED393" s="23" t="str">
        <f>+IF(LEN($I393)&gt;5,IF(ISERROR(VLOOKUP(AH393,'CODIGO PAGO'!$B$2:$B$20,1,0)),1,IF(OR(AND(DB393=1,AH393&lt;&gt;"N"),AND(DB393=3,AH393&lt;&gt;"B"),AND(DB393=2,LEFT(TRIM(AH393),1)&lt;&gt;"I")),1,IF(OR(AND(DB393=0,AH393="N"),AND(DB393=0,AH393="B"),AND(DB393=0,LEFT(TRIM(AH393),1)="I")),1,0))),"")</f>
        <v/>
      </c>
      <c r="EE393" s="23" t="str">
        <f t="shared" si="254"/>
        <v/>
      </c>
      <c r="EF393" s="23" t="str">
        <f>+IF(LEN($I393)&gt;5,IF(ISERROR(VLOOKUP(AJ393,'CODIGO PAGO'!$B$2:$B$20,1,0)),1,IF(OR(AND(DD393=1,AJ393&lt;&gt;"N"),AND(DD393=3,AJ393&lt;&gt;"B"),AND(DD393=2,LEFT(TRIM(AJ393),1)&lt;&gt;"I")),1,IF(OR(AND(DD393=0,AJ393="N"),AND(DD393=0,AJ393="B"),AND(DD393=0,LEFT(TRIM(AJ393),1)="I")),1,0))),"")</f>
        <v/>
      </c>
      <c r="EG393" s="23" t="str">
        <f t="shared" si="255"/>
        <v/>
      </c>
      <c r="EH393" s="23" t="str">
        <f>+IF(LEN($I393)&gt;5,IF(ISERROR(VLOOKUP(AL393,'CODIGO PAGO'!$B$2:$B$20,1,0)),1,IF(OR(AND(DF393=1,AL393&lt;&gt;"N"),AND(DF393=3,AL393&lt;&gt;"B"),AND(DF393=2,LEFT(TRIM(AL393),1)&lt;&gt;"I")),1,IF(OR(AND(DF393=0,AL393="N"),AND(DF393=0,AL393="B"),AND(DF393=0,LEFT(TRIM(AL393),1)="I")),1,0))),"")</f>
        <v/>
      </c>
      <c r="EI393" s="23" t="str">
        <f t="shared" si="256"/>
        <v/>
      </c>
      <c r="EJ393" s="23" t="str">
        <f>+IF(LEN($I393)&gt;5,IF(ISERROR(VLOOKUP(AN393,'CODIGO PAGO'!$B$2:$B$20,1,0)),1,IF(OR(AND(DH393=1,AN393&lt;&gt;"N"),AND(DH393=3,AN393&lt;&gt;"B"),AND(DH393=2,LEFT(TRIM(AN393),1)&lt;&gt;"I")),1,IF(OR(AND(DH393=0,AN393="N"),AND(DH393=0,AN393="B"),AND(DH393=0,LEFT(TRIM(AN393),1)="I")),1,0))),"")</f>
        <v/>
      </c>
      <c r="EK393" s="23" t="str">
        <f t="shared" si="257"/>
        <v/>
      </c>
      <c r="EL393" s="24" t="str">
        <f t="shared" si="258"/>
        <v/>
      </c>
    </row>
    <row r="394" spans="1:142" s="26" customFormat="1">
      <c r="A394" s="15" t="str">
        <f t="shared" si="224"/>
        <v/>
      </c>
      <c r="B394" s="1" t="str">
        <f>+IF(LEN(I394)&gt;5,'CODIGO PAGO'!$B$28,"")</f>
        <v/>
      </c>
      <c r="C394" s="1" t="str">
        <f>+IF(LEN($I394)&gt;5,BD!D394,"")</f>
        <v/>
      </c>
      <c r="D394" s="168" t="str">
        <f>+IF(LEN($I394)&gt;5,BD!A394,"")</f>
        <v/>
      </c>
      <c r="E394" s="1" t="str">
        <f>+IF(LEN($I394)&gt;5,BD!B394,"")</f>
        <v/>
      </c>
      <c r="F394" s="1" t="str">
        <f>+IF(LEN($I394)&gt;5,BD!C394,"")</f>
        <v/>
      </c>
      <c r="G394" s="141"/>
      <c r="H394" s="141"/>
      <c r="I394" s="1" t="str">
        <f>+IF(LEN(BD!G394)&gt;5,BD!G394,"")</f>
        <v/>
      </c>
      <c r="J394" s="167" t="str">
        <f>+IF(LEN($I394)&gt;5,BD!E394,"")</f>
        <v/>
      </c>
      <c r="K394" s="6" t="str">
        <f t="shared" si="225"/>
        <v/>
      </c>
      <c r="L394" s="87" t="str">
        <f>+IF(LEN($I394)&gt;5,BD!H394,"")</f>
        <v/>
      </c>
      <c r="M394" s="40" t="str">
        <f t="shared" si="226"/>
        <v/>
      </c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4" t="str">
        <f t="shared" si="227"/>
        <v/>
      </c>
      <c r="AQ394" s="5" t="str">
        <f t="shared" si="228"/>
        <v/>
      </c>
      <c r="AR394" s="91" t="str">
        <f t="shared" si="229"/>
        <v/>
      </c>
      <c r="AS394" s="5" t="str">
        <f t="shared" si="230"/>
        <v/>
      </c>
      <c r="AT394" s="91" t="str">
        <f t="shared" si="231"/>
        <v/>
      </c>
      <c r="AU394" s="4" t="str">
        <f t="shared" si="232"/>
        <v/>
      </c>
      <c r="AV394" s="4" t="str">
        <f t="shared" si="233"/>
        <v/>
      </c>
      <c r="AW394" s="4" t="str">
        <f t="shared" si="234"/>
        <v/>
      </c>
      <c r="AX394" s="4" t="str">
        <f t="shared" si="235"/>
        <v/>
      </c>
      <c r="AY394" s="88" t="str">
        <f t="shared" si="236"/>
        <v/>
      </c>
      <c r="AZ394" s="17" t="str">
        <f t="shared" si="237"/>
        <v/>
      </c>
      <c r="BA394" s="18" t="str">
        <f t="shared" si="238"/>
        <v/>
      </c>
      <c r="BB394" s="19" t="str">
        <f>+IF(LEN(I394)&gt;5,IF(INT(RIGHT(B394,1))=9,0.5*L394*AY394,INT(MID(B394,5,LEN(B394)-4))*L394)+IFERROR(VLOOKUP(I394,AJUSTES!$A$1:$I$50,9,0),0),"")</f>
        <v/>
      </c>
      <c r="BC394" s="12"/>
      <c r="BD394" s="19" t="str">
        <f t="shared" si="239"/>
        <v/>
      </c>
      <c r="BE394" s="18" t="str">
        <f t="shared" si="240"/>
        <v/>
      </c>
      <c r="BF394" s="139" t="str">
        <f t="shared" si="241"/>
        <v/>
      </c>
      <c r="BG394" s="114"/>
      <c r="BH394" s="18" t="str">
        <f t="shared" si="242"/>
        <v/>
      </c>
      <c r="BI394" s="13"/>
      <c r="BJ394" s="12"/>
      <c r="BK394" s="12"/>
      <c r="BL394" s="145"/>
      <c r="BM394" s="12"/>
      <c r="BN394" s="12"/>
      <c r="BO394" s="12"/>
      <c r="BP394" s="12"/>
      <c r="BQ394" s="12"/>
      <c r="BR394" s="12"/>
      <c r="BS394" s="146"/>
      <c r="BT394" s="14"/>
      <c r="BU394" s="12"/>
      <c r="BV394" s="12"/>
      <c r="BW394" s="12"/>
      <c r="BX394" s="12"/>
      <c r="BY394" s="12"/>
      <c r="BZ394" s="144"/>
      <c r="CA394" s="107" t="str">
        <f>+IF(LEN($I394)&gt;5,IF(BD!F394="N/A","",BD!F394),"")</f>
        <v/>
      </c>
      <c r="CB394" s="21"/>
      <c r="CC394" s="147"/>
      <c r="CD394" s="148"/>
      <c r="CE394" s="8" t="str">
        <f>+IF(LEN(I394)&gt;5,BD!M394,"")</f>
        <v/>
      </c>
      <c r="CF394" s="16" t="str">
        <f>+IF(LEN(I394)&gt;5,BD!N394,"")</f>
        <v/>
      </c>
      <c r="CG394" s="3" t="str">
        <f t="shared" si="243"/>
        <v/>
      </c>
      <c r="CH394" s="23" t="str">
        <f>+IF(AND(LEN($I394)&gt;5),IF(AND($J394&gt;N$1,$J394&lt;=$AO$1),1,IF((COUNTIFS(INCAPACIDADES!$C$1:$C$51,$I394,INCAPACIDADES!K$1:K$51,N$1))&gt;0,2,IF(VLOOKUP($C394,BD!$D$1:$F$501,3,0)&gt;N$1,0,3))),"")</f>
        <v/>
      </c>
      <c r="CI394" s="23" t="str">
        <f>+IF(AND(LEN($I394)&gt;5),IF(AND($J394&gt;O$1,$J394&lt;=$AO$1),1,IF((COUNTIFS(INCAPACIDADES!$C$1:$C$51,$I394,INCAPACIDADES!L$1:L$51,O$1))&gt;0,2,IF(VLOOKUP($C394,BD!$D$1:$F$501,3,0)&gt;O$1,0,3))),"")</f>
        <v/>
      </c>
      <c r="CJ394" s="23" t="str">
        <f>+IF(AND(LEN($I394)&gt;5),IF(AND($J394&gt;P$1,$J394&lt;=$AO$1),1,IF((COUNTIFS(INCAPACIDADES!$C$1:$C$51,$I394,INCAPACIDADES!M$1:M$51,P$1))&gt;0,2,IF(VLOOKUP($C394,BD!$D$1:$F$501,3,0)&gt;P$1,0,3))),"")</f>
        <v/>
      </c>
      <c r="CK394" s="23" t="str">
        <f>+IF(AND(LEN($I394)&gt;5),IF(AND($J394&gt;Q$1,$J394&lt;=$AO$1),1,IF((COUNTIFS(INCAPACIDADES!$C$1:$C$51,$I394,INCAPACIDADES!N$1:N$51,Q$1))&gt;0,2,IF(VLOOKUP($C394,BD!$D$1:$F$501,3,0)&gt;Q$1,0,3))),"")</f>
        <v/>
      </c>
      <c r="CL394" s="23" t="str">
        <f>+IF(AND(LEN($I394)&gt;5),IF(AND($J394&gt;R$1,$J394&lt;=$AO$1),1,IF((COUNTIFS(INCAPACIDADES!$C$1:$C$51,$I394,INCAPACIDADES!O$1:O$51,R$1))&gt;0,2,IF(VLOOKUP($C394,BD!$D$1:$F$501,3,0)&gt;R$1,0,3))),"")</f>
        <v/>
      </c>
      <c r="CM394" s="23" t="str">
        <f>+IF(AND(LEN($I394)&gt;5),IF(AND($J394&gt;S$1,$J394&lt;=$AO$1),1,IF((COUNTIFS(INCAPACIDADES!$C$1:$C$51,$I394,INCAPACIDADES!P$1:P$51,S$1))&gt;0,2,IF(VLOOKUP($C394,BD!$D$1:$F$501,3,0)&gt;S$1,0,3))),"")</f>
        <v/>
      </c>
      <c r="CN394" s="23" t="str">
        <f>+IF(AND(LEN($I394)&gt;5),IF(AND($J394&gt;T$1,$J394&lt;=$AO$1),1,IF((COUNTIFS(INCAPACIDADES!$C$1:$C$51,$I394,INCAPACIDADES!Q$1:Q$51,T$1))&gt;0,2,IF(VLOOKUP($C394,BD!$D$1:$F$501,3,0)&gt;T$1,0,3))),"")</f>
        <v/>
      </c>
      <c r="CO394" s="23" t="str">
        <f>+IF(AND(LEN($I394)&gt;5),IF(AND($J394&gt;U$1,$J394&lt;=$AO$1),1,IF((COUNTIFS(INCAPACIDADES!$C$1:$C$51,$I394,INCAPACIDADES!R$1:R$51,U$1))&gt;0,2,IF(VLOOKUP($C394,BD!$D$1:$F$501,3,0)&gt;U$1,0,3))),"")</f>
        <v/>
      </c>
      <c r="CP394" s="23" t="str">
        <f>+IF(AND(LEN($I394)&gt;5),IF(AND($J394&gt;V$1,$J394&lt;=$AO$1),1,IF((COUNTIFS(INCAPACIDADES!$C$1:$C$51,$I394,INCAPACIDADES!S$1:S$51,V$1))&gt;0,2,IF(VLOOKUP($C394,BD!$D$1:$F$501,3,0)&gt;V$1,0,3))),"")</f>
        <v/>
      </c>
      <c r="CQ394" s="23" t="str">
        <f>+IF(AND(LEN($I394)&gt;5),IF(AND($J394&gt;W$1,$J394&lt;=$AO$1),1,IF((COUNTIFS(INCAPACIDADES!$C$1:$C$51,$I394,INCAPACIDADES!T$1:T$51,W$1))&gt;0,2,IF(VLOOKUP($C394,BD!$D$1:$F$501,3,0)&gt;W$1,0,3))),"")</f>
        <v/>
      </c>
      <c r="CR394" s="23" t="str">
        <f>+IF(AND(LEN($I394)&gt;5),IF(AND($J394&gt;X$1,$J394&lt;=$AO$1),1,IF((COUNTIFS(INCAPACIDADES!$C$1:$C$51,$I394,INCAPACIDADES!U$1:U$51,X$1))&gt;0,2,IF(VLOOKUP($C394,BD!$D$1:$F$501,3,0)&gt;X$1,0,3))),"")</f>
        <v/>
      </c>
      <c r="CS394" s="23" t="str">
        <f>+IF(AND(LEN($I394)&gt;5),IF(AND($J394&gt;Y$1,$J394&lt;=$AO$1),1,IF((COUNTIFS(INCAPACIDADES!$C$1:$C$51,$I394,INCAPACIDADES!V$1:V$51,Y$1))&gt;0,2,IF(VLOOKUP($C394,BD!$D$1:$F$501,3,0)&gt;Y$1,0,3))),"")</f>
        <v/>
      </c>
      <c r="CT394" s="23" t="str">
        <f>+IF(AND(LEN($I394)&gt;5),IF(AND($J394&gt;Z$1,$J394&lt;=$AO$1),1,IF((COUNTIFS(INCAPACIDADES!$C$1:$C$51,$I394,INCAPACIDADES!W$1:W$51,Z$1))&gt;0,2,IF(VLOOKUP($C394,BD!$D$1:$F$501,3,0)&gt;Z$1,0,3))),"")</f>
        <v/>
      </c>
      <c r="CU394" s="23" t="str">
        <f>+IF(AND(LEN($I394)&gt;5),IF(AND($J394&gt;AA$1,$J394&lt;=$AO$1),1,IF((COUNTIFS(INCAPACIDADES!$C$1:$C$51,$I394,INCAPACIDADES!X$1:X$51,AA$1))&gt;0,2,IF(VLOOKUP($C394,BD!$D$1:$F$501,3,0)&gt;AA$1,0,3))),"")</f>
        <v/>
      </c>
      <c r="CV394" s="23" t="str">
        <f>+IF(AND(LEN($I394)&gt;5),IF(AND($J394&gt;AB$1,$J394&lt;=$AO$1),1,IF((COUNTIFS(INCAPACIDADES!$C$1:$C$51,$I394,INCAPACIDADES!Y$1:Y$51,AB$1))&gt;0,2,IF(VLOOKUP($C394,BD!$D$1:$F$501,3,0)&gt;AB$1,0,3))),"")</f>
        <v/>
      </c>
      <c r="CW394" s="23" t="str">
        <f>+IF(AND(LEN($I394)&gt;5),IF(AND($J394&gt;AC$1,$J394&lt;=$AO$1),1,IF((COUNTIFS(INCAPACIDADES!$C$1:$C$51,$I394,INCAPACIDADES!Z$1:Z$51,AC$1))&gt;0,2,IF(VLOOKUP($C394,BD!$D$1:$F$501,3,0)&gt;AC$1,0,3))),"")</f>
        <v/>
      </c>
      <c r="CX394" s="23" t="str">
        <f>+IF(AND(LEN($I394)&gt;5),IF(AND($J394&gt;AD$1,$J394&lt;=$AO$1),1,IF((COUNTIFS(INCAPACIDADES!$C$1:$C$51,$I394,INCAPACIDADES!AA$1:AA$51,AD$1))&gt;0,2,IF(VLOOKUP($C394,BD!$D$1:$F$501,3,0)&gt;AD$1,0,3))),"")</f>
        <v/>
      </c>
      <c r="CY394" s="23" t="str">
        <f>+IF(AND(LEN($I394)&gt;5),IF(AND($J394&gt;AE$1,$J394&lt;=$AO$1),1,IF((COUNTIFS(INCAPACIDADES!$C$1:$C$51,$I394,INCAPACIDADES!AB$1:AB$51,AE$1))&gt;0,2,IF(VLOOKUP($C394,BD!$D$1:$F$501,3,0)&gt;AE$1,0,3))),"")</f>
        <v/>
      </c>
      <c r="CZ394" s="23" t="str">
        <f>+IF(AND(LEN($I394)&gt;5),IF(AND($J394&gt;AF$1,$J394&lt;=$AO$1),1,IF((COUNTIFS(INCAPACIDADES!$C$1:$C$51,$I394,INCAPACIDADES!AC$1:AC$51,AF$1))&gt;0,2,IF(VLOOKUP($C394,BD!$D$1:$F$501,3,0)&gt;AF$1,0,3))),"")</f>
        <v/>
      </c>
      <c r="DA394" s="23" t="str">
        <f>+IF(AND(LEN($I394)&gt;5),IF(AND($J394&gt;AG$1,$J394&lt;=$AO$1),1,IF((COUNTIFS(INCAPACIDADES!$C$1:$C$51,$I394,INCAPACIDADES!AD$1:AD$51,AG$1))&gt;0,2,IF(VLOOKUP($C394,BD!$D$1:$F$501,3,0)&gt;AG$1,0,3))),"")</f>
        <v/>
      </c>
      <c r="DB394" s="23" t="str">
        <f>+IF(AND(LEN($I394)&gt;5),IF(AND($J394&gt;AH$1,$J394&lt;=$AO$1),1,IF((COUNTIFS(INCAPACIDADES!$C$1:$C$51,$I394,INCAPACIDADES!AE$1:AE$51,AH$1))&gt;0,2,IF(VLOOKUP($C394,BD!$D$1:$F$501,3,0)&gt;AH$1,0,3))),"")</f>
        <v/>
      </c>
      <c r="DC394" s="23" t="str">
        <f>+IF(AND(LEN($I394)&gt;5),IF(AND($J394&gt;AI$1,$J394&lt;=$AO$1),1,IF((COUNTIFS(INCAPACIDADES!$C$1:$C$51,$I394,INCAPACIDADES!AF$1:AF$51,AI$1))&gt;0,2,IF(VLOOKUP($C394,BD!$D$1:$F$501,3,0)&gt;AI$1,0,3))),"")</f>
        <v/>
      </c>
      <c r="DD394" s="23" t="str">
        <f>+IF(AND(LEN($I394)&gt;5),IF(AND($J394&gt;AJ$1,$J394&lt;=$AO$1),1,IF((COUNTIFS(INCAPACIDADES!$C$1:$C$51,$I394,INCAPACIDADES!AG$1:AG$51,AJ$1))&gt;0,2,IF(VLOOKUP($C394,BD!$D$1:$F$501,3,0)&gt;AJ$1,0,3))),"")</f>
        <v/>
      </c>
      <c r="DE394" s="23" t="str">
        <f>+IF(AND(LEN($I394)&gt;5),IF(AND($J394&gt;AK$1,$J394&lt;=$AO$1),1,IF((COUNTIFS(INCAPACIDADES!$C$1:$C$51,$I394,INCAPACIDADES!AH$1:AH$51,AK$1))&gt;0,2,IF(VLOOKUP($C394,BD!$D$1:$F$501,3,0)&gt;AK$1,0,3))),"")</f>
        <v/>
      </c>
      <c r="DF394" s="23" t="str">
        <f>+IF(AND(LEN($I394)&gt;5),IF(AND($J394&gt;AL$1,$J394&lt;=$AO$1),1,IF((COUNTIFS(INCAPACIDADES!$C$1:$C$51,$I394,INCAPACIDADES!AI$1:AI$51,AL$1))&gt;0,2,IF(VLOOKUP($C394,BD!$D$1:$F$501,3,0)&gt;AL$1,0,3))),"")</f>
        <v/>
      </c>
      <c r="DG394" s="23" t="str">
        <f>+IF(AND(LEN($I394)&gt;5),IF(AND($J394&gt;AM$1,$J394&lt;=$AO$1),1,IF((COUNTIFS(INCAPACIDADES!$C$1:$C$51,$I394,INCAPACIDADES!AJ$1:AJ$51,AM$1))&gt;0,2,IF(VLOOKUP($C394,BD!$D$1:$F$501,3,0)&gt;AM$1,0,3))),"")</f>
        <v/>
      </c>
      <c r="DH394" s="23" t="str">
        <f>+IF(AND(LEN($I394)&gt;5),IF(AND($J394&gt;AN$1,$J394&lt;=$AO$1),1,IF((COUNTIFS(INCAPACIDADES!$C$1:$C$51,$I394,INCAPACIDADES!AK$1:AK$51,AN$1))&gt;0,2,IF(VLOOKUP($C394,BD!$D$1:$F$501,3,0)&gt;AN$1,0,3))),"")</f>
        <v/>
      </c>
      <c r="DI394" s="23" t="str">
        <f>+IF(AND(LEN($I394)&gt;5),IF(AND($J394&gt;AO$1,$J394&lt;=$AO$1),1,IF((COUNTIFS(INCAPACIDADES!$C$1:$C$51,$I394,INCAPACIDADES!AL$1:AL$51,AO$1))&gt;0,2,IF(VLOOKUP($C394,BD!$D$1:$F$501,3,0)&gt;AO$1,0,3))),"")</f>
        <v/>
      </c>
      <c r="DJ394" s="23" t="str">
        <f>+IF(LEN($I394)&gt;5,IF(ISERROR(VLOOKUP(N394,'CODIGO PAGO'!$B$2:$B$20,1,0)),1,IF(OR(AND(CH394=1,N394&lt;&gt;"N"),AND(CH394=3,N394&lt;&gt;"B"),AND(CH394=2,LEFT(TRIM(N394),1)&lt;&gt;"I")),1,IF(OR(AND(CH394=0,N394="N"),AND(CH394=0,N394="B"),AND(CH394=0,LEFT(TRIM(N394),1)="I")),1,0))),"")</f>
        <v/>
      </c>
      <c r="DK394" s="23" t="str">
        <f t="shared" si="244"/>
        <v/>
      </c>
      <c r="DL394" s="23" t="str">
        <f>+IF(LEN($I394)&gt;5,IF(ISERROR(VLOOKUP(P394,'CODIGO PAGO'!$B$2:$B$20,1,0)),1,IF(OR(AND(CJ394=1,P394&lt;&gt;"N"),AND(CJ394=3,P394&lt;&gt;"B"),AND(CJ394=2,LEFT(TRIM(P394),1)&lt;&gt;"I")),1,IF(OR(AND(CJ394=0,P394="N"),AND(CJ394=0,P394="B"),AND(CJ394=0,LEFT(TRIM(P394),1)="I")),1,0))),"")</f>
        <v/>
      </c>
      <c r="DM394" s="23" t="str">
        <f t="shared" si="245"/>
        <v/>
      </c>
      <c r="DN394" s="23" t="str">
        <f>+IF(LEN($I394)&gt;5,IF(ISERROR(VLOOKUP(R394,'CODIGO PAGO'!$B$2:$B$20,1,0)),1,IF(OR(AND(CL394=1,R394&lt;&gt;"N"),AND(CL394=3,R394&lt;&gt;"B"),AND(CL394=2,LEFT(TRIM(R394),1)&lt;&gt;"I")),1,IF(OR(AND(CL394=0,R394="N"),AND(CL394=0,R394="B"),AND(CL394=0,LEFT(TRIM(R394),1)="I")),1,0))),"")</f>
        <v/>
      </c>
      <c r="DO394" s="23" t="str">
        <f t="shared" si="246"/>
        <v/>
      </c>
      <c r="DP394" s="23" t="str">
        <f>+IF(LEN($I394)&gt;5,IF(ISERROR(VLOOKUP(T394,'CODIGO PAGO'!$B$2:$B$20,1,0)),1,IF(OR(AND(CN394=1,T394&lt;&gt;"N"),AND(CN394=3,T394&lt;&gt;"B"),AND(CN394=2,LEFT(TRIM(T394),1)&lt;&gt;"I")),1,IF(OR(AND(CN394=0,T394="N"),AND(CN394=0,T394="B"),AND(CN394=0,LEFT(TRIM(T394),1)="I")),1,0))),"")</f>
        <v/>
      </c>
      <c r="DQ394" s="23" t="str">
        <f t="shared" si="247"/>
        <v/>
      </c>
      <c r="DR394" s="23" t="str">
        <f>+IF(LEN($I394)&gt;5,IF(ISERROR(VLOOKUP(V394,'CODIGO PAGO'!$B$2:$B$20,1,0)),1,IF(OR(AND(CP394=1,V394&lt;&gt;"N"),AND(CP394=3,V394&lt;&gt;"B"),AND(CP394=2,LEFT(TRIM(V394),1)&lt;&gt;"I")),1,IF(OR(AND(CP394=0,V394="N"),AND(CP394=0,V394="B"),AND(CP394=0,LEFT(TRIM(V394),1)="I")),1,0))),"")</f>
        <v/>
      </c>
      <c r="DS394" s="23" t="str">
        <f t="shared" si="248"/>
        <v/>
      </c>
      <c r="DT394" s="23" t="str">
        <f>+IF(LEN($I394)&gt;5,IF(ISERROR(VLOOKUP(X394,'CODIGO PAGO'!$B$2:$B$20,1,0)),1,IF(OR(AND(CR394=1,X394&lt;&gt;"N"),AND(CR394=3,X394&lt;&gt;"B"),AND(CR394=2,LEFT(TRIM(X394),1)&lt;&gt;"I")),1,IF(OR(AND(CR394=0,X394="N"),AND(CR394=0,X394="B"),AND(CR394=0,LEFT(TRIM(X394),1)="I")),1,0))),"")</f>
        <v/>
      </c>
      <c r="DU394" s="23" t="str">
        <f t="shared" si="249"/>
        <v/>
      </c>
      <c r="DV394" s="23" t="str">
        <f>+IF(LEN($I394)&gt;5,IF(ISERROR(VLOOKUP(Z394,'CODIGO PAGO'!$B$2:$B$20,1,0)),1,IF(OR(AND(CT394=1,Z394&lt;&gt;"N"),AND(CT394=3,Z394&lt;&gt;"B"),AND(CT394=2,LEFT(TRIM(Z394),1)&lt;&gt;"I")),1,IF(OR(AND(CT394=0,Z394="N"),AND(CT394=0,Z394="B"),AND(CT394=0,LEFT(TRIM(Z394),1)="I")),1,0))),"")</f>
        <v/>
      </c>
      <c r="DW394" s="23" t="str">
        <f t="shared" si="250"/>
        <v/>
      </c>
      <c r="DX394" s="23" t="str">
        <f>+IF(LEN($I394)&gt;5,IF(ISERROR(VLOOKUP(AB394,'CODIGO PAGO'!$B$2:$B$20,1,0)),1,IF(OR(AND(CV394=1,AB394&lt;&gt;"N"),AND(CV394=3,AB394&lt;&gt;"B"),AND(CV394=2,LEFT(TRIM(AB394),1)&lt;&gt;"I")),1,IF(OR(AND(CV394=0,AB394="N"),AND(CV394=0,AB394="B"),AND(CV394=0,LEFT(TRIM(AB394),1)="I")),1,0))),"")</f>
        <v/>
      </c>
      <c r="DY394" s="23" t="str">
        <f t="shared" si="251"/>
        <v/>
      </c>
      <c r="DZ394" s="23" t="str">
        <f>+IF(LEN($I394)&gt;5,IF(ISERROR(VLOOKUP(AD394,'CODIGO PAGO'!$B$2:$B$20,1,0)),1,IF(OR(AND(CX394=1,AD394&lt;&gt;"N"),AND(CX394=3,AD394&lt;&gt;"B"),AND(CX394=2,LEFT(TRIM(AD394),1)&lt;&gt;"I")),1,IF(OR(AND(CX394=0,AD394="N"),AND(CX394=0,AD394="B"),AND(CX394=0,LEFT(TRIM(AD394),1)="I")),1,0))),"")</f>
        <v/>
      </c>
      <c r="EA394" s="23" t="str">
        <f t="shared" si="252"/>
        <v/>
      </c>
      <c r="EB394" s="23" t="str">
        <f>+IF(LEN($I394)&gt;5,IF(ISERROR(VLOOKUP(AF394,'CODIGO PAGO'!$B$2:$B$20,1,0)),1,IF(OR(AND(CZ394=1,AF394&lt;&gt;"N"),AND(CZ394=3,AF394&lt;&gt;"B"),AND(CZ394=2,LEFT(TRIM(AF394),1)&lt;&gt;"I")),1,IF(OR(AND(CZ394=0,AF394="N"),AND(CZ394=0,AF394="B"),AND(CZ394=0,LEFT(TRIM(AF394),1)="I")),1,0))),"")</f>
        <v/>
      </c>
      <c r="EC394" s="23" t="str">
        <f t="shared" si="253"/>
        <v/>
      </c>
      <c r="ED394" s="23" t="str">
        <f>+IF(LEN($I394)&gt;5,IF(ISERROR(VLOOKUP(AH394,'CODIGO PAGO'!$B$2:$B$20,1,0)),1,IF(OR(AND(DB394=1,AH394&lt;&gt;"N"),AND(DB394=3,AH394&lt;&gt;"B"),AND(DB394=2,LEFT(TRIM(AH394),1)&lt;&gt;"I")),1,IF(OR(AND(DB394=0,AH394="N"),AND(DB394=0,AH394="B"),AND(DB394=0,LEFT(TRIM(AH394),1)="I")),1,0))),"")</f>
        <v/>
      </c>
      <c r="EE394" s="23" t="str">
        <f t="shared" si="254"/>
        <v/>
      </c>
      <c r="EF394" s="23" t="str">
        <f>+IF(LEN($I394)&gt;5,IF(ISERROR(VLOOKUP(AJ394,'CODIGO PAGO'!$B$2:$B$20,1,0)),1,IF(OR(AND(DD394=1,AJ394&lt;&gt;"N"),AND(DD394=3,AJ394&lt;&gt;"B"),AND(DD394=2,LEFT(TRIM(AJ394),1)&lt;&gt;"I")),1,IF(OR(AND(DD394=0,AJ394="N"),AND(DD394=0,AJ394="B"),AND(DD394=0,LEFT(TRIM(AJ394),1)="I")),1,0))),"")</f>
        <v/>
      </c>
      <c r="EG394" s="23" t="str">
        <f t="shared" si="255"/>
        <v/>
      </c>
      <c r="EH394" s="23" t="str">
        <f>+IF(LEN($I394)&gt;5,IF(ISERROR(VLOOKUP(AL394,'CODIGO PAGO'!$B$2:$B$20,1,0)),1,IF(OR(AND(DF394=1,AL394&lt;&gt;"N"),AND(DF394=3,AL394&lt;&gt;"B"),AND(DF394=2,LEFT(TRIM(AL394),1)&lt;&gt;"I")),1,IF(OR(AND(DF394=0,AL394="N"),AND(DF394=0,AL394="B"),AND(DF394=0,LEFT(TRIM(AL394),1)="I")),1,0))),"")</f>
        <v/>
      </c>
      <c r="EI394" s="23" t="str">
        <f t="shared" si="256"/>
        <v/>
      </c>
      <c r="EJ394" s="23" t="str">
        <f>+IF(LEN($I394)&gt;5,IF(ISERROR(VLOOKUP(AN394,'CODIGO PAGO'!$B$2:$B$20,1,0)),1,IF(OR(AND(DH394=1,AN394&lt;&gt;"N"),AND(DH394=3,AN394&lt;&gt;"B"),AND(DH394=2,LEFT(TRIM(AN394),1)&lt;&gt;"I")),1,IF(OR(AND(DH394=0,AN394="N"),AND(DH394=0,AN394="B"),AND(DH394=0,LEFT(TRIM(AN394),1)="I")),1,0))),"")</f>
        <v/>
      </c>
      <c r="EK394" s="23" t="str">
        <f t="shared" si="257"/>
        <v/>
      </c>
      <c r="EL394" s="24" t="str">
        <f t="shared" si="258"/>
        <v/>
      </c>
    </row>
    <row r="395" spans="1:142" s="26" customFormat="1">
      <c r="A395" s="15" t="str">
        <f t="shared" si="224"/>
        <v/>
      </c>
      <c r="B395" s="1" t="str">
        <f>+IF(LEN(I395)&gt;5,'CODIGO PAGO'!$B$28,"")</f>
        <v/>
      </c>
      <c r="C395" s="1" t="str">
        <f>+IF(LEN($I395)&gt;5,BD!D395,"")</f>
        <v/>
      </c>
      <c r="D395" s="168" t="str">
        <f>+IF(LEN($I395)&gt;5,BD!A395,"")</f>
        <v/>
      </c>
      <c r="E395" s="1" t="str">
        <f>+IF(LEN($I395)&gt;5,BD!B395,"")</f>
        <v/>
      </c>
      <c r="F395" s="1" t="str">
        <f>+IF(LEN($I395)&gt;5,BD!C395,"")</f>
        <v/>
      </c>
      <c r="G395" s="141"/>
      <c r="H395" s="141"/>
      <c r="I395" s="1" t="str">
        <f>+IF(LEN(BD!G395)&gt;5,BD!G395,"")</f>
        <v/>
      </c>
      <c r="J395" s="167" t="str">
        <f>+IF(LEN($I395)&gt;5,BD!E395,"")</f>
        <v/>
      </c>
      <c r="K395" s="6" t="str">
        <f t="shared" si="225"/>
        <v/>
      </c>
      <c r="L395" s="87" t="str">
        <f>+IF(LEN($I395)&gt;5,BD!H395,"")</f>
        <v/>
      </c>
      <c r="M395" s="40" t="str">
        <f t="shared" si="226"/>
        <v/>
      </c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4" t="str">
        <f t="shared" si="227"/>
        <v/>
      </c>
      <c r="AQ395" s="5" t="str">
        <f t="shared" si="228"/>
        <v/>
      </c>
      <c r="AR395" s="91" t="str">
        <f t="shared" si="229"/>
        <v/>
      </c>
      <c r="AS395" s="5" t="str">
        <f t="shared" si="230"/>
        <v/>
      </c>
      <c r="AT395" s="91" t="str">
        <f t="shared" si="231"/>
        <v/>
      </c>
      <c r="AU395" s="4" t="str">
        <f t="shared" si="232"/>
        <v/>
      </c>
      <c r="AV395" s="4" t="str">
        <f t="shared" si="233"/>
        <v/>
      </c>
      <c r="AW395" s="4" t="str">
        <f t="shared" si="234"/>
        <v/>
      </c>
      <c r="AX395" s="4" t="str">
        <f t="shared" si="235"/>
        <v/>
      </c>
      <c r="AY395" s="88" t="str">
        <f t="shared" si="236"/>
        <v/>
      </c>
      <c r="AZ395" s="17" t="str">
        <f t="shared" si="237"/>
        <v/>
      </c>
      <c r="BA395" s="18" t="str">
        <f t="shared" si="238"/>
        <v/>
      </c>
      <c r="BB395" s="19" t="str">
        <f>+IF(LEN(I395)&gt;5,IF(INT(RIGHT(B395,1))=9,0.5*L395*AY395,INT(MID(B395,5,LEN(B395)-4))*L395)+IFERROR(VLOOKUP(I395,AJUSTES!$A$1:$I$50,9,0),0),"")</f>
        <v/>
      </c>
      <c r="BC395" s="12"/>
      <c r="BD395" s="19" t="str">
        <f t="shared" si="239"/>
        <v/>
      </c>
      <c r="BE395" s="18" t="str">
        <f t="shared" si="240"/>
        <v/>
      </c>
      <c r="BF395" s="139" t="str">
        <f t="shared" si="241"/>
        <v/>
      </c>
      <c r="BG395" s="114"/>
      <c r="BH395" s="18" t="str">
        <f t="shared" si="242"/>
        <v/>
      </c>
      <c r="BI395" s="13"/>
      <c r="BJ395" s="12"/>
      <c r="BK395" s="12"/>
      <c r="BL395" s="145"/>
      <c r="BM395" s="12"/>
      <c r="BN395" s="12"/>
      <c r="BO395" s="12"/>
      <c r="BP395" s="12"/>
      <c r="BQ395" s="12"/>
      <c r="BR395" s="12"/>
      <c r="BS395" s="146"/>
      <c r="BT395" s="14"/>
      <c r="BU395" s="12"/>
      <c r="BV395" s="12"/>
      <c r="BW395" s="12"/>
      <c r="BX395" s="12"/>
      <c r="BY395" s="12"/>
      <c r="BZ395" s="144"/>
      <c r="CA395" s="107" t="str">
        <f>+IF(LEN($I395)&gt;5,IF(BD!F395="N/A","",BD!F395),"")</f>
        <v/>
      </c>
      <c r="CB395" s="21"/>
      <c r="CC395" s="147"/>
      <c r="CD395" s="148"/>
      <c r="CE395" s="8" t="str">
        <f>+IF(LEN(I395)&gt;5,BD!M395,"")</f>
        <v/>
      </c>
      <c r="CF395" s="16" t="str">
        <f>+IF(LEN(I395)&gt;5,BD!N395,"")</f>
        <v/>
      </c>
      <c r="CG395" s="3" t="str">
        <f t="shared" si="243"/>
        <v/>
      </c>
      <c r="CH395" s="23" t="str">
        <f>+IF(AND(LEN($I395)&gt;5),IF(AND($J395&gt;N$1,$J395&lt;=$AO$1),1,IF((COUNTIFS(INCAPACIDADES!$C$1:$C$51,$I395,INCAPACIDADES!K$1:K$51,N$1))&gt;0,2,IF(VLOOKUP($C395,BD!$D$1:$F$501,3,0)&gt;N$1,0,3))),"")</f>
        <v/>
      </c>
      <c r="CI395" s="23" t="str">
        <f>+IF(AND(LEN($I395)&gt;5),IF(AND($J395&gt;O$1,$J395&lt;=$AO$1),1,IF((COUNTIFS(INCAPACIDADES!$C$1:$C$51,$I395,INCAPACIDADES!L$1:L$51,O$1))&gt;0,2,IF(VLOOKUP($C395,BD!$D$1:$F$501,3,0)&gt;O$1,0,3))),"")</f>
        <v/>
      </c>
      <c r="CJ395" s="23" t="str">
        <f>+IF(AND(LEN($I395)&gt;5),IF(AND($J395&gt;P$1,$J395&lt;=$AO$1),1,IF((COUNTIFS(INCAPACIDADES!$C$1:$C$51,$I395,INCAPACIDADES!M$1:M$51,P$1))&gt;0,2,IF(VLOOKUP($C395,BD!$D$1:$F$501,3,0)&gt;P$1,0,3))),"")</f>
        <v/>
      </c>
      <c r="CK395" s="23" t="str">
        <f>+IF(AND(LEN($I395)&gt;5),IF(AND($J395&gt;Q$1,$J395&lt;=$AO$1),1,IF((COUNTIFS(INCAPACIDADES!$C$1:$C$51,$I395,INCAPACIDADES!N$1:N$51,Q$1))&gt;0,2,IF(VLOOKUP($C395,BD!$D$1:$F$501,3,0)&gt;Q$1,0,3))),"")</f>
        <v/>
      </c>
      <c r="CL395" s="23" t="str">
        <f>+IF(AND(LEN($I395)&gt;5),IF(AND($J395&gt;R$1,$J395&lt;=$AO$1),1,IF((COUNTIFS(INCAPACIDADES!$C$1:$C$51,$I395,INCAPACIDADES!O$1:O$51,R$1))&gt;0,2,IF(VLOOKUP($C395,BD!$D$1:$F$501,3,0)&gt;R$1,0,3))),"")</f>
        <v/>
      </c>
      <c r="CM395" s="23" t="str">
        <f>+IF(AND(LEN($I395)&gt;5),IF(AND($J395&gt;S$1,$J395&lt;=$AO$1),1,IF((COUNTIFS(INCAPACIDADES!$C$1:$C$51,$I395,INCAPACIDADES!P$1:P$51,S$1))&gt;0,2,IF(VLOOKUP($C395,BD!$D$1:$F$501,3,0)&gt;S$1,0,3))),"")</f>
        <v/>
      </c>
      <c r="CN395" s="23" t="str">
        <f>+IF(AND(LEN($I395)&gt;5),IF(AND($J395&gt;T$1,$J395&lt;=$AO$1),1,IF((COUNTIFS(INCAPACIDADES!$C$1:$C$51,$I395,INCAPACIDADES!Q$1:Q$51,T$1))&gt;0,2,IF(VLOOKUP($C395,BD!$D$1:$F$501,3,0)&gt;T$1,0,3))),"")</f>
        <v/>
      </c>
      <c r="CO395" s="23" t="str">
        <f>+IF(AND(LEN($I395)&gt;5),IF(AND($J395&gt;U$1,$J395&lt;=$AO$1),1,IF((COUNTIFS(INCAPACIDADES!$C$1:$C$51,$I395,INCAPACIDADES!R$1:R$51,U$1))&gt;0,2,IF(VLOOKUP($C395,BD!$D$1:$F$501,3,0)&gt;U$1,0,3))),"")</f>
        <v/>
      </c>
      <c r="CP395" s="23" t="str">
        <f>+IF(AND(LEN($I395)&gt;5),IF(AND($J395&gt;V$1,$J395&lt;=$AO$1),1,IF((COUNTIFS(INCAPACIDADES!$C$1:$C$51,$I395,INCAPACIDADES!S$1:S$51,V$1))&gt;0,2,IF(VLOOKUP($C395,BD!$D$1:$F$501,3,0)&gt;V$1,0,3))),"")</f>
        <v/>
      </c>
      <c r="CQ395" s="23" t="str">
        <f>+IF(AND(LEN($I395)&gt;5),IF(AND($J395&gt;W$1,$J395&lt;=$AO$1),1,IF((COUNTIFS(INCAPACIDADES!$C$1:$C$51,$I395,INCAPACIDADES!T$1:T$51,W$1))&gt;0,2,IF(VLOOKUP($C395,BD!$D$1:$F$501,3,0)&gt;W$1,0,3))),"")</f>
        <v/>
      </c>
      <c r="CR395" s="23" t="str">
        <f>+IF(AND(LEN($I395)&gt;5),IF(AND($J395&gt;X$1,$J395&lt;=$AO$1),1,IF((COUNTIFS(INCAPACIDADES!$C$1:$C$51,$I395,INCAPACIDADES!U$1:U$51,X$1))&gt;0,2,IF(VLOOKUP($C395,BD!$D$1:$F$501,3,0)&gt;X$1,0,3))),"")</f>
        <v/>
      </c>
      <c r="CS395" s="23" t="str">
        <f>+IF(AND(LEN($I395)&gt;5),IF(AND($J395&gt;Y$1,$J395&lt;=$AO$1),1,IF((COUNTIFS(INCAPACIDADES!$C$1:$C$51,$I395,INCAPACIDADES!V$1:V$51,Y$1))&gt;0,2,IF(VLOOKUP($C395,BD!$D$1:$F$501,3,0)&gt;Y$1,0,3))),"")</f>
        <v/>
      </c>
      <c r="CT395" s="23" t="str">
        <f>+IF(AND(LEN($I395)&gt;5),IF(AND($J395&gt;Z$1,$J395&lt;=$AO$1),1,IF((COUNTIFS(INCAPACIDADES!$C$1:$C$51,$I395,INCAPACIDADES!W$1:W$51,Z$1))&gt;0,2,IF(VLOOKUP($C395,BD!$D$1:$F$501,3,0)&gt;Z$1,0,3))),"")</f>
        <v/>
      </c>
      <c r="CU395" s="23" t="str">
        <f>+IF(AND(LEN($I395)&gt;5),IF(AND($J395&gt;AA$1,$J395&lt;=$AO$1),1,IF((COUNTIFS(INCAPACIDADES!$C$1:$C$51,$I395,INCAPACIDADES!X$1:X$51,AA$1))&gt;0,2,IF(VLOOKUP($C395,BD!$D$1:$F$501,3,0)&gt;AA$1,0,3))),"")</f>
        <v/>
      </c>
      <c r="CV395" s="23" t="str">
        <f>+IF(AND(LEN($I395)&gt;5),IF(AND($J395&gt;AB$1,$J395&lt;=$AO$1),1,IF((COUNTIFS(INCAPACIDADES!$C$1:$C$51,$I395,INCAPACIDADES!Y$1:Y$51,AB$1))&gt;0,2,IF(VLOOKUP($C395,BD!$D$1:$F$501,3,0)&gt;AB$1,0,3))),"")</f>
        <v/>
      </c>
      <c r="CW395" s="23" t="str">
        <f>+IF(AND(LEN($I395)&gt;5),IF(AND($J395&gt;AC$1,$J395&lt;=$AO$1),1,IF((COUNTIFS(INCAPACIDADES!$C$1:$C$51,$I395,INCAPACIDADES!Z$1:Z$51,AC$1))&gt;0,2,IF(VLOOKUP($C395,BD!$D$1:$F$501,3,0)&gt;AC$1,0,3))),"")</f>
        <v/>
      </c>
      <c r="CX395" s="23" t="str">
        <f>+IF(AND(LEN($I395)&gt;5),IF(AND($J395&gt;AD$1,$J395&lt;=$AO$1),1,IF((COUNTIFS(INCAPACIDADES!$C$1:$C$51,$I395,INCAPACIDADES!AA$1:AA$51,AD$1))&gt;0,2,IF(VLOOKUP($C395,BD!$D$1:$F$501,3,0)&gt;AD$1,0,3))),"")</f>
        <v/>
      </c>
      <c r="CY395" s="23" t="str">
        <f>+IF(AND(LEN($I395)&gt;5),IF(AND($J395&gt;AE$1,$J395&lt;=$AO$1),1,IF((COUNTIFS(INCAPACIDADES!$C$1:$C$51,$I395,INCAPACIDADES!AB$1:AB$51,AE$1))&gt;0,2,IF(VLOOKUP($C395,BD!$D$1:$F$501,3,0)&gt;AE$1,0,3))),"")</f>
        <v/>
      </c>
      <c r="CZ395" s="23" t="str">
        <f>+IF(AND(LEN($I395)&gt;5),IF(AND($J395&gt;AF$1,$J395&lt;=$AO$1),1,IF((COUNTIFS(INCAPACIDADES!$C$1:$C$51,$I395,INCAPACIDADES!AC$1:AC$51,AF$1))&gt;0,2,IF(VLOOKUP($C395,BD!$D$1:$F$501,3,0)&gt;AF$1,0,3))),"")</f>
        <v/>
      </c>
      <c r="DA395" s="23" t="str">
        <f>+IF(AND(LEN($I395)&gt;5),IF(AND($J395&gt;AG$1,$J395&lt;=$AO$1),1,IF((COUNTIFS(INCAPACIDADES!$C$1:$C$51,$I395,INCAPACIDADES!AD$1:AD$51,AG$1))&gt;0,2,IF(VLOOKUP($C395,BD!$D$1:$F$501,3,0)&gt;AG$1,0,3))),"")</f>
        <v/>
      </c>
      <c r="DB395" s="23" t="str">
        <f>+IF(AND(LEN($I395)&gt;5),IF(AND($J395&gt;AH$1,$J395&lt;=$AO$1),1,IF((COUNTIFS(INCAPACIDADES!$C$1:$C$51,$I395,INCAPACIDADES!AE$1:AE$51,AH$1))&gt;0,2,IF(VLOOKUP($C395,BD!$D$1:$F$501,3,0)&gt;AH$1,0,3))),"")</f>
        <v/>
      </c>
      <c r="DC395" s="23" t="str">
        <f>+IF(AND(LEN($I395)&gt;5),IF(AND($J395&gt;AI$1,$J395&lt;=$AO$1),1,IF((COUNTIFS(INCAPACIDADES!$C$1:$C$51,$I395,INCAPACIDADES!AF$1:AF$51,AI$1))&gt;0,2,IF(VLOOKUP($C395,BD!$D$1:$F$501,3,0)&gt;AI$1,0,3))),"")</f>
        <v/>
      </c>
      <c r="DD395" s="23" t="str">
        <f>+IF(AND(LEN($I395)&gt;5),IF(AND($J395&gt;AJ$1,$J395&lt;=$AO$1),1,IF((COUNTIFS(INCAPACIDADES!$C$1:$C$51,$I395,INCAPACIDADES!AG$1:AG$51,AJ$1))&gt;0,2,IF(VLOOKUP($C395,BD!$D$1:$F$501,3,0)&gt;AJ$1,0,3))),"")</f>
        <v/>
      </c>
      <c r="DE395" s="23" t="str">
        <f>+IF(AND(LEN($I395)&gt;5),IF(AND($J395&gt;AK$1,$J395&lt;=$AO$1),1,IF((COUNTIFS(INCAPACIDADES!$C$1:$C$51,$I395,INCAPACIDADES!AH$1:AH$51,AK$1))&gt;0,2,IF(VLOOKUP($C395,BD!$D$1:$F$501,3,0)&gt;AK$1,0,3))),"")</f>
        <v/>
      </c>
      <c r="DF395" s="23" t="str">
        <f>+IF(AND(LEN($I395)&gt;5),IF(AND($J395&gt;AL$1,$J395&lt;=$AO$1),1,IF((COUNTIFS(INCAPACIDADES!$C$1:$C$51,$I395,INCAPACIDADES!AI$1:AI$51,AL$1))&gt;0,2,IF(VLOOKUP($C395,BD!$D$1:$F$501,3,0)&gt;AL$1,0,3))),"")</f>
        <v/>
      </c>
      <c r="DG395" s="23" t="str">
        <f>+IF(AND(LEN($I395)&gt;5),IF(AND($J395&gt;AM$1,$J395&lt;=$AO$1),1,IF((COUNTIFS(INCAPACIDADES!$C$1:$C$51,$I395,INCAPACIDADES!AJ$1:AJ$51,AM$1))&gt;0,2,IF(VLOOKUP($C395,BD!$D$1:$F$501,3,0)&gt;AM$1,0,3))),"")</f>
        <v/>
      </c>
      <c r="DH395" s="23" t="str">
        <f>+IF(AND(LEN($I395)&gt;5),IF(AND($J395&gt;AN$1,$J395&lt;=$AO$1),1,IF((COUNTIFS(INCAPACIDADES!$C$1:$C$51,$I395,INCAPACIDADES!AK$1:AK$51,AN$1))&gt;0,2,IF(VLOOKUP($C395,BD!$D$1:$F$501,3,0)&gt;AN$1,0,3))),"")</f>
        <v/>
      </c>
      <c r="DI395" s="23" t="str">
        <f>+IF(AND(LEN($I395)&gt;5),IF(AND($J395&gt;AO$1,$J395&lt;=$AO$1),1,IF((COUNTIFS(INCAPACIDADES!$C$1:$C$51,$I395,INCAPACIDADES!AL$1:AL$51,AO$1))&gt;0,2,IF(VLOOKUP($C395,BD!$D$1:$F$501,3,0)&gt;AO$1,0,3))),"")</f>
        <v/>
      </c>
      <c r="DJ395" s="23" t="str">
        <f>+IF(LEN($I395)&gt;5,IF(ISERROR(VLOOKUP(N395,'CODIGO PAGO'!$B$2:$B$20,1,0)),1,IF(OR(AND(CH395=1,N395&lt;&gt;"N"),AND(CH395=3,N395&lt;&gt;"B"),AND(CH395=2,LEFT(TRIM(N395),1)&lt;&gt;"I")),1,IF(OR(AND(CH395=0,N395="N"),AND(CH395=0,N395="B"),AND(CH395=0,LEFT(TRIM(N395),1)="I")),1,0))),"")</f>
        <v/>
      </c>
      <c r="DK395" s="23" t="str">
        <f t="shared" si="244"/>
        <v/>
      </c>
      <c r="DL395" s="23" t="str">
        <f>+IF(LEN($I395)&gt;5,IF(ISERROR(VLOOKUP(P395,'CODIGO PAGO'!$B$2:$B$20,1,0)),1,IF(OR(AND(CJ395=1,P395&lt;&gt;"N"),AND(CJ395=3,P395&lt;&gt;"B"),AND(CJ395=2,LEFT(TRIM(P395),1)&lt;&gt;"I")),1,IF(OR(AND(CJ395=0,P395="N"),AND(CJ395=0,P395="B"),AND(CJ395=0,LEFT(TRIM(P395),1)="I")),1,0))),"")</f>
        <v/>
      </c>
      <c r="DM395" s="23" t="str">
        <f t="shared" si="245"/>
        <v/>
      </c>
      <c r="DN395" s="23" t="str">
        <f>+IF(LEN($I395)&gt;5,IF(ISERROR(VLOOKUP(R395,'CODIGO PAGO'!$B$2:$B$20,1,0)),1,IF(OR(AND(CL395=1,R395&lt;&gt;"N"),AND(CL395=3,R395&lt;&gt;"B"),AND(CL395=2,LEFT(TRIM(R395),1)&lt;&gt;"I")),1,IF(OR(AND(CL395=0,R395="N"),AND(CL395=0,R395="B"),AND(CL395=0,LEFT(TRIM(R395),1)="I")),1,0))),"")</f>
        <v/>
      </c>
      <c r="DO395" s="23" t="str">
        <f t="shared" si="246"/>
        <v/>
      </c>
      <c r="DP395" s="23" t="str">
        <f>+IF(LEN($I395)&gt;5,IF(ISERROR(VLOOKUP(T395,'CODIGO PAGO'!$B$2:$B$20,1,0)),1,IF(OR(AND(CN395=1,T395&lt;&gt;"N"),AND(CN395=3,T395&lt;&gt;"B"),AND(CN395=2,LEFT(TRIM(T395),1)&lt;&gt;"I")),1,IF(OR(AND(CN395=0,T395="N"),AND(CN395=0,T395="B"),AND(CN395=0,LEFT(TRIM(T395),1)="I")),1,0))),"")</f>
        <v/>
      </c>
      <c r="DQ395" s="23" t="str">
        <f t="shared" si="247"/>
        <v/>
      </c>
      <c r="DR395" s="23" t="str">
        <f>+IF(LEN($I395)&gt;5,IF(ISERROR(VLOOKUP(V395,'CODIGO PAGO'!$B$2:$B$20,1,0)),1,IF(OR(AND(CP395=1,V395&lt;&gt;"N"),AND(CP395=3,V395&lt;&gt;"B"),AND(CP395=2,LEFT(TRIM(V395),1)&lt;&gt;"I")),1,IF(OR(AND(CP395=0,V395="N"),AND(CP395=0,V395="B"),AND(CP395=0,LEFT(TRIM(V395),1)="I")),1,0))),"")</f>
        <v/>
      </c>
      <c r="DS395" s="23" t="str">
        <f t="shared" si="248"/>
        <v/>
      </c>
      <c r="DT395" s="23" t="str">
        <f>+IF(LEN($I395)&gt;5,IF(ISERROR(VLOOKUP(X395,'CODIGO PAGO'!$B$2:$B$20,1,0)),1,IF(OR(AND(CR395=1,X395&lt;&gt;"N"),AND(CR395=3,X395&lt;&gt;"B"),AND(CR395=2,LEFT(TRIM(X395),1)&lt;&gt;"I")),1,IF(OR(AND(CR395=0,X395="N"),AND(CR395=0,X395="B"),AND(CR395=0,LEFT(TRIM(X395),1)="I")),1,0))),"")</f>
        <v/>
      </c>
      <c r="DU395" s="23" t="str">
        <f t="shared" si="249"/>
        <v/>
      </c>
      <c r="DV395" s="23" t="str">
        <f>+IF(LEN($I395)&gt;5,IF(ISERROR(VLOOKUP(Z395,'CODIGO PAGO'!$B$2:$B$20,1,0)),1,IF(OR(AND(CT395=1,Z395&lt;&gt;"N"),AND(CT395=3,Z395&lt;&gt;"B"),AND(CT395=2,LEFT(TRIM(Z395),1)&lt;&gt;"I")),1,IF(OR(AND(CT395=0,Z395="N"),AND(CT395=0,Z395="B"),AND(CT395=0,LEFT(TRIM(Z395),1)="I")),1,0))),"")</f>
        <v/>
      </c>
      <c r="DW395" s="23" t="str">
        <f t="shared" si="250"/>
        <v/>
      </c>
      <c r="DX395" s="23" t="str">
        <f>+IF(LEN($I395)&gt;5,IF(ISERROR(VLOOKUP(AB395,'CODIGO PAGO'!$B$2:$B$20,1,0)),1,IF(OR(AND(CV395=1,AB395&lt;&gt;"N"),AND(CV395=3,AB395&lt;&gt;"B"),AND(CV395=2,LEFT(TRIM(AB395),1)&lt;&gt;"I")),1,IF(OR(AND(CV395=0,AB395="N"),AND(CV395=0,AB395="B"),AND(CV395=0,LEFT(TRIM(AB395),1)="I")),1,0))),"")</f>
        <v/>
      </c>
      <c r="DY395" s="23" t="str">
        <f t="shared" si="251"/>
        <v/>
      </c>
      <c r="DZ395" s="23" t="str">
        <f>+IF(LEN($I395)&gt;5,IF(ISERROR(VLOOKUP(AD395,'CODIGO PAGO'!$B$2:$B$20,1,0)),1,IF(OR(AND(CX395=1,AD395&lt;&gt;"N"),AND(CX395=3,AD395&lt;&gt;"B"),AND(CX395=2,LEFT(TRIM(AD395),1)&lt;&gt;"I")),1,IF(OR(AND(CX395=0,AD395="N"),AND(CX395=0,AD395="B"),AND(CX395=0,LEFT(TRIM(AD395),1)="I")),1,0))),"")</f>
        <v/>
      </c>
      <c r="EA395" s="23" t="str">
        <f t="shared" si="252"/>
        <v/>
      </c>
      <c r="EB395" s="23" t="str">
        <f>+IF(LEN($I395)&gt;5,IF(ISERROR(VLOOKUP(AF395,'CODIGO PAGO'!$B$2:$B$20,1,0)),1,IF(OR(AND(CZ395=1,AF395&lt;&gt;"N"),AND(CZ395=3,AF395&lt;&gt;"B"),AND(CZ395=2,LEFT(TRIM(AF395),1)&lt;&gt;"I")),1,IF(OR(AND(CZ395=0,AF395="N"),AND(CZ395=0,AF395="B"),AND(CZ395=0,LEFT(TRIM(AF395),1)="I")),1,0))),"")</f>
        <v/>
      </c>
      <c r="EC395" s="23" t="str">
        <f t="shared" si="253"/>
        <v/>
      </c>
      <c r="ED395" s="23" t="str">
        <f>+IF(LEN($I395)&gt;5,IF(ISERROR(VLOOKUP(AH395,'CODIGO PAGO'!$B$2:$B$20,1,0)),1,IF(OR(AND(DB395=1,AH395&lt;&gt;"N"),AND(DB395=3,AH395&lt;&gt;"B"),AND(DB395=2,LEFT(TRIM(AH395),1)&lt;&gt;"I")),1,IF(OR(AND(DB395=0,AH395="N"),AND(DB395=0,AH395="B"),AND(DB395=0,LEFT(TRIM(AH395),1)="I")),1,0))),"")</f>
        <v/>
      </c>
      <c r="EE395" s="23" t="str">
        <f t="shared" si="254"/>
        <v/>
      </c>
      <c r="EF395" s="23" t="str">
        <f>+IF(LEN($I395)&gt;5,IF(ISERROR(VLOOKUP(AJ395,'CODIGO PAGO'!$B$2:$B$20,1,0)),1,IF(OR(AND(DD395=1,AJ395&lt;&gt;"N"),AND(DD395=3,AJ395&lt;&gt;"B"),AND(DD395=2,LEFT(TRIM(AJ395),1)&lt;&gt;"I")),1,IF(OR(AND(DD395=0,AJ395="N"),AND(DD395=0,AJ395="B"),AND(DD395=0,LEFT(TRIM(AJ395),1)="I")),1,0))),"")</f>
        <v/>
      </c>
      <c r="EG395" s="23" t="str">
        <f t="shared" si="255"/>
        <v/>
      </c>
      <c r="EH395" s="23" t="str">
        <f>+IF(LEN($I395)&gt;5,IF(ISERROR(VLOOKUP(AL395,'CODIGO PAGO'!$B$2:$B$20,1,0)),1,IF(OR(AND(DF395=1,AL395&lt;&gt;"N"),AND(DF395=3,AL395&lt;&gt;"B"),AND(DF395=2,LEFT(TRIM(AL395),1)&lt;&gt;"I")),1,IF(OR(AND(DF395=0,AL395="N"),AND(DF395=0,AL395="B"),AND(DF395=0,LEFT(TRIM(AL395),1)="I")),1,0))),"")</f>
        <v/>
      </c>
      <c r="EI395" s="23" t="str">
        <f t="shared" si="256"/>
        <v/>
      </c>
      <c r="EJ395" s="23" t="str">
        <f>+IF(LEN($I395)&gt;5,IF(ISERROR(VLOOKUP(AN395,'CODIGO PAGO'!$B$2:$B$20,1,0)),1,IF(OR(AND(DH395=1,AN395&lt;&gt;"N"),AND(DH395=3,AN395&lt;&gt;"B"),AND(DH395=2,LEFT(TRIM(AN395),1)&lt;&gt;"I")),1,IF(OR(AND(DH395=0,AN395="N"),AND(DH395=0,AN395="B"),AND(DH395=0,LEFT(TRIM(AN395),1)="I")),1,0))),"")</f>
        <v/>
      </c>
      <c r="EK395" s="23" t="str">
        <f t="shared" si="257"/>
        <v/>
      </c>
      <c r="EL395" s="24" t="str">
        <f t="shared" si="258"/>
        <v/>
      </c>
    </row>
    <row r="396" spans="1:142" s="26" customFormat="1">
      <c r="A396" s="15" t="str">
        <f t="shared" si="224"/>
        <v/>
      </c>
      <c r="B396" s="1" t="str">
        <f>+IF(LEN(I396)&gt;5,'CODIGO PAGO'!$B$28,"")</f>
        <v/>
      </c>
      <c r="C396" s="1" t="str">
        <f>+IF(LEN($I396)&gt;5,BD!D396,"")</f>
        <v/>
      </c>
      <c r="D396" s="168" t="str">
        <f>+IF(LEN($I396)&gt;5,BD!A396,"")</f>
        <v/>
      </c>
      <c r="E396" s="1" t="str">
        <f>+IF(LEN($I396)&gt;5,BD!B396,"")</f>
        <v/>
      </c>
      <c r="F396" s="1" t="str">
        <f>+IF(LEN($I396)&gt;5,BD!C396,"")</f>
        <v/>
      </c>
      <c r="G396" s="141"/>
      <c r="H396" s="141"/>
      <c r="I396" s="1" t="str">
        <f>+IF(LEN(BD!G396)&gt;5,BD!G396,"")</f>
        <v/>
      </c>
      <c r="J396" s="167" t="str">
        <f>+IF(LEN($I396)&gt;5,BD!E396,"")</f>
        <v/>
      </c>
      <c r="K396" s="6" t="str">
        <f t="shared" si="225"/>
        <v/>
      </c>
      <c r="L396" s="87" t="str">
        <f>+IF(LEN($I396)&gt;5,BD!H396,"")</f>
        <v/>
      </c>
      <c r="M396" s="40" t="str">
        <f t="shared" si="226"/>
        <v/>
      </c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4" t="str">
        <f t="shared" si="227"/>
        <v/>
      </c>
      <c r="AQ396" s="5" t="str">
        <f t="shared" si="228"/>
        <v/>
      </c>
      <c r="AR396" s="91" t="str">
        <f t="shared" si="229"/>
        <v/>
      </c>
      <c r="AS396" s="5" t="str">
        <f t="shared" si="230"/>
        <v/>
      </c>
      <c r="AT396" s="91" t="str">
        <f t="shared" si="231"/>
        <v/>
      </c>
      <c r="AU396" s="4" t="str">
        <f t="shared" si="232"/>
        <v/>
      </c>
      <c r="AV396" s="4" t="str">
        <f t="shared" si="233"/>
        <v/>
      </c>
      <c r="AW396" s="4" t="str">
        <f t="shared" si="234"/>
        <v/>
      </c>
      <c r="AX396" s="4" t="str">
        <f t="shared" si="235"/>
        <v/>
      </c>
      <c r="AY396" s="88" t="str">
        <f t="shared" si="236"/>
        <v/>
      </c>
      <c r="AZ396" s="17" t="str">
        <f t="shared" si="237"/>
        <v/>
      </c>
      <c r="BA396" s="18" t="str">
        <f t="shared" si="238"/>
        <v/>
      </c>
      <c r="BB396" s="19" t="str">
        <f>+IF(LEN(I396)&gt;5,IF(INT(RIGHT(B396,1))=9,0.5*L396*AY396,INT(MID(B396,5,LEN(B396)-4))*L396)+IFERROR(VLOOKUP(I396,AJUSTES!$A$1:$I$50,9,0),0),"")</f>
        <v/>
      </c>
      <c r="BC396" s="12"/>
      <c r="BD396" s="19" t="str">
        <f t="shared" si="239"/>
        <v/>
      </c>
      <c r="BE396" s="18" t="str">
        <f t="shared" si="240"/>
        <v/>
      </c>
      <c r="BF396" s="139" t="str">
        <f t="shared" si="241"/>
        <v/>
      </c>
      <c r="BG396" s="114"/>
      <c r="BH396" s="18" t="str">
        <f t="shared" si="242"/>
        <v/>
      </c>
      <c r="BI396" s="13"/>
      <c r="BJ396" s="12"/>
      <c r="BK396" s="12"/>
      <c r="BL396" s="145"/>
      <c r="BM396" s="12"/>
      <c r="BN396" s="12"/>
      <c r="BO396" s="12"/>
      <c r="BP396" s="12"/>
      <c r="BQ396" s="12"/>
      <c r="BR396" s="12"/>
      <c r="BS396" s="146"/>
      <c r="BT396" s="14"/>
      <c r="BU396" s="12"/>
      <c r="BV396" s="12"/>
      <c r="BW396" s="12"/>
      <c r="BX396" s="12"/>
      <c r="BY396" s="12"/>
      <c r="BZ396" s="144"/>
      <c r="CA396" s="107" t="str">
        <f>+IF(LEN($I396)&gt;5,IF(BD!F396="N/A","",BD!F396),"")</f>
        <v/>
      </c>
      <c r="CB396" s="21"/>
      <c r="CC396" s="147"/>
      <c r="CD396" s="148"/>
      <c r="CE396" s="8" t="str">
        <f>+IF(LEN(I396)&gt;5,BD!M396,"")</f>
        <v/>
      </c>
      <c r="CF396" s="16" t="str">
        <f>+IF(LEN(I396)&gt;5,BD!N396,"")</f>
        <v/>
      </c>
      <c r="CG396" s="3" t="str">
        <f t="shared" si="243"/>
        <v/>
      </c>
      <c r="CH396" s="23" t="str">
        <f>+IF(AND(LEN($I396)&gt;5),IF(AND($J396&gt;N$1,$J396&lt;=$AO$1),1,IF((COUNTIFS(INCAPACIDADES!$C$1:$C$51,$I396,INCAPACIDADES!K$1:K$51,N$1))&gt;0,2,IF(VLOOKUP($C396,BD!$D$1:$F$501,3,0)&gt;N$1,0,3))),"")</f>
        <v/>
      </c>
      <c r="CI396" s="23" t="str">
        <f>+IF(AND(LEN($I396)&gt;5),IF(AND($J396&gt;O$1,$J396&lt;=$AO$1),1,IF((COUNTIFS(INCAPACIDADES!$C$1:$C$51,$I396,INCAPACIDADES!L$1:L$51,O$1))&gt;0,2,IF(VLOOKUP($C396,BD!$D$1:$F$501,3,0)&gt;O$1,0,3))),"")</f>
        <v/>
      </c>
      <c r="CJ396" s="23" t="str">
        <f>+IF(AND(LEN($I396)&gt;5),IF(AND($J396&gt;P$1,$J396&lt;=$AO$1),1,IF((COUNTIFS(INCAPACIDADES!$C$1:$C$51,$I396,INCAPACIDADES!M$1:M$51,P$1))&gt;0,2,IF(VLOOKUP($C396,BD!$D$1:$F$501,3,0)&gt;P$1,0,3))),"")</f>
        <v/>
      </c>
      <c r="CK396" s="23" t="str">
        <f>+IF(AND(LEN($I396)&gt;5),IF(AND($J396&gt;Q$1,$J396&lt;=$AO$1),1,IF((COUNTIFS(INCAPACIDADES!$C$1:$C$51,$I396,INCAPACIDADES!N$1:N$51,Q$1))&gt;0,2,IF(VLOOKUP($C396,BD!$D$1:$F$501,3,0)&gt;Q$1,0,3))),"")</f>
        <v/>
      </c>
      <c r="CL396" s="23" t="str">
        <f>+IF(AND(LEN($I396)&gt;5),IF(AND($J396&gt;R$1,$J396&lt;=$AO$1),1,IF((COUNTIFS(INCAPACIDADES!$C$1:$C$51,$I396,INCAPACIDADES!O$1:O$51,R$1))&gt;0,2,IF(VLOOKUP($C396,BD!$D$1:$F$501,3,0)&gt;R$1,0,3))),"")</f>
        <v/>
      </c>
      <c r="CM396" s="23" t="str">
        <f>+IF(AND(LEN($I396)&gt;5),IF(AND($J396&gt;S$1,$J396&lt;=$AO$1),1,IF((COUNTIFS(INCAPACIDADES!$C$1:$C$51,$I396,INCAPACIDADES!P$1:P$51,S$1))&gt;0,2,IF(VLOOKUP($C396,BD!$D$1:$F$501,3,0)&gt;S$1,0,3))),"")</f>
        <v/>
      </c>
      <c r="CN396" s="23" t="str">
        <f>+IF(AND(LEN($I396)&gt;5),IF(AND($J396&gt;T$1,$J396&lt;=$AO$1),1,IF((COUNTIFS(INCAPACIDADES!$C$1:$C$51,$I396,INCAPACIDADES!Q$1:Q$51,T$1))&gt;0,2,IF(VLOOKUP($C396,BD!$D$1:$F$501,3,0)&gt;T$1,0,3))),"")</f>
        <v/>
      </c>
      <c r="CO396" s="23" t="str">
        <f>+IF(AND(LEN($I396)&gt;5),IF(AND($J396&gt;U$1,$J396&lt;=$AO$1),1,IF((COUNTIFS(INCAPACIDADES!$C$1:$C$51,$I396,INCAPACIDADES!R$1:R$51,U$1))&gt;0,2,IF(VLOOKUP($C396,BD!$D$1:$F$501,3,0)&gt;U$1,0,3))),"")</f>
        <v/>
      </c>
      <c r="CP396" s="23" t="str">
        <f>+IF(AND(LEN($I396)&gt;5),IF(AND($J396&gt;V$1,$J396&lt;=$AO$1),1,IF((COUNTIFS(INCAPACIDADES!$C$1:$C$51,$I396,INCAPACIDADES!S$1:S$51,V$1))&gt;0,2,IF(VLOOKUP($C396,BD!$D$1:$F$501,3,0)&gt;V$1,0,3))),"")</f>
        <v/>
      </c>
      <c r="CQ396" s="23" t="str">
        <f>+IF(AND(LEN($I396)&gt;5),IF(AND($J396&gt;W$1,$J396&lt;=$AO$1),1,IF((COUNTIFS(INCAPACIDADES!$C$1:$C$51,$I396,INCAPACIDADES!T$1:T$51,W$1))&gt;0,2,IF(VLOOKUP($C396,BD!$D$1:$F$501,3,0)&gt;W$1,0,3))),"")</f>
        <v/>
      </c>
      <c r="CR396" s="23" t="str">
        <f>+IF(AND(LEN($I396)&gt;5),IF(AND($J396&gt;X$1,$J396&lt;=$AO$1),1,IF((COUNTIFS(INCAPACIDADES!$C$1:$C$51,$I396,INCAPACIDADES!U$1:U$51,X$1))&gt;0,2,IF(VLOOKUP($C396,BD!$D$1:$F$501,3,0)&gt;X$1,0,3))),"")</f>
        <v/>
      </c>
      <c r="CS396" s="23" t="str">
        <f>+IF(AND(LEN($I396)&gt;5),IF(AND($J396&gt;Y$1,$J396&lt;=$AO$1),1,IF((COUNTIFS(INCAPACIDADES!$C$1:$C$51,$I396,INCAPACIDADES!V$1:V$51,Y$1))&gt;0,2,IF(VLOOKUP($C396,BD!$D$1:$F$501,3,0)&gt;Y$1,0,3))),"")</f>
        <v/>
      </c>
      <c r="CT396" s="23" t="str">
        <f>+IF(AND(LEN($I396)&gt;5),IF(AND($J396&gt;Z$1,$J396&lt;=$AO$1),1,IF((COUNTIFS(INCAPACIDADES!$C$1:$C$51,$I396,INCAPACIDADES!W$1:W$51,Z$1))&gt;0,2,IF(VLOOKUP($C396,BD!$D$1:$F$501,3,0)&gt;Z$1,0,3))),"")</f>
        <v/>
      </c>
      <c r="CU396" s="23" t="str">
        <f>+IF(AND(LEN($I396)&gt;5),IF(AND($J396&gt;AA$1,$J396&lt;=$AO$1),1,IF((COUNTIFS(INCAPACIDADES!$C$1:$C$51,$I396,INCAPACIDADES!X$1:X$51,AA$1))&gt;0,2,IF(VLOOKUP($C396,BD!$D$1:$F$501,3,0)&gt;AA$1,0,3))),"")</f>
        <v/>
      </c>
      <c r="CV396" s="23" t="str">
        <f>+IF(AND(LEN($I396)&gt;5),IF(AND($J396&gt;AB$1,$J396&lt;=$AO$1),1,IF((COUNTIFS(INCAPACIDADES!$C$1:$C$51,$I396,INCAPACIDADES!Y$1:Y$51,AB$1))&gt;0,2,IF(VLOOKUP($C396,BD!$D$1:$F$501,3,0)&gt;AB$1,0,3))),"")</f>
        <v/>
      </c>
      <c r="CW396" s="23" t="str">
        <f>+IF(AND(LEN($I396)&gt;5),IF(AND($J396&gt;AC$1,$J396&lt;=$AO$1),1,IF((COUNTIFS(INCAPACIDADES!$C$1:$C$51,$I396,INCAPACIDADES!Z$1:Z$51,AC$1))&gt;0,2,IF(VLOOKUP($C396,BD!$D$1:$F$501,3,0)&gt;AC$1,0,3))),"")</f>
        <v/>
      </c>
      <c r="CX396" s="23" t="str">
        <f>+IF(AND(LEN($I396)&gt;5),IF(AND($J396&gt;AD$1,$J396&lt;=$AO$1),1,IF((COUNTIFS(INCAPACIDADES!$C$1:$C$51,$I396,INCAPACIDADES!AA$1:AA$51,AD$1))&gt;0,2,IF(VLOOKUP($C396,BD!$D$1:$F$501,3,0)&gt;AD$1,0,3))),"")</f>
        <v/>
      </c>
      <c r="CY396" s="23" t="str">
        <f>+IF(AND(LEN($I396)&gt;5),IF(AND($J396&gt;AE$1,$J396&lt;=$AO$1),1,IF((COUNTIFS(INCAPACIDADES!$C$1:$C$51,$I396,INCAPACIDADES!AB$1:AB$51,AE$1))&gt;0,2,IF(VLOOKUP($C396,BD!$D$1:$F$501,3,0)&gt;AE$1,0,3))),"")</f>
        <v/>
      </c>
      <c r="CZ396" s="23" t="str">
        <f>+IF(AND(LEN($I396)&gt;5),IF(AND($J396&gt;AF$1,$J396&lt;=$AO$1),1,IF((COUNTIFS(INCAPACIDADES!$C$1:$C$51,$I396,INCAPACIDADES!AC$1:AC$51,AF$1))&gt;0,2,IF(VLOOKUP($C396,BD!$D$1:$F$501,3,0)&gt;AF$1,0,3))),"")</f>
        <v/>
      </c>
      <c r="DA396" s="23" t="str">
        <f>+IF(AND(LEN($I396)&gt;5),IF(AND($J396&gt;AG$1,$J396&lt;=$AO$1),1,IF((COUNTIFS(INCAPACIDADES!$C$1:$C$51,$I396,INCAPACIDADES!AD$1:AD$51,AG$1))&gt;0,2,IF(VLOOKUP($C396,BD!$D$1:$F$501,3,0)&gt;AG$1,0,3))),"")</f>
        <v/>
      </c>
      <c r="DB396" s="23" t="str">
        <f>+IF(AND(LEN($I396)&gt;5),IF(AND($J396&gt;AH$1,$J396&lt;=$AO$1),1,IF((COUNTIFS(INCAPACIDADES!$C$1:$C$51,$I396,INCAPACIDADES!AE$1:AE$51,AH$1))&gt;0,2,IF(VLOOKUP($C396,BD!$D$1:$F$501,3,0)&gt;AH$1,0,3))),"")</f>
        <v/>
      </c>
      <c r="DC396" s="23" t="str">
        <f>+IF(AND(LEN($I396)&gt;5),IF(AND($J396&gt;AI$1,$J396&lt;=$AO$1),1,IF((COUNTIFS(INCAPACIDADES!$C$1:$C$51,$I396,INCAPACIDADES!AF$1:AF$51,AI$1))&gt;0,2,IF(VLOOKUP($C396,BD!$D$1:$F$501,3,0)&gt;AI$1,0,3))),"")</f>
        <v/>
      </c>
      <c r="DD396" s="23" t="str">
        <f>+IF(AND(LEN($I396)&gt;5),IF(AND($J396&gt;AJ$1,$J396&lt;=$AO$1),1,IF((COUNTIFS(INCAPACIDADES!$C$1:$C$51,$I396,INCAPACIDADES!AG$1:AG$51,AJ$1))&gt;0,2,IF(VLOOKUP($C396,BD!$D$1:$F$501,3,0)&gt;AJ$1,0,3))),"")</f>
        <v/>
      </c>
      <c r="DE396" s="23" t="str">
        <f>+IF(AND(LEN($I396)&gt;5),IF(AND($J396&gt;AK$1,$J396&lt;=$AO$1),1,IF((COUNTIFS(INCAPACIDADES!$C$1:$C$51,$I396,INCAPACIDADES!AH$1:AH$51,AK$1))&gt;0,2,IF(VLOOKUP($C396,BD!$D$1:$F$501,3,0)&gt;AK$1,0,3))),"")</f>
        <v/>
      </c>
      <c r="DF396" s="23" t="str">
        <f>+IF(AND(LEN($I396)&gt;5),IF(AND($J396&gt;AL$1,$J396&lt;=$AO$1),1,IF((COUNTIFS(INCAPACIDADES!$C$1:$C$51,$I396,INCAPACIDADES!AI$1:AI$51,AL$1))&gt;0,2,IF(VLOOKUP($C396,BD!$D$1:$F$501,3,0)&gt;AL$1,0,3))),"")</f>
        <v/>
      </c>
      <c r="DG396" s="23" t="str">
        <f>+IF(AND(LEN($I396)&gt;5),IF(AND($J396&gt;AM$1,$J396&lt;=$AO$1),1,IF((COUNTIFS(INCAPACIDADES!$C$1:$C$51,$I396,INCAPACIDADES!AJ$1:AJ$51,AM$1))&gt;0,2,IF(VLOOKUP($C396,BD!$D$1:$F$501,3,0)&gt;AM$1,0,3))),"")</f>
        <v/>
      </c>
      <c r="DH396" s="23" t="str">
        <f>+IF(AND(LEN($I396)&gt;5),IF(AND($J396&gt;AN$1,$J396&lt;=$AO$1),1,IF((COUNTIFS(INCAPACIDADES!$C$1:$C$51,$I396,INCAPACIDADES!AK$1:AK$51,AN$1))&gt;0,2,IF(VLOOKUP($C396,BD!$D$1:$F$501,3,0)&gt;AN$1,0,3))),"")</f>
        <v/>
      </c>
      <c r="DI396" s="23" t="str">
        <f>+IF(AND(LEN($I396)&gt;5),IF(AND($J396&gt;AO$1,$J396&lt;=$AO$1),1,IF((COUNTIFS(INCAPACIDADES!$C$1:$C$51,$I396,INCAPACIDADES!AL$1:AL$51,AO$1))&gt;0,2,IF(VLOOKUP($C396,BD!$D$1:$F$501,3,0)&gt;AO$1,0,3))),"")</f>
        <v/>
      </c>
      <c r="DJ396" s="23" t="str">
        <f>+IF(LEN($I396)&gt;5,IF(ISERROR(VLOOKUP(N396,'CODIGO PAGO'!$B$2:$B$20,1,0)),1,IF(OR(AND(CH396=1,N396&lt;&gt;"N"),AND(CH396=3,N396&lt;&gt;"B"),AND(CH396=2,LEFT(TRIM(N396),1)&lt;&gt;"I")),1,IF(OR(AND(CH396=0,N396="N"),AND(CH396=0,N396="B"),AND(CH396=0,LEFT(TRIM(N396),1)="I")),1,0))),"")</f>
        <v/>
      </c>
      <c r="DK396" s="23" t="str">
        <f t="shared" si="244"/>
        <v/>
      </c>
      <c r="DL396" s="23" t="str">
        <f>+IF(LEN($I396)&gt;5,IF(ISERROR(VLOOKUP(P396,'CODIGO PAGO'!$B$2:$B$20,1,0)),1,IF(OR(AND(CJ396=1,P396&lt;&gt;"N"),AND(CJ396=3,P396&lt;&gt;"B"),AND(CJ396=2,LEFT(TRIM(P396),1)&lt;&gt;"I")),1,IF(OR(AND(CJ396=0,P396="N"),AND(CJ396=0,P396="B"),AND(CJ396=0,LEFT(TRIM(P396),1)="I")),1,0))),"")</f>
        <v/>
      </c>
      <c r="DM396" s="23" t="str">
        <f t="shared" si="245"/>
        <v/>
      </c>
      <c r="DN396" s="23" t="str">
        <f>+IF(LEN($I396)&gt;5,IF(ISERROR(VLOOKUP(R396,'CODIGO PAGO'!$B$2:$B$20,1,0)),1,IF(OR(AND(CL396=1,R396&lt;&gt;"N"),AND(CL396=3,R396&lt;&gt;"B"),AND(CL396=2,LEFT(TRIM(R396),1)&lt;&gt;"I")),1,IF(OR(AND(CL396=0,R396="N"),AND(CL396=0,R396="B"),AND(CL396=0,LEFT(TRIM(R396),1)="I")),1,0))),"")</f>
        <v/>
      </c>
      <c r="DO396" s="23" t="str">
        <f t="shared" si="246"/>
        <v/>
      </c>
      <c r="DP396" s="23" t="str">
        <f>+IF(LEN($I396)&gt;5,IF(ISERROR(VLOOKUP(T396,'CODIGO PAGO'!$B$2:$B$20,1,0)),1,IF(OR(AND(CN396=1,T396&lt;&gt;"N"),AND(CN396=3,T396&lt;&gt;"B"),AND(CN396=2,LEFT(TRIM(T396),1)&lt;&gt;"I")),1,IF(OR(AND(CN396=0,T396="N"),AND(CN396=0,T396="B"),AND(CN396=0,LEFT(TRIM(T396),1)="I")),1,0))),"")</f>
        <v/>
      </c>
      <c r="DQ396" s="23" t="str">
        <f t="shared" si="247"/>
        <v/>
      </c>
      <c r="DR396" s="23" t="str">
        <f>+IF(LEN($I396)&gt;5,IF(ISERROR(VLOOKUP(V396,'CODIGO PAGO'!$B$2:$B$20,1,0)),1,IF(OR(AND(CP396=1,V396&lt;&gt;"N"),AND(CP396=3,V396&lt;&gt;"B"),AND(CP396=2,LEFT(TRIM(V396),1)&lt;&gt;"I")),1,IF(OR(AND(CP396=0,V396="N"),AND(CP396=0,V396="B"),AND(CP396=0,LEFT(TRIM(V396),1)="I")),1,0))),"")</f>
        <v/>
      </c>
      <c r="DS396" s="23" t="str">
        <f t="shared" si="248"/>
        <v/>
      </c>
      <c r="DT396" s="23" t="str">
        <f>+IF(LEN($I396)&gt;5,IF(ISERROR(VLOOKUP(X396,'CODIGO PAGO'!$B$2:$B$20,1,0)),1,IF(OR(AND(CR396=1,X396&lt;&gt;"N"),AND(CR396=3,X396&lt;&gt;"B"),AND(CR396=2,LEFT(TRIM(X396),1)&lt;&gt;"I")),1,IF(OR(AND(CR396=0,X396="N"),AND(CR396=0,X396="B"),AND(CR396=0,LEFT(TRIM(X396),1)="I")),1,0))),"")</f>
        <v/>
      </c>
      <c r="DU396" s="23" t="str">
        <f t="shared" si="249"/>
        <v/>
      </c>
      <c r="DV396" s="23" t="str">
        <f>+IF(LEN($I396)&gt;5,IF(ISERROR(VLOOKUP(Z396,'CODIGO PAGO'!$B$2:$B$20,1,0)),1,IF(OR(AND(CT396=1,Z396&lt;&gt;"N"),AND(CT396=3,Z396&lt;&gt;"B"),AND(CT396=2,LEFT(TRIM(Z396),1)&lt;&gt;"I")),1,IF(OR(AND(CT396=0,Z396="N"),AND(CT396=0,Z396="B"),AND(CT396=0,LEFT(TRIM(Z396),1)="I")),1,0))),"")</f>
        <v/>
      </c>
      <c r="DW396" s="23" t="str">
        <f t="shared" si="250"/>
        <v/>
      </c>
      <c r="DX396" s="23" t="str">
        <f>+IF(LEN($I396)&gt;5,IF(ISERROR(VLOOKUP(AB396,'CODIGO PAGO'!$B$2:$B$20,1,0)),1,IF(OR(AND(CV396=1,AB396&lt;&gt;"N"),AND(CV396=3,AB396&lt;&gt;"B"),AND(CV396=2,LEFT(TRIM(AB396),1)&lt;&gt;"I")),1,IF(OR(AND(CV396=0,AB396="N"),AND(CV396=0,AB396="B"),AND(CV396=0,LEFT(TRIM(AB396),1)="I")),1,0))),"")</f>
        <v/>
      </c>
      <c r="DY396" s="23" t="str">
        <f t="shared" si="251"/>
        <v/>
      </c>
      <c r="DZ396" s="23" t="str">
        <f>+IF(LEN($I396)&gt;5,IF(ISERROR(VLOOKUP(AD396,'CODIGO PAGO'!$B$2:$B$20,1,0)),1,IF(OR(AND(CX396=1,AD396&lt;&gt;"N"),AND(CX396=3,AD396&lt;&gt;"B"),AND(CX396=2,LEFT(TRIM(AD396),1)&lt;&gt;"I")),1,IF(OR(AND(CX396=0,AD396="N"),AND(CX396=0,AD396="B"),AND(CX396=0,LEFT(TRIM(AD396),1)="I")),1,0))),"")</f>
        <v/>
      </c>
      <c r="EA396" s="23" t="str">
        <f t="shared" si="252"/>
        <v/>
      </c>
      <c r="EB396" s="23" t="str">
        <f>+IF(LEN($I396)&gt;5,IF(ISERROR(VLOOKUP(AF396,'CODIGO PAGO'!$B$2:$B$20,1,0)),1,IF(OR(AND(CZ396=1,AF396&lt;&gt;"N"),AND(CZ396=3,AF396&lt;&gt;"B"),AND(CZ396=2,LEFT(TRIM(AF396),1)&lt;&gt;"I")),1,IF(OR(AND(CZ396=0,AF396="N"),AND(CZ396=0,AF396="B"),AND(CZ396=0,LEFT(TRIM(AF396),1)="I")),1,0))),"")</f>
        <v/>
      </c>
      <c r="EC396" s="23" t="str">
        <f t="shared" si="253"/>
        <v/>
      </c>
      <c r="ED396" s="23" t="str">
        <f>+IF(LEN($I396)&gt;5,IF(ISERROR(VLOOKUP(AH396,'CODIGO PAGO'!$B$2:$B$20,1,0)),1,IF(OR(AND(DB396=1,AH396&lt;&gt;"N"),AND(DB396=3,AH396&lt;&gt;"B"),AND(DB396=2,LEFT(TRIM(AH396),1)&lt;&gt;"I")),1,IF(OR(AND(DB396=0,AH396="N"),AND(DB396=0,AH396="B"),AND(DB396=0,LEFT(TRIM(AH396),1)="I")),1,0))),"")</f>
        <v/>
      </c>
      <c r="EE396" s="23" t="str">
        <f t="shared" si="254"/>
        <v/>
      </c>
      <c r="EF396" s="23" t="str">
        <f>+IF(LEN($I396)&gt;5,IF(ISERROR(VLOOKUP(AJ396,'CODIGO PAGO'!$B$2:$B$20,1,0)),1,IF(OR(AND(DD396=1,AJ396&lt;&gt;"N"),AND(DD396=3,AJ396&lt;&gt;"B"),AND(DD396=2,LEFT(TRIM(AJ396),1)&lt;&gt;"I")),1,IF(OR(AND(DD396=0,AJ396="N"),AND(DD396=0,AJ396="B"),AND(DD396=0,LEFT(TRIM(AJ396),1)="I")),1,0))),"")</f>
        <v/>
      </c>
      <c r="EG396" s="23" t="str">
        <f t="shared" si="255"/>
        <v/>
      </c>
      <c r="EH396" s="23" t="str">
        <f>+IF(LEN($I396)&gt;5,IF(ISERROR(VLOOKUP(AL396,'CODIGO PAGO'!$B$2:$B$20,1,0)),1,IF(OR(AND(DF396=1,AL396&lt;&gt;"N"),AND(DF396=3,AL396&lt;&gt;"B"),AND(DF396=2,LEFT(TRIM(AL396),1)&lt;&gt;"I")),1,IF(OR(AND(DF396=0,AL396="N"),AND(DF396=0,AL396="B"),AND(DF396=0,LEFT(TRIM(AL396),1)="I")),1,0))),"")</f>
        <v/>
      </c>
      <c r="EI396" s="23" t="str">
        <f t="shared" si="256"/>
        <v/>
      </c>
      <c r="EJ396" s="23" t="str">
        <f>+IF(LEN($I396)&gt;5,IF(ISERROR(VLOOKUP(AN396,'CODIGO PAGO'!$B$2:$B$20,1,0)),1,IF(OR(AND(DH396=1,AN396&lt;&gt;"N"),AND(DH396=3,AN396&lt;&gt;"B"),AND(DH396=2,LEFT(TRIM(AN396),1)&lt;&gt;"I")),1,IF(OR(AND(DH396=0,AN396="N"),AND(DH396=0,AN396="B"),AND(DH396=0,LEFT(TRIM(AN396),1)="I")),1,0))),"")</f>
        <v/>
      </c>
      <c r="EK396" s="23" t="str">
        <f t="shared" si="257"/>
        <v/>
      </c>
      <c r="EL396" s="24" t="str">
        <f t="shared" si="258"/>
        <v/>
      </c>
    </row>
    <row r="397" spans="1:142" s="26" customFormat="1">
      <c r="A397" s="15" t="str">
        <f t="shared" si="224"/>
        <v/>
      </c>
      <c r="B397" s="1" t="str">
        <f>+IF(LEN(I397)&gt;5,'CODIGO PAGO'!$B$28,"")</f>
        <v/>
      </c>
      <c r="C397" s="1" t="str">
        <f>+IF(LEN($I397)&gt;5,BD!D397,"")</f>
        <v/>
      </c>
      <c r="D397" s="168" t="str">
        <f>+IF(LEN($I397)&gt;5,BD!A397,"")</f>
        <v/>
      </c>
      <c r="E397" s="1" t="str">
        <f>+IF(LEN($I397)&gt;5,BD!B397,"")</f>
        <v/>
      </c>
      <c r="F397" s="1" t="str">
        <f>+IF(LEN($I397)&gt;5,BD!C397,"")</f>
        <v/>
      </c>
      <c r="G397" s="141"/>
      <c r="H397" s="141"/>
      <c r="I397" s="1" t="str">
        <f>+IF(LEN(BD!G397)&gt;5,BD!G397,"")</f>
        <v/>
      </c>
      <c r="J397" s="167" t="str">
        <f>+IF(LEN($I397)&gt;5,BD!E397,"")</f>
        <v/>
      </c>
      <c r="K397" s="6" t="str">
        <f t="shared" si="225"/>
        <v/>
      </c>
      <c r="L397" s="87" t="str">
        <f>+IF(LEN($I397)&gt;5,BD!H397,"")</f>
        <v/>
      </c>
      <c r="M397" s="40" t="str">
        <f t="shared" si="226"/>
        <v/>
      </c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4" t="str">
        <f t="shared" si="227"/>
        <v/>
      </c>
      <c r="AQ397" s="5" t="str">
        <f t="shared" si="228"/>
        <v/>
      </c>
      <c r="AR397" s="91" t="str">
        <f t="shared" si="229"/>
        <v/>
      </c>
      <c r="AS397" s="5" t="str">
        <f t="shared" si="230"/>
        <v/>
      </c>
      <c r="AT397" s="91" t="str">
        <f t="shared" si="231"/>
        <v/>
      </c>
      <c r="AU397" s="4" t="str">
        <f t="shared" si="232"/>
        <v/>
      </c>
      <c r="AV397" s="4" t="str">
        <f t="shared" si="233"/>
        <v/>
      </c>
      <c r="AW397" s="4" t="str">
        <f t="shared" si="234"/>
        <v/>
      </c>
      <c r="AX397" s="4" t="str">
        <f t="shared" si="235"/>
        <v/>
      </c>
      <c r="AY397" s="88" t="str">
        <f t="shared" si="236"/>
        <v/>
      </c>
      <c r="AZ397" s="17" t="str">
        <f t="shared" si="237"/>
        <v/>
      </c>
      <c r="BA397" s="18" t="str">
        <f t="shared" si="238"/>
        <v/>
      </c>
      <c r="BB397" s="19" t="str">
        <f>+IF(LEN(I397)&gt;5,IF(INT(RIGHT(B397,1))=9,0.5*L397*AY397,INT(MID(B397,5,LEN(B397)-4))*L397)+IFERROR(VLOOKUP(I397,AJUSTES!$A$1:$I$50,9,0),0),"")</f>
        <v/>
      </c>
      <c r="BC397" s="12"/>
      <c r="BD397" s="19" t="str">
        <f t="shared" si="239"/>
        <v/>
      </c>
      <c r="BE397" s="18" t="str">
        <f t="shared" si="240"/>
        <v/>
      </c>
      <c r="BF397" s="139" t="str">
        <f t="shared" si="241"/>
        <v/>
      </c>
      <c r="BG397" s="114"/>
      <c r="BH397" s="18" t="str">
        <f t="shared" si="242"/>
        <v/>
      </c>
      <c r="BI397" s="13"/>
      <c r="BJ397" s="12"/>
      <c r="BK397" s="12"/>
      <c r="BL397" s="145"/>
      <c r="BM397" s="12"/>
      <c r="BN397" s="12"/>
      <c r="BO397" s="12"/>
      <c r="BP397" s="12"/>
      <c r="BQ397" s="12"/>
      <c r="BR397" s="12"/>
      <c r="BS397" s="146"/>
      <c r="BT397" s="14"/>
      <c r="BU397" s="12"/>
      <c r="BV397" s="12"/>
      <c r="BW397" s="12"/>
      <c r="BX397" s="12"/>
      <c r="BY397" s="12"/>
      <c r="BZ397" s="144"/>
      <c r="CA397" s="107" t="str">
        <f>+IF(LEN($I397)&gt;5,IF(BD!F397="N/A","",BD!F397),"")</f>
        <v/>
      </c>
      <c r="CB397" s="21"/>
      <c r="CC397" s="147"/>
      <c r="CD397" s="148"/>
      <c r="CE397" s="8" t="str">
        <f>+IF(LEN(I397)&gt;5,BD!M397,"")</f>
        <v/>
      </c>
      <c r="CF397" s="16" t="str">
        <f>+IF(LEN(I397)&gt;5,BD!N397,"")</f>
        <v/>
      </c>
      <c r="CG397" s="3" t="str">
        <f t="shared" si="243"/>
        <v/>
      </c>
      <c r="CH397" s="23" t="str">
        <f>+IF(AND(LEN($I397)&gt;5),IF(AND($J397&gt;N$1,$J397&lt;=$AO$1),1,IF((COUNTIFS(INCAPACIDADES!$C$1:$C$51,$I397,INCAPACIDADES!K$1:K$51,N$1))&gt;0,2,IF(VLOOKUP($C397,BD!$D$1:$F$501,3,0)&gt;N$1,0,3))),"")</f>
        <v/>
      </c>
      <c r="CI397" s="23" t="str">
        <f>+IF(AND(LEN($I397)&gt;5),IF(AND($J397&gt;O$1,$J397&lt;=$AO$1),1,IF((COUNTIFS(INCAPACIDADES!$C$1:$C$51,$I397,INCAPACIDADES!L$1:L$51,O$1))&gt;0,2,IF(VLOOKUP($C397,BD!$D$1:$F$501,3,0)&gt;O$1,0,3))),"")</f>
        <v/>
      </c>
      <c r="CJ397" s="23" t="str">
        <f>+IF(AND(LEN($I397)&gt;5),IF(AND($J397&gt;P$1,$J397&lt;=$AO$1),1,IF((COUNTIFS(INCAPACIDADES!$C$1:$C$51,$I397,INCAPACIDADES!M$1:M$51,P$1))&gt;0,2,IF(VLOOKUP($C397,BD!$D$1:$F$501,3,0)&gt;P$1,0,3))),"")</f>
        <v/>
      </c>
      <c r="CK397" s="23" t="str">
        <f>+IF(AND(LEN($I397)&gt;5),IF(AND($J397&gt;Q$1,$J397&lt;=$AO$1),1,IF((COUNTIFS(INCAPACIDADES!$C$1:$C$51,$I397,INCAPACIDADES!N$1:N$51,Q$1))&gt;0,2,IF(VLOOKUP($C397,BD!$D$1:$F$501,3,0)&gt;Q$1,0,3))),"")</f>
        <v/>
      </c>
      <c r="CL397" s="23" t="str">
        <f>+IF(AND(LEN($I397)&gt;5),IF(AND($J397&gt;R$1,$J397&lt;=$AO$1),1,IF((COUNTIFS(INCAPACIDADES!$C$1:$C$51,$I397,INCAPACIDADES!O$1:O$51,R$1))&gt;0,2,IF(VLOOKUP($C397,BD!$D$1:$F$501,3,0)&gt;R$1,0,3))),"")</f>
        <v/>
      </c>
      <c r="CM397" s="23" t="str">
        <f>+IF(AND(LEN($I397)&gt;5),IF(AND($J397&gt;S$1,$J397&lt;=$AO$1),1,IF((COUNTIFS(INCAPACIDADES!$C$1:$C$51,$I397,INCAPACIDADES!P$1:P$51,S$1))&gt;0,2,IF(VLOOKUP($C397,BD!$D$1:$F$501,3,0)&gt;S$1,0,3))),"")</f>
        <v/>
      </c>
      <c r="CN397" s="23" t="str">
        <f>+IF(AND(LEN($I397)&gt;5),IF(AND($J397&gt;T$1,$J397&lt;=$AO$1),1,IF((COUNTIFS(INCAPACIDADES!$C$1:$C$51,$I397,INCAPACIDADES!Q$1:Q$51,T$1))&gt;0,2,IF(VLOOKUP($C397,BD!$D$1:$F$501,3,0)&gt;T$1,0,3))),"")</f>
        <v/>
      </c>
      <c r="CO397" s="23" t="str">
        <f>+IF(AND(LEN($I397)&gt;5),IF(AND($J397&gt;U$1,$J397&lt;=$AO$1),1,IF((COUNTIFS(INCAPACIDADES!$C$1:$C$51,$I397,INCAPACIDADES!R$1:R$51,U$1))&gt;0,2,IF(VLOOKUP($C397,BD!$D$1:$F$501,3,0)&gt;U$1,0,3))),"")</f>
        <v/>
      </c>
      <c r="CP397" s="23" t="str">
        <f>+IF(AND(LEN($I397)&gt;5),IF(AND($J397&gt;V$1,$J397&lt;=$AO$1),1,IF((COUNTIFS(INCAPACIDADES!$C$1:$C$51,$I397,INCAPACIDADES!S$1:S$51,V$1))&gt;0,2,IF(VLOOKUP($C397,BD!$D$1:$F$501,3,0)&gt;V$1,0,3))),"")</f>
        <v/>
      </c>
      <c r="CQ397" s="23" t="str">
        <f>+IF(AND(LEN($I397)&gt;5),IF(AND($J397&gt;W$1,$J397&lt;=$AO$1),1,IF((COUNTIFS(INCAPACIDADES!$C$1:$C$51,$I397,INCAPACIDADES!T$1:T$51,W$1))&gt;0,2,IF(VLOOKUP($C397,BD!$D$1:$F$501,3,0)&gt;W$1,0,3))),"")</f>
        <v/>
      </c>
      <c r="CR397" s="23" t="str">
        <f>+IF(AND(LEN($I397)&gt;5),IF(AND($J397&gt;X$1,$J397&lt;=$AO$1),1,IF((COUNTIFS(INCAPACIDADES!$C$1:$C$51,$I397,INCAPACIDADES!U$1:U$51,X$1))&gt;0,2,IF(VLOOKUP($C397,BD!$D$1:$F$501,3,0)&gt;X$1,0,3))),"")</f>
        <v/>
      </c>
      <c r="CS397" s="23" t="str">
        <f>+IF(AND(LEN($I397)&gt;5),IF(AND($J397&gt;Y$1,$J397&lt;=$AO$1),1,IF((COUNTIFS(INCAPACIDADES!$C$1:$C$51,$I397,INCAPACIDADES!V$1:V$51,Y$1))&gt;0,2,IF(VLOOKUP($C397,BD!$D$1:$F$501,3,0)&gt;Y$1,0,3))),"")</f>
        <v/>
      </c>
      <c r="CT397" s="23" t="str">
        <f>+IF(AND(LEN($I397)&gt;5),IF(AND($J397&gt;Z$1,$J397&lt;=$AO$1),1,IF((COUNTIFS(INCAPACIDADES!$C$1:$C$51,$I397,INCAPACIDADES!W$1:W$51,Z$1))&gt;0,2,IF(VLOOKUP($C397,BD!$D$1:$F$501,3,0)&gt;Z$1,0,3))),"")</f>
        <v/>
      </c>
      <c r="CU397" s="23" t="str">
        <f>+IF(AND(LEN($I397)&gt;5),IF(AND($J397&gt;AA$1,$J397&lt;=$AO$1),1,IF((COUNTIFS(INCAPACIDADES!$C$1:$C$51,$I397,INCAPACIDADES!X$1:X$51,AA$1))&gt;0,2,IF(VLOOKUP($C397,BD!$D$1:$F$501,3,0)&gt;AA$1,0,3))),"")</f>
        <v/>
      </c>
      <c r="CV397" s="23" t="str">
        <f>+IF(AND(LEN($I397)&gt;5),IF(AND($J397&gt;AB$1,$J397&lt;=$AO$1),1,IF((COUNTIFS(INCAPACIDADES!$C$1:$C$51,$I397,INCAPACIDADES!Y$1:Y$51,AB$1))&gt;0,2,IF(VLOOKUP($C397,BD!$D$1:$F$501,3,0)&gt;AB$1,0,3))),"")</f>
        <v/>
      </c>
      <c r="CW397" s="23" t="str">
        <f>+IF(AND(LEN($I397)&gt;5),IF(AND($J397&gt;AC$1,$J397&lt;=$AO$1),1,IF((COUNTIFS(INCAPACIDADES!$C$1:$C$51,$I397,INCAPACIDADES!Z$1:Z$51,AC$1))&gt;0,2,IF(VLOOKUP($C397,BD!$D$1:$F$501,3,0)&gt;AC$1,0,3))),"")</f>
        <v/>
      </c>
      <c r="CX397" s="23" t="str">
        <f>+IF(AND(LEN($I397)&gt;5),IF(AND($J397&gt;AD$1,$J397&lt;=$AO$1),1,IF((COUNTIFS(INCAPACIDADES!$C$1:$C$51,$I397,INCAPACIDADES!AA$1:AA$51,AD$1))&gt;0,2,IF(VLOOKUP($C397,BD!$D$1:$F$501,3,0)&gt;AD$1,0,3))),"")</f>
        <v/>
      </c>
      <c r="CY397" s="23" t="str">
        <f>+IF(AND(LEN($I397)&gt;5),IF(AND($J397&gt;AE$1,$J397&lt;=$AO$1),1,IF((COUNTIFS(INCAPACIDADES!$C$1:$C$51,$I397,INCAPACIDADES!AB$1:AB$51,AE$1))&gt;0,2,IF(VLOOKUP($C397,BD!$D$1:$F$501,3,0)&gt;AE$1,0,3))),"")</f>
        <v/>
      </c>
      <c r="CZ397" s="23" t="str">
        <f>+IF(AND(LEN($I397)&gt;5),IF(AND($J397&gt;AF$1,$J397&lt;=$AO$1),1,IF((COUNTIFS(INCAPACIDADES!$C$1:$C$51,$I397,INCAPACIDADES!AC$1:AC$51,AF$1))&gt;0,2,IF(VLOOKUP($C397,BD!$D$1:$F$501,3,0)&gt;AF$1,0,3))),"")</f>
        <v/>
      </c>
      <c r="DA397" s="23" t="str">
        <f>+IF(AND(LEN($I397)&gt;5),IF(AND($J397&gt;AG$1,$J397&lt;=$AO$1),1,IF((COUNTIFS(INCAPACIDADES!$C$1:$C$51,$I397,INCAPACIDADES!AD$1:AD$51,AG$1))&gt;0,2,IF(VLOOKUP($C397,BD!$D$1:$F$501,3,0)&gt;AG$1,0,3))),"")</f>
        <v/>
      </c>
      <c r="DB397" s="23" t="str">
        <f>+IF(AND(LEN($I397)&gt;5),IF(AND($J397&gt;AH$1,$J397&lt;=$AO$1),1,IF((COUNTIFS(INCAPACIDADES!$C$1:$C$51,$I397,INCAPACIDADES!AE$1:AE$51,AH$1))&gt;0,2,IF(VLOOKUP($C397,BD!$D$1:$F$501,3,0)&gt;AH$1,0,3))),"")</f>
        <v/>
      </c>
      <c r="DC397" s="23" t="str">
        <f>+IF(AND(LEN($I397)&gt;5),IF(AND($J397&gt;AI$1,$J397&lt;=$AO$1),1,IF((COUNTIFS(INCAPACIDADES!$C$1:$C$51,$I397,INCAPACIDADES!AF$1:AF$51,AI$1))&gt;0,2,IF(VLOOKUP($C397,BD!$D$1:$F$501,3,0)&gt;AI$1,0,3))),"")</f>
        <v/>
      </c>
      <c r="DD397" s="23" t="str">
        <f>+IF(AND(LEN($I397)&gt;5),IF(AND($J397&gt;AJ$1,$J397&lt;=$AO$1),1,IF((COUNTIFS(INCAPACIDADES!$C$1:$C$51,$I397,INCAPACIDADES!AG$1:AG$51,AJ$1))&gt;0,2,IF(VLOOKUP($C397,BD!$D$1:$F$501,3,0)&gt;AJ$1,0,3))),"")</f>
        <v/>
      </c>
      <c r="DE397" s="23" t="str">
        <f>+IF(AND(LEN($I397)&gt;5),IF(AND($J397&gt;AK$1,$J397&lt;=$AO$1),1,IF((COUNTIFS(INCAPACIDADES!$C$1:$C$51,$I397,INCAPACIDADES!AH$1:AH$51,AK$1))&gt;0,2,IF(VLOOKUP($C397,BD!$D$1:$F$501,3,0)&gt;AK$1,0,3))),"")</f>
        <v/>
      </c>
      <c r="DF397" s="23" t="str">
        <f>+IF(AND(LEN($I397)&gt;5),IF(AND($J397&gt;AL$1,$J397&lt;=$AO$1),1,IF((COUNTIFS(INCAPACIDADES!$C$1:$C$51,$I397,INCAPACIDADES!AI$1:AI$51,AL$1))&gt;0,2,IF(VLOOKUP($C397,BD!$D$1:$F$501,3,0)&gt;AL$1,0,3))),"")</f>
        <v/>
      </c>
      <c r="DG397" s="23" t="str">
        <f>+IF(AND(LEN($I397)&gt;5),IF(AND($J397&gt;AM$1,$J397&lt;=$AO$1),1,IF((COUNTIFS(INCAPACIDADES!$C$1:$C$51,$I397,INCAPACIDADES!AJ$1:AJ$51,AM$1))&gt;0,2,IF(VLOOKUP($C397,BD!$D$1:$F$501,3,0)&gt;AM$1,0,3))),"")</f>
        <v/>
      </c>
      <c r="DH397" s="23" t="str">
        <f>+IF(AND(LEN($I397)&gt;5),IF(AND($J397&gt;AN$1,$J397&lt;=$AO$1),1,IF((COUNTIFS(INCAPACIDADES!$C$1:$C$51,$I397,INCAPACIDADES!AK$1:AK$51,AN$1))&gt;0,2,IF(VLOOKUP($C397,BD!$D$1:$F$501,3,0)&gt;AN$1,0,3))),"")</f>
        <v/>
      </c>
      <c r="DI397" s="23" t="str">
        <f>+IF(AND(LEN($I397)&gt;5),IF(AND($J397&gt;AO$1,$J397&lt;=$AO$1),1,IF((COUNTIFS(INCAPACIDADES!$C$1:$C$51,$I397,INCAPACIDADES!AL$1:AL$51,AO$1))&gt;0,2,IF(VLOOKUP($C397,BD!$D$1:$F$501,3,0)&gt;AO$1,0,3))),"")</f>
        <v/>
      </c>
      <c r="DJ397" s="23" t="str">
        <f>+IF(LEN($I397)&gt;5,IF(ISERROR(VLOOKUP(N397,'CODIGO PAGO'!$B$2:$B$20,1,0)),1,IF(OR(AND(CH397=1,N397&lt;&gt;"N"),AND(CH397=3,N397&lt;&gt;"B"),AND(CH397=2,LEFT(TRIM(N397),1)&lt;&gt;"I")),1,IF(OR(AND(CH397=0,N397="N"),AND(CH397=0,N397="B"),AND(CH397=0,LEFT(TRIM(N397),1)="I")),1,0))),"")</f>
        <v/>
      </c>
      <c r="DK397" s="23" t="str">
        <f t="shared" si="244"/>
        <v/>
      </c>
      <c r="DL397" s="23" t="str">
        <f>+IF(LEN($I397)&gt;5,IF(ISERROR(VLOOKUP(P397,'CODIGO PAGO'!$B$2:$B$20,1,0)),1,IF(OR(AND(CJ397=1,P397&lt;&gt;"N"),AND(CJ397=3,P397&lt;&gt;"B"),AND(CJ397=2,LEFT(TRIM(P397),1)&lt;&gt;"I")),1,IF(OR(AND(CJ397=0,P397="N"),AND(CJ397=0,P397="B"),AND(CJ397=0,LEFT(TRIM(P397),1)="I")),1,0))),"")</f>
        <v/>
      </c>
      <c r="DM397" s="23" t="str">
        <f t="shared" si="245"/>
        <v/>
      </c>
      <c r="DN397" s="23" t="str">
        <f>+IF(LEN($I397)&gt;5,IF(ISERROR(VLOOKUP(R397,'CODIGO PAGO'!$B$2:$B$20,1,0)),1,IF(OR(AND(CL397=1,R397&lt;&gt;"N"),AND(CL397=3,R397&lt;&gt;"B"),AND(CL397=2,LEFT(TRIM(R397),1)&lt;&gt;"I")),1,IF(OR(AND(CL397=0,R397="N"),AND(CL397=0,R397="B"),AND(CL397=0,LEFT(TRIM(R397),1)="I")),1,0))),"")</f>
        <v/>
      </c>
      <c r="DO397" s="23" t="str">
        <f t="shared" si="246"/>
        <v/>
      </c>
      <c r="DP397" s="23" t="str">
        <f>+IF(LEN($I397)&gt;5,IF(ISERROR(VLOOKUP(T397,'CODIGO PAGO'!$B$2:$B$20,1,0)),1,IF(OR(AND(CN397=1,T397&lt;&gt;"N"),AND(CN397=3,T397&lt;&gt;"B"),AND(CN397=2,LEFT(TRIM(T397),1)&lt;&gt;"I")),1,IF(OR(AND(CN397=0,T397="N"),AND(CN397=0,T397="B"),AND(CN397=0,LEFT(TRIM(T397),1)="I")),1,0))),"")</f>
        <v/>
      </c>
      <c r="DQ397" s="23" t="str">
        <f t="shared" si="247"/>
        <v/>
      </c>
      <c r="DR397" s="23" t="str">
        <f>+IF(LEN($I397)&gt;5,IF(ISERROR(VLOOKUP(V397,'CODIGO PAGO'!$B$2:$B$20,1,0)),1,IF(OR(AND(CP397=1,V397&lt;&gt;"N"),AND(CP397=3,V397&lt;&gt;"B"),AND(CP397=2,LEFT(TRIM(V397),1)&lt;&gt;"I")),1,IF(OR(AND(CP397=0,V397="N"),AND(CP397=0,V397="B"),AND(CP397=0,LEFT(TRIM(V397),1)="I")),1,0))),"")</f>
        <v/>
      </c>
      <c r="DS397" s="23" t="str">
        <f t="shared" si="248"/>
        <v/>
      </c>
      <c r="DT397" s="23" t="str">
        <f>+IF(LEN($I397)&gt;5,IF(ISERROR(VLOOKUP(X397,'CODIGO PAGO'!$B$2:$B$20,1,0)),1,IF(OR(AND(CR397=1,X397&lt;&gt;"N"),AND(CR397=3,X397&lt;&gt;"B"),AND(CR397=2,LEFT(TRIM(X397),1)&lt;&gt;"I")),1,IF(OR(AND(CR397=0,X397="N"),AND(CR397=0,X397="B"),AND(CR397=0,LEFT(TRIM(X397),1)="I")),1,0))),"")</f>
        <v/>
      </c>
      <c r="DU397" s="23" t="str">
        <f t="shared" si="249"/>
        <v/>
      </c>
      <c r="DV397" s="23" t="str">
        <f>+IF(LEN($I397)&gt;5,IF(ISERROR(VLOOKUP(Z397,'CODIGO PAGO'!$B$2:$B$20,1,0)),1,IF(OR(AND(CT397=1,Z397&lt;&gt;"N"),AND(CT397=3,Z397&lt;&gt;"B"),AND(CT397=2,LEFT(TRIM(Z397),1)&lt;&gt;"I")),1,IF(OR(AND(CT397=0,Z397="N"),AND(CT397=0,Z397="B"),AND(CT397=0,LEFT(TRIM(Z397),1)="I")),1,0))),"")</f>
        <v/>
      </c>
      <c r="DW397" s="23" t="str">
        <f t="shared" si="250"/>
        <v/>
      </c>
      <c r="DX397" s="23" t="str">
        <f>+IF(LEN($I397)&gt;5,IF(ISERROR(VLOOKUP(AB397,'CODIGO PAGO'!$B$2:$B$20,1,0)),1,IF(OR(AND(CV397=1,AB397&lt;&gt;"N"),AND(CV397=3,AB397&lt;&gt;"B"),AND(CV397=2,LEFT(TRIM(AB397),1)&lt;&gt;"I")),1,IF(OR(AND(CV397=0,AB397="N"),AND(CV397=0,AB397="B"),AND(CV397=0,LEFT(TRIM(AB397),1)="I")),1,0))),"")</f>
        <v/>
      </c>
      <c r="DY397" s="23" t="str">
        <f t="shared" si="251"/>
        <v/>
      </c>
      <c r="DZ397" s="23" t="str">
        <f>+IF(LEN($I397)&gt;5,IF(ISERROR(VLOOKUP(AD397,'CODIGO PAGO'!$B$2:$B$20,1,0)),1,IF(OR(AND(CX397=1,AD397&lt;&gt;"N"),AND(CX397=3,AD397&lt;&gt;"B"),AND(CX397=2,LEFT(TRIM(AD397),1)&lt;&gt;"I")),1,IF(OR(AND(CX397=0,AD397="N"),AND(CX397=0,AD397="B"),AND(CX397=0,LEFT(TRIM(AD397),1)="I")),1,0))),"")</f>
        <v/>
      </c>
      <c r="EA397" s="23" t="str">
        <f t="shared" si="252"/>
        <v/>
      </c>
      <c r="EB397" s="23" t="str">
        <f>+IF(LEN($I397)&gt;5,IF(ISERROR(VLOOKUP(AF397,'CODIGO PAGO'!$B$2:$B$20,1,0)),1,IF(OR(AND(CZ397=1,AF397&lt;&gt;"N"),AND(CZ397=3,AF397&lt;&gt;"B"),AND(CZ397=2,LEFT(TRIM(AF397),1)&lt;&gt;"I")),1,IF(OR(AND(CZ397=0,AF397="N"),AND(CZ397=0,AF397="B"),AND(CZ397=0,LEFT(TRIM(AF397),1)="I")),1,0))),"")</f>
        <v/>
      </c>
      <c r="EC397" s="23" t="str">
        <f t="shared" si="253"/>
        <v/>
      </c>
      <c r="ED397" s="23" t="str">
        <f>+IF(LEN($I397)&gt;5,IF(ISERROR(VLOOKUP(AH397,'CODIGO PAGO'!$B$2:$B$20,1,0)),1,IF(OR(AND(DB397=1,AH397&lt;&gt;"N"),AND(DB397=3,AH397&lt;&gt;"B"),AND(DB397=2,LEFT(TRIM(AH397),1)&lt;&gt;"I")),1,IF(OR(AND(DB397=0,AH397="N"),AND(DB397=0,AH397="B"),AND(DB397=0,LEFT(TRIM(AH397),1)="I")),1,0))),"")</f>
        <v/>
      </c>
      <c r="EE397" s="23" t="str">
        <f t="shared" si="254"/>
        <v/>
      </c>
      <c r="EF397" s="23" t="str">
        <f>+IF(LEN($I397)&gt;5,IF(ISERROR(VLOOKUP(AJ397,'CODIGO PAGO'!$B$2:$B$20,1,0)),1,IF(OR(AND(DD397=1,AJ397&lt;&gt;"N"),AND(DD397=3,AJ397&lt;&gt;"B"),AND(DD397=2,LEFT(TRIM(AJ397),1)&lt;&gt;"I")),1,IF(OR(AND(DD397=0,AJ397="N"),AND(DD397=0,AJ397="B"),AND(DD397=0,LEFT(TRIM(AJ397),1)="I")),1,0))),"")</f>
        <v/>
      </c>
      <c r="EG397" s="23" t="str">
        <f t="shared" si="255"/>
        <v/>
      </c>
      <c r="EH397" s="23" t="str">
        <f>+IF(LEN($I397)&gt;5,IF(ISERROR(VLOOKUP(AL397,'CODIGO PAGO'!$B$2:$B$20,1,0)),1,IF(OR(AND(DF397=1,AL397&lt;&gt;"N"),AND(DF397=3,AL397&lt;&gt;"B"),AND(DF397=2,LEFT(TRIM(AL397),1)&lt;&gt;"I")),1,IF(OR(AND(DF397=0,AL397="N"),AND(DF397=0,AL397="B"),AND(DF397=0,LEFT(TRIM(AL397),1)="I")),1,0))),"")</f>
        <v/>
      </c>
      <c r="EI397" s="23" t="str">
        <f t="shared" si="256"/>
        <v/>
      </c>
      <c r="EJ397" s="23" t="str">
        <f>+IF(LEN($I397)&gt;5,IF(ISERROR(VLOOKUP(AN397,'CODIGO PAGO'!$B$2:$B$20,1,0)),1,IF(OR(AND(DH397=1,AN397&lt;&gt;"N"),AND(DH397=3,AN397&lt;&gt;"B"),AND(DH397=2,LEFT(TRIM(AN397),1)&lt;&gt;"I")),1,IF(OR(AND(DH397=0,AN397="N"),AND(DH397=0,AN397="B"),AND(DH397=0,LEFT(TRIM(AN397),1)="I")),1,0))),"")</f>
        <v/>
      </c>
      <c r="EK397" s="23" t="str">
        <f t="shared" si="257"/>
        <v/>
      </c>
      <c r="EL397" s="24" t="str">
        <f t="shared" si="258"/>
        <v/>
      </c>
    </row>
    <row r="398" spans="1:142" s="26" customFormat="1">
      <c r="A398" s="15" t="str">
        <f t="shared" si="224"/>
        <v/>
      </c>
      <c r="B398" s="1" t="str">
        <f>+IF(LEN(I398)&gt;5,'CODIGO PAGO'!$B$28,"")</f>
        <v/>
      </c>
      <c r="C398" s="1" t="str">
        <f>+IF(LEN($I398)&gt;5,BD!D398,"")</f>
        <v/>
      </c>
      <c r="D398" s="168" t="str">
        <f>+IF(LEN($I398)&gt;5,BD!A398,"")</f>
        <v/>
      </c>
      <c r="E398" s="1" t="str">
        <f>+IF(LEN($I398)&gt;5,BD!B398,"")</f>
        <v/>
      </c>
      <c r="F398" s="1" t="str">
        <f>+IF(LEN($I398)&gt;5,BD!C398,"")</f>
        <v/>
      </c>
      <c r="G398" s="141"/>
      <c r="H398" s="141"/>
      <c r="I398" s="1" t="str">
        <f>+IF(LEN(BD!G398)&gt;5,BD!G398,"")</f>
        <v/>
      </c>
      <c r="J398" s="167" t="str">
        <f>+IF(LEN($I398)&gt;5,BD!E398,"")</f>
        <v/>
      </c>
      <c r="K398" s="6" t="str">
        <f t="shared" si="225"/>
        <v/>
      </c>
      <c r="L398" s="87" t="str">
        <f>+IF(LEN($I398)&gt;5,BD!H398,"")</f>
        <v/>
      </c>
      <c r="M398" s="40" t="str">
        <f t="shared" si="226"/>
        <v/>
      </c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4" t="str">
        <f t="shared" si="227"/>
        <v/>
      </c>
      <c r="AQ398" s="5" t="str">
        <f t="shared" si="228"/>
        <v/>
      </c>
      <c r="AR398" s="91" t="str">
        <f t="shared" si="229"/>
        <v/>
      </c>
      <c r="AS398" s="5" t="str">
        <f t="shared" si="230"/>
        <v/>
      </c>
      <c r="AT398" s="91" t="str">
        <f t="shared" si="231"/>
        <v/>
      </c>
      <c r="AU398" s="4" t="str">
        <f t="shared" si="232"/>
        <v/>
      </c>
      <c r="AV398" s="4" t="str">
        <f t="shared" si="233"/>
        <v/>
      </c>
      <c r="AW398" s="4" t="str">
        <f t="shared" si="234"/>
        <v/>
      </c>
      <c r="AX398" s="4" t="str">
        <f t="shared" si="235"/>
        <v/>
      </c>
      <c r="AY398" s="88" t="str">
        <f t="shared" si="236"/>
        <v/>
      </c>
      <c r="AZ398" s="17" t="str">
        <f t="shared" si="237"/>
        <v/>
      </c>
      <c r="BA398" s="18" t="str">
        <f t="shared" si="238"/>
        <v/>
      </c>
      <c r="BB398" s="19" t="str">
        <f>+IF(LEN(I398)&gt;5,IF(INT(RIGHT(B398,1))=9,0.5*L398*AY398,INT(MID(B398,5,LEN(B398)-4))*L398)+IFERROR(VLOOKUP(I398,AJUSTES!$A$1:$I$50,9,0),0),"")</f>
        <v/>
      </c>
      <c r="BC398" s="12"/>
      <c r="BD398" s="19" t="str">
        <f t="shared" si="239"/>
        <v/>
      </c>
      <c r="BE398" s="18" t="str">
        <f t="shared" si="240"/>
        <v/>
      </c>
      <c r="BF398" s="139" t="str">
        <f t="shared" si="241"/>
        <v/>
      </c>
      <c r="BG398" s="114"/>
      <c r="BH398" s="18" t="str">
        <f t="shared" si="242"/>
        <v/>
      </c>
      <c r="BI398" s="13"/>
      <c r="BJ398" s="12"/>
      <c r="BK398" s="12"/>
      <c r="BL398" s="145"/>
      <c r="BM398" s="12"/>
      <c r="BN398" s="12"/>
      <c r="BO398" s="12"/>
      <c r="BP398" s="12"/>
      <c r="BQ398" s="12"/>
      <c r="BR398" s="12"/>
      <c r="BS398" s="146"/>
      <c r="BT398" s="14"/>
      <c r="BU398" s="12"/>
      <c r="BV398" s="12"/>
      <c r="BW398" s="12"/>
      <c r="BX398" s="12"/>
      <c r="BY398" s="12"/>
      <c r="BZ398" s="144"/>
      <c r="CA398" s="107" t="str">
        <f>+IF(LEN($I398)&gt;5,IF(BD!F398="N/A","",BD!F398),"")</f>
        <v/>
      </c>
      <c r="CB398" s="21"/>
      <c r="CC398" s="147"/>
      <c r="CD398" s="148"/>
      <c r="CE398" s="8" t="str">
        <f>+IF(LEN(I398)&gt;5,BD!M398,"")</f>
        <v/>
      </c>
      <c r="CF398" s="16" t="str">
        <f>+IF(LEN(I398)&gt;5,BD!N398,"")</f>
        <v/>
      </c>
      <c r="CG398" s="3" t="str">
        <f t="shared" si="243"/>
        <v/>
      </c>
      <c r="CH398" s="23" t="str">
        <f>+IF(AND(LEN($I398)&gt;5),IF(AND($J398&gt;N$1,$J398&lt;=$AO$1),1,IF((COUNTIFS(INCAPACIDADES!$C$1:$C$51,$I398,INCAPACIDADES!K$1:K$51,N$1))&gt;0,2,IF(VLOOKUP($C398,BD!$D$1:$F$501,3,0)&gt;N$1,0,3))),"")</f>
        <v/>
      </c>
      <c r="CI398" s="23" t="str">
        <f>+IF(AND(LEN($I398)&gt;5),IF(AND($J398&gt;O$1,$J398&lt;=$AO$1),1,IF((COUNTIFS(INCAPACIDADES!$C$1:$C$51,$I398,INCAPACIDADES!L$1:L$51,O$1))&gt;0,2,IF(VLOOKUP($C398,BD!$D$1:$F$501,3,0)&gt;O$1,0,3))),"")</f>
        <v/>
      </c>
      <c r="CJ398" s="23" t="str">
        <f>+IF(AND(LEN($I398)&gt;5),IF(AND($J398&gt;P$1,$J398&lt;=$AO$1),1,IF((COUNTIFS(INCAPACIDADES!$C$1:$C$51,$I398,INCAPACIDADES!M$1:M$51,P$1))&gt;0,2,IF(VLOOKUP($C398,BD!$D$1:$F$501,3,0)&gt;P$1,0,3))),"")</f>
        <v/>
      </c>
      <c r="CK398" s="23" t="str">
        <f>+IF(AND(LEN($I398)&gt;5),IF(AND($J398&gt;Q$1,$J398&lt;=$AO$1),1,IF((COUNTIFS(INCAPACIDADES!$C$1:$C$51,$I398,INCAPACIDADES!N$1:N$51,Q$1))&gt;0,2,IF(VLOOKUP($C398,BD!$D$1:$F$501,3,0)&gt;Q$1,0,3))),"")</f>
        <v/>
      </c>
      <c r="CL398" s="23" t="str">
        <f>+IF(AND(LEN($I398)&gt;5),IF(AND($J398&gt;R$1,$J398&lt;=$AO$1),1,IF((COUNTIFS(INCAPACIDADES!$C$1:$C$51,$I398,INCAPACIDADES!O$1:O$51,R$1))&gt;0,2,IF(VLOOKUP($C398,BD!$D$1:$F$501,3,0)&gt;R$1,0,3))),"")</f>
        <v/>
      </c>
      <c r="CM398" s="23" t="str">
        <f>+IF(AND(LEN($I398)&gt;5),IF(AND($J398&gt;S$1,$J398&lt;=$AO$1),1,IF((COUNTIFS(INCAPACIDADES!$C$1:$C$51,$I398,INCAPACIDADES!P$1:P$51,S$1))&gt;0,2,IF(VLOOKUP($C398,BD!$D$1:$F$501,3,0)&gt;S$1,0,3))),"")</f>
        <v/>
      </c>
      <c r="CN398" s="23" t="str">
        <f>+IF(AND(LEN($I398)&gt;5),IF(AND($J398&gt;T$1,$J398&lt;=$AO$1),1,IF((COUNTIFS(INCAPACIDADES!$C$1:$C$51,$I398,INCAPACIDADES!Q$1:Q$51,T$1))&gt;0,2,IF(VLOOKUP($C398,BD!$D$1:$F$501,3,0)&gt;T$1,0,3))),"")</f>
        <v/>
      </c>
      <c r="CO398" s="23" t="str">
        <f>+IF(AND(LEN($I398)&gt;5),IF(AND($J398&gt;U$1,$J398&lt;=$AO$1),1,IF((COUNTIFS(INCAPACIDADES!$C$1:$C$51,$I398,INCAPACIDADES!R$1:R$51,U$1))&gt;0,2,IF(VLOOKUP($C398,BD!$D$1:$F$501,3,0)&gt;U$1,0,3))),"")</f>
        <v/>
      </c>
      <c r="CP398" s="23" t="str">
        <f>+IF(AND(LEN($I398)&gt;5),IF(AND($J398&gt;V$1,$J398&lt;=$AO$1),1,IF((COUNTIFS(INCAPACIDADES!$C$1:$C$51,$I398,INCAPACIDADES!S$1:S$51,V$1))&gt;0,2,IF(VLOOKUP($C398,BD!$D$1:$F$501,3,0)&gt;V$1,0,3))),"")</f>
        <v/>
      </c>
      <c r="CQ398" s="23" t="str">
        <f>+IF(AND(LEN($I398)&gt;5),IF(AND($J398&gt;W$1,$J398&lt;=$AO$1),1,IF((COUNTIFS(INCAPACIDADES!$C$1:$C$51,$I398,INCAPACIDADES!T$1:T$51,W$1))&gt;0,2,IF(VLOOKUP($C398,BD!$D$1:$F$501,3,0)&gt;W$1,0,3))),"")</f>
        <v/>
      </c>
      <c r="CR398" s="23" t="str">
        <f>+IF(AND(LEN($I398)&gt;5),IF(AND($J398&gt;X$1,$J398&lt;=$AO$1),1,IF((COUNTIFS(INCAPACIDADES!$C$1:$C$51,$I398,INCAPACIDADES!U$1:U$51,X$1))&gt;0,2,IF(VLOOKUP($C398,BD!$D$1:$F$501,3,0)&gt;X$1,0,3))),"")</f>
        <v/>
      </c>
      <c r="CS398" s="23" t="str">
        <f>+IF(AND(LEN($I398)&gt;5),IF(AND($J398&gt;Y$1,$J398&lt;=$AO$1),1,IF((COUNTIFS(INCAPACIDADES!$C$1:$C$51,$I398,INCAPACIDADES!V$1:V$51,Y$1))&gt;0,2,IF(VLOOKUP($C398,BD!$D$1:$F$501,3,0)&gt;Y$1,0,3))),"")</f>
        <v/>
      </c>
      <c r="CT398" s="23" t="str">
        <f>+IF(AND(LEN($I398)&gt;5),IF(AND($J398&gt;Z$1,$J398&lt;=$AO$1),1,IF((COUNTIFS(INCAPACIDADES!$C$1:$C$51,$I398,INCAPACIDADES!W$1:W$51,Z$1))&gt;0,2,IF(VLOOKUP($C398,BD!$D$1:$F$501,3,0)&gt;Z$1,0,3))),"")</f>
        <v/>
      </c>
      <c r="CU398" s="23" t="str">
        <f>+IF(AND(LEN($I398)&gt;5),IF(AND($J398&gt;AA$1,$J398&lt;=$AO$1),1,IF((COUNTIFS(INCAPACIDADES!$C$1:$C$51,$I398,INCAPACIDADES!X$1:X$51,AA$1))&gt;0,2,IF(VLOOKUP($C398,BD!$D$1:$F$501,3,0)&gt;AA$1,0,3))),"")</f>
        <v/>
      </c>
      <c r="CV398" s="23" t="str">
        <f>+IF(AND(LEN($I398)&gt;5),IF(AND($J398&gt;AB$1,$J398&lt;=$AO$1),1,IF((COUNTIFS(INCAPACIDADES!$C$1:$C$51,$I398,INCAPACIDADES!Y$1:Y$51,AB$1))&gt;0,2,IF(VLOOKUP($C398,BD!$D$1:$F$501,3,0)&gt;AB$1,0,3))),"")</f>
        <v/>
      </c>
      <c r="CW398" s="23" t="str">
        <f>+IF(AND(LEN($I398)&gt;5),IF(AND($J398&gt;AC$1,$J398&lt;=$AO$1),1,IF((COUNTIFS(INCAPACIDADES!$C$1:$C$51,$I398,INCAPACIDADES!Z$1:Z$51,AC$1))&gt;0,2,IF(VLOOKUP($C398,BD!$D$1:$F$501,3,0)&gt;AC$1,0,3))),"")</f>
        <v/>
      </c>
      <c r="CX398" s="23" t="str">
        <f>+IF(AND(LEN($I398)&gt;5),IF(AND($J398&gt;AD$1,$J398&lt;=$AO$1),1,IF((COUNTIFS(INCAPACIDADES!$C$1:$C$51,$I398,INCAPACIDADES!AA$1:AA$51,AD$1))&gt;0,2,IF(VLOOKUP($C398,BD!$D$1:$F$501,3,0)&gt;AD$1,0,3))),"")</f>
        <v/>
      </c>
      <c r="CY398" s="23" t="str">
        <f>+IF(AND(LEN($I398)&gt;5),IF(AND($J398&gt;AE$1,$J398&lt;=$AO$1),1,IF((COUNTIFS(INCAPACIDADES!$C$1:$C$51,$I398,INCAPACIDADES!AB$1:AB$51,AE$1))&gt;0,2,IF(VLOOKUP($C398,BD!$D$1:$F$501,3,0)&gt;AE$1,0,3))),"")</f>
        <v/>
      </c>
      <c r="CZ398" s="23" t="str">
        <f>+IF(AND(LEN($I398)&gt;5),IF(AND($J398&gt;AF$1,$J398&lt;=$AO$1),1,IF((COUNTIFS(INCAPACIDADES!$C$1:$C$51,$I398,INCAPACIDADES!AC$1:AC$51,AF$1))&gt;0,2,IF(VLOOKUP($C398,BD!$D$1:$F$501,3,0)&gt;AF$1,0,3))),"")</f>
        <v/>
      </c>
      <c r="DA398" s="23" t="str">
        <f>+IF(AND(LEN($I398)&gt;5),IF(AND($J398&gt;AG$1,$J398&lt;=$AO$1),1,IF((COUNTIFS(INCAPACIDADES!$C$1:$C$51,$I398,INCAPACIDADES!AD$1:AD$51,AG$1))&gt;0,2,IF(VLOOKUP($C398,BD!$D$1:$F$501,3,0)&gt;AG$1,0,3))),"")</f>
        <v/>
      </c>
      <c r="DB398" s="23" t="str">
        <f>+IF(AND(LEN($I398)&gt;5),IF(AND($J398&gt;AH$1,$J398&lt;=$AO$1),1,IF((COUNTIFS(INCAPACIDADES!$C$1:$C$51,$I398,INCAPACIDADES!AE$1:AE$51,AH$1))&gt;0,2,IF(VLOOKUP($C398,BD!$D$1:$F$501,3,0)&gt;AH$1,0,3))),"")</f>
        <v/>
      </c>
      <c r="DC398" s="23" t="str">
        <f>+IF(AND(LEN($I398)&gt;5),IF(AND($J398&gt;AI$1,$J398&lt;=$AO$1),1,IF((COUNTIFS(INCAPACIDADES!$C$1:$C$51,$I398,INCAPACIDADES!AF$1:AF$51,AI$1))&gt;0,2,IF(VLOOKUP($C398,BD!$D$1:$F$501,3,0)&gt;AI$1,0,3))),"")</f>
        <v/>
      </c>
      <c r="DD398" s="23" t="str">
        <f>+IF(AND(LEN($I398)&gt;5),IF(AND($J398&gt;AJ$1,$J398&lt;=$AO$1),1,IF((COUNTIFS(INCAPACIDADES!$C$1:$C$51,$I398,INCAPACIDADES!AG$1:AG$51,AJ$1))&gt;0,2,IF(VLOOKUP($C398,BD!$D$1:$F$501,3,0)&gt;AJ$1,0,3))),"")</f>
        <v/>
      </c>
      <c r="DE398" s="23" t="str">
        <f>+IF(AND(LEN($I398)&gt;5),IF(AND($J398&gt;AK$1,$J398&lt;=$AO$1),1,IF((COUNTIFS(INCAPACIDADES!$C$1:$C$51,$I398,INCAPACIDADES!AH$1:AH$51,AK$1))&gt;0,2,IF(VLOOKUP($C398,BD!$D$1:$F$501,3,0)&gt;AK$1,0,3))),"")</f>
        <v/>
      </c>
      <c r="DF398" s="23" t="str">
        <f>+IF(AND(LEN($I398)&gt;5),IF(AND($J398&gt;AL$1,$J398&lt;=$AO$1),1,IF((COUNTIFS(INCAPACIDADES!$C$1:$C$51,$I398,INCAPACIDADES!AI$1:AI$51,AL$1))&gt;0,2,IF(VLOOKUP($C398,BD!$D$1:$F$501,3,0)&gt;AL$1,0,3))),"")</f>
        <v/>
      </c>
      <c r="DG398" s="23" t="str">
        <f>+IF(AND(LEN($I398)&gt;5),IF(AND($J398&gt;AM$1,$J398&lt;=$AO$1),1,IF((COUNTIFS(INCAPACIDADES!$C$1:$C$51,$I398,INCAPACIDADES!AJ$1:AJ$51,AM$1))&gt;0,2,IF(VLOOKUP($C398,BD!$D$1:$F$501,3,0)&gt;AM$1,0,3))),"")</f>
        <v/>
      </c>
      <c r="DH398" s="23" t="str">
        <f>+IF(AND(LEN($I398)&gt;5),IF(AND($J398&gt;AN$1,$J398&lt;=$AO$1),1,IF((COUNTIFS(INCAPACIDADES!$C$1:$C$51,$I398,INCAPACIDADES!AK$1:AK$51,AN$1))&gt;0,2,IF(VLOOKUP($C398,BD!$D$1:$F$501,3,0)&gt;AN$1,0,3))),"")</f>
        <v/>
      </c>
      <c r="DI398" s="23" t="str">
        <f>+IF(AND(LEN($I398)&gt;5),IF(AND($J398&gt;AO$1,$J398&lt;=$AO$1),1,IF((COUNTIFS(INCAPACIDADES!$C$1:$C$51,$I398,INCAPACIDADES!AL$1:AL$51,AO$1))&gt;0,2,IF(VLOOKUP($C398,BD!$D$1:$F$501,3,0)&gt;AO$1,0,3))),"")</f>
        <v/>
      </c>
      <c r="DJ398" s="23" t="str">
        <f>+IF(LEN($I398)&gt;5,IF(ISERROR(VLOOKUP(N398,'CODIGO PAGO'!$B$2:$B$20,1,0)),1,IF(OR(AND(CH398=1,N398&lt;&gt;"N"),AND(CH398=3,N398&lt;&gt;"B"),AND(CH398=2,LEFT(TRIM(N398),1)&lt;&gt;"I")),1,IF(OR(AND(CH398=0,N398="N"),AND(CH398=0,N398="B"),AND(CH398=0,LEFT(TRIM(N398),1)="I")),1,0))),"")</f>
        <v/>
      </c>
      <c r="DK398" s="23" t="str">
        <f t="shared" si="244"/>
        <v/>
      </c>
      <c r="DL398" s="23" t="str">
        <f>+IF(LEN($I398)&gt;5,IF(ISERROR(VLOOKUP(P398,'CODIGO PAGO'!$B$2:$B$20,1,0)),1,IF(OR(AND(CJ398=1,P398&lt;&gt;"N"),AND(CJ398=3,P398&lt;&gt;"B"),AND(CJ398=2,LEFT(TRIM(P398),1)&lt;&gt;"I")),1,IF(OR(AND(CJ398=0,P398="N"),AND(CJ398=0,P398="B"),AND(CJ398=0,LEFT(TRIM(P398),1)="I")),1,0))),"")</f>
        <v/>
      </c>
      <c r="DM398" s="23" t="str">
        <f t="shared" si="245"/>
        <v/>
      </c>
      <c r="DN398" s="23" t="str">
        <f>+IF(LEN($I398)&gt;5,IF(ISERROR(VLOOKUP(R398,'CODIGO PAGO'!$B$2:$B$20,1,0)),1,IF(OR(AND(CL398=1,R398&lt;&gt;"N"),AND(CL398=3,R398&lt;&gt;"B"),AND(CL398=2,LEFT(TRIM(R398),1)&lt;&gt;"I")),1,IF(OR(AND(CL398=0,R398="N"),AND(CL398=0,R398="B"),AND(CL398=0,LEFT(TRIM(R398),1)="I")),1,0))),"")</f>
        <v/>
      </c>
      <c r="DO398" s="23" t="str">
        <f t="shared" si="246"/>
        <v/>
      </c>
      <c r="DP398" s="23" t="str">
        <f>+IF(LEN($I398)&gt;5,IF(ISERROR(VLOOKUP(T398,'CODIGO PAGO'!$B$2:$B$20,1,0)),1,IF(OR(AND(CN398=1,T398&lt;&gt;"N"),AND(CN398=3,T398&lt;&gt;"B"),AND(CN398=2,LEFT(TRIM(T398),1)&lt;&gt;"I")),1,IF(OR(AND(CN398=0,T398="N"),AND(CN398=0,T398="B"),AND(CN398=0,LEFT(TRIM(T398),1)="I")),1,0))),"")</f>
        <v/>
      </c>
      <c r="DQ398" s="23" t="str">
        <f t="shared" si="247"/>
        <v/>
      </c>
      <c r="DR398" s="23" t="str">
        <f>+IF(LEN($I398)&gt;5,IF(ISERROR(VLOOKUP(V398,'CODIGO PAGO'!$B$2:$B$20,1,0)),1,IF(OR(AND(CP398=1,V398&lt;&gt;"N"),AND(CP398=3,V398&lt;&gt;"B"),AND(CP398=2,LEFT(TRIM(V398),1)&lt;&gt;"I")),1,IF(OR(AND(CP398=0,V398="N"),AND(CP398=0,V398="B"),AND(CP398=0,LEFT(TRIM(V398),1)="I")),1,0))),"")</f>
        <v/>
      </c>
      <c r="DS398" s="23" t="str">
        <f t="shared" si="248"/>
        <v/>
      </c>
      <c r="DT398" s="23" t="str">
        <f>+IF(LEN($I398)&gt;5,IF(ISERROR(VLOOKUP(X398,'CODIGO PAGO'!$B$2:$B$20,1,0)),1,IF(OR(AND(CR398=1,X398&lt;&gt;"N"),AND(CR398=3,X398&lt;&gt;"B"),AND(CR398=2,LEFT(TRIM(X398),1)&lt;&gt;"I")),1,IF(OR(AND(CR398=0,X398="N"),AND(CR398=0,X398="B"),AND(CR398=0,LEFT(TRIM(X398),1)="I")),1,0))),"")</f>
        <v/>
      </c>
      <c r="DU398" s="23" t="str">
        <f t="shared" si="249"/>
        <v/>
      </c>
      <c r="DV398" s="23" t="str">
        <f>+IF(LEN($I398)&gt;5,IF(ISERROR(VLOOKUP(Z398,'CODIGO PAGO'!$B$2:$B$20,1,0)),1,IF(OR(AND(CT398=1,Z398&lt;&gt;"N"),AND(CT398=3,Z398&lt;&gt;"B"),AND(CT398=2,LEFT(TRIM(Z398),1)&lt;&gt;"I")),1,IF(OR(AND(CT398=0,Z398="N"),AND(CT398=0,Z398="B"),AND(CT398=0,LEFT(TRIM(Z398),1)="I")),1,0))),"")</f>
        <v/>
      </c>
      <c r="DW398" s="23" t="str">
        <f t="shared" si="250"/>
        <v/>
      </c>
      <c r="DX398" s="23" t="str">
        <f>+IF(LEN($I398)&gt;5,IF(ISERROR(VLOOKUP(AB398,'CODIGO PAGO'!$B$2:$B$20,1,0)),1,IF(OR(AND(CV398=1,AB398&lt;&gt;"N"),AND(CV398=3,AB398&lt;&gt;"B"),AND(CV398=2,LEFT(TRIM(AB398),1)&lt;&gt;"I")),1,IF(OR(AND(CV398=0,AB398="N"),AND(CV398=0,AB398="B"),AND(CV398=0,LEFT(TRIM(AB398),1)="I")),1,0))),"")</f>
        <v/>
      </c>
      <c r="DY398" s="23" t="str">
        <f t="shared" si="251"/>
        <v/>
      </c>
      <c r="DZ398" s="23" t="str">
        <f>+IF(LEN($I398)&gt;5,IF(ISERROR(VLOOKUP(AD398,'CODIGO PAGO'!$B$2:$B$20,1,0)),1,IF(OR(AND(CX398=1,AD398&lt;&gt;"N"),AND(CX398=3,AD398&lt;&gt;"B"),AND(CX398=2,LEFT(TRIM(AD398),1)&lt;&gt;"I")),1,IF(OR(AND(CX398=0,AD398="N"),AND(CX398=0,AD398="B"),AND(CX398=0,LEFT(TRIM(AD398),1)="I")),1,0))),"")</f>
        <v/>
      </c>
      <c r="EA398" s="23" t="str">
        <f t="shared" si="252"/>
        <v/>
      </c>
      <c r="EB398" s="23" t="str">
        <f>+IF(LEN($I398)&gt;5,IF(ISERROR(VLOOKUP(AF398,'CODIGO PAGO'!$B$2:$B$20,1,0)),1,IF(OR(AND(CZ398=1,AF398&lt;&gt;"N"),AND(CZ398=3,AF398&lt;&gt;"B"),AND(CZ398=2,LEFT(TRIM(AF398),1)&lt;&gt;"I")),1,IF(OR(AND(CZ398=0,AF398="N"),AND(CZ398=0,AF398="B"),AND(CZ398=0,LEFT(TRIM(AF398),1)="I")),1,0))),"")</f>
        <v/>
      </c>
      <c r="EC398" s="23" t="str">
        <f t="shared" si="253"/>
        <v/>
      </c>
      <c r="ED398" s="23" t="str">
        <f>+IF(LEN($I398)&gt;5,IF(ISERROR(VLOOKUP(AH398,'CODIGO PAGO'!$B$2:$B$20,1,0)),1,IF(OR(AND(DB398=1,AH398&lt;&gt;"N"),AND(DB398=3,AH398&lt;&gt;"B"),AND(DB398=2,LEFT(TRIM(AH398),1)&lt;&gt;"I")),1,IF(OR(AND(DB398=0,AH398="N"),AND(DB398=0,AH398="B"),AND(DB398=0,LEFT(TRIM(AH398),1)="I")),1,0))),"")</f>
        <v/>
      </c>
      <c r="EE398" s="23" t="str">
        <f t="shared" si="254"/>
        <v/>
      </c>
      <c r="EF398" s="23" t="str">
        <f>+IF(LEN($I398)&gt;5,IF(ISERROR(VLOOKUP(AJ398,'CODIGO PAGO'!$B$2:$B$20,1,0)),1,IF(OR(AND(DD398=1,AJ398&lt;&gt;"N"),AND(DD398=3,AJ398&lt;&gt;"B"),AND(DD398=2,LEFT(TRIM(AJ398),1)&lt;&gt;"I")),1,IF(OR(AND(DD398=0,AJ398="N"),AND(DD398=0,AJ398="B"),AND(DD398=0,LEFT(TRIM(AJ398),1)="I")),1,0))),"")</f>
        <v/>
      </c>
      <c r="EG398" s="23" t="str">
        <f t="shared" si="255"/>
        <v/>
      </c>
      <c r="EH398" s="23" t="str">
        <f>+IF(LEN($I398)&gt;5,IF(ISERROR(VLOOKUP(AL398,'CODIGO PAGO'!$B$2:$B$20,1,0)),1,IF(OR(AND(DF398=1,AL398&lt;&gt;"N"),AND(DF398=3,AL398&lt;&gt;"B"),AND(DF398=2,LEFT(TRIM(AL398),1)&lt;&gt;"I")),1,IF(OR(AND(DF398=0,AL398="N"),AND(DF398=0,AL398="B"),AND(DF398=0,LEFT(TRIM(AL398),1)="I")),1,0))),"")</f>
        <v/>
      </c>
      <c r="EI398" s="23" t="str">
        <f t="shared" si="256"/>
        <v/>
      </c>
      <c r="EJ398" s="23" t="str">
        <f>+IF(LEN($I398)&gt;5,IF(ISERROR(VLOOKUP(AN398,'CODIGO PAGO'!$B$2:$B$20,1,0)),1,IF(OR(AND(DH398=1,AN398&lt;&gt;"N"),AND(DH398=3,AN398&lt;&gt;"B"),AND(DH398=2,LEFT(TRIM(AN398),1)&lt;&gt;"I")),1,IF(OR(AND(DH398=0,AN398="N"),AND(DH398=0,AN398="B"),AND(DH398=0,LEFT(TRIM(AN398),1)="I")),1,0))),"")</f>
        <v/>
      </c>
      <c r="EK398" s="23" t="str">
        <f t="shared" si="257"/>
        <v/>
      </c>
      <c r="EL398" s="24" t="str">
        <f t="shared" si="258"/>
        <v/>
      </c>
    </row>
    <row r="399" spans="1:142" s="26" customFormat="1">
      <c r="A399" s="15" t="str">
        <f t="shared" si="224"/>
        <v/>
      </c>
      <c r="B399" s="1" t="str">
        <f>+IF(LEN(I399)&gt;5,'CODIGO PAGO'!$B$28,"")</f>
        <v/>
      </c>
      <c r="C399" s="1" t="str">
        <f>+IF(LEN($I399)&gt;5,BD!D399,"")</f>
        <v/>
      </c>
      <c r="D399" s="168" t="str">
        <f>+IF(LEN($I399)&gt;5,BD!A399,"")</f>
        <v/>
      </c>
      <c r="E399" s="1" t="str">
        <f>+IF(LEN($I399)&gt;5,BD!B399,"")</f>
        <v/>
      </c>
      <c r="F399" s="1" t="str">
        <f>+IF(LEN($I399)&gt;5,BD!C399,"")</f>
        <v/>
      </c>
      <c r="G399" s="141"/>
      <c r="H399" s="141"/>
      <c r="I399" s="1" t="str">
        <f>+IF(LEN(BD!G399)&gt;5,BD!G399,"")</f>
        <v/>
      </c>
      <c r="J399" s="167" t="str">
        <f>+IF(LEN($I399)&gt;5,BD!E399,"")</f>
        <v/>
      </c>
      <c r="K399" s="6" t="str">
        <f t="shared" si="225"/>
        <v/>
      </c>
      <c r="L399" s="87" t="str">
        <f>+IF(LEN($I399)&gt;5,BD!H399,"")</f>
        <v/>
      </c>
      <c r="M399" s="40" t="str">
        <f t="shared" si="226"/>
        <v/>
      </c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4" t="str">
        <f t="shared" si="227"/>
        <v/>
      </c>
      <c r="AQ399" s="5" t="str">
        <f t="shared" si="228"/>
        <v/>
      </c>
      <c r="AR399" s="91" t="str">
        <f t="shared" si="229"/>
        <v/>
      </c>
      <c r="AS399" s="5" t="str">
        <f t="shared" si="230"/>
        <v/>
      </c>
      <c r="AT399" s="91" t="str">
        <f t="shared" si="231"/>
        <v/>
      </c>
      <c r="AU399" s="4" t="str">
        <f t="shared" si="232"/>
        <v/>
      </c>
      <c r="AV399" s="4" t="str">
        <f t="shared" si="233"/>
        <v/>
      </c>
      <c r="AW399" s="4" t="str">
        <f t="shared" si="234"/>
        <v/>
      </c>
      <c r="AX399" s="4" t="str">
        <f t="shared" si="235"/>
        <v/>
      </c>
      <c r="AY399" s="88" t="str">
        <f t="shared" si="236"/>
        <v/>
      </c>
      <c r="AZ399" s="17" t="str">
        <f t="shared" si="237"/>
        <v/>
      </c>
      <c r="BA399" s="18" t="str">
        <f t="shared" si="238"/>
        <v/>
      </c>
      <c r="BB399" s="19" t="str">
        <f>+IF(LEN(I399)&gt;5,IF(INT(RIGHT(B399,1))=9,0.5*L399*AY399,INT(MID(B399,5,LEN(B399)-4))*L399)+IFERROR(VLOOKUP(I399,AJUSTES!$A$1:$I$50,9,0),0),"")</f>
        <v/>
      </c>
      <c r="BC399" s="12"/>
      <c r="BD399" s="19" t="str">
        <f t="shared" si="239"/>
        <v/>
      </c>
      <c r="BE399" s="18" t="str">
        <f t="shared" si="240"/>
        <v/>
      </c>
      <c r="BF399" s="139" t="str">
        <f t="shared" si="241"/>
        <v/>
      </c>
      <c r="BG399" s="114"/>
      <c r="BH399" s="18" t="str">
        <f t="shared" si="242"/>
        <v/>
      </c>
      <c r="BI399" s="13"/>
      <c r="BJ399" s="12"/>
      <c r="BK399" s="12"/>
      <c r="BL399" s="145"/>
      <c r="BM399" s="12"/>
      <c r="BN399" s="12"/>
      <c r="BO399" s="12"/>
      <c r="BP399" s="12"/>
      <c r="BQ399" s="12"/>
      <c r="BR399" s="12"/>
      <c r="BS399" s="146"/>
      <c r="BT399" s="14"/>
      <c r="BU399" s="12"/>
      <c r="BV399" s="12"/>
      <c r="BW399" s="12"/>
      <c r="BX399" s="12"/>
      <c r="BY399" s="12"/>
      <c r="BZ399" s="144"/>
      <c r="CA399" s="107" t="str">
        <f>+IF(LEN($I399)&gt;5,IF(BD!F399="N/A","",BD!F399),"")</f>
        <v/>
      </c>
      <c r="CB399" s="21"/>
      <c r="CC399" s="147"/>
      <c r="CD399" s="148"/>
      <c r="CE399" s="8" t="str">
        <f>+IF(LEN(I399)&gt;5,BD!M399,"")</f>
        <v/>
      </c>
      <c r="CF399" s="16" t="str">
        <f>+IF(LEN(I399)&gt;5,BD!N399,"")</f>
        <v/>
      </c>
      <c r="CG399" s="3" t="str">
        <f t="shared" si="243"/>
        <v/>
      </c>
      <c r="CH399" s="23" t="str">
        <f>+IF(AND(LEN($I399)&gt;5),IF(AND($J399&gt;N$1,$J399&lt;=$AO$1),1,IF((COUNTIFS(INCAPACIDADES!$C$1:$C$51,$I399,INCAPACIDADES!K$1:K$51,N$1))&gt;0,2,IF(VLOOKUP($C399,BD!$D$1:$F$501,3,0)&gt;N$1,0,3))),"")</f>
        <v/>
      </c>
      <c r="CI399" s="23" t="str">
        <f>+IF(AND(LEN($I399)&gt;5),IF(AND($J399&gt;O$1,$J399&lt;=$AO$1),1,IF((COUNTIFS(INCAPACIDADES!$C$1:$C$51,$I399,INCAPACIDADES!L$1:L$51,O$1))&gt;0,2,IF(VLOOKUP($C399,BD!$D$1:$F$501,3,0)&gt;O$1,0,3))),"")</f>
        <v/>
      </c>
      <c r="CJ399" s="23" t="str">
        <f>+IF(AND(LEN($I399)&gt;5),IF(AND($J399&gt;P$1,$J399&lt;=$AO$1),1,IF((COUNTIFS(INCAPACIDADES!$C$1:$C$51,$I399,INCAPACIDADES!M$1:M$51,P$1))&gt;0,2,IF(VLOOKUP($C399,BD!$D$1:$F$501,3,0)&gt;P$1,0,3))),"")</f>
        <v/>
      </c>
      <c r="CK399" s="23" t="str">
        <f>+IF(AND(LEN($I399)&gt;5),IF(AND($J399&gt;Q$1,$J399&lt;=$AO$1),1,IF((COUNTIFS(INCAPACIDADES!$C$1:$C$51,$I399,INCAPACIDADES!N$1:N$51,Q$1))&gt;0,2,IF(VLOOKUP($C399,BD!$D$1:$F$501,3,0)&gt;Q$1,0,3))),"")</f>
        <v/>
      </c>
      <c r="CL399" s="23" t="str">
        <f>+IF(AND(LEN($I399)&gt;5),IF(AND($J399&gt;R$1,$J399&lt;=$AO$1),1,IF((COUNTIFS(INCAPACIDADES!$C$1:$C$51,$I399,INCAPACIDADES!O$1:O$51,R$1))&gt;0,2,IF(VLOOKUP($C399,BD!$D$1:$F$501,3,0)&gt;R$1,0,3))),"")</f>
        <v/>
      </c>
      <c r="CM399" s="23" t="str">
        <f>+IF(AND(LEN($I399)&gt;5),IF(AND($J399&gt;S$1,$J399&lt;=$AO$1),1,IF((COUNTIFS(INCAPACIDADES!$C$1:$C$51,$I399,INCAPACIDADES!P$1:P$51,S$1))&gt;0,2,IF(VLOOKUP($C399,BD!$D$1:$F$501,3,0)&gt;S$1,0,3))),"")</f>
        <v/>
      </c>
      <c r="CN399" s="23" t="str">
        <f>+IF(AND(LEN($I399)&gt;5),IF(AND($J399&gt;T$1,$J399&lt;=$AO$1),1,IF((COUNTIFS(INCAPACIDADES!$C$1:$C$51,$I399,INCAPACIDADES!Q$1:Q$51,T$1))&gt;0,2,IF(VLOOKUP($C399,BD!$D$1:$F$501,3,0)&gt;T$1,0,3))),"")</f>
        <v/>
      </c>
      <c r="CO399" s="23" t="str">
        <f>+IF(AND(LEN($I399)&gt;5),IF(AND($J399&gt;U$1,$J399&lt;=$AO$1),1,IF((COUNTIFS(INCAPACIDADES!$C$1:$C$51,$I399,INCAPACIDADES!R$1:R$51,U$1))&gt;0,2,IF(VLOOKUP($C399,BD!$D$1:$F$501,3,0)&gt;U$1,0,3))),"")</f>
        <v/>
      </c>
      <c r="CP399" s="23" t="str">
        <f>+IF(AND(LEN($I399)&gt;5),IF(AND($J399&gt;V$1,$J399&lt;=$AO$1),1,IF((COUNTIFS(INCAPACIDADES!$C$1:$C$51,$I399,INCAPACIDADES!S$1:S$51,V$1))&gt;0,2,IF(VLOOKUP($C399,BD!$D$1:$F$501,3,0)&gt;V$1,0,3))),"")</f>
        <v/>
      </c>
      <c r="CQ399" s="23" t="str">
        <f>+IF(AND(LEN($I399)&gt;5),IF(AND($J399&gt;W$1,$J399&lt;=$AO$1),1,IF((COUNTIFS(INCAPACIDADES!$C$1:$C$51,$I399,INCAPACIDADES!T$1:T$51,W$1))&gt;0,2,IF(VLOOKUP($C399,BD!$D$1:$F$501,3,0)&gt;W$1,0,3))),"")</f>
        <v/>
      </c>
      <c r="CR399" s="23" t="str">
        <f>+IF(AND(LEN($I399)&gt;5),IF(AND($J399&gt;X$1,$J399&lt;=$AO$1),1,IF((COUNTIFS(INCAPACIDADES!$C$1:$C$51,$I399,INCAPACIDADES!U$1:U$51,X$1))&gt;0,2,IF(VLOOKUP($C399,BD!$D$1:$F$501,3,0)&gt;X$1,0,3))),"")</f>
        <v/>
      </c>
      <c r="CS399" s="23" t="str">
        <f>+IF(AND(LEN($I399)&gt;5),IF(AND($J399&gt;Y$1,$J399&lt;=$AO$1),1,IF((COUNTIFS(INCAPACIDADES!$C$1:$C$51,$I399,INCAPACIDADES!V$1:V$51,Y$1))&gt;0,2,IF(VLOOKUP($C399,BD!$D$1:$F$501,3,0)&gt;Y$1,0,3))),"")</f>
        <v/>
      </c>
      <c r="CT399" s="23" t="str">
        <f>+IF(AND(LEN($I399)&gt;5),IF(AND($J399&gt;Z$1,$J399&lt;=$AO$1),1,IF((COUNTIFS(INCAPACIDADES!$C$1:$C$51,$I399,INCAPACIDADES!W$1:W$51,Z$1))&gt;0,2,IF(VLOOKUP($C399,BD!$D$1:$F$501,3,0)&gt;Z$1,0,3))),"")</f>
        <v/>
      </c>
      <c r="CU399" s="23" t="str">
        <f>+IF(AND(LEN($I399)&gt;5),IF(AND($J399&gt;AA$1,$J399&lt;=$AO$1),1,IF((COUNTIFS(INCAPACIDADES!$C$1:$C$51,$I399,INCAPACIDADES!X$1:X$51,AA$1))&gt;0,2,IF(VLOOKUP($C399,BD!$D$1:$F$501,3,0)&gt;AA$1,0,3))),"")</f>
        <v/>
      </c>
      <c r="CV399" s="23" t="str">
        <f>+IF(AND(LEN($I399)&gt;5),IF(AND($J399&gt;AB$1,$J399&lt;=$AO$1),1,IF((COUNTIFS(INCAPACIDADES!$C$1:$C$51,$I399,INCAPACIDADES!Y$1:Y$51,AB$1))&gt;0,2,IF(VLOOKUP($C399,BD!$D$1:$F$501,3,0)&gt;AB$1,0,3))),"")</f>
        <v/>
      </c>
      <c r="CW399" s="23" t="str">
        <f>+IF(AND(LEN($I399)&gt;5),IF(AND($J399&gt;AC$1,$J399&lt;=$AO$1),1,IF((COUNTIFS(INCAPACIDADES!$C$1:$C$51,$I399,INCAPACIDADES!Z$1:Z$51,AC$1))&gt;0,2,IF(VLOOKUP($C399,BD!$D$1:$F$501,3,0)&gt;AC$1,0,3))),"")</f>
        <v/>
      </c>
      <c r="CX399" s="23" t="str">
        <f>+IF(AND(LEN($I399)&gt;5),IF(AND($J399&gt;AD$1,$J399&lt;=$AO$1),1,IF((COUNTIFS(INCAPACIDADES!$C$1:$C$51,$I399,INCAPACIDADES!AA$1:AA$51,AD$1))&gt;0,2,IF(VLOOKUP($C399,BD!$D$1:$F$501,3,0)&gt;AD$1,0,3))),"")</f>
        <v/>
      </c>
      <c r="CY399" s="23" t="str">
        <f>+IF(AND(LEN($I399)&gt;5),IF(AND($J399&gt;AE$1,$J399&lt;=$AO$1),1,IF((COUNTIFS(INCAPACIDADES!$C$1:$C$51,$I399,INCAPACIDADES!AB$1:AB$51,AE$1))&gt;0,2,IF(VLOOKUP($C399,BD!$D$1:$F$501,3,0)&gt;AE$1,0,3))),"")</f>
        <v/>
      </c>
      <c r="CZ399" s="23" t="str">
        <f>+IF(AND(LEN($I399)&gt;5),IF(AND($J399&gt;AF$1,$J399&lt;=$AO$1),1,IF((COUNTIFS(INCAPACIDADES!$C$1:$C$51,$I399,INCAPACIDADES!AC$1:AC$51,AF$1))&gt;0,2,IF(VLOOKUP($C399,BD!$D$1:$F$501,3,0)&gt;AF$1,0,3))),"")</f>
        <v/>
      </c>
      <c r="DA399" s="23" t="str">
        <f>+IF(AND(LEN($I399)&gt;5),IF(AND($J399&gt;AG$1,$J399&lt;=$AO$1),1,IF((COUNTIFS(INCAPACIDADES!$C$1:$C$51,$I399,INCAPACIDADES!AD$1:AD$51,AG$1))&gt;0,2,IF(VLOOKUP($C399,BD!$D$1:$F$501,3,0)&gt;AG$1,0,3))),"")</f>
        <v/>
      </c>
      <c r="DB399" s="23" t="str">
        <f>+IF(AND(LEN($I399)&gt;5),IF(AND($J399&gt;AH$1,$J399&lt;=$AO$1),1,IF((COUNTIFS(INCAPACIDADES!$C$1:$C$51,$I399,INCAPACIDADES!AE$1:AE$51,AH$1))&gt;0,2,IF(VLOOKUP($C399,BD!$D$1:$F$501,3,0)&gt;AH$1,0,3))),"")</f>
        <v/>
      </c>
      <c r="DC399" s="23" t="str">
        <f>+IF(AND(LEN($I399)&gt;5),IF(AND($J399&gt;AI$1,$J399&lt;=$AO$1),1,IF((COUNTIFS(INCAPACIDADES!$C$1:$C$51,$I399,INCAPACIDADES!AF$1:AF$51,AI$1))&gt;0,2,IF(VLOOKUP($C399,BD!$D$1:$F$501,3,0)&gt;AI$1,0,3))),"")</f>
        <v/>
      </c>
      <c r="DD399" s="23" t="str">
        <f>+IF(AND(LEN($I399)&gt;5),IF(AND($J399&gt;AJ$1,$J399&lt;=$AO$1),1,IF((COUNTIFS(INCAPACIDADES!$C$1:$C$51,$I399,INCAPACIDADES!AG$1:AG$51,AJ$1))&gt;0,2,IF(VLOOKUP($C399,BD!$D$1:$F$501,3,0)&gt;AJ$1,0,3))),"")</f>
        <v/>
      </c>
      <c r="DE399" s="23" t="str">
        <f>+IF(AND(LEN($I399)&gt;5),IF(AND($J399&gt;AK$1,$J399&lt;=$AO$1),1,IF((COUNTIFS(INCAPACIDADES!$C$1:$C$51,$I399,INCAPACIDADES!AH$1:AH$51,AK$1))&gt;0,2,IF(VLOOKUP($C399,BD!$D$1:$F$501,3,0)&gt;AK$1,0,3))),"")</f>
        <v/>
      </c>
      <c r="DF399" s="23" t="str">
        <f>+IF(AND(LEN($I399)&gt;5),IF(AND($J399&gt;AL$1,$J399&lt;=$AO$1),1,IF((COUNTIFS(INCAPACIDADES!$C$1:$C$51,$I399,INCAPACIDADES!AI$1:AI$51,AL$1))&gt;0,2,IF(VLOOKUP($C399,BD!$D$1:$F$501,3,0)&gt;AL$1,0,3))),"")</f>
        <v/>
      </c>
      <c r="DG399" s="23" t="str">
        <f>+IF(AND(LEN($I399)&gt;5),IF(AND($J399&gt;AM$1,$J399&lt;=$AO$1),1,IF((COUNTIFS(INCAPACIDADES!$C$1:$C$51,$I399,INCAPACIDADES!AJ$1:AJ$51,AM$1))&gt;0,2,IF(VLOOKUP($C399,BD!$D$1:$F$501,3,0)&gt;AM$1,0,3))),"")</f>
        <v/>
      </c>
      <c r="DH399" s="23" t="str">
        <f>+IF(AND(LEN($I399)&gt;5),IF(AND($J399&gt;AN$1,$J399&lt;=$AO$1),1,IF((COUNTIFS(INCAPACIDADES!$C$1:$C$51,$I399,INCAPACIDADES!AK$1:AK$51,AN$1))&gt;0,2,IF(VLOOKUP($C399,BD!$D$1:$F$501,3,0)&gt;AN$1,0,3))),"")</f>
        <v/>
      </c>
      <c r="DI399" s="23" t="str">
        <f>+IF(AND(LEN($I399)&gt;5),IF(AND($J399&gt;AO$1,$J399&lt;=$AO$1),1,IF((COUNTIFS(INCAPACIDADES!$C$1:$C$51,$I399,INCAPACIDADES!AL$1:AL$51,AO$1))&gt;0,2,IF(VLOOKUP($C399,BD!$D$1:$F$501,3,0)&gt;AO$1,0,3))),"")</f>
        <v/>
      </c>
      <c r="DJ399" s="23" t="str">
        <f>+IF(LEN($I399)&gt;5,IF(ISERROR(VLOOKUP(N399,'CODIGO PAGO'!$B$2:$B$20,1,0)),1,IF(OR(AND(CH399=1,N399&lt;&gt;"N"),AND(CH399=3,N399&lt;&gt;"B"),AND(CH399=2,LEFT(TRIM(N399),1)&lt;&gt;"I")),1,IF(OR(AND(CH399=0,N399="N"),AND(CH399=0,N399="B"),AND(CH399=0,LEFT(TRIM(N399),1)="I")),1,0))),"")</f>
        <v/>
      </c>
      <c r="DK399" s="23" t="str">
        <f t="shared" si="244"/>
        <v/>
      </c>
      <c r="DL399" s="23" t="str">
        <f>+IF(LEN($I399)&gt;5,IF(ISERROR(VLOOKUP(P399,'CODIGO PAGO'!$B$2:$B$20,1,0)),1,IF(OR(AND(CJ399=1,P399&lt;&gt;"N"),AND(CJ399=3,P399&lt;&gt;"B"),AND(CJ399=2,LEFT(TRIM(P399),1)&lt;&gt;"I")),1,IF(OR(AND(CJ399=0,P399="N"),AND(CJ399=0,P399="B"),AND(CJ399=0,LEFT(TRIM(P399),1)="I")),1,0))),"")</f>
        <v/>
      </c>
      <c r="DM399" s="23" t="str">
        <f t="shared" si="245"/>
        <v/>
      </c>
      <c r="DN399" s="23" t="str">
        <f>+IF(LEN($I399)&gt;5,IF(ISERROR(VLOOKUP(R399,'CODIGO PAGO'!$B$2:$B$20,1,0)),1,IF(OR(AND(CL399=1,R399&lt;&gt;"N"),AND(CL399=3,R399&lt;&gt;"B"),AND(CL399=2,LEFT(TRIM(R399),1)&lt;&gt;"I")),1,IF(OR(AND(CL399=0,R399="N"),AND(CL399=0,R399="B"),AND(CL399=0,LEFT(TRIM(R399),1)="I")),1,0))),"")</f>
        <v/>
      </c>
      <c r="DO399" s="23" t="str">
        <f t="shared" si="246"/>
        <v/>
      </c>
      <c r="DP399" s="23" t="str">
        <f>+IF(LEN($I399)&gt;5,IF(ISERROR(VLOOKUP(T399,'CODIGO PAGO'!$B$2:$B$20,1,0)),1,IF(OR(AND(CN399=1,T399&lt;&gt;"N"),AND(CN399=3,T399&lt;&gt;"B"),AND(CN399=2,LEFT(TRIM(T399),1)&lt;&gt;"I")),1,IF(OR(AND(CN399=0,T399="N"),AND(CN399=0,T399="B"),AND(CN399=0,LEFT(TRIM(T399),1)="I")),1,0))),"")</f>
        <v/>
      </c>
      <c r="DQ399" s="23" t="str">
        <f t="shared" si="247"/>
        <v/>
      </c>
      <c r="DR399" s="23" t="str">
        <f>+IF(LEN($I399)&gt;5,IF(ISERROR(VLOOKUP(V399,'CODIGO PAGO'!$B$2:$B$20,1,0)),1,IF(OR(AND(CP399=1,V399&lt;&gt;"N"),AND(CP399=3,V399&lt;&gt;"B"),AND(CP399=2,LEFT(TRIM(V399),1)&lt;&gt;"I")),1,IF(OR(AND(CP399=0,V399="N"),AND(CP399=0,V399="B"),AND(CP399=0,LEFT(TRIM(V399),1)="I")),1,0))),"")</f>
        <v/>
      </c>
      <c r="DS399" s="23" t="str">
        <f t="shared" si="248"/>
        <v/>
      </c>
      <c r="DT399" s="23" t="str">
        <f>+IF(LEN($I399)&gt;5,IF(ISERROR(VLOOKUP(X399,'CODIGO PAGO'!$B$2:$B$20,1,0)),1,IF(OR(AND(CR399=1,X399&lt;&gt;"N"),AND(CR399=3,X399&lt;&gt;"B"),AND(CR399=2,LEFT(TRIM(X399),1)&lt;&gt;"I")),1,IF(OR(AND(CR399=0,X399="N"),AND(CR399=0,X399="B"),AND(CR399=0,LEFT(TRIM(X399),1)="I")),1,0))),"")</f>
        <v/>
      </c>
      <c r="DU399" s="23" t="str">
        <f t="shared" si="249"/>
        <v/>
      </c>
      <c r="DV399" s="23" t="str">
        <f>+IF(LEN($I399)&gt;5,IF(ISERROR(VLOOKUP(Z399,'CODIGO PAGO'!$B$2:$B$20,1,0)),1,IF(OR(AND(CT399=1,Z399&lt;&gt;"N"),AND(CT399=3,Z399&lt;&gt;"B"),AND(CT399=2,LEFT(TRIM(Z399),1)&lt;&gt;"I")),1,IF(OR(AND(CT399=0,Z399="N"),AND(CT399=0,Z399="B"),AND(CT399=0,LEFT(TRIM(Z399),1)="I")),1,0))),"")</f>
        <v/>
      </c>
      <c r="DW399" s="23" t="str">
        <f t="shared" si="250"/>
        <v/>
      </c>
      <c r="DX399" s="23" t="str">
        <f>+IF(LEN($I399)&gt;5,IF(ISERROR(VLOOKUP(AB399,'CODIGO PAGO'!$B$2:$B$20,1,0)),1,IF(OR(AND(CV399=1,AB399&lt;&gt;"N"),AND(CV399=3,AB399&lt;&gt;"B"),AND(CV399=2,LEFT(TRIM(AB399),1)&lt;&gt;"I")),1,IF(OR(AND(CV399=0,AB399="N"),AND(CV399=0,AB399="B"),AND(CV399=0,LEFT(TRIM(AB399),1)="I")),1,0))),"")</f>
        <v/>
      </c>
      <c r="DY399" s="23" t="str">
        <f t="shared" si="251"/>
        <v/>
      </c>
      <c r="DZ399" s="23" t="str">
        <f>+IF(LEN($I399)&gt;5,IF(ISERROR(VLOOKUP(AD399,'CODIGO PAGO'!$B$2:$B$20,1,0)),1,IF(OR(AND(CX399=1,AD399&lt;&gt;"N"),AND(CX399=3,AD399&lt;&gt;"B"),AND(CX399=2,LEFT(TRIM(AD399),1)&lt;&gt;"I")),1,IF(OR(AND(CX399=0,AD399="N"),AND(CX399=0,AD399="B"),AND(CX399=0,LEFT(TRIM(AD399),1)="I")),1,0))),"")</f>
        <v/>
      </c>
      <c r="EA399" s="23" t="str">
        <f t="shared" si="252"/>
        <v/>
      </c>
      <c r="EB399" s="23" t="str">
        <f>+IF(LEN($I399)&gt;5,IF(ISERROR(VLOOKUP(AF399,'CODIGO PAGO'!$B$2:$B$20,1,0)),1,IF(OR(AND(CZ399=1,AF399&lt;&gt;"N"),AND(CZ399=3,AF399&lt;&gt;"B"),AND(CZ399=2,LEFT(TRIM(AF399),1)&lt;&gt;"I")),1,IF(OR(AND(CZ399=0,AF399="N"),AND(CZ399=0,AF399="B"),AND(CZ399=0,LEFT(TRIM(AF399),1)="I")),1,0))),"")</f>
        <v/>
      </c>
      <c r="EC399" s="23" t="str">
        <f t="shared" si="253"/>
        <v/>
      </c>
      <c r="ED399" s="23" t="str">
        <f>+IF(LEN($I399)&gt;5,IF(ISERROR(VLOOKUP(AH399,'CODIGO PAGO'!$B$2:$B$20,1,0)),1,IF(OR(AND(DB399=1,AH399&lt;&gt;"N"),AND(DB399=3,AH399&lt;&gt;"B"),AND(DB399=2,LEFT(TRIM(AH399),1)&lt;&gt;"I")),1,IF(OR(AND(DB399=0,AH399="N"),AND(DB399=0,AH399="B"),AND(DB399=0,LEFT(TRIM(AH399),1)="I")),1,0))),"")</f>
        <v/>
      </c>
      <c r="EE399" s="23" t="str">
        <f t="shared" si="254"/>
        <v/>
      </c>
      <c r="EF399" s="23" t="str">
        <f>+IF(LEN($I399)&gt;5,IF(ISERROR(VLOOKUP(AJ399,'CODIGO PAGO'!$B$2:$B$20,1,0)),1,IF(OR(AND(DD399=1,AJ399&lt;&gt;"N"),AND(DD399=3,AJ399&lt;&gt;"B"),AND(DD399=2,LEFT(TRIM(AJ399),1)&lt;&gt;"I")),1,IF(OR(AND(DD399=0,AJ399="N"),AND(DD399=0,AJ399="B"),AND(DD399=0,LEFT(TRIM(AJ399),1)="I")),1,0))),"")</f>
        <v/>
      </c>
      <c r="EG399" s="23" t="str">
        <f t="shared" si="255"/>
        <v/>
      </c>
      <c r="EH399" s="23" t="str">
        <f>+IF(LEN($I399)&gt;5,IF(ISERROR(VLOOKUP(AL399,'CODIGO PAGO'!$B$2:$B$20,1,0)),1,IF(OR(AND(DF399=1,AL399&lt;&gt;"N"),AND(DF399=3,AL399&lt;&gt;"B"),AND(DF399=2,LEFT(TRIM(AL399),1)&lt;&gt;"I")),1,IF(OR(AND(DF399=0,AL399="N"),AND(DF399=0,AL399="B"),AND(DF399=0,LEFT(TRIM(AL399),1)="I")),1,0))),"")</f>
        <v/>
      </c>
      <c r="EI399" s="23" t="str">
        <f t="shared" si="256"/>
        <v/>
      </c>
      <c r="EJ399" s="23" t="str">
        <f>+IF(LEN($I399)&gt;5,IF(ISERROR(VLOOKUP(AN399,'CODIGO PAGO'!$B$2:$B$20,1,0)),1,IF(OR(AND(DH399=1,AN399&lt;&gt;"N"),AND(DH399=3,AN399&lt;&gt;"B"),AND(DH399=2,LEFT(TRIM(AN399),1)&lt;&gt;"I")),1,IF(OR(AND(DH399=0,AN399="N"),AND(DH399=0,AN399="B"),AND(DH399=0,LEFT(TRIM(AN399),1)="I")),1,0))),"")</f>
        <v/>
      </c>
      <c r="EK399" s="23" t="str">
        <f t="shared" si="257"/>
        <v/>
      </c>
      <c r="EL399" s="24" t="str">
        <f t="shared" si="258"/>
        <v/>
      </c>
    </row>
    <row r="400" spans="1:142" s="26" customFormat="1">
      <c r="A400" s="15" t="str">
        <f t="shared" si="224"/>
        <v/>
      </c>
      <c r="B400" s="1" t="str">
        <f>+IF(LEN(I400)&gt;5,'CODIGO PAGO'!$B$28,"")</f>
        <v/>
      </c>
      <c r="C400" s="1" t="str">
        <f>+IF(LEN($I400)&gt;5,BD!D400,"")</f>
        <v/>
      </c>
      <c r="D400" s="168" t="str">
        <f>+IF(LEN($I400)&gt;5,BD!A400,"")</f>
        <v/>
      </c>
      <c r="E400" s="1" t="str">
        <f>+IF(LEN($I400)&gt;5,BD!B400,"")</f>
        <v/>
      </c>
      <c r="F400" s="1" t="str">
        <f>+IF(LEN($I400)&gt;5,BD!C400,"")</f>
        <v/>
      </c>
      <c r="G400" s="141"/>
      <c r="H400" s="141"/>
      <c r="I400" s="1" t="str">
        <f>+IF(LEN(BD!G400)&gt;5,BD!G400,"")</f>
        <v/>
      </c>
      <c r="J400" s="167" t="str">
        <f>+IF(LEN($I400)&gt;5,BD!E400,"")</f>
        <v/>
      </c>
      <c r="K400" s="6" t="str">
        <f t="shared" si="225"/>
        <v/>
      </c>
      <c r="L400" s="87" t="str">
        <f>+IF(LEN($I400)&gt;5,BD!H400,"")</f>
        <v/>
      </c>
      <c r="M400" s="40" t="str">
        <f t="shared" si="226"/>
        <v/>
      </c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4" t="str">
        <f t="shared" si="227"/>
        <v/>
      </c>
      <c r="AQ400" s="5" t="str">
        <f t="shared" si="228"/>
        <v/>
      </c>
      <c r="AR400" s="91" t="str">
        <f t="shared" si="229"/>
        <v/>
      </c>
      <c r="AS400" s="5" t="str">
        <f t="shared" si="230"/>
        <v/>
      </c>
      <c r="AT400" s="91" t="str">
        <f t="shared" si="231"/>
        <v/>
      </c>
      <c r="AU400" s="4" t="str">
        <f t="shared" si="232"/>
        <v/>
      </c>
      <c r="AV400" s="4" t="str">
        <f t="shared" si="233"/>
        <v/>
      </c>
      <c r="AW400" s="4" t="str">
        <f t="shared" si="234"/>
        <v/>
      </c>
      <c r="AX400" s="4" t="str">
        <f t="shared" si="235"/>
        <v/>
      </c>
      <c r="AY400" s="88" t="str">
        <f t="shared" si="236"/>
        <v/>
      </c>
      <c r="AZ400" s="17" t="str">
        <f t="shared" si="237"/>
        <v/>
      </c>
      <c r="BA400" s="18" t="str">
        <f t="shared" si="238"/>
        <v/>
      </c>
      <c r="BB400" s="19" t="str">
        <f>+IF(LEN(I400)&gt;5,IF(INT(RIGHT(B400,1))=9,0.5*L400*AY400,INT(MID(B400,5,LEN(B400)-4))*L400)+IFERROR(VLOOKUP(I400,AJUSTES!$A$1:$I$50,9,0),0),"")</f>
        <v/>
      </c>
      <c r="BC400" s="12"/>
      <c r="BD400" s="19" t="str">
        <f t="shared" si="239"/>
        <v/>
      </c>
      <c r="BE400" s="18" t="str">
        <f t="shared" si="240"/>
        <v/>
      </c>
      <c r="BF400" s="139" t="str">
        <f t="shared" si="241"/>
        <v/>
      </c>
      <c r="BG400" s="114"/>
      <c r="BH400" s="18" t="str">
        <f t="shared" si="242"/>
        <v/>
      </c>
      <c r="BI400" s="13"/>
      <c r="BJ400" s="12"/>
      <c r="BK400" s="12"/>
      <c r="BL400" s="145"/>
      <c r="BM400" s="12"/>
      <c r="BN400" s="12"/>
      <c r="BO400" s="12"/>
      <c r="BP400" s="12"/>
      <c r="BQ400" s="12"/>
      <c r="BR400" s="12"/>
      <c r="BS400" s="146"/>
      <c r="BT400" s="14"/>
      <c r="BU400" s="12"/>
      <c r="BV400" s="12"/>
      <c r="BW400" s="12"/>
      <c r="BX400" s="12"/>
      <c r="BY400" s="12"/>
      <c r="BZ400" s="144"/>
      <c r="CA400" s="107" t="str">
        <f>+IF(LEN($I400)&gt;5,IF(BD!F400="N/A","",BD!F400),"")</f>
        <v/>
      </c>
      <c r="CB400" s="21"/>
      <c r="CC400" s="147"/>
      <c r="CD400" s="148"/>
      <c r="CE400" s="8" t="str">
        <f>+IF(LEN(I400)&gt;5,BD!M400,"")</f>
        <v/>
      </c>
      <c r="CF400" s="16" t="str">
        <f>+IF(LEN(I400)&gt;5,BD!N400,"")</f>
        <v/>
      </c>
      <c r="CG400" s="3" t="str">
        <f t="shared" si="243"/>
        <v/>
      </c>
      <c r="CH400" s="23" t="str">
        <f>+IF(AND(LEN($I400)&gt;5),IF(AND($J400&gt;N$1,$J400&lt;=$AO$1),1,IF((COUNTIFS(INCAPACIDADES!$C$1:$C$51,$I400,INCAPACIDADES!K$1:K$51,N$1))&gt;0,2,IF(VLOOKUP($C400,BD!$D$1:$F$501,3,0)&gt;N$1,0,3))),"")</f>
        <v/>
      </c>
      <c r="CI400" s="23" t="str">
        <f>+IF(AND(LEN($I400)&gt;5),IF(AND($J400&gt;O$1,$J400&lt;=$AO$1),1,IF((COUNTIFS(INCAPACIDADES!$C$1:$C$51,$I400,INCAPACIDADES!L$1:L$51,O$1))&gt;0,2,IF(VLOOKUP($C400,BD!$D$1:$F$501,3,0)&gt;O$1,0,3))),"")</f>
        <v/>
      </c>
      <c r="CJ400" s="23" t="str">
        <f>+IF(AND(LEN($I400)&gt;5),IF(AND($J400&gt;P$1,$J400&lt;=$AO$1),1,IF((COUNTIFS(INCAPACIDADES!$C$1:$C$51,$I400,INCAPACIDADES!M$1:M$51,P$1))&gt;0,2,IF(VLOOKUP($C400,BD!$D$1:$F$501,3,0)&gt;P$1,0,3))),"")</f>
        <v/>
      </c>
      <c r="CK400" s="23" t="str">
        <f>+IF(AND(LEN($I400)&gt;5),IF(AND($J400&gt;Q$1,$J400&lt;=$AO$1),1,IF((COUNTIFS(INCAPACIDADES!$C$1:$C$51,$I400,INCAPACIDADES!N$1:N$51,Q$1))&gt;0,2,IF(VLOOKUP($C400,BD!$D$1:$F$501,3,0)&gt;Q$1,0,3))),"")</f>
        <v/>
      </c>
      <c r="CL400" s="23" t="str">
        <f>+IF(AND(LEN($I400)&gt;5),IF(AND($J400&gt;R$1,$J400&lt;=$AO$1),1,IF((COUNTIFS(INCAPACIDADES!$C$1:$C$51,$I400,INCAPACIDADES!O$1:O$51,R$1))&gt;0,2,IF(VLOOKUP($C400,BD!$D$1:$F$501,3,0)&gt;R$1,0,3))),"")</f>
        <v/>
      </c>
      <c r="CM400" s="23" t="str">
        <f>+IF(AND(LEN($I400)&gt;5),IF(AND($J400&gt;S$1,$J400&lt;=$AO$1),1,IF((COUNTIFS(INCAPACIDADES!$C$1:$C$51,$I400,INCAPACIDADES!P$1:P$51,S$1))&gt;0,2,IF(VLOOKUP($C400,BD!$D$1:$F$501,3,0)&gt;S$1,0,3))),"")</f>
        <v/>
      </c>
      <c r="CN400" s="23" t="str">
        <f>+IF(AND(LEN($I400)&gt;5),IF(AND($J400&gt;T$1,$J400&lt;=$AO$1),1,IF((COUNTIFS(INCAPACIDADES!$C$1:$C$51,$I400,INCAPACIDADES!Q$1:Q$51,T$1))&gt;0,2,IF(VLOOKUP($C400,BD!$D$1:$F$501,3,0)&gt;T$1,0,3))),"")</f>
        <v/>
      </c>
      <c r="CO400" s="23" t="str">
        <f>+IF(AND(LEN($I400)&gt;5),IF(AND($J400&gt;U$1,$J400&lt;=$AO$1),1,IF((COUNTIFS(INCAPACIDADES!$C$1:$C$51,$I400,INCAPACIDADES!R$1:R$51,U$1))&gt;0,2,IF(VLOOKUP($C400,BD!$D$1:$F$501,3,0)&gt;U$1,0,3))),"")</f>
        <v/>
      </c>
      <c r="CP400" s="23" t="str">
        <f>+IF(AND(LEN($I400)&gt;5),IF(AND($J400&gt;V$1,$J400&lt;=$AO$1),1,IF((COUNTIFS(INCAPACIDADES!$C$1:$C$51,$I400,INCAPACIDADES!S$1:S$51,V$1))&gt;0,2,IF(VLOOKUP($C400,BD!$D$1:$F$501,3,0)&gt;V$1,0,3))),"")</f>
        <v/>
      </c>
      <c r="CQ400" s="23" t="str">
        <f>+IF(AND(LEN($I400)&gt;5),IF(AND($J400&gt;W$1,$J400&lt;=$AO$1),1,IF((COUNTIFS(INCAPACIDADES!$C$1:$C$51,$I400,INCAPACIDADES!T$1:T$51,W$1))&gt;0,2,IF(VLOOKUP($C400,BD!$D$1:$F$501,3,0)&gt;W$1,0,3))),"")</f>
        <v/>
      </c>
      <c r="CR400" s="23" t="str">
        <f>+IF(AND(LEN($I400)&gt;5),IF(AND($J400&gt;X$1,$J400&lt;=$AO$1),1,IF((COUNTIFS(INCAPACIDADES!$C$1:$C$51,$I400,INCAPACIDADES!U$1:U$51,X$1))&gt;0,2,IF(VLOOKUP($C400,BD!$D$1:$F$501,3,0)&gt;X$1,0,3))),"")</f>
        <v/>
      </c>
      <c r="CS400" s="23" t="str">
        <f>+IF(AND(LEN($I400)&gt;5),IF(AND($J400&gt;Y$1,$J400&lt;=$AO$1),1,IF((COUNTIFS(INCAPACIDADES!$C$1:$C$51,$I400,INCAPACIDADES!V$1:V$51,Y$1))&gt;0,2,IF(VLOOKUP($C400,BD!$D$1:$F$501,3,0)&gt;Y$1,0,3))),"")</f>
        <v/>
      </c>
      <c r="CT400" s="23" t="str">
        <f>+IF(AND(LEN($I400)&gt;5),IF(AND($J400&gt;Z$1,$J400&lt;=$AO$1),1,IF((COUNTIFS(INCAPACIDADES!$C$1:$C$51,$I400,INCAPACIDADES!W$1:W$51,Z$1))&gt;0,2,IF(VLOOKUP($C400,BD!$D$1:$F$501,3,0)&gt;Z$1,0,3))),"")</f>
        <v/>
      </c>
      <c r="CU400" s="23" t="str">
        <f>+IF(AND(LEN($I400)&gt;5),IF(AND($J400&gt;AA$1,$J400&lt;=$AO$1),1,IF((COUNTIFS(INCAPACIDADES!$C$1:$C$51,$I400,INCAPACIDADES!X$1:X$51,AA$1))&gt;0,2,IF(VLOOKUP($C400,BD!$D$1:$F$501,3,0)&gt;AA$1,0,3))),"")</f>
        <v/>
      </c>
      <c r="CV400" s="23" t="str">
        <f>+IF(AND(LEN($I400)&gt;5),IF(AND($J400&gt;AB$1,$J400&lt;=$AO$1),1,IF((COUNTIFS(INCAPACIDADES!$C$1:$C$51,$I400,INCAPACIDADES!Y$1:Y$51,AB$1))&gt;0,2,IF(VLOOKUP($C400,BD!$D$1:$F$501,3,0)&gt;AB$1,0,3))),"")</f>
        <v/>
      </c>
      <c r="CW400" s="23" t="str">
        <f>+IF(AND(LEN($I400)&gt;5),IF(AND($J400&gt;AC$1,$J400&lt;=$AO$1),1,IF((COUNTIFS(INCAPACIDADES!$C$1:$C$51,$I400,INCAPACIDADES!Z$1:Z$51,AC$1))&gt;0,2,IF(VLOOKUP($C400,BD!$D$1:$F$501,3,0)&gt;AC$1,0,3))),"")</f>
        <v/>
      </c>
      <c r="CX400" s="23" t="str">
        <f>+IF(AND(LEN($I400)&gt;5),IF(AND($J400&gt;AD$1,$J400&lt;=$AO$1),1,IF((COUNTIFS(INCAPACIDADES!$C$1:$C$51,$I400,INCAPACIDADES!AA$1:AA$51,AD$1))&gt;0,2,IF(VLOOKUP($C400,BD!$D$1:$F$501,3,0)&gt;AD$1,0,3))),"")</f>
        <v/>
      </c>
      <c r="CY400" s="23" t="str">
        <f>+IF(AND(LEN($I400)&gt;5),IF(AND($J400&gt;AE$1,$J400&lt;=$AO$1),1,IF((COUNTIFS(INCAPACIDADES!$C$1:$C$51,$I400,INCAPACIDADES!AB$1:AB$51,AE$1))&gt;0,2,IF(VLOOKUP($C400,BD!$D$1:$F$501,3,0)&gt;AE$1,0,3))),"")</f>
        <v/>
      </c>
      <c r="CZ400" s="23" t="str">
        <f>+IF(AND(LEN($I400)&gt;5),IF(AND($J400&gt;AF$1,$J400&lt;=$AO$1),1,IF((COUNTIFS(INCAPACIDADES!$C$1:$C$51,$I400,INCAPACIDADES!AC$1:AC$51,AF$1))&gt;0,2,IF(VLOOKUP($C400,BD!$D$1:$F$501,3,0)&gt;AF$1,0,3))),"")</f>
        <v/>
      </c>
      <c r="DA400" s="23" t="str">
        <f>+IF(AND(LEN($I400)&gt;5),IF(AND($J400&gt;AG$1,$J400&lt;=$AO$1),1,IF((COUNTIFS(INCAPACIDADES!$C$1:$C$51,$I400,INCAPACIDADES!AD$1:AD$51,AG$1))&gt;0,2,IF(VLOOKUP($C400,BD!$D$1:$F$501,3,0)&gt;AG$1,0,3))),"")</f>
        <v/>
      </c>
      <c r="DB400" s="23" t="str">
        <f>+IF(AND(LEN($I400)&gt;5),IF(AND($J400&gt;AH$1,$J400&lt;=$AO$1),1,IF((COUNTIFS(INCAPACIDADES!$C$1:$C$51,$I400,INCAPACIDADES!AE$1:AE$51,AH$1))&gt;0,2,IF(VLOOKUP($C400,BD!$D$1:$F$501,3,0)&gt;AH$1,0,3))),"")</f>
        <v/>
      </c>
      <c r="DC400" s="23" t="str">
        <f>+IF(AND(LEN($I400)&gt;5),IF(AND($J400&gt;AI$1,$J400&lt;=$AO$1),1,IF((COUNTIFS(INCAPACIDADES!$C$1:$C$51,$I400,INCAPACIDADES!AF$1:AF$51,AI$1))&gt;0,2,IF(VLOOKUP($C400,BD!$D$1:$F$501,3,0)&gt;AI$1,0,3))),"")</f>
        <v/>
      </c>
      <c r="DD400" s="23" t="str">
        <f>+IF(AND(LEN($I400)&gt;5),IF(AND($J400&gt;AJ$1,$J400&lt;=$AO$1),1,IF((COUNTIFS(INCAPACIDADES!$C$1:$C$51,$I400,INCAPACIDADES!AG$1:AG$51,AJ$1))&gt;0,2,IF(VLOOKUP($C400,BD!$D$1:$F$501,3,0)&gt;AJ$1,0,3))),"")</f>
        <v/>
      </c>
      <c r="DE400" s="23" t="str">
        <f>+IF(AND(LEN($I400)&gt;5),IF(AND($J400&gt;AK$1,$J400&lt;=$AO$1),1,IF((COUNTIFS(INCAPACIDADES!$C$1:$C$51,$I400,INCAPACIDADES!AH$1:AH$51,AK$1))&gt;0,2,IF(VLOOKUP($C400,BD!$D$1:$F$501,3,0)&gt;AK$1,0,3))),"")</f>
        <v/>
      </c>
      <c r="DF400" s="23" t="str">
        <f>+IF(AND(LEN($I400)&gt;5),IF(AND($J400&gt;AL$1,$J400&lt;=$AO$1),1,IF((COUNTIFS(INCAPACIDADES!$C$1:$C$51,$I400,INCAPACIDADES!AI$1:AI$51,AL$1))&gt;0,2,IF(VLOOKUP($C400,BD!$D$1:$F$501,3,0)&gt;AL$1,0,3))),"")</f>
        <v/>
      </c>
      <c r="DG400" s="23" t="str">
        <f>+IF(AND(LEN($I400)&gt;5),IF(AND($J400&gt;AM$1,$J400&lt;=$AO$1),1,IF((COUNTIFS(INCAPACIDADES!$C$1:$C$51,$I400,INCAPACIDADES!AJ$1:AJ$51,AM$1))&gt;0,2,IF(VLOOKUP($C400,BD!$D$1:$F$501,3,0)&gt;AM$1,0,3))),"")</f>
        <v/>
      </c>
      <c r="DH400" s="23" t="str">
        <f>+IF(AND(LEN($I400)&gt;5),IF(AND($J400&gt;AN$1,$J400&lt;=$AO$1),1,IF((COUNTIFS(INCAPACIDADES!$C$1:$C$51,$I400,INCAPACIDADES!AK$1:AK$51,AN$1))&gt;0,2,IF(VLOOKUP($C400,BD!$D$1:$F$501,3,0)&gt;AN$1,0,3))),"")</f>
        <v/>
      </c>
      <c r="DI400" s="23" t="str">
        <f>+IF(AND(LEN($I400)&gt;5),IF(AND($J400&gt;AO$1,$J400&lt;=$AO$1),1,IF((COUNTIFS(INCAPACIDADES!$C$1:$C$51,$I400,INCAPACIDADES!AL$1:AL$51,AO$1))&gt;0,2,IF(VLOOKUP($C400,BD!$D$1:$F$501,3,0)&gt;AO$1,0,3))),"")</f>
        <v/>
      </c>
      <c r="DJ400" s="23" t="str">
        <f>+IF(LEN($I400)&gt;5,IF(ISERROR(VLOOKUP(N400,'CODIGO PAGO'!$B$2:$B$20,1,0)),1,IF(OR(AND(CH400=1,N400&lt;&gt;"N"),AND(CH400=3,N400&lt;&gt;"B"),AND(CH400=2,LEFT(TRIM(N400),1)&lt;&gt;"I")),1,IF(OR(AND(CH400=0,N400="N"),AND(CH400=0,N400="B"),AND(CH400=0,LEFT(TRIM(N400),1)="I")),1,0))),"")</f>
        <v/>
      </c>
      <c r="DK400" s="23" t="str">
        <f t="shared" si="244"/>
        <v/>
      </c>
      <c r="DL400" s="23" t="str">
        <f>+IF(LEN($I400)&gt;5,IF(ISERROR(VLOOKUP(P400,'CODIGO PAGO'!$B$2:$B$20,1,0)),1,IF(OR(AND(CJ400=1,P400&lt;&gt;"N"),AND(CJ400=3,P400&lt;&gt;"B"),AND(CJ400=2,LEFT(TRIM(P400),1)&lt;&gt;"I")),1,IF(OR(AND(CJ400=0,P400="N"),AND(CJ400=0,P400="B"),AND(CJ400=0,LEFT(TRIM(P400),1)="I")),1,0))),"")</f>
        <v/>
      </c>
      <c r="DM400" s="23" t="str">
        <f t="shared" si="245"/>
        <v/>
      </c>
      <c r="DN400" s="23" t="str">
        <f>+IF(LEN($I400)&gt;5,IF(ISERROR(VLOOKUP(R400,'CODIGO PAGO'!$B$2:$B$20,1,0)),1,IF(OR(AND(CL400=1,R400&lt;&gt;"N"),AND(CL400=3,R400&lt;&gt;"B"),AND(CL400=2,LEFT(TRIM(R400),1)&lt;&gt;"I")),1,IF(OR(AND(CL400=0,R400="N"),AND(CL400=0,R400="B"),AND(CL400=0,LEFT(TRIM(R400),1)="I")),1,0))),"")</f>
        <v/>
      </c>
      <c r="DO400" s="23" t="str">
        <f t="shared" si="246"/>
        <v/>
      </c>
      <c r="DP400" s="23" t="str">
        <f>+IF(LEN($I400)&gt;5,IF(ISERROR(VLOOKUP(T400,'CODIGO PAGO'!$B$2:$B$20,1,0)),1,IF(OR(AND(CN400=1,T400&lt;&gt;"N"),AND(CN400=3,T400&lt;&gt;"B"),AND(CN400=2,LEFT(TRIM(T400),1)&lt;&gt;"I")),1,IF(OR(AND(CN400=0,T400="N"),AND(CN400=0,T400="B"),AND(CN400=0,LEFT(TRIM(T400),1)="I")),1,0))),"")</f>
        <v/>
      </c>
      <c r="DQ400" s="23" t="str">
        <f t="shared" si="247"/>
        <v/>
      </c>
      <c r="DR400" s="23" t="str">
        <f>+IF(LEN($I400)&gt;5,IF(ISERROR(VLOOKUP(V400,'CODIGO PAGO'!$B$2:$B$20,1,0)),1,IF(OR(AND(CP400=1,V400&lt;&gt;"N"),AND(CP400=3,V400&lt;&gt;"B"),AND(CP400=2,LEFT(TRIM(V400),1)&lt;&gt;"I")),1,IF(OR(AND(CP400=0,V400="N"),AND(CP400=0,V400="B"),AND(CP400=0,LEFT(TRIM(V400),1)="I")),1,0))),"")</f>
        <v/>
      </c>
      <c r="DS400" s="23" t="str">
        <f t="shared" si="248"/>
        <v/>
      </c>
      <c r="DT400" s="23" t="str">
        <f>+IF(LEN($I400)&gt;5,IF(ISERROR(VLOOKUP(X400,'CODIGO PAGO'!$B$2:$B$20,1,0)),1,IF(OR(AND(CR400=1,X400&lt;&gt;"N"),AND(CR400=3,X400&lt;&gt;"B"),AND(CR400=2,LEFT(TRIM(X400),1)&lt;&gt;"I")),1,IF(OR(AND(CR400=0,X400="N"),AND(CR400=0,X400="B"),AND(CR400=0,LEFT(TRIM(X400),1)="I")),1,0))),"")</f>
        <v/>
      </c>
      <c r="DU400" s="23" t="str">
        <f t="shared" si="249"/>
        <v/>
      </c>
      <c r="DV400" s="23" t="str">
        <f>+IF(LEN($I400)&gt;5,IF(ISERROR(VLOOKUP(Z400,'CODIGO PAGO'!$B$2:$B$20,1,0)),1,IF(OR(AND(CT400=1,Z400&lt;&gt;"N"),AND(CT400=3,Z400&lt;&gt;"B"),AND(CT400=2,LEFT(TRIM(Z400),1)&lt;&gt;"I")),1,IF(OR(AND(CT400=0,Z400="N"),AND(CT400=0,Z400="B"),AND(CT400=0,LEFT(TRIM(Z400),1)="I")),1,0))),"")</f>
        <v/>
      </c>
      <c r="DW400" s="23" t="str">
        <f t="shared" si="250"/>
        <v/>
      </c>
      <c r="DX400" s="23" t="str">
        <f>+IF(LEN($I400)&gt;5,IF(ISERROR(VLOOKUP(AB400,'CODIGO PAGO'!$B$2:$B$20,1,0)),1,IF(OR(AND(CV400=1,AB400&lt;&gt;"N"),AND(CV400=3,AB400&lt;&gt;"B"),AND(CV400=2,LEFT(TRIM(AB400),1)&lt;&gt;"I")),1,IF(OR(AND(CV400=0,AB400="N"),AND(CV400=0,AB400="B"),AND(CV400=0,LEFT(TRIM(AB400),1)="I")),1,0))),"")</f>
        <v/>
      </c>
      <c r="DY400" s="23" t="str">
        <f t="shared" si="251"/>
        <v/>
      </c>
      <c r="DZ400" s="23" t="str">
        <f>+IF(LEN($I400)&gt;5,IF(ISERROR(VLOOKUP(AD400,'CODIGO PAGO'!$B$2:$B$20,1,0)),1,IF(OR(AND(CX400=1,AD400&lt;&gt;"N"),AND(CX400=3,AD400&lt;&gt;"B"),AND(CX400=2,LEFT(TRIM(AD400),1)&lt;&gt;"I")),1,IF(OR(AND(CX400=0,AD400="N"),AND(CX400=0,AD400="B"),AND(CX400=0,LEFT(TRIM(AD400),1)="I")),1,0))),"")</f>
        <v/>
      </c>
      <c r="EA400" s="23" t="str">
        <f t="shared" si="252"/>
        <v/>
      </c>
      <c r="EB400" s="23" t="str">
        <f>+IF(LEN($I400)&gt;5,IF(ISERROR(VLOOKUP(AF400,'CODIGO PAGO'!$B$2:$B$20,1,0)),1,IF(OR(AND(CZ400=1,AF400&lt;&gt;"N"),AND(CZ400=3,AF400&lt;&gt;"B"),AND(CZ400=2,LEFT(TRIM(AF400),1)&lt;&gt;"I")),1,IF(OR(AND(CZ400=0,AF400="N"),AND(CZ400=0,AF400="B"),AND(CZ400=0,LEFT(TRIM(AF400),1)="I")),1,0))),"")</f>
        <v/>
      </c>
      <c r="EC400" s="23" t="str">
        <f t="shared" si="253"/>
        <v/>
      </c>
      <c r="ED400" s="23" t="str">
        <f>+IF(LEN($I400)&gt;5,IF(ISERROR(VLOOKUP(AH400,'CODIGO PAGO'!$B$2:$B$20,1,0)),1,IF(OR(AND(DB400=1,AH400&lt;&gt;"N"),AND(DB400=3,AH400&lt;&gt;"B"),AND(DB400=2,LEFT(TRIM(AH400),1)&lt;&gt;"I")),1,IF(OR(AND(DB400=0,AH400="N"),AND(DB400=0,AH400="B"),AND(DB400=0,LEFT(TRIM(AH400),1)="I")),1,0))),"")</f>
        <v/>
      </c>
      <c r="EE400" s="23" t="str">
        <f t="shared" si="254"/>
        <v/>
      </c>
      <c r="EF400" s="23" t="str">
        <f>+IF(LEN($I400)&gt;5,IF(ISERROR(VLOOKUP(AJ400,'CODIGO PAGO'!$B$2:$B$20,1,0)),1,IF(OR(AND(DD400=1,AJ400&lt;&gt;"N"),AND(DD400=3,AJ400&lt;&gt;"B"),AND(DD400=2,LEFT(TRIM(AJ400),1)&lt;&gt;"I")),1,IF(OR(AND(DD400=0,AJ400="N"),AND(DD400=0,AJ400="B"),AND(DD400=0,LEFT(TRIM(AJ400),1)="I")),1,0))),"")</f>
        <v/>
      </c>
      <c r="EG400" s="23" t="str">
        <f t="shared" si="255"/>
        <v/>
      </c>
      <c r="EH400" s="23" t="str">
        <f>+IF(LEN($I400)&gt;5,IF(ISERROR(VLOOKUP(AL400,'CODIGO PAGO'!$B$2:$B$20,1,0)),1,IF(OR(AND(DF400=1,AL400&lt;&gt;"N"),AND(DF400=3,AL400&lt;&gt;"B"),AND(DF400=2,LEFT(TRIM(AL400),1)&lt;&gt;"I")),1,IF(OR(AND(DF400=0,AL400="N"),AND(DF400=0,AL400="B"),AND(DF400=0,LEFT(TRIM(AL400),1)="I")),1,0))),"")</f>
        <v/>
      </c>
      <c r="EI400" s="23" t="str">
        <f t="shared" si="256"/>
        <v/>
      </c>
      <c r="EJ400" s="23" t="str">
        <f>+IF(LEN($I400)&gt;5,IF(ISERROR(VLOOKUP(AN400,'CODIGO PAGO'!$B$2:$B$20,1,0)),1,IF(OR(AND(DH400=1,AN400&lt;&gt;"N"),AND(DH400=3,AN400&lt;&gt;"B"),AND(DH400=2,LEFT(TRIM(AN400),1)&lt;&gt;"I")),1,IF(OR(AND(DH400=0,AN400="N"),AND(DH400=0,AN400="B"),AND(DH400=0,LEFT(TRIM(AN400),1)="I")),1,0))),"")</f>
        <v/>
      </c>
      <c r="EK400" s="23" t="str">
        <f t="shared" si="257"/>
        <v/>
      </c>
      <c r="EL400" s="24" t="str">
        <f t="shared" si="258"/>
        <v/>
      </c>
    </row>
    <row r="401" spans="1:142" s="26" customFormat="1">
      <c r="A401" s="15" t="str">
        <f t="shared" si="224"/>
        <v/>
      </c>
      <c r="B401" s="1" t="str">
        <f>+IF(LEN(I401)&gt;5,'CODIGO PAGO'!$B$28,"")</f>
        <v/>
      </c>
      <c r="C401" s="1" t="str">
        <f>+IF(LEN($I401)&gt;5,BD!D401,"")</f>
        <v/>
      </c>
      <c r="D401" s="168" t="str">
        <f>+IF(LEN($I401)&gt;5,BD!A401,"")</f>
        <v/>
      </c>
      <c r="E401" s="1" t="str">
        <f>+IF(LEN($I401)&gt;5,BD!B401,"")</f>
        <v/>
      </c>
      <c r="F401" s="1" t="str">
        <f>+IF(LEN($I401)&gt;5,BD!C401,"")</f>
        <v/>
      </c>
      <c r="G401" s="141"/>
      <c r="H401" s="141"/>
      <c r="I401" s="1" t="str">
        <f>+IF(LEN(BD!G401)&gt;5,BD!G401,"")</f>
        <v/>
      </c>
      <c r="J401" s="167" t="str">
        <f>+IF(LEN($I401)&gt;5,BD!E401,"")</f>
        <v/>
      </c>
      <c r="K401" s="6" t="str">
        <f t="shared" si="225"/>
        <v/>
      </c>
      <c r="L401" s="87" t="str">
        <f>+IF(LEN($I401)&gt;5,BD!H401,"")</f>
        <v/>
      </c>
      <c r="M401" s="40" t="str">
        <f t="shared" si="226"/>
        <v/>
      </c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4" t="str">
        <f t="shared" si="227"/>
        <v/>
      </c>
      <c r="AQ401" s="5" t="str">
        <f t="shared" si="228"/>
        <v/>
      </c>
      <c r="AR401" s="91" t="str">
        <f t="shared" si="229"/>
        <v/>
      </c>
      <c r="AS401" s="5" t="str">
        <f t="shared" si="230"/>
        <v/>
      </c>
      <c r="AT401" s="91" t="str">
        <f t="shared" si="231"/>
        <v/>
      </c>
      <c r="AU401" s="4" t="str">
        <f t="shared" si="232"/>
        <v/>
      </c>
      <c r="AV401" s="4" t="str">
        <f t="shared" si="233"/>
        <v/>
      </c>
      <c r="AW401" s="4" t="str">
        <f t="shared" si="234"/>
        <v/>
      </c>
      <c r="AX401" s="4" t="str">
        <f t="shared" si="235"/>
        <v/>
      </c>
      <c r="AY401" s="88" t="str">
        <f t="shared" si="236"/>
        <v/>
      </c>
      <c r="AZ401" s="17" t="str">
        <f t="shared" si="237"/>
        <v/>
      </c>
      <c r="BA401" s="18" t="str">
        <f t="shared" si="238"/>
        <v/>
      </c>
      <c r="BB401" s="19" t="str">
        <f>+IF(LEN(I401)&gt;5,IF(INT(RIGHT(B401,1))=9,0.5*L401*AY401,INT(MID(B401,5,LEN(B401)-4))*L401)+IFERROR(VLOOKUP(I401,AJUSTES!$A$1:$I$50,9,0),0),"")</f>
        <v/>
      </c>
      <c r="BC401" s="12"/>
      <c r="BD401" s="19" t="str">
        <f t="shared" si="239"/>
        <v/>
      </c>
      <c r="BE401" s="18" t="str">
        <f t="shared" si="240"/>
        <v/>
      </c>
      <c r="BF401" s="139" t="str">
        <f t="shared" si="241"/>
        <v/>
      </c>
      <c r="BG401" s="114"/>
      <c r="BH401" s="18" t="str">
        <f t="shared" si="242"/>
        <v/>
      </c>
      <c r="BI401" s="13"/>
      <c r="BJ401" s="12"/>
      <c r="BK401" s="12"/>
      <c r="BL401" s="145"/>
      <c r="BM401" s="12"/>
      <c r="BN401" s="12"/>
      <c r="BO401" s="12"/>
      <c r="BP401" s="12"/>
      <c r="BQ401" s="12"/>
      <c r="BR401" s="12"/>
      <c r="BS401" s="146"/>
      <c r="BT401" s="14"/>
      <c r="BU401" s="12"/>
      <c r="BV401" s="12"/>
      <c r="BW401" s="12"/>
      <c r="BX401" s="12"/>
      <c r="BY401" s="12"/>
      <c r="BZ401" s="144"/>
      <c r="CA401" s="107" t="str">
        <f>+IF(LEN($I401)&gt;5,IF(BD!F401="N/A","",BD!F401),"")</f>
        <v/>
      </c>
      <c r="CB401" s="21"/>
      <c r="CC401" s="147"/>
      <c r="CD401" s="148"/>
      <c r="CE401" s="8" t="str">
        <f>+IF(LEN(I401)&gt;5,BD!M401,"")</f>
        <v/>
      </c>
      <c r="CF401" s="16" t="str">
        <f>+IF(LEN(I401)&gt;5,BD!N401,"")</f>
        <v/>
      </c>
      <c r="CG401" s="3" t="str">
        <f t="shared" si="243"/>
        <v/>
      </c>
      <c r="CH401" s="23" t="str">
        <f>+IF(AND(LEN($I401)&gt;5),IF(AND($J401&gt;N$1,$J401&lt;=$AO$1),1,IF((COUNTIFS(INCAPACIDADES!$C$1:$C$51,$I401,INCAPACIDADES!K$1:K$51,N$1))&gt;0,2,IF(VLOOKUP($C401,BD!$D$1:$F$501,3,0)&gt;N$1,0,3))),"")</f>
        <v/>
      </c>
      <c r="CI401" s="23" t="str">
        <f>+IF(AND(LEN($I401)&gt;5),IF(AND($J401&gt;O$1,$J401&lt;=$AO$1),1,IF((COUNTIFS(INCAPACIDADES!$C$1:$C$51,$I401,INCAPACIDADES!L$1:L$51,O$1))&gt;0,2,IF(VLOOKUP($C401,BD!$D$1:$F$501,3,0)&gt;O$1,0,3))),"")</f>
        <v/>
      </c>
      <c r="CJ401" s="23" t="str">
        <f>+IF(AND(LEN($I401)&gt;5),IF(AND($J401&gt;P$1,$J401&lt;=$AO$1),1,IF((COUNTIFS(INCAPACIDADES!$C$1:$C$51,$I401,INCAPACIDADES!M$1:M$51,P$1))&gt;0,2,IF(VLOOKUP($C401,BD!$D$1:$F$501,3,0)&gt;P$1,0,3))),"")</f>
        <v/>
      </c>
      <c r="CK401" s="23" t="str">
        <f>+IF(AND(LEN($I401)&gt;5),IF(AND($J401&gt;Q$1,$J401&lt;=$AO$1),1,IF((COUNTIFS(INCAPACIDADES!$C$1:$C$51,$I401,INCAPACIDADES!N$1:N$51,Q$1))&gt;0,2,IF(VLOOKUP($C401,BD!$D$1:$F$501,3,0)&gt;Q$1,0,3))),"")</f>
        <v/>
      </c>
      <c r="CL401" s="23" t="str">
        <f>+IF(AND(LEN($I401)&gt;5),IF(AND($J401&gt;R$1,$J401&lt;=$AO$1),1,IF((COUNTIFS(INCAPACIDADES!$C$1:$C$51,$I401,INCAPACIDADES!O$1:O$51,R$1))&gt;0,2,IF(VLOOKUP($C401,BD!$D$1:$F$501,3,0)&gt;R$1,0,3))),"")</f>
        <v/>
      </c>
      <c r="CM401" s="23" t="str">
        <f>+IF(AND(LEN($I401)&gt;5),IF(AND($J401&gt;S$1,$J401&lt;=$AO$1),1,IF((COUNTIFS(INCAPACIDADES!$C$1:$C$51,$I401,INCAPACIDADES!P$1:P$51,S$1))&gt;0,2,IF(VLOOKUP($C401,BD!$D$1:$F$501,3,0)&gt;S$1,0,3))),"")</f>
        <v/>
      </c>
      <c r="CN401" s="23" t="str">
        <f>+IF(AND(LEN($I401)&gt;5),IF(AND($J401&gt;T$1,$J401&lt;=$AO$1),1,IF((COUNTIFS(INCAPACIDADES!$C$1:$C$51,$I401,INCAPACIDADES!Q$1:Q$51,T$1))&gt;0,2,IF(VLOOKUP($C401,BD!$D$1:$F$501,3,0)&gt;T$1,0,3))),"")</f>
        <v/>
      </c>
      <c r="CO401" s="23" t="str">
        <f>+IF(AND(LEN($I401)&gt;5),IF(AND($J401&gt;U$1,$J401&lt;=$AO$1),1,IF((COUNTIFS(INCAPACIDADES!$C$1:$C$51,$I401,INCAPACIDADES!R$1:R$51,U$1))&gt;0,2,IF(VLOOKUP($C401,BD!$D$1:$F$501,3,0)&gt;U$1,0,3))),"")</f>
        <v/>
      </c>
      <c r="CP401" s="23" t="str">
        <f>+IF(AND(LEN($I401)&gt;5),IF(AND($J401&gt;V$1,$J401&lt;=$AO$1),1,IF((COUNTIFS(INCAPACIDADES!$C$1:$C$51,$I401,INCAPACIDADES!S$1:S$51,V$1))&gt;0,2,IF(VLOOKUP($C401,BD!$D$1:$F$501,3,0)&gt;V$1,0,3))),"")</f>
        <v/>
      </c>
      <c r="CQ401" s="23" t="str">
        <f>+IF(AND(LEN($I401)&gt;5),IF(AND($J401&gt;W$1,$J401&lt;=$AO$1),1,IF((COUNTIFS(INCAPACIDADES!$C$1:$C$51,$I401,INCAPACIDADES!T$1:T$51,W$1))&gt;0,2,IF(VLOOKUP($C401,BD!$D$1:$F$501,3,0)&gt;W$1,0,3))),"")</f>
        <v/>
      </c>
      <c r="CR401" s="23" t="str">
        <f>+IF(AND(LEN($I401)&gt;5),IF(AND($J401&gt;X$1,$J401&lt;=$AO$1),1,IF((COUNTIFS(INCAPACIDADES!$C$1:$C$51,$I401,INCAPACIDADES!U$1:U$51,X$1))&gt;0,2,IF(VLOOKUP($C401,BD!$D$1:$F$501,3,0)&gt;X$1,0,3))),"")</f>
        <v/>
      </c>
      <c r="CS401" s="23" t="str">
        <f>+IF(AND(LEN($I401)&gt;5),IF(AND($J401&gt;Y$1,$J401&lt;=$AO$1),1,IF((COUNTIFS(INCAPACIDADES!$C$1:$C$51,$I401,INCAPACIDADES!V$1:V$51,Y$1))&gt;0,2,IF(VLOOKUP($C401,BD!$D$1:$F$501,3,0)&gt;Y$1,0,3))),"")</f>
        <v/>
      </c>
      <c r="CT401" s="23" t="str">
        <f>+IF(AND(LEN($I401)&gt;5),IF(AND($J401&gt;Z$1,$J401&lt;=$AO$1),1,IF((COUNTIFS(INCAPACIDADES!$C$1:$C$51,$I401,INCAPACIDADES!W$1:W$51,Z$1))&gt;0,2,IF(VLOOKUP($C401,BD!$D$1:$F$501,3,0)&gt;Z$1,0,3))),"")</f>
        <v/>
      </c>
      <c r="CU401" s="23" t="str">
        <f>+IF(AND(LEN($I401)&gt;5),IF(AND($J401&gt;AA$1,$J401&lt;=$AO$1),1,IF((COUNTIFS(INCAPACIDADES!$C$1:$C$51,$I401,INCAPACIDADES!X$1:X$51,AA$1))&gt;0,2,IF(VLOOKUP($C401,BD!$D$1:$F$501,3,0)&gt;AA$1,0,3))),"")</f>
        <v/>
      </c>
      <c r="CV401" s="23" t="str">
        <f>+IF(AND(LEN($I401)&gt;5),IF(AND($J401&gt;AB$1,$J401&lt;=$AO$1),1,IF((COUNTIFS(INCAPACIDADES!$C$1:$C$51,$I401,INCAPACIDADES!Y$1:Y$51,AB$1))&gt;0,2,IF(VLOOKUP($C401,BD!$D$1:$F$501,3,0)&gt;AB$1,0,3))),"")</f>
        <v/>
      </c>
      <c r="CW401" s="23" t="str">
        <f>+IF(AND(LEN($I401)&gt;5),IF(AND($J401&gt;AC$1,$J401&lt;=$AO$1),1,IF((COUNTIFS(INCAPACIDADES!$C$1:$C$51,$I401,INCAPACIDADES!Z$1:Z$51,AC$1))&gt;0,2,IF(VLOOKUP($C401,BD!$D$1:$F$501,3,0)&gt;AC$1,0,3))),"")</f>
        <v/>
      </c>
      <c r="CX401" s="23" t="str">
        <f>+IF(AND(LEN($I401)&gt;5),IF(AND($J401&gt;AD$1,$J401&lt;=$AO$1),1,IF((COUNTIFS(INCAPACIDADES!$C$1:$C$51,$I401,INCAPACIDADES!AA$1:AA$51,AD$1))&gt;0,2,IF(VLOOKUP($C401,BD!$D$1:$F$501,3,0)&gt;AD$1,0,3))),"")</f>
        <v/>
      </c>
      <c r="CY401" s="23" t="str">
        <f>+IF(AND(LEN($I401)&gt;5),IF(AND($J401&gt;AE$1,$J401&lt;=$AO$1),1,IF((COUNTIFS(INCAPACIDADES!$C$1:$C$51,$I401,INCAPACIDADES!AB$1:AB$51,AE$1))&gt;0,2,IF(VLOOKUP($C401,BD!$D$1:$F$501,3,0)&gt;AE$1,0,3))),"")</f>
        <v/>
      </c>
      <c r="CZ401" s="23" t="str">
        <f>+IF(AND(LEN($I401)&gt;5),IF(AND($J401&gt;AF$1,$J401&lt;=$AO$1),1,IF((COUNTIFS(INCAPACIDADES!$C$1:$C$51,$I401,INCAPACIDADES!AC$1:AC$51,AF$1))&gt;0,2,IF(VLOOKUP($C401,BD!$D$1:$F$501,3,0)&gt;AF$1,0,3))),"")</f>
        <v/>
      </c>
      <c r="DA401" s="23" t="str">
        <f>+IF(AND(LEN($I401)&gt;5),IF(AND($J401&gt;AG$1,$J401&lt;=$AO$1),1,IF((COUNTIFS(INCAPACIDADES!$C$1:$C$51,$I401,INCAPACIDADES!AD$1:AD$51,AG$1))&gt;0,2,IF(VLOOKUP($C401,BD!$D$1:$F$501,3,0)&gt;AG$1,0,3))),"")</f>
        <v/>
      </c>
      <c r="DB401" s="23" t="str">
        <f>+IF(AND(LEN($I401)&gt;5),IF(AND($J401&gt;AH$1,$J401&lt;=$AO$1),1,IF((COUNTIFS(INCAPACIDADES!$C$1:$C$51,$I401,INCAPACIDADES!AE$1:AE$51,AH$1))&gt;0,2,IF(VLOOKUP($C401,BD!$D$1:$F$501,3,0)&gt;AH$1,0,3))),"")</f>
        <v/>
      </c>
      <c r="DC401" s="23" t="str">
        <f>+IF(AND(LEN($I401)&gt;5),IF(AND($J401&gt;AI$1,$J401&lt;=$AO$1),1,IF((COUNTIFS(INCAPACIDADES!$C$1:$C$51,$I401,INCAPACIDADES!AF$1:AF$51,AI$1))&gt;0,2,IF(VLOOKUP($C401,BD!$D$1:$F$501,3,0)&gt;AI$1,0,3))),"")</f>
        <v/>
      </c>
      <c r="DD401" s="23" t="str">
        <f>+IF(AND(LEN($I401)&gt;5),IF(AND($J401&gt;AJ$1,$J401&lt;=$AO$1),1,IF((COUNTIFS(INCAPACIDADES!$C$1:$C$51,$I401,INCAPACIDADES!AG$1:AG$51,AJ$1))&gt;0,2,IF(VLOOKUP($C401,BD!$D$1:$F$501,3,0)&gt;AJ$1,0,3))),"")</f>
        <v/>
      </c>
      <c r="DE401" s="23" t="str">
        <f>+IF(AND(LEN($I401)&gt;5),IF(AND($J401&gt;AK$1,$J401&lt;=$AO$1),1,IF((COUNTIFS(INCAPACIDADES!$C$1:$C$51,$I401,INCAPACIDADES!AH$1:AH$51,AK$1))&gt;0,2,IF(VLOOKUP($C401,BD!$D$1:$F$501,3,0)&gt;AK$1,0,3))),"")</f>
        <v/>
      </c>
      <c r="DF401" s="23" t="str">
        <f>+IF(AND(LEN($I401)&gt;5),IF(AND($J401&gt;AL$1,$J401&lt;=$AO$1),1,IF((COUNTIFS(INCAPACIDADES!$C$1:$C$51,$I401,INCAPACIDADES!AI$1:AI$51,AL$1))&gt;0,2,IF(VLOOKUP($C401,BD!$D$1:$F$501,3,0)&gt;AL$1,0,3))),"")</f>
        <v/>
      </c>
      <c r="DG401" s="23" t="str">
        <f>+IF(AND(LEN($I401)&gt;5),IF(AND($J401&gt;AM$1,$J401&lt;=$AO$1),1,IF((COUNTIFS(INCAPACIDADES!$C$1:$C$51,$I401,INCAPACIDADES!AJ$1:AJ$51,AM$1))&gt;0,2,IF(VLOOKUP($C401,BD!$D$1:$F$501,3,0)&gt;AM$1,0,3))),"")</f>
        <v/>
      </c>
      <c r="DH401" s="23" t="str">
        <f>+IF(AND(LEN($I401)&gt;5),IF(AND($J401&gt;AN$1,$J401&lt;=$AO$1),1,IF((COUNTIFS(INCAPACIDADES!$C$1:$C$51,$I401,INCAPACIDADES!AK$1:AK$51,AN$1))&gt;0,2,IF(VLOOKUP($C401,BD!$D$1:$F$501,3,0)&gt;AN$1,0,3))),"")</f>
        <v/>
      </c>
      <c r="DI401" s="23" t="str">
        <f>+IF(AND(LEN($I401)&gt;5),IF(AND($J401&gt;AO$1,$J401&lt;=$AO$1),1,IF((COUNTIFS(INCAPACIDADES!$C$1:$C$51,$I401,INCAPACIDADES!AL$1:AL$51,AO$1))&gt;0,2,IF(VLOOKUP($C401,BD!$D$1:$F$501,3,0)&gt;AO$1,0,3))),"")</f>
        <v/>
      </c>
      <c r="DJ401" s="23" t="str">
        <f>+IF(LEN($I401)&gt;5,IF(ISERROR(VLOOKUP(N401,'CODIGO PAGO'!$B$2:$B$20,1,0)),1,IF(OR(AND(CH401=1,N401&lt;&gt;"N"),AND(CH401=3,N401&lt;&gt;"B"),AND(CH401=2,LEFT(TRIM(N401),1)&lt;&gt;"I")),1,IF(OR(AND(CH401=0,N401="N"),AND(CH401=0,N401="B"),AND(CH401=0,LEFT(TRIM(N401),1)="I")),1,0))),"")</f>
        <v/>
      </c>
      <c r="DK401" s="23" t="str">
        <f t="shared" si="244"/>
        <v/>
      </c>
      <c r="DL401" s="23" t="str">
        <f>+IF(LEN($I401)&gt;5,IF(ISERROR(VLOOKUP(P401,'CODIGO PAGO'!$B$2:$B$20,1,0)),1,IF(OR(AND(CJ401=1,P401&lt;&gt;"N"),AND(CJ401=3,P401&lt;&gt;"B"),AND(CJ401=2,LEFT(TRIM(P401),1)&lt;&gt;"I")),1,IF(OR(AND(CJ401=0,P401="N"),AND(CJ401=0,P401="B"),AND(CJ401=0,LEFT(TRIM(P401),1)="I")),1,0))),"")</f>
        <v/>
      </c>
      <c r="DM401" s="23" t="str">
        <f t="shared" si="245"/>
        <v/>
      </c>
      <c r="DN401" s="23" t="str">
        <f>+IF(LEN($I401)&gt;5,IF(ISERROR(VLOOKUP(R401,'CODIGO PAGO'!$B$2:$B$20,1,0)),1,IF(OR(AND(CL401=1,R401&lt;&gt;"N"),AND(CL401=3,R401&lt;&gt;"B"),AND(CL401=2,LEFT(TRIM(R401),1)&lt;&gt;"I")),1,IF(OR(AND(CL401=0,R401="N"),AND(CL401=0,R401="B"),AND(CL401=0,LEFT(TRIM(R401),1)="I")),1,0))),"")</f>
        <v/>
      </c>
      <c r="DO401" s="23" t="str">
        <f t="shared" si="246"/>
        <v/>
      </c>
      <c r="DP401" s="23" t="str">
        <f>+IF(LEN($I401)&gt;5,IF(ISERROR(VLOOKUP(T401,'CODIGO PAGO'!$B$2:$B$20,1,0)),1,IF(OR(AND(CN401=1,T401&lt;&gt;"N"),AND(CN401=3,T401&lt;&gt;"B"),AND(CN401=2,LEFT(TRIM(T401),1)&lt;&gt;"I")),1,IF(OR(AND(CN401=0,T401="N"),AND(CN401=0,T401="B"),AND(CN401=0,LEFT(TRIM(T401),1)="I")),1,0))),"")</f>
        <v/>
      </c>
      <c r="DQ401" s="23" t="str">
        <f t="shared" si="247"/>
        <v/>
      </c>
      <c r="DR401" s="23" t="str">
        <f>+IF(LEN($I401)&gt;5,IF(ISERROR(VLOOKUP(V401,'CODIGO PAGO'!$B$2:$B$20,1,0)),1,IF(OR(AND(CP401=1,V401&lt;&gt;"N"),AND(CP401=3,V401&lt;&gt;"B"),AND(CP401=2,LEFT(TRIM(V401),1)&lt;&gt;"I")),1,IF(OR(AND(CP401=0,V401="N"),AND(CP401=0,V401="B"),AND(CP401=0,LEFT(TRIM(V401),1)="I")),1,0))),"")</f>
        <v/>
      </c>
      <c r="DS401" s="23" t="str">
        <f t="shared" si="248"/>
        <v/>
      </c>
      <c r="DT401" s="23" t="str">
        <f>+IF(LEN($I401)&gt;5,IF(ISERROR(VLOOKUP(X401,'CODIGO PAGO'!$B$2:$B$20,1,0)),1,IF(OR(AND(CR401=1,X401&lt;&gt;"N"),AND(CR401=3,X401&lt;&gt;"B"),AND(CR401=2,LEFT(TRIM(X401),1)&lt;&gt;"I")),1,IF(OR(AND(CR401=0,X401="N"),AND(CR401=0,X401="B"),AND(CR401=0,LEFT(TRIM(X401),1)="I")),1,0))),"")</f>
        <v/>
      </c>
      <c r="DU401" s="23" t="str">
        <f t="shared" si="249"/>
        <v/>
      </c>
      <c r="DV401" s="23" t="str">
        <f>+IF(LEN($I401)&gt;5,IF(ISERROR(VLOOKUP(Z401,'CODIGO PAGO'!$B$2:$B$20,1,0)),1,IF(OR(AND(CT401=1,Z401&lt;&gt;"N"),AND(CT401=3,Z401&lt;&gt;"B"),AND(CT401=2,LEFT(TRIM(Z401),1)&lt;&gt;"I")),1,IF(OR(AND(CT401=0,Z401="N"),AND(CT401=0,Z401="B"),AND(CT401=0,LEFT(TRIM(Z401),1)="I")),1,0))),"")</f>
        <v/>
      </c>
      <c r="DW401" s="23" t="str">
        <f t="shared" si="250"/>
        <v/>
      </c>
      <c r="DX401" s="23" t="str">
        <f>+IF(LEN($I401)&gt;5,IF(ISERROR(VLOOKUP(AB401,'CODIGO PAGO'!$B$2:$B$20,1,0)),1,IF(OR(AND(CV401=1,AB401&lt;&gt;"N"),AND(CV401=3,AB401&lt;&gt;"B"),AND(CV401=2,LEFT(TRIM(AB401),1)&lt;&gt;"I")),1,IF(OR(AND(CV401=0,AB401="N"),AND(CV401=0,AB401="B"),AND(CV401=0,LEFT(TRIM(AB401),1)="I")),1,0))),"")</f>
        <v/>
      </c>
      <c r="DY401" s="23" t="str">
        <f t="shared" si="251"/>
        <v/>
      </c>
      <c r="DZ401" s="23" t="str">
        <f>+IF(LEN($I401)&gt;5,IF(ISERROR(VLOOKUP(AD401,'CODIGO PAGO'!$B$2:$B$20,1,0)),1,IF(OR(AND(CX401=1,AD401&lt;&gt;"N"),AND(CX401=3,AD401&lt;&gt;"B"),AND(CX401=2,LEFT(TRIM(AD401),1)&lt;&gt;"I")),1,IF(OR(AND(CX401=0,AD401="N"),AND(CX401=0,AD401="B"),AND(CX401=0,LEFT(TRIM(AD401),1)="I")),1,0))),"")</f>
        <v/>
      </c>
      <c r="EA401" s="23" t="str">
        <f t="shared" si="252"/>
        <v/>
      </c>
      <c r="EB401" s="23" t="str">
        <f>+IF(LEN($I401)&gt;5,IF(ISERROR(VLOOKUP(AF401,'CODIGO PAGO'!$B$2:$B$20,1,0)),1,IF(OR(AND(CZ401=1,AF401&lt;&gt;"N"),AND(CZ401=3,AF401&lt;&gt;"B"),AND(CZ401=2,LEFT(TRIM(AF401),1)&lt;&gt;"I")),1,IF(OR(AND(CZ401=0,AF401="N"),AND(CZ401=0,AF401="B"),AND(CZ401=0,LEFT(TRIM(AF401),1)="I")),1,0))),"")</f>
        <v/>
      </c>
      <c r="EC401" s="23" t="str">
        <f t="shared" si="253"/>
        <v/>
      </c>
      <c r="ED401" s="23" t="str">
        <f>+IF(LEN($I401)&gt;5,IF(ISERROR(VLOOKUP(AH401,'CODIGO PAGO'!$B$2:$B$20,1,0)),1,IF(OR(AND(DB401=1,AH401&lt;&gt;"N"),AND(DB401=3,AH401&lt;&gt;"B"),AND(DB401=2,LEFT(TRIM(AH401),1)&lt;&gt;"I")),1,IF(OR(AND(DB401=0,AH401="N"),AND(DB401=0,AH401="B"),AND(DB401=0,LEFT(TRIM(AH401),1)="I")),1,0))),"")</f>
        <v/>
      </c>
      <c r="EE401" s="23" t="str">
        <f t="shared" si="254"/>
        <v/>
      </c>
      <c r="EF401" s="23" t="str">
        <f>+IF(LEN($I401)&gt;5,IF(ISERROR(VLOOKUP(AJ401,'CODIGO PAGO'!$B$2:$B$20,1,0)),1,IF(OR(AND(DD401=1,AJ401&lt;&gt;"N"),AND(DD401=3,AJ401&lt;&gt;"B"),AND(DD401=2,LEFT(TRIM(AJ401),1)&lt;&gt;"I")),1,IF(OR(AND(DD401=0,AJ401="N"),AND(DD401=0,AJ401="B"),AND(DD401=0,LEFT(TRIM(AJ401),1)="I")),1,0))),"")</f>
        <v/>
      </c>
      <c r="EG401" s="23" t="str">
        <f t="shared" si="255"/>
        <v/>
      </c>
      <c r="EH401" s="23" t="str">
        <f>+IF(LEN($I401)&gt;5,IF(ISERROR(VLOOKUP(AL401,'CODIGO PAGO'!$B$2:$B$20,1,0)),1,IF(OR(AND(DF401=1,AL401&lt;&gt;"N"),AND(DF401=3,AL401&lt;&gt;"B"),AND(DF401=2,LEFT(TRIM(AL401),1)&lt;&gt;"I")),1,IF(OR(AND(DF401=0,AL401="N"),AND(DF401=0,AL401="B"),AND(DF401=0,LEFT(TRIM(AL401),1)="I")),1,0))),"")</f>
        <v/>
      </c>
      <c r="EI401" s="23" t="str">
        <f t="shared" si="256"/>
        <v/>
      </c>
      <c r="EJ401" s="23" t="str">
        <f>+IF(LEN($I401)&gt;5,IF(ISERROR(VLOOKUP(AN401,'CODIGO PAGO'!$B$2:$B$20,1,0)),1,IF(OR(AND(DH401=1,AN401&lt;&gt;"N"),AND(DH401=3,AN401&lt;&gt;"B"),AND(DH401=2,LEFT(TRIM(AN401),1)&lt;&gt;"I")),1,IF(OR(AND(DH401=0,AN401="N"),AND(DH401=0,AN401="B"),AND(DH401=0,LEFT(TRIM(AN401),1)="I")),1,0))),"")</f>
        <v/>
      </c>
      <c r="EK401" s="23" t="str">
        <f t="shared" si="257"/>
        <v/>
      </c>
      <c r="EL401" s="24" t="str">
        <f t="shared" si="258"/>
        <v/>
      </c>
    </row>
    <row r="402" spans="1:142" s="26" customFormat="1">
      <c r="A402" s="15" t="str">
        <f t="shared" si="224"/>
        <v/>
      </c>
      <c r="B402" s="1" t="str">
        <f>+IF(LEN(I402)&gt;5,'CODIGO PAGO'!$B$28,"")</f>
        <v/>
      </c>
      <c r="C402" s="1" t="str">
        <f>+IF(LEN($I402)&gt;5,BD!D402,"")</f>
        <v/>
      </c>
      <c r="D402" s="168" t="str">
        <f>+IF(LEN($I402)&gt;5,BD!A402,"")</f>
        <v/>
      </c>
      <c r="E402" s="1" t="str">
        <f>+IF(LEN($I402)&gt;5,BD!B402,"")</f>
        <v/>
      </c>
      <c r="F402" s="1" t="str">
        <f>+IF(LEN($I402)&gt;5,BD!C402,"")</f>
        <v/>
      </c>
      <c r="G402" s="141"/>
      <c r="H402" s="141"/>
      <c r="I402" s="1" t="str">
        <f>+IF(LEN(BD!G402)&gt;5,BD!G402,"")</f>
        <v/>
      </c>
      <c r="J402" s="167" t="str">
        <f>+IF(LEN($I402)&gt;5,BD!E402,"")</f>
        <v/>
      </c>
      <c r="K402" s="6" t="str">
        <f t="shared" si="225"/>
        <v/>
      </c>
      <c r="L402" s="87" t="str">
        <f>+IF(LEN($I402)&gt;5,BD!H402,"")</f>
        <v/>
      </c>
      <c r="M402" s="40" t="str">
        <f t="shared" si="226"/>
        <v/>
      </c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4" t="str">
        <f t="shared" si="227"/>
        <v/>
      </c>
      <c r="AQ402" s="5" t="str">
        <f t="shared" si="228"/>
        <v/>
      </c>
      <c r="AR402" s="91" t="str">
        <f t="shared" si="229"/>
        <v/>
      </c>
      <c r="AS402" s="5" t="str">
        <f t="shared" si="230"/>
        <v/>
      </c>
      <c r="AT402" s="91" t="str">
        <f t="shared" si="231"/>
        <v/>
      </c>
      <c r="AU402" s="4" t="str">
        <f t="shared" si="232"/>
        <v/>
      </c>
      <c r="AV402" s="4" t="str">
        <f t="shared" si="233"/>
        <v/>
      </c>
      <c r="AW402" s="4" t="str">
        <f t="shared" si="234"/>
        <v/>
      </c>
      <c r="AX402" s="4" t="str">
        <f t="shared" si="235"/>
        <v/>
      </c>
      <c r="AY402" s="88" t="str">
        <f t="shared" si="236"/>
        <v/>
      </c>
      <c r="AZ402" s="17" t="str">
        <f t="shared" si="237"/>
        <v/>
      </c>
      <c r="BA402" s="18" t="str">
        <f t="shared" si="238"/>
        <v/>
      </c>
      <c r="BB402" s="19" t="str">
        <f>+IF(LEN(I402)&gt;5,IF(INT(RIGHT(B402,1))=9,0.5*L402*AY402,INT(MID(B402,5,LEN(B402)-4))*L402)+IFERROR(VLOOKUP(I402,AJUSTES!$A$1:$I$50,9,0),0),"")</f>
        <v/>
      </c>
      <c r="BC402" s="12"/>
      <c r="BD402" s="19" t="str">
        <f t="shared" si="239"/>
        <v/>
      </c>
      <c r="BE402" s="18" t="str">
        <f t="shared" si="240"/>
        <v/>
      </c>
      <c r="BF402" s="139" t="str">
        <f t="shared" si="241"/>
        <v/>
      </c>
      <c r="BG402" s="114"/>
      <c r="BH402" s="18" t="str">
        <f t="shared" si="242"/>
        <v/>
      </c>
      <c r="BI402" s="13"/>
      <c r="BJ402" s="12"/>
      <c r="BK402" s="12"/>
      <c r="BL402" s="145"/>
      <c r="BM402" s="12"/>
      <c r="BN402" s="12"/>
      <c r="BO402" s="12"/>
      <c r="BP402" s="12"/>
      <c r="BQ402" s="12"/>
      <c r="BR402" s="12"/>
      <c r="BS402" s="146"/>
      <c r="BT402" s="14"/>
      <c r="BU402" s="12"/>
      <c r="BV402" s="12"/>
      <c r="BW402" s="12"/>
      <c r="BX402" s="12"/>
      <c r="BY402" s="12"/>
      <c r="BZ402" s="144"/>
      <c r="CA402" s="107" t="str">
        <f>+IF(LEN($I402)&gt;5,IF(BD!F402="N/A","",BD!F402),"")</f>
        <v/>
      </c>
      <c r="CB402" s="21"/>
      <c r="CC402" s="147"/>
      <c r="CD402" s="148"/>
      <c r="CE402" s="8" t="str">
        <f>+IF(LEN(I402)&gt;5,BD!M402,"")</f>
        <v/>
      </c>
      <c r="CF402" s="16" t="str">
        <f>+IF(LEN(I402)&gt;5,BD!N402,"")</f>
        <v/>
      </c>
      <c r="CG402" s="3" t="str">
        <f t="shared" si="243"/>
        <v/>
      </c>
      <c r="CH402" s="23" t="str">
        <f>+IF(AND(LEN($I402)&gt;5),IF(AND($J402&gt;N$1,$J402&lt;=$AO$1),1,IF((COUNTIFS(INCAPACIDADES!$C$1:$C$51,$I402,INCAPACIDADES!K$1:K$51,N$1))&gt;0,2,IF(VLOOKUP($C402,BD!$D$1:$F$501,3,0)&gt;N$1,0,3))),"")</f>
        <v/>
      </c>
      <c r="CI402" s="23" t="str">
        <f>+IF(AND(LEN($I402)&gt;5),IF(AND($J402&gt;O$1,$J402&lt;=$AO$1),1,IF((COUNTIFS(INCAPACIDADES!$C$1:$C$51,$I402,INCAPACIDADES!L$1:L$51,O$1))&gt;0,2,IF(VLOOKUP($C402,BD!$D$1:$F$501,3,0)&gt;O$1,0,3))),"")</f>
        <v/>
      </c>
      <c r="CJ402" s="23" t="str">
        <f>+IF(AND(LEN($I402)&gt;5),IF(AND($J402&gt;P$1,$J402&lt;=$AO$1),1,IF((COUNTIFS(INCAPACIDADES!$C$1:$C$51,$I402,INCAPACIDADES!M$1:M$51,P$1))&gt;0,2,IF(VLOOKUP($C402,BD!$D$1:$F$501,3,0)&gt;P$1,0,3))),"")</f>
        <v/>
      </c>
      <c r="CK402" s="23" t="str">
        <f>+IF(AND(LEN($I402)&gt;5),IF(AND($J402&gt;Q$1,$J402&lt;=$AO$1),1,IF((COUNTIFS(INCAPACIDADES!$C$1:$C$51,$I402,INCAPACIDADES!N$1:N$51,Q$1))&gt;0,2,IF(VLOOKUP($C402,BD!$D$1:$F$501,3,0)&gt;Q$1,0,3))),"")</f>
        <v/>
      </c>
      <c r="CL402" s="23" t="str">
        <f>+IF(AND(LEN($I402)&gt;5),IF(AND($J402&gt;R$1,$J402&lt;=$AO$1),1,IF((COUNTIFS(INCAPACIDADES!$C$1:$C$51,$I402,INCAPACIDADES!O$1:O$51,R$1))&gt;0,2,IF(VLOOKUP($C402,BD!$D$1:$F$501,3,0)&gt;R$1,0,3))),"")</f>
        <v/>
      </c>
      <c r="CM402" s="23" t="str">
        <f>+IF(AND(LEN($I402)&gt;5),IF(AND($J402&gt;S$1,$J402&lt;=$AO$1),1,IF((COUNTIFS(INCAPACIDADES!$C$1:$C$51,$I402,INCAPACIDADES!P$1:P$51,S$1))&gt;0,2,IF(VLOOKUP($C402,BD!$D$1:$F$501,3,0)&gt;S$1,0,3))),"")</f>
        <v/>
      </c>
      <c r="CN402" s="23" t="str">
        <f>+IF(AND(LEN($I402)&gt;5),IF(AND($J402&gt;T$1,$J402&lt;=$AO$1),1,IF((COUNTIFS(INCAPACIDADES!$C$1:$C$51,$I402,INCAPACIDADES!Q$1:Q$51,T$1))&gt;0,2,IF(VLOOKUP($C402,BD!$D$1:$F$501,3,0)&gt;T$1,0,3))),"")</f>
        <v/>
      </c>
      <c r="CO402" s="23" t="str">
        <f>+IF(AND(LEN($I402)&gt;5),IF(AND($J402&gt;U$1,$J402&lt;=$AO$1),1,IF((COUNTIFS(INCAPACIDADES!$C$1:$C$51,$I402,INCAPACIDADES!R$1:R$51,U$1))&gt;0,2,IF(VLOOKUP($C402,BD!$D$1:$F$501,3,0)&gt;U$1,0,3))),"")</f>
        <v/>
      </c>
      <c r="CP402" s="23" t="str">
        <f>+IF(AND(LEN($I402)&gt;5),IF(AND($J402&gt;V$1,$J402&lt;=$AO$1),1,IF((COUNTIFS(INCAPACIDADES!$C$1:$C$51,$I402,INCAPACIDADES!S$1:S$51,V$1))&gt;0,2,IF(VLOOKUP($C402,BD!$D$1:$F$501,3,0)&gt;V$1,0,3))),"")</f>
        <v/>
      </c>
      <c r="CQ402" s="23" t="str">
        <f>+IF(AND(LEN($I402)&gt;5),IF(AND($J402&gt;W$1,$J402&lt;=$AO$1),1,IF((COUNTIFS(INCAPACIDADES!$C$1:$C$51,$I402,INCAPACIDADES!T$1:T$51,W$1))&gt;0,2,IF(VLOOKUP($C402,BD!$D$1:$F$501,3,0)&gt;W$1,0,3))),"")</f>
        <v/>
      </c>
      <c r="CR402" s="23" t="str">
        <f>+IF(AND(LEN($I402)&gt;5),IF(AND($J402&gt;X$1,$J402&lt;=$AO$1),1,IF((COUNTIFS(INCAPACIDADES!$C$1:$C$51,$I402,INCAPACIDADES!U$1:U$51,X$1))&gt;0,2,IF(VLOOKUP($C402,BD!$D$1:$F$501,3,0)&gt;X$1,0,3))),"")</f>
        <v/>
      </c>
      <c r="CS402" s="23" t="str">
        <f>+IF(AND(LEN($I402)&gt;5),IF(AND($J402&gt;Y$1,$J402&lt;=$AO$1),1,IF((COUNTIFS(INCAPACIDADES!$C$1:$C$51,$I402,INCAPACIDADES!V$1:V$51,Y$1))&gt;0,2,IF(VLOOKUP($C402,BD!$D$1:$F$501,3,0)&gt;Y$1,0,3))),"")</f>
        <v/>
      </c>
      <c r="CT402" s="23" t="str">
        <f>+IF(AND(LEN($I402)&gt;5),IF(AND($J402&gt;Z$1,$J402&lt;=$AO$1),1,IF((COUNTIFS(INCAPACIDADES!$C$1:$C$51,$I402,INCAPACIDADES!W$1:W$51,Z$1))&gt;0,2,IF(VLOOKUP($C402,BD!$D$1:$F$501,3,0)&gt;Z$1,0,3))),"")</f>
        <v/>
      </c>
      <c r="CU402" s="23" t="str">
        <f>+IF(AND(LEN($I402)&gt;5),IF(AND($J402&gt;AA$1,$J402&lt;=$AO$1),1,IF((COUNTIFS(INCAPACIDADES!$C$1:$C$51,$I402,INCAPACIDADES!X$1:X$51,AA$1))&gt;0,2,IF(VLOOKUP($C402,BD!$D$1:$F$501,3,0)&gt;AA$1,0,3))),"")</f>
        <v/>
      </c>
      <c r="CV402" s="23" t="str">
        <f>+IF(AND(LEN($I402)&gt;5),IF(AND($J402&gt;AB$1,$J402&lt;=$AO$1),1,IF((COUNTIFS(INCAPACIDADES!$C$1:$C$51,$I402,INCAPACIDADES!Y$1:Y$51,AB$1))&gt;0,2,IF(VLOOKUP($C402,BD!$D$1:$F$501,3,0)&gt;AB$1,0,3))),"")</f>
        <v/>
      </c>
      <c r="CW402" s="23" t="str">
        <f>+IF(AND(LEN($I402)&gt;5),IF(AND($J402&gt;AC$1,$J402&lt;=$AO$1),1,IF((COUNTIFS(INCAPACIDADES!$C$1:$C$51,$I402,INCAPACIDADES!Z$1:Z$51,AC$1))&gt;0,2,IF(VLOOKUP($C402,BD!$D$1:$F$501,3,0)&gt;AC$1,0,3))),"")</f>
        <v/>
      </c>
      <c r="CX402" s="23" t="str">
        <f>+IF(AND(LEN($I402)&gt;5),IF(AND($J402&gt;AD$1,$J402&lt;=$AO$1),1,IF((COUNTIFS(INCAPACIDADES!$C$1:$C$51,$I402,INCAPACIDADES!AA$1:AA$51,AD$1))&gt;0,2,IF(VLOOKUP($C402,BD!$D$1:$F$501,3,0)&gt;AD$1,0,3))),"")</f>
        <v/>
      </c>
      <c r="CY402" s="23" t="str">
        <f>+IF(AND(LEN($I402)&gt;5),IF(AND($J402&gt;AE$1,$J402&lt;=$AO$1),1,IF((COUNTIFS(INCAPACIDADES!$C$1:$C$51,$I402,INCAPACIDADES!AB$1:AB$51,AE$1))&gt;0,2,IF(VLOOKUP($C402,BD!$D$1:$F$501,3,0)&gt;AE$1,0,3))),"")</f>
        <v/>
      </c>
      <c r="CZ402" s="23" t="str">
        <f>+IF(AND(LEN($I402)&gt;5),IF(AND($J402&gt;AF$1,$J402&lt;=$AO$1),1,IF((COUNTIFS(INCAPACIDADES!$C$1:$C$51,$I402,INCAPACIDADES!AC$1:AC$51,AF$1))&gt;0,2,IF(VLOOKUP($C402,BD!$D$1:$F$501,3,0)&gt;AF$1,0,3))),"")</f>
        <v/>
      </c>
      <c r="DA402" s="23" t="str">
        <f>+IF(AND(LEN($I402)&gt;5),IF(AND($J402&gt;AG$1,$J402&lt;=$AO$1),1,IF((COUNTIFS(INCAPACIDADES!$C$1:$C$51,$I402,INCAPACIDADES!AD$1:AD$51,AG$1))&gt;0,2,IF(VLOOKUP($C402,BD!$D$1:$F$501,3,0)&gt;AG$1,0,3))),"")</f>
        <v/>
      </c>
      <c r="DB402" s="23" t="str">
        <f>+IF(AND(LEN($I402)&gt;5),IF(AND($J402&gt;AH$1,$J402&lt;=$AO$1),1,IF((COUNTIFS(INCAPACIDADES!$C$1:$C$51,$I402,INCAPACIDADES!AE$1:AE$51,AH$1))&gt;0,2,IF(VLOOKUP($C402,BD!$D$1:$F$501,3,0)&gt;AH$1,0,3))),"")</f>
        <v/>
      </c>
      <c r="DC402" s="23" t="str">
        <f>+IF(AND(LEN($I402)&gt;5),IF(AND($J402&gt;AI$1,$J402&lt;=$AO$1),1,IF((COUNTIFS(INCAPACIDADES!$C$1:$C$51,$I402,INCAPACIDADES!AF$1:AF$51,AI$1))&gt;0,2,IF(VLOOKUP($C402,BD!$D$1:$F$501,3,0)&gt;AI$1,0,3))),"")</f>
        <v/>
      </c>
      <c r="DD402" s="23" t="str">
        <f>+IF(AND(LEN($I402)&gt;5),IF(AND($J402&gt;AJ$1,$J402&lt;=$AO$1),1,IF((COUNTIFS(INCAPACIDADES!$C$1:$C$51,$I402,INCAPACIDADES!AG$1:AG$51,AJ$1))&gt;0,2,IF(VLOOKUP($C402,BD!$D$1:$F$501,3,0)&gt;AJ$1,0,3))),"")</f>
        <v/>
      </c>
      <c r="DE402" s="23" t="str">
        <f>+IF(AND(LEN($I402)&gt;5),IF(AND($J402&gt;AK$1,$J402&lt;=$AO$1),1,IF((COUNTIFS(INCAPACIDADES!$C$1:$C$51,$I402,INCAPACIDADES!AH$1:AH$51,AK$1))&gt;0,2,IF(VLOOKUP($C402,BD!$D$1:$F$501,3,0)&gt;AK$1,0,3))),"")</f>
        <v/>
      </c>
      <c r="DF402" s="23" t="str">
        <f>+IF(AND(LEN($I402)&gt;5),IF(AND($J402&gt;AL$1,$J402&lt;=$AO$1),1,IF((COUNTIFS(INCAPACIDADES!$C$1:$C$51,$I402,INCAPACIDADES!AI$1:AI$51,AL$1))&gt;0,2,IF(VLOOKUP($C402,BD!$D$1:$F$501,3,0)&gt;AL$1,0,3))),"")</f>
        <v/>
      </c>
      <c r="DG402" s="23" t="str">
        <f>+IF(AND(LEN($I402)&gt;5),IF(AND($J402&gt;AM$1,$J402&lt;=$AO$1),1,IF((COUNTIFS(INCAPACIDADES!$C$1:$C$51,$I402,INCAPACIDADES!AJ$1:AJ$51,AM$1))&gt;0,2,IF(VLOOKUP($C402,BD!$D$1:$F$501,3,0)&gt;AM$1,0,3))),"")</f>
        <v/>
      </c>
      <c r="DH402" s="23" t="str">
        <f>+IF(AND(LEN($I402)&gt;5),IF(AND($J402&gt;AN$1,$J402&lt;=$AO$1),1,IF((COUNTIFS(INCAPACIDADES!$C$1:$C$51,$I402,INCAPACIDADES!AK$1:AK$51,AN$1))&gt;0,2,IF(VLOOKUP($C402,BD!$D$1:$F$501,3,0)&gt;AN$1,0,3))),"")</f>
        <v/>
      </c>
      <c r="DI402" s="23" t="str">
        <f>+IF(AND(LEN($I402)&gt;5),IF(AND($J402&gt;AO$1,$J402&lt;=$AO$1),1,IF((COUNTIFS(INCAPACIDADES!$C$1:$C$51,$I402,INCAPACIDADES!AL$1:AL$51,AO$1))&gt;0,2,IF(VLOOKUP($C402,BD!$D$1:$F$501,3,0)&gt;AO$1,0,3))),"")</f>
        <v/>
      </c>
      <c r="DJ402" s="23" t="str">
        <f>+IF(LEN($I402)&gt;5,IF(ISERROR(VLOOKUP(N402,'CODIGO PAGO'!$B$2:$B$20,1,0)),1,IF(OR(AND(CH402=1,N402&lt;&gt;"N"),AND(CH402=3,N402&lt;&gt;"B"),AND(CH402=2,LEFT(TRIM(N402),1)&lt;&gt;"I")),1,IF(OR(AND(CH402=0,N402="N"),AND(CH402=0,N402="B"),AND(CH402=0,LEFT(TRIM(N402),1)="I")),1,0))),"")</f>
        <v/>
      </c>
      <c r="DK402" s="23" t="str">
        <f t="shared" si="244"/>
        <v/>
      </c>
      <c r="DL402" s="23" t="str">
        <f>+IF(LEN($I402)&gt;5,IF(ISERROR(VLOOKUP(P402,'CODIGO PAGO'!$B$2:$B$20,1,0)),1,IF(OR(AND(CJ402=1,P402&lt;&gt;"N"),AND(CJ402=3,P402&lt;&gt;"B"),AND(CJ402=2,LEFT(TRIM(P402),1)&lt;&gt;"I")),1,IF(OR(AND(CJ402=0,P402="N"),AND(CJ402=0,P402="B"),AND(CJ402=0,LEFT(TRIM(P402),1)="I")),1,0))),"")</f>
        <v/>
      </c>
      <c r="DM402" s="23" t="str">
        <f t="shared" si="245"/>
        <v/>
      </c>
      <c r="DN402" s="23" t="str">
        <f>+IF(LEN($I402)&gt;5,IF(ISERROR(VLOOKUP(R402,'CODIGO PAGO'!$B$2:$B$20,1,0)),1,IF(OR(AND(CL402=1,R402&lt;&gt;"N"),AND(CL402=3,R402&lt;&gt;"B"),AND(CL402=2,LEFT(TRIM(R402),1)&lt;&gt;"I")),1,IF(OR(AND(CL402=0,R402="N"),AND(CL402=0,R402="B"),AND(CL402=0,LEFT(TRIM(R402),1)="I")),1,0))),"")</f>
        <v/>
      </c>
      <c r="DO402" s="23" t="str">
        <f t="shared" si="246"/>
        <v/>
      </c>
      <c r="DP402" s="23" t="str">
        <f>+IF(LEN($I402)&gt;5,IF(ISERROR(VLOOKUP(T402,'CODIGO PAGO'!$B$2:$B$20,1,0)),1,IF(OR(AND(CN402=1,T402&lt;&gt;"N"),AND(CN402=3,T402&lt;&gt;"B"),AND(CN402=2,LEFT(TRIM(T402),1)&lt;&gt;"I")),1,IF(OR(AND(CN402=0,T402="N"),AND(CN402=0,T402="B"),AND(CN402=0,LEFT(TRIM(T402),1)="I")),1,0))),"")</f>
        <v/>
      </c>
      <c r="DQ402" s="23" t="str">
        <f t="shared" si="247"/>
        <v/>
      </c>
      <c r="DR402" s="23" t="str">
        <f>+IF(LEN($I402)&gt;5,IF(ISERROR(VLOOKUP(V402,'CODIGO PAGO'!$B$2:$B$20,1,0)),1,IF(OR(AND(CP402=1,V402&lt;&gt;"N"),AND(CP402=3,V402&lt;&gt;"B"),AND(CP402=2,LEFT(TRIM(V402),1)&lt;&gt;"I")),1,IF(OR(AND(CP402=0,V402="N"),AND(CP402=0,V402="B"),AND(CP402=0,LEFT(TRIM(V402),1)="I")),1,0))),"")</f>
        <v/>
      </c>
      <c r="DS402" s="23" t="str">
        <f t="shared" si="248"/>
        <v/>
      </c>
      <c r="DT402" s="23" t="str">
        <f>+IF(LEN($I402)&gt;5,IF(ISERROR(VLOOKUP(X402,'CODIGO PAGO'!$B$2:$B$20,1,0)),1,IF(OR(AND(CR402=1,X402&lt;&gt;"N"),AND(CR402=3,X402&lt;&gt;"B"),AND(CR402=2,LEFT(TRIM(X402),1)&lt;&gt;"I")),1,IF(OR(AND(CR402=0,X402="N"),AND(CR402=0,X402="B"),AND(CR402=0,LEFT(TRIM(X402),1)="I")),1,0))),"")</f>
        <v/>
      </c>
      <c r="DU402" s="23" t="str">
        <f t="shared" si="249"/>
        <v/>
      </c>
      <c r="DV402" s="23" t="str">
        <f>+IF(LEN($I402)&gt;5,IF(ISERROR(VLOOKUP(Z402,'CODIGO PAGO'!$B$2:$B$20,1,0)),1,IF(OR(AND(CT402=1,Z402&lt;&gt;"N"),AND(CT402=3,Z402&lt;&gt;"B"),AND(CT402=2,LEFT(TRIM(Z402),1)&lt;&gt;"I")),1,IF(OR(AND(CT402=0,Z402="N"),AND(CT402=0,Z402="B"),AND(CT402=0,LEFT(TRIM(Z402),1)="I")),1,0))),"")</f>
        <v/>
      </c>
      <c r="DW402" s="23" t="str">
        <f t="shared" si="250"/>
        <v/>
      </c>
      <c r="DX402" s="23" t="str">
        <f>+IF(LEN($I402)&gt;5,IF(ISERROR(VLOOKUP(AB402,'CODIGO PAGO'!$B$2:$B$20,1,0)),1,IF(OR(AND(CV402=1,AB402&lt;&gt;"N"),AND(CV402=3,AB402&lt;&gt;"B"),AND(CV402=2,LEFT(TRIM(AB402),1)&lt;&gt;"I")),1,IF(OR(AND(CV402=0,AB402="N"),AND(CV402=0,AB402="B"),AND(CV402=0,LEFT(TRIM(AB402),1)="I")),1,0))),"")</f>
        <v/>
      </c>
      <c r="DY402" s="23" t="str">
        <f t="shared" si="251"/>
        <v/>
      </c>
      <c r="DZ402" s="23" t="str">
        <f>+IF(LEN($I402)&gt;5,IF(ISERROR(VLOOKUP(AD402,'CODIGO PAGO'!$B$2:$B$20,1,0)),1,IF(OR(AND(CX402=1,AD402&lt;&gt;"N"),AND(CX402=3,AD402&lt;&gt;"B"),AND(CX402=2,LEFT(TRIM(AD402),1)&lt;&gt;"I")),1,IF(OR(AND(CX402=0,AD402="N"),AND(CX402=0,AD402="B"),AND(CX402=0,LEFT(TRIM(AD402),1)="I")),1,0))),"")</f>
        <v/>
      </c>
      <c r="EA402" s="23" t="str">
        <f t="shared" si="252"/>
        <v/>
      </c>
      <c r="EB402" s="23" t="str">
        <f>+IF(LEN($I402)&gt;5,IF(ISERROR(VLOOKUP(AF402,'CODIGO PAGO'!$B$2:$B$20,1,0)),1,IF(OR(AND(CZ402=1,AF402&lt;&gt;"N"),AND(CZ402=3,AF402&lt;&gt;"B"),AND(CZ402=2,LEFT(TRIM(AF402),1)&lt;&gt;"I")),1,IF(OR(AND(CZ402=0,AF402="N"),AND(CZ402=0,AF402="B"),AND(CZ402=0,LEFT(TRIM(AF402),1)="I")),1,0))),"")</f>
        <v/>
      </c>
      <c r="EC402" s="23" t="str">
        <f t="shared" si="253"/>
        <v/>
      </c>
      <c r="ED402" s="23" t="str">
        <f>+IF(LEN($I402)&gt;5,IF(ISERROR(VLOOKUP(AH402,'CODIGO PAGO'!$B$2:$B$20,1,0)),1,IF(OR(AND(DB402=1,AH402&lt;&gt;"N"),AND(DB402=3,AH402&lt;&gt;"B"),AND(DB402=2,LEFT(TRIM(AH402),1)&lt;&gt;"I")),1,IF(OR(AND(DB402=0,AH402="N"),AND(DB402=0,AH402="B"),AND(DB402=0,LEFT(TRIM(AH402),1)="I")),1,0))),"")</f>
        <v/>
      </c>
      <c r="EE402" s="23" t="str">
        <f t="shared" si="254"/>
        <v/>
      </c>
      <c r="EF402" s="23" t="str">
        <f>+IF(LEN($I402)&gt;5,IF(ISERROR(VLOOKUP(AJ402,'CODIGO PAGO'!$B$2:$B$20,1,0)),1,IF(OR(AND(DD402=1,AJ402&lt;&gt;"N"),AND(DD402=3,AJ402&lt;&gt;"B"),AND(DD402=2,LEFT(TRIM(AJ402),1)&lt;&gt;"I")),1,IF(OR(AND(DD402=0,AJ402="N"),AND(DD402=0,AJ402="B"),AND(DD402=0,LEFT(TRIM(AJ402),1)="I")),1,0))),"")</f>
        <v/>
      </c>
      <c r="EG402" s="23" t="str">
        <f t="shared" si="255"/>
        <v/>
      </c>
      <c r="EH402" s="23" t="str">
        <f>+IF(LEN($I402)&gt;5,IF(ISERROR(VLOOKUP(AL402,'CODIGO PAGO'!$B$2:$B$20,1,0)),1,IF(OR(AND(DF402=1,AL402&lt;&gt;"N"),AND(DF402=3,AL402&lt;&gt;"B"),AND(DF402=2,LEFT(TRIM(AL402),1)&lt;&gt;"I")),1,IF(OR(AND(DF402=0,AL402="N"),AND(DF402=0,AL402="B"),AND(DF402=0,LEFT(TRIM(AL402),1)="I")),1,0))),"")</f>
        <v/>
      </c>
      <c r="EI402" s="23" t="str">
        <f t="shared" si="256"/>
        <v/>
      </c>
      <c r="EJ402" s="23" t="str">
        <f>+IF(LEN($I402)&gt;5,IF(ISERROR(VLOOKUP(AN402,'CODIGO PAGO'!$B$2:$B$20,1,0)),1,IF(OR(AND(DH402=1,AN402&lt;&gt;"N"),AND(DH402=3,AN402&lt;&gt;"B"),AND(DH402=2,LEFT(TRIM(AN402),1)&lt;&gt;"I")),1,IF(OR(AND(DH402=0,AN402="N"),AND(DH402=0,AN402="B"),AND(DH402=0,LEFT(TRIM(AN402),1)="I")),1,0))),"")</f>
        <v/>
      </c>
      <c r="EK402" s="23" t="str">
        <f t="shared" si="257"/>
        <v/>
      </c>
      <c r="EL402" s="24" t="str">
        <f t="shared" si="258"/>
        <v/>
      </c>
    </row>
    <row r="403" spans="1:142" s="26" customFormat="1">
      <c r="A403" s="15" t="str">
        <f t="shared" si="224"/>
        <v/>
      </c>
      <c r="B403" s="1" t="str">
        <f>+IF(LEN(I403)&gt;5,'CODIGO PAGO'!$B$28,"")</f>
        <v/>
      </c>
      <c r="C403" s="1" t="str">
        <f>+IF(LEN($I403)&gt;5,BD!D403,"")</f>
        <v/>
      </c>
      <c r="D403" s="168" t="str">
        <f>+IF(LEN($I403)&gt;5,BD!A403,"")</f>
        <v/>
      </c>
      <c r="E403" s="1" t="str">
        <f>+IF(LEN($I403)&gt;5,BD!B403,"")</f>
        <v/>
      </c>
      <c r="F403" s="1" t="str">
        <f>+IF(LEN($I403)&gt;5,BD!C403,"")</f>
        <v/>
      </c>
      <c r="G403" s="141"/>
      <c r="H403" s="141"/>
      <c r="I403" s="1" t="str">
        <f>+IF(LEN(BD!G403)&gt;5,BD!G403,"")</f>
        <v/>
      </c>
      <c r="J403" s="167" t="str">
        <f>+IF(LEN($I403)&gt;5,BD!E403,"")</f>
        <v/>
      </c>
      <c r="K403" s="6" t="str">
        <f t="shared" si="225"/>
        <v/>
      </c>
      <c r="L403" s="87" t="str">
        <f>+IF(LEN($I403)&gt;5,BD!H403,"")</f>
        <v/>
      </c>
      <c r="M403" s="40" t="str">
        <f t="shared" si="226"/>
        <v/>
      </c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4" t="str">
        <f t="shared" si="227"/>
        <v/>
      </c>
      <c r="AQ403" s="5" t="str">
        <f t="shared" si="228"/>
        <v/>
      </c>
      <c r="AR403" s="91" t="str">
        <f t="shared" si="229"/>
        <v/>
      </c>
      <c r="AS403" s="5" t="str">
        <f t="shared" si="230"/>
        <v/>
      </c>
      <c r="AT403" s="91" t="str">
        <f t="shared" si="231"/>
        <v/>
      </c>
      <c r="AU403" s="4" t="str">
        <f t="shared" si="232"/>
        <v/>
      </c>
      <c r="AV403" s="4" t="str">
        <f t="shared" si="233"/>
        <v/>
      </c>
      <c r="AW403" s="4" t="str">
        <f t="shared" si="234"/>
        <v/>
      </c>
      <c r="AX403" s="4" t="str">
        <f t="shared" si="235"/>
        <v/>
      </c>
      <c r="AY403" s="88" t="str">
        <f t="shared" si="236"/>
        <v/>
      </c>
      <c r="AZ403" s="17" t="str">
        <f t="shared" si="237"/>
        <v/>
      </c>
      <c r="BA403" s="18" t="str">
        <f t="shared" si="238"/>
        <v/>
      </c>
      <c r="BB403" s="19" t="str">
        <f>+IF(LEN(I403)&gt;5,IF(INT(RIGHT(B403,1))=9,0.5*L403*AY403,INT(MID(B403,5,LEN(B403)-4))*L403)+IFERROR(VLOOKUP(I403,AJUSTES!$A$1:$I$50,9,0),0),"")</f>
        <v/>
      </c>
      <c r="BC403" s="12"/>
      <c r="BD403" s="19" t="str">
        <f t="shared" si="239"/>
        <v/>
      </c>
      <c r="BE403" s="18" t="str">
        <f t="shared" si="240"/>
        <v/>
      </c>
      <c r="BF403" s="139" t="str">
        <f t="shared" si="241"/>
        <v/>
      </c>
      <c r="BG403" s="114"/>
      <c r="BH403" s="18" t="str">
        <f t="shared" si="242"/>
        <v/>
      </c>
      <c r="BI403" s="13"/>
      <c r="BJ403" s="12"/>
      <c r="BK403" s="12"/>
      <c r="BL403" s="145"/>
      <c r="BM403" s="12"/>
      <c r="BN403" s="12"/>
      <c r="BO403" s="12"/>
      <c r="BP403" s="12"/>
      <c r="BQ403" s="12"/>
      <c r="BR403" s="12"/>
      <c r="BS403" s="146"/>
      <c r="BT403" s="14"/>
      <c r="BU403" s="12"/>
      <c r="BV403" s="12"/>
      <c r="BW403" s="12"/>
      <c r="BX403" s="12"/>
      <c r="BY403" s="12"/>
      <c r="BZ403" s="144"/>
      <c r="CA403" s="107" t="str">
        <f>+IF(LEN($I403)&gt;5,IF(BD!F403="N/A","",BD!F403),"")</f>
        <v/>
      </c>
      <c r="CB403" s="21"/>
      <c r="CC403" s="147"/>
      <c r="CD403" s="148"/>
      <c r="CE403" s="8" t="str">
        <f>+IF(LEN(I403)&gt;5,BD!M403,"")</f>
        <v/>
      </c>
      <c r="CF403" s="16" t="str">
        <f>+IF(LEN(I403)&gt;5,BD!N403,"")</f>
        <v/>
      </c>
      <c r="CG403" s="3" t="str">
        <f t="shared" si="243"/>
        <v/>
      </c>
      <c r="CH403" s="23" t="str">
        <f>+IF(AND(LEN($I403)&gt;5),IF(AND($J403&gt;N$1,$J403&lt;=$AO$1),1,IF((COUNTIFS(INCAPACIDADES!$C$1:$C$51,$I403,INCAPACIDADES!K$1:K$51,N$1))&gt;0,2,IF(VLOOKUP($C403,BD!$D$1:$F$501,3,0)&gt;N$1,0,3))),"")</f>
        <v/>
      </c>
      <c r="CI403" s="23" t="str">
        <f>+IF(AND(LEN($I403)&gt;5),IF(AND($J403&gt;O$1,$J403&lt;=$AO$1),1,IF((COUNTIFS(INCAPACIDADES!$C$1:$C$51,$I403,INCAPACIDADES!L$1:L$51,O$1))&gt;0,2,IF(VLOOKUP($C403,BD!$D$1:$F$501,3,0)&gt;O$1,0,3))),"")</f>
        <v/>
      </c>
      <c r="CJ403" s="23" t="str">
        <f>+IF(AND(LEN($I403)&gt;5),IF(AND($J403&gt;P$1,$J403&lt;=$AO$1),1,IF((COUNTIFS(INCAPACIDADES!$C$1:$C$51,$I403,INCAPACIDADES!M$1:M$51,P$1))&gt;0,2,IF(VLOOKUP($C403,BD!$D$1:$F$501,3,0)&gt;P$1,0,3))),"")</f>
        <v/>
      </c>
      <c r="CK403" s="23" t="str">
        <f>+IF(AND(LEN($I403)&gt;5),IF(AND($J403&gt;Q$1,$J403&lt;=$AO$1),1,IF((COUNTIFS(INCAPACIDADES!$C$1:$C$51,$I403,INCAPACIDADES!N$1:N$51,Q$1))&gt;0,2,IF(VLOOKUP($C403,BD!$D$1:$F$501,3,0)&gt;Q$1,0,3))),"")</f>
        <v/>
      </c>
      <c r="CL403" s="23" t="str">
        <f>+IF(AND(LEN($I403)&gt;5),IF(AND($J403&gt;R$1,$J403&lt;=$AO$1),1,IF((COUNTIFS(INCAPACIDADES!$C$1:$C$51,$I403,INCAPACIDADES!O$1:O$51,R$1))&gt;0,2,IF(VLOOKUP($C403,BD!$D$1:$F$501,3,0)&gt;R$1,0,3))),"")</f>
        <v/>
      </c>
      <c r="CM403" s="23" t="str">
        <f>+IF(AND(LEN($I403)&gt;5),IF(AND($J403&gt;S$1,$J403&lt;=$AO$1),1,IF((COUNTIFS(INCAPACIDADES!$C$1:$C$51,$I403,INCAPACIDADES!P$1:P$51,S$1))&gt;0,2,IF(VLOOKUP($C403,BD!$D$1:$F$501,3,0)&gt;S$1,0,3))),"")</f>
        <v/>
      </c>
      <c r="CN403" s="23" t="str">
        <f>+IF(AND(LEN($I403)&gt;5),IF(AND($J403&gt;T$1,$J403&lt;=$AO$1),1,IF((COUNTIFS(INCAPACIDADES!$C$1:$C$51,$I403,INCAPACIDADES!Q$1:Q$51,T$1))&gt;0,2,IF(VLOOKUP($C403,BD!$D$1:$F$501,3,0)&gt;T$1,0,3))),"")</f>
        <v/>
      </c>
      <c r="CO403" s="23" t="str">
        <f>+IF(AND(LEN($I403)&gt;5),IF(AND($J403&gt;U$1,$J403&lt;=$AO$1),1,IF((COUNTIFS(INCAPACIDADES!$C$1:$C$51,$I403,INCAPACIDADES!R$1:R$51,U$1))&gt;0,2,IF(VLOOKUP($C403,BD!$D$1:$F$501,3,0)&gt;U$1,0,3))),"")</f>
        <v/>
      </c>
      <c r="CP403" s="23" t="str">
        <f>+IF(AND(LEN($I403)&gt;5),IF(AND($J403&gt;V$1,$J403&lt;=$AO$1),1,IF((COUNTIFS(INCAPACIDADES!$C$1:$C$51,$I403,INCAPACIDADES!S$1:S$51,V$1))&gt;0,2,IF(VLOOKUP($C403,BD!$D$1:$F$501,3,0)&gt;V$1,0,3))),"")</f>
        <v/>
      </c>
      <c r="CQ403" s="23" t="str">
        <f>+IF(AND(LEN($I403)&gt;5),IF(AND($J403&gt;W$1,$J403&lt;=$AO$1),1,IF((COUNTIFS(INCAPACIDADES!$C$1:$C$51,$I403,INCAPACIDADES!T$1:T$51,W$1))&gt;0,2,IF(VLOOKUP($C403,BD!$D$1:$F$501,3,0)&gt;W$1,0,3))),"")</f>
        <v/>
      </c>
      <c r="CR403" s="23" t="str">
        <f>+IF(AND(LEN($I403)&gt;5),IF(AND($J403&gt;X$1,$J403&lt;=$AO$1),1,IF((COUNTIFS(INCAPACIDADES!$C$1:$C$51,$I403,INCAPACIDADES!U$1:U$51,X$1))&gt;0,2,IF(VLOOKUP($C403,BD!$D$1:$F$501,3,0)&gt;X$1,0,3))),"")</f>
        <v/>
      </c>
      <c r="CS403" s="23" t="str">
        <f>+IF(AND(LEN($I403)&gt;5),IF(AND($J403&gt;Y$1,$J403&lt;=$AO$1),1,IF((COUNTIFS(INCAPACIDADES!$C$1:$C$51,$I403,INCAPACIDADES!V$1:V$51,Y$1))&gt;0,2,IF(VLOOKUP($C403,BD!$D$1:$F$501,3,0)&gt;Y$1,0,3))),"")</f>
        <v/>
      </c>
      <c r="CT403" s="23" t="str">
        <f>+IF(AND(LEN($I403)&gt;5),IF(AND($J403&gt;Z$1,$J403&lt;=$AO$1),1,IF((COUNTIFS(INCAPACIDADES!$C$1:$C$51,$I403,INCAPACIDADES!W$1:W$51,Z$1))&gt;0,2,IF(VLOOKUP($C403,BD!$D$1:$F$501,3,0)&gt;Z$1,0,3))),"")</f>
        <v/>
      </c>
      <c r="CU403" s="23" t="str">
        <f>+IF(AND(LEN($I403)&gt;5),IF(AND($J403&gt;AA$1,$J403&lt;=$AO$1),1,IF((COUNTIFS(INCAPACIDADES!$C$1:$C$51,$I403,INCAPACIDADES!X$1:X$51,AA$1))&gt;0,2,IF(VLOOKUP($C403,BD!$D$1:$F$501,3,0)&gt;AA$1,0,3))),"")</f>
        <v/>
      </c>
      <c r="CV403" s="23" t="str">
        <f>+IF(AND(LEN($I403)&gt;5),IF(AND($J403&gt;AB$1,$J403&lt;=$AO$1),1,IF((COUNTIFS(INCAPACIDADES!$C$1:$C$51,$I403,INCAPACIDADES!Y$1:Y$51,AB$1))&gt;0,2,IF(VLOOKUP($C403,BD!$D$1:$F$501,3,0)&gt;AB$1,0,3))),"")</f>
        <v/>
      </c>
      <c r="CW403" s="23" t="str">
        <f>+IF(AND(LEN($I403)&gt;5),IF(AND($J403&gt;AC$1,$J403&lt;=$AO$1),1,IF((COUNTIFS(INCAPACIDADES!$C$1:$C$51,$I403,INCAPACIDADES!Z$1:Z$51,AC$1))&gt;0,2,IF(VLOOKUP($C403,BD!$D$1:$F$501,3,0)&gt;AC$1,0,3))),"")</f>
        <v/>
      </c>
      <c r="CX403" s="23" t="str">
        <f>+IF(AND(LEN($I403)&gt;5),IF(AND($J403&gt;AD$1,$J403&lt;=$AO$1),1,IF((COUNTIFS(INCAPACIDADES!$C$1:$C$51,$I403,INCAPACIDADES!AA$1:AA$51,AD$1))&gt;0,2,IF(VLOOKUP($C403,BD!$D$1:$F$501,3,0)&gt;AD$1,0,3))),"")</f>
        <v/>
      </c>
      <c r="CY403" s="23" t="str">
        <f>+IF(AND(LEN($I403)&gt;5),IF(AND($J403&gt;AE$1,$J403&lt;=$AO$1),1,IF((COUNTIFS(INCAPACIDADES!$C$1:$C$51,$I403,INCAPACIDADES!AB$1:AB$51,AE$1))&gt;0,2,IF(VLOOKUP($C403,BD!$D$1:$F$501,3,0)&gt;AE$1,0,3))),"")</f>
        <v/>
      </c>
      <c r="CZ403" s="23" t="str">
        <f>+IF(AND(LEN($I403)&gt;5),IF(AND($J403&gt;AF$1,$J403&lt;=$AO$1),1,IF((COUNTIFS(INCAPACIDADES!$C$1:$C$51,$I403,INCAPACIDADES!AC$1:AC$51,AF$1))&gt;0,2,IF(VLOOKUP($C403,BD!$D$1:$F$501,3,0)&gt;AF$1,0,3))),"")</f>
        <v/>
      </c>
      <c r="DA403" s="23" t="str">
        <f>+IF(AND(LEN($I403)&gt;5),IF(AND($J403&gt;AG$1,$J403&lt;=$AO$1),1,IF((COUNTIFS(INCAPACIDADES!$C$1:$C$51,$I403,INCAPACIDADES!AD$1:AD$51,AG$1))&gt;0,2,IF(VLOOKUP($C403,BD!$D$1:$F$501,3,0)&gt;AG$1,0,3))),"")</f>
        <v/>
      </c>
      <c r="DB403" s="23" t="str">
        <f>+IF(AND(LEN($I403)&gt;5),IF(AND($J403&gt;AH$1,$J403&lt;=$AO$1),1,IF((COUNTIFS(INCAPACIDADES!$C$1:$C$51,$I403,INCAPACIDADES!AE$1:AE$51,AH$1))&gt;0,2,IF(VLOOKUP($C403,BD!$D$1:$F$501,3,0)&gt;AH$1,0,3))),"")</f>
        <v/>
      </c>
      <c r="DC403" s="23" t="str">
        <f>+IF(AND(LEN($I403)&gt;5),IF(AND($J403&gt;AI$1,$J403&lt;=$AO$1),1,IF((COUNTIFS(INCAPACIDADES!$C$1:$C$51,$I403,INCAPACIDADES!AF$1:AF$51,AI$1))&gt;0,2,IF(VLOOKUP($C403,BD!$D$1:$F$501,3,0)&gt;AI$1,0,3))),"")</f>
        <v/>
      </c>
      <c r="DD403" s="23" t="str">
        <f>+IF(AND(LEN($I403)&gt;5),IF(AND($J403&gt;AJ$1,$J403&lt;=$AO$1),1,IF((COUNTIFS(INCAPACIDADES!$C$1:$C$51,$I403,INCAPACIDADES!AG$1:AG$51,AJ$1))&gt;0,2,IF(VLOOKUP($C403,BD!$D$1:$F$501,3,0)&gt;AJ$1,0,3))),"")</f>
        <v/>
      </c>
      <c r="DE403" s="23" t="str">
        <f>+IF(AND(LEN($I403)&gt;5),IF(AND($J403&gt;AK$1,$J403&lt;=$AO$1),1,IF((COUNTIFS(INCAPACIDADES!$C$1:$C$51,$I403,INCAPACIDADES!AH$1:AH$51,AK$1))&gt;0,2,IF(VLOOKUP($C403,BD!$D$1:$F$501,3,0)&gt;AK$1,0,3))),"")</f>
        <v/>
      </c>
      <c r="DF403" s="23" t="str">
        <f>+IF(AND(LEN($I403)&gt;5),IF(AND($J403&gt;AL$1,$J403&lt;=$AO$1),1,IF((COUNTIFS(INCAPACIDADES!$C$1:$C$51,$I403,INCAPACIDADES!AI$1:AI$51,AL$1))&gt;0,2,IF(VLOOKUP($C403,BD!$D$1:$F$501,3,0)&gt;AL$1,0,3))),"")</f>
        <v/>
      </c>
      <c r="DG403" s="23" t="str">
        <f>+IF(AND(LEN($I403)&gt;5),IF(AND($J403&gt;AM$1,$J403&lt;=$AO$1),1,IF((COUNTIFS(INCAPACIDADES!$C$1:$C$51,$I403,INCAPACIDADES!AJ$1:AJ$51,AM$1))&gt;0,2,IF(VLOOKUP($C403,BD!$D$1:$F$501,3,0)&gt;AM$1,0,3))),"")</f>
        <v/>
      </c>
      <c r="DH403" s="23" t="str">
        <f>+IF(AND(LEN($I403)&gt;5),IF(AND($J403&gt;AN$1,$J403&lt;=$AO$1),1,IF((COUNTIFS(INCAPACIDADES!$C$1:$C$51,$I403,INCAPACIDADES!AK$1:AK$51,AN$1))&gt;0,2,IF(VLOOKUP($C403,BD!$D$1:$F$501,3,0)&gt;AN$1,0,3))),"")</f>
        <v/>
      </c>
      <c r="DI403" s="23" t="str">
        <f>+IF(AND(LEN($I403)&gt;5),IF(AND($J403&gt;AO$1,$J403&lt;=$AO$1),1,IF((COUNTIFS(INCAPACIDADES!$C$1:$C$51,$I403,INCAPACIDADES!AL$1:AL$51,AO$1))&gt;0,2,IF(VLOOKUP($C403,BD!$D$1:$F$501,3,0)&gt;AO$1,0,3))),"")</f>
        <v/>
      </c>
      <c r="DJ403" s="23" t="str">
        <f>+IF(LEN($I403)&gt;5,IF(ISERROR(VLOOKUP(N403,'CODIGO PAGO'!$B$2:$B$20,1,0)),1,IF(OR(AND(CH403=1,N403&lt;&gt;"N"),AND(CH403=3,N403&lt;&gt;"B"),AND(CH403=2,LEFT(TRIM(N403),1)&lt;&gt;"I")),1,IF(OR(AND(CH403=0,N403="N"),AND(CH403=0,N403="B"),AND(CH403=0,LEFT(TRIM(N403),1)="I")),1,0))),"")</f>
        <v/>
      </c>
      <c r="DK403" s="23" t="str">
        <f t="shared" si="244"/>
        <v/>
      </c>
      <c r="DL403" s="23" t="str">
        <f>+IF(LEN($I403)&gt;5,IF(ISERROR(VLOOKUP(P403,'CODIGO PAGO'!$B$2:$B$20,1,0)),1,IF(OR(AND(CJ403=1,P403&lt;&gt;"N"),AND(CJ403=3,P403&lt;&gt;"B"),AND(CJ403=2,LEFT(TRIM(P403),1)&lt;&gt;"I")),1,IF(OR(AND(CJ403=0,P403="N"),AND(CJ403=0,P403="B"),AND(CJ403=0,LEFT(TRIM(P403),1)="I")),1,0))),"")</f>
        <v/>
      </c>
      <c r="DM403" s="23" t="str">
        <f t="shared" si="245"/>
        <v/>
      </c>
      <c r="DN403" s="23" t="str">
        <f>+IF(LEN($I403)&gt;5,IF(ISERROR(VLOOKUP(R403,'CODIGO PAGO'!$B$2:$B$20,1,0)),1,IF(OR(AND(CL403=1,R403&lt;&gt;"N"),AND(CL403=3,R403&lt;&gt;"B"),AND(CL403=2,LEFT(TRIM(R403),1)&lt;&gt;"I")),1,IF(OR(AND(CL403=0,R403="N"),AND(CL403=0,R403="B"),AND(CL403=0,LEFT(TRIM(R403),1)="I")),1,0))),"")</f>
        <v/>
      </c>
      <c r="DO403" s="23" t="str">
        <f t="shared" si="246"/>
        <v/>
      </c>
      <c r="DP403" s="23" t="str">
        <f>+IF(LEN($I403)&gt;5,IF(ISERROR(VLOOKUP(T403,'CODIGO PAGO'!$B$2:$B$20,1,0)),1,IF(OR(AND(CN403=1,T403&lt;&gt;"N"),AND(CN403=3,T403&lt;&gt;"B"),AND(CN403=2,LEFT(TRIM(T403),1)&lt;&gt;"I")),1,IF(OR(AND(CN403=0,T403="N"),AND(CN403=0,T403="B"),AND(CN403=0,LEFT(TRIM(T403),1)="I")),1,0))),"")</f>
        <v/>
      </c>
      <c r="DQ403" s="23" t="str">
        <f t="shared" si="247"/>
        <v/>
      </c>
      <c r="DR403" s="23" t="str">
        <f>+IF(LEN($I403)&gt;5,IF(ISERROR(VLOOKUP(V403,'CODIGO PAGO'!$B$2:$B$20,1,0)),1,IF(OR(AND(CP403=1,V403&lt;&gt;"N"),AND(CP403=3,V403&lt;&gt;"B"),AND(CP403=2,LEFT(TRIM(V403),1)&lt;&gt;"I")),1,IF(OR(AND(CP403=0,V403="N"),AND(CP403=0,V403="B"),AND(CP403=0,LEFT(TRIM(V403),1)="I")),1,0))),"")</f>
        <v/>
      </c>
      <c r="DS403" s="23" t="str">
        <f t="shared" si="248"/>
        <v/>
      </c>
      <c r="DT403" s="23" t="str">
        <f>+IF(LEN($I403)&gt;5,IF(ISERROR(VLOOKUP(X403,'CODIGO PAGO'!$B$2:$B$20,1,0)),1,IF(OR(AND(CR403=1,X403&lt;&gt;"N"),AND(CR403=3,X403&lt;&gt;"B"),AND(CR403=2,LEFT(TRIM(X403),1)&lt;&gt;"I")),1,IF(OR(AND(CR403=0,X403="N"),AND(CR403=0,X403="B"),AND(CR403=0,LEFT(TRIM(X403),1)="I")),1,0))),"")</f>
        <v/>
      </c>
      <c r="DU403" s="23" t="str">
        <f t="shared" si="249"/>
        <v/>
      </c>
      <c r="DV403" s="23" t="str">
        <f>+IF(LEN($I403)&gt;5,IF(ISERROR(VLOOKUP(Z403,'CODIGO PAGO'!$B$2:$B$20,1,0)),1,IF(OR(AND(CT403=1,Z403&lt;&gt;"N"),AND(CT403=3,Z403&lt;&gt;"B"),AND(CT403=2,LEFT(TRIM(Z403),1)&lt;&gt;"I")),1,IF(OR(AND(CT403=0,Z403="N"),AND(CT403=0,Z403="B"),AND(CT403=0,LEFT(TRIM(Z403),1)="I")),1,0))),"")</f>
        <v/>
      </c>
      <c r="DW403" s="23" t="str">
        <f t="shared" si="250"/>
        <v/>
      </c>
      <c r="DX403" s="23" t="str">
        <f>+IF(LEN($I403)&gt;5,IF(ISERROR(VLOOKUP(AB403,'CODIGO PAGO'!$B$2:$B$20,1,0)),1,IF(OR(AND(CV403=1,AB403&lt;&gt;"N"),AND(CV403=3,AB403&lt;&gt;"B"),AND(CV403=2,LEFT(TRIM(AB403),1)&lt;&gt;"I")),1,IF(OR(AND(CV403=0,AB403="N"),AND(CV403=0,AB403="B"),AND(CV403=0,LEFT(TRIM(AB403),1)="I")),1,0))),"")</f>
        <v/>
      </c>
      <c r="DY403" s="23" t="str">
        <f t="shared" si="251"/>
        <v/>
      </c>
      <c r="DZ403" s="23" t="str">
        <f>+IF(LEN($I403)&gt;5,IF(ISERROR(VLOOKUP(AD403,'CODIGO PAGO'!$B$2:$B$20,1,0)),1,IF(OR(AND(CX403=1,AD403&lt;&gt;"N"),AND(CX403=3,AD403&lt;&gt;"B"),AND(CX403=2,LEFT(TRIM(AD403),1)&lt;&gt;"I")),1,IF(OR(AND(CX403=0,AD403="N"),AND(CX403=0,AD403="B"),AND(CX403=0,LEFT(TRIM(AD403),1)="I")),1,0))),"")</f>
        <v/>
      </c>
      <c r="EA403" s="23" t="str">
        <f t="shared" si="252"/>
        <v/>
      </c>
      <c r="EB403" s="23" t="str">
        <f>+IF(LEN($I403)&gt;5,IF(ISERROR(VLOOKUP(AF403,'CODIGO PAGO'!$B$2:$B$20,1,0)),1,IF(OR(AND(CZ403=1,AF403&lt;&gt;"N"),AND(CZ403=3,AF403&lt;&gt;"B"),AND(CZ403=2,LEFT(TRIM(AF403),1)&lt;&gt;"I")),1,IF(OR(AND(CZ403=0,AF403="N"),AND(CZ403=0,AF403="B"),AND(CZ403=0,LEFT(TRIM(AF403),1)="I")),1,0))),"")</f>
        <v/>
      </c>
      <c r="EC403" s="23" t="str">
        <f t="shared" si="253"/>
        <v/>
      </c>
      <c r="ED403" s="23" t="str">
        <f>+IF(LEN($I403)&gt;5,IF(ISERROR(VLOOKUP(AH403,'CODIGO PAGO'!$B$2:$B$20,1,0)),1,IF(OR(AND(DB403=1,AH403&lt;&gt;"N"),AND(DB403=3,AH403&lt;&gt;"B"),AND(DB403=2,LEFT(TRIM(AH403),1)&lt;&gt;"I")),1,IF(OR(AND(DB403=0,AH403="N"),AND(DB403=0,AH403="B"),AND(DB403=0,LEFT(TRIM(AH403),1)="I")),1,0))),"")</f>
        <v/>
      </c>
      <c r="EE403" s="23" t="str">
        <f t="shared" si="254"/>
        <v/>
      </c>
      <c r="EF403" s="23" t="str">
        <f>+IF(LEN($I403)&gt;5,IF(ISERROR(VLOOKUP(AJ403,'CODIGO PAGO'!$B$2:$B$20,1,0)),1,IF(OR(AND(DD403=1,AJ403&lt;&gt;"N"),AND(DD403=3,AJ403&lt;&gt;"B"),AND(DD403=2,LEFT(TRIM(AJ403),1)&lt;&gt;"I")),1,IF(OR(AND(DD403=0,AJ403="N"),AND(DD403=0,AJ403="B"),AND(DD403=0,LEFT(TRIM(AJ403),1)="I")),1,0))),"")</f>
        <v/>
      </c>
      <c r="EG403" s="23" t="str">
        <f t="shared" si="255"/>
        <v/>
      </c>
      <c r="EH403" s="23" t="str">
        <f>+IF(LEN($I403)&gt;5,IF(ISERROR(VLOOKUP(AL403,'CODIGO PAGO'!$B$2:$B$20,1,0)),1,IF(OR(AND(DF403=1,AL403&lt;&gt;"N"),AND(DF403=3,AL403&lt;&gt;"B"),AND(DF403=2,LEFT(TRIM(AL403),1)&lt;&gt;"I")),1,IF(OR(AND(DF403=0,AL403="N"),AND(DF403=0,AL403="B"),AND(DF403=0,LEFT(TRIM(AL403),1)="I")),1,0))),"")</f>
        <v/>
      </c>
      <c r="EI403" s="23" t="str">
        <f t="shared" si="256"/>
        <v/>
      </c>
      <c r="EJ403" s="23" t="str">
        <f>+IF(LEN($I403)&gt;5,IF(ISERROR(VLOOKUP(AN403,'CODIGO PAGO'!$B$2:$B$20,1,0)),1,IF(OR(AND(DH403=1,AN403&lt;&gt;"N"),AND(DH403=3,AN403&lt;&gt;"B"),AND(DH403=2,LEFT(TRIM(AN403),1)&lt;&gt;"I")),1,IF(OR(AND(DH403=0,AN403="N"),AND(DH403=0,AN403="B"),AND(DH403=0,LEFT(TRIM(AN403),1)="I")),1,0))),"")</f>
        <v/>
      </c>
      <c r="EK403" s="23" t="str">
        <f t="shared" si="257"/>
        <v/>
      </c>
      <c r="EL403" s="24" t="str">
        <f t="shared" si="258"/>
        <v/>
      </c>
    </row>
    <row r="404" spans="1:142" s="26" customFormat="1">
      <c r="A404" s="15" t="str">
        <f t="shared" si="224"/>
        <v/>
      </c>
      <c r="B404" s="1" t="str">
        <f>+IF(LEN(I404)&gt;5,'CODIGO PAGO'!$B$28,"")</f>
        <v/>
      </c>
      <c r="C404" s="1" t="str">
        <f>+IF(LEN($I404)&gt;5,BD!D404,"")</f>
        <v/>
      </c>
      <c r="D404" s="168" t="str">
        <f>+IF(LEN($I404)&gt;5,BD!A404,"")</f>
        <v/>
      </c>
      <c r="E404" s="1" t="str">
        <f>+IF(LEN($I404)&gt;5,BD!B404,"")</f>
        <v/>
      </c>
      <c r="F404" s="1" t="str">
        <f>+IF(LEN($I404)&gt;5,BD!C404,"")</f>
        <v/>
      </c>
      <c r="G404" s="141"/>
      <c r="H404" s="141"/>
      <c r="I404" s="1" t="str">
        <f>+IF(LEN(BD!G404)&gt;5,BD!G404,"")</f>
        <v/>
      </c>
      <c r="J404" s="167" t="str">
        <f>+IF(LEN($I404)&gt;5,BD!E404,"")</f>
        <v/>
      </c>
      <c r="K404" s="6" t="str">
        <f t="shared" si="225"/>
        <v/>
      </c>
      <c r="L404" s="87" t="str">
        <f>+IF(LEN($I404)&gt;5,BD!H404,"")</f>
        <v/>
      </c>
      <c r="M404" s="40" t="str">
        <f t="shared" si="226"/>
        <v/>
      </c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4" t="str">
        <f t="shared" si="227"/>
        <v/>
      </c>
      <c r="AQ404" s="5" t="str">
        <f t="shared" si="228"/>
        <v/>
      </c>
      <c r="AR404" s="91" t="str">
        <f t="shared" si="229"/>
        <v/>
      </c>
      <c r="AS404" s="5" t="str">
        <f t="shared" si="230"/>
        <v/>
      </c>
      <c r="AT404" s="91" t="str">
        <f t="shared" si="231"/>
        <v/>
      </c>
      <c r="AU404" s="4" t="str">
        <f t="shared" si="232"/>
        <v/>
      </c>
      <c r="AV404" s="4" t="str">
        <f t="shared" si="233"/>
        <v/>
      </c>
      <c r="AW404" s="4" t="str">
        <f t="shared" si="234"/>
        <v/>
      </c>
      <c r="AX404" s="4" t="str">
        <f t="shared" si="235"/>
        <v/>
      </c>
      <c r="AY404" s="88" t="str">
        <f t="shared" si="236"/>
        <v/>
      </c>
      <c r="AZ404" s="17" t="str">
        <f t="shared" si="237"/>
        <v/>
      </c>
      <c r="BA404" s="18" t="str">
        <f t="shared" si="238"/>
        <v/>
      </c>
      <c r="BB404" s="19" t="str">
        <f>+IF(LEN(I404)&gt;5,IF(INT(RIGHT(B404,1))=9,0.5*L404*AY404,INT(MID(B404,5,LEN(B404)-4))*L404)+IFERROR(VLOOKUP(I404,AJUSTES!$A$1:$I$50,9,0),0),"")</f>
        <v/>
      </c>
      <c r="BC404" s="12"/>
      <c r="BD404" s="19" t="str">
        <f t="shared" si="239"/>
        <v/>
      </c>
      <c r="BE404" s="18" t="str">
        <f t="shared" si="240"/>
        <v/>
      </c>
      <c r="BF404" s="139" t="str">
        <f t="shared" si="241"/>
        <v/>
      </c>
      <c r="BG404" s="114"/>
      <c r="BH404" s="18" t="str">
        <f t="shared" si="242"/>
        <v/>
      </c>
      <c r="BI404" s="13"/>
      <c r="BJ404" s="12"/>
      <c r="BK404" s="12"/>
      <c r="BL404" s="145"/>
      <c r="BM404" s="12"/>
      <c r="BN404" s="12"/>
      <c r="BO404" s="12"/>
      <c r="BP404" s="12"/>
      <c r="BQ404" s="12"/>
      <c r="BR404" s="12"/>
      <c r="BS404" s="146"/>
      <c r="BT404" s="14"/>
      <c r="BU404" s="12"/>
      <c r="BV404" s="12"/>
      <c r="BW404" s="12"/>
      <c r="BX404" s="12"/>
      <c r="BY404" s="12"/>
      <c r="BZ404" s="144"/>
      <c r="CA404" s="107" t="str">
        <f>+IF(LEN($I404)&gt;5,IF(BD!F404="N/A","",BD!F404),"")</f>
        <v/>
      </c>
      <c r="CB404" s="21"/>
      <c r="CC404" s="147"/>
      <c r="CD404" s="148"/>
      <c r="CE404" s="8" t="str">
        <f>+IF(LEN(I404)&gt;5,BD!M404,"")</f>
        <v/>
      </c>
      <c r="CF404" s="16" t="str">
        <f>+IF(LEN(I404)&gt;5,BD!N404,"")</f>
        <v/>
      </c>
      <c r="CG404" s="3" t="str">
        <f t="shared" si="243"/>
        <v/>
      </c>
      <c r="CH404" s="23" t="str">
        <f>+IF(AND(LEN($I404)&gt;5),IF(AND($J404&gt;N$1,$J404&lt;=$AO$1),1,IF((COUNTIFS(INCAPACIDADES!$C$1:$C$51,$I404,INCAPACIDADES!K$1:K$51,N$1))&gt;0,2,IF(VLOOKUP($C404,BD!$D$1:$F$501,3,0)&gt;N$1,0,3))),"")</f>
        <v/>
      </c>
      <c r="CI404" s="23" t="str">
        <f>+IF(AND(LEN($I404)&gt;5),IF(AND($J404&gt;O$1,$J404&lt;=$AO$1),1,IF((COUNTIFS(INCAPACIDADES!$C$1:$C$51,$I404,INCAPACIDADES!L$1:L$51,O$1))&gt;0,2,IF(VLOOKUP($C404,BD!$D$1:$F$501,3,0)&gt;O$1,0,3))),"")</f>
        <v/>
      </c>
      <c r="CJ404" s="23" t="str">
        <f>+IF(AND(LEN($I404)&gt;5),IF(AND($J404&gt;P$1,$J404&lt;=$AO$1),1,IF((COUNTIFS(INCAPACIDADES!$C$1:$C$51,$I404,INCAPACIDADES!M$1:M$51,P$1))&gt;0,2,IF(VLOOKUP($C404,BD!$D$1:$F$501,3,0)&gt;P$1,0,3))),"")</f>
        <v/>
      </c>
      <c r="CK404" s="23" t="str">
        <f>+IF(AND(LEN($I404)&gt;5),IF(AND($J404&gt;Q$1,$J404&lt;=$AO$1),1,IF((COUNTIFS(INCAPACIDADES!$C$1:$C$51,$I404,INCAPACIDADES!N$1:N$51,Q$1))&gt;0,2,IF(VLOOKUP($C404,BD!$D$1:$F$501,3,0)&gt;Q$1,0,3))),"")</f>
        <v/>
      </c>
      <c r="CL404" s="23" t="str">
        <f>+IF(AND(LEN($I404)&gt;5),IF(AND($J404&gt;R$1,$J404&lt;=$AO$1),1,IF((COUNTIFS(INCAPACIDADES!$C$1:$C$51,$I404,INCAPACIDADES!O$1:O$51,R$1))&gt;0,2,IF(VLOOKUP($C404,BD!$D$1:$F$501,3,0)&gt;R$1,0,3))),"")</f>
        <v/>
      </c>
      <c r="CM404" s="23" t="str">
        <f>+IF(AND(LEN($I404)&gt;5),IF(AND($J404&gt;S$1,$J404&lt;=$AO$1),1,IF((COUNTIFS(INCAPACIDADES!$C$1:$C$51,$I404,INCAPACIDADES!P$1:P$51,S$1))&gt;0,2,IF(VLOOKUP($C404,BD!$D$1:$F$501,3,0)&gt;S$1,0,3))),"")</f>
        <v/>
      </c>
      <c r="CN404" s="23" t="str">
        <f>+IF(AND(LEN($I404)&gt;5),IF(AND($J404&gt;T$1,$J404&lt;=$AO$1),1,IF((COUNTIFS(INCAPACIDADES!$C$1:$C$51,$I404,INCAPACIDADES!Q$1:Q$51,T$1))&gt;0,2,IF(VLOOKUP($C404,BD!$D$1:$F$501,3,0)&gt;T$1,0,3))),"")</f>
        <v/>
      </c>
      <c r="CO404" s="23" t="str">
        <f>+IF(AND(LEN($I404)&gt;5),IF(AND($J404&gt;U$1,$J404&lt;=$AO$1),1,IF((COUNTIFS(INCAPACIDADES!$C$1:$C$51,$I404,INCAPACIDADES!R$1:R$51,U$1))&gt;0,2,IF(VLOOKUP($C404,BD!$D$1:$F$501,3,0)&gt;U$1,0,3))),"")</f>
        <v/>
      </c>
      <c r="CP404" s="23" t="str">
        <f>+IF(AND(LEN($I404)&gt;5),IF(AND($J404&gt;V$1,$J404&lt;=$AO$1),1,IF((COUNTIFS(INCAPACIDADES!$C$1:$C$51,$I404,INCAPACIDADES!S$1:S$51,V$1))&gt;0,2,IF(VLOOKUP($C404,BD!$D$1:$F$501,3,0)&gt;V$1,0,3))),"")</f>
        <v/>
      </c>
      <c r="CQ404" s="23" t="str">
        <f>+IF(AND(LEN($I404)&gt;5),IF(AND($J404&gt;W$1,$J404&lt;=$AO$1),1,IF((COUNTIFS(INCAPACIDADES!$C$1:$C$51,$I404,INCAPACIDADES!T$1:T$51,W$1))&gt;0,2,IF(VLOOKUP($C404,BD!$D$1:$F$501,3,0)&gt;W$1,0,3))),"")</f>
        <v/>
      </c>
      <c r="CR404" s="23" t="str">
        <f>+IF(AND(LEN($I404)&gt;5),IF(AND($J404&gt;X$1,$J404&lt;=$AO$1),1,IF((COUNTIFS(INCAPACIDADES!$C$1:$C$51,$I404,INCAPACIDADES!U$1:U$51,X$1))&gt;0,2,IF(VLOOKUP($C404,BD!$D$1:$F$501,3,0)&gt;X$1,0,3))),"")</f>
        <v/>
      </c>
      <c r="CS404" s="23" t="str">
        <f>+IF(AND(LEN($I404)&gt;5),IF(AND($J404&gt;Y$1,$J404&lt;=$AO$1),1,IF((COUNTIFS(INCAPACIDADES!$C$1:$C$51,$I404,INCAPACIDADES!V$1:V$51,Y$1))&gt;0,2,IF(VLOOKUP($C404,BD!$D$1:$F$501,3,0)&gt;Y$1,0,3))),"")</f>
        <v/>
      </c>
      <c r="CT404" s="23" t="str">
        <f>+IF(AND(LEN($I404)&gt;5),IF(AND($J404&gt;Z$1,$J404&lt;=$AO$1),1,IF((COUNTIFS(INCAPACIDADES!$C$1:$C$51,$I404,INCAPACIDADES!W$1:W$51,Z$1))&gt;0,2,IF(VLOOKUP($C404,BD!$D$1:$F$501,3,0)&gt;Z$1,0,3))),"")</f>
        <v/>
      </c>
      <c r="CU404" s="23" t="str">
        <f>+IF(AND(LEN($I404)&gt;5),IF(AND($J404&gt;AA$1,$J404&lt;=$AO$1),1,IF((COUNTIFS(INCAPACIDADES!$C$1:$C$51,$I404,INCAPACIDADES!X$1:X$51,AA$1))&gt;0,2,IF(VLOOKUP($C404,BD!$D$1:$F$501,3,0)&gt;AA$1,0,3))),"")</f>
        <v/>
      </c>
      <c r="CV404" s="23" t="str">
        <f>+IF(AND(LEN($I404)&gt;5),IF(AND($J404&gt;AB$1,$J404&lt;=$AO$1),1,IF((COUNTIFS(INCAPACIDADES!$C$1:$C$51,$I404,INCAPACIDADES!Y$1:Y$51,AB$1))&gt;0,2,IF(VLOOKUP($C404,BD!$D$1:$F$501,3,0)&gt;AB$1,0,3))),"")</f>
        <v/>
      </c>
      <c r="CW404" s="23" t="str">
        <f>+IF(AND(LEN($I404)&gt;5),IF(AND($J404&gt;AC$1,$J404&lt;=$AO$1),1,IF((COUNTIFS(INCAPACIDADES!$C$1:$C$51,$I404,INCAPACIDADES!Z$1:Z$51,AC$1))&gt;0,2,IF(VLOOKUP($C404,BD!$D$1:$F$501,3,0)&gt;AC$1,0,3))),"")</f>
        <v/>
      </c>
      <c r="CX404" s="23" t="str">
        <f>+IF(AND(LEN($I404)&gt;5),IF(AND($J404&gt;AD$1,$J404&lt;=$AO$1),1,IF((COUNTIFS(INCAPACIDADES!$C$1:$C$51,$I404,INCAPACIDADES!AA$1:AA$51,AD$1))&gt;0,2,IF(VLOOKUP($C404,BD!$D$1:$F$501,3,0)&gt;AD$1,0,3))),"")</f>
        <v/>
      </c>
      <c r="CY404" s="23" t="str">
        <f>+IF(AND(LEN($I404)&gt;5),IF(AND($J404&gt;AE$1,$J404&lt;=$AO$1),1,IF((COUNTIFS(INCAPACIDADES!$C$1:$C$51,$I404,INCAPACIDADES!AB$1:AB$51,AE$1))&gt;0,2,IF(VLOOKUP($C404,BD!$D$1:$F$501,3,0)&gt;AE$1,0,3))),"")</f>
        <v/>
      </c>
      <c r="CZ404" s="23" t="str">
        <f>+IF(AND(LEN($I404)&gt;5),IF(AND($J404&gt;AF$1,$J404&lt;=$AO$1),1,IF((COUNTIFS(INCAPACIDADES!$C$1:$C$51,$I404,INCAPACIDADES!AC$1:AC$51,AF$1))&gt;0,2,IF(VLOOKUP($C404,BD!$D$1:$F$501,3,0)&gt;AF$1,0,3))),"")</f>
        <v/>
      </c>
      <c r="DA404" s="23" t="str">
        <f>+IF(AND(LEN($I404)&gt;5),IF(AND($J404&gt;AG$1,$J404&lt;=$AO$1),1,IF((COUNTIFS(INCAPACIDADES!$C$1:$C$51,$I404,INCAPACIDADES!AD$1:AD$51,AG$1))&gt;0,2,IF(VLOOKUP($C404,BD!$D$1:$F$501,3,0)&gt;AG$1,0,3))),"")</f>
        <v/>
      </c>
      <c r="DB404" s="23" t="str">
        <f>+IF(AND(LEN($I404)&gt;5),IF(AND($J404&gt;AH$1,$J404&lt;=$AO$1),1,IF((COUNTIFS(INCAPACIDADES!$C$1:$C$51,$I404,INCAPACIDADES!AE$1:AE$51,AH$1))&gt;0,2,IF(VLOOKUP($C404,BD!$D$1:$F$501,3,0)&gt;AH$1,0,3))),"")</f>
        <v/>
      </c>
      <c r="DC404" s="23" t="str">
        <f>+IF(AND(LEN($I404)&gt;5),IF(AND($J404&gt;AI$1,$J404&lt;=$AO$1),1,IF((COUNTIFS(INCAPACIDADES!$C$1:$C$51,$I404,INCAPACIDADES!AF$1:AF$51,AI$1))&gt;0,2,IF(VLOOKUP($C404,BD!$D$1:$F$501,3,0)&gt;AI$1,0,3))),"")</f>
        <v/>
      </c>
      <c r="DD404" s="23" t="str">
        <f>+IF(AND(LEN($I404)&gt;5),IF(AND($J404&gt;AJ$1,$J404&lt;=$AO$1),1,IF((COUNTIFS(INCAPACIDADES!$C$1:$C$51,$I404,INCAPACIDADES!AG$1:AG$51,AJ$1))&gt;0,2,IF(VLOOKUP($C404,BD!$D$1:$F$501,3,0)&gt;AJ$1,0,3))),"")</f>
        <v/>
      </c>
      <c r="DE404" s="23" t="str">
        <f>+IF(AND(LEN($I404)&gt;5),IF(AND($J404&gt;AK$1,$J404&lt;=$AO$1),1,IF((COUNTIFS(INCAPACIDADES!$C$1:$C$51,$I404,INCAPACIDADES!AH$1:AH$51,AK$1))&gt;0,2,IF(VLOOKUP($C404,BD!$D$1:$F$501,3,0)&gt;AK$1,0,3))),"")</f>
        <v/>
      </c>
      <c r="DF404" s="23" t="str">
        <f>+IF(AND(LEN($I404)&gt;5),IF(AND($J404&gt;AL$1,$J404&lt;=$AO$1),1,IF((COUNTIFS(INCAPACIDADES!$C$1:$C$51,$I404,INCAPACIDADES!AI$1:AI$51,AL$1))&gt;0,2,IF(VLOOKUP($C404,BD!$D$1:$F$501,3,0)&gt;AL$1,0,3))),"")</f>
        <v/>
      </c>
      <c r="DG404" s="23" t="str">
        <f>+IF(AND(LEN($I404)&gt;5),IF(AND($J404&gt;AM$1,$J404&lt;=$AO$1),1,IF((COUNTIFS(INCAPACIDADES!$C$1:$C$51,$I404,INCAPACIDADES!AJ$1:AJ$51,AM$1))&gt;0,2,IF(VLOOKUP($C404,BD!$D$1:$F$501,3,0)&gt;AM$1,0,3))),"")</f>
        <v/>
      </c>
      <c r="DH404" s="23" t="str">
        <f>+IF(AND(LEN($I404)&gt;5),IF(AND($J404&gt;AN$1,$J404&lt;=$AO$1),1,IF((COUNTIFS(INCAPACIDADES!$C$1:$C$51,$I404,INCAPACIDADES!AK$1:AK$51,AN$1))&gt;0,2,IF(VLOOKUP($C404,BD!$D$1:$F$501,3,0)&gt;AN$1,0,3))),"")</f>
        <v/>
      </c>
      <c r="DI404" s="23" t="str">
        <f>+IF(AND(LEN($I404)&gt;5),IF(AND($J404&gt;AO$1,$J404&lt;=$AO$1),1,IF((COUNTIFS(INCAPACIDADES!$C$1:$C$51,$I404,INCAPACIDADES!AL$1:AL$51,AO$1))&gt;0,2,IF(VLOOKUP($C404,BD!$D$1:$F$501,3,0)&gt;AO$1,0,3))),"")</f>
        <v/>
      </c>
      <c r="DJ404" s="23" t="str">
        <f>+IF(LEN($I404)&gt;5,IF(ISERROR(VLOOKUP(N404,'CODIGO PAGO'!$B$2:$B$20,1,0)),1,IF(OR(AND(CH404=1,N404&lt;&gt;"N"),AND(CH404=3,N404&lt;&gt;"B"),AND(CH404=2,LEFT(TRIM(N404),1)&lt;&gt;"I")),1,IF(OR(AND(CH404=0,N404="N"),AND(CH404=0,N404="B"),AND(CH404=0,LEFT(TRIM(N404),1)="I")),1,0))),"")</f>
        <v/>
      </c>
      <c r="DK404" s="23" t="str">
        <f t="shared" si="244"/>
        <v/>
      </c>
      <c r="DL404" s="23" t="str">
        <f>+IF(LEN($I404)&gt;5,IF(ISERROR(VLOOKUP(P404,'CODIGO PAGO'!$B$2:$B$20,1,0)),1,IF(OR(AND(CJ404=1,P404&lt;&gt;"N"),AND(CJ404=3,P404&lt;&gt;"B"),AND(CJ404=2,LEFT(TRIM(P404),1)&lt;&gt;"I")),1,IF(OR(AND(CJ404=0,P404="N"),AND(CJ404=0,P404="B"),AND(CJ404=0,LEFT(TRIM(P404),1)="I")),1,0))),"")</f>
        <v/>
      </c>
      <c r="DM404" s="23" t="str">
        <f t="shared" si="245"/>
        <v/>
      </c>
      <c r="DN404" s="23" t="str">
        <f>+IF(LEN($I404)&gt;5,IF(ISERROR(VLOOKUP(R404,'CODIGO PAGO'!$B$2:$B$20,1,0)),1,IF(OR(AND(CL404=1,R404&lt;&gt;"N"),AND(CL404=3,R404&lt;&gt;"B"),AND(CL404=2,LEFT(TRIM(R404),1)&lt;&gt;"I")),1,IF(OR(AND(CL404=0,R404="N"),AND(CL404=0,R404="B"),AND(CL404=0,LEFT(TRIM(R404),1)="I")),1,0))),"")</f>
        <v/>
      </c>
      <c r="DO404" s="23" t="str">
        <f t="shared" si="246"/>
        <v/>
      </c>
      <c r="DP404" s="23" t="str">
        <f>+IF(LEN($I404)&gt;5,IF(ISERROR(VLOOKUP(T404,'CODIGO PAGO'!$B$2:$B$20,1,0)),1,IF(OR(AND(CN404=1,T404&lt;&gt;"N"),AND(CN404=3,T404&lt;&gt;"B"),AND(CN404=2,LEFT(TRIM(T404),1)&lt;&gt;"I")),1,IF(OR(AND(CN404=0,T404="N"),AND(CN404=0,T404="B"),AND(CN404=0,LEFT(TRIM(T404),1)="I")),1,0))),"")</f>
        <v/>
      </c>
      <c r="DQ404" s="23" t="str">
        <f t="shared" si="247"/>
        <v/>
      </c>
      <c r="DR404" s="23" t="str">
        <f>+IF(LEN($I404)&gt;5,IF(ISERROR(VLOOKUP(V404,'CODIGO PAGO'!$B$2:$B$20,1,0)),1,IF(OR(AND(CP404=1,V404&lt;&gt;"N"),AND(CP404=3,V404&lt;&gt;"B"),AND(CP404=2,LEFT(TRIM(V404),1)&lt;&gt;"I")),1,IF(OR(AND(CP404=0,V404="N"),AND(CP404=0,V404="B"),AND(CP404=0,LEFT(TRIM(V404),1)="I")),1,0))),"")</f>
        <v/>
      </c>
      <c r="DS404" s="23" t="str">
        <f t="shared" si="248"/>
        <v/>
      </c>
      <c r="DT404" s="23" t="str">
        <f>+IF(LEN($I404)&gt;5,IF(ISERROR(VLOOKUP(X404,'CODIGO PAGO'!$B$2:$B$20,1,0)),1,IF(OR(AND(CR404=1,X404&lt;&gt;"N"),AND(CR404=3,X404&lt;&gt;"B"),AND(CR404=2,LEFT(TRIM(X404),1)&lt;&gt;"I")),1,IF(OR(AND(CR404=0,X404="N"),AND(CR404=0,X404="B"),AND(CR404=0,LEFT(TRIM(X404),1)="I")),1,0))),"")</f>
        <v/>
      </c>
      <c r="DU404" s="23" t="str">
        <f t="shared" si="249"/>
        <v/>
      </c>
      <c r="DV404" s="23" t="str">
        <f>+IF(LEN($I404)&gt;5,IF(ISERROR(VLOOKUP(Z404,'CODIGO PAGO'!$B$2:$B$20,1,0)),1,IF(OR(AND(CT404=1,Z404&lt;&gt;"N"),AND(CT404=3,Z404&lt;&gt;"B"),AND(CT404=2,LEFT(TRIM(Z404),1)&lt;&gt;"I")),1,IF(OR(AND(CT404=0,Z404="N"),AND(CT404=0,Z404="B"),AND(CT404=0,LEFT(TRIM(Z404),1)="I")),1,0))),"")</f>
        <v/>
      </c>
      <c r="DW404" s="23" t="str">
        <f t="shared" si="250"/>
        <v/>
      </c>
      <c r="DX404" s="23" t="str">
        <f>+IF(LEN($I404)&gt;5,IF(ISERROR(VLOOKUP(AB404,'CODIGO PAGO'!$B$2:$B$20,1,0)),1,IF(OR(AND(CV404=1,AB404&lt;&gt;"N"),AND(CV404=3,AB404&lt;&gt;"B"),AND(CV404=2,LEFT(TRIM(AB404),1)&lt;&gt;"I")),1,IF(OR(AND(CV404=0,AB404="N"),AND(CV404=0,AB404="B"),AND(CV404=0,LEFT(TRIM(AB404),1)="I")),1,0))),"")</f>
        <v/>
      </c>
      <c r="DY404" s="23" t="str">
        <f t="shared" si="251"/>
        <v/>
      </c>
      <c r="DZ404" s="23" t="str">
        <f>+IF(LEN($I404)&gt;5,IF(ISERROR(VLOOKUP(AD404,'CODIGO PAGO'!$B$2:$B$20,1,0)),1,IF(OR(AND(CX404=1,AD404&lt;&gt;"N"),AND(CX404=3,AD404&lt;&gt;"B"),AND(CX404=2,LEFT(TRIM(AD404),1)&lt;&gt;"I")),1,IF(OR(AND(CX404=0,AD404="N"),AND(CX404=0,AD404="B"),AND(CX404=0,LEFT(TRIM(AD404),1)="I")),1,0))),"")</f>
        <v/>
      </c>
      <c r="EA404" s="23" t="str">
        <f t="shared" si="252"/>
        <v/>
      </c>
      <c r="EB404" s="23" t="str">
        <f>+IF(LEN($I404)&gt;5,IF(ISERROR(VLOOKUP(AF404,'CODIGO PAGO'!$B$2:$B$20,1,0)),1,IF(OR(AND(CZ404=1,AF404&lt;&gt;"N"),AND(CZ404=3,AF404&lt;&gt;"B"),AND(CZ404=2,LEFT(TRIM(AF404),1)&lt;&gt;"I")),1,IF(OR(AND(CZ404=0,AF404="N"),AND(CZ404=0,AF404="B"),AND(CZ404=0,LEFT(TRIM(AF404),1)="I")),1,0))),"")</f>
        <v/>
      </c>
      <c r="EC404" s="23" t="str">
        <f t="shared" si="253"/>
        <v/>
      </c>
      <c r="ED404" s="23" t="str">
        <f>+IF(LEN($I404)&gt;5,IF(ISERROR(VLOOKUP(AH404,'CODIGO PAGO'!$B$2:$B$20,1,0)),1,IF(OR(AND(DB404=1,AH404&lt;&gt;"N"),AND(DB404=3,AH404&lt;&gt;"B"),AND(DB404=2,LEFT(TRIM(AH404),1)&lt;&gt;"I")),1,IF(OR(AND(DB404=0,AH404="N"),AND(DB404=0,AH404="B"),AND(DB404=0,LEFT(TRIM(AH404),1)="I")),1,0))),"")</f>
        <v/>
      </c>
      <c r="EE404" s="23" t="str">
        <f t="shared" si="254"/>
        <v/>
      </c>
      <c r="EF404" s="23" t="str">
        <f>+IF(LEN($I404)&gt;5,IF(ISERROR(VLOOKUP(AJ404,'CODIGO PAGO'!$B$2:$B$20,1,0)),1,IF(OR(AND(DD404=1,AJ404&lt;&gt;"N"),AND(DD404=3,AJ404&lt;&gt;"B"),AND(DD404=2,LEFT(TRIM(AJ404),1)&lt;&gt;"I")),1,IF(OR(AND(DD404=0,AJ404="N"),AND(DD404=0,AJ404="B"),AND(DD404=0,LEFT(TRIM(AJ404),1)="I")),1,0))),"")</f>
        <v/>
      </c>
      <c r="EG404" s="23" t="str">
        <f t="shared" si="255"/>
        <v/>
      </c>
      <c r="EH404" s="23" t="str">
        <f>+IF(LEN($I404)&gt;5,IF(ISERROR(VLOOKUP(AL404,'CODIGO PAGO'!$B$2:$B$20,1,0)),1,IF(OR(AND(DF404=1,AL404&lt;&gt;"N"),AND(DF404=3,AL404&lt;&gt;"B"),AND(DF404=2,LEFT(TRIM(AL404),1)&lt;&gt;"I")),1,IF(OR(AND(DF404=0,AL404="N"),AND(DF404=0,AL404="B"),AND(DF404=0,LEFT(TRIM(AL404),1)="I")),1,0))),"")</f>
        <v/>
      </c>
      <c r="EI404" s="23" t="str">
        <f t="shared" si="256"/>
        <v/>
      </c>
      <c r="EJ404" s="23" t="str">
        <f>+IF(LEN($I404)&gt;5,IF(ISERROR(VLOOKUP(AN404,'CODIGO PAGO'!$B$2:$B$20,1,0)),1,IF(OR(AND(DH404=1,AN404&lt;&gt;"N"),AND(DH404=3,AN404&lt;&gt;"B"),AND(DH404=2,LEFT(TRIM(AN404),1)&lt;&gt;"I")),1,IF(OR(AND(DH404=0,AN404="N"),AND(DH404=0,AN404="B"),AND(DH404=0,LEFT(TRIM(AN404),1)="I")),1,0))),"")</f>
        <v/>
      </c>
      <c r="EK404" s="23" t="str">
        <f t="shared" si="257"/>
        <v/>
      </c>
      <c r="EL404" s="24" t="str">
        <f t="shared" si="258"/>
        <v/>
      </c>
    </row>
    <row r="405" spans="1:142" s="26" customFormat="1">
      <c r="A405" s="15" t="str">
        <f t="shared" si="224"/>
        <v/>
      </c>
      <c r="B405" s="1" t="str">
        <f>+IF(LEN(I405)&gt;5,'CODIGO PAGO'!$B$28,"")</f>
        <v/>
      </c>
      <c r="C405" s="1" t="str">
        <f>+IF(LEN($I405)&gt;5,BD!D405,"")</f>
        <v/>
      </c>
      <c r="D405" s="168" t="str">
        <f>+IF(LEN($I405)&gt;5,BD!A405,"")</f>
        <v/>
      </c>
      <c r="E405" s="1" t="str">
        <f>+IF(LEN($I405)&gt;5,BD!B405,"")</f>
        <v/>
      </c>
      <c r="F405" s="1" t="str">
        <f>+IF(LEN($I405)&gt;5,BD!C405,"")</f>
        <v/>
      </c>
      <c r="G405" s="141"/>
      <c r="H405" s="141"/>
      <c r="I405" s="1" t="str">
        <f>+IF(LEN(BD!G405)&gt;5,BD!G405,"")</f>
        <v/>
      </c>
      <c r="J405" s="167" t="str">
        <f>+IF(LEN($I405)&gt;5,BD!E405,"")</f>
        <v/>
      </c>
      <c r="K405" s="6" t="str">
        <f t="shared" si="225"/>
        <v/>
      </c>
      <c r="L405" s="87" t="str">
        <f>+IF(LEN($I405)&gt;5,BD!H405,"")</f>
        <v/>
      </c>
      <c r="M405" s="40" t="str">
        <f t="shared" si="226"/>
        <v/>
      </c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4" t="str">
        <f t="shared" si="227"/>
        <v/>
      </c>
      <c r="AQ405" s="5" t="str">
        <f t="shared" si="228"/>
        <v/>
      </c>
      <c r="AR405" s="91" t="str">
        <f t="shared" si="229"/>
        <v/>
      </c>
      <c r="AS405" s="5" t="str">
        <f t="shared" si="230"/>
        <v/>
      </c>
      <c r="AT405" s="91" t="str">
        <f t="shared" si="231"/>
        <v/>
      </c>
      <c r="AU405" s="4" t="str">
        <f t="shared" si="232"/>
        <v/>
      </c>
      <c r="AV405" s="4" t="str">
        <f t="shared" si="233"/>
        <v/>
      </c>
      <c r="AW405" s="4" t="str">
        <f t="shared" si="234"/>
        <v/>
      </c>
      <c r="AX405" s="4" t="str">
        <f t="shared" si="235"/>
        <v/>
      </c>
      <c r="AY405" s="88" t="str">
        <f t="shared" si="236"/>
        <v/>
      </c>
      <c r="AZ405" s="17" t="str">
        <f t="shared" si="237"/>
        <v/>
      </c>
      <c r="BA405" s="18" t="str">
        <f t="shared" si="238"/>
        <v/>
      </c>
      <c r="BB405" s="19" t="str">
        <f>+IF(LEN(I405)&gt;5,IF(INT(RIGHT(B405,1))=9,0.5*L405*AY405,INT(MID(B405,5,LEN(B405)-4))*L405)+IFERROR(VLOOKUP(I405,AJUSTES!$A$1:$I$50,9,0),0),"")</f>
        <v/>
      </c>
      <c r="BC405" s="12"/>
      <c r="BD405" s="19" t="str">
        <f t="shared" si="239"/>
        <v/>
      </c>
      <c r="BE405" s="18" t="str">
        <f t="shared" si="240"/>
        <v/>
      </c>
      <c r="BF405" s="139" t="str">
        <f t="shared" si="241"/>
        <v/>
      </c>
      <c r="BG405" s="114"/>
      <c r="BH405" s="18" t="str">
        <f t="shared" si="242"/>
        <v/>
      </c>
      <c r="BI405" s="13"/>
      <c r="BJ405" s="12"/>
      <c r="BK405" s="12"/>
      <c r="BL405" s="145"/>
      <c r="BM405" s="12"/>
      <c r="BN405" s="12"/>
      <c r="BO405" s="12"/>
      <c r="BP405" s="12"/>
      <c r="BQ405" s="12"/>
      <c r="BR405" s="12"/>
      <c r="BS405" s="146"/>
      <c r="BT405" s="14"/>
      <c r="BU405" s="12"/>
      <c r="BV405" s="12"/>
      <c r="BW405" s="12"/>
      <c r="BX405" s="12"/>
      <c r="BY405" s="12"/>
      <c r="BZ405" s="144"/>
      <c r="CA405" s="107" t="str">
        <f>+IF(LEN($I405)&gt;5,IF(BD!F405="N/A","",BD!F405),"")</f>
        <v/>
      </c>
      <c r="CB405" s="21"/>
      <c r="CC405" s="147"/>
      <c r="CD405" s="148"/>
      <c r="CE405" s="8" t="str">
        <f>+IF(LEN(I405)&gt;5,BD!M405,"")</f>
        <v/>
      </c>
      <c r="CF405" s="16" t="str">
        <f>+IF(LEN(I405)&gt;5,BD!N405,"")</f>
        <v/>
      </c>
      <c r="CG405" s="3" t="str">
        <f t="shared" si="243"/>
        <v/>
      </c>
      <c r="CH405" s="23" t="str">
        <f>+IF(AND(LEN($I405)&gt;5),IF(AND($J405&gt;N$1,$J405&lt;=$AO$1),1,IF((COUNTIFS(INCAPACIDADES!$C$1:$C$51,$I405,INCAPACIDADES!K$1:K$51,N$1))&gt;0,2,IF(VLOOKUP($C405,BD!$D$1:$F$501,3,0)&gt;N$1,0,3))),"")</f>
        <v/>
      </c>
      <c r="CI405" s="23" t="str">
        <f>+IF(AND(LEN($I405)&gt;5),IF(AND($J405&gt;O$1,$J405&lt;=$AO$1),1,IF((COUNTIFS(INCAPACIDADES!$C$1:$C$51,$I405,INCAPACIDADES!L$1:L$51,O$1))&gt;0,2,IF(VLOOKUP($C405,BD!$D$1:$F$501,3,0)&gt;O$1,0,3))),"")</f>
        <v/>
      </c>
      <c r="CJ405" s="23" t="str">
        <f>+IF(AND(LEN($I405)&gt;5),IF(AND($J405&gt;P$1,$J405&lt;=$AO$1),1,IF((COUNTIFS(INCAPACIDADES!$C$1:$C$51,$I405,INCAPACIDADES!M$1:M$51,P$1))&gt;0,2,IF(VLOOKUP($C405,BD!$D$1:$F$501,3,0)&gt;P$1,0,3))),"")</f>
        <v/>
      </c>
      <c r="CK405" s="23" t="str">
        <f>+IF(AND(LEN($I405)&gt;5),IF(AND($J405&gt;Q$1,$J405&lt;=$AO$1),1,IF((COUNTIFS(INCAPACIDADES!$C$1:$C$51,$I405,INCAPACIDADES!N$1:N$51,Q$1))&gt;0,2,IF(VLOOKUP($C405,BD!$D$1:$F$501,3,0)&gt;Q$1,0,3))),"")</f>
        <v/>
      </c>
      <c r="CL405" s="23" t="str">
        <f>+IF(AND(LEN($I405)&gt;5),IF(AND($J405&gt;R$1,$J405&lt;=$AO$1),1,IF((COUNTIFS(INCAPACIDADES!$C$1:$C$51,$I405,INCAPACIDADES!O$1:O$51,R$1))&gt;0,2,IF(VLOOKUP($C405,BD!$D$1:$F$501,3,0)&gt;R$1,0,3))),"")</f>
        <v/>
      </c>
      <c r="CM405" s="23" t="str">
        <f>+IF(AND(LEN($I405)&gt;5),IF(AND($J405&gt;S$1,$J405&lt;=$AO$1),1,IF((COUNTIFS(INCAPACIDADES!$C$1:$C$51,$I405,INCAPACIDADES!P$1:P$51,S$1))&gt;0,2,IF(VLOOKUP($C405,BD!$D$1:$F$501,3,0)&gt;S$1,0,3))),"")</f>
        <v/>
      </c>
      <c r="CN405" s="23" t="str">
        <f>+IF(AND(LEN($I405)&gt;5),IF(AND($J405&gt;T$1,$J405&lt;=$AO$1),1,IF((COUNTIFS(INCAPACIDADES!$C$1:$C$51,$I405,INCAPACIDADES!Q$1:Q$51,T$1))&gt;0,2,IF(VLOOKUP($C405,BD!$D$1:$F$501,3,0)&gt;T$1,0,3))),"")</f>
        <v/>
      </c>
      <c r="CO405" s="23" t="str">
        <f>+IF(AND(LEN($I405)&gt;5),IF(AND($J405&gt;U$1,$J405&lt;=$AO$1),1,IF((COUNTIFS(INCAPACIDADES!$C$1:$C$51,$I405,INCAPACIDADES!R$1:R$51,U$1))&gt;0,2,IF(VLOOKUP($C405,BD!$D$1:$F$501,3,0)&gt;U$1,0,3))),"")</f>
        <v/>
      </c>
      <c r="CP405" s="23" t="str">
        <f>+IF(AND(LEN($I405)&gt;5),IF(AND($J405&gt;V$1,$J405&lt;=$AO$1),1,IF((COUNTIFS(INCAPACIDADES!$C$1:$C$51,$I405,INCAPACIDADES!S$1:S$51,V$1))&gt;0,2,IF(VLOOKUP($C405,BD!$D$1:$F$501,3,0)&gt;V$1,0,3))),"")</f>
        <v/>
      </c>
      <c r="CQ405" s="23" t="str">
        <f>+IF(AND(LEN($I405)&gt;5),IF(AND($J405&gt;W$1,$J405&lt;=$AO$1),1,IF((COUNTIFS(INCAPACIDADES!$C$1:$C$51,$I405,INCAPACIDADES!T$1:T$51,W$1))&gt;0,2,IF(VLOOKUP($C405,BD!$D$1:$F$501,3,0)&gt;W$1,0,3))),"")</f>
        <v/>
      </c>
      <c r="CR405" s="23" t="str">
        <f>+IF(AND(LEN($I405)&gt;5),IF(AND($J405&gt;X$1,$J405&lt;=$AO$1),1,IF((COUNTIFS(INCAPACIDADES!$C$1:$C$51,$I405,INCAPACIDADES!U$1:U$51,X$1))&gt;0,2,IF(VLOOKUP($C405,BD!$D$1:$F$501,3,0)&gt;X$1,0,3))),"")</f>
        <v/>
      </c>
      <c r="CS405" s="23" t="str">
        <f>+IF(AND(LEN($I405)&gt;5),IF(AND($J405&gt;Y$1,$J405&lt;=$AO$1),1,IF((COUNTIFS(INCAPACIDADES!$C$1:$C$51,$I405,INCAPACIDADES!V$1:V$51,Y$1))&gt;0,2,IF(VLOOKUP($C405,BD!$D$1:$F$501,3,0)&gt;Y$1,0,3))),"")</f>
        <v/>
      </c>
      <c r="CT405" s="23" t="str">
        <f>+IF(AND(LEN($I405)&gt;5),IF(AND($J405&gt;Z$1,$J405&lt;=$AO$1),1,IF((COUNTIFS(INCAPACIDADES!$C$1:$C$51,$I405,INCAPACIDADES!W$1:W$51,Z$1))&gt;0,2,IF(VLOOKUP($C405,BD!$D$1:$F$501,3,0)&gt;Z$1,0,3))),"")</f>
        <v/>
      </c>
      <c r="CU405" s="23" t="str">
        <f>+IF(AND(LEN($I405)&gt;5),IF(AND($J405&gt;AA$1,$J405&lt;=$AO$1),1,IF((COUNTIFS(INCAPACIDADES!$C$1:$C$51,$I405,INCAPACIDADES!X$1:X$51,AA$1))&gt;0,2,IF(VLOOKUP($C405,BD!$D$1:$F$501,3,0)&gt;AA$1,0,3))),"")</f>
        <v/>
      </c>
      <c r="CV405" s="23" t="str">
        <f>+IF(AND(LEN($I405)&gt;5),IF(AND($J405&gt;AB$1,$J405&lt;=$AO$1),1,IF((COUNTIFS(INCAPACIDADES!$C$1:$C$51,$I405,INCAPACIDADES!Y$1:Y$51,AB$1))&gt;0,2,IF(VLOOKUP($C405,BD!$D$1:$F$501,3,0)&gt;AB$1,0,3))),"")</f>
        <v/>
      </c>
      <c r="CW405" s="23" t="str">
        <f>+IF(AND(LEN($I405)&gt;5),IF(AND($J405&gt;AC$1,$J405&lt;=$AO$1),1,IF((COUNTIFS(INCAPACIDADES!$C$1:$C$51,$I405,INCAPACIDADES!Z$1:Z$51,AC$1))&gt;0,2,IF(VLOOKUP($C405,BD!$D$1:$F$501,3,0)&gt;AC$1,0,3))),"")</f>
        <v/>
      </c>
      <c r="CX405" s="23" t="str">
        <f>+IF(AND(LEN($I405)&gt;5),IF(AND($J405&gt;AD$1,$J405&lt;=$AO$1),1,IF((COUNTIFS(INCAPACIDADES!$C$1:$C$51,$I405,INCAPACIDADES!AA$1:AA$51,AD$1))&gt;0,2,IF(VLOOKUP($C405,BD!$D$1:$F$501,3,0)&gt;AD$1,0,3))),"")</f>
        <v/>
      </c>
      <c r="CY405" s="23" t="str">
        <f>+IF(AND(LEN($I405)&gt;5),IF(AND($J405&gt;AE$1,$J405&lt;=$AO$1),1,IF((COUNTIFS(INCAPACIDADES!$C$1:$C$51,$I405,INCAPACIDADES!AB$1:AB$51,AE$1))&gt;0,2,IF(VLOOKUP($C405,BD!$D$1:$F$501,3,0)&gt;AE$1,0,3))),"")</f>
        <v/>
      </c>
      <c r="CZ405" s="23" t="str">
        <f>+IF(AND(LEN($I405)&gt;5),IF(AND($J405&gt;AF$1,$J405&lt;=$AO$1),1,IF((COUNTIFS(INCAPACIDADES!$C$1:$C$51,$I405,INCAPACIDADES!AC$1:AC$51,AF$1))&gt;0,2,IF(VLOOKUP($C405,BD!$D$1:$F$501,3,0)&gt;AF$1,0,3))),"")</f>
        <v/>
      </c>
      <c r="DA405" s="23" t="str">
        <f>+IF(AND(LEN($I405)&gt;5),IF(AND($J405&gt;AG$1,$J405&lt;=$AO$1),1,IF((COUNTIFS(INCAPACIDADES!$C$1:$C$51,$I405,INCAPACIDADES!AD$1:AD$51,AG$1))&gt;0,2,IF(VLOOKUP($C405,BD!$D$1:$F$501,3,0)&gt;AG$1,0,3))),"")</f>
        <v/>
      </c>
      <c r="DB405" s="23" t="str">
        <f>+IF(AND(LEN($I405)&gt;5),IF(AND($J405&gt;AH$1,$J405&lt;=$AO$1),1,IF((COUNTIFS(INCAPACIDADES!$C$1:$C$51,$I405,INCAPACIDADES!AE$1:AE$51,AH$1))&gt;0,2,IF(VLOOKUP($C405,BD!$D$1:$F$501,3,0)&gt;AH$1,0,3))),"")</f>
        <v/>
      </c>
      <c r="DC405" s="23" t="str">
        <f>+IF(AND(LEN($I405)&gt;5),IF(AND($J405&gt;AI$1,$J405&lt;=$AO$1),1,IF((COUNTIFS(INCAPACIDADES!$C$1:$C$51,$I405,INCAPACIDADES!AF$1:AF$51,AI$1))&gt;0,2,IF(VLOOKUP($C405,BD!$D$1:$F$501,3,0)&gt;AI$1,0,3))),"")</f>
        <v/>
      </c>
      <c r="DD405" s="23" t="str">
        <f>+IF(AND(LEN($I405)&gt;5),IF(AND($J405&gt;AJ$1,$J405&lt;=$AO$1),1,IF((COUNTIFS(INCAPACIDADES!$C$1:$C$51,$I405,INCAPACIDADES!AG$1:AG$51,AJ$1))&gt;0,2,IF(VLOOKUP($C405,BD!$D$1:$F$501,3,0)&gt;AJ$1,0,3))),"")</f>
        <v/>
      </c>
      <c r="DE405" s="23" t="str">
        <f>+IF(AND(LEN($I405)&gt;5),IF(AND($J405&gt;AK$1,$J405&lt;=$AO$1),1,IF((COUNTIFS(INCAPACIDADES!$C$1:$C$51,$I405,INCAPACIDADES!AH$1:AH$51,AK$1))&gt;0,2,IF(VLOOKUP($C405,BD!$D$1:$F$501,3,0)&gt;AK$1,0,3))),"")</f>
        <v/>
      </c>
      <c r="DF405" s="23" t="str">
        <f>+IF(AND(LEN($I405)&gt;5),IF(AND($J405&gt;AL$1,$J405&lt;=$AO$1),1,IF((COUNTIFS(INCAPACIDADES!$C$1:$C$51,$I405,INCAPACIDADES!AI$1:AI$51,AL$1))&gt;0,2,IF(VLOOKUP($C405,BD!$D$1:$F$501,3,0)&gt;AL$1,0,3))),"")</f>
        <v/>
      </c>
      <c r="DG405" s="23" t="str">
        <f>+IF(AND(LEN($I405)&gt;5),IF(AND($J405&gt;AM$1,$J405&lt;=$AO$1),1,IF((COUNTIFS(INCAPACIDADES!$C$1:$C$51,$I405,INCAPACIDADES!AJ$1:AJ$51,AM$1))&gt;0,2,IF(VLOOKUP($C405,BD!$D$1:$F$501,3,0)&gt;AM$1,0,3))),"")</f>
        <v/>
      </c>
      <c r="DH405" s="23" t="str">
        <f>+IF(AND(LEN($I405)&gt;5),IF(AND($J405&gt;AN$1,$J405&lt;=$AO$1),1,IF((COUNTIFS(INCAPACIDADES!$C$1:$C$51,$I405,INCAPACIDADES!AK$1:AK$51,AN$1))&gt;0,2,IF(VLOOKUP($C405,BD!$D$1:$F$501,3,0)&gt;AN$1,0,3))),"")</f>
        <v/>
      </c>
      <c r="DI405" s="23" t="str">
        <f>+IF(AND(LEN($I405)&gt;5),IF(AND($J405&gt;AO$1,$J405&lt;=$AO$1),1,IF((COUNTIFS(INCAPACIDADES!$C$1:$C$51,$I405,INCAPACIDADES!AL$1:AL$51,AO$1))&gt;0,2,IF(VLOOKUP($C405,BD!$D$1:$F$501,3,0)&gt;AO$1,0,3))),"")</f>
        <v/>
      </c>
      <c r="DJ405" s="23" t="str">
        <f>+IF(LEN($I405)&gt;5,IF(ISERROR(VLOOKUP(N405,'CODIGO PAGO'!$B$2:$B$20,1,0)),1,IF(OR(AND(CH405=1,N405&lt;&gt;"N"),AND(CH405=3,N405&lt;&gt;"B"),AND(CH405=2,LEFT(TRIM(N405),1)&lt;&gt;"I")),1,IF(OR(AND(CH405=0,N405="N"),AND(CH405=0,N405="B"),AND(CH405=0,LEFT(TRIM(N405),1)="I")),1,0))),"")</f>
        <v/>
      </c>
      <c r="DK405" s="23" t="str">
        <f t="shared" si="244"/>
        <v/>
      </c>
      <c r="DL405" s="23" t="str">
        <f>+IF(LEN($I405)&gt;5,IF(ISERROR(VLOOKUP(P405,'CODIGO PAGO'!$B$2:$B$20,1,0)),1,IF(OR(AND(CJ405=1,P405&lt;&gt;"N"),AND(CJ405=3,P405&lt;&gt;"B"),AND(CJ405=2,LEFT(TRIM(P405),1)&lt;&gt;"I")),1,IF(OR(AND(CJ405=0,P405="N"),AND(CJ405=0,P405="B"),AND(CJ405=0,LEFT(TRIM(P405),1)="I")),1,0))),"")</f>
        <v/>
      </c>
      <c r="DM405" s="23" t="str">
        <f t="shared" si="245"/>
        <v/>
      </c>
      <c r="DN405" s="23" t="str">
        <f>+IF(LEN($I405)&gt;5,IF(ISERROR(VLOOKUP(R405,'CODIGO PAGO'!$B$2:$B$20,1,0)),1,IF(OR(AND(CL405=1,R405&lt;&gt;"N"),AND(CL405=3,R405&lt;&gt;"B"),AND(CL405=2,LEFT(TRIM(R405),1)&lt;&gt;"I")),1,IF(OR(AND(CL405=0,R405="N"),AND(CL405=0,R405="B"),AND(CL405=0,LEFT(TRIM(R405),1)="I")),1,0))),"")</f>
        <v/>
      </c>
      <c r="DO405" s="23" t="str">
        <f t="shared" si="246"/>
        <v/>
      </c>
      <c r="DP405" s="23" t="str">
        <f>+IF(LEN($I405)&gt;5,IF(ISERROR(VLOOKUP(T405,'CODIGO PAGO'!$B$2:$B$20,1,0)),1,IF(OR(AND(CN405=1,T405&lt;&gt;"N"),AND(CN405=3,T405&lt;&gt;"B"),AND(CN405=2,LEFT(TRIM(T405),1)&lt;&gt;"I")),1,IF(OR(AND(CN405=0,T405="N"),AND(CN405=0,T405="B"),AND(CN405=0,LEFT(TRIM(T405),1)="I")),1,0))),"")</f>
        <v/>
      </c>
      <c r="DQ405" s="23" t="str">
        <f t="shared" si="247"/>
        <v/>
      </c>
      <c r="DR405" s="23" t="str">
        <f>+IF(LEN($I405)&gt;5,IF(ISERROR(VLOOKUP(V405,'CODIGO PAGO'!$B$2:$B$20,1,0)),1,IF(OR(AND(CP405=1,V405&lt;&gt;"N"),AND(CP405=3,V405&lt;&gt;"B"),AND(CP405=2,LEFT(TRIM(V405),1)&lt;&gt;"I")),1,IF(OR(AND(CP405=0,V405="N"),AND(CP405=0,V405="B"),AND(CP405=0,LEFT(TRIM(V405),1)="I")),1,0))),"")</f>
        <v/>
      </c>
      <c r="DS405" s="23" t="str">
        <f t="shared" si="248"/>
        <v/>
      </c>
      <c r="DT405" s="23" t="str">
        <f>+IF(LEN($I405)&gt;5,IF(ISERROR(VLOOKUP(X405,'CODIGO PAGO'!$B$2:$B$20,1,0)),1,IF(OR(AND(CR405=1,X405&lt;&gt;"N"),AND(CR405=3,X405&lt;&gt;"B"),AND(CR405=2,LEFT(TRIM(X405),1)&lt;&gt;"I")),1,IF(OR(AND(CR405=0,X405="N"),AND(CR405=0,X405="B"),AND(CR405=0,LEFT(TRIM(X405),1)="I")),1,0))),"")</f>
        <v/>
      </c>
      <c r="DU405" s="23" t="str">
        <f t="shared" si="249"/>
        <v/>
      </c>
      <c r="DV405" s="23" t="str">
        <f>+IF(LEN($I405)&gt;5,IF(ISERROR(VLOOKUP(Z405,'CODIGO PAGO'!$B$2:$B$20,1,0)),1,IF(OR(AND(CT405=1,Z405&lt;&gt;"N"),AND(CT405=3,Z405&lt;&gt;"B"),AND(CT405=2,LEFT(TRIM(Z405),1)&lt;&gt;"I")),1,IF(OR(AND(CT405=0,Z405="N"),AND(CT405=0,Z405="B"),AND(CT405=0,LEFT(TRIM(Z405),1)="I")),1,0))),"")</f>
        <v/>
      </c>
      <c r="DW405" s="23" t="str">
        <f t="shared" si="250"/>
        <v/>
      </c>
      <c r="DX405" s="23" t="str">
        <f>+IF(LEN($I405)&gt;5,IF(ISERROR(VLOOKUP(AB405,'CODIGO PAGO'!$B$2:$B$20,1,0)),1,IF(OR(AND(CV405=1,AB405&lt;&gt;"N"),AND(CV405=3,AB405&lt;&gt;"B"),AND(CV405=2,LEFT(TRIM(AB405),1)&lt;&gt;"I")),1,IF(OR(AND(CV405=0,AB405="N"),AND(CV405=0,AB405="B"),AND(CV405=0,LEFT(TRIM(AB405),1)="I")),1,0))),"")</f>
        <v/>
      </c>
      <c r="DY405" s="23" t="str">
        <f t="shared" si="251"/>
        <v/>
      </c>
      <c r="DZ405" s="23" t="str">
        <f>+IF(LEN($I405)&gt;5,IF(ISERROR(VLOOKUP(AD405,'CODIGO PAGO'!$B$2:$B$20,1,0)),1,IF(OR(AND(CX405=1,AD405&lt;&gt;"N"),AND(CX405=3,AD405&lt;&gt;"B"),AND(CX405=2,LEFT(TRIM(AD405),1)&lt;&gt;"I")),1,IF(OR(AND(CX405=0,AD405="N"),AND(CX405=0,AD405="B"),AND(CX405=0,LEFT(TRIM(AD405),1)="I")),1,0))),"")</f>
        <v/>
      </c>
      <c r="EA405" s="23" t="str">
        <f t="shared" si="252"/>
        <v/>
      </c>
      <c r="EB405" s="23" t="str">
        <f>+IF(LEN($I405)&gt;5,IF(ISERROR(VLOOKUP(AF405,'CODIGO PAGO'!$B$2:$B$20,1,0)),1,IF(OR(AND(CZ405=1,AF405&lt;&gt;"N"),AND(CZ405=3,AF405&lt;&gt;"B"),AND(CZ405=2,LEFT(TRIM(AF405),1)&lt;&gt;"I")),1,IF(OR(AND(CZ405=0,AF405="N"),AND(CZ405=0,AF405="B"),AND(CZ405=0,LEFT(TRIM(AF405),1)="I")),1,0))),"")</f>
        <v/>
      </c>
      <c r="EC405" s="23" t="str">
        <f t="shared" si="253"/>
        <v/>
      </c>
      <c r="ED405" s="23" t="str">
        <f>+IF(LEN($I405)&gt;5,IF(ISERROR(VLOOKUP(AH405,'CODIGO PAGO'!$B$2:$B$20,1,0)),1,IF(OR(AND(DB405=1,AH405&lt;&gt;"N"),AND(DB405=3,AH405&lt;&gt;"B"),AND(DB405=2,LEFT(TRIM(AH405),1)&lt;&gt;"I")),1,IF(OR(AND(DB405=0,AH405="N"),AND(DB405=0,AH405="B"),AND(DB405=0,LEFT(TRIM(AH405),1)="I")),1,0))),"")</f>
        <v/>
      </c>
      <c r="EE405" s="23" t="str">
        <f t="shared" si="254"/>
        <v/>
      </c>
      <c r="EF405" s="23" t="str">
        <f>+IF(LEN($I405)&gt;5,IF(ISERROR(VLOOKUP(AJ405,'CODIGO PAGO'!$B$2:$B$20,1,0)),1,IF(OR(AND(DD405=1,AJ405&lt;&gt;"N"),AND(DD405=3,AJ405&lt;&gt;"B"),AND(DD405=2,LEFT(TRIM(AJ405),1)&lt;&gt;"I")),1,IF(OR(AND(DD405=0,AJ405="N"),AND(DD405=0,AJ405="B"),AND(DD405=0,LEFT(TRIM(AJ405),1)="I")),1,0))),"")</f>
        <v/>
      </c>
      <c r="EG405" s="23" t="str">
        <f t="shared" si="255"/>
        <v/>
      </c>
      <c r="EH405" s="23" t="str">
        <f>+IF(LEN($I405)&gt;5,IF(ISERROR(VLOOKUP(AL405,'CODIGO PAGO'!$B$2:$B$20,1,0)),1,IF(OR(AND(DF405=1,AL405&lt;&gt;"N"),AND(DF405=3,AL405&lt;&gt;"B"),AND(DF405=2,LEFT(TRIM(AL405),1)&lt;&gt;"I")),1,IF(OR(AND(DF405=0,AL405="N"),AND(DF405=0,AL405="B"),AND(DF405=0,LEFT(TRIM(AL405),1)="I")),1,0))),"")</f>
        <v/>
      </c>
      <c r="EI405" s="23" t="str">
        <f t="shared" si="256"/>
        <v/>
      </c>
      <c r="EJ405" s="23" t="str">
        <f>+IF(LEN($I405)&gt;5,IF(ISERROR(VLOOKUP(AN405,'CODIGO PAGO'!$B$2:$B$20,1,0)),1,IF(OR(AND(DH405=1,AN405&lt;&gt;"N"),AND(DH405=3,AN405&lt;&gt;"B"),AND(DH405=2,LEFT(TRIM(AN405),1)&lt;&gt;"I")),1,IF(OR(AND(DH405=0,AN405="N"),AND(DH405=0,AN405="B"),AND(DH405=0,LEFT(TRIM(AN405),1)="I")),1,0))),"")</f>
        <v/>
      </c>
      <c r="EK405" s="23" t="str">
        <f t="shared" si="257"/>
        <v/>
      </c>
      <c r="EL405" s="24" t="str">
        <f t="shared" si="258"/>
        <v/>
      </c>
    </row>
    <row r="406" spans="1:142" s="26" customFormat="1">
      <c r="A406" s="15" t="str">
        <f t="shared" si="224"/>
        <v/>
      </c>
      <c r="B406" s="1" t="str">
        <f>+IF(LEN(I406)&gt;5,'CODIGO PAGO'!$B$28,"")</f>
        <v/>
      </c>
      <c r="C406" s="1" t="str">
        <f>+IF(LEN($I406)&gt;5,BD!D406,"")</f>
        <v/>
      </c>
      <c r="D406" s="168" t="str">
        <f>+IF(LEN($I406)&gt;5,BD!A406,"")</f>
        <v/>
      </c>
      <c r="E406" s="1" t="str">
        <f>+IF(LEN($I406)&gt;5,BD!B406,"")</f>
        <v/>
      </c>
      <c r="F406" s="1" t="str">
        <f>+IF(LEN($I406)&gt;5,BD!C406,"")</f>
        <v/>
      </c>
      <c r="G406" s="141"/>
      <c r="H406" s="141"/>
      <c r="I406" s="1" t="str">
        <f>+IF(LEN(BD!G406)&gt;5,BD!G406,"")</f>
        <v/>
      </c>
      <c r="J406" s="167" t="str">
        <f>+IF(LEN($I406)&gt;5,BD!E406,"")</f>
        <v/>
      </c>
      <c r="K406" s="6" t="str">
        <f t="shared" si="225"/>
        <v/>
      </c>
      <c r="L406" s="87" t="str">
        <f>+IF(LEN($I406)&gt;5,BD!H406,"")</f>
        <v/>
      </c>
      <c r="M406" s="40" t="str">
        <f t="shared" si="226"/>
        <v/>
      </c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4" t="str">
        <f t="shared" si="227"/>
        <v/>
      </c>
      <c r="AQ406" s="5" t="str">
        <f t="shared" si="228"/>
        <v/>
      </c>
      <c r="AR406" s="91" t="str">
        <f t="shared" si="229"/>
        <v/>
      </c>
      <c r="AS406" s="5" t="str">
        <f t="shared" si="230"/>
        <v/>
      </c>
      <c r="AT406" s="91" t="str">
        <f t="shared" si="231"/>
        <v/>
      </c>
      <c r="AU406" s="4" t="str">
        <f t="shared" si="232"/>
        <v/>
      </c>
      <c r="AV406" s="4" t="str">
        <f t="shared" si="233"/>
        <v/>
      </c>
      <c r="AW406" s="4" t="str">
        <f t="shared" si="234"/>
        <v/>
      </c>
      <c r="AX406" s="4" t="str">
        <f t="shared" si="235"/>
        <v/>
      </c>
      <c r="AY406" s="88" t="str">
        <f t="shared" si="236"/>
        <v/>
      </c>
      <c r="AZ406" s="17" t="str">
        <f t="shared" si="237"/>
        <v/>
      </c>
      <c r="BA406" s="18" t="str">
        <f t="shared" si="238"/>
        <v/>
      </c>
      <c r="BB406" s="19" t="str">
        <f>+IF(LEN(I406)&gt;5,IF(INT(RIGHT(B406,1))=9,0.5*L406*AY406,INT(MID(B406,5,LEN(B406)-4))*L406)+IFERROR(VLOOKUP(I406,AJUSTES!$A$1:$I$50,9,0),0),"")</f>
        <v/>
      </c>
      <c r="BC406" s="12"/>
      <c r="BD406" s="19" t="str">
        <f t="shared" si="239"/>
        <v/>
      </c>
      <c r="BE406" s="18" t="str">
        <f t="shared" si="240"/>
        <v/>
      </c>
      <c r="BF406" s="139" t="str">
        <f t="shared" si="241"/>
        <v/>
      </c>
      <c r="BG406" s="114"/>
      <c r="BH406" s="18" t="str">
        <f t="shared" si="242"/>
        <v/>
      </c>
      <c r="BI406" s="13"/>
      <c r="BJ406" s="12"/>
      <c r="BK406" s="12"/>
      <c r="BL406" s="145"/>
      <c r="BM406" s="12"/>
      <c r="BN406" s="12"/>
      <c r="BO406" s="12"/>
      <c r="BP406" s="12"/>
      <c r="BQ406" s="12"/>
      <c r="BR406" s="12"/>
      <c r="BS406" s="146"/>
      <c r="BT406" s="14"/>
      <c r="BU406" s="12"/>
      <c r="BV406" s="12"/>
      <c r="BW406" s="12"/>
      <c r="BX406" s="12"/>
      <c r="BY406" s="12"/>
      <c r="BZ406" s="144"/>
      <c r="CA406" s="107" t="str">
        <f>+IF(LEN($I406)&gt;5,IF(BD!F406="N/A","",BD!F406),"")</f>
        <v/>
      </c>
      <c r="CB406" s="21"/>
      <c r="CC406" s="147"/>
      <c r="CD406" s="148"/>
      <c r="CE406" s="8" t="str">
        <f>+IF(LEN(I406)&gt;5,BD!M406,"")</f>
        <v/>
      </c>
      <c r="CF406" s="16" t="str">
        <f>+IF(LEN(I406)&gt;5,BD!N406,"")</f>
        <v/>
      </c>
      <c r="CG406" s="3" t="str">
        <f t="shared" si="243"/>
        <v/>
      </c>
      <c r="CH406" s="23" t="str">
        <f>+IF(AND(LEN($I406)&gt;5),IF(AND($J406&gt;N$1,$J406&lt;=$AO$1),1,IF((COUNTIFS(INCAPACIDADES!$C$1:$C$51,$I406,INCAPACIDADES!K$1:K$51,N$1))&gt;0,2,IF(VLOOKUP($C406,BD!$D$1:$F$501,3,0)&gt;N$1,0,3))),"")</f>
        <v/>
      </c>
      <c r="CI406" s="23" t="str">
        <f>+IF(AND(LEN($I406)&gt;5),IF(AND($J406&gt;O$1,$J406&lt;=$AO$1),1,IF((COUNTIFS(INCAPACIDADES!$C$1:$C$51,$I406,INCAPACIDADES!L$1:L$51,O$1))&gt;0,2,IF(VLOOKUP($C406,BD!$D$1:$F$501,3,0)&gt;O$1,0,3))),"")</f>
        <v/>
      </c>
      <c r="CJ406" s="23" t="str">
        <f>+IF(AND(LEN($I406)&gt;5),IF(AND($J406&gt;P$1,$J406&lt;=$AO$1),1,IF((COUNTIFS(INCAPACIDADES!$C$1:$C$51,$I406,INCAPACIDADES!M$1:M$51,P$1))&gt;0,2,IF(VLOOKUP($C406,BD!$D$1:$F$501,3,0)&gt;P$1,0,3))),"")</f>
        <v/>
      </c>
      <c r="CK406" s="23" t="str">
        <f>+IF(AND(LEN($I406)&gt;5),IF(AND($J406&gt;Q$1,$J406&lt;=$AO$1),1,IF((COUNTIFS(INCAPACIDADES!$C$1:$C$51,$I406,INCAPACIDADES!N$1:N$51,Q$1))&gt;0,2,IF(VLOOKUP($C406,BD!$D$1:$F$501,3,0)&gt;Q$1,0,3))),"")</f>
        <v/>
      </c>
      <c r="CL406" s="23" t="str">
        <f>+IF(AND(LEN($I406)&gt;5),IF(AND($J406&gt;R$1,$J406&lt;=$AO$1),1,IF((COUNTIFS(INCAPACIDADES!$C$1:$C$51,$I406,INCAPACIDADES!O$1:O$51,R$1))&gt;0,2,IF(VLOOKUP($C406,BD!$D$1:$F$501,3,0)&gt;R$1,0,3))),"")</f>
        <v/>
      </c>
      <c r="CM406" s="23" t="str">
        <f>+IF(AND(LEN($I406)&gt;5),IF(AND($J406&gt;S$1,$J406&lt;=$AO$1),1,IF((COUNTIFS(INCAPACIDADES!$C$1:$C$51,$I406,INCAPACIDADES!P$1:P$51,S$1))&gt;0,2,IF(VLOOKUP($C406,BD!$D$1:$F$501,3,0)&gt;S$1,0,3))),"")</f>
        <v/>
      </c>
      <c r="CN406" s="23" t="str">
        <f>+IF(AND(LEN($I406)&gt;5),IF(AND($J406&gt;T$1,$J406&lt;=$AO$1),1,IF((COUNTIFS(INCAPACIDADES!$C$1:$C$51,$I406,INCAPACIDADES!Q$1:Q$51,T$1))&gt;0,2,IF(VLOOKUP($C406,BD!$D$1:$F$501,3,0)&gt;T$1,0,3))),"")</f>
        <v/>
      </c>
      <c r="CO406" s="23" t="str">
        <f>+IF(AND(LEN($I406)&gt;5),IF(AND($J406&gt;U$1,$J406&lt;=$AO$1),1,IF((COUNTIFS(INCAPACIDADES!$C$1:$C$51,$I406,INCAPACIDADES!R$1:R$51,U$1))&gt;0,2,IF(VLOOKUP($C406,BD!$D$1:$F$501,3,0)&gt;U$1,0,3))),"")</f>
        <v/>
      </c>
      <c r="CP406" s="23" t="str">
        <f>+IF(AND(LEN($I406)&gt;5),IF(AND($J406&gt;V$1,$J406&lt;=$AO$1),1,IF((COUNTIFS(INCAPACIDADES!$C$1:$C$51,$I406,INCAPACIDADES!S$1:S$51,V$1))&gt;0,2,IF(VLOOKUP($C406,BD!$D$1:$F$501,3,0)&gt;V$1,0,3))),"")</f>
        <v/>
      </c>
      <c r="CQ406" s="23" t="str">
        <f>+IF(AND(LEN($I406)&gt;5),IF(AND($J406&gt;W$1,$J406&lt;=$AO$1),1,IF((COUNTIFS(INCAPACIDADES!$C$1:$C$51,$I406,INCAPACIDADES!T$1:T$51,W$1))&gt;0,2,IF(VLOOKUP($C406,BD!$D$1:$F$501,3,0)&gt;W$1,0,3))),"")</f>
        <v/>
      </c>
      <c r="CR406" s="23" t="str">
        <f>+IF(AND(LEN($I406)&gt;5),IF(AND($J406&gt;X$1,$J406&lt;=$AO$1),1,IF((COUNTIFS(INCAPACIDADES!$C$1:$C$51,$I406,INCAPACIDADES!U$1:U$51,X$1))&gt;0,2,IF(VLOOKUP($C406,BD!$D$1:$F$501,3,0)&gt;X$1,0,3))),"")</f>
        <v/>
      </c>
      <c r="CS406" s="23" t="str">
        <f>+IF(AND(LEN($I406)&gt;5),IF(AND($J406&gt;Y$1,$J406&lt;=$AO$1),1,IF((COUNTIFS(INCAPACIDADES!$C$1:$C$51,$I406,INCAPACIDADES!V$1:V$51,Y$1))&gt;0,2,IF(VLOOKUP($C406,BD!$D$1:$F$501,3,0)&gt;Y$1,0,3))),"")</f>
        <v/>
      </c>
      <c r="CT406" s="23" t="str">
        <f>+IF(AND(LEN($I406)&gt;5),IF(AND($J406&gt;Z$1,$J406&lt;=$AO$1),1,IF((COUNTIFS(INCAPACIDADES!$C$1:$C$51,$I406,INCAPACIDADES!W$1:W$51,Z$1))&gt;0,2,IF(VLOOKUP($C406,BD!$D$1:$F$501,3,0)&gt;Z$1,0,3))),"")</f>
        <v/>
      </c>
      <c r="CU406" s="23" t="str">
        <f>+IF(AND(LEN($I406)&gt;5),IF(AND($J406&gt;AA$1,$J406&lt;=$AO$1),1,IF((COUNTIFS(INCAPACIDADES!$C$1:$C$51,$I406,INCAPACIDADES!X$1:X$51,AA$1))&gt;0,2,IF(VLOOKUP($C406,BD!$D$1:$F$501,3,0)&gt;AA$1,0,3))),"")</f>
        <v/>
      </c>
      <c r="CV406" s="23" t="str">
        <f>+IF(AND(LEN($I406)&gt;5),IF(AND($J406&gt;AB$1,$J406&lt;=$AO$1),1,IF((COUNTIFS(INCAPACIDADES!$C$1:$C$51,$I406,INCAPACIDADES!Y$1:Y$51,AB$1))&gt;0,2,IF(VLOOKUP($C406,BD!$D$1:$F$501,3,0)&gt;AB$1,0,3))),"")</f>
        <v/>
      </c>
      <c r="CW406" s="23" t="str">
        <f>+IF(AND(LEN($I406)&gt;5),IF(AND($J406&gt;AC$1,$J406&lt;=$AO$1),1,IF((COUNTIFS(INCAPACIDADES!$C$1:$C$51,$I406,INCAPACIDADES!Z$1:Z$51,AC$1))&gt;0,2,IF(VLOOKUP($C406,BD!$D$1:$F$501,3,0)&gt;AC$1,0,3))),"")</f>
        <v/>
      </c>
      <c r="CX406" s="23" t="str">
        <f>+IF(AND(LEN($I406)&gt;5),IF(AND($J406&gt;AD$1,$J406&lt;=$AO$1),1,IF((COUNTIFS(INCAPACIDADES!$C$1:$C$51,$I406,INCAPACIDADES!AA$1:AA$51,AD$1))&gt;0,2,IF(VLOOKUP($C406,BD!$D$1:$F$501,3,0)&gt;AD$1,0,3))),"")</f>
        <v/>
      </c>
      <c r="CY406" s="23" t="str">
        <f>+IF(AND(LEN($I406)&gt;5),IF(AND($J406&gt;AE$1,$J406&lt;=$AO$1),1,IF((COUNTIFS(INCAPACIDADES!$C$1:$C$51,$I406,INCAPACIDADES!AB$1:AB$51,AE$1))&gt;0,2,IF(VLOOKUP($C406,BD!$D$1:$F$501,3,0)&gt;AE$1,0,3))),"")</f>
        <v/>
      </c>
      <c r="CZ406" s="23" t="str">
        <f>+IF(AND(LEN($I406)&gt;5),IF(AND($J406&gt;AF$1,$J406&lt;=$AO$1),1,IF((COUNTIFS(INCAPACIDADES!$C$1:$C$51,$I406,INCAPACIDADES!AC$1:AC$51,AF$1))&gt;0,2,IF(VLOOKUP($C406,BD!$D$1:$F$501,3,0)&gt;AF$1,0,3))),"")</f>
        <v/>
      </c>
      <c r="DA406" s="23" t="str">
        <f>+IF(AND(LEN($I406)&gt;5),IF(AND($J406&gt;AG$1,$J406&lt;=$AO$1),1,IF((COUNTIFS(INCAPACIDADES!$C$1:$C$51,$I406,INCAPACIDADES!AD$1:AD$51,AG$1))&gt;0,2,IF(VLOOKUP($C406,BD!$D$1:$F$501,3,0)&gt;AG$1,0,3))),"")</f>
        <v/>
      </c>
      <c r="DB406" s="23" t="str">
        <f>+IF(AND(LEN($I406)&gt;5),IF(AND($J406&gt;AH$1,$J406&lt;=$AO$1),1,IF((COUNTIFS(INCAPACIDADES!$C$1:$C$51,$I406,INCAPACIDADES!AE$1:AE$51,AH$1))&gt;0,2,IF(VLOOKUP($C406,BD!$D$1:$F$501,3,0)&gt;AH$1,0,3))),"")</f>
        <v/>
      </c>
      <c r="DC406" s="23" t="str">
        <f>+IF(AND(LEN($I406)&gt;5),IF(AND($J406&gt;AI$1,$J406&lt;=$AO$1),1,IF((COUNTIFS(INCAPACIDADES!$C$1:$C$51,$I406,INCAPACIDADES!AF$1:AF$51,AI$1))&gt;0,2,IF(VLOOKUP($C406,BD!$D$1:$F$501,3,0)&gt;AI$1,0,3))),"")</f>
        <v/>
      </c>
      <c r="DD406" s="23" t="str">
        <f>+IF(AND(LEN($I406)&gt;5),IF(AND($J406&gt;AJ$1,$J406&lt;=$AO$1),1,IF((COUNTIFS(INCAPACIDADES!$C$1:$C$51,$I406,INCAPACIDADES!AG$1:AG$51,AJ$1))&gt;0,2,IF(VLOOKUP($C406,BD!$D$1:$F$501,3,0)&gt;AJ$1,0,3))),"")</f>
        <v/>
      </c>
      <c r="DE406" s="23" t="str">
        <f>+IF(AND(LEN($I406)&gt;5),IF(AND($J406&gt;AK$1,$J406&lt;=$AO$1),1,IF((COUNTIFS(INCAPACIDADES!$C$1:$C$51,$I406,INCAPACIDADES!AH$1:AH$51,AK$1))&gt;0,2,IF(VLOOKUP($C406,BD!$D$1:$F$501,3,0)&gt;AK$1,0,3))),"")</f>
        <v/>
      </c>
      <c r="DF406" s="23" t="str">
        <f>+IF(AND(LEN($I406)&gt;5),IF(AND($J406&gt;AL$1,$J406&lt;=$AO$1),1,IF((COUNTIFS(INCAPACIDADES!$C$1:$C$51,$I406,INCAPACIDADES!AI$1:AI$51,AL$1))&gt;0,2,IF(VLOOKUP($C406,BD!$D$1:$F$501,3,0)&gt;AL$1,0,3))),"")</f>
        <v/>
      </c>
      <c r="DG406" s="23" t="str">
        <f>+IF(AND(LEN($I406)&gt;5),IF(AND($J406&gt;AM$1,$J406&lt;=$AO$1),1,IF((COUNTIFS(INCAPACIDADES!$C$1:$C$51,$I406,INCAPACIDADES!AJ$1:AJ$51,AM$1))&gt;0,2,IF(VLOOKUP($C406,BD!$D$1:$F$501,3,0)&gt;AM$1,0,3))),"")</f>
        <v/>
      </c>
      <c r="DH406" s="23" t="str">
        <f>+IF(AND(LEN($I406)&gt;5),IF(AND($J406&gt;AN$1,$J406&lt;=$AO$1),1,IF((COUNTIFS(INCAPACIDADES!$C$1:$C$51,$I406,INCAPACIDADES!AK$1:AK$51,AN$1))&gt;0,2,IF(VLOOKUP($C406,BD!$D$1:$F$501,3,0)&gt;AN$1,0,3))),"")</f>
        <v/>
      </c>
      <c r="DI406" s="23" t="str">
        <f>+IF(AND(LEN($I406)&gt;5),IF(AND($J406&gt;AO$1,$J406&lt;=$AO$1),1,IF((COUNTIFS(INCAPACIDADES!$C$1:$C$51,$I406,INCAPACIDADES!AL$1:AL$51,AO$1))&gt;0,2,IF(VLOOKUP($C406,BD!$D$1:$F$501,3,0)&gt;AO$1,0,3))),"")</f>
        <v/>
      </c>
      <c r="DJ406" s="23" t="str">
        <f>+IF(LEN($I406)&gt;5,IF(ISERROR(VLOOKUP(N406,'CODIGO PAGO'!$B$2:$B$20,1,0)),1,IF(OR(AND(CH406=1,N406&lt;&gt;"N"),AND(CH406=3,N406&lt;&gt;"B"),AND(CH406=2,LEFT(TRIM(N406),1)&lt;&gt;"I")),1,IF(OR(AND(CH406=0,N406="N"),AND(CH406=0,N406="B"),AND(CH406=0,LEFT(TRIM(N406),1)="I")),1,0))),"")</f>
        <v/>
      </c>
      <c r="DK406" s="23" t="str">
        <f t="shared" si="244"/>
        <v/>
      </c>
      <c r="DL406" s="23" t="str">
        <f>+IF(LEN($I406)&gt;5,IF(ISERROR(VLOOKUP(P406,'CODIGO PAGO'!$B$2:$B$20,1,0)),1,IF(OR(AND(CJ406=1,P406&lt;&gt;"N"),AND(CJ406=3,P406&lt;&gt;"B"),AND(CJ406=2,LEFT(TRIM(P406),1)&lt;&gt;"I")),1,IF(OR(AND(CJ406=0,P406="N"),AND(CJ406=0,P406="B"),AND(CJ406=0,LEFT(TRIM(P406),1)="I")),1,0))),"")</f>
        <v/>
      </c>
      <c r="DM406" s="23" t="str">
        <f t="shared" si="245"/>
        <v/>
      </c>
      <c r="DN406" s="23" t="str">
        <f>+IF(LEN($I406)&gt;5,IF(ISERROR(VLOOKUP(R406,'CODIGO PAGO'!$B$2:$B$20,1,0)),1,IF(OR(AND(CL406=1,R406&lt;&gt;"N"),AND(CL406=3,R406&lt;&gt;"B"),AND(CL406=2,LEFT(TRIM(R406),1)&lt;&gt;"I")),1,IF(OR(AND(CL406=0,R406="N"),AND(CL406=0,R406="B"),AND(CL406=0,LEFT(TRIM(R406),1)="I")),1,0))),"")</f>
        <v/>
      </c>
      <c r="DO406" s="23" t="str">
        <f t="shared" si="246"/>
        <v/>
      </c>
      <c r="DP406" s="23" t="str">
        <f>+IF(LEN($I406)&gt;5,IF(ISERROR(VLOOKUP(T406,'CODIGO PAGO'!$B$2:$B$20,1,0)),1,IF(OR(AND(CN406=1,T406&lt;&gt;"N"),AND(CN406=3,T406&lt;&gt;"B"),AND(CN406=2,LEFT(TRIM(T406),1)&lt;&gt;"I")),1,IF(OR(AND(CN406=0,T406="N"),AND(CN406=0,T406="B"),AND(CN406=0,LEFT(TRIM(T406),1)="I")),1,0))),"")</f>
        <v/>
      </c>
      <c r="DQ406" s="23" t="str">
        <f t="shared" si="247"/>
        <v/>
      </c>
      <c r="DR406" s="23" t="str">
        <f>+IF(LEN($I406)&gt;5,IF(ISERROR(VLOOKUP(V406,'CODIGO PAGO'!$B$2:$B$20,1,0)),1,IF(OR(AND(CP406=1,V406&lt;&gt;"N"),AND(CP406=3,V406&lt;&gt;"B"),AND(CP406=2,LEFT(TRIM(V406),1)&lt;&gt;"I")),1,IF(OR(AND(CP406=0,V406="N"),AND(CP406=0,V406="B"),AND(CP406=0,LEFT(TRIM(V406),1)="I")),1,0))),"")</f>
        <v/>
      </c>
      <c r="DS406" s="23" t="str">
        <f t="shared" si="248"/>
        <v/>
      </c>
      <c r="DT406" s="23" t="str">
        <f>+IF(LEN($I406)&gt;5,IF(ISERROR(VLOOKUP(X406,'CODIGO PAGO'!$B$2:$B$20,1,0)),1,IF(OR(AND(CR406=1,X406&lt;&gt;"N"),AND(CR406=3,X406&lt;&gt;"B"),AND(CR406=2,LEFT(TRIM(X406),1)&lt;&gt;"I")),1,IF(OR(AND(CR406=0,X406="N"),AND(CR406=0,X406="B"),AND(CR406=0,LEFT(TRIM(X406),1)="I")),1,0))),"")</f>
        <v/>
      </c>
      <c r="DU406" s="23" t="str">
        <f t="shared" si="249"/>
        <v/>
      </c>
      <c r="DV406" s="23" t="str">
        <f>+IF(LEN($I406)&gt;5,IF(ISERROR(VLOOKUP(Z406,'CODIGO PAGO'!$B$2:$B$20,1,0)),1,IF(OR(AND(CT406=1,Z406&lt;&gt;"N"),AND(CT406=3,Z406&lt;&gt;"B"),AND(CT406=2,LEFT(TRIM(Z406),1)&lt;&gt;"I")),1,IF(OR(AND(CT406=0,Z406="N"),AND(CT406=0,Z406="B"),AND(CT406=0,LEFT(TRIM(Z406),1)="I")),1,0))),"")</f>
        <v/>
      </c>
      <c r="DW406" s="23" t="str">
        <f t="shared" si="250"/>
        <v/>
      </c>
      <c r="DX406" s="23" t="str">
        <f>+IF(LEN($I406)&gt;5,IF(ISERROR(VLOOKUP(AB406,'CODIGO PAGO'!$B$2:$B$20,1,0)),1,IF(OR(AND(CV406=1,AB406&lt;&gt;"N"),AND(CV406=3,AB406&lt;&gt;"B"),AND(CV406=2,LEFT(TRIM(AB406),1)&lt;&gt;"I")),1,IF(OR(AND(CV406=0,AB406="N"),AND(CV406=0,AB406="B"),AND(CV406=0,LEFT(TRIM(AB406),1)="I")),1,0))),"")</f>
        <v/>
      </c>
      <c r="DY406" s="23" t="str">
        <f t="shared" si="251"/>
        <v/>
      </c>
      <c r="DZ406" s="23" t="str">
        <f>+IF(LEN($I406)&gt;5,IF(ISERROR(VLOOKUP(AD406,'CODIGO PAGO'!$B$2:$B$20,1,0)),1,IF(OR(AND(CX406=1,AD406&lt;&gt;"N"),AND(CX406=3,AD406&lt;&gt;"B"),AND(CX406=2,LEFT(TRIM(AD406),1)&lt;&gt;"I")),1,IF(OR(AND(CX406=0,AD406="N"),AND(CX406=0,AD406="B"),AND(CX406=0,LEFT(TRIM(AD406),1)="I")),1,0))),"")</f>
        <v/>
      </c>
      <c r="EA406" s="23" t="str">
        <f t="shared" si="252"/>
        <v/>
      </c>
      <c r="EB406" s="23" t="str">
        <f>+IF(LEN($I406)&gt;5,IF(ISERROR(VLOOKUP(AF406,'CODIGO PAGO'!$B$2:$B$20,1,0)),1,IF(OR(AND(CZ406=1,AF406&lt;&gt;"N"),AND(CZ406=3,AF406&lt;&gt;"B"),AND(CZ406=2,LEFT(TRIM(AF406),1)&lt;&gt;"I")),1,IF(OR(AND(CZ406=0,AF406="N"),AND(CZ406=0,AF406="B"),AND(CZ406=0,LEFT(TRIM(AF406),1)="I")),1,0))),"")</f>
        <v/>
      </c>
      <c r="EC406" s="23" t="str">
        <f t="shared" si="253"/>
        <v/>
      </c>
      <c r="ED406" s="23" t="str">
        <f>+IF(LEN($I406)&gt;5,IF(ISERROR(VLOOKUP(AH406,'CODIGO PAGO'!$B$2:$B$20,1,0)),1,IF(OR(AND(DB406=1,AH406&lt;&gt;"N"),AND(DB406=3,AH406&lt;&gt;"B"),AND(DB406=2,LEFT(TRIM(AH406),1)&lt;&gt;"I")),1,IF(OR(AND(DB406=0,AH406="N"),AND(DB406=0,AH406="B"),AND(DB406=0,LEFT(TRIM(AH406),1)="I")),1,0))),"")</f>
        <v/>
      </c>
      <c r="EE406" s="23" t="str">
        <f t="shared" si="254"/>
        <v/>
      </c>
      <c r="EF406" s="23" t="str">
        <f>+IF(LEN($I406)&gt;5,IF(ISERROR(VLOOKUP(AJ406,'CODIGO PAGO'!$B$2:$B$20,1,0)),1,IF(OR(AND(DD406=1,AJ406&lt;&gt;"N"),AND(DD406=3,AJ406&lt;&gt;"B"),AND(DD406=2,LEFT(TRIM(AJ406),1)&lt;&gt;"I")),1,IF(OR(AND(DD406=0,AJ406="N"),AND(DD406=0,AJ406="B"),AND(DD406=0,LEFT(TRIM(AJ406),1)="I")),1,0))),"")</f>
        <v/>
      </c>
      <c r="EG406" s="23" t="str">
        <f t="shared" si="255"/>
        <v/>
      </c>
      <c r="EH406" s="23" t="str">
        <f>+IF(LEN($I406)&gt;5,IF(ISERROR(VLOOKUP(AL406,'CODIGO PAGO'!$B$2:$B$20,1,0)),1,IF(OR(AND(DF406=1,AL406&lt;&gt;"N"),AND(DF406=3,AL406&lt;&gt;"B"),AND(DF406=2,LEFT(TRIM(AL406),1)&lt;&gt;"I")),1,IF(OR(AND(DF406=0,AL406="N"),AND(DF406=0,AL406="B"),AND(DF406=0,LEFT(TRIM(AL406),1)="I")),1,0))),"")</f>
        <v/>
      </c>
      <c r="EI406" s="23" t="str">
        <f t="shared" si="256"/>
        <v/>
      </c>
      <c r="EJ406" s="23" t="str">
        <f>+IF(LEN($I406)&gt;5,IF(ISERROR(VLOOKUP(AN406,'CODIGO PAGO'!$B$2:$B$20,1,0)),1,IF(OR(AND(DH406=1,AN406&lt;&gt;"N"),AND(DH406=3,AN406&lt;&gt;"B"),AND(DH406=2,LEFT(TRIM(AN406),1)&lt;&gt;"I")),1,IF(OR(AND(DH406=0,AN406="N"),AND(DH406=0,AN406="B"),AND(DH406=0,LEFT(TRIM(AN406),1)="I")),1,0))),"")</f>
        <v/>
      </c>
      <c r="EK406" s="23" t="str">
        <f t="shared" si="257"/>
        <v/>
      </c>
      <c r="EL406" s="24" t="str">
        <f t="shared" si="258"/>
        <v/>
      </c>
    </row>
    <row r="407" spans="1:142" s="26" customFormat="1">
      <c r="A407" s="15" t="str">
        <f t="shared" si="224"/>
        <v/>
      </c>
      <c r="B407" s="1" t="str">
        <f>+IF(LEN(I407)&gt;5,'CODIGO PAGO'!$B$28,"")</f>
        <v/>
      </c>
      <c r="C407" s="1" t="str">
        <f>+IF(LEN($I407)&gt;5,BD!D407,"")</f>
        <v/>
      </c>
      <c r="D407" s="168" t="str">
        <f>+IF(LEN($I407)&gt;5,BD!A407,"")</f>
        <v/>
      </c>
      <c r="E407" s="1" t="str">
        <f>+IF(LEN($I407)&gt;5,BD!B407,"")</f>
        <v/>
      </c>
      <c r="F407" s="1" t="str">
        <f>+IF(LEN($I407)&gt;5,BD!C407,"")</f>
        <v/>
      </c>
      <c r="G407" s="141"/>
      <c r="H407" s="141"/>
      <c r="I407" s="1" t="str">
        <f>+IF(LEN(BD!G407)&gt;5,BD!G407,"")</f>
        <v/>
      </c>
      <c r="J407" s="167" t="str">
        <f>+IF(LEN($I407)&gt;5,BD!E407,"")</f>
        <v/>
      </c>
      <c r="K407" s="6" t="str">
        <f t="shared" si="225"/>
        <v/>
      </c>
      <c r="L407" s="87" t="str">
        <f>+IF(LEN($I407)&gt;5,BD!H407,"")</f>
        <v/>
      </c>
      <c r="M407" s="40" t="str">
        <f t="shared" si="226"/>
        <v/>
      </c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4" t="str">
        <f t="shared" si="227"/>
        <v/>
      </c>
      <c r="AQ407" s="5" t="str">
        <f t="shared" si="228"/>
        <v/>
      </c>
      <c r="AR407" s="91" t="str">
        <f t="shared" si="229"/>
        <v/>
      </c>
      <c r="AS407" s="5" t="str">
        <f t="shared" si="230"/>
        <v/>
      </c>
      <c r="AT407" s="91" t="str">
        <f t="shared" si="231"/>
        <v/>
      </c>
      <c r="AU407" s="4" t="str">
        <f t="shared" si="232"/>
        <v/>
      </c>
      <c r="AV407" s="4" t="str">
        <f t="shared" si="233"/>
        <v/>
      </c>
      <c r="AW407" s="4" t="str">
        <f t="shared" si="234"/>
        <v/>
      </c>
      <c r="AX407" s="4" t="str">
        <f t="shared" si="235"/>
        <v/>
      </c>
      <c r="AY407" s="88" t="str">
        <f t="shared" si="236"/>
        <v/>
      </c>
      <c r="AZ407" s="17" t="str">
        <f t="shared" si="237"/>
        <v/>
      </c>
      <c r="BA407" s="18" t="str">
        <f t="shared" si="238"/>
        <v/>
      </c>
      <c r="BB407" s="19" t="str">
        <f>+IF(LEN(I407)&gt;5,IF(INT(RIGHT(B407,1))=9,0.5*L407*AY407,INT(MID(B407,5,LEN(B407)-4))*L407)+IFERROR(VLOOKUP(I407,AJUSTES!$A$1:$I$50,9,0),0),"")</f>
        <v/>
      </c>
      <c r="BC407" s="12"/>
      <c r="BD407" s="19" t="str">
        <f t="shared" si="239"/>
        <v/>
      </c>
      <c r="BE407" s="18" t="str">
        <f t="shared" si="240"/>
        <v/>
      </c>
      <c r="BF407" s="139" t="str">
        <f t="shared" si="241"/>
        <v/>
      </c>
      <c r="BG407" s="114"/>
      <c r="BH407" s="18" t="str">
        <f t="shared" si="242"/>
        <v/>
      </c>
      <c r="BI407" s="13"/>
      <c r="BJ407" s="12"/>
      <c r="BK407" s="12"/>
      <c r="BL407" s="145"/>
      <c r="BM407" s="12"/>
      <c r="BN407" s="12"/>
      <c r="BO407" s="12"/>
      <c r="BP407" s="12"/>
      <c r="BQ407" s="12"/>
      <c r="BR407" s="12"/>
      <c r="BS407" s="146"/>
      <c r="BT407" s="14"/>
      <c r="BU407" s="12"/>
      <c r="BV407" s="12"/>
      <c r="BW407" s="12"/>
      <c r="BX407" s="12"/>
      <c r="BY407" s="12"/>
      <c r="BZ407" s="144"/>
      <c r="CA407" s="107" t="str">
        <f>+IF(LEN($I407)&gt;5,IF(BD!F407="N/A","",BD!F407),"")</f>
        <v/>
      </c>
      <c r="CB407" s="21"/>
      <c r="CC407" s="147"/>
      <c r="CD407" s="148"/>
      <c r="CE407" s="8" t="str">
        <f>+IF(LEN(I407)&gt;5,BD!M407,"")</f>
        <v/>
      </c>
      <c r="CF407" s="16" t="str">
        <f>+IF(LEN(I407)&gt;5,BD!N407,"")</f>
        <v/>
      </c>
      <c r="CG407" s="3" t="str">
        <f t="shared" si="243"/>
        <v/>
      </c>
      <c r="CH407" s="23" t="str">
        <f>+IF(AND(LEN($I407)&gt;5),IF(AND($J407&gt;N$1,$J407&lt;=$AO$1),1,IF((COUNTIFS(INCAPACIDADES!$C$1:$C$51,$I407,INCAPACIDADES!K$1:K$51,N$1))&gt;0,2,IF(VLOOKUP($C407,BD!$D$1:$F$501,3,0)&gt;N$1,0,3))),"")</f>
        <v/>
      </c>
      <c r="CI407" s="23" t="str">
        <f>+IF(AND(LEN($I407)&gt;5),IF(AND($J407&gt;O$1,$J407&lt;=$AO$1),1,IF((COUNTIFS(INCAPACIDADES!$C$1:$C$51,$I407,INCAPACIDADES!L$1:L$51,O$1))&gt;0,2,IF(VLOOKUP($C407,BD!$D$1:$F$501,3,0)&gt;O$1,0,3))),"")</f>
        <v/>
      </c>
      <c r="CJ407" s="23" t="str">
        <f>+IF(AND(LEN($I407)&gt;5),IF(AND($J407&gt;P$1,$J407&lt;=$AO$1),1,IF((COUNTIFS(INCAPACIDADES!$C$1:$C$51,$I407,INCAPACIDADES!M$1:M$51,P$1))&gt;0,2,IF(VLOOKUP($C407,BD!$D$1:$F$501,3,0)&gt;P$1,0,3))),"")</f>
        <v/>
      </c>
      <c r="CK407" s="23" t="str">
        <f>+IF(AND(LEN($I407)&gt;5),IF(AND($J407&gt;Q$1,$J407&lt;=$AO$1),1,IF((COUNTIFS(INCAPACIDADES!$C$1:$C$51,$I407,INCAPACIDADES!N$1:N$51,Q$1))&gt;0,2,IF(VLOOKUP($C407,BD!$D$1:$F$501,3,0)&gt;Q$1,0,3))),"")</f>
        <v/>
      </c>
      <c r="CL407" s="23" t="str">
        <f>+IF(AND(LEN($I407)&gt;5),IF(AND($J407&gt;R$1,$J407&lt;=$AO$1),1,IF((COUNTIFS(INCAPACIDADES!$C$1:$C$51,$I407,INCAPACIDADES!O$1:O$51,R$1))&gt;0,2,IF(VLOOKUP($C407,BD!$D$1:$F$501,3,0)&gt;R$1,0,3))),"")</f>
        <v/>
      </c>
      <c r="CM407" s="23" t="str">
        <f>+IF(AND(LEN($I407)&gt;5),IF(AND($J407&gt;S$1,$J407&lt;=$AO$1),1,IF((COUNTIFS(INCAPACIDADES!$C$1:$C$51,$I407,INCAPACIDADES!P$1:P$51,S$1))&gt;0,2,IF(VLOOKUP($C407,BD!$D$1:$F$501,3,0)&gt;S$1,0,3))),"")</f>
        <v/>
      </c>
      <c r="CN407" s="23" t="str">
        <f>+IF(AND(LEN($I407)&gt;5),IF(AND($J407&gt;T$1,$J407&lt;=$AO$1),1,IF((COUNTIFS(INCAPACIDADES!$C$1:$C$51,$I407,INCAPACIDADES!Q$1:Q$51,T$1))&gt;0,2,IF(VLOOKUP($C407,BD!$D$1:$F$501,3,0)&gt;T$1,0,3))),"")</f>
        <v/>
      </c>
      <c r="CO407" s="23" t="str">
        <f>+IF(AND(LEN($I407)&gt;5),IF(AND($J407&gt;U$1,$J407&lt;=$AO$1),1,IF((COUNTIFS(INCAPACIDADES!$C$1:$C$51,$I407,INCAPACIDADES!R$1:R$51,U$1))&gt;0,2,IF(VLOOKUP($C407,BD!$D$1:$F$501,3,0)&gt;U$1,0,3))),"")</f>
        <v/>
      </c>
      <c r="CP407" s="23" t="str">
        <f>+IF(AND(LEN($I407)&gt;5),IF(AND($J407&gt;V$1,$J407&lt;=$AO$1),1,IF((COUNTIFS(INCAPACIDADES!$C$1:$C$51,$I407,INCAPACIDADES!S$1:S$51,V$1))&gt;0,2,IF(VLOOKUP($C407,BD!$D$1:$F$501,3,0)&gt;V$1,0,3))),"")</f>
        <v/>
      </c>
      <c r="CQ407" s="23" t="str">
        <f>+IF(AND(LEN($I407)&gt;5),IF(AND($J407&gt;W$1,$J407&lt;=$AO$1),1,IF((COUNTIFS(INCAPACIDADES!$C$1:$C$51,$I407,INCAPACIDADES!T$1:T$51,W$1))&gt;0,2,IF(VLOOKUP($C407,BD!$D$1:$F$501,3,0)&gt;W$1,0,3))),"")</f>
        <v/>
      </c>
      <c r="CR407" s="23" t="str">
        <f>+IF(AND(LEN($I407)&gt;5),IF(AND($J407&gt;X$1,$J407&lt;=$AO$1),1,IF((COUNTIFS(INCAPACIDADES!$C$1:$C$51,$I407,INCAPACIDADES!U$1:U$51,X$1))&gt;0,2,IF(VLOOKUP($C407,BD!$D$1:$F$501,3,0)&gt;X$1,0,3))),"")</f>
        <v/>
      </c>
      <c r="CS407" s="23" t="str">
        <f>+IF(AND(LEN($I407)&gt;5),IF(AND($J407&gt;Y$1,$J407&lt;=$AO$1),1,IF((COUNTIFS(INCAPACIDADES!$C$1:$C$51,$I407,INCAPACIDADES!V$1:V$51,Y$1))&gt;0,2,IF(VLOOKUP($C407,BD!$D$1:$F$501,3,0)&gt;Y$1,0,3))),"")</f>
        <v/>
      </c>
      <c r="CT407" s="23" t="str">
        <f>+IF(AND(LEN($I407)&gt;5),IF(AND($J407&gt;Z$1,$J407&lt;=$AO$1),1,IF((COUNTIFS(INCAPACIDADES!$C$1:$C$51,$I407,INCAPACIDADES!W$1:W$51,Z$1))&gt;0,2,IF(VLOOKUP($C407,BD!$D$1:$F$501,3,0)&gt;Z$1,0,3))),"")</f>
        <v/>
      </c>
      <c r="CU407" s="23" t="str">
        <f>+IF(AND(LEN($I407)&gt;5),IF(AND($J407&gt;AA$1,$J407&lt;=$AO$1),1,IF((COUNTIFS(INCAPACIDADES!$C$1:$C$51,$I407,INCAPACIDADES!X$1:X$51,AA$1))&gt;0,2,IF(VLOOKUP($C407,BD!$D$1:$F$501,3,0)&gt;AA$1,0,3))),"")</f>
        <v/>
      </c>
      <c r="CV407" s="23" t="str">
        <f>+IF(AND(LEN($I407)&gt;5),IF(AND($J407&gt;AB$1,$J407&lt;=$AO$1),1,IF((COUNTIFS(INCAPACIDADES!$C$1:$C$51,$I407,INCAPACIDADES!Y$1:Y$51,AB$1))&gt;0,2,IF(VLOOKUP($C407,BD!$D$1:$F$501,3,0)&gt;AB$1,0,3))),"")</f>
        <v/>
      </c>
      <c r="CW407" s="23" t="str">
        <f>+IF(AND(LEN($I407)&gt;5),IF(AND($J407&gt;AC$1,$J407&lt;=$AO$1),1,IF((COUNTIFS(INCAPACIDADES!$C$1:$C$51,$I407,INCAPACIDADES!Z$1:Z$51,AC$1))&gt;0,2,IF(VLOOKUP($C407,BD!$D$1:$F$501,3,0)&gt;AC$1,0,3))),"")</f>
        <v/>
      </c>
      <c r="CX407" s="23" t="str">
        <f>+IF(AND(LEN($I407)&gt;5),IF(AND($J407&gt;AD$1,$J407&lt;=$AO$1),1,IF((COUNTIFS(INCAPACIDADES!$C$1:$C$51,$I407,INCAPACIDADES!AA$1:AA$51,AD$1))&gt;0,2,IF(VLOOKUP($C407,BD!$D$1:$F$501,3,0)&gt;AD$1,0,3))),"")</f>
        <v/>
      </c>
      <c r="CY407" s="23" t="str">
        <f>+IF(AND(LEN($I407)&gt;5),IF(AND($J407&gt;AE$1,$J407&lt;=$AO$1),1,IF((COUNTIFS(INCAPACIDADES!$C$1:$C$51,$I407,INCAPACIDADES!AB$1:AB$51,AE$1))&gt;0,2,IF(VLOOKUP($C407,BD!$D$1:$F$501,3,0)&gt;AE$1,0,3))),"")</f>
        <v/>
      </c>
      <c r="CZ407" s="23" t="str">
        <f>+IF(AND(LEN($I407)&gt;5),IF(AND($J407&gt;AF$1,$J407&lt;=$AO$1),1,IF((COUNTIFS(INCAPACIDADES!$C$1:$C$51,$I407,INCAPACIDADES!AC$1:AC$51,AF$1))&gt;0,2,IF(VLOOKUP($C407,BD!$D$1:$F$501,3,0)&gt;AF$1,0,3))),"")</f>
        <v/>
      </c>
      <c r="DA407" s="23" t="str">
        <f>+IF(AND(LEN($I407)&gt;5),IF(AND($J407&gt;AG$1,$J407&lt;=$AO$1),1,IF((COUNTIFS(INCAPACIDADES!$C$1:$C$51,$I407,INCAPACIDADES!AD$1:AD$51,AG$1))&gt;0,2,IF(VLOOKUP($C407,BD!$D$1:$F$501,3,0)&gt;AG$1,0,3))),"")</f>
        <v/>
      </c>
      <c r="DB407" s="23" t="str">
        <f>+IF(AND(LEN($I407)&gt;5),IF(AND($J407&gt;AH$1,$J407&lt;=$AO$1),1,IF((COUNTIFS(INCAPACIDADES!$C$1:$C$51,$I407,INCAPACIDADES!AE$1:AE$51,AH$1))&gt;0,2,IF(VLOOKUP($C407,BD!$D$1:$F$501,3,0)&gt;AH$1,0,3))),"")</f>
        <v/>
      </c>
      <c r="DC407" s="23" t="str">
        <f>+IF(AND(LEN($I407)&gt;5),IF(AND($J407&gt;AI$1,$J407&lt;=$AO$1),1,IF((COUNTIFS(INCAPACIDADES!$C$1:$C$51,$I407,INCAPACIDADES!AF$1:AF$51,AI$1))&gt;0,2,IF(VLOOKUP($C407,BD!$D$1:$F$501,3,0)&gt;AI$1,0,3))),"")</f>
        <v/>
      </c>
      <c r="DD407" s="23" t="str">
        <f>+IF(AND(LEN($I407)&gt;5),IF(AND($J407&gt;AJ$1,$J407&lt;=$AO$1),1,IF((COUNTIFS(INCAPACIDADES!$C$1:$C$51,$I407,INCAPACIDADES!AG$1:AG$51,AJ$1))&gt;0,2,IF(VLOOKUP($C407,BD!$D$1:$F$501,3,0)&gt;AJ$1,0,3))),"")</f>
        <v/>
      </c>
      <c r="DE407" s="23" t="str">
        <f>+IF(AND(LEN($I407)&gt;5),IF(AND($J407&gt;AK$1,$J407&lt;=$AO$1),1,IF((COUNTIFS(INCAPACIDADES!$C$1:$C$51,$I407,INCAPACIDADES!AH$1:AH$51,AK$1))&gt;0,2,IF(VLOOKUP($C407,BD!$D$1:$F$501,3,0)&gt;AK$1,0,3))),"")</f>
        <v/>
      </c>
      <c r="DF407" s="23" t="str">
        <f>+IF(AND(LEN($I407)&gt;5),IF(AND($J407&gt;AL$1,$J407&lt;=$AO$1),1,IF((COUNTIFS(INCAPACIDADES!$C$1:$C$51,$I407,INCAPACIDADES!AI$1:AI$51,AL$1))&gt;0,2,IF(VLOOKUP($C407,BD!$D$1:$F$501,3,0)&gt;AL$1,0,3))),"")</f>
        <v/>
      </c>
      <c r="DG407" s="23" t="str">
        <f>+IF(AND(LEN($I407)&gt;5),IF(AND($J407&gt;AM$1,$J407&lt;=$AO$1),1,IF((COUNTIFS(INCAPACIDADES!$C$1:$C$51,$I407,INCAPACIDADES!AJ$1:AJ$51,AM$1))&gt;0,2,IF(VLOOKUP($C407,BD!$D$1:$F$501,3,0)&gt;AM$1,0,3))),"")</f>
        <v/>
      </c>
      <c r="DH407" s="23" t="str">
        <f>+IF(AND(LEN($I407)&gt;5),IF(AND($J407&gt;AN$1,$J407&lt;=$AO$1),1,IF((COUNTIFS(INCAPACIDADES!$C$1:$C$51,$I407,INCAPACIDADES!AK$1:AK$51,AN$1))&gt;0,2,IF(VLOOKUP($C407,BD!$D$1:$F$501,3,0)&gt;AN$1,0,3))),"")</f>
        <v/>
      </c>
      <c r="DI407" s="23" t="str">
        <f>+IF(AND(LEN($I407)&gt;5),IF(AND($J407&gt;AO$1,$J407&lt;=$AO$1),1,IF((COUNTIFS(INCAPACIDADES!$C$1:$C$51,$I407,INCAPACIDADES!AL$1:AL$51,AO$1))&gt;0,2,IF(VLOOKUP($C407,BD!$D$1:$F$501,3,0)&gt;AO$1,0,3))),"")</f>
        <v/>
      </c>
      <c r="DJ407" s="23" t="str">
        <f>+IF(LEN($I407)&gt;5,IF(ISERROR(VLOOKUP(N407,'CODIGO PAGO'!$B$2:$B$20,1,0)),1,IF(OR(AND(CH407=1,N407&lt;&gt;"N"),AND(CH407=3,N407&lt;&gt;"B"),AND(CH407=2,LEFT(TRIM(N407),1)&lt;&gt;"I")),1,IF(OR(AND(CH407=0,N407="N"),AND(CH407=0,N407="B"),AND(CH407=0,LEFT(TRIM(N407),1)="I")),1,0))),"")</f>
        <v/>
      </c>
      <c r="DK407" s="23" t="str">
        <f t="shared" si="244"/>
        <v/>
      </c>
      <c r="DL407" s="23" t="str">
        <f>+IF(LEN($I407)&gt;5,IF(ISERROR(VLOOKUP(P407,'CODIGO PAGO'!$B$2:$B$20,1,0)),1,IF(OR(AND(CJ407=1,P407&lt;&gt;"N"),AND(CJ407=3,P407&lt;&gt;"B"),AND(CJ407=2,LEFT(TRIM(P407),1)&lt;&gt;"I")),1,IF(OR(AND(CJ407=0,P407="N"),AND(CJ407=0,P407="B"),AND(CJ407=0,LEFT(TRIM(P407),1)="I")),1,0))),"")</f>
        <v/>
      </c>
      <c r="DM407" s="23" t="str">
        <f t="shared" si="245"/>
        <v/>
      </c>
      <c r="DN407" s="23" t="str">
        <f>+IF(LEN($I407)&gt;5,IF(ISERROR(VLOOKUP(R407,'CODIGO PAGO'!$B$2:$B$20,1,0)),1,IF(OR(AND(CL407=1,R407&lt;&gt;"N"),AND(CL407=3,R407&lt;&gt;"B"),AND(CL407=2,LEFT(TRIM(R407),1)&lt;&gt;"I")),1,IF(OR(AND(CL407=0,R407="N"),AND(CL407=0,R407="B"),AND(CL407=0,LEFT(TRIM(R407),1)="I")),1,0))),"")</f>
        <v/>
      </c>
      <c r="DO407" s="23" t="str">
        <f t="shared" si="246"/>
        <v/>
      </c>
      <c r="DP407" s="23" t="str">
        <f>+IF(LEN($I407)&gt;5,IF(ISERROR(VLOOKUP(T407,'CODIGO PAGO'!$B$2:$B$20,1,0)),1,IF(OR(AND(CN407=1,T407&lt;&gt;"N"),AND(CN407=3,T407&lt;&gt;"B"),AND(CN407=2,LEFT(TRIM(T407),1)&lt;&gt;"I")),1,IF(OR(AND(CN407=0,T407="N"),AND(CN407=0,T407="B"),AND(CN407=0,LEFT(TRIM(T407),1)="I")),1,0))),"")</f>
        <v/>
      </c>
      <c r="DQ407" s="23" t="str">
        <f t="shared" si="247"/>
        <v/>
      </c>
      <c r="DR407" s="23" t="str">
        <f>+IF(LEN($I407)&gt;5,IF(ISERROR(VLOOKUP(V407,'CODIGO PAGO'!$B$2:$B$20,1,0)),1,IF(OR(AND(CP407=1,V407&lt;&gt;"N"),AND(CP407=3,V407&lt;&gt;"B"),AND(CP407=2,LEFT(TRIM(V407),1)&lt;&gt;"I")),1,IF(OR(AND(CP407=0,V407="N"),AND(CP407=0,V407="B"),AND(CP407=0,LEFT(TRIM(V407),1)="I")),1,0))),"")</f>
        <v/>
      </c>
      <c r="DS407" s="23" t="str">
        <f t="shared" si="248"/>
        <v/>
      </c>
      <c r="DT407" s="23" t="str">
        <f>+IF(LEN($I407)&gt;5,IF(ISERROR(VLOOKUP(X407,'CODIGO PAGO'!$B$2:$B$20,1,0)),1,IF(OR(AND(CR407=1,X407&lt;&gt;"N"),AND(CR407=3,X407&lt;&gt;"B"),AND(CR407=2,LEFT(TRIM(X407),1)&lt;&gt;"I")),1,IF(OR(AND(CR407=0,X407="N"),AND(CR407=0,X407="B"),AND(CR407=0,LEFT(TRIM(X407),1)="I")),1,0))),"")</f>
        <v/>
      </c>
      <c r="DU407" s="23" t="str">
        <f t="shared" si="249"/>
        <v/>
      </c>
      <c r="DV407" s="23" t="str">
        <f>+IF(LEN($I407)&gt;5,IF(ISERROR(VLOOKUP(Z407,'CODIGO PAGO'!$B$2:$B$20,1,0)),1,IF(OR(AND(CT407=1,Z407&lt;&gt;"N"),AND(CT407=3,Z407&lt;&gt;"B"),AND(CT407=2,LEFT(TRIM(Z407),1)&lt;&gt;"I")),1,IF(OR(AND(CT407=0,Z407="N"),AND(CT407=0,Z407="B"),AND(CT407=0,LEFT(TRIM(Z407),1)="I")),1,0))),"")</f>
        <v/>
      </c>
      <c r="DW407" s="23" t="str">
        <f t="shared" si="250"/>
        <v/>
      </c>
      <c r="DX407" s="23" t="str">
        <f>+IF(LEN($I407)&gt;5,IF(ISERROR(VLOOKUP(AB407,'CODIGO PAGO'!$B$2:$B$20,1,0)),1,IF(OR(AND(CV407=1,AB407&lt;&gt;"N"),AND(CV407=3,AB407&lt;&gt;"B"),AND(CV407=2,LEFT(TRIM(AB407),1)&lt;&gt;"I")),1,IF(OR(AND(CV407=0,AB407="N"),AND(CV407=0,AB407="B"),AND(CV407=0,LEFT(TRIM(AB407),1)="I")),1,0))),"")</f>
        <v/>
      </c>
      <c r="DY407" s="23" t="str">
        <f t="shared" si="251"/>
        <v/>
      </c>
      <c r="DZ407" s="23" t="str">
        <f>+IF(LEN($I407)&gt;5,IF(ISERROR(VLOOKUP(AD407,'CODIGO PAGO'!$B$2:$B$20,1,0)),1,IF(OR(AND(CX407=1,AD407&lt;&gt;"N"),AND(CX407=3,AD407&lt;&gt;"B"),AND(CX407=2,LEFT(TRIM(AD407),1)&lt;&gt;"I")),1,IF(OR(AND(CX407=0,AD407="N"),AND(CX407=0,AD407="B"),AND(CX407=0,LEFT(TRIM(AD407),1)="I")),1,0))),"")</f>
        <v/>
      </c>
      <c r="EA407" s="23" t="str">
        <f t="shared" si="252"/>
        <v/>
      </c>
      <c r="EB407" s="23" t="str">
        <f>+IF(LEN($I407)&gt;5,IF(ISERROR(VLOOKUP(AF407,'CODIGO PAGO'!$B$2:$B$20,1,0)),1,IF(OR(AND(CZ407=1,AF407&lt;&gt;"N"),AND(CZ407=3,AF407&lt;&gt;"B"),AND(CZ407=2,LEFT(TRIM(AF407),1)&lt;&gt;"I")),1,IF(OR(AND(CZ407=0,AF407="N"),AND(CZ407=0,AF407="B"),AND(CZ407=0,LEFT(TRIM(AF407),1)="I")),1,0))),"")</f>
        <v/>
      </c>
      <c r="EC407" s="23" t="str">
        <f t="shared" si="253"/>
        <v/>
      </c>
      <c r="ED407" s="23" t="str">
        <f>+IF(LEN($I407)&gt;5,IF(ISERROR(VLOOKUP(AH407,'CODIGO PAGO'!$B$2:$B$20,1,0)),1,IF(OR(AND(DB407=1,AH407&lt;&gt;"N"),AND(DB407=3,AH407&lt;&gt;"B"),AND(DB407=2,LEFT(TRIM(AH407),1)&lt;&gt;"I")),1,IF(OR(AND(DB407=0,AH407="N"),AND(DB407=0,AH407="B"),AND(DB407=0,LEFT(TRIM(AH407),1)="I")),1,0))),"")</f>
        <v/>
      </c>
      <c r="EE407" s="23" t="str">
        <f t="shared" si="254"/>
        <v/>
      </c>
      <c r="EF407" s="23" t="str">
        <f>+IF(LEN($I407)&gt;5,IF(ISERROR(VLOOKUP(AJ407,'CODIGO PAGO'!$B$2:$B$20,1,0)),1,IF(OR(AND(DD407=1,AJ407&lt;&gt;"N"),AND(DD407=3,AJ407&lt;&gt;"B"),AND(DD407=2,LEFT(TRIM(AJ407),1)&lt;&gt;"I")),1,IF(OR(AND(DD407=0,AJ407="N"),AND(DD407=0,AJ407="B"),AND(DD407=0,LEFT(TRIM(AJ407),1)="I")),1,0))),"")</f>
        <v/>
      </c>
      <c r="EG407" s="23" t="str">
        <f t="shared" si="255"/>
        <v/>
      </c>
      <c r="EH407" s="23" t="str">
        <f>+IF(LEN($I407)&gt;5,IF(ISERROR(VLOOKUP(AL407,'CODIGO PAGO'!$B$2:$B$20,1,0)),1,IF(OR(AND(DF407=1,AL407&lt;&gt;"N"),AND(DF407=3,AL407&lt;&gt;"B"),AND(DF407=2,LEFT(TRIM(AL407),1)&lt;&gt;"I")),1,IF(OR(AND(DF407=0,AL407="N"),AND(DF407=0,AL407="B"),AND(DF407=0,LEFT(TRIM(AL407),1)="I")),1,0))),"")</f>
        <v/>
      </c>
      <c r="EI407" s="23" t="str">
        <f t="shared" si="256"/>
        <v/>
      </c>
      <c r="EJ407" s="23" t="str">
        <f>+IF(LEN($I407)&gt;5,IF(ISERROR(VLOOKUP(AN407,'CODIGO PAGO'!$B$2:$B$20,1,0)),1,IF(OR(AND(DH407=1,AN407&lt;&gt;"N"),AND(DH407=3,AN407&lt;&gt;"B"),AND(DH407=2,LEFT(TRIM(AN407),1)&lt;&gt;"I")),1,IF(OR(AND(DH407=0,AN407="N"),AND(DH407=0,AN407="B"),AND(DH407=0,LEFT(TRIM(AN407),1)="I")),1,0))),"")</f>
        <v/>
      </c>
      <c r="EK407" s="23" t="str">
        <f t="shared" si="257"/>
        <v/>
      </c>
      <c r="EL407" s="24" t="str">
        <f t="shared" si="258"/>
        <v/>
      </c>
    </row>
    <row r="408" spans="1:142" s="26" customFormat="1">
      <c r="A408" s="15" t="str">
        <f t="shared" si="224"/>
        <v/>
      </c>
      <c r="B408" s="1" t="str">
        <f>+IF(LEN(I408)&gt;5,'CODIGO PAGO'!$B$28,"")</f>
        <v/>
      </c>
      <c r="C408" s="1" t="str">
        <f>+IF(LEN($I408)&gt;5,BD!D408,"")</f>
        <v/>
      </c>
      <c r="D408" s="168" t="str">
        <f>+IF(LEN($I408)&gt;5,BD!A408,"")</f>
        <v/>
      </c>
      <c r="E408" s="1" t="str">
        <f>+IF(LEN($I408)&gt;5,BD!B408,"")</f>
        <v/>
      </c>
      <c r="F408" s="1" t="str">
        <f>+IF(LEN($I408)&gt;5,BD!C408,"")</f>
        <v/>
      </c>
      <c r="G408" s="141"/>
      <c r="H408" s="141"/>
      <c r="I408" s="1" t="str">
        <f>+IF(LEN(BD!G408)&gt;5,BD!G408,"")</f>
        <v/>
      </c>
      <c r="J408" s="167" t="str">
        <f>+IF(LEN($I408)&gt;5,BD!E408,"")</f>
        <v/>
      </c>
      <c r="K408" s="6" t="str">
        <f t="shared" si="225"/>
        <v/>
      </c>
      <c r="L408" s="87" t="str">
        <f>+IF(LEN($I408)&gt;5,BD!H408,"")</f>
        <v/>
      </c>
      <c r="M408" s="40" t="str">
        <f t="shared" si="226"/>
        <v/>
      </c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4" t="str">
        <f t="shared" si="227"/>
        <v/>
      </c>
      <c r="AQ408" s="5" t="str">
        <f t="shared" si="228"/>
        <v/>
      </c>
      <c r="AR408" s="91" t="str">
        <f t="shared" si="229"/>
        <v/>
      </c>
      <c r="AS408" s="5" t="str">
        <f t="shared" si="230"/>
        <v/>
      </c>
      <c r="AT408" s="91" t="str">
        <f t="shared" si="231"/>
        <v/>
      </c>
      <c r="AU408" s="4" t="str">
        <f t="shared" si="232"/>
        <v/>
      </c>
      <c r="AV408" s="4" t="str">
        <f t="shared" si="233"/>
        <v/>
      </c>
      <c r="AW408" s="4" t="str">
        <f t="shared" si="234"/>
        <v/>
      </c>
      <c r="AX408" s="4" t="str">
        <f t="shared" si="235"/>
        <v/>
      </c>
      <c r="AY408" s="88" t="str">
        <f t="shared" si="236"/>
        <v/>
      </c>
      <c r="AZ408" s="17" t="str">
        <f t="shared" si="237"/>
        <v/>
      </c>
      <c r="BA408" s="18" t="str">
        <f t="shared" si="238"/>
        <v/>
      </c>
      <c r="BB408" s="19" t="str">
        <f>+IF(LEN(I408)&gt;5,IF(INT(RIGHT(B408,1))=9,0.5*L408*AY408,INT(MID(B408,5,LEN(B408)-4))*L408)+IFERROR(VLOOKUP(I408,AJUSTES!$A$1:$I$50,9,0),0),"")</f>
        <v/>
      </c>
      <c r="BC408" s="12"/>
      <c r="BD408" s="19" t="str">
        <f t="shared" si="239"/>
        <v/>
      </c>
      <c r="BE408" s="18" t="str">
        <f t="shared" si="240"/>
        <v/>
      </c>
      <c r="BF408" s="139" t="str">
        <f t="shared" si="241"/>
        <v/>
      </c>
      <c r="BG408" s="114"/>
      <c r="BH408" s="18" t="str">
        <f t="shared" si="242"/>
        <v/>
      </c>
      <c r="BI408" s="13"/>
      <c r="BJ408" s="12"/>
      <c r="BK408" s="12"/>
      <c r="BL408" s="145"/>
      <c r="BM408" s="12"/>
      <c r="BN408" s="12"/>
      <c r="BO408" s="12"/>
      <c r="BP408" s="12"/>
      <c r="BQ408" s="12"/>
      <c r="BR408" s="12"/>
      <c r="BS408" s="146"/>
      <c r="BT408" s="14"/>
      <c r="BU408" s="12"/>
      <c r="BV408" s="12"/>
      <c r="BW408" s="12"/>
      <c r="BX408" s="12"/>
      <c r="BY408" s="12"/>
      <c r="BZ408" s="144"/>
      <c r="CA408" s="107" t="str">
        <f>+IF(LEN($I408)&gt;5,IF(BD!F408="N/A","",BD!F408),"")</f>
        <v/>
      </c>
      <c r="CB408" s="21"/>
      <c r="CC408" s="147"/>
      <c r="CD408" s="148"/>
      <c r="CE408" s="8" t="str">
        <f>+IF(LEN(I408)&gt;5,BD!M408,"")</f>
        <v/>
      </c>
      <c r="CF408" s="16" t="str">
        <f>+IF(LEN(I408)&gt;5,BD!N408,"")</f>
        <v/>
      </c>
      <c r="CG408" s="3" t="str">
        <f t="shared" si="243"/>
        <v/>
      </c>
      <c r="CH408" s="23" t="str">
        <f>+IF(AND(LEN($I408)&gt;5),IF(AND($J408&gt;N$1,$J408&lt;=$AO$1),1,IF((COUNTIFS(INCAPACIDADES!$C$1:$C$51,$I408,INCAPACIDADES!K$1:K$51,N$1))&gt;0,2,IF(VLOOKUP($C408,BD!$D$1:$F$501,3,0)&gt;N$1,0,3))),"")</f>
        <v/>
      </c>
      <c r="CI408" s="23" t="str">
        <f>+IF(AND(LEN($I408)&gt;5),IF(AND($J408&gt;O$1,$J408&lt;=$AO$1),1,IF((COUNTIFS(INCAPACIDADES!$C$1:$C$51,$I408,INCAPACIDADES!L$1:L$51,O$1))&gt;0,2,IF(VLOOKUP($C408,BD!$D$1:$F$501,3,0)&gt;O$1,0,3))),"")</f>
        <v/>
      </c>
      <c r="CJ408" s="23" t="str">
        <f>+IF(AND(LEN($I408)&gt;5),IF(AND($J408&gt;P$1,$J408&lt;=$AO$1),1,IF((COUNTIFS(INCAPACIDADES!$C$1:$C$51,$I408,INCAPACIDADES!M$1:M$51,P$1))&gt;0,2,IF(VLOOKUP($C408,BD!$D$1:$F$501,3,0)&gt;P$1,0,3))),"")</f>
        <v/>
      </c>
      <c r="CK408" s="23" t="str">
        <f>+IF(AND(LEN($I408)&gt;5),IF(AND($J408&gt;Q$1,$J408&lt;=$AO$1),1,IF((COUNTIFS(INCAPACIDADES!$C$1:$C$51,$I408,INCAPACIDADES!N$1:N$51,Q$1))&gt;0,2,IF(VLOOKUP($C408,BD!$D$1:$F$501,3,0)&gt;Q$1,0,3))),"")</f>
        <v/>
      </c>
      <c r="CL408" s="23" t="str">
        <f>+IF(AND(LEN($I408)&gt;5),IF(AND($J408&gt;R$1,$J408&lt;=$AO$1),1,IF((COUNTIFS(INCAPACIDADES!$C$1:$C$51,$I408,INCAPACIDADES!O$1:O$51,R$1))&gt;0,2,IF(VLOOKUP($C408,BD!$D$1:$F$501,3,0)&gt;R$1,0,3))),"")</f>
        <v/>
      </c>
      <c r="CM408" s="23" t="str">
        <f>+IF(AND(LEN($I408)&gt;5),IF(AND($J408&gt;S$1,$J408&lt;=$AO$1),1,IF((COUNTIFS(INCAPACIDADES!$C$1:$C$51,$I408,INCAPACIDADES!P$1:P$51,S$1))&gt;0,2,IF(VLOOKUP($C408,BD!$D$1:$F$501,3,0)&gt;S$1,0,3))),"")</f>
        <v/>
      </c>
      <c r="CN408" s="23" t="str">
        <f>+IF(AND(LEN($I408)&gt;5),IF(AND($J408&gt;T$1,$J408&lt;=$AO$1),1,IF((COUNTIFS(INCAPACIDADES!$C$1:$C$51,$I408,INCAPACIDADES!Q$1:Q$51,T$1))&gt;0,2,IF(VLOOKUP($C408,BD!$D$1:$F$501,3,0)&gt;T$1,0,3))),"")</f>
        <v/>
      </c>
      <c r="CO408" s="23" t="str">
        <f>+IF(AND(LEN($I408)&gt;5),IF(AND($J408&gt;U$1,$J408&lt;=$AO$1),1,IF((COUNTIFS(INCAPACIDADES!$C$1:$C$51,$I408,INCAPACIDADES!R$1:R$51,U$1))&gt;0,2,IF(VLOOKUP($C408,BD!$D$1:$F$501,3,0)&gt;U$1,0,3))),"")</f>
        <v/>
      </c>
      <c r="CP408" s="23" t="str">
        <f>+IF(AND(LEN($I408)&gt;5),IF(AND($J408&gt;V$1,$J408&lt;=$AO$1),1,IF((COUNTIFS(INCAPACIDADES!$C$1:$C$51,$I408,INCAPACIDADES!S$1:S$51,V$1))&gt;0,2,IF(VLOOKUP($C408,BD!$D$1:$F$501,3,0)&gt;V$1,0,3))),"")</f>
        <v/>
      </c>
      <c r="CQ408" s="23" t="str">
        <f>+IF(AND(LEN($I408)&gt;5),IF(AND($J408&gt;W$1,$J408&lt;=$AO$1),1,IF((COUNTIFS(INCAPACIDADES!$C$1:$C$51,$I408,INCAPACIDADES!T$1:T$51,W$1))&gt;0,2,IF(VLOOKUP($C408,BD!$D$1:$F$501,3,0)&gt;W$1,0,3))),"")</f>
        <v/>
      </c>
      <c r="CR408" s="23" t="str">
        <f>+IF(AND(LEN($I408)&gt;5),IF(AND($J408&gt;X$1,$J408&lt;=$AO$1),1,IF((COUNTIFS(INCAPACIDADES!$C$1:$C$51,$I408,INCAPACIDADES!U$1:U$51,X$1))&gt;0,2,IF(VLOOKUP($C408,BD!$D$1:$F$501,3,0)&gt;X$1,0,3))),"")</f>
        <v/>
      </c>
      <c r="CS408" s="23" t="str">
        <f>+IF(AND(LEN($I408)&gt;5),IF(AND($J408&gt;Y$1,$J408&lt;=$AO$1),1,IF((COUNTIFS(INCAPACIDADES!$C$1:$C$51,$I408,INCAPACIDADES!V$1:V$51,Y$1))&gt;0,2,IF(VLOOKUP($C408,BD!$D$1:$F$501,3,0)&gt;Y$1,0,3))),"")</f>
        <v/>
      </c>
      <c r="CT408" s="23" t="str">
        <f>+IF(AND(LEN($I408)&gt;5),IF(AND($J408&gt;Z$1,$J408&lt;=$AO$1),1,IF((COUNTIFS(INCAPACIDADES!$C$1:$C$51,$I408,INCAPACIDADES!W$1:W$51,Z$1))&gt;0,2,IF(VLOOKUP($C408,BD!$D$1:$F$501,3,0)&gt;Z$1,0,3))),"")</f>
        <v/>
      </c>
      <c r="CU408" s="23" t="str">
        <f>+IF(AND(LEN($I408)&gt;5),IF(AND($J408&gt;AA$1,$J408&lt;=$AO$1),1,IF((COUNTIFS(INCAPACIDADES!$C$1:$C$51,$I408,INCAPACIDADES!X$1:X$51,AA$1))&gt;0,2,IF(VLOOKUP($C408,BD!$D$1:$F$501,3,0)&gt;AA$1,0,3))),"")</f>
        <v/>
      </c>
      <c r="CV408" s="23" t="str">
        <f>+IF(AND(LEN($I408)&gt;5),IF(AND($J408&gt;AB$1,$J408&lt;=$AO$1),1,IF((COUNTIFS(INCAPACIDADES!$C$1:$C$51,$I408,INCAPACIDADES!Y$1:Y$51,AB$1))&gt;0,2,IF(VLOOKUP($C408,BD!$D$1:$F$501,3,0)&gt;AB$1,0,3))),"")</f>
        <v/>
      </c>
      <c r="CW408" s="23" t="str">
        <f>+IF(AND(LEN($I408)&gt;5),IF(AND($J408&gt;AC$1,$J408&lt;=$AO$1),1,IF((COUNTIFS(INCAPACIDADES!$C$1:$C$51,$I408,INCAPACIDADES!Z$1:Z$51,AC$1))&gt;0,2,IF(VLOOKUP($C408,BD!$D$1:$F$501,3,0)&gt;AC$1,0,3))),"")</f>
        <v/>
      </c>
      <c r="CX408" s="23" t="str">
        <f>+IF(AND(LEN($I408)&gt;5),IF(AND($J408&gt;AD$1,$J408&lt;=$AO$1),1,IF((COUNTIFS(INCAPACIDADES!$C$1:$C$51,$I408,INCAPACIDADES!AA$1:AA$51,AD$1))&gt;0,2,IF(VLOOKUP($C408,BD!$D$1:$F$501,3,0)&gt;AD$1,0,3))),"")</f>
        <v/>
      </c>
      <c r="CY408" s="23" t="str">
        <f>+IF(AND(LEN($I408)&gt;5),IF(AND($J408&gt;AE$1,$J408&lt;=$AO$1),1,IF((COUNTIFS(INCAPACIDADES!$C$1:$C$51,$I408,INCAPACIDADES!AB$1:AB$51,AE$1))&gt;0,2,IF(VLOOKUP($C408,BD!$D$1:$F$501,3,0)&gt;AE$1,0,3))),"")</f>
        <v/>
      </c>
      <c r="CZ408" s="23" t="str">
        <f>+IF(AND(LEN($I408)&gt;5),IF(AND($J408&gt;AF$1,$J408&lt;=$AO$1),1,IF((COUNTIFS(INCAPACIDADES!$C$1:$C$51,$I408,INCAPACIDADES!AC$1:AC$51,AF$1))&gt;0,2,IF(VLOOKUP($C408,BD!$D$1:$F$501,3,0)&gt;AF$1,0,3))),"")</f>
        <v/>
      </c>
      <c r="DA408" s="23" t="str">
        <f>+IF(AND(LEN($I408)&gt;5),IF(AND($J408&gt;AG$1,$J408&lt;=$AO$1),1,IF((COUNTIFS(INCAPACIDADES!$C$1:$C$51,$I408,INCAPACIDADES!AD$1:AD$51,AG$1))&gt;0,2,IF(VLOOKUP($C408,BD!$D$1:$F$501,3,0)&gt;AG$1,0,3))),"")</f>
        <v/>
      </c>
      <c r="DB408" s="23" t="str">
        <f>+IF(AND(LEN($I408)&gt;5),IF(AND($J408&gt;AH$1,$J408&lt;=$AO$1),1,IF((COUNTIFS(INCAPACIDADES!$C$1:$C$51,$I408,INCAPACIDADES!AE$1:AE$51,AH$1))&gt;0,2,IF(VLOOKUP($C408,BD!$D$1:$F$501,3,0)&gt;AH$1,0,3))),"")</f>
        <v/>
      </c>
      <c r="DC408" s="23" t="str">
        <f>+IF(AND(LEN($I408)&gt;5),IF(AND($J408&gt;AI$1,$J408&lt;=$AO$1),1,IF((COUNTIFS(INCAPACIDADES!$C$1:$C$51,$I408,INCAPACIDADES!AF$1:AF$51,AI$1))&gt;0,2,IF(VLOOKUP($C408,BD!$D$1:$F$501,3,0)&gt;AI$1,0,3))),"")</f>
        <v/>
      </c>
      <c r="DD408" s="23" t="str">
        <f>+IF(AND(LEN($I408)&gt;5),IF(AND($J408&gt;AJ$1,$J408&lt;=$AO$1),1,IF((COUNTIFS(INCAPACIDADES!$C$1:$C$51,$I408,INCAPACIDADES!AG$1:AG$51,AJ$1))&gt;0,2,IF(VLOOKUP($C408,BD!$D$1:$F$501,3,0)&gt;AJ$1,0,3))),"")</f>
        <v/>
      </c>
      <c r="DE408" s="23" t="str">
        <f>+IF(AND(LEN($I408)&gt;5),IF(AND($J408&gt;AK$1,$J408&lt;=$AO$1),1,IF((COUNTIFS(INCAPACIDADES!$C$1:$C$51,$I408,INCAPACIDADES!AH$1:AH$51,AK$1))&gt;0,2,IF(VLOOKUP($C408,BD!$D$1:$F$501,3,0)&gt;AK$1,0,3))),"")</f>
        <v/>
      </c>
      <c r="DF408" s="23" t="str">
        <f>+IF(AND(LEN($I408)&gt;5),IF(AND($J408&gt;AL$1,$J408&lt;=$AO$1),1,IF((COUNTIFS(INCAPACIDADES!$C$1:$C$51,$I408,INCAPACIDADES!AI$1:AI$51,AL$1))&gt;0,2,IF(VLOOKUP($C408,BD!$D$1:$F$501,3,0)&gt;AL$1,0,3))),"")</f>
        <v/>
      </c>
      <c r="DG408" s="23" t="str">
        <f>+IF(AND(LEN($I408)&gt;5),IF(AND($J408&gt;AM$1,$J408&lt;=$AO$1),1,IF((COUNTIFS(INCAPACIDADES!$C$1:$C$51,$I408,INCAPACIDADES!AJ$1:AJ$51,AM$1))&gt;0,2,IF(VLOOKUP($C408,BD!$D$1:$F$501,3,0)&gt;AM$1,0,3))),"")</f>
        <v/>
      </c>
      <c r="DH408" s="23" t="str">
        <f>+IF(AND(LEN($I408)&gt;5),IF(AND($J408&gt;AN$1,$J408&lt;=$AO$1),1,IF((COUNTIFS(INCAPACIDADES!$C$1:$C$51,$I408,INCAPACIDADES!AK$1:AK$51,AN$1))&gt;0,2,IF(VLOOKUP($C408,BD!$D$1:$F$501,3,0)&gt;AN$1,0,3))),"")</f>
        <v/>
      </c>
      <c r="DI408" s="23" t="str">
        <f>+IF(AND(LEN($I408)&gt;5),IF(AND($J408&gt;AO$1,$J408&lt;=$AO$1),1,IF((COUNTIFS(INCAPACIDADES!$C$1:$C$51,$I408,INCAPACIDADES!AL$1:AL$51,AO$1))&gt;0,2,IF(VLOOKUP($C408,BD!$D$1:$F$501,3,0)&gt;AO$1,0,3))),"")</f>
        <v/>
      </c>
      <c r="DJ408" s="23" t="str">
        <f>+IF(LEN($I408)&gt;5,IF(ISERROR(VLOOKUP(N408,'CODIGO PAGO'!$B$2:$B$20,1,0)),1,IF(OR(AND(CH408=1,N408&lt;&gt;"N"),AND(CH408=3,N408&lt;&gt;"B"),AND(CH408=2,LEFT(TRIM(N408),1)&lt;&gt;"I")),1,IF(OR(AND(CH408=0,N408="N"),AND(CH408=0,N408="B"),AND(CH408=0,LEFT(TRIM(N408),1)="I")),1,0))),"")</f>
        <v/>
      </c>
      <c r="DK408" s="23" t="str">
        <f t="shared" si="244"/>
        <v/>
      </c>
      <c r="DL408" s="23" t="str">
        <f>+IF(LEN($I408)&gt;5,IF(ISERROR(VLOOKUP(P408,'CODIGO PAGO'!$B$2:$B$20,1,0)),1,IF(OR(AND(CJ408=1,P408&lt;&gt;"N"),AND(CJ408=3,P408&lt;&gt;"B"),AND(CJ408=2,LEFT(TRIM(P408),1)&lt;&gt;"I")),1,IF(OR(AND(CJ408=0,P408="N"),AND(CJ408=0,P408="B"),AND(CJ408=0,LEFT(TRIM(P408),1)="I")),1,0))),"")</f>
        <v/>
      </c>
      <c r="DM408" s="23" t="str">
        <f t="shared" si="245"/>
        <v/>
      </c>
      <c r="DN408" s="23" t="str">
        <f>+IF(LEN($I408)&gt;5,IF(ISERROR(VLOOKUP(R408,'CODIGO PAGO'!$B$2:$B$20,1,0)),1,IF(OR(AND(CL408=1,R408&lt;&gt;"N"),AND(CL408=3,R408&lt;&gt;"B"),AND(CL408=2,LEFT(TRIM(R408),1)&lt;&gt;"I")),1,IF(OR(AND(CL408=0,R408="N"),AND(CL408=0,R408="B"),AND(CL408=0,LEFT(TRIM(R408),1)="I")),1,0))),"")</f>
        <v/>
      </c>
      <c r="DO408" s="23" t="str">
        <f t="shared" si="246"/>
        <v/>
      </c>
      <c r="DP408" s="23" t="str">
        <f>+IF(LEN($I408)&gt;5,IF(ISERROR(VLOOKUP(T408,'CODIGO PAGO'!$B$2:$B$20,1,0)),1,IF(OR(AND(CN408=1,T408&lt;&gt;"N"),AND(CN408=3,T408&lt;&gt;"B"),AND(CN408=2,LEFT(TRIM(T408),1)&lt;&gt;"I")),1,IF(OR(AND(CN408=0,T408="N"),AND(CN408=0,T408="B"),AND(CN408=0,LEFT(TRIM(T408),1)="I")),1,0))),"")</f>
        <v/>
      </c>
      <c r="DQ408" s="23" t="str">
        <f t="shared" si="247"/>
        <v/>
      </c>
      <c r="DR408" s="23" t="str">
        <f>+IF(LEN($I408)&gt;5,IF(ISERROR(VLOOKUP(V408,'CODIGO PAGO'!$B$2:$B$20,1,0)),1,IF(OR(AND(CP408=1,V408&lt;&gt;"N"),AND(CP408=3,V408&lt;&gt;"B"),AND(CP408=2,LEFT(TRIM(V408),1)&lt;&gt;"I")),1,IF(OR(AND(CP408=0,V408="N"),AND(CP408=0,V408="B"),AND(CP408=0,LEFT(TRIM(V408),1)="I")),1,0))),"")</f>
        <v/>
      </c>
      <c r="DS408" s="23" t="str">
        <f t="shared" si="248"/>
        <v/>
      </c>
      <c r="DT408" s="23" t="str">
        <f>+IF(LEN($I408)&gt;5,IF(ISERROR(VLOOKUP(X408,'CODIGO PAGO'!$B$2:$B$20,1,0)),1,IF(OR(AND(CR408=1,X408&lt;&gt;"N"),AND(CR408=3,X408&lt;&gt;"B"),AND(CR408=2,LEFT(TRIM(X408),1)&lt;&gt;"I")),1,IF(OR(AND(CR408=0,X408="N"),AND(CR408=0,X408="B"),AND(CR408=0,LEFT(TRIM(X408),1)="I")),1,0))),"")</f>
        <v/>
      </c>
      <c r="DU408" s="23" t="str">
        <f t="shared" si="249"/>
        <v/>
      </c>
      <c r="DV408" s="23" t="str">
        <f>+IF(LEN($I408)&gt;5,IF(ISERROR(VLOOKUP(Z408,'CODIGO PAGO'!$B$2:$B$20,1,0)),1,IF(OR(AND(CT408=1,Z408&lt;&gt;"N"),AND(CT408=3,Z408&lt;&gt;"B"),AND(CT408=2,LEFT(TRIM(Z408),1)&lt;&gt;"I")),1,IF(OR(AND(CT408=0,Z408="N"),AND(CT408=0,Z408="B"),AND(CT408=0,LEFT(TRIM(Z408),1)="I")),1,0))),"")</f>
        <v/>
      </c>
      <c r="DW408" s="23" t="str">
        <f t="shared" si="250"/>
        <v/>
      </c>
      <c r="DX408" s="23" t="str">
        <f>+IF(LEN($I408)&gt;5,IF(ISERROR(VLOOKUP(AB408,'CODIGO PAGO'!$B$2:$B$20,1,0)),1,IF(OR(AND(CV408=1,AB408&lt;&gt;"N"),AND(CV408=3,AB408&lt;&gt;"B"),AND(CV408=2,LEFT(TRIM(AB408),1)&lt;&gt;"I")),1,IF(OR(AND(CV408=0,AB408="N"),AND(CV408=0,AB408="B"),AND(CV408=0,LEFT(TRIM(AB408),1)="I")),1,0))),"")</f>
        <v/>
      </c>
      <c r="DY408" s="23" t="str">
        <f t="shared" si="251"/>
        <v/>
      </c>
      <c r="DZ408" s="23" t="str">
        <f>+IF(LEN($I408)&gt;5,IF(ISERROR(VLOOKUP(AD408,'CODIGO PAGO'!$B$2:$B$20,1,0)),1,IF(OR(AND(CX408=1,AD408&lt;&gt;"N"),AND(CX408=3,AD408&lt;&gt;"B"),AND(CX408=2,LEFT(TRIM(AD408),1)&lt;&gt;"I")),1,IF(OR(AND(CX408=0,AD408="N"),AND(CX408=0,AD408="B"),AND(CX408=0,LEFT(TRIM(AD408),1)="I")),1,0))),"")</f>
        <v/>
      </c>
      <c r="EA408" s="23" t="str">
        <f t="shared" si="252"/>
        <v/>
      </c>
      <c r="EB408" s="23" t="str">
        <f>+IF(LEN($I408)&gt;5,IF(ISERROR(VLOOKUP(AF408,'CODIGO PAGO'!$B$2:$B$20,1,0)),1,IF(OR(AND(CZ408=1,AF408&lt;&gt;"N"),AND(CZ408=3,AF408&lt;&gt;"B"),AND(CZ408=2,LEFT(TRIM(AF408),1)&lt;&gt;"I")),1,IF(OR(AND(CZ408=0,AF408="N"),AND(CZ408=0,AF408="B"),AND(CZ408=0,LEFT(TRIM(AF408),1)="I")),1,0))),"")</f>
        <v/>
      </c>
      <c r="EC408" s="23" t="str">
        <f t="shared" si="253"/>
        <v/>
      </c>
      <c r="ED408" s="23" t="str">
        <f>+IF(LEN($I408)&gt;5,IF(ISERROR(VLOOKUP(AH408,'CODIGO PAGO'!$B$2:$B$20,1,0)),1,IF(OR(AND(DB408=1,AH408&lt;&gt;"N"),AND(DB408=3,AH408&lt;&gt;"B"),AND(DB408=2,LEFT(TRIM(AH408),1)&lt;&gt;"I")),1,IF(OR(AND(DB408=0,AH408="N"),AND(DB408=0,AH408="B"),AND(DB408=0,LEFT(TRIM(AH408),1)="I")),1,0))),"")</f>
        <v/>
      </c>
      <c r="EE408" s="23" t="str">
        <f t="shared" si="254"/>
        <v/>
      </c>
      <c r="EF408" s="23" t="str">
        <f>+IF(LEN($I408)&gt;5,IF(ISERROR(VLOOKUP(AJ408,'CODIGO PAGO'!$B$2:$B$20,1,0)),1,IF(OR(AND(DD408=1,AJ408&lt;&gt;"N"),AND(DD408=3,AJ408&lt;&gt;"B"),AND(DD408=2,LEFT(TRIM(AJ408),1)&lt;&gt;"I")),1,IF(OR(AND(DD408=0,AJ408="N"),AND(DD408=0,AJ408="B"),AND(DD408=0,LEFT(TRIM(AJ408),1)="I")),1,0))),"")</f>
        <v/>
      </c>
      <c r="EG408" s="23" t="str">
        <f t="shared" si="255"/>
        <v/>
      </c>
      <c r="EH408" s="23" t="str">
        <f>+IF(LEN($I408)&gt;5,IF(ISERROR(VLOOKUP(AL408,'CODIGO PAGO'!$B$2:$B$20,1,0)),1,IF(OR(AND(DF408=1,AL408&lt;&gt;"N"),AND(DF408=3,AL408&lt;&gt;"B"),AND(DF408=2,LEFT(TRIM(AL408),1)&lt;&gt;"I")),1,IF(OR(AND(DF408=0,AL408="N"),AND(DF408=0,AL408="B"),AND(DF408=0,LEFT(TRIM(AL408),1)="I")),1,0))),"")</f>
        <v/>
      </c>
      <c r="EI408" s="23" t="str">
        <f t="shared" si="256"/>
        <v/>
      </c>
      <c r="EJ408" s="23" t="str">
        <f>+IF(LEN($I408)&gt;5,IF(ISERROR(VLOOKUP(AN408,'CODIGO PAGO'!$B$2:$B$20,1,0)),1,IF(OR(AND(DH408=1,AN408&lt;&gt;"N"),AND(DH408=3,AN408&lt;&gt;"B"),AND(DH408=2,LEFT(TRIM(AN408),1)&lt;&gt;"I")),1,IF(OR(AND(DH408=0,AN408="N"),AND(DH408=0,AN408="B"),AND(DH408=0,LEFT(TRIM(AN408),1)="I")),1,0))),"")</f>
        <v/>
      </c>
      <c r="EK408" s="23" t="str">
        <f t="shared" si="257"/>
        <v/>
      </c>
      <c r="EL408" s="24" t="str">
        <f t="shared" si="258"/>
        <v/>
      </c>
    </row>
    <row r="409" spans="1:142" s="26" customFormat="1">
      <c r="A409" s="15" t="str">
        <f t="shared" si="224"/>
        <v/>
      </c>
      <c r="B409" s="1" t="str">
        <f>+IF(LEN(I409)&gt;5,'CODIGO PAGO'!$B$28,"")</f>
        <v/>
      </c>
      <c r="C409" s="1" t="str">
        <f>+IF(LEN($I409)&gt;5,BD!D409,"")</f>
        <v/>
      </c>
      <c r="D409" s="168" t="str">
        <f>+IF(LEN($I409)&gt;5,BD!A409,"")</f>
        <v/>
      </c>
      <c r="E409" s="1" t="str">
        <f>+IF(LEN($I409)&gt;5,BD!B409,"")</f>
        <v/>
      </c>
      <c r="F409" s="1" t="str">
        <f>+IF(LEN($I409)&gt;5,BD!C409,"")</f>
        <v/>
      </c>
      <c r="G409" s="141"/>
      <c r="H409" s="141"/>
      <c r="I409" s="1" t="str">
        <f>+IF(LEN(BD!G409)&gt;5,BD!G409,"")</f>
        <v/>
      </c>
      <c r="J409" s="167" t="str">
        <f>+IF(LEN($I409)&gt;5,BD!E409,"")</f>
        <v/>
      </c>
      <c r="K409" s="6" t="str">
        <f t="shared" si="225"/>
        <v/>
      </c>
      <c r="L409" s="87" t="str">
        <f>+IF(LEN($I409)&gt;5,BD!H409,"")</f>
        <v/>
      </c>
      <c r="M409" s="40" t="str">
        <f t="shared" si="226"/>
        <v/>
      </c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4" t="str">
        <f t="shared" si="227"/>
        <v/>
      </c>
      <c r="AQ409" s="5" t="str">
        <f t="shared" si="228"/>
        <v/>
      </c>
      <c r="AR409" s="91" t="str">
        <f t="shared" si="229"/>
        <v/>
      </c>
      <c r="AS409" s="5" t="str">
        <f t="shared" si="230"/>
        <v/>
      </c>
      <c r="AT409" s="91" t="str">
        <f t="shared" si="231"/>
        <v/>
      </c>
      <c r="AU409" s="4" t="str">
        <f t="shared" si="232"/>
        <v/>
      </c>
      <c r="AV409" s="4" t="str">
        <f t="shared" si="233"/>
        <v/>
      </c>
      <c r="AW409" s="4" t="str">
        <f t="shared" si="234"/>
        <v/>
      </c>
      <c r="AX409" s="4" t="str">
        <f t="shared" si="235"/>
        <v/>
      </c>
      <c r="AY409" s="88" t="str">
        <f t="shared" si="236"/>
        <v/>
      </c>
      <c r="AZ409" s="17" t="str">
        <f t="shared" si="237"/>
        <v/>
      </c>
      <c r="BA409" s="18" t="str">
        <f t="shared" si="238"/>
        <v/>
      </c>
      <c r="BB409" s="19" t="str">
        <f>+IF(LEN(I409)&gt;5,IF(INT(RIGHT(B409,1))=9,0.5*L409*AY409,INT(MID(B409,5,LEN(B409)-4))*L409)+IFERROR(VLOOKUP(I409,AJUSTES!$A$1:$I$50,9,0),0),"")</f>
        <v/>
      </c>
      <c r="BC409" s="12"/>
      <c r="BD409" s="19" t="str">
        <f t="shared" si="239"/>
        <v/>
      </c>
      <c r="BE409" s="18" t="str">
        <f t="shared" si="240"/>
        <v/>
      </c>
      <c r="BF409" s="139" t="str">
        <f t="shared" si="241"/>
        <v/>
      </c>
      <c r="BG409" s="114"/>
      <c r="BH409" s="18" t="str">
        <f t="shared" si="242"/>
        <v/>
      </c>
      <c r="BI409" s="13"/>
      <c r="BJ409" s="12"/>
      <c r="BK409" s="12"/>
      <c r="BL409" s="145"/>
      <c r="BM409" s="12"/>
      <c r="BN409" s="12"/>
      <c r="BO409" s="12"/>
      <c r="BP409" s="12"/>
      <c r="BQ409" s="12"/>
      <c r="BR409" s="12"/>
      <c r="BS409" s="146"/>
      <c r="BT409" s="14"/>
      <c r="BU409" s="12"/>
      <c r="BV409" s="12"/>
      <c r="BW409" s="12"/>
      <c r="BX409" s="12"/>
      <c r="BY409" s="12"/>
      <c r="BZ409" s="144"/>
      <c r="CA409" s="107" t="str">
        <f>+IF(LEN($I409)&gt;5,IF(BD!F409="N/A","",BD!F409),"")</f>
        <v/>
      </c>
      <c r="CB409" s="21"/>
      <c r="CC409" s="147"/>
      <c r="CD409" s="148"/>
      <c r="CE409" s="8" t="str">
        <f>+IF(LEN(I409)&gt;5,BD!M409,"")</f>
        <v/>
      </c>
      <c r="CF409" s="16" t="str">
        <f>+IF(LEN(I409)&gt;5,BD!N409,"")</f>
        <v/>
      </c>
      <c r="CG409" s="3" t="str">
        <f t="shared" si="243"/>
        <v/>
      </c>
      <c r="CH409" s="23" t="str">
        <f>+IF(AND(LEN($I409)&gt;5),IF(AND($J409&gt;N$1,$J409&lt;=$AO$1),1,IF((COUNTIFS(INCAPACIDADES!$C$1:$C$51,$I409,INCAPACIDADES!K$1:K$51,N$1))&gt;0,2,IF(VLOOKUP($C409,BD!$D$1:$F$501,3,0)&gt;N$1,0,3))),"")</f>
        <v/>
      </c>
      <c r="CI409" s="23" t="str">
        <f>+IF(AND(LEN($I409)&gt;5),IF(AND($J409&gt;O$1,$J409&lt;=$AO$1),1,IF((COUNTIFS(INCAPACIDADES!$C$1:$C$51,$I409,INCAPACIDADES!L$1:L$51,O$1))&gt;0,2,IF(VLOOKUP($C409,BD!$D$1:$F$501,3,0)&gt;O$1,0,3))),"")</f>
        <v/>
      </c>
      <c r="CJ409" s="23" t="str">
        <f>+IF(AND(LEN($I409)&gt;5),IF(AND($J409&gt;P$1,$J409&lt;=$AO$1),1,IF((COUNTIFS(INCAPACIDADES!$C$1:$C$51,$I409,INCAPACIDADES!M$1:M$51,P$1))&gt;0,2,IF(VLOOKUP($C409,BD!$D$1:$F$501,3,0)&gt;P$1,0,3))),"")</f>
        <v/>
      </c>
      <c r="CK409" s="23" t="str">
        <f>+IF(AND(LEN($I409)&gt;5),IF(AND($J409&gt;Q$1,$J409&lt;=$AO$1),1,IF((COUNTIFS(INCAPACIDADES!$C$1:$C$51,$I409,INCAPACIDADES!N$1:N$51,Q$1))&gt;0,2,IF(VLOOKUP($C409,BD!$D$1:$F$501,3,0)&gt;Q$1,0,3))),"")</f>
        <v/>
      </c>
      <c r="CL409" s="23" t="str">
        <f>+IF(AND(LEN($I409)&gt;5),IF(AND($J409&gt;R$1,$J409&lt;=$AO$1),1,IF((COUNTIFS(INCAPACIDADES!$C$1:$C$51,$I409,INCAPACIDADES!O$1:O$51,R$1))&gt;0,2,IF(VLOOKUP($C409,BD!$D$1:$F$501,3,0)&gt;R$1,0,3))),"")</f>
        <v/>
      </c>
      <c r="CM409" s="23" t="str">
        <f>+IF(AND(LEN($I409)&gt;5),IF(AND($J409&gt;S$1,$J409&lt;=$AO$1),1,IF((COUNTIFS(INCAPACIDADES!$C$1:$C$51,$I409,INCAPACIDADES!P$1:P$51,S$1))&gt;0,2,IF(VLOOKUP($C409,BD!$D$1:$F$501,3,0)&gt;S$1,0,3))),"")</f>
        <v/>
      </c>
      <c r="CN409" s="23" t="str">
        <f>+IF(AND(LEN($I409)&gt;5),IF(AND($J409&gt;T$1,$J409&lt;=$AO$1),1,IF((COUNTIFS(INCAPACIDADES!$C$1:$C$51,$I409,INCAPACIDADES!Q$1:Q$51,T$1))&gt;0,2,IF(VLOOKUP($C409,BD!$D$1:$F$501,3,0)&gt;T$1,0,3))),"")</f>
        <v/>
      </c>
      <c r="CO409" s="23" t="str">
        <f>+IF(AND(LEN($I409)&gt;5),IF(AND($J409&gt;U$1,$J409&lt;=$AO$1),1,IF((COUNTIFS(INCAPACIDADES!$C$1:$C$51,$I409,INCAPACIDADES!R$1:R$51,U$1))&gt;0,2,IF(VLOOKUP($C409,BD!$D$1:$F$501,3,0)&gt;U$1,0,3))),"")</f>
        <v/>
      </c>
      <c r="CP409" s="23" t="str">
        <f>+IF(AND(LEN($I409)&gt;5),IF(AND($J409&gt;V$1,$J409&lt;=$AO$1),1,IF((COUNTIFS(INCAPACIDADES!$C$1:$C$51,$I409,INCAPACIDADES!S$1:S$51,V$1))&gt;0,2,IF(VLOOKUP($C409,BD!$D$1:$F$501,3,0)&gt;V$1,0,3))),"")</f>
        <v/>
      </c>
      <c r="CQ409" s="23" t="str">
        <f>+IF(AND(LEN($I409)&gt;5),IF(AND($J409&gt;W$1,$J409&lt;=$AO$1),1,IF((COUNTIFS(INCAPACIDADES!$C$1:$C$51,$I409,INCAPACIDADES!T$1:T$51,W$1))&gt;0,2,IF(VLOOKUP($C409,BD!$D$1:$F$501,3,0)&gt;W$1,0,3))),"")</f>
        <v/>
      </c>
      <c r="CR409" s="23" t="str">
        <f>+IF(AND(LEN($I409)&gt;5),IF(AND($J409&gt;X$1,$J409&lt;=$AO$1),1,IF((COUNTIFS(INCAPACIDADES!$C$1:$C$51,$I409,INCAPACIDADES!U$1:U$51,X$1))&gt;0,2,IF(VLOOKUP($C409,BD!$D$1:$F$501,3,0)&gt;X$1,0,3))),"")</f>
        <v/>
      </c>
      <c r="CS409" s="23" t="str">
        <f>+IF(AND(LEN($I409)&gt;5),IF(AND($J409&gt;Y$1,$J409&lt;=$AO$1),1,IF((COUNTIFS(INCAPACIDADES!$C$1:$C$51,$I409,INCAPACIDADES!V$1:V$51,Y$1))&gt;0,2,IF(VLOOKUP($C409,BD!$D$1:$F$501,3,0)&gt;Y$1,0,3))),"")</f>
        <v/>
      </c>
      <c r="CT409" s="23" t="str">
        <f>+IF(AND(LEN($I409)&gt;5),IF(AND($J409&gt;Z$1,$J409&lt;=$AO$1),1,IF((COUNTIFS(INCAPACIDADES!$C$1:$C$51,$I409,INCAPACIDADES!W$1:W$51,Z$1))&gt;0,2,IF(VLOOKUP($C409,BD!$D$1:$F$501,3,0)&gt;Z$1,0,3))),"")</f>
        <v/>
      </c>
      <c r="CU409" s="23" t="str">
        <f>+IF(AND(LEN($I409)&gt;5),IF(AND($J409&gt;AA$1,$J409&lt;=$AO$1),1,IF((COUNTIFS(INCAPACIDADES!$C$1:$C$51,$I409,INCAPACIDADES!X$1:X$51,AA$1))&gt;0,2,IF(VLOOKUP($C409,BD!$D$1:$F$501,3,0)&gt;AA$1,0,3))),"")</f>
        <v/>
      </c>
      <c r="CV409" s="23" t="str">
        <f>+IF(AND(LEN($I409)&gt;5),IF(AND($J409&gt;AB$1,$J409&lt;=$AO$1),1,IF((COUNTIFS(INCAPACIDADES!$C$1:$C$51,$I409,INCAPACIDADES!Y$1:Y$51,AB$1))&gt;0,2,IF(VLOOKUP($C409,BD!$D$1:$F$501,3,0)&gt;AB$1,0,3))),"")</f>
        <v/>
      </c>
      <c r="CW409" s="23" t="str">
        <f>+IF(AND(LEN($I409)&gt;5),IF(AND($J409&gt;AC$1,$J409&lt;=$AO$1),1,IF((COUNTIFS(INCAPACIDADES!$C$1:$C$51,$I409,INCAPACIDADES!Z$1:Z$51,AC$1))&gt;0,2,IF(VLOOKUP($C409,BD!$D$1:$F$501,3,0)&gt;AC$1,0,3))),"")</f>
        <v/>
      </c>
      <c r="CX409" s="23" t="str">
        <f>+IF(AND(LEN($I409)&gt;5),IF(AND($J409&gt;AD$1,$J409&lt;=$AO$1),1,IF((COUNTIFS(INCAPACIDADES!$C$1:$C$51,$I409,INCAPACIDADES!AA$1:AA$51,AD$1))&gt;0,2,IF(VLOOKUP($C409,BD!$D$1:$F$501,3,0)&gt;AD$1,0,3))),"")</f>
        <v/>
      </c>
      <c r="CY409" s="23" t="str">
        <f>+IF(AND(LEN($I409)&gt;5),IF(AND($J409&gt;AE$1,$J409&lt;=$AO$1),1,IF((COUNTIFS(INCAPACIDADES!$C$1:$C$51,$I409,INCAPACIDADES!AB$1:AB$51,AE$1))&gt;0,2,IF(VLOOKUP($C409,BD!$D$1:$F$501,3,0)&gt;AE$1,0,3))),"")</f>
        <v/>
      </c>
      <c r="CZ409" s="23" t="str">
        <f>+IF(AND(LEN($I409)&gt;5),IF(AND($J409&gt;AF$1,$J409&lt;=$AO$1),1,IF((COUNTIFS(INCAPACIDADES!$C$1:$C$51,$I409,INCAPACIDADES!AC$1:AC$51,AF$1))&gt;0,2,IF(VLOOKUP($C409,BD!$D$1:$F$501,3,0)&gt;AF$1,0,3))),"")</f>
        <v/>
      </c>
      <c r="DA409" s="23" t="str">
        <f>+IF(AND(LEN($I409)&gt;5),IF(AND($J409&gt;AG$1,$J409&lt;=$AO$1),1,IF((COUNTIFS(INCAPACIDADES!$C$1:$C$51,$I409,INCAPACIDADES!AD$1:AD$51,AG$1))&gt;0,2,IF(VLOOKUP($C409,BD!$D$1:$F$501,3,0)&gt;AG$1,0,3))),"")</f>
        <v/>
      </c>
      <c r="DB409" s="23" t="str">
        <f>+IF(AND(LEN($I409)&gt;5),IF(AND($J409&gt;AH$1,$J409&lt;=$AO$1),1,IF((COUNTIFS(INCAPACIDADES!$C$1:$C$51,$I409,INCAPACIDADES!AE$1:AE$51,AH$1))&gt;0,2,IF(VLOOKUP($C409,BD!$D$1:$F$501,3,0)&gt;AH$1,0,3))),"")</f>
        <v/>
      </c>
      <c r="DC409" s="23" t="str">
        <f>+IF(AND(LEN($I409)&gt;5),IF(AND($J409&gt;AI$1,$J409&lt;=$AO$1),1,IF((COUNTIFS(INCAPACIDADES!$C$1:$C$51,$I409,INCAPACIDADES!AF$1:AF$51,AI$1))&gt;0,2,IF(VLOOKUP($C409,BD!$D$1:$F$501,3,0)&gt;AI$1,0,3))),"")</f>
        <v/>
      </c>
      <c r="DD409" s="23" t="str">
        <f>+IF(AND(LEN($I409)&gt;5),IF(AND($J409&gt;AJ$1,$J409&lt;=$AO$1),1,IF((COUNTIFS(INCAPACIDADES!$C$1:$C$51,$I409,INCAPACIDADES!AG$1:AG$51,AJ$1))&gt;0,2,IF(VLOOKUP($C409,BD!$D$1:$F$501,3,0)&gt;AJ$1,0,3))),"")</f>
        <v/>
      </c>
      <c r="DE409" s="23" t="str">
        <f>+IF(AND(LEN($I409)&gt;5),IF(AND($J409&gt;AK$1,$J409&lt;=$AO$1),1,IF((COUNTIFS(INCAPACIDADES!$C$1:$C$51,$I409,INCAPACIDADES!AH$1:AH$51,AK$1))&gt;0,2,IF(VLOOKUP($C409,BD!$D$1:$F$501,3,0)&gt;AK$1,0,3))),"")</f>
        <v/>
      </c>
      <c r="DF409" s="23" t="str">
        <f>+IF(AND(LEN($I409)&gt;5),IF(AND($J409&gt;AL$1,$J409&lt;=$AO$1),1,IF((COUNTIFS(INCAPACIDADES!$C$1:$C$51,$I409,INCAPACIDADES!AI$1:AI$51,AL$1))&gt;0,2,IF(VLOOKUP($C409,BD!$D$1:$F$501,3,0)&gt;AL$1,0,3))),"")</f>
        <v/>
      </c>
      <c r="DG409" s="23" t="str">
        <f>+IF(AND(LEN($I409)&gt;5),IF(AND($J409&gt;AM$1,$J409&lt;=$AO$1),1,IF((COUNTIFS(INCAPACIDADES!$C$1:$C$51,$I409,INCAPACIDADES!AJ$1:AJ$51,AM$1))&gt;0,2,IF(VLOOKUP($C409,BD!$D$1:$F$501,3,0)&gt;AM$1,0,3))),"")</f>
        <v/>
      </c>
      <c r="DH409" s="23" t="str">
        <f>+IF(AND(LEN($I409)&gt;5),IF(AND($J409&gt;AN$1,$J409&lt;=$AO$1),1,IF((COUNTIFS(INCAPACIDADES!$C$1:$C$51,$I409,INCAPACIDADES!AK$1:AK$51,AN$1))&gt;0,2,IF(VLOOKUP($C409,BD!$D$1:$F$501,3,0)&gt;AN$1,0,3))),"")</f>
        <v/>
      </c>
      <c r="DI409" s="23" t="str">
        <f>+IF(AND(LEN($I409)&gt;5),IF(AND($J409&gt;AO$1,$J409&lt;=$AO$1),1,IF((COUNTIFS(INCAPACIDADES!$C$1:$C$51,$I409,INCAPACIDADES!AL$1:AL$51,AO$1))&gt;0,2,IF(VLOOKUP($C409,BD!$D$1:$F$501,3,0)&gt;AO$1,0,3))),"")</f>
        <v/>
      </c>
      <c r="DJ409" s="23" t="str">
        <f>+IF(LEN($I409)&gt;5,IF(ISERROR(VLOOKUP(N409,'CODIGO PAGO'!$B$2:$B$20,1,0)),1,IF(OR(AND(CH409=1,N409&lt;&gt;"N"),AND(CH409=3,N409&lt;&gt;"B"),AND(CH409=2,LEFT(TRIM(N409),1)&lt;&gt;"I")),1,IF(OR(AND(CH409=0,N409="N"),AND(CH409=0,N409="B"),AND(CH409=0,LEFT(TRIM(N409),1)="I")),1,0))),"")</f>
        <v/>
      </c>
      <c r="DK409" s="23" t="str">
        <f t="shared" si="244"/>
        <v/>
      </c>
      <c r="DL409" s="23" t="str">
        <f>+IF(LEN($I409)&gt;5,IF(ISERROR(VLOOKUP(P409,'CODIGO PAGO'!$B$2:$B$20,1,0)),1,IF(OR(AND(CJ409=1,P409&lt;&gt;"N"),AND(CJ409=3,P409&lt;&gt;"B"),AND(CJ409=2,LEFT(TRIM(P409),1)&lt;&gt;"I")),1,IF(OR(AND(CJ409=0,P409="N"),AND(CJ409=0,P409="B"),AND(CJ409=0,LEFT(TRIM(P409),1)="I")),1,0))),"")</f>
        <v/>
      </c>
      <c r="DM409" s="23" t="str">
        <f t="shared" si="245"/>
        <v/>
      </c>
      <c r="DN409" s="23" t="str">
        <f>+IF(LEN($I409)&gt;5,IF(ISERROR(VLOOKUP(R409,'CODIGO PAGO'!$B$2:$B$20,1,0)),1,IF(OR(AND(CL409=1,R409&lt;&gt;"N"),AND(CL409=3,R409&lt;&gt;"B"),AND(CL409=2,LEFT(TRIM(R409),1)&lt;&gt;"I")),1,IF(OR(AND(CL409=0,R409="N"),AND(CL409=0,R409="B"),AND(CL409=0,LEFT(TRIM(R409),1)="I")),1,0))),"")</f>
        <v/>
      </c>
      <c r="DO409" s="23" t="str">
        <f t="shared" si="246"/>
        <v/>
      </c>
      <c r="DP409" s="23" t="str">
        <f>+IF(LEN($I409)&gt;5,IF(ISERROR(VLOOKUP(T409,'CODIGO PAGO'!$B$2:$B$20,1,0)),1,IF(OR(AND(CN409=1,T409&lt;&gt;"N"),AND(CN409=3,T409&lt;&gt;"B"),AND(CN409=2,LEFT(TRIM(T409),1)&lt;&gt;"I")),1,IF(OR(AND(CN409=0,T409="N"),AND(CN409=0,T409="B"),AND(CN409=0,LEFT(TRIM(T409),1)="I")),1,0))),"")</f>
        <v/>
      </c>
      <c r="DQ409" s="23" t="str">
        <f t="shared" si="247"/>
        <v/>
      </c>
      <c r="DR409" s="23" t="str">
        <f>+IF(LEN($I409)&gt;5,IF(ISERROR(VLOOKUP(V409,'CODIGO PAGO'!$B$2:$B$20,1,0)),1,IF(OR(AND(CP409=1,V409&lt;&gt;"N"),AND(CP409=3,V409&lt;&gt;"B"),AND(CP409=2,LEFT(TRIM(V409),1)&lt;&gt;"I")),1,IF(OR(AND(CP409=0,V409="N"),AND(CP409=0,V409="B"),AND(CP409=0,LEFT(TRIM(V409),1)="I")),1,0))),"")</f>
        <v/>
      </c>
      <c r="DS409" s="23" t="str">
        <f t="shared" si="248"/>
        <v/>
      </c>
      <c r="DT409" s="23" t="str">
        <f>+IF(LEN($I409)&gt;5,IF(ISERROR(VLOOKUP(X409,'CODIGO PAGO'!$B$2:$B$20,1,0)),1,IF(OR(AND(CR409=1,X409&lt;&gt;"N"),AND(CR409=3,X409&lt;&gt;"B"),AND(CR409=2,LEFT(TRIM(X409),1)&lt;&gt;"I")),1,IF(OR(AND(CR409=0,X409="N"),AND(CR409=0,X409="B"),AND(CR409=0,LEFT(TRIM(X409),1)="I")),1,0))),"")</f>
        <v/>
      </c>
      <c r="DU409" s="23" t="str">
        <f t="shared" si="249"/>
        <v/>
      </c>
      <c r="DV409" s="23" t="str">
        <f>+IF(LEN($I409)&gt;5,IF(ISERROR(VLOOKUP(Z409,'CODIGO PAGO'!$B$2:$B$20,1,0)),1,IF(OR(AND(CT409=1,Z409&lt;&gt;"N"),AND(CT409=3,Z409&lt;&gt;"B"),AND(CT409=2,LEFT(TRIM(Z409),1)&lt;&gt;"I")),1,IF(OR(AND(CT409=0,Z409="N"),AND(CT409=0,Z409="B"),AND(CT409=0,LEFT(TRIM(Z409),1)="I")),1,0))),"")</f>
        <v/>
      </c>
      <c r="DW409" s="23" t="str">
        <f t="shared" si="250"/>
        <v/>
      </c>
      <c r="DX409" s="23" t="str">
        <f>+IF(LEN($I409)&gt;5,IF(ISERROR(VLOOKUP(AB409,'CODIGO PAGO'!$B$2:$B$20,1,0)),1,IF(OR(AND(CV409=1,AB409&lt;&gt;"N"),AND(CV409=3,AB409&lt;&gt;"B"),AND(CV409=2,LEFT(TRIM(AB409),1)&lt;&gt;"I")),1,IF(OR(AND(CV409=0,AB409="N"),AND(CV409=0,AB409="B"),AND(CV409=0,LEFT(TRIM(AB409),1)="I")),1,0))),"")</f>
        <v/>
      </c>
      <c r="DY409" s="23" t="str">
        <f t="shared" si="251"/>
        <v/>
      </c>
      <c r="DZ409" s="23" t="str">
        <f>+IF(LEN($I409)&gt;5,IF(ISERROR(VLOOKUP(AD409,'CODIGO PAGO'!$B$2:$B$20,1,0)),1,IF(OR(AND(CX409=1,AD409&lt;&gt;"N"),AND(CX409=3,AD409&lt;&gt;"B"),AND(CX409=2,LEFT(TRIM(AD409),1)&lt;&gt;"I")),1,IF(OR(AND(CX409=0,AD409="N"),AND(CX409=0,AD409="B"),AND(CX409=0,LEFT(TRIM(AD409),1)="I")),1,0))),"")</f>
        <v/>
      </c>
      <c r="EA409" s="23" t="str">
        <f t="shared" si="252"/>
        <v/>
      </c>
      <c r="EB409" s="23" t="str">
        <f>+IF(LEN($I409)&gt;5,IF(ISERROR(VLOOKUP(AF409,'CODIGO PAGO'!$B$2:$B$20,1,0)),1,IF(OR(AND(CZ409=1,AF409&lt;&gt;"N"),AND(CZ409=3,AF409&lt;&gt;"B"),AND(CZ409=2,LEFT(TRIM(AF409),1)&lt;&gt;"I")),1,IF(OR(AND(CZ409=0,AF409="N"),AND(CZ409=0,AF409="B"),AND(CZ409=0,LEFT(TRIM(AF409),1)="I")),1,0))),"")</f>
        <v/>
      </c>
      <c r="EC409" s="23" t="str">
        <f t="shared" si="253"/>
        <v/>
      </c>
      <c r="ED409" s="23" t="str">
        <f>+IF(LEN($I409)&gt;5,IF(ISERROR(VLOOKUP(AH409,'CODIGO PAGO'!$B$2:$B$20,1,0)),1,IF(OR(AND(DB409=1,AH409&lt;&gt;"N"),AND(DB409=3,AH409&lt;&gt;"B"),AND(DB409=2,LEFT(TRIM(AH409),1)&lt;&gt;"I")),1,IF(OR(AND(DB409=0,AH409="N"),AND(DB409=0,AH409="B"),AND(DB409=0,LEFT(TRIM(AH409),1)="I")),1,0))),"")</f>
        <v/>
      </c>
      <c r="EE409" s="23" t="str">
        <f t="shared" si="254"/>
        <v/>
      </c>
      <c r="EF409" s="23" t="str">
        <f>+IF(LEN($I409)&gt;5,IF(ISERROR(VLOOKUP(AJ409,'CODIGO PAGO'!$B$2:$B$20,1,0)),1,IF(OR(AND(DD409=1,AJ409&lt;&gt;"N"),AND(DD409=3,AJ409&lt;&gt;"B"),AND(DD409=2,LEFT(TRIM(AJ409),1)&lt;&gt;"I")),1,IF(OR(AND(DD409=0,AJ409="N"),AND(DD409=0,AJ409="B"),AND(DD409=0,LEFT(TRIM(AJ409),1)="I")),1,0))),"")</f>
        <v/>
      </c>
      <c r="EG409" s="23" t="str">
        <f t="shared" si="255"/>
        <v/>
      </c>
      <c r="EH409" s="23" t="str">
        <f>+IF(LEN($I409)&gt;5,IF(ISERROR(VLOOKUP(AL409,'CODIGO PAGO'!$B$2:$B$20,1,0)),1,IF(OR(AND(DF409=1,AL409&lt;&gt;"N"),AND(DF409=3,AL409&lt;&gt;"B"),AND(DF409=2,LEFT(TRIM(AL409),1)&lt;&gt;"I")),1,IF(OR(AND(DF409=0,AL409="N"),AND(DF409=0,AL409="B"),AND(DF409=0,LEFT(TRIM(AL409),1)="I")),1,0))),"")</f>
        <v/>
      </c>
      <c r="EI409" s="23" t="str">
        <f t="shared" si="256"/>
        <v/>
      </c>
      <c r="EJ409" s="23" t="str">
        <f>+IF(LEN($I409)&gt;5,IF(ISERROR(VLOOKUP(AN409,'CODIGO PAGO'!$B$2:$B$20,1,0)),1,IF(OR(AND(DH409=1,AN409&lt;&gt;"N"),AND(DH409=3,AN409&lt;&gt;"B"),AND(DH409=2,LEFT(TRIM(AN409),1)&lt;&gt;"I")),1,IF(OR(AND(DH409=0,AN409="N"),AND(DH409=0,AN409="B"),AND(DH409=0,LEFT(TRIM(AN409),1)="I")),1,0))),"")</f>
        <v/>
      </c>
      <c r="EK409" s="23" t="str">
        <f t="shared" si="257"/>
        <v/>
      </c>
      <c r="EL409" s="24" t="str">
        <f t="shared" si="258"/>
        <v/>
      </c>
    </row>
    <row r="410" spans="1:142" s="26" customFormat="1">
      <c r="A410" s="15" t="str">
        <f t="shared" si="224"/>
        <v/>
      </c>
      <c r="B410" s="1" t="str">
        <f>+IF(LEN(I410)&gt;5,'CODIGO PAGO'!$B$28,"")</f>
        <v/>
      </c>
      <c r="C410" s="1" t="str">
        <f>+IF(LEN($I410)&gt;5,BD!D410,"")</f>
        <v/>
      </c>
      <c r="D410" s="168" t="str">
        <f>+IF(LEN($I410)&gt;5,BD!A410,"")</f>
        <v/>
      </c>
      <c r="E410" s="1" t="str">
        <f>+IF(LEN($I410)&gt;5,BD!B410,"")</f>
        <v/>
      </c>
      <c r="F410" s="1" t="str">
        <f>+IF(LEN($I410)&gt;5,BD!C410,"")</f>
        <v/>
      </c>
      <c r="G410" s="141"/>
      <c r="H410" s="141"/>
      <c r="I410" s="1" t="str">
        <f>+IF(LEN(BD!G410)&gt;5,BD!G410,"")</f>
        <v/>
      </c>
      <c r="J410" s="167" t="str">
        <f>+IF(LEN($I410)&gt;5,BD!E410,"")</f>
        <v/>
      </c>
      <c r="K410" s="6" t="str">
        <f t="shared" si="225"/>
        <v/>
      </c>
      <c r="L410" s="87" t="str">
        <f>+IF(LEN($I410)&gt;5,BD!H410,"")</f>
        <v/>
      </c>
      <c r="M410" s="40" t="str">
        <f t="shared" si="226"/>
        <v/>
      </c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4" t="str">
        <f t="shared" si="227"/>
        <v/>
      </c>
      <c r="AQ410" s="5" t="str">
        <f t="shared" si="228"/>
        <v/>
      </c>
      <c r="AR410" s="91" t="str">
        <f t="shared" si="229"/>
        <v/>
      </c>
      <c r="AS410" s="5" t="str">
        <f t="shared" si="230"/>
        <v/>
      </c>
      <c r="AT410" s="91" t="str">
        <f t="shared" si="231"/>
        <v/>
      </c>
      <c r="AU410" s="4" t="str">
        <f t="shared" si="232"/>
        <v/>
      </c>
      <c r="AV410" s="4" t="str">
        <f t="shared" si="233"/>
        <v/>
      </c>
      <c r="AW410" s="4" t="str">
        <f t="shared" si="234"/>
        <v/>
      </c>
      <c r="AX410" s="4" t="str">
        <f t="shared" si="235"/>
        <v/>
      </c>
      <c r="AY410" s="88" t="str">
        <f t="shared" si="236"/>
        <v/>
      </c>
      <c r="AZ410" s="17" t="str">
        <f t="shared" si="237"/>
        <v/>
      </c>
      <c r="BA410" s="18" t="str">
        <f t="shared" si="238"/>
        <v/>
      </c>
      <c r="BB410" s="19" t="str">
        <f>+IF(LEN(I410)&gt;5,IF(INT(RIGHT(B410,1))=9,0.5*L410*AY410,INT(MID(B410,5,LEN(B410)-4))*L410)+IFERROR(VLOOKUP(I410,AJUSTES!$A$1:$I$50,9,0),0),"")</f>
        <v/>
      </c>
      <c r="BC410" s="12"/>
      <c r="BD410" s="19" t="str">
        <f t="shared" si="239"/>
        <v/>
      </c>
      <c r="BE410" s="18" t="str">
        <f t="shared" si="240"/>
        <v/>
      </c>
      <c r="BF410" s="139" t="str">
        <f t="shared" si="241"/>
        <v/>
      </c>
      <c r="BG410" s="114"/>
      <c r="BH410" s="18" t="str">
        <f t="shared" si="242"/>
        <v/>
      </c>
      <c r="BI410" s="13"/>
      <c r="BJ410" s="12"/>
      <c r="BK410" s="12"/>
      <c r="BL410" s="145"/>
      <c r="BM410" s="12"/>
      <c r="BN410" s="12"/>
      <c r="BO410" s="12"/>
      <c r="BP410" s="12"/>
      <c r="BQ410" s="12"/>
      <c r="BR410" s="12"/>
      <c r="BS410" s="146"/>
      <c r="BT410" s="14"/>
      <c r="BU410" s="12"/>
      <c r="BV410" s="12"/>
      <c r="BW410" s="12"/>
      <c r="BX410" s="12"/>
      <c r="BY410" s="12"/>
      <c r="BZ410" s="144"/>
      <c r="CA410" s="107" t="str">
        <f>+IF(LEN($I410)&gt;5,IF(BD!F410="N/A","",BD!F410),"")</f>
        <v/>
      </c>
      <c r="CB410" s="21"/>
      <c r="CC410" s="147"/>
      <c r="CD410" s="148"/>
      <c r="CE410" s="8" t="str">
        <f>+IF(LEN(I410)&gt;5,BD!M410,"")</f>
        <v/>
      </c>
      <c r="CF410" s="16" t="str">
        <f>+IF(LEN(I410)&gt;5,BD!N410,"")</f>
        <v/>
      </c>
      <c r="CG410" s="3" t="str">
        <f t="shared" si="243"/>
        <v/>
      </c>
      <c r="CH410" s="23" t="str">
        <f>+IF(AND(LEN($I410)&gt;5),IF(AND($J410&gt;N$1,$J410&lt;=$AO$1),1,IF((COUNTIFS(INCAPACIDADES!$C$1:$C$51,$I410,INCAPACIDADES!K$1:K$51,N$1))&gt;0,2,IF(VLOOKUP($C410,BD!$D$1:$F$501,3,0)&gt;N$1,0,3))),"")</f>
        <v/>
      </c>
      <c r="CI410" s="23" t="str">
        <f>+IF(AND(LEN($I410)&gt;5),IF(AND($J410&gt;O$1,$J410&lt;=$AO$1),1,IF((COUNTIFS(INCAPACIDADES!$C$1:$C$51,$I410,INCAPACIDADES!L$1:L$51,O$1))&gt;0,2,IF(VLOOKUP($C410,BD!$D$1:$F$501,3,0)&gt;O$1,0,3))),"")</f>
        <v/>
      </c>
      <c r="CJ410" s="23" t="str">
        <f>+IF(AND(LEN($I410)&gt;5),IF(AND($J410&gt;P$1,$J410&lt;=$AO$1),1,IF((COUNTIFS(INCAPACIDADES!$C$1:$C$51,$I410,INCAPACIDADES!M$1:M$51,P$1))&gt;0,2,IF(VLOOKUP($C410,BD!$D$1:$F$501,3,0)&gt;P$1,0,3))),"")</f>
        <v/>
      </c>
      <c r="CK410" s="23" t="str">
        <f>+IF(AND(LEN($I410)&gt;5),IF(AND($J410&gt;Q$1,$J410&lt;=$AO$1),1,IF((COUNTIFS(INCAPACIDADES!$C$1:$C$51,$I410,INCAPACIDADES!N$1:N$51,Q$1))&gt;0,2,IF(VLOOKUP($C410,BD!$D$1:$F$501,3,0)&gt;Q$1,0,3))),"")</f>
        <v/>
      </c>
      <c r="CL410" s="23" t="str">
        <f>+IF(AND(LEN($I410)&gt;5),IF(AND($J410&gt;R$1,$J410&lt;=$AO$1),1,IF((COUNTIFS(INCAPACIDADES!$C$1:$C$51,$I410,INCAPACIDADES!O$1:O$51,R$1))&gt;0,2,IF(VLOOKUP($C410,BD!$D$1:$F$501,3,0)&gt;R$1,0,3))),"")</f>
        <v/>
      </c>
      <c r="CM410" s="23" t="str">
        <f>+IF(AND(LEN($I410)&gt;5),IF(AND($J410&gt;S$1,$J410&lt;=$AO$1),1,IF((COUNTIFS(INCAPACIDADES!$C$1:$C$51,$I410,INCAPACIDADES!P$1:P$51,S$1))&gt;0,2,IF(VLOOKUP($C410,BD!$D$1:$F$501,3,0)&gt;S$1,0,3))),"")</f>
        <v/>
      </c>
      <c r="CN410" s="23" t="str">
        <f>+IF(AND(LEN($I410)&gt;5),IF(AND($J410&gt;T$1,$J410&lt;=$AO$1),1,IF((COUNTIFS(INCAPACIDADES!$C$1:$C$51,$I410,INCAPACIDADES!Q$1:Q$51,T$1))&gt;0,2,IF(VLOOKUP($C410,BD!$D$1:$F$501,3,0)&gt;T$1,0,3))),"")</f>
        <v/>
      </c>
      <c r="CO410" s="23" t="str">
        <f>+IF(AND(LEN($I410)&gt;5),IF(AND($J410&gt;U$1,$J410&lt;=$AO$1),1,IF((COUNTIFS(INCAPACIDADES!$C$1:$C$51,$I410,INCAPACIDADES!R$1:R$51,U$1))&gt;0,2,IF(VLOOKUP($C410,BD!$D$1:$F$501,3,0)&gt;U$1,0,3))),"")</f>
        <v/>
      </c>
      <c r="CP410" s="23" t="str">
        <f>+IF(AND(LEN($I410)&gt;5),IF(AND($J410&gt;V$1,$J410&lt;=$AO$1),1,IF((COUNTIFS(INCAPACIDADES!$C$1:$C$51,$I410,INCAPACIDADES!S$1:S$51,V$1))&gt;0,2,IF(VLOOKUP($C410,BD!$D$1:$F$501,3,0)&gt;V$1,0,3))),"")</f>
        <v/>
      </c>
      <c r="CQ410" s="23" t="str">
        <f>+IF(AND(LEN($I410)&gt;5),IF(AND($J410&gt;W$1,$J410&lt;=$AO$1),1,IF((COUNTIFS(INCAPACIDADES!$C$1:$C$51,$I410,INCAPACIDADES!T$1:T$51,W$1))&gt;0,2,IF(VLOOKUP($C410,BD!$D$1:$F$501,3,0)&gt;W$1,0,3))),"")</f>
        <v/>
      </c>
      <c r="CR410" s="23" t="str">
        <f>+IF(AND(LEN($I410)&gt;5),IF(AND($J410&gt;X$1,$J410&lt;=$AO$1),1,IF((COUNTIFS(INCAPACIDADES!$C$1:$C$51,$I410,INCAPACIDADES!U$1:U$51,X$1))&gt;0,2,IF(VLOOKUP($C410,BD!$D$1:$F$501,3,0)&gt;X$1,0,3))),"")</f>
        <v/>
      </c>
      <c r="CS410" s="23" t="str">
        <f>+IF(AND(LEN($I410)&gt;5),IF(AND($J410&gt;Y$1,$J410&lt;=$AO$1),1,IF((COUNTIFS(INCAPACIDADES!$C$1:$C$51,$I410,INCAPACIDADES!V$1:V$51,Y$1))&gt;0,2,IF(VLOOKUP($C410,BD!$D$1:$F$501,3,0)&gt;Y$1,0,3))),"")</f>
        <v/>
      </c>
      <c r="CT410" s="23" t="str">
        <f>+IF(AND(LEN($I410)&gt;5),IF(AND($J410&gt;Z$1,$J410&lt;=$AO$1),1,IF((COUNTIFS(INCAPACIDADES!$C$1:$C$51,$I410,INCAPACIDADES!W$1:W$51,Z$1))&gt;0,2,IF(VLOOKUP($C410,BD!$D$1:$F$501,3,0)&gt;Z$1,0,3))),"")</f>
        <v/>
      </c>
      <c r="CU410" s="23" t="str">
        <f>+IF(AND(LEN($I410)&gt;5),IF(AND($J410&gt;AA$1,$J410&lt;=$AO$1),1,IF((COUNTIFS(INCAPACIDADES!$C$1:$C$51,$I410,INCAPACIDADES!X$1:X$51,AA$1))&gt;0,2,IF(VLOOKUP($C410,BD!$D$1:$F$501,3,0)&gt;AA$1,0,3))),"")</f>
        <v/>
      </c>
      <c r="CV410" s="23" t="str">
        <f>+IF(AND(LEN($I410)&gt;5),IF(AND($J410&gt;AB$1,$J410&lt;=$AO$1),1,IF((COUNTIFS(INCAPACIDADES!$C$1:$C$51,$I410,INCAPACIDADES!Y$1:Y$51,AB$1))&gt;0,2,IF(VLOOKUP($C410,BD!$D$1:$F$501,3,0)&gt;AB$1,0,3))),"")</f>
        <v/>
      </c>
      <c r="CW410" s="23" t="str">
        <f>+IF(AND(LEN($I410)&gt;5),IF(AND($J410&gt;AC$1,$J410&lt;=$AO$1),1,IF((COUNTIFS(INCAPACIDADES!$C$1:$C$51,$I410,INCAPACIDADES!Z$1:Z$51,AC$1))&gt;0,2,IF(VLOOKUP($C410,BD!$D$1:$F$501,3,0)&gt;AC$1,0,3))),"")</f>
        <v/>
      </c>
      <c r="CX410" s="23" t="str">
        <f>+IF(AND(LEN($I410)&gt;5),IF(AND($J410&gt;AD$1,$J410&lt;=$AO$1),1,IF((COUNTIFS(INCAPACIDADES!$C$1:$C$51,$I410,INCAPACIDADES!AA$1:AA$51,AD$1))&gt;0,2,IF(VLOOKUP($C410,BD!$D$1:$F$501,3,0)&gt;AD$1,0,3))),"")</f>
        <v/>
      </c>
      <c r="CY410" s="23" t="str">
        <f>+IF(AND(LEN($I410)&gt;5),IF(AND($J410&gt;AE$1,$J410&lt;=$AO$1),1,IF((COUNTIFS(INCAPACIDADES!$C$1:$C$51,$I410,INCAPACIDADES!AB$1:AB$51,AE$1))&gt;0,2,IF(VLOOKUP($C410,BD!$D$1:$F$501,3,0)&gt;AE$1,0,3))),"")</f>
        <v/>
      </c>
      <c r="CZ410" s="23" t="str">
        <f>+IF(AND(LEN($I410)&gt;5),IF(AND($J410&gt;AF$1,$J410&lt;=$AO$1),1,IF((COUNTIFS(INCAPACIDADES!$C$1:$C$51,$I410,INCAPACIDADES!AC$1:AC$51,AF$1))&gt;0,2,IF(VLOOKUP($C410,BD!$D$1:$F$501,3,0)&gt;AF$1,0,3))),"")</f>
        <v/>
      </c>
      <c r="DA410" s="23" t="str">
        <f>+IF(AND(LEN($I410)&gt;5),IF(AND($J410&gt;AG$1,$J410&lt;=$AO$1),1,IF((COUNTIFS(INCAPACIDADES!$C$1:$C$51,$I410,INCAPACIDADES!AD$1:AD$51,AG$1))&gt;0,2,IF(VLOOKUP($C410,BD!$D$1:$F$501,3,0)&gt;AG$1,0,3))),"")</f>
        <v/>
      </c>
      <c r="DB410" s="23" t="str">
        <f>+IF(AND(LEN($I410)&gt;5),IF(AND($J410&gt;AH$1,$J410&lt;=$AO$1),1,IF((COUNTIFS(INCAPACIDADES!$C$1:$C$51,$I410,INCAPACIDADES!AE$1:AE$51,AH$1))&gt;0,2,IF(VLOOKUP($C410,BD!$D$1:$F$501,3,0)&gt;AH$1,0,3))),"")</f>
        <v/>
      </c>
      <c r="DC410" s="23" t="str">
        <f>+IF(AND(LEN($I410)&gt;5),IF(AND($J410&gt;AI$1,$J410&lt;=$AO$1),1,IF((COUNTIFS(INCAPACIDADES!$C$1:$C$51,$I410,INCAPACIDADES!AF$1:AF$51,AI$1))&gt;0,2,IF(VLOOKUP($C410,BD!$D$1:$F$501,3,0)&gt;AI$1,0,3))),"")</f>
        <v/>
      </c>
      <c r="DD410" s="23" t="str">
        <f>+IF(AND(LEN($I410)&gt;5),IF(AND($J410&gt;AJ$1,$J410&lt;=$AO$1),1,IF((COUNTIFS(INCAPACIDADES!$C$1:$C$51,$I410,INCAPACIDADES!AG$1:AG$51,AJ$1))&gt;0,2,IF(VLOOKUP($C410,BD!$D$1:$F$501,3,0)&gt;AJ$1,0,3))),"")</f>
        <v/>
      </c>
      <c r="DE410" s="23" t="str">
        <f>+IF(AND(LEN($I410)&gt;5),IF(AND($J410&gt;AK$1,$J410&lt;=$AO$1),1,IF((COUNTIFS(INCAPACIDADES!$C$1:$C$51,$I410,INCAPACIDADES!AH$1:AH$51,AK$1))&gt;0,2,IF(VLOOKUP($C410,BD!$D$1:$F$501,3,0)&gt;AK$1,0,3))),"")</f>
        <v/>
      </c>
      <c r="DF410" s="23" t="str">
        <f>+IF(AND(LEN($I410)&gt;5),IF(AND($J410&gt;AL$1,$J410&lt;=$AO$1),1,IF((COUNTIFS(INCAPACIDADES!$C$1:$C$51,$I410,INCAPACIDADES!AI$1:AI$51,AL$1))&gt;0,2,IF(VLOOKUP($C410,BD!$D$1:$F$501,3,0)&gt;AL$1,0,3))),"")</f>
        <v/>
      </c>
      <c r="DG410" s="23" t="str">
        <f>+IF(AND(LEN($I410)&gt;5),IF(AND($J410&gt;AM$1,$J410&lt;=$AO$1),1,IF((COUNTIFS(INCAPACIDADES!$C$1:$C$51,$I410,INCAPACIDADES!AJ$1:AJ$51,AM$1))&gt;0,2,IF(VLOOKUP($C410,BD!$D$1:$F$501,3,0)&gt;AM$1,0,3))),"")</f>
        <v/>
      </c>
      <c r="DH410" s="23" t="str">
        <f>+IF(AND(LEN($I410)&gt;5),IF(AND($J410&gt;AN$1,$J410&lt;=$AO$1),1,IF((COUNTIFS(INCAPACIDADES!$C$1:$C$51,$I410,INCAPACIDADES!AK$1:AK$51,AN$1))&gt;0,2,IF(VLOOKUP($C410,BD!$D$1:$F$501,3,0)&gt;AN$1,0,3))),"")</f>
        <v/>
      </c>
      <c r="DI410" s="23" t="str">
        <f>+IF(AND(LEN($I410)&gt;5),IF(AND($J410&gt;AO$1,$J410&lt;=$AO$1),1,IF((COUNTIFS(INCAPACIDADES!$C$1:$C$51,$I410,INCAPACIDADES!AL$1:AL$51,AO$1))&gt;0,2,IF(VLOOKUP($C410,BD!$D$1:$F$501,3,0)&gt;AO$1,0,3))),"")</f>
        <v/>
      </c>
      <c r="DJ410" s="23" t="str">
        <f>+IF(LEN($I410)&gt;5,IF(ISERROR(VLOOKUP(N410,'CODIGO PAGO'!$B$2:$B$20,1,0)),1,IF(OR(AND(CH410=1,N410&lt;&gt;"N"),AND(CH410=3,N410&lt;&gt;"B"),AND(CH410=2,LEFT(TRIM(N410),1)&lt;&gt;"I")),1,IF(OR(AND(CH410=0,N410="N"),AND(CH410=0,N410="B"),AND(CH410=0,LEFT(TRIM(N410),1)="I")),1,0))),"")</f>
        <v/>
      </c>
      <c r="DK410" s="23" t="str">
        <f t="shared" si="244"/>
        <v/>
      </c>
      <c r="DL410" s="23" t="str">
        <f>+IF(LEN($I410)&gt;5,IF(ISERROR(VLOOKUP(P410,'CODIGO PAGO'!$B$2:$B$20,1,0)),1,IF(OR(AND(CJ410=1,P410&lt;&gt;"N"),AND(CJ410=3,P410&lt;&gt;"B"),AND(CJ410=2,LEFT(TRIM(P410),1)&lt;&gt;"I")),1,IF(OR(AND(CJ410=0,P410="N"),AND(CJ410=0,P410="B"),AND(CJ410=0,LEFT(TRIM(P410),1)="I")),1,0))),"")</f>
        <v/>
      </c>
      <c r="DM410" s="23" t="str">
        <f t="shared" si="245"/>
        <v/>
      </c>
      <c r="DN410" s="23" t="str">
        <f>+IF(LEN($I410)&gt;5,IF(ISERROR(VLOOKUP(R410,'CODIGO PAGO'!$B$2:$B$20,1,0)),1,IF(OR(AND(CL410=1,R410&lt;&gt;"N"),AND(CL410=3,R410&lt;&gt;"B"),AND(CL410=2,LEFT(TRIM(R410),1)&lt;&gt;"I")),1,IF(OR(AND(CL410=0,R410="N"),AND(CL410=0,R410="B"),AND(CL410=0,LEFT(TRIM(R410),1)="I")),1,0))),"")</f>
        <v/>
      </c>
      <c r="DO410" s="23" t="str">
        <f t="shared" si="246"/>
        <v/>
      </c>
      <c r="DP410" s="23" t="str">
        <f>+IF(LEN($I410)&gt;5,IF(ISERROR(VLOOKUP(T410,'CODIGO PAGO'!$B$2:$B$20,1,0)),1,IF(OR(AND(CN410=1,T410&lt;&gt;"N"),AND(CN410=3,T410&lt;&gt;"B"),AND(CN410=2,LEFT(TRIM(T410),1)&lt;&gt;"I")),1,IF(OR(AND(CN410=0,T410="N"),AND(CN410=0,T410="B"),AND(CN410=0,LEFT(TRIM(T410),1)="I")),1,0))),"")</f>
        <v/>
      </c>
      <c r="DQ410" s="23" t="str">
        <f t="shared" si="247"/>
        <v/>
      </c>
      <c r="DR410" s="23" t="str">
        <f>+IF(LEN($I410)&gt;5,IF(ISERROR(VLOOKUP(V410,'CODIGO PAGO'!$B$2:$B$20,1,0)),1,IF(OR(AND(CP410=1,V410&lt;&gt;"N"),AND(CP410=3,V410&lt;&gt;"B"),AND(CP410=2,LEFT(TRIM(V410),1)&lt;&gt;"I")),1,IF(OR(AND(CP410=0,V410="N"),AND(CP410=0,V410="B"),AND(CP410=0,LEFT(TRIM(V410),1)="I")),1,0))),"")</f>
        <v/>
      </c>
      <c r="DS410" s="23" t="str">
        <f t="shared" si="248"/>
        <v/>
      </c>
      <c r="DT410" s="23" t="str">
        <f>+IF(LEN($I410)&gt;5,IF(ISERROR(VLOOKUP(X410,'CODIGO PAGO'!$B$2:$B$20,1,0)),1,IF(OR(AND(CR410=1,X410&lt;&gt;"N"),AND(CR410=3,X410&lt;&gt;"B"),AND(CR410=2,LEFT(TRIM(X410),1)&lt;&gt;"I")),1,IF(OR(AND(CR410=0,X410="N"),AND(CR410=0,X410="B"),AND(CR410=0,LEFT(TRIM(X410),1)="I")),1,0))),"")</f>
        <v/>
      </c>
      <c r="DU410" s="23" t="str">
        <f t="shared" si="249"/>
        <v/>
      </c>
      <c r="DV410" s="23" t="str">
        <f>+IF(LEN($I410)&gt;5,IF(ISERROR(VLOOKUP(Z410,'CODIGO PAGO'!$B$2:$B$20,1,0)),1,IF(OR(AND(CT410=1,Z410&lt;&gt;"N"),AND(CT410=3,Z410&lt;&gt;"B"),AND(CT410=2,LEFT(TRIM(Z410),1)&lt;&gt;"I")),1,IF(OR(AND(CT410=0,Z410="N"),AND(CT410=0,Z410="B"),AND(CT410=0,LEFT(TRIM(Z410),1)="I")),1,0))),"")</f>
        <v/>
      </c>
      <c r="DW410" s="23" t="str">
        <f t="shared" si="250"/>
        <v/>
      </c>
      <c r="DX410" s="23" t="str">
        <f>+IF(LEN($I410)&gt;5,IF(ISERROR(VLOOKUP(AB410,'CODIGO PAGO'!$B$2:$B$20,1,0)),1,IF(OR(AND(CV410=1,AB410&lt;&gt;"N"),AND(CV410=3,AB410&lt;&gt;"B"),AND(CV410=2,LEFT(TRIM(AB410),1)&lt;&gt;"I")),1,IF(OR(AND(CV410=0,AB410="N"),AND(CV410=0,AB410="B"),AND(CV410=0,LEFT(TRIM(AB410),1)="I")),1,0))),"")</f>
        <v/>
      </c>
      <c r="DY410" s="23" t="str">
        <f t="shared" si="251"/>
        <v/>
      </c>
      <c r="DZ410" s="23" t="str">
        <f>+IF(LEN($I410)&gt;5,IF(ISERROR(VLOOKUP(AD410,'CODIGO PAGO'!$B$2:$B$20,1,0)),1,IF(OR(AND(CX410=1,AD410&lt;&gt;"N"),AND(CX410=3,AD410&lt;&gt;"B"),AND(CX410=2,LEFT(TRIM(AD410),1)&lt;&gt;"I")),1,IF(OR(AND(CX410=0,AD410="N"),AND(CX410=0,AD410="B"),AND(CX410=0,LEFT(TRIM(AD410),1)="I")),1,0))),"")</f>
        <v/>
      </c>
      <c r="EA410" s="23" t="str">
        <f t="shared" si="252"/>
        <v/>
      </c>
      <c r="EB410" s="23" t="str">
        <f>+IF(LEN($I410)&gt;5,IF(ISERROR(VLOOKUP(AF410,'CODIGO PAGO'!$B$2:$B$20,1,0)),1,IF(OR(AND(CZ410=1,AF410&lt;&gt;"N"),AND(CZ410=3,AF410&lt;&gt;"B"),AND(CZ410=2,LEFT(TRIM(AF410),1)&lt;&gt;"I")),1,IF(OR(AND(CZ410=0,AF410="N"),AND(CZ410=0,AF410="B"),AND(CZ410=0,LEFT(TRIM(AF410),1)="I")),1,0))),"")</f>
        <v/>
      </c>
      <c r="EC410" s="23" t="str">
        <f t="shared" si="253"/>
        <v/>
      </c>
      <c r="ED410" s="23" t="str">
        <f>+IF(LEN($I410)&gt;5,IF(ISERROR(VLOOKUP(AH410,'CODIGO PAGO'!$B$2:$B$20,1,0)),1,IF(OR(AND(DB410=1,AH410&lt;&gt;"N"),AND(DB410=3,AH410&lt;&gt;"B"),AND(DB410=2,LEFT(TRIM(AH410),1)&lt;&gt;"I")),1,IF(OR(AND(DB410=0,AH410="N"),AND(DB410=0,AH410="B"),AND(DB410=0,LEFT(TRIM(AH410),1)="I")),1,0))),"")</f>
        <v/>
      </c>
      <c r="EE410" s="23" t="str">
        <f t="shared" si="254"/>
        <v/>
      </c>
      <c r="EF410" s="23" t="str">
        <f>+IF(LEN($I410)&gt;5,IF(ISERROR(VLOOKUP(AJ410,'CODIGO PAGO'!$B$2:$B$20,1,0)),1,IF(OR(AND(DD410=1,AJ410&lt;&gt;"N"),AND(DD410=3,AJ410&lt;&gt;"B"),AND(DD410=2,LEFT(TRIM(AJ410),1)&lt;&gt;"I")),1,IF(OR(AND(DD410=0,AJ410="N"),AND(DD410=0,AJ410="B"),AND(DD410=0,LEFT(TRIM(AJ410),1)="I")),1,0))),"")</f>
        <v/>
      </c>
      <c r="EG410" s="23" t="str">
        <f t="shared" si="255"/>
        <v/>
      </c>
      <c r="EH410" s="23" t="str">
        <f>+IF(LEN($I410)&gt;5,IF(ISERROR(VLOOKUP(AL410,'CODIGO PAGO'!$B$2:$B$20,1,0)),1,IF(OR(AND(DF410=1,AL410&lt;&gt;"N"),AND(DF410=3,AL410&lt;&gt;"B"),AND(DF410=2,LEFT(TRIM(AL410),1)&lt;&gt;"I")),1,IF(OR(AND(DF410=0,AL410="N"),AND(DF410=0,AL410="B"),AND(DF410=0,LEFT(TRIM(AL410),1)="I")),1,0))),"")</f>
        <v/>
      </c>
      <c r="EI410" s="23" t="str">
        <f t="shared" si="256"/>
        <v/>
      </c>
      <c r="EJ410" s="23" t="str">
        <f>+IF(LEN($I410)&gt;5,IF(ISERROR(VLOOKUP(AN410,'CODIGO PAGO'!$B$2:$B$20,1,0)),1,IF(OR(AND(DH410=1,AN410&lt;&gt;"N"),AND(DH410=3,AN410&lt;&gt;"B"),AND(DH410=2,LEFT(TRIM(AN410),1)&lt;&gt;"I")),1,IF(OR(AND(DH410=0,AN410="N"),AND(DH410=0,AN410="B"),AND(DH410=0,LEFT(TRIM(AN410),1)="I")),1,0))),"")</f>
        <v/>
      </c>
      <c r="EK410" s="23" t="str">
        <f t="shared" si="257"/>
        <v/>
      </c>
      <c r="EL410" s="24" t="str">
        <f t="shared" si="258"/>
        <v/>
      </c>
    </row>
    <row r="411" spans="1:142" s="26" customFormat="1">
      <c r="A411" s="15" t="str">
        <f t="shared" si="224"/>
        <v/>
      </c>
      <c r="B411" s="1" t="str">
        <f>+IF(LEN(I411)&gt;5,'CODIGO PAGO'!$B$28,"")</f>
        <v/>
      </c>
      <c r="C411" s="1" t="str">
        <f>+IF(LEN($I411)&gt;5,BD!D411,"")</f>
        <v/>
      </c>
      <c r="D411" s="168" t="str">
        <f>+IF(LEN($I411)&gt;5,BD!A411,"")</f>
        <v/>
      </c>
      <c r="E411" s="1" t="str">
        <f>+IF(LEN($I411)&gt;5,BD!B411,"")</f>
        <v/>
      </c>
      <c r="F411" s="1" t="str">
        <f>+IF(LEN($I411)&gt;5,BD!C411,"")</f>
        <v/>
      </c>
      <c r="G411" s="141"/>
      <c r="H411" s="141"/>
      <c r="I411" s="1" t="str">
        <f>+IF(LEN(BD!G411)&gt;5,BD!G411,"")</f>
        <v/>
      </c>
      <c r="J411" s="167" t="str">
        <f>+IF(LEN($I411)&gt;5,BD!E411,"")</f>
        <v/>
      </c>
      <c r="K411" s="6" t="str">
        <f t="shared" si="225"/>
        <v/>
      </c>
      <c r="L411" s="87" t="str">
        <f>+IF(LEN($I411)&gt;5,BD!H411,"")</f>
        <v/>
      </c>
      <c r="M411" s="40" t="str">
        <f t="shared" si="226"/>
        <v/>
      </c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4" t="str">
        <f t="shared" si="227"/>
        <v/>
      </c>
      <c r="AQ411" s="5" t="str">
        <f t="shared" si="228"/>
        <v/>
      </c>
      <c r="AR411" s="91" t="str">
        <f t="shared" si="229"/>
        <v/>
      </c>
      <c r="AS411" s="5" t="str">
        <f t="shared" si="230"/>
        <v/>
      </c>
      <c r="AT411" s="91" t="str">
        <f t="shared" si="231"/>
        <v/>
      </c>
      <c r="AU411" s="4" t="str">
        <f t="shared" si="232"/>
        <v/>
      </c>
      <c r="AV411" s="4" t="str">
        <f t="shared" si="233"/>
        <v/>
      </c>
      <c r="AW411" s="4" t="str">
        <f t="shared" si="234"/>
        <v/>
      </c>
      <c r="AX411" s="4" t="str">
        <f t="shared" si="235"/>
        <v/>
      </c>
      <c r="AY411" s="88" t="str">
        <f t="shared" si="236"/>
        <v/>
      </c>
      <c r="AZ411" s="17" t="str">
        <f t="shared" si="237"/>
        <v/>
      </c>
      <c r="BA411" s="18" t="str">
        <f t="shared" si="238"/>
        <v/>
      </c>
      <c r="BB411" s="19" t="str">
        <f>+IF(LEN(I411)&gt;5,IF(INT(RIGHT(B411,1))=9,0.5*L411*AY411,INT(MID(B411,5,LEN(B411)-4))*L411)+IFERROR(VLOOKUP(I411,AJUSTES!$A$1:$I$50,9,0),0),"")</f>
        <v/>
      </c>
      <c r="BC411" s="12"/>
      <c r="BD411" s="19" t="str">
        <f t="shared" si="239"/>
        <v/>
      </c>
      <c r="BE411" s="18" t="str">
        <f t="shared" si="240"/>
        <v/>
      </c>
      <c r="BF411" s="139" t="str">
        <f t="shared" si="241"/>
        <v/>
      </c>
      <c r="BG411" s="114"/>
      <c r="BH411" s="18" t="str">
        <f t="shared" si="242"/>
        <v/>
      </c>
      <c r="BI411" s="13"/>
      <c r="BJ411" s="12"/>
      <c r="BK411" s="12"/>
      <c r="BL411" s="145"/>
      <c r="BM411" s="12"/>
      <c r="BN411" s="12"/>
      <c r="BO411" s="12"/>
      <c r="BP411" s="12"/>
      <c r="BQ411" s="12"/>
      <c r="BR411" s="12"/>
      <c r="BS411" s="146"/>
      <c r="BT411" s="14"/>
      <c r="BU411" s="12"/>
      <c r="BV411" s="12"/>
      <c r="BW411" s="12"/>
      <c r="BX411" s="12"/>
      <c r="BY411" s="12"/>
      <c r="BZ411" s="144"/>
      <c r="CA411" s="107" t="str">
        <f>+IF(LEN($I411)&gt;5,IF(BD!F411="N/A","",BD!F411),"")</f>
        <v/>
      </c>
      <c r="CB411" s="21"/>
      <c r="CC411" s="147"/>
      <c r="CD411" s="148"/>
      <c r="CE411" s="8" t="str">
        <f>+IF(LEN(I411)&gt;5,BD!M411,"")</f>
        <v/>
      </c>
      <c r="CF411" s="16" t="str">
        <f>+IF(LEN(I411)&gt;5,BD!N411,"")</f>
        <v/>
      </c>
      <c r="CG411" s="3" t="str">
        <f t="shared" si="243"/>
        <v/>
      </c>
      <c r="CH411" s="23" t="str">
        <f>+IF(AND(LEN($I411)&gt;5),IF(AND($J411&gt;N$1,$J411&lt;=$AO$1),1,IF((COUNTIFS(INCAPACIDADES!$C$1:$C$51,$I411,INCAPACIDADES!K$1:K$51,N$1))&gt;0,2,IF(VLOOKUP($C411,BD!$D$1:$F$501,3,0)&gt;N$1,0,3))),"")</f>
        <v/>
      </c>
      <c r="CI411" s="23" t="str">
        <f>+IF(AND(LEN($I411)&gt;5),IF(AND($J411&gt;O$1,$J411&lt;=$AO$1),1,IF((COUNTIFS(INCAPACIDADES!$C$1:$C$51,$I411,INCAPACIDADES!L$1:L$51,O$1))&gt;0,2,IF(VLOOKUP($C411,BD!$D$1:$F$501,3,0)&gt;O$1,0,3))),"")</f>
        <v/>
      </c>
      <c r="CJ411" s="23" t="str">
        <f>+IF(AND(LEN($I411)&gt;5),IF(AND($J411&gt;P$1,$J411&lt;=$AO$1),1,IF((COUNTIFS(INCAPACIDADES!$C$1:$C$51,$I411,INCAPACIDADES!M$1:M$51,P$1))&gt;0,2,IF(VLOOKUP($C411,BD!$D$1:$F$501,3,0)&gt;P$1,0,3))),"")</f>
        <v/>
      </c>
      <c r="CK411" s="23" t="str">
        <f>+IF(AND(LEN($I411)&gt;5),IF(AND($J411&gt;Q$1,$J411&lt;=$AO$1),1,IF((COUNTIFS(INCAPACIDADES!$C$1:$C$51,$I411,INCAPACIDADES!N$1:N$51,Q$1))&gt;0,2,IF(VLOOKUP($C411,BD!$D$1:$F$501,3,0)&gt;Q$1,0,3))),"")</f>
        <v/>
      </c>
      <c r="CL411" s="23" t="str">
        <f>+IF(AND(LEN($I411)&gt;5),IF(AND($J411&gt;R$1,$J411&lt;=$AO$1),1,IF((COUNTIFS(INCAPACIDADES!$C$1:$C$51,$I411,INCAPACIDADES!O$1:O$51,R$1))&gt;0,2,IF(VLOOKUP($C411,BD!$D$1:$F$501,3,0)&gt;R$1,0,3))),"")</f>
        <v/>
      </c>
      <c r="CM411" s="23" t="str">
        <f>+IF(AND(LEN($I411)&gt;5),IF(AND($J411&gt;S$1,$J411&lt;=$AO$1),1,IF((COUNTIFS(INCAPACIDADES!$C$1:$C$51,$I411,INCAPACIDADES!P$1:P$51,S$1))&gt;0,2,IF(VLOOKUP($C411,BD!$D$1:$F$501,3,0)&gt;S$1,0,3))),"")</f>
        <v/>
      </c>
      <c r="CN411" s="23" t="str">
        <f>+IF(AND(LEN($I411)&gt;5),IF(AND($J411&gt;T$1,$J411&lt;=$AO$1),1,IF((COUNTIFS(INCAPACIDADES!$C$1:$C$51,$I411,INCAPACIDADES!Q$1:Q$51,T$1))&gt;0,2,IF(VLOOKUP($C411,BD!$D$1:$F$501,3,0)&gt;T$1,0,3))),"")</f>
        <v/>
      </c>
      <c r="CO411" s="23" t="str">
        <f>+IF(AND(LEN($I411)&gt;5),IF(AND($J411&gt;U$1,$J411&lt;=$AO$1),1,IF((COUNTIFS(INCAPACIDADES!$C$1:$C$51,$I411,INCAPACIDADES!R$1:R$51,U$1))&gt;0,2,IF(VLOOKUP($C411,BD!$D$1:$F$501,3,0)&gt;U$1,0,3))),"")</f>
        <v/>
      </c>
      <c r="CP411" s="23" t="str">
        <f>+IF(AND(LEN($I411)&gt;5),IF(AND($J411&gt;V$1,$J411&lt;=$AO$1),1,IF((COUNTIFS(INCAPACIDADES!$C$1:$C$51,$I411,INCAPACIDADES!S$1:S$51,V$1))&gt;0,2,IF(VLOOKUP($C411,BD!$D$1:$F$501,3,0)&gt;V$1,0,3))),"")</f>
        <v/>
      </c>
      <c r="CQ411" s="23" t="str">
        <f>+IF(AND(LEN($I411)&gt;5),IF(AND($J411&gt;W$1,$J411&lt;=$AO$1),1,IF((COUNTIFS(INCAPACIDADES!$C$1:$C$51,$I411,INCAPACIDADES!T$1:T$51,W$1))&gt;0,2,IF(VLOOKUP($C411,BD!$D$1:$F$501,3,0)&gt;W$1,0,3))),"")</f>
        <v/>
      </c>
      <c r="CR411" s="23" t="str">
        <f>+IF(AND(LEN($I411)&gt;5),IF(AND($J411&gt;X$1,$J411&lt;=$AO$1),1,IF((COUNTIFS(INCAPACIDADES!$C$1:$C$51,$I411,INCAPACIDADES!U$1:U$51,X$1))&gt;0,2,IF(VLOOKUP($C411,BD!$D$1:$F$501,3,0)&gt;X$1,0,3))),"")</f>
        <v/>
      </c>
      <c r="CS411" s="23" t="str">
        <f>+IF(AND(LEN($I411)&gt;5),IF(AND($J411&gt;Y$1,$J411&lt;=$AO$1),1,IF((COUNTIFS(INCAPACIDADES!$C$1:$C$51,$I411,INCAPACIDADES!V$1:V$51,Y$1))&gt;0,2,IF(VLOOKUP($C411,BD!$D$1:$F$501,3,0)&gt;Y$1,0,3))),"")</f>
        <v/>
      </c>
      <c r="CT411" s="23" t="str">
        <f>+IF(AND(LEN($I411)&gt;5),IF(AND($J411&gt;Z$1,$J411&lt;=$AO$1),1,IF((COUNTIFS(INCAPACIDADES!$C$1:$C$51,$I411,INCAPACIDADES!W$1:W$51,Z$1))&gt;0,2,IF(VLOOKUP($C411,BD!$D$1:$F$501,3,0)&gt;Z$1,0,3))),"")</f>
        <v/>
      </c>
      <c r="CU411" s="23" t="str">
        <f>+IF(AND(LEN($I411)&gt;5),IF(AND($J411&gt;AA$1,$J411&lt;=$AO$1),1,IF((COUNTIFS(INCAPACIDADES!$C$1:$C$51,$I411,INCAPACIDADES!X$1:X$51,AA$1))&gt;0,2,IF(VLOOKUP($C411,BD!$D$1:$F$501,3,0)&gt;AA$1,0,3))),"")</f>
        <v/>
      </c>
      <c r="CV411" s="23" t="str">
        <f>+IF(AND(LEN($I411)&gt;5),IF(AND($J411&gt;AB$1,$J411&lt;=$AO$1),1,IF((COUNTIFS(INCAPACIDADES!$C$1:$C$51,$I411,INCAPACIDADES!Y$1:Y$51,AB$1))&gt;0,2,IF(VLOOKUP($C411,BD!$D$1:$F$501,3,0)&gt;AB$1,0,3))),"")</f>
        <v/>
      </c>
      <c r="CW411" s="23" t="str">
        <f>+IF(AND(LEN($I411)&gt;5),IF(AND($J411&gt;AC$1,$J411&lt;=$AO$1),1,IF((COUNTIFS(INCAPACIDADES!$C$1:$C$51,$I411,INCAPACIDADES!Z$1:Z$51,AC$1))&gt;0,2,IF(VLOOKUP($C411,BD!$D$1:$F$501,3,0)&gt;AC$1,0,3))),"")</f>
        <v/>
      </c>
      <c r="CX411" s="23" t="str">
        <f>+IF(AND(LEN($I411)&gt;5),IF(AND($J411&gt;AD$1,$J411&lt;=$AO$1),1,IF((COUNTIFS(INCAPACIDADES!$C$1:$C$51,$I411,INCAPACIDADES!AA$1:AA$51,AD$1))&gt;0,2,IF(VLOOKUP($C411,BD!$D$1:$F$501,3,0)&gt;AD$1,0,3))),"")</f>
        <v/>
      </c>
      <c r="CY411" s="23" t="str">
        <f>+IF(AND(LEN($I411)&gt;5),IF(AND($J411&gt;AE$1,$J411&lt;=$AO$1),1,IF((COUNTIFS(INCAPACIDADES!$C$1:$C$51,$I411,INCAPACIDADES!AB$1:AB$51,AE$1))&gt;0,2,IF(VLOOKUP($C411,BD!$D$1:$F$501,3,0)&gt;AE$1,0,3))),"")</f>
        <v/>
      </c>
      <c r="CZ411" s="23" t="str">
        <f>+IF(AND(LEN($I411)&gt;5),IF(AND($J411&gt;AF$1,$J411&lt;=$AO$1),1,IF((COUNTIFS(INCAPACIDADES!$C$1:$C$51,$I411,INCAPACIDADES!AC$1:AC$51,AF$1))&gt;0,2,IF(VLOOKUP($C411,BD!$D$1:$F$501,3,0)&gt;AF$1,0,3))),"")</f>
        <v/>
      </c>
      <c r="DA411" s="23" t="str">
        <f>+IF(AND(LEN($I411)&gt;5),IF(AND($J411&gt;AG$1,$J411&lt;=$AO$1),1,IF((COUNTIFS(INCAPACIDADES!$C$1:$C$51,$I411,INCAPACIDADES!AD$1:AD$51,AG$1))&gt;0,2,IF(VLOOKUP($C411,BD!$D$1:$F$501,3,0)&gt;AG$1,0,3))),"")</f>
        <v/>
      </c>
      <c r="DB411" s="23" t="str">
        <f>+IF(AND(LEN($I411)&gt;5),IF(AND($J411&gt;AH$1,$J411&lt;=$AO$1),1,IF((COUNTIFS(INCAPACIDADES!$C$1:$C$51,$I411,INCAPACIDADES!AE$1:AE$51,AH$1))&gt;0,2,IF(VLOOKUP($C411,BD!$D$1:$F$501,3,0)&gt;AH$1,0,3))),"")</f>
        <v/>
      </c>
      <c r="DC411" s="23" t="str">
        <f>+IF(AND(LEN($I411)&gt;5),IF(AND($J411&gt;AI$1,$J411&lt;=$AO$1),1,IF((COUNTIFS(INCAPACIDADES!$C$1:$C$51,$I411,INCAPACIDADES!AF$1:AF$51,AI$1))&gt;0,2,IF(VLOOKUP($C411,BD!$D$1:$F$501,3,0)&gt;AI$1,0,3))),"")</f>
        <v/>
      </c>
      <c r="DD411" s="23" t="str">
        <f>+IF(AND(LEN($I411)&gt;5),IF(AND($J411&gt;AJ$1,$J411&lt;=$AO$1),1,IF((COUNTIFS(INCAPACIDADES!$C$1:$C$51,$I411,INCAPACIDADES!AG$1:AG$51,AJ$1))&gt;0,2,IF(VLOOKUP($C411,BD!$D$1:$F$501,3,0)&gt;AJ$1,0,3))),"")</f>
        <v/>
      </c>
      <c r="DE411" s="23" t="str">
        <f>+IF(AND(LEN($I411)&gt;5),IF(AND($J411&gt;AK$1,$J411&lt;=$AO$1),1,IF((COUNTIFS(INCAPACIDADES!$C$1:$C$51,$I411,INCAPACIDADES!AH$1:AH$51,AK$1))&gt;0,2,IF(VLOOKUP($C411,BD!$D$1:$F$501,3,0)&gt;AK$1,0,3))),"")</f>
        <v/>
      </c>
      <c r="DF411" s="23" t="str">
        <f>+IF(AND(LEN($I411)&gt;5),IF(AND($J411&gt;AL$1,$J411&lt;=$AO$1),1,IF((COUNTIFS(INCAPACIDADES!$C$1:$C$51,$I411,INCAPACIDADES!AI$1:AI$51,AL$1))&gt;0,2,IF(VLOOKUP($C411,BD!$D$1:$F$501,3,0)&gt;AL$1,0,3))),"")</f>
        <v/>
      </c>
      <c r="DG411" s="23" t="str">
        <f>+IF(AND(LEN($I411)&gt;5),IF(AND($J411&gt;AM$1,$J411&lt;=$AO$1),1,IF((COUNTIFS(INCAPACIDADES!$C$1:$C$51,$I411,INCAPACIDADES!AJ$1:AJ$51,AM$1))&gt;0,2,IF(VLOOKUP($C411,BD!$D$1:$F$501,3,0)&gt;AM$1,0,3))),"")</f>
        <v/>
      </c>
      <c r="DH411" s="23" t="str">
        <f>+IF(AND(LEN($I411)&gt;5),IF(AND($J411&gt;AN$1,$J411&lt;=$AO$1),1,IF((COUNTIFS(INCAPACIDADES!$C$1:$C$51,$I411,INCAPACIDADES!AK$1:AK$51,AN$1))&gt;0,2,IF(VLOOKUP($C411,BD!$D$1:$F$501,3,0)&gt;AN$1,0,3))),"")</f>
        <v/>
      </c>
      <c r="DI411" s="23" t="str">
        <f>+IF(AND(LEN($I411)&gt;5),IF(AND($J411&gt;AO$1,$J411&lt;=$AO$1),1,IF((COUNTIFS(INCAPACIDADES!$C$1:$C$51,$I411,INCAPACIDADES!AL$1:AL$51,AO$1))&gt;0,2,IF(VLOOKUP($C411,BD!$D$1:$F$501,3,0)&gt;AO$1,0,3))),"")</f>
        <v/>
      </c>
      <c r="DJ411" s="23" t="str">
        <f>+IF(LEN($I411)&gt;5,IF(ISERROR(VLOOKUP(N411,'CODIGO PAGO'!$B$2:$B$20,1,0)),1,IF(OR(AND(CH411=1,N411&lt;&gt;"N"),AND(CH411=3,N411&lt;&gt;"B"),AND(CH411=2,LEFT(TRIM(N411),1)&lt;&gt;"I")),1,IF(OR(AND(CH411=0,N411="N"),AND(CH411=0,N411="B"),AND(CH411=0,LEFT(TRIM(N411),1)="I")),1,0))),"")</f>
        <v/>
      </c>
      <c r="DK411" s="23" t="str">
        <f t="shared" si="244"/>
        <v/>
      </c>
      <c r="DL411" s="23" t="str">
        <f>+IF(LEN($I411)&gt;5,IF(ISERROR(VLOOKUP(P411,'CODIGO PAGO'!$B$2:$B$20,1,0)),1,IF(OR(AND(CJ411=1,P411&lt;&gt;"N"),AND(CJ411=3,P411&lt;&gt;"B"),AND(CJ411=2,LEFT(TRIM(P411),1)&lt;&gt;"I")),1,IF(OR(AND(CJ411=0,P411="N"),AND(CJ411=0,P411="B"),AND(CJ411=0,LEFT(TRIM(P411),1)="I")),1,0))),"")</f>
        <v/>
      </c>
      <c r="DM411" s="23" t="str">
        <f t="shared" si="245"/>
        <v/>
      </c>
      <c r="DN411" s="23" t="str">
        <f>+IF(LEN($I411)&gt;5,IF(ISERROR(VLOOKUP(R411,'CODIGO PAGO'!$B$2:$B$20,1,0)),1,IF(OR(AND(CL411=1,R411&lt;&gt;"N"),AND(CL411=3,R411&lt;&gt;"B"),AND(CL411=2,LEFT(TRIM(R411),1)&lt;&gt;"I")),1,IF(OR(AND(CL411=0,R411="N"),AND(CL411=0,R411="B"),AND(CL411=0,LEFT(TRIM(R411),1)="I")),1,0))),"")</f>
        <v/>
      </c>
      <c r="DO411" s="23" t="str">
        <f t="shared" si="246"/>
        <v/>
      </c>
      <c r="DP411" s="23" t="str">
        <f>+IF(LEN($I411)&gt;5,IF(ISERROR(VLOOKUP(T411,'CODIGO PAGO'!$B$2:$B$20,1,0)),1,IF(OR(AND(CN411=1,T411&lt;&gt;"N"),AND(CN411=3,T411&lt;&gt;"B"),AND(CN411=2,LEFT(TRIM(T411),1)&lt;&gt;"I")),1,IF(OR(AND(CN411=0,T411="N"),AND(CN411=0,T411="B"),AND(CN411=0,LEFT(TRIM(T411),1)="I")),1,0))),"")</f>
        <v/>
      </c>
      <c r="DQ411" s="23" t="str">
        <f t="shared" si="247"/>
        <v/>
      </c>
      <c r="DR411" s="23" t="str">
        <f>+IF(LEN($I411)&gt;5,IF(ISERROR(VLOOKUP(V411,'CODIGO PAGO'!$B$2:$B$20,1,0)),1,IF(OR(AND(CP411=1,V411&lt;&gt;"N"),AND(CP411=3,V411&lt;&gt;"B"),AND(CP411=2,LEFT(TRIM(V411),1)&lt;&gt;"I")),1,IF(OR(AND(CP411=0,V411="N"),AND(CP411=0,V411="B"),AND(CP411=0,LEFT(TRIM(V411),1)="I")),1,0))),"")</f>
        <v/>
      </c>
      <c r="DS411" s="23" t="str">
        <f t="shared" si="248"/>
        <v/>
      </c>
      <c r="DT411" s="23" t="str">
        <f>+IF(LEN($I411)&gt;5,IF(ISERROR(VLOOKUP(X411,'CODIGO PAGO'!$B$2:$B$20,1,0)),1,IF(OR(AND(CR411=1,X411&lt;&gt;"N"),AND(CR411=3,X411&lt;&gt;"B"),AND(CR411=2,LEFT(TRIM(X411),1)&lt;&gt;"I")),1,IF(OR(AND(CR411=0,X411="N"),AND(CR411=0,X411="B"),AND(CR411=0,LEFT(TRIM(X411),1)="I")),1,0))),"")</f>
        <v/>
      </c>
      <c r="DU411" s="23" t="str">
        <f t="shared" si="249"/>
        <v/>
      </c>
      <c r="DV411" s="23" t="str">
        <f>+IF(LEN($I411)&gt;5,IF(ISERROR(VLOOKUP(Z411,'CODIGO PAGO'!$B$2:$B$20,1,0)),1,IF(OR(AND(CT411=1,Z411&lt;&gt;"N"),AND(CT411=3,Z411&lt;&gt;"B"),AND(CT411=2,LEFT(TRIM(Z411),1)&lt;&gt;"I")),1,IF(OR(AND(CT411=0,Z411="N"),AND(CT411=0,Z411="B"),AND(CT411=0,LEFT(TRIM(Z411),1)="I")),1,0))),"")</f>
        <v/>
      </c>
      <c r="DW411" s="23" t="str">
        <f t="shared" si="250"/>
        <v/>
      </c>
      <c r="DX411" s="23" t="str">
        <f>+IF(LEN($I411)&gt;5,IF(ISERROR(VLOOKUP(AB411,'CODIGO PAGO'!$B$2:$B$20,1,0)),1,IF(OR(AND(CV411=1,AB411&lt;&gt;"N"),AND(CV411=3,AB411&lt;&gt;"B"),AND(CV411=2,LEFT(TRIM(AB411),1)&lt;&gt;"I")),1,IF(OR(AND(CV411=0,AB411="N"),AND(CV411=0,AB411="B"),AND(CV411=0,LEFT(TRIM(AB411),1)="I")),1,0))),"")</f>
        <v/>
      </c>
      <c r="DY411" s="23" t="str">
        <f t="shared" si="251"/>
        <v/>
      </c>
      <c r="DZ411" s="23" t="str">
        <f>+IF(LEN($I411)&gt;5,IF(ISERROR(VLOOKUP(AD411,'CODIGO PAGO'!$B$2:$B$20,1,0)),1,IF(OR(AND(CX411=1,AD411&lt;&gt;"N"),AND(CX411=3,AD411&lt;&gt;"B"),AND(CX411=2,LEFT(TRIM(AD411),1)&lt;&gt;"I")),1,IF(OR(AND(CX411=0,AD411="N"),AND(CX411=0,AD411="B"),AND(CX411=0,LEFT(TRIM(AD411),1)="I")),1,0))),"")</f>
        <v/>
      </c>
      <c r="EA411" s="23" t="str">
        <f t="shared" si="252"/>
        <v/>
      </c>
      <c r="EB411" s="23" t="str">
        <f>+IF(LEN($I411)&gt;5,IF(ISERROR(VLOOKUP(AF411,'CODIGO PAGO'!$B$2:$B$20,1,0)),1,IF(OR(AND(CZ411=1,AF411&lt;&gt;"N"),AND(CZ411=3,AF411&lt;&gt;"B"),AND(CZ411=2,LEFT(TRIM(AF411),1)&lt;&gt;"I")),1,IF(OR(AND(CZ411=0,AF411="N"),AND(CZ411=0,AF411="B"),AND(CZ411=0,LEFT(TRIM(AF411),1)="I")),1,0))),"")</f>
        <v/>
      </c>
      <c r="EC411" s="23" t="str">
        <f t="shared" si="253"/>
        <v/>
      </c>
      <c r="ED411" s="23" t="str">
        <f>+IF(LEN($I411)&gt;5,IF(ISERROR(VLOOKUP(AH411,'CODIGO PAGO'!$B$2:$B$20,1,0)),1,IF(OR(AND(DB411=1,AH411&lt;&gt;"N"),AND(DB411=3,AH411&lt;&gt;"B"),AND(DB411=2,LEFT(TRIM(AH411),1)&lt;&gt;"I")),1,IF(OR(AND(DB411=0,AH411="N"),AND(DB411=0,AH411="B"),AND(DB411=0,LEFT(TRIM(AH411),1)="I")),1,0))),"")</f>
        <v/>
      </c>
      <c r="EE411" s="23" t="str">
        <f t="shared" si="254"/>
        <v/>
      </c>
      <c r="EF411" s="23" t="str">
        <f>+IF(LEN($I411)&gt;5,IF(ISERROR(VLOOKUP(AJ411,'CODIGO PAGO'!$B$2:$B$20,1,0)),1,IF(OR(AND(DD411=1,AJ411&lt;&gt;"N"),AND(DD411=3,AJ411&lt;&gt;"B"),AND(DD411=2,LEFT(TRIM(AJ411),1)&lt;&gt;"I")),1,IF(OR(AND(DD411=0,AJ411="N"),AND(DD411=0,AJ411="B"),AND(DD411=0,LEFT(TRIM(AJ411),1)="I")),1,0))),"")</f>
        <v/>
      </c>
      <c r="EG411" s="23" t="str">
        <f t="shared" si="255"/>
        <v/>
      </c>
      <c r="EH411" s="23" t="str">
        <f>+IF(LEN($I411)&gt;5,IF(ISERROR(VLOOKUP(AL411,'CODIGO PAGO'!$B$2:$B$20,1,0)),1,IF(OR(AND(DF411=1,AL411&lt;&gt;"N"),AND(DF411=3,AL411&lt;&gt;"B"),AND(DF411=2,LEFT(TRIM(AL411),1)&lt;&gt;"I")),1,IF(OR(AND(DF411=0,AL411="N"),AND(DF411=0,AL411="B"),AND(DF411=0,LEFT(TRIM(AL411),1)="I")),1,0))),"")</f>
        <v/>
      </c>
      <c r="EI411" s="23" t="str">
        <f t="shared" si="256"/>
        <v/>
      </c>
      <c r="EJ411" s="23" t="str">
        <f>+IF(LEN($I411)&gt;5,IF(ISERROR(VLOOKUP(AN411,'CODIGO PAGO'!$B$2:$B$20,1,0)),1,IF(OR(AND(DH411=1,AN411&lt;&gt;"N"),AND(DH411=3,AN411&lt;&gt;"B"),AND(DH411=2,LEFT(TRIM(AN411),1)&lt;&gt;"I")),1,IF(OR(AND(DH411=0,AN411="N"),AND(DH411=0,AN411="B"),AND(DH411=0,LEFT(TRIM(AN411),1)="I")),1,0))),"")</f>
        <v/>
      </c>
      <c r="EK411" s="23" t="str">
        <f t="shared" si="257"/>
        <v/>
      </c>
      <c r="EL411" s="24" t="str">
        <f t="shared" si="258"/>
        <v/>
      </c>
    </row>
    <row r="412" spans="1:142" s="26" customFormat="1">
      <c r="A412" s="15" t="str">
        <f t="shared" si="224"/>
        <v/>
      </c>
      <c r="B412" s="1" t="str">
        <f>+IF(LEN(I412)&gt;5,'CODIGO PAGO'!$B$28,"")</f>
        <v/>
      </c>
      <c r="C412" s="1" t="str">
        <f>+IF(LEN($I412)&gt;5,BD!D412,"")</f>
        <v/>
      </c>
      <c r="D412" s="168" t="str">
        <f>+IF(LEN($I412)&gt;5,BD!A412,"")</f>
        <v/>
      </c>
      <c r="E412" s="1" t="str">
        <f>+IF(LEN($I412)&gt;5,BD!B412,"")</f>
        <v/>
      </c>
      <c r="F412" s="1" t="str">
        <f>+IF(LEN($I412)&gt;5,BD!C412,"")</f>
        <v/>
      </c>
      <c r="G412" s="141"/>
      <c r="H412" s="141"/>
      <c r="I412" s="1" t="str">
        <f>+IF(LEN(BD!G412)&gt;5,BD!G412,"")</f>
        <v/>
      </c>
      <c r="J412" s="167" t="str">
        <f>+IF(LEN($I412)&gt;5,BD!E412,"")</f>
        <v/>
      </c>
      <c r="K412" s="6" t="str">
        <f t="shared" si="225"/>
        <v/>
      </c>
      <c r="L412" s="87" t="str">
        <f>+IF(LEN($I412)&gt;5,BD!H412,"")</f>
        <v/>
      </c>
      <c r="M412" s="40" t="str">
        <f t="shared" si="226"/>
        <v/>
      </c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4" t="str">
        <f t="shared" si="227"/>
        <v/>
      </c>
      <c r="AQ412" s="5" t="str">
        <f t="shared" si="228"/>
        <v/>
      </c>
      <c r="AR412" s="91" t="str">
        <f t="shared" si="229"/>
        <v/>
      </c>
      <c r="AS412" s="5" t="str">
        <f t="shared" si="230"/>
        <v/>
      </c>
      <c r="AT412" s="91" t="str">
        <f t="shared" si="231"/>
        <v/>
      </c>
      <c r="AU412" s="4" t="str">
        <f t="shared" si="232"/>
        <v/>
      </c>
      <c r="AV412" s="4" t="str">
        <f t="shared" si="233"/>
        <v/>
      </c>
      <c r="AW412" s="4" t="str">
        <f t="shared" si="234"/>
        <v/>
      </c>
      <c r="AX412" s="4" t="str">
        <f t="shared" si="235"/>
        <v/>
      </c>
      <c r="AY412" s="88" t="str">
        <f t="shared" si="236"/>
        <v/>
      </c>
      <c r="AZ412" s="17" t="str">
        <f t="shared" si="237"/>
        <v/>
      </c>
      <c r="BA412" s="18" t="str">
        <f t="shared" si="238"/>
        <v/>
      </c>
      <c r="BB412" s="19" t="str">
        <f>+IF(LEN(I412)&gt;5,IF(INT(RIGHT(B412,1))=9,0.5*L412*AY412,INT(MID(B412,5,LEN(B412)-4))*L412)+IFERROR(VLOOKUP(I412,AJUSTES!$A$1:$I$50,9,0),0),"")</f>
        <v/>
      </c>
      <c r="BC412" s="12"/>
      <c r="BD412" s="19" t="str">
        <f t="shared" si="239"/>
        <v/>
      </c>
      <c r="BE412" s="18" t="str">
        <f t="shared" si="240"/>
        <v/>
      </c>
      <c r="BF412" s="139" t="str">
        <f t="shared" si="241"/>
        <v/>
      </c>
      <c r="BG412" s="114"/>
      <c r="BH412" s="18" t="str">
        <f t="shared" si="242"/>
        <v/>
      </c>
      <c r="BI412" s="13"/>
      <c r="BJ412" s="12"/>
      <c r="BK412" s="12"/>
      <c r="BL412" s="145"/>
      <c r="BM412" s="12"/>
      <c r="BN412" s="12"/>
      <c r="BO412" s="12"/>
      <c r="BP412" s="12"/>
      <c r="BQ412" s="12"/>
      <c r="BR412" s="12"/>
      <c r="BS412" s="146"/>
      <c r="BT412" s="14"/>
      <c r="BU412" s="12"/>
      <c r="BV412" s="12"/>
      <c r="BW412" s="12"/>
      <c r="BX412" s="12"/>
      <c r="BY412" s="12"/>
      <c r="BZ412" s="144"/>
      <c r="CA412" s="107" t="str">
        <f>+IF(LEN($I412)&gt;5,IF(BD!F412="N/A","",BD!F412),"")</f>
        <v/>
      </c>
      <c r="CB412" s="21"/>
      <c r="CC412" s="147"/>
      <c r="CD412" s="148"/>
      <c r="CE412" s="8" t="str">
        <f>+IF(LEN(I412)&gt;5,BD!M412,"")</f>
        <v/>
      </c>
      <c r="CF412" s="16" t="str">
        <f>+IF(LEN(I412)&gt;5,BD!N412,"")</f>
        <v/>
      </c>
      <c r="CG412" s="3" t="str">
        <f t="shared" si="243"/>
        <v/>
      </c>
      <c r="CH412" s="23" t="str">
        <f>+IF(AND(LEN($I412)&gt;5),IF(AND($J412&gt;N$1,$J412&lt;=$AO$1),1,IF((COUNTIFS(INCAPACIDADES!$C$1:$C$51,$I412,INCAPACIDADES!K$1:K$51,N$1))&gt;0,2,IF(VLOOKUP($C412,BD!$D$1:$F$501,3,0)&gt;N$1,0,3))),"")</f>
        <v/>
      </c>
      <c r="CI412" s="23" t="str">
        <f>+IF(AND(LEN($I412)&gt;5),IF(AND($J412&gt;O$1,$J412&lt;=$AO$1),1,IF((COUNTIFS(INCAPACIDADES!$C$1:$C$51,$I412,INCAPACIDADES!L$1:L$51,O$1))&gt;0,2,IF(VLOOKUP($C412,BD!$D$1:$F$501,3,0)&gt;O$1,0,3))),"")</f>
        <v/>
      </c>
      <c r="CJ412" s="23" t="str">
        <f>+IF(AND(LEN($I412)&gt;5),IF(AND($J412&gt;P$1,$J412&lt;=$AO$1),1,IF((COUNTIFS(INCAPACIDADES!$C$1:$C$51,$I412,INCAPACIDADES!M$1:M$51,P$1))&gt;0,2,IF(VLOOKUP($C412,BD!$D$1:$F$501,3,0)&gt;P$1,0,3))),"")</f>
        <v/>
      </c>
      <c r="CK412" s="23" t="str">
        <f>+IF(AND(LEN($I412)&gt;5),IF(AND($J412&gt;Q$1,$J412&lt;=$AO$1),1,IF((COUNTIFS(INCAPACIDADES!$C$1:$C$51,$I412,INCAPACIDADES!N$1:N$51,Q$1))&gt;0,2,IF(VLOOKUP($C412,BD!$D$1:$F$501,3,0)&gt;Q$1,0,3))),"")</f>
        <v/>
      </c>
      <c r="CL412" s="23" t="str">
        <f>+IF(AND(LEN($I412)&gt;5),IF(AND($J412&gt;R$1,$J412&lt;=$AO$1),1,IF((COUNTIFS(INCAPACIDADES!$C$1:$C$51,$I412,INCAPACIDADES!O$1:O$51,R$1))&gt;0,2,IF(VLOOKUP($C412,BD!$D$1:$F$501,3,0)&gt;R$1,0,3))),"")</f>
        <v/>
      </c>
      <c r="CM412" s="23" t="str">
        <f>+IF(AND(LEN($I412)&gt;5),IF(AND($J412&gt;S$1,$J412&lt;=$AO$1),1,IF((COUNTIFS(INCAPACIDADES!$C$1:$C$51,$I412,INCAPACIDADES!P$1:P$51,S$1))&gt;0,2,IF(VLOOKUP($C412,BD!$D$1:$F$501,3,0)&gt;S$1,0,3))),"")</f>
        <v/>
      </c>
      <c r="CN412" s="23" t="str">
        <f>+IF(AND(LEN($I412)&gt;5),IF(AND($J412&gt;T$1,$J412&lt;=$AO$1),1,IF((COUNTIFS(INCAPACIDADES!$C$1:$C$51,$I412,INCAPACIDADES!Q$1:Q$51,T$1))&gt;0,2,IF(VLOOKUP($C412,BD!$D$1:$F$501,3,0)&gt;T$1,0,3))),"")</f>
        <v/>
      </c>
      <c r="CO412" s="23" t="str">
        <f>+IF(AND(LEN($I412)&gt;5),IF(AND($J412&gt;U$1,$J412&lt;=$AO$1),1,IF((COUNTIFS(INCAPACIDADES!$C$1:$C$51,$I412,INCAPACIDADES!R$1:R$51,U$1))&gt;0,2,IF(VLOOKUP($C412,BD!$D$1:$F$501,3,0)&gt;U$1,0,3))),"")</f>
        <v/>
      </c>
      <c r="CP412" s="23" t="str">
        <f>+IF(AND(LEN($I412)&gt;5),IF(AND($J412&gt;V$1,$J412&lt;=$AO$1),1,IF((COUNTIFS(INCAPACIDADES!$C$1:$C$51,$I412,INCAPACIDADES!S$1:S$51,V$1))&gt;0,2,IF(VLOOKUP($C412,BD!$D$1:$F$501,3,0)&gt;V$1,0,3))),"")</f>
        <v/>
      </c>
      <c r="CQ412" s="23" t="str">
        <f>+IF(AND(LEN($I412)&gt;5),IF(AND($J412&gt;W$1,$J412&lt;=$AO$1),1,IF((COUNTIFS(INCAPACIDADES!$C$1:$C$51,$I412,INCAPACIDADES!T$1:T$51,W$1))&gt;0,2,IF(VLOOKUP($C412,BD!$D$1:$F$501,3,0)&gt;W$1,0,3))),"")</f>
        <v/>
      </c>
      <c r="CR412" s="23" t="str">
        <f>+IF(AND(LEN($I412)&gt;5),IF(AND($J412&gt;X$1,$J412&lt;=$AO$1),1,IF((COUNTIFS(INCAPACIDADES!$C$1:$C$51,$I412,INCAPACIDADES!U$1:U$51,X$1))&gt;0,2,IF(VLOOKUP($C412,BD!$D$1:$F$501,3,0)&gt;X$1,0,3))),"")</f>
        <v/>
      </c>
      <c r="CS412" s="23" t="str">
        <f>+IF(AND(LEN($I412)&gt;5),IF(AND($J412&gt;Y$1,$J412&lt;=$AO$1),1,IF((COUNTIFS(INCAPACIDADES!$C$1:$C$51,$I412,INCAPACIDADES!V$1:V$51,Y$1))&gt;0,2,IF(VLOOKUP($C412,BD!$D$1:$F$501,3,0)&gt;Y$1,0,3))),"")</f>
        <v/>
      </c>
      <c r="CT412" s="23" t="str">
        <f>+IF(AND(LEN($I412)&gt;5),IF(AND($J412&gt;Z$1,$J412&lt;=$AO$1),1,IF((COUNTIFS(INCAPACIDADES!$C$1:$C$51,$I412,INCAPACIDADES!W$1:W$51,Z$1))&gt;0,2,IF(VLOOKUP($C412,BD!$D$1:$F$501,3,0)&gt;Z$1,0,3))),"")</f>
        <v/>
      </c>
      <c r="CU412" s="23" t="str">
        <f>+IF(AND(LEN($I412)&gt;5),IF(AND($J412&gt;AA$1,$J412&lt;=$AO$1),1,IF((COUNTIFS(INCAPACIDADES!$C$1:$C$51,$I412,INCAPACIDADES!X$1:X$51,AA$1))&gt;0,2,IF(VLOOKUP($C412,BD!$D$1:$F$501,3,0)&gt;AA$1,0,3))),"")</f>
        <v/>
      </c>
      <c r="CV412" s="23" t="str">
        <f>+IF(AND(LEN($I412)&gt;5),IF(AND($J412&gt;AB$1,$J412&lt;=$AO$1),1,IF((COUNTIFS(INCAPACIDADES!$C$1:$C$51,$I412,INCAPACIDADES!Y$1:Y$51,AB$1))&gt;0,2,IF(VLOOKUP($C412,BD!$D$1:$F$501,3,0)&gt;AB$1,0,3))),"")</f>
        <v/>
      </c>
      <c r="CW412" s="23" t="str">
        <f>+IF(AND(LEN($I412)&gt;5),IF(AND($J412&gt;AC$1,$J412&lt;=$AO$1),1,IF((COUNTIFS(INCAPACIDADES!$C$1:$C$51,$I412,INCAPACIDADES!Z$1:Z$51,AC$1))&gt;0,2,IF(VLOOKUP($C412,BD!$D$1:$F$501,3,0)&gt;AC$1,0,3))),"")</f>
        <v/>
      </c>
      <c r="CX412" s="23" t="str">
        <f>+IF(AND(LEN($I412)&gt;5),IF(AND($J412&gt;AD$1,$J412&lt;=$AO$1),1,IF((COUNTIFS(INCAPACIDADES!$C$1:$C$51,$I412,INCAPACIDADES!AA$1:AA$51,AD$1))&gt;0,2,IF(VLOOKUP($C412,BD!$D$1:$F$501,3,0)&gt;AD$1,0,3))),"")</f>
        <v/>
      </c>
      <c r="CY412" s="23" t="str">
        <f>+IF(AND(LEN($I412)&gt;5),IF(AND($J412&gt;AE$1,$J412&lt;=$AO$1),1,IF((COUNTIFS(INCAPACIDADES!$C$1:$C$51,$I412,INCAPACIDADES!AB$1:AB$51,AE$1))&gt;0,2,IF(VLOOKUP($C412,BD!$D$1:$F$501,3,0)&gt;AE$1,0,3))),"")</f>
        <v/>
      </c>
      <c r="CZ412" s="23" t="str">
        <f>+IF(AND(LEN($I412)&gt;5),IF(AND($J412&gt;AF$1,$J412&lt;=$AO$1),1,IF((COUNTIFS(INCAPACIDADES!$C$1:$C$51,$I412,INCAPACIDADES!AC$1:AC$51,AF$1))&gt;0,2,IF(VLOOKUP($C412,BD!$D$1:$F$501,3,0)&gt;AF$1,0,3))),"")</f>
        <v/>
      </c>
      <c r="DA412" s="23" t="str">
        <f>+IF(AND(LEN($I412)&gt;5),IF(AND($J412&gt;AG$1,$J412&lt;=$AO$1),1,IF((COUNTIFS(INCAPACIDADES!$C$1:$C$51,$I412,INCAPACIDADES!AD$1:AD$51,AG$1))&gt;0,2,IF(VLOOKUP($C412,BD!$D$1:$F$501,3,0)&gt;AG$1,0,3))),"")</f>
        <v/>
      </c>
      <c r="DB412" s="23" t="str">
        <f>+IF(AND(LEN($I412)&gt;5),IF(AND($J412&gt;AH$1,$J412&lt;=$AO$1),1,IF((COUNTIFS(INCAPACIDADES!$C$1:$C$51,$I412,INCAPACIDADES!AE$1:AE$51,AH$1))&gt;0,2,IF(VLOOKUP($C412,BD!$D$1:$F$501,3,0)&gt;AH$1,0,3))),"")</f>
        <v/>
      </c>
      <c r="DC412" s="23" t="str">
        <f>+IF(AND(LEN($I412)&gt;5),IF(AND($J412&gt;AI$1,$J412&lt;=$AO$1),1,IF((COUNTIFS(INCAPACIDADES!$C$1:$C$51,$I412,INCAPACIDADES!AF$1:AF$51,AI$1))&gt;0,2,IF(VLOOKUP($C412,BD!$D$1:$F$501,3,0)&gt;AI$1,0,3))),"")</f>
        <v/>
      </c>
      <c r="DD412" s="23" t="str">
        <f>+IF(AND(LEN($I412)&gt;5),IF(AND($J412&gt;AJ$1,$J412&lt;=$AO$1),1,IF((COUNTIFS(INCAPACIDADES!$C$1:$C$51,$I412,INCAPACIDADES!AG$1:AG$51,AJ$1))&gt;0,2,IF(VLOOKUP($C412,BD!$D$1:$F$501,3,0)&gt;AJ$1,0,3))),"")</f>
        <v/>
      </c>
      <c r="DE412" s="23" t="str">
        <f>+IF(AND(LEN($I412)&gt;5),IF(AND($J412&gt;AK$1,$J412&lt;=$AO$1),1,IF((COUNTIFS(INCAPACIDADES!$C$1:$C$51,$I412,INCAPACIDADES!AH$1:AH$51,AK$1))&gt;0,2,IF(VLOOKUP($C412,BD!$D$1:$F$501,3,0)&gt;AK$1,0,3))),"")</f>
        <v/>
      </c>
      <c r="DF412" s="23" t="str">
        <f>+IF(AND(LEN($I412)&gt;5),IF(AND($J412&gt;AL$1,$J412&lt;=$AO$1),1,IF((COUNTIFS(INCAPACIDADES!$C$1:$C$51,$I412,INCAPACIDADES!AI$1:AI$51,AL$1))&gt;0,2,IF(VLOOKUP($C412,BD!$D$1:$F$501,3,0)&gt;AL$1,0,3))),"")</f>
        <v/>
      </c>
      <c r="DG412" s="23" t="str">
        <f>+IF(AND(LEN($I412)&gt;5),IF(AND($J412&gt;AM$1,$J412&lt;=$AO$1),1,IF((COUNTIFS(INCAPACIDADES!$C$1:$C$51,$I412,INCAPACIDADES!AJ$1:AJ$51,AM$1))&gt;0,2,IF(VLOOKUP($C412,BD!$D$1:$F$501,3,0)&gt;AM$1,0,3))),"")</f>
        <v/>
      </c>
      <c r="DH412" s="23" t="str">
        <f>+IF(AND(LEN($I412)&gt;5),IF(AND($J412&gt;AN$1,$J412&lt;=$AO$1),1,IF((COUNTIFS(INCAPACIDADES!$C$1:$C$51,$I412,INCAPACIDADES!AK$1:AK$51,AN$1))&gt;0,2,IF(VLOOKUP($C412,BD!$D$1:$F$501,3,0)&gt;AN$1,0,3))),"")</f>
        <v/>
      </c>
      <c r="DI412" s="23" t="str">
        <f>+IF(AND(LEN($I412)&gt;5),IF(AND($J412&gt;AO$1,$J412&lt;=$AO$1),1,IF((COUNTIFS(INCAPACIDADES!$C$1:$C$51,$I412,INCAPACIDADES!AL$1:AL$51,AO$1))&gt;0,2,IF(VLOOKUP($C412,BD!$D$1:$F$501,3,0)&gt;AO$1,0,3))),"")</f>
        <v/>
      </c>
      <c r="DJ412" s="23" t="str">
        <f>+IF(LEN($I412)&gt;5,IF(ISERROR(VLOOKUP(N412,'CODIGO PAGO'!$B$2:$B$20,1,0)),1,IF(OR(AND(CH412=1,N412&lt;&gt;"N"),AND(CH412=3,N412&lt;&gt;"B"),AND(CH412=2,LEFT(TRIM(N412),1)&lt;&gt;"I")),1,IF(OR(AND(CH412=0,N412="N"),AND(CH412=0,N412="B"),AND(CH412=0,LEFT(TRIM(N412),1)="I")),1,0))),"")</f>
        <v/>
      </c>
      <c r="DK412" s="23" t="str">
        <f t="shared" si="244"/>
        <v/>
      </c>
      <c r="DL412" s="23" t="str">
        <f>+IF(LEN($I412)&gt;5,IF(ISERROR(VLOOKUP(P412,'CODIGO PAGO'!$B$2:$B$20,1,0)),1,IF(OR(AND(CJ412=1,P412&lt;&gt;"N"),AND(CJ412=3,P412&lt;&gt;"B"),AND(CJ412=2,LEFT(TRIM(P412),1)&lt;&gt;"I")),1,IF(OR(AND(CJ412=0,P412="N"),AND(CJ412=0,P412="B"),AND(CJ412=0,LEFT(TRIM(P412),1)="I")),1,0))),"")</f>
        <v/>
      </c>
      <c r="DM412" s="23" t="str">
        <f t="shared" si="245"/>
        <v/>
      </c>
      <c r="DN412" s="23" t="str">
        <f>+IF(LEN($I412)&gt;5,IF(ISERROR(VLOOKUP(R412,'CODIGO PAGO'!$B$2:$B$20,1,0)),1,IF(OR(AND(CL412=1,R412&lt;&gt;"N"),AND(CL412=3,R412&lt;&gt;"B"),AND(CL412=2,LEFT(TRIM(R412),1)&lt;&gt;"I")),1,IF(OR(AND(CL412=0,R412="N"),AND(CL412=0,R412="B"),AND(CL412=0,LEFT(TRIM(R412),1)="I")),1,0))),"")</f>
        <v/>
      </c>
      <c r="DO412" s="23" t="str">
        <f t="shared" si="246"/>
        <v/>
      </c>
      <c r="DP412" s="23" t="str">
        <f>+IF(LEN($I412)&gt;5,IF(ISERROR(VLOOKUP(T412,'CODIGO PAGO'!$B$2:$B$20,1,0)),1,IF(OR(AND(CN412=1,T412&lt;&gt;"N"),AND(CN412=3,T412&lt;&gt;"B"),AND(CN412=2,LEFT(TRIM(T412),1)&lt;&gt;"I")),1,IF(OR(AND(CN412=0,T412="N"),AND(CN412=0,T412="B"),AND(CN412=0,LEFT(TRIM(T412),1)="I")),1,0))),"")</f>
        <v/>
      </c>
      <c r="DQ412" s="23" t="str">
        <f t="shared" si="247"/>
        <v/>
      </c>
      <c r="DR412" s="23" t="str">
        <f>+IF(LEN($I412)&gt;5,IF(ISERROR(VLOOKUP(V412,'CODIGO PAGO'!$B$2:$B$20,1,0)),1,IF(OR(AND(CP412=1,V412&lt;&gt;"N"),AND(CP412=3,V412&lt;&gt;"B"),AND(CP412=2,LEFT(TRIM(V412),1)&lt;&gt;"I")),1,IF(OR(AND(CP412=0,V412="N"),AND(CP412=0,V412="B"),AND(CP412=0,LEFT(TRIM(V412),1)="I")),1,0))),"")</f>
        <v/>
      </c>
      <c r="DS412" s="23" t="str">
        <f t="shared" si="248"/>
        <v/>
      </c>
      <c r="DT412" s="23" t="str">
        <f>+IF(LEN($I412)&gt;5,IF(ISERROR(VLOOKUP(X412,'CODIGO PAGO'!$B$2:$B$20,1,0)),1,IF(OR(AND(CR412=1,X412&lt;&gt;"N"),AND(CR412=3,X412&lt;&gt;"B"),AND(CR412=2,LEFT(TRIM(X412),1)&lt;&gt;"I")),1,IF(OR(AND(CR412=0,X412="N"),AND(CR412=0,X412="B"),AND(CR412=0,LEFT(TRIM(X412),1)="I")),1,0))),"")</f>
        <v/>
      </c>
      <c r="DU412" s="23" t="str">
        <f t="shared" si="249"/>
        <v/>
      </c>
      <c r="DV412" s="23" t="str">
        <f>+IF(LEN($I412)&gt;5,IF(ISERROR(VLOOKUP(Z412,'CODIGO PAGO'!$B$2:$B$20,1,0)),1,IF(OR(AND(CT412=1,Z412&lt;&gt;"N"),AND(CT412=3,Z412&lt;&gt;"B"),AND(CT412=2,LEFT(TRIM(Z412),1)&lt;&gt;"I")),1,IF(OR(AND(CT412=0,Z412="N"),AND(CT412=0,Z412="B"),AND(CT412=0,LEFT(TRIM(Z412),1)="I")),1,0))),"")</f>
        <v/>
      </c>
      <c r="DW412" s="23" t="str">
        <f t="shared" si="250"/>
        <v/>
      </c>
      <c r="DX412" s="23" t="str">
        <f>+IF(LEN($I412)&gt;5,IF(ISERROR(VLOOKUP(AB412,'CODIGO PAGO'!$B$2:$B$20,1,0)),1,IF(OR(AND(CV412=1,AB412&lt;&gt;"N"),AND(CV412=3,AB412&lt;&gt;"B"),AND(CV412=2,LEFT(TRIM(AB412),1)&lt;&gt;"I")),1,IF(OR(AND(CV412=0,AB412="N"),AND(CV412=0,AB412="B"),AND(CV412=0,LEFT(TRIM(AB412),1)="I")),1,0))),"")</f>
        <v/>
      </c>
      <c r="DY412" s="23" t="str">
        <f t="shared" si="251"/>
        <v/>
      </c>
      <c r="DZ412" s="23" t="str">
        <f>+IF(LEN($I412)&gt;5,IF(ISERROR(VLOOKUP(AD412,'CODIGO PAGO'!$B$2:$B$20,1,0)),1,IF(OR(AND(CX412=1,AD412&lt;&gt;"N"),AND(CX412=3,AD412&lt;&gt;"B"),AND(CX412=2,LEFT(TRIM(AD412),1)&lt;&gt;"I")),1,IF(OR(AND(CX412=0,AD412="N"),AND(CX412=0,AD412="B"),AND(CX412=0,LEFT(TRIM(AD412),1)="I")),1,0))),"")</f>
        <v/>
      </c>
      <c r="EA412" s="23" t="str">
        <f t="shared" si="252"/>
        <v/>
      </c>
      <c r="EB412" s="23" t="str">
        <f>+IF(LEN($I412)&gt;5,IF(ISERROR(VLOOKUP(AF412,'CODIGO PAGO'!$B$2:$B$20,1,0)),1,IF(OR(AND(CZ412=1,AF412&lt;&gt;"N"),AND(CZ412=3,AF412&lt;&gt;"B"),AND(CZ412=2,LEFT(TRIM(AF412),1)&lt;&gt;"I")),1,IF(OR(AND(CZ412=0,AF412="N"),AND(CZ412=0,AF412="B"),AND(CZ412=0,LEFT(TRIM(AF412),1)="I")),1,0))),"")</f>
        <v/>
      </c>
      <c r="EC412" s="23" t="str">
        <f t="shared" si="253"/>
        <v/>
      </c>
      <c r="ED412" s="23" t="str">
        <f>+IF(LEN($I412)&gt;5,IF(ISERROR(VLOOKUP(AH412,'CODIGO PAGO'!$B$2:$B$20,1,0)),1,IF(OR(AND(DB412=1,AH412&lt;&gt;"N"),AND(DB412=3,AH412&lt;&gt;"B"),AND(DB412=2,LEFT(TRIM(AH412),1)&lt;&gt;"I")),1,IF(OR(AND(DB412=0,AH412="N"),AND(DB412=0,AH412="B"),AND(DB412=0,LEFT(TRIM(AH412),1)="I")),1,0))),"")</f>
        <v/>
      </c>
      <c r="EE412" s="23" t="str">
        <f t="shared" si="254"/>
        <v/>
      </c>
      <c r="EF412" s="23" t="str">
        <f>+IF(LEN($I412)&gt;5,IF(ISERROR(VLOOKUP(AJ412,'CODIGO PAGO'!$B$2:$B$20,1,0)),1,IF(OR(AND(DD412=1,AJ412&lt;&gt;"N"),AND(DD412=3,AJ412&lt;&gt;"B"),AND(DD412=2,LEFT(TRIM(AJ412),1)&lt;&gt;"I")),1,IF(OR(AND(DD412=0,AJ412="N"),AND(DD412=0,AJ412="B"),AND(DD412=0,LEFT(TRIM(AJ412),1)="I")),1,0))),"")</f>
        <v/>
      </c>
      <c r="EG412" s="23" t="str">
        <f t="shared" si="255"/>
        <v/>
      </c>
      <c r="EH412" s="23" t="str">
        <f>+IF(LEN($I412)&gt;5,IF(ISERROR(VLOOKUP(AL412,'CODIGO PAGO'!$B$2:$B$20,1,0)),1,IF(OR(AND(DF412=1,AL412&lt;&gt;"N"),AND(DF412=3,AL412&lt;&gt;"B"),AND(DF412=2,LEFT(TRIM(AL412),1)&lt;&gt;"I")),1,IF(OR(AND(DF412=0,AL412="N"),AND(DF412=0,AL412="B"),AND(DF412=0,LEFT(TRIM(AL412),1)="I")),1,0))),"")</f>
        <v/>
      </c>
      <c r="EI412" s="23" t="str">
        <f t="shared" si="256"/>
        <v/>
      </c>
      <c r="EJ412" s="23" t="str">
        <f>+IF(LEN($I412)&gt;5,IF(ISERROR(VLOOKUP(AN412,'CODIGO PAGO'!$B$2:$B$20,1,0)),1,IF(OR(AND(DH412=1,AN412&lt;&gt;"N"),AND(DH412=3,AN412&lt;&gt;"B"),AND(DH412=2,LEFT(TRIM(AN412),1)&lt;&gt;"I")),1,IF(OR(AND(DH412=0,AN412="N"),AND(DH412=0,AN412="B"),AND(DH412=0,LEFT(TRIM(AN412),1)="I")),1,0))),"")</f>
        <v/>
      </c>
      <c r="EK412" s="23" t="str">
        <f t="shared" si="257"/>
        <v/>
      </c>
      <c r="EL412" s="24" t="str">
        <f t="shared" si="258"/>
        <v/>
      </c>
    </row>
    <row r="413" spans="1:142" s="26" customFormat="1">
      <c r="A413" s="15" t="str">
        <f t="shared" si="224"/>
        <v/>
      </c>
      <c r="B413" s="1" t="str">
        <f>+IF(LEN(I413)&gt;5,'CODIGO PAGO'!$B$28,"")</f>
        <v/>
      </c>
      <c r="C413" s="1" t="str">
        <f>+IF(LEN($I413)&gt;5,BD!D413,"")</f>
        <v/>
      </c>
      <c r="D413" s="168" t="str">
        <f>+IF(LEN($I413)&gt;5,BD!A413,"")</f>
        <v/>
      </c>
      <c r="E413" s="1" t="str">
        <f>+IF(LEN($I413)&gt;5,BD!B413,"")</f>
        <v/>
      </c>
      <c r="F413" s="1" t="str">
        <f>+IF(LEN($I413)&gt;5,BD!C413,"")</f>
        <v/>
      </c>
      <c r="G413" s="141"/>
      <c r="H413" s="141"/>
      <c r="I413" s="1" t="str">
        <f>+IF(LEN(BD!G413)&gt;5,BD!G413,"")</f>
        <v/>
      </c>
      <c r="J413" s="167" t="str">
        <f>+IF(LEN($I413)&gt;5,BD!E413,"")</f>
        <v/>
      </c>
      <c r="K413" s="6" t="str">
        <f t="shared" si="225"/>
        <v/>
      </c>
      <c r="L413" s="87" t="str">
        <f>+IF(LEN($I413)&gt;5,BD!H413,"")</f>
        <v/>
      </c>
      <c r="M413" s="40" t="str">
        <f t="shared" si="226"/>
        <v/>
      </c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4" t="str">
        <f t="shared" si="227"/>
        <v/>
      </c>
      <c r="AQ413" s="5" t="str">
        <f t="shared" si="228"/>
        <v/>
      </c>
      <c r="AR413" s="91" t="str">
        <f t="shared" si="229"/>
        <v/>
      </c>
      <c r="AS413" s="5" t="str">
        <f t="shared" si="230"/>
        <v/>
      </c>
      <c r="AT413" s="91" t="str">
        <f t="shared" si="231"/>
        <v/>
      </c>
      <c r="AU413" s="4" t="str">
        <f t="shared" si="232"/>
        <v/>
      </c>
      <c r="AV413" s="4" t="str">
        <f t="shared" si="233"/>
        <v/>
      </c>
      <c r="AW413" s="4" t="str">
        <f t="shared" si="234"/>
        <v/>
      </c>
      <c r="AX413" s="4" t="str">
        <f t="shared" si="235"/>
        <v/>
      </c>
      <c r="AY413" s="88" t="str">
        <f t="shared" si="236"/>
        <v/>
      </c>
      <c r="AZ413" s="17" t="str">
        <f t="shared" si="237"/>
        <v/>
      </c>
      <c r="BA413" s="18" t="str">
        <f t="shared" si="238"/>
        <v/>
      </c>
      <c r="BB413" s="19" t="str">
        <f>+IF(LEN(I413)&gt;5,IF(INT(RIGHT(B413,1))=9,0.5*L413*AY413,INT(MID(B413,5,LEN(B413)-4))*L413)+IFERROR(VLOOKUP(I413,AJUSTES!$A$1:$I$50,9,0),0),"")</f>
        <v/>
      </c>
      <c r="BC413" s="12"/>
      <c r="BD413" s="19" t="str">
        <f t="shared" si="239"/>
        <v/>
      </c>
      <c r="BE413" s="18" t="str">
        <f t="shared" si="240"/>
        <v/>
      </c>
      <c r="BF413" s="139" t="str">
        <f t="shared" si="241"/>
        <v/>
      </c>
      <c r="BG413" s="114"/>
      <c r="BH413" s="18" t="str">
        <f t="shared" si="242"/>
        <v/>
      </c>
      <c r="BI413" s="13"/>
      <c r="BJ413" s="12"/>
      <c r="BK413" s="12"/>
      <c r="BL413" s="145"/>
      <c r="BM413" s="12"/>
      <c r="BN413" s="12"/>
      <c r="BO413" s="12"/>
      <c r="BP413" s="12"/>
      <c r="BQ413" s="12"/>
      <c r="BR413" s="12"/>
      <c r="BS413" s="146"/>
      <c r="BT413" s="14"/>
      <c r="BU413" s="12"/>
      <c r="BV413" s="12"/>
      <c r="BW413" s="12"/>
      <c r="BX413" s="12"/>
      <c r="BY413" s="12"/>
      <c r="BZ413" s="144"/>
      <c r="CA413" s="107" t="str">
        <f>+IF(LEN($I413)&gt;5,IF(BD!F413="N/A","",BD!F413),"")</f>
        <v/>
      </c>
      <c r="CB413" s="21"/>
      <c r="CC413" s="147"/>
      <c r="CD413" s="148"/>
      <c r="CE413" s="8" t="str">
        <f>+IF(LEN(I413)&gt;5,BD!M413,"")</f>
        <v/>
      </c>
      <c r="CF413" s="16" t="str">
        <f>+IF(LEN(I413)&gt;5,BD!N413,"")</f>
        <v/>
      </c>
      <c r="CG413" s="3" t="str">
        <f t="shared" si="243"/>
        <v/>
      </c>
      <c r="CH413" s="23" t="str">
        <f>+IF(AND(LEN($I413)&gt;5),IF(AND($J413&gt;N$1,$J413&lt;=$AO$1),1,IF((COUNTIFS(INCAPACIDADES!$C$1:$C$51,$I413,INCAPACIDADES!K$1:K$51,N$1))&gt;0,2,IF(VLOOKUP($C413,BD!$D$1:$F$501,3,0)&gt;N$1,0,3))),"")</f>
        <v/>
      </c>
      <c r="CI413" s="23" t="str">
        <f>+IF(AND(LEN($I413)&gt;5),IF(AND($J413&gt;O$1,$J413&lt;=$AO$1),1,IF((COUNTIFS(INCAPACIDADES!$C$1:$C$51,$I413,INCAPACIDADES!L$1:L$51,O$1))&gt;0,2,IF(VLOOKUP($C413,BD!$D$1:$F$501,3,0)&gt;O$1,0,3))),"")</f>
        <v/>
      </c>
      <c r="CJ413" s="23" t="str">
        <f>+IF(AND(LEN($I413)&gt;5),IF(AND($J413&gt;P$1,$J413&lt;=$AO$1),1,IF((COUNTIFS(INCAPACIDADES!$C$1:$C$51,$I413,INCAPACIDADES!M$1:M$51,P$1))&gt;0,2,IF(VLOOKUP($C413,BD!$D$1:$F$501,3,0)&gt;P$1,0,3))),"")</f>
        <v/>
      </c>
      <c r="CK413" s="23" t="str">
        <f>+IF(AND(LEN($I413)&gt;5),IF(AND($J413&gt;Q$1,$J413&lt;=$AO$1),1,IF((COUNTIFS(INCAPACIDADES!$C$1:$C$51,$I413,INCAPACIDADES!N$1:N$51,Q$1))&gt;0,2,IF(VLOOKUP($C413,BD!$D$1:$F$501,3,0)&gt;Q$1,0,3))),"")</f>
        <v/>
      </c>
      <c r="CL413" s="23" t="str">
        <f>+IF(AND(LEN($I413)&gt;5),IF(AND($J413&gt;R$1,$J413&lt;=$AO$1),1,IF((COUNTIFS(INCAPACIDADES!$C$1:$C$51,$I413,INCAPACIDADES!O$1:O$51,R$1))&gt;0,2,IF(VLOOKUP($C413,BD!$D$1:$F$501,3,0)&gt;R$1,0,3))),"")</f>
        <v/>
      </c>
      <c r="CM413" s="23" t="str">
        <f>+IF(AND(LEN($I413)&gt;5),IF(AND($J413&gt;S$1,$J413&lt;=$AO$1),1,IF((COUNTIFS(INCAPACIDADES!$C$1:$C$51,$I413,INCAPACIDADES!P$1:P$51,S$1))&gt;0,2,IF(VLOOKUP($C413,BD!$D$1:$F$501,3,0)&gt;S$1,0,3))),"")</f>
        <v/>
      </c>
      <c r="CN413" s="23" t="str">
        <f>+IF(AND(LEN($I413)&gt;5),IF(AND($J413&gt;T$1,$J413&lt;=$AO$1),1,IF((COUNTIFS(INCAPACIDADES!$C$1:$C$51,$I413,INCAPACIDADES!Q$1:Q$51,T$1))&gt;0,2,IF(VLOOKUP($C413,BD!$D$1:$F$501,3,0)&gt;T$1,0,3))),"")</f>
        <v/>
      </c>
      <c r="CO413" s="23" t="str">
        <f>+IF(AND(LEN($I413)&gt;5),IF(AND($J413&gt;U$1,$J413&lt;=$AO$1),1,IF((COUNTIFS(INCAPACIDADES!$C$1:$C$51,$I413,INCAPACIDADES!R$1:R$51,U$1))&gt;0,2,IF(VLOOKUP($C413,BD!$D$1:$F$501,3,0)&gt;U$1,0,3))),"")</f>
        <v/>
      </c>
      <c r="CP413" s="23" t="str">
        <f>+IF(AND(LEN($I413)&gt;5),IF(AND($J413&gt;V$1,$J413&lt;=$AO$1),1,IF((COUNTIFS(INCAPACIDADES!$C$1:$C$51,$I413,INCAPACIDADES!S$1:S$51,V$1))&gt;0,2,IF(VLOOKUP($C413,BD!$D$1:$F$501,3,0)&gt;V$1,0,3))),"")</f>
        <v/>
      </c>
      <c r="CQ413" s="23" t="str">
        <f>+IF(AND(LEN($I413)&gt;5),IF(AND($J413&gt;W$1,$J413&lt;=$AO$1),1,IF((COUNTIFS(INCAPACIDADES!$C$1:$C$51,$I413,INCAPACIDADES!T$1:T$51,W$1))&gt;0,2,IF(VLOOKUP($C413,BD!$D$1:$F$501,3,0)&gt;W$1,0,3))),"")</f>
        <v/>
      </c>
      <c r="CR413" s="23" t="str">
        <f>+IF(AND(LEN($I413)&gt;5),IF(AND($J413&gt;X$1,$J413&lt;=$AO$1),1,IF((COUNTIFS(INCAPACIDADES!$C$1:$C$51,$I413,INCAPACIDADES!U$1:U$51,X$1))&gt;0,2,IF(VLOOKUP($C413,BD!$D$1:$F$501,3,0)&gt;X$1,0,3))),"")</f>
        <v/>
      </c>
      <c r="CS413" s="23" t="str">
        <f>+IF(AND(LEN($I413)&gt;5),IF(AND($J413&gt;Y$1,$J413&lt;=$AO$1),1,IF((COUNTIFS(INCAPACIDADES!$C$1:$C$51,$I413,INCAPACIDADES!V$1:V$51,Y$1))&gt;0,2,IF(VLOOKUP($C413,BD!$D$1:$F$501,3,0)&gt;Y$1,0,3))),"")</f>
        <v/>
      </c>
      <c r="CT413" s="23" t="str">
        <f>+IF(AND(LEN($I413)&gt;5),IF(AND($J413&gt;Z$1,$J413&lt;=$AO$1),1,IF((COUNTIFS(INCAPACIDADES!$C$1:$C$51,$I413,INCAPACIDADES!W$1:W$51,Z$1))&gt;0,2,IF(VLOOKUP($C413,BD!$D$1:$F$501,3,0)&gt;Z$1,0,3))),"")</f>
        <v/>
      </c>
      <c r="CU413" s="23" t="str">
        <f>+IF(AND(LEN($I413)&gt;5),IF(AND($J413&gt;AA$1,$J413&lt;=$AO$1),1,IF((COUNTIFS(INCAPACIDADES!$C$1:$C$51,$I413,INCAPACIDADES!X$1:X$51,AA$1))&gt;0,2,IF(VLOOKUP($C413,BD!$D$1:$F$501,3,0)&gt;AA$1,0,3))),"")</f>
        <v/>
      </c>
      <c r="CV413" s="23" t="str">
        <f>+IF(AND(LEN($I413)&gt;5),IF(AND($J413&gt;AB$1,$J413&lt;=$AO$1),1,IF((COUNTIFS(INCAPACIDADES!$C$1:$C$51,$I413,INCAPACIDADES!Y$1:Y$51,AB$1))&gt;0,2,IF(VLOOKUP($C413,BD!$D$1:$F$501,3,0)&gt;AB$1,0,3))),"")</f>
        <v/>
      </c>
      <c r="CW413" s="23" t="str">
        <f>+IF(AND(LEN($I413)&gt;5),IF(AND($J413&gt;AC$1,$J413&lt;=$AO$1),1,IF((COUNTIFS(INCAPACIDADES!$C$1:$C$51,$I413,INCAPACIDADES!Z$1:Z$51,AC$1))&gt;0,2,IF(VLOOKUP($C413,BD!$D$1:$F$501,3,0)&gt;AC$1,0,3))),"")</f>
        <v/>
      </c>
      <c r="CX413" s="23" t="str">
        <f>+IF(AND(LEN($I413)&gt;5),IF(AND($J413&gt;AD$1,$J413&lt;=$AO$1),1,IF((COUNTIFS(INCAPACIDADES!$C$1:$C$51,$I413,INCAPACIDADES!AA$1:AA$51,AD$1))&gt;0,2,IF(VLOOKUP($C413,BD!$D$1:$F$501,3,0)&gt;AD$1,0,3))),"")</f>
        <v/>
      </c>
      <c r="CY413" s="23" t="str">
        <f>+IF(AND(LEN($I413)&gt;5),IF(AND($J413&gt;AE$1,$J413&lt;=$AO$1),1,IF((COUNTIFS(INCAPACIDADES!$C$1:$C$51,$I413,INCAPACIDADES!AB$1:AB$51,AE$1))&gt;0,2,IF(VLOOKUP($C413,BD!$D$1:$F$501,3,0)&gt;AE$1,0,3))),"")</f>
        <v/>
      </c>
      <c r="CZ413" s="23" t="str">
        <f>+IF(AND(LEN($I413)&gt;5),IF(AND($J413&gt;AF$1,$J413&lt;=$AO$1),1,IF((COUNTIFS(INCAPACIDADES!$C$1:$C$51,$I413,INCAPACIDADES!AC$1:AC$51,AF$1))&gt;0,2,IF(VLOOKUP($C413,BD!$D$1:$F$501,3,0)&gt;AF$1,0,3))),"")</f>
        <v/>
      </c>
      <c r="DA413" s="23" t="str">
        <f>+IF(AND(LEN($I413)&gt;5),IF(AND($J413&gt;AG$1,$J413&lt;=$AO$1),1,IF((COUNTIFS(INCAPACIDADES!$C$1:$C$51,$I413,INCAPACIDADES!AD$1:AD$51,AG$1))&gt;0,2,IF(VLOOKUP($C413,BD!$D$1:$F$501,3,0)&gt;AG$1,0,3))),"")</f>
        <v/>
      </c>
      <c r="DB413" s="23" t="str">
        <f>+IF(AND(LEN($I413)&gt;5),IF(AND($J413&gt;AH$1,$J413&lt;=$AO$1),1,IF((COUNTIFS(INCAPACIDADES!$C$1:$C$51,$I413,INCAPACIDADES!AE$1:AE$51,AH$1))&gt;0,2,IF(VLOOKUP($C413,BD!$D$1:$F$501,3,0)&gt;AH$1,0,3))),"")</f>
        <v/>
      </c>
      <c r="DC413" s="23" t="str">
        <f>+IF(AND(LEN($I413)&gt;5),IF(AND($J413&gt;AI$1,$J413&lt;=$AO$1),1,IF((COUNTIFS(INCAPACIDADES!$C$1:$C$51,$I413,INCAPACIDADES!AF$1:AF$51,AI$1))&gt;0,2,IF(VLOOKUP($C413,BD!$D$1:$F$501,3,0)&gt;AI$1,0,3))),"")</f>
        <v/>
      </c>
      <c r="DD413" s="23" t="str">
        <f>+IF(AND(LEN($I413)&gt;5),IF(AND($J413&gt;AJ$1,$J413&lt;=$AO$1),1,IF((COUNTIFS(INCAPACIDADES!$C$1:$C$51,$I413,INCAPACIDADES!AG$1:AG$51,AJ$1))&gt;0,2,IF(VLOOKUP($C413,BD!$D$1:$F$501,3,0)&gt;AJ$1,0,3))),"")</f>
        <v/>
      </c>
      <c r="DE413" s="23" t="str">
        <f>+IF(AND(LEN($I413)&gt;5),IF(AND($J413&gt;AK$1,$J413&lt;=$AO$1),1,IF((COUNTIFS(INCAPACIDADES!$C$1:$C$51,$I413,INCAPACIDADES!AH$1:AH$51,AK$1))&gt;0,2,IF(VLOOKUP($C413,BD!$D$1:$F$501,3,0)&gt;AK$1,0,3))),"")</f>
        <v/>
      </c>
      <c r="DF413" s="23" t="str">
        <f>+IF(AND(LEN($I413)&gt;5),IF(AND($J413&gt;AL$1,$J413&lt;=$AO$1),1,IF((COUNTIFS(INCAPACIDADES!$C$1:$C$51,$I413,INCAPACIDADES!AI$1:AI$51,AL$1))&gt;0,2,IF(VLOOKUP($C413,BD!$D$1:$F$501,3,0)&gt;AL$1,0,3))),"")</f>
        <v/>
      </c>
      <c r="DG413" s="23" t="str">
        <f>+IF(AND(LEN($I413)&gt;5),IF(AND($J413&gt;AM$1,$J413&lt;=$AO$1),1,IF((COUNTIFS(INCAPACIDADES!$C$1:$C$51,$I413,INCAPACIDADES!AJ$1:AJ$51,AM$1))&gt;0,2,IF(VLOOKUP($C413,BD!$D$1:$F$501,3,0)&gt;AM$1,0,3))),"")</f>
        <v/>
      </c>
      <c r="DH413" s="23" t="str">
        <f>+IF(AND(LEN($I413)&gt;5),IF(AND($J413&gt;AN$1,$J413&lt;=$AO$1),1,IF((COUNTIFS(INCAPACIDADES!$C$1:$C$51,$I413,INCAPACIDADES!AK$1:AK$51,AN$1))&gt;0,2,IF(VLOOKUP($C413,BD!$D$1:$F$501,3,0)&gt;AN$1,0,3))),"")</f>
        <v/>
      </c>
      <c r="DI413" s="23" t="str">
        <f>+IF(AND(LEN($I413)&gt;5),IF(AND($J413&gt;AO$1,$J413&lt;=$AO$1),1,IF((COUNTIFS(INCAPACIDADES!$C$1:$C$51,$I413,INCAPACIDADES!AL$1:AL$51,AO$1))&gt;0,2,IF(VLOOKUP($C413,BD!$D$1:$F$501,3,0)&gt;AO$1,0,3))),"")</f>
        <v/>
      </c>
      <c r="DJ413" s="23" t="str">
        <f>+IF(LEN($I413)&gt;5,IF(ISERROR(VLOOKUP(N413,'CODIGO PAGO'!$B$2:$B$20,1,0)),1,IF(OR(AND(CH413=1,N413&lt;&gt;"N"),AND(CH413=3,N413&lt;&gt;"B"),AND(CH413=2,LEFT(TRIM(N413),1)&lt;&gt;"I")),1,IF(OR(AND(CH413=0,N413="N"),AND(CH413=0,N413="B"),AND(CH413=0,LEFT(TRIM(N413),1)="I")),1,0))),"")</f>
        <v/>
      </c>
      <c r="DK413" s="23" t="str">
        <f t="shared" si="244"/>
        <v/>
      </c>
      <c r="DL413" s="23" t="str">
        <f>+IF(LEN($I413)&gt;5,IF(ISERROR(VLOOKUP(P413,'CODIGO PAGO'!$B$2:$B$20,1,0)),1,IF(OR(AND(CJ413=1,P413&lt;&gt;"N"),AND(CJ413=3,P413&lt;&gt;"B"),AND(CJ413=2,LEFT(TRIM(P413),1)&lt;&gt;"I")),1,IF(OR(AND(CJ413=0,P413="N"),AND(CJ413=0,P413="B"),AND(CJ413=0,LEFT(TRIM(P413),1)="I")),1,0))),"")</f>
        <v/>
      </c>
      <c r="DM413" s="23" t="str">
        <f t="shared" si="245"/>
        <v/>
      </c>
      <c r="DN413" s="23" t="str">
        <f>+IF(LEN($I413)&gt;5,IF(ISERROR(VLOOKUP(R413,'CODIGO PAGO'!$B$2:$B$20,1,0)),1,IF(OR(AND(CL413=1,R413&lt;&gt;"N"),AND(CL413=3,R413&lt;&gt;"B"),AND(CL413=2,LEFT(TRIM(R413),1)&lt;&gt;"I")),1,IF(OR(AND(CL413=0,R413="N"),AND(CL413=0,R413="B"),AND(CL413=0,LEFT(TRIM(R413),1)="I")),1,0))),"")</f>
        <v/>
      </c>
      <c r="DO413" s="23" t="str">
        <f t="shared" si="246"/>
        <v/>
      </c>
      <c r="DP413" s="23" t="str">
        <f>+IF(LEN($I413)&gt;5,IF(ISERROR(VLOOKUP(T413,'CODIGO PAGO'!$B$2:$B$20,1,0)),1,IF(OR(AND(CN413=1,T413&lt;&gt;"N"),AND(CN413=3,T413&lt;&gt;"B"),AND(CN413=2,LEFT(TRIM(T413),1)&lt;&gt;"I")),1,IF(OR(AND(CN413=0,T413="N"),AND(CN413=0,T413="B"),AND(CN413=0,LEFT(TRIM(T413),1)="I")),1,0))),"")</f>
        <v/>
      </c>
      <c r="DQ413" s="23" t="str">
        <f t="shared" si="247"/>
        <v/>
      </c>
      <c r="DR413" s="23" t="str">
        <f>+IF(LEN($I413)&gt;5,IF(ISERROR(VLOOKUP(V413,'CODIGO PAGO'!$B$2:$B$20,1,0)),1,IF(OR(AND(CP413=1,V413&lt;&gt;"N"),AND(CP413=3,V413&lt;&gt;"B"),AND(CP413=2,LEFT(TRIM(V413),1)&lt;&gt;"I")),1,IF(OR(AND(CP413=0,V413="N"),AND(CP413=0,V413="B"),AND(CP413=0,LEFT(TRIM(V413),1)="I")),1,0))),"")</f>
        <v/>
      </c>
      <c r="DS413" s="23" t="str">
        <f t="shared" si="248"/>
        <v/>
      </c>
      <c r="DT413" s="23" t="str">
        <f>+IF(LEN($I413)&gt;5,IF(ISERROR(VLOOKUP(X413,'CODIGO PAGO'!$B$2:$B$20,1,0)),1,IF(OR(AND(CR413=1,X413&lt;&gt;"N"),AND(CR413=3,X413&lt;&gt;"B"),AND(CR413=2,LEFT(TRIM(X413),1)&lt;&gt;"I")),1,IF(OR(AND(CR413=0,X413="N"),AND(CR413=0,X413="B"),AND(CR413=0,LEFT(TRIM(X413),1)="I")),1,0))),"")</f>
        <v/>
      </c>
      <c r="DU413" s="23" t="str">
        <f t="shared" si="249"/>
        <v/>
      </c>
      <c r="DV413" s="23" t="str">
        <f>+IF(LEN($I413)&gt;5,IF(ISERROR(VLOOKUP(Z413,'CODIGO PAGO'!$B$2:$B$20,1,0)),1,IF(OR(AND(CT413=1,Z413&lt;&gt;"N"),AND(CT413=3,Z413&lt;&gt;"B"),AND(CT413=2,LEFT(TRIM(Z413),1)&lt;&gt;"I")),1,IF(OR(AND(CT413=0,Z413="N"),AND(CT413=0,Z413="B"),AND(CT413=0,LEFT(TRIM(Z413),1)="I")),1,0))),"")</f>
        <v/>
      </c>
      <c r="DW413" s="23" t="str">
        <f t="shared" si="250"/>
        <v/>
      </c>
      <c r="DX413" s="23" t="str">
        <f>+IF(LEN($I413)&gt;5,IF(ISERROR(VLOOKUP(AB413,'CODIGO PAGO'!$B$2:$B$20,1,0)),1,IF(OR(AND(CV413=1,AB413&lt;&gt;"N"),AND(CV413=3,AB413&lt;&gt;"B"),AND(CV413=2,LEFT(TRIM(AB413),1)&lt;&gt;"I")),1,IF(OR(AND(CV413=0,AB413="N"),AND(CV413=0,AB413="B"),AND(CV413=0,LEFT(TRIM(AB413),1)="I")),1,0))),"")</f>
        <v/>
      </c>
      <c r="DY413" s="23" t="str">
        <f t="shared" si="251"/>
        <v/>
      </c>
      <c r="DZ413" s="23" t="str">
        <f>+IF(LEN($I413)&gt;5,IF(ISERROR(VLOOKUP(AD413,'CODIGO PAGO'!$B$2:$B$20,1,0)),1,IF(OR(AND(CX413=1,AD413&lt;&gt;"N"),AND(CX413=3,AD413&lt;&gt;"B"),AND(CX413=2,LEFT(TRIM(AD413),1)&lt;&gt;"I")),1,IF(OR(AND(CX413=0,AD413="N"),AND(CX413=0,AD413="B"),AND(CX413=0,LEFT(TRIM(AD413),1)="I")),1,0))),"")</f>
        <v/>
      </c>
      <c r="EA413" s="23" t="str">
        <f t="shared" si="252"/>
        <v/>
      </c>
      <c r="EB413" s="23" t="str">
        <f>+IF(LEN($I413)&gt;5,IF(ISERROR(VLOOKUP(AF413,'CODIGO PAGO'!$B$2:$B$20,1,0)),1,IF(OR(AND(CZ413=1,AF413&lt;&gt;"N"),AND(CZ413=3,AF413&lt;&gt;"B"),AND(CZ413=2,LEFT(TRIM(AF413),1)&lt;&gt;"I")),1,IF(OR(AND(CZ413=0,AF413="N"),AND(CZ413=0,AF413="B"),AND(CZ413=0,LEFT(TRIM(AF413),1)="I")),1,0))),"")</f>
        <v/>
      </c>
      <c r="EC413" s="23" t="str">
        <f t="shared" si="253"/>
        <v/>
      </c>
      <c r="ED413" s="23" t="str">
        <f>+IF(LEN($I413)&gt;5,IF(ISERROR(VLOOKUP(AH413,'CODIGO PAGO'!$B$2:$B$20,1,0)),1,IF(OR(AND(DB413=1,AH413&lt;&gt;"N"),AND(DB413=3,AH413&lt;&gt;"B"),AND(DB413=2,LEFT(TRIM(AH413),1)&lt;&gt;"I")),1,IF(OR(AND(DB413=0,AH413="N"),AND(DB413=0,AH413="B"),AND(DB413=0,LEFT(TRIM(AH413),1)="I")),1,0))),"")</f>
        <v/>
      </c>
      <c r="EE413" s="23" t="str">
        <f t="shared" si="254"/>
        <v/>
      </c>
      <c r="EF413" s="23" t="str">
        <f>+IF(LEN($I413)&gt;5,IF(ISERROR(VLOOKUP(AJ413,'CODIGO PAGO'!$B$2:$B$20,1,0)),1,IF(OR(AND(DD413=1,AJ413&lt;&gt;"N"),AND(DD413=3,AJ413&lt;&gt;"B"),AND(DD413=2,LEFT(TRIM(AJ413),1)&lt;&gt;"I")),1,IF(OR(AND(DD413=0,AJ413="N"),AND(DD413=0,AJ413="B"),AND(DD413=0,LEFT(TRIM(AJ413),1)="I")),1,0))),"")</f>
        <v/>
      </c>
      <c r="EG413" s="23" t="str">
        <f t="shared" si="255"/>
        <v/>
      </c>
      <c r="EH413" s="23" t="str">
        <f>+IF(LEN($I413)&gt;5,IF(ISERROR(VLOOKUP(AL413,'CODIGO PAGO'!$B$2:$B$20,1,0)),1,IF(OR(AND(DF413=1,AL413&lt;&gt;"N"),AND(DF413=3,AL413&lt;&gt;"B"),AND(DF413=2,LEFT(TRIM(AL413),1)&lt;&gt;"I")),1,IF(OR(AND(DF413=0,AL413="N"),AND(DF413=0,AL413="B"),AND(DF413=0,LEFT(TRIM(AL413),1)="I")),1,0))),"")</f>
        <v/>
      </c>
      <c r="EI413" s="23" t="str">
        <f t="shared" si="256"/>
        <v/>
      </c>
      <c r="EJ413" s="23" t="str">
        <f>+IF(LEN($I413)&gt;5,IF(ISERROR(VLOOKUP(AN413,'CODIGO PAGO'!$B$2:$B$20,1,0)),1,IF(OR(AND(DH413=1,AN413&lt;&gt;"N"),AND(DH413=3,AN413&lt;&gt;"B"),AND(DH413=2,LEFT(TRIM(AN413),1)&lt;&gt;"I")),1,IF(OR(AND(DH413=0,AN413="N"),AND(DH413=0,AN413="B"),AND(DH413=0,LEFT(TRIM(AN413),1)="I")),1,0))),"")</f>
        <v/>
      </c>
      <c r="EK413" s="23" t="str">
        <f t="shared" si="257"/>
        <v/>
      </c>
      <c r="EL413" s="24" t="str">
        <f t="shared" si="258"/>
        <v/>
      </c>
    </row>
    <row r="414" spans="1:142" s="26" customFormat="1">
      <c r="A414" s="15" t="str">
        <f t="shared" si="224"/>
        <v/>
      </c>
      <c r="B414" s="1" t="str">
        <f>+IF(LEN(I414)&gt;5,'CODIGO PAGO'!$B$28,"")</f>
        <v/>
      </c>
      <c r="C414" s="1" t="str">
        <f>+IF(LEN($I414)&gt;5,BD!D414,"")</f>
        <v/>
      </c>
      <c r="D414" s="168" t="str">
        <f>+IF(LEN($I414)&gt;5,BD!A414,"")</f>
        <v/>
      </c>
      <c r="E414" s="1" t="str">
        <f>+IF(LEN($I414)&gt;5,BD!B414,"")</f>
        <v/>
      </c>
      <c r="F414" s="1" t="str">
        <f>+IF(LEN($I414)&gt;5,BD!C414,"")</f>
        <v/>
      </c>
      <c r="G414" s="141"/>
      <c r="H414" s="141"/>
      <c r="I414" s="1" t="str">
        <f>+IF(LEN(BD!G414)&gt;5,BD!G414,"")</f>
        <v/>
      </c>
      <c r="J414" s="167" t="str">
        <f>+IF(LEN($I414)&gt;5,BD!E414,"")</f>
        <v/>
      </c>
      <c r="K414" s="6" t="str">
        <f t="shared" si="225"/>
        <v/>
      </c>
      <c r="L414" s="87" t="str">
        <f>+IF(LEN($I414)&gt;5,BD!H414,"")</f>
        <v/>
      </c>
      <c r="M414" s="40" t="str">
        <f t="shared" si="226"/>
        <v/>
      </c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4" t="str">
        <f t="shared" si="227"/>
        <v/>
      </c>
      <c r="AQ414" s="5" t="str">
        <f t="shared" si="228"/>
        <v/>
      </c>
      <c r="AR414" s="91" t="str">
        <f t="shared" si="229"/>
        <v/>
      </c>
      <c r="AS414" s="5" t="str">
        <f t="shared" si="230"/>
        <v/>
      </c>
      <c r="AT414" s="91" t="str">
        <f t="shared" si="231"/>
        <v/>
      </c>
      <c r="AU414" s="4" t="str">
        <f t="shared" si="232"/>
        <v/>
      </c>
      <c r="AV414" s="4" t="str">
        <f t="shared" si="233"/>
        <v/>
      </c>
      <c r="AW414" s="4" t="str">
        <f t="shared" si="234"/>
        <v/>
      </c>
      <c r="AX414" s="4" t="str">
        <f t="shared" si="235"/>
        <v/>
      </c>
      <c r="AY414" s="88" t="str">
        <f t="shared" si="236"/>
        <v/>
      </c>
      <c r="AZ414" s="17" t="str">
        <f t="shared" si="237"/>
        <v/>
      </c>
      <c r="BA414" s="18" t="str">
        <f t="shared" si="238"/>
        <v/>
      </c>
      <c r="BB414" s="19" t="str">
        <f>+IF(LEN(I414)&gt;5,IF(INT(RIGHT(B414,1))=9,0.5*L414*AY414,INT(MID(B414,5,LEN(B414)-4))*L414)+IFERROR(VLOOKUP(I414,AJUSTES!$A$1:$I$50,9,0),0),"")</f>
        <v/>
      </c>
      <c r="BC414" s="12"/>
      <c r="BD414" s="19" t="str">
        <f t="shared" si="239"/>
        <v/>
      </c>
      <c r="BE414" s="18" t="str">
        <f t="shared" si="240"/>
        <v/>
      </c>
      <c r="BF414" s="139" t="str">
        <f t="shared" si="241"/>
        <v/>
      </c>
      <c r="BG414" s="114"/>
      <c r="BH414" s="18" t="str">
        <f t="shared" si="242"/>
        <v/>
      </c>
      <c r="BI414" s="13"/>
      <c r="BJ414" s="12"/>
      <c r="BK414" s="12"/>
      <c r="BL414" s="145"/>
      <c r="BM414" s="12"/>
      <c r="BN414" s="12"/>
      <c r="BO414" s="12"/>
      <c r="BP414" s="12"/>
      <c r="BQ414" s="12"/>
      <c r="BR414" s="12"/>
      <c r="BS414" s="146"/>
      <c r="BT414" s="14"/>
      <c r="BU414" s="12"/>
      <c r="BV414" s="12"/>
      <c r="BW414" s="12"/>
      <c r="BX414" s="12"/>
      <c r="BY414" s="12"/>
      <c r="BZ414" s="144"/>
      <c r="CA414" s="107" t="str">
        <f>+IF(LEN($I414)&gt;5,IF(BD!F414="N/A","",BD!F414),"")</f>
        <v/>
      </c>
      <c r="CB414" s="21"/>
      <c r="CC414" s="147"/>
      <c r="CD414" s="148"/>
      <c r="CE414" s="8" t="str">
        <f>+IF(LEN(I414)&gt;5,BD!M414,"")</f>
        <v/>
      </c>
      <c r="CF414" s="16" t="str">
        <f>+IF(LEN(I414)&gt;5,BD!N414,"")</f>
        <v/>
      </c>
      <c r="CG414" s="3" t="str">
        <f t="shared" si="243"/>
        <v/>
      </c>
      <c r="CH414" s="23" t="str">
        <f>+IF(AND(LEN($I414)&gt;5),IF(AND($J414&gt;N$1,$J414&lt;=$AO$1),1,IF((COUNTIFS(INCAPACIDADES!$C$1:$C$51,$I414,INCAPACIDADES!K$1:K$51,N$1))&gt;0,2,IF(VLOOKUP($C414,BD!$D$1:$F$501,3,0)&gt;N$1,0,3))),"")</f>
        <v/>
      </c>
      <c r="CI414" s="23" t="str">
        <f>+IF(AND(LEN($I414)&gt;5),IF(AND($J414&gt;O$1,$J414&lt;=$AO$1),1,IF((COUNTIFS(INCAPACIDADES!$C$1:$C$51,$I414,INCAPACIDADES!L$1:L$51,O$1))&gt;0,2,IF(VLOOKUP($C414,BD!$D$1:$F$501,3,0)&gt;O$1,0,3))),"")</f>
        <v/>
      </c>
      <c r="CJ414" s="23" t="str">
        <f>+IF(AND(LEN($I414)&gt;5),IF(AND($J414&gt;P$1,$J414&lt;=$AO$1),1,IF((COUNTIFS(INCAPACIDADES!$C$1:$C$51,$I414,INCAPACIDADES!M$1:M$51,P$1))&gt;0,2,IF(VLOOKUP($C414,BD!$D$1:$F$501,3,0)&gt;P$1,0,3))),"")</f>
        <v/>
      </c>
      <c r="CK414" s="23" t="str">
        <f>+IF(AND(LEN($I414)&gt;5),IF(AND($J414&gt;Q$1,$J414&lt;=$AO$1),1,IF((COUNTIFS(INCAPACIDADES!$C$1:$C$51,$I414,INCAPACIDADES!N$1:N$51,Q$1))&gt;0,2,IF(VLOOKUP($C414,BD!$D$1:$F$501,3,0)&gt;Q$1,0,3))),"")</f>
        <v/>
      </c>
      <c r="CL414" s="23" t="str">
        <f>+IF(AND(LEN($I414)&gt;5),IF(AND($J414&gt;R$1,$J414&lt;=$AO$1),1,IF((COUNTIFS(INCAPACIDADES!$C$1:$C$51,$I414,INCAPACIDADES!O$1:O$51,R$1))&gt;0,2,IF(VLOOKUP($C414,BD!$D$1:$F$501,3,0)&gt;R$1,0,3))),"")</f>
        <v/>
      </c>
      <c r="CM414" s="23" t="str">
        <f>+IF(AND(LEN($I414)&gt;5),IF(AND($J414&gt;S$1,$J414&lt;=$AO$1),1,IF((COUNTIFS(INCAPACIDADES!$C$1:$C$51,$I414,INCAPACIDADES!P$1:P$51,S$1))&gt;0,2,IF(VLOOKUP($C414,BD!$D$1:$F$501,3,0)&gt;S$1,0,3))),"")</f>
        <v/>
      </c>
      <c r="CN414" s="23" t="str">
        <f>+IF(AND(LEN($I414)&gt;5),IF(AND($J414&gt;T$1,$J414&lt;=$AO$1),1,IF((COUNTIFS(INCAPACIDADES!$C$1:$C$51,$I414,INCAPACIDADES!Q$1:Q$51,T$1))&gt;0,2,IF(VLOOKUP($C414,BD!$D$1:$F$501,3,0)&gt;T$1,0,3))),"")</f>
        <v/>
      </c>
      <c r="CO414" s="23" t="str">
        <f>+IF(AND(LEN($I414)&gt;5),IF(AND($J414&gt;U$1,$J414&lt;=$AO$1),1,IF((COUNTIFS(INCAPACIDADES!$C$1:$C$51,$I414,INCAPACIDADES!R$1:R$51,U$1))&gt;0,2,IF(VLOOKUP($C414,BD!$D$1:$F$501,3,0)&gt;U$1,0,3))),"")</f>
        <v/>
      </c>
      <c r="CP414" s="23" t="str">
        <f>+IF(AND(LEN($I414)&gt;5),IF(AND($J414&gt;V$1,$J414&lt;=$AO$1),1,IF((COUNTIFS(INCAPACIDADES!$C$1:$C$51,$I414,INCAPACIDADES!S$1:S$51,V$1))&gt;0,2,IF(VLOOKUP($C414,BD!$D$1:$F$501,3,0)&gt;V$1,0,3))),"")</f>
        <v/>
      </c>
      <c r="CQ414" s="23" t="str">
        <f>+IF(AND(LEN($I414)&gt;5),IF(AND($J414&gt;W$1,$J414&lt;=$AO$1),1,IF((COUNTIFS(INCAPACIDADES!$C$1:$C$51,$I414,INCAPACIDADES!T$1:T$51,W$1))&gt;0,2,IF(VLOOKUP($C414,BD!$D$1:$F$501,3,0)&gt;W$1,0,3))),"")</f>
        <v/>
      </c>
      <c r="CR414" s="23" t="str">
        <f>+IF(AND(LEN($I414)&gt;5),IF(AND($J414&gt;X$1,$J414&lt;=$AO$1),1,IF((COUNTIFS(INCAPACIDADES!$C$1:$C$51,$I414,INCAPACIDADES!U$1:U$51,X$1))&gt;0,2,IF(VLOOKUP($C414,BD!$D$1:$F$501,3,0)&gt;X$1,0,3))),"")</f>
        <v/>
      </c>
      <c r="CS414" s="23" t="str">
        <f>+IF(AND(LEN($I414)&gt;5),IF(AND($J414&gt;Y$1,$J414&lt;=$AO$1),1,IF((COUNTIFS(INCAPACIDADES!$C$1:$C$51,$I414,INCAPACIDADES!V$1:V$51,Y$1))&gt;0,2,IF(VLOOKUP($C414,BD!$D$1:$F$501,3,0)&gt;Y$1,0,3))),"")</f>
        <v/>
      </c>
      <c r="CT414" s="23" t="str">
        <f>+IF(AND(LEN($I414)&gt;5),IF(AND($J414&gt;Z$1,$J414&lt;=$AO$1),1,IF((COUNTIFS(INCAPACIDADES!$C$1:$C$51,$I414,INCAPACIDADES!W$1:W$51,Z$1))&gt;0,2,IF(VLOOKUP($C414,BD!$D$1:$F$501,3,0)&gt;Z$1,0,3))),"")</f>
        <v/>
      </c>
      <c r="CU414" s="23" t="str">
        <f>+IF(AND(LEN($I414)&gt;5),IF(AND($J414&gt;AA$1,$J414&lt;=$AO$1),1,IF((COUNTIFS(INCAPACIDADES!$C$1:$C$51,$I414,INCAPACIDADES!X$1:X$51,AA$1))&gt;0,2,IF(VLOOKUP($C414,BD!$D$1:$F$501,3,0)&gt;AA$1,0,3))),"")</f>
        <v/>
      </c>
      <c r="CV414" s="23" t="str">
        <f>+IF(AND(LEN($I414)&gt;5),IF(AND($J414&gt;AB$1,$J414&lt;=$AO$1),1,IF((COUNTIFS(INCAPACIDADES!$C$1:$C$51,$I414,INCAPACIDADES!Y$1:Y$51,AB$1))&gt;0,2,IF(VLOOKUP($C414,BD!$D$1:$F$501,3,0)&gt;AB$1,0,3))),"")</f>
        <v/>
      </c>
      <c r="CW414" s="23" t="str">
        <f>+IF(AND(LEN($I414)&gt;5),IF(AND($J414&gt;AC$1,$J414&lt;=$AO$1),1,IF((COUNTIFS(INCAPACIDADES!$C$1:$C$51,$I414,INCAPACIDADES!Z$1:Z$51,AC$1))&gt;0,2,IF(VLOOKUP($C414,BD!$D$1:$F$501,3,0)&gt;AC$1,0,3))),"")</f>
        <v/>
      </c>
      <c r="CX414" s="23" t="str">
        <f>+IF(AND(LEN($I414)&gt;5),IF(AND($J414&gt;AD$1,$J414&lt;=$AO$1),1,IF((COUNTIFS(INCAPACIDADES!$C$1:$C$51,$I414,INCAPACIDADES!AA$1:AA$51,AD$1))&gt;0,2,IF(VLOOKUP($C414,BD!$D$1:$F$501,3,0)&gt;AD$1,0,3))),"")</f>
        <v/>
      </c>
      <c r="CY414" s="23" t="str">
        <f>+IF(AND(LEN($I414)&gt;5),IF(AND($J414&gt;AE$1,$J414&lt;=$AO$1),1,IF((COUNTIFS(INCAPACIDADES!$C$1:$C$51,$I414,INCAPACIDADES!AB$1:AB$51,AE$1))&gt;0,2,IF(VLOOKUP($C414,BD!$D$1:$F$501,3,0)&gt;AE$1,0,3))),"")</f>
        <v/>
      </c>
      <c r="CZ414" s="23" t="str">
        <f>+IF(AND(LEN($I414)&gt;5),IF(AND($J414&gt;AF$1,$J414&lt;=$AO$1),1,IF((COUNTIFS(INCAPACIDADES!$C$1:$C$51,$I414,INCAPACIDADES!AC$1:AC$51,AF$1))&gt;0,2,IF(VLOOKUP($C414,BD!$D$1:$F$501,3,0)&gt;AF$1,0,3))),"")</f>
        <v/>
      </c>
      <c r="DA414" s="23" t="str">
        <f>+IF(AND(LEN($I414)&gt;5),IF(AND($J414&gt;AG$1,$J414&lt;=$AO$1),1,IF((COUNTIFS(INCAPACIDADES!$C$1:$C$51,$I414,INCAPACIDADES!AD$1:AD$51,AG$1))&gt;0,2,IF(VLOOKUP($C414,BD!$D$1:$F$501,3,0)&gt;AG$1,0,3))),"")</f>
        <v/>
      </c>
      <c r="DB414" s="23" t="str">
        <f>+IF(AND(LEN($I414)&gt;5),IF(AND($J414&gt;AH$1,$J414&lt;=$AO$1),1,IF((COUNTIFS(INCAPACIDADES!$C$1:$C$51,$I414,INCAPACIDADES!AE$1:AE$51,AH$1))&gt;0,2,IF(VLOOKUP($C414,BD!$D$1:$F$501,3,0)&gt;AH$1,0,3))),"")</f>
        <v/>
      </c>
      <c r="DC414" s="23" t="str">
        <f>+IF(AND(LEN($I414)&gt;5),IF(AND($J414&gt;AI$1,$J414&lt;=$AO$1),1,IF((COUNTIFS(INCAPACIDADES!$C$1:$C$51,$I414,INCAPACIDADES!AF$1:AF$51,AI$1))&gt;0,2,IF(VLOOKUP($C414,BD!$D$1:$F$501,3,0)&gt;AI$1,0,3))),"")</f>
        <v/>
      </c>
      <c r="DD414" s="23" t="str">
        <f>+IF(AND(LEN($I414)&gt;5),IF(AND($J414&gt;AJ$1,$J414&lt;=$AO$1),1,IF((COUNTIFS(INCAPACIDADES!$C$1:$C$51,$I414,INCAPACIDADES!AG$1:AG$51,AJ$1))&gt;0,2,IF(VLOOKUP($C414,BD!$D$1:$F$501,3,0)&gt;AJ$1,0,3))),"")</f>
        <v/>
      </c>
      <c r="DE414" s="23" t="str">
        <f>+IF(AND(LEN($I414)&gt;5),IF(AND($J414&gt;AK$1,$J414&lt;=$AO$1),1,IF((COUNTIFS(INCAPACIDADES!$C$1:$C$51,$I414,INCAPACIDADES!AH$1:AH$51,AK$1))&gt;0,2,IF(VLOOKUP($C414,BD!$D$1:$F$501,3,0)&gt;AK$1,0,3))),"")</f>
        <v/>
      </c>
      <c r="DF414" s="23" t="str">
        <f>+IF(AND(LEN($I414)&gt;5),IF(AND($J414&gt;AL$1,$J414&lt;=$AO$1),1,IF((COUNTIFS(INCAPACIDADES!$C$1:$C$51,$I414,INCAPACIDADES!AI$1:AI$51,AL$1))&gt;0,2,IF(VLOOKUP($C414,BD!$D$1:$F$501,3,0)&gt;AL$1,0,3))),"")</f>
        <v/>
      </c>
      <c r="DG414" s="23" t="str">
        <f>+IF(AND(LEN($I414)&gt;5),IF(AND($J414&gt;AM$1,$J414&lt;=$AO$1),1,IF((COUNTIFS(INCAPACIDADES!$C$1:$C$51,$I414,INCAPACIDADES!AJ$1:AJ$51,AM$1))&gt;0,2,IF(VLOOKUP($C414,BD!$D$1:$F$501,3,0)&gt;AM$1,0,3))),"")</f>
        <v/>
      </c>
      <c r="DH414" s="23" t="str">
        <f>+IF(AND(LEN($I414)&gt;5),IF(AND($J414&gt;AN$1,$J414&lt;=$AO$1),1,IF((COUNTIFS(INCAPACIDADES!$C$1:$C$51,$I414,INCAPACIDADES!AK$1:AK$51,AN$1))&gt;0,2,IF(VLOOKUP($C414,BD!$D$1:$F$501,3,0)&gt;AN$1,0,3))),"")</f>
        <v/>
      </c>
      <c r="DI414" s="23" t="str">
        <f>+IF(AND(LEN($I414)&gt;5),IF(AND($J414&gt;AO$1,$J414&lt;=$AO$1),1,IF((COUNTIFS(INCAPACIDADES!$C$1:$C$51,$I414,INCAPACIDADES!AL$1:AL$51,AO$1))&gt;0,2,IF(VLOOKUP($C414,BD!$D$1:$F$501,3,0)&gt;AO$1,0,3))),"")</f>
        <v/>
      </c>
      <c r="DJ414" s="23" t="str">
        <f>+IF(LEN($I414)&gt;5,IF(ISERROR(VLOOKUP(N414,'CODIGO PAGO'!$B$2:$B$20,1,0)),1,IF(OR(AND(CH414=1,N414&lt;&gt;"N"),AND(CH414=3,N414&lt;&gt;"B"),AND(CH414=2,LEFT(TRIM(N414),1)&lt;&gt;"I")),1,IF(OR(AND(CH414=0,N414="N"),AND(CH414=0,N414="B"),AND(CH414=0,LEFT(TRIM(N414),1)="I")),1,0))),"")</f>
        <v/>
      </c>
      <c r="DK414" s="23" t="str">
        <f t="shared" si="244"/>
        <v/>
      </c>
      <c r="DL414" s="23" t="str">
        <f>+IF(LEN($I414)&gt;5,IF(ISERROR(VLOOKUP(P414,'CODIGO PAGO'!$B$2:$B$20,1,0)),1,IF(OR(AND(CJ414=1,P414&lt;&gt;"N"),AND(CJ414=3,P414&lt;&gt;"B"),AND(CJ414=2,LEFT(TRIM(P414),1)&lt;&gt;"I")),1,IF(OR(AND(CJ414=0,P414="N"),AND(CJ414=0,P414="B"),AND(CJ414=0,LEFT(TRIM(P414),1)="I")),1,0))),"")</f>
        <v/>
      </c>
      <c r="DM414" s="23" t="str">
        <f t="shared" si="245"/>
        <v/>
      </c>
      <c r="DN414" s="23" t="str">
        <f>+IF(LEN($I414)&gt;5,IF(ISERROR(VLOOKUP(R414,'CODIGO PAGO'!$B$2:$B$20,1,0)),1,IF(OR(AND(CL414=1,R414&lt;&gt;"N"),AND(CL414=3,R414&lt;&gt;"B"),AND(CL414=2,LEFT(TRIM(R414),1)&lt;&gt;"I")),1,IF(OR(AND(CL414=0,R414="N"),AND(CL414=0,R414="B"),AND(CL414=0,LEFT(TRIM(R414),1)="I")),1,0))),"")</f>
        <v/>
      </c>
      <c r="DO414" s="23" t="str">
        <f t="shared" si="246"/>
        <v/>
      </c>
      <c r="DP414" s="23" t="str">
        <f>+IF(LEN($I414)&gt;5,IF(ISERROR(VLOOKUP(T414,'CODIGO PAGO'!$B$2:$B$20,1,0)),1,IF(OR(AND(CN414=1,T414&lt;&gt;"N"),AND(CN414=3,T414&lt;&gt;"B"),AND(CN414=2,LEFT(TRIM(T414),1)&lt;&gt;"I")),1,IF(OR(AND(CN414=0,T414="N"),AND(CN414=0,T414="B"),AND(CN414=0,LEFT(TRIM(T414),1)="I")),1,0))),"")</f>
        <v/>
      </c>
      <c r="DQ414" s="23" t="str">
        <f t="shared" si="247"/>
        <v/>
      </c>
      <c r="DR414" s="23" t="str">
        <f>+IF(LEN($I414)&gt;5,IF(ISERROR(VLOOKUP(V414,'CODIGO PAGO'!$B$2:$B$20,1,0)),1,IF(OR(AND(CP414=1,V414&lt;&gt;"N"),AND(CP414=3,V414&lt;&gt;"B"),AND(CP414=2,LEFT(TRIM(V414),1)&lt;&gt;"I")),1,IF(OR(AND(CP414=0,V414="N"),AND(CP414=0,V414="B"),AND(CP414=0,LEFT(TRIM(V414),1)="I")),1,0))),"")</f>
        <v/>
      </c>
      <c r="DS414" s="23" t="str">
        <f t="shared" si="248"/>
        <v/>
      </c>
      <c r="DT414" s="23" t="str">
        <f>+IF(LEN($I414)&gt;5,IF(ISERROR(VLOOKUP(X414,'CODIGO PAGO'!$B$2:$B$20,1,0)),1,IF(OR(AND(CR414=1,X414&lt;&gt;"N"),AND(CR414=3,X414&lt;&gt;"B"),AND(CR414=2,LEFT(TRIM(X414),1)&lt;&gt;"I")),1,IF(OR(AND(CR414=0,X414="N"),AND(CR414=0,X414="B"),AND(CR414=0,LEFT(TRIM(X414),1)="I")),1,0))),"")</f>
        <v/>
      </c>
      <c r="DU414" s="23" t="str">
        <f t="shared" si="249"/>
        <v/>
      </c>
      <c r="DV414" s="23" t="str">
        <f>+IF(LEN($I414)&gt;5,IF(ISERROR(VLOOKUP(Z414,'CODIGO PAGO'!$B$2:$B$20,1,0)),1,IF(OR(AND(CT414=1,Z414&lt;&gt;"N"),AND(CT414=3,Z414&lt;&gt;"B"),AND(CT414=2,LEFT(TRIM(Z414),1)&lt;&gt;"I")),1,IF(OR(AND(CT414=0,Z414="N"),AND(CT414=0,Z414="B"),AND(CT414=0,LEFT(TRIM(Z414),1)="I")),1,0))),"")</f>
        <v/>
      </c>
      <c r="DW414" s="23" t="str">
        <f t="shared" si="250"/>
        <v/>
      </c>
      <c r="DX414" s="23" t="str">
        <f>+IF(LEN($I414)&gt;5,IF(ISERROR(VLOOKUP(AB414,'CODIGO PAGO'!$B$2:$B$20,1,0)),1,IF(OR(AND(CV414=1,AB414&lt;&gt;"N"),AND(CV414=3,AB414&lt;&gt;"B"),AND(CV414=2,LEFT(TRIM(AB414),1)&lt;&gt;"I")),1,IF(OR(AND(CV414=0,AB414="N"),AND(CV414=0,AB414="B"),AND(CV414=0,LEFT(TRIM(AB414),1)="I")),1,0))),"")</f>
        <v/>
      </c>
      <c r="DY414" s="23" t="str">
        <f t="shared" si="251"/>
        <v/>
      </c>
      <c r="DZ414" s="23" t="str">
        <f>+IF(LEN($I414)&gt;5,IF(ISERROR(VLOOKUP(AD414,'CODIGO PAGO'!$B$2:$B$20,1,0)),1,IF(OR(AND(CX414=1,AD414&lt;&gt;"N"),AND(CX414=3,AD414&lt;&gt;"B"),AND(CX414=2,LEFT(TRIM(AD414),1)&lt;&gt;"I")),1,IF(OR(AND(CX414=0,AD414="N"),AND(CX414=0,AD414="B"),AND(CX414=0,LEFT(TRIM(AD414),1)="I")),1,0))),"")</f>
        <v/>
      </c>
      <c r="EA414" s="23" t="str">
        <f t="shared" si="252"/>
        <v/>
      </c>
      <c r="EB414" s="23" t="str">
        <f>+IF(LEN($I414)&gt;5,IF(ISERROR(VLOOKUP(AF414,'CODIGO PAGO'!$B$2:$B$20,1,0)),1,IF(OR(AND(CZ414=1,AF414&lt;&gt;"N"),AND(CZ414=3,AF414&lt;&gt;"B"),AND(CZ414=2,LEFT(TRIM(AF414),1)&lt;&gt;"I")),1,IF(OR(AND(CZ414=0,AF414="N"),AND(CZ414=0,AF414="B"),AND(CZ414=0,LEFT(TRIM(AF414),1)="I")),1,0))),"")</f>
        <v/>
      </c>
      <c r="EC414" s="23" t="str">
        <f t="shared" si="253"/>
        <v/>
      </c>
      <c r="ED414" s="23" t="str">
        <f>+IF(LEN($I414)&gt;5,IF(ISERROR(VLOOKUP(AH414,'CODIGO PAGO'!$B$2:$B$20,1,0)),1,IF(OR(AND(DB414=1,AH414&lt;&gt;"N"),AND(DB414=3,AH414&lt;&gt;"B"),AND(DB414=2,LEFT(TRIM(AH414),1)&lt;&gt;"I")),1,IF(OR(AND(DB414=0,AH414="N"),AND(DB414=0,AH414="B"),AND(DB414=0,LEFT(TRIM(AH414),1)="I")),1,0))),"")</f>
        <v/>
      </c>
      <c r="EE414" s="23" t="str">
        <f t="shared" si="254"/>
        <v/>
      </c>
      <c r="EF414" s="23" t="str">
        <f>+IF(LEN($I414)&gt;5,IF(ISERROR(VLOOKUP(AJ414,'CODIGO PAGO'!$B$2:$B$20,1,0)),1,IF(OR(AND(DD414=1,AJ414&lt;&gt;"N"),AND(DD414=3,AJ414&lt;&gt;"B"),AND(DD414=2,LEFT(TRIM(AJ414),1)&lt;&gt;"I")),1,IF(OR(AND(DD414=0,AJ414="N"),AND(DD414=0,AJ414="B"),AND(DD414=0,LEFT(TRIM(AJ414),1)="I")),1,0))),"")</f>
        <v/>
      </c>
      <c r="EG414" s="23" t="str">
        <f t="shared" si="255"/>
        <v/>
      </c>
      <c r="EH414" s="23" t="str">
        <f>+IF(LEN($I414)&gt;5,IF(ISERROR(VLOOKUP(AL414,'CODIGO PAGO'!$B$2:$B$20,1,0)),1,IF(OR(AND(DF414=1,AL414&lt;&gt;"N"),AND(DF414=3,AL414&lt;&gt;"B"),AND(DF414=2,LEFT(TRIM(AL414),1)&lt;&gt;"I")),1,IF(OR(AND(DF414=0,AL414="N"),AND(DF414=0,AL414="B"),AND(DF414=0,LEFT(TRIM(AL414),1)="I")),1,0))),"")</f>
        <v/>
      </c>
      <c r="EI414" s="23" t="str">
        <f t="shared" si="256"/>
        <v/>
      </c>
      <c r="EJ414" s="23" t="str">
        <f>+IF(LEN($I414)&gt;5,IF(ISERROR(VLOOKUP(AN414,'CODIGO PAGO'!$B$2:$B$20,1,0)),1,IF(OR(AND(DH414=1,AN414&lt;&gt;"N"),AND(DH414=3,AN414&lt;&gt;"B"),AND(DH414=2,LEFT(TRIM(AN414),1)&lt;&gt;"I")),1,IF(OR(AND(DH414=0,AN414="N"),AND(DH414=0,AN414="B"),AND(DH414=0,LEFT(TRIM(AN414),1)="I")),1,0))),"")</f>
        <v/>
      </c>
      <c r="EK414" s="23" t="str">
        <f t="shared" si="257"/>
        <v/>
      </c>
      <c r="EL414" s="24" t="str">
        <f t="shared" si="258"/>
        <v/>
      </c>
    </row>
    <row r="415" spans="1:142" s="26" customFormat="1">
      <c r="A415" s="15" t="str">
        <f t="shared" si="224"/>
        <v/>
      </c>
      <c r="B415" s="1" t="str">
        <f>+IF(LEN(I415)&gt;5,'CODIGO PAGO'!$B$28,"")</f>
        <v/>
      </c>
      <c r="C415" s="1" t="str">
        <f>+IF(LEN($I415)&gt;5,BD!D415,"")</f>
        <v/>
      </c>
      <c r="D415" s="168" t="str">
        <f>+IF(LEN($I415)&gt;5,BD!A415,"")</f>
        <v/>
      </c>
      <c r="E415" s="1" t="str">
        <f>+IF(LEN($I415)&gt;5,BD!B415,"")</f>
        <v/>
      </c>
      <c r="F415" s="1" t="str">
        <f>+IF(LEN($I415)&gt;5,BD!C415,"")</f>
        <v/>
      </c>
      <c r="G415" s="141"/>
      <c r="H415" s="141"/>
      <c r="I415" s="1" t="str">
        <f>+IF(LEN(BD!G415)&gt;5,BD!G415,"")</f>
        <v/>
      </c>
      <c r="J415" s="167" t="str">
        <f>+IF(LEN($I415)&gt;5,BD!E415,"")</f>
        <v/>
      </c>
      <c r="K415" s="6" t="str">
        <f t="shared" si="225"/>
        <v/>
      </c>
      <c r="L415" s="87" t="str">
        <f>+IF(LEN($I415)&gt;5,BD!H415,"")</f>
        <v/>
      </c>
      <c r="M415" s="40" t="str">
        <f t="shared" si="226"/>
        <v/>
      </c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4" t="str">
        <f t="shared" si="227"/>
        <v/>
      </c>
      <c r="AQ415" s="5" t="str">
        <f t="shared" si="228"/>
        <v/>
      </c>
      <c r="AR415" s="91" t="str">
        <f t="shared" si="229"/>
        <v/>
      </c>
      <c r="AS415" s="5" t="str">
        <f t="shared" si="230"/>
        <v/>
      </c>
      <c r="AT415" s="91" t="str">
        <f t="shared" si="231"/>
        <v/>
      </c>
      <c r="AU415" s="4" t="str">
        <f t="shared" si="232"/>
        <v/>
      </c>
      <c r="AV415" s="4" t="str">
        <f t="shared" si="233"/>
        <v/>
      </c>
      <c r="AW415" s="4" t="str">
        <f t="shared" si="234"/>
        <v/>
      </c>
      <c r="AX415" s="4" t="str">
        <f t="shared" si="235"/>
        <v/>
      </c>
      <c r="AY415" s="88" t="str">
        <f t="shared" si="236"/>
        <v/>
      </c>
      <c r="AZ415" s="17" t="str">
        <f t="shared" si="237"/>
        <v/>
      </c>
      <c r="BA415" s="18" t="str">
        <f t="shared" si="238"/>
        <v/>
      </c>
      <c r="BB415" s="19" t="str">
        <f>+IF(LEN(I415)&gt;5,IF(INT(RIGHT(B415,1))=9,0.5*L415*AY415,INT(MID(B415,5,LEN(B415)-4))*L415)+IFERROR(VLOOKUP(I415,AJUSTES!$A$1:$I$50,9,0),0),"")</f>
        <v/>
      </c>
      <c r="BC415" s="12"/>
      <c r="BD415" s="19" t="str">
        <f t="shared" si="239"/>
        <v/>
      </c>
      <c r="BE415" s="18" t="str">
        <f t="shared" si="240"/>
        <v/>
      </c>
      <c r="BF415" s="139" t="str">
        <f t="shared" si="241"/>
        <v/>
      </c>
      <c r="BG415" s="114"/>
      <c r="BH415" s="18" t="str">
        <f t="shared" si="242"/>
        <v/>
      </c>
      <c r="BI415" s="13"/>
      <c r="BJ415" s="12"/>
      <c r="BK415" s="12"/>
      <c r="BL415" s="145"/>
      <c r="BM415" s="12"/>
      <c r="BN415" s="12"/>
      <c r="BO415" s="12"/>
      <c r="BP415" s="12"/>
      <c r="BQ415" s="12"/>
      <c r="BR415" s="12"/>
      <c r="BS415" s="146"/>
      <c r="BT415" s="14"/>
      <c r="BU415" s="12"/>
      <c r="BV415" s="12"/>
      <c r="BW415" s="12"/>
      <c r="BX415" s="12"/>
      <c r="BY415" s="12"/>
      <c r="BZ415" s="144"/>
      <c r="CA415" s="107" t="str">
        <f>+IF(LEN($I415)&gt;5,IF(BD!F415="N/A","",BD!F415),"")</f>
        <v/>
      </c>
      <c r="CB415" s="21"/>
      <c r="CC415" s="147"/>
      <c r="CD415" s="148"/>
      <c r="CE415" s="8" t="str">
        <f>+IF(LEN(I415)&gt;5,BD!M415,"")</f>
        <v/>
      </c>
      <c r="CF415" s="16" t="str">
        <f>+IF(LEN(I415)&gt;5,BD!N415,"")</f>
        <v/>
      </c>
      <c r="CG415" s="3" t="str">
        <f t="shared" si="243"/>
        <v/>
      </c>
      <c r="CH415" s="23" t="str">
        <f>+IF(AND(LEN($I415)&gt;5),IF(AND($J415&gt;N$1,$J415&lt;=$AO$1),1,IF((COUNTIFS(INCAPACIDADES!$C$1:$C$51,$I415,INCAPACIDADES!K$1:K$51,N$1))&gt;0,2,IF(VLOOKUP($C415,BD!$D$1:$F$501,3,0)&gt;N$1,0,3))),"")</f>
        <v/>
      </c>
      <c r="CI415" s="23" t="str">
        <f>+IF(AND(LEN($I415)&gt;5),IF(AND($J415&gt;O$1,$J415&lt;=$AO$1),1,IF((COUNTIFS(INCAPACIDADES!$C$1:$C$51,$I415,INCAPACIDADES!L$1:L$51,O$1))&gt;0,2,IF(VLOOKUP($C415,BD!$D$1:$F$501,3,0)&gt;O$1,0,3))),"")</f>
        <v/>
      </c>
      <c r="CJ415" s="23" t="str">
        <f>+IF(AND(LEN($I415)&gt;5),IF(AND($J415&gt;P$1,$J415&lt;=$AO$1),1,IF((COUNTIFS(INCAPACIDADES!$C$1:$C$51,$I415,INCAPACIDADES!M$1:M$51,P$1))&gt;0,2,IF(VLOOKUP($C415,BD!$D$1:$F$501,3,0)&gt;P$1,0,3))),"")</f>
        <v/>
      </c>
      <c r="CK415" s="23" t="str">
        <f>+IF(AND(LEN($I415)&gt;5),IF(AND($J415&gt;Q$1,$J415&lt;=$AO$1),1,IF((COUNTIFS(INCAPACIDADES!$C$1:$C$51,$I415,INCAPACIDADES!N$1:N$51,Q$1))&gt;0,2,IF(VLOOKUP($C415,BD!$D$1:$F$501,3,0)&gt;Q$1,0,3))),"")</f>
        <v/>
      </c>
      <c r="CL415" s="23" t="str">
        <f>+IF(AND(LEN($I415)&gt;5),IF(AND($J415&gt;R$1,$J415&lt;=$AO$1),1,IF((COUNTIFS(INCAPACIDADES!$C$1:$C$51,$I415,INCAPACIDADES!O$1:O$51,R$1))&gt;0,2,IF(VLOOKUP($C415,BD!$D$1:$F$501,3,0)&gt;R$1,0,3))),"")</f>
        <v/>
      </c>
      <c r="CM415" s="23" t="str">
        <f>+IF(AND(LEN($I415)&gt;5),IF(AND($J415&gt;S$1,$J415&lt;=$AO$1),1,IF((COUNTIFS(INCAPACIDADES!$C$1:$C$51,$I415,INCAPACIDADES!P$1:P$51,S$1))&gt;0,2,IF(VLOOKUP($C415,BD!$D$1:$F$501,3,0)&gt;S$1,0,3))),"")</f>
        <v/>
      </c>
      <c r="CN415" s="23" t="str">
        <f>+IF(AND(LEN($I415)&gt;5),IF(AND($J415&gt;T$1,$J415&lt;=$AO$1),1,IF((COUNTIFS(INCAPACIDADES!$C$1:$C$51,$I415,INCAPACIDADES!Q$1:Q$51,T$1))&gt;0,2,IF(VLOOKUP($C415,BD!$D$1:$F$501,3,0)&gt;T$1,0,3))),"")</f>
        <v/>
      </c>
      <c r="CO415" s="23" t="str">
        <f>+IF(AND(LEN($I415)&gt;5),IF(AND($J415&gt;U$1,$J415&lt;=$AO$1),1,IF((COUNTIFS(INCAPACIDADES!$C$1:$C$51,$I415,INCAPACIDADES!R$1:R$51,U$1))&gt;0,2,IF(VLOOKUP($C415,BD!$D$1:$F$501,3,0)&gt;U$1,0,3))),"")</f>
        <v/>
      </c>
      <c r="CP415" s="23" t="str">
        <f>+IF(AND(LEN($I415)&gt;5),IF(AND($J415&gt;V$1,$J415&lt;=$AO$1),1,IF((COUNTIFS(INCAPACIDADES!$C$1:$C$51,$I415,INCAPACIDADES!S$1:S$51,V$1))&gt;0,2,IF(VLOOKUP($C415,BD!$D$1:$F$501,3,0)&gt;V$1,0,3))),"")</f>
        <v/>
      </c>
      <c r="CQ415" s="23" t="str">
        <f>+IF(AND(LEN($I415)&gt;5),IF(AND($J415&gt;W$1,$J415&lt;=$AO$1),1,IF((COUNTIFS(INCAPACIDADES!$C$1:$C$51,$I415,INCAPACIDADES!T$1:T$51,W$1))&gt;0,2,IF(VLOOKUP($C415,BD!$D$1:$F$501,3,0)&gt;W$1,0,3))),"")</f>
        <v/>
      </c>
      <c r="CR415" s="23" t="str">
        <f>+IF(AND(LEN($I415)&gt;5),IF(AND($J415&gt;X$1,$J415&lt;=$AO$1),1,IF((COUNTIFS(INCAPACIDADES!$C$1:$C$51,$I415,INCAPACIDADES!U$1:U$51,X$1))&gt;0,2,IF(VLOOKUP($C415,BD!$D$1:$F$501,3,0)&gt;X$1,0,3))),"")</f>
        <v/>
      </c>
      <c r="CS415" s="23" t="str">
        <f>+IF(AND(LEN($I415)&gt;5),IF(AND($J415&gt;Y$1,$J415&lt;=$AO$1),1,IF((COUNTIFS(INCAPACIDADES!$C$1:$C$51,$I415,INCAPACIDADES!V$1:V$51,Y$1))&gt;0,2,IF(VLOOKUP($C415,BD!$D$1:$F$501,3,0)&gt;Y$1,0,3))),"")</f>
        <v/>
      </c>
      <c r="CT415" s="23" t="str">
        <f>+IF(AND(LEN($I415)&gt;5),IF(AND($J415&gt;Z$1,$J415&lt;=$AO$1),1,IF((COUNTIFS(INCAPACIDADES!$C$1:$C$51,$I415,INCAPACIDADES!W$1:W$51,Z$1))&gt;0,2,IF(VLOOKUP($C415,BD!$D$1:$F$501,3,0)&gt;Z$1,0,3))),"")</f>
        <v/>
      </c>
      <c r="CU415" s="23" t="str">
        <f>+IF(AND(LEN($I415)&gt;5),IF(AND($J415&gt;AA$1,$J415&lt;=$AO$1),1,IF((COUNTIFS(INCAPACIDADES!$C$1:$C$51,$I415,INCAPACIDADES!X$1:X$51,AA$1))&gt;0,2,IF(VLOOKUP($C415,BD!$D$1:$F$501,3,0)&gt;AA$1,0,3))),"")</f>
        <v/>
      </c>
      <c r="CV415" s="23" t="str">
        <f>+IF(AND(LEN($I415)&gt;5),IF(AND($J415&gt;AB$1,$J415&lt;=$AO$1),1,IF((COUNTIFS(INCAPACIDADES!$C$1:$C$51,$I415,INCAPACIDADES!Y$1:Y$51,AB$1))&gt;0,2,IF(VLOOKUP($C415,BD!$D$1:$F$501,3,0)&gt;AB$1,0,3))),"")</f>
        <v/>
      </c>
      <c r="CW415" s="23" t="str">
        <f>+IF(AND(LEN($I415)&gt;5),IF(AND($J415&gt;AC$1,$J415&lt;=$AO$1),1,IF((COUNTIFS(INCAPACIDADES!$C$1:$C$51,$I415,INCAPACIDADES!Z$1:Z$51,AC$1))&gt;0,2,IF(VLOOKUP($C415,BD!$D$1:$F$501,3,0)&gt;AC$1,0,3))),"")</f>
        <v/>
      </c>
      <c r="CX415" s="23" t="str">
        <f>+IF(AND(LEN($I415)&gt;5),IF(AND($J415&gt;AD$1,$J415&lt;=$AO$1),1,IF((COUNTIFS(INCAPACIDADES!$C$1:$C$51,$I415,INCAPACIDADES!AA$1:AA$51,AD$1))&gt;0,2,IF(VLOOKUP($C415,BD!$D$1:$F$501,3,0)&gt;AD$1,0,3))),"")</f>
        <v/>
      </c>
      <c r="CY415" s="23" t="str">
        <f>+IF(AND(LEN($I415)&gt;5),IF(AND($J415&gt;AE$1,$J415&lt;=$AO$1),1,IF((COUNTIFS(INCAPACIDADES!$C$1:$C$51,$I415,INCAPACIDADES!AB$1:AB$51,AE$1))&gt;0,2,IF(VLOOKUP($C415,BD!$D$1:$F$501,3,0)&gt;AE$1,0,3))),"")</f>
        <v/>
      </c>
      <c r="CZ415" s="23" t="str">
        <f>+IF(AND(LEN($I415)&gt;5),IF(AND($J415&gt;AF$1,$J415&lt;=$AO$1),1,IF((COUNTIFS(INCAPACIDADES!$C$1:$C$51,$I415,INCAPACIDADES!AC$1:AC$51,AF$1))&gt;0,2,IF(VLOOKUP($C415,BD!$D$1:$F$501,3,0)&gt;AF$1,0,3))),"")</f>
        <v/>
      </c>
      <c r="DA415" s="23" t="str">
        <f>+IF(AND(LEN($I415)&gt;5),IF(AND($J415&gt;AG$1,$J415&lt;=$AO$1),1,IF((COUNTIFS(INCAPACIDADES!$C$1:$C$51,$I415,INCAPACIDADES!AD$1:AD$51,AG$1))&gt;0,2,IF(VLOOKUP($C415,BD!$D$1:$F$501,3,0)&gt;AG$1,0,3))),"")</f>
        <v/>
      </c>
      <c r="DB415" s="23" t="str">
        <f>+IF(AND(LEN($I415)&gt;5),IF(AND($J415&gt;AH$1,$J415&lt;=$AO$1),1,IF((COUNTIFS(INCAPACIDADES!$C$1:$C$51,$I415,INCAPACIDADES!AE$1:AE$51,AH$1))&gt;0,2,IF(VLOOKUP($C415,BD!$D$1:$F$501,3,0)&gt;AH$1,0,3))),"")</f>
        <v/>
      </c>
      <c r="DC415" s="23" t="str">
        <f>+IF(AND(LEN($I415)&gt;5),IF(AND($J415&gt;AI$1,$J415&lt;=$AO$1),1,IF((COUNTIFS(INCAPACIDADES!$C$1:$C$51,$I415,INCAPACIDADES!AF$1:AF$51,AI$1))&gt;0,2,IF(VLOOKUP($C415,BD!$D$1:$F$501,3,0)&gt;AI$1,0,3))),"")</f>
        <v/>
      </c>
      <c r="DD415" s="23" t="str">
        <f>+IF(AND(LEN($I415)&gt;5),IF(AND($J415&gt;AJ$1,$J415&lt;=$AO$1),1,IF((COUNTIFS(INCAPACIDADES!$C$1:$C$51,$I415,INCAPACIDADES!AG$1:AG$51,AJ$1))&gt;0,2,IF(VLOOKUP($C415,BD!$D$1:$F$501,3,0)&gt;AJ$1,0,3))),"")</f>
        <v/>
      </c>
      <c r="DE415" s="23" t="str">
        <f>+IF(AND(LEN($I415)&gt;5),IF(AND($J415&gt;AK$1,$J415&lt;=$AO$1),1,IF((COUNTIFS(INCAPACIDADES!$C$1:$C$51,$I415,INCAPACIDADES!AH$1:AH$51,AK$1))&gt;0,2,IF(VLOOKUP($C415,BD!$D$1:$F$501,3,0)&gt;AK$1,0,3))),"")</f>
        <v/>
      </c>
      <c r="DF415" s="23" t="str">
        <f>+IF(AND(LEN($I415)&gt;5),IF(AND($J415&gt;AL$1,$J415&lt;=$AO$1),1,IF((COUNTIFS(INCAPACIDADES!$C$1:$C$51,$I415,INCAPACIDADES!AI$1:AI$51,AL$1))&gt;0,2,IF(VLOOKUP($C415,BD!$D$1:$F$501,3,0)&gt;AL$1,0,3))),"")</f>
        <v/>
      </c>
      <c r="DG415" s="23" t="str">
        <f>+IF(AND(LEN($I415)&gt;5),IF(AND($J415&gt;AM$1,$J415&lt;=$AO$1),1,IF((COUNTIFS(INCAPACIDADES!$C$1:$C$51,$I415,INCAPACIDADES!AJ$1:AJ$51,AM$1))&gt;0,2,IF(VLOOKUP($C415,BD!$D$1:$F$501,3,0)&gt;AM$1,0,3))),"")</f>
        <v/>
      </c>
      <c r="DH415" s="23" t="str">
        <f>+IF(AND(LEN($I415)&gt;5),IF(AND($J415&gt;AN$1,$J415&lt;=$AO$1),1,IF((COUNTIFS(INCAPACIDADES!$C$1:$C$51,$I415,INCAPACIDADES!AK$1:AK$51,AN$1))&gt;0,2,IF(VLOOKUP($C415,BD!$D$1:$F$501,3,0)&gt;AN$1,0,3))),"")</f>
        <v/>
      </c>
      <c r="DI415" s="23" t="str">
        <f>+IF(AND(LEN($I415)&gt;5),IF(AND($J415&gt;AO$1,$J415&lt;=$AO$1),1,IF((COUNTIFS(INCAPACIDADES!$C$1:$C$51,$I415,INCAPACIDADES!AL$1:AL$51,AO$1))&gt;0,2,IF(VLOOKUP($C415,BD!$D$1:$F$501,3,0)&gt;AO$1,0,3))),"")</f>
        <v/>
      </c>
      <c r="DJ415" s="23" t="str">
        <f>+IF(LEN($I415)&gt;5,IF(ISERROR(VLOOKUP(N415,'CODIGO PAGO'!$B$2:$B$20,1,0)),1,IF(OR(AND(CH415=1,N415&lt;&gt;"N"),AND(CH415=3,N415&lt;&gt;"B"),AND(CH415=2,LEFT(TRIM(N415),1)&lt;&gt;"I")),1,IF(OR(AND(CH415=0,N415="N"),AND(CH415=0,N415="B"),AND(CH415=0,LEFT(TRIM(N415),1)="I")),1,0))),"")</f>
        <v/>
      </c>
      <c r="DK415" s="23" t="str">
        <f t="shared" si="244"/>
        <v/>
      </c>
      <c r="DL415" s="23" t="str">
        <f>+IF(LEN($I415)&gt;5,IF(ISERROR(VLOOKUP(P415,'CODIGO PAGO'!$B$2:$B$20,1,0)),1,IF(OR(AND(CJ415=1,P415&lt;&gt;"N"),AND(CJ415=3,P415&lt;&gt;"B"),AND(CJ415=2,LEFT(TRIM(P415),1)&lt;&gt;"I")),1,IF(OR(AND(CJ415=0,P415="N"),AND(CJ415=0,P415="B"),AND(CJ415=0,LEFT(TRIM(P415),1)="I")),1,0))),"")</f>
        <v/>
      </c>
      <c r="DM415" s="23" t="str">
        <f t="shared" si="245"/>
        <v/>
      </c>
      <c r="DN415" s="23" t="str">
        <f>+IF(LEN($I415)&gt;5,IF(ISERROR(VLOOKUP(R415,'CODIGO PAGO'!$B$2:$B$20,1,0)),1,IF(OR(AND(CL415=1,R415&lt;&gt;"N"),AND(CL415=3,R415&lt;&gt;"B"),AND(CL415=2,LEFT(TRIM(R415),1)&lt;&gt;"I")),1,IF(OR(AND(CL415=0,R415="N"),AND(CL415=0,R415="B"),AND(CL415=0,LEFT(TRIM(R415),1)="I")),1,0))),"")</f>
        <v/>
      </c>
      <c r="DO415" s="23" t="str">
        <f t="shared" si="246"/>
        <v/>
      </c>
      <c r="DP415" s="23" t="str">
        <f>+IF(LEN($I415)&gt;5,IF(ISERROR(VLOOKUP(T415,'CODIGO PAGO'!$B$2:$B$20,1,0)),1,IF(OR(AND(CN415=1,T415&lt;&gt;"N"),AND(CN415=3,T415&lt;&gt;"B"),AND(CN415=2,LEFT(TRIM(T415),1)&lt;&gt;"I")),1,IF(OR(AND(CN415=0,T415="N"),AND(CN415=0,T415="B"),AND(CN415=0,LEFT(TRIM(T415),1)="I")),1,0))),"")</f>
        <v/>
      </c>
      <c r="DQ415" s="23" t="str">
        <f t="shared" si="247"/>
        <v/>
      </c>
      <c r="DR415" s="23" t="str">
        <f>+IF(LEN($I415)&gt;5,IF(ISERROR(VLOOKUP(V415,'CODIGO PAGO'!$B$2:$B$20,1,0)),1,IF(OR(AND(CP415=1,V415&lt;&gt;"N"),AND(CP415=3,V415&lt;&gt;"B"),AND(CP415=2,LEFT(TRIM(V415),1)&lt;&gt;"I")),1,IF(OR(AND(CP415=0,V415="N"),AND(CP415=0,V415="B"),AND(CP415=0,LEFT(TRIM(V415),1)="I")),1,0))),"")</f>
        <v/>
      </c>
      <c r="DS415" s="23" t="str">
        <f t="shared" si="248"/>
        <v/>
      </c>
      <c r="DT415" s="23" t="str">
        <f>+IF(LEN($I415)&gt;5,IF(ISERROR(VLOOKUP(X415,'CODIGO PAGO'!$B$2:$B$20,1,0)),1,IF(OR(AND(CR415=1,X415&lt;&gt;"N"),AND(CR415=3,X415&lt;&gt;"B"),AND(CR415=2,LEFT(TRIM(X415),1)&lt;&gt;"I")),1,IF(OR(AND(CR415=0,X415="N"),AND(CR415=0,X415="B"),AND(CR415=0,LEFT(TRIM(X415),1)="I")),1,0))),"")</f>
        <v/>
      </c>
      <c r="DU415" s="23" t="str">
        <f t="shared" si="249"/>
        <v/>
      </c>
      <c r="DV415" s="23" t="str">
        <f>+IF(LEN($I415)&gt;5,IF(ISERROR(VLOOKUP(Z415,'CODIGO PAGO'!$B$2:$B$20,1,0)),1,IF(OR(AND(CT415=1,Z415&lt;&gt;"N"),AND(CT415=3,Z415&lt;&gt;"B"),AND(CT415=2,LEFT(TRIM(Z415),1)&lt;&gt;"I")),1,IF(OR(AND(CT415=0,Z415="N"),AND(CT415=0,Z415="B"),AND(CT415=0,LEFT(TRIM(Z415),1)="I")),1,0))),"")</f>
        <v/>
      </c>
      <c r="DW415" s="23" t="str">
        <f t="shared" si="250"/>
        <v/>
      </c>
      <c r="DX415" s="23" t="str">
        <f>+IF(LEN($I415)&gt;5,IF(ISERROR(VLOOKUP(AB415,'CODIGO PAGO'!$B$2:$B$20,1,0)),1,IF(OR(AND(CV415=1,AB415&lt;&gt;"N"),AND(CV415=3,AB415&lt;&gt;"B"),AND(CV415=2,LEFT(TRIM(AB415),1)&lt;&gt;"I")),1,IF(OR(AND(CV415=0,AB415="N"),AND(CV415=0,AB415="B"),AND(CV415=0,LEFT(TRIM(AB415),1)="I")),1,0))),"")</f>
        <v/>
      </c>
      <c r="DY415" s="23" t="str">
        <f t="shared" si="251"/>
        <v/>
      </c>
      <c r="DZ415" s="23" t="str">
        <f>+IF(LEN($I415)&gt;5,IF(ISERROR(VLOOKUP(AD415,'CODIGO PAGO'!$B$2:$B$20,1,0)),1,IF(OR(AND(CX415=1,AD415&lt;&gt;"N"),AND(CX415=3,AD415&lt;&gt;"B"),AND(CX415=2,LEFT(TRIM(AD415),1)&lt;&gt;"I")),1,IF(OR(AND(CX415=0,AD415="N"),AND(CX415=0,AD415="B"),AND(CX415=0,LEFT(TRIM(AD415),1)="I")),1,0))),"")</f>
        <v/>
      </c>
      <c r="EA415" s="23" t="str">
        <f t="shared" si="252"/>
        <v/>
      </c>
      <c r="EB415" s="23" t="str">
        <f>+IF(LEN($I415)&gt;5,IF(ISERROR(VLOOKUP(AF415,'CODIGO PAGO'!$B$2:$B$20,1,0)),1,IF(OR(AND(CZ415=1,AF415&lt;&gt;"N"),AND(CZ415=3,AF415&lt;&gt;"B"),AND(CZ415=2,LEFT(TRIM(AF415),1)&lt;&gt;"I")),1,IF(OR(AND(CZ415=0,AF415="N"),AND(CZ415=0,AF415="B"),AND(CZ415=0,LEFT(TRIM(AF415),1)="I")),1,0))),"")</f>
        <v/>
      </c>
      <c r="EC415" s="23" t="str">
        <f t="shared" si="253"/>
        <v/>
      </c>
      <c r="ED415" s="23" t="str">
        <f>+IF(LEN($I415)&gt;5,IF(ISERROR(VLOOKUP(AH415,'CODIGO PAGO'!$B$2:$B$20,1,0)),1,IF(OR(AND(DB415=1,AH415&lt;&gt;"N"),AND(DB415=3,AH415&lt;&gt;"B"),AND(DB415=2,LEFT(TRIM(AH415),1)&lt;&gt;"I")),1,IF(OR(AND(DB415=0,AH415="N"),AND(DB415=0,AH415="B"),AND(DB415=0,LEFT(TRIM(AH415),1)="I")),1,0))),"")</f>
        <v/>
      </c>
      <c r="EE415" s="23" t="str">
        <f t="shared" si="254"/>
        <v/>
      </c>
      <c r="EF415" s="23" t="str">
        <f>+IF(LEN($I415)&gt;5,IF(ISERROR(VLOOKUP(AJ415,'CODIGO PAGO'!$B$2:$B$20,1,0)),1,IF(OR(AND(DD415=1,AJ415&lt;&gt;"N"),AND(DD415=3,AJ415&lt;&gt;"B"),AND(DD415=2,LEFT(TRIM(AJ415),1)&lt;&gt;"I")),1,IF(OR(AND(DD415=0,AJ415="N"),AND(DD415=0,AJ415="B"),AND(DD415=0,LEFT(TRIM(AJ415),1)="I")),1,0))),"")</f>
        <v/>
      </c>
      <c r="EG415" s="23" t="str">
        <f t="shared" si="255"/>
        <v/>
      </c>
      <c r="EH415" s="23" t="str">
        <f>+IF(LEN($I415)&gt;5,IF(ISERROR(VLOOKUP(AL415,'CODIGO PAGO'!$B$2:$B$20,1,0)),1,IF(OR(AND(DF415=1,AL415&lt;&gt;"N"),AND(DF415=3,AL415&lt;&gt;"B"),AND(DF415=2,LEFT(TRIM(AL415),1)&lt;&gt;"I")),1,IF(OR(AND(DF415=0,AL415="N"),AND(DF415=0,AL415="B"),AND(DF415=0,LEFT(TRIM(AL415),1)="I")),1,0))),"")</f>
        <v/>
      </c>
      <c r="EI415" s="23" t="str">
        <f t="shared" si="256"/>
        <v/>
      </c>
      <c r="EJ415" s="23" t="str">
        <f>+IF(LEN($I415)&gt;5,IF(ISERROR(VLOOKUP(AN415,'CODIGO PAGO'!$B$2:$B$20,1,0)),1,IF(OR(AND(DH415=1,AN415&lt;&gt;"N"),AND(DH415=3,AN415&lt;&gt;"B"),AND(DH415=2,LEFT(TRIM(AN415),1)&lt;&gt;"I")),1,IF(OR(AND(DH415=0,AN415="N"),AND(DH415=0,AN415="B"),AND(DH415=0,LEFT(TRIM(AN415),1)="I")),1,0))),"")</f>
        <v/>
      </c>
      <c r="EK415" s="23" t="str">
        <f t="shared" si="257"/>
        <v/>
      </c>
      <c r="EL415" s="24" t="str">
        <f t="shared" si="258"/>
        <v/>
      </c>
    </row>
    <row r="416" spans="1:142" s="26" customFormat="1">
      <c r="A416" s="15" t="str">
        <f t="shared" si="224"/>
        <v/>
      </c>
      <c r="B416" s="1" t="str">
        <f>+IF(LEN(I416)&gt;5,'CODIGO PAGO'!$B$28,"")</f>
        <v/>
      </c>
      <c r="C416" s="1" t="str">
        <f>+IF(LEN($I416)&gt;5,BD!D416,"")</f>
        <v/>
      </c>
      <c r="D416" s="168" t="str">
        <f>+IF(LEN($I416)&gt;5,BD!A416,"")</f>
        <v/>
      </c>
      <c r="E416" s="1" t="str">
        <f>+IF(LEN($I416)&gt;5,BD!B416,"")</f>
        <v/>
      </c>
      <c r="F416" s="1" t="str">
        <f>+IF(LEN($I416)&gt;5,BD!C416,"")</f>
        <v/>
      </c>
      <c r="G416" s="141"/>
      <c r="H416" s="141"/>
      <c r="I416" s="1" t="str">
        <f>+IF(LEN(BD!G416)&gt;5,BD!G416,"")</f>
        <v/>
      </c>
      <c r="J416" s="167" t="str">
        <f>+IF(LEN($I416)&gt;5,BD!E416,"")</f>
        <v/>
      </c>
      <c r="K416" s="6" t="str">
        <f t="shared" si="225"/>
        <v/>
      </c>
      <c r="L416" s="87" t="str">
        <f>+IF(LEN($I416)&gt;5,BD!H416,"")</f>
        <v/>
      </c>
      <c r="M416" s="40" t="str">
        <f t="shared" si="226"/>
        <v/>
      </c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4" t="str">
        <f t="shared" si="227"/>
        <v/>
      </c>
      <c r="AQ416" s="5" t="str">
        <f t="shared" si="228"/>
        <v/>
      </c>
      <c r="AR416" s="91" t="str">
        <f t="shared" si="229"/>
        <v/>
      </c>
      <c r="AS416" s="5" t="str">
        <f t="shared" si="230"/>
        <v/>
      </c>
      <c r="AT416" s="91" t="str">
        <f t="shared" si="231"/>
        <v/>
      </c>
      <c r="AU416" s="4" t="str">
        <f t="shared" si="232"/>
        <v/>
      </c>
      <c r="AV416" s="4" t="str">
        <f t="shared" si="233"/>
        <v/>
      </c>
      <c r="AW416" s="4" t="str">
        <f t="shared" si="234"/>
        <v/>
      </c>
      <c r="AX416" s="4" t="str">
        <f t="shared" si="235"/>
        <v/>
      </c>
      <c r="AY416" s="88" t="str">
        <f t="shared" si="236"/>
        <v/>
      </c>
      <c r="AZ416" s="17" t="str">
        <f t="shared" si="237"/>
        <v/>
      </c>
      <c r="BA416" s="18" t="str">
        <f t="shared" si="238"/>
        <v/>
      </c>
      <c r="BB416" s="19" t="str">
        <f>+IF(LEN(I416)&gt;5,IF(INT(RIGHT(B416,1))=9,0.5*L416*AY416,INT(MID(B416,5,LEN(B416)-4))*L416)+IFERROR(VLOOKUP(I416,AJUSTES!$A$1:$I$50,9,0),0),"")</f>
        <v/>
      </c>
      <c r="BC416" s="12"/>
      <c r="BD416" s="19" t="str">
        <f t="shared" si="239"/>
        <v/>
      </c>
      <c r="BE416" s="18" t="str">
        <f t="shared" si="240"/>
        <v/>
      </c>
      <c r="BF416" s="139" t="str">
        <f t="shared" si="241"/>
        <v/>
      </c>
      <c r="BG416" s="114"/>
      <c r="BH416" s="18" t="str">
        <f t="shared" si="242"/>
        <v/>
      </c>
      <c r="BI416" s="13"/>
      <c r="BJ416" s="12"/>
      <c r="BK416" s="12"/>
      <c r="BL416" s="145"/>
      <c r="BM416" s="12"/>
      <c r="BN416" s="12"/>
      <c r="BO416" s="12"/>
      <c r="BP416" s="12"/>
      <c r="BQ416" s="12"/>
      <c r="BR416" s="12"/>
      <c r="BS416" s="146"/>
      <c r="BT416" s="14"/>
      <c r="BU416" s="12"/>
      <c r="BV416" s="12"/>
      <c r="BW416" s="12"/>
      <c r="BX416" s="12"/>
      <c r="BY416" s="12"/>
      <c r="BZ416" s="144"/>
      <c r="CA416" s="107" t="str">
        <f>+IF(LEN($I416)&gt;5,IF(BD!F416="N/A","",BD!F416),"")</f>
        <v/>
      </c>
      <c r="CB416" s="21"/>
      <c r="CC416" s="147"/>
      <c r="CD416" s="148"/>
      <c r="CE416" s="8" t="str">
        <f>+IF(LEN(I416)&gt;5,BD!M416,"")</f>
        <v/>
      </c>
      <c r="CF416" s="16" t="str">
        <f>+IF(LEN(I416)&gt;5,BD!N416,"")</f>
        <v/>
      </c>
      <c r="CG416" s="3" t="str">
        <f t="shared" si="243"/>
        <v/>
      </c>
      <c r="CH416" s="23" t="str">
        <f>+IF(AND(LEN($I416)&gt;5),IF(AND($J416&gt;N$1,$J416&lt;=$AO$1),1,IF((COUNTIFS(INCAPACIDADES!$C$1:$C$51,$I416,INCAPACIDADES!K$1:K$51,N$1))&gt;0,2,IF(VLOOKUP($C416,BD!$D$1:$F$501,3,0)&gt;N$1,0,3))),"")</f>
        <v/>
      </c>
      <c r="CI416" s="23" t="str">
        <f>+IF(AND(LEN($I416)&gt;5),IF(AND($J416&gt;O$1,$J416&lt;=$AO$1),1,IF((COUNTIFS(INCAPACIDADES!$C$1:$C$51,$I416,INCAPACIDADES!L$1:L$51,O$1))&gt;0,2,IF(VLOOKUP($C416,BD!$D$1:$F$501,3,0)&gt;O$1,0,3))),"")</f>
        <v/>
      </c>
      <c r="CJ416" s="23" t="str">
        <f>+IF(AND(LEN($I416)&gt;5),IF(AND($J416&gt;P$1,$J416&lt;=$AO$1),1,IF((COUNTIFS(INCAPACIDADES!$C$1:$C$51,$I416,INCAPACIDADES!M$1:M$51,P$1))&gt;0,2,IF(VLOOKUP($C416,BD!$D$1:$F$501,3,0)&gt;P$1,0,3))),"")</f>
        <v/>
      </c>
      <c r="CK416" s="23" t="str">
        <f>+IF(AND(LEN($I416)&gt;5),IF(AND($J416&gt;Q$1,$J416&lt;=$AO$1),1,IF((COUNTIFS(INCAPACIDADES!$C$1:$C$51,$I416,INCAPACIDADES!N$1:N$51,Q$1))&gt;0,2,IF(VLOOKUP($C416,BD!$D$1:$F$501,3,0)&gt;Q$1,0,3))),"")</f>
        <v/>
      </c>
      <c r="CL416" s="23" t="str">
        <f>+IF(AND(LEN($I416)&gt;5),IF(AND($J416&gt;R$1,$J416&lt;=$AO$1),1,IF((COUNTIFS(INCAPACIDADES!$C$1:$C$51,$I416,INCAPACIDADES!O$1:O$51,R$1))&gt;0,2,IF(VLOOKUP($C416,BD!$D$1:$F$501,3,0)&gt;R$1,0,3))),"")</f>
        <v/>
      </c>
      <c r="CM416" s="23" t="str">
        <f>+IF(AND(LEN($I416)&gt;5),IF(AND($J416&gt;S$1,$J416&lt;=$AO$1),1,IF((COUNTIFS(INCAPACIDADES!$C$1:$C$51,$I416,INCAPACIDADES!P$1:P$51,S$1))&gt;0,2,IF(VLOOKUP($C416,BD!$D$1:$F$501,3,0)&gt;S$1,0,3))),"")</f>
        <v/>
      </c>
      <c r="CN416" s="23" t="str">
        <f>+IF(AND(LEN($I416)&gt;5),IF(AND($J416&gt;T$1,$J416&lt;=$AO$1),1,IF((COUNTIFS(INCAPACIDADES!$C$1:$C$51,$I416,INCAPACIDADES!Q$1:Q$51,T$1))&gt;0,2,IF(VLOOKUP($C416,BD!$D$1:$F$501,3,0)&gt;T$1,0,3))),"")</f>
        <v/>
      </c>
      <c r="CO416" s="23" t="str">
        <f>+IF(AND(LEN($I416)&gt;5),IF(AND($J416&gt;U$1,$J416&lt;=$AO$1),1,IF((COUNTIFS(INCAPACIDADES!$C$1:$C$51,$I416,INCAPACIDADES!R$1:R$51,U$1))&gt;0,2,IF(VLOOKUP($C416,BD!$D$1:$F$501,3,0)&gt;U$1,0,3))),"")</f>
        <v/>
      </c>
      <c r="CP416" s="23" t="str">
        <f>+IF(AND(LEN($I416)&gt;5),IF(AND($J416&gt;V$1,$J416&lt;=$AO$1),1,IF((COUNTIFS(INCAPACIDADES!$C$1:$C$51,$I416,INCAPACIDADES!S$1:S$51,V$1))&gt;0,2,IF(VLOOKUP($C416,BD!$D$1:$F$501,3,0)&gt;V$1,0,3))),"")</f>
        <v/>
      </c>
      <c r="CQ416" s="23" t="str">
        <f>+IF(AND(LEN($I416)&gt;5),IF(AND($J416&gt;W$1,$J416&lt;=$AO$1),1,IF((COUNTIFS(INCAPACIDADES!$C$1:$C$51,$I416,INCAPACIDADES!T$1:T$51,W$1))&gt;0,2,IF(VLOOKUP($C416,BD!$D$1:$F$501,3,0)&gt;W$1,0,3))),"")</f>
        <v/>
      </c>
      <c r="CR416" s="23" t="str">
        <f>+IF(AND(LEN($I416)&gt;5),IF(AND($J416&gt;X$1,$J416&lt;=$AO$1),1,IF((COUNTIFS(INCAPACIDADES!$C$1:$C$51,$I416,INCAPACIDADES!U$1:U$51,X$1))&gt;0,2,IF(VLOOKUP($C416,BD!$D$1:$F$501,3,0)&gt;X$1,0,3))),"")</f>
        <v/>
      </c>
      <c r="CS416" s="23" t="str">
        <f>+IF(AND(LEN($I416)&gt;5),IF(AND($J416&gt;Y$1,$J416&lt;=$AO$1),1,IF((COUNTIFS(INCAPACIDADES!$C$1:$C$51,$I416,INCAPACIDADES!V$1:V$51,Y$1))&gt;0,2,IF(VLOOKUP($C416,BD!$D$1:$F$501,3,0)&gt;Y$1,0,3))),"")</f>
        <v/>
      </c>
      <c r="CT416" s="23" t="str">
        <f>+IF(AND(LEN($I416)&gt;5),IF(AND($J416&gt;Z$1,$J416&lt;=$AO$1),1,IF((COUNTIFS(INCAPACIDADES!$C$1:$C$51,$I416,INCAPACIDADES!W$1:W$51,Z$1))&gt;0,2,IF(VLOOKUP($C416,BD!$D$1:$F$501,3,0)&gt;Z$1,0,3))),"")</f>
        <v/>
      </c>
      <c r="CU416" s="23" t="str">
        <f>+IF(AND(LEN($I416)&gt;5),IF(AND($J416&gt;AA$1,$J416&lt;=$AO$1),1,IF((COUNTIFS(INCAPACIDADES!$C$1:$C$51,$I416,INCAPACIDADES!X$1:X$51,AA$1))&gt;0,2,IF(VLOOKUP($C416,BD!$D$1:$F$501,3,0)&gt;AA$1,0,3))),"")</f>
        <v/>
      </c>
      <c r="CV416" s="23" t="str">
        <f>+IF(AND(LEN($I416)&gt;5),IF(AND($J416&gt;AB$1,$J416&lt;=$AO$1),1,IF((COUNTIFS(INCAPACIDADES!$C$1:$C$51,$I416,INCAPACIDADES!Y$1:Y$51,AB$1))&gt;0,2,IF(VLOOKUP($C416,BD!$D$1:$F$501,3,0)&gt;AB$1,0,3))),"")</f>
        <v/>
      </c>
      <c r="CW416" s="23" t="str">
        <f>+IF(AND(LEN($I416)&gt;5),IF(AND($J416&gt;AC$1,$J416&lt;=$AO$1),1,IF((COUNTIFS(INCAPACIDADES!$C$1:$C$51,$I416,INCAPACIDADES!Z$1:Z$51,AC$1))&gt;0,2,IF(VLOOKUP($C416,BD!$D$1:$F$501,3,0)&gt;AC$1,0,3))),"")</f>
        <v/>
      </c>
      <c r="CX416" s="23" t="str">
        <f>+IF(AND(LEN($I416)&gt;5),IF(AND($J416&gt;AD$1,$J416&lt;=$AO$1),1,IF((COUNTIFS(INCAPACIDADES!$C$1:$C$51,$I416,INCAPACIDADES!AA$1:AA$51,AD$1))&gt;0,2,IF(VLOOKUP($C416,BD!$D$1:$F$501,3,0)&gt;AD$1,0,3))),"")</f>
        <v/>
      </c>
      <c r="CY416" s="23" t="str">
        <f>+IF(AND(LEN($I416)&gt;5),IF(AND($J416&gt;AE$1,$J416&lt;=$AO$1),1,IF((COUNTIFS(INCAPACIDADES!$C$1:$C$51,$I416,INCAPACIDADES!AB$1:AB$51,AE$1))&gt;0,2,IF(VLOOKUP($C416,BD!$D$1:$F$501,3,0)&gt;AE$1,0,3))),"")</f>
        <v/>
      </c>
      <c r="CZ416" s="23" t="str">
        <f>+IF(AND(LEN($I416)&gt;5),IF(AND($J416&gt;AF$1,$J416&lt;=$AO$1),1,IF((COUNTIFS(INCAPACIDADES!$C$1:$C$51,$I416,INCAPACIDADES!AC$1:AC$51,AF$1))&gt;0,2,IF(VLOOKUP($C416,BD!$D$1:$F$501,3,0)&gt;AF$1,0,3))),"")</f>
        <v/>
      </c>
      <c r="DA416" s="23" t="str">
        <f>+IF(AND(LEN($I416)&gt;5),IF(AND($J416&gt;AG$1,$J416&lt;=$AO$1),1,IF((COUNTIFS(INCAPACIDADES!$C$1:$C$51,$I416,INCAPACIDADES!AD$1:AD$51,AG$1))&gt;0,2,IF(VLOOKUP($C416,BD!$D$1:$F$501,3,0)&gt;AG$1,0,3))),"")</f>
        <v/>
      </c>
      <c r="DB416" s="23" t="str">
        <f>+IF(AND(LEN($I416)&gt;5),IF(AND($J416&gt;AH$1,$J416&lt;=$AO$1),1,IF((COUNTIFS(INCAPACIDADES!$C$1:$C$51,$I416,INCAPACIDADES!AE$1:AE$51,AH$1))&gt;0,2,IF(VLOOKUP($C416,BD!$D$1:$F$501,3,0)&gt;AH$1,0,3))),"")</f>
        <v/>
      </c>
      <c r="DC416" s="23" t="str">
        <f>+IF(AND(LEN($I416)&gt;5),IF(AND($J416&gt;AI$1,$J416&lt;=$AO$1),1,IF((COUNTIFS(INCAPACIDADES!$C$1:$C$51,$I416,INCAPACIDADES!AF$1:AF$51,AI$1))&gt;0,2,IF(VLOOKUP($C416,BD!$D$1:$F$501,3,0)&gt;AI$1,0,3))),"")</f>
        <v/>
      </c>
      <c r="DD416" s="23" t="str">
        <f>+IF(AND(LEN($I416)&gt;5),IF(AND($J416&gt;AJ$1,$J416&lt;=$AO$1),1,IF((COUNTIFS(INCAPACIDADES!$C$1:$C$51,$I416,INCAPACIDADES!AG$1:AG$51,AJ$1))&gt;0,2,IF(VLOOKUP($C416,BD!$D$1:$F$501,3,0)&gt;AJ$1,0,3))),"")</f>
        <v/>
      </c>
      <c r="DE416" s="23" t="str">
        <f>+IF(AND(LEN($I416)&gt;5),IF(AND($J416&gt;AK$1,$J416&lt;=$AO$1),1,IF((COUNTIFS(INCAPACIDADES!$C$1:$C$51,$I416,INCAPACIDADES!AH$1:AH$51,AK$1))&gt;0,2,IF(VLOOKUP($C416,BD!$D$1:$F$501,3,0)&gt;AK$1,0,3))),"")</f>
        <v/>
      </c>
      <c r="DF416" s="23" t="str">
        <f>+IF(AND(LEN($I416)&gt;5),IF(AND($J416&gt;AL$1,$J416&lt;=$AO$1),1,IF((COUNTIFS(INCAPACIDADES!$C$1:$C$51,$I416,INCAPACIDADES!AI$1:AI$51,AL$1))&gt;0,2,IF(VLOOKUP($C416,BD!$D$1:$F$501,3,0)&gt;AL$1,0,3))),"")</f>
        <v/>
      </c>
      <c r="DG416" s="23" t="str">
        <f>+IF(AND(LEN($I416)&gt;5),IF(AND($J416&gt;AM$1,$J416&lt;=$AO$1),1,IF((COUNTIFS(INCAPACIDADES!$C$1:$C$51,$I416,INCAPACIDADES!AJ$1:AJ$51,AM$1))&gt;0,2,IF(VLOOKUP($C416,BD!$D$1:$F$501,3,0)&gt;AM$1,0,3))),"")</f>
        <v/>
      </c>
      <c r="DH416" s="23" t="str">
        <f>+IF(AND(LEN($I416)&gt;5),IF(AND($J416&gt;AN$1,$J416&lt;=$AO$1),1,IF((COUNTIFS(INCAPACIDADES!$C$1:$C$51,$I416,INCAPACIDADES!AK$1:AK$51,AN$1))&gt;0,2,IF(VLOOKUP($C416,BD!$D$1:$F$501,3,0)&gt;AN$1,0,3))),"")</f>
        <v/>
      </c>
      <c r="DI416" s="23" t="str">
        <f>+IF(AND(LEN($I416)&gt;5),IF(AND($J416&gt;AO$1,$J416&lt;=$AO$1),1,IF((COUNTIFS(INCAPACIDADES!$C$1:$C$51,$I416,INCAPACIDADES!AL$1:AL$51,AO$1))&gt;0,2,IF(VLOOKUP($C416,BD!$D$1:$F$501,3,0)&gt;AO$1,0,3))),"")</f>
        <v/>
      </c>
      <c r="DJ416" s="23" t="str">
        <f>+IF(LEN($I416)&gt;5,IF(ISERROR(VLOOKUP(N416,'CODIGO PAGO'!$B$2:$B$20,1,0)),1,IF(OR(AND(CH416=1,N416&lt;&gt;"N"),AND(CH416=3,N416&lt;&gt;"B"),AND(CH416=2,LEFT(TRIM(N416),1)&lt;&gt;"I")),1,IF(OR(AND(CH416=0,N416="N"),AND(CH416=0,N416="B"),AND(CH416=0,LEFT(TRIM(N416),1)="I")),1,0))),"")</f>
        <v/>
      </c>
      <c r="DK416" s="23" t="str">
        <f t="shared" si="244"/>
        <v/>
      </c>
      <c r="DL416" s="23" t="str">
        <f>+IF(LEN($I416)&gt;5,IF(ISERROR(VLOOKUP(P416,'CODIGO PAGO'!$B$2:$B$20,1,0)),1,IF(OR(AND(CJ416=1,P416&lt;&gt;"N"),AND(CJ416=3,P416&lt;&gt;"B"),AND(CJ416=2,LEFT(TRIM(P416),1)&lt;&gt;"I")),1,IF(OR(AND(CJ416=0,P416="N"),AND(CJ416=0,P416="B"),AND(CJ416=0,LEFT(TRIM(P416),1)="I")),1,0))),"")</f>
        <v/>
      </c>
      <c r="DM416" s="23" t="str">
        <f t="shared" si="245"/>
        <v/>
      </c>
      <c r="DN416" s="23" t="str">
        <f>+IF(LEN($I416)&gt;5,IF(ISERROR(VLOOKUP(R416,'CODIGO PAGO'!$B$2:$B$20,1,0)),1,IF(OR(AND(CL416=1,R416&lt;&gt;"N"),AND(CL416=3,R416&lt;&gt;"B"),AND(CL416=2,LEFT(TRIM(R416),1)&lt;&gt;"I")),1,IF(OR(AND(CL416=0,R416="N"),AND(CL416=0,R416="B"),AND(CL416=0,LEFT(TRIM(R416),1)="I")),1,0))),"")</f>
        <v/>
      </c>
      <c r="DO416" s="23" t="str">
        <f t="shared" si="246"/>
        <v/>
      </c>
      <c r="DP416" s="23" t="str">
        <f>+IF(LEN($I416)&gt;5,IF(ISERROR(VLOOKUP(T416,'CODIGO PAGO'!$B$2:$B$20,1,0)),1,IF(OR(AND(CN416=1,T416&lt;&gt;"N"),AND(CN416=3,T416&lt;&gt;"B"),AND(CN416=2,LEFT(TRIM(T416),1)&lt;&gt;"I")),1,IF(OR(AND(CN416=0,T416="N"),AND(CN416=0,T416="B"),AND(CN416=0,LEFT(TRIM(T416),1)="I")),1,0))),"")</f>
        <v/>
      </c>
      <c r="DQ416" s="23" t="str">
        <f t="shared" si="247"/>
        <v/>
      </c>
      <c r="DR416" s="23" t="str">
        <f>+IF(LEN($I416)&gt;5,IF(ISERROR(VLOOKUP(V416,'CODIGO PAGO'!$B$2:$B$20,1,0)),1,IF(OR(AND(CP416=1,V416&lt;&gt;"N"),AND(CP416=3,V416&lt;&gt;"B"),AND(CP416=2,LEFT(TRIM(V416),1)&lt;&gt;"I")),1,IF(OR(AND(CP416=0,V416="N"),AND(CP416=0,V416="B"),AND(CP416=0,LEFT(TRIM(V416),1)="I")),1,0))),"")</f>
        <v/>
      </c>
      <c r="DS416" s="23" t="str">
        <f t="shared" si="248"/>
        <v/>
      </c>
      <c r="DT416" s="23" t="str">
        <f>+IF(LEN($I416)&gt;5,IF(ISERROR(VLOOKUP(X416,'CODIGO PAGO'!$B$2:$B$20,1,0)),1,IF(OR(AND(CR416=1,X416&lt;&gt;"N"),AND(CR416=3,X416&lt;&gt;"B"),AND(CR416=2,LEFT(TRIM(X416),1)&lt;&gt;"I")),1,IF(OR(AND(CR416=0,X416="N"),AND(CR416=0,X416="B"),AND(CR416=0,LEFT(TRIM(X416),1)="I")),1,0))),"")</f>
        <v/>
      </c>
      <c r="DU416" s="23" t="str">
        <f t="shared" si="249"/>
        <v/>
      </c>
      <c r="DV416" s="23" t="str">
        <f>+IF(LEN($I416)&gt;5,IF(ISERROR(VLOOKUP(Z416,'CODIGO PAGO'!$B$2:$B$20,1,0)),1,IF(OR(AND(CT416=1,Z416&lt;&gt;"N"),AND(CT416=3,Z416&lt;&gt;"B"),AND(CT416=2,LEFT(TRIM(Z416),1)&lt;&gt;"I")),1,IF(OR(AND(CT416=0,Z416="N"),AND(CT416=0,Z416="B"),AND(CT416=0,LEFT(TRIM(Z416),1)="I")),1,0))),"")</f>
        <v/>
      </c>
      <c r="DW416" s="23" t="str">
        <f t="shared" si="250"/>
        <v/>
      </c>
      <c r="DX416" s="23" t="str">
        <f>+IF(LEN($I416)&gt;5,IF(ISERROR(VLOOKUP(AB416,'CODIGO PAGO'!$B$2:$B$20,1,0)),1,IF(OR(AND(CV416=1,AB416&lt;&gt;"N"),AND(CV416=3,AB416&lt;&gt;"B"),AND(CV416=2,LEFT(TRIM(AB416),1)&lt;&gt;"I")),1,IF(OR(AND(CV416=0,AB416="N"),AND(CV416=0,AB416="B"),AND(CV416=0,LEFT(TRIM(AB416),1)="I")),1,0))),"")</f>
        <v/>
      </c>
      <c r="DY416" s="23" t="str">
        <f t="shared" si="251"/>
        <v/>
      </c>
      <c r="DZ416" s="23" t="str">
        <f>+IF(LEN($I416)&gt;5,IF(ISERROR(VLOOKUP(AD416,'CODIGO PAGO'!$B$2:$B$20,1,0)),1,IF(OR(AND(CX416=1,AD416&lt;&gt;"N"),AND(CX416=3,AD416&lt;&gt;"B"),AND(CX416=2,LEFT(TRIM(AD416),1)&lt;&gt;"I")),1,IF(OR(AND(CX416=0,AD416="N"),AND(CX416=0,AD416="B"),AND(CX416=0,LEFT(TRIM(AD416),1)="I")),1,0))),"")</f>
        <v/>
      </c>
      <c r="EA416" s="23" t="str">
        <f t="shared" si="252"/>
        <v/>
      </c>
      <c r="EB416" s="23" t="str">
        <f>+IF(LEN($I416)&gt;5,IF(ISERROR(VLOOKUP(AF416,'CODIGO PAGO'!$B$2:$B$20,1,0)),1,IF(OR(AND(CZ416=1,AF416&lt;&gt;"N"),AND(CZ416=3,AF416&lt;&gt;"B"),AND(CZ416=2,LEFT(TRIM(AF416),1)&lt;&gt;"I")),1,IF(OR(AND(CZ416=0,AF416="N"),AND(CZ416=0,AF416="B"),AND(CZ416=0,LEFT(TRIM(AF416),1)="I")),1,0))),"")</f>
        <v/>
      </c>
      <c r="EC416" s="23" t="str">
        <f t="shared" si="253"/>
        <v/>
      </c>
      <c r="ED416" s="23" t="str">
        <f>+IF(LEN($I416)&gt;5,IF(ISERROR(VLOOKUP(AH416,'CODIGO PAGO'!$B$2:$B$20,1,0)),1,IF(OR(AND(DB416=1,AH416&lt;&gt;"N"),AND(DB416=3,AH416&lt;&gt;"B"),AND(DB416=2,LEFT(TRIM(AH416),1)&lt;&gt;"I")),1,IF(OR(AND(DB416=0,AH416="N"),AND(DB416=0,AH416="B"),AND(DB416=0,LEFT(TRIM(AH416),1)="I")),1,0))),"")</f>
        <v/>
      </c>
      <c r="EE416" s="23" t="str">
        <f t="shared" si="254"/>
        <v/>
      </c>
      <c r="EF416" s="23" t="str">
        <f>+IF(LEN($I416)&gt;5,IF(ISERROR(VLOOKUP(AJ416,'CODIGO PAGO'!$B$2:$B$20,1,0)),1,IF(OR(AND(DD416=1,AJ416&lt;&gt;"N"),AND(DD416=3,AJ416&lt;&gt;"B"),AND(DD416=2,LEFT(TRIM(AJ416),1)&lt;&gt;"I")),1,IF(OR(AND(DD416=0,AJ416="N"),AND(DD416=0,AJ416="B"),AND(DD416=0,LEFT(TRIM(AJ416),1)="I")),1,0))),"")</f>
        <v/>
      </c>
      <c r="EG416" s="23" t="str">
        <f t="shared" si="255"/>
        <v/>
      </c>
      <c r="EH416" s="23" t="str">
        <f>+IF(LEN($I416)&gt;5,IF(ISERROR(VLOOKUP(AL416,'CODIGO PAGO'!$B$2:$B$20,1,0)),1,IF(OR(AND(DF416=1,AL416&lt;&gt;"N"),AND(DF416=3,AL416&lt;&gt;"B"),AND(DF416=2,LEFT(TRIM(AL416),1)&lt;&gt;"I")),1,IF(OR(AND(DF416=0,AL416="N"),AND(DF416=0,AL416="B"),AND(DF416=0,LEFT(TRIM(AL416),1)="I")),1,0))),"")</f>
        <v/>
      </c>
      <c r="EI416" s="23" t="str">
        <f t="shared" si="256"/>
        <v/>
      </c>
      <c r="EJ416" s="23" t="str">
        <f>+IF(LEN($I416)&gt;5,IF(ISERROR(VLOOKUP(AN416,'CODIGO PAGO'!$B$2:$B$20,1,0)),1,IF(OR(AND(DH416=1,AN416&lt;&gt;"N"),AND(DH416=3,AN416&lt;&gt;"B"),AND(DH416=2,LEFT(TRIM(AN416),1)&lt;&gt;"I")),1,IF(OR(AND(DH416=0,AN416="N"),AND(DH416=0,AN416="B"),AND(DH416=0,LEFT(TRIM(AN416),1)="I")),1,0))),"")</f>
        <v/>
      </c>
      <c r="EK416" s="23" t="str">
        <f t="shared" si="257"/>
        <v/>
      </c>
      <c r="EL416" s="24" t="str">
        <f t="shared" si="258"/>
        <v/>
      </c>
    </row>
    <row r="417" spans="1:142" s="26" customFormat="1">
      <c r="A417" s="15" t="str">
        <f t="shared" si="224"/>
        <v/>
      </c>
      <c r="B417" s="1" t="str">
        <f>+IF(LEN(I417)&gt;5,'CODIGO PAGO'!$B$28,"")</f>
        <v/>
      </c>
      <c r="C417" s="1" t="str">
        <f>+IF(LEN($I417)&gt;5,BD!D417,"")</f>
        <v/>
      </c>
      <c r="D417" s="168" t="str">
        <f>+IF(LEN($I417)&gt;5,BD!A417,"")</f>
        <v/>
      </c>
      <c r="E417" s="1" t="str">
        <f>+IF(LEN($I417)&gt;5,BD!B417,"")</f>
        <v/>
      </c>
      <c r="F417" s="1" t="str">
        <f>+IF(LEN($I417)&gt;5,BD!C417,"")</f>
        <v/>
      </c>
      <c r="G417" s="141"/>
      <c r="H417" s="141"/>
      <c r="I417" s="1" t="str">
        <f>+IF(LEN(BD!G417)&gt;5,BD!G417,"")</f>
        <v/>
      </c>
      <c r="J417" s="167" t="str">
        <f>+IF(LEN($I417)&gt;5,BD!E417,"")</f>
        <v/>
      </c>
      <c r="K417" s="6" t="str">
        <f t="shared" si="225"/>
        <v/>
      </c>
      <c r="L417" s="87" t="str">
        <f>+IF(LEN($I417)&gt;5,BD!H417,"")</f>
        <v/>
      </c>
      <c r="M417" s="40" t="str">
        <f t="shared" si="226"/>
        <v/>
      </c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4" t="str">
        <f t="shared" si="227"/>
        <v/>
      </c>
      <c r="AQ417" s="5" t="str">
        <f t="shared" si="228"/>
        <v/>
      </c>
      <c r="AR417" s="91" t="str">
        <f t="shared" si="229"/>
        <v/>
      </c>
      <c r="AS417" s="5" t="str">
        <f t="shared" si="230"/>
        <v/>
      </c>
      <c r="AT417" s="91" t="str">
        <f t="shared" si="231"/>
        <v/>
      </c>
      <c r="AU417" s="4" t="str">
        <f t="shared" si="232"/>
        <v/>
      </c>
      <c r="AV417" s="4" t="str">
        <f t="shared" si="233"/>
        <v/>
      </c>
      <c r="AW417" s="4" t="str">
        <f t="shared" si="234"/>
        <v/>
      </c>
      <c r="AX417" s="4" t="str">
        <f t="shared" si="235"/>
        <v/>
      </c>
      <c r="AY417" s="88" t="str">
        <f t="shared" si="236"/>
        <v/>
      </c>
      <c r="AZ417" s="17" t="str">
        <f t="shared" si="237"/>
        <v/>
      </c>
      <c r="BA417" s="18" t="str">
        <f t="shared" si="238"/>
        <v/>
      </c>
      <c r="BB417" s="19" t="str">
        <f>+IF(LEN(I417)&gt;5,IF(INT(RIGHT(B417,1))=9,0.5*L417*AY417,INT(MID(B417,5,LEN(B417)-4))*L417)+IFERROR(VLOOKUP(I417,AJUSTES!$A$1:$I$50,9,0),0),"")</f>
        <v/>
      </c>
      <c r="BC417" s="12"/>
      <c r="BD417" s="19" t="str">
        <f t="shared" si="239"/>
        <v/>
      </c>
      <c r="BE417" s="18" t="str">
        <f t="shared" si="240"/>
        <v/>
      </c>
      <c r="BF417" s="139" t="str">
        <f t="shared" si="241"/>
        <v/>
      </c>
      <c r="BG417" s="114"/>
      <c r="BH417" s="18" t="str">
        <f t="shared" si="242"/>
        <v/>
      </c>
      <c r="BI417" s="13"/>
      <c r="BJ417" s="12"/>
      <c r="BK417" s="12"/>
      <c r="BL417" s="145"/>
      <c r="BM417" s="12"/>
      <c r="BN417" s="12"/>
      <c r="BO417" s="12"/>
      <c r="BP417" s="12"/>
      <c r="BQ417" s="12"/>
      <c r="BR417" s="12"/>
      <c r="BS417" s="146"/>
      <c r="BT417" s="14"/>
      <c r="BU417" s="12"/>
      <c r="BV417" s="12"/>
      <c r="BW417" s="12"/>
      <c r="BX417" s="12"/>
      <c r="BY417" s="12"/>
      <c r="BZ417" s="144"/>
      <c r="CA417" s="107" t="str">
        <f>+IF(LEN($I417)&gt;5,IF(BD!F417="N/A","",BD!F417),"")</f>
        <v/>
      </c>
      <c r="CB417" s="21"/>
      <c r="CC417" s="147"/>
      <c r="CD417" s="148"/>
      <c r="CE417" s="8" t="str">
        <f>+IF(LEN(I417)&gt;5,BD!M417,"")</f>
        <v/>
      </c>
      <c r="CF417" s="16" t="str">
        <f>+IF(LEN(I417)&gt;5,BD!N417,"")</f>
        <v/>
      </c>
      <c r="CG417" s="3" t="str">
        <f t="shared" si="243"/>
        <v/>
      </c>
      <c r="CH417" s="23" t="str">
        <f>+IF(AND(LEN($I417)&gt;5),IF(AND($J417&gt;N$1,$J417&lt;=$AO$1),1,IF((COUNTIFS(INCAPACIDADES!$C$1:$C$51,$I417,INCAPACIDADES!K$1:K$51,N$1))&gt;0,2,IF(VLOOKUP($C417,BD!$D$1:$F$501,3,0)&gt;N$1,0,3))),"")</f>
        <v/>
      </c>
      <c r="CI417" s="23" t="str">
        <f>+IF(AND(LEN($I417)&gt;5),IF(AND($J417&gt;O$1,$J417&lt;=$AO$1),1,IF((COUNTIFS(INCAPACIDADES!$C$1:$C$51,$I417,INCAPACIDADES!L$1:L$51,O$1))&gt;0,2,IF(VLOOKUP($C417,BD!$D$1:$F$501,3,0)&gt;O$1,0,3))),"")</f>
        <v/>
      </c>
      <c r="CJ417" s="23" t="str">
        <f>+IF(AND(LEN($I417)&gt;5),IF(AND($J417&gt;P$1,$J417&lt;=$AO$1),1,IF((COUNTIFS(INCAPACIDADES!$C$1:$C$51,$I417,INCAPACIDADES!M$1:M$51,P$1))&gt;0,2,IF(VLOOKUP($C417,BD!$D$1:$F$501,3,0)&gt;P$1,0,3))),"")</f>
        <v/>
      </c>
      <c r="CK417" s="23" t="str">
        <f>+IF(AND(LEN($I417)&gt;5),IF(AND($J417&gt;Q$1,$J417&lt;=$AO$1),1,IF((COUNTIFS(INCAPACIDADES!$C$1:$C$51,$I417,INCAPACIDADES!N$1:N$51,Q$1))&gt;0,2,IF(VLOOKUP($C417,BD!$D$1:$F$501,3,0)&gt;Q$1,0,3))),"")</f>
        <v/>
      </c>
      <c r="CL417" s="23" t="str">
        <f>+IF(AND(LEN($I417)&gt;5),IF(AND($J417&gt;R$1,$J417&lt;=$AO$1),1,IF((COUNTIFS(INCAPACIDADES!$C$1:$C$51,$I417,INCAPACIDADES!O$1:O$51,R$1))&gt;0,2,IF(VLOOKUP($C417,BD!$D$1:$F$501,3,0)&gt;R$1,0,3))),"")</f>
        <v/>
      </c>
      <c r="CM417" s="23" t="str">
        <f>+IF(AND(LEN($I417)&gt;5),IF(AND($J417&gt;S$1,$J417&lt;=$AO$1),1,IF((COUNTIFS(INCAPACIDADES!$C$1:$C$51,$I417,INCAPACIDADES!P$1:P$51,S$1))&gt;0,2,IF(VLOOKUP($C417,BD!$D$1:$F$501,3,0)&gt;S$1,0,3))),"")</f>
        <v/>
      </c>
      <c r="CN417" s="23" t="str">
        <f>+IF(AND(LEN($I417)&gt;5),IF(AND($J417&gt;T$1,$J417&lt;=$AO$1),1,IF((COUNTIFS(INCAPACIDADES!$C$1:$C$51,$I417,INCAPACIDADES!Q$1:Q$51,T$1))&gt;0,2,IF(VLOOKUP($C417,BD!$D$1:$F$501,3,0)&gt;T$1,0,3))),"")</f>
        <v/>
      </c>
      <c r="CO417" s="23" t="str">
        <f>+IF(AND(LEN($I417)&gt;5),IF(AND($J417&gt;U$1,$J417&lt;=$AO$1),1,IF((COUNTIFS(INCAPACIDADES!$C$1:$C$51,$I417,INCAPACIDADES!R$1:R$51,U$1))&gt;0,2,IF(VLOOKUP($C417,BD!$D$1:$F$501,3,0)&gt;U$1,0,3))),"")</f>
        <v/>
      </c>
      <c r="CP417" s="23" t="str">
        <f>+IF(AND(LEN($I417)&gt;5),IF(AND($J417&gt;V$1,$J417&lt;=$AO$1),1,IF((COUNTIFS(INCAPACIDADES!$C$1:$C$51,$I417,INCAPACIDADES!S$1:S$51,V$1))&gt;0,2,IF(VLOOKUP($C417,BD!$D$1:$F$501,3,0)&gt;V$1,0,3))),"")</f>
        <v/>
      </c>
      <c r="CQ417" s="23" t="str">
        <f>+IF(AND(LEN($I417)&gt;5),IF(AND($J417&gt;W$1,$J417&lt;=$AO$1),1,IF((COUNTIFS(INCAPACIDADES!$C$1:$C$51,$I417,INCAPACIDADES!T$1:T$51,W$1))&gt;0,2,IF(VLOOKUP($C417,BD!$D$1:$F$501,3,0)&gt;W$1,0,3))),"")</f>
        <v/>
      </c>
      <c r="CR417" s="23" t="str">
        <f>+IF(AND(LEN($I417)&gt;5),IF(AND($J417&gt;X$1,$J417&lt;=$AO$1),1,IF((COUNTIFS(INCAPACIDADES!$C$1:$C$51,$I417,INCAPACIDADES!U$1:U$51,X$1))&gt;0,2,IF(VLOOKUP($C417,BD!$D$1:$F$501,3,0)&gt;X$1,0,3))),"")</f>
        <v/>
      </c>
      <c r="CS417" s="23" t="str">
        <f>+IF(AND(LEN($I417)&gt;5),IF(AND($J417&gt;Y$1,$J417&lt;=$AO$1),1,IF((COUNTIFS(INCAPACIDADES!$C$1:$C$51,$I417,INCAPACIDADES!V$1:V$51,Y$1))&gt;0,2,IF(VLOOKUP($C417,BD!$D$1:$F$501,3,0)&gt;Y$1,0,3))),"")</f>
        <v/>
      </c>
      <c r="CT417" s="23" t="str">
        <f>+IF(AND(LEN($I417)&gt;5),IF(AND($J417&gt;Z$1,$J417&lt;=$AO$1),1,IF((COUNTIFS(INCAPACIDADES!$C$1:$C$51,$I417,INCAPACIDADES!W$1:W$51,Z$1))&gt;0,2,IF(VLOOKUP($C417,BD!$D$1:$F$501,3,0)&gt;Z$1,0,3))),"")</f>
        <v/>
      </c>
      <c r="CU417" s="23" t="str">
        <f>+IF(AND(LEN($I417)&gt;5),IF(AND($J417&gt;AA$1,$J417&lt;=$AO$1),1,IF((COUNTIFS(INCAPACIDADES!$C$1:$C$51,$I417,INCAPACIDADES!X$1:X$51,AA$1))&gt;0,2,IF(VLOOKUP($C417,BD!$D$1:$F$501,3,0)&gt;AA$1,0,3))),"")</f>
        <v/>
      </c>
      <c r="CV417" s="23" t="str">
        <f>+IF(AND(LEN($I417)&gt;5),IF(AND($J417&gt;AB$1,$J417&lt;=$AO$1),1,IF((COUNTIFS(INCAPACIDADES!$C$1:$C$51,$I417,INCAPACIDADES!Y$1:Y$51,AB$1))&gt;0,2,IF(VLOOKUP($C417,BD!$D$1:$F$501,3,0)&gt;AB$1,0,3))),"")</f>
        <v/>
      </c>
      <c r="CW417" s="23" t="str">
        <f>+IF(AND(LEN($I417)&gt;5),IF(AND($J417&gt;AC$1,$J417&lt;=$AO$1),1,IF((COUNTIFS(INCAPACIDADES!$C$1:$C$51,$I417,INCAPACIDADES!Z$1:Z$51,AC$1))&gt;0,2,IF(VLOOKUP($C417,BD!$D$1:$F$501,3,0)&gt;AC$1,0,3))),"")</f>
        <v/>
      </c>
      <c r="CX417" s="23" t="str">
        <f>+IF(AND(LEN($I417)&gt;5),IF(AND($J417&gt;AD$1,$J417&lt;=$AO$1),1,IF((COUNTIFS(INCAPACIDADES!$C$1:$C$51,$I417,INCAPACIDADES!AA$1:AA$51,AD$1))&gt;0,2,IF(VLOOKUP($C417,BD!$D$1:$F$501,3,0)&gt;AD$1,0,3))),"")</f>
        <v/>
      </c>
      <c r="CY417" s="23" t="str">
        <f>+IF(AND(LEN($I417)&gt;5),IF(AND($J417&gt;AE$1,$J417&lt;=$AO$1),1,IF((COUNTIFS(INCAPACIDADES!$C$1:$C$51,$I417,INCAPACIDADES!AB$1:AB$51,AE$1))&gt;0,2,IF(VLOOKUP($C417,BD!$D$1:$F$501,3,0)&gt;AE$1,0,3))),"")</f>
        <v/>
      </c>
      <c r="CZ417" s="23" t="str">
        <f>+IF(AND(LEN($I417)&gt;5),IF(AND($J417&gt;AF$1,$J417&lt;=$AO$1),1,IF((COUNTIFS(INCAPACIDADES!$C$1:$C$51,$I417,INCAPACIDADES!AC$1:AC$51,AF$1))&gt;0,2,IF(VLOOKUP($C417,BD!$D$1:$F$501,3,0)&gt;AF$1,0,3))),"")</f>
        <v/>
      </c>
      <c r="DA417" s="23" t="str">
        <f>+IF(AND(LEN($I417)&gt;5),IF(AND($J417&gt;AG$1,$J417&lt;=$AO$1),1,IF((COUNTIFS(INCAPACIDADES!$C$1:$C$51,$I417,INCAPACIDADES!AD$1:AD$51,AG$1))&gt;0,2,IF(VLOOKUP($C417,BD!$D$1:$F$501,3,0)&gt;AG$1,0,3))),"")</f>
        <v/>
      </c>
      <c r="DB417" s="23" t="str">
        <f>+IF(AND(LEN($I417)&gt;5),IF(AND($J417&gt;AH$1,$J417&lt;=$AO$1),1,IF((COUNTIFS(INCAPACIDADES!$C$1:$C$51,$I417,INCAPACIDADES!AE$1:AE$51,AH$1))&gt;0,2,IF(VLOOKUP($C417,BD!$D$1:$F$501,3,0)&gt;AH$1,0,3))),"")</f>
        <v/>
      </c>
      <c r="DC417" s="23" t="str">
        <f>+IF(AND(LEN($I417)&gt;5),IF(AND($J417&gt;AI$1,$J417&lt;=$AO$1),1,IF((COUNTIFS(INCAPACIDADES!$C$1:$C$51,$I417,INCAPACIDADES!AF$1:AF$51,AI$1))&gt;0,2,IF(VLOOKUP($C417,BD!$D$1:$F$501,3,0)&gt;AI$1,0,3))),"")</f>
        <v/>
      </c>
      <c r="DD417" s="23" t="str">
        <f>+IF(AND(LEN($I417)&gt;5),IF(AND($J417&gt;AJ$1,$J417&lt;=$AO$1),1,IF((COUNTIFS(INCAPACIDADES!$C$1:$C$51,$I417,INCAPACIDADES!AG$1:AG$51,AJ$1))&gt;0,2,IF(VLOOKUP($C417,BD!$D$1:$F$501,3,0)&gt;AJ$1,0,3))),"")</f>
        <v/>
      </c>
      <c r="DE417" s="23" t="str">
        <f>+IF(AND(LEN($I417)&gt;5),IF(AND($J417&gt;AK$1,$J417&lt;=$AO$1),1,IF((COUNTIFS(INCAPACIDADES!$C$1:$C$51,$I417,INCAPACIDADES!AH$1:AH$51,AK$1))&gt;0,2,IF(VLOOKUP($C417,BD!$D$1:$F$501,3,0)&gt;AK$1,0,3))),"")</f>
        <v/>
      </c>
      <c r="DF417" s="23" t="str">
        <f>+IF(AND(LEN($I417)&gt;5),IF(AND($J417&gt;AL$1,$J417&lt;=$AO$1),1,IF((COUNTIFS(INCAPACIDADES!$C$1:$C$51,$I417,INCAPACIDADES!AI$1:AI$51,AL$1))&gt;0,2,IF(VLOOKUP($C417,BD!$D$1:$F$501,3,0)&gt;AL$1,0,3))),"")</f>
        <v/>
      </c>
      <c r="DG417" s="23" t="str">
        <f>+IF(AND(LEN($I417)&gt;5),IF(AND($J417&gt;AM$1,$J417&lt;=$AO$1),1,IF((COUNTIFS(INCAPACIDADES!$C$1:$C$51,$I417,INCAPACIDADES!AJ$1:AJ$51,AM$1))&gt;0,2,IF(VLOOKUP($C417,BD!$D$1:$F$501,3,0)&gt;AM$1,0,3))),"")</f>
        <v/>
      </c>
      <c r="DH417" s="23" t="str">
        <f>+IF(AND(LEN($I417)&gt;5),IF(AND($J417&gt;AN$1,$J417&lt;=$AO$1),1,IF((COUNTIFS(INCAPACIDADES!$C$1:$C$51,$I417,INCAPACIDADES!AK$1:AK$51,AN$1))&gt;0,2,IF(VLOOKUP($C417,BD!$D$1:$F$501,3,0)&gt;AN$1,0,3))),"")</f>
        <v/>
      </c>
      <c r="DI417" s="23" t="str">
        <f>+IF(AND(LEN($I417)&gt;5),IF(AND($J417&gt;AO$1,$J417&lt;=$AO$1),1,IF((COUNTIFS(INCAPACIDADES!$C$1:$C$51,$I417,INCAPACIDADES!AL$1:AL$51,AO$1))&gt;0,2,IF(VLOOKUP($C417,BD!$D$1:$F$501,3,0)&gt;AO$1,0,3))),"")</f>
        <v/>
      </c>
      <c r="DJ417" s="23" t="str">
        <f>+IF(LEN($I417)&gt;5,IF(ISERROR(VLOOKUP(N417,'CODIGO PAGO'!$B$2:$B$20,1,0)),1,IF(OR(AND(CH417=1,N417&lt;&gt;"N"),AND(CH417=3,N417&lt;&gt;"B"),AND(CH417=2,LEFT(TRIM(N417),1)&lt;&gt;"I")),1,IF(OR(AND(CH417=0,N417="N"),AND(CH417=0,N417="B"),AND(CH417=0,LEFT(TRIM(N417),1)="I")),1,0))),"")</f>
        <v/>
      </c>
      <c r="DK417" s="23" t="str">
        <f t="shared" si="244"/>
        <v/>
      </c>
      <c r="DL417" s="23" t="str">
        <f>+IF(LEN($I417)&gt;5,IF(ISERROR(VLOOKUP(P417,'CODIGO PAGO'!$B$2:$B$20,1,0)),1,IF(OR(AND(CJ417=1,P417&lt;&gt;"N"),AND(CJ417=3,P417&lt;&gt;"B"),AND(CJ417=2,LEFT(TRIM(P417),1)&lt;&gt;"I")),1,IF(OR(AND(CJ417=0,P417="N"),AND(CJ417=0,P417="B"),AND(CJ417=0,LEFT(TRIM(P417),1)="I")),1,0))),"")</f>
        <v/>
      </c>
      <c r="DM417" s="23" t="str">
        <f t="shared" si="245"/>
        <v/>
      </c>
      <c r="DN417" s="23" t="str">
        <f>+IF(LEN($I417)&gt;5,IF(ISERROR(VLOOKUP(R417,'CODIGO PAGO'!$B$2:$B$20,1,0)),1,IF(OR(AND(CL417=1,R417&lt;&gt;"N"),AND(CL417=3,R417&lt;&gt;"B"),AND(CL417=2,LEFT(TRIM(R417),1)&lt;&gt;"I")),1,IF(OR(AND(CL417=0,R417="N"),AND(CL417=0,R417="B"),AND(CL417=0,LEFT(TRIM(R417),1)="I")),1,0))),"")</f>
        <v/>
      </c>
      <c r="DO417" s="23" t="str">
        <f t="shared" si="246"/>
        <v/>
      </c>
      <c r="DP417" s="23" t="str">
        <f>+IF(LEN($I417)&gt;5,IF(ISERROR(VLOOKUP(T417,'CODIGO PAGO'!$B$2:$B$20,1,0)),1,IF(OR(AND(CN417=1,T417&lt;&gt;"N"),AND(CN417=3,T417&lt;&gt;"B"),AND(CN417=2,LEFT(TRIM(T417),1)&lt;&gt;"I")),1,IF(OR(AND(CN417=0,T417="N"),AND(CN417=0,T417="B"),AND(CN417=0,LEFT(TRIM(T417),1)="I")),1,0))),"")</f>
        <v/>
      </c>
      <c r="DQ417" s="23" t="str">
        <f t="shared" si="247"/>
        <v/>
      </c>
      <c r="DR417" s="23" t="str">
        <f>+IF(LEN($I417)&gt;5,IF(ISERROR(VLOOKUP(V417,'CODIGO PAGO'!$B$2:$B$20,1,0)),1,IF(OR(AND(CP417=1,V417&lt;&gt;"N"),AND(CP417=3,V417&lt;&gt;"B"),AND(CP417=2,LEFT(TRIM(V417),1)&lt;&gt;"I")),1,IF(OR(AND(CP417=0,V417="N"),AND(CP417=0,V417="B"),AND(CP417=0,LEFT(TRIM(V417),1)="I")),1,0))),"")</f>
        <v/>
      </c>
      <c r="DS417" s="23" t="str">
        <f t="shared" si="248"/>
        <v/>
      </c>
      <c r="DT417" s="23" t="str">
        <f>+IF(LEN($I417)&gt;5,IF(ISERROR(VLOOKUP(X417,'CODIGO PAGO'!$B$2:$B$20,1,0)),1,IF(OR(AND(CR417=1,X417&lt;&gt;"N"),AND(CR417=3,X417&lt;&gt;"B"),AND(CR417=2,LEFT(TRIM(X417),1)&lt;&gt;"I")),1,IF(OR(AND(CR417=0,X417="N"),AND(CR417=0,X417="B"),AND(CR417=0,LEFT(TRIM(X417),1)="I")),1,0))),"")</f>
        <v/>
      </c>
      <c r="DU417" s="23" t="str">
        <f t="shared" si="249"/>
        <v/>
      </c>
      <c r="DV417" s="23" t="str">
        <f>+IF(LEN($I417)&gt;5,IF(ISERROR(VLOOKUP(Z417,'CODIGO PAGO'!$B$2:$B$20,1,0)),1,IF(OR(AND(CT417=1,Z417&lt;&gt;"N"),AND(CT417=3,Z417&lt;&gt;"B"),AND(CT417=2,LEFT(TRIM(Z417),1)&lt;&gt;"I")),1,IF(OR(AND(CT417=0,Z417="N"),AND(CT417=0,Z417="B"),AND(CT417=0,LEFT(TRIM(Z417),1)="I")),1,0))),"")</f>
        <v/>
      </c>
      <c r="DW417" s="23" t="str">
        <f t="shared" si="250"/>
        <v/>
      </c>
      <c r="DX417" s="23" t="str">
        <f>+IF(LEN($I417)&gt;5,IF(ISERROR(VLOOKUP(AB417,'CODIGO PAGO'!$B$2:$B$20,1,0)),1,IF(OR(AND(CV417=1,AB417&lt;&gt;"N"),AND(CV417=3,AB417&lt;&gt;"B"),AND(CV417=2,LEFT(TRIM(AB417),1)&lt;&gt;"I")),1,IF(OR(AND(CV417=0,AB417="N"),AND(CV417=0,AB417="B"),AND(CV417=0,LEFT(TRIM(AB417),1)="I")),1,0))),"")</f>
        <v/>
      </c>
      <c r="DY417" s="23" t="str">
        <f t="shared" si="251"/>
        <v/>
      </c>
      <c r="DZ417" s="23" t="str">
        <f>+IF(LEN($I417)&gt;5,IF(ISERROR(VLOOKUP(AD417,'CODIGO PAGO'!$B$2:$B$20,1,0)),1,IF(OR(AND(CX417=1,AD417&lt;&gt;"N"),AND(CX417=3,AD417&lt;&gt;"B"),AND(CX417=2,LEFT(TRIM(AD417),1)&lt;&gt;"I")),1,IF(OR(AND(CX417=0,AD417="N"),AND(CX417=0,AD417="B"),AND(CX417=0,LEFT(TRIM(AD417),1)="I")),1,0))),"")</f>
        <v/>
      </c>
      <c r="EA417" s="23" t="str">
        <f t="shared" si="252"/>
        <v/>
      </c>
      <c r="EB417" s="23" t="str">
        <f>+IF(LEN($I417)&gt;5,IF(ISERROR(VLOOKUP(AF417,'CODIGO PAGO'!$B$2:$B$20,1,0)),1,IF(OR(AND(CZ417=1,AF417&lt;&gt;"N"),AND(CZ417=3,AF417&lt;&gt;"B"),AND(CZ417=2,LEFT(TRIM(AF417),1)&lt;&gt;"I")),1,IF(OR(AND(CZ417=0,AF417="N"),AND(CZ417=0,AF417="B"),AND(CZ417=0,LEFT(TRIM(AF417),1)="I")),1,0))),"")</f>
        <v/>
      </c>
      <c r="EC417" s="23" t="str">
        <f t="shared" si="253"/>
        <v/>
      </c>
      <c r="ED417" s="23" t="str">
        <f>+IF(LEN($I417)&gt;5,IF(ISERROR(VLOOKUP(AH417,'CODIGO PAGO'!$B$2:$B$20,1,0)),1,IF(OR(AND(DB417=1,AH417&lt;&gt;"N"),AND(DB417=3,AH417&lt;&gt;"B"),AND(DB417=2,LEFT(TRIM(AH417),1)&lt;&gt;"I")),1,IF(OR(AND(DB417=0,AH417="N"),AND(DB417=0,AH417="B"),AND(DB417=0,LEFT(TRIM(AH417),1)="I")),1,0))),"")</f>
        <v/>
      </c>
      <c r="EE417" s="23" t="str">
        <f t="shared" si="254"/>
        <v/>
      </c>
      <c r="EF417" s="23" t="str">
        <f>+IF(LEN($I417)&gt;5,IF(ISERROR(VLOOKUP(AJ417,'CODIGO PAGO'!$B$2:$B$20,1,0)),1,IF(OR(AND(DD417=1,AJ417&lt;&gt;"N"),AND(DD417=3,AJ417&lt;&gt;"B"),AND(DD417=2,LEFT(TRIM(AJ417),1)&lt;&gt;"I")),1,IF(OR(AND(DD417=0,AJ417="N"),AND(DD417=0,AJ417="B"),AND(DD417=0,LEFT(TRIM(AJ417),1)="I")),1,0))),"")</f>
        <v/>
      </c>
      <c r="EG417" s="23" t="str">
        <f t="shared" si="255"/>
        <v/>
      </c>
      <c r="EH417" s="23" t="str">
        <f>+IF(LEN($I417)&gt;5,IF(ISERROR(VLOOKUP(AL417,'CODIGO PAGO'!$B$2:$B$20,1,0)),1,IF(OR(AND(DF417=1,AL417&lt;&gt;"N"),AND(DF417=3,AL417&lt;&gt;"B"),AND(DF417=2,LEFT(TRIM(AL417),1)&lt;&gt;"I")),1,IF(OR(AND(DF417=0,AL417="N"),AND(DF417=0,AL417="B"),AND(DF417=0,LEFT(TRIM(AL417),1)="I")),1,0))),"")</f>
        <v/>
      </c>
      <c r="EI417" s="23" t="str">
        <f t="shared" si="256"/>
        <v/>
      </c>
      <c r="EJ417" s="23" t="str">
        <f>+IF(LEN($I417)&gt;5,IF(ISERROR(VLOOKUP(AN417,'CODIGO PAGO'!$B$2:$B$20,1,0)),1,IF(OR(AND(DH417=1,AN417&lt;&gt;"N"),AND(DH417=3,AN417&lt;&gt;"B"),AND(DH417=2,LEFT(TRIM(AN417),1)&lt;&gt;"I")),1,IF(OR(AND(DH417=0,AN417="N"),AND(DH417=0,AN417="B"),AND(DH417=0,LEFT(TRIM(AN417),1)="I")),1,0))),"")</f>
        <v/>
      </c>
      <c r="EK417" s="23" t="str">
        <f t="shared" si="257"/>
        <v/>
      </c>
      <c r="EL417" s="24" t="str">
        <f t="shared" si="258"/>
        <v/>
      </c>
    </row>
    <row r="418" spans="1:142" s="26" customFormat="1">
      <c r="A418" s="15" t="str">
        <f t="shared" si="224"/>
        <v/>
      </c>
      <c r="B418" s="1" t="str">
        <f>+IF(LEN(I418)&gt;5,'CODIGO PAGO'!$B$28,"")</f>
        <v/>
      </c>
      <c r="C418" s="1" t="str">
        <f>+IF(LEN($I418)&gt;5,BD!D418,"")</f>
        <v/>
      </c>
      <c r="D418" s="168" t="str">
        <f>+IF(LEN($I418)&gt;5,BD!A418,"")</f>
        <v/>
      </c>
      <c r="E418" s="1" t="str">
        <f>+IF(LEN($I418)&gt;5,BD!B418,"")</f>
        <v/>
      </c>
      <c r="F418" s="1" t="str">
        <f>+IF(LEN($I418)&gt;5,BD!C418,"")</f>
        <v/>
      </c>
      <c r="G418" s="141"/>
      <c r="H418" s="141"/>
      <c r="I418" s="1" t="str">
        <f>+IF(LEN(BD!G418)&gt;5,BD!G418,"")</f>
        <v/>
      </c>
      <c r="J418" s="167" t="str">
        <f>+IF(LEN($I418)&gt;5,BD!E418,"")</f>
        <v/>
      </c>
      <c r="K418" s="6" t="str">
        <f t="shared" si="225"/>
        <v/>
      </c>
      <c r="L418" s="87" t="str">
        <f>+IF(LEN($I418)&gt;5,BD!H418,"")</f>
        <v/>
      </c>
      <c r="M418" s="40" t="str">
        <f t="shared" si="226"/>
        <v/>
      </c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4" t="str">
        <f t="shared" si="227"/>
        <v/>
      </c>
      <c r="AQ418" s="5" t="str">
        <f t="shared" si="228"/>
        <v/>
      </c>
      <c r="AR418" s="91" t="str">
        <f t="shared" si="229"/>
        <v/>
      </c>
      <c r="AS418" s="5" t="str">
        <f t="shared" si="230"/>
        <v/>
      </c>
      <c r="AT418" s="91" t="str">
        <f t="shared" si="231"/>
        <v/>
      </c>
      <c r="AU418" s="4" t="str">
        <f t="shared" si="232"/>
        <v/>
      </c>
      <c r="AV418" s="4" t="str">
        <f t="shared" si="233"/>
        <v/>
      </c>
      <c r="AW418" s="4" t="str">
        <f t="shared" si="234"/>
        <v/>
      </c>
      <c r="AX418" s="4" t="str">
        <f t="shared" si="235"/>
        <v/>
      </c>
      <c r="AY418" s="88" t="str">
        <f t="shared" si="236"/>
        <v/>
      </c>
      <c r="AZ418" s="17" t="str">
        <f t="shared" si="237"/>
        <v/>
      </c>
      <c r="BA418" s="18" t="str">
        <f t="shared" si="238"/>
        <v/>
      </c>
      <c r="BB418" s="19" t="str">
        <f>+IF(LEN(I418)&gt;5,IF(INT(RIGHT(B418,1))=9,0.5*L418*AY418,INT(MID(B418,5,LEN(B418)-4))*L418)+IFERROR(VLOOKUP(I418,AJUSTES!$A$1:$I$50,9,0),0),"")</f>
        <v/>
      </c>
      <c r="BC418" s="12"/>
      <c r="BD418" s="19" t="str">
        <f t="shared" si="239"/>
        <v/>
      </c>
      <c r="BE418" s="18" t="str">
        <f t="shared" si="240"/>
        <v/>
      </c>
      <c r="BF418" s="139" t="str">
        <f t="shared" si="241"/>
        <v/>
      </c>
      <c r="BG418" s="114"/>
      <c r="BH418" s="18" t="str">
        <f t="shared" si="242"/>
        <v/>
      </c>
      <c r="BI418" s="13"/>
      <c r="BJ418" s="12"/>
      <c r="BK418" s="12"/>
      <c r="BL418" s="145"/>
      <c r="BM418" s="12"/>
      <c r="BN418" s="12"/>
      <c r="BO418" s="12"/>
      <c r="BP418" s="12"/>
      <c r="BQ418" s="12"/>
      <c r="BR418" s="12"/>
      <c r="BS418" s="146"/>
      <c r="BT418" s="14"/>
      <c r="BU418" s="12"/>
      <c r="BV418" s="12"/>
      <c r="BW418" s="12"/>
      <c r="BX418" s="12"/>
      <c r="BY418" s="12"/>
      <c r="BZ418" s="144"/>
      <c r="CA418" s="107" t="str">
        <f>+IF(LEN($I418)&gt;5,IF(BD!F418="N/A","",BD!F418),"")</f>
        <v/>
      </c>
      <c r="CB418" s="21"/>
      <c r="CC418" s="147"/>
      <c r="CD418" s="148"/>
      <c r="CE418" s="8" t="str">
        <f>+IF(LEN(I418)&gt;5,BD!M418,"")</f>
        <v/>
      </c>
      <c r="CF418" s="16" t="str">
        <f>+IF(LEN(I418)&gt;5,BD!N418,"")</f>
        <v/>
      </c>
      <c r="CG418" s="3" t="str">
        <f t="shared" si="243"/>
        <v/>
      </c>
      <c r="CH418" s="23" t="str">
        <f>+IF(AND(LEN($I418)&gt;5),IF(AND($J418&gt;N$1,$J418&lt;=$AO$1),1,IF((COUNTIFS(INCAPACIDADES!$C$1:$C$51,$I418,INCAPACIDADES!K$1:K$51,N$1))&gt;0,2,IF(VLOOKUP($C418,BD!$D$1:$F$501,3,0)&gt;N$1,0,3))),"")</f>
        <v/>
      </c>
      <c r="CI418" s="23" t="str">
        <f>+IF(AND(LEN($I418)&gt;5),IF(AND($J418&gt;O$1,$J418&lt;=$AO$1),1,IF((COUNTIFS(INCAPACIDADES!$C$1:$C$51,$I418,INCAPACIDADES!L$1:L$51,O$1))&gt;0,2,IF(VLOOKUP($C418,BD!$D$1:$F$501,3,0)&gt;O$1,0,3))),"")</f>
        <v/>
      </c>
      <c r="CJ418" s="23" t="str">
        <f>+IF(AND(LEN($I418)&gt;5),IF(AND($J418&gt;P$1,$J418&lt;=$AO$1),1,IF((COUNTIFS(INCAPACIDADES!$C$1:$C$51,$I418,INCAPACIDADES!M$1:M$51,P$1))&gt;0,2,IF(VLOOKUP($C418,BD!$D$1:$F$501,3,0)&gt;P$1,0,3))),"")</f>
        <v/>
      </c>
      <c r="CK418" s="23" t="str">
        <f>+IF(AND(LEN($I418)&gt;5),IF(AND($J418&gt;Q$1,$J418&lt;=$AO$1),1,IF((COUNTIFS(INCAPACIDADES!$C$1:$C$51,$I418,INCAPACIDADES!N$1:N$51,Q$1))&gt;0,2,IF(VLOOKUP($C418,BD!$D$1:$F$501,3,0)&gt;Q$1,0,3))),"")</f>
        <v/>
      </c>
      <c r="CL418" s="23" t="str">
        <f>+IF(AND(LEN($I418)&gt;5),IF(AND($J418&gt;R$1,$J418&lt;=$AO$1),1,IF((COUNTIFS(INCAPACIDADES!$C$1:$C$51,$I418,INCAPACIDADES!O$1:O$51,R$1))&gt;0,2,IF(VLOOKUP($C418,BD!$D$1:$F$501,3,0)&gt;R$1,0,3))),"")</f>
        <v/>
      </c>
      <c r="CM418" s="23" t="str">
        <f>+IF(AND(LEN($I418)&gt;5),IF(AND($J418&gt;S$1,$J418&lt;=$AO$1),1,IF((COUNTIFS(INCAPACIDADES!$C$1:$C$51,$I418,INCAPACIDADES!P$1:P$51,S$1))&gt;0,2,IF(VLOOKUP($C418,BD!$D$1:$F$501,3,0)&gt;S$1,0,3))),"")</f>
        <v/>
      </c>
      <c r="CN418" s="23" t="str">
        <f>+IF(AND(LEN($I418)&gt;5),IF(AND($J418&gt;T$1,$J418&lt;=$AO$1),1,IF((COUNTIFS(INCAPACIDADES!$C$1:$C$51,$I418,INCAPACIDADES!Q$1:Q$51,T$1))&gt;0,2,IF(VLOOKUP($C418,BD!$D$1:$F$501,3,0)&gt;T$1,0,3))),"")</f>
        <v/>
      </c>
      <c r="CO418" s="23" t="str">
        <f>+IF(AND(LEN($I418)&gt;5),IF(AND($J418&gt;U$1,$J418&lt;=$AO$1),1,IF((COUNTIFS(INCAPACIDADES!$C$1:$C$51,$I418,INCAPACIDADES!R$1:R$51,U$1))&gt;0,2,IF(VLOOKUP($C418,BD!$D$1:$F$501,3,0)&gt;U$1,0,3))),"")</f>
        <v/>
      </c>
      <c r="CP418" s="23" t="str">
        <f>+IF(AND(LEN($I418)&gt;5),IF(AND($J418&gt;V$1,$J418&lt;=$AO$1),1,IF((COUNTIFS(INCAPACIDADES!$C$1:$C$51,$I418,INCAPACIDADES!S$1:S$51,V$1))&gt;0,2,IF(VLOOKUP($C418,BD!$D$1:$F$501,3,0)&gt;V$1,0,3))),"")</f>
        <v/>
      </c>
      <c r="CQ418" s="23" t="str">
        <f>+IF(AND(LEN($I418)&gt;5),IF(AND($J418&gt;W$1,$J418&lt;=$AO$1),1,IF((COUNTIFS(INCAPACIDADES!$C$1:$C$51,$I418,INCAPACIDADES!T$1:T$51,W$1))&gt;0,2,IF(VLOOKUP($C418,BD!$D$1:$F$501,3,0)&gt;W$1,0,3))),"")</f>
        <v/>
      </c>
      <c r="CR418" s="23" t="str">
        <f>+IF(AND(LEN($I418)&gt;5),IF(AND($J418&gt;X$1,$J418&lt;=$AO$1),1,IF((COUNTIFS(INCAPACIDADES!$C$1:$C$51,$I418,INCAPACIDADES!U$1:U$51,X$1))&gt;0,2,IF(VLOOKUP($C418,BD!$D$1:$F$501,3,0)&gt;X$1,0,3))),"")</f>
        <v/>
      </c>
      <c r="CS418" s="23" t="str">
        <f>+IF(AND(LEN($I418)&gt;5),IF(AND($J418&gt;Y$1,$J418&lt;=$AO$1),1,IF((COUNTIFS(INCAPACIDADES!$C$1:$C$51,$I418,INCAPACIDADES!V$1:V$51,Y$1))&gt;0,2,IF(VLOOKUP($C418,BD!$D$1:$F$501,3,0)&gt;Y$1,0,3))),"")</f>
        <v/>
      </c>
      <c r="CT418" s="23" t="str">
        <f>+IF(AND(LEN($I418)&gt;5),IF(AND($J418&gt;Z$1,$J418&lt;=$AO$1),1,IF((COUNTIFS(INCAPACIDADES!$C$1:$C$51,$I418,INCAPACIDADES!W$1:W$51,Z$1))&gt;0,2,IF(VLOOKUP($C418,BD!$D$1:$F$501,3,0)&gt;Z$1,0,3))),"")</f>
        <v/>
      </c>
      <c r="CU418" s="23" t="str">
        <f>+IF(AND(LEN($I418)&gt;5),IF(AND($J418&gt;AA$1,$J418&lt;=$AO$1),1,IF((COUNTIFS(INCAPACIDADES!$C$1:$C$51,$I418,INCAPACIDADES!X$1:X$51,AA$1))&gt;0,2,IF(VLOOKUP($C418,BD!$D$1:$F$501,3,0)&gt;AA$1,0,3))),"")</f>
        <v/>
      </c>
      <c r="CV418" s="23" t="str">
        <f>+IF(AND(LEN($I418)&gt;5),IF(AND($J418&gt;AB$1,$J418&lt;=$AO$1),1,IF((COUNTIFS(INCAPACIDADES!$C$1:$C$51,$I418,INCAPACIDADES!Y$1:Y$51,AB$1))&gt;0,2,IF(VLOOKUP($C418,BD!$D$1:$F$501,3,0)&gt;AB$1,0,3))),"")</f>
        <v/>
      </c>
      <c r="CW418" s="23" t="str">
        <f>+IF(AND(LEN($I418)&gt;5),IF(AND($J418&gt;AC$1,$J418&lt;=$AO$1),1,IF((COUNTIFS(INCAPACIDADES!$C$1:$C$51,$I418,INCAPACIDADES!Z$1:Z$51,AC$1))&gt;0,2,IF(VLOOKUP($C418,BD!$D$1:$F$501,3,0)&gt;AC$1,0,3))),"")</f>
        <v/>
      </c>
      <c r="CX418" s="23" t="str">
        <f>+IF(AND(LEN($I418)&gt;5),IF(AND($J418&gt;AD$1,$J418&lt;=$AO$1),1,IF((COUNTIFS(INCAPACIDADES!$C$1:$C$51,$I418,INCAPACIDADES!AA$1:AA$51,AD$1))&gt;0,2,IF(VLOOKUP($C418,BD!$D$1:$F$501,3,0)&gt;AD$1,0,3))),"")</f>
        <v/>
      </c>
      <c r="CY418" s="23" t="str">
        <f>+IF(AND(LEN($I418)&gt;5),IF(AND($J418&gt;AE$1,$J418&lt;=$AO$1),1,IF((COUNTIFS(INCAPACIDADES!$C$1:$C$51,$I418,INCAPACIDADES!AB$1:AB$51,AE$1))&gt;0,2,IF(VLOOKUP($C418,BD!$D$1:$F$501,3,0)&gt;AE$1,0,3))),"")</f>
        <v/>
      </c>
      <c r="CZ418" s="23" t="str">
        <f>+IF(AND(LEN($I418)&gt;5),IF(AND($J418&gt;AF$1,$J418&lt;=$AO$1),1,IF((COUNTIFS(INCAPACIDADES!$C$1:$C$51,$I418,INCAPACIDADES!AC$1:AC$51,AF$1))&gt;0,2,IF(VLOOKUP($C418,BD!$D$1:$F$501,3,0)&gt;AF$1,0,3))),"")</f>
        <v/>
      </c>
      <c r="DA418" s="23" t="str">
        <f>+IF(AND(LEN($I418)&gt;5),IF(AND($J418&gt;AG$1,$J418&lt;=$AO$1),1,IF((COUNTIFS(INCAPACIDADES!$C$1:$C$51,$I418,INCAPACIDADES!AD$1:AD$51,AG$1))&gt;0,2,IF(VLOOKUP($C418,BD!$D$1:$F$501,3,0)&gt;AG$1,0,3))),"")</f>
        <v/>
      </c>
      <c r="DB418" s="23" t="str">
        <f>+IF(AND(LEN($I418)&gt;5),IF(AND($J418&gt;AH$1,$J418&lt;=$AO$1),1,IF((COUNTIFS(INCAPACIDADES!$C$1:$C$51,$I418,INCAPACIDADES!AE$1:AE$51,AH$1))&gt;0,2,IF(VLOOKUP($C418,BD!$D$1:$F$501,3,0)&gt;AH$1,0,3))),"")</f>
        <v/>
      </c>
      <c r="DC418" s="23" t="str">
        <f>+IF(AND(LEN($I418)&gt;5),IF(AND($J418&gt;AI$1,$J418&lt;=$AO$1),1,IF((COUNTIFS(INCAPACIDADES!$C$1:$C$51,$I418,INCAPACIDADES!AF$1:AF$51,AI$1))&gt;0,2,IF(VLOOKUP($C418,BD!$D$1:$F$501,3,0)&gt;AI$1,0,3))),"")</f>
        <v/>
      </c>
      <c r="DD418" s="23" t="str">
        <f>+IF(AND(LEN($I418)&gt;5),IF(AND($J418&gt;AJ$1,$J418&lt;=$AO$1),1,IF((COUNTIFS(INCAPACIDADES!$C$1:$C$51,$I418,INCAPACIDADES!AG$1:AG$51,AJ$1))&gt;0,2,IF(VLOOKUP($C418,BD!$D$1:$F$501,3,0)&gt;AJ$1,0,3))),"")</f>
        <v/>
      </c>
      <c r="DE418" s="23" t="str">
        <f>+IF(AND(LEN($I418)&gt;5),IF(AND($J418&gt;AK$1,$J418&lt;=$AO$1),1,IF((COUNTIFS(INCAPACIDADES!$C$1:$C$51,$I418,INCAPACIDADES!AH$1:AH$51,AK$1))&gt;0,2,IF(VLOOKUP($C418,BD!$D$1:$F$501,3,0)&gt;AK$1,0,3))),"")</f>
        <v/>
      </c>
      <c r="DF418" s="23" t="str">
        <f>+IF(AND(LEN($I418)&gt;5),IF(AND($J418&gt;AL$1,$J418&lt;=$AO$1),1,IF((COUNTIFS(INCAPACIDADES!$C$1:$C$51,$I418,INCAPACIDADES!AI$1:AI$51,AL$1))&gt;0,2,IF(VLOOKUP($C418,BD!$D$1:$F$501,3,0)&gt;AL$1,0,3))),"")</f>
        <v/>
      </c>
      <c r="DG418" s="23" t="str">
        <f>+IF(AND(LEN($I418)&gt;5),IF(AND($J418&gt;AM$1,$J418&lt;=$AO$1),1,IF((COUNTIFS(INCAPACIDADES!$C$1:$C$51,$I418,INCAPACIDADES!AJ$1:AJ$51,AM$1))&gt;0,2,IF(VLOOKUP($C418,BD!$D$1:$F$501,3,0)&gt;AM$1,0,3))),"")</f>
        <v/>
      </c>
      <c r="DH418" s="23" t="str">
        <f>+IF(AND(LEN($I418)&gt;5),IF(AND($J418&gt;AN$1,$J418&lt;=$AO$1),1,IF((COUNTIFS(INCAPACIDADES!$C$1:$C$51,$I418,INCAPACIDADES!AK$1:AK$51,AN$1))&gt;0,2,IF(VLOOKUP($C418,BD!$D$1:$F$501,3,0)&gt;AN$1,0,3))),"")</f>
        <v/>
      </c>
      <c r="DI418" s="23" t="str">
        <f>+IF(AND(LEN($I418)&gt;5),IF(AND($J418&gt;AO$1,$J418&lt;=$AO$1),1,IF((COUNTIFS(INCAPACIDADES!$C$1:$C$51,$I418,INCAPACIDADES!AL$1:AL$51,AO$1))&gt;0,2,IF(VLOOKUP($C418,BD!$D$1:$F$501,3,0)&gt;AO$1,0,3))),"")</f>
        <v/>
      </c>
      <c r="DJ418" s="23" t="str">
        <f>+IF(LEN($I418)&gt;5,IF(ISERROR(VLOOKUP(N418,'CODIGO PAGO'!$B$2:$B$20,1,0)),1,IF(OR(AND(CH418=1,N418&lt;&gt;"N"),AND(CH418=3,N418&lt;&gt;"B"),AND(CH418=2,LEFT(TRIM(N418),1)&lt;&gt;"I")),1,IF(OR(AND(CH418=0,N418="N"),AND(CH418=0,N418="B"),AND(CH418=0,LEFT(TRIM(N418),1)="I")),1,0))),"")</f>
        <v/>
      </c>
      <c r="DK418" s="23" t="str">
        <f t="shared" si="244"/>
        <v/>
      </c>
      <c r="DL418" s="23" t="str">
        <f>+IF(LEN($I418)&gt;5,IF(ISERROR(VLOOKUP(P418,'CODIGO PAGO'!$B$2:$B$20,1,0)),1,IF(OR(AND(CJ418=1,P418&lt;&gt;"N"),AND(CJ418=3,P418&lt;&gt;"B"),AND(CJ418=2,LEFT(TRIM(P418),1)&lt;&gt;"I")),1,IF(OR(AND(CJ418=0,P418="N"),AND(CJ418=0,P418="B"),AND(CJ418=0,LEFT(TRIM(P418),1)="I")),1,0))),"")</f>
        <v/>
      </c>
      <c r="DM418" s="23" t="str">
        <f t="shared" si="245"/>
        <v/>
      </c>
      <c r="DN418" s="23" t="str">
        <f>+IF(LEN($I418)&gt;5,IF(ISERROR(VLOOKUP(R418,'CODIGO PAGO'!$B$2:$B$20,1,0)),1,IF(OR(AND(CL418=1,R418&lt;&gt;"N"),AND(CL418=3,R418&lt;&gt;"B"),AND(CL418=2,LEFT(TRIM(R418),1)&lt;&gt;"I")),1,IF(OR(AND(CL418=0,R418="N"),AND(CL418=0,R418="B"),AND(CL418=0,LEFT(TRIM(R418),1)="I")),1,0))),"")</f>
        <v/>
      </c>
      <c r="DO418" s="23" t="str">
        <f t="shared" si="246"/>
        <v/>
      </c>
      <c r="DP418" s="23" t="str">
        <f>+IF(LEN($I418)&gt;5,IF(ISERROR(VLOOKUP(T418,'CODIGO PAGO'!$B$2:$B$20,1,0)),1,IF(OR(AND(CN418=1,T418&lt;&gt;"N"),AND(CN418=3,T418&lt;&gt;"B"),AND(CN418=2,LEFT(TRIM(T418),1)&lt;&gt;"I")),1,IF(OR(AND(CN418=0,T418="N"),AND(CN418=0,T418="B"),AND(CN418=0,LEFT(TRIM(T418),1)="I")),1,0))),"")</f>
        <v/>
      </c>
      <c r="DQ418" s="23" t="str">
        <f t="shared" si="247"/>
        <v/>
      </c>
      <c r="DR418" s="23" t="str">
        <f>+IF(LEN($I418)&gt;5,IF(ISERROR(VLOOKUP(V418,'CODIGO PAGO'!$B$2:$B$20,1,0)),1,IF(OR(AND(CP418=1,V418&lt;&gt;"N"),AND(CP418=3,V418&lt;&gt;"B"),AND(CP418=2,LEFT(TRIM(V418),1)&lt;&gt;"I")),1,IF(OR(AND(CP418=0,V418="N"),AND(CP418=0,V418="B"),AND(CP418=0,LEFT(TRIM(V418),1)="I")),1,0))),"")</f>
        <v/>
      </c>
      <c r="DS418" s="23" t="str">
        <f t="shared" si="248"/>
        <v/>
      </c>
      <c r="DT418" s="23" t="str">
        <f>+IF(LEN($I418)&gt;5,IF(ISERROR(VLOOKUP(X418,'CODIGO PAGO'!$B$2:$B$20,1,0)),1,IF(OR(AND(CR418=1,X418&lt;&gt;"N"),AND(CR418=3,X418&lt;&gt;"B"),AND(CR418=2,LEFT(TRIM(X418),1)&lt;&gt;"I")),1,IF(OR(AND(CR418=0,X418="N"),AND(CR418=0,X418="B"),AND(CR418=0,LEFT(TRIM(X418),1)="I")),1,0))),"")</f>
        <v/>
      </c>
      <c r="DU418" s="23" t="str">
        <f t="shared" si="249"/>
        <v/>
      </c>
      <c r="DV418" s="23" t="str">
        <f>+IF(LEN($I418)&gt;5,IF(ISERROR(VLOOKUP(Z418,'CODIGO PAGO'!$B$2:$B$20,1,0)),1,IF(OR(AND(CT418=1,Z418&lt;&gt;"N"),AND(CT418=3,Z418&lt;&gt;"B"),AND(CT418=2,LEFT(TRIM(Z418),1)&lt;&gt;"I")),1,IF(OR(AND(CT418=0,Z418="N"),AND(CT418=0,Z418="B"),AND(CT418=0,LEFT(TRIM(Z418),1)="I")),1,0))),"")</f>
        <v/>
      </c>
      <c r="DW418" s="23" t="str">
        <f t="shared" si="250"/>
        <v/>
      </c>
      <c r="DX418" s="23" t="str">
        <f>+IF(LEN($I418)&gt;5,IF(ISERROR(VLOOKUP(AB418,'CODIGO PAGO'!$B$2:$B$20,1,0)),1,IF(OR(AND(CV418=1,AB418&lt;&gt;"N"),AND(CV418=3,AB418&lt;&gt;"B"),AND(CV418=2,LEFT(TRIM(AB418),1)&lt;&gt;"I")),1,IF(OR(AND(CV418=0,AB418="N"),AND(CV418=0,AB418="B"),AND(CV418=0,LEFT(TRIM(AB418),1)="I")),1,0))),"")</f>
        <v/>
      </c>
      <c r="DY418" s="23" t="str">
        <f t="shared" si="251"/>
        <v/>
      </c>
      <c r="DZ418" s="23" t="str">
        <f>+IF(LEN($I418)&gt;5,IF(ISERROR(VLOOKUP(AD418,'CODIGO PAGO'!$B$2:$B$20,1,0)),1,IF(OR(AND(CX418=1,AD418&lt;&gt;"N"),AND(CX418=3,AD418&lt;&gt;"B"),AND(CX418=2,LEFT(TRIM(AD418),1)&lt;&gt;"I")),1,IF(OR(AND(CX418=0,AD418="N"),AND(CX418=0,AD418="B"),AND(CX418=0,LEFT(TRIM(AD418),1)="I")),1,0))),"")</f>
        <v/>
      </c>
      <c r="EA418" s="23" t="str">
        <f t="shared" si="252"/>
        <v/>
      </c>
      <c r="EB418" s="23" t="str">
        <f>+IF(LEN($I418)&gt;5,IF(ISERROR(VLOOKUP(AF418,'CODIGO PAGO'!$B$2:$B$20,1,0)),1,IF(OR(AND(CZ418=1,AF418&lt;&gt;"N"),AND(CZ418=3,AF418&lt;&gt;"B"),AND(CZ418=2,LEFT(TRIM(AF418),1)&lt;&gt;"I")),1,IF(OR(AND(CZ418=0,AF418="N"),AND(CZ418=0,AF418="B"),AND(CZ418=0,LEFT(TRIM(AF418),1)="I")),1,0))),"")</f>
        <v/>
      </c>
      <c r="EC418" s="23" t="str">
        <f t="shared" si="253"/>
        <v/>
      </c>
      <c r="ED418" s="23" t="str">
        <f>+IF(LEN($I418)&gt;5,IF(ISERROR(VLOOKUP(AH418,'CODIGO PAGO'!$B$2:$B$20,1,0)),1,IF(OR(AND(DB418=1,AH418&lt;&gt;"N"),AND(DB418=3,AH418&lt;&gt;"B"),AND(DB418=2,LEFT(TRIM(AH418),1)&lt;&gt;"I")),1,IF(OR(AND(DB418=0,AH418="N"),AND(DB418=0,AH418="B"),AND(DB418=0,LEFT(TRIM(AH418),1)="I")),1,0))),"")</f>
        <v/>
      </c>
      <c r="EE418" s="23" t="str">
        <f t="shared" si="254"/>
        <v/>
      </c>
      <c r="EF418" s="23" t="str">
        <f>+IF(LEN($I418)&gt;5,IF(ISERROR(VLOOKUP(AJ418,'CODIGO PAGO'!$B$2:$B$20,1,0)),1,IF(OR(AND(DD418=1,AJ418&lt;&gt;"N"),AND(DD418=3,AJ418&lt;&gt;"B"),AND(DD418=2,LEFT(TRIM(AJ418),1)&lt;&gt;"I")),1,IF(OR(AND(DD418=0,AJ418="N"),AND(DD418=0,AJ418="B"),AND(DD418=0,LEFT(TRIM(AJ418),1)="I")),1,0))),"")</f>
        <v/>
      </c>
      <c r="EG418" s="23" t="str">
        <f t="shared" si="255"/>
        <v/>
      </c>
      <c r="EH418" s="23" t="str">
        <f>+IF(LEN($I418)&gt;5,IF(ISERROR(VLOOKUP(AL418,'CODIGO PAGO'!$B$2:$B$20,1,0)),1,IF(OR(AND(DF418=1,AL418&lt;&gt;"N"),AND(DF418=3,AL418&lt;&gt;"B"),AND(DF418=2,LEFT(TRIM(AL418),1)&lt;&gt;"I")),1,IF(OR(AND(DF418=0,AL418="N"),AND(DF418=0,AL418="B"),AND(DF418=0,LEFT(TRIM(AL418),1)="I")),1,0))),"")</f>
        <v/>
      </c>
      <c r="EI418" s="23" t="str">
        <f t="shared" si="256"/>
        <v/>
      </c>
      <c r="EJ418" s="23" t="str">
        <f>+IF(LEN($I418)&gt;5,IF(ISERROR(VLOOKUP(AN418,'CODIGO PAGO'!$B$2:$B$20,1,0)),1,IF(OR(AND(DH418=1,AN418&lt;&gt;"N"),AND(DH418=3,AN418&lt;&gt;"B"),AND(DH418=2,LEFT(TRIM(AN418),1)&lt;&gt;"I")),1,IF(OR(AND(DH418=0,AN418="N"),AND(DH418=0,AN418="B"),AND(DH418=0,LEFT(TRIM(AN418),1)="I")),1,0))),"")</f>
        <v/>
      </c>
      <c r="EK418" s="23" t="str">
        <f t="shared" si="257"/>
        <v/>
      </c>
      <c r="EL418" s="24" t="str">
        <f t="shared" si="258"/>
        <v/>
      </c>
    </row>
    <row r="419" spans="1:142" s="26" customFormat="1">
      <c r="A419" s="15" t="str">
        <f t="shared" si="224"/>
        <v/>
      </c>
      <c r="B419" s="1" t="str">
        <f>+IF(LEN(I419)&gt;5,'CODIGO PAGO'!$B$28,"")</f>
        <v/>
      </c>
      <c r="C419" s="1" t="str">
        <f>+IF(LEN($I419)&gt;5,BD!D419,"")</f>
        <v/>
      </c>
      <c r="D419" s="168" t="str">
        <f>+IF(LEN($I419)&gt;5,BD!A419,"")</f>
        <v/>
      </c>
      <c r="E419" s="1" t="str">
        <f>+IF(LEN($I419)&gt;5,BD!B419,"")</f>
        <v/>
      </c>
      <c r="F419" s="1" t="str">
        <f>+IF(LEN($I419)&gt;5,BD!C419,"")</f>
        <v/>
      </c>
      <c r="G419" s="141"/>
      <c r="H419" s="141"/>
      <c r="I419" s="1" t="str">
        <f>+IF(LEN(BD!G419)&gt;5,BD!G419,"")</f>
        <v/>
      </c>
      <c r="J419" s="167" t="str">
        <f>+IF(LEN($I419)&gt;5,BD!E419,"")</f>
        <v/>
      </c>
      <c r="K419" s="6" t="str">
        <f t="shared" si="225"/>
        <v/>
      </c>
      <c r="L419" s="87" t="str">
        <f>+IF(LEN($I419)&gt;5,BD!H419,"")</f>
        <v/>
      </c>
      <c r="M419" s="40" t="str">
        <f t="shared" si="226"/>
        <v/>
      </c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4" t="str">
        <f t="shared" si="227"/>
        <v/>
      </c>
      <c r="AQ419" s="5" t="str">
        <f t="shared" si="228"/>
        <v/>
      </c>
      <c r="AR419" s="91" t="str">
        <f t="shared" si="229"/>
        <v/>
      </c>
      <c r="AS419" s="5" t="str">
        <f t="shared" si="230"/>
        <v/>
      </c>
      <c r="AT419" s="91" t="str">
        <f t="shared" si="231"/>
        <v/>
      </c>
      <c r="AU419" s="4" t="str">
        <f t="shared" si="232"/>
        <v/>
      </c>
      <c r="AV419" s="4" t="str">
        <f t="shared" si="233"/>
        <v/>
      </c>
      <c r="AW419" s="4" t="str">
        <f t="shared" si="234"/>
        <v/>
      </c>
      <c r="AX419" s="4" t="str">
        <f t="shared" si="235"/>
        <v/>
      </c>
      <c r="AY419" s="88" t="str">
        <f t="shared" si="236"/>
        <v/>
      </c>
      <c r="AZ419" s="17" t="str">
        <f t="shared" si="237"/>
        <v/>
      </c>
      <c r="BA419" s="18" t="str">
        <f t="shared" si="238"/>
        <v/>
      </c>
      <c r="BB419" s="19" t="str">
        <f>+IF(LEN(I419)&gt;5,IF(INT(RIGHT(B419,1))=9,0.5*L419*AY419,INT(MID(B419,5,LEN(B419)-4))*L419)+IFERROR(VLOOKUP(I419,AJUSTES!$A$1:$I$50,9,0),0),"")</f>
        <v/>
      </c>
      <c r="BC419" s="12"/>
      <c r="BD419" s="19" t="str">
        <f t="shared" si="239"/>
        <v/>
      </c>
      <c r="BE419" s="18" t="str">
        <f t="shared" si="240"/>
        <v/>
      </c>
      <c r="BF419" s="139" t="str">
        <f t="shared" si="241"/>
        <v/>
      </c>
      <c r="BG419" s="114"/>
      <c r="BH419" s="18" t="str">
        <f t="shared" si="242"/>
        <v/>
      </c>
      <c r="BI419" s="13"/>
      <c r="BJ419" s="12"/>
      <c r="BK419" s="12"/>
      <c r="BL419" s="145"/>
      <c r="BM419" s="12"/>
      <c r="BN419" s="12"/>
      <c r="BO419" s="12"/>
      <c r="BP419" s="12"/>
      <c r="BQ419" s="12"/>
      <c r="BR419" s="12"/>
      <c r="BS419" s="146"/>
      <c r="BT419" s="14"/>
      <c r="BU419" s="12"/>
      <c r="BV419" s="12"/>
      <c r="BW419" s="12"/>
      <c r="BX419" s="12"/>
      <c r="BY419" s="12"/>
      <c r="BZ419" s="144"/>
      <c r="CA419" s="107" t="str">
        <f>+IF(LEN($I419)&gt;5,IF(BD!F419="N/A","",BD!F419),"")</f>
        <v/>
      </c>
      <c r="CB419" s="21"/>
      <c r="CC419" s="147"/>
      <c r="CD419" s="148"/>
      <c r="CE419" s="8" t="str">
        <f>+IF(LEN(I419)&gt;5,BD!M419,"")</f>
        <v/>
      </c>
      <c r="CF419" s="16" t="str">
        <f>+IF(LEN(I419)&gt;5,BD!N419,"")</f>
        <v/>
      </c>
      <c r="CG419" s="3" t="str">
        <f t="shared" si="243"/>
        <v/>
      </c>
      <c r="CH419" s="23" t="str">
        <f>+IF(AND(LEN($I419)&gt;5),IF(AND($J419&gt;N$1,$J419&lt;=$AO$1),1,IF((COUNTIFS(INCAPACIDADES!$C$1:$C$51,$I419,INCAPACIDADES!K$1:K$51,N$1))&gt;0,2,IF(VLOOKUP($C419,BD!$D$1:$F$501,3,0)&gt;N$1,0,3))),"")</f>
        <v/>
      </c>
      <c r="CI419" s="23" t="str">
        <f>+IF(AND(LEN($I419)&gt;5),IF(AND($J419&gt;O$1,$J419&lt;=$AO$1),1,IF((COUNTIFS(INCAPACIDADES!$C$1:$C$51,$I419,INCAPACIDADES!L$1:L$51,O$1))&gt;0,2,IF(VLOOKUP($C419,BD!$D$1:$F$501,3,0)&gt;O$1,0,3))),"")</f>
        <v/>
      </c>
      <c r="CJ419" s="23" t="str">
        <f>+IF(AND(LEN($I419)&gt;5),IF(AND($J419&gt;P$1,$J419&lt;=$AO$1),1,IF((COUNTIFS(INCAPACIDADES!$C$1:$C$51,$I419,INCAPACIDADES!M$1:M$51,P$1))&gt;0,2,IF(VLOOKUP($C419,BD!$D$1:$F$501,3,0)&gt;P$1,0,3))),"")</f>
        <v/>
      </c>
      <c r="CK419" s="23" t="str">
        <f>+IF(AND(LEN($I419)&gt;5),IF(AND($J419&gt;Q$1,$J419&lt;=$AO$1),1,IF((COUNTIFS(INCAPACIDADES!$C$1:$C$51,$I419,INCAPACIDADES!N$1:N$51,Q$1))&gt;0,2,IF(VLOOKUP($C419,BD!$D$1:$F$501,3,0)&gt;Q$1,0,3))),"")</f>
        <v/>
      </c>
      <c r="CL419" s="23" t="str">
        <f>+IF(AND(LEN($I419)&gt;5),IF(AND($J419&gt;R$1,$J419&lt;=$AO$1),1,IF((COUNTIFS(INCAPACIDADES!$C$1:$C$51,$I419,INCAPACIDADES!O$1:O$51,R$1))&gt;0,2,IF(VLOOKUP($C419,BD!$D$1:$F$501,3,0)&gt;R$1,0,3))),"")</f>
        <v/>
      </c>
      <c r="CM419" s="23" t="str">
        <f>+IF(AND(LEN($I419)&gt;5),IF(AND($J419&gt;S$1,$J419&lt;=$AO$1),1,IF((COUNTIFS(INCAPACIDADES!$C$1:$C$51,$I419,INCAPACIDADES!P$1:P$51,S$1))&gt;0,2,IF(VLOOKUP($C419,BD!$D$1:$F$501,3,0)&gt;S$1,0,3))),"")</f>
        <v/>
      </c>
      <c r="CN419" s="23" t="str">
        <f>+IF(AND(LEN($I419)&gt;5),IF(AND($J419&gt;T$1,$J419&lt;=$AO$1),1,IF((COUNTIFS(INCAPACIDADES!$C$1:$C$51,$I419,INCAPACIDADES!Q$1:Q$51,T$1))&gt;0,2,IF(VLOOKUP($C419,BD!$D$1:$F$501,3,0)&gt;T$1,0,3))),"")</f>
        <v/>
      </c>
      <c r="CO419" s="23" t="str">
        <f>+IF(AND(LEN($I419)&gt;5),IF(AND($J419&gt;U$1,$J419&lt;=$AO$1),1,IF((COUNTIFS(INCAPACIDADES!$C$1:$C$51,$I419,INCAPACIDADES!R$1:R$51,U$1))&gt;0,2,IF(VLOOKUP($C419,BD!$D$1:$F$501,3,0)&gt;U$1,0,3))),"")</f>
        <v/>
      </c>
      <c r="CP419" s="23" t="str">
        <f>+IF(AND(LEN($I419)&gt;5),IF(AND($J419&gt;V$1,$J419&lt;=$AO$1),1,IF((COUNTIFS(INCAPACIDADES!$C$1:$C$51,$I419,INCAPACIDADES!S$1:S$51,V$1))&gt;0,2,IF(VLOOKUP($C419,BD!$D$1:$F$501,3,0)&gt;V$1,0,3))),"")</f>
        <v/>
      </c>
      <c r="CQ419" s="23" t="str">
        <f>+IF(AND(LEN($I419)&gt;5),IF(AND($J419&gt;W$1,$J419&lt;=$AO$1),1,IF((COUNTIFS(INCAPACIDADES!$C$1:$C$51,$I419,INCAPACIDADES!T$1:T$51,W$1))&gt;0,2,IF(VLOOKUP($C419,BD!$D$1:$F$501,3,0)&gt;W$1,0,3))),"")</f>
        <v/>
      </c>
      <c r="CR419" s="23" t="str">
        <f>+IF(AND(LEN($I419)&gt;5),IF(AND($J419&gt;X$1,$J419&lt;=$AO$1),1,IF((COUNTIFS(INCAPACIDADES!$C$1:$C$51,$I419,INCAPACIDADES!U$1:U$51,X$1))&gt;0,2,IF(VLOOKUP($C419,BD!$D$1:$F$501,3,0)&gt;X$1,0,3))),"")</f>
        <v/>
      </c>
      <c r="CS419" s="23" t="str">
        <f>+IF(AND(LEN($I419)&gt;5),IF(AND($J419&gt;Y$1,$J419&lt;=$AO$1),1,IF((COUNTIFS(INCAPACIDADES!$C$1:$C$51,$I419,INCAPACIDADES!V$1:V$51,Y$1))&gt;0,2,IF(VLOOKUP($C419,BD!$D$1:$F$501,3,0)&gt;Y$1,0,3))),"")</f>
        <v/>
      </c>
      <c r="CT419" s="23" t="str">
        <f>+IF(AND(LEN($I419)&gt;5),IF(AND($J419&gt;Z$1,$J419&lt;=$AO$1),1,IF((COUNTIFS(INCAPACIDADES!$C$1:$C$51,$I419,INCAPACIDADES!W$1:W$51,Z$1))&gt;0,2,IF(VLOOKUP($C419,BD!$D$1:$F$501,3,0)&gt;Z$1,0,3))),"")</f>
        <v/>
      </c>
      <c r="CU419" s="23" t="str">
        <f>+IF(AND(LEN($I419)&gt;5),IF(AND($J419&gt;AA$1,$J419&lt;=$AO$1),1,IF((COUNTIFS(INCAPACIDADES!$C$1:$C$51,$I419,INCAPACIDADES!X$1:X$51,AA$1))&gt;0,2,IF(VLOOKUP($C419,BD!$D$1:$F$501,3,0)&gt;AA$1,0,3))),"")</f>
        <v/>
      </c>
      <c r="CV419" s="23" t="str">
        <f>+IF(AND(LEN($I419)&gt;5),IF(AND($J419&gt;AB$1,$J419&lt;=$AO$1),1,IF((COUNTIFS(INCAPACIDADES!$C$1:$C$51,$I419,INCAPACIDADES!Y$1:Y$51,AB$1))&gt;0,2,IF(VLOOKUP($C419,BD!$D$1:$F$501,3,0)&gt;AB$1,0,3))),"")</f>
        <v/>
      </c>
      <c r="CW419" s="23" t="str">
        <f>+IF(AND(LEN($I419)&gt;5),IF(AND($J419&gt;AC$1,$J419&lt;=$AO$1),1,IF((COUNTIFS(INCAPACIDADES!$C$1:$C$51,$I419,INCAPACIDADES!Z$1:Z$51,AC$1))&gt;0,2,IF(VLOOKUP($C419,BD!$D$1:$F$501,3,0)&gt;AC$1,0,3))),"")</f>
        <v/>
      </c>
      <c r="CX419" s="23" t="str">
        <f>+IF(AND(LEN($I419)&gt;5),IF(AND($J419&gt;AD$1,$J419&lt;=$AO$1),1,IF((COUNTIFS(INCAPACIDADES!$C$1:$C$51,$I419,INCAPACIDADES!AA$1:AA$51,AD$1))&gt;0,2,IF(VLOOKUP($C419,BD!$D$1:$F$501,3,0)&gt;AD$1,0,3))),"")</f>
        <v/>
      </c>
      <c r="CY419" s="23" t="str">
        <f>+IF(AND(LEN($I419)&gt;5),IF(AND($J419&gt;AE$1,$J419&lt;=$AO$1),1,IF((COUNTIFS(INCAPACIDADES!$C$1:$C$51,$I419,INCAPACIDADES!AB$1:AB$51,AE$1))&gt;0,2,IF(VLOOKUP($C419,BD!$D$1:$F$501,3,0)&gt;AE$1,0,3))),"")</f>
        <v/>
      </c>
      <c r="CZ419" s="23" t="str">
        <f>+IF(AND(LEN($I419)&gt;5),IF(AND($J419&gt;AF$1,$J419&lt;=$AO$1),1,IF((COUNTIFS(INCAPACIDADES!$C$1:$C$51,$I419,INCAPACIDADES!AC$1:AC$51,AF$1))&gt;0,2,IF(VLOOKUP($C419,BD!$D$1:$F$501,3,0)&gt;AF$1,0,3))),"")</f>
        <v/>
      </c>
      <c r="DA419" s="23" t="str">
        <f>+IF(AND(LEN($I419)&gt;5),IF(AND($J419&gt;AG$1,$J419&lt;=$AO$1),1,IF((COUNTIFS(INCAPACIDADES!$C$1:$C$51,$I419,INCAPACIDADES!AD$1:AD$51,AG$1))&gt;0,2,IF(VLOOKUP($C419,BD!$D$1:$F$501,3,0)&gt;AG$1,0,3))),"")</f>
        <v/>
      </c>
      <c r="DB419" s="23" t="str">
        <f>+IF(AND(LEN($I419)&gt;5),IF(AND($J419&gt;AH$1,$J419&lt;=$AO$1),1,IF((COUNTIFS(INCAPACIDADES!$C$1:$C$51,$I419,INCAPACIDADES!AE$1:AE$51,AH$1))&gt;0,2,IF(VLOOKUP($C419,BD!$D$1:$F$501,3,0)&gt;AH$1,0,3))),"")</f>
        <v/>
      </c>
      <c r="DC419" s="23" t="str">
        <f>+IF(AND(LEN($I419)&gt;5),IF(AND($J419&gt;AI$1,$J419&lt;=$AO$1),1,IF((COUNTIFS(INCAPACIDADES!$C$1:$C$51,$I419,INCAPACIDADES!AF$1:AF$51,AI$1))&gt;0,2,IF(VLOOKUP($C419,BD!$D$1:$F$501,3,0)&gt;AI$1,0,3))),"")</f>
        <v/>
      </c>
      <c r="DD419" s="23" t="str">
        <f>+IF(AND(LEN($I419)&gt;5),IF(AND($J419&gt;AJ$1,$J419&lt;=$AO$1),1,IF((COUNTIFS(INCAPACIDADES!$C$1:$C$51,$I419,INCAPACIDADES!AG$1:AG$51,AJ$1))&gt;0,2,IF(VLOOKUP($C419,BD!$D$1:$F$501,3,0)&gt;AJ$1,0,3))),"")</f>
        <v/>
      </c>
      <c r="DE419" s="23" t="str">
        <f>+IF(AND(LEN($I419)&gt;5),IF(AND($J419&gt;AK$1,$J419&lt;=$AO$1),1,IF((COUNTIFS(INCAPACIDADES!$C$1:$C$51,$I419,INCAPACIDADES!AH$1:AH$51,AK$1))&gt;0,2,IF(VLOOKUP($C419,BD!$D$1:$F$501,3,0)&gt;AK$1,0,3))),"")</f>
        <v/>
      </c>
      <c r="DF419" s="23" t="str">
        <f>+IF(AND(LEN($I419)&gt;5),IF(AND($J419&gt;AL$1,$J419&lt;=$AO$1),1,IF((COUNTIFS(INCAPACIDADES!$C$1:$C$51,$I419,INCAPACIDADES!AI$1:AI$51,AL$1))&gt;0,2,IF(VLOOKUP($C419,BD!$D$1:$F$501,3,0)&gt;AL$1,0,3))),"")</f>
        <v/>
      </c>
      <c r="DG419" s="23" t="str">
        <f>+IF(AND(LEN($I419)&gt;5),IF(AND($J419&gt;AM$1,$J419&lt;=$AO$1),1,IF((COUNTIFS(INCAPACIDADES!$C$1:$C$51,$I419,INCAPACIDADES!AJ$1:AJ$51,AM$1))&gt;0,2,IF(VLOOKUP($C419,BD!$D$1:$F$501,3,0)&gt;AM$1,0,3))),"")</f>
        <v/>
      </c>
      <c r="DH419" s="23" t="str">
        <f>+IF(AND(LEN($I419)&gt;5),IF(AND($J419&gt;AN$1,$J419&lt;=$AO$1),1,IF((COUNTIFS(INCAPACIDADES!$C$1:$C$51,$I419,INCAPACIDADES!AK$1:AK$51,AN$1))&gt;0,2,IF(VLOOKUP($C419,BD!$D$1:$F$501,3,0)&gt;AN$1,0,3))),"")</f>
        <v/>
      </c>
      <c r="DI419" s="23" t="str">
        <f>+IF(AND(LEN($I419)&gt;5),IF(AND($J419&gt;AO$1,$J419&lt;=$AO$1),1,IF((COUNTIFS(INCAPACIDADES!$C$1:$C$51,$I419,INCAPACIDADES!AL$1:AL$51,AO$1))&gt;0,2,IF(VLOOKUP($C419,BD!$D$1:$F$501,3,0)&gt;AO$1,0,3))),"")</f>
        <v/>
      </c>
      <c r="DJ419" s="23" t="str">
        <f>+IF(LEN($I419)&gt;5,IF(ISERROR(VLOOKUP(N419,'CODIGO PAGO'!$B$2:$B$20,1,0)),1,IF(OR(AND(CH419=1,N419&lt;&gt;"N"),AND(CH419=3,N419&lt;&gt;"B"),AND(CH419=2,LEFT(TRIM(N419),1)&lt;&gt;"I")),1,IF(OR(AND(CH419=0,N419="N"),AND(CH419=0,N419="B"),AND(CH419=0,LEFT(TRIM(N419),1)="I")),1,0))),"")</f>
        <v/>
      </c>
      <c r="DK419" s="23" t="str">
        <f t="shared" si="244"/>
        <v/>
      </c>
      <c r="DL419" s="23" t="str">
        <f>+IF(LEN($I419)&gt;5,IF(ISERROR(VLOOKUP(P419,'CODIGO PAGO'!$B$2:$B$20,1,0)),1,IF(OR(AND(CJ419=1,P419&lt;&gt;"N"),AND(CJ419=3,P419&lt;&gt;"B"),AND(CJ419=2,LEFT(TRIM(P419),1)&lt;&gt;"I")),1,IF(OR(AND(CJ419=0,P419="N"),AND(CJ419=0,P419="B"),AND(CJ419=0,LEFT(TRIM(P419),1)="I")),1,0))),"")</f>
        <v/>
      </c>
      <c r="DM419" s="23" t="str">
        <f t="shared" si="245"/>
        <v/>
      </c>
      <c r="DN419" s="23" t="str">
        <f>+IF(LEN($I419)&gt;5,IF(ISERROR(VLOOKUP(R419,'CODIGO PAGO'!$B$2:$B$20,1,0)),1,IF(OR(AND(CL419=1,R419&lt;&gt;"N"),AND(CL419=3,R419&lt;&gt;"B"),AND(CL419=2,LEFT(TRIM(R419),1)&lt;&gt;"I")),1,IF(OR(AND(CL419=0,R419="N"),AND(CL419=0,R419="B"),AND(CL419=0,LEFT(TRIM(R419),1)="I")),1,0))),"")</f>
        <v/>
      </c>
      <c r="DO419" s="23" t="str">
        <f t="shared" si="246"/>
        <v/>
      </c>
      <c r="DP419" s="23" t="str">
        <f>+IF(LEN($I419)&gt;5,IF(ISERROR(VLOOKUP(T419,'CODIGO PAGO'!$B$2:$B$20,1,0)),1,IF(OR(AND(CN419=1,T419&lt;&gt;"N"),AND(CN419=3,T419&lt;&gt;"B"),AND(CN419=2,LEFT(TRIM(T419),1)&lt;&gt;"I")),1,IF(OR(AND(CN419=0,T419="N"),AND(CN419=0,T419="B"),AND(CN419=0,LEFT(TRIM(T419),1)="I")),1,0))),"")</f>
        <v/>
      </c>
      <c r="DQ419" s="23" t="str">
        <f t="shared" si="247"/>
        <v/>
      </c>
      <c r="DR419" s="23" t="str">
        <f>+IF(LEN($I419)&gt;5,IF(ISERROR(VLOOKUP(V419,'CODIGO PAGO'!$B$2:$B$20,1,0)),1,IF(OR(AND(CP419=1,V419&lt;&gt;"N"),AND(CP419=3,V419&lt;&gt;"B"),AND(CP419=2,LEFT(TRIM(V419),1)&lt;&gt;"I")),1,IF(OR(AND(CP419=0,V419="N"),AND(CP419=0,V419="B"),AND(CP419=0,LEFT(TRIM(V419),1)="I")),1,0))),"")</f>
        <v/>
      </c>
      <c r="DS419" s="23" t="str">
        <f t="shared" si="248"/>
        <v/>
      </c>
      <c r="DT419" s="23" t="str">
        <f>+IF(LEN($I419)&gt;5,IF(ISERROR(VLOOKUP(X419,'CODIGO PAGO'!$B$2:$B$20,1,0)),1,IF(OR(AND(CR419=1,X419&lt;&gt;"N"),AND(CR419=3,X419&lt;&gt;"B"),AND(CR419=2,LEFT(TRIM(X419),1)&lt;&gt;"I")),1,IF(OR(AND(CR419=0,X419="N"),AND(CR419=0,X419="B"),AND(CR419=0,LEFT(TRIM(X419),1)="I")),1,0))),"")</f>
        <v/>
      </c>
      <c r="DU419" s="23" t="str">
        <f t="shared" si="249"/>
        <v/>
      </c>
      <c r="DV419" s="23" t="str">
        <f>+IF(LEN($I419)&gt;5,IF(ISERROR(VLOOKUP(Z419,'CODIGO PAGO'!$B$2:$B$20,1,0)),1,IF(OR(AND(CT419=1,Z419&lt;&gt;"N"),AND(CT419=3,Z419&lt;&gt;"B"),AND(CT419=2,LEFT(TRIM(Z419),1)&lt;&gt;"I")),1,IF(OR(AND(CT419=0,Z419="N"),AND(CT419=0,Z419="B"),AND(CT419=0,LEFT(TRIM(Z419),1)="I")),1,0))),"")</f>
        <v/>
      </c>
      <c r="DW419" s="23" t="str">
        <f t="shared" si="250"/>
        <v/>
      </c>
      <c r="DX419" s="23" t="str">
        <f>+IF(LEN($I419)&gt;5,IF(ISERROR(VLOOKUP(AB419,'CODIGO PAGO'!$B$2:$B$20,1,0)),1,IF(OR(AND(CV419=1,AB419&lt;&gt;"N"),AND(CV419=3,AB419&lt;&gt;"B"),AND(CV419=2,LEFT(TRIM(AB419),1)&lt;&gt;"I")),1,IF(OR(AND(CV419=0,AB419="N"),AND(CV419=0,AB419="B"),AND(CV419=0,LEFT(TRIM(AB419),1)="I")),1,0))),"")</f>
        <v/>
      </c>
      <c r="DY419" s="23" t="str">
        <f t="shared" si="251"/>
        <v/>
      </c>
      <c r="DZ419" s="23" t="str">
        <f>+IF(LEN($I419)&gt;5,IF(ISERROR(VLOOKUP(AD419,'CODIGO PAGO'!$B$2:$B$20,1,0)),1,IF(OR(AND(CX419=1,AD419&lt;&gt;"N"),AND(CX419=3,AD419&lt;&gt;"B"),AND(CX419=2,LEFT(TRIM(AD419),1)&lt;&gt;"I")),1,IF(OR(AND(CX419=0,AD419="N"),AND(CX419=0,AD419="B"),AND(CX419=0,LEFT(TRIM(AD419),1)="I")),1,0))),"")</f>
        <v/>
      </c>
      <c r="EA419" s="23" t="str">
        <f t="shared" si="252"/>
        <v/>
      </c>
      <c r="EB419" s="23" t="str">
        <f>+IF(LEN($I419)&gt;5,IF(ISERROR(VLOOKUP(AF419,'CODIGO PAGO'!$B$2:$B$20,1,0)),1,IF(OR(AND(CZ419=1,AF419&lt;&gt;"N"),AND(CZ419=3,AF419&lt;&gt;"B"),AND(CZ419=2,LEFT(TRIM(AF419),1)&lt;&gt;"I")),1,IF(OR(AND(CZ419=0,AF419="N"),AND(CZ419=0,AF419="B"),AND(CZ419=0,LEFT(TRIM(AF419),1)="I")),1,0))),"")</f>
        <v/>
      </c>
      <c r="EC419" s="23" t="str">
        <f t="shared" si="253"/>
        <v/>
      </c>
      <c r="ED419" s="23" t="str">
        <f>+IF(LEN($I419)&gt;5,IF(ISERROR(VLOOKUP(AH419,'CODIGO PAGO'!$B$2:$B$20,1,0)),1,IF(OR(AND(DB419=1,AH419&lt;&gt;"N"),AND(DB419=3,AH419&lt;&gt;"B"),AND(DB419=2,LEFT(TRIM(AH419),1)&lt;&gt;"I")),1,IF(OR(AND(DB419=0,AH419="N"),AND(DB419=0,AH419="B"),AND(DB419=0,LEFT(TRIM(AH419),1)="I")),1,0))),"")</f>
        <v/>
      </c>
      <c r="EE419" s="23" t="str">
        <f t="shared" si="254"/>
        <v/>
      </c>
      <c r="EF419" s="23" t="str">
        <f>+IF(LEN($I419)&gt;5,IF(ISERROR(VLOOKUP(AJ419,'CODIGO PAGO'!$B$2:$B$20,1,0)),1,IF(OR(AND(DD419=1,AJ419&lt;&gt;"N"),AND(DD419=3,AJ419&lt;&gt;"B"),AND(DD419=2,LEFT(TRIM(AJ419),1)&lt;&gt;"I")),1,IF(OR(AND(DD419=0,AJ419="N"),AND(DD419=0,AJ419="B"),AND(DD419=0,LEFT(TRIM(AJ419),1)="I")),1,0))),"")</f>
        <v/>
      </c>
      <c r="EG419" s="23" t="str">
        <f t="shared" si="255"/>
        <v/>
      </c>
      <c r="EH419" s="23" t="str">
        <f>+IF(LEN($I419)&gt;5,IF(ISERROR(VLOOKUP(AL419,'CODIGO PAGO'!$B$2:$B$20,1,0)),1,IF(OR(AND(DF419=1,AL419&lt;&gt;"N"),AND(DF419=3,AL419&lt;&gt;"B"),AND(DF419=2,LEFT(TRIM(AL419),1)&lt;&gt;"I")),1,IF(OR(AND(DF419=0,AL419="N"),AND(DF419=0,AL419="B"),AND(DF419=0,LEFT(TRIM(AL419),1)="I")),1,0))),"")</f>
        <v/>
      </c>
      <c r="EI419" s="23" t="str">
        <f t="shared" si="256"/>
        <v/>
      </c>
      <c r="EJ419" s="23" t="str">
        <f>+IF(LEN($I419)&gt;5,IF(ISERROR(VLOOKUP(AN419,'CODIGO PAGO'!$B$2:$B$20,1,0)),1,IF(OR(AND(DH419=1,AN419&lt;&gt;"N"),AND(DH419=3,AN419&lt;&gt;"B"),AND(DH419=2,LEFT(TRIM(AN419),1)&lt;&gt;"I")),1,IF(OR(AND(DH419=0,AN419="N"),AND(DH419=0,AN419="B"),AND(DH419=0,LEFT(TRIM(AN419),1)="I")),1,0))),"")</f>
        <v/>
      </c>
      <c r="EK419" s="23" t="str">
        <f t="shared" si="257"/>
        <v/>
      </c>
      <c r="EL419" s="24" t="str">
        <f t="shared" si="258"/>
        <v/>
      </c>
    </row>
    <row r="420" spans="1:142" s="26" customFormat="1">
      <c r="A420" s="15" t="str">
        <f t="shared" si="224"/>
        <v/>
      </c>
      <c r="B420" s="1" t="str">
        <f>+IF(LEN(I420)&gt;5,'CODIGO PAGO'!$B$28,"")</f>
        <v/>
      </c>
      <c r="C420" s="1" t="str">
        <f>+IF(LEN($I420)&gt;5,BD!D420,"")</f>
        <v/>
      </c>
      <c r="D420" s="168" t="str">
        <f>+IF(LEN($I420)&gt;5,BD!A420,"")</f>
        <v/>
      </c>
      <c r="E420" s="1" t="str">
        <f>+IF(LEN($I420)&gt;5,BD!B420,"")</f>
        <v/>
      </c>
      <c r="F420" s="1" t="str">
        <f>+IF(LEN($I420)&gt;5,BD!C420,"")</f>
        <v/>
      </c>
      <c r="G420" s="141"/>
      <c r="H420" s="141"/>
      <c r="I420" s="1" t="str">
        <f>+IF(LEN(BD!G420)&gt;5,BD!G420,"")</f>
        <v/>
      </c>
      <c r="J420" s="167" t="str">
        <f>+IF(LEN($I420)&gt;5,BD!E420,"")</f>
        <v/>
      </c>
      <c r="K420" s="6" t="str">
        <f t="shared" si="225"/>
        <v/>
      </c>
      <c r="L420" s="87" t="str">
        <f>+IF(LEN($I420)&gt;5,BD!H420,"")</f>
        <v/>
      </c>
      <c r="M420" s="40" t="str">
        <f t="shared" si="226"/>
        <v/>
      </c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4" t="str">
        <f t="shared" si="227"/>
        <v/>
      </c>
      <c r="AQ420" s="5" t="str">
        <f t="shared" si="228"/>
        <v/>
      </c>
      <c r="AR420" s="91" t="str">
        <f t="shared" si="229"/>
        <v/>
      </c>
      <c r="AS420" s="5" t="str">
        <f t="shared" si="230"/>
        <v/>
      </c>
      <c r="AT420" s="91" t="str">
        <f t="shared" si="231"/>
        <v/>
      </c>
      <c r="AU420" s="4" t="str">
        <f t="shared" si="232"/>
        <v/>
      </c>
      <c r="AV420" s="4" t="str">
        <f t="shared" si="233"/>
        <v/>
      </c>
      <c r="AW420" s="4" t="str">
        <f t="shared" si="234"/>
        <v/>
      </c>
      <c r="AX420" s="4" t="str">
        <f t="shared" si="235"/>
        <v/>
      </c>
      <c r="AY420" s="88" t="str">
        <f t="shared" si="236"/>
        <v/>
      </c>
      <c r="AZ420" s="17" t="str">
        <f t="shared" si="237"/>
        <v/>
      </c>
      <c r="BA420" s="18" t="str">
        <f t="shared" si="238"/>
        <v/>
      </c>
      <c r="BB420" s="19" t="str">
        <f>+IF(LEN(I420)&gt;5,IF(INT(RIGHT(B420,1))=9,0.5*L420*AY420,INT(MID(B420,5,LEN(B420)-4))*L420)+IFERROR(VLOOKUP(I420,AJUSTES!$A$1:$I$50,9,0),0),"")</f>
        <v/>
      </c>
      <c r="BC420" s="12"/>
      <c r="BD420" s="19" t="str">
        <f t="shared" si="239"/>
        <v/>
      </c>
      <c r="BE420" s="18" t="str">
        <f t="shared" si="240"/>
        <v/>
      </c>
      <c r="BF420" s="139" t="str">
        <f t="shared" si="241"/>
        <v/>
      </c>
      <c r="BG420" s="114"/>
      <c r="BH420" s="18" t="str">
        <f t="shared" si="242"/>
        <v/>
      </c>
      <c r="BI420" s="13"/>
      <c r="BJ420" s="12"/>
      <c r="BK420" s="12"/>
      <c r="BL420" s="145"/>
      <c r="BM420" s="12"/>
      <c r="BN420" s="12"/>
      <c r="BO420" s="12"/>
      <c r="BP420" s="12"/>
      <c r="BQ420" s="12"/>
      <c r="BR420" s="12"/>
      <c r="BS420" s="146"/>
      <c r="BT420" s="14"/>
      <c r="BU420" s="12"/>
      <c r="BV420" s="12"/>
      <c r="BW420" s="12"/>
      <c r="BX420" s="12"/>
      <c r="BY420" s="12"/>
      <c r="BZ420" s="144"/>
      <c r="CA420" s="107" t="str">
        <f>+IF(LEN($I420)&gt;5,IF(BD!F420="N/A","",BD!F420),"")</f>
        <v/>
      </c>
      <c r="CB420" s="21"/>
      <c r="CC420" s="147"/>
      <c r="CD420" s="148"/>
      <c r="CE420" s="8" t="str">
        <f>+IF(LEN(I420)&gt;5,BD!M420,"")</f>
        <v/>
      </c>
      <c r="CF420" s="16" t="str">
        <f>+IF(LEN(I420)&gt;5,BD!N420,"")</f>
        <v/>
      </c>
      <c r="CG420" s="3" t="str">
        <f t="shared" si="243"/>
        <v/>
      </c>
      <c r="CH420" s="23" t="str">
        <f>+IF(AND(LEN($I420)&gt;5),IF(AND($J420&gt;N$1,$J420&lt;=$AO$1),1,IF((COUNTIFS(INCAPACIDADES!$C$1:$C$51,$I420,INCAPACIDADES!K$1:K$51,N$1))&gt;0,2,IF(VLOOKUP($C420,BD!$D$1:$F$501,3,0)&gt;N$1,0,3))),"")</f>
        <v/>
      </c>
      <c r="CI420" s="23" t="str">
        <f>+IF(AND(LEN($I420)&gt;5),IF(AND($J420&gt;O$1,$J420&lt;=$AO$1),1,IF((COUNTIFS(INCAPACIDADES!$C$1:$C$51,$I420,INCAPACIDADES!L$1:L$51,O$1))&gt;0,2,IF(VLOOKUP($C420,BD!$D$1:$F$501,3,0)&gt;O$1,0,3))),"")</f>
        <v/>
      </c>
      <c r="CJ420" s="23" t="str">
        <f>+IF(AND(LEN($I420)&gt;5),IF(AND($J420&gt;P$1,$J420&lt;=$AO$1),1,IF((COUNTIFS(INCAPACIDADES!$C$1:$C$51,$I420,INCAPACIDADES!M$1:M$51,P$1))&gt;0,2,IF(VLOOKUP($C420,BD!$D$1:$F$501,3,0)&gt;P$1,0,3))),"")</f>
        <v/>
      </c>
      <c r="CK420" s="23" t="str">
        <f>+IF(AND(LEN($I420)&gt;5),IF(AND($J420&gt;Q$1,$J420&lt;=$AO$1),1,IF((COUNTIFS(INCAPACIDADES!$C$1:$C$51,$I420,INCAPACIDADES!N$1:N$51,Q$1))&gt;0,2,IF(VLOOKUP($C420,BD!$D$1:$F$501,3,0)&gt;Q$1,0,3))),"")</f>
        <v/>
      </c>
      <c r="CL420" s="23" t="str">
        <f>+IF(AND(LEN($I420)&gt;5),IF(AND($J420&gt;R$1,$J420&lt;=$AO$1),1,IF((COUNTIFS(INCAPACIDADES!$C$1:$C$51,$I420,INCAPACIDADES!O$1:O$51,R$1))&gt;0,2,IF(VLOOKUP($C420,BD!$D$1:$F$501,3,0)&gt;R$1,0,3))),"")</f>
        <v/>
      </c>
      <c r="CM420" s="23" t="str">
        <f>+IF(AND(LEN($I420)&gt;5),IF(AND($J420&gt;S$1,$J420&lt;=$AO$1),1,IF((COUNTIFS(INCAPACIDADES!$C$1:$C$51,$I420,INCAPACIDADES!P$1:P$51,S$1))&gt;0,2,IF(VLOOKUP($C420,BD!$D$1:$F$501,3,0)&gt;S$1,0,3))),"")</f>
        <v/>
      </c>
      <c r="CN420" s="23" t="str">
        <f>+IF(AND(LEN($I420)&gt;5),IF(AND($J420&gt;T$1,$J420&lt;=$AO$1),1,IF((COUNTIFS(INCAPACIDADES!$C$1:$C$51,$I420,INCAPACIDADES!Q$1:Q$51,T$1))&gt;0,2,IF(VLOOKUP($C420,BD!$D$1:$F$501,3,0)&gt;T$1,0,3))),"")</f>
        <v/>
      </c>
      <c r="CO420" s="23" t="str">
        <f>+IF(AND(LEN($I420)&gt;5),IF(AND($J420&gt;U$1,$J420&lt;=$AO$1),1,IF((COUNTIFS(INCAPACIDADES!$C$1:$C$51,$I420,INCAPACIDADES!R$1:R$51,U$1))&gt;0,2,IF(VLOOKUP($C420,BD!$D$1:$F$501,3,0)&gt;U$1,0,3))),"")</f>
        <v/>
      </c>
      <c r="CP420" s="23" t="str">
        <f>+IF(AND(LEN($I420)&gt;5),IF(AND($J420&gt;V$1,$J420&lt;=$AO$1),1,IF((COUNTIFS(INCAPACIDADES!$C$1:$C$51,$I420,INCAPACIDADES!S$1:S$51,V$1))&gt;0,2,IF(VLOOKUP($C420,BD!$D$1:$F$501,3,0)&gt;V$1,0,3))),"")</f>
        <v/>
      </c>
      <c r="CQ420" s="23" t="str">
        <f>+IF(AND(LEN($I420)&gt;5),IF(AND($J420&gt;W$1,$J420&lt;=$AO$1),1,IF((COUNTIFS(INCAPACIDADES!$C$1:$C$51,$I420,INCAPACIDADES!T$1:T$51,W$1))&gt;0,2,IF(VLOOKUP($C420,BD!$D$1:$F$501,3,0)&gt;W$1,0,3))),"")</f>
        <v/>
      </c>
      <c r="CR420" s="23" t="str">
        <f>+IF(AND(LEN($I420)&gt;5),IF(AND($J420&gt;X$1,$J420&lt;=$AO$1),1,IF((COUNTIFS(INCAPACIDADES!$C$1:$C$51,$I420,INCAPACIDADES!U$1:U$51,X$1))&gt;0,2,IF(VLOOKUP($C420,BD!$D$1:$F$501,3,0)&gt;X$1,0,3))),"")</f>
        <v/>
      </c>
      <c r="CS420" s="23" t="str">
        <f>+IF(AND(LEN($I420)&gt;5),IF(AND($J420&gt;Y$1,$J420&lt;=$AO$1),1,IF((COUNTIFS(INCAPACIDADES!$C$1:$C$51,$I420,INCAPACIDADES!V$1:V$51,Y$1))&gt;0,2,IF(VLOOKUP($C420,BD!$D$1:$F$501,3,0)&gt;Y$1,0,3))),"")</f>
        <v/>
      </c>
      <c r="CT420" s="23" t="str">
        <f>+IF(AND(LEN($I420)&gt;5),IF(AND($J420&gt;Z$1,$J420&lt;=$AO$1),1,IF((COUNTIFS(INCAPACIDADES!$C$1:$C$51,$I420,INCAPACIDADES!W$1:W$51,Z$1))&gt;0,2,IF(VLOOKUP($C420,BD!$D$1:$F$501,3,0)&gt;Z$1,0,3))),"")</f>
        <v/>
      </c>
      <c r="CU420" s="23" t="str">
        <f>+IF(AND(LEN($I420)&gt;5),IF(AND($J420&gt;AA$1,$J420&lt;=$AO$1),1,IF((COUNTIFS(INCAPACIDADES!$C$1:$C$51,$I420,INCAPACIDADES!X$1:X$51,AA$1))&gt;0,2,IF(VLOOKUP($C420,BD!$D$1:$F$501,3,0)&gt;AA$1,0,3))),"")</f>
        <v/>
      </c>
      <c r="CV420" s="23" t="str">
        <f>+IF(AND(LEN($I420)&gt;5),IF(AND($J420&gt;AB$1,$J420&lt;=$AO$1),1,IF((COUNTIFS(INCAPACIDADES!$C$1:$C$51,$I420,INCAPACIDADES!Y$1:Y$51,AB$1))&gt;0,2,IF(VLOOKUP($C420,BD!$D$1:$F$501,3,0)&gt;AB$1,0,3))),"")</f>
        <v/>
      </c>
      <c r="CW420" s="23" t="str">
        <f>+IF(AND(LEN($I420)&gt;5),IF(AND($J420&gt;AC$1,$J420&lt;=$AO$1),1,IF((COUNTIFS(INCAPACIDADES!$C$1:$C$51,$I420,INCAPACIDADES!Z$1:Z$51,AC$1))&gt;0,2,IF(VLOOKUP($C420,BD!$D$1:$F$501,3,0)&gt;AC$1,0,3))),"")</f>
        <v/>
      </c>
      <c r="CX420" s="23" t="str">
        <f>+IF(AND(LEN($I420)&gt;5),IF(AND($J420&gt;AD$1,$J420&lt;=$AO$1),1,IF((COUNTIFS(INCAPACIDADES!$C$1:$C$51,$I420,INCAPACIDADES!AA$1:AA$51,AD$1))&gt;0,2,IF(VLOOKUP($C420,BD!$D$1:$F$501,3,0)&gt;AD$1,0,3))),"")</f>
        <v/>
      </c>
      <c r="CY420" s="23" t="str">
        <f>+IF(AND(LEN($I420)&gt;5),IF(AND($J420&gt;AE$1,$J420&lt;=$AO$1),1,IF((COUNTIFS(INCAPACIDADES!$C$1:$C$51,$I420,INCAPACIDADES!AB$1:AB$51,AE$1))&gt;0,2,IF(VLOOKUP($C420,BD!$D$1:$F$501,3,0)&gt;AE$1,0,3))),"")</f>
        <v/>
      </c>
      <c r="CZ420" s="23" t="str">
        <f>+IF(AND(LEN($I420)&gt;5),IF(AND($J420&gt;AF$1,$J420&lt;=$AO$1),1,IF((COUNTIFS(INCAPACIDADES!$C$1:$C$51,$I420,INCAPACIDADES!AC$1:AC$51,AF$1))&gt;0,2,IF(VLOOKUP($C420,BD!$D$1:$F$501,3,0)&gt;AF$1,0,3))),"")</f>
        <v/>
      </c>
      <c r="DA420" s="23" t="str">
        <f>+IF(AND(LEN($I420)&gt;5),IF(AND($J420&gt;AG$1,$J420&lt;=$AO$1),1,IF((COUNTIFS(INCAPACIDADES!$C$1:$C$51,$I420,INCAPACIDADES!AD$1:AD$51,AG$1))&gt;0,2,IF(VLOOKUP($C420,BD!$D$1:$F$501,3,0)&gt;AG$1,0,3))),"")</f>
        <v/>
      </c>
      <c r="DB420" s="23" t="str">
        <f>+IF(AND(LEN($I420)&gt;5),IF(AND($J420&gt;AH$1,$J420&lt;=$AO$1),1,IF((COUNTIFS(INCAPACIDADES!$C$1:$C$51,$I420,INCAPACIDADES!AE$1:AE$51,AH$1))&gt;0,2,IF(VLOOKUP($C420,BD!$D$1:$F$501,3,0)&gt;AH$1,0,3))),"")</f>
        <v/>
      </c>
      <c r="DC420" s="23" t="str">
        <f>+IF(AND(LEN($I420)&gt;5),IF(AND($J420&gt;AI$1,$J420&lt;=$AO$1),1,IF((COUNTIFS(INCAPACIDADES!$C$1:$C$51,$I420,INCAPACIDADES!AF$1:AF$51,AI$1))&gt;0,2,IF(VLOOKUP($C420,BD!$D$1:$F$501,3,0)&gt;AI$1,0,3))),"")</f>
        <v/>
      </c>
      <c r="DD420" s="23" t="str">
        <f>+IF(AND(LEN($I420)&gt;5),IF(AND($J420&gt;AJ$1,$J420&lt;=$AO$1),1,IF((COUNTIFS(INCAPACIDADES!$C$1:$C$51,$I420,INCAPACIDADES!AG$1:AG$51,AJ$1))&gt;0,2,IF(VLOOKUP($C420,BD!$D$1:$F$501,3,0)&gt;AJ$1,0,3))),"")</f>
        <v/>
      </c>
      <c r="DE420" s="23" t="str">
        <f>+IF(AND(LEN($I420)&gt;5),IF(AND($J420&gt;AK$1,$J420&lt;=$AO$1),1,IF((COUNTIFS(INCAPACIDADES!$C$1:$C$51,$I420,INCAPACIDADES!AH$1:AH$51,AK$1))&gt;0,2,IF(VLOOKUP($C420,BD!$D$1:$F$501,3,0)&gt;AK$1,0,3))),"")</f>
        <v/>
      </c>
      <c r="DF420" s="23" t="str">
        <f>+IF(AND(LEN($I420)&gt;5),IF(AND($J420&gt;AL$1,$J420&lt;=$AO$1),1,IF((COUNTIFS(INCAPACIDADES!$C$1:$C$51,$I420,INCAPACIDADES!AI$1:AI$51,AL$1))&gt;0,2,IF(VLOOKUP($C420,BD!$D$1:$F$501,3,0)&gt;AL$1,0,3))),"")</f>
        <v/>
      </c>
      <c r="DG420" s="23" t="str">
        <f>+IF(AND(LEN($I420)&gt;5),IF(AND($J420&gt;AM$1,$J420&lt;=$AO$1),1,IF((COUNTIFS(INCAPACIDADES!$C$1:$C$51,$I420,INCAPACIDADES!AJ$1:AJ$51,AM$1))&gt;0,2,IF(VLOOKUP($C420,BD!$D$1:$F$501,3,0)&gt;AM$1,0,3))),"")</f>
        <v/>
      </c>
      <c r="DH420" s="23" t="str">
        <f>+IF(AND(LEN($I420)&gt;5),IF(AND($J420&gt;AN$1,$J420&lt;=$AO$1),1,IF((COUNTIFS(INCAPACIDADES!$C$1:$C$51,$I420,INCAPACIDADES!AK$1:AK$51,AN$1))&gt;0,2,IF(VLOOKUP($C420,BD!$D$1:$F$501,3,0)&gt;AN$1,0,3))),"")</f>
        <v/>
      </c>
      <c r="DI420" s="23" t="str">
        <f>+IF(AND(LEN($I420)&gt;5),IF(AND($J420&gt;AO$1,$J420&lt;=$AO$1),1,IF((COUNTIFS(INCAPACIDADES!$C$1:$C$51,$I420,INCAPACIDADES!AL$1:AL$51,AO$1))&gt;0,2,IF(VLOOKUP($C420,BD!$D$1:$F$501,3,0)&gt;AO$1,0,3))),"")</f>
        <v/>
      </c>
      <c r="DJ420" s="23" t="str">
        <f>+IF(LEN($I420)&gt;5,IF(ISERROR(VLOOKUP(N420,'CODIGO PAGO'!$B$2:$B$20,1,0)),1,IF(OR(AND(CH420=1,N420&lt;&gt;"N"),AND(CH420=3,N420&lt;&gt;"B"),AND(CH420=2,LEFT(TRIM(N420),1)&lt;&gt;"I")),1,IF(OR(AND(CH420=0,N420="N"),AND(CH420=0,N420="B"),AND(CH420=0,LEFT(TRIM(N420),1)="I")),1,0))),"")</f>
        <v/>
      </c>
      <c r="DK420" s="23" t="str">
        <f t="shared" si="244"/>
        <v/>
      </c>
      <c r="DL420" s="23" t="str">
        <f>+IF(LEN($I420)&gt;5,IF(ISERROR(VLOOKUP(P420,'CODIGO PAGO'!$B$2:$B$20,1,0)),1,IF(OR(AND(CJ420=1,P420&lt;&gt;"N"),AND(CJ420=3,P420&lt;&gt;"B"),AND(CJ420=2,LEFT(TRIM(P420),1)&lt;&gt;"I")),1,IF(OR(AND(CJ420=0,P420="N"),AND(CJ420=0,P420="B"),AND(CJ420=0,LEFT(TRIM(P420),1)="I")),1,0))),"")</f>
        <v/>
      </c>
      <c r="DM420" s="23" t="str">
        <f t="shared" si="245"/>
        <v/>
      </c>
      <c r="DN420" s="23" t="str">
        <f>+IF(LEN($I420)&gt;5,IF(ISERROR(VLOOKUP(R420,'CODIGO PAGO'!$B$2:$B$20,1,0)),1,IF(OR(AND(CL420=1,R420&lt;&gt;"N"),AND(CL420=3,R420&lt;&gt;"B"),AND(CL420=2,LEFT(TRIM(R420),1)&lt;&gt;"I")),1,IF(OR(AND(CL420=0,R420="N"),AND(CL420=0,R420="B"),AND(CL420=0,LEFT(TRIM(R420),1)="I")),1,0))),"")</f>
        <v/>
      </c>
      <c r="DO420" s="23" t="str">
        <f t="shared" si="246"/>
        <v/>
      </c>
      <c r="DP420" s="23" t="str">
        <f>+IF(LEN($I420)&gt;5,IF(ISERROR(VLOOKUP(T420,'CODIGO PAGO'!$B$2:$B$20,1,0)),1,IF(OR(AND(CN420=1,T420&lt;&gt;"N"),AND(CN420=3,T420&lt;&gt;"B"),AND(CN420=2,LEFT(TRIM(T420),1)&lt;&gt;"I")),1,IF(OR(AND(CN420=0,T420="N"),AND(CN420=0,T420="B"),AND(CN420=0,LEFT(TRIM(T420),1)="I")),1,0))),"")</f>
        <v/>
      </c>
      <c r="DQ420" s="23" t="str">
        <f t="shared" si="247"/>
        <v/>
      </c>
      <c r="DR420" s="23" t="str">
        <f>+IF(LEN($I420)&gt;5,IF(ISERROR(VLOOKUP(V420,'CODIGO PAGO'!$B$2:$B$20,1,0)),1,IF(OR(AND(CP420=1,V420&lt;&gt;"N"),AND(CP420=3,V420&lt;&gt;"B"),AND(CP420=2,LEFT(TRIM(V420),1)&lt;&gt;"I")),1,IF(OR(AND(CP420=0,V420="N"),AND(CP420=0,V420="B"),AND(CP420=0,LEFT(TRIM(V420),1)="I")),1,0))),"")</f>
        <v/>
      </c>
      <c r="DS420" s="23" t="str">
        <f t="shared" si="248"/>
        <v/>
      </c>
      <c r="DT420" s="23" t="str">
        <f>+IF(LEN($I420)&gt;5,IF(ISERROR(VLOOKUP(X420,'CODIGO PAGO'!$B$2:$B$20,1,0)),1,IF(OR(AND(CR420=1,X420&lt;&gt;"N"),AND(CR420=3,X420&lt;&gt;"B"),AND(CR420=2,LEFT(TRIM(X420),1)&lt;&gt;"I")),1,IF(OR(AND(CR420=0,X420="N"),AND(CR420=0,X420="B"),AND(CR420=0,LEFT(TRIM(X420),1)="I")),1,0))),"")</f>
        <v/>
      </c>
      <c r="DU420" s="23" t="str">
        <f t="shared" si="249"/>
        <v/>
      </c>
      <c r="DV420" s="23" t="str">
        <f>+IF(LEN($I420)&gt;5,IF(ISERROR(VLOOKUP(Z420,'CODIGO PAGO'!$B$2:$B$20,1,0)),1,IF(OR(AND(CT420=1,Z420&lt;&gt;"N"),AND(CT420=3,Z420&lt;&gt;"B"),AND(CT420=2,LEFT(TRIM(Z420),1)&lt;&gt;"I")),1,IF(OR(AND(CT420=0,Z420="N"),AND(CT420=0,Z420="B"),AND(CT420=0,LEFT(TRIM(Z420),1)="I")),1,0))),"")</f>
        <v/>
      </c>
      <c r="DW420" s="23" t="str">
        <f t="shared" si="250"/>
        <v/>
      </c>
      <c r="DX420" s="23" t="str">
        <f>+IF(LEN($I420)&gt;5,IF(ISERROR(VLOOKUP(AB420,'CODIGO PAGO'!$B$2:$B$20,1,0)),1,IF(OR(AND(CV420=1,AB420&lt;&gt;"N"),AND(CV420=3,AB420&lt;&gt;"B"),AND(CV420=2,LEFT(TRIM(AB420),1)&lt;&gt;"I")),1,IF(OR(AND(CV420=0,AB420="N"),AND(CV420=0,AB420="B"),AND(CV420=0,LEFT(TRIM(AB420),1)="I")),1,0))),"")</f>
        <v/>
      </c>
      <c r="DY420" s="23" t="str">
        <f t="shared" si="251"/>
        <v/>
      </c>
      <c r="DZ420" s="23" t="str">
        <f>+IF(LEN($I420)&gt;5,IF(ISERROR(VLOOKUP(AD420,'CODIGO PAGO'!$B$2:$B$20,1,0)),1,IF(OR(AND(CX420=1,AD420&lt;&gt;"N"),AND(CX420=3,AD420&lt;&gt;"B"),AND(CX420=2,LEFT(TRIM(AD420),1)&lt;&gt;"I")),1,IF(OR(AND(CX420=0,AD420="N"),AND(CX420=0,AD420="B"),AND(CX420=0,LEFT(TRIM(AD420),1)="I")),1,0))),"")</f>
        <v/>
      </c>
      <c r="EA420" s="23" t="str">
        <f t="shared" si="252"/>
        <v/>
      </c>
      <c r="EB420" s="23" t="str">
        <f>+IF(LEN($I420)&gt;5,IF(ISERROR(VLOOKUP(AF420,'CODIGO PAGO'!$B$2:$B$20,1,0)),1,IF(OR(AND(CZ420=1,AF420&lt;&gt;"N"),AND(CZ420=3,AF420&lt;&gt;"B"),AND(CZ420=2,LEFT(TRIM(AF420),1)&lt;&gt;"I")),1,IF(OR(AND(CZ420=0,AF420="N"),AND(CZ420=0,AF420="B"),AND(CZ420=0,LEFT(TRIM(AF420),1)="I")),1,0))),"")</f>
        <v/>
      </c>
      <c r="EC420" s="23" t="str">
        <f t="shared" si="253"/>
        <v/>
      </c>
      <c r="ED420" s="23" t="str">
        <f>+IF(LEN($I420)&gt;5,IF(ISERROR(VLOOKUP(AH420,'CODIGO PAGO'!$B$2:$B$20,1,0)),1,IF(OR(AND(DB420=1,AH420&lt;&gt;"N"),AND(DB420=3,AH420&lt;&gt;"B"),AND(DB420=2,LEFT(TRIM(AH420),1)&lt;&gt;"I")),1,IF(OR(AND(DB420=0,AH420="N"),AND(DB420=0,AH420="B"),AND(DB420=0,LEFT(TRIM(AH420),1)="I")),1,0))),"")</f>
        <v/>
      </c>
      <c r="EE420" s="23" t="str">
        <f t="shared" si="254"/>
        <v/>
      </c>
      <c r="EF420" s="23" t="str">
        <f>+IF(LEN($I420)&gt;5,IF(ISERROR(VLOOKUP(AJ420,'CODIGO PAGO'!$B$2:$B$20,1,0)),1,IF(OR(AND(DD420=1,AJ420&lt;&gt;"N"),AND(DD420=3,AJ420&lt;&gt;"B"),AND(DD420=2,LEFT(TRIM(AJ420),1)&lt;&gt;"I")),1,IF(OR(AND(DD420=0,AJ420="N"),AND(DD420=0,AJ420="B"),AND(DD420=0,LEFT(TRIM(AJ420),1)="I")),1,0))),"")</f>
        <v/>
      </c>
      <c r="EG420" s="23" t="str">
        <f t="shared" si="255"/>
        <v/>
      </c>
      <c r="EH420" s="23" t="str">
        <f>+IF(LEN($I420)&gt;5,IF(ISERROR(VLOOKUP(AL420,'CODIGO PAGO'!$B$2:$B$20,1,0)),1,IF(OR(AND(DF420=1,AL420&lt;&gt;"N"),AND(DF420=3,AL420&lt;&gt;"B"),AND(DF420=2,LEFT(TRIM(AL420),1)&lt;&gt;"I")),1,IF(OR(AND(DF420=0,AL420="N"),AND(DF420=0,AL420="B"),AND(DF420=0,LEFT(TRIM(AL420),1)="I")),1,0))),"")</f>
        <v/>
      </c>
      <c r="EI420" s="23" t="str">
        <f t="shared" si="256"/>
        <v/>
      </c>
      <c r="EJ420" s="23" t="str">
        <f>+IF(LEN($I420)&gt;5,IF(ISERROR(VLOOKUP(AN420,'CODIGO PAGO'!$B$2:$B$20,1,0)),1,IF(OR(AND(DH420=1,AN420&lt;&gt;"N"),AND(DH420=3,AN420&lt;&gt;"B"),AND(DH420=2,LEFT(TRIM(AN420),1)&lt;&gt;"I")),1,IF(OR(AND(DH420=0,AN420="N"),AND(DH420=0,AN420="B"),AND(DH420=0,LEFT(TRIM(AN420),1)="I")),1,0))),"")</f>
        <v/>
      </c>
      <c r="EK420" s="23" t="str">
        <f t="shared" si="257"/>
        <v/>
      </c>
      <c r="EL420" s="24" t="str">
        <f t="shared" si="258"/>
        <v/>
      </c>
    </row>
    <row r="421" spans="1:142" s="26" customFormat="1">
      <c r="A421" s="15" t="str">
        <f t="shared" si="224"/>
        <v/>
      </c>
      <c r="B421" s="1" t="str">
        <f>+IF(LEN(I421)&gt;5,'CODIGO PAGO'!$B$28,"")</f>
        <v/>
      </c>
      <c r="C421" s="1" t="str">
        <f>+IF(LEN($I421)&gt;5,BD!D421,"")</f>
        <v/>
      </c>
      <c r="D421" s="168" t="str">
        <f>+IF(LEN($I421)&gt;5,BD!A421,"")</f>
        <v/>
      </c>
      <c r="E421" s="1" t="str">
        <f>+IF(LEN($I421)&gt;5,BD!B421,"")</f>
        <v/>
      </c>
      <c r="F421" s="1" t="str">
        <f>+IF(LEN($I421)&gt;5,BD!C421,"")</f>
        <v/>
      </c>
      <c r="G421" s="141"/>
      <c r="H421" s="141"/>
      <c r="I421" s="1" t="str">
        <f>+IF(LEN(BD!G421)&gt;5,BD!G421,"")</f>
        <v/>
      </c>
      <c r="J421" s="167" t="str">
        <f>+IF(LEN($I421)&gt;5,BD!E421,"")</f>
        <v/>
      </c>
      <c r="K421" s="6" t="str">
        <f t="shared" si="225"/>
        <v/>
      </c>
      <c r="L421" s="87" t="str">
        <f>+IF(LEN($I421)&gt;5,BD!H421,"")</f>
        <v/>
      </c>
      <c r="M421" s="40" t="str">
        <f t="shared" si="226"/>
        <v/>
      </c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4" t="str">
        <f t="shared" si="227"/>
        <v/>
      </c>
      <c r="AQ421" s="5" t="str">
        <f t="shared" si="228"/>
        <v/>
      </c>
      <c r="AR421" s="91" t="str">
        <f t="shared" si="229"/>
        <v/>
      </c>
      <c r="AS421" s="5" t="str">
        <f t="shared" si="230"/>
        <v/>
      </c>
      <c r="AT421" s="91" t="str">
        <f t="shared" si="231"/>
        <v/>
      </c>
      <c r="AU421" s="4" t="str">
        <f t="shared" si="232"/>
        <v/>
      </c>
      <c r="AV421" s="4" t="str">
        <f t="shared" si="233"/>
        <v/>
      </c>
      <c r="AW421" s="4" t="str">
        <f t="shared" si="234"/>
        <v/>
      </c>
      <c r="AX421" s="4" t="str">
        <f t="shared" si="235"/>
        <v/>
      </c>
      <c r="AY421" s="88" t="str">
        <f t="shared" si="236"/>
        <v/>
      </c>
      <c r="AZ421" s="17" t="str">
        <f t="shared" si="237"/>
        <v/>
      </c>
      <c r="BA421" s="18" t="str">
        <f t="shared" si="238"/>
        <v/>
      </c>
      <c r="BB421" s="19" t="str">
        <f>+IF(LEN(I421)&gt;5,IF(INT(RIGHT(B421,1))=9,0.5*L421*AY421,INT(MID(B421,5,LEN(B421)-4))*L421)+IFERROR(VLOOKUP(I421,AJUSTES!$A$1:$I$50,9,0),0),"")</f>
        <v/>
      </c>
      <c r="BC421" s="12"/>
      <c r="BD421" s="19" t="str">
        <f t="shared" si="239"/>
        <v/>
      </c>
      <c r="BE421" s="18" t="str">
        <f t="shared" si="240"/>
        <v/>
      </c>
      <c r="BF421" s="139" t="str">
        <f t="shared" si="241"/>
        <v/>
      </c>
      <c r="BG421" s="114"/>
      <c r="BH421" s="18" t="str">
        <f t="shared" si="242"/>
        <v/>
      </c>
      <c r="BI421" s="13"/>
      <c r="BJ421" s="12"/>
      <c r="BK421" s="12"/>
      <c r="BL421" s="145"/>
      <c r="BM421" s="12"/>
      <c r="BN421" s="12"/>
      <c r="BO421" s="12"/>
      <c r="BP421" s="12"/>
      <c r="BQ421" s="12"/>
      <c r="BR421" s="12"/>
      <c r="BS421" s="146"/>
      <c r="BT421" s="14"/>
      <c r="BU421" s="12"/>
      <c r="BV421" s="12"/>
      <c r="BW421" s="12"/>
      <c r="BX421" s="12"/>
      <c r="BY421" s="12"/>
      <c r="BZ421" s="144"/>
      <c r="CA421" s="107" t="str">
        <f>+IF(LEN($I421)&gt;5,IF(BD!F421="N/A","",BD!F421),"")</f>
        <v/>
      </c>
      <c r="CB421" s="21"/>
      <c r="CC421" s="147"/>
      <c r="CD421" s="148"/>
      <c r="CE421" s="8" t="str">
        <f>+IF(LEN(I421)&gt;5,BD!M421,"")</f>
        <v/>
      </c>
      <c r="CF421" s="16" t="str">
        <f>+IF(LEN(I421)&gt;5,BD!N421,"")</f>
        <v/>
      </c>
      <c r="CG421" s="3" t="str">
        <f t="shared" si="243"/>
        <v/>
      </c>
      <c r="CH421" s="23" t="str">
        <f>+IF(AND(LEN($I421)&gt;5),IF(AND($J421&gt;N$1,$J421&lt;=$AO$1),1,IF((COUNTIFS(INCAPACIDADES!$C$1:$C$51,$I421,INCAPACIDADES!K$1:K$51,N$1))&gt;0,2,IF(VLOOKUP($C421,BD!$D$1:$F$501,3,0)&gt;N$1,0,3))),"")</f>
        <v/>
      </c>
      <c r="CI421" s="23" t="str">
        <f>+IF(AND(LEN($I421)&gt;5),IF(AND($J421&gt;O$1,$J421&lt;=$AO$1),1,IF((COUNTIFS(INCAPACIDADES!$C$1:$C$51,$I421,INCAPACIDADES!L$1:L$51,O$1))&gt;0,2,IF(VLOOKUP($C421,BD!$D$1:$F$501,3,0)&gt;O$1,0,3))),"")</f>
        <v/>
      </c>
      <c r="CJ421" s="23" t="str">
        <f>+IF(AND(LEN($I421)&gt;5),IF(AND($J421&gt;P$1,$J421&lt;=$AO$1),1,IF((COUNTIFS(INCAPACIDADES!$C$1:$C$51,$I421,INCAPACIDADES!M$1:M$51,P$1))&gt;0,2,IF(VLOOKUP($C421,BD!$D$1:$F$501,3,0)&gt;P$1,0,3))),"")</f>
        <v/>
      </c>
      <c r="CK421" s="23" t="str">
        <f>+IF(AND(LEN($I421)&gt;5),IF(AND($J421&gt;Q$1,$J421&lt;=$AO$1),1,IF((COUNTIFS(INCAPACIDADES!$C$1:$C$51,$I421,INCAPACIDADES!N$1:N$51,Q$1))&gt;0,2,IF(VLOOKUP($C421,BD!$D$1:$F$501,3,0)&gt;Q$1,0,3))),"")</f>
        <v/>
      </c>
      <c r="CL421" s="23" t="str">
        <f>+IF(AND(LEN($I421)&gt;5),IF(AND($J421&gt;R$1,$J421&lt;=$AO$1),1,IF((COUNTIFS(INCAPACIDADES!$C$1:$C$51,$I421,INCAPACIDADES!O$1:O$51,R$1))&gt;0,2,IF(VLOOKUP($C421,BD!$D$1:$F$501,3,0)&gt;R$1,0,3))),"")</f>
        <v/>
      </c>
      <c r="CM421" s="23" t="str">
        <f>+IF(AND(LEN($I421)&gt;5),IF(AND($J421&gt;S$1,$J421&lt;=$AO$1),1,IF((COUNTIFS(INCAPACIDADES!$C$1:$C$51,$I421,INCAPACIDADES!P$1:P$51,S$1))&gt;0,2,IF(VLOOKUP($C421,BD!$D$1:$F$501,3,0)&gt;S$1,0,3))),"")</f>
        <v/>
      </c>
      <c r="CN421" s="23" t="str">
        <f>+IF(AND(LEN($I421)&gt;5),IF(AND($J421&gt;T$1,$J421&lt;=$AO$1),1,IF((COUNTIFS(INCAPACIDADES!$C$1:$C$51,$I421,INCAPACIDADES!Q$1:Q$51,T$1))&gt;0,2,IF(VLOOKUP($C421,BD!$D$1:$F$501,3,0)&gt;T$1,0,3))),"")</f>
        <v/>
      </c>
      <c r="CO421" s="23" t="str">
        <f>+IF(AND(LEN($I421)&gt;5),IF(AND($J421&gt;U$1,$J421&lt;=$AO$1),1,IF((COUNTIFS(INCAPACIDADES!$C$1:$C$51,$I421,INCAPACIDADES!R$1:R$51,U$1))&gt;0,2,IF(VLOOKUP($C421,BD!$D$1:$F$501,3,0)&gt;U$1,0,3))),"")</f>
        <v/>
      </c>
      <c r="CP421" s="23" t="str">
        <f>+IF(AND(LEN($I421)&gt;5),IF(AND($J421&gt;V$1,$J421&lt;=$AO$1),1,IF((COUNTIFS(INCAPACIDADES!$C$1:$C$51,$I421,INCAPACIDADES!S$1:S$51,V$1))&gt;0,2,IF(VLOOKUP($C421,BD!$D$1:$F$501,3,0)&gt;V$1,0,3))),"")</f>
        <v/>
      </c>
      <c r="CQ421" s="23" t="str">
        <f>+IF(AND(LEN($I421)&gt;5),IF(AND($J421&gt;W$1,$J421&lt;=$AO$1),1,IF((COUNTIFS(INCAPACIDADES!$C$1:$C$51,$I421,INCAPACIDADES!T$1:T$51,W$1))&gt;0,2,IF(VLOOKUP($C421,BD!$D$1:$F$501,3,0)&gt;W$1,0,3))),"")</f>
        <v/>
      </c>
      <c r="CR421" s="23" t="str">
        <f>+IF(AND(LEN($I421)&gt;5),IF(AND($J421&gt;X$1,$J421&lt;=$AO$1),1,IF((COUNTIFS(INCAPACIDADES!$C$1:$C$51,$I421,INCAPACIDADES!U$1:U$51,X$1))&gt;0,2,IF(VLOOKUP($C421,BD!$D$1:$F$501,3,0)&gt;X$1,0,3))),"")</f>
        <v/>
      </c>
      <c r="CS421" s="23" t="str">
        <f>+IF(AND(LEN($I421)&gt;5),IF(AND($J421&gt;Y$1,$J421&lt;=$AO$1),1,IF((COUNTIFS(INCAPACIDADES!$C$1:$C$51,$I421,INCAPACIDADES!V$1:V$51,Y$1))&gt;0,2,IF(VLOOKUP($C421,BD!$D$1:$F$501,3,0)&gt;Y$1,0,3))),"")</f>
        <v/>
      </c>
      <c r="CT421" s="23" t="str">
        <f>+IF(AND(LEN($I421)&gt;5),IF(AND($J421&gt;Z$1,$J421&lt;=$AO$1),1,IF((COUNTIFS(INCAPACIDADES!$C$1:$C$51,$I421,INCAPACIDADES!W$1:W$51,Z$1))&gt;0,2,IF(VLOOKUP($C421,BD!$D$1:$F$501,3,0)&gt;Z$1,0,3))),"")</f>
        <v/>
      </c>
      <c r="CU421" s="23" t="str">
        <f>+IF(AND(LEN($I421)&gt;5),IF(AND($J421&gt;AA$1,$J421&lt;=$AO$1),1,IF((COUNTIFS(INCAPACIDADES!$C$1:$C$51,$I421,INCAPACIDADES!X$1:X$51,AA$1))&gt;0,2,IF(VLOOKUP($C421,BD!$D$1:$F$501,3,0)&gt;AA$1,0,3))),"")</f>
        <v/>
      </c>
      <c r="CV421" s="23" t="str">
        <f>+IF(AND(LEN($I421)&gt;5),IF(AND($J421&gt;AB$1,$J421&lt;=$AO$1),1,IF((COUNTIFS(INCAPACIDADES!$C$1:$C$51,$I421,INCAPACIDADES!Y$1:Y$51,AB$1))&gt;0,2,IF(VLOOKUP($C421,BD!$D$1:$F$501,3,0)&gt;AB$1,0,3))),"")</f>
        <v/>
      </c>
      <c r="CW421" s="23" t="str">
        <f>+IF(AND(LEN($I421)&gt;5),IF(AND($J421&gt;AC$1,$J421&lt;=$AO$1),1,IF((COUNTIFS(INCAPACIDADES!$C$1:$C$51,$I421,INCAPACIDADES!Z$1:Z$51,AC$1))&gt;0,2,IF(VLOOKUP($C421,BD!$D$1:$F$501,3,0)&gt;AC$1,0,3))),"")</f>
        <v/>
      </c>
      <c r="CX421" s="23" t="str">
        <f>+IF(AND(LEN($I421)&gt;5),IF(AND($J421&gt;AD$1,$J421&lt;=$AO$1),1,IF((COUNTIFS(INCAPACIDADES!$C$1:$C$51,$I421,INCAPACIDADES!AA$1:AA$51,AD$1))&gt;0,2,IF(VLOOKUP($C421,BD!$D$1:$F$501,3,0)&gt;AD$1,0,3))),"")</f>
        <v/>
      </c>
      <c r="CY421" s="23" t="str">
        <f>+IF(AND(LEN($I421)&gt;5),IF(AND($J421&gt;AE$1,$J421&lt;=$AO$1),1,IF((COUNTIFS(INCAPACIDADES!$C$1:$C$51,$I421,INCAPACIDADES!AB$1:AB$51,AE$1))&gt;0,2,IF(VLOOKUP($C421,BD!$D$1:$F$501,3,0)&gt;AE$1,0,3))),"")</f>
        <v/>
      </c>
      <c r="CZ421" s="23" t="str">
        <f>+IF(AND(LEN($I421)&gt;5),IF(AND($J421&gt;AF$1,$J421&lt;=$AO$1),1,IF((COUNTIFS(INCAPACIDADES!$C$1:$C$51,$I421,INCAPACIDADES!AC$1:AC$51,AF$1))&gt;0,2,IF(VLOOKUP($C421,BD!$D$1:$F$501,3,0)&gt;AF$1,0,3))),"")</f>
        <v/>
      </c>
      <c r="DA421" s="23" t="str">
        <f>+IF(AND(LEN($I421)&gt;5),IF(AND($J421&gt;AG$1,$J421&lt;=$AO$1),1,IF((COUNTIFS(INCAPACIDADES!$C$1:$C$51,$I421,INCAPACIDADES!AD$1:AD$51,AG$1))&gt;0,2,IF(VLOOKUP($C421,BD!$D$1:$F$501,3,0)&gt;AG$1,0,3))),"")</f>
        <v/>
      </c>
      <c r="DB421" s="23" t="str">
        <f>+IF(AND(LEN($I421)&gt;5),IF(AND($J421&gt;AH$1,$J421&lt;=$AO$1),1,IF((COUNTIFS(INCAPACIDADES!$C$1:$C$51,$I421,INCAPACIDADES!AE$1:AE$51,AH$1))&gt;0,2,IF(VLOOKUP($C421,BD!$D$1:$F$501,3,0)&gt;AH$1,0,3))),"")</f>
        <v/>
      </c>
      <c r="DC421" s="23" t="str">
        <f>+IF(AND(LEN($I421)&gt;5),IF(AND($J421&gt;AI$1,$J421&lt;=$AO$1),1,IF((COUNTIFS(INCAPACIDADES!$C$1:$C$51,$I421,INCAPACIDADES!AF$1:AF$51,AI$1))&gt;0,2,IF(VLOOKUP($C421,BD!$D$1:$F$501,3,0)&gt;AI$1,0,3))),"")</f>
        <v/>
      </c>
      <c r="DD421" s="23" t="str">
        <f>+IF(AND(LEN($I421)&gt;5),IF(AND($J421&gt;AJ$1,$J421&lt;=$AO$1),1,IF((COUNTIFS(INCAPACIDADES!$C$1:$C$51,$I421,INCAPACIDADES!AG$1:AG$51,AJ$1))&gt;0,2,IF(VLOOKUP($C421,BD!$D$1:$F$501,3,0)&gt;AJ$1,0,3))),"")</f>
        <v/>
      </c>
      <c r="DE421" s="23" t="str">
        <f>+IF(AND(LEN($I421)&gt;5),IF(AND($J421&gt;AK$1,$J421&lt;=$AO$1),1,IF((COUNTIFS(INCAPACIDADES!$C$1:$C$51,$I421,INCAPACIDADES!AH$1:AH$51,AK$1))&gt;0,2,IF(VLOOKUP($C421,BD!$D$1:$F$501,3,0)&gt;AK$1,0,3))),"")</f>
        <v/>
      </c>
      <c r="DF421" s="23" t="str">
        <f>+IF(AND(LEN($I421)&gt;5),IF(AND($J421&gt;AL$1,$J421&lt;=$AO$1),1,IF((COUNTIFS(INCAPACIDADES!$C$1:$C$51,$I421,INCAPACIDADES!AI$1:AI$51,AL$1))&gt;0,2,IF(VLOOKUP($C421,BD!$D$1:$F$501,3,0)&gt;AL$1,0,3))),"")</f>
        <v/>
      </c>
      <c r="DG421" s="23" t="str">
        <f>+IF(AND(LEN($I421)&gt;5),IF(AND($J421&gt;AM$1,$J421&lt;=$AO$1),1,IF((COUNTIFS(INCAPACIDADES!$C$1:$C$51,$I421,INCAPACIDADES!AJ$1:AJ$51,AM$1))&gt;0,2,IF(VLOOKUP($C421,BD!$D$1:$F$501,3,0)&gt;AM$1,0,3))),"")</f>
        <v/>
      </c>
      <c r="DH421" s="23" t="str">
        <f>+IF(AND(LEN($I421)&gt;5),IF(AND($J421&gt;AN$1,$J421&lt;=$AO$1),1,IF((COUNTIFS(INCAPACIDADES!$C$1:$C$51,$I421,INCAPACIDADES!AK$1:AK$51,AN$1))&gt;0,2,IF(VLOOKUP($C421,BD!$D$1:$F$501,3,0)&gt;AN$1,0,3))),"")</f>
        <v/>
      </c>
      <c r="DI421" s="23" t="str">
        <f>+IF(AND(LEN($I421)&gt;5),IF(AND($J421&gt;AO$1,$J421&lt;=$AO$1),1,IF((COUNTIFS(INCAPACIDADES!$C$1:$C$51,$I421,INCAPACIDADES!AL$1:AL$51,AO$1))&gt;0,2,IF(VLOOKUP($C421,BD!$D$1:$F$501,3,0)&gt;AO$1,0,3))),"")</f>
        <v/>
      </c>
      <c r="DJ421" s="23" t="str">
        <f>+IF(LEN($I421)&gt;5,IF(ISERROR(VLOOKUP(N421,'CODIGO PAGO'!$B$2:$B$20,1,0)),1,IF(OR(AND(CH421=1,N421&lt;&gt;"N"),AND(CH421=3,N421&lt;&gt;"B"),AND(CH421=2,LEFT(TRIM(N421),1)&lt;&gt;"I")),1,IF(OR(AND(CH421=0,N421="N"),AND(CH421=0,N421="B"),AND(CH421=0,LEFT(TRIM(N421),1)="I")),1,0))),"")</f>
        <v/>
      </c>
      <c r="DK421" s="23" t="str">
        <f t="shared" si="244"/>
        <v/>
      </c>
      <c r="DL421" s="23" t="str">
        <f>+IF(LEN($I421)&gt;5,IF(ISERROR(VLOOKUP(P421,'CODIGO PAGO'!$B$2:$B$20,1,0)),1,IF(OR(AND(CJ421=1,P421&lt;&gt;"N"),AND(CJ421=3,P421&lt;&gt;"B"),AND(CJ421=2,LEFT(TRIM(P421),1)&lt;&gt;"I")),1,IF(OR(AND(CJ421=0,P421="N"),AND(CJ421=0,P421="B"),AND(CJ421=0,LEFT(TRIM(P421),1)="I")),1,0))),"")</f>
        <v/>
      </c>
      <c r="DM421" s="23" t="str">
        <f t="shared" si="245"/>
        <v/>
      </c>
      <c r="DN421" s="23" t="str">
        <f>+IF(LEN($I421)&gt;5,IF(ISERROR(VLOOKUP(R421,'CODIGO PAGO'!$B$2:$B$20,1,0)),1,IF(OR(AND(CL421=1,R421&lt;&gt;"N"),AND(CL421=3,R421&lt;&gt;"B"),AND(CL421=2,LEFT(TRIM(R421),1)&lt;&gt;"I")),1,IF(OR(AND(CL421=0,R421="N"),AND(CL421=0,R421="B"),AND(CL421=0,LEFT(TRIM(R421),1)="I")),1,0))),"")</f>
        <v/>
      </c>
      <c r="DO421" s="23" t="str">
        <f t="shared" si="246"/>
        <v/>
      </c>
      <c r="DP421" s="23" t="str">
        <f>+IF(LEN($I421)&gt;5,IF(ISERROR(VLOOKUP(T421,'CODIGO PAGO'!$B$2:$B$20,1,0)),1,IF(OR(AND(CN421=1,T421&lt;&gt;"N"),AND(CN421=3,T421&lt;&gt;"B"),AND(CN421=2,LEFT(TRIM(T421),1)&lt;&gt;"I")),1,IF(OR(AND(CN421=0,T421="N"),AND(CN421=0,T421="B"),AND(CN421=0,LEFT(TRIM(T421),1)="I")),1,0))),"")</f>
        <v/>
      </c>
      <c r="DQ421" s="23" t="str">
        <f t="shared" si="247"/>
        <v/>
      </c>
      <c r="DR421" s="23" t="str">
        <f>+IF(LEN($I421)&gt;5,IF(ISERROR(VLOOKUP(V421,'CODIGO PAGO'!$B$2:$B$20,1,0)),1,IF(OR(AND(CP421=1,V421&lt;&gt;"N"),AND(CP421=3,V421&lt;&gt;"B"),AND(CP421=2,LEFT(TRIM(V421),1)&lt;&gt;"I")),1,IF(OR(AND(CP421=0,V421="N"),AND(CP421=0,V421="B"),AND(CP421=0,LEFT(TRIM(V421),1)="I")),1,0))),"")</f>
        <v/>
      </c>
      <c r="DS421" s="23" t="str">
        <f t="shared" si="248"/>
        <v/>
      </c>
      <c r="DT421" s="23" t="str">
        <f>+IF(LEN($I421)&gt;5,IF(ISERROR(VLOOKUP(X421,'CODIGO PAGO'!$B$2:$B$20,1,0)),1,IF(OR(AND(CR421=1,X421&lt;&gt;"N"),AND(CR421=3,X421&lt;&gt;"B"),AND(CR421=2,LEFT(TRIM(X421),1)&lt;&gt;"I")),1,IF(OR(AND(CR421=0,X421="N"),AND(CR421=0,X421="B"),AND(CR421=0,LEFT(TRIM(X421),1)="I")),1,0))),"")</f>
        <v/>
      </c>
      <c r="DU421" s="23" t="str">
        <f t="shared" si="249"/>
        <v/>
      </c>
      <c r="DV421" s="23" t="str">
        <f>+IF(LEN($I421)&gt;5,IF(ISERROR(VLOOKUP(Z421,'CODIGO PAGO'!$B$2:$B$20,1,0)),1,IF(OR(AND(CT421=1,Z421&lt;&gt;"N"),AND(CT421=3,Z421&lt;&gt;"B"),AND(CT421=2,LEFT(TRIM(Z421),1)&lt;&gt;"I")),1,IF(OR(AND(CT421=0,Z421="N"),AND(CT421=0,Z421="B"),AND(CT421=0,LEFT(TRIM(Z421),1)="I")),1,0))),"")</f>
        <v/>
      </c>
      <c r="DW421" s="23" t="str">
        <f t="shared" si="250"/>
        <v/>
      </c>
      <c r="DX421" s="23" t="str">
        <f>+IF(LEN($I421)&gt;5,IF(ISERROR(VLOOKUP(AB421,'CODIGO PAGO'!$B$2:$B$20,1,0)),1,IF(OR(AND(CV421=1,AB421&lt;&gt;"N"),AND(CV421=3,AB421&lt;&gt;"B"),AND(CV421=2,LEFT(TRIM(AB421),1)&lt;&gt;"I")),1,IF(OR(AND(CV421=0,AB421="N"),AND(CV421=0,AB421="B"),AND(CV421=0,LEFT(TRIM(AB421),1)="I")),1,0))),"")</f>
        <v/>
      </c>
      <c r="DY421" s="23" t="str">
        <f t="shared" si="251"/>
        <v/>
      </c>
      <c r="DZ421" s="23" t="str">
        <f>+IF(LEN($I421)&gt;5,IF(ISERROR(VLOOKUP(AD421,'CODIGO PAGO'!$B$2:$B$20,1,0)),1,IF(OR(AND(CX421=1,AD421&lt;&gt;"N"),AND(CX421=3,AD421&lt;&gt;"B"),AND(CX421=2,LEFT(TRIM(AD421),1)&lt;&gt;"I")),1,IF(OR(AND(CX421=0,AD421="N"),AND(CX421=0,AD421="B"),AND(CX421=0,LEFT(TRIM(AD421),1)="I")),1,0))),"")</f>
        <v/>
      </c>
      <c r="EA421" s="23" t="str">
        <f t="shared" si="252"/>
        <v/>
      </c>
      <c r="EB421" s="23" t="str">
        <f>+IF(LEN($I421)&gt;5,IF(ISERROR(VLOOKUP(AF421,'CODIGO PAGO'!$B$2:$B$20,1,0)),1,IF(OR(AND(CZ421=1,AF421&lt;&gt;"N"),AND(CZ421=3,AF421&lt;&gt;"B"),AND(CZ421=2,LEFT(TRIM(AF421),1)&lt;&gt;"I")),1,IF(OR(AND(CZ421=0,AF421="N"),AND(CZ421=0,AF421="B"),AND(CZ421=0,LEFT(TRIM(AF421),1)="I")),1,0))),"")</f>
        <v/>
      </c>
      <c r="EC421" s="23" t="str">
        <f t="shared" si="253"/>
        <v/>
      </c>
      <c r="ED421" s="23" t="str">
        <f>+IF(LEN($I421)&gt;5,IF(ISERROR(VLOOKUP(AH421,'CODIGO PAGO'!$B$2:$B$20,1,0)),1,IF(OR(AND(DB421=1,AH421&lt;&gt;"N"),AND(DB421=3,AH421&lt;&gt;"B"),AND(DB421=2,LEFT(TRIM(AH421),1)&lt;&gt;"I")),1,IF(OR(AND(DB421=0,AH421="N"),AND(DB421=0,AH421="B"),AND(DB421=0,LEFT(TRIM(AH421),1)="I")),1,0))),"")</f>
        <v/>
      </c>
      <c r="EE421" s="23" t="str">
        <f t="shared" si="254"/>
        <v/>
      </c>
      <c r="EF421" s="23" t="str">
        <f>+IF(LEN($I421)&gt;5,IF(ISERROR(VLOOKUP(AJ421,'CODIGO PAGO'!$B$2:$B$20,1,0)),1,IF(OR(AND(DD421=1,AJ421&lt;&gt;"N"),AND(DD421=3,AJ421&lt;&gt;"B"),AND(DD421=2,LEFT(TRIM(AJ421),1)&lt;&gt;"I")),1,IF(OR(AND(DD421=0,AJ421="N"),AND(DD421=0,AJ421="B"),AND(DD421=0,LEFT(TRIM(AJ421),1)="I")),1,0))),"")</f>
        <v/>
      </c>
      <c r="EG421" s="23" t="str">
        <f t="shared" si="255"/>
        <v/>
      </c>
      <c r="EH421" s="23" t="str">
        <f>+IF(LEN($I421)&gt;5,IF(ISERROR(VLOOKUP(AL421,'CODIGO PAGO'!$B$2:$B$20,1,0)),1,IF(OR(AND(DF421=1,AL421&lt;&gt;"N"),AND(DF421=3,AL421&lt;&gt;"B"),AND(DF421=2,LEFT(TRIM(AL421),1)&lt;&gt;"I")),1,IF(OR(AND(DF421=0,AL421="N"),AND(DF421=0,AL421="B"),AND(DF421=0,LEFT(TRIM(AL421),1)="I")),1,0))),"")</f>
        <v/>
      </c>
      <c r="EI421" s="23" t="str">
        <f t="shared" si="256"/>
        <v/>
      </c>
      <c r="EJ421" s="23" t="str">
        <f>+IF(LEN($I421)&gt;5,IF(ISERROR(VLOOKUP(AN421,'CODIGO PAGO'!$B$2:$B$20,1,0)),1,IF(OR(AND(DH421=1,AN421&lt;&gt;"N"),AND(DH421=3,AN421&lt;&gt;"B"),AND(DH421=2,LEFT(TRIM(AN421),1)&lt;&gt;"I")),1,IF(OR(AND(DH421=0,AN421="N"),AND(DH421=0,AN421="B"),AND(DH421=0,LEFT(TRIM(AN421),1)="I")),1,0))),"")</f>
        <v/>
      </c>
      <c r="EK421" s="23" t="str">
        <f t="shared" si="257"/>
        <v/>
      </c>
      <c r="EL421" s="24" t="str">
        <f t="shared" si="258"/>
        <v/>
      </c>
    </row>
    <row r="422" spans="1:142" s="26" customFormat="1">
      <c r="A422" s="15" t="str">
        <f t="shared" si="224"/>
        <v/>
      </c>
      <c r="B422" s="1" t="str">
        <f>+IF(LEN(I422)&gt;5,'CODIGO PAGO'!$B$28,"")</f>
        <v/>
      </c>
      <c r="C422" s="1" t="str">
        <f>+IF(LEN($I422)&gt;5,BD!D422,"")</f>
        <v/>
      </c>
      <c r="D422" s="168" t="str">
        <f>+IF(LEN($I422)&gt;5,BD!A422,"")</f>
        <v/>
      </c>
      <c r="E422" s="1" t="str">
        <f>+IF(LEN($I422)&gt;5,BD!B422,"")</f>
        <v/>
      </c>
      <c r="F422" s="1" t="str">
        <f>+IF(LEN($I422)&gt;5,BD!C422,"")</f>
        <v/>
      </c>
      <c r="G422" s="141"/>
      <c r="H422" s="141"/>
      <c r="I422" s="1" t="str">
        <f>+IF(LEN(BD!G422)&gt;5,BD!G422,"")</f>
        <v/>
      </c>
      <c r="J422" s="167" t="str">
        <f>+IF(LEN($I422)&gt;5,BD!E422,"")</f>
        <v/>
      </c>
      <c r="K422" s="6" t="str">
        <f t="shared" si="225"/>
        <v/>
      </c>
      <c r="L422" s="87" t="str">
        <f>+IF(LEN($I422)&gt;5,BD!H422,"")</f>
        <v/>
      </c>
      <c r="M422" s="40" t="str">
        <f t="shared" si="226"/>
        <v/>
      </c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4" t="str">
        <f t="shared" si="227"/>
        <v/>
      </c>
      <c r="AQ422" s="5" t="str">
        <f t="shared" si="228"/>
        <v/>
      </c>
      <c r="AR422" s="91" t="str">
        <f t="shared" si="229"/>
        <v/>
      </c>
      <c r="AS422" s="5" t="str">
        <f t="shared" si="230"/>
        <v/>
      </c>
      <c r="AT422" s="91" t="str">
        <f t="shared" si="231"/>
        <v/>
      </c>
      <c r="AU422" s="4" t="str">
        <f t="shared" si="232"/>
        <v/>
      </c>
      <c r="AV422" s="4" t="str">
        <f t="shared" si="233"/>
        <v/>
      </c>
      <c r="AW422" s="4" t="str">
        <f t="shared" si="234"/>
        <v/>
      </c>
      <c r="AX422" s="4" t="str">
        <f t="shared" si="235"/>
        <v/>
      </c>
      <c r="AY422" s="88" t="str">
        <f t="shared" si="236"/>
        <v/>
      </c>
      <c r="AZ422" s="17" t="str">
        <f t="shared" si="237"/>
        <v/>
      </c>
      <c r="BA422" s="18" t="str">
        <f t="shared" si="238"/>
        <v/>
      </c>
      <c r="BB422" s="19" t="str">
        <f>+IF(LEN(I422)&gt;5,IF(INT(RIGHT(B422,1))=9,0.5*L422*AY422,INT(MID(B422,5,LEN(B422)-4))*L422)+IFERROR(VLOOKUP(I422,AJUSTES!$A$1:$I$50,9,0),0),"")</f>
        <v/>
      </c>
      <c r="BC422" s="12"/>
      <c r="BD422" s="19" t="str">
        <f t="shared" si="239"/>
        <v/>
      </c>
      <c r="BE422" s="18" t="str">
        <f t="shared" si="240"/>
        <v/>
      </c>
      <c r="BF422" s="139" t="str">
        <f t="shared" si="241"/>
        <v/>
      </c>
      <c r="BG422" s="114"/>
      <c r="BH422" s="18" t="str">
        <f t="shared" si="242"/>
        <v/>
      </c>
      <c r="BI422" s="13"/>
      <c r="BJ422" s="12"/>
      <c r="BK422" s="12"/>
      <c r="BL422" s="145"/>
      <c r="BM422" s="12"/>
      <c r="BN422" s="12"/>
      <c r="BO422" s="12"/>
      <c r="BP422" s="12"/>
      <c r="BQ422" s="12"/>
      <c r="BR422" s="12"/>
      <c r="BS422" s="146"/>
      <c r="BT422" s="14"/>
      <c r="BU422" s="12"/>
      <c r="BV422" s="12"/>
      <c r="BW422" s="12"/>
      <c r="BX422" s="12"/>
      <c r="BY422" s="12"/>
      <c r="BZ422" s="144"/>
      <c r="CA422" s="107" t="str">
        <f>+IF(LEN($I422)&gt;5,IF(BD!F422="N/A","",BD!F422),"")</f>
        <v/>
      </c>
      <c r="CB422" s="21"/>
      <c r="CC422" s="147"/>
      <c r="CD422" s="148"/>
      <c r="CE422" s="8" t="str">
        <f>+IF(LEN(I422)&gt;5,BD!M422,"")</f>
        <v/>
      </c>
      <c r="CF422" s="16" t="str">
        <f>+IF(LEN(I422)&gt;5,BD!N422,"")</f>
        <v/>
      </c>
      <c r="CG422" s="3" t="str">
        <f t="shared" si="243"/>
        <v/>
      </c>
      <c r="CH422" s="23" t="str">
        <f>+IF(AND(LEN($I422)&gt;5),IF(AND($J422&gt;N$1,$J422&lt;=$AO$1),1,IF((COUNTIFS(INCAPACIDADES!$C$1:$C$51,$I422,INCAPACIDADES!K$1:K$51,N$1))&gt;0,2,IF(VLOOKUP($C422,BD!$D$1:$F$501,3,0)&gt;N$1,0,3))),"")</f>
        <v/>
      </c>
      <c r="CI422" s="23" t="str">
        <f>+IF(AND(LEN($I422)&gt;5),IF(AND($J422&gt;O$1,$J422&lt;=$AO$1),1,IF((COUNTIFS(INCAPACIDADES!$C$1:$C$51,$I422,INCAPACIDADES!L$1:L$51,O$1))&gt;0,2,IF(VLOOKUP($C422,BD!$D$1:$F$501,3,0)&gt;O$1,0,3))),"")</f>
        <v/>
      </c>
      <c r="CJ422" s="23" t="str">
        <f>+IF(AND(LEN($I422)&gt;5),IF(AND($J422&gt;P$1,$J422&lt;=$AO$1),1,IF((COUNTIFS(INCAPACIDADES!$C$1:$C$51,$I422,INCAPACIDADES!M$1:M$51,P$1))&gt;0,2,IF(VLOOKUP($C422,BD!$D$1:$F$501,3,0)&gt;P$1,0,3))),"")</f>
        <v/>
      </c>
      <c r="CK422" s="23" t="str">
        <f>+IF(AND(LEN($I422)&gt;5),IF(AND($J422&gt;Q$1,$J422&lt;=$AO$1),1,IF((COUNTIFS(INCAPACIDADES!$C$1:$C$51,$I422,INCAPACIDADES!N$1:N$51,Q$1))&gt;0,2,IF(VLOOKUP($C422,BD!$D$1:$F$501,3,0)&gt;Q$1,0,3))),"")</f>
        <v/>
      </c>
      <c r="CL422" s="23" t="str">
        <f>+IF(AND(LEN($I422)&gt;5),IF(AND($J422&gt;R$1,$J422&lt;=$AO$1),1,IF((COUNTIFS(INCAPACIDADES!$C$1:$C$51,$I422,INCAPACIDADES!O$1:O$51,R$1))&gt;0,2,IF(VLOOKUP($C422,BD!$D$1:$F$501,3,0)&gt;R$1,0,3))),"")</f>
        <v/>
      </c>
      <c r="CM422" s="23" t="str">
        <f>+IF(AND(LEN($I422)&gt;5),IF(AND($J422&gt;S$1,$J422&lt;=$AO$1),1,IF((COUNTIFS(INCAPACIDADES!$C$1:$C$51,$I422,INCAPACIDADES!P$1:P$51,S$1))&gt;0,2,IF(VLOOKUP($C422,BD!$D$1:$F$501,3,0)&gt;S$1,0,3))),"")</f>
        <v/>
      </c>
      <c r="CN422" s="23" t="str">
        <f>+IF(AND(LEN($I422)&gt;5),IF(AND($J422&gt;T$1,$J422&lt;=$AO$1),1,IF((COUNTIFS(INCAPACIDADES!$C$1:$C$51,$I422,INCAPACIDADES!Q$1:Q$51,T$1))&gt;0,2,IF(VLOOKUP($C422,BD!$D$1:$F$501,3,0)&gt;T$1,0,3))),"")</f>
        <v/>
      </c>
      <c r="CO422" s="23" t="str">
        <f>+IF(AND(LEN($I422)&gt;5),IF(AND($J422&gt;U$1,$J422&lt;=$AO$1),1,IF((COUNTIFS(INCAPACIDADES!$C$1:$C$51,$I422,INCAPACIDADES!R$1:R$51,U$1))&gt;0,2,IF(VLOOKUP($C422,BD!$D$1:$F$501,3,0)&gt;U$1,0,3))),"")</f>
        <v/>
      </c>
      <c r="CP422" s="23" t="str">
        <f>+IF(AND(LEN($I422)&gt;5),IF(AND($J422&gt;V$1,$J422&lt;=$AO$1),1,IF((COUNTIFS(INCAPACIDADES!$C$1:$C$51,$I422,INCAPACIDADES!S$1:S$51,V$1))&gt;0,2,IF(VLOOKUP($C422,BD!$D$1:$F$501,3,0)&gt;V$1,0,3))),"")</f>
        <v/>
      </c>
      <c r="CQ422" s="23" t="str">
        <f>+IF(AND(LEN($I422)&gt;5),IF(AND($J422&gt;W$1,$J422&lt;=$AO$1),1,IF((COUNTIFS(INCAPACIDADES!$C$1:$C$51,$I422,INCAPACIDADES!T$1:T$51,W$1))&gt;0,2,IF(VLOOKUP($C422,BD!$D$1:$F$501,3,0)&gt;W$1,0,3))),"")</f>
        <v/>
      </c>
      <c r="CR422" s="23" t="str">
        <f>+IF(AND(LEN($I422)&gt;5),IF(AND($J422&gt;X$1,$J422&lt;=$AO$1),1,IF((COUNTIFS(INCAPACIDADES!$C$1:$C$51,$I422,INCAPACIDADES!U$1:U$51,X$1))&gt;0,2,IF(VLOOKUP($C422,BD!$D$1:$F$501,3,0)&gt;X$1,0,3))),"")</f>
        <v/>
      </c>
      <c r="CS422" s="23" t="str">
        <f>+IF(AND(LEN($I422)&gt;5),IF(AND($J422&gt;Y$1,$J422&lt;=$AO$1),1,IF((COUNTIFS(INCAPACIDADES!$C$1:$C$51,$I422,INCAPACIDADES!V$1:V$51,Y$1))&gt;0,2,IF(VLOOKUP($C422,BD!$D$1:$F$501,3,0)&gt;Y$1,0,3))),"")</f>
        <v/>
      </c>
      <c r="CT422" s="23" t="str">
        <f>+IF(AND(LEN($I422)&gt;5),IF(AND($J422&gt;Z$1,$J422&lt;=$AO$1),1,IF((COUNTIFS(INCAPACIDADES!$C$1:$C$51,$I422,INCAPACIDADES!W$1:W$51,Z$1))&gt;0,2,IF(VLOOKUP($C422,BD!$D$1:$F$501,3,0)&gt;Z$1,0,3))),"")</f>
        <v/>
      </c>
      <c r="CU422" s="23" t="str">
        <f>+IF(AND(LEN($I422)&gt;5),IF(AND($J422&gt;AA$1,$J422&lt;=$AO$1),1,IF((COUNTIFS(INCAPACIDADES!$C$1:$C$51,$I422,INCAPACIDADES!X$1:X$51,AA$1))&gt;0,2,IF(VLOOKUP($C422,BD!$D$1:$F$501,3,0)&gt;AA$1,0,3))),"")</f>
        <v/>
      </c>
      <c r="CV422" s="23" t="str">
        <f>+IF(AND(LEN($I422)&gt;5),IF(AND($J422&gt;AB$1,$J422&lt;=$AO$1),1,IF((COUNTIFS(INCAPACIDADES!$C$1:$C$51,$I422,INCAPACIDADES!Y$1:Y$51,AB$1))&gt;0,2,IF(VLOOKUP($C422,BD!$D$1:$F$501,3,0)&gt;AB$1,0,3))),"")</f>
        <v/>
      </c>
      <c r="CW422" s="23" t="str">
        <f>+IF(AND(LEN($I422)&gt;5),IF(AND($J422&gt;AC$1,$J422&lt;=$AO$1),1,IF((COUNTIFS(INCAPACIDADES!$C$1:$C$51,$I422,INCAPACIDADES!Z$1:Z$51,AC$1))&gt;0,2,IF(VLOOKUP($C422,BD!$D$1:$F$501,3,0)&gt;AC$1,0,3))),"")</f>
        <v/>
      </c>
      <c r="CX422" s="23" t="str">
        <f>+IF(AND(LEN($I422)&gt;5),IF(AND($J422&gt;AD$1,$J422&lt;=$AO$1),1,IF((COUNTIFS(INCAPACIDADES!$C$1:$C$51,$I422,INCAPACIDADES!AA$1:AA$51,AD$1))&gt;0,2,IF(VLOOKUP($C422,BD!$D$1:$F$501,3,0)&gt;AD$1,0,3))),"")</f>
        <v/>
      </c>
      <c r="CY422" s="23" t="str">
        <f>+IF(AND(LEN($I422)&gt;5),IF(AND($J422&gt;AE$1,$J422&lt;=$AO$1),1,IF((COUNTIFS(INCAPACIDADES!$C$1:$C$51,$I422,INCAPACIDADES!AB$1:AB$51,AE$1))&gt;0,2,IF(VLOOKUP($C422,BD!$D$1:$F$501,3,0)&gt;AE$1,0,3))),"")</f>
        <v/>
      </c>
      <c r="CZ422" s="23" t="str">
        <f>+IF(AND(LEN($I422)&gt;5),IF(AND($J422&gt;AF$1,$J422&lt;=$AO$1),1,IF((COUNTIFS(INCAPACIDADES!$C$1:$C$51,$I422,INCAPACIDADES!AC$1:AC$51,AF$1))&gt;0,2,IF(VLOOKUP($C422,BD!$D$1:$F$501,3,0)&gt;AF$1,0,3))),"")</f>
        <v/>
      </c>
      <c r="DA422" s="23" t="str">
        <f>+IF(AND(LEN($I422)&gt;5),IF(AND($J422&gt;AG$1,$J422&lt;=$AO$1),1,IF((COUNTIFS(INCAPACIDADES!$C$1:$C$51,$I422,INCAPACIDADES!AD$1:AD$51,AG$1))&gt;0,2,IF(VLOOKUP($C422,BD!$D$1:$F$501,3,0)&gt;AG$1,0,3))),"")</f>
        <v/>
      </c>
      <c r="DB422" s="23" t="str">
        <f>+IF(AND(LEN($I422)&gt;5),IF(AND($J422&gt;AH$1,$J422&lt;=$AO$1),1,IF((COUNTIFS(INCAPACIDADES!$C$1:$C$51,$I422,INCAPACIDADES!AE$1:AE$51,AH$1))&gt;0,2,IF(VLOOKUP($C422,BD!$D$1:$F$501,3,0)&gt;AH$1,0,3))),"")</f>
        <v/>
      </c>
      <c r="DC422" s="23" t="str">
        <f>+IF(AND(LEN($I422)&gt;5),IF(AND($J422&gt;AI$1,$J422&lt;=$AO$1),1,IF((COUNTIFS(INCAPACIDADES!$C$1:$C$51,$I422,INCAPACIDADES!AF$1:AF$51,AI$1))&gt;0,2,IF(VLOOKUP($C422,BD!$D$1:$F$501,3,0)&gt;AI$1,0,3))),"")</f>
        <v/>
      </c>
      <c r="DD422" s="23" t="str">
        <f>+IF(AND(LEN($I422)&gt;5),IF(AND($J422&gt;AJ$1,$J422&lt;=$AO$1),1,IF((COUNTIFS(INCAPACIDADES!$C$1:$C$51,$I422,INCAPACIDADES!AG$1:AG$51,AJ$1))&gt;0,2,IF(VLOOKUP($C422,BD!$D$1:$F$501,3,0)&gt;AJ$1,0,3))),"")</f>
        <v/>
      </c>
      <c r="DE422" s="23" t="str">
        <f>+IF(AND(LEN($I422)&gt;5),IF(AND($J422&gt;AK$1,$J422&lt;=$AO$1),1,IF((COUNTIFS(INCAPACIDADES!$C$1:$C$51,$I422,INCAPACIDADES!AH$1:AH$51,AK$1))&gt;0,2,IF(VLOOKUP($C422,BD!$D$1:$F$501,3,0)&gt;AK$1,0,3))),"")</f>
        <v/>
      </c>
      <c r="DF422" s="23" t="str">
        <f>+IF(AND(LEN($I422)&gt;5),IF(AND($J422&gt;AL$1,$J422&lt;=$AO$1),1,IF((COUNTIFS(INCAPACIDADES!$C$1:$C$51,$I422,INCAPACIDADES!AI$1:AI$51,AL$1))&gt;0,2,IF(VLOOKUP($C422,BD!$D$1:$F$501,3,0)&gt;AL$1,0,3))),"")</f>
        <v/>
      </c>
      <c r="DG422" s="23" t="str">
        <f>+IF(AND(LEN($I422)&gt;5),IF(AND($J422&gt;AM$1,$J422&lt;=$AO$1),1,IF((COUNTIFS(INCAPACIDADES!$C$1:$C$51,$I422,INCAPACIDADES!AJ$1:AJ$51,AM$1))&gt;0,2,IF(VLOOKUP($C422,BD!$D$1:$F$501,3,0)&gt;AM$1,0,3))),"")</f>
        <v/>
      </c>
      <c r="DH422" s="23" t="str">
        <f>+IF(AND(LEN($I422)&gt;5),IF(AND($J422&gt;AN$1,$J422&lt;=$AO$1),1,IF((COUNTIFS(INCAPACIDADES!$C$1:$C$51,$I422,INCAPACIDADES!AK$1:AK$51,AN$1))&gt;0,2,IF(VLOOKUP($C422,BD!$D$1:$F$501,3,0)&gt;AN$1,0,3))),"")</f>
        <v/>
      </c>
      <c r="DI422" s="23" t="str">
        <f>+IF(AND(LEN($I422)&gt;5),IF(AND($J422&gt;AO$1,$J422&lt;=$AO$1),1,IF((COUNTIFS(INCAPACIDADES!$C$1:$C$51,$I422,INCAPACIDADES!AL$1:AL$51,AO$1))&gt;0,2,IF(VLOOKUP($C422,BD!$D$1:$F$501,3,0)&gt;AO$1,0,3))),"")</f>
        <v/>
      </c>
      <c r="DJ422" s="23" t="str">
        <f>+IF(LEN($I422)&gt;5,IF(ISERROR(VLOOKUP(N422,'CODIGO PAGO'!$B$2:$B$20,1,0)),1,IF(OR(AND(CH422=1,N422&lt;&gt;"N"),AND(CH422=3,N422&lt;&gt;"B"),AND(CH422=2,LEFT(TRIM(N422),1)&lt;&gt;"I")),1,IF(OR(AND(CH422=0,N422="N"),AND(CH422=0,N422="B"),AND(CH422=0,LEFT(TRIM(N422),1)="I")),1,0))),"")</f>
        <v/>
      </c>
      <c r="DK422" s="23" t="str">
        <f t="shared" si="244"/>
        <v/>
      </c>
      <c r="DL422" s="23" t="str">
        <f>+IF(LEN($I422)&gt;5,IF(ISERROR(VLOOKUP(P422,'CODIGO PAGO'!$B$2:$B$20,1,0)),1,IF(OR(AND(CJ422=1,P422&lt;&gt;"N"),AND(CJ422=3,P422&lt;&gt;"B"),AND(CJ422=2,LEFT(TRIM(P422),1)&lt;&gt;"I")),1,IF(OR(AND(CJ422=0,P422="N"),AND(CJ422=0,P422="B"),AND(CJ422=0,LEFT(TRIM(P422),1)="I")),1,0))),"")</f>
        <v/>
      </c>
      <c r="DM422" s="23" t="str">
        <f t="shared" si="245"/>
        <v/>
      </c>
      <c r="DN422" s="23" t="str">
        <f>+IF(LEN($I422)&gt;5,IF(ISERROR(VLOOKUP(R422,'CODIGO PAGO'!$B$2:$B$20,1,0)),1,IF(OR(AND(CL422=1,R422&lt;&gt;"N"),AND(CL422=3,R422&lt;&gt;"B"),AND(CL422=2,LEFT(TRIM(R422),1)&lt;&gt;"I")),1,IF(OR(AND(CL422=0,R422="N"),AND(CL422=0,R422="B"),AND(CL422=0,LEFT(TRIM(R422),1)="I")),1,0))),"")</f>
        <v/>
      </c>
      <c r="DO422" s="23" t="str">
        <f t="shared" si="246"/>
        <v/>
      </c>
      <c r="DP422" s="23" t="str">
        <f>+IF(LEN($I422)&gt;5,IF(ISERROR(VLOOKUP(T422,'CODIGO PAGO'!$B$2:$B$20,1,0)),1,IF(OR(AND(CN422=1,T422&lt;&gt;"N"),AND(CN422=3,T422&lt;&gt;"B"),AND(CN422=2,LEFT(TRIM(T422),1)&lt;&gt;"I")),1,IF(OR(AND(CN422=0,T422="N"),AND(CN422=0,T422="B"),AND(CN422=0,LEFT(TRIM(T422),1)="I")),1,0))),"")</f>
        <v/>
      </c>
      <c r="DQ422" s="23" t="str">
        <f t="shared" si="247"/>
        <v/>
      </c>
      <c r="DR422" s="23" t="str">
        <f>+IF(LEN($I422)&gt;5,IF(ISERROR(VLOOKUP(V422,'CODIGO PAGO'!$B$2:$B$20,1,0)),1,IF(OR(AND(CP422=1,V422&lt;&gt;"N"),AND(CP422=3,V422&lt;&gt;"B"),AND(CP422=2,LEFT(TRIM(V422),1)&lt;&gt;"I")),1,IF(OR(AND(CP422=0,V422="N"),AND(CP422=0,V422="B"),AND(CP422=0,LEFT(TRIM(V422),1)="I")),1,0))),"")</f>
        <v/>
      </c>
      <c r="DS422" s="23" t="str">
        <f t="shared" si="248"/>
        <v/>
      </c>
      <c r="DT422" s="23" t="str">
        <f>+IF(LEN($I422)&gt;5,IF(ISERROR(VLOOKUP(X422,'CODIGO PAGO'!$B$2:$B$20,1,0)),1,IF(OR(AND(CR422=1,X422&lt;&gt;"N"),AND(CR422=3,X422&lt;&gt;"B"),AND(CR422=2,LEFT(TRIM(X422),1)&lt;&gt;"I")),1,IF(OR(AND(CR422=0,X422="N"),AND(CR422=0,X422="B"),AND(CR422=0,LEFT(TRIM(X422),1)="I")),1,0))),"")</f>
        <v/>
      </c>
      <c r="DU422" s="23" t="str">
        <f t="shared" si="249"/>
        <v/>
      </c>
      <c r="DV422" s="23" t="str">
        <f>+IF(LEN($I422)&gt;5,IF(ISERROR(VLOOKUP(Z422,'CODIGO PAGO'!$B$2:$B$20,1,0)),1,IF(OR(AND(CT422=1,Z422&lt;&gt;"N"),AND(CT422=3,Z422&lt;&gt;"B"),AND(CT422=2,LEFT(TRIM(Z422),1)&lt;&gt;"I")),1,IF(OR(AND(CT422=0,Z422="N"),AND(CT422=0,Z422="B"),AND(CT422=0,LEFT(TRIM(Z422),1)="I")),1,0))),"")</f>
        <v/>
      </c>
      <c r="DW422" s="23" t="str">
        <f t="shared" si="250"/>
        <v/>
      </c>
      <c r="DX422" s="23" t="str">
        <f>+IF(LEN($I422)&gt;5,IF(ISERROR(VLOOKUP(AB422,'CODIGO PAGO'!$B$2:$B$20,1,0)),1,IF(OR(AND(CV422=1,AB422&lt;&gt;"N"),AND(CV422=3,AB422&lt;&gt;"B"),AND(CV422=2,LEFT(TRIM(AB422),1)&lt;&gt;"I")),1,IF(OR(AND(CV422=0,AB422="N"),AND(CV422=0,AB422="B"),AND(CV422=0,LEFT(TRIM(AB422),1)="I")),1,0))),"")</f>
        <v/>
      </c>
      <c r="DY422" s="23" t="str">
        <f t="shared" si="251"/>
        <v/>
      </c>
      <c r="DZ422" s="23" t="str">
        <f>+IF(LEN($I422)&gt;5,IF(ISERROR(VLOOKUP(AD422,'CODIGO PAGO'!$B$2:$B$20,1,0)),1,IF(OR(AND(CX422=1,AD422&lt;&gt;"N"),AND(CX422=3,AD422&lt;&gt;"B"),AND(CX422=2,LEFT(TRIM(AD422),1)&lt;&gt;"I")),1,IF(OR(AND(CX422=0,AD422="N"),AND(CX422=0,AD422="B"),AND(CX422=0,LEFT(TRIM(AD422),1)="I")),1,0))),"")</f>
        <v/>
      </c>
      <c r="EA422" s="23" t="str">
        <f t="shared" si="252"/>
        <v/>
      </c>
      <c r="EB422" s="23" t="str">
        <f>+IF(LEN($I422)&gt;5,IF(ISERROR(VLOOKUP(AF422,'CODIGO PAGO'!$B$2:$B$20,1,0)),1,IF(OR(AND(CZ422=1,AF422&lt;&gt;"N"),AND(CZ422=3,AF422&lt;&gt;"B"),AND(CZ422=2,LEFT(TRIM(AF422),1)&lt;&gt;"I")),1,IF(OR(AND(CZ422=0,AF422="N"),AND(CZ422=0,AF422="B"),AND(CZ422=0,LEFT(TRIM(AF422),1)="I")),1,0))),"")</f>
        <v/>
      </c>
      <c r="EC422" s="23" t="str">
        <f t="shared" si="253"/>
        <v/>
      </c>
      <c r="ED422" s="23" t="str">
        <f>+IF(LEN($I422)&gt;5,IF(ISERROR(VLOOKUP(AH422,'CODIGO PAGO'!$B$2:$B$20,1,0)),1,IF(OR(AND(DB422=1,AH422&lt;&gt;"N"),AND(DB422=3,AH422&lt;&gt;"B"),AND(DB422=2,LEFT(TRIM(AH422),1)&lt;&gt;"I")),1,IF(OR(AND(DB422=0,AH422="N"),AND(DB422=0,AH422="B"),AND(DB422=0,LEFT(TRIM(AH422),1)="I")),1,0))),"")</f>
        <v/>
      </c>
      <c r="EE422" s="23" t="str">
        <f t="shared" si="254"/>
        <v/>
      </c>
      <c r="EF422" s="23" t="str">
        <f>+IF(LEN($I422)&gt;5,IF(ISERROR(VLOOKUP(AJ422,'CODIGO PAGO'!$B$2:$B$20,1,0)),1,IF(OR(AND(DD422=1,AJ422&lt;&gt;"N"),AND(DD422=3,AJ422&lt;&gt;"B"),AND(DD422=2,LEFT(TRIM(AJ422),1)&lt;&gt;"I")),1,IF(OR(AND(DD422=0,AJ422="N"),AND(DD422=0,AJ422="B"),AND(DD422=0,LEFT(TRIM(AJ422),1)="I")),1,0))),"")</f>
        <v/>
      </c>
      <c r="EG422" s="23" t="str">
        <f t="shared" si="255"/>
        <v/>
      </c>
      <c r="EH422" s="23" t="str">
        <f>+IF(LEN($I422)&gt;5,IF(ISERROR(VLOOKUP(AL422,'CODIGO PAGO'!$B$2:$B$20,1,0)),1,IF(OR(AND(DF422=1,AL422&lt;&gt;"N"),AND(DF422=3,AL422&lt;&gt;"B"),AND(DF422=2,LEFT(TRIM(AL422),1)&lt;&gt;"I")),1,IF(OR(AND(DF422=0,AL422="N"),AND(DF422=0,AL422="B"),AND(DF422=0,LEFT(TRIM(AL422),1)="I")),1,0))),"")</f>
        <v/>
      </c>
      <c r="EI422" s="23" t="str">
        <f t="shared" si="256"/>
        <v/>
      </c>
      <c r="EJ422" s="23" t="str">
        <f>+IF(LEN($I422)&gt;5,IF(ISERROR(VLOOKUP(AN422,'CODIGO PAGO'!$B$2:$B$20,1,0)),1,IF(OR(AND(DH422=1,AN422&lt;&gt;"N"),AND(DH422=3,AN422&lt;&gt;"B"),AND(DH422=2,LEFT(TRIM(AN422),1)&lt;&gt;"I")),1,IF(OR(AND(DH422=0,AN422="N"),AND(DH422=0,AN422="B"),AND(DH422=0,LEFT(TRIM(AN422),1)="I")),1,0))),"")</f>
        <v/>
      </c>
      <c r="EK422" s="23" t="str">
        <f t="shared" si="257"/>
        <v/>
      </c>
      <c r="EL422" s="24" t="str">
        <f t="shared" si="258"/>
        <v/>
      </c>
    </row>
    <row r="423" spans="1:142" s="26" customFormat="1">
      <c r="A423" s="15" t="str">
        <f t="shared" si="224"/>
        <v/>
      </c>
      <c r="B423" s="1" t="str">
        <f>+IF(LEN(I423)&gt;5,'CODIGO PAGO'!$B$28,"")</f>
        <v/>
      </c>
      <c r="C423" s="1" t="str">
        <f>+IF(LEN($I423)&gt;5,BD!D423,"")</f>
        <v/>
      </c>
      <c r="D423" s="168" t="str">
        <f>+IF(LEN($I423)&gt;5,BD!A423,"")</f>
        <v/>
      </c>
      <c r="E423" s="1" t="str">
        <f>+IF(LEN($I423)&gt;5,BD!B423,"")</f>
        <v/>
      </c>
      <c r="F423" s="1" t="str">
        <f>+IF(LEN($I423)&gt;5,BD!C423,"")</f>
        <v/>
      </c>
      <c r="G423" s="141"/>
      <c r="H423" s="141"/>
      <c r="I423" s="1" t="str">
        <f>+IF(LEN(BD!G423)&gt;5,BD!G423,"")</f>
        <v/>
      </c>
      <c r="J423" s="167" t="str">
        <f>+IF(LEN($I423)&gt;5,BD!E423,"")</f>
        <v/>
      </c>
      <c r="K423" s="6" t="str">
        <f t="shared" si="225"/>
        <v/>
      </c>
      <c r="L423" s="87" t="str">
        <f>+IF(LEN($I423)&gt;5,BD!H423,"")</f>
        <v/>
      </c>
      <c r="M423" s="40" t="str">
        <f t="shared" si="226"/>
        <v/>
      </c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4" t="str">
        <f t="shared" si="227"/>
        <v/>
      </c>
      <c r="AQ423" s="5" t="str">
        <f t="shared" si="228"/>
        <v/>
      </c>
      <c r="AR423" s="91" t="str">
        <f t="shared" si="229"/>
        <v/>
      </c>
      <c r="AS423" s="5" t="str">
        <f t="shared" si="230"/>
        <v/>
      </c>
      <c r="AT423" s="91" t="str">
        <f t="shared" si="231"/>
        <v/>
      </c>
      <c r="AU423" s="4" t="str">
        <f t="shared" si="232"/>
        <v/>
      </c>
      <c r="AV423" s="4" t="str">
        <f t="shared" si="233"/>
        <v/>
      </c>
      <c r="AW423" s="4" t="str">
        <f t="shared" si="234"/>
        <v/>
      </c>
      <c r="AX423" s="4" t="str">
        <f t="shared" si="235"/>
        <v/>
      </c>
      <c r="AY423" s="88" t="str">
        <f t="shared" si="236"/>
        <v/>
      </c>
      <c r="AZ423" s="17" t="str">
        <f t="shared" si="237"/>
        <v/>
      </c>
      <c r="BA423" s="18" t="str">
        <f t="shared" si="238"/>
        <v/>
      </c>
      <c r="BB423" s="19" t="str">
        <f>+IF(LEN(I423)&gt;5,IF(INT(RIGHT(B423,1))=9,0.5*L423*AY423,INT(MID(B423,5,LEN(B423)-4))*L423)+IFERROR(VLOOKUP(I423,AJUSTES!$A$1:$I$50,9,0),0),"")</f>
        <v/>
      </c>
      <c r="BC423" s="12"/>
      <c r="BD423" s="19" t="str">
        <f t="shared" si="239"/>
        <v/>
      </c>
      <c r="BE423" s="18" t="str">
        <f t="shared" si="240"/>
        <v/>
      </c>
      <c r="BF423" s="139" t="str">
        <f t="shared" si="241"/>
        <v/>
      </c>
      <c r="BG423" s="114"/>
      <c r="BH423" s="18" t="str">
        <f t="shared" si="242"/>
        <v/>
      </c>
      <c r="BI423" s="13"/>
      <c r="BJ423" s="12"/>
      <c r="BK423" s="12"/>
      <c r="BL423" s="145"/>
      <c r="BM423" s="12"/>
      <c r="BN423" s="12"/>
      <c r="BO423" s="12"/>
      <c r="BP423" s="12"/>
      <c r="BQ423" s="12"/>
      <c r="BR423" s="12"/>
      <c r="BS423" s="146"/>
      <c r="BT423" s="14"/>
      <c r="BU423" s="12"/>
      <c r="BV423" s="12"/>
      <c r="BW423" s="12"/>
      <c r="BX423" s="12"/>
      <c r="BY423" s="12"/>
      <c r="BZ423" s="144"/>
      <c r="CA423" s="107" t="str">
        <f>+IF(LEN($I423)&gt;5,IF(BD!F423="N/A","",BD!F423),"")</f>
        <v/>
      </c>
      <c r="CB423" s="21"/>
      <c r="CC423" s="147"/>
      <c r="CD423" s="148"/>
      <c r="CE423" s="8" t="str">
        <f>+IF(LEN(I423)&gt;5,BD!M423,"")</f>
        <v/>
      </c>
      <c r="CF423" s="16" t="str">
        <f>+IF(LEN(I423)&gt;5,BD!N423,"")</f>
        <v/>
      </c>
      <c r="CG423" s="3" t="str">
        <f t="shared" si="243"/>
        <v/>
      </c>
      <c r="CH423" s="23" t="str">
        <f>+IF(AND(LEN($I423)&gt;5),IF(AND($J423&gt;N$1,$J423&lt;=$AO$1),1,IF((COUNTIFS(INCAPACIDADES!$C$1:$C$51,$I423,INCAPACIDADES!K$1:K$51,N$1))&gt;0,2,IF(VLOOKUP($C423,BD!$D$1:$F$501,3,0)&gt;N$1,0,3))),"")</f>
        <v/>
      </c>
      <c r="CI423" s="23" t="str">
        <f>+IF(AND(LEN($I423)&gt;5),IF(AND($J423&gt;O$1,$J423&lt;=$AO$1),1,IF((COUNTIFS(INCAPACIDADES!$C$1:$C$51,$I423,INCAPACIDADES!L$1:L$51,O$1))&gt;0,2,IF(VLOOKUP($C423,BD!$D$1:$F$501,3,0)&gt;O$1,0,3))),"")</f>
        <v/>
      </c>
      <c r="CJ423" s="23" t="str">
        <f>+IF(AND(LEN($I423)&gt;5),IF(AND($J423&gt;P$1,$J423&lt;=$AO$1),1,IF((COUNTIFS(INCAPACIDADES!$C$1:$C$51,$I423,INCAPACIDADES!M$1:M$51,P$1))&gt;0,2,IF(VLOOKUP($C423,BD!$D$1:$F$501,3,0)&gt;P$1,0,3))),"")</f>
        <v/>
      </c>
      <c r="CK423" s="23" t="str">
        <f>+IF(AND(LEN($I423)&gt;5),IF(AND($J423&gt;Q$1,$J423&lt;=$AO$1),1,IF((COUNTIFS(INCAPACIDADES!$C$1:$C$51,$I423,INCAPACIDADES!N$1:N$51,Q$1))&gt;0,2,IF(VLOOKUP($C423,BD!$D$1:$F$501,3,0)&gt;Q$1,0,3))),"")</f>
        <v/>
      </c>
      <c r="CL423" s="23" t="str">
        <f>+IF(AND(LEN($I423)&gt;5),IF(AND($J423&gt;R$1,$J423&lt;=$AO$1),1,IF((COUNTIFS(INCAPACIDADES!$C$1:$C$51,$I423,INCAPACIDADES!O$1:O$51,R$1))&gt;0,2,IF(VLOOKUP($C423,BD!$D$1:$F$501,3,0)&gt;R$1,0,3))),"")</f>
        <v/>
      </c>
      <c r="CM423" s="23" t="str">
        <f>+IF(AND(LEN($I423)&gt;5),IF(AND($J423&gt;S$1,$J423&lt;=$AO$1),1,IF((COUNTIFS(INCAPACIDADES!$C$1:$C$51,$I423,INCAPACIDADES!P$1:P$51,S$1))&gt;0,2,IF(VLOOKUP($C423,BD!$D$1:$F$501,3,0)&gt;S$1,0,3))),"")</f>
        <v/>
      </c>
      <c r="CN423" s="23" t="str">
        <f>+IF(AND(LEN($I423)&gt;5),IF(AND($J423&gt;T$1,$J423&lt;=$AO$1),1,IF((COUNTIFS(INCAPACIDADES!$C$1:$C$51,$I423,INCAPACIDADES!Q$1:Q$51,T$1))&gt;0,2,IF(VLOOKUP($C423,BD!$D$1:$F$501,3,0)&gt;T$1,0,3))),"")</f>
        <v/>
      </c>
      <c r="CO423" s="23" t="str">
        <f>+IF(AND(LEN($I423)&gt;5),IF(AND($J423&gt;U$1,$J423&lt;=$AO$1),1,IF((COUNTIFS(INCAPACIDADES!$C$1:$C$51,$I423,INCAPACIDADES!R$1:R$51,U$1))&gt;0,2,IF(VLOOKUP($C423,BD!$D$1:$F$501,3,0)&gt;U$1,0,3))),"")</f>
        <v/>
      </c>
      <c r="CP423" s="23" t="str">
        <f>+IF(AND(LEN($I423)&gt;5),IF(AND($J423&gt;V$1,$J423&lt;=$AO$1),1,IF((COUNTIFS(INCAPACIDADES!$C$1:$C$51,$I423,INCAPACIDADES!S$1:S$51,V$1))&gt;0,2,IF(VLOOKUP($C423,BD!$D$1:$F$501,3,0)&gt;V$1,0,3))),"")</f>
        <v/>
      </c>
      <c r="CQ423" s="23" t="str">
        <f>+IF(AND(LEN($I423)&gt;5),IF(AND($J423&gt;W$1,$J423&lt;=$AO$1),1,IF((COUNTIFS(INCAPACIDADES!$C$1:$C$51,$I423,INCAPACIDADES!T$1:T$51,W$1))&gt;0,2,IF(VLOOKUP($C423,BD!$D$1:$F$501,3,0)&gt;W$1,0,3))),"")</f>
        <v/>
      </c>
      <c r="CR423" s="23" t="str">
        <f>+IF(AND(LEN($I423)&gt;5),IF(AND($J423&gt;X$1,$J423&lt;=$AO$1),1,IF((COUNTIFS(INCAPACIDADES!$C$1:$C$51,$I423,INCAPACIDADES!U$1:U$51,X$1))&gt;0,2,IF(VLOOKUP($C423,BD!$D$1:$F$501,3,0)&gt;X$1,0,3))),"")</f>
        <v/>
      </c>
      <c r="CS423" s="23" t="str">
        <f>+IF(AND(LEN($I423)&gt;5),IF(AND($J423&gt;Y$1,$J423&lt;=$AO$1),1,IF((COUNTIFS(INCAPACIDADES!$C$1:$C$51,$I423,INCAPACIDADES!V$1:V$51,Y$1))&gt;0,2,IF(VLOOKUP($C423,BD!$D$1:$F$501,3,0)&gt;Y$1,0,3))),"")</f>
        <v/>
      </c>
      <c r="CT423" s="23" t="str">
        <f>+IF(AND(LEN($I423)&gt;5),IF(AND($J423&gt;Z$1,$J423&lt;=$AO$1),1,IF((COUNTIFS(INCAPACIDADES!$C$1:$C$51,$I423,INCAPACIDADES!W$1:W$51,Z$1))&gt;0,2,IF(VLOOKUP($C423,BD!$D$1:$F$501,3,0)&gt;Z$1,0,3))),"")</f>
        <v/>
      </c>
      <c r="CU423" s="23" t="str">
        <f>+IF(AND(LEN($I423)&gt;5),IF(AND($J423&gt;AA$1,$J423&lt;=$AO$1),1,IF((COUNTIFS(INCAPACIDADES!$C$1:$C$51,$I423,INCAPACIDADES!X$1:X$51,AA$1))&gt;0,2,IF(VLOOKUP($C423,BD!$D$1:$F$501,3,0)&gt;AA$1,0,3))),"")</f>
        <v/>
      </c>
      <c r="CV423" s="23" t="str">
        <f>+IF(AND(LEN($I423)&gt;5),IF(AND($J423&gt;AB$1,$J423&lt;=$AO$1),1,IF((COUNTIFS(INCAPACIDADES!$C$1:$C$51,$I423,INCAPACIDADES!Y$1:Y$51,AB$1))&gt;0,2,IF(VLOOKUP($C423,BD!$D$1:$F$501,3,0)&gt;AB$1,0,3))),"")</f>
        <v/>
      </c>
      <c r="CW423" s="23" t="str">
        <f>+IF(AND(LEN($I423)&gt;5),IF(AND($J423&gt;AC$1,$J423&lt;=$AO$1),1,IF((COUNTIFS(INCAPACIDADES!$C$1:$C$51,$I423,INCAPACIDADES!Z$1:Z$51,AC$1))&gt;0,2,IF(VLOOKUP($C423,BD!$D$1:$F$501,3,0)&gt;AC$1,0,3))),"")</f>
        <v/>
      </c>
      <c r="CX423" s="23" t="str">
        <f>+IF(AND(LEN($I423)&gt;5),IF(AND($J423&gt;AD$1,$J423&lt;=$AO$1),1,IF((COUNTIFS(INCAPACIDADES!$C$1:$C$51,$I423,INCAPACIDADES!AA$1:AA$51,AD$1))&gt;0,2,IF(VLOOKUP($C423,BD!$D$1:$F$501,3,0)&gt;AD$1,0,3))),"")</f>
        <v/>
      </c>
      <c r="CY423" s="23" t="str">
        <f>+IF(AND(LEN($I423)&gt;5),IF(AND($J423&gt;AE$1,$J423&lt;=$AO$1),1,IF((COUNTIFS(INCAPACIDADES!$C$1:$C$51,$I423,INCAPACIDADES!AB$1:AB$51,AE$1))&gt;0,2,IF(VLOOKUP($C423,BD!$D$1:$F$501,3,0)&gt;AE$1,0,3))),"")</f>
        <v/>
      </c>
      <c r="CZ423" s="23" t="str">
        <f>+IF(AND(LEN($I423)&gt;5),IF(AND($J423&gt;AF$1,$J423&lt;=$AO$1),1,IF((COUNTIFS(INCAPACIDADES!$C$1:$C$51,$I423,INCAPACIDADES!AC$1:AC$51,AF$1))&gt;0,2,IF(VLOOKUP($C423,BD!$D$1:$F$501,3,0)&gt;AF$1,0,3))),"")</f>
        <v/>
      </c>
      <c r="DA423" s="23" t="str">
        <f>+IF(AND(LEN($I423)&gt;5),IF(AND($J423&gt;AG$1,$J423&lt;=$AO$1),1,IF((COUNTIFS(INCAPACIDADES!$C$1:$C$51,$I423,INCAPACIDADES!AD$1:AD$51,AG$1))&gt;0,2,IF(VLOOKUP($C423,BD!$D$1:$F$501,3,0)&gt;AG$1,0,3))),"")</f>
        <v/>
      </c>
      <c r="DB423" s="23" t="str">
        <f>+IF(AND(LEN($I423)&gt;5),IF(AND($J423&gt;AH$1,$J423&lt;=$AO$1),1,IF((COUNTIFS(INCAPACIDADES!$C$1:$C$51,$I423,INCAPACIDADES!AE$1:AE$51,AH$1))&gt;0,2,IF(VLOOKUP($C423,BD!$D$1:$F$501,3,0)&gt;AH$1,0,3))),"")</f>
        <v/>
      </c>
      <c r="DC423" s="23" t="str">
        <f>+IF(AND(LEN($I423)&gt;5),IF(AND($J423&gt;AI$1,$J423&lt;=$AO$1),1,IF((COUNTIFS(INCAPACIDADES!$C$1:$C$51,$I423,INCAPACIDADES!AF$1:AF$51,AI$1))&gt;0,2,IF(VLOOKUP($C423,BD!$D$1:$F$501,3,0)&gt;AI$1,0,3))),"")</f>
        <v/>
      </c>
      <c r="DD423" s="23" t="str">
        <f>+IF(AND(LEN($I423)&gt;5),IF(AND($J423&gt;AJ$1,$J423&lt;=$AO$1),1,IF((COUNTIFS(INCAPACIDADES!$C$1:$C$51,$I423,INCAPACIDADES!AG$1:AG$51,AJ$1))&gt;0,2,IF(VLOOKUP($C423,BD!$D$1:$F$501,3,0)&gt;AJ$1,0,3))),"")</f>
        <v/>
      </c>
      <c r="DE423" s="23" t="str">
        <f>+IF(AND(LEN($I423)&gt;5),IF(AND($J423&gt;AK$1,$J423&lt;=$AO$1),1,IF((COUNTIFS(INCAPACIDADES!$C$1:$C$51,$I423,INCAPACIDADES!AH$1:AH$51,AK$1))&gt;0,2,IF(VLOOKUP($C423,BD!$D$1:$F$501,3,0)&gt;AK$1,0,3))),"")</f>
        <v/>
      </c>
      <c r="DF423" s="23" t="str">
        <f>+IF(AND(LEN($I423)&gt;5),IF(AND($J423&gt;AL$1,$J423&lt;=$AO$1),1,IF((COUNTIFS(INCAPACIDADES!$C$1:$C$51,$I423,INCAPACIDADES!AI$1:AI$51,AL$1))&gt;0,2,IF(VLOOKUP($C423,BD!$D$1:$F$501,3,0)&gt;AL$1,0,3))),"")</f>
        <v/>
      </c>
      <c r="DG423" s="23" t="str">
        <f>+IF(AND(LEN($I423)&gt;5),IF(AND($J423&gt;AM$1,$J423&lt;=$AO$1),1,IF((COUNTIFS(INCAPACIDADES!$C$1:$C$51,$I423,INCAPACIDADES!AJ$1:AJ$51,AM$1))&gt;0,2,IF(VLOOKUP($C423,BD!$D$1:$F$501,3,0)&gt;AM$1,0,3))),"")</f>
        <v/>
      </c>
      <c r="DH423" s="23" t="str">
        <f>+IF(AND(LEN($I423)&gt;5),IF(AND($J423&gt;AN$1,$J423&lt;=$AO$1),1,IF((COUNTIFS(INCAPACIDADES!$C$1:$C$51,$I423,INCAPACIDADES!AK$1:AK$51,AN$1))&gt;0,2,IF(VLOOKUP($C423,BD!$D$1:$F$501,3,0)&gt;AN$1,0,3))),"")</f>
        <v/>
      </c>
      <c r="DI423" s="23" t="str">
        <f>+IF(AND(LEN($I423)&gt;5),IF(AND($J423&gt;AO$1,$J423&lt;=$AO$1),1,IF((COUNTIFS(INCAPACIDADES!$C$1:$C$51,$I423,INCAPACIDADES!AL$1:AL$51,AO$1))&gt;0,2,IF(VLOOKUP($C423,BD!$D$1:$F$501,3,0)&gt;AO$1,0,3))),"")</f>
        <v/>
      </c>
      <c r="DJ423" s="23" t="str">
        <f>+IF(LEN($I423)&gt;5,IF(ISERROR(VLOOKUP(N423,'CODIGO PAGO'!$B$2:$B$20,1,0)),1,IF(OR(AND(CH423=1,N423&lt;&gt;"N"),AND(CH423=3,N423&lt;&gt;"B"),AND(CH423=2,LEFT(TRIM(N423),1)&lt;&gt;"I")),1,IF(OR(AND(CH423=0,N423="N"),AND(CH423=0,N423="B"),AND(CH423=0,LEFT(TRIM(N423),1)="I")),1,0))),"")</f>
        <v/>
      </c>
      <c r="DK423" s="23" t="str">
        <f t="shared" si="244"/>
        <v/>
      </c>
      <c r="DL423" s="23" t="str">
        <f>+IF(LEN($I423)&gt;5,IF(ISERROR(VLOOKUP(P423,'CODIGO PAGO'!$B$2:$B$20,1,0)),1,IF(OR(AND(CJ423=1,P423&lt;&gt;"N"),AND(CJ423=3,P423&lt;&gt;"B"),AND(CJ423=2,LEFT(TRIM(P423),1)&lt;&gt;"I")),1,IF(OR(AND(CJ423=0,P423="N"),AND(CJ423=0,P423="B"),AND(CJ423=0,LEFT(TRIM(P423),1)="I")),1,0))),"")</f>
        <v/>
      </c>
      <c r="DM423" s="23" t="str">
        <f t="shared" si="245"/>
        <v/>
      </c>
      <c r="DN423" s="23" t="str">
        <f>+IF(LEN($I423)&gt;5,IF(ISERROR(VLOOKUP(R423,'CODIGO PAGO'!$B$2:$B$20,1,0)),1,IF(OR(AND(CL423=1,R423&lt;&gt;"N"),AND(CL423=3,R423&lt;&gt;"B"),AND(CL423=2,LEFT(TRIM(R423),1)&lt;&gt;"I")),1,IF(OR(AND(CL423=0,R423="N"),AND(CL423=0,R423="B"),AND(CL423=0,LEFT(TRIM(R423),1)="I")),1,0))),"")</f>
        <v/>
      </c>
      <c r="DO423" s="23" t="str">
        <f t="shared" si="246"/>
        <v/>
      </c>
      <c r="DP423" s="23" t="str">
        <f>+IF(LEN($I423)&gt;5,IF(ISERROR(VLOOKUP(T423,'CODIGO PAGO'!$B$2:$B$20,1,0)),1,IF(OR(AND(CN423=1,T423&lt;&gt;"N"),AND(CN423=3,T423&lt;&gt;"B"),AND(CN423=2,LEFT(TRIM(T423),1)&lt;&gt;"I")),1,IF(OR(AND(CN423=0,T423="N"),AND(CN423=0,T423="B"),AND(CN423=0,LEFT(TRIM(T423),1)="I")),1,0))),"")</f>
        <v/>
      </c>
      <c r="DQ423" s="23" t="str">
        <f t="shared" si="247"/>
        <v/>
      </c>
      <c r="DR423" s="23" t="str">
        <f>+IF(LEN($I423)&gt;5,IF(ISERROR(VLOOKUP(V423,'CODIGO PAGO'!$B$2:$B$20,1,0)),1,IF(OR(AND(CP423=1,V423&lt;&gt;"N"),AND(CP423=3,V423&lt;&gt;"B"),AND(CP423=2,LEFT(TRIM(V423),1)&lt;&gt;"I")),1,IF(OR(AND(CP423=0,V423="N"),AND(CP423=0,V423="B"),AND(CP423=0,LEFT(TRIM(V423),1)="I")),1,0))),"")</f>
        <v/>
      </c>
      <c r="DS423" s="23" t="str">
        <f t="shared" si="248"/>
        <v/>
      </c>
      <c r="DT423" s="23" t="str">
        <f>+IF(LEN($I423)&gt;5,IF(ISERROR(VLOOKUP(X423,'CODIGO PAGO'!$B$2:$B$20,1,0)),1,IF(OR(AND(CR423=1,X423&lt;&gt;"N"),AND(CR423=3,X423&lt;&gt;"B"),AND(CR423=2,LEFT(TRIM(X423),1)&lt;&gt;"I")),1,IF(OR(AND(CR423=0,X423="N"),AND(CR423=0,X423="B"),AND(CR423=0,LEFT(TRIM(X423),1)="I")),1,0))),"")</f>
        <v/>
      </c>
      <c r="DU423" s="23" t="str">
        <f t="shared" si="249"/>
        <v/>
      </c>
      <c r="DV423" s="23" t="str">
        <f>+IF(LEN($I423)&gt;5,IF(ISERROR(VLOOKUP(Z423,'CODIGO PAGO'!$B$2:$B$20,1,0)),1,IF(OR(AND(CT423=1,Z423&lt;&gt;"N"),AND(CT423=3,Z423&lt;&gt;"B"),AND(CT423=2,LEFT(TRIM(Z423),1)&lt;&gt;"I")),1,IF(OR(AND(CT423=0,Z423="N"),AND(CT423=0,Z423="B"),AND(CT423=0,LEFT(TRIM(Z423),1)="I")),1,0))),"")</f>
        <v/>
      </c>
      <c r="DW423" s="23" t="str">
        <f t="shared" si="250"/>
        <v/>
      </c>
      <c r="DX423" s="23" t="str">
        <f>+IF(LEN($I423)&gt;5,IF(ISERROR(VLOOKUP(AB423,'CODIGO PAGO'!$B$2:$B$20,1,0)),1,IF(OR(AND(CV423=1,AB423&lt;&gt;"N"),AND(CV423=3,AB423&lt;&gt;"B"),AND(CV423=2,LEFT(TRIM(AB423),1)&lt;&gt;"I")),1,IF(OR(AND(CV423=0,AB423="N"),AND(CV423=0,AB423="B"),AND(CV423=0,LEFT(TRIM(AB423),1)="I")),1,0))),"")</f>
        <v/>
      </c>
      <c r="DY423" s="23" t="str">
        <f t="shared" si="251"/>
        <v/>
      </c>
      <c r="DZ423" s="23" t="str">
        <f>+IF(LEN($I423)&gt;5,IF(ISERROR(VLOOKUP(AD423,'CODIGO PAGO'!$B$2:$B$20,1,0)),1,IF(OR(AND(CX423=1,AD423&lt;&gt;"N"),AND(CX423=3,AD423&lt;&gt;"B"),AND(CX423=2,LEFT(TRIM(AD423),1)&lt;&gt;"I")),1,IF(OR(AND(CX423=0,AD423="N"),AND(CX423=0,AD423="B"),AND(CX423=0,LEFT(TRIM(AD423),1)="I")),1,0))),"")</f>
        <v/>
      </c>
      <c r="EA423" s="23" t="str">
        <f t="shared" si="252"/>
        <v/>
      </c>
      <c r="EB423" s="23" t="str">
        <f>+IF(LEN($I423)&gt;5,IF(ISERROR(VLOOKUP(AF423,'CODIGO PAGO'!$B$2:$B$20,1,0)),1,IF(OR(AND(CZ423=1,AF423&lt;&gt;"N"),AND(CZ423=3,AF423&lt;&gt;"B"),AND(CZ423=2,LEFT(TRIM(AF423),1)&lt;&gt;"I")),1,IF(OR(AND(CZ423=0,AF423="N"),AND(CZ423=0,AF423="B"),AND(CZ423=0,LEFT(TRIM(AF423),1)="I")),1,0))),"")</f>
        <v/>
      </c>
      <c r="EC423" s="23" t="str">
        <f t="shared" si="253"/>
        <v/>
      </c>
      <c r="ED423" s="23" t="str">
        <f>+IF(LEN($I423)&gt;5,IF(ISERROR(VLOOKUP(AH423,'CODIGO PAGO'!$B$2:$B$20,1,0)),1,IF(OR(AND(DB423=1,AH423&lt;&gt;"N"),AND(DB423=3,AH423&lt;&gt;"B"),AND(DB423=2,LEFT(TRIM(AH423),1)&lt;&gt;"I")),1,IF(OR(AND(DB423=0,AH423="N"),AND(DB423=0,AH423="B"),AND(DB423=0,LEFT(TRIM(AH423),1)="I")),1,0))),"")</f>
        <v/>
      </c>
      <c r="EE423" s="23" t="str">
        <f t="shared" si="254"/>
        <v/>
      </c>
      <c r="EF423" s="23" t="str">
        <f>+IF(LEN($I423)&gt;5,IF(ISERROR(VLOOKUP(AJ423,'CODIGO PAGO'!$B$2:$B$20,1,0)),1,IF(OR(AND(DD423=1,AJ423&lt;&gt;"N"),AND(DD423=3,AJ423&lt;&gt;"B"),AND(DD423=2,LEFT(TRIM(AJ423),1)&lt;&gt;"I")),1,IF(OR(AND(DD423=0,AJ423="N"),AND(DD423=0,AJ423="B"),AND(DD423=0,LEFT(TRIM(AJ423),1)="I")),1,0))),"")</f>
        <v/>
      </c>
      <c r="EG423" s="23" t="str">
        <f t="shared" si="255"/>
        <v/>
      </c>
      <c r="EH423" s="23" t="str">
        <f>+IF(LEN($I423)&gt;5,IF(ISERROR(VLOOKUP(AL423,'CODIGO PAGO'!$B$2:$B$20,1,0)),1,IF(OR(AND(DF423=1,AL423&lt;&gt;"N"),AND(DF423=3,AL423&lt;&gt;"B"),AND(DF423=2,LEFT(TRIM(AL423),1)&lt;&gt;"I")),1,IF(OR(AND(DF423=0,AL423="N"),AND(DF423=0,AL423="B"),AND(DF423=0,LEFT(TRIM(AL423),1)="I")),1,0))),"")</f>
        <v/>
      </c>
      <c r="EI423" s="23" t="str">
        <f t="shared" si="256"/>
        <v/>
      </c>
      <c r="EJ423" s="23" t="str">
        <f>+IF(LEN($I423)&gt;5,IF(ISERROR(VLOOKUP(AN423,'CODIGO PAGO'!$B$2:$B$20,1,0)),1,IF(OR(AND(DH423=1,AN423&lt;&gt;"N"),AND(DH423=3,AN423&lt;&gt;"B"),AND(DH423=2,LEFT(TRIM(AN423),1)&lt;&gt;"I")),1,IF(OR(AND(DH423=0,AN423="N"),AND(DH423=0,AN423="B"),AND(DH423=0,LEFT(TRIM(AN423),1)="I")),1,0))),"")</f>
        <v/>
      </c>
      <c r="EK423" s="23" t="str">
        <f t="shared" si="257"/>
        <v/>
      </c>
      <c r="EL423" s="24" t="str">
        <f t="shared" si="258"/>
        <v/>
      </c>
    </row>
    <row r="424" spans="1:142" s="26" customFormat="1">
      <c r="A424" s="15" t="str">
        <f t="shared" si="224"/>
        <v/>
      </c>
      <c r="B424" s="1" t="str">
        <f>+IF(LEN(I424)&gt;5,'CODIGO PAGO'!$B$28,"")</f>
        <v/>
      </c>
      <c r="C424" s="1" t="str">
        <f>+IF(LEN($I424)&gt;5,BD!D424,"")</f>
        <v/>
      </c>
      <c r="D424" s="168" t="str">
        <f>+IF(LEN($I424)&gt;5,BD!A424,"")</f>
        <v/>
      </c>
      <c r="E424" s="1" t="str">
        <f>+IF(LEN($I424)&gt;5,BD!B424,"")</f>
        <v/>
      </c>
      <c r="F424" s="1" t="str">
        <f>+IF(LEN($I424)&gt;5,BD!C424,"")</f>
        <v/>
      </c>
      <c r="G424" s="141"/>
      <c r="H424" s="141"/>
      <c r="I424" s="1" t="str">
        <f>+IF(LEN(BD!G424)&gt;5,BD!G424,"")</f>
        <v/>
      </c>
      <c r="J424" s="167" t="str">
        <f>+IF(LEN($I424)&gt;5,BD!E424,"")</f>
        <v/>
      </c>
      <c r="K424" s="6" t="str">
        <f t="shared" si="225"/>
        <v/>
      </c>
      <c r="L424" s="87" t="str">
        <f>+IF(LEN($I424)&gt;5,BD!H424,"")</f>
        <v/>
      </c>
      <c r="M424" s="40" t="str">
        <f t="shared" si="226"/>
        <v/>
      </c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4" t="str">
        <f t="shared" si="227"/>
        <v/>
      </c>
      <c r="AQ424" s="5" t="str">
        <f t="shared" si="228"/>
        <v/>
      </c>
      <c r="AR424" s="91" t="str">
        <f t="shared" si="229"/>
        <v/>
      </c>
      <c r="AS424" s="5" t="str">
        <f t="shared" si="230"/>
        <v/>
      </c>
      <c r="AT424" s="91" t="str">
        <f t="shared" si="231"/>
        <v/>
      </c>
      <c r="AU424" s="4" t="str">
        <f t="shared" si="232"/>
        <v/>
      </c>
      <c r="AV424" s="4" t="str">
        <f t="shared" si="233"/>
        <v/>
      </c>
      <c r="AW424" s="4" t="str">
        <f t="shared" si="234"/>
        <v/>
      </c>
      <c r="AX424" s="4" t="str">
        <f t="shared" si="235"/>
        <v/>
      </c>
      <c r="AY424" s="88" t="str">
        <f t="shared" si="236"/>
        <v/>
      </c>
      <c r="AZ424" s="17" t="str">
        <f t="shared" si="237"/>
        <v/>
      </c>
      <c r="BA424" s="18" t="str">
        <f t="shared" si="238"/>
        <v/>
      </c>
      <c r="BB424" s="19" t="str">
        <f>+IF(LEN(I424)&gt;5,IF(INT(RIGHT(B424,1))=9,0.5*L424*AY424,INT(MID(B424,5,LEN(B424)-4))*L424)+IFERROR(VLOOKUP(I424,AJUSTES!$A$1:$I$50,9,0),0),"")</f>
        <v/>
      </c>
      <c r="BC424" s="12"/>
      <c r="BD424" s="19" t="str">
        <f t="shared" si="239"/>
        <v/>
      </c>
      <c r="BE424" s="18" t="str">
        <f t="shared" si="240"/>
        <v/>
      </c>
      <c r="BF424" s="139" t="str">
        <f t="shared" si="241"/>
        <v/>
      </c>
      <c r="BG424" s="114"/>
      <c r="BH424" s="18" t="str">
        <f t="shared" si="242"/>
        <v/>
      </c>
      <c r="BI424" s="13"/>
      <c r="BJ424" s="12"/>
      <c r="BK424" s="12"/>
      <c r="BL424" s="145"/>
      <c r="BM424" s="12"/>
      <c r="BN424" s="12"/>
      <c r="BO424" s="12"/>
      <c r="BP424" s="12"/>
      <c r="BQ424" s="12"/>
      <c r="BR424" s="12"/>
      <c r="BS424" s="146"/>
      <c r="BT424" s="14"/>
      <c r="BU424" s="12"/>
      <c r="BV424" s="12"/>
      <c r="BW424" s="12"/>
      <c r="BX424" s="12"/>
      <c r="BY424" s="12"/>
      <c r="BZ424" s="144"/>
      <c r="CA424" s="107" t="str">
        <f>+IF(LEN($I424)&gt;5,IF(BD!F424="N/A","",BD!F424),"")</f>
        <v/>
      </c>
      <c r="CB424" s="21"/>
      <c r="CC424" s="147"/>
      <c r="CD424" s="148"/>
      <c r="CE424" s="8" t="str">
        <f>+IF(LEN(I424)&gt;5,BD!M424,"")</f>
        <v/>
      </c>
      <c r="CF424" s="16" t="str">
        <f>+IF(LEN(I424)&gt;5,BD!N424,"")</f>
        <v/>
      </c>
      <c r="CG424" s="3" t="str">
        <f t="shared" si="243"/>
        <v/>
      </c>
      <c r="CH424" s="23" t="str">
        <f>+IF(AND(LEN($I424)&gt;5),IF(AND($J424&gt;N$1,$J424&lt;=$AO$1),1,IF((COUNTIFS(INCAPACIDADES!$C$1:$C$51,$I424,INCAPACIDADES!K$1:K$51,N$1))&gt;0,2,IF(VLOOKUP($C424,BD!$D$1:$F$501,3,0)&gt;N$1,0,3))),"")</f>
        <v/>
      </c>
      <c r="CI424" s="23" t="str">
        <f>+IF(AND(LEN($I424)&gt;5),IF(AND($J424&gt;O$1,$J424&lt;=$AO$1),1,IF((COUNTIFS(INCAPACIDADES!$C$1:$C$51,$I424,INCAPACIDADES!L$1:L$51,O$1))&gt;0,2,IF(VLOOKUP($C424,BD!$D$1:$F$501,3,0)&gt;O$1,0,3))),"")</f>
        <v/>
      </c>
      <c r="CJ424" s="23" t="str">
        <f>+IF(AND(LEN($I424)&gt;5),IF(AND($J424&gt;P$1,$J424&lt;=$AO$1),1,IF((COUNTIFS(INCAPACIDADES!$C$1:$C$51,$I424,INCAPACIDADES!M$1:M$51,P$1))&gt;0,2,IF(VLOOKUP($C424,BD!$D$1:$F$501,3,0)&gt;P$1,0,3))),"")</f>
        <v/>
      </c>
      <c r="CK424" s="23" t="str">
        <f>+IF(AND(LEN($I424)&gt;5),IF(AND($J424&gt;Q$1,$J424&lt;=$AO$1),1,IF((COUNTIFS(INCAPACIDADES!$C$1:$C$51,$I424,INCAPACIDADES!N$1:N$51,Q$1))&gt;0,2,IF(VLOOKUP($C424,BD!$D$1:$F$501,3,0)&gt;Q$1,0,3))),"")</f>
        <v/>
      </c>
      <c r="CL424" s="23" t="str">
        <f>+IF(AND(LEN($I424)&gt;5),IF(AND($J424&gt;R$1,$J424&lt;=$AO$1),1,IF((COUNTIFS(INCAPACIDADES!$C$1:$C$51,$I424,INCAPACIDADES!O$1:O$51,R$1))&gt;0,2,IF(VLOOKUP($C424,BD!$D$1:$F$501,3,0)&gt;R$1,0,3))),"")</f>
        <v/>
      </c>
      <c r="CM424" s="23" t="str">
        <f>+IF(AND(LEN($I424)&gt;5),IF(AND($J424&gt;S$1,$J424&lt;=$AO$1),1,IF((COUNTIFS(INCAPACIDADES!$C$1:$C$51,$I424,INCAPACIDADES!P$1:P$51,S$1))&gt;0,2,IF(VLOOKUP($C424,BD!$D$1:$F$501,3,0)&gt;S$1,0,3))),"")</f>
        <v/>
      </c>
      <c r="CN424" s="23" t="str">
        <f>+IF(AND(LEN($I424)&gt;5),IF(AND($J424&gt;T$1,$J424&lt;=$AO$1),1,IF((COUNTIFS(INCAPACIDADES!$C$1:$C$51,$I424,INCAPACIDADES!Q$1:Q$51,T$1))&gt;0,2,IF(VLOOKUP($C424,BD!$D$1:$F$501,3,0)&gt;T$1,0,3))),"")</f>
        <v/>
      </c>
      <c r="CO424" s="23" t="str">
        <f>+IF(AND(LEN($I424)&gt;5),IF(AND($J424&gt;U$1,$J424&lt;=$AO$1),1,IF((COUNTIFS(INCAPACIDADES!$C$1:$C$51,$I424,INCAPACIDADES!R$1:R$51,U$1))&gt;0,2,IF(VLOOKUP($C424,BD!$D$1:$F$501,3,0)&gt;U$1,0,3))),"")</f>
        <v/>
      </c>
      <c r="CP424" s="23" t="str">
        <f>+IF(AND(LEN($I424)&gt;5),IF(AND($J424&gt;V$1,$J424&lt;=$AO$1),1,IF((COUNTIFS(INCAPACIDADES!$C$1:$C$51,$I424,INCAPACIDADES!S$1:S$51,V$1))&gt;0,2,IF(VLOOKUP($C424,BD!$D$1:$F$501,3,0)&gt;V$1,0,3))),"")</f>
        <v/>
      </c>
      <c r="CQ424" s="23" t="str">
        <f>+IF(AND(LEN($I424)&gt;5),IF(AND($J424&gt;W$1,$J424&lt;=$AO$1),1,IF((COUNTIFS(INCAPACIDADES!$C$1:$C$51,$I424,INCAPACIDADES!T$1:T$51,W$1))&gt;0,2,IF(VLOOKUP($C424,BD!$D$1:$F$501,3,0)&gt;W$1,0,3))),"")</f>
        <v/>
      </c>
      <c r="CR424" s="23" t="str">
        <f>+IF(AND(LEN($I424)&gt;5),IF(AND($J424&gt;X$1,$J424&lt;=$AO$1),1,IF((COUNTIFS(INCAPACIDADES!$C$1:$C$51,$I424,INCAPACIDADES!U$1:U$51,X$1))&gt;0,2,IF(VLOOKUP($C424,BD!$D$1:$F$501,3,0)&gt;X$1,0,3))),"")</f>
        <v/>
      </c>
      <c r="CS424" s="23" t="str">
        <f>+IF(AND(LEN($I424)&gt;5),IF(AND($J424&gt;Y$1,$J424&lt;=$AO$1),1,IF((COUNTIFS(INCAPACIDADES!$C$1:$C$51,$I424,INCAPACIDADES!V$1:V$51,Y$1))&gt;0,2,IF(VLOOKUP($C424,BD!$D$1:$F$501,3,0)&gt;Y$1,0,3))),"")</f>
        <v/>
      </c>
      <c r="CT424" s="23" t="str">
        <f>+IF(AND(LEN($I424)&gt;5),IF(AND($J424&gt;Z$1,$J424&lt;=$AO$1),1,IF((COUNTIFS(INCAPACIDADES!$C$1:$C$51,$I424,INCAPACIDADES!W$1:W$51,Z$1))&gt;0,2,IF(VLOOKUP($C424,BD!$D$1:$F$501,3,0)&gt;Z$1,0,3))),"")</f>
        <v/>
      </c>
      <c r="CU424" s="23" t="str">
        <f>+IF(AND(LEN($I424)&gt;5),IF(AND($J424&gt;AA$1,$J424&lt;=$AO$1),1,IF((COUNTIFS(INCAPACIDADES!$C$1:$C$51,$I424,INCAPACIDADES!X$1:X$51,AA$1))&gt;0,2,IF(VLOOKUP($C424,BD!$D$1:$F$501,3,0)&gt;AA$1,0,3))),"")</f>
        <v/>
      </c>
      <c r="CV424" s="23" t="str">
        <f>+IF(AND(LEN($I424)&gt;5),IF(AND($J424&gt;AB$1,$J424&lt;=$AO$1),1,IF((COUNTIFS(INCAPACIDADES!$C$1:$C$51,$I424,INCAPACIDADES!Y$1:Y$51,AB$1))&gt;0,2,IF(VLOOKUP($C424,BD!$D$1:$F$501,3,0)&gt;AB$1,0,3))),"")</f>
        <v/>
      </c>
      <c r="CW424" s="23" t="str">
        <f>+IF(AND(LEN($I424)&gt;5),IF(AND($J424&gt;AC$1,$J424&lt;=$AO$1),1,IF((COUNTIFS(INCAPACIDADES!$C$1:$C$51,$I424,INCAPACIDADES!Z$1:Z$51,AC$1))&gt;0,2,IF(VLOOKUP($C424,BD!$D$1:$F$501,3,0)&gt;AC$1,0,3))),"")</f>
        <v/>
      </c>
      <c r="CX424" s="23" t="str">
        <f>+IF(AND(LEN($I424)&gt;5),IF(AND($J424&gt;AD$1,$J424&lt;=$AO$1),1,IF((COUNTIFS(INCAPACIDADES!$C$1:$C$51,$I424,INCAPACIDADES!AA$1:AA$51,AD$1))&gt;0,2,IF(VLOOKUP($C424,BD!$D$1:$F$501,3,0)&gt;AD$1,0,3))),"")</f>
        <v/>
      </c>
      <c r="CY424" s="23" t="str">
        <f>+IF(AND(LEN($I424)&gt;5),IF(AND($J424&gt;AE$1,$J424&lt;=$AO$1),1,IF((COUNTIFS(INCAPACIDADES!$C$1:$C$51,$I424,INCAPACIDADES!AB$1:AB$51,AE$1))&gt;0,2,IF(VLOOKUP($C424,BD!$D$1:$F$501,3,0)&gt;AE$1,0,3))),"")</f>
        <v/>
      </c>
      <c r="CZ424" s="23" t="str">
        <f>+IF(AND(LEN($I424)&gt;5),IF(AND($J424&gt;AF$1,$J424&lt;=$AO$1),1,IF((COUNTIFS(INCAPACIDADES!$C$1:$C$51,$I424,INCAPACIDADES!AC$1:AC$51,AF$1))&gt;0,2,IF(VLOOKUP($C424,BD!$D$1:$F$501,3,0)&gt;AF$1,0,3))),"")</f>
        <v/>
      </c>
      <c r="DA424" s="23" t="str">
        <f>+IF(AND(LEN($I424)&gt;5),IF(AND($J424&gt;AG$1,$J424&lt;=$AO$1),1,IF((COUNTIFS(INCAPACIDADES!$C$1:$C$51,$I424,INCAPACIDADES!AD$1:AD$51,AG$1))&gt;0,2,IF(VLOOKUP($C424,BD!$D$1:$F$501,3,0)&gt;AG$1,0,3))),"")</f>
        <v/>
      </c>
      <c r="DB424" s="23" t="str">
        <f>+IF(AND(LEN($I424)&gt;5),IF(AND($J424&gt;AH$1,$J424&lt;=$AO$1),1,IF((COUNTIFS(INCAPACIDADES!$C$1:$C$51,$I424,INCAPACIDADES!AE$1:AE$51,AH$1))&gt;0,2,IF(VLOOKUP($C424,BD!$D$1:$F$501,3,0)&gt;AH$1,0,3))),"")</f>
        <v/>
      </c>
      <c r="DC424" s="23" t="str">
        <f>+IF(AND(LEN($I424)&gt;5),IF(AND($J424&gt;AI$1,$J424&lt;=$AO$1),1,IF((COUNTIFS(INCAPACIDADES!$C$1:$C$51,$I424,INCAPACIDADES!AF$1:AF$51,AI$1))&gt;0,2,IF(VLOOKUP($C424,BD!$D$1:$F$501,3,0)&gt;AI$1,0,3))),"")</f>
        <v/>
      </c>
      <c r="DD424" s="23" t="str">
        <f>+IF(AND(LEN($I424)&gt;5),IF(AND($J424&gt;AJ$1,$J424&lt;=$AO$1),1,IF((COUNTIFS(INCAPACIDADES!$C$1:$C$51,$I424,INCAPACIDADES!AG$1:AG$51,AJ$1))&gt;0,2,IF(VLOOKUP($C424,BD!$D$1:$F$501,3,0)&gt;AJ$1,0,3))),"")</f>
        <v/>
      </c>
      <c r="DE424" s="23" t="str">
        <f>+IF(AND(LEN($I424)&gt;5),IF(AND($J424&gt;AK$1,$J424&lt;=$AO$1),1,IF((COUNTIFS(INCAPACIDADES!$C$1:$C$51,$I424,INCAPACIDADES!AH$1:AH$51,AK$1))&gt;0,2,IF(VLOOKUP($C424,BD!$D$1:$F$501,3,0)&gt;AK$1,0,3))),"")</f>
        <v/>
      </c>
      <c r="DF424" s="23" t="str">
        <f>+IF(AND(LEN($I424)&gt;5),IF(AND($J424&gt;AL$1,$J424&lt;=$AO$1),1,IF((COUNTIFS(INCAPACIDADES!$C$1:$C$51,$I424,INCAPACIDADES!AI$1:AI$51,AL$1))&gt;0,2,IF(VLOOKUP($C424,BD!$D$1:$F$501,3,0)&gt;AL$1,0,3))),"")</f>
        <v/>
      </c>
      <c r="DG424" s="23" t="str">
        <f>+IF(AND(LEN($I424)&gt;5),IF(AND($J424&gt;AM$1,$J424&lt;=$AO$1),1,IF((COUNTIFS(INCAPACIDADES!$C$1:$C$51,$I424,INCAPACIDADES!AJ$1:AJ$51,AM$1))&gt;0,2,IF(VLOOKUP($C424,BD!$D$1:$F$501,3,0)&gt;AM$1,0,3))),"")</f>
        <v/>
      </c>
      <c r="DH424" s="23" t="str">
        <f>+IF(AND(LEN($I424)&gt;5),IF(AND($J424&gt;AN$1,$J424&lt;=$AO$1),1,IF((COUNTIFS(INCAPACIDADES!$C$1:$C$51,$I424,INCAPACIDADES!AK$1:AK$51,AN$1))&gt;0,2,IF(VLOOKUP($C424,BD!$D$1:$F$501,3,0)&gt;AN$1,0,3))),"")</f>
        <v/>
      </c>
      <c r="DI424" s="23" t="str">
        <f>+IF(AND(LEN($I424)&gt;5),IF(AND($J424&gt;AO$1,$J424&lt;=$AO$1),1,IF((COUNTIFS(INCAPACIDADES!$C$1:$C$51,$I424,INCAPACIDADES!AL$1:AL$51,AO$1))&gt;0,2,IF(VLOOKUP($C424,BD!$D$1:$F$501,3,0)&gt;AO$1,0,3))),"")</f>
        <v/>
      </c>
      <c r="DJ424" s="23" t="str">
        <f>+IF(LEN($I424)&gt;5,IF(ISERROR(VLOOKUP(N424,'CODIGO PAGO'!$B$2:$B$20,1,0)),1,IF(OR(AND(CH424=1,N424&lt;&gt;"N"),AND(CH424=3,N424&lt;&gt;"B"),AND(CH424=2,LEFT(TRIM(N424),1)&lt;&gt;"I")),1,IF(OR(AND(CH424=0,N424="N"),AND(CH424=0,N424="B"),AND(CH424=0,LEFT(TRIM(N424),1)="I")),1,0))),"")</f>
        <v/>
      </c>
      <c r="DK424" s="23" t="str">
        <f t="shared" si="244"/>
        <v/>
      </c>
      <c r="DL424" s="23" t="str">
        <f>+IF(LEN($I424)&gt;5,IF(ISERROR(VLOOKUP(P424,'CODIGO PAGO'!$B$2:$B$20,1,0)),1,IF(OR(AND(CJ424=1,P424&lt;&gt;"N"),AND(CJ424=3,P424&lt;&gt;"B"),AND(CJ424=2,LEFT(TRIM(P424),1)&lt;&gt;"I")),1,IF(OR(AND(CJ424=0,P424="N"),AND(CJ424=0,P424="B"),AND(CJ424=0,LEFT(TRIM(P424),1)="I")),1,0))),"")</f>
        <v/>
      </c>
      <c r="DM424" s="23" t="str">
        <f t="shared" si="245"/>
        <v/>
      </c>
      <c r="DN424" s="23" t="str">
        <f>+IF(LEN($I424)&gt;5,IF(ISERROR(VLOOKUP(R424,'CODIGO PAGO'!$B$2:$B$20,1,0)),1,IF(OR(AND(CL424=1,R424&lt;&gt;"N"),AND(CL424=3,R424&lt;&gt;"B"),AND(CL424=2,LEFT(TRIM(R424),1)&lt;&gt;"I")),1,IF(OR(AND(CL424=0,R424="N"),AND(CL424=0,R424="B"),AND(CL424=0,LEFT(TRIM(R424),1)="I")),1,0))),"")</f>
        <v/>
      </c>
      <c r="DO424" s="23" t="str">
        <f t="shared" si="246"/>
        <v/>
      </c>
      <c r="DP424" s="23" t="str">
        <f>+IF(LEN($I424)&gt;5,IF(ISERROR(VLOOKUP(T424,'CODIGO PAGO'!$B$2:$B$20,1,0)),1,IF(OR(AND(CN424=1,T424&lt;&gt;"N"),AND(CN424=3,T424&lt;&gt;"B"),AND(CN424=2,LEFT(TRIM(T424),1)&lt;&gt;"I")),1,IF(OR(AND(CN424=0,T424="N"),AND(CN424=0,T424="B"),AND(CN424=0,LEFT(TRIM(T424),1)="I")),1,0))),"")</f>
        <v/>
      </c>
      <c r="DQ424" s="23" t="str">
        <f t="shared" si="247"/>
        <v/>
      </c>
      <c r="DR424" s="23" t="str">
        <f>+IF(LEN($I424)&gt;5,IF(ISERROR(VLOOKUP(V424,'CODIGO PAGO'!$B$2:$B$20,1,0)),1,IF(OR(AND(CP424=1,V424&lt;&gt;"N"),AND(CP424=3,V424&lt;&gt;"B"),AND(CP424=2,LEFT(TRIM(V424),1)&lt;&gt;"I")),1,IF(OR(AND(CP424=0,V424="N"),AND(CP424=0,V424="B"),AND(CP424=0,LEFT(TRIM(V424),1)="I")),1,0))),"")</f>
        <v/>
      </c>
      <c r="DS424" s="23" t="str">
        <f t="shared" si="248"/>
        <v/>
      </c>
      <c r="DT424" s="23" t="str">
        <f>+IF(LEN($I424)&gt;5,IF(ISERROR(VLOOKUP(X424,'CODIGO PAGO'!$B$2:$B$20,1,0)),1,IF(OR(AND(CR424=1,X424&lt;&gt;"N"),AND(CR424=3,X424&lt;&gt;"B"),AND(CR424=2,LEFT(TRIM(X424),1)&lt;&gt;"I")),1,IF(OR(AND(CR424=0,X424="N"),AND(CR424=0,X424="B"),AND(CR424=0,LEFT(TRIM(X424),1)="I")),1,0))),"")</f>
        <v/>
      </c>
      <c r="DU424" s="23" t="str">
        <f t="shared" si="249"/>
        <v/>
      </c>
      <c r="DV424" s="23" t="str">
        <f>+IF(LEN($I424)&gt;5,IF(ISERROR(VLOOKUP(Z424,'CODIGO PAGO'!$B$2:$B$20,1,0)),1,IF(OR(AND(CT424=1,Z424&lt;&gt;"N"),AND(CT424=3,Z424&lt;&gt;"B"),AND(CT424=2,LEFT(TRIM(Z424),1)&lt;&gt;"I")),1,IF(OR(AND(CT424=0,Z424="N"),AND(CT424=0,Z424="B"),AND(CT424=0,LEFT(TRIM(Z424),1)="I")),1,0))),"")</f>
        <v/>
      </c>
      <c r="DW424" s="23" t="str">
        <f t="shared" si="250"/>
        <v/>
      </c>
      <c r="DX424" s="23" t="str">
        <f>+IF(LEN($I424)&gt;5,IF(ISERROR(VLOOKUP(AB424,'CODIGO PAGO'!$B$2:$B$20,1,0)),1,IF(OR(AND(CV424=1,AB424&lt;&gt;"N"),AND(CV424=3,AB424&lt;&gt;"B"),AND(CV424=2,LEFT(TRIM(AB424),1)&lt;&gt;"I")),1,IF(OR(AND(CV424=0,AB424="N"),AND(CV424=0,AB424="B"),AND(CV424=0,LEFT(TRIM(AB424),1)="I")),1,0))),"")</f>
        <v/>
      </c>
      <c r="DY424" s="23" t="str">
        <f t="shared" si="251"/>
        <v/>
      </c>
      <c r="DZ424" s="23" t="str">
        <f>+IF(LEN($I424)&gt;5,IF(ISERROR(VLOOKUP(AD424,'CODIGO PAGO'!$B$2:$B$20,1,0)),1,IF(OR(AND(CX424=1,AD424&lt;&gt;"N"),AND(CX424=3,AD424&lt;&gt;"B"),AND(CX424=2,LEFT(TRIM(AD424),1)&lt;&gt;"I")),1,IF(OR(AND(CX424=0,AD424="N"),AND(CX424=0,AD424="B"),AND(CX424=0,LEFT(TRIM(AD424),1)="I")),1,0))),"")</f>
        <v/>
      </c>
      <c r="EA424" s="23" t="str">
        <f t="shared" si="252"/>
        <v/>
      </c>
      <c r="EB424" s="23" t="str">
        <f>+IF(LEN($I424)&gt;5,IF(ISERROR(VLOOKUP(AF424,'CODIGO PAGO'!$B$2:$B$20,1,0)),1,IF(OR(AND(CZ424=1,AF424&lt;&gt;"N"),AND(CZ424=3,AF424&lt;&gt;"B"),AND(CZ424=2,LEFT(TRIM(AF424),1)&lt;&gt;"I")),1,IF(OR(AND(CZ424=0,AF424="N"),AND(CZ424=0,AF424="B"),AND(CZ424=0,LEFT(TRIM(AF424),1)="I")),1,0))),"")</f>
        <v/>
      </c>
      <c r="EC424" s="23" t="str">
        <f t="shared" si="253"/>
        <v/>
      </c>
      <c r="ED424" s="23" t="str">
        <f>+IF(LEN($I424)&gt;5,IF(ISERROR(VLOOKUP(AH424,'CODIGO PAGO'!$B$2:$B$20,1,0)),1,IF(OR(AND(DB424=1,AH424&lt;&gt;"N"),AND(DB424=3,AH424&lt;&gt;"B"),AND(DB424=2,LEFT(TRIM(AH424),1)&lt;&gt;"I")),1,IF(OR(AND(DB424=0,AH424="N"),AND(DB424=0,AH424="B"),AND(DB424=0,LEFT(TRIM(AH424),1)="I")),1,0))),"")</f>
        <v/>
      </c>
      <c r="EE424" s="23" t="str">
        <f t="shared" si="254"/>
        <v/>
      </c>
      <c r="EF424" s="23" t="str">
        <f>+IF(LEN($I424)&gt;5,IF(ISERROR(VLOOKUP(AJ424,'CODIGO PAGO'!$B$2:$B$20,1,0)),1,IF(OR(AND(DD424=1,AJ424&lt;&gt;"N"),AND(DD424=3,AJ424&lt;&gt;"B"),AND(DD424=2,LEFT(TRIM(AJ424),1)&lt;&gt;"I")),1,IF(OR(AND(DD424=0,AJ424="N"),AND(DD424=0,AJ424="B"),AND(DD424=0,LEFT(TRIM(AJ424),1)="I")),1,0))),"")</f>
        <v/>
      </c>
      <c r="EG424" s="23" t="str">
        <f t="shared" si="255"/>
        <v/>
      </c>
      <c r="EH424" s="23" t="str">
        <f>+IF(LEN($I424)&gt;5,IF(ISERROR(VLOOKUP(AL424,'CODIGO PAGO'!$B$2:$B$20,1,0)),1,IF(OR(AND(DF424=1,AL424&lt;&gt;"N"),AND(DF424=3,AL424&lt;&gt;"B"),AND(DF424=2,LEFT(TRIM(AL424),1)&lt;&gt;"I")),1,IF(OR(AND(DF424=0,AL424="N"),AND(DF424=0,AL424="B"),AND(DF424=0,LEFT(TRIM(AL424),1)="I")),1,0))),"")</f>
        <v/>
      </c>
      <c r="EI424" s="23" t="str">
        <f t="shared" si="256"/>
        <v/>
      </c>
      <c r="EJ424" s="23" t="str">
        <f>+IF(LEN($I424)&gt;5,IF(ISERROR(VLOOKUP(AN424,'CODIGO PAGO'!$B$2:$B$20,1,0)),1,IF(OR(AND(DH424=1,AN424&lt;&gt;"N"),AND(DH424=3,AN424&lt;&gt;"B"),AND(DH424=2,LEFT(TRIM(AN424),1)&lt;&gt;"I")),1,IF(OR(AND(DH424=0,AN424="N"),AND(DH424=0,AN424="B"),AND(DH424=0,LEFT(TRIM(AN424),1)="I")),1,0))),"")</f>
        <v/>
      </c>
      <c r="EK424" s="23" t="str">
        <f t="shared" si="257"/>
        <v/>
      </c>
      <c r="EL424" s="24" t="str">
        <f t="shared" si="258"/>
        <v/>
      </c>
    </row>
    <row r="425" spans="1:142" s="26" customFormat="1">
      <c r="A425" s="15" t="str">
        <f t="shared" si="224"/>
        <v/>
      </c>
      <c r="B425" s="1" t="str">
        <f>+IF(LEN(I425)&gt;5,'CODIGO PAGO'!$B$28,"")</f>
        <v/>
      </c>
      <c r="C425" s="1" t="str">
        <f>+IF(LEN($I425)&gt;5,BD!D425,"")</f>
        <v/>
      </c>
      <c r="D425" s="168" t="str">
        <f>+IF(LEN($I425)&gt;5,BD!A425,"")</f>
        <v/>
      </c>
      <c r="E425" s="1" t="str">
        <f>+IF(LEN($I425)&gt;5,BD!B425,"")</f>
        <v/>
      </c>
      <c r="F425" s="1" t="str">
        <f>+IF(LEN($I425)&gt;5,BD!C425,"")</f>
        <v/>
      </c>
      <c r="G425" s="141"/>
      <c r="H425" s="141"/>
      <c r="I425" s="1" t="str">
        <f>+IF(LEN(BD!G425)&gt;5,BD!G425,"")</f>
        <v/>
      </c>
      <c r="J425" s="167" t="str">
        <f>+IF(LEN($I425)&gt;5,BD!E425,"")</f>
        <v/>
      </c>
      <c r="K425" s="6" t="str">
        <f t="shared" si="225"/>
        <v/>
      </c>
      <c r="L425" s="87" t="str">
        <f>+IF(LEN($I425)&gt;5,BD!H425,"")</f>
        <v/>
      </c>
      <c r="M425" s="40" t="str">
        <f t="shared" si="226"/>
        <v/>
      </c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4" t="str">
        <f t="shared" si="227"/>
        <v/>
      </c>
      <c r="AQ425" s="5" t="str">
        <f t="shared" si="228"/>
        <v/>
      </c>
      <c r="AR425" s="91" t="str">
        <f t="shared" si="229"/>
        <v/>
      </c>
      <c r="AS425" s="5" t="str">
        <f t="shared" si="230"/>
        <v/>
      </c>
      <c r="AT425" s="91" t="str">
        <f t="shared" si="231"/>
        <v/>
      </c>
      <c r="AU425" s="4" t="str">
        <f t="shared" si="232"/>
        <v/>
      </c>
      <c r="AV425" s="4" t="str">
        <f t="shared" si="233"/>
        <v/>
      </c>
      <c r="AW425" s="4" t="str">
        <f t="shared" si="234"/>
        <v/>
      </c>
      <c r="AX425" s="4" t="str">
        <f t="shared" si="235"/>
        <v/>
      </c>
      <c r="AY425" s="88" t="str">
        <f t="shared" si="236"/>
        <v/>
      </c>
      <c r="AZ425" s="17" t="str">
        <f t="shared" si="237"/>
        <v/>
      </c>
      <c r="BA425" s="18" t="str">
        <f t="shared" si="238"/>
        <v/>
      </c>
      <c r="BB425" s="19" t="str">
        <f>+IF(LEN(I425)&gt;5,IF(INT(RIGHT(B425,1))=9,0.5*L425*AY425,INT(MID(B425,5,LEN(B425)-4))*L425)+IFERROR(VLOOKUP(I425,AJUSTES!$A$1:$I$50,9,0),0),"")</f>
        <v/>
      </c>
      <c r="BC425" s="12"/>
      <c r="BD425" s="19" t="str">
        <f t="shared" si="239"/>
        <v/>
      </c>
      <c r="BE425" s="18" t="str">
        <f t="shared" si="240"/>
        <v/>
      </c>
      <c r="BF425" s="139" t="str">
        <f t="shared" si="241"/>
        <v/>
      </c>
      <c r="BG425" s="114"/>
      <c r="BH425" s="18" t="str">
        <f t="shared" si="242"/>
        <v/>
      </c>
      <c r="BI425" s="13"/>
      <c r="BJ425" s="12"/>
      <c r="BK425" s="12"/>
      <c r="BL425" s="145"/>
      <c r="BM425" s="12"/>
      <c r="BN425" s="12"/>
      <c r="BO425" s="12"/>
      <c r="BP425" s="12"/>
      <c r="BQ425" s="12"/>
      <c r="BR425" s="12"/>
      <c r="BS425" s="146"/>
      <c r="BT425" s="14"/>
      <c r="BU425" s="12"/>
      <c r="BV425" s="12"/>
      <c r="BW425" s="12"/>
      <c r="BX425" s="12"/>
      <c r="BY425" s="12"/>
      <c r="BZ425" s="144"/>
      <c r="CA425" s="107" t="str">
        <f>+IF(LEN($I425)&gt;5,IF(BD!F425="N/A","",BD!F425),"")</f>
        <v/>
      </c>
      <c r="CB425" s="21"/>
      <c r="CC425" s="147"/>
      <c r="CD425" s="148"/>
      <c r="CE425" s="8" t="str">
        <f>+IF(LEN(I425)&gt;5,BD!M425,"")</f>
        <v/>
      </c>
      <c r="CF425" s="16" t="str">
        <f>+IF(LEN(I425)&gt;5,BD!N425,"")</f>
        <v/>
      </c>
      <c r="CG425" s="3" t="str">
        <f t="shared" si="243"/>
        <v/>
      </c>
      <c r="CH425" s="23" t="str">
        <f>+IF(AND(LEN($I425)&gt;5),IF(AND($J425&gt;N$1,$J425&lt;=$AO$1),1,IF((COUNTIFS(INCAPACIDADES!$C$1:$C$51,$I425,INCAPACIDADES!K$1:K$51,N$1))&gt;0,2,IF(VLOOKUP($C425,BD!$D$1:$F$501,3,0)&gt;N$1,0,3))),"")</f>
        <v/>
      </c>
      <c r="CI425" s="23" t="str">
        <f>+IF(AND(LEN($I425)&gt;5),IF(AND($J425&gt;O$1,$J425&lt;=$AO$1),1,IF((COUNTIFS(INCAPACIDADES!$C$1:$C$51,$I425,INCAPACIDADES!L$1:L$51,O$1))&gt;0,2,IF(VLOOKUP($C425,BD!$D$1:$F$501,3,0)&gt;O$1,0,3))),"")</f>
        <v/>
      </c>
      <c r="CJ425" s="23" t="str">
        <f>+IF(AND(LEN($I425)&gt;5),IF(AND($J425&gt;P$1,$J425&lt;=$AO$1),1,IF((COUNTIFS(INCAPACIDADES!$C$1:$C$51,$I425,INCAPACIDADES!M$1:M$51,P$1))&gt;0,2,IF(VLOOKUP($C425,BD!$D$1:$F$501,3,0)&gt;P$1,0,3))),"")</f>
        <v/>
      </c>
      <c r="CK425" s="23" t="str">
        <f>+IF(AND(LEN($I425)&gt;5),IF(AND($J425&gt;Q$1,$J425&lt;=$AO$1),1,IF((COUNTIFS(INCAPACIDADES!$C$1:$C$51,$I425,INCAPACIDADES!N$1:N$51,Q$1))&gt;0,2,IF(VLOOKUP($C425,BD!$D$1:$F$501,3,0)&gt;Q$1,0,3))),"")</f>
        <v/>
      </c>
      <c r="CL425" s="23" t="str">
        <f>+IF(AND(LEN($I425)&gt;5),IF(AND($J425&gt;R$1,$J425&lt;=$AO$1),1,IF((COUNTIFS(INCAPACIDADES!$C$1:$C$51,$I425,INCAPACIDADES!O$1:O$51,R$1))&gt;0,2,IF(VLOOKUP($C425,BD!$D$1:$F$501,3,0)&gt;R$1,0,3))),"")</f>
        <v/>
      </c>
      <c r="CM425" s="23" t="str">
        <f>+IF(AND(LEN($I425)&gt;5),IF(AND($J425&gt;S$1,$J425&lt;=$AO$1),1,IF((COUNTIFS(INCAPACIDADES!$C$1:$C$51,$I425,INCAPACIDADES!P$1:P$51,S$1))&gt;0,2,IF(VLOOKUP($C425,BD!$D$1:$F$501,3,0)&gt;S$1,0,3))),"")</f>
        <v/>
      </c>
      <c r="CN425" s="23" t="str">
        <f>+IF(AND(LEN($I425)&gt;5),IF(AND($J425&gt;T$1,$J425&lt;=$AO$1),1,IF((COUNTIFS(INCAPACIDADES!$C$1:$C$51,$I425,INCAPACIDADES!Q$1:Q$51,T$1))&gt;0,2,IF(VLOOKUP($C425,BD!$D$1:$F$501,3,0)&gt;T$1,0,3))),"")</f>
        <v/>
      </c>
      <c r="CO425" s="23" t="str">
        <f>+IF(AND(LEN($I425)&gt;5),IF(AND($J425&gt;U$1,$J425&lt;=$AO$1),1,IF((COUNTIFS(INCAPACIDADES!$C$1:$C$51,$I425,INCAPACIDADES!R$1:R$51,U$1))&gt;0,2,IF(VLOOKUP($C425,BD!$D$1:$F$501,3,0)&gt;U$1,0,3))),"")</f>
        <v/>
      </c>
      <c r="CP425" s="23" t="str">
        <f>+IF(AND(LEN($I425)&gt;5),IF(AND($J425&gt;V$1,$J425&lt;=$AO$1),1,IF((COUNTIFS(INCAPACIDADES!$C$1:$C$51,$I425,INCAPACIDADES!S$1:S$51,V$1))&gt;0,2,IF(VLOOKUP($C425,BD!$D$1:$F$501,3,0)&gt;V$1,0,3))),"")</f>
        <v/>
      </c>
      <c r="CQ425" s="23" t="str">
        <f>+IF(AND(LEN($I425)&gt;5),IF(AND($J425&gt;W$1,$J425&lt;=$AO$1),1,IF((COUNTIFS(INCAPACIDADES!$C$1:$C$51,$I425,INCAPACIDADES!T$1:T$51,W$1))&gt;0,2,IF(VLOOKUP($C425,BD!$D$1:$F$501,3,0)&gt;W$1,0,3))),"")</f>
        <v/>
      </c>
      <c r="CR425" s="23" t="str">
        <f>+IF(AND(LEN($I425)&gt;5),IF(AND($J425&gt;X$1,$J425&lt;=$AO$1),1,IF((COUNTIFS(INCAPACIDADES!$C$1:$C$51,$I425,INCAPACIDADES!U$1:U$51,X$1))&gt;0,2,IF(VLOOKUP($C425,BD!$D$1:$F$501,3,0)&gt;X$1,0,3))),"")</f>
        <v/>
      </c>
      <c r="CS425" s="23" t="str">
        <f>+IF(AND(LEN($I425)&gt;5),IF(AND($J425&gt;Y$1,$J425&lt;=$AO$1),1,IF((COUNTIFS(INCAPACIDADES!$C$1:$C$51,$I425,INCAPACIDADES!V$1:V$51,Y$1))&gt;0,2,IF(VLOOKUP($C425,BD!$D$1:$F$501,3,0)&gt;Y$1,0,3))),"")</f>
        <v/>
      </c>
      <c r="CT425" s="23" t="str">
        <f>+IF(AND(LEN($I425)&gt;5),IF(AND($J425&gt;Z$1,$J425&lt;=$AO$1),1,IF((COUNTIFS(INCAPACIDADES!$C$1:$C$51,$I425,INCAPACIDADES!W$1:W$51,Z$1))&gt;0,2,IF(VLOOKUP($C425,BD!$D$1:$F$501,3,0)&gt;Z$1,0,3))),"")</f>
        <v/>
      </c>
      <c r="CU425" s="23" t="str">
        <f>+IF(AND(LEN($I425)&gt;5),IF(AND($J425&gt;AA$1,$J425&lt;=$AO$1),1,IF((COUNTIFS(INCAPACIDADES!$C$1:$C$51,$I425,INCAPACIDADES!X$1:X$51,AA$1))&gt;0,2,IF(VLOOKUP($C425,BD!$D$1:$F$501,3,0)&gt;AA$1,0,3))),"")</f>
        <v/>
      </c>
      <c r="CV425" s="23" t="str">
        <f>+IF(AND(LEN($I425)&gt;5),IF(AND($J425&gt;AB$1,$J425&lt;=$AO$1),1,IF((COUNTIFS(INCAPACIDADES!$C$1:$C$51,$I425,INCAPACIDADES!Y$1:Y$51,AB$1))&gt;0,2,IF(VLOOKUP($C425,BD!$D$1:$F$501,3,0)&gt;AB$1,0,3))),"")</f>
        <v/>
      </c>
      <c r="CW425" s="23" t="str">
        <f>+IF(AND(LEN($I425)&gt;5),IF(AND($J425&gt;AC$1,$J425&lt;=$AO$1),1,IF((COUNTIFS(INCAPACIDADES!$C$1:$C$51,$I425,INCAPACIDADES!Z$1:Z$51,AC$1))&gt;0,2,IF(VLOOKUP($C425,BD!$D$1:$F$501,3,0)&gt;AC$1,0,3))),"")</f>
        <v/>
      </c>
      <c r="CX425" s="23" t="str">
        <f>+IF(AND(LEN($I425)&gt;5),IF(AND($J425&gt;AD$1,$J425&lt;=$AO$1),1,IF((COUNTIFS(INCAPACIDADES!$C$1:$C$51,$I425,INCAPACIDADES!AA$1:AA$51,AD$1))&gt;0,2,IF(VLOOKUP($C425,BD!$D$1:$F$501,3,0)&gt;AD$1,0,3))),"")</f>
        <v/>
      </c>
      <c r="CY425" s="23" t="str">
        <f>+IF(AND(LEN($I425)&gt;5),IF(AND($J425&gt;AE$1,$J425&lt;=$AO$1),1,IF((COUNTIFS(INCAPACIDADES!$C$1:$C$51,$I425,INCAPACIDADES!AB$1:AB$51,AE$1))&gt;0,2,IF(VLOOKUP($C425,BD!$D$1:$F$501,3,0)&gt;AE$1,0,3))),"")</f>
        <v/>
      </c>
      <c r="CZ425" s="23" t="str">
        <f>+IF(AND(LEN($I425)&gt;5),IF(AND($J425&gt;AF$1,$J425&lt;=$AO$1),1,IF((COUNTIFS(INCAPACIDADES!$C$1:$C$51,$I425,INCAPACIDADES!AC$1:AC$51,AF$1))&gt;0,2,IF(VLOOKUP($C425,BD!$D$1:$F$501,3,0)&gt;AF$1,0,3))),"")</f>
        <v/>
      </c>
      <c r="DA425" s="23" t="str">
        <f>+IF(AND(LEN($I425)&gt;5),IF(AND($J425&gt;AG$1,$J425&lt;=$AO$1),1,IF((COUNTIFS(INCAPACIDADES!$C$1:$C$51,$I425,INCAPACIDADES!AD$1:AD$51,AG$1))&gt;0,2,IF(VLOOKUP($C425,BD!$D$1:$F$501,3,0)&gt;AG$1,0,3))),"")</f>
        <v/>
      </c>
      <c r="DB425" s="23" t="str">
        <f>+IF(AND(LEN($I425)&gt;5),IF(AND($J425&gt;AH$1,$J425&lt;=$AO$1),1,IF((COUNTIFS(INCAPACIDADES!$C$1:$C$51,$I425,INCAPACIDADES!AE$1:AE$51,AH$1))&gt;0,2,IF(VLOOKUP($C425,BD!$D$1:$F$501,3,0)&gt;AH$1,0,3))),"")</f>
        <v/>
      </c>
      <c r="DC425" s="23" t="str">
        <f>+IF(AND(LEN($I425)&gt;5),IF(AND($J425&gt;AI$1,$J425&lt;=$AO$1),1,IF((COUNTIFS(INCAPACIDADES!$C$1:$C$51,$I425,INCAPACIDADES!AF$1:AF$51,AI$1))&gt;0,2,IF(VLOOKUP($C425,BD!$D$1:$F$501,3,0)&gt;AI$1,0,3))),"")</f>
        <v/>
      </c>
      <c r="DD425" s="23" t="str">
        <f>+IF(AND(LEN($I425)&gt;5),IF(AND($J425&gt;AJ$1,$J425&lt;=$AO$1),1,IF((COUNTIFS(INCAPACIDADES!$C$1:$C$51,$I425,INCAPACIDADES!AG$1:AG$51,AJ$1))&gt;0,2,IF(VLOOKUP($C425,BD!$D$1:$F$501,3,0)&gt;AJ$1,0,3))),"")</f>
        <v/>
      </c>
      <c r="DE425" s="23" t="str">
        <f>+IF(AND(LEN($I425)&gt;5),IF(AND($J425&gt;AK$1,$J425&lt;=$AO$1),1,IF((COUNTIFS(INCAPACIDADES!$C$1:$C$51,$I425,INCAPACIDADES!AH$1:AH$51,AK$1))&gt;0,2,IF(VLOOKUP($C425,BD!$D$1:$F$501,3,0)&gt;AK$1,0,3))),"")</f>
        <v/>
      </c>
      <c r="DF425" s="23" t="str">
        <f>+IF(AND(LEN($I425)&gt;5),IF(AND($J425&gt;AL$1,$J425&lt;=$AO$1),1,IF((COUNTIFS(INCAPACIDADES!$C$1:$C$51,$I425,INCAPACIDADES!AI$1:AI$51,AL$1))&gt;0,2,IF(VLOOKUP($C425,BD!$D$1:$F$501,3,0)&gt;AL$1,0,3))),"")</f>
        <v/>
      </c>
      <c r="DG425" s="23" t="str">
        <f>+IF(AND(LEN($I425)&gt;5),IF(AND($J425&gt;AM$1,$J425&lt;=$AO$1),1,IF((COUNTIFS(INCAPACIDADES!$C$1:$C$51,$I425,INCAPACIDADES!AJ$1:AJ$51,AM$1))&gt;0,2,IF(VLOOKUP($C425,BD!$D$1:$F$501,3,0)&gt;AM$1,0,3))),"")</f>
        <v/>
      </c>
      <c r="DH425" s="23" t="str">
        <f>+IF(AND(LEN($I425)&gt;5),IF(AND($J425&gt;AN$1,$J425&lt;=$AO$1),1,IF((COUNTIFS(INCAPACIDADES!$C$1:$C$51,$I425,INCAPACIDADES!AK$1:AK$51,AN$1))&gt;0,2,IF(VLOOKUP($C425,BD!$D$1:$F$501,3,0)&gt;AN$1,0,3))),"")</f>
        <v/>
      </c>
      <c r="DI425" s="23" t="str">
        <f>+IF(AND(LEN($I425)&gt;5),IF(AND($J425&gt;AO$1,$J425&lt;=$AO$1),1,IF((COUNTIFS(INCAPACIDADES!$C$1:$C$51,$I425,INCAPACIDADES!AL$1:AL$51,AO$1))&gt;0,2,IF(VLOOKUP($C425,BD!$D$1:$F$501,3,0)&gt;AO$1,0,3))),"")</f>
        <v/>
      </c>
      <c r="DJ425" s="23" t="str">
        <f>+IF(LEN($I425)&gt;5,IF(ISERROR(VLOOKUP(N425,'CODIGO PAGO'!$B$2:$B$20,1,0)),1,IF(OR(AND(CH425=1,N425&lt;&gt;"N"),AND(CH425=3,N425&lt;&gt;"B"),AND(CH425=2,LEFT(TRIM(N425),1)&lt;&gt;"I")),1,IF(OR(AND(CH425=0,N425="N"),AND(CH425=0,N425="B"),AND(CH425=0,LEFT(TRIM(N425),1)="I")),1,0))),"")</f>
        <v/>
      </c>
      <c r="DK425" s="23" t="str">
        <f t="shared" si="244"/>
        <v/>
      </c>
      <c r="DL425" s="23" t="str">
        <f>+IF(LEN($I425)&gt;5,IF(ISERROR(VLOOKUP(P425,'CODIGO PAGO'!$B$2:$B$20,1,0)),1,IF(OR(AND(CJ425=1,P425&lt;&gt;"N"),AND(CJ425=3,P425&lt;&gt;"B"),AND(CJ425=2,LEFT(TRIM(P425),1)&lt;&gt;"I")),1,IF(OR(AND(CJ425=0,P425="N"),AND(CJ425=0,P425="B"),AND(CJ425=0,LEFT(TRIM(P425),1)="I")),1,0))),"")</f>
        <v/>
      </c>
      <c r="DM425" s="23" t="str">
        <f t="shared" si="245"/>
        <v/>
      </c>
      <c r="DN425" s="23" t="str">
        <f>+IF(LEN($I425)&gt;5,IF(ISERROR(VLOOKUP(R425,'CODIGO PAGO'!$B$2:$B$20,1,0)),1,IF(OR(AND(CL425=1,R425&lt;&gt;"N"),AND(CL425=3,R425&lt;&gt;"B"),AND(CL425=2,LEFT(TRIM(R425),1)&lt;&gt;"I")),1,IF(OR(AND(CL425=0,R425="N"),AND(CL425=0,R425="B"),AND(CL425=0,LEFT(TRIM(R425),1)="I")),1,0))),"")</f>
        <v/>
      </c>
      <c r="DO425" s="23" t="str">
        <f t="shared" si="246"/>
        <v/>
      </c>
      <c r="DP425" s="23" t="str">
        <f>+IF(LEN($I425)&gt;5,IF(ISERROR(VLOOKUP(T425,'CODIGO PAGO'!$B$2:$B$20,1,0)),1,IF(OR(AND(CN425=1,T425&lt;&gt;"N"),AND(CN425=3,T425&lt;&gt;"B"),AND(CN425=2,LEFT(TRIM(T425),1)&lt;&gt;"I")),1,IF(OR(AND(CN425=0,T425="N"),AND(CN425=0,T425="B"),AND(CN425=0,LEFT(TRIM(T425),1)="I")),1,0))),"")</f>
        <v/>
      </c>
      <c r="DQ425" s="23" t="str">
        <f t="shared" si="247"/>
        <v/>
      </c>
      <c r="DR425" s="23" t="str">
        <f>+IF(LEN($I425)&gt;5,IF(ISERROR(VLOOKUP(V425,'CODIGO PAGO'!$B$2:$B$20,1,0)),1,IF(OR(AND(CP425=1,V425&lt;&gt;"N"),AND(CP425=3,V425&lt;&gt;"B"),AND(CP425=2,LEFT(TRIM(V425),1)&lt;&gt;"I")),1,IF(OR(AND(CP425=0,V425="N"),AND(CP425=0,V425="B"),AND(CP425=0,LEFT(TRIM(V425),1)="I")),1,0))),"")</f>
        <v/>
      </c>
      <c r="DS425" s="23" t="str">
        <f t="shared" si="248"/>
        <v/>
      </c>
      <c r="DT425" s="23" t="str">
        <f>+IF(LEN($I425)&gt;5,IF(ISERROR(VLOOKUP(X425,'CODIGO PAGO'!$B$2:$B$20,1,0)),1,IF(OR(AND(CR425=1,X425&lt;&gt;"N"),AND(CR425=3,X425&lt;&gt;"B"),AND(CR425=2,LEFT(TRIM(X425),1)&lt;&gt;"I")),1,IF(OR(AND(CR425=0,X425="N"),AND(CR425=0,X425="B"),AND(CR425=0,LEFT(TRIM(X425),1)="I")),1,0))),"")</f>
        <v/>
      </c>
      <c r="DU425" s="23" t="str">
        <f t="shared" si="249"/>
        <v/>
      </c>
      <c r="DV425" s="23" t="str">
        <f>+IF(LEN($I425)&gt;5,IF(ISERROR(VLOOKUP(Z425,'CODIGO PAGO'!$B$2:$B$20,1,0)),1,IF(OR(AND(CT425=1,Z425&lt;&gt;"N"),AND(CT425=3,Z425&lt;&gt;"B"),AND(CT425=2,LEFT(TRIM(Z425),1)&lt;&gt;"I")),1,IF(OR(AND(CT425=0,Z425="N"),AND(CT425=0,Z425="B"),AND(CT425=0,LEFT(TRIM(Z425),1)="I")),1,0))),"")</f>
        <v/>
      </c>
      <c r="DW425" s="23" t="str">
        <f t="shared" si="250"/>
        <v/>
      </c>
      <c r="DX425" s="23" t="str">
        <f>+IF(LEN($I425)&gt;5,IF(ISERROR(VLOOKUP(AB425,'CODIGO PAGO'!$B$2:$B$20,1,0)),1,IF(OR(AND(CV425=1,AB425&lt;&gt;"N"),AND(CV425=3,AB425&lt;&gt;"B"),AND(CV425=2,LEFT(TRIM(AB425),1)&lt;&gt;"I")),1,IF(OR(AND(CV425=0,AB425="N"),AND(CV425=0,AB425="B"),AND(CV425=0,LEFT(TRIM(AB425),1)="I")),1,0))),"")</f>
        <v/>
      </c>
      <c r="DY425" s="23" t="str">
        <f t="shared" si="251"/>
        <v/>
      </c>
      <c r="DZ425" s="23" t="str">
        <f>+IF(LEN($I425)&gt;5,IF(ISERROR(VLOOKUP(AD425,'CODIGO PAGO'!$B$2:$B$20,1,0)),1,IF(OR(AND(CX425=1,AD425&lt;&gt;"N"),AND(CX425=3,AD425&lt;&gt;"B"),AND(CX425=2,LEFT(TRIM(AD425),1)&lt;&gt;"I")),1,IF(OR(AND(CX425=0,AD425="N"),AND(CX425=0,AD425="B"),AND(CX425=0,LEFT(TRIM(AD425),1)="I")),1,0))),"")</f>
        <v/>
      </c>
      <c r="EA425" s="23" t="str">
        <f t="shared" si="252"/>
        <v/>
      </c>
      <c r="EB425" s="23" t="str">
        <f>+IF(LEN($I425)&gt;5,IF(ISERROR(VLOOKUP(AF425,'CODIGO PAGO'!$B$2:$B$20,1,0)),1,IF(OR(AND(CZ425=1,AF425&lt;&gt;"N"),AND(CZ425=3,AF425&lt;&gt;"B"),AND(CZ425=2,LEFT(TRIM(AF425),1)&lt;&gt;"I")),1,IF(OR(AND(CZ425=0,AF425="N"),AND(CZ425=0,AF425="B"),AND(CZ425=0,LEFT(TRIM(AF425),1)="I")),1,0))),"")</f>
        <v/>
      </c>
      <c r="EC425" s="23" t="str">
        <f t="shared" si="253"/>
        <v/>
      </c>
      <c r="ED425" s="23" t="str">
        <f>+IF(LEN($I425)&gt;5,IF(ISERROR(VLOOKUP(AH425,'CODIGO PAGO'!$B$2:$B$20,1,0)),1,IF(OR(AND(DB425=1,AH425&lt;&gt;"N"),AND(DB425=3,AH425&lt;&gt;"B"),AND(DB425=2,LEFT(TRIM(AH425),1)&lt;&gt;"I")),1,IF(OR(AND(DB425=0,AH425="N"),AND(DB425=0,AH425="B"),AND(DB425=0,LEFT(TRIM(AH425),1)="I")),1,0))),"")</f>
        <v/>
      </c>
      <c r="EE425" s="23" t="str">
        <f t="shared" si="254"/>
        <v/>
      </c>
      <c r="EF425" s="23" t="str">
        <f>+IF(LEN($I425)&gt;5,IF(ISERROR(VLOOKUP(AJ425,'CODIGO PAGO'!$B$2:$B$20,1,0)),1,IF(OR(AND(DD425=1,AJ425&lt;&gt;"N"),AND(DD425=3,AJ425&lt;&gt;"B"),AND(DD425=2,LEFT(TRIM(AJ425),1)&lt;&gt;"I")),1,IF(OR(AND(DD425=0,AJ425="N"),AND(DD425=0,AJ425="B"),AND(DD425=0,LEFT(TRIM(AJ425),1)="I")),1,0))),"")</f>
        <v/>
      </c>
      <c r="EG425" s="23" t="str">
        <f t="shared" si="255"/>
        <v/>
      </c>
      <c r="EH425" s="23" t="str">
        <f>+IF(LEN($I425)&gt;5,IF(ISERROR(VLOOKUP(AL425,'CODIGO PAGO'!$B$2:$B$20,1,0)),1,IF(OR(AND(DF425=1,AL425&lt;&gt;"N"),AND(DF425=3,AL425&lt;&gt;"B"),AND(DF425=2,LEFT(TRIM(AL425),1)&lt;&gt;"I")),1,IF(OR(AND(DF425=0,AL425="N"),AND(DF425=0,AL425="B"),AND(DF425=0,LEFT(TRIM(AL425),1)="I")),1,0))),"")</f>
        <v/>
      </c>
      <c r="EI425" s="23" t="str">
        <f t="shared" si="256"/>
        <v/>
      </c>
      <c r="EJ425" s="23" t="str">
        <f>+IF(LEN($I425)&gt;5,IF(ISERROR(VLOOKUP(AN425,'CODIGO PAGO'!$B$2:$B$20,1,0)),1,IF(OR(AND(DH425=1,AN425&lt;&gt;"N"),AND(DH425=3,AN425&lt;&gt;"B"),AND(DH425=2,LEFT(TRIM(AN425),1)&lt;&gt;"I")),1,IF(OR(AND(DH425=0,AN425="N"),AND(DH425=0,AN425="B"),AND(DH425=0,LEFT(TRIM(AN425),1)="I")),1,0))),"")</f>
        <v/>
      </c>
      <c r="EK425" s="23" t="str">
        <f t="shared" si="257"/>
        <v/>
      </c>
      <c r="EL425" s="24" t="str">
        <f t="shared" si="258"/>
        <v/>
      </c>
    </row>
    <row r="426" spans="1:142" s="26" customFormat="1">
      <c r="A426" s="15" t="str">
        <f t="shared" si="224"/>
        <v/>
      </c>
      <c r="B426" s="1" t="str">
        <f>+IF(LEN(I426)&gt;5,'CODIGO PAGO'!$B$28,"")</f>
        <v/>
      </c>
      <c r="C426" s="1" t="str">
        <f>+IF(LEN($I426)&gt;5,BD!D426,"")</f>
        <v/>
      </c>
      <c r="D426" s="168" t="str">
        <f>+IF(LEN($I426)&gt;5,BD!A426,"")</f>
        <v/>
      </c>
      <c r="E426" s="1" t="str">
        <f>+IF(LEN($I426)&gt;5,BD!B426,"")</f>
        <v/>
      </c>
      <c r="F426" s="1" t="str">
        <f>+IF(LEN($I426)&gt;5,BD!C426,"")</f>
        <v/>
      </c>
      <c r="G426" s="141"/>
      <c r="H426" s="141"/>
      <c r="I426" s="1" t="str">
        <f>+IF(LEN(BD!G426)&gt;5,BD!G426,"")</f>
        <v/>
      </c>
      <c r="J426" s="167" t="str">
        <f>+IF(LEN($I426)&gt;5,BD!E426,"")</f>
        <v/>
      </c>
      <c r="K426" s="6" t="str">
        <f t="shared" si="225"/>
        <v/>
      </c>
      <c r="L426" s="87" t="str">
        <f>+IF(LEN($I426)&gt;5,BD!H426,"")</f>
        <v/>
      </c>
      <c r="M426" s="40" t="str">
        <f t="shared" si="226"/>
        <v/>
      </c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4" t="str">
        <f t="shared" si="227"/>
        <v/>
      </c>
      <c r="AQ426" s="5" t="str">
        <f t="shared" si="228"/>
        <v/>
      </c>
      <c r="AR426" s="91" t="str">
        <f t="shared" si="229"/>
        <v/>
      </c>
      <c r="AS426" s="5" t="str">
        <f t="shared" si="230"/>
        <v/>
      </c>
      <c r="AT426" s="91" t="str">
        <f t="shared" si="231"/>
        <v/>
      </c>
      <c r="AU426" s="4" t="str">
        <f t="shared" si="232"/>
        <v/>
      </c>
      <c r="AV426" s="4" t="str">
        <f t="shared" si="233"/>
        <v/>
      </c>
      <c r="AW426" s="4" t="str">
        <f t="shared" si="234"/>
        <v/>
      </c>
      <c r="AX426" s="4" t="str">
        <f t="shared" si="235"/>
        <v/>
      </c>
      <c r="AY426" s="88" t="str">
        <f t="shared" si="236"/>
        <v/>
      </c>
      <c r="AZ426" s="17" t="str">
        <f t="shared" si="237"/>
        <v/>
      </c>
      <c r="BA426" s="18" t="str">
        <f t="shared" si="238"/>
        <v/>
      </c>
      <c r="BB426" s="19" t="str">
        <f>+IF(LEN(I426)&gt;5,IF(INT(RIGHT(B426,1))=9,0.5*L426*AY426,INT(MID(B426,5,LEN(B426)-4))*L426)+IFERROR(VLOOKUP(I426,AJUSTES!$A$1:$I$50,9,0),0),"")</f>
        <v/>
      </c>
      <c r="BC426" s="12"/>
      <c r="BD426" s="19" t="str">
        <f t="shared" si="239"/>
        <v/>
      </c>
      <c r="BE426" s="18" t="str">
        <f t="shared" si="240"/>
        <v/>
      </c>
      <c r="BF426" s="139" t="str">
        <f t="shared" si="241"/>
        <v/>
      </c>
      <c r="BG426" s="114"/>
      <c r="BH426" s="18" t="str">
        <f t="shared" si="242"/>
        <v/>
      </c>
      <c r="BI426" s="13"/>
      <c r="BJ426" s="12"/>
      <c r="BK426" s="12"/>
      <c r="BL426" s="145"/>
      <c r="BM426" s="12"/>
      <c r="BN426" s="12"/>
      <c r="BO426" s="12"/>
      <c r="BP426" s="12"/>
      <c r="BQ426" s="12"/>
      <c r="BR426" s="12"/>
      <c r="BS426" s="146"/>
      <c r="BT426" s="14"/>
      <c r="BU426" s="12"/>
      <c r="BV426" s="12"/>
      <c r="BW426" s="12"/>
      <c r="BX426" s="12"/>
      <c r="BY426" s="12"/>
      <c r="BZ426" s="144"/>
      <c r="CA426" s="107" t="str">
        <f>+IF(LEN($I426)&gt;5,IF(BD!F426="N/A","",BD!F426),"")</f>
        <v/>
      </c>
      <c r="CB426" s="21"/>
      <c r="CC426" s="147"/>
      <c r="CD426" s="148"/>
      <c r="CE426" s="8" t="str">
        <f>+IF(LEN(I426)&gt;5,BD!M426,"")</f>
        <v/>
      </c>
      <c r="CF426" s="16" t="str">
        <f>+IF(LEN(I426)&gt;5,BD!N426,"")</f>
        <v/>
      </c>
      <c r="CG426" s="3" t="str">
        <f t="shared" si="243"/>
        <v/>
      </c>
      <c r="CH426" s="23" t="str">
        <f>+IF(AND(LEN($I426)&gt;5),IF(AND($J426&gt;N$1,$J426&lt;=$AO$1),1,IF((COUNTIFS(INCAPACIDADES!$C$1:$C$51,$I426,INCAPACIDADES!K$1:K$51,N$1))&gt;0,2,IF(VLOOKUP($C426,BD!$D$1:$F$501,3,0)&gt;N$1,0,3))),"")</f>
        <v/>
      </c>
      <c r="CI426" s="23" t="str">
        <f>+IF(AND(LEN($I426)&gt;5),IF(AND($J426&gt;O$1,$J426&lt;=$AO$1),1,IF((COUNTIFS(INCAPACIDADES!$C$1:$C$51,$I426,INCAPACIDADES!L$1:L$51,O$1))&gt;0,2,IF(VLOOKUP($C426,BD!$D$1:$F$501,3,0)&gt;O$1,0,3))),"")</f>
        <v/>
      </c>
      <c r="CJ426" s="23" t="str">
        <f>+IF(AND(LEN($I426)&gt;5),IF(AND($J426&gt;P$1,$J426&lt;=$AO$1),1,IF((COUNTIFS(INCAPACIDADES!$C$1:$C$51,$I426,INCAPACIDADES!M$1:M$51,P$1))&gt;0,2,IF(VLOOKUP($C426,BD!$D$1:$F$501,3,0)&gt;P$1,0,3))),"")</f>
        <v/>
      </c>
      <c r="CK426" s="23" t="str">
        <f>+IF(AND(LEN($I426)&gt;5),IF(AND($J426&gt;Q$1,$J426&lt;=$AO$1),1,IF((COUNTIFS(INCAPACIDADES!$C$1:$C$51,$I426,INCAPACIDADES!N$1:N$51,Q$1))&gt;0,2,IF(VLOOKUP($C426,BD!$D$1:$F$501,3,0)&gt;Q$1,0,3))),"")</f>
        <v/>
      </c>
      <c r="CL426" s="23" t="str">
        <f>+IF(AND(LEN($I426)&gt;5),IF(AND($J426&gt;R$1,$J426&lt;=$AO$1),1,IF((COUNTIFS(INCAPACIDADES!$C$1:$C$51,$I426,INCAPACIDADES!O$1:O$51,R$1))&gt;0,2,IF(VLOOKUP($C426,BD!$D$1:$F$501,3,0)&gt;R$1,0,3))),"")</f>
        <v/>
      </c>
      <c r="CM426" s="23" t="str">
        <f>+IF(AND(LEN($I426)&gt;5),IF(AND($J426&gt;S$1,$J426&lt;=$AO$1),1,IF((COUNTIFS(INCAPACIDADES!$C$1:$C$51,$I426,INCAPACIDADES!P$1:P$51,S$1))&gt;0,2,IF(VLOOKUP($C426,BD!$D$1:$F$501,3,0)&gt;S$1,0,3))),"")</f>
        <v/>
      </c>
      <c r="CN426" s="23" t="str">
        <f>+IF(AND(LEN($I426)&gt;5),IF(AND($J426&gt;T$1,$J426&lt;=$AO$1),1,IF((COUNTIFS(INCAPACIDADES!$C$1:$C$51,$I426,INCAPACIDADES!Q$1:Q$51,T$1))&gt;0,2,IF(VLOOKUP($C426,BD!$D$1:$F$501,3,0)&gt;T$1,0,3))),"")</f>
        <v/>
      </c>
      <c r="CO426" s="23" t="str">
        <f>+IF(AND(LEN($I426)&gt;5),IF(AND($J426&gt;U$1,$J426&lt;=$AO$1),1,IF((COUNTIFS(INCAPACIDADES!$C$1:$C$51,$I426,INCAPACIDADES!R$1:R$51,U$1))&gt;0,2,IF(VLOOKUP($C426,BD!$D$1:$F$501,3,0)&gt;U$1,0,3))),"")</f>
        <v/>
      </c>
      <c r="CP426" s="23" t="str">
        <f>+IF(AND(LEN($I426)&gt;5),IF(AND($J426&gt;V$1,$J426&lt;=$AO$1),1,IF((COUNTIFS(INCAPACIDADES!$C$1:$C$51,$I426,INCAPACIDADES!S$1:S$51,V$1))&gt;0,2,IF(VLOOKUP($C426,BD!$D$1:$F$501,3,0)&gt;V$1,0,3))),"")</f>
        <v/>
      </c>
      <c r="CQ426" s="23" t="str">
        <f>+IF(AND(LEN($I426)&gt;5),IF(AND($J426&gt;W$1,$J426&lt;=$AO$1),1,IF((COUNTIFS(INCAPACIDADES!$C$1:$C$51,$I426,INCAPACIDADES!T$1:T$51,W$1))&gt;0,2,IF(VLOOKUP($C426,BD!$D$1:$F$501,3,0)&gt;W$1,0,3))),"")</f>
        <v/>
      </c>
      <c r="CR426" s="23" t="str">
        <f>+IF(AND(LEN($I426)&gt;5),IF(AND($J426&gt;X$1,$J426&lt;=$AO$1),1,IF((COUNTIFS(INCAPACIDADES!$C$1:$C$51,$I426,INCAPACIDADES!U$1:U$51,X$1))&gt;0,2,IF(VLOOKUP($C426,BD!$D$1:$F$501,3,0)&gt;X$1,0,3))),"")</f>
        <v/>
      </c>
      <c r="CS426" s="23" t="str">
        <f>+IF(AND(LEN($I426)&gt;5),IF(AND($J426&gt;Y$1,$J426&lt;=$AO$1),1,IF((COUNTIFS(INCAPACIDADES!$C$1:$C$51,$I426,INCAPACIDADES!V$1:V$51,Y$1))&gt;0,2,IF(VLOOKUP($C426,BD!$D$1:$F$501,3,0)&gt;Y$1,0,3))),"")</f>
        <v/>
      </c>
      <c r="CT426" s="23" t="str">
        <f>+IF(AND(LEN($I426)&gt;5),IF(AND($J426&gt;Z$1,$J426&lt;=$AO$1),1,IF((COUNTIFS(INCAPACIDADES!$C$1:$C$51,$I426,INCAPACIDADES!W$1:W$51,Z$1))&gt;0,2,IF(VLOOKUP($C426,BD!$D$1:$F$501,3,0)&gt;Z$1,0,3))),"")</f>
        <v/>
      </c>
      <c r="CU426" s="23" t="str">
        <f>+IF(AND(LEN($I426)&gt;5),IF(AND($J426&gt;AA$1,$J426&lt;=$AO$1),1,IF((COUNTIFS(INCAPACIDADES!$C$1:$C$51,$I426,INCAPACIDADES!X$1:X$51,AA$1))&gt;0,2,IF(VLOOKUP($C426,BD!$D$1:$F$501,3,0)&gt;AA$1,0,3))),"")</f>
        <v/>
      </c>
      <c r="CV426" s="23" t="str">
        <f>+IF(AND(LEN($I426)&gt;5),IF(AND($J426&gt;AB$1,$J426&lt;=$AO$1),1,IF((COUNTIFS(INCAPACIDADES!$C$1:$C$51,$I426,INCAPACIDADES!Y$1:Y$51,AB$1))&gt;0,2,IF(VLOOKUP($C426,BD!$D$1:$F$501,3,0)&gt;AB$1,0,3))),"")</f>
        <v/>
      </c>
      <c r="CW426" s="23" t="str">
        <f>+IF(AND(LEN($I426)&gt;5),IF(AND($J426&gt;AC$1,$J426&lt;=$AO$1),1,IF((COUNTIFS(INCAPACIDADES!$C$1:$C$51,$I426,INCAPACIDADES!Z$1:Z$51,AC$1))&gt;0,2,IF(VLOOKUP($C426,BD!$D$1:$F$501,3,0)&gt;AC$1,0,3))),"")</f>
        <v/>
      </c>
      <c r="CX426" s="23" t="str">
        <f>+IF(AND(LEN($I426)&gt;5),IF(AND($J426&gt;AD$1,$J426&lt;=$AO$1),1,IF((COUNTIFS(INCAPACIDADES!$C$1:$C$51,$I426,INCAPACIDADES!AA$1:AA$51,AD$1))&gt;0,2,IF(VLOOKUP($C426,BD!$D$1:$F$501,3,0)&gt;AD$1,0,3))),"")</f>
        <v/>
      </c>
      <c r="CY426" s="23" t="str">
        <f>+IF(AND(LEN($I426)&gt;5),IF(AND($J426&gt;AE$1,$J426&lt;=$AO$1),1,IF((COUNTIFS(INCAPACIDADES!$C$1:$C$51,$I426,INCAPACIDADES!AB$1:AB$51,AE$1))&gt;0,2,IF(VLOOKUP($C426,BD!$D$1:$F$501,3,0)&gt;AE$1,0,3))),"")</f>
        <v/>
      </c>
      <c r="CZ426" s="23" t="str">
        <f>+IF(AND(LEN($I426)&gt;5),IF(AND($J426&gt;AF$1,$J426&lt;=$AO$1),1,IF((COUNTIFS(INCAPACIDADES!$C$1:$C$51,$I426,INCAPACIDADES!AC$1:AC$51,AF$1))&gt;0,2,IF(VLOOKUP($C426,BD!$D$1:$F$501,3,0)&gt;AF$1,0,3))),"")</f>
        <v/>
      </c>
      <c r="DA426" s="23" t="str">
        <f>+IF(AND(LEN($I426)&gt;5),IF(AND($J426&gt;AG$1,$J426&lt;=$AO$1),1,IF((COUNTIFS(INCAPACIDADES!$C$1:$C$51,$I426,INCAPACIDADES!AD$1:AD$51,AG$1))&gt;0,2,IF(VLOOKUP($C426,BD!$D$1:$F$501,3,0)&gt;AG$1,0,3))),"")</f>
        <v/>
      </c>
      <c r="DB426" s="23" t="str">
        <f>+IF(AND(LEN($I426)&gt;5),IF(AND($J426&gt;AH$1,$J426&lt;=$AO$1),1,IF((COUNTIFS(INCAPACIDADES!$C$1:$C$51,$I426,INCAPACIDADES!AE$1:AE$51,AH$1))&gt;0,2,IF(VLOOKUP($C426,BD!$D$1:$F$501,3,0)&gt;AH$1,0,3))),"")</f>
        <v/>
      </c>
      <c r="DC426" s="23" t="str">
        <f>+IF(AND(LEN($I426)&gt;5),IF(AND($J426&gt;AI$1,$J426&lt;=$AO$1),1,IF((COUNTIFS(INCAPACIDADES!$C$1:$C$51,$I426,INCAPACIDADES!AF$1:AF$51,AI$1))&gt;0,2,IF(VLOOKUP($C426,BD!$D$1:$F$501,3,0)&gt;AI$1,0,3))),"")</f>
        <v/>
      </c>
      <c r="DD426" s="23" t="str">
        <f>+IF(AND(LEN($I426)&gt;5),IF(AND($J426&gt;AJ$1,$J426&lt;=$AO$1),1,IF((COUNTIFS(INCAPACIDADES!$C$1:$C$51,$I426,INCAPACIDADES!AG$1:AG$51,AJ$1))&gt;0,2,IF(VLOOKUP($C426,BD!$D$1:$F$501,3,0)&gt;AJ$1,0,3))),"")</f>
        <v/>
      </c>
      <c r="DE426" s="23" t="str">
        <f>+IF(AND(LEN($I426)&gt;5),IF(AND($J426&gt;AK$1,$J426&lt;=$AO$1),1,IF((COUNTIFS(INCAPACIDADES!$C$1:$C$51,$I426,INCAPACIDADES!AH$1:AH$51,AK$1))&gt;0,2,IF(VLOOKUP($C426,BD!$D$1:$F$501,3,0)&gt;AK$1,0,3))),"")</f>
        <v/>
      </c>
      <c r="DF426" s="23" t="str">
        <f>+IF(AND(LEN($I426)&gt;5),IF(AND($J426&gt;AL$1,$J426&lt;=$AO$1),1,IF((COUNTIFS(INCAPACIDADES!$C$1:$C$51,$I426,INCAPACIDADES!AI$1:AI$51,AL$1))&gt;0,2,IF(VLOOKUP($C426,BD!$D$1:$F$501,3,0)&gt;AL$1,0,3))),"")</f>
        <v/>
      </c>
      <c r="DG426" s="23" t="str">
        <f>+IF(AND(LEN($I426)&gt;5),IF(AND($J426&gt;AM$1,$J426&lt;=$AO$1),1,IF((COUNTIFS(INCAPACIDADES!$C$1:$C$51,$I426,INCAPACIDADES!AJ$1:AJ$51,AM$1))&gt;0,2,IF(VLOOKUP($C426,BD!$D$1:$F$501,3,0)&gt;AM$1,0,3))),"")</f>
        <v/>
      </c>
      <c r="DH426" s="23" t="str">
        <f>+IF(AND(LEN($I426)&gt;5),IF(AND($J426&gt;AN$1,$J426&lt;=$AO$1),1,IF((COUNTIFS(INCAPACIDADES!$C$1:$C$51,$I426,INCAPACIDADES!AK$1:AK$51,AN$1))&gt;0,2,IF(VLOOKUP($C426,BD!$D$1:$F$501,3,0)&gt;AN$1,0,3))),"")</f>
        <v/>
      </c>
      <c r="DI426" s="23" t="str">
        <f>+IF(AND(LEN($I426)&gt;5),IF(AND($J426&gt;AO$1,$J426&lt;=$AO$1),1,IF((COUNTIFS(INCAPACIDADES!$C$1:$C$51,$I426,INCAPACIDADES!AL$1:AL$51,AO$1))&gt;0,2,IF(VLOOKUP($C426,BD!$D$1:$F$501,3,0)&gt;AO$1,0,3))),"")</f>
        <v/>
      </c>
      <c r="DJ426" s="23" t="str">
        <f>+IF(LEN($I426)&gt;5,IF(ISERROR(VLOOKUP(N426,'CODIGO PAGO'!$B$2:$B$20,1,0)),1,IF(OR(AND(CH426=1,N426&lt;&gt;"N"),AND(CH426=3,N426&lt;&gt;"B"),AND(CH426=2,LEFT(TRIM(N426),1)&lt;&gt;"I")),1,IF(OR(AND(CH426=0,N426="N"),AND(CH426=0,N426="B"),AND(CH426=0,LEFT(TRIM(N426),1)="I")),1,0))),"")</f>
        <v/>
      </c>
      <c r="DK426" s="23" t="str">
        <f t="shared" si="244"/>
        <v/>
      </c>
      <c r="DL426" s="23" t="str">
        <f>+IF(LEN($I426)&gt;5,IF(ISERROR(VLOOKUP(P426,'CODIGO PAGO'!$B$2:$B$20,1,0)),1,IF(OR(AND(CJ426=1,P426&lt;&gt;"N"),AND(CJ426=3,P426&lt;&gt;"B"),AND(CJ426=2,LEFT(TRIM(P426),1)&lt;&gt;"I")),1,IF(OR(AND(CJ426=0,P426="N"),AND(CJ426=0,P426="B"),AND(CJ426=0,LEFT(TRIM(P426),1)="I")),1,0))),"")</f>
        <v/>
      </c>
      <c r="DM426" s="23" t="str">
        <f t="shared" si="245"/>
        <v/>
      </c>
      <c r="DN426" s="23" t="str">
        <f>+IF(LEN($I426)&gt;5,IF(ISERROR(VLOOKUP(R426,'CODIGO PAGO'!$B$2:$B$20,1,0)),1,IF(OR(AND(CL426=1,R426&lt;&gt;"N"),AND(CL426=3,R426&lt;&gt;"B"),AND(CL426=2,LEFT(TRIM(R426),1)&lt;&gt;"I")),1,IF(OR(AND(CL426=0,R426="N"),AND(CL426=0,R426="B"),AND(CL426=0,LEFT(TRIM(R426),1)="I")),1,0))),"")</f>
        <v/>
      </c>
      <c r="DO426" s="23" t="str">
        <f t="shared" si="246"/>
        <v/>
      </c>
      <c r="DP426" s="23" t="str">
        <f>+IF(LEN($I426)&gt;5,IF(ISERROR(VLOOKUP(T426,'CODIGO PAGO'!$B$2:$B$20,1,0)),1,IF(OR(AND(CN426=1,T426&lt;&gt;"N"),AND(CN426=3,T426&lt;&gt;"B"),AND(CN426=2,LEFT(TRIM(T426),1)&lt;&gt;"I")),1,IF(OR(AND(CN426=0,T426="N"),AND(CN426=0,T426="B"),AND(CN426=0,LEFT(TRIM(T426),1)="I")),1,0))),"")</f>
        <v/>
      </c>
      <c r="DQ426" s="23" t="str">
        <f t="shared" si="247"/>
        <v/>
      </c>
      <c r="DR426" s="23" t="str">
        <f>+IF(LEN($I426)&gt;5,IF(ISERROR(VLOOKUP(V426,'CODIGO PAGO'!$B$2:$B$20,1,0)),1,IF(OR(AND(CP426=1,V426&lt;&gt;"N"),AND(CP426=3,V426&lt;&gt;"B"),AND(CP426=2,LEFT(TRIM(V426),1)&lt;&gt;"I")),1,IF(OR(AND(CP426=0,V426="N"),AND(CP426=0,V426="B"),AND(CP426=0,LEFT(TRIM(V426),1)="I")),1,0))),"")</f>
        <v/>
      </c>
      <c r="DS426" s="23" t="str">
        <f t="shared" si="248"/>
        <v/>
      </c>
      <c r="DT426" s="23" t="str">
        <f>+IF(LEN($I426)&gt;5,IF(ISERROR(VLOOKUP(X426,'CODIGO PAGO'!$B$2:$B$20,1,0)),1,IF(OR(AND(CR426=1,X426&lt;&gt;"N"),AND(CR426=3,X426&lt;&gt;"B"),AND(CR426=2,LEFT(TRIM(X426),1)&lt;&gt;"I")),1,IF(OR(AND(CR426=0,X426="N"),AND(CR426=0,X426="B"),AND(CR426=0,LEFT(TRIM(X426),1)="I")),1,0))),"")</f>
        <v/>
      </c>
      <c r="DU426" s="23" t="str">
        <f t="shared" si="249"/>
        <v/>
      </c>
      <c r="DV426" s="23" t="str">
        <f>+IF(LEN($I426)&gt;5,IF(ISERROR(VLOOKUP(Z426,'CODIGO PAGO'!$B$2:$B$20,1,0)),1,IF(OR(AND(CT426=1,Z426&lt;&gt;"N"),AND(CT426=3,Z426&lt;&gt;"B"),AND(CT426=2,LEFT(TRIM(Z426),1)&lt;&gt;"I")),1,IF(OR(AND(CT426=0,Z426="N"),AND(CT426=0,Z426="B"),AND(CT426=0,LEFT(TRIM(Z426),1)="I")),1,0))),"")</f>
        <v/>
      </c>
      <c r="DW426" s="23" t="str">
        <f t="shared" si="250"/>
        <v/>
      </c>
      <c r="DX426" s="23" t="str">
        <f>+IF(LEN($I426)&gt;5,IF(ISERROR(VLOOKUP(AB426,'CODIGO PAGO'!$B$2:$B$20,1,0)),1,IF(OR(AND(CV426=1,AB426&lt;&gt;"N"),AND(CV426=3,AB426&lt;&gt;"B"),AND(CV426=2,LEFT(TRIM(AB426),1)&lt;&gt;"I")),1,IF(OR(AND(CV426=0,AB426="N"),AND(CV426=0,AB426="B"),AND(CV426=0,LEFT(TRIM(AB426),1)="I")),1,0))),"")</f>
        <v/>
      </c>
      <c r="DY426" s="23" t="str">
        <f t="shared" si="251"/>
        <v/>
      </c>
      <c r="DZ426" s="23" t="str">
        <f>+IF(LEN($I426)&gt;5,IF(ISERROR(VLOOKUP(AD426,'CODIGO PAGO'!$B$2:$B$20,1,0)),1,IF(OR(AND(CX426=1,AD426&lt;&gt;"N"),AND(CX426=3,AD426&lt;&gt;"B"),AND(CX426=2,LEFT(TRIM(AD426),1)&lt;&gt;"I")),1,IF(OR(AND(CX426=0,AD426="N"),AND(CX426=0,AD426="B"),AND(CX426=0,LEFT(TRIM(AD426),1)="I")),1,0))),"")</f>
        <v/>
      </c>
      <c r="EA426" s="23" t="str">
        <f t="shared" si="252"/>
        <v/>
      </c>
      <c r="EB426" s="23" t="str">
        <f>+IF(LEN($I426)&gt;5,IF(ISERROR(VLOOKUP(AF426,'CODIGO PAGO'!$B$2:$B$20,1,0)),1,IF(OR(AND(CZ426=1,AF426&lt;&gt;"N"),AND(CZ426=3,AF426&lt;&gt;"B"),AND(CZ426=2,LEFT(TRIM(AF426),1)&lt;&gt;"I")),1,IF(OR(AND(CZ426=0,AF426="N"),AND(CZ426=0,AF426="B"),AND(CZ426=0,LEFT(TRIM(AF426),1)="I")),1,0))),"")</f>
        <v/>
      </c>
      <c r="EC426" s="23" t="str">
        <f t="shared" si="253"/>
        <v/>
      </c>
      <c r="ED426" s="23" t="str">
        <f>+IF(LEN($I426)&gt;5,IF(ISERROR(VLOOKUP(AH426,'CODIGO PAGO'!$B$2:$B$20,1,0)),1,IF(OR(AND(DB426=1,AH426&lt;&gt;"N"),AND(DB426=3,AH426&lt;&gt;"B"),AND(DB426=2,LEFT(TRIM(AH426),1)&lt;&gt;"I")),1,IF(OR(AND(DB426=0,AH426="N"),AND(DB426=0,AH426="B"),AND(DB426=0,LEFT(TRIM(AH426),1)="I")),1,0))),"")</f>
        <v/>
      </c>
      <c r="EE426" s="23" t="str">
        <f t="shared" si="254"/>
        <v/>
      </c>
      <c r="EF426" s="23" t="str">
        <f>+IF(LEN($I426)&gt;5,IF(ISERROR(VLOOKUP(AJ426,'CODIGO PAGO'!$B$2:$B$20,1,0)),1,IF(OR(AND(DD426=1,AJ426&lt;&gt;"N"),AND(DD426=3,AJ426&lt;&gt;"B"),AND(DD426=2,LEFT(TRIM(AJ426),1)&lt;&gt;"I")),1,IF(OR(AND(DD426=0,AJ426="N"),AND(DD426=0,AJ426="B"),AND(DD426=0,LEFT(TRIM(AJ426),1)="I")),1,0))),"")</f>
        <v/>
      </c>
      <c r="EG426" s="23" t="str">
        <f t="shared" si="255"/>
        <v/>
      </c>
      <c r="EH426" s="23" t="str">
        <f>+IF(LEN($I426)&gt;5,IF(ISERROR(VLOOKUP(AL426,'CODIGO PAGO'!$B$2:$B$20,1,0)),1,IF(OR(AND(DF426=1,AL426&lt;&gt;"N"),AND(DF426=3,AL426&lt;&gt;"B"),AND(DF426=2,LEFT(TRIM(AL426),1)&lt;&gt;"I")),1,IF(OR(AND(DF426=0,AL426="N"),AND(DF426=0,AL426="B"),AND(DF426=0,LEFT(TRIM(AL426),1)="I")),1,0))),"")</f>
        <v/>
      </c>
      <c r="EI426" s="23" t="str">
        <f t="shared" si="256"/>
        <v/>
      </c>
      <c r="EJ426" s="23" t="str">
        <f>+IF(LEN($I426)&gt;5,IF(ISERROR(VLOOKUP(AN426,'CODIGO PAGO'!$B$2:$B$20,1,0)),1,IF(OR(AND(DH426=1,AN426&lt;&gt;"N"),AND(DH426=3,AN426&lt;&gt;"B"),AND(DH426=2,LEFT(TRIM(AN426),1)&lt;&gt;"I")),1,IF(OR(AND(DH426=0,AN426="N"),AND(DH426=0,AN426="B"),AND(DH426=0,LEFT(TRIM(AN426),1)="I")),1,0))),"")</f>
        <v/>
      </c>
      <c r="EK426" s="23" t="str">
        <f t="shared" si="257"/>
        <v/>
      </c>
      <c r="EL426" s="24" t="str">
        <f t="shared" si="258"/>
        <v/>
      </c>
    </row>
    <row r="427" spans="1:142" s="26" customFormat="1">
      <c r="A427" s="15" t="str">
        <f t="shared" si="224"/>
        <v/>
      </c>
      <c r="B427" s="1" t="str">
        <f>+IF(LEN(I427)&gt;5,'CODIGO PAGO'!$B$28,"")</f>
        <v/>
      </c>
      <c r="C427" s="1" t="str">
        <f>+IF(LEN($I427)&gt;5,BD!D427,"")</f>
        <v/>
      </c>
      <c r="D427" s="168" t="str">
        <f>+IF(LEN($I427)&gt;5,BD!A427,"")</f>
        <v/>
      </c>
      <c r="E427" s="1" t="str">
        <f>+IF(LEN($I427)&gt;5,BD!B427,"")</f>
        <v/>
      </c>
      <c r="F427" s="1" t="str">
        <f>+IF(LEN($I427)&gt;5,BD!C427,"")</f>
        <v/>
      </c>
      <c r="G427" s="141"/>
      <c r="H427" s="141"/>
      <c r="I427" s="1" t="str">
        <f>+IF(LEN(BD!G427)&gt;5,BD!G427,"")</f>
        <v/>
      </c>
      <c r="J427" s="167" t="str">
        <f>+IF(LEN($I427)&gt;5,BD!E427,"")</f>
        <v/>
      </c>
      <c r="K427" s="6" t="str">
        <f t="shared" si="225"/>
        <v/>
      </c>
      <c r="L427" s="87" t="str">
        <f>+IF(LEN($I427)&gt;5,BD!H427,"")</f>
        <v/>
      </c>
      <c r="M427" s="40" t="str">
        <f t="shared" si="226"/>
        <v/>
      </c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4" t="str">
        <f t="shared" si="227"/>
        <v/>
      </c>
      <c r="AQ427" s="5" t="str">
        <f t="shared" si="228"/>
        <v/>
      </c>
      <c r="AR427" s="91" t="str">
        <f t="shared" si="229"/>
        <v/>
      </c>
      <c r="AS427" s="5" t="str">
        <f t="shared" si="230"/>
        <v/>
      </c>
      <c r="AT427" s="91" t="str">
        <f t="shared" si="231"/>
        <v/>
      </c>
      <c r="AU427" s="4" t="str">
        <f t="shared" si="232"/>
        <v/>
      </c>
      <c r="AV427" s="4" t="str">
        <f t="shared" si="233"/>
        <v/>
      </c>
      <c r="AW427" s="4" t="str">
        <f t="shared" si="234"/>
        <v/>
      </c>
      <c r="AX427" s="4" t="str">
        <f t="shared" si="235"/>
        <v/>
      </c>
      <c r="AY427" s="88" t="str">
        <f t="shared" si="236"/>
        <v/>
      </c>
      <c r="AZ427" s="17" t="str">
        <f t="shared" si="237"/>
        <v/>
      </c>
      <c r="BA427" s="18" t="str">
        <f t="shared" si="238"/>
        <v/>
      </c>
      <c r="BB427" s="19" t="str">
        <f>+IF(LEN(I427)&gt;5,IF(INT(RIGHT(B427,1))=9,0.5*L427*AY427,INT(MID(B427,5,LEN(B427)-4))*L427)+IFERROR(VLOOKUP(I427,AJUSTES!$A$1:$I$50,9,0),0),"")</f>
        <v/>
      </c>
      <c r="BC427" s="12"/>
      <c r="BD427" s="19" t="str">
        <f t="shared" si="239"/>
        <v/>
      </c>
      <c r="BE427" s="18" t="str">
        <f t="shared" si="240"/>
        <v/>
      </c>
      <c r="BF427" s="139" t="str">
        <f t="shared" si="241"/>
        <v/>
      </c>
      <c r="BG427" s="114"/>
      <c r="BH427" s="18" t="str">
        <f t="shared" si="242"/>
        <v/>
      </c>
      <c r="BI427" s="13"/>
      <c r="BJ427" s="12"/>
      <c r="BK427" s="12"/>
      <c r="BL427" s="145"/>
      <c r="BM427" s="12"/>
      <c r="BN427" s="12"/>
      <c r="BO427" s="12"/>
      <c r="BP427" s="12"/>
      <c r="BQ427" s="12"/>
      <c r="BR427" s="12"/>
      <c r="BS427" s="146"/>
      <c r="BT427" s="14"/>
      <c r="BU427" s="12"/>
      <c r="BV427" s="12"/>
      <c r="BW427" s="12"/>
      <c r="BX427" s="12"/>
      <c r="BY427" s="12"/>
      <c r="BZ427" s="144"/>
      <c r="CA427" s="107" t="str">
        <f>+IF(LEN($I427)&gt;5,IF(BD!F427="N/A","",BD!F427),"")</f>
        <v/>
      </c>
      <c r="CB427" s="21"/>
      <c r="CC427" s="147"/>
      <c r="CD427" s="148"/>
      <c r="CE427" s="8" t="str">
        <f>+IF(LEN(I427)&gt;5,BD!M427,"")</f>
        <v/>
      </c>
      <c r="CF427" s="16" t="str">
        <f>+IF(LEN(I427)&gt;5,BD!N427,"")</f>
        <v/>
      </c>
      <c r="CG427" s="3" t="str">
        <f t="shared" si="243"/>
        <v/>
      </c>
      <c r="CH427" s="23" t="str">
        <f>+IF(AND(LEN($I427)&gt;5),IF(AND($J427&gt;N$1,$J427&lt;=$AO$1),1,IF((COUNTIFS(INCAPACIDADES!$C$1:$C$51,$I427,INCAPACIDADES!K$1:K$51,N$1))&gt;0,2,IF(VLOOKUP($C427,BD!$D$1:$F$501,3,0)&gt;N$1,0,3))),"")</f>
        <v/>
      </c>
      <c r="CI427" s="23" t="str">
        <f>+IF(AND(LEN($I427)&gt;5),IF(AND($J427&gt;O$1,$J427&lt;=$AO$1),1,IF((COUNTIFS(INCAPACIDADES!$C$1:$C$51,$I427,INCAPACIDADES!L$1:L$51,O$1))&gt;0,2,IF(VLOOKUP($C427,BD!$D$1:$F$501,3,0)&gt;O$1,0,3))),"")</f>
        <v/>
      </c>
      <c r="CJ427" s="23" t="str">
        <f>+IF(AND(LEN($I427)&gt;5),IF(AND($J427&gt;P$1,$J427&lt;=$AO$1),1,IF((COUNTIFS(INCAPACIDADES!$C$1:$C$51,$I427,INCAPACIDADES!M$1:M$51,P$1))&gt;0,2,IF(VLOOKUP($C427,BD!$D$1:$F$501,3,0)&gt;P$1,0,3))),"")</f>
        <v/>
      </c>
      <c r="CK427" s="23" t="str">
        <f>+IF(AND(LEN($I427)&gt;5),IF(AND($J427&gt;Q$1,$J427&lt;=$AO$1),1,IF((COUNTIFS(INCAPACIDADES!$C$1:$C$51,$I427,INCAPACIDADES!N$1:N$51,Q$1))&gt;0,2,IF(VLOOKUP($C427,BD!$D$1:$F$501,3,0)&gt;Q$1,0,3))),"")</f>
        <v/>
      </c>
      <c r="CL427" s="23" t="str">
        <f>+IF(AND(LEN($I427)&gt;5),IF(AND($J427&gt;R$1,$J427&lt;=$AO$1),1,IF((COUNTIFS(INCAPACIDADES!$C$1:$C$51,$I427,INCAPACIDADES!O$1:O$51,R$1))&gt;0,2,IF(VLOOKUP($C427,BD!$D$1:$F$501,3,0)&gt;R$1,0,3))),"")</f>
        <v/>
      </c>
      <c r="CM427" s="23" t="str">
        <f>+IF(AND(LEN($I427)&gt;5),IF(AND($J427&gt;S$1,$J427&lt;=$AO$1),1,IF((COUNTIFS(INCAPACIDADES!$C$1:$C$51,$I427,INCAPACIDADES!P$1:P$51,S$1))&gt;0,2,IF(VLOOKUP($C427,BD!$D$1:$F$501,3,0)&gt;S$1,0,3))),"")</f>
        <v/>
      </c>
      <c r="CN427" s="23" t="str">
        <f>+IF(AND(LEN($I427)&gt;5),IF(AND($J427&gt;T$1,$J427&lt;=$AO$1),1,IF((COUNTIFS(INCAPACIDADES!$C$1:$C$51,$I427,INCAPACIDADES!Q$1:Q$51,T$1))&gt;0,2,IF(VLOOKUP($C427,BD!$D$1:$F$501,3,0)&gt;T$1,0,3))),"")</f>
        <v/>
      </c>
      <c r="CO427" s="23" t="str">
        <f>+IF(AND(LEN($I427)&gt;5),IF(AND($J427&gt;U$1,$J427&lt;=$AO$1),1,IF((COUNTIFS(INCAPACIDADES!$C$1:$C$51,$I427,INCAPACIDADES!R$1:R$51,U$1))&gt;0,2,IF(VLOOKUP($C427,BD!$D$1:$F$501,3,0)&gt;U$1,0,3))),"")</f>
        <v/>
      </c>
      <c r="CP427" s="23" t="str">
        <f>+IF(AND(LEN($I427)&gt;5),IF(AND($J427&gt;V$1,$J427&lt;=$AO$1),1,IF((COUNTIFS(INCAPACIDADES!$C$1:$C$51,$I427,INCAPACIDADES!S$1:S$51,V$1))&gt;0,2,IF(VLOOKUP($C427,BD!$D$1:$F$501,3,0)&gt;V$1,0,3))),"")</f>
        <v/>
      </c>
      <c r="CQ427" s="23" t="str">
        <f>+IF(AND(LEN($I427)&gt;5),IF(AND($J427&gt;W$1,$J427&lt;=$AO$1),1,IF((COUNTIFS(INCAPACIDADES!$C$1:$C$51,$I427,INCAPACIDADES!T$1:T$51,W$1))&gt;0,2,IF(VLOOKUP($C427,BD!$D$1:$F$501,3,0)&gt;W$1,0,3))),"")</f>
        <v/>
      </c>
      <c r="CR427" s="23" t="str">
        <f>+IF(AND(LEN($I427)&gt;5),IF(AND($J427&gt;X$1,$J427&lt;=$AO$1),1,IF((COUNTIFS(INCAPACIDADES!$C$1:$C$51,$I427,INCAPACIDADES!U$1:U$51,X$1))&gt;0,2,IF(VLOOKUP($C427,BD!$D$1:$F$501,3,0)&gt;X$1,0,3))),"")</f>
        <v/>
      </c>
      <c r="CS427" s="23" t="str">
        <f>+IF(AND(LEN($I427)&gt;5),IF(AND($J427&gt;Y$1,$J427&lt;=$AO$1),1,IF((COUNTIFS(INCAPACIDADES!$C$1:$C$51,$I427,INCAPACIDADES!V$1:V$51,Y$1))&gt;0,2,IF(VLOOKUP($C427,BD!$D$1:$F$501,3,0)&gt;Y$1,0,3))),"")</f>
        <v/>
      </c>
      <c r="CT427" s="23" t="str">
        <f>+IF(AND(LEN($I427)&gt;5),IF(AND($J427&gt;Z$1,$J427&lt;=$AO$1),1,IF((COUNTIFS(INCAPACIDADES!$C$1:$C$51,$I427,INCAPACIDADES!W$1:W$51,Z$1))&gt;0,2,IF(VLOOKUP($C427,BD!$D$1:$F$501,3,0)&gt;Z$1,0,3))),"")</f>
        <v/>
      </c>
      <c r="CU427" s="23" t="str">
        <f>+IF(AND(LEN($I427)&gt;5),IF(AND($J427&gt;AA$1,$J427&lt;=$AO$1),1,IF((COUNTIFS(INCAPACIDADES!$C$1:$C$51,$I427,INCAPACIDADES!X$1:X$51,AA$1))&gt;0,2,IF(VLOOKUP($C427,BD!$D$1:$F$501,3,0)&gt;AA$1,0,3))),"")</f>
        <v/>
      </c>
      <c r="CV427" s="23" t="str">
        <f>+IF(AND(LEN($I427)&gt;5),IF(AND($J427&gt;AB$1,$J427&lt;=$AO$1),1,IF((COUNTIFS(INCAPACIDADES!$C$1:$C$51,$I427,INCAPACIDADES!Y$1:Y$51,AB$1))&gt;0,2,IF(VLOOKUP($C427,BD!$D$1:$F$501,3,0)&gt;AB$1,0,3))),"")</f>
        <v/>
      </c>
      <c r="CW427" s="23" t="str">
        <f>+IF(AND(LEN($I427)&gt;5),IF(AND($J427&gt;AC$1,$J427&lt;=$AO$1),1,IF((COUNTIFS(INCAPACIDADES!$C$1:$C$51,$I427,INCAPACIDADES!Z$1:Z$51,AC$1))&gt;0,2,IF(VLOOKUP($C427,BD!$D$1:$F$501,3,0)&gt;AC$1,0,3))),"")</f>
        <v/>
      </c>
      <c r="CX427" s="23" t="str">
        <f>+IF(AND(LEN($I427)&gt;5),IF(AND($J427&gt;AD$1,$J427&lt;=$AO$1),1,IF((COUNTIFS(INCAPACIDADES!$C$1:$C$51,$I427,INCAPACIDADES!AA$1:AA$51,AD$1))&gt;0,2,IF(VLOOKUP($C427,BD!$D$1:$F$501,3,0)&gt;AD$1,0,3))),"")</f>
        <v/>
      </c>
      <c r="CY427" s="23" t="str">
        <f>+IF(AND(LEN($I427)&gt;5),IF(AND($J427&gt;AE$1,$J427&lt;=$AO$1),1,IF((COUNTIFS(INCAPACIDADES!$C$1:$C$51,$I427,INCAPACIDADES!AB$1:AB$51,AE$1))&gt;0,2,IF(VLOOKUP($C427,BD!$D$1:$F$501,3,0)&gt;AE$1,0,3))),"")</f>
        <v/>
      </c>
      <c r="CZ427" s="23" t="str">
        <f>+IF(AND(LEN($I427)&gt;5),IF(AND($J427&gt;AF$1,$J427&lt;=$AO$1),1,IF((COUNTIFS(INCAPACIDADES!$C$1:$C$51,$I427,INCAPACIDADES!AC$1:AC$51,AF$1))&gt;0,2,IF(VLOOKUP($C427,BD!$D$1:$F$501,3,0)&gt;AF$1,0,3))),"")</f>
        <v/>
      </c>
      <c r="DA427" s="23" t="str">
        <f>+IF(AND(LEN($I427)&gt;5),IF(AND($J427&gt;AG$1,$J427&lt;=$AO$1),1,IF((COUNTIFS(INCAPACIDADES!$C$1:$C$51,$I427,INCAPACIDADES!AD$1:AD$51,AG$1))&gt;0,2,IF(VLOOKUP($C427,BD!$D$1:$F$501,3,0)&gt;AG$1,0,3))),"")</f>
        <v/>
      </c>
      <c r="DB427" s="23" t="str">
        <f>+IF(AND(LEN($I427)&gt;5),IF(AND($J427&gt;AH$1,$J427&lt;=$AO$1),1,IF((COUNTIFS(INCAPACIDADES!$C$1:$C$51,$I427,INCAPACIDADES!AE$1:AE$51,AH$1))&gt;0,2,IF(VLOOKUP($C427,BD!$D$1:$F$501,3,0)&gt;AH$1,0,3))),"")</f>
        <v/>
      </c>
      <c r="DC427" s="23" t="str">
        <f>+IF(AND(LEN($I427)&gt;5),IF(AND($J427&gt;AI$1,$J427&lt;=$AO$1),1,IF((COUNTIFS(INCAPACIDADES!$C$1:$C$51,$I427,INCAPACIDADES!AF$1:AF$51,AI$1))&gt;0,2,IF(VLOOKUP($C427,BD!$D$1:$F$501,3,0)&gt;AI$1,0,3))),"")</f>
        <v/>
      </c>
      <c r="DD427" s="23" t="str">
        <f>+IF(AND(LEN($I427)&gt;5),IF(AND($J427&gt;AJ$1,$J427&lt;=$AO$1),1,IF((COUNTIFS(INCAPACIDADES!$C$1:$C$51,$I427,INCAPACIDADES!AG$1:AG$51,AJ$1))&gt;0,2,IF(VLOOKUP($C427,BD!$D$1:$F$501,3,0)&gt;AJ$1,0,3))),"")</f>
        <v/>
      </c>
      <c r="DE427" s="23" t="str">
        <f>+IF(AND(LEN($I427)&gt;5),IF(AND($J427&gt;AK$1,$J427&lt;=$AO$1),1,IF((COUNTIFS(INCAPACIDADES!$C$1:$C$51,$I427,INCAPACIDADES!AH$1:AH$51,AK$1))&gt;0,2,IF(VLOOKUP($C427,BD!$D$1:$F$501,3,0)&gt;AK$1,0,3))),"")</f>
        <v/>
      </c>
      <c r="DF427" s="23" t="str">
        <f>+IF(AND(LEN($I427)&gt;5),IF(AND($J427&gt;AL$1,$J427&lt;=$AO$1),1,IF((COUNTIFS(INCAPACIDADES!$C$1:$C$51,$I427,INCAPACIDADES!AI$1:AI$51,AL$1))&gt;0,2,IF(VLOOKUP($C427,BD!$D$1:$F$501,3,0)&gt;AL$1,0,3))),"")</f>
        <v/>
      </c>
      <c r="DG427" s="23" t="str">
        <f>+IF(AND(LEN($I427)&gt;5),IF(AND($J427&gt;AM$1,$J427&lt;=$AO$1),1,IF((COUNTIFS(INCAPACIDADES!$C$1:$C$51,$I427,INCAPACIDADES!AJ$1:AJ$51,AM$1))&gt;0,2,IF(VLOOKUP($C427,BD!$D$1:$F$501,3,0)&gt;AM$1,0,3))),"")</f>
        <v/>
      </c>
      <c r="DH427" s="23" t="str">
        <f>+IF(AND(LEN($I427)&gt;5),IF(AND($J427&gt;AN$1,$J427&lt;=$AO$1),1,IF((COUNTIFS(INCAPACIDADES!$C$1:$C$51,$I427,INCAPACIDADES!AK$1:AK$51,AN$1))&gt;0,2,IF(VLOOKUP($C427,BD!$D$1:$F$501,3,0)&gt;AN$1,0,3))),"")</f>
        <v/>
      </c>
      <c r="DI427" s="23" t="str">
        <f>+IF(AND(LEN($I427)&gt;5),IF(AND($J427&gt;AO$1,$J427&lt;=$AO$1),1,IF((COUNTIFS(INCAPACIDADES!$C$1:$C$51,$I427,INCAPACIDADES!AL$1:AL$51,AO$1))&gt;0,2,IF(VLOOKUP($C427,BD!$D$1:$F$501,3,0)&gt;AO$1,0,3))),"")</f>
        <v/>
      </c>
      <c r="DJ427" s="23" t="str">
        <f>+IF(LEN($I427)&gt;5,IF(ISERROR(VLOOKUP(N427,'CODIGO PAGO'!$B$2:$B$20,1,0)),1,IF(OR(AND(CH427=1,N427&lt;&gt;"N"),AND(CH427=3,N427&lt;&gt;"B"),AND(CH427=2,LEFT(TRIM(N427),1)&lt;&gt;"I")),1,IF(OR(AND(CH427=0,N427="N"),AND(CH427=0,N427="B"),AND(CH427=0,LEFT(TRIM(N427),1)="I")),1,0))),"")</f>
        <v/>
      </c>
      <c r="DK427" s="23" t="str">
        <f t="shared" si="244"/>
        <v/>
      </c>
      <c r="DL427" s="23" t="str">
        <f>+IF(LEN($I427)&gt;5,IF(ISERROR(VLOOKUP(P427,'CODIGO PAGO'!$B$2:$B$20,1,0)),1,IF(OR(AND(CJ427=1,P427&lt;&gt;"N"),AND(CJ427=3,P427&lt;&gt;"B"),AND(CJ427=2,LEFT(TRIM(P427),1)&lt;&gt;"I")),1,IF(OR(AND(CJ427=0,P427="N"),AND(CJ427=0,P427="B"),AND(CJ427=0,LEFT(TRIM(P427),1)="I")),1,0))),"")</f>
        <v/>
      </c>
      <c r="DM427" s="23" t="str">
        <f t="shared" si="245"/>
        <v/>
      </c>
      <c r="DN427" s="23" t="str">
        <f>+IF(LEN($I427)&gt;5,IF(ISERROR(VLOOKUP(R427,'CODIGO PAGO'!$B$2:$B$20,1,0)),1,IF(OR(AND(CL427=1,R427&lt;&gt;"N"),AND(CL427=3,R427&lt;&gt;"B"),AND(CL427=2,LEFT(TRIM(R427),1)&lt;&gt;"I")),1,IF(OR(AND(CL427=0,R427="N"),AND(CL427=0,R427="B"),AND(CL427=0,LEFT(TRIM(R427),1)="I")),1,0))),"")</f>
        <v/>
      </c>
      <c r="DO427" s="23" t="str">
        <f t="shared" si="246"/>
        <v/>
      </c>
      <c r="DP427" s="23" t="str">
        <f>+IF(LEN($I427)&gt;5,IF(ISERROR(VLOOKUP(T427,'CODIGO PAGO'!$B$2:$B$20,1,0)),1,IF(OR(AND(CN427=1,T427&lt;&gt;"N"),AND(CN427=3,T427&lt;&gt;"B"),AND(CN427=2,LEFT(TRIM(T427),1)&lt;&gt;"I")),1,IF(OR(AND(CN427=0,T427="N"),AND(CN427=0,T427="B"),AND(CN427=0,LEFT(TRIM(T427),1)="I")),1,0))),"")</f>
        <v/>
      </c>
      <c r="DQ427" s="23" t="str">
        <f t="shared" si="247"/>
        <v/>
      </c>
      <c r="DR427" s="23" t="str">
        <f>+IF(LEN($I427)&gt;5,IF(ISERROR(VLOOKUP(V427,'CODIGO PAGO'!$B$2:$B$20,1,0)),1,IF(OR(AND(CP427=1,V427&lt;&gt;"N"),AND(CP427=3,V427&lt;&gt;"B"),AND(CP427=2,LEFT(TRIM(V427),1)&lt;&gt;"I")),1,IF(OR(AND(CP427=0,V427="N"),AND(CP427=0,V427="B"),AND(CP427=0,LEFT(TRIM(V427),1)="I")),1,0))),"")</f>
        <v/>
      </c>
      <c r="DS427" s="23" t="str">
        <f t="shared" si="248"/>
        <v/>
      </c>
      <c r="DT427" s="23" t="str">
        <f>+IF(LEN($I427)&gt;5,IF(ISERROR(VLOOKUP(X427,'CODIGO PAGO'!$B$2:$B$20,1,0)),1,IF(OR(AND(CR427=1,X427&lt;&gt;"N"),AND(CR427=3,X427&lt;&gt;"B"),AND(CR427=2,LEFT(TRIM(X427),1)&lt;&gt;"I")),1,IF(OR(AND(CR427=0,X427="N"),AND(CR427=0,X427="B"),AND(CR427=0,LEFT(TRIM(X427),1)="I")),1,0))),"")</f>
        <v/>
      </c>
      <c r="DU427" s="23" t="str">
        <f t="shared" si="249"/>
        <v/>
      </c>
      <c r="DV427" s="23" t="str">
        <f>+IF(LEN($I427)&gt;5,IF(ISERROR(VLOOKUP(Z427,'CODIGO PAGO'!$B$2:$B$20,1,0)),1,IF(OR(AND(CT427=1,Z427&lt;&gt;"N"),AND(CT427=3,Z427&lt;&gt;"B"),AND(CT427=2,LEFT(TRIM(Z427),1)&lt;&gt;"I")),1,IF(OR(AND(CT427=0,Z427="N"),AND(CT427=0,Z427="B"),AND(CT427=0,LEFT(TRIM(Z427),1)="I")),1,0))),"")</f>
        <v/>
      </c>
      <c r="DW427" s="23" t="str">
        <f t="shared" si="250"/>
        <v/>
      </c>
      <c r="DX427" s="23" t="str">
        <f>+IF(LEN($I427)&gt;5,IF(ISERROR(VLOOKUP(AB427,'CODIGO PAGO'!$B$2:$B$20,1,0)),1,IF(OR(AND(CV427=1,AB427&lt;&gt;"N"),AND(CV427=3,AB427&lt;&gt;"B"),AND(CV427=2,LEFT(TRIM(AB427),1)&lt;&gt;"I")),1,IF(OR(AND(CV427=0,AB427="N"),AND(CV427=0,AB427="B"),AND(CV427=0,LEFT(TRIM(AB427),1)="I")),1,0))),"")</f>
        <v/>
      </c>
      <c r="DY427" s="23" t="str">
        <f t="shared" si="251"/>
        <v/>
      </c>
      <c r="DZ427" s="23" t="str">
        <f>+IF(LEN($I427)&gt;5,IF(ISERROR(VLOOKUP(AD427,'CODIGO PAGO'!$B$2:$B$20,1,0)),1,IF(OR(AND(CX427=1,AD427&lt;&gt;"N"),AND(CX427=3,AD427&lt;&gt;"B"),AND(CX427=2,LEFT(TRIM(AD427),1)&lt;&gt;"I")),1,IF(OR(AND(CX427=0,AD427="N"),AND(CX427=0,AD427="B"),AND(CX427=0,LEFT(TRIM(AD427),1)="I")),1,0))),"")</f>
        <v/>
      </c>
      <c r="EA427" s="23" t="str">
        <f t="shared" si="252"/>
        <v/>
      </c>
      <c r="EB427" s="23" t="str">
        <f>+IF(LEN($I427)&gt;5,IF(ISERROR(VLOOKUP(AF427,'CODIGO PAGO'!$B$2:$B$20,1,0)),1,IF(OR(AND(CZ427=1,AF427&lt;&gt;"N"),AND(CZ427=3,AF427&lt;&gt;"B"),AND(CZ427=2,LEFT(TRIM(AF427),1)&lt;&gt;"I")),1,IF(OR(AND(CZ427=0,AF427="N"),AND(CZ427=0,AF427="B"),AND(CZ427=0,LEFT(TRIM(AF427),1)="I")),1,0))),"")</f>
        <v/>
      </c>
      <c r="EC427" s="23" t="str">
        <f t="shared" si="253"/>
        <v/>
      </c>
      <c r="ED427" s="23" t="str">
        <f>+IF(LEN($I427)&gt;5,IF(ISERROR(VLOOKUP(AH427,'CODIGO PAGO'!$B$2:$B$20,1,0)),1,IF(OR(AND(DB427=1,AH427&lt;&gt;"N"),AND(DB427=3,AH427&lt;&gt;"B"),AND(DB427=2,LEFT(TRIM(AH427),1)&lt;&gt;"I")),1,IF(OR(AND(DB427=0,AH427="N"),AND(DB427=0,AH427="B"),AND(DB427=0,LEFT(TRIM(AH427),1)="I")),1,0))),"")</f>
        <v/>
      </c>
      <c r="EE427" s="23" t="str">
        <f t="shared" si="254"/>
        <v/>
      </c>
      <c r="EF427" s="23" t="str">
        <f>+IF(LEN($I427)&gt;5,IF(ISERROR(VLOOKUP(AJ427,'CODIGO PAGO'!$B$2:$B$20,1,0)),1,IF(OR(AND(DD427=1,AJ427&lt;&gt;"N"),AND(DD427=3,AJ427&lt;&gt;"B"),AND(DD427=2,LEFT(TRIM(AJ427),1)&lt;&gt;"I")),1,IF(OR(AND(DD427=0,AJ427="N"),AND(DD427=0,AJ427="B"),AND(DD427=0,LEFT(TRIM(AJ427),1)="I")),1,0))),"")</f>
        <v/>
      </c>
      <c r="EG427" s="23" t="str">
        <f t="shared" si="255"/>
        <v/>
      </c>
      <c r="EH427" s="23" t="str">
        <f>+IF(LEN($I427)&gt;5,IF(ISERROR(VLOOKUP(AL427,'CODIGO PAGO'!$B$2:$B$20,1,0)),1,IF(OR(AND(DF427=1,AL427&lt;&gt;"N"),AND(DF427=3,AL427&lt;&gt;"B"),AND(DF427=2,LEFT(TRIM(AL427),1)&lt;&gt;"I")),1,IF(OR(AND(DF427=0,AL427="N"),AND(DF427=0,AL427="B"),AND(DF427=0,LEFT(TRIM(AL427),1)="I")),1,0))),"")</f>
        <v/>
      </c>
      <c r="EI427" s="23" t="str">
        <f t="shared" si="256"/>
        <v/>
      </c>
      <c r="EJ427" s="23" t="str">
        <f>+IF(LEN($I427)&gt;5,IF(ISERROR(VLOOKUP(AN427,'CODIGO PAGO'!$B$2:$B$20,1,0)),1,IF(OR(AND(DH427=1,AN427&lt;&gt;"N"),AND(DH427=3,AN427&lt;&gt;"B"),AND(DH427=2,LEFT(TRIM(AN427),1)&lt;&gt;"I")),1,IF(OR(AND(DH427=0,AN427="N"),AND(DH427=0,AN427="B"),AND(DH427=0,LEFT(TRIM(AN427),1)="I")),1,0))),"")</f>
        <v/>
      </c>
      <c r="EK427" s="23" t="str">
        <f t="shared" si="257"/>
        <v/>
      </c>
      <c r="EL427" s="24" t="str">
        <f t="shared" si="258"/>
        <v/>
      </c>
    </row>
    <row r="428" spans="1:142" s="26" customFormat="1">
      <c r="A428" s="15" t="str">
        <f t="shared" si="224"/>
        <v/>
      </c>
      <c r="B428" s="1" t="str">
        <f>+IF(LEN(I428)&gt;5,'CODIGO PAGO'!$B$28,"")</f>
        <v/>
      </c>
      <c r="C428" s="1" t="str">
        <f>+IF(LEN($I428)&gt;5,BD!D428,"")</f>
        <v/>
      </c>
      <c r="D428" s="168" t="str">
        <f>+IF(LEN($I428)&gt;5,BD!A428,"")</f>
        <v/>
      </c>
      <c r="E428" s="1" t="str">
        <f>+IF(LEN($I428)&gt;5,BD!B428,"")</f>
        <v/>
      </c>
      <c r="F428" s="1" t="str">
        <f>+IF(LEN($I428)&gt;5,BD!C428,"")</f>
        <v/>
      </c>
      <c r="G428" s="141"/>
      <c r="H428" s="141"/>
      <c r="I428" s="1" t="str">
        <f>+IF(LEN(BD!G428)&gt;5,BD!G428,"")</f>
        <v/>
      </c>
      <c r="J428" s="167" t="str">
        <f>+IF(LEN($I428)&gt;5,BD!E428,"")</f>
        <v/>
      </c>
      <c r="K428" s="6" t="str">
        <f t="shared" si="225"/>
        <v/>
      </c>
      <c r="L428" s="87" t="str">
        <f>+IF(LEN($I428)&gt;5,BD!H428,"")</f>
        <v/>
      </c>
      <c r="M428" s="40" t="str">
        <f t="shared" si="226"/>
        <v/>
      </c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4" t="str">
        <f t="shared" si="227"/>
        <v/>
      </c>
      <c r="AQ428" s="5" t="str">
        <f t="shared" si="228"/>
        <v/>
      </c>
      <c r="AR428" s="91" t="str">
        <f t="shared" si="229"/>
        <v/>
      </c>
      <c r="AS428" s="5" t="str">
        <f t="shared" si="230"/>
        <v/>
      </c>
      <c r="AT428" s="91" t="str">
        <f t="shared" si="231"/>
        <v/>
      </c>
      <c r="AU428" s="4" t="str">
        <f t="shared" si="232"/>
        <v/>
      </c>
      <c r="AV428" s="4" t="str">
        <f t="shared" si="233"/>
        <v/>
      </c>
      <c r="AW428" s="4" t="str">
        <f t="shared" si="234"/>
        <v/>
      </c>
      <c r="AX428" s="4" t="str">
        <f t="shared" si="235"/>
        <v/>
      </c>
      <c r="AY428" s="88" t="str">
        <f t="shared" si="236"/>
        <v/>
      </c>
      <c r="AZ428" s="17" t="str">
        <f t="shared" si="237"/>
        <v/>
      </c>
      <c r="BA428" s="18" t="str">
        <f t="shared" si="238"/>
        <v/>
      </c>
      <c r="BB428" s="19" t="str">
        <f>+IF(LEN(I428)&gt;5,IF(INT(RIGHT(B428,1))=9,0.5*L428*AY428,INT(MID(B428,5,LEN(B428)-4))*L428)+IFERROR(VLOOKUP(I428,AJUSTES!$A$1:$I$50,9,0),0),"")</f>
        <v/>
      </c>
      <c r="BC428" s="12"/>
      <c r="BD428" s="19" t="str">
        <f t="shared" si="239"/>
        <v/>
      </c>
      <c r="BE428" s="18" t="str">
        <f t="shared" si="240"/>
        <v/>
      </c>
      <c r="BF428" s="139" t="str">
        <f t="shared" si="241"/>
        <v/>
      </c>
      <c r="BG428" s="114"/>
      <c r="BH428" s="18" t="str">
        <f t="shared" si="242"/>
        <v/>
      </c>
      <c r="BI428" s="13"/>
      <c r="BJ428" s="12"/>
      <c r="BK428" s="12"/>
      <c r="BL428" s="145"/>
      <c r="BM428" s="12"/>
      <c r="BN428" s="12"/>
      <c r="BO428" s="12"/>
      <c r="BP428" s="12"/>
      <c r="BQ428" s="12"/>
      <c r="BR428" s="12"/>
      <c r="BS428" s="146"/>
      <c r="BT428" s="14"/>
      <c r="BU428" s="12"/>
      <c r="BV428" s="12"/>
      <c r="BW428" s="12"/>
      <c r="BX428" s="12"/>
      <c r="BY428" s="12"/>
      <c r="BZ428" s="144"/>
      <c r="CA428" s="107" t="str">
        <f>+IF(LEN($I428)&gt;5,IF(BD!F428="N/A","",BD!F428),"")</f>
        <v/>
      </c>
      <c r="CB428" s="21"/>
      <c r="CC428" s="147"/>
      <c r="CD428" s="148"/>
      <c r="CE428" s="8" t="str">
        <f>+IF(LEN(I428)&gt;5,BD!M428,"")</f>
        <v/>
      </c>
      <c r="CF428" s="16" t="str">
        <f>+IF(LEN(I428)&gt;5,BD!N428,"")</f>
        <v/>
      </c>
      <c r="CG428" s="3" t="str">
        <f t="shared" si="243"/>
        <v/>
      </c>
      <c r="CH428" s="23" t="str">
        <f>+IF(AND(LEN($I428)&gt;5),IF(AND($J428&gt;N$1,$J428&lt;=$AO$1),1,IF((COUNTIFS(INCAPACIDADES!$C$1:$C$51,$I428,INCAPACIDADES!K$1:K$51,N$1))&gt;0,2,IF(VLOOKUP($C428,BD!$D$1:$F$501,3,0)&gt;N$1,0,3))),"")</f>
        <v/>
      </c>
      <c r="CI428" s="23" t="str">
        <f>+IF(AND(LEN($I428)&gt;5),IF(AND($J428&gt;O$1,$J428&lt;=$AO$1),1,IF((COUNTIFS(INCAPACIDADES!$C$1:$C$51,$I428,INCAPACIDADES!L$1:L$51,O$1))&gt;0,2,IF(VLOOKUP($C428,BD!$D$1:$F$501,3,0)&gt;O$1,0,3))),"")</f>
        <v/>
      </c>
      <c r="CJ428" s="23" t="str">
        <f>+IF(AND(LEN($I428)&gt;5),IF(AND($J428&gt;P$1,$J428&lt;=$AO$1),1,IF((COUNTIFS(INCAPACIDADES!$C$1:$C$51,$I428,INCAPACIDADES!M$1:M$51,P$1))&gt;0,2,IF(VLOOKUP($C428,BD!$D$1:$F$501,3,0)&gt;P$1,0,3))),"")</f>
        <v/>
      </c>
      <c r="CK428" s="23" t="str">
        <f>+IF(AND(LEN($I428)&gt;5),IF(AND($J428&gt;Q$1,$J428&lt;=$AO$1),1,IF((COUNTIFS(INCAPACIDADES!$C$1:$C$51,$I428,INCAPACIDADES!N$1:N$51,Q$1))&gt;0,2,IF(VLOOKUP($C428,BD!$D$1:$F$501,3,0)&gt;Q$1,0,3))),"")</f>
        <v/>
      </c>
      <c r="CL428" s="23" t="str">
        <f>+IF(AND(LEN($I428)&gt;5),IF(AND($J428&gt;R$1,$J428&lt;=$AO$1),1,IF((COUNTIFS(INCAPACIDADES!$C$1:$C$51,$I428,INCAPACIDADES!O$1:O$51,R$1))&gt;0,2,IF(VLOOKUP($C428,BD!$D$1:$F$501,3,0)&gt;R$1,0,3))),"")</f>
        <v/>
      </c>
      <c r="CM428" s="23" t="str">
        <f>+IF(AND(LEN($I428)&gt;5),IF(AND($J428&gt;S$1,$J428&lt;=$AO$1),1,IF((COUNTIFS(INCAPACIDADES!$C$1:$C$51,$I428,INCAPACIDADES!P$1:P$51,S$1))&gt;0,2,IF(VLOOKUP($C428,BD!$D$1:$F$501,3,0)&gt;S$1,0,3))),"")</f>
        <v/>
      </c>
      <c r="CN428" s="23" t="str">
        <f>+IF(AND(LEN($I428)&gt;5),IF(AND($J428&gt;T$1,$J428&lt;=$AO$1),1,IF((COUNTIFS(INCAPACIDADES!$C$1:$C$51,$I428,INCAPACIDADES!Q$1:Q$51,T$1))&gt;0,2,IF(VLOOKUP($C428,BD!$D$1:$F$501,3,0)&gt;T$1,0,3))),"")</f>
        <v/>
      </c>
      <c r="CO428" s="23" t="str">
        <f>+IF(AND(LEN($I428)&gt;5),IF(AND($J428&gt;U$1,$J428&lt;=$AO$1),1,IF((COUNTIFS(INCAPACIDADES!$C$1:$C$51,$I428,INCAPACIDADES!R$1:R$51,U$1))&gt;0,2,IF(VLOOKUP($C428,BD!$D$1:$F$501,3,0)&gt;U$1,0,3))),"")</f>
        <v/>
      </c>
      <c r="CP428" s="23" t="str">
        <f>+IF(AND(LEN($I428)&gt;5),IF(AND($J428&gt;V$1,$J428&lt;=$AO$1),1,IF((COUNTIFS(INCAPACIDADES!$C$1:$C$51,$I428,INCAPACIDADES!S$1:S$51,V$1))&gt;0,2,IF(VLOOKUP($C428,BD!$D$1:$F$501,3,0)&gt;V$1,0,3))),"")</f>
        <v/>
      </c>
      <c r="CQ428" s="23" t="str">
        <f>+IF(AND(LEN($I428)&gt;5),IF(AND($J428&gt;W$1,$J428&lt;=$AO$1),1,IF((COUNTIFS(INCAPACIDADES!$C$1:$C$51,$I428,INCAPACIDADES!T$1:T$51,W$1))&gt;0,2,IF(VLOOKUP($C428,BD!$D$1:$F$501,3,0)&gt;W$1,0,3))),"")</f>
        <v/>
      </c>
      <c r="CR428" s="23" t="str">
        <f>+IF(AND(LEN($I428)&gt;5),IF(AND($J428&gt;X$1,$J428&lt;=$AO$1),1,IF((COUNTIFS(INCAPACIDADES!$C$1:$C$51,$I428,INCAPACIDADES!U$1:U$51,X$1))&gt;0,2,IF(VLOOKUP($C428,BD!$D$1:$F$501,3,0)&gt;X$1,0,3))),"")</f>
        <v/>
      </c>
      <c r="CS428" s="23" t="str">
        <f>+IF(AND(LEN($I428)&gt;5),IF(AND($J428&gt;Y$1,$J428&lt;=$AO$1),1,IF((COUNTIFS(INCAPACIDADES!$C$1:$C$51,$I428,INCAPACIDADES!V$1:V$51,Y$1))&gt;0,2,IF(VLOOKUP($C428,BD!$D$1:$F$501,3,0)&gt;Y$1,0,3))),"")</f>
        <v/>
      </c>
      <c r="CT428" s="23" t="str">
        <f>+IF(AND(LEN($I428)&gt;5),IF(AND($J428&gt;Z$1,$J428&lt;=$AO$1),1,IF((COUNTIFS(INCAPACIDADES!$C$1:$C$51,$I428,INCAPACIDADES!W$1:W$51,Z$1))&gt;0,2,IF(VLOOKUP($C428,BD!$D$1:$F$501,3,0)&gt;Z$1,0,3))),"")</f>
        <v/>
      </c>
      <c r="CU428" s="23" t="str">
        <f>+IF(AND(LEN($I428)&gt;5),IF(AND($J428&gt;AA$1,$J428&lt;=$AO$1),1,IF((COUNTIFS(INCAPACIDADES!$C$1:$C$51,$I428,INCAPACIDADES!X$1:X$51,AA$1))&gt;0,2,IF(VLOOKUP($C428,BD!$D$1:$F$501,3,0)&gt;AA$1,0,3))),"")</f>
        <v/>
      </c>
      <c r="CV428" s="23" t="str">
        <f>+IF(AND(LEN($I428)&gt;5),IF(AND($J428&gt;AB$1,$J428&lt;=$AO$1),1,IF((COUNTIFS(INCAPACIDADES!$C$1:$C$51,$I428,INCAPACIDADES!Y$1:Y$51,AB$1))&gt;0,2,IF(VLOOKUP($C428,BD!$D$1:$F$501,3,0)&gt;AB$1,0,3))),"")</f>
        <v/>
      </c>
      <c r="CW428" s="23" t="str">
        <f>+IF(AND(LEN($I428)&gt;5),IF(AND($J428&gt;AC$1,$J428&lt;=$AO$1),1,IF((COUNTIFS(INCAPACIDADES!$C$1:$C$51,$I428,INCAPACIDADES!Z$1:Z$51,AC$1))&gt;0,2,IF(VLOOKUP($C428,BD!$D$1:$F$501,3,0)&gt;AC$1,0,3))),"")</f>
        <v/>
      </c>
      <c r="CX428" s="23" t="str">
        <f>+IF(AND(LEN($I428)&gt;5),IF(AND($J428&gt;AD$1,$J428&lt;=$AO$1),1,IF((COUNTIFS(INCAPACIDADES!$C$1:$C$51,$I428,INCAPACIDADES!AA$1:AA$51,AD$1))&gt;0,2,IF(VLOOKUP($C428,BD!$D$1:$F$501,3,0)&gt;AD$1,0,3))),"")</f>
        <v/>
      </c>
      <c r="CY428" s="23" t="str">
        <f>+IF(AND(LEN($I428)&gt;5),IF(AND($J428&gt;AE$1,$J428&lt;=$AO$1),1,IF((COUNTIFS(INCAPACIDADES!$C$1:$C$51,$I428,INCAPACIDADES!AB$1:AB$51,AE$1))&gt;0,2,IF(VLOOKUP($C428,BD!$D$1:$F$501,3,0)&gt;AE$1,0,3))),"")</f>
        <v/>
      </c>
      <c r="CZ428" s="23" t="str">
        <f>+IF(AND(LEN($I428)&gt;5),IF(AND($J428&gt;AF$1,$J428&lt;=$AO$1),1,IF((COUNTIFS(INCAPACIDADES!$C$1:$C$51,$I428,INCAPACIDADES!AC$1:AC$51,AF$1))&gt;0,2,IF(VLOOKUP($C428,BD!$D$1:$F$501,3,0)&gt;AF$1,0,3))),"")</f>
        <v/>
      </c>
      <c r="DA428" s="23" t="str">
        <f>+IF(AND(LEN($I428)&gt;5),IF(AND($J428&gt;AG$1,$J428&lt;=$AO$1),1,IF((COUNTIFS(INCAPACIDADES!$C$1:$C$51,$I428,INCAPACIDADES!AD$1:AD$51,AG$1))&gt;0,2,IF(VLOOKUP($C428,BD!$D$1:$F$501,3,0)&gt;AG$1,0,3))),"")</f>
        <v/>
      </c>
      <c r="DB428" s="23" t="str">
        <f>+IF(AND(LEN($I428)&gt;5),IF(AND($J428&gt;AH$1,$J428&lt;=$AO$1),1,IF((COUNTIFS(INCAPACIDADES!$C$1:$C$51,$I428,INCAPACIDADES!AE$1:AE$51,AH$1))&gt;0,2,IF(VLOOKUP($C428,BD!$D$1:$F$501,3,0)&gt;AH$1,0,3))),"")</f>
        <v/>
      </c>
      <c r="DC428" s="23" t="str">
        <f>+IF(AND(LEN($I428)&gt;5),IF(AND($J428&gt;AI$1,$J428&lt;=$AO$1),1,IF((COUNTIFS(INCAPACIDADES!$C$1:$C$51,$I428,INCAPACIDADES!AF$1:AF$51,AI$1))&gt;0,2,IF(VLOOKUP($C428,BD!$D$1:$F$501,3,0)&gt;AI$1,0,3))),"")</f>
        <v/>
      </c>
      <c r="DD428" s="23" t="str">
        <f>+IF(AND(LEN($I428)&gt;5),IF(AND($J428&gt;AJ$1,$J428&lt;=$AO$1),1,IF((COUNTIFS(INCAPACIDADES!$C$1:$C$51,$I428,INCAPACIDADES!AG$1:AG$51,AJ$1))&gt;0,2,IF(VLOOKUP($C428,BD!$D$1:$F$501,3,0)&gt;AJ$1,0,3))),"")</f>
        <v/>
      </c>
      <c r="DE428" s="23" t="str">
        <f>+IF(AND(LEN($I428)&gt;5),IF(AND($J428&gt;AK$1,$J428&lt;=$AO$1),1,IF((COUNTIFS(INCAPACIDADES!$C$1:$C$51,$I428,INCAPACIDADES!AH$1:AH$51,AK$1))&gt;0,2,IF(VLOOKUP($C428,BD!$D$1:$F$501,3,0)&gt;AK$1,0,3))),"")</f>
        <v/>
      </c>
      <c r="DF428" s="23" t="str">
        <f>+IF(AND(LEN($I428)&gt;5),IF(AND($J428&gt;AL$1,$J428&lt;=$AO$1),1,IF((COUNTIFS(INCAPACIDADES!$C$1:$C$51,$I428,INCAPACIDADES!AI$1:AI$51,AL$1))&gt;0,2,IF(VLOOKUP($C428,BD!$D$1:$F$501,3,0)&gt;AL$1,0,3))),"")</f>
        <v/>
      </c>
      <c r="DG428" s="23" t="str">
        <f>+IF(AND(LEN($I428)&gt;5),IF(AND($J428&gt;AM$1,$J428&lt;=$AO$1),1,IF((COUNTIFS(INCAPACIDADES!$C$1:$C$51,$I428,INCAPACIDADES!AJ$1:AJ$51,AM$1))&gt;0,2,IF(VLOOKUP($C428,BD!$D$1:$F$501,3,0)&gt;AM$1,0,3))),"")</f>
        <v/>
      </c>
      <c r="DH428" s="23" t="str">
        <f>+IF(AND(LEN($I428)&gt;5),IF(AND($J428&gt;AN$1,$J428&lt;=$AO$1),1,IF((COUNTIFS(INCAPACIDADES!$C$1:$C$51,$I428,INCAPACIDADES!AK$1:AK$51,AN$1))&gt;0,2,IF(VLOOKUP($C428,BD!$D$1:$F$501,3,0)&gt;AN$1,0,3))),"")</f>
        <v/>
      </c>
      <c r="DI428" s="23" t="str">
        <f>+IF(AND(LEN($I428)&gt;5),IF(AND($J428&gt;AO$1,$J428&lt;=$AO$1),1,IF((COUNTIFS(INCAPACIDADES!$C$1:$C$51,$I428,INCAPACIDADES!AL$1:AL$51,AO$1))&gt;0,2,IF(VLOOKUP($C428,BD!$D$1:$F$501,3,0)&gt;AO$1,0,3))),"")</f>
        <v/>
      </c>
      <c r="DJ428" s="23" t="str">
        <f>+IF(LEN($I428)&gt;5,IF(ISERROR(VLOOKUP(N428,'CODIGO PAGO'!$B$2:$B$20,1,0)),1,IF(OR(AND(CH428=1,N428&lt;&gt;"N"),AND(CH428=3,N428&lt;&gt;"B"),AND(CH428=2,LEFT(TRIM(N428),1)&lt;&gt;"I")),1,IF(OR(AND(CH428=0,N428="N"),AND(CH428=0,N428="B"),AND(CH428=0,LEFT(TRIM(N428),1)="I")),1,0))),"")</f>
        <v/>
      </c>
      <c r="DK428" s="23" t="str">
        <f t="shared" si="244"/>
        <v/>
      </c>
      <c r="DL428" s="23" t="str">
        <f>+IF(LEN($I428)&gt;5,IF(ISERROR(VLOOKUP(P428,'CODIGO PAGO'!$B$2:$B$20,1,0)),1,IF(OR(AND(CJ428=1,P428&lt;&gt;"N"),AND(CJ428=3,P428&lt;&gt;"B"),AND(CJ428=2,LEFT(TRIM(P428),1)&lt;&gt;"I")),1,IF(OR(AND(CJ428=0,P428="N"),AND(CJ428=0,P428="B"),AND(CJ428=0,LEFT(TRIM(P428),1)="I")),1,0))),"")</f>
        <v/>
      </c>
      <c r="DM428" s="23" t="str">
        <f t="shared" si="245"/>
        <v/>
      </c>
      <c r="DN428" s="23" t="str">
        <f>+IF(LEN($I428)&gt;5,IF(ISERROR(VLOOKUP(R428,'CODIGO PAGO'!$B$2:$B$20,1,0)),1,IF(OR(AND(CL428=1,R428&lt;&gt;"N"),AND(CL428=3,R428&lt;&gt;"B"),AND(CL428=2,LEFT(TRIM(R428),1)&lt;&gt;"I")),1,IF(OR(AND(CL428=0,R428="N"),AND(CL428=0,R428="B"),AND(CL428=0,LEFT(TRIM(R428),1)="I")),1,0))),"")</f>
        <v/>
      </c>
      <c r="DO428" s="23" t="str">
        <f t="shared" si="246"/>
        <v/>
      </c>
      <c r="DP428" s="23" t="str">
        <f>+IF(LEN($I428)&gt;5,IF(ISERROR(VLOOKUP(T428,'CODIGO PAGO'!$B$2:$B$20,1,0)),1,IF(OR(AND(CN428=1,T428&lt;&gt;"N"),AND(CN428=3,T428&lt;&gt;"B"),AND(CN428=2,LEFT(TRIM(T428),1)&lt;&gt;"I")),1,IF(OR(AND(CN428=0,T428="N"),AND(CN428=0,T428="B"),AND(CN428=0,LEFT(TRIM(T428),1)="I")),1,0))),"")</f>
        <v/>
      </c>
      <c r="DQ428" s="23" t="str">
        <f t="shared" si="247"/>
        <v/>
      </c>
      <c r="DR428" s="23" t="str">
        <f>+IF(LEN($I428)&gt;5,IF(ISERROR(VLOOKUP(V428,'CODIGO PAGO'!$B$2:$B$20,1,0)),1,IF(OR(AND(CP428=1,V428&lt;&gt;"N"),AND(CP428=3,V428&lt;&gt;"B"),AND(CP428=2,LEFT(TRIM(V428),1)&lt;&gt;"I")),1,IF(OR(AND(CP428=0,V428="N"),AND(CP428=0,V428="B"),AND(CP428=0,LEFT(TRIM(V428),1)="I")),1,0))),"")</f>
        <v/>
      </c>
      <c r="DS428" s="23" t="str">
        <f t="shared" si="248"/>
        <v/>
      </c>
      <c r="DT428" s="23" t="str">
        <f>+IF(LEN($I428)&gt;5,IF(ISERROR(VLOOKUP(X428,'CODIGO PAGO'!$B$2:$B$20,1,0)),1,IF(OR(AND(CR428=1,X428&lt;&gt;"N"),AND(CR428=3,X428&lt;&gt;"B"),AND(CR428=2,LEFT(TRIM(X428),1)&lt;&gt;"I")),1,IF(OR(AND(CR428=0,X428="N"),AND(CR428=0,X428="B"),AND(CR428=0,LEFT(TRIM(X428),1)="I")),1,0))),"")</f>
        <v/>
      </c>
      <c r="DU428" s="23" t="str">
        <f t="shared" si="249"/>
        <v/>
      </c>
      <c r="DV428" s="23" t="str">
        <f>+IF(LEN($I428)&gt;5,IF(ISERROR(VLOOKUP(Z428,'CODIGO PAGO'!$B$2:$B$20,1,0)),1,IF(OR(AND(CT428=1,Z428&lt;&gt;"N"),AND(CT428=3,Z428&lt;&gt;"B"),AND(CT428=2,LEFT(TRIM(Z428),1)&lt;&gt;"I")),1,IF(OR(AND(CT428=0,Z428="N"),AND(CT428=0,Z428="B"),AND(CT428=0,LEFT(TRIM(Z428),1)="I")),1,0))),"")</f>
        <v/>
      </c>
      <c r="DW428" s="23" t="str">
        <f t="shared" si="250"/>
        <v/>
      </c>
      <c r="DX428" s="23" t="str">
        <f>+IF(LEN($I428)&gt;5,IF(ISERROR(VLOOKUP(AB428,'CODIGO PAGO'!$B$2:$B$20,1,0)),1,IF(OR(AND(CV428=1,AB428&lt;&gt;"N"),AND(CV428=3,AB428&lt;&gt;"B"),AND(CV428=2,LEFT(TRIM(AB428),1)&lt;&gt;"I")),1,IF(OR(AND(CV428=0,AB428="N"),AND(CV428=0,AB428="B"),AND(CV428=0,LEFT(TRIM(AB428),1)="I")),1,0))),"")</f>
        <v/>
      </c>
      <c r="DY428" s="23" t="str">
        <f t="shared" si="251"/>
        <v/>
      </c>
      <c r="DZ428" s="23" t="str">
        <f>+IF(LEN($I428)&gt;5,IF(ISERROR(VLOOKUP(AD428,'CODIGO PAGO'!$B$2:$B$20,1,0)),1,IF(OR(AND(CX428=1,AD428&lt;&gt;"N"),AND(CX428=3,AD428&lt;&gt;"B"),AND(CX428=2,LEFT(TRIM(AD428),1)&lt;&gt;"I")),1,IF(OR(AND(CX428=0,AD428="N"),AND(CX428=0,AD428="B"),AND(CX428=0,LEFT(TRIM(AD428),1)="I")),1,0))),"")</f>
        <v/>
      </c>
      <c r="EA428" s="23" t="str">
        <f t="shared" si="252"/>
        <v/>
      </c>
      <c r="EB428" s="23" t="str">
        <f>+IF(LEN($I428)&gt;5,IF(ISERROR(VLOOKUP(AF428,'CODIGO PAGO'!$B$2:$B$20,1,0)),1,IF(OR(AND(CZ428=1,AF428&lt;&gt;"N"),AND(CZ428=3,AF428&lt;&gt;"B"),AND(CZ428=2,LEFT(TRIM(AF428),1)&lt;&gt;"I")),1,IF(OR(AND(CZ428=0,AF428="N"),AND(CZ428=0,AF428="B"),AND(CZ428=0,LEFT(TRIM(AF428),1)="I")),1,0))),"")</f>
        <v/>
      </c>
      <c r="EC428" s="23" t="str">
        <f t="shared" si="253"/>
        <v/>
      </c>
      <c r="ED428" s="23" t="str">
        <f>+IF(LEN($I428)&gt;5,IF(ISERROR(VLOOKUP(AH428,'CODIGO PAGO'!$B$2:$B$20,1,0)),1,IF(OR(AND(DB428=1,AH428&lt;&gt;"N"),AND(DB428=3,AH428&lt;&gt;"B"),AND(DB428=2,LEFT(TRIM(AH428),1)&lt;&gt;"I")),1,IF(OR(AND(DB428=0,AH428="N"),AND(DB428=0,AH428="B"),AND(DB428=0,LEFT(TRIM(AH428),1)="I")),1,0))),"")</f>
        <v/>
      </c>
      <c r="EE428" s="23" t="str">
        <f t="shared" si="254"/>
        <v/>
      </c>
      <c r="EF428" s="23" t="str">
        <f>+IF(LEN($I428)&gt;5,IF(ISERROR(VLOOKUP(AJ428,'CODIGO PAGO'!$B$2:$B$20,1,0)),1,IF(OR(AND(DD428=1,AJ428&lt;&gt;"N"),AND(DD428=3,AJ428&lt;&gt;"B"),AND(DD428=2,LEFT(TRIM(AJ428),1)&lt;&gt;"I")),1,IF(OR(AND(DD428=0,AJ428="N"),AND(DD428=0,AJ428="B"),AND(DD428=0,LEFT(TRIM(AJ428),1)="I")),1,0))),"")</f>
        <v/>
      </c>
      <c r="EG428" s="23" t="str">
        <f t="shared" si="255"/>
        <v/>
      </c>
      <c r="EH428" s="23" t="str">
        <f>+IF(LEN($I428)&gt;5,IF(ISERROR(VLOOKUP(AL428,'CODIGO PAGO'!$B$2:$B$20,1,0)),1,IF(OR(AND(DF428=1,AL428&lt;&gt;"N"),AND(DF428=3,AL428&lt;&gt;"B"),AND(DF428=2,LEFT(TRIM(AL428),1)&lt;&gt;"I")),1,IF(OR(AND(DF428=0,AL428="N"),AND(DF428=0,AL428="B"),AND(DF428=0,LEFT(TRIM(AL428),1)="I")),1,0))),"")</f>
        <v/>
      </c>
      <c r="EI428" s="23" t="str">
        <f t="shared" si="256"/>
        <v/>
      </c>
      <c r="EJ428" s="23" t="str">
        <f>+IF(LEN($I428)&gt;5,IF(ISERROR(VLOOKUP(AN428,'CODIGO PAGO'!$B$2:$B$20,1,0)),1,IF(OR(AND(DH428=1,AN428&lt;&gt;"N"),AND(DH428=3,AN428&lt;&gt;"B"),AND(DH428=2,LEFT(TRIM(AN428),1)&lt;&gt;"I")),1,IF(OR(AND(DH428=0,AN428="N"),AND(DH428=0,AN428="B"),AND(DH428=0,LEFT(TRIM(AN428),1)="I")),1,0))),"")</f>
        <v/>
      </c>
      <c r="EK428" s="23" t="str">
        <f t="shared" si="257"/>
        <v/>
      </c>
      <c r="EL428" s="24" t="str">
        <f t="shared" si="258"/>
        <v/>
      </c>
    </row>
    <row r="429" spans="1:142" s="26" customFormat="1">
      <c r="A429" s="15" t="str">
        <f t="shared" si="224"/>
        <v/>
      </c>
      <c r="B429" s="1" t="str">
        <f>+IF(LEN(I429)&gt;5,'CODIGO PAGO'!$B$28,"")</f>
        <v/>
      </c>
      <c r="C429" s="1" t="str">
        <f>+IF(LEN($I429)&gt;5,BD!D429,"")</f>
        <v/>
      </c>
      <c r="D429" s="168" t="str">
        <f>+IF(LEN($I429)&gt;5,BD!A429,"")</f>
        <v/>
      </c>
      <c r="E429" s="1" t="str">
        <f>+IF(LEN($I429)&gt;5,BD!B429,"")</f>
        <v/>
      </c>
      <c r="F429" s="1" t="str">
        <f>+IF(LEN($I429)&gt;5,BD!C429,"")</f>
        <v/>
      </c>
      <c r="G429" s="141"/>
      <c r="H429" s="141"/>
      <c r="I429" s="1" t="str">
        <f>+IF(LEN(BD!G429)&gt;5,BD!G429,"")</f>
        <v/>
      </c>
      <c r="J429" s="167" t="str">
        <f>+IF(LEN($I429)&gt;5,BD!E429,"")</f>
        <v/>
      </c>
      <c r="K429" s="6" t="str">
        <f t="shared" si="225"/>
        <v/>
      </c>
      <c r="L429" s="87" t="str">
        <f>+IF(LEN($I429)&gt;5,BD!H429,"")</f>
        <v/>
      </c>
      <c r="M429" s="40" t="str">
        <f t="shared" si="226"/>
        <v/>
      </c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4" t="str">
        <f t="shared" si="227"/>
        <v/>
      </c>
      <c r="AQ429" s="5" t="str">
        <f t="shared" si="228"/>
        <v/>
      </c>
      <c r="AR429" s="91" t="str">
        <f t="shared" si="229"/>
        <v/>
      </c>
      <c r="AS429" s="5" t="str">
        <f t="shared" si="230"/>
        <v/>
      </c>
      <c r="AT429" s="91" t="str">
        <f t="shared" si="231"/>
        <v/>
      </c>
      <c r="AU429" s="4" t="str">
        <f t="shared" si="232"/>
        <v/>
      </c>
      <c r="AV429" s="4" t="str">
        <f t="shared" si="233"/>
        <v/>
      </c>
      <c r="AW429" s="4" t="str">
        <f t="shared" si="234"/>
        <v/>
      </c>
      <c r="AX429" s="4" t="str">
        <f t="shared" si="235"/>
        <v/>
      </c>
      <c r="AY429" s="88" t="str">
        <f t="shared" si="236"/>
        <v/>
      </c>
      <c r="AZ429" s="17" t="str">
        <f t="shared" si="237"/>
        <v/>
      </c>
      <c r="BA429" s="18" t="str">
        <f t="shared" si="238"/>
        <v/>
      </c>
      <c r="BB429" s="19" t="str">
        <f>+IF(LEN(I429)&gt;5,IF(INT(RIGHT(B429,1))=9,0.5*L429*AY429,INT(MID(B429,5,LEN(B429)-4))*L429)+IFERROR(VLOOKUP(I429,AJUSTES!$A$1:$I$50,9,0),0),"")</f>
        <v/>
      </c>
      <c r="BC429" s="12"/>
      <c r="BD429" s="19" t="str">
        <f t="shared" si="239"/>
        <v/>
      </c>
      <c r="BE429" s="18" t="str">
        <f t="shared" si="240"/>
        <v/>
      </c>
      <c r="BF429" s="139" t="str">
        <f t="shared" si="241"/>
        <v/>
      </c>
      <c r="BG429" s="114"/>
      <c r="BH429" s="18" t="str">
        <f t="shared" si="242"/>
        <v/>
      </c>
      <c r="BI429" s="13"/>
      <c r="BJ429" s="12"/>
      <c r="BK429" s="12"/>
      <c r="BL429" s="145"/>
      <c r="BM429" s="12"/>
      <c r="BN429" s="12"/>
      <c r="BO429" s="12"/>
      <c r="BP429" s="12"/>
      <c r="BQ429" s="12"/>
      <c r="BR429" s="12"/>
      <c r="BS429" s="146"/>
      <c r="BT429" s="14"/>
      <c r="BU429" s="12"/>
      <c r="BV429" s="12"/>
      <c r="BW429" s="12"/>
      <c r="BX429" s="12"/>
      <c r="BY429" s="12"/>
      <c r="BZ429" s="144"/>
      <c r="CA429" s="107" t="str">
        <f>+IF(LEN($I429)&gt;5,IF(BD!F429="N/A","",BD!F429),"")</f>
        <v/>
      </c>
      <c r="CB429" s="21"/>
      <c r="CC429" s="147"/>
      <c r="CD429" s="148"/>
      <c r="CE429" s="8" t="str">
        <f>+IF(LEN(I429)&gt;5,BD!M429,"")</f>
        <v/>
      </c>
      <c r="CF429" s="16" t="str">
        <f>+IF(LEN(I429)&gt;5,BD!N429,"")</f>
        <v/>
      </c>
      <c r="CG429" s="3" t="str">
        <f t="shared" si="243"/>
        <v/>
      </c>
      <c r="CH429" s="23" t="str">
        <f>+IF(AND(LEN($I429)&gt;5),IF(AND($J429&gt;N$1,$J429&lt;=$AO$1),1,IF((COUNTIFS(INCAPACIDADES!$C$1:$C$51,$I429,INCAPACIDADES!K$1:K$51,N$1))&gt;0,2,IF(VLOOKUP($C429,BD!$D$1:$F$501,3,0)&gt;N$1,0,3))),"")</f>
        <v/>
      </c>
      <c r="CI429" s="23" t="str">
        <f>+IF(AND(LEN($I429)&gt;5),IF(AND($J429&gt;O$1,$J429&lt;=$AO$1),1,IF((COUNTIFS(INCAPACIDADES!$C$1:$C$51,$I429,INCAPACIDADES!L$1:L$51,O$1))&gt;0,2,IF(VLOOKUP($C429,BD!$D$1:$F$501,3,0)&gt;O$1,0,3))),"")</f>
        <v/>
      </c>
      <c r="CJ429" s="23" t="str">
        <f>+IF(AND(LEN($I429)&gt;5),IF(AND($J429&gt;P$1,$J429&lt;=$AO$1),1,IF((COUNTIFS(INCAPACIDADES!$C$1:$C$51,$I429,INCAPACIDADES!M$1:M$51,P$1))&gt;0,2,IF(VLOOKUP($C429,BD!$D$1:$F$501,3,0)&gt;P$1,0,3))),"")</f>
        <v/>
      </c>
      <c r="CK429" s="23" t="str">
        <f>+IF(AND(LEN($I429)&gt;5),IF(AND($J429&gt;Q$1,$J429&lt;=$AO$1),1,IF((COUNTIFS(INCAPACIDADES!$C$1:$C$51,$I429,INCAPACIDADES!N$1:N$51,Q$1))&gt;0,2,IF(VLOOKUP($C429,BD!$D$1:$F$501,3,0)&gt;Q$1,0,3))),"")</f>
        <v/>
      </c>
      <c r="CL429" s="23" t="str">
        <f>+IF(AND(LEN($I429)&gt;5),IF(AND($J429&gt;R$1,$J429&lt;=$AO$1),1,IF((COUNTIFS(INCAPACIDADES!$C$1:$C$51,$I429,INCAPACIDADES!O$1:O$51,R$1))&gt;0,2,IF(VLOOKUP($C429,BD!$D$1:$F$501,3,0)&gt;R$1,0,3))),"")</f>
        <v/>
      </c>
      <c r="CM429" s="23" t="str">
        <f>+IF(AND(LEN($I429)&gt;5),IF(AND($J429&gt;S$1,$J429&lt;=$AO$1),1,IF((COUNTIFS(INCAPACIDADES!$C$1:$C$51,$I429,INCAPACIDADES!P$1:P$51,S$1))&gt;0,2,IF(VLOOKUP($C429,BD!$D$1:$F$501,3,0)&gt;S$1,0,3))),"")</f>
        <v/>
      </c>
      <c r="CN429" s="23" t="str">
        <f>+IF(AND(LEN($I429)&gt;5),IF(AND($J429&gt;T$1,$J429&lt;=$AO$1),1,IF((COUNTIFS(INCAPACIDADES!$C$1:$C$51,$I429,INCAPACIDADES!Q$1:Q$51,T$1))&gt;0,2,IF(VLOOKUP($C429,BD!$D$1:$F$501,3,0)&gt;T$1,0,3))),"")</f>
        <v/>
      </c>
      <c r="CO429" s="23" t="str">
        <f>+IF(AND(LEN($I429)&gt;5),IF(AND($J429&gt;U$1,$J429&lt;=$AO$1),1,IF((COUNTIFS(INCAPACIDADES!$C$1:$C$51,$I429,INCAPACIDADES!R$1:R$51,U$1))&gt;0,2,IF(VLOOKUP($C429,BD!$D$1:$F$501,3,0)&gt;U$1,0,3))),"")</f>
        <v/>
      </c>
      <c r="CP429" s="23" t="str">
        <f>+IF(AND(LEN($I429)&gt;5),IF(AND($J429&gt;V$1,$J429&lt;=$AO$1),1,IF((COUNTIFS(INCAPACIDADES!$C$1:$C$51,$I429,INCAPACIDADES!S$1:S$51,V$1))&gt;0,2,IF(VLOOKUP($C429,BD!$D$1:$F$501,3,0)&gt;V$1,0,3))),"")</f>
        <v/>
      </c>
      <c r="CQ429" s="23" t="str">
        <f>+IF(AND(LEN($I429)&gt;5),IF(AND($J429&gt;W$1,$J429&lt;=$AO$1),1,IF((COUNTIFS(INCAPACIDADES!$C$1:$C$51,$I429,INCAPACIDADES!T$1:T$51,W$1))&gt;0,2,IF(VLOOKUP($C429,BD!$D$1:$F$501,3,0)&gt;W$1,0,3))),"")</f>
        <v/>
      </c>
      <c r="CR429" s="23" t="str">
        <f>+IF(AND(LEN($I429)&gt;5),IF(AND($J429&gt;X$1,$J429&lt;=$AO$1),1,IF((COUNTIFS(INCAPACIDADES!$C$1:$C$51,$I429,INCAPACIDADES!U$1:U$51,X$1))&gt;0,2,IF(VLOOKUP($C429,BD!$D$1:$F$501,3,0)&gt;X$1,0,3))),"")</f>
        <v/>
      </c>
      <c r="CS429" s="23" t="str">
        <f>+IF(AND(LEN($I429)&gt;5),IF(AND($J429&gt;Y$1,$J429&lt;=$AO$1),1,IF((COUNTIFS(INCAPACIDADES!$C$1:$C$51,$I429,INCAPACIDADES!V$1:V$51,Y$1))&gt;0,2,IF(VLOOKUP($C429,BD!$D$1:$F$501,3,0)&gt;Y$1,0,3))),"")</f>
        <v/>
      </c>
      <c r="CT429" s="23" t="str">
        <f>+IF(AND(LEN($I429)&gt;5),IF(AND($J429&gt;Z$1,$J429&lt;=$AO$1),1,IF((COUNTIFS(INCAPACIDADES!$C$1:$C$51,$I429,INCAPACIDADES!W$1:W$51,Z$1))&gt;0,2,IF(VLOOKUP($C429,BD!$D$1:$F$501,3,0)&gt;Z$1,0,3))),"")</f>
        <v/>
      </c>
      <c r="CU429" s="23" t="str">
        <f>+IF(AND(LEN($I429)&gt;5),IF(AND($J429&gt;AA$1,$J429&lt;=$AO$1),1,IF((COUNTIFS(INCAPACIDADES!$C$1:$C$51,$I429,INCAPACIDADES!X$1:X$51,AA$1))&gt;0,2,IF(VLOOKUP($C429,BD!$D$1:$F$501,3,0)&gt;AA$1,0,3))),"")</f>
        <v/>
      </c>
      <c r="CV429" s="23" t="str">
        <f>+IF(AND(LEN($I429)&gt;5),IF(AND($J429&gt;AB$1,$J429&lt;=$AO$1),1,IF((COUNTIFS(INCAPACIDADES!$C$1:$C$51,$I429,INCAPACIDADES!Y$1:Y$51,AB$1))&gt;0,2,IF(VLOOKUP($C429,BD!$D$1:$F$501,3,0)&gt;AB$1,0,3))),"")</f>
        <v/>
      </c>
      <c r="CW429" s="23" t="str">
        <f>+IF(AND(LEN($I429)&gt;5),IF(AND($J429&gt;AC$1,$J429&lt;=$AO$1),1,IF((COUNTIFS(INCAPACIDADES!$C$1:$C$51,$I429,INCAPACIDADES!Z$1:Z$51,AC$1))&gt;0,2,IF(VLOOKUP($C429,BD!$D$1:$F$501,3,0)&gt;AC$1,0,3))),"")</f>
        <v/>
      </c>
      <c r="CX429" s="23" t="str">
        <f>+IF(AND(LEN($I429)&gt;5),IF(AND($J429&gt;AD$1,$J429&lt;=$AO$1),1,IF((COUNTIFS(INCAPACIDADES!$C$1:$C$51,$I429,INCAPACIDADES!AA$1:AA$51,AD$1))&gt;0,2,IF(VLOOKUP($C429,BD!$D$1:$F$501,3,0)&gt;AD$1,0,3))),"")</f>
        <v/>
      </c>
      <c r="CY429" s="23" t="str">
        <f>+IF(AND(LEN($I429)&gt;5),IF(AND($J429&gt;AE$1,$J429&lt;=$AO$1),1,IF((COUNTIFS(INCAPACIDADES!$C$1:$C$51,$I429,INCAPACIDADES!AB$1:AB$51,AE$1))&gt;0,2,IF(VLOOKUP($C429,BD!$D$1:$F$501,3,0)&gt;AE$1,0,3))),"")</f>
        <v/>
      </c>
      <c r="CZ429" s="23" t="str">
        <f>+IF(AND(LEN($I429)&gt;5),IF(AND($J429&gt;AF$1,$J429&lt;=$AO$1),1,IF((COUNTIFS(INCAPACIDADES!$C$1:$C$51,$I429,INCAPACIDADES!AC$1:AC$51,AF$1))&gt;0,2,IF(VLOOKUP($C429,BD!$D$1:$F$501,3,0)&gt;AF$1,0,3))),"")</f>
        <v/>
      </c>
      <c r="DA429" s="23" t="str">
        <f>+IF(AND(LEN($I429)&gt;5),IF(AND($J429&gt;AG$1,$J429&lt;=$AO$1),1,IF((COUNTIFS(INCAPACIDADES!$C$1:$C$51,$I429,INCAPACIDADES!AD$1:AD$51,AG$1))&gt;0,2,IF(VLOOKUP($C429,BD!$D$1:$F$501,3,0)&gt;AG$1,0,3))),"")</f>
        <v/>
      </c>
      <c r="DB429" s="23" t="str">
        <f>+IF(AND(LEN($I429)&gt;5),IF(AND($J429&gt;AH$1,$J429&lt;=$AO$1),1,IF((COUNTIFS(INCAPACIDADES!$C$1:$C$51,$I429,INCAPACIDADES!AE$1:AE$51,AH$1))&gt;0,2,IF(VLOOKUP($C429,BD!$D$1:$F$501,3,0)&gt;AH$1,0,3))),"")</f>
        <v/>
      </c>
      <c r="DC429" s="23" t="str">
        <f>+IF(AND(LEN($I429)&gt;5),IF(AND($J429&gt;AI$1,$J429&lt;=$AO$1),1,IF((COUNTIFS(INCAPACIDADES!$C$1:$C$51,$I429,INCAPACIDADES!AF$1:AF$51,AI$1))&gt;0,2,IF(VLOOKUP($C429,BD!$D$1:$F$501,3,0)&gt;AI$1,0,3))),"")</f>
        <v/>
      </c>
      <c r="DD429" s="23" t="str">
        <f>+IF(AND(LEN($I429)&gt;5),IF(AND($J429&gt;AJ$1,$J429&lt;=$AO$1),1,IF((COUNTIFS(INCAPACIDADES!$C$1:$C$51,$I429,INCAPACIDADES!AG$1:AG$51,AJ$1))&gt;0,2,IF(VLOOKUP($C429,BD!$D$1:$F$501,3,0)&gt;AJ$1,0,3))),"")</f>
        <v/>
      </c>
      <c r="DE429" s="23" t="str">
        <f>+IF(AND(LEN($I429)&gt;5),IF(AND($J429&gt;AK$1,$J429&lt;=$AO$1),1,IF((COUNTIFS(INCAPACIDADES!$C$1:$C$51,$I429,INCAPACIDADES!AH$1:AH$51,AK$1))&gt;0,2,IF(VLOOKUP($C429,BD!$D$1:$F$501,3,0)&gt;AK$1,0,3))),"")</f>
        <v/>
      </c>
      <c r="DF429" s="23" t="str">
        <f>+IF(AND(LEN($I429)&gt;5),IF(AND($J429&gt;AL$1,$J429&lt;=$AO$1),1,IF((COUNTIFS(INCAPACIDADES!$C$1:$C$51,$I429,INCAPACIDADES!AI$1:AI$51,AL$1))&gt;0,2,IF(VLOOKUP($C429,BD!$D$1:$F$501,3,0)&gt;AL$1,0,3))),"")</f>
        <v/>
      </c>
      <c r="DG429" s="23" t="str">
        <f>+IF(AND(LEN($I429)&gt;5),IF(AND($J429&gt;AM$1,$J429&lt;=$AO$1),1,IF((COUNTIFS(INCAPACIDADES!$C$1:$C$51,$I429,INCAPACIDADES!AJ$1:AJ$51,AM$1))&gt;0,2,IF(VLOOKUP($C429,BD!$D$1:$F$501,3,0)&gt;AM$1,0,3))),"")</f>
        <v/>
      </c>
      <c r="DH429" s="23" t="str">
        <f>+IF(AND(LEN($I429)&gt;5),IF(AND($J429&gt;AN$1,$J429&lt;=$AO$1),1,IF((COUNTIFS(INCAPACIDADES!$C$1:$C$51,$I429,INCAPACIDADES!AK$1:AK$51,AN$1))&gt;0,2,IF(VLOOKUP($C429,BD!$D$1:$F$501,3,0)&gt;AN$1,0,3))),"")</f>
        <v/>
      </c>
      <c r="DI429" s="23" t="str">
        <f>+IF(AND(LEN($I429)&gt;5),IF(AND($J429&gt;AO$1,$J429&lt;=$AO$1),1,IF((COUNTIFS(INCAPACIDADES!$C$1:$C$51,$I429,INCAPACIDADES!AL$1:AL$51,AO$1))&gt;0,2,IF(VLOOKUP($C429,BD!$D$1:$F$501,3,0)&gt;AO$1,0,3))),"")</f>
        <v/>
      </c>
      <c r="DJ429" s="23" t="str">
        <f>+IF(LEN($I429)&gt;5,IF(ISERROR(VLOOKUP(N429,'CODIGO PAGO'!$B$2:$B$20,1,0)),1,IF(OR(AND(CH429=1,N429&lt;&gt;"N"),AND(CH429=3,N429&lt;&gt;"B"),AND(CH429=2,LEFT(TRIM(N429),1)&lt;&gt;"I")),1,IF(OR(AND(CH429=0,N429="N"),AND(CH429=0,N429="B"),AND(CH429=0,LEFT(TRIM(N429),1)="I")),1,0))),"")</f>
        <v/>
      </c>
      <c r="DK429" s="23" t="str">
        <f t="shared" si="244"/>
        <v/>
      </c>
      <c r="DL429" s="23" t="str">
        <f>+IF(LEN($I429)&gt;5,IF(ISERROR(VLOOKUP(P429,'CODIGO PAGO'!$B$2:$B$20,1,0)),1,IF(OR(AND(CJ429=1,P429&lt;&gt;"N"),AND(CJ429=3,P429&lt;&gt;"B"),AND(CJ429=2,LEFT(TRIM(P429),1)&lt;&gt;"I")),1,IF(OR(AND(CJ429=0,P429="N"),AND(CJ429=0,P429="B"),AND(CJ429=0,LEFT(TRIM(P429),1)="I")),1,0))),"")</f>
        <v/>
      </c>
      <c r="DM429" s="23" t="str">
        <f t="shared" si="245"/>
        <v/>
      </c>
      <c r="DN429" s="23" t="str">
        <f>+IF(LEN($I429)&gt;5,IF(ISERROR(VLOOKUP(R429,'CODIGO PAGO'!$B$2:$B$20,1,0)),1,IF(OR(AND(CL429=1,R429&lt;&gt;"N"),AND(CL429=3,R429&lt;&gt;"B"),AND(CL429=2,LEFT(TRIM(R429),1)&lt;&gt;"I")),1,IF(OR(AND(CL429=0,R429="N"),AND(CL429=0,R429="B"),AND(CL429=0,LEFT(TRIM(R429),1)="I")),1,0))),"")</f>
        <v/>
      </c>
      <c r="DO429" s="23" t="str">
        <f t="shared" si="246"/>
        <v/>
      </c>
      <c r="DP429" s="23" t="str">
        <f>+IF(LEN($I429)&gt;5,IF(ISERROR(VLOOKUP(T429,'CODIGO PAGO'!$B$2:$B$20,1,0)),1,IF(OR(AND(CN429=1,T429&lt;&gt;"N"),AND(CN429=3,T429&lt;&gt;"B"),AND(CN429=2,LEFT(TRIM(T429),1)&lt;&gt;"I")),1,IF(OR(AND(CN429=0,T429="N"),AND(CN429=0,T429="B"),AND(CN429=0,LEFT(TRIM(T429),1)="I")),1,0))),"")</f>
        <v/>
      </c>
      <c r="DQ429" s="23" t="str">
        <f t="shared" si="247"/>
        <v/>
      </c>
      <c r="DR429" s="23" t="str">
        <f>+IF(LEN($I429)&gt;5,IF(ISERROR(VLOOKUP(V429,'CODIGO PAGO'!$B$2:$B$20,1,0)),1,IF(OR(AND(CP429=1,V429&lt;&gt;"N"),AND(CP429=3,V429&lt;&gt;"B"),AND(CP429=2,LEFT(TRIM(V429),1)&lt;&gt;"I")),1,IF(OR(AND(CP429=0,V429="N"),AND(CP429=0,V429="B"),AND(CP429=0,LEFT(TRIM(V429),1)="I")),1,0))),"")</f>
        <v/>
      </c>
      <c r="DS429" s="23" t="str">
        <f t="shared" si="248"/>
        <v/>
      </c>
      <c r="DT429" s="23" t="str">
        <f>+IF(LEN($I429)&gt;5,IF(ISERROR(VLOOKUP(X429,'CODIGO PAGO'!$B$2:$B$20,1,0)),1,IF(OR(AND(CR429=1,X429&lt;&gt;"N"),AND(CR429=3,X429&lt;&gt;"B"),AND(CR429=2,LEFT(TRIM(X429),1)&lt;&gt;"I")),1,IF(OR(AND(CR429=0,X429="N"),AND(CR429=0,X429="B"),AND(CR429=0,LEFT(TRIM(X429),1)="I")),1,0))),"")</f>
        <v/>
      </c>
      <c r="DU429" s="23" t="str">
        <f t="shared" si="249"/>
        <v/>
      </c>
      <c r="DV429" s="23" t="str">
        <f>+IF(LEN($I429)&gt;5,IF(ISERROR(VLOOKUP(Z429,'CODIGO PAGO'!$B$2:$B$20,1,0)),1,IF(OR(AND(CT429=1,Z429&lt;&gt;"N"),AND(CT429=3,Z429&lt;&gt;"B"),AND(CT429=2,LEFT(TRIM(Z429),1)&lt;&gt;"I")),1,IF(OR(AND(CT429=0,Z429="N"),AND(CT429=0,Z429="B"),AND(CT429=0,LEFT(TRIM(Z429),1)="I")),1,0))),"")</f>
        <v/>
      </c>
      <c r="DW429" s="23" t="str">
        <f t="shared" si="250"/>
        <v/>
      </c>
      <c r="DX429" s="23" t="str">
        <f>+IF(LEN($I429)&gt;5,IF(ISERROR(VLOOKUP(AB429,'CODIGO PAGO'!$B$2:$B$20,1,0)),1,IF(OR(AND(CV429=1,AB429&lt;&gt;"N"),AND(CV429=3,AB429&lt;&gt;"B"),AND(CV429=2,LEFT(TRIM(AB429),1)&lt;&gt;"I")),1,IF(OR(AND(CV429=0,AB429="N"),AND(CV429=0,AB429="B"),AND(CV429=0,LEFT(TRIM(AB429),1)="I")),1,0))),"")</f>
        <v/>
      </c>
      <c r="DY429" s="23" t="str">
        <f t="shared" si="251"/>
        <v/>
      </c>
      <c r="DZ429" s="23" t="str">
        <f>+IF(LEN($I429)&gt;5,IF(ISERROR(VLOOKUP(AD429,'CODIGO PAGO'!$B$2:$B$20,1,0)),1,IF(OR(AND(CX429=1,AD429&lt;&gt;"N"),AND(CX429=3,AD429&lt;&gt;"B"),AND(CX429=2,LEFT(TRIM(AD429),1)&lt;&gt;"I")),1,IF(OR(AND(CX429=0,AD429="N"),AND(CX429=0,AD429="B"),AND(CX429=0,LEFT(TRIM(AD429),1)="I")),1,0))),"")</f>
        <v/>
      </c>
      <c r="EA429" s="23" t="str">
        <f t="shared" si="252"/>
        <v/>
      </c>
      <c r="EB429" s="23" t="str">
        <f>+IF(LEN($I429)&gt;5,IF(ISERROR(VLOOKUP(AF429,'CODIGO PAGO'!$B$2:$B$20,1,0)),1,IF(OR(AND(CZ429=1,AF429&lt;&gt;"N"),AND(CZ429=3,AF429&lt;&gt;"B"),AND(CZ429=2,LEFT(TRIM(AF429),1)&lt;&gt;"I")),1,IF(OR(AND(CZ429=0,AF429="N"),AND(CZ429=0,AF429="B"),AND(CZ429=0,LEFT(TRIM(AF429),1)="I")),1,0))),"")</f>
        <v/>
      </c>
      <c r="EC429" s="23" t="str">
        <f t="shared" si="253"/>
        <v/>
      </c>
      <c r="ED429" s="23" t="str">
        <f>+IF(LEN($I429)&gt;5,IF(ISERROR(VLOOKUP(AH429,'CODIGO PAGO'!$B$2:$B$20,1,0)),1,IF(OR(AND(DB429=1,AH429&lt;&gt;"N"),AND(DB429=3,AH429&lt;&gt;"B"),AND(DB429=2,LEFT(TRIM(AH429),1)&lt;&gt;"I")),1,IF(OR(AND(DB429=0,AH429="N"),AND(DB429=0,AH429="B"),AND(DB429=0,LEFT(TRIM(AH429),1)="I")),1,0))),"")</f>
        <v/>
      </c>
      <c r="EE429" s="23" t="str">
        <f t="shared" si="254"/>
        <v/>
      </c>
      <c r="EF429" s="23" t="str">
        <f>+IF(LEN($I429)&gt;5,IF(ISERROR(VLOOKUP(AJ429,'CODIGO PAGO'!$B$2:$B$20,1,0)),1,IF(OR(AND(DD429=1,AJ429&lt;&gt;"N"),AND(DD429=3,AJ429&lt;&gt;"B"),AND(DD429=2,LEFT(TRIM(AJ429),1)&lt;&gt;"I")),1,IF(OR(AND(DD429=0,AJ429="N"),AND(DD429=0,AJ429="B"),AND(DD429=0,LEFT(TRIM(AJ429),1)="I")),1,0))),"")</f>
        <v/>
      </c>
      <c r="EG429" s="23" t="str">
        <f t="shared" si="255"/>
        <v/>
      </c>
      <c r="EH429" s="23" t="str">
        <f>+IF(LEN($I429)&gt;5,IF(ISERROR(VLOOKUP(AL429,'CODIGO PAGO'!$B$2:$B$20,1,0)),1,IF(OR(AND(DF429=1,AL429&lt;&gt;"N"),AND(DF429=3,AL429&lt;&gt;"B"),AND(DF429=2,LEFT(TRIM(AL429),1)&lt;&gt;"I")),1,IF(OR(AND(DF429=0,AL429="N"),AND(DF429=0,AL429="B"),AND(DF429=0,LEFT(TRIM(AL429),1)="I")),1,0))),"")</f>
        <v/>
      </c>
      <c r="EI429" s="23" t="str">
        <f t="shared" si="256"/>
        <v/>
      </c>
      <c r="EJ429" s="23" t="str">
        <f>+IF(LEN($I429)&gt;5,IF(ISERROR(VLOOKUP(AN429,'CODIGO PAGO'!$B$2:$B$20,1,0)),1,IF(OR(AND(DH429=1,AN429&lt;&gt;"N"),AND(DH429=3,AN429&lt;&gt;"B"),AND(DH429=2,LEFT(TRIM(AN429),1)&lt;&gt;"I")),1,IF(OR(AND(DH429=0,AN429="N"),AND(DH429=0,AN429="B"),AND(DH429=0,LEFT(TRIM(AN429),1)="I")),1,0))),"")</f>
        <v/>
      </c>
      <c r="EK429" s="23" t="str">
        <f t="shared" si="257"/>
        <v/>
      </c>
      <c r="EL429" s="24" t="str">
        <f t="shared" si="258"/>
        <v/>
      </c>
    </row>
    <row r="430" spans="1:142" s="26" customFormat="1">
      <c r="A430" s="15" t="str">
        <f t="shared" si="224"/>
        <v/>
      </c>
      <c r="B430" s="1" t="str">
        <f>+IF(LEN(I430)&gt;5,'CODIGO PAGO'!$B$28,"")</f>
        <v/>
      </c>
      <c r="C430" s="1" t="str">
        <f>+IF(LEN($I430)&gt;5,BD!D430,"")</f>
        <v/>
      </c>
      <c r="D430" s="168" t="str">
        <f>+IF(LEN($I430)&gt;5,BD!A430,"")</f>
        <v/>
      </c>
      <c r="E430" s="1" t="str">
        <f>+IF(LEN($I430)&gt;5,BD!B430,"")</f>
        <v/>
      </c>
      <c r="F430" s="1" t="str">
        <f>+IF(LEN($I430)&gt;5,BD!C430,"")</f>
        <v/>
      </c>
      <c r="G430" s="141"/>
      <c r="H430" s="141"/>
      <c r="I430" s="1" t="str">
        <f>+IF(LEN(BD!G430)&gt;5,BD!G430,"")</f>
        <v/>
      </c>
      <c r="J430" s="167" t="str">
        <f>+IF(LEN($I430)&gt;5,BD!E430,"")</f>
        <v/>
      </c>
      <c r="K430" s="6" t="str">
        <f t="shared" si="225"/>
        <v/>
      </c>
      <c r="L430" s="87" t="str">
        <f>+IF(LEN($I430)&gt;5,BD!H430,"")</f>
        <v/>
      </c>
      <c r="M430" s="40" t="str">
        <f t="shared" si="226"/>
        <v/>
      </c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4" t="str">
        <f t="shared" si="227"/>
        <v/>
      </c>
      <c r="AQ430" s="5" t="str">
        <f t="shared" si="228"/>
        <v/>
      </c>
      <c r="AR430" s="91" t="str">
        <f t="shared" si="229"/>
        <v/>
      </c>
      <c r="AS430" s="5" t="str">
        <f t="shared" si="230"/>
        <v/>
      </c>
      <c r="AT430" s="91" t="str">
        <f t="shared" si="231"/>
        <v/>
      </c>
      <c r="AU430" s="4" t="str">
        <f t="shared" si="232"/>
        <v/>
      </c>
      <c r="AV430" s="4" t="str">
        <f t="shared" si="233"/>
        <v/>
      </c>
      <c r="AW430" s="4" t="str">
        <f t="shared" si="234"/>
        <v/>
      </c>
      <c r="AX430" s="4" t="str">
        <f t="shared" si="235"/>
        <v/>
      </c>
      <c r="AY430" s="88" t="str">
        <f t="shared" si="236"/>
        <v/>
      </c>
      <c r="AZ430" s="17" t="str">
        <f t="shared" si="237"/>
        <v/>
      </c>
      <c r="BA430" s="18" t="str">
        <f t="shared" si="238"/>
        <v/>
      </c>
      <c r="BB430" s="19" t="str">
        <f>+IF(LEN(I430)&gt;5,IF(INT(RIGHT(B430,1))=9,0.5*L430*AY430,INT(MID(B430,5,LEN(B430)-4))*L430)+IFERROR(VLOOKUP(I430,AJUSTES!$A$1:$I$50,9,0),0),"")</f>
        <v/>
      </c>
      <c r="BC430" s="12"/>
      <c r="BD430" s="19" t="str">
        <f t="shared" si="239"/>
        <v/>
      </c>
      <c r="BE430" s="18" t="str">
        <f t="shared" si="240"/>
        <v/>
      </c>
      <c r="BF430" s="139" t="str">
        <f t="shared" si="241"/>
        <v/>
      </c>
      <c r="BG430" s="114"/>
      <c r="BH430" s="18" t="str">
        <f t="shared" si="242"/>
        <v/>
      </c>
      <c r="BI430" s="13"/>
      <c r="BJ430" s="12"/>
      <c r="BK430" s="12"/>
      <c r="BL430" s="145"/>
      <c r="BM430" s="12"/>
      <c r="BN430" s="12"/>
      <c r="BO430" s="12"/>
      <c r="BP430" s="12"/>
      <c r="BQ430" s="12"/>
      <c r="BR430" s="12"/>
      <c r="BS430" s="146"/>
      <c r="BT430" s="14"/>
      <c r="BU430" s="12"/>
      <c r="BV430" s="12"/>
      <c r="BW430" s="12"/>
      <c r="BX430" s="12"/>
      <c r="BY430" s="12"/>
      <c r="BZ430" s="144"/>
      <c r="CA430" s="107" t="str">
        <f>+IF(LEN($I430)&gt;5,IF(BD!F430="N/A","",BD!F430),"")</f>
        <v/>
      </c>
      <c r="CB430" s="21"/>
      <c r="CC430" s="147"/>
      <c r="CD430" s="148"/>
      <c r="CE430" s="8" t="str">
        <f>+IF(LEN(I430)&gt;5,BD!M430,"")</f>
        <v/>
      </c>
      <c r="CF430" s="16" t="str">
        <f>+IF(LEN(I430)&gt;5,BD!N430,"")</f>
        <v/>
      </c>
      <c r="CG430" s="3" t="str">
        <f t="shared" si="243"/>
        <v/>
      </c>
      <c r="CH430" s="23" t="str">
        <f>+IF(AND(LEN($I430)&gt;5),IF(AND($J430&gt;N$1,$J430&lt;=$AO$1),1,IF((COUNTIFS(INCAPACIDADES!$C$1:$C$51,$I430,INCAPACIDADES!K$1:K$51,N$1))&gt;0,2,IF(VLOOKUP($C430,BD!$D$1:$F$501,3,0)&gt;N$1,0,3))),"")</f>
        <v/>
      </c>
      <c r="CI430" s="23" t="str">
        <f>+IF(AND(LEN($I430)&gt;5),IF(AND($J430&gt;O$1,$J430&lt;=$AO$1),1,IF((COUNTIFS(INCAPACIDADES!$C$1:$C$51,$I430,INCAPACIDADES!L$1:L$51,O$1))&gt;0,2,IF(VLOOKUP($C430,BD!$D$1:$F$501,3,0)&gt;O$1,0,3))),"")</f>
        <v/>
      </c>
      <c r="CJ430" s="23" t="str">
        <f>+IF(AND(LEN($I430)&gt;5),IF(AND($J430&gt;P$1,$J430&lt;=$AO$1),1,IF((COUNTIFS(INCAPACIDADES!$C$1:$C$51,$I430,INCAPACIDADES!M$1:M$51,P$1))&gt;0,2,IF(VLOOKUP($C430,BD!$D$1:$F$501,3,0)&gt;P$1,0,3))),"")</f>
        <v/>
      </c>
      <c r="CK430" s="23" t="str">
        <f>+IF(AND(LEN($I430)&gt;5),IF(AND($J430&gt;Q$1,$J430&lt;=$AO$1),1,IF((COUNTIFS(INCAPACIDADES!$C$1:$C$51,$I430,INCAPACIDADES!N$1:N$51,Q$1))&gt;0,2,IF(VLOOKUP($C430,BD!$D$1:$F$501,3,0)&gt;Q$1,0,3))),"")</f>
        <v/>
      </c>
      <c r="CL430" s="23" t="str">
        <f>+IF(AND(LEN($I430)&gt;5),IF(AND($J430&gt;R$1,$J430&lt;=$AO$1),1,IF((COUNTIFS(INCAPACIDADES!$C$1:$C$51,$I430,INCAPACIDADES!O$1:O$51,R$1))&gt;0,2,IF(VLOOKUP($C430,BD!$D$1:$F$501,3,0)&gt;R$1,0,3))),"")</f>
        <v/>
      </c>
      <c r="CM430" s="23" t="str">
        <f>+IF(AND(LEN($I430)&gt;5),IF(AND($J430&gt;S$1,$J430&lt;=$AO$1),1,IF((COUNTIFS(INCAPACIDADES!$C$1:$C$51,$I430,INCAPACIDADES!P$1:P$51,S$1))&gt;0,2,IF(VLOOKUP($C430,BD!$D$1:$F$501,3,0)&gt;S$1,0,3))),"")</f>
        <v/>
      </c>
      <c r="CN430" s="23" t="str">
        <f>+IF(AND(LEN($I430)&gt;5),IF(AND($J430&gt;T$1,$J430&lt;=$AO$1),1,IF((COUNTIFS(INCAPACIDADES!$C$1:$C$51,$I430,INCAPACIDADES!Q$1:Q$51,T$1))&gt;0,2,IF(VLOOKUP($C430,BD!$D$1:$F$501,3,0)&gt;T$1,0,3))),"")</f>
        <v/>
      </c>
      <c r="CO430" s="23" t="str">
        <f>+IF(AND(LEN($I430)&gt;5),IF(AND($J430&gt;U$1,$J430&lt;=$AO$1),1,IF((COUNTIFS(INCAPACIDADES!$C$1:$C$51,$I430,INCAPACIDADES!R$1:R$51,U$1))&gt;0,2,IF(VLOOKUP($C430,BD!$D$1:$F$501,3,0)&gt;U$1,0,3))),"")</f>
        <v/>
      </c>
      <c r="CP430" s="23" t="str">
        <f>+IF(AND(LEN($I430)&gt;5),IF(AND($J430&gt;V$1,$J430&lt;=$AO$1),1,IF((COUNTIFS(INCAPACIDADES!$C$1:$C$51,$I430,INCAPACIDADES!S$1:S$51,V$1))&gt;0,2,IF(VLOOKUP($C430,BD!$D$1:$F$501,3,0)&gt;V$1,0,3))),"")</f>
        <v/>
      </c>
      <c r="CQ430" s="23" t="str">
        <f>+IF(AND(LEN($I430)&gt;5),IF(AND($J430&gt;W$1,$J430&lt;=$AO$1),1,IF((COUNTIFS(INCAPACIDADES!$C$1:$C$51,$I430,INCAPACIDADES!T$1:T$51,W$1))&gt;0,2,IF(VLOOKUP($C430,BD!$D$1:$F$501,3,0)&gt;W$1,0,3))),"")</f>
        <v/>
      </c>
      <c r="CR430" s="23" t="str">
        <f>+IF(AND(LEN($I430)&gt;5),IF(AND($J430&gt;X$1,$J430&lt;=$AO$1),1,IF((COUNTIFS(INCAPACIDADES!$C$1:$C$51,$I430,INCAPACIDADES!U$1:U$51,X$1))&gt;0,2,IF(VLOOKUP($C430,BD!$D$1:$F$501,3,0)&gt;X$1,0,3))),"")</f>
        <v/>
      </c>
      <c r="CS430" s="23" t="str">
        <f>+IF(AND(LEN($I430)&gt;5),IF(AND($J430&gt;Y$1,$J430&lt;=$AO$1),1,IF((COUNTIFS(INCAPACIDADES!$C$1:$C$51,$I430,INCAPACIDADES!V$1:V$51,Y$1))&gt;0,2,IF(VLOOKUP($C430,BD!$D$1:$F$501,3,0)&gt;Y$1,0,3))),"")</f>
        <v/>
      </c>
      <c r="CT430" s="23" t="str">
        <f>+IF(AND(LEN($I430)&gt;5),IF(AND($J430&gt;Z$1,$J430&lt;=$AO$1),1,IF((COUNTIFS(INCAPACIDADES!$C$1:$C$51,$I430,INCAPACIDADES!W$1:W$51,Z$1))&gt;0,2,IF(VLOOKUP($C430,BD!$D$1:$F$501,3,0)&gt;Z$1,0,3))),"")</f>
        <v/>
      </c>
      <c r="CU430" s="23" t="str">
        <f>+IF(AND(LEN($I430)&gt;5),IF(AND($J430&gt;AA$1,$J430&lt;=$AO$1),1,IF((COUNTIFS(INCAPACIDADES!$C$1:$C$51,$I430,INCAPACIDADES!X$1:X$51,AA$1))&gt;0,2,IF(VLOOKUP($C430,BD!$D$1:$F$501,3,0)&gt;AA$1,0,3))),"")</f>
        <v/>
      </c>
      <c r="CV430" s="23" t="str">
        <f>+IF(AND(LEN($I430)&gt;5),IF(AND($J430&gt;AB$1,$J430&lt;=$AO$1),1,IF((COUNTIFS(INCAPACIDADES!$C$1:$C$51,$I430,INCAPACIDADES!Y$1:Y$51,AB$1))&gt;0,2,IF(VLOOKUP($C430,BD!$D$1:$F$501,3,0)&gt;AB$1,0,3))),"")</f>
        <v/>
      </c>
      <c r="CW430" s="23" t="str">
        <f>+IF(AND(LEN($I430)&gt;5),IF(AND($J430&gt;AC$1,$J430&lt;=$AO$1),1,IF((COUNTIFS(INCAPACIDADES!$C$1:$C$51,$I430,INCAPACIDADES!Z$1:Z$51,AC$1))&gt;0,2,IF(VLOOKUP($C430,BD!$D$1:$F$501,3,0)&gt;AC$1,0,3))),"")</f>
        <v/>
      </c>
      <c r="CX430" s="23" t="str">
        <f>+IF(AND(LEN($I430)&gt;5),IF(AND($J430&gt;AD$1,$J430&lt;=$AO$1),1,IF((COUNTIFS(INCAPACIDADES!$C$1:$C$51,$I430,INCAPACIDADES!AA$1:AA$51,AD$1))&gt;0,2,IF(VLOOKUP($C430,BD!$D$1:$F$501,3,0)&gt;AD$1,0,3))),"")</f>
        <v/>
      </c>
      <c r="CY430" s="23" t="str">
        <f>+IF(AND(LEN($I430)&gt;5),IF(AND($J430&gt;AE$1,$J430&lt;=$AO$1),1,IF((COUNTIFS(INCAPACIDADES!$C$1:$C$51,$I430,INCAPACIDADES!AB$1:AB$51,AE$1))&gt;0,2,IF(VLOOKUP($C430,BD!$D$1:$F$501,3,0)&gt;AE$1,0,3))),"")</f>
        <v/>
      </c>
      <c r="CZ430" s="23" t="str">
        <f>+IF(AND(LEN($I430)&gt;5),IF(AND($J430&gt;AF$1,$J430&lt;=$AO$1),1,IF((COUNTIFS(INCAPACIDADES!$C$1:$C$51,$I430,INCAPACIDADES!AC$1:AC$51,AF$1))&gt;0,2,IF(VLOOKUP($C430,BD!$D$1:$F$501,3,0)&gt;AF$1,0,3))),"")</f>
        <v/>
      </c>
      <c r="DA430" s="23" t="str">
        <f>+IF(AND(LEN($I430)&gt;5),IF(AND($J430&gt;AG$1,$J430&lt;=$AO$1),1,IF((COUNTIFS(INCAPACIDADES!$C$1:$C$51,$I430,INCAPACIDADES!AD$1:AD$51,AG$1))&gt;0,2,IF(VLOOKUP($C430,BD!$D$1:$F$501,3,0)&gt;AG$1,0,3))),"")</f>
        <v/>
      </c>
      <c r="DB430" s="23" t="str">
        <f>+IF(AND(LEN($I430)&gt;5),IF(AND($J430&gt;AH$1,$J430&lt;=$AO$1),1,IF((COUNTIFS(INCAPACIDADES!$C$1:$C$51,$I430,INCAPACIDADES!AE$1:AE$51,AH$1))&gt;0,2,IF(VLOOKUP($C430,BD!$D$1:$F$501,3,0)&gt;AH$1,0,3))),"")</f>
        <v/>
      </c>
      <c r="DC430" s="23" t="str">
        <f>+IF(AND(LEN($I430)&gt;5),IF(AND($J430&gt;AI$1,$J430&lt;=$AO$1),1,IF((COUNTIFS(INCAPACIDADES!$C$1:$C$51,$I430,INCAPACIDADES!AF$1:AF$51,AI$1))&gt;0,2,IF(VLOOKUP($C430,BD!$D$1:$F$501,3,0)&gt;AI$1,0,3))),"")</f>
        <v/>
      </c>
      <c r="DD430" s="23" t="str">
        <f>+IF(AND(LEN($I430)&gt;5),IF(AND($J430&gt;AJ$1,$J430&lt;=$AO$1),1,IF((COUNTIFS(INCAPACIDADES!$C$1:$C$51,$I430,INCAPACIDADES!AG$1:AG$51,AJ$1))&gt;0,2,IF(VLOOKUP($C430,BD!$D$1:$F$501,3,0)&gt;AJ$1,0,3))),"")</f>
        <v/>
      </c>
      <c r="DE430" s="23" t="str">
        <f>+IF(AND(LEN($I430)&gt;5),IF(AND($J430&gt;AK$1,$J430&lt;=$AO$1),1,IF((COUNTIFS(INCAPACIDADES!$C$1:$C$51,$I430,INCAPACIDADES!AH$1:AH$51,AK$1))&gt;0,2,IF(VLOOKUP($C430,BD!$D$1:$F$501,3,0)&gt;AK$1,0,3))),"")</f>
        <v/>
      </c>
      <c r="DF430" s="23" t="str">
        <f>+IF(AND(LEN($I430)&gt;5),IF(AND($J430&gt;AL$1,$J430&lt;=$AO$1),1,IF((COUNTIFS(INCAPACIDADES!$C$1:$C$51,$I430,INCAPACIDADES!AI$1:AI$51,AL$1))&gt;0,2,IF(VLOOKUP($C430,BD!$D$1:$F$501,3,0)&gt;AL$1,0,3))),"")</f>
        <v/>
      </c>
      <c r="DG430" s="23" t="str">
        <f>+IF(AND(LEN($I430)&gt;5),IF(AND($J430&gt;AM$1,$J430&lt;=$AO$1),1,IF((COUNTIFS(INCAPACIDADES!$C$1:$C$51,$I430,INCAPACIDADES!AJ$1:AJ$51,AM$1))&gt;0,2,IF(VLOOKUP($C430,BD!$D$1:$F$501,3,0)&gt;AM$1,0,3))),"")</f>
        <v/>
      </c>
      <c r="DH430" s="23" t="str">
        <f>+IF(AND(LEN($I430)&gt;5),IF(AND($J430&gt;AN$1,$J430&lt;=$AO$1),1,IF((COUNTIFS(INCAPACIDADES!$C$1:$C$51,$I430,INCAPACIDADES!AK$1:AK$51,AN$1))&gt;0,2,IF(VLOOKUP($C430,BD!$D$1:$F$501,3,0)&gt;AN$1,0,3))),"")</f>
        <v/>
      </c>
      <c r="DI430" s="23" t="str">
        <f>+IF(AND(LEN($I430)&gt;5),IF(AND($J430&gt;AO$1,$J430&lt;=$AO$1),1,IF((COUNTIFS(INCAPACIDADES!$C$1:$C$51,$I430,INCAPACIDADES!AL$1:AL$51,AO$1))&gt;0,2,IF(VLOOKUP($C430,BD!$D$1:$F$501,3,0)&gt;AO$1,0,3))),"")</f>
        <v/>
      </c>
      <c r="DJ430" s="23" t="str">
        <f>+IF(LEN($I430)&gt;5,IF(ISERROR(VLOOKUP(N430,'CODIGO PAGO'!$B$2:$B$20,1,0)),1,IF(OR(AND(CH430=1,N430&lt;&gt;"N"),AND(CH430=3,N430&lt;&gt;"B"),AND(CH430=2,LEFT(TRIM(N430),1)&lt;&gt;"I")),1,IF(OR(AND(CH430=0,N430="N"),AND(CH430=0,N430="B"),AND(CH430=0,LEFT(TRIM(N430),1)="I")),1,0))),"")</f>
        <v/>
      </c>
      <c r="DK430" s="23" t="str">
        <f t="shared" si="244"/>
        <v/>
      </c>
      <c r="DL430" s="23" t="str">
        <f>+IF(LEN($I430)&gt;5,IF(ISERROR(VLOOKUP(P430,'CODIGO PAGO'!$B$2:$B$20,1,0)),1,IF(OR(AND(CJ430=1,P430&lt;&gt;"N"),AND(CJ430=3,P430&lt;&gt;"B"),AND(CJ430=2,LEFT(TRIM(P430),1)&lt;&gt;"I")),1,IF(OR(AND(CJ430=0,P430="N"),AND(CJ430=0,P430="B"),AND(CJ430=0,LEFT(TRIM(P430),1)="I")),1,0))),"")</f>
        <v/>
      </c>
      <c r="DM430" s="23" t="str">
        <f t="shared" si="245"/>
        <v/>
      </c>
      <c r="DN430" s="23" t="str">
        <f>+IF(LEN($I430)&gt;5,IF(ISERROR(VLOOKUP(R430,'CODIGO PAGO'!$B$2:$B$20,1,0)),1,IF(OR(AND(CL430=1,R430&lt;&gt;"N"),AND(CL430=3,R430&lt;&gt;"B"),AND(CL430=2,LEFT(TRIM(R430),1)&lt;&gt;"I")),1,IF(OR(AND(CL430=0,R430="N"),AND(CL430=0,R430="B"),AND(CL430=0,LEFT(TRIM(R430),1)="I")),1,0))),"")</f>
        <v/>
      </c>
      <c r="DO430" s="23" t="str">
        <f t="shared" si="246"/>
        <v/>
      </c>
      <c r="DP430" s="23" t="str">
        <f>+IF(LEN($I430)&gt;5,IF(ISERROR(VLOOKUP(T430,'CODIGO PAGO'!$B$2:$B$20,1,0)),1,IF(OR(AND(CN430=1,T430&lt;&gt;"N"),AND(CN430=3,T430&lt;&gt;"B"),AND(CN430=2,LEFT(TRIM(T430),1)&lt;&gt;"I")),1,IF(OR(AND(CN430=0,T430="N"),AND(CN430=0,T430="B"),AND(CN430=0,LEFT(TRIM(T430),1)="I")),1,0))),"")</f>
        <v/>
      </c>
      <c r="DQ430" s="23" t="str">
        <f t="shared" si="247"/>
        <v/>
      </c>
      <c r="DR430" s="23" t="str">
        <f>+IF(LEN($I430)&gt;5,IF(ISERROR(VLOOKUP(V430,'CODIGO PAGO'!$B$2:$B$20,1,0)),1,IF(OR(AND(CP430=1,V430&lt;&gt;"N"),AND(CP430=3,V430&lt;&gt;"B"),AND(CP430=2,LEFT(TRIM(V430),1)&lt;&gt;"I")),1,IF(OR(AND(CP430=0,V430="N"),AND(CP430=0,V430="B"),AND(CP430=0,LEFT(TRIM(V430),1)="I")),1,0))),"")</f>
        <v/>
      </c>
      <c r="DS430" s="23" t="str">
        <f t="shared" si="248"/>
        <v/>
      </c>
      <c r="DT430" s="23" t="str">
        <f>+IF(LEN($I430)&gt;5,IF(ISERROR(VLOOKUP(X430,'CODIGO PAGO'!$B$2:$B$20,1,0)),1,IF(OR(AND(CR430=1,X430&lt;&gt;"N"),AND(CR430=3,X430&lt;&gt;"B"),AND(CR430=2,LEFT(TRIM(X430),1)&lt;&gt;"I")),1,IF(OR(AND(CR430=0,X430="N"),AND(CR430=0,X430="B"),AND(CR430=0,LEFT(TRIM(X430),1)="I")),1,0))),"")</f>
        <v/>
      </c>
      <c r="DU430" s="23" t="str">
        <f t="shared" si="249"/>
        <v/>
      </c>
      <c r="DV430" s="23" t="str">
        <f>+IF(LEN($I430)&gt;5,IF(ISERROR(VLOOKUP(Z430,'CODIGO PAGO'!$B$2:$B$20,1,0)),1,IF(OR(AND(CT430=1,Z430&lt;&gt;"N"),AND(CT430=3,Z430&lt;&gt;"B"),AND(CT430=2,LEFT(TRIM(Z430),1)&lt;&gt;"I")),1,IF(OR(AND(CT430=0,Z430="N"),AND(CT430=0,Z430="B"),AND(CT430=0,LEFT(TRIM(Z430),1)="I")),1,0))),"")</f>
        <v/>
      </c>
      <c r="DW430" s="23" t="str">
        <f t="shared" si="250"/>
        <v/>
      </c>
      <c r="DX430" s="23" t="str">
        <f>+IF(LEN($I430)&gt;5,IF(ISERROR(VLOOKUP(AB430,'CODIGO PAGO'!$B$2:$B$20,1,0)),1,IF(OR(AND(CV430=1,AB430&lt;&gt;"N"),AND(CV430=3,AB430&lt;&gt;"B"),AND(CV430=2,LEFT(TRIM(AB430),1)&lt;&gt;"I")),1,IF(OR(AND(CV430=0,AB430="N"),AND(CV430=0,AB430="B"),AND(CV430=0,LEFT(TRIM(AB430),1)="I")),1,0))),"")</f>
        <v/>
      </c>
      <c r="DY430" s="23" t="str">
        <f t="shared" si="251"/>
        <v/>
      </c>
      <c r="DZ430" s="23" t="str">
        <f>+IF(LEN($I430)&gt;5,IF(ISERROR(VLOOKUP(AD430,'CODIGO PAGO'!$B$2:$B$20,1,0)),1,IF(OR(AND(CX430=1,AD430&lt;&gt;"N"),AND(CX430=3,AD430&lt;&gt;"B"),AND(CX430=2,LEFT(TRIM(AD430),1)&lt;&gt;"I")),1,IF(OR(AND(CX430=0,AD430="N"),AND(CX430=0,AD430="B"),AND(CX430=0,LEFT(TRIM(AD430),1)="I")),1,0))),"")</f>
        <v/>
      </c>
      <c r="EA430" s="23" t="str">
        <f t="shared" si="252"/>
        <v/>
      </c>
      <c r="EB430" s="23" t="str">
        <f>+IF(LEN($I430)&gt;5,IF(ISERROR(VLOOKUP(AF430,'CODIGO PAGO'!$B$2:$B$20,1,0)),1,IF(OR(AND(CZ430=1,AF430&lt;&gt;"N"),AND(CZ430=3,AF430&lt;&gt;"B"),AND(CZ430=2,LEFT(TRIM(AF430),1)&lt;&gt;"I")),1,IF(OR(AND(CZ430=0,AF430="N"),AND(CZ430=0,AF430="B"),AND(CZ430=0,LEFT(TRIM(AF430),1)="I")),1,0))),"")</f>
        <v/>
      </c>
      <c r="EC430" s="23" t="str">
        <f t="shared" si="253"/>
        <v/>
      </c>
      <c r="ED430" s="23" t="str">
        <f>+IF(LEN($I430)&gt;5,IF(ISERROR(VLOOKUP(AH430,'CODIGO PAGO'!$B$2:$B$20,1,0)),1,IF(OR(AND(DB430=1,AH430&lt;&gt;"N"),AND(DB430=3,AH430&lt;&gt;"B"),AND(DB430=2,LEFT(TRIM(AH430),1)&lt;&gt;"I")),1,IF(OR(AND(DB430=0,AH430="N"),AND(DB430=0,AH430="B"),AND(DB430=0,LEFT(TRIM(AH430),1)="I")),1,0))),"")</f>
        <v/>
      </c>
      <c r="EE430" s="23" t="str">
        <f t="shared" si="254"/>
        <v/>
      </c>
      <c r="EF430" s="23" t="str">
        <f>+IF(LEN($I430)&gt;5,IF(ISERROR(VLOOKUP(AJ430,'CODIGO PAGO'!$B$2:$B$20,1,0)),1,IF(OR(AND(DD430=1,AJ430&lt;&gt;"N"),AND(DD430=3,AJ430&lt;&gt;"B"),AND(DD430=2,LEFT(TRIM(AJ430),1)&lt;&gt;"I")),1,IF(OR(AND(DD430=0,AJ430="N"),AND(DD430=0,AJ430="B"),AND(DD430=0,LEFT(TRIM(AJ430),1)="I")),1,0))),"")</f>
        <v/>
      </c>
      <c r="EG430" s="23" t="str">
        <f t="shared" si="255"/>
        <v/>
      </c>
      <c r="EH430" s="23" t="str">
        <f>+IF(LEN($I430)&gt;5,IF(ISERROR(VLOOKUP(AL430,'CODIGO PAGO'!$B$2:$B$20,1,0)),1,IF(OR(AND(DF430=1,AL430&lt;&gt;"N"),AND(DF430=3,AL430&lt;&gt;"B"),AND(DF430=2,LEFT(TRIM(AL430),1)&lt;&gt;"I")),1,IF(OR(AND(DF430=0,AL430="N"),AND(DF430=0,AL430="B"),AND(DF430=0,LEFT(TRIM(AL430),1)="I")),1,0))),"")</f>
        <v/>
      </c>
      <c r="EI430" s="23" t="str">
        <f t="shared" si="256"/>
        <v/>
      </c>
      <c r="EJ430" s="23" t="str">
        <f>+IF(LEN($I430)&gt;5,IF(ISERROR(VLOOKUP(AN430,'CODIGO PAGO'!$B$2:$B$20,1,0)),1,IF(OR(AND(DH430=1,AN430&lt;&gt;"N"),AND(DH430=3,AN430&lt;&gt;"B"),AND(DH430=2,LEFT(TRIM(AN430),1)&lt;&gt;"I")),1,IF(OR(AND(DH430=0,AN430="N"),AND(DH430=0,AN430="B"),AND(DH430=0,LEFT(TRIM(AN430),1)="I")),1,0))),"")</f>
        <v/>
      </c>
      <c r="EK430" s="23" t="str">
        <f t="shared" si="257"/>
        <v/>
      </c>
      <c r="EL430" s="24" t="str">
        <f t="shared" si="258"/>
        <v/>
      </c>
    </row>
    <row r="431" spans="1:142" s="26" customFormat="1">
      <c r="A431" s="15" t="str">
        <f t="shared" si="224"/>
        <v/>
      </c>
      <c r="B431" s="1" t="str">
        <f>+IF(LEN(I431)&gt;5,'CODIGO PAGO'!$B$28,"")</f>
        <v/>
      </c>
      <c r="C431" s="1" t="str">
        <f>+IF(LEN($I431)&gt;5,BD!D431,"")</f>
        <v/>
      </c>
      <c r="D431" s="168" t="str">
        <f>+IF(LEN($I431)&gt;5,BD!A431,"")</f>
        <v/>
      </c>
      <c r="E431" s="1" t="str">
        <f>+IF(LEN($I431)&gt;5,BD!B431,"")</f>
        <v/>
      </c>
      <c r="F431" s="1" t="str">
        <f>+IF(LEN($I431)&gt;5,BD!C431,"")</f>
        <v/>
      </c>
      <c r="G431" s="141"/>
      <c r="H431" s="141"/>
      <c r="I431" s="1" t="str">
        <f>+IF(LEN(BD!G431)&gt;5,BD!G431,"")</f>
        <v/>
      </c>
      <c r="J431" s="167" t="str">
        <f>+IF(LEN($I431)&gt;5,BD!E431,"")</f>
        <v/>
      </c>
      <c r="K431" s="6" t="str">
        <f t="shared" si="225"/>
        <v/>
      </c>
      <c r="L431" s="87" t="str">
        <f>+IF(LEN($I431)&gt;5,BD!H431,"")</f>
        <v/>
      </c>
      <c r="M431" s="40" t="str">
        <f t="shared" si="226"/>
        <v/>
      </c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4" t="str">
        <f t="shared" si="227"/>
        <v/>
      </c>
      <c r="AQ431" s="5" t="str">
        <f t="shared" si="228"/>
        <v/>
      </c>
      <c r="AR431" s="91" t="str">
        <f t="shared" si="229"/>
        <v/>
      </c>
      <c r="AS431" s="5" t="str">
        <f t="shared" si="230"/>
        <v/>
      </c>
      <c r="AT431" s="91" t="str">
        <f t="shared" si="231"/>
        <v/>
      </c>
      <c r="AU431" s="4" t="str">
        <f t="shared" si="232"/>
        <v/>
      </c>
      <c r="AV431" s="4" t="str">
        <f t="shared" si="233"/>
        <v/>
      </c>
      <c r="AW431" s="4" t="str">
        <f t="shared" si="234"/>
        <v/>
      </c>
      <c r="AX431" s="4" t="str">
        <f t="shared" si="235"/>
        <v/>
      </c>
      <c r="AY431" s="88" t="str">
        <f t="shared" si="236"/>
        <v/>
      </c>
      <c r="AZ431" s="17" t="str">
        <f t="shared" si="237"/>
        <v/>
      </c>
      <c r="BA431" s="18" t="str">
        <f t="shared" si="238"/>
        <v/>
      </c>
      <c r="BB431" s="19" t="str">
        <f>+IF(LEN(I431)&gt;5,IF(INT(RIGHT(B431,1))=9,0.5*L431*AY431,INT(MID(B431,5,LEN(B431)-4))*L431)+IFERROR(VLOOKUP(I431,AJUSTES!$A$1:$I$50,9,0),0),"")</f>
        <v/>
      </c>
      <c r="BC431" s="12"/>
      <c r="BD431" s="19" t="str">
        <f t="shared" si="239"/>
        <v/>
      </c>
      <c r="BE431" s="18" t="str">
        <f t="shared" si="240"/>
        <v/>
      </c>
      <c r="BF431" s="139" t="str">
        <f t="shared" si="241"/>
        <v/>
      </c>
      <c r="BG431" s="114"/>
      <c r="BH431" s="18" t="str">
        <f t="shared" si="242"/>
        <v/>
      </c>
      <c r="BI431" s="13"/>
      <c r="BJ431" s="12"/>
      <c r="BK431" s="12"/>
      <c r="BL431" s="145"/>
      <c r="BM431" s="12"/>
      <c r="BN431" s="12"/>
      <c r="BO431" s="12"/>
      <c r="BP431" s="12"/>
      <c r="BQ431" s="12"/>
      <c r="BR431" s="12"/>
      <c r="BS431" s="146"/>
      <c r="BT431" s="14"/>
      <c r="BU431" s="12"/>
      <c r="BV431" s="12"/>
      <c r="BW431" s="12"/>
      <c r="BX431" s="12"/>
      <c r="BY431" s="12"/>
      <c r="BZ431" s="144"/>
      <c r="CA431" s="107" t="str">
        <f>+IF(LEN($I431)&gt;5,IF(BD!F431="N/A","",BD!F431),"")</f>
        <v/>
      </c>
      <c r="CB431" s="21"/>
      <c r="CC431" s="147"/>
      <c r="CD431" s="148"/>
      <c r="CE431" s="8" t="str">
        <f>+IF(LEN(I431)&gt;5,BD!M431,"")</f>
        <v/>
      </c>
      <c r="CF431" s="16" t="str">
        <f>+IF(LEN(I431)&gt;5,BD!N431,"")</f>
        <v/>
      </c>
      <c r="CG431" s="3" t="str">
        <f t="shared" si="243"/>
        <v/>
      </c>
      <c r="CH431" s="23" t="str">
        <f>+IF(AND(LEN($I431)&gt;5),IF(AND($J431&gt;N$1,$J431&lt;=$AO$1),1,IF((COUNTIFS(INCAPACIDADES!$C$1:$C$51,$I431,INCAPACIDADES!K$1:K$51,N$1))&gt;0,2,IF(VLOOKUP($C431,BD!$D$1:$F$501,3,0)&gt;N$1,0,3))),"")</f>
        <v/>
      </c>
      <c r="CI431" s="23" t="str">
        <f>+IF(AND(LEN($I431)&gt;5),IF(AND($J431&gt;O$1,$J431&lt;=$AO$1),1,IF((COUNTIFS(INCAPACIDADES!$C$1:$C$51,$I431,INCAPACIDADES!L$1:L$51,O$1))&gt;0,2,IF(VLOOKUP($C431,BD!$D$1:$F$501,3,0)&gt;O$1,0,3))),"")</f>
        <v/>
      </c>
      <c r="CJ431" s="23" t="str">
        <f>+IF(AND(LEN($I431)&gt;5),IF(AND($J431&gt;P$1,$J431&lt;=$AO$1),1,IF((COUNTIFS(INCAPACIDADES!$C$1:$C$51,$I431,INCAPACIDADES!M$1:M$51,P$1))&gt;0,2,IF(VLOOKUP($C431,BD!$D$1:$F$501,3,0)&gt;P$1,0,3))),"")</f>
        <v/>
      </c>
      <c r="CK431" s="23" t="str">
        <f>+IF(AND(LEN($I431)&gt;5),IF(AND($J431&gt;Q$1,$J431&lt;=$AO$1),1,IF((COUNTIFS(INCAPACIDADES!$C$1:$C$51,$I431,INCAPACIDADES!N$1:N$51,Q$1))&gt;0,2,IF(VLOOKUP($C431,BD!$D$1:$F$501,3,0)&gt;Q$1,0,3))),"")</f>
        <v/>
      </c>
      <c r="CL431" s="23" t="str">
        <f>+IF(AND(LEN($I431)&gt;5),IF(AND($J431&gt;R$1,$J431&lt;=$AO$1),1,IF((COUNTIFS(INCAPACIDADES!$C$1:$C$51,$I431,INCAPACIDADES!O$1:O$51,R$1))&gt;0,2,IF(VLOOKUP($C431,BD!$D$1:$F$501,3,0)&gt;R$1,0,3))),"")</f>
        <v/>
      </c>
      <c r="CM431" s="23" t="str">
        <f>+IF(AND(LEN($I431)&gt;5),IF(AND($J431&gt;S$1,$J431&lt;=$AO$1),1,IF((COUNTIFS(INCAPACIDADES!$C$1:$C$51,$I431,INCAPACIDADES!P$1:P$51,S$1))&gt;0,2,IF(VLOOKUP($C431,BD!$D$1:$F$501,3,0)&gt;S$1,0,3))),"")</f>
        <v/>
      </c>
      <c r="CN431" s="23" t="str">
        <f>+IF(AND(LEN($I431)&gt;5),IF(AND($J431&gt;T$1,$J431&lt;=$AO$1),1,IF((COUNTIFS(INCAPACIDADES!$C$1:$C$51,$I431,INCAPACIDADES!Q$1:Q$51,T$1))&gt;0,2,IF(VLOOKUP($C431,BD!$D$1:$F$501,3,0)&gt;T$1,0,3))),"")</f>
        <v/>
      </c>
      <c r="CO431" s="23" t="str">
        <f>+IF(AND(LEN($I431)&gt;5),IF(AND($J431&gt;U$1,$J431&lt;=$AO$1),1,IF((COUNTIFS(INCAPACIDADES!$C$1:$C$51,$I431,INCAPACIDADES!R$1:R$51,U$1))&gt;0,2,IF(VLOOKUP($C431,BD!$D$1:$F$501,3,0)&gt;U$1,0,3))),"")</f>
        <v/>
      </c>
      <c r="CP431" s="23" t="str">
        <f>+IF(AND(LEN($I431)&gt;5),IF(AND($J431&gt;V$1,$J431&lt;=$AO$1),1,IF((COUNTIFS(INCAPACIDADES!$C$1:$C$51,$I431,INCAPACIDADES!S$1:S$51,V$1))&gt;0,2,IF(VLOOKUP($C431,BD!$D$1:$F$501,3,0)&gt;V$1,0,3))),"")</f>
        <v/>
      </c>
      <c r="CQ431" s="23" t="str">
        <f>+IF(AND(LEN($I431)&gt;5),IF(AND($J431&gt;W$1,$J431&lt;=$AO$1),1,IF((COUNTIFS(INCAPACIDADES!$C$1:$C$51,$I431,INCAPACIDADES!T$1:T$51,W$1))&gt;0,2,IF(VLOOKUP($C431,BD!$D$1:$F$501,3,0)&gt;W$1,0,3))),"")</f>
        <v/>
      </c>
      <c r="CR431" s="23" t="str">
        <f>+IF(AND(LEN($I431)&gt;5),IF(AND($J431&gt;X$1,$J431&lt;=$AO$1),1,IF((COUNTIFS(INCAPACIDADES!$C$1:$C$51,$I431,INCAPACIDADES!U$1:U$51,X$1))&gt;0,2,IF(VLOOKUP($C431,BD!$D$1:$F$501,3,0)&gt;X$1,0,3))),"")</f>
        <v/>
      </c>
      <c r="CS431" s="23" t="str">
        <f>+IF(AND(LEN($I431)&gt;5),IF(AND($J431&gt;Y$1,$J431&lt;=$AO$1),1,IF((COUNTIFS(INCAPACIDADES!$C$1:$C$51,$I431,INCAPACIDADES!V$1:V$51,Y$1))&gt;0,2,IF(VLOOKUP($C431,BD!$D$1:$F$501,3,0)&gt;Y$1,0,3))),"")</f>
        <v/>
      </c>
      <c r="CT431" s="23" t="str">
        <f>+IF(AND(LEN($I431)&gt;5),IF(AND($J431&gt;Z$1,$J431&lt;=$AO$1),1,IF((COUNTIFS(INCAPACIDADES!$C$1:$C$51,$I431,INCAPACIDADES!W$1:W$51,Z$1))&gt;0,2,IF(VLOOKUP($C431,BD!$D$1:$F$501,3,0)&gt;Z$1,0,3))),"")</f>
        <v/>
      </c>
      <c r="CU431" s="23" t="str">
        <f>+IF(AND(LEN($I431)&gt;5),IF(AND($J431&gt;AA$1,$J431&lt;=$AO$1),1,IF((COUNTIFS(INCAPACIDADES!$C$1:$C$51,$I431,INCAPACIDADES!X$1:X$51,AA$1))&gt;0,2,IF(VLOOKUP($C431,BD!$D$1:$F$501,3,0)&gt;AA$1,0,3))),"")</f>
        <v/>
      </c>
      <c r="CV431" s="23" t="str">
        <f>+IF(AND(LEN($I431)&gt;5),IF(AND($J431&gt;AB$1,$J431&lt;=$AO$1),1,IF((COUNTIFS(INCAPACIDADES!$C$1:$C$51,$I431,INCAPACIDADES!Y$1:Y$51,AB$1))&gt;0,2,IF(VLOOKUP($C431,BD!$D$1:$F$501,3,0)&gt;AB$1,0,3))),"")</f>
        <v/>
      </c>
      <c r="CW431" s="23" t="str">
        <f>+IF(AND(LEN($I431)&gt;5),IF(AND($J431&gt;AC$1,$J431&lt;=$AO$1),1,IF((COUNTIFS(INCAPACIDADES!$C$1:$C$51,$I431,INCAPACIDADES!Z$1:Z$51,AC$1))&gt;0,2,IF(VLOOKUP($C431,BD!$D$1:$F$501,3,0)&gt;AC$1,0,3))),"")</f>
        <v/>
      </c>
      <c r="CX431" s="23" t="str">
        <f>+IF(AND(LEN($I431)&gt;5),IF(AND($J431&gt;AD$1,$J431&lt;=$AO$1),1,IF((COUNTIFS(INCAPACIDADES!$C$1:$C$51,$I431,INCAPACIDADES!AA$1:AA$51,AD$1))&gt;0,2,IF(VLOOKUP($C431,BD!$D$1:$F$501,3,0)&gt;AD$1,0,3))),"")</f>
        <v/>
      </c>
      <c r="CY431" s="23" t="str">
        <f>+IF(AND(LEN($I431)&gt;5),IF(AND($J431&gt;AE$1,$J431&lt;=$AO$1),1,IF((COUNTIFS(INCAPACIDADES!$C$1:$C$51,$I431,INCAPACIDADES!AB$1:AB$51,AE$1))&gt;0,2,IF(VLOOKUP($C431,BD!$D$1:$F$501,3,0)&gt;AE$1,0,3))),"")</f>
        <v/>
      </c>
      <c r="CZ431" s="23" t="str">
        <f>+IF(AND(LEN($I431)&gt;5),IF(AND($J431&gt;AF$1,$J431&lt;=$AO$1),1,IF((COUNTIFS(INCAPACIDADES!$C$1:$C$51,$I431,INCAPACIDADES!AC$1:AC$51,AF$1))&gt;0,2,IF(VLOOKUP($C431,BD!$D$1:$F$501,3,0)&gt;AF$1,0,3))),"")</f>
        <v/>
      </c>
      <c r="DA431" s="23" t="str">
        <f>+IF(AND(LEN($I431)&gt;5),IF(AND($J431&gt;AG$1,$J431&lt;=$AO$1),1,IF((COUNTIFS(INCAPACIDADES!$C$1:$C$51,$I431,INCAPACIDADES!AD$1:AD$51,AG$1))&gt;0,2,IF(VLOOKUP($C431,BD!$D$1:$F$501,3,0)&gt;AG$1,0,3))),"")</f>
        <v/>
      </c>
      <c r="DB431" s="23" t="str">
        <f>+IF(AND(LEN($I431)&gt;5),IF(AND($J431&gt;AH$1,$J431&lt;=$AO$1),1,IF((COUNTIFS(INCAPACIDADES!$C$1:$C$51,$I431,INCAPACIDADES!AE$1:AE$51,AH$1))&gt;0,2,IF(VLOOKUP($C431,BD!$D$1:$F$501,3,0)&gt;AH$1,0,3))),"")</f>
        <v/>
      </c>
      <c r="DC431" s="23" t="str">
        <f>+IF(AND(LEN($I431)&gt;5),IF(AND($J431&gt;AI$1,$J431&lt;=$AO$1),1,IF((COUNTIFS(INCAPACIDADES!$C$1:$C$51,$I431,INCAPACIDADES!AF$1:AF$51,AI$1))&gt;0,2,IF(VLOOKUP($C431,BD!$D$1:$F$501,3,0)&gt;AI$1,0,3))),"")</f>
        <v/>
      </c>
      <c r="DD431" s="23" t="str">
        <f>+IF(AND(LEN($I431)&gt;5),IF(AND($J431&gt;AJ$1,$J431&lt;=$AO$1),1,IF((COUNTIFS(INCAPACIDADES!$C$1:$C$51,$I431,INCAPACIDADES!AG$1:AG$51,AJ$1))&gt;0,2,IF(VLOOKUP($C431,BD!$D$1:$F$501,3,0)&gt;AJ$1,0,3))),"")</f>
        <v/>
      </c>
      <c r="DE431" s="23" t="str">
        <f>+IF(AND(LEN($I431)&gt;5),IF(AND($J431&gt;AK$1,$J431&lt;=$AO$1),1,IF((COUNTIFS(INCAPACIDADES!$C$1:$C$51,$I431,INCAPACIDADES!AH$1:AH$51,AK$1))&gt;0,2,IF(VLOOKUP($C431,BD!$D$1:$F$501,3,0)&gt;AK$1,0,3))),"")</f>
        <v/>
      </c>
      <c r="DF431" s="23" t="str">
        <f>+IF(AND(LEN($I431)&gt;5),IF(AND($J431&gt;AL$1,$J431&lt;=$AO$1),1,IF((COUNTIFS(INCAPACIDADES!$C$1:$C$51,$I431,INCAPACIDADES!AI$1:AI$51,AL$1))&gt;0,2,IF(VLOOKUP($C431,BD!$D$1:$F$501,3,0)&gt;AL$1,0,3))),"")</f>
        <v/>
      </c>
      <c r="DG431" s="23" t="str">
        <f>+IF(AND(LEN($I431)&gt;5),IF(AND($J431&gt;AM$1,$J431&lt;=$AO$1),1,IF((COUNTIFS(INCAPACIDADES!$C$1:$C$51,$I431,INCAPACIDADES!AJ$1:AJ$51,AM$1))&gt;0,2,IF(VLOOKUP($C431,BD!$D$1:$F$501,3,0)&gt;AM$1,0,3))),"")</f>
        <v/>
      </c>
      <c r="DH431" s="23" t="str">
        <f>+IF(AND(LEN($I431)&gt;5),IF(AND($J431&gt;AN$1,$J431&lt;=$AO$1),1,IF((COUNTIFS(INCAPACIDADES!$C$1:$C$51,$I431,INCAPACIDADES!AK$1:AK$51,AN$1))&gt;0,2,IF(VLOOKUP($C431,BD!$D$1:$F$501,3,0)&gt;AN$1,0,3))),"")</f>
        <v/>
      </c>
      <c r="DI431" s="23" t="str">
        <f>+IF(AND(LEN($I431)&gt;5),IF(AND($J431&gt;AO$1,$J431&lt;=$AO$1),1,IF((COUNTIFS(INCAPACIDADES!$C$1:$C$51,$I431,INCAPACIDADES!AL$1:AL$51,AO$1))&gt;0,2,IF(VLOOKUP($C431,BD!$D$1:$F$501,3,0)&gt;AO$1,0,3))),"")</f>
        <v/>
      </c>
      <c r="DJ431" s="23" t="str">
        <f>+IF(LEN($I431)&gt;5,IF(ISERROR(VLOOKUP(N431,'CODIGO PAGO'!$B$2:$B$20,1,0)),1,IF(OR(AND(CH431=1,N431&lt;&gt;"N"),AND(CH431=3,N431&lt;&gt;"B"),AND(CH431=2,LEFT(TRIM(N431),1)&lt;&gt;"I")),1,IF(OR(AND(CH431=0,N431="N"),AND(CH431=0,N431="B"),AND(CH431=0,LEFT(TRIM(N431),1)="I")),1,0))),"")</f>
        <v/>
      </c>
      <c r="DK431" s="23" t="str">
        <f t="shared" si="244"/>
        <v/>
      </c>
      <c r="DL431" s="23" t="str">
        <f>+IF(LEN($I431)&gt;5,IF(ISERROR(VLOOKUP(P431,'CODIGO PAGO'!$B$2:$B$20,1,0)),1,IF(OR(AND(CJ431=1,P431&lt;&gt;"N"),AND(CJ431=3,P431&lt;&gt;"B"),AND(CJ431=2,LEFT(TRIM(P431),1)&lt;&gt;"I")),1,IF(OR(AND(CJ431=0,P431="N"),AND(CJ431=0,P431="B"),AND(CJ431=0,LEFT(TRIM(P431),1)="I")),1,0))),"")</f>
        <v/>
      </c>
      <c r="DM431" s="23" t="str">
        <f t="shared" si="245"/>
        <v/>
      </c>
      <c r="DN431" s="23" t="str">
        <f>+IF(LEN($I431)&gt;5,IF(ISERROR(VLOOKUP(R431,'CODIGO PAGO'!$B$2:$B$20,1,0)),1,IF(OR(AND(CL431=1,R431&lt;&gt;"N"),AND(CL431=3,R431&lt;&gt;"B"),AND(CL431=2,LEFT(TRIM(R431),1)&lt;&gt;"I")),1,IF(OR(AND(CL431=0,R431="N"),AND(CL431=0,R431="B"),AND(CL431=0,LEFT(TRIM(R431),1)="I")),1,0))),"")</f>
        <v/>
      </c>
      <c r="DO431" s="23" t="str">
        <f t="shared" si="246"/>
        <v/>
      </c>
      <c r="DP431" s="23" t="str">
        <f>+IF(LEN($I431)&gt;5,IF(ISERROR(VLOOKUP(T431,'CODIGO PAGO'!$B$2:$B$20,1,0)),1,IF(OR(AND(CN431=1,T431&lt;&gt;"N"),AND(CN431=3,T431&lt;&gt;"B"),AND(CN431=2,LEFT(TRIM(T431),1)&lt;&gt;"I")),1,IF(OR(AND(CN431=0,T431="N"),AND(CN431=0,T431="B"),AND(CN431=0,LEFT(TRIM(T431),1)="I")),1,0))),"")</f>
        <v/>
      </c>
      <c r="DQ431" s="23" t="str">
        <f t="shared" si="247"/>
        <v/>
      </c>
      <c r="DR431" s="23" t="str">
        <f>+IF(LEN($I431)&gt;5,IF(ISERROR(VLOOKUP(V431,'CODIGO PAGO'!$B$2:$B$20,1,0)),1,IF(OR(AND(CP431=1,V431&lt;&gt;"N"),AND(CP431=3,V431&lt;&gt;"B"),AND(CP431=2,LEFT(TRIM(V431),1)&lt;&gt;"I")),1,IF(OR(AND(CP431=0,V431="N"),AND(CP431=0,V431="B"),AND(CP431=0,LEFT(TRIM(V431),1)="I")),1,0))),"")</f>
        <v/>
      </c>
      <c r="DS431" s="23" t="str">
        <f t="shared" si="248"/>
        <v/>
      </c>
      <c r="DT431" s="23" t="str">
        <f>+IF(LEN($I431)&gt;5,IF(ISERROR(VLOOKUP(X431,'CODIGO PAGO'!$B$2:$B$20,1,0)),1,IF(OR(AND(CR431=1,X431&lt;&gt;"N"),AND(CR431=3,X431&lt;&gt;"B"),AND(CR431=2,LEFT(TRIM(X431),1)&lt;&gt;"I")),1,IF(OR(AND(CR431=0,X431="N"),AND(CR431=0,X431="B"),AND(CR431=0,LEFT(TRIM(X431),1)="I")),1,0))),"")</f>
        <v/>
      </c>
      <c r="DU431" s="23" t="str">
        <f t="shared" si="249"/>
        <v/>
      </c>
      <c r="DV431" s="23" t="str">
        <f>+IF(LEN($I431)&gt;5,IF(ISERROR(VLOOKUP(Z431,'CODIGO PAGO'!$B$2:$B$20,1,0)),1,IF(OR(AND(CT431=1,Z431&lt;&gt;"N"),AND(CT431=3,Z431&lt;&gt;"B"),AND(CT431=2,LEFT(TRIM(Z431),1)&lt;&gt;"I")),1,IF(OR(AND(CT431=0,Z431="N"),AND(CT431=0,Z431="B"),AND(CT431=0,LEFT(TRIM(Z431),1)="I")),1,0))),"")</f>
        <v/>
      </c>
      <c r="DW431" s="23" t="str">
        <f t="shared" si="250"/>
        <v/>
      </c>
      <c r="DX431" s="23" t="str">
        <f>+IF(LEN($I431)&gt;5,IF(ISERROR(VLOOKUP(AB431,'CODIGO PAGO'!$B$2:$B$20,1,0)),1,IF(OR(AND(CV431=1,AB431&lt;&gt;"N"),AND(CV431=3,AB431&lt;&gt;"B"),AND(CV431=2,LEFT(TRIM(AB431),1)&lt;&gt;"I")),1,IF(OR(AND(CV431=0,AB431="N"),AND(CV431=0,AB431="B"),AND(CV431=0,LEFT(TRIM(AB431),1)="I")),1,0))),"")</f>
        <v/>
      </c>
      <c r="DY431" s="23" t="str">
        <f t="shared" si="251"/>
        <v/>
      </c>
      <c r="DZ431" s="23" t="str">
        <f>+IF(LEN($I431)&gt;5,IF(ISERROR(VLOOKUP(AD431,'CODIGO PAGO'!$B$2:$B$20,1,0)),1,IF(OR(AND(CX431=1,AD431&lt;&gt;"N"),AND(CX431=3,AD431&lt;&gt;"B"),AND(CX431=2,LEFT(TRIM(AD431),1)&lt;&gt;"I")),1,IF(OR(AND(CX431=0,AD431="N"),AND(CX431=0,AD431="B"),AND(CX431=0,LEFT(TRIM(AD431),1)="I")),1,0))),"")</f>
        <v/>
      </c>
      <c r="EA431" s="23" t="str">
        <f t="shared" si="252"/>
        <v/>
      </c>
      <c r="EB431" s="23" t="str">
        <f>+IF(LEN($I431)&gt;5,IF(ISERROR(VLOOKUP(AF431,'CODIGO PAGO'!$B$2:$B$20,1,0)),1,IF(OR(AND(CZ431=1,AF431&lt;&gt;"N"),AND(CZ431=3,AF431&lt;&gt;"B"),AND(CZ431=2,LEFT(TRIM(AF431),1)&lt;&gt;"I")),1,IF(OR(AND(CZ431=0,AF431="N"),AND(CZ431=0,AF431="B"),AND(CZ431=0,LEFT(TRIM(AF431),1)="I")),1,0))),"")</f>
        <v/>
      </c>
      <c r="EC431" s="23" t="str">
        <f t="shared" si="253"/>
        <v/>
      </c>
      <c r="ED431" s="23" t="str">
        <f>+IF(LEN($I431)&gt;5,IF(ISERROR(VLOOKUP(AH431,'CODIGO PAGO'!$B$2:$B$20,1,0)),1,IF(OR(AND(DB431=1,AH431&lt;&gt;"N"),AND(DB431=3,AH431&lt;&gt;"B"),AND(DB431=2,LEFT(TRIM(AH431),1)&lt;&gt;"I")),1,IF(OR(AND(DB431=0,AH431="N"),AND(DB431=0,AH431="B"),AND(DB431=0,LEFT(TRIM(AH431),1)="I")),1,0))),"")</f>
        <v/>
      </c>
      <c r="EE431" s="23" t="str">
        <f t="shared" si="254"/>
        <v/>
      </c>
      <c r="EF431" s="23" t="str">
        <f>+IF(LEN($I431)&gt;5,IF(ISERROR(VLOOKUP(AJ431,'CODIGO PAGO'!$B$2:$B$20,1,0)),1,IF(OR(AND(DD431=1,AJ431&lt;&gt;"N"),AND(DD431=3,AJ431&lt;&gt;"B"),AND(DD431=2,LEFT(TRIM(AJ431),1)&lt;&gt;"I")),1,IF(OR(AND(DD431=0,AJ431="N"),AND(DD431=0,AJ431="B"),AND(DD431=0,LEFT(TRIM(AJ431),1)="I")),1,0))),"")</f>
        <v/>
      </c>
      <c r="EG431" s="23" t="str">
        <f t="shared" si="255"/>
        <v/>
      </c>
      <c r="EH431" s="23" t="str">
        <f>+IF(LEN($I431)&gt;5,IF(ISERROR(VLOOKUP(AL431,'CODIGO PAGO'!$B$2:$B$20,1,0)),1,IF(OR(AND(DF431=1,AL431&lt;&gt;"N"),AND(DF431=3,AL431&lt;&gt;"B"),AND(DF431=2,LEFT(TRIM(AL431),1)&lt;&gt;"I")),1,IF(OR(AND(DF431=0,AL431="N"),AND(DF431=0,AL431="B"),AND(DF431=0,LEFT(TRIM(AL431),1)="I")),1,0))),"")</f>
        <v/>
      </c>
      <c r="EI431" s="23" t="str">
        <f t="shared" si="256"/>
        <v/>
      </c>
      <c r="EJ431" s="23" t="str">
        <f>+IF(LEN($I431)&gt;5,IF(ISERROR(VLOOKUP(AN431,'CODIGO PAGO'!$B$2:$B$20,1,0)),1,IF(OR(AND(DH431=1,AN431&lt;&gt;"N"),AND(DH431=3,AN431&lt;&gt;"B"),AND(DH431=2,LEFT(TRIM(AN431),1)&lt;&gt;"I")),1,IF(OR(AND(DH431=0,AN431="N"),AND(DH431=0,AN431="B"),AND(DH431=0,LEFT(TRIM(AN431),1)="I")),1,0))),"")</f>
        <v/>
      </c>
      <c r="EK431" s="23" t="str">
        <f t="shared" si="257"/>
        <v/>
      </c>
      <c r="EL431" s="24" t="str">
        <f t="shared" si="258"/>
        <v/>
      </c>
    </row>
    <row r="432" spans="1:142" s="26" customFormat="1">
      <c r="A432" s="15" t="str">
        <f t="shared" si="224"/>
        <v/>
      </c>
      <c r="B432" s="1" t="str">
        <f>+IF(LEN(I432)&gt;5,'CODIGO PAGO'!$B$28,"")</f>
        <v/>
      </c>
      <c r="C432" s="1" t="str">
        <f>+IF(LEN($I432)&gt;5,BD!D432,"")</f>
        <v/>
      </c>
      <c r="D432" s="168" t="str">
        <f>+IF(LEN($I432)&gt;5,BD!A432,"")</f>
        <v/>
      </c>
      <c r="E432" s="1" t="str">
        <f>+IF(LEN($I432)&gt;5,BD!B432,"")</f>
        <v/>
      </c>
      <c r="F432" s="1" t="str">
        <f>+IF(LEN($I432)&gt;5,BD!C432,"")</f>
        <v/>
      </c>
      <c r="G432" s="141"/>
      <c r="H432" s="141"/>
      <c r="I432" s="1" t="str">
        <f>+IF(LEN(BD!G432)&gt;5,BD!G432,"")</f>
        <v/>
      </c>
      <c r="J432" s="167" t="str">
        <f>+IF(LEN($I432)&gt;5,BD!E432,"")</f>
        <v/>
      </c>
      <c r="K432" s="6" t="str">
        <f t="shared" si="225"/>
        <v/>
      </c>
      <c r="L432" s="87" t="str">
        <f>+IF(LEN($I432)&gt;5,BD!H432,"")</f>
        <v/>
      </c>
      <c r="M432" s="40" t="str">
        <f t="shared" si="226"/>
        <v/>
      </c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4" t="str">
        <f t="shared" si="227"/>
        <v/>
      </c>
      <c r="AQ432" s="5" t="str">
        <f t="shared" si="228"/>
        <v/>
      </c>
      <c r="AR432" s="91" t="str">
        <f t="shared" si="229"/>
        <v/>
      </c>
      <c r="AS432" s="5" t="str">
        <f t="shared" si="230"/>
        <v/>
      </c>
      <c r="AT432" s="91" t="str">
        <f t="shared" si="231"/>
        <v/>
      </c>
      <c r="AU432" s="4" t="str">
        <f t="shared" si="232"/>
        <v/>
      </c>
      <c r="AV432" s="4" t="str">
        <f t="shared" si="233"/>
        <v/>
      </c>
      <c r="AW432" s="4" t="str">
        <f t="shared" si="234"/>
        <v/>
      </c>
      <c r="AX432" s="4" t="str">
        <f t="shared" si="235"/>
        <v/>
      </c>
      <c r="AY432" s="88" t="str">
        <f t="shared" si="236"/>
        <v/>
      </c>
      <c r="AZ432" s="17" t="str">
        <f t="shared" si="237"/>
        <v/>
      </c>
      <c r="BA432" s="18" t="str">
        <f t="shared" si="238"/>
        <v/>
      </c>
      <c r="BB432" s="19" t="str">
        <f>+IF(LEN(I432)&gt;5,IF(INT(RIGHT(B432,1))=9,0.5*L432*AY432,INT(MID(B432,5,LEN(B432)-4))*L432)+IFERROR(VLOOKUP(I432,AJUSTES!$A$1:$I$50,9,0),0),"")</f>
        <v/>
      </c>
      <c r="BC432" s="12"/>
      <c r="BD432" s="19" t="str">
        <f t="shared" si="239"/>
        <v/>
      </c>
      <c r="BE432" s="18" t="str">
        <f t="shared" si="240"/>
        <v/>
      </c>
      <c r="BF432" s="139" t="str">
        <f t="shared" si="241"/>
        <v/>
      </c>
      <c r="BG432" s="114"/>
      <c r="BH432" s="18" t="str">
        <f t="shared" si="242"/>
        <v/>
      </c>
      <c r="BI432" s="13"/>
      <c r="BJ432" s="12"/>
      <c r="BK432" s="12"/>
      <c r="BL432" s="145"/>
      <c r="BM432" s="12"/>
      <c r="BN432" s="12"/>
      <c r="BO432" s="12"/>
      <c r="BP432" s="12"/>
      <c r="BQ432" s="12"/>
      <c r="BR432" s="12"/>
      <c r="BS432" s="146"/>
      <c r="BT432" s="14"/>
      <c r="BU432" s="12"/>
      <c r="BV432" s="12"/>
      <c r="BW432" s="12"/>
      <c r="BX432" s="12"/>
      <c r="BY432" s="12"/>
      <c r="BZ432" s="144"/>
      <c r="CA432" s="107" t="str">
        <f>+IF(LEN($I432)&gt;5,IF(BD!F432="N/A","",BD!F432),"")</f>
        <v/>
      </c>
      <c r="CB432" s="21"/>
      <c r="CC432" s="147"/>
      <c r="CD432" s="148"/>
      <c r="CE432" s="8" t="str">
        <f>+IF(LEN(I432)&gt;5,BD!M432,"")</f>
        <v/>
      </c>
      <c r="CF432" s="16" t="str">
        <f>+IF(LEN(I432)&gt;5,BD!N432,"")</f>
        <v/>
      </c>
      <c r="CG432" s="3" t="str">
        <f t="shared" si="243"/>
        <v/>
      </c>
      <c r="CH432" s="23" t="str">
        <f>+IF(AND(LEN($I432)&gt;5),IF(AND($J432&gt;N$1,$J432&lt;=$AO$1),1,IF((COUNTIFS(INCAPACIDADES!$C$1:$C$51,$I432,INCAPACIDADES!K$1:K$51,N$1))&gt;0,2,IF(VLOOKUP($C432,BD!$D$1:$F$501,3,0)&gt;N$1,0,3))),"")</f>
        <v/>
      </c>
      <c r="CI432" s="23" t="str">
        <f>+IF(AND(LEN($I432)&gt;5),IF(AND($J432&gt;O$1,$J432&lt;=$AO$1),1,IF((COUNTIFS(INCAPACIDADES!$C$1:$C$51,$I432,INCAPACIDADES!L$1:L$51,O$1))&gt;0,2,IF(VLOOKUP($C432,BD!$D$1:$F$501,3,0)&gt;O$1,0,3))),"")</f>
        <v/>
      </c>
      <c r="CJ432" s="23" t="str">
        <f>+IF(AND(LEN($I432)&gt;5),IF(AND($J432&gt;P$1,$J432&lt;=$AO$1),1,IF((COUNTIFS(INCAPACIDADES!$C$1:$C$51,$I432,INCAPACIDADES!M$1:M$51,P$1))&gt;0,2,IF(VLOOKUP($C432,BD!$D$1:$F$501,3,0)&gt;P$1,0,3))),"")</f>
        <v/>
      </c>
      <c r="CK432" s="23" t="str">
        <f>+IF(AND(LEN($I432)&gt;5),IF(AND($J432&gt;Q$1,$J432&lt;=$AO$1),1,IF((COUNTIFS(INCAPACIDADES!$C$1:$C$51,$I432,INCAPACIDADES!N$1:N$51,Q$1))&gt;0,2,IF(VLOOKUP($C432,BD!$D$1:$F$501,3,0)&gt;Q$1,0,3))),"")</f>
        <v/>
      </c>
      <c r="CL432" s="23" t="str">
        <f>+IF(AND(LEN($I432)&gt;5),IF(AND($J432&gt;R$1,$J432&lt;=$AO$1),1,IF((COUNTIFS(INCAPACIDADES!$C$1:$C$51,$I432,INCAPACIDADES!O$1:O$51,R$1))&gt;0,2,IF(VLOOKUP($C432,BD!$D$1:$F$501,3,0)&gt;R$1,0,3))),"")</f>
        <v/>
      </c>
      <c r="CM432" s="23" t="str">
        <f>+IF(AND(LEN($I432)&gt;5),IF(AND($J432&gt;S$1,$J432&lt;=$AO$1),1,IF((COUNTIFS(INCAPACIDADES!$C$1:$C$51,$I432,INCAPACIDADES!P$1:P$51,S$1))&gt;0,2,IF(VLOOKUP($C432,BD!$D$1:$F$501,3,0)&gt;S$1,0,3))),"")</f>
        <v/>
      </c>
      <c r="CN432" s="23" t="str">
        <f>+IF(AND(LEN($I432)&gt;5),IF(AND($J432&gt;T$1,$J432&lt;=$AO$1),1,IF((COUNTIFS(INCAPACIDADES!$C$1:$C$51,$I432,INCAPACIDADES!Q$1:Q$51,T$1))&gt;0,2,IF(VLOOKUP($C432,BD!$D$1:$F$501,3,0)&gt;T$1,0,3))),"")</f>
        <v/>
      </c>
      <c r="CO432" s="23" t="str">
        <f>+IF(AND(LEN($I432)&gt;5),IF(AND($J432&gt;U$1,$J432&lt;=$AO$1),1,IF((COUNTIFS(INCAPACIDADES!$C$1:$C$51,$I432,INCAPACIDADES!R$1:R$51,U$1))&gt;0,2,IF(VLOOKUP($C432,BD!$D$1:$F$501,3,0)&gt;U$1,0,3))),"")</f>
        <v/>
      </c>
      <c r="CP432" s="23" t="str">
        <f>+IF(AND(LEN($I432)&gt;5),IF(AND($J432&gt;V$1,$J432&lt;=$AO$1),1,IF((COUNTIFS(INCAPACIDADES!$C$1:$C$51,$I432,INCAPACIDADES!S$1:S$51,V$1))&gt;0,2,IF(VLOOKUP($C432,BD!$D$1:$F$501,3,0)&gt;V$1,0,3))),"")</f>
        <v/>
      </c>
      <c r="CQ432" s="23" t="str">
        <f>+IF(AND(LEN($I432)&gt;5),IF(AND($J432&gt;W$1,$J432&lt;=$AO$1),1,IF((COUNTIFS(INCAPACIDADES!$C$1:$C$51,$I432,INCAPACIDADES!T$1:T$51,W$1))&gt;0,2,IF(VLOOKUP($C432,BD!$D$1:$F$501,3,0)&gt;W$1,0,3))),"")</f>
        <v/>
      </c>
      <c r="CR432" s="23" t="str">
        <f>+IF(AND(LEN($I432)&gt;5),IF(AND($J432&gt;X$1,$J432&lt;=$AO$1),1,IF((COUNTIFS(INCAPACIDADES!$C$1:$C$51,$I432,INCAPACIDADES!U$1:U$51,X$1))&gt;0,2,IF(VLOOKUP($C432,BD!$D$1:$F$501,3,0)&gt;X$1,0,3))),"")</f>
        <v/>
      </c>
      <c r="CS432" s="23" t="str">
        <f>+IF(AND(LEN($I432)&gt;5),IF(AND($J432&gt;Y$1,$J432&lt;=$AO$1),1,IF((COUNTIFS(INCAPACIDADES!$C$1:$C$51,$I432,INCAPACIDADES!V$1:V$51,Y$1))&gt;0,2,IF(VLOOKUP($C432,BD!$D$1:$F$501,3,0)&gt;Y$1,0,3))),"")</f>
        <v/>
      </c>
      <c r="CT432" s="23" t="str">
        <f>+IF(AND(LEN($I432)&gt;5),IF(AND($J432&gt;Z$1,$J432&lt;=$AO$1),1,IF((COUNTIFS(INCAPACIDADES!$C$1:$C$51,$I432,INCAPACIDADES!W$1:W$51,Z$1))&gt;0,2,IF(VLOOKUP($C432,BD!$D$1:$F$501,3,0)&gt;Z$1,0,3))),"")</f>
        <v/>
      </c>
      <c r="CU432" s="23" t="str">
        <f>+IF(AND(LEN($I432)&gt;5),IF(AND($J432&gt;AA$1,$J432&lt;=$AO$1),1,IF((COUNTIFS(INCAPACIDADES!$C$1:$C$51,$I432,INCAPACIDADES!X$1:X$51,AA$1))&gt;0,2,IF(VLOOKUP($C432,BD!$D$1:$F$501,3,0)&gt;AA$1,0,3))),"")</f>
        <v/>
      </c>
      <c r="CV432" s="23" t="str">
        <f>+IF(AND(LEN($I432)&gt;5),IF(AND($J432&gt;AB$1,$J432&lt;=$AO$1),1,IF((COUNTIFS(INCAPACIDADES!$C$1:$C$51,$I432,INCAPACIDADES!Y$1:Y$51,AB$1))&gt;0,2,IF(VLOOKUP($C432,BD!$D$1:$F$501,3,0)&gt;AB$1,0,3))),"")</f>
        <v/>
      </c>
      <c r="CW432" s="23" t="str">
        <f>+IF(AND(LEN($I432)&gt;5),IF(AND($J432&gt;AC$1,$J432&lt;=$AO$1),1,IF((COUNTIFS(INCAPACIDADES!$C$1:$C$51,$I432,INCAPACIDADES!Z$1:Z$51,AC$1))&gt;0,2,IF(VLOOKUP($C432,BD!$D$1:$F$501,3,0)&gt;AC$1,0,3))),"")</f>
        <v/>
      </c>
      <c r="CX432" s="23" t="str">
        <f>+IF(AND(LEN($I432)&gt;5),IF(AND($J432&gt;AD$1,$J432&lt;=$AO$1),1,IF((COUNTIFS(INCAPACIDADES!$C$1:$C$51,$I432,INCAPACIDADES!AA$1:AA$51,AD$1))&gt;0,2,IF(VLOOKUP($C432,BD!$D$1:$F$501,3,0)&gt;AD$1,0,3))),"")</f>
        <v/>
      </c>
      <c r="CY432" s="23" t="str">
        <f>+IF(AND(LEN($I432)&gt;5),IF(AND($J432&gt;AE$1,$J432&lt;=$AO$1),1,IF((COUNTIFS(INCAPACIDADES!$C$1:$C$51,$I432,INCAPACIDADES!AB$1:AB$51,AE$1))&gt;0,2,IF(VLOOKUP($C432,BD!$D$1:$F$501,3,0)&gt;AE$1,0,3))),"")</f>
        <v/>
      </c>
      <c r="CZ432" s="23" t="str">
        <f>+IF(AND(LEN($I432)&gt;5),IF(AND($J432&gt;AF$1,$J432&lt;=$AO$1),1,IF((COUNTIFS(INCAPACIDADES!$C$1:$C$51,$I432,INCAPACIDADES!AC$1:AC$51,AF$1))&gt;0,2,IF(VLOOKUP($C432,BD!$D$1:$F$501,3,0)&gt;AF$1,0,3))),"")</f>
        <v/>
      </c>
      <c r="DA432" s="23" t="str">
        <f>+IF(AND(LEN($I432)&gt;5),IF(AND($J432&gt;AG$1,$J432&lt;=$AO$1),1,IF((COUNTIFS(INCAPACIDADES!$C$1:$C$51,$I432,INCAPACIDADES!AD$1:AD$51,AG$1))&gt;0,2,IF(VLOOKUP($C432,BD!$D$1:$F$501,3,0)&gt;AG$1,0,3))),"")</f>
        <v/>
      </c>
      <c r="DB432" s="23" t="str">
        <f>+IF(AND(LEN($I432)&gt;5),IF(AND($J432&gt;AH$1,$J432&lt;=$AO$1),1,IF((COUNTIFS(INCAPACIDADES!$C$1:$C$51,$I432,INCAPACIDADES!AE$1:AE$51,AH$1))&gt;0,2,IF(VLOOKUP($C432,BD!$D$1:$F$501,3,0)&gt;AH$1,0,3))),"")</f>
        <v/>
      </c>
      <c r="DC432" s="23" t="str">
        <f>+IF(AND(LEN($I432)&gt;5),IF(AND($J432&gt;AI$1,$J432&lt;=$AO$1),1,IF((COUNTIFS(INCAPACIDADES!$C$1:$C$51,$I432,INCAPACIDADES!AF$1:AF$51,AI$1))&gt;0,2,IF(VLOOKUP($C432,BD!$D$1:$F$501,3,0)&gt;AI$1,0,3))),"")</f>
        <v/>
      </c>
      <c r="DD432" s="23" t="str">
        <f>+IF(AND(LEN($I432)&gt;5),IF(AND($J432&gt;AJ$1,$J432&lt;=$AO$1),1,IF((COUNTIFS(INCAPACIDADES!$C$1:$C$51,$I432,INCAPACIDADES!AG$1:AG$51,AJ$1))&gt;0,2,IF(VLOOKUP($C432,BD!$D$1:$F$501,3,0)&gt;AJ$1,0,3))),"")</f>
        <v/>
      </c>
      <c r="DE432" s="23" t="str">
        <f>+IF(AND(LEN($I432)&gt;5),IF(AND($J432&gt;AK$1,$J432&lt;=$AO$1),1,IF((COUNTIFS(INCAPACIDADES!$C$1:$C$51,$I432,INCAPACIDADES!AH$1:AH$51,AK$1))&gt;0,2,IF(VLOOKUP($C432,BD!$D$1:$F$501,3,0)&gt;AK$1,0,3))),"")</f>
        <v/>
      </c>
      <c r="DF432" s="23" t="str">
        <f>+IF(AND(LEN($I432)&gt;5),IF(AND($J432&gt;AL$1,$J432&lt;=$AO$1),1,IF((COUNTIFS(INCAPACIDADES!$C$1:$C$51,$I432,INCAPACIDADES!AI$1:AI$51,AL$1))&gt;0,2,IF(VLOOKUP($C432,BD!$D$1:$F$501,3,0)&gt;AL$1,0,3))),"")</f>
        <v/>
      </c>
      <c r="DG432" s="23" t="str">
        <f>+IF(AND(LEN($I432)&gt;5),IF(AND($J432&gt;AM$1,$J432&lt;=$AO$1),1,IF((COUNTIFS(INCAPACIDADES!$C$1:$C$51,$I432,INCAPACIDADES!AJ$1:AJ$51,AM$1))&gt;0,2,IF(VLOOKUP($C432,BD!$D$1:$F$501,3,0)&gt;AM$1,0,3))),"")</f>
        <v/>
      </c>
      <c r="DH432" s="23" t="str">
        <f>+IF(AND(LEN($I432)&gt;5),IF(AND($J432&gt;AN$1,$J432&lt;=$AO$1),1,IF((COUNTIFS(INCAPACIDADES!$C$1:$C$51,$I432,INCAPACIDADES!AK$1:AK$51,AN$1))&gt;0,2,IF(VLOOKUP($C432,BD!$D$1:$F$501,3,0)&gt;AN$1,0,3))),"")</f>
        <v/>
      </c>
      <c r="DI432" s="23" t="str">
        <f>+IF(AND(LEN($I432)&gt;5),IF(AND($J432&gt;AO$1,$J432&lt;=$AO$1),1,IF((COUNTIFS(INCAPACIDADES!$C$1:$C$51,$I432,INCAPACIDADES!AL$1:AL$51,AO$1))&gt;0,2,IF(VLOOKUP($C432,BD!$D$1:$F$501,3,0)&gt;AO$1,0,3))),"")</f>
        <v/>
      </c>
      <c r="DJ432" s="23" t="str">
        <f>+IF(LEN($I432)&gt;5,IF(ISERROR(VLOOKUP(N432,'CODIGO PAGO'!$B$2:$B$20,1,0)),1,IF(OR(AND(CH432=1,N432&lt;&gt;"N"),AND(CH432=3,N432&lt;&gt;"B"),AND(CH432=2,LEFT(TRIM(N432),1)&lt;&gt;"I")),1,IF(OR(AND(CH432=0,N432="N"),AND(CH432=0,N432="B"),AND(CH432=0,LEFT(TRIM(N432),1)="I")),1,0))),"")</f>
        <v/>
      </c>
      <c r="DK432" s="23" t="str">
        <f t="shared" si="244"/>
        <v/>
      </c>
      <c r="DL432" s="23" t="str">
        <f>+IF(LEN($I432)&gt;5,IF(ISERROR(VLOOKUP(P432,'CODIGO PAGO'!$B$2:$B$20,1,0)),1,IF(OR(AND(CJ432=1,P432&lt;&gt;"N"),AND(CJ432=3,P432&lt;&gt;"B"),AND(CJ432=2,LEFT(TRIM(P432),1)&lt;&gt;"I")),1,IF(OR(AND(CJ432=0,P432="N"),AND(CJ432=0,P432="B"),AND(CJ432=0,LEFT(TRIM(P432),1)="I")),1,0))),"")</f>
        <v/>
      </c>
      <c r="DM432" s="23" t="str">
        <f t="shared" si="245"/>
        <v/>
      </c>
      <c r="DN432" s="23" t="str">
        <f>+IF(LEN($I432)&gt;5,IF(ISERROR(VLOOKUP(R432,'CODIGO PAGO'!$B$2:$B$20,1,0)),1,IF(OR(AND(CL432=1,R432&lt;&gt;"N"),AND(CL432=3,R432&lt;&gt;"B"),AND(CL432=2,LEFT(TRIM(R432),1)&lt;&gt;"I")),1,IF(OR(AND(CL432=0,R432="N"),AND(CL432=0,R432="B"),AND(CL432=0,LEFT(TRIM(R432),1)="I")),1,0))),"")</f>
        <v/>
      </c>
      <c r="DO432" s="23" t="str">
        <f t="shared" si="246"/>
        <v/>
      </c>
      <c r="DP432" s="23" t="str">
        <f>+IF(LEN($I432)&gt;5,IF(ISERROR(VLOOKUP(T432,'CODIGO PAGO'!$B$2:$B$20,1,0)),1,IF(OR(AND(CN432=1,T432&lt;&gt;"N"),AND(CN432=3,T432&lt;&gt;"B"),AND(CN432=2,LEFT(TRIM(T432),1)&lt;&gt;"I")),1,IF(OR(AND(CN432=0,T432="N"),AND(CN432=0,T432="B"),AND(CN432=0,LEFT(TRIM(T432),1)="I")),1,0))),"")</f>
        <v/>
      </c>
      <c r="DQ432" s="23" t="str">
        <f t="shared" si="247"/>
        <v/>
      </c>
      <c r="DR432" s="23" t="str">
        <f>+IF(LEN($I432)&gt;5,IF(ISERROR(VLOOKUP(V432,'CODIGO PAGO'!$B$2:$B$20,1,0)),1,IF(OR(AND(CP432=1,V432&lt;&gt;"N"),AND(CP432=3,V432&lt;&gt;"B"),AND(CP432=2,LEFT(TRIM(V432),1)&lt;&gt;"I")),1,IF(OR(AND(CP432=0,V432="N"),AND(CP432=0,V432="B"),AND(CP432=0,LEFT(TRIM(V432),1)="I")),1,0))),"")</f>
        <v/>
      </c>
      <c r="DS432" s="23" t="str">
        <f t="shared" si="248"/>
        <v/>
      </c>
      <c r="DT432" s="23" t="str">
        <f>+IF(LEN($I432)&gt;5,IF(ISERROR(VLOOKUP(X432,'CODIGO PAGO'!$B$2:$B$20,1,0)),1,IF(OR(AND(CR432=1,X432&lt;&gt;"N"),AND(CR432=3,X432&lt;&gt;"B"),AND(CR432=2,LEFT(TRIM(X432),1)&lt;&gt;"I")),1,IF(OR(AND(CR432=0,X432="N"),AND(CR432=0,X432="B"),AND(CR432=0,LEFT(TRIM(X432),1)="I")),1,0))),"")</f>
        <v/>
      </c>
      <c r="DU432" s="23" t="str">
        <f t="shared" si="249"/>
        <v/>
      </c>
      <c r="DV432" s="23" t="str">
        <f>+IF(LEN($I432)&gt;5,IF(ISERROR(VLOOKUP(Z432,'CODIGO PAGO'!$B$2:$B$20,1,0)),1,IF(OR(AND(CT432=1,Z432&lt;&gt;"N"),AND(CT432=3,Z432&lt;&gt;"B"),AND(CT432=2,LEFT(TRIM(Z432),1)&lt;&gt;"I")),1,IF(OR(AND(CT432=0,Z432="N"),AND(CT432=0,Z432="B"),AND(CT432=0,LEFT(TRIM(Z432),1)="I")),1,0))),"")</f>
        <v/>
      </c>
      <c r="DW432" s="23" t="str">
        <f t="shared" si="250"/>
        <v/>
      </c>
      <c r="DX432" s="23" t="str">
        <f>+IF(LEN($I432)&gt;5,IF(ISERROR(VLOOKUP(AB432,'CODIGO PAGO'!$B$2:$B$20,1,0)),1,IF(OR(AND(CV432=1,AB432&lt;&gt;"N"),AND(CV432=3,AB432&lt;&gt;"B"),AND(CV432=2,LEFT(TRIM(AB432),1)&lt;&gt;"I")),1,IF(OR(AND(CV432=0,AB432="N"),AND(CV432=0,AB432="B"),AND(CV432=0,LEFT(TRIM(AB432),1)="I")),1,0))),"")</f>
        <v/>
      </c>
      <c r="DY432" s="23" t="str">
        <f t="shared" si="251"/>
        <v/>
      </c>
      <c r="DZ432" s="23" t="str">
        <f>+IF(LEN($I432)&gt;5,IF(ISERROR(VLOOKUP(AD432,'CODIGO PAGO'!$B$2:$B$20,1,0)),1,IF(OR(AND(CX432=1,AD432&lt;&gt;"N"),AND(CX432=3,AD432&lt;&gt;"B"),AND(CX432=2,LEFT(TRIM(AD432),1)&lt;&gt;"I")),1,IF(OR(AND(CX432=0,AD432="N"),AND(CX432=0,AD432="B"),AND(CX432=0,LEFT(TRIM(AD432),1)="I")),1,0))),"")</f>
        <v/>
      </c>
      <c r="EA432" s="23" t="str">
        <f t="shared" si="252"/>
        <v/>
      </c>
      <c r="EB432" s="23" t="str">
        <f>+IF(LEN($I432)&gt;5,IF(ISERROR(VLOOKUP(AF432,'CODIGO PAGO'!$B$2:$B$20,1,0)),1,IF(OR(AND(CZ432=1,AF432&lt;&gt;"N"),AND(CZ432=3,AF432&lt;&gt;"B"),AND(CZ432=2,LEFT(TRIM(AF432),1)&lt;&gt;"I")),1,IF(OR(AND(CZ432=0,AF432="N"),AND(CZ432=0,AF432="B"),AND(CZ432=0,LEFT(TRIM(AF432),1)="I")),1,0))),"")</f>
        <v/>
      </c>
      <c r="EC432" s="23" t="str">
        <f t="shared" si="253"/>
        <v/>
      </c>
      <c r="ED432" s="23" t="str">
        <f>+IF(LEN($I432)&gt;5,IF(ISERROR(VLOOKUP(AH432,'CODIGO PAGO'!$B$2:$B$20,1,0)),1,IF(OR(AND(DB432=1,AH432&lt;&gt;"N"),AND(DB432=3,AH432&lt;&gt;"B"),AND(DB432=2,LEFT(TRIM(AH432),1)&lt;&gt;"I")),1,IF(OR(AND(DB432=0,AH432="N"),AND(DB432=0,AH432="B"),AND(DB432=0,LEFT(TRIM(AH432),1)="I")),1,0))),"")</f>
        <v/>
      </c>
      <c r="EE432" s="23" t="str">
        <f t="shared" si="254"/>
        <v/>
      </c>
      <c r="EF432" s="23" t="str">
        <f>+IF(LEN($I432)&gt;5,IF(ISERROR(VLOOKUP(AJ432,'CODIGO PAGO'!$B$2:$B$20,1,0)),1,IF(OR(AND(DD432=1,AJ432&lt;&gt;"N"),AND(DD432=3,AJ432&lt;&gt;"B"),AND(DD432=2,LEFT(TRIM(AJ432),1)&lt;&gt;"I")),1,IF(OR(AND(DD432=0,AJ432="N"),AND(DD432=0,AJ432="B"),AND(DD432=0,LEFT(TRIM(AJ432),1)="I")),1,0))),"")</f>
        <v/>
      </c>
      <c r="EG432" s="23" t="str">
        <f t="shared" si="255"/>
        <v/>
      </c>
      <c r="EH432" s="23" t="str">
        <f>+IF(LEN($I432)&gt;5,IF(ISERROR(VLOOKUP(AL432,'CODIGO PAGO'!$B$2:$B$20,1,0)),1,IF(OR(AND(DF432=1,AL432&lt;&gt;"N"),AND(DF432=3,AL432&lt;&gt;"B"),AND(DF432=2,LEFT(TRIM(AL432),1)&lt;&gt;"I")),1,IF(OR(AND(DF432=0,AL432="N"),AND(DF432=0,AL432="B"),AND(DF432=0,LEFT(TRIM(AL432),1)="I")),1,0))),"")</f>
        <v/>
      </c>
      <c r="EI432" s="23" t="str">
        <f t="shared" si="256"/>
        <v/>
      </c>
      <c r="EJ432" s="23" t="str">
        <f>+IF(LEN($I432)&gt;5,IF(ISERROR(VLOOKUP(AN432,'CODIGO PAGO'!$B$2:$B$20,1,0)),1,IF(OR(AND(DH432=1,AN432&lt;&gt;"N"),AND(DH432=3,AN432&lt;&gt;"B"),AND(DH432=2,LEFT(TRIM(AN432),1)&lt;&gt;"I")),1,IF(OR(AND(DH432=0,AN432="N"),AND(DH432=0,AN432="B"),AND(DH432=0,LEFT(TRIM(AN432),1)="I")),1,0))),"")</f>
        <v/>
      </c>
      <c r="EK432" s="23" t="str">
        <f t="shared" si="257"/>
        <v/>
      </c>
      <c r="EL432" s="24" t="str">
        <f t="shared" si="258"/>
        <v/>
      </c>
    </row>
    <row r="433" spans="1:142" s="26" customFormat="1">
      <c r="A433" s="15" t="str">
        <f t="shared" si="224"/>
        <v/>
      </c>
      <c r="B433" s="1" t="str">
        <f>+IF(LEN(I433)&gt;5,'CODIGO PAGO'!$B$28,"")</f>
        <v/>
      </c>
      <c r="C433" s="1" t="str">
        <f>+IF(LEN($I433)&gt;5,BD!D433,"")</f>
        <v/>
      </c>
      <c r="D433" s="168" t="str">
        <f>+IF(LEN($I433)&gt;5,BD!A433,"")</f>
        <v/>
      </c>
      <c r="E433" s="1" t="str">
        <f>+IF(LEN($I433)&gt;5,BD!B433,"")</f>
        <v/>
      </c>
      <c r="F433" s="1" t="str">
        <f>+IF(LEN($I433)&gt;5,BD!C433,"")</f>
        <v/>
      </c>
      <c r="G433" s="141"/>
      <c r="H433" s="141"/>
      <c r="I433" s="1" t="str">
        <f>+IF(LEN(BD!G433)&gt;5,BD!G433,"")</f>
        <v/>
      </c>
      <c r="J433" s="167" t="str">
        <f>+IF(LEN($I433)&gt;5,BD!E433,"")</f>
        <v/>
      </c>
      <c r="K433" s="6" t="str">
        <f t="shared" si="225"/>
        <v/>
      </c>
      <c r="L433" s="87" t="str">
        <f>+IF(LEN($I433)&gt;5,BD!H433,"")</f>
        <v/>
      </c>
      <c r="M433" s="40" t="str">
        <f t="shared" si="226"/>
        <v/>
      </c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4" t="str">
        <f t="shared" si="227"/>
        <v/>
      </c>
      <c r="AQ433" s="5" t="str">
        <f t="shared" si="228"/>
        <v/>
      </c>
      <c r="AR433" s="91" t="str">
        <f t="shared" si="229"/>
        <v/>
      </c>
      <c r="AS433" s="5" t="str">
        <f t="shared" si="230"/>
        <v/>
      </c>
      <c r="AT433" s="91" t="str">
        <f t="shared" si="231"/>
        <v/>
      </c>
      <c r="AU433" s="4" t="str">
        <f t="shared" si="232"/>
        <v/>
      </c>
      <c r="AV433" s="4" t="str">
        <f t="shared" si="233"/>
        <v/>
      </c>
      <c r="AW433" s="4" t="str">
        <f t="shared" si="234"/>
        <v/>
      </c>
      <c r="AX433" s="4" t="str">
        <f t="shared" si="235"/>
        <v/>
      </c>
      <c r="AY433" s="88" t="str">
        <f t="shared" si="236"/>
        <v/>
      </c>
      <c r="AZ433" s="17" t="str">
        <f t="shared" si="237"/>
        <v/>
      </c>
      <c r="BA433" s="18" t="str">
        <f t="shared" si="238"/>
        <v/>
      </c>
      <c r="BB433" s="19" t="str">
        <f>+IF(LEN(I433)&gt;5,IF(INT(RIGHT(B433,1))=9,0.5*L433*AY433,INT(MID(B433,5,LEN(B433)-4))*L433)+IFERROR(VLOOKUP(I433,AJUSTES!$A$1:$I$50,9,0),0),"")</f>
        <v/>
      </c>
      <c r="BC433" s="12"/>
      <c r="BD433" s="19" t="str">
        <f t="shared" si="239"/>
        <v/>
      </c>
      <c r="BE433" s="18" t="str">
        <f t="shared" si="240"/>
        <v/>
      </c>
      <c r="BF433" s="139" t="str">
        <f t="shared" si="241"/>
        <v/>
      </c>
      <c r="BG433" s="114"/>
      <c r="BH433" s="18" t="str">
        <f t="shared" si="242"/>
        <v/>
      </c>
      <c r="BI433" s="13"/>
      <c r="BJ433" s="12"/>
      <c r="BK433" s="12"/>
      <c r="BL433" s="145"/>
      <c r="BM433" s="12"/>
      <c r="BN433" s="12"/>
      <c r="BO433" s="12"/>
      <c r="BP433" s="12"/>
      <c r="BQ433" s="12"/>
      <c r="BR433" s="12"/>
      <c r="BS433" s="146"/>
      <c r="BT433" s="14"/>
      <c r="BU433" s="12"/>
      <c r="BV433" s="12"/>
      <c r="BW433" s="12"/>
      <c r="BX433" s="12"/>
      <c r="BY433" s="12"/>
      <c r="BZ433" s="144"/>
      <c r="CA433" s="107" t="str">
        <f>+IF(LEN($I433)&gt;5,IF(BD!F433="N/A","",BD!F433),"")</f>
        <v/>
      </c>
      <c r="CB433" s="21"/>
      <c r="CC433" s="147"/>
      <c r="CD433" s="148"/>
      <c r="CE433" s="8" t="str">
        <f>+IF(LEN(I433)&gt;5,BD!M433,"")</f>
        <v/>
      </c>
      <c r="CF433" s="16" t="str">
        <f>+IF(LEN(I433)&gt;5,BD!N433,"")</f>
        <v/>
      </c>
      <c r="CG433" s="3" t="str">
        <f t="shared" si="243"/>
        <v/>
      </c>
      <c r="CH433" s="23" t="str">
        <f>+IF(AND(LEN($I433)&gt;5),IF(AND($J433&gt;N$1,$J433&lt;=$AO$1),1,IF((COUNTIFS(INCAPACIDADES!$C$1:$C$51,$I433,INCAPACIDADES!K$1:K$51,N$1))&gt;0,2,IF(VLOOKUP($C433,BD!$D$1:$F$501,3,0)&gt;N$1,0,3))),"")</f>
        <v/>
      </c>
      <c r="CI433" s="23" t="str">
        <f>+IF(AND(LEN($I433)&gt;5),IF(AND($J433&gt;O$1,$J433&lt;=$AO$1),1,IF((COUNTIFS(INCAPACIDADES!$C$1:$C$51,$I433,INCAPACIDADES!L$1:L$51,O$1))&gt;0,2,IF(VLOOKUP($C433,BD!$D$1:$F$501,3,0)&gt;O$1,0,3))),"")</f>
        <v/>
      </c>
      <c r="CJ433" s="23" t="str">
        <f>+IF(AND(LEN($I433)&gt;5),IF(AND($J433&gt;P$1,$J433&lt;=$AO$1),1,IF((COUNTIFS(INCAPACIDADES!$C$1:$C$51,$I433,INCAPACIDADES!M$1:M$51,P$1))&gt;0,2,IF(VLOOKUP($C433,BD!$D$1:$F$501,3,0)&gt;P$1,0,3))),"")</f>
        <v/>
      </c>
      <c r="CK433" s="23" t="str">
        <f>+IF(AND(LEN($I433)&gt;5),IF(AND($J433&gt;Q$1,$J433&lt;=$AO$1),1,IF((COUNTIFS(INCAPACIDADES!$C$1:$C$51,$I433,INCAPACIDADES!N$1:N$51,Q$1))&gt;0,2,IF(VLOOKUP($C433,BD!$D$1:$F$501,3,0)&gt;Q$1,0,3))),"")</f>
        <v/>
      </c>
      <c r="CL433" s="23" t="str">
        <f>+IF(AND(LEN($I433)&gt;5),IF(AND($J433&gt;R$1,$J433&lt;=$AO$1),1,IF((COUNTIFS(INCAPACIDADES!$C$1:$C$51,$I433,INCAPACIDADES!O$1:O$51,R$1))&gt;0,2,IF(VLOOKUP($C433,BD!$D$1:$F$501,3,0)&gt;R$1,0,3))),"")</f>
        <v/>
      </c>
      <c r="CM433" s="23" t="str">
        <f>+IF(AND(LEN($I433)&gt;5),IF(AND($J433&gt;S$1,$J433&lt;=$AO$1),1,IF((COUNTIFS(INCAPACIDADES!$C$1:$C$51,$I433,INCAPACIDADES!P$1:P$51,S$1))&gt;0,2,IF(VLOOKUP($C433,BD!$D$1:$F$501,3,0)&gt;S$1,0,3))),"")</f>
        <v/>
      </c>
      <c r="CN433" s="23" t="str">
        <f>+IF(AND(LEN($I433)&gt;5),IF(AND($J433&gt;T$1,$J433&lt;=$AO$1),1,IF((COUNTIFS(INCAPACIDADES!$C$1:$C$51,$I433,INCAPACIDADES!Q$1:Q$51,T$1))&gt;0,2,IF(VLOOKUP($C433,BD!$D$1:$F$501,3,0)&gt;T$1,0,3))),"")</f>
        <v/>
      </c>
      <c r="CO433" s="23" t="str">
        <f>+IF(AND(LEN($I433)&gt;5),IF(AND($J433&gt;U$1,$J433&lt;=$AO$1),1,IF((COUNTIFS(INCAPACIDADES!$C$1:$C$51,$I433,INCAPACIDADES!R$1:R$51,U$1))&gt;0,2,IF(VLOOKUP($C433,BD!$D$1:$F$501,3,0)&gt;U$1,0,3))),"")</f>
        <v/>
      </c>
      <c r="CP433" s="23" t="str">
        <f>+IF(AND(LEN($I433)&gt;5),IF(AND($J433&gt;V$1,$J433&lt;=$AO$1),1,IF((COUNTIFS(INCAPACIDADES!$C$1:$C$51,$I433,INCAPACIDADES!S$1:S$51,V$1))&gt;0,2,IF(VLOOKUP($C433,BD!$D$1:$F$501,3,0)&gt;V$1,0,3))),"")</f>
        <v/>
      </c>
      <c r="CQ433" s="23" t="str">
        <f>+IF(AND(LEN($I433)&gt;5),IF(AND($J433&gt;W$1,$J433&lt;=$AO$1),1,IF((COUNTIFS(INCAPACIDADES!$C$1:$C$51,$I433,INCAPACIDADES!T$1:T$51,W$1))&gt;0,2,IF(VLOOKUP($C433,BD!$D$1:$F$501,3,0)&gt;W$1,0,3))),"")</f>
        <v/>
      </c>
      <c r="CR433" s="23" t="str">
        <f>+IF(AND(LEN($I433)&gt;5),IF(AND($J433&gt;X$1,$J433&lt;=$AO$1),1,IF((COUNTIFS(INCAPACIDADES!$C$1:$C$51,$I433,INCAPACIDADES!U$1:U$51,X$1))&gt;0,2,IF(VLOOKUP($C433,BD!$D$1:$F$501,3,0)&gt;X$1,0,3))),"")</f>
        <v/>
      </c>
      <c r="CS433" s="23" t="str">
        <f>+IF(AND(LEN($I433)&gt;5),IF(AND($J433&gt;Y$1,$J433&lt;=$AO$1),1,IF((COUNTIFS(INCAPACIDADES!$C$1:$C$51,$I433,INCAPACIDADES!V$1:V$51,Y$1))&gt;0,2,IF(VLOOKUP($C433,BD!$D$1:$F$501,3,0)&gt;Y$1,0,3))),"")</f>
        <v/>
      </c>
      <c r="CT433" s="23" t="str">
        <f>+IF(AND(LEN($I433)&gt;5),IF(AND($J433&gt;Z$1,$J433&lt;=$AO$1),1,IF((COUNTIFS(INCAPACIDADES!$C$1:$C$51,$I433,INCAPACIDADES!W$1:W$51,Z$1))&gt;0,2,IF(VLOOKUP($C433,BD!$D$1:$F$501,3,0)&gt;Z$1,0,3))),"")</f>
        <v/>
      </c>
      <c r="CU433" s="23" t="str">
        <f>+IF(AND(LEN($I433)&gt;5),IF(AND($J433&gt;AA$1,$J433&lt;=$AO$1),1,IF((COUNTIFS(INCAPACIDADES!$C$1:$C$51,$I433,INCAPACIDADES!X$1:X$51,AA$1))&gt;0,2,IF(VLOOKUP($C433,BD!$D$1:$F$501,3,0)&gt;AA$1,0,3))),"")</f>
        <v/>
      </c>
      <c r="CV433" s="23" t="str">
        <f>+IF(AND(LEN($I433)&gt;5),IF(AND($J433&gt;AB$1,$J433&lt;=$AO$1),1,IF((COUNTIFS(INCAPACIDADES!$C$1:$C$51,$I433,INCAPACIDADES!Y$1:Y$51,AB$1))&gt;0,2,IF(VLOOKUP($C433,BD!$D$1:$F$501,3,0)&gt;AB$1,0,3))),"")</f>
        <v/>
      </c>
      <c r="CW433" s="23" t="str">
        <f>+IF(AND(LEN($I433)&gt;5),IF(AND($J433&gt;AC$1,$J433&lt;=$AO$1),1,IF((COUNTIFS(INCAPACIDADES!$C$1:$C$51,$I433,INCAPACIDADES!Z$1:Z$51,AC$1))&gt;0,2,IF(VLOOKUP($C433,BD!$D$1:$F$501,3,0)&gt;AC$1,0,3))),"")</f>
        <v/>
      </c>
      <c r="CX433" s="23" t="str">
        <f>+IF(AND(LEN($I433)&gt;5),IF(AND($J433&gt;AD$1,$J433&lt;=$AO$1),1,IF((COUNTIFS(INCAPACIDADES!$C$1:$C$51,$I433,INCAPACIDADES!AA$1:AA$51,AD$1))&gt;0,2,IF(VLOOKUP($C433,BD!$D$1:$F$501,3,0)&gt;AD$1,0,3))),"")</f>
        <v/>
      </c>
      <c r="CY433" s="23" t="str">
        <f>+IF(AND(LEN($I433)&gt;5),IF(AND($J433&gt;AE$1,$J433&lt;=$AO$1),1,IF((COUNTIFS(INCAPACIDADES!$C$1:$C$51,$I433,INCAPACIDADES!AB$1:AB$51,AE$1))&gt;0,2,IF(VLOOKUP($C433,BD!$D$1:$F$501,3,0)&gt;AE$1,0,3))),"")</f>
        <v/>
      </c>
      <c r="CZ433" s="23" t="str">
        <f>+IF(AND(LEN($I433)&gt;5),IF(AND($J433&gt;AF$1,$J433&lt;=$AO$1),1,IF((COUNTIFS(INCAPACIDADES!$C$1:$C$51,$I433,INCAPACIDADES!AC$1:AC$51,AF$1))&gt;0,2,IF(VLOOKUP($C433,BD!$D$1:$F$501,3,0)&gt;AF$1,0,3))),"")</f>
        <v/>
      </c>
      <c r="DA433" s="23" t="str">
        <f>+IF(AND(LEN($I433)&gt;5),IF(AND($J433&gt;AG$1,$J433&lt;=$AO$1),1,IF((COUNTIFS(INCAPACIDADES!$C$1:$C$51,$I433,INCAPACIDADES!AD$1:AD$51,AG$1))&gt;0,2,IF(VLOOKUP($C433,BD!$D$1:$F$501,3,0)&gt;AG$1,0,3))),"")</f>
        <v/>
      </c>
      <c r="DB433" s="23" t="str">
        <f>+IF(AND(LEN($I433)&gt;5),IF(AND($J433&gt;AH$1,$J433&lt;=$AO$1),1,IF((COUNTIFS(INCAPACIDADES!$C$1:$C$51,$I433,INCAPACIDADES!AE$1:AE$51,AH$1))&gt;0,2,IF(VLOOKUP($C433,BD!$D$1:$F$501,3,0)&gt;AH$1,0,3))),"")</f>
        <v/>
      </c>
      <c r="DC433" s="23" t="str">
        <f>+IF(AND(LEN($I433)&gt;5),IF(AND($J433&gt;AI$1,$J433&lt;=$AO$1),1,IF((COUNTIFS(INCAPACIDADES!$C$1:$C$51,$I433,INCAPACIDADES!AF$1:AF$51,AI$1))&gt;0,2,IF(VLOOKUP($C433,BD!$D$1:$F$501,3,0)&gt;AI$1,0,3))),"")</f>
        <v/>
      </c>
      <c r="DD433" s="23" t="str">
        <f>+IF(AND(LEN($I433)&gt;5),IF(AND($J433&gt;AJ$1,$J433&lt;=$AO$1),1,IF((COUNTIFS(INCAPACIDADES!$C$1:$C$51,$I433,INCAPACIDADES!AG$1:AG$51,AJ$1))&gt;0,2,IF(VLOOKUP($C433,BD!$D$1:$F$501,3,0)&gt;AJ$1,0,3))),"")</f>
        <v/>
      </c>
      <c r="DE433" s="23" t="str">
        <f>+IF(AND(LEN($I433)&gt;5),IF(AND($J433&gt;AK$1,$J433&lt;=$AO$1),1,IF((COUNTIFS(INCAPACIDADES!$C$1:$C$51,$I433,INCAPACIDADES!AH$1:AH$51,AK$1))&gt;0,2,IF(VLOOKUP($C433,BD!$D$1:$F$501,3,0)&gt;AK$1,0,3))),"")</f>
        <v/>
      </c>
      <c r="DF433" s="23" t="str">
        <f>+IF(AND(LEN($I433)&gt;5),IF(AND($J433&gt;AL$1,$J433&lt;=$AO$1),1,IF((COUNTIFS(INCAPACIDADES!$C$1:$C$51,$I433,INCAPACIDADES!AI$1:AI$51,AL$1))&gt;0,2,IF(VLOOKUP($C433,BD!$D$1:$F$501,3,0)&gt;AL$1,0,3))),"")</f>
        <v/>
      </c>
      <c r="DG433" s="23" t="str">
        <f>+IF(AND(LEN($I433)&gt;5),IF(AND($J433&gt;AM$1,$J433&lt;=$AO$1),1,IF((COUNTIFS(INCAPACIDADES!$C$1:$C$51,$I433,INCAPACIDADES!AJ$1:AJ$51,AM$1))&gt;0,2,IF(VLOOKUP($C433,BD!$D$1:$F$501,3,0)&gt;AM$1,0,3))),"")</f>
        <v/>
      </c>
      <c r="DH433" s="23" t="str">
        <f>+IF(AND(LEN($I433)&gt;5),IF(AND($J433&gt;AN$1,$J433&lt;=$AO$1),1,IF((COUNTIFS(INCAPACIDADES!$C$1:$C$51,$I433,INCAPACIDADES!AK$1:AK$51,AN$1))&gt;0,2,IF(VLOOKUP($C433,BD!$D$1:$F$501,3,0)&gt;AN$1,0,3))),"")</f>
        <v/>
      </c>
      <c r="DI433" s="23" t="str">
        <f>+IF(AND(LEN($I433)&gt;5),IF(AND($J433&gt;AO$1,$J433&lt;=$AO$1),1,IF((COUNTIFS(INCAPACIDADES!$C$1:$C$51,$I433,INCAPACIDADES!AL$1:AL$51,AO$1))&gt;0,2,IF(VLOOKUP($C433,BD!$D$1:$F$501,3,0)&gt;AO$1,0,3))),"")</f>
        <v/>
      </c>
      <c r="DJ433" s="23" t="str">
        <f>+IF(LEN($I433)&gt;5,IF(ISERROR(VLOOKUP(N433,'CODIGO PAGO'!$B$2:$B$20,1,0)),1,IF(OR(AND(CH433=1,N433&lt;&gt;"N"),AND(CH433=3,N433&lt;&gt;"B"),AND(CH433=2,LEFT(TRIM(N433),1)&lt;&gt;"I")),1,IF(OR(AND(CH433=0,N433="N"),AND(CH433=0,N433="B"),AND(CH433=0,LEFT(TRIM(N433),1)="I")),1,0))),"")</f>
        <v/>
      </c>
      <c r="DK433" s="23" t="str">
        <f t="shared" si="244"/>
        <v/>
      </c>
      <c r="DL433" s="23" t="str">
        <f>+IF(LEN($I433)&gt;5,IF(ISERROR(VLOOKUP(P433,'CODIGO PAGO'!$B$2:$B$20,1,0)),1,IF(OR(AND(CJ433=1,P433&lt;&gt;"N"),AND(CJ433=3,P433&lt;&gt;"B"),AND(CJ433=2,LEFT(TRIM(P433),1)&lt;&gt;"I")),1,IF(OR(AND(CJ433=0,P433="N"),AND(CJ433=0,P433="B"),AND(CJ433=0,LEFT(TRIM(P433),1)="I")),1,0))),"")</f>
        <v/>
      </c>
      <c r="DM433" s="23" t="str">
        <f t="shared" si="245"/>
        <v/>
      </c>
      <c r="DN433" s="23" t="str">
        <f>+IF(LEN($I433)&gt;5,IF(ISERROR(VLOOKUP(R433,'CODIGO PAGO'!$B$2:$B$20,1,0)),1,IF(OR(AND(CL433=1,R433&lt;&gt;"N"),AND(CL433=3,R433&lt;&gt;"B"),AND(CL433=2,LEFT(TRIM(R433),1)&lt;&gt;"I")),1,IF(OR(AND(CL433=0,R433="N"),AND(CL433=0,R433="B"),AND(CL433=0,LEFT(TRIM(R433),1)="I")),1,0))),"")</f>
        <v/>
      </c>
      <c r="DO433" s="23" t="str">
        <f t="shared" si="246"/>
        <v/>
      </c>
      <c r="DP433" s="23" t="str">
        <f>+IF(LEN($I433)&gt;5,IF(ISERROR(VLOOKUP(T433,'CODIGO PAGO'!$B$2:$B$20,1,0)),1,IF(OR(AND(CN433=1,T433&lt;&gt;"N"),AND(CN433=3,T433&lt;&gt;"B"),AND(CN433=2,LEFT(TRIM(T433),1)&lt;&gt;"I")),1,IF(OR(AND(CN433=0,T433="N"),AND(CN433=0,T433="B"),AND(CN433=0,LEFT(TRIM(T433),1)="I")),1,0))),"")</f>
        <v/>
      </c>
      <c r="DQ433" s="23" t="str">
        <f t="shared" si="247"/>
        <v/>
      </c>
      <c r="DR433" s="23" t="str">
        <f>+IF(LEN($I433)&gt;5,IF(ISERROR(VLOOKUP(V433,'CODIGO PAGO'!$B$2:$B$20,1,0)),1,IF(OR(AND(CP433=1,V433&lt;&gt;"N"),AND(CP433=3,V433&lt;&gt;"B"),AND(CP433=2,LEFT(TRIM(V433),1)&lt;&gt;"I")),1,IF(OR(AND(CP433=0,V433="N"),AND(CP433=0,V433="B"),AND(CP433=0,LEFT(TRIM(V433),1)="I")),1,0))),"")</f>
        <v/>
      </c>
      <c r="DS433" s="23" t="str">
        <f t="shared" si="248"/>
        <v/>
      </c>
      <c r="DT433" s="23" t="str">
        <f>+IF(LEN($I433)&gt;5,IF(ISERROR(VLOOKUP(X433,'CODIGO PAGO'!$B$2:$B$20,1,0)),1,IF(OR(AND(CR433=1,X433&lt;&gt;"N"),AND(CR433=3,X433&lt;&gt;"B"),AND(CR433=2,LEFT(TRIM(X433),1)&lt;&gt;"I")),1,IF(OR(AND(CR433=0,X433="N"),AND(CR433=0,X433="B"),AND(CR433=0,LEFT(TRIM(X433),1)="I")),1,0))),"")</f>
        <v/>
      </c>
      <c r="DU433" s="23" t="str">
        <f t="shared" si="249"/>
        <v/>
      </c>
      <c r="DV433" s="23" t="str">
        <f>+IF(LEN($I433)&gt;5,IF(ISERROR(VLOOKUP(Z433,'CODIGO PAGO'!$B$2:$B$20,1,0)),1,IF(OR(AND(CT433=1,Z433&lt;&gt;"N"),AND(CT433=3,Z433&lt;&gt;"B"),AND(CT433=2,LEFT(TRIM(Z433),1)&lt;&gt;"I")),1,IF(OR(AND(CT433=0,Z433="N"),AND(CT433=0,Z433="B"),AND(CT433=0,LEFT(TRIM(Z433),1)="I")),1,0))),"")</f>
        <v/>
      </c>
      <c r="DW433" s="23" t="str">
        <f t="shared" si="250"/>
        <v/>
      </c>
      <c r="DX433" s="23" t="str">
        <f>+IF(LEN($I433)&gt;5,IF(ISERROR(VLOOKUP(AB433,'CODIGO PAGO'!$B$2:$B$20,1,0)),1,IF(OR(AND(CV433=1,AB433&lt;&gt;"N"),AND(CV433=3,AB433&lt;&gt;"B"),AND(CV433=2,LEFT(TRIM(AB433),1)&lt;&gt;"I")),1,IF(OR(AND(CV433=0,AB433="N"),AND(CV433=0,AB433="B"),AND(CV433=0,LEFT(TRIM(AB433),1)="I")),1,0))),"")</f>
        <v/>
      </c>
      <c r="DY433" s="23" t="str">
        <f t="shared" si="251"/>
        <v/>
      </c>
      <c r="DZ433" s="23" t="str">
        <f>+IF(LEN($I433)&gt;5,IF(ISERROR(VLOOKUP(AD433,'CODIGO PAGO'!$B$2:$B$20,1,0)),1,IF(OR(AND(CX433=1,AD433&lt;&gt;"N"),AND(CX433=3,AD433&lt;&gt;"B"),AND(CX433=2,LEFT(TRIM(AD433),1)&lt;&gt;"I")),1,IF(OR(AND(CX433=0,AD433="N"),AND(CX433=0,AD433="B"),AND(CX433=0,LEFT(TRIM(AD433),1)="I")),1,0))),"")</f>
        <v/>
      </c>
      <c r="EA433" s="23" t="str">
        <f t="shared" si="252"/>
        <v/>
      </c>
      <c r="EB433" s="23" t="str">
        <f>+IF(LEN($I433)&gt;5,IF(ISERROR(VLOOKUP(AF433,'CODIGO PAGO'!$B$2:$B$20,1,0)),1,IF(OR(AND(CZ433=1,AF433&lt;&gt;"N"),AND(CZ433=3,AF433&lt;&gt;"B"),AND(CZ433=2,LEFT(TRIM(AF433),1)&lt;&gt;"I")),1,IF(OR(AND(CZ433=0,AF433="N"),AND(CZ433=0,AF433="B"),AND(CZ433=0,LEFT(TRIM(AF433),1)="I")),1,0))),"")</f>
        <v/>
      </c>
      <c r="EC433" s="23" t="str">
        <f t="shared" si="253"/>
        <v/>
      </c>
      <c r="ED433" s="23" t="str">
        <f>+IF(LEN($I433)&gt;5,IF(ISERROR(VLOOKUP(AH433,'CODIGO PAGO'!$B$2:$B$20,1,0)),1,IF(OR(AND(DB433=1,AH433&lt;&gt;"N"),AND(DB433=3,AH433&lt;&gt;"B"),AND(DB433=2,LEFT(TRIM(AH433),1)&lt;&gt;"I")),1,IF(OR(AND(DB433=0,AH433="N"),AND(DB433=0,AH433="B"),AND(DB433=0,LEFT(TRIM(AH433),1)="I")),1,0))),"")</f>
        <v/>
      </c>
      <c r="EE433" s="23" t="str">
        <f t="shared" si="254"/>
        <v/>
      </c>
      <c r="EF433" s="23" t="str">
        <f>+IF(LEN($I433)&gt;5,IF(ISERROR(VLOOKUP(AJ433,'CODIGO PAGO'!$B$2:$B$20,1,0)),1,IF(OR(AND(DD433=1,AJ433&lt;&gt;"N"),AND(DD433=3,AJ433&lt;&gt;"B"),AND(DD433=2,LEFT(TRIM(AJ433),1)&lt;&gt;"I")),1,IF(OR(AND(DD433=0,AJ433="N"),AND(DD433=0,AJ433="B"),AND(DD433=0,LEFT(TRIM(AJ433),1)="I")),1,0))),"")</f>
        <v/>
      </c>
      <c r="EG433" s="23" t="str">
        <f t="shared" si="255"/>
        <v/>
      </c>
      <c r="EH433" s="23" t="str">
        <f>+IF(LEN($I433)&gt;5,IF(ISERROR(VLOOKUP(AL433,'CODIGO PAGO'!$B$2:$B$20,1,0)),1,IF(OR(AND(DF433=1,AL433&lt;&gt;"N"),AND(DF433=3,AL433&lt;&gt;"B"),AND(DF433=2,LEFT(TRIM(AL433),1)&lt;&gt;"I")),1,IF(OR(AND(DF433=0,AL433="N"),AND(DF433=0,AL433="B"),AND(DF433=0,LEFT(TRIM(AL433),1)="I")),1,0))),"")</f>
        <v/>
      </c>
      <c r="EI433" s="23" t="str">
        <f t="shared" si="256"/>
        <v/>
      </c>
      <c r="EJ433" s="23" t="str">
        <f>+IF(LEN($I433)&gt;5,IF(ISERROR(VLOOKUP(AN433,'CODIGO PAGO'!$B$2:$B$20,1,0)),1,IF(OR(AND(DH433=1,AN433&lt;&gt;"N"),AND(DH433=3,AN433&lt;&gt;"B"),AND(DH433=2,LEFT(TRIM(AN433),1)&lt;&gt;"I")),1,IF(OR(AND(DH433=0,AN433="N"),AND(DH433=0,AN433="B"),AND(DH433=0,LEFT(TRIM(AN433),1)="I")),1,0))),"")</f>
        <v/>
      </c>
      <c r="EK433" s="23" t="str">
        <f t="shared" si="257"/>
        <v/>
      </c>
      <c r="EL433" s="24" t="str">
        <f t="shared" si="258"/>
        <v/>
      </c>
    </row>
    <row r="434" spans="1:142" s="26" customFormat="1">
      <c r="A434" s="15" t="str">
        <f t="shared" si="224"/>
        <v/>
      </c>
      <c r="B434" s="1" t="str">
        <f>+IF(LEN(I434)&gt;5,'CODIGO PAGO'!$B$28,"")</f>
        <v/>
      </c>
      <c r="C434" s="1" t="str">
        <f>+IF(LEN($I434)&gt;5,BD!D434,"")</f>
        <v/>
      </c>
      <c r="D434" s="168" t="str">
        <f>+IF(LEN($I434)&gt;5,BD!A434,"")</f>
        <v/>
      </c>
      <c r="E434" s="1" t="str">
        <f>+IF(LEN($I434)&gt;5,BD!B434,"")</f>
        <v/>
      </c>
      <c r="F434" s="1" t="str">
        <f>+IF(LEN($I434)&gt;5,BD!C434,"")</f>
        <v/>
      </c>
      <c r="G434" s="141"/>
      <c r="H434" s="141"/>
      <c r="I434" s="1" t="str">
        <f>+IF(LEN(BD!G434)&gt;5,BD!G434,"")</f>
        <v/>
      </c>
      <c r="J434" s="167" t="str">
        <f>+IF(LEN($I434)&gt;5,BD!E434,"")</f>
        <v/>
      </c>
      <c r="K434" s="6" t="str">
        <f t="shared" si="225"/>
        <v/>
      </c>
      <c r="L434" s="87" t="str">
        <f>+IF(LEN($I434)&gt;5,BD!H434,"")</f>
        <v/>
      </c>
      <c r="M434" s="40" t="str">
        <f t="shared" si="226"/>
        <v/>
      </c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4" t="str">
        <f t="shared" si="227"/>
        <v/>
      </c>
      <c r="AQ434" s="5" t="str">
        <f t="shared" si="228"/>
        <v/>
      </c>
      <c r="AR434" s="91" t="str">
        <f t="shared" si="229"/>
        <v/>
      </c>
      <c r="AS434" s="5" t="str">
        <f t="shared" si="230"/>
        <v/>
      </c>
      <c r="AT434" s="91" t="str">
        <f t="shared" si="231"/>
        <v/>
      </c>
      <c r="AU434" s="4" t="str">
        <f t="shared" si="232"/>
        <v/>
      </c>
      <c r="AV434" s="4" t="str">
        <f t="shared" si="233"/>
        <v/>
      </c>
      <c r="AW434" s="4" t="str">
        <f t="shared" si="234"/>
        <v/>
      </c>
      <c r="AX434" s="4" t="str">
        <f t="shared" si="235"/>
        <v/>
      </c>
      <c r="AY434" s="88" t="str">
        <f t="shared" si="236"/>
        <v/>
      </c>
      <c r="AZ434" s="17" t="str">
        <f t="shared" si="237"/>
        <v/>
      </c>
      <c r="BA434" s="18" t="str">
        <f t="shared" si="238"/>
        <v/>
      </c>
      <c r="BB434" s="19" t="str">
        <f>+IF(LEN(I434)&gt;5,IF(INT(RIGHT(B434,1))=9,0.5*L434*AY434,INT(MID(B434,5,LEN(B434)-4))*L434)+IFERROR(VLOOKUP(I434,AJUSTES!$A$1:$I$50,9,0),0),"")</f>
        <v/>
      </c>
      <c r="BC434" s="12"/>
      <c r="BD434" s="19" t="str">
        <f t="shared" si="239"/>
        <v/>
      </c>
      <c r="BE434" s="18" t="str">
        <f t="shared" si="240"/>
        <v/>
      </c>
      <c r="BF434" s="139" t="str">
        <f t="shared" si="241"/>
        <v/>
      </c>
      <c r="BG434" s="114"/>
      <c r="BH434" s="18" t="str">
        <f t="shared" si="242"/>
        <v/>
      </c>
      <c r="BI434" s="13"/>
      <c r="BJ434" s="12"/>
      <c r="BK434" s="12"/>
      <c r="BL434" s="145"/>
      <c r="BM434" s="12"/>
      <c r="BN434" s="12"/>
      <c r="BO434" s="12"/>
      <c r="BP434" s="12"/>
      <c r="BQ434" s="12"/>
      <c r="BR434" s="12"/>
      <c r="BS434" s="146"/>
      <c r="BT434" s="14"/>
      <c r="BU434" s="12"/>
      <c r="BV434" s="12"/>
      <c r="BW434" s="12"/>
      <c r="BX434" s="12"/>
      <c r="BY434" s="12"/>
      <c r="BZ434" s="144"/>
      <c r="CA434" s="107" t="str">
        <f>+IF(LEN($I434)&gt;5,IF(BD!F434="N/A","",BD!F434),"")</f>
        <v/>
      </c>
      <c r="CB434" s="21"/>
      <c r="CC434" s="147"/>
      <c r="CD434" s="148"/>
      <c r="CE434" s="8" t="str">
        <f>+IF(LEN(I434)&gt;5,BD!M434,"")</f>
        <v/>
      </c>
      <c r="CF434" s="16" t="str">
        <f>+IF(LEN(I434)&gt;5,BD!N434,"")</f>
        <v/>
      </c>
      <c r="CG434" s="3" t="str">
        <f t="shared" si="243"/>
        <v/>
      </c>
      <c r="CH434" s="23" t="str">
        <f>+IF(AND(LEN($I434)&gt;5),IF(AND($J434&gt;N$1,$J434&lt;=$AO$1),1,IF((COUNTIFS(INCAPACIDADES!$C$1:$C$51,$I434,INCAPACIDADES!K$1:K$51,N$1))&gt;0,2,IF(VLOOKUP($C434,BD!$D$1:$F$501,3,0)&gt;N$1,0,3))),"")</f>
        <v/>
      </c>
      <c r="CI434" s="23" t="str">
        <f>+IF(AND(LEN($I434)&gt;5),IF(AND($J434&gt;O$1,$J434&lt;=$AO$1),1,IF((COUNTIFS(INCAPACIDADES!$C$1:$C$51,$I434,INCAPACIDADES!L$1:L$51,O$1))&gt;0,2,IF(VLOOKUP($C434,BD!$D$1:$F$501,3,0)&gt;O$1,0,3))),"")</f>
        <v/>
      </c>
      <c r="CJ434" s="23" t="str">
        <f>+IF(AND(LEN($I434)&gt;5),IF(AND($J434&gt;P$1,$J434&lt;=$AO$1),1,IF((COUNTIFS(INCAPACIDADES!$C$1:$C$51,$I434,INCAPACIDADES!M$1:M$51,P$1))&gt;0,2,IF(VLOOKUP($C434,BD!$D$1:$F$501,3,0)&gt;P$1,0,3))),"")</f>
        <v/>
      </c>
      <c r="CK434" s="23" t="str">
        <f>+IF(AND(LEN($I434)&gt;5),IF(AND($J434&gt;Q$1,$J434&lt;=$AO$1),1,IF((COUNTIFS(INCAPACIDADES!$C$1:$C$51,$I434,INCAPACIDADES!N$1:N$51,Q$1))&gt;0,2,IF(VLOOKUP($C434,BD!$D$1:$F$501,3,0)&gt;Q$1,0,3))),"")</f>
        <v/>
      </c>
      <c r="CL434" s="23" t="str">
        <f>+IF(AND(LEN($I434)&gt;5),IF(AND($J434&gt;R$1,$J434&lt;=$AO$1),1,IF((COUNTIFS(INCAPACIDADES!$C$1:$C$51,$I434,INCAPACIDADES!O$1:O$51,R$1))&gt;0,2,IF(VLOOKUP($C434,BD!$D$1:$F$501,3,0)&gt;R$1,0,3))),"")</f>
        <v/>
      </c>
      <c r="CM434" s="23" t="str">
        <f>+IF(AND(LEN($I434)&gt;5),IF(AND($J434&gt;S$1,$J434&lt;=$AO$1),1,IF((COUNTIFS(INCAPACIDADES!$C$1:$C$51,$I434,INCAPACIDADES!P$1:P$51,S$1))&gt;0,2,IF(VLOOKUP($C434,BD!$D$1:$F$501,3,0)&gt;S$1,0,3))),"")</f>
        <v/>
      </c>
      <c r="CN434" s="23" t="str">
        <f>+IF(AND(LEN($I434)&gt;5),IF(AND($J434&gt;T$1,$J434&lt;=$AO$1),1,IF((COUNTIFS(INCAPACIDADES!$C$1:$C$51,$I434,INCAPACIDADES!Q$1:Q$51,T$1))&gt;0,2,IF(VLOOKUP($C434,BD!$D$1:$F$501,3,0)&gt;T$1,0,3))),"")</f>
        <v/>
      </c>
      <c r="CO434" s="23" t="str">
        <f>+IF(AND(LEN($I434)&gt;5),IF(AND($J434&gt;U$1,$J434&lt;=$AO$1),1,IF((COUNTIFS(INCAPACIDADES!$C$1:$C$51,$I434,INCAPACIDADES!R$1:R$51,U$1))&gt;0,2,IF(VLOOKUP($C434,BD!$D$1:$F$501,3,0)&gt;U$1,0,3))),"")</f>
        <v/>
      </c>
      <c r="CP434" s="23" t="str">
        <f>+IF(AND(LEN($I434)&gt;5),IF(AND($J434&gt;V$1,$J434&lt;=$AO$1),1,IF((COUNTIFS(INCAPACIDADES!$C$1:$C$51,$I434,INCAPACIDADES!S$1:S$51,V$1))&gt;0,2,IF(VLOOKUP($C434,BD!$D$1:$F$501,3,0)&gt;V$1,0,3))),"")</f>
        <v/>
      </c>
      <c r="CQ434" s="23" t="str">
        <f>+IF(AND(LEN($I434)&gt;5),IF(AND($J434&gt;W$1,$J434&lt;=$AO$1),1,IF((COUNTIFS(INCAPACIDADES!$C$1:$C$51,$I434,INCAPACIDADES!T$1:T$51,W$1))&gt;0,2,IF(VLOOKUP($C434,BD!$D$1:$F$501,3,0)&gt;W$1,0,3))),"")</f>
        <v/>
      </c>
      <c r="CR434" s="23" t="str">
        <f>+IF(AND(LEN($I434)&gt;5),IF(AND($J434&gt;X$1,$J434&lt;=$AO$1),1,IF((COUNTIFS(INCAPACIDADES!$C$1:$C$51,$I434,INCAPACIDADES!U$1:U$51,X$1))&gt;0,2,IF(VLOOKUP($C434,BD!$D$1:$F$501,3,0)&gt;X$1,0,3))),"")</f>
        <v/>
      </c>
      <c r="CS434" s="23" t="str">
        <f>+IF(AND(LEN($I434)&gt;5),IF(AND($J434&gt;Y$1,$J434&lt;=$AO$1),1,IF((COUNTIFS(INCAPACIDADES!$C$1:$C$51,$I434,INCAPACIDADES!V$1:V$51,Y$1))&gt;0,2,IF(VLOOKUP($C434,BD!$D$1:$F$501,3,0)&gt;Y$1,0,3))),"")</f>
        <v/>
      </c>
      <c r="CT434" s="23" t="str">
        <f>+IF(AND(LEN($I434)&gt;5),IF(AND($J434&gt;Z$1,$J434&lt;=$AO$1),1,IF((COUNTIFS(INCAPACIDADES!$C$1:$C$51,$I434,INCAPACIDADES!W$1:W$51,Z$1))&gt;0,2,IF(VLOOKUP($C434,BD!$D$1:$F$501,3,0)&gt;Z$1,0,3))),"")</f>
        <v/>
      </c>
      <c r="CU434" s="23" t="str">
        <f>+IF(AND(LEN($I434)&gt;5),IF(AND($J434&gt;AA$1,$J434&lt;=$AO$1),1,IF((COUNTIFS(INCAPACIDADES!$C$1:$C$51,$I434,INCAPACIDADES!X$1:X$51,AA$1))&gt;0,2,IF(VLOOKUP($C434,BD!$D$1:$F$501,3,0)&gt;AA$1,0,3))),"")</f>
        <v/>
      </c>
      <c r="CV434" s="23" t="str">
        <f>+IF(AND(LEN($I434)&gt;5),IF(AND($J434&gt;AB$1,$J434&lt;=$AO$1),1,IF((COUNTIFS(INCAPACIDADES!$C$1:$C$51,$I434,INCAPACIDADES!Y$1:Y$51,AB$1))&gt;0,2,IF(VLOOKUP($C434,BD!$D$1:$F$501,3,0)&gt;AB$1,0,3))),"")</f>
        <v/>
      </c>
      <c r="CW434" s="23" t="str">
        <f>+IF(AND(LEN($I434)&gt;5),IF(AND($J434&gt;AC$1,$J434&lt;=$AO$1),1,IF((COUNTIFS(INCAPACIDADES!$C$1:$C$51,$I434,INCAPACIDADES!Z$1:Z$51,AC$1))&gt;0,2,IF(VLOOKUP($C434,BD!$D$1:$F$501,3,0)&gt;AC$1,0,3))),"")</f>
        <v/>
      </c>
      <c r="CX434" s="23" t="str">
        <f>+IF(AND(LEN($I434)&gt;5),IF(AND($J434&gt;AD$1,$J434&lt;=$AO$1),1,IF((COUNTIFS(INCAPACIDADES!$C$1:$C$51,$I434,INCAPACIDADES!AA$1:AA$51,AD$1))&gt;0,2,IF(VLOOKUP($C434,BD!$D$1:$F$501,3,0)&gt;AD$1,0,3))),"")</f>
        <v/>
      </c>
      <c r="CY434" s="23" t="str">
        <f>+IF(AND(LEN($I434)&gt;5),IF(AND($J434&gt;AE$1,$J434&lt;=$AO$1),1,IF((COUNTIFS(INCAPACIDADES!$C$1:$C$51,$I434,INCAPACIDADES!AB$1:AB$51,AE$1))&gt;0,2,IF(VLOOKUP($C434,BD!$D$1:$F$501,3,0)&gt;AE$1,0,3))),"")</f>
        <v/>
      </c>
      <c r="CZ434" s="23" t="str">
        <f>+IF(AND(LEN($I434)&gt;5),IF(AND($J434&gt;AF$1,$J434&lt;=$AO$1),1,IF((COUNTIFS(INCAPACIDADES!$C$1:$C$51,$I434,INCAPACIDADES!AC$1:AC$51,AF$1))&gt;0,2,IF(VLOOKUP($C434,BD!$D$1:$F$501,3,0)&gt;AF$1,0,3))),"")</f>
        <v/>
      </c>
      <c r="DA434" s="23" t="str">
        <f>+IF(AND(LEN($I434)&gt;5),IF(AND($J434&gt;AG$1,$J434&lt;=$AO$1),1,IF((COUNTIFS(INCAPACIDADES!$C$1:$C$51,$I434,INCAPACIDADES!AD$1:AD$51,AG$1))&gt;0,2,IF(VLOOKUP($C434,BD!$D$1:$F$501,3,0)&gt;AG$1,0,3))),"")</f>
        <v/>
      </c>
      <c r="DB434" s="23" t="str">
        <f>+IF(AND(LEN($I434)&gt;5),IF(AND($J434&gt;AH$1,$J434&lt;=$AO$1),1,IF((COUNTIFS(INCAPACIDADES!$C$1:$C$51,$I434,INCAPACIDADES!AE$1:AE$51,AH$1))&gt;0,2,IF(VLOOKUP($C434,BD!$D$1:$F$501,3,0)&gt;AH$1,0,3))),"")</f>
        <v/>
      </c>
      <c r="DC434" s="23" t="str">
        <f>+IF(AND(LEN($I434)&gt;5),IF(AND($J434&gt;AI$1,$J434&lt;=$AO$1),1,IF((COUNTIFS(INCAPACIDADES!$C$1:$C$51,$I434,INCAPACIDADES!AF$1:AF$51,AI$1))&gt;0,2,IF(VLOOKUP($C434,BD!$D$1:$F$501,3,0)&gt;AI$1,0,3))),"")</f>
        <v/>
      </c>
      <c r="DD434" s="23" t="str">
        <f>+IF(AND(LEN($I434)&gt;5),IF(AND($J434&gt;AJ$1,$J434&lt;=$AO$1),1,IF((COUNTIFS(INCAPACIDADES!$C$1:$C$51,$I434,INCAPACIDADES!AG$1:AG$51,AJ$1))&gt;0,2,IF(VLOOKUP($C434,BD!$D$1:$F$501,3,0)&gt;AJ$1,0,3))),"")</f>
        <v/>
      </c>
      <c r="DE434" s="23" t="str">
        <f>+IF(AND(LEN($I434)&gt;5),IF(AND($J434&gt;AK$1,$J434&lt;=$AO$1),1,IF((COUNTIFS(INCAPACIDADES!$C$1:$C$51,$I434,INCAPACIDADES!AH$1:AH$51,AK$1))&gt;0,2,IF(VLOOKUP($C434,BD!$D$1:$F$501,3,0)&gt;AK$1,0,3))),"")</f>
        <v/>
      </c>
      <c r="DF434" s="23" t="str">
        <f>+IF(AND(LEN($I434)&gt;5),IF(AND($J434&gt;AL$1,$J434&lt;=$AO$1),1,IF((COUNTIFS(INCAPACIDADES!$C$1:$C$51,$I434,INCAPACIDADES!AI$1:AI$51,AL$1))&gt;0,2,IF(VLOOKUP($C434,BD!$D$1:$F$501,3,0)&gt;AL$1,0,3))),"")</f>
        <v/>
      </c>
      <c r="DG434" s="23" t="str">
        <f>+IF(AND(LEN($I434)&gt;5),IF(AND($J434&gt;AM$1,$J434&lt;=$AO$1),1,IF((COUNTIFS(INCAPACIDADES!$C$1:$C$51,$I434,INCAPACIDADES!AJ$1:AJ$51,AM$1))&gt;0,2,IF(VLOOKUP($C434,BD!$D$1:$F$501,3,0)&gt;AM$1,0,3))),"")</f>
        <v/>
      </c>
      <c r="DH434" s="23" t="str">
        <f>+IF(AND(LEN($I434)&gt;5),IF(AND($J434&gt;AN$1,$J434&lt;=$AO$1),1,IF((COUNTIFS(INCAPACIDADES!$C$1:$C$51,$I434,INCAPACIDADES!AK$1:AK$51,AN$1))&gt;0,2,IF(VLOOKUP($C434,BD!$D$1:$F$501,3,0)&gt;AN$1,0,3))),"")</f>
        <v/>
      </c>
      <c r="DI434" s="23" t="str">
        <f>+IF(AND(LEN($I434)&gt;5),IF(AND($J434&gt;AO$1,$J434&lt;=$AO$1),1,IF((COUNTIFS(INCAPACIDADES!$C$1:$C$51,$I434,INCAPACIDADES!AL$1:AL$51,AO$1))&gt;0,2,IF(VLOOKUP($C434,BD!$D$1:$F$501,3,0)&gt;AO$1,0,3))),"")</f>
        <v/>
      </c>
      <c r="DJ434" s="23" t="str">
        <f>+IF(LEN($I434)&gt;5,IF(ISERROR(VLOOKUP(N434,'CODIGO PAGO'!$B$2:$B$20,1,0)),1,IF(OR(AND(CH434=1,N434&lt;&gt;"N"),AND(CH434=3,N434&lt;&gt;"B"),AND(CH434=2,LEFT(TRIM(N434),1)&lt;&gt;"I")),1,IF(OR(AND(CH434=0,N434="N"),AND(CH434=0,N434="B"),AND(CH434=0,LEFT(TRIM(N434),1)="I")),1,0))),"")</f>
        <v/>
      </c>
      <c r="DK434" s="23" t="str">
        <f t="shared" si="244"/>
        <v/>
      </c>
      <c r="DL434" s="23" t="str">
        <f>+IF(LEN($I434)&gt;5,IF(ISERROR(VLOOKUP(P434,'CODIGO PAGO'!$B$2:$B$20,1,0)),1,IF(OR(AND(CJ434=1,P434&lt;&gt;"N"),AND(CJ434=3,P434&lt;&gt;"B"),AND(CJ434=2,LEFT(TRIM(P434),1)&lt;&gt;"I")),1,IF(OR(AND(CJ434=0,P434="N"),AND(CJ434=0,P434="B"),AND(CJ434=0,LEFT(TRIM(P434),1)="I")),1,0))),"")</f>
        <v/>
      </c>
      <c r="DM434" s="23" t="str">
        <f t="shared" si="245"/>
        <v/>
      </c>
      <c r="DN434" s="23" t="str">
        <f>+IF(LEN($I434)&gt;5,IF(ISERROR(VLOOKUP(R434,'CODIGO PAGO'!$B$2:$B$20,1,0)),1,IF(OR(AND(CL434=1,R434&lt;&gt;"N"),AND(CL434=3,R434&lt;&gt;"B"),AND(CL434=2,LEFT(TRIM(R434),1)&lt;&gt;"I")),1,IF(OR(AND(CL434=0,R434="N"),AND(CL434=0,R434="B"),AND(CL434=0,LEFT(TRIM(R434),1)="I")),1,0))),"")</f>
        <v/>
      </c>
      <c r="DO434" s="23" t="str">
        <f t="shared" si="246"/>
        <v/>
      </c>
      <c r="DP434" s="23" t="str">
        <f>+IF(LEN($I434)&gt;5,IF(ISERROR(VLOOKUP(T434,'CODIGO PAGO'!$B$2:$B$20,1,0)),1,IF(OR(AND(CN434=1,T434&lt;&gt;"N"),AND(CN434=3,T434&lt;&gt;"B"),AND(CN434=2,LEFT(TRIM(T434),1)&lt;&gt;"I")),1,IF(OR(AND(CN434=0,T434="N"),AND(CN434=0,T434="B"),AND(CN434=0,LEFT(TRIM(T434),1)="I")),1,0))),"")</f>
        <v/>
      </c>
      <c r="DQ434" s="23" t="str">
        <f t="shared" si="247"/>
        <v/>
      </c>
      <c r="DR434" s="23" t="str">
        <f>+IF(LEN($I434)&gt;5,IF(ISERROR(VLOOKUP(V434,'CODIGO PAGO'!$B$2:$B$20,1,0)),1,IF(OR(AND(CP434=1,V434&lt;&gt;"N"),AND(CP434=3,V434&lt;&gt;"B"),AND(CP434=2,LEFT(TRIM(V434),1)&lt;&gt;"I")),1,IF(OR(AND(CP434=0,V434="N"),AND(CP434=0,V434="B"),AND(CP434=0,LEFT(TRIM(V434),1)="I")),1,0))),"")</f>
        <v/>
      </c>
      <c r="DS434" s="23" t="str">
        <f t="shared" si="248"/>
        <v/>
      </c>
      <c r="DT434" s="23" t="str">
        <f>+IF(LEN($I434)&gt;5,IF(ISERROR(VLOOKUP(X434,'CODIGO PAGO'!$B$2:$B$20,1,0)),1,IF(OR(AND(CR434=1,X434&lt;&gt;"N"),AND(CR434=3,X434&lt;&gt;"B"),AND(CR434=2,LEFT(TRIM(X434),1)&lt;&gt;"I")),1,IF(OR(AND(CR434=0,X434="N"),AND(CR434=0,X434="B"),AND(CR434=0,LEFT(TRIM(X434),1)="I")),1,0))),"")</f>
        <v/>
      </c>
      <c r="DU434" s="23" t="str">
        <f t="shared" si="249"/>
        <v/>
      </c>
      <c r="DV434" s="23" t="str">
        <f>+IF(LEN($I434)&gt;5,IF(ISERROR(VLOOKUP(Z434,'CODIGO PAGO'!$B$2:$B$20,1,0)),1,IF(OR(AND(CT434=1,Z434&lt;&gt;"N"),AND(CT434=3,Z434&lt;&gt;"B"),AND(CT434=2,LEFT(TRIM(Z434),1)&lt;&gt;"I")),1,IF(OR(AND(CT434=0,Z434="N"),AND(CT434=0,Z434="B"),AND(CT434=0,LEFT(TRIM(Z434),1)="I")),1,0))),"")</f>
        <v/>
      </c>
      <c r="DW434" s="23" t="str">
        <f t="shared" si="250"/>
        <v/>
      </c>
      <c r="DX434" s="23" t="str">
        <f>+IF(LEN($I434)&gt;5,IF(ISERROR(VLOOKUP(AB434,'CODIGO PAGO'!$B$2:$B$20,1,0)),1,IF(OR(AND(CV434=1,AB434&lt;&gt;"N"),AND(CV434=3,AB434&lt;&gt;"B"),AND(CV434=2,LEFT(TRIM(AB434),1)&lt;&gt;"I")),1,IF(OR(AND(CV434=0,AB434="N"),AND(CV434=0,AB434="B"),AND(CV434=0,LEFT(TRIM(AB434),1)="I")),1,0))),"")</f>
        <v/>
      </c>
      <c r="DY434" s="23" t="str">
        <f t="shared" si="251"/>
        <v/>
      </c>
      <c r="DZ434" s="23" t="str">
        <f>+IF(LEN($I434)&gt;5,IF(ISERROR(VLOOKUP(AD434,'CODIGO PAGO'!$B$2:$B$20,1,0)),1,IF(OR(AND(CX434=1,AD434&lt;&gt;"N"),AND(CX434=3,AD434&lt;&gt;"B"),AND(CX434=2,LEFT(TRIM(AD434),1)&lt;&gt;"I")),1,IF(OR(AND(CX434=0,AD434="N"),AND(CX434=0,AD434="B"),AND(CX434=0,LEFT(TRIM(AD434),1)="I")),1,0))),"")</f>
        <v/>
      </c>
      <c r="EA434" s="23" t="str">
        <f t="shared" si="252"/>
        <v/>
      </c>
      <c r="EB434" s="23" t="str">
        <f>+IF(LEN($I434)&gt;5,IF(ISERROR(VLOOKUP(AF434,'CODIGO PAGO'!$B$2:$B$20,1,0)),1,IF(OR(AND(CZ434=1,AF434&lt;&gt;"N"),AND(CZ434=3,AF434&lt;&gt;"B"),AND(CZ434=2,LEFT(TRIM(AF434),1)&lt;&gt;"I")),1,IF(OR(AND(CZ434=0,AF434="N"),AND(CZ434=0,AF434="B"),AND(CZ434=0,LEFT(TRIM(AF434),1)="I")),1,0))),"")</f>
        <v/>
      </c>
      <c r="EC434" s="23" t="str">
        <f t="shared" si="253"/>
        <v/>
      </c>
      <c r="ED434" s="23" t="str">
        <f>+IF(LEN($I434)&gt;5,IF(ISERROR(VLOOKUP(AH434,'CODIGO PAGO'!$B$2:$B$20,1,0)),1,IF(OR(AND(DB434=1,AH434&lt;&gt;"N"),AND(DB434=3,AH434&lt;&gt;"B"),AND(DB434=2,LEFT(TRIM(AH434),1)&lt;&gt;"I")),1,IF(OR(AND(DB434=0,AH434="N"),AND(DB434=0,AH434="B"),AND(DB434=0,LEFT(TRIM(AH434),1)="I")),1,0))),"")</f>
        <v/>
      </c>
      <c r="EE434" s="23" t="str">
        <f t="shared" si="254"/>
        <v/>
      </c>
      <c r="EF434" s="23" t="str">
        <f>+IF(LEN($I434)&gt;5,IF(ISERROR(VLOOKUP(AJ434,'CODIGO PAGO'!$B$2:$B$20,1,0)),1,IF(OR(AND(DD434=1,AJ434&lt;&gt;"N"),AND(DD434=3,AJ434&lt;&gt;"B"),AND(DD434=2,LEFT(TRIM(AJ434),1)&lt;&gt;"I")),1,IF(OR(AND(DD434=0,AJ434="N"),AND(DD434=0,AJ434="B"),AND(DD434=0,LEFT(TRIM(AJ434),1)="I")),1,0))),"")</f>
        <v/>
      </c>
      <c r="EG434" s="23" t="str">
        <f t="shared" si="255"/>
        <v/>
      </c>
      <c r="EH434" s="23" t="str">
        <f>+IF(LEN($I434)&gt;5,IF(ISERROR(VLOOKUP(AL434,'CODIGO PAGO'!$B$2:$B$20,1,0)),1,IF(OR(AND(DF434=1,AL434&lt;&gt;"N"),AND(DF434=3,AL434&lt;&gt;"B"),AND(DF434=2,LEFT(TRIM(AL434),1)&lt;&gt;"I")),1,IF(OR(AND(DF434=0,AL434="N"),AND(DF434=0,AL434="B"),AND(DF434=0,LEFT(TRIM(AL434),1)="I")),1,0))),"")</f>
        <v/>
      </c>
      <c r="EI434" s="23" t="str">
        <f t="shared" si="256"/>
        <v/>
      </c>
      <c r="EJ434" s="23" t="str">
        <f>+IF(LEN($I434)&gt;5,IF(ISERROR(VLOOKUP(AN434,'CODIGO PAGO'!$B$2:$B$20,1,0)),1,IF(OR(AND(DH434=1,AN434&lt;&gt;"N"),AND(DH434=3,AN434&lt;&gt;"B"),AND(DH434=2,LEFT(TRIM(AN434),1)&lt;&gt;"I")),1,IF(OR(AND(DH434=0,AN434="N"),AND(DH434=0,AN434="B"),AND(DH434=0,LEFT(TRIM(AN434),1)="I")),1,0))),"")</f>
        <v/>
      </c>
      <c r="EK434" s="23" t="str">
        <f t="shared" si="257"/>
        <v/>
      </c>
      <c r="EL434" s="24" t="str">
        <f t="shared" si="258"/>
        <v/>
      </c>
    </row>
    <row r="435" spans="1:142" s="26" customFormat="1">
      <c r="A435" s="15" t="str">
        <f t="shared" si="224"/>
        <v/>
      </c>
      <c r="B435" s="1" t="str">
        <f>+IF(LEN(I435)&gt;5,'CODIGO PAGO'!$B$28,"")</f>
        <v/>
      </c>
      <c r="C435" s="1" t="str">
        <f>+IF(LEN($I435)&gt;5,BD!D435,"")</f>
        <v/>
      </c>
      <c r="D435" s="168" t="str">
        <f>+IF(LEN($I435)&gt;5,BD!A435,"")</f>
        <v/>
      </c>
      <c r="E435" s="1" t="str">
        <f>+IF(LEN($I435)&gt;5,BD!B435,"")</f>
        <v/>
      </c>
      <c r="F435" s="1" t="str">
        <f>+IF(LEN($I435)&gt;5,BD!C435,"")</f>
        <v/>
      </c>
      <c r="G435" s="141"/>
      <c r="H435" s="141"/>
      <c r="I435" s="1" t="str">
        <f>+IF(LEN(BD!G435)&gt;5,BD!G435,"")</f>
        <v/>
      </c>
      <c r="J435" s="167" t="str">
        <f>+IF(LEN($I435)&gt;5,BD!E435,"")</f>
        <v/>
      </c>
      <c r="K435" s="6" t="str">
        <f t="shared" si="225"/>
        <v/>
      </c>
      <c r="L435" s="87" t="str">
        <f>+IF(LEN($I435)&gt;5,BD!H435,"")</f>
        <v/>
      </c>
      <c r="M435" s="40" t="str">
        <f t="shared" si="226"/>
        <v/>
      </c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4" t="str">
        <f t="shared" si="227"/>
        <v/>
      </c>
      <c r="AQ435" s="5" t="str">
        <f t="shared" si="228"/>
        <v/>
      </c>
      <c r="AR435" s="91" t="str">
        <f t="shared" si="229"/>
        <v/>
      </c>
      <c r="AS435" s="5" t="str">
        <f t="shared" si="230"/>
        <v/>
      </c>
      <c r="AT435" s="91" t="str">
        <f t="shared" si="231"/>
        <v/>
      </c>
      <c r="AU435" s="4" t="str">
        <f t="shared" si="232"/>
        <v/>
      </c>
      <c r="AV435" s="4" t="str">
        <f t="shared" si="233"/>
        <v/>
      </c>
      <c r="AW435" s="4" t="str">
        <f t="shared" si="234"/>
        <v/>
      </c>
      <c r="AX435" s="4" t="str">
        <f t="shared" si="235"/>
        <v/>
      </c>
      <c r="AY435" s="88" t="str">
        <f t="shared" si="236"/>
        <v/>
      </c>
      <c r="AZ435" s="17" t="str">
        <f t="shared" si="237"/>
        <v/>
      </c>
      <c r="BA435" s="18" t="str">
        <f t="shared" si="238"/>
        <v/>
      </c>
      <c r="BB435" s="19" t="str">
        <f>+IF(LEN(I435)&gt;5,IF(INT(RIGHT(B435,1))=9,0.5*L435*AY435,INT(MID(B435,5,LEN(B435)-4))*L435)+IFERROR(VLOOKUP(I435,AJUSTES!$A$1:$I$50,9,0),0),"")</f>
        <v/>
      </c>
      <c r="BC435" s="12"/>
      <c r="BD435" s="19" t="str">
        <f t="shared" si="239"/>
        <v/>
      </c>
      <c r="BE435" s="18" t="str">
        <f t="shared" si="240"/>
        <v/>
      </c>
      <c r="BF435" s="139" t="str">
        <f t="shared" si="241"/>
        <v/>
      </c>
      <c r="BG435" s="114"/>
      <c r="BH435" s="18" t="str">
        <f t="shared" si="242"/>
        <v/>
      </c>
      <c r="BI435" s="13"/>
      <c r="BJ435" s="12"/>
      <c r="BK435" s="12"/>
      <c r="BL435" s="145"/>
      <c r="BM435" s="12"/>
      <c r="BN435" s="12"/>
      <c r="BO435" s="12"/>
      <c r="BP435" s="12"/>
      <c r="BQ435" s="12"/>
      <c r="BR435" s="12"/>
      <c r="BS435" s="146"/>
      <c r="BT435" s="14"/>
      <c r="BU435" s="12"/>
      <c r="BV435" s="12"/>
      <c r="BW435" s="12"/>
      <c r="BX435" s="12"/>
      <c r="BY435" s="12"/>
      <c r="BZ435" s="144"/>
      <c r="CA435" s="107" t="str">
        <f>+IF(LEN($I435)&gt;5,IF(BD!F435="N/A","",BD!F435),"")</f>
        <v/>
      </c>
      <c r="CB435" s="21"/>
      <c r="CC435" s="147"/>
      <c r="CD435" s="148"/>
      <c r="CE435" s="8" t="str">
        <f>+IF(LEN(I435)&gt;5,BD!M435,"")</f>
        <v/>
      </c>
      <c r="CF435" s="16" t="str">
        <f>+IF(LEN(I435)&gt;5,BD!N435,"")</f>
        <v/>
      </c>
      <c r="CG435" s="3" t="str">
        <f t="shared" si="243"/>
        <v/>
      </c>
      <c r="CH435" s="23" t="str">
        <f>+IF(AND(LEN($I435)&gt;5),IF(AND($J435&gt;N$1,$J435&lt;=$AO$1),1,IF((COUNTIFS(INCAPACIDADES!$C$1:$C$51,$I435,INCAPACIDADES!K$1:K$51,N$1))&gt;0,2,IF(VLOOKUP($C435,BD!$D$1:$F$501,3,0)&gt;N$1,0,3))),"")</f>
        <v/>
      </c>
      <c r="CI435" s="23" t="str">
        <f>+IF(AND(LEN($I435)&gt;5),IF(AND($J435&gt;O$1,$J435&lt;=$AO$1),1,IF((COUNTIFS(INCAPACIDADES!$C$1:$C$51,$I435,INCAPACIDADES!L$1:L$51,O$1))&gt;0,2,IF(VLOOKUP($C435,BD!$D$1:$F$501,3,0)&gt;O$1,0,3))),"")</f>
        <v/>
      </c>
      <c r="CJ435" s="23" t="str">
        <f>+IF(AND(LEN($I435)&gt;5),IF(AND($J435&gt;P$1,$J435&lt;=$AO$1),1,IF((COUNTIFS(INCAPACIDADES!$C$1:$C$51,$I435,INCAPACIDADES!M$1:M$51,P$1))&gt;0,2,IF(VLOOKUP($C435,BD!$D$1:$F$501,3,0)&gt;P$1,0,3))),"")</f>
        <v/>
      </c>
      <c r="CK435" s="23" t="str">
        <f>+IF(AND(LEN($I435)&gt;5),IF(AND($J435&gt;Q$1,$J435&lt;=$AO$1),1,IF((COUNTIFS(INCAPACIDADES!$C$1:$C$51,$I435,INCAPACIDADES!N$1:N$51,Q$1))&gt;0,2,IF(VLOOKUP($C435,BD!$D$1:$F$501,3,0)&gt;Q$1,0,3))),"")</f>
        <v/>
      </c>
      <c r="CL435" s="23" t="str">
        <f>+IF(AND(LEN($I435)&gt;5),IF(AND($J435&gt;R$1,$J435&lt;=$AO$1),1,IF((COUNTIFS(INCAPACIDADES!$C$1:$C$51,$I435,INCAPACIDADES!O$1:O$51,R$1))&gt;0,2,IF(VLOOKUP($C435,BD!$D$1:$F$501,3,0)&gt;R$1,0,3))),"")</f>
        <v/>
      </c>
      <c r="CM435" s="23" t="str">
        <f>+IF(AND(LEN($I435)&gt;5),IF(AND($J435&gt;S$1,$J435&lt;=$AO$1),1,IF((COUNTIFS(INCAPACIDADES!$C$1:$C$51,$I435,INCAPACIDADES!P$1:P$51,S$1))&gt;0,2,IF(VLOOKUP($C435,BD!$D$1:$F$501,3,0)&gt;S$1,0,3))),"")</f>
        <v/>
      </c>
      <c r="CN435" s="23" t="str">
        <f>+IF(AND(LEN($I435)&gt;5),IF(AND($J435&gt;T$1,$J435&lt;=$AO$1),1,IF((COUNTIFS(INCAPACIDADES!$C$1:$C$51,$I435,INCAPACIDADES!Q$1:Q$51,T$1))&gt;0,2,IF(VLOOKUP($C435,BD!$D$1:$F$501,3,0)&gt;T$1,0,3))),"")</f>
        <v/>
      </c>
      <c r="CO435" s="23" t="str">
        <f>+IF(AND(LEN($I435)&gt;5),IF(AND($J435&gt;U$1,$J435&lt;=$AO$1),1,IF((COUNTIFS(INCAPACIDADES!$C$1:$C$51,$I435,INCAPACIDADES!R$1:R$51,U$1))&gt;0,2,IF(VLOOKUP($C435,BD!$D$1:$F$501,3,0)&gt;U$1,0,3))),"")</f>
        <v/>
      </c>
      <c r="CP435" s="23" t="str">
        <f>+IF(AND(LEN($I435)&gt;5),IF(AND($J435&gt;V$1,$J435&lt;=$AO$1),1,IF((COUNTIFS(INCAPACIDADES!$C$1:$C$51,$I435,INCAPACIDADES!S$1:S$51,V$1))&gt;0,2,IF(VLOOKUP($C435,BD!$D$1:$F$501,3,0)&gt;V$1,0,3))),"")</f>
        <v/>
      </c>
      <c r="CQ435" s="23" t="str">
        <f>+IF(AND(LEN($I435)&gt;5),IF(AND($J435&gt;W$1,$J435&lt;=$AO$1),1,IF((COUNTIFS(INCAPACIDADES!$C$1:$C$51,$I435,INCAPACIDADES!T$1:T$51,W$1))&gt;0,2,IF(VLOOKUP($C435,BD!$D$1:$F$501,3,0)&gt;W$1,0,3))),"")</f>
        <v/>
      </c>
      <c r="CR435" s="23" t="str">
        <f>+IF(AND(LEN($I435)&gt;5),IF(AND($J435&gt;X$1,$J435&lt;=$AO$1),1,IF((COUNTIFS(INCAPACIDADES!$C$1:$C$51,$I435,INCAPACIDADES!U$1:U$51,X$1))&gt;0,2,IF(VLOOKUP($C435,BD!$D$1:$F$501,3,0)&gt;X$1,0,3))),"")</f>
        <v/>
      </c>
      <c r="CS435" s="23" t="str">
        <f>+IF(AND(LEN($I435)&gt;5),IF(AND($J435&gt;Y$1,$J435&lt;=$AO$1),1,IF((COUNTIFS(INCAPACIDADES!$C$1:$C$51,$I435,INCAPACIDADES!V$1:V$51,Y$1))&gt;0,2,IF(VLOOKUP($C435,BD!$D$1:$F$501,3,0)&gt;Y$1,0,3))),"")</f>
        <v/>
      </c>
      <c r="CT435" s="23" t="str">
        <f>+IF(AND(LEN($I435)&gt;5),IF(AND($J435&gt;Z$1,$J435&lt;=$AO$1),1,IF((COUNTIFS(INCAPACIDADES!$C$1:$C$51,$I435,INCAPACIDADES!W$1:W$51,Z$1))&gt;0,2,IF(VLOOKUP($C435,BD!$D$1:$F$501,3,0)&gt;Z$1,0,3))),"")</f>
        <v/>
      </c>
      <c r="CU435" s="23" t="str">
        <f>+IF(AND(LEN($I435)&gt;5),IF(AND($J435&gt;AA$1,$J435&lt;=$AO$1),1,IF((COUNTIFS(INCAPACIDADES!$C$1:$C$51,$I435,INCAPACIDADES!X$1:X$51,AA$1))&gt;0,2,IF(VLOOKUP($C435,BD!$D$1:$F$501,3,0)&gt;AA$1,0,3))),"")</f>
        <v/>
      </c>
      <c r="CV435" s="23" t="str">
        <f>+IF(AND(LEN($I435)&gt;5),IF(AND($J435&gt;AB$1,$J435&lt;=$AO$1),1,IF((COUNTIFS(INCAPACIDADES!$C$1:$C$51,$I435,INCAPACIDADES!Y$1:Y$51,AB$1))&gt;0,2,IF(VLOOKUP($C435,BD!$D$1:$F$501,3,0)&gt;AB$1,0,3))),"")</f>
        <v/>
      </c>
      <c r="CW435" s="23" t="str">
        <f>+IF(AND(LEN($I435)&gt;5),IF(AND($J435&gt;AC$1,$J435&lt;=$AO$1),1,IF((COUNTIFS(INCAPACIDADES!$C$1:$C$51,$I435,INCAPACIDADES!Z$1:Z$51,AC$1))&gt;0,2,IF(VLOOKUP($C435,BD!$D$1:$F$501,3,0)&gt;AC$1,0,3))),"")</f>
        <v/>
      </c>
      <c r="CX435" s="23" t="str">
        <f>+IF(AND(LEN($I435)&gt;5),IF(AND($J435&gt;AD$1,$J435&lt;=$AO$1),1,IF((COUNTIFS(INCAPACIDADES!$C$1:$C$51,$I435,INCAPACIDADES!AA$1:AA$51,AD$1))&gt;0,2,IF(VLOOKUP($C435,BD!$D$1:$F$501,3,0)&gt;AD$1,0,3))),"")</f>
        <v/>
      </c>
      <c r="CY435" s="23" t="str">
        <f>+IF(AND(LEN($I435)&gt;5),IF(AND($J435&gt;AE$1,$J435&lt;=$AO$1),1,IF((COUNTIFS(INCAPACIDADES!$C$1:$C$51,$I435,INCAPACIDADES!AB$1:AB$51,AE$1))&gt;0,2,IF(VLOOKUP($C435,BD!$D$1:$F$501,3,0)&gt;AE$1,0,3))),"")</f>
        <v/>
      </c>
      <c r="CZ435" s="23" t="str">
        <f>+IF(AND(LEN($I435)&gt;5),IF(AND($J435&gt;AF$1,$J435&lt;=$AO$1),1,IF((COUNTIFS(INCAPACIDADES!$C$1:$C$51,$I435,INCAPACIDADES!AC$1:AC$51,AF$1))&gt;0,2,IF(VLOOKUP($C435,BD!$D$1:$F$501,3,0)&gt;AF$1,0,3))),"")</f>
        <v/>
      </c>
      <c r="DA435" s="23" t="str">
        <f>+IF(AND(LEN($I435)&gt;5),IF(AND($J435&gt;AG$1,$J435&lt;=$AO$1),1,IF((COUNTIFS(INCAPACIDADES!$C$1:$C$51,$I435,INCAPACIDADES!AD$1:AD$51,AG$1))&gt;0,2,IF(VLOOKUP($C435,BD!$D$1:$F$501,3,0)&gt;AG$1,0,3))),"")</f>
        <v/>
      </c>
      <c r="DB435" s="23" t="str">
        <f>+IF(AND(LEN($I435)&gt;5),IF(AND($J435&gt;AH$1,$J435&lt;=$AO$1),1,IF((COUNTIFS(INCAPACIDADES!$C$1:$C$51,$I435,INCAPACIDADES!AE$1:AE$51,AH$1))&gt;0,2,IF(VLOOKUP($C435,BD!$D$1:$F$501,3,0)&gt;AH$1,0,3))),"")</f>
        <v/>
      </c>
      <c r="DC435" s="23" t="str">
        <f>+IF(AND(LEN($I435)&gt;5),IF(AND($J435&gt;AI$1,$J435&lt;=$AO$1),1,IF((COUNTIFS(INCAPACIDADES!$C$1:$C$51,$I435,INCAPACIDADES!AF$1:AF$51,AI$1))&gt;0,2,IF(VLOOKUP($C435,BD!$D$1:$F$501,3,0)&gt;AI$1,0,3))),"")</f>
        <v/>
      </c>
      <c r="DD435" s="23" t="str">
        <f>+IF(AND(LEN($I435)&gt;5),IF(AND($J435&gt;AJ$1,$J435&lt;=$AO$1),1,IF((COUNTIFS(INCAPACIDADES!$C$1:$C$51,$I435,INCAPACIDADES!AG$1:AG$51,AJ$1))&gt;0,2,IF(VLOOKUP($C435,BD!$D$1:$F$501,3,0)&gt;AJ$1,0,3))),"")</f>
        <v/>
      </c>
      <c r="DE435" s="23" t="str">
        <f>+IF(AND(LEN($I435)&gt;5),IF(AND($J435&gt;AK$1,$J435&lt;=$AO$1),1,IF((COUNTIFS(INCAPACIDADES!$C$1:$C$51,$I435,INCAPACIDADES!AH$1:AH$51,AK$1))&gt;0,2,IF(VLOOKUP($C435,BD!$D$1:$F$501,3,0)&gt;AK$1,0,3))),"")</f>
        <v/>
      </c>
      <c r="DF435" s="23" t="str">
        <f>+IF(AND(LEN($I435)&gt;5),IF(AND($J435&gt;AL$1,$J435&lt;=$AO$1),1,IF((COUNTIFS(INCAPACIDADES!$C$1:$C$51,$I435,INCAPACIDADES!AI$1:AI$51,AL$1))&gt;0,2,IF(VLOOKUP($C435,BD!$D$1:$F$501,3,0)&gt;AL$1,0,3))),"")</f>
        <v/>
      </c>
      <c r="DG435" s="23" t="str">
        <f>+IF(AND(LEN($I435)&gt;5),IF(AND($J435&gt;AM$1,$J435&lt;=$AO$1),1,IF((COUNTIFS(INCAPACIDADES!$C$1:$C$51,$I435,INCAPACIDADES!AJ$1:AJ$51,AM$1))&gt;0,2,IF(VLOOKUP($C435,BD!$D$1:$F$501,3,0)&gt;AM$1,0,3))),"")</f>
        <v/>
      </c>
      <c r="DH435" s="23" t="str">
        <f>+IF(AND(LEN($I435)&gt;5),IF(AND($J435&gt;AN$1,$J435&lt;=$AO$1),1,IF((COUNTIFS(INCAPACIDADES!$C$1:$C$51,$I435,INCAPACIDADES!AK$1:AK$51,AN$1))&gt;0,2,IF(VLOOKUP($C435,BD!$D$1:$F$501,3,0)&gt;AN$1,0,3))),"")</f>
        <v/>
      </c>
      <c r="DI435" s="23" t="str">
        <f>+IF(AND(LEN($I435)&gt;5),IF(AND($J435&gt;AO$1,$J435&lt;=$AO$1),1,IF((COUNTIFS(INCAPACIDADES!$C$1:$C$51,$I435,INCAPACIDADES!AL$1:AL$51,AO$1))&gt;0,2,IF(VLOOKUP($C435,BD!$D$1:$F$501,3,0)&gt;AO$1,0,3))),"")</f>
        <v/>
      </c>
      <c r="DJ435" s="23" t="str">
        <f>+IF(LEN($I435)&gt;5,IF(ISERROR(VLOOKUP(N435,'CODIGO PAGO'!$B$2:$B$20,1,0)),1,IF(OR(AND(CH435=1,N435&lt;&gt;"N"),AND(CH435=3,N435&lt;&gt;"B"),AND(CH435=2,LEFT(TRIM(N435),1)&lt;&gt;"I")),1,IF(OR(AND(CH435=0,N435="N"),AND(CH435=0,N435="B"),AND(CH435=0,LEFT(TRIM(N435),1)="I")),1,0))),"")</f>
        <v/>
      </c>
      <c r="DK435" s="23" t="str">
        <f t="shared" si="244"/>
        <v/>
      </c>
      <c r="DL435" s="23" t="str">
        <f>+IF(LEN($I435)&gt;5,IF(ISERROR(VLOOKUP(P435,'CODIGO PAGO'!$B$2:$B$20,1,0)),1,IF(OR(AND(CJ435=1,P435&lt;&gt;"N"),AND(CJ435=3,P435&lt;&gt;"B"),AND(CJ435=2,LEFT(TRIM(P435),1)&lt;&gt;"I")),1,IF(OR(AND(CJ435=0,P435="N"),AND(CJ435=0,P435="B"),AND(CJ435=0,LEFT(TRIM(P435),1)="I")),1,0))),"")</f>
        <v/>
      </c>
      <c r="DM435" s="23" t="str">
        <f t="shared" si="245"/>
        <v/>
      </c>
      <c r="DN435" s="23" t="str">
        <f>+IF(LEN($I435)&gt;5,IF(ISERROR(VLOOKUP(R435,'CODIGO PAGO'!$B$2:$B$20,1,0)),1,IF(OR(AND(CL435=1,R435&lt;&gt;"N"),AND(CL435=3,R435&lt;&gt;"B"),AND(CL435=2,LEFT(TRIM(R435),1)&lt;&gt;"I")),1,IF(OR(AND(CL435=0,R435="N"),AND(CL435=0,R435="B"),AND(CL435=0,LEFT(TRIM(R435),1)="I")),1,0))),"")</f>
        <v/>
      </c>
      <c r="DO435" s="23" t="str">
        <f t="shared" si="246"/>
        <v/>
      </c>
      <c r="DP435" s="23" t="str">
        <f>+IF(LEN($I435)&gt;5,IF(ISERROR(VLOOKUP(T435,'CODIGO PAGO'!$B$2:$B$20,1,0)),1,IF(OR(AND(CN435=1,T435&lt;&gt;"N"),AND(CN435=3,T435&lt;&gt;"B"),AND(CN435=2,LEFT(TRIM(T435),1)&lt;&gt;"I")),1,IF(OR(AND(CN435=0,T435="N"),AND(CN435=0,T435="B"),AND(CN435=0,LEFT(TRIM(T435),1)="I")),1,0))),"")</f>
        <v/>
      </c>
      <c r="DQ435" s="23" t="str">
        <f t="shared" si="247"/>
        <v/>
      </c>
      <c r="DR435" s="23" t="str">
        <f>+IF(LEN($I435)&gt;5,IF(ISERROR(VLOOKUP(V435,'CODIGO PAGO'!$B$2:$B$20,1,0)),1,IF(OR(AND(CP435=1,V435&lt;&gt;"N"),AND(CP435=3,V435&lt;&gt;"B"),AND(CP435=2,LEFT(TRIM(V435),1)&lt;&gt;"I")),1,IF(OR(AND(CP435=0,V435="N"),AND(CP435=0,V435="B"),AND(CP435=0,LEFT(TRIM(V435),1)="I")),1,0))),"")</f>
        <v/>
      </c>
      <c r="DS435" s="23" t="str">
        <f t="shared" si="248"/>
        <v/>
      </c>
      <c r="DT435" s="23" t="str">
        <f>+IF(LEN($I435)&gt;5,IF(ISERROR(VLOOKUP(X435,'CODIGO PAGO'!$B$2:$B$20,1,0)),1,IF(OR(AND(CR435=1,X435&lt;&gt;"N"),AND(CR435=3,X435&lt;&gt;"B"),AND(CR435=2,LEFT(TRIM(X435),1)&lt;&gt;"I")),1,IF(OR(AND(CR435=0,X435="N"),AND(CR435=0,X435="B"),AND(CR435=0,LEFT(TRIM(X435),1)="I")),1,0))),"")</f>
        <v/>
      </c>
      <c r="DU435" s="23" t="str">
        <f t="shared" si="249"/>
        <v/>
      </c>
      <c r="DV435" s="23" t="str">
        <f>+IF(LEN($I435)&gt;5,IF(ISERROR(VLOOKUP(Z435,'CODIGO PAGO'!$B$2:$B$20,1,0)),1,IF(OR(AND(CT435=1,Z435&lt;&gt;"N"),AND(CT435=3,Z435&lt;&gt;"B"),AND(CT435=2,LEFT(TRIM(Z435),1)&lt;&gt;"I")),1,IF(OR(AND(CT435=0,Z435="N"),AND(CT435=0,Z435="B"),AND(CT435=0,LEFT(TRIM(Z435),1)="I")),1,0))),"")</f>
        <v/>
      </c>
      <c r="DW435" s="23" t="str">
        <f t="shared" si="250"/>
        <v/>
      </c>
      <c r="DX435" s="23" t="str">
        <f>+IF(LEN($I435)&gt;5,IF(ISERROR(VLOOKUP(AB435,'CODIGO PAGO'!$B$2:$B$20,1,0)),1,IF(OR(AND(CV435=1,AB435&lt;&gt;"N"),AND(CV435=3,AB435&lt;&gt;"B"),AND(CV435=2,LEFT(TRIM(AB435),1)&lt;&gt;"I")),1,IF(OR(AND(CV435=0,AB435="N"),AND(CV435=0,AB435="B"),AND(CV435=0,LEFT(TRIM(AB435),1)="I")),1,0))),"")</f>
        <v/>
      </c>
      <c r="DY435" s="23" t="str">
        <f t="shared" si="251"/>
        <v/>
      </c>
      <c r="DZ435" s="23" t="str">
        <f>+IF(LEN($I435)&gt;5,IF(ISERROR(VLOOKUP(AD435,'CODIGO PAGO'!$B$2:$B$20,1,0)),1,IF(OR(AND(CX435=1,AD435&lt;&gt;"N"),AND(CX435=3,AD435&lt;&gt;"B"),AND(CX435=2,LEFT(TRIM(AD435),1)&lt;&gt;"I")),1,IF(OR(AND(CX435=0,AD435="N"),AND(CX435=0,AD435="B"),AND(CX435=0,LEFT(TRIM(AD435),1)="I")),1,0))),"")</f>
        <v/>
      </c>
      <c r="EA435" s="23" t="str">
        <f t="shared" si="252"/>
        <v/>
      </c>
      <c r="EB435" s="23" t="str">
        <f>+IF(LEN($I435)&gt;5,IF(ISERROR(VLOOKUP(AF435,'CODIGO PAGO'!$B$2:$B$20,1,0)),1,IF(OR(AND(CZ435=1,AF435&lt;&gt;"N"),AND(CZ435=3,AF435&lt;&gt;"B"),AND(CZ435=2,LEFT(TRIM(AF435),1)&lt;&gt;"I")),1,IF(OR(AND(CZ435=0,AF435="N"),AND(CZ435=0,AF435="B"),AND(CZ435=0,LEFT(TRIM(AF435),1)="I")),1,0))),"")</f>
        <v/>
      </c>
      <c r="EC435" s="23" t="str">
        <f t="shared" si="253"/>
        <v/>
      </c>
      <c r="ED435" s="23" t="str">
        <f>+IF(LEN($I435)&gt;5,IF(ISERROR(VLOOKUP(AH435,'CODIGO PAGO'!$B$2:$B$20,1,0)),1,IF(OR(AND(DB435=1,AH435&lt;&gt;"N"),AND(DB435=3,AH435&lt;&gt;"B"),AND(DB435=2,LEFT(TRIM(AH435),1)&lt;&gt;"I")),1,IF(OR(AND(DB435=0,AH435="N"),AND(DB435=0,AH435="B"),AND(DB435=0,LEFT(TRIM(AH435),1)="I")),1,0))),"")</f>
        <v/>
      </c>
      <c r="EE435" s="23" t="str">
        <f t="shared" si="254"/>
        <v/>
      </c>
      <c r="EF435" s="23" t="str">
        <f>+IF(LEN($I435)&gt;5,IF(ISERROR(VLOOKUP(AJ435,'CODIGO PAGO'!$B$2:$B$20,1,0)),1,IF(OR(AND(DD435=1,AJ435&lt;&gt;"N"),AND(DD435=3,AJ435&lt;&gt;"B"),AND(DD435=2,LEFT(TRIM(AJ435),1)&lt;&gt;"I")),1,IF(OR(AND(DD435=0,AJ435="N"),AND(DD435=0,AJ435="B"),AND(DD435=0,LEFT(TRIM(AJ435),1)="I")),1,0))),"")</f>
        <v/>
      </c>
      <c r="EG435" s="23" t="str">
        <f t="shared" si="255"/>
        <v/>
      </c>
      <c r="EH435" s="23" t="str">
        <f>+IF(LEN($I435)&gt;5,IF(ISERROR(VLOOKUP(AL435,'CODIGO PAGO'!$B$2:$B$20,1,0)),1,IF(OR(AND(DF435=1,AL435&lt;&gt;"N"),AND(DF435=3,AL435&lt;&gt;"B"),AND(DF435=2,LEFT(TRIM(AL435),1)&lt;&gt;"I")),1,IF(OR(AND(DF435=0,AL435="N"),AND(DF435=0,AL435="B"),AND(DF435=0,LEFT(TRIM(AL435),1)="I")),1,0))),"")</f>
        <v/>
      </c>
      <c r="EI435" s="23" t="str">
        <f t="shared" si="256"/>
        <v/>
      </c>
      <c r="EJ435" s="23" t="str">
        <f>+IF(LEN($I435)&gt;5,IF(ISERROR(VLOOKUP(AN435,'CODIGO PAGO'!$B$2:$B$20,1,0)),1,IF(OR(AND(DH435=1,AN435&lt;&gt;"N"),AND(DH435=3,AN435&lt;&gt;"B"),AND(DH435=2,LEFT(TRIM(AN435),1)&lt;&gt;"I")),1,IF(OR(AND(DH435=0,AN435="N"),AND(DH435=0,AN435="B"),AND(DH435=0,LEFT(TRIM(AN435),1)="I")),1,0))),"")</f>
        <v/>
      </c>
      <c r="EK435" s="23" t="str">
        <f t="shared" si="257"/>
        <v/>
      </c>
      <c r="EL435" s="24" t="str">
        <f t="shared" si="258"/>
        <v/>
      </c>
    </row>
    <row r="436" spans="1:142" s="26" customFormat="1">
      <c r="A436" s="15" t="str">
        <f t="shared" si="224"/>
        <v/>
      </c>
      <c r="B436" s="1" t="str">
        <f>+IF(LEN(I436)&gt;5,'CODIGO PAGO'!$B$28,"")</f>
        <v/>
      </c>
      <c r="C436" s="1" t="str">
        <f>+IF(LEN($I436)&gt;5,BD!D436,"")</f>
        <v/>
      </c>
      <c r="D436" s="168" t="str">
        <f>+IF(LEN($I436)&gt;5,BD!A436,"")</f>
        <v/>
      </c>
      <c r="E436" s="1" t="str">
        <f>+IF(LEN($I436)&gt;5,BD!B436,"")</f>
        <v/>
      </c>
      <c r="F436" s="1" t="str">
        <f>+IF(LEN($I436)&gt;5,BD!C436,"")</f>
        <v/>
      </c>
      <c r="G436" s="141"/>
      <c r="H436" s="141"/>
      <c r="I436" s="1" t="str">
        <f>+IF(LEN(BD!G436)&gt;5,BD!G436,"")</f>
        <v/>
      </c>
      <c r="J436" s="167" t="str">
        <f>+IF(LEN($I436)&gt;5,BD!E436,"")</f>
        <v/>
      </c>
      <c r="K436" s="6" t="str">
        <f t="shared" si="225"/>
        <v/>
      </c>
      <c r="L436" s="87" t="str">
        <f>+IF(LEN($I436)&gt;5,BD!H436,"")</f>
        <v/>
      </c>
      <c r="M436" s="40" t="str">
        <f t="shared" si="226"/>
        <v/>
      </c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4" t="str">
        <f t="shared" si="227"/>
        <v/>
      </c>
      <c r="AQ436" s="5" t="str">
        <f t="shared" si="228"/>
        <v/>
      </c>
      <c r="AR436" s="91" t="str">
        <f t="shared" si="229"/>
        <v/>
      </c>
      <c r="AS436" s="5" t="str">
        <f t="shared" si="230"/>
        <v/>
      </c>
      <c r="AT436" s="91" t="str">
        <f t="shared" si="231"/>
        <v/>
      </c>
      <c r="AU436" s="4" t="str">
        <f t="shared" si="232"/>
        <v/>
      </c>
      <c r="AV436" s="4" t="str">
        <f t="shared" si="233"/>
        <v/>
      </c>
      <c r="AW436" s="4" t="str">
        <f t="shared" si="234"/>
        <v/>
      </c>
      <c r="AX436" s="4" t="str">
        <f t="shared" si="235"/>
        <v/>
      </c>
      <c r="AY436" s="88" t="str">
        <f t="shared" si="236"/>
        <v/>
      </c>
      <c r="AZ436" s="17" t="str">
        <f t="shared" si="237"/>
        <v/>
      </c>
      <c r="BA436" s="18" t="str">
        <f t="shared" si="238"/>
        <v/>
      </c>
      <c r="BB436" s="19" t="str">
        <f>+IF(LEN(I436)&gt;5,IF(INT(RIGHT(B436,1))=9,0.5*L436*AY436,INT(MID(B436,5,LEN(B436)-4))*L436)+IFERROR(VLOOKUP(I436,AJUSTES!$A$1:$I$50,9,0),0),"")</f>
        <v/>
      </c>
      <c r="BC436" s="12"/>
      <c r="BD436" s="19" t="str">
        <f t="shared" si="239"/>
        <v/>
      </c>
      <c r="BE436" s="18" t="str">
        <f t="shared" si="240"/>
        <v/>
      </c>
      <c r="BF436" s="139" t="str">
        <f t="shared" si="241"/>
        <v/>
      </c>
      <c r="BG436" s="114"/>
      <c r="BH436" s="18" t="str">
        <f t="shared" si="242"/>
        <v/>
      </c>
      <c r="BI436" s="13"/>
      <c r="BJ436" s="12"/>
      <c r="BK436" s="12"/>
      <c r="BL436" s="145"/>
      <c r="BM436" s="12"/>
      <c r="BN436" s="12"/>
      <c r="BO436" s="12"/>
      <c r="BP436" s="12"/>
      <c r="BQ436" s="12"/>
      <c r="BR436" s="12"/>
      <c r="BS436" s="146"/>
      <c r="BT436" s="14"/>
      <c r="BU436" s="12"/>
      <c r="BV436" s="12"/>
      <c r="BW436" s="12"/>
      <c r="BX436" s="12"/>
      <c r="BY436" s="12"/>
      <c r="BZ436" s="144"/>
      <c r="CA436" s="107" t="str">
        <f>+IF(LEN($I436)&gt;5,IF(BD!F436="N/A","",BD!F436),"")</f>
        <v/>
      </c>
      <c r="CB436" s="21"/>
      <c r="CC436" s="147"/>
      <c r="CD436" s="148"/>
      <c r="CE436" s="8" t="str">
        <f>+IF(LEN(I436)&gt;5,BD!M436,"")</f>
        <v/>
      </c>
      <c r="CF436" s="16" t="str">
        <f>+IF(LEN(I436)&gt;5,BD!N436,"")</f>
        <v/>
      </c>
      <c r="CG436" s="3" t="str">
        <f t="shared" si="243"/>
        <v/>
      </c>
      <c r="CH436" s="23" t="str">
        <f>+IF(AND(LEN($I436)&gt;5),IF(AND($J436&gt;N$1,$J436&lt;=$AO$1),1,IF((COUNTIFS(INCAPACIDADES!$C$1:$C$51,$I436,INCAPACIDADES!K$1:K$51,N$1))&gt;0,2,IF(VLOOKUP($C436,BD!$D$1:$F$501,3,0)&gt;N$1,0,3))),"")</f>
        <v/>
      </c>
      <c r="CI436" s="23" t="str">
        <f>+IF(AND(LEN($I436)&gt;5),IF(AND($J436&gt;O$1,$J436&lt;=$AO$1),1,IF((COUNTIFS(INCAPACIDADES!$C$1:$C$51,$I436,INCAPACIDADES!L$1:L$51,O$1))&gt;0,2,IF(VLOOKUP($C436,BD!$D$1:$F$501,3,0)&gt;O$1,0,3))),"")</f>
        <v/>
      </c>
      <c r="CJ436" s="23" t="str">
        <f>+IF(AND(LEN($I436)&gt;5),IF(AND($J436&gt;P$1,$J436&lt;=$AO$1),1,IF((COUNTIFS(INCAPACIDADES!$C$1:$C$51,$I436,INCAPACIDADES!M$1:M$51,P$1))&gt;0,2,IF(VLOOKUP($C436,BD!$D$1:$F$501,3,0)&gt;P$1,0,3))),"")</f>
        <v/>
      </c>
      <c r="CK436" s="23" t="str">
        <f>+IF(AND(LEN($I436)&gt;5),IF(AND($J436&gt;Q$1,$J436&lt;=$AO$1),1,IF((COUNTIFS(INCAPACIDADES!$C$1:$C$51,$I436,INCAPACIDADES!N$1:N$51,Q$1))&gt;0,2,IF(VLOOKUP($C436,BD!$D$1:$F$501,3,0)&gt;Q$1,0,3))),"")</f>
        <v/>
      </c>
      <c r="CL436" s="23" t="str">
        <f>+IF(AND(LEN($I436)&gt;5),IF(AND($J436&gt;R$1,$J436&lt;=$AO$1),1,IF((COUNTIFS(INCAPACIDADES!$C$1:$C$51,$I436,INCAPACIDADES!O$1:O$51,R$1))&gt;0,2,IF(VLOOKUP($C436,BD!$D$1:$F$501,3,0)&gt;R$1,0,3))),"")</f>
        <v/>
      </c>
      <c r="CM436" s="23" t="str">
        <f>+IF(AND(LEN($I436)&gt;5),IF(AND($J436&gt;S$1,$J436&lt;=$AO$1),1,IF((COUNTIFS(INCAPACIDADES!$C$1:$C$51,$I436,INCAPACIDADES!P$1:P$51,S$1))&gt;0,2,IF(VLOOKUP($C436,BD!$D$1:$F$501,3,0)&gt;S$1,0,3))),"")</f>
        <v/>
      </c>
      <c r="CN436" s="23" t="str">
        <f>+IF(AND(LEN($I436)&gt;5),IF(AND($J436&gt;T$1,$J436&lt;=$AO$1),1,IF((COUNTIFS(INCAPACIDADES!$C$1:$C$51,$I436,INCAPACIDADES!Q$1:Q$51,T$1))&gt;0,2,IF(VLOOKUP($C436,BD!$D$1:$F$501,3,0)&gt;T$1,0,3))),"")</f>
        <v/>
      </c>
      <c r="CO436" s="23" t="str">
        <f>+IF(AND(LEN($I436)&gt;5),IF(AND($J436&gt;U$1,$J436&lt;=$AO$1),1,IF((COUNTIFS(INCAPACIDADES!$C$1:$C$51,$I436,INCAPACIDADES!R$1:R$51,U$1))&gt;0,2,IF(VLOOKUP($C436,BD!$D$1:$F$501,3,0)&gt;U$1,0,3))),"")</f>
        <v/>
      </c>
      <c r="CP436" s="23" t="str">
        <f>+IF(AND(LEN($I436)&gt;5),IF(AND($J436&gt;V$1,$J436&lt;=$AO$1),1,IF((COUNTIFS(INCAPACIDADES!$C$1:$C$51,$I436,INCAPACIDADES!S$1:S$51,V$1))&gt;0,2,IF(VLOOKUP($C436,BD!$D$1:$F$501,3,0)&gt;V$1,0,3))),"")</f>
        <v/>
      </c>
      <c r="CQ436" s="23" t="str">
        <f>+IF(AND(LEN($I436)&gt;5),IF(AND($J436&gt;W$1,$J436&lt;=$AO$1),1,IF((COUNTIFS(INCAPACIDADES!$C$1:$C$51,$I436,INCAPACIDADES!T$1:T$51,W$1))&gt;0,2,IF(VLOOKUP($C436,BD!$D$1:$F$501,3,0)&gt;W$1,0,3))),"")</f>
        <v/>
      </c>
      <c r="CR436" s="23" t="str">
        <f>+IF(AND(LEN($I436)&gt;5),IF(AND($J436&gt;X$1,$J436&lt;=$AO$1),1,IF((COUNTIFS(INCAPACIDADES!$C$1:$C$51,$I436,INCAPACIDADES!U$1:U$51,X$1))&gt;0,2,IF(VLOOKUP($C436,BD!$D$1:$F$501,3,0)&gt;X$1,0,3))),"")</f>
        <v/>
      </c>
      <c r="CS436" s="23" t="str">
        <f>+IF(AND(LEN($I436)&gt;5),IF(AND($J436&gt;Y$1,$J436&lt;=$AO$1),1,IF((COUNTIFS(INCAPACIDADES!$C$1:$C$51,$I436,INCAPACIDADES!V$1:V$51,Y$1))&gt;0,2,IF(VLOOKUP($C436,BD!$D$1:$F$501,3,0)&gt;Y$1,0,3))),"")</f>
        <v/>
      </c>
      <c r="CT436" s="23" t="str">
        <f>+IF(AND(LEN($I436)&gt;5),IF(AND($J436&gt;Z$1,$J436&lt;=$AO$1),1,IF((COUNTIFS(INCAPACIDADES!$C$1:$C$51,$I436,INCAPACIDADES!W$1:W$51,Z$1))&gt;0,2,IF(VLOOKUP($C436,BD!$D$1:$F$501,3,0)&gt;Z$1,0,3))),"")</f>
        <v/>
      </c>
      <c r="CU436" s="23" t="str">
        <f>+IF(AND(LEN($I436)&gt;5),IF(AND($J436&gt;AA$1,$J436&lt;=$AO$1),1,IF((COUNTIFS(INCAPACIDADES!$C$1:$C$51,$I436,INCAPACIDADES!X$1:X$51,AA$1))&gt;0,2,IF(VLOOKUP($C436,BD!$D$1:$F$501,3,0)&gt;AA$1,0,3))),"")</f>
        <v/>
      </c>
      <c r="CV436" s="23" t="str">
        <f>+IF(AND(LEN($I436)&gt;5),IF(AND($J436&gt;AB$1,$J436&lt;=$AO$1),1,IF((COUNTIFS(INCAPACIDADES!$C$1:$C$51,$I436,INCAPACIDADES!Y$1:Y$51,AB$1))&gt;0,2,IF(VLOOKUP($C436,BD!$D$1:$F$501,3,0)&gt;AB$1,0,3))),"")</f>
        <v/>
      </c>
      <c r="CW436" s="23" t="str">
        <f>+IF(AND(LEN($I436)&gt;5),IF(AND($J436&gt;AC$1,$J436&lt;=$AO$1),1,IF((COUNTIFS(INCAPACIDADES!$C$1:$C$51,$I436,INCAPACIDADES!Z$1:Z$51,AC$1))&gt;0,2,IF(VLOOKUP($C436,BD!$D$1:$F$501,3,0)&gt;AC$1,0,3))),"")</f>
        <v/>
      </c>
      <c r="CX436" s="23" t="str">
        <f>+IF(AND(LEN($I436)&gt;5),IF(AND($J436&gt;AD$1,$J436&lt;=$AO$1),1,IF((COUNTIFS(INCAPACIDADES!$C$1:$C$51,$I436,INCAPACIDADES!AA$1:AA$51,AD$1))&gt;0,2,IF(VLOOKUP($C436,BD!$D$1:$F$501,3,0)&gt;AD$1,0,3))),"")</f>
        <v/>
      </c>
      <c r="CY436" s="23" t="str">
        <f>+IF(AND(LEN($I436)&gt;5),IF(AND($J436&gt;AE$1,$J436&lt;=$AO$1),1,IF((COUNTIFS(INCAPACIDADES!$C$1:$C$51,$I436,INCAPACIDADES!AB$1:AB$51,AE$1))&gt;0,2,IF(VLOOKUP($C436,BD!$D$1:$F$501,3,0)&gt;AE$1,0,3))),"")</f>
        <v/>
      </c>
      <c r="CZ436" s="23" t="str">
        <f>+IF(AND(LEN($I436)&gt;5),IF(AND($J436&gt;AF$1,$J436&lt;=$AO$1),1,IF((COUNTIFS(INCAPACIDADES!$C$1:$C$51,$I436,INCAPACIDADES!AC$1:AC$51,AF$1))&gt;0,2,IF(VLOOKUP($C436,BD!$D$1:$F$501,3,0)&gt;AF$1,0,3))),"")</f>
        <v/>
      </c>
      <c r="DA436" s="23" t="str">
        <f>+IF(AND(LEN($I436)&gt;5),IF(AND($J436&gt;AG$1,$J436&lt;=$AO$1),1,IF((COUNTIFS(INCAPACIDADES!$C$1:$C$51,$I436,INCAPACIDADES!AD$1:AD$51,AG$1))&gt;0,2,IF(VLOOKUP($C436,BD!$D$1:$F$501,3,0)&gt;AG$1,0,3))),"")</f>
        <v/>
      </c>
      <c r="DB436" s="23" t="str">
        <f>+IF(AND(LEN($I436)&gt;5),IF(AND($J436&gt;AH$1,$J436&lt;=$AO$1),1,IF((COUNTIFS(INCAPACIDADES!$C$1:$C$51,$I436,INCAPACIDADES!AE$1:AE$51,AH$1))&gt;0,2,IF(VLOOKUP($C436,BD!$D$1:$F$501,3,0)&gt;AH$1,0,3))),"")</f>
        <v/>
      </c>
      <c r="DC436" s="23" t="str">
        <f>+IF(AND(LEN($I436)&gt;5),IF(AND($J436&gt;AI$1,$J436&lt;=$AO$1),1,IF((COUNTIFS(INCAPACIDADES!$C$1:$C$51,$I436,INCAPACIDADES!AF$1:AF$51,AI$1))&gt;0,2,IF(VLOOKUP($C436,BD!$D$1:$F$501,3,0)&gt;AI$1,0,3))),"")</f>
        <v/>
      </c>
      <c r="DD436" s="23" t="str">
        <f>+IF(AND(LEN($I436)&gt;5),IF(AND($J436&gt;AJ$1,$J436&lt;=$AO$1),1,IF((COUNTIFS(INCAPACIDADES!$C$1:$C$51,$I436,INCAPACIDADES!AG$1:AG$51,AJ$1))&gt;0,2,IF(VLOOKUP($C436,BD!$D$1:$F$501,3,0)&gt;AJ$1,0,3))),"")</f>
        <v/>
      </c>
      <c r="DE436" s="23" t="str">
        <f>+IF(AND(LEN($I436)&gt;5),IF(AND($J436&gt;AK$1,$J436&lt;=$AO$1),1,IF((COUNTIFS(INCAPACIDADES!$C$1:$C$51,$I436,INCAPACIDADES!AH$1:AH$51,AK$1))&gt;0,2,IF(VLOOKUP($C436,BD!$D$1:$F$501,3,0)&gt;AK$1,0,3))),"")</f>
        <v/>
      </c>
      <c r="DF436" s="23" t="str">
        <f>+IF(AND(LEN($I436)&gt;5),IF(AND($J436&gt;AL$1,$J436&lt;=$AO$1),1,IF((COUNTIFS(INCAPACIDADES!$C$1:$C$51,$I436,INCAPACIDADES!AI$1:AI$51,AL$1))&gt;0,2,IF(VLOOKUP($C436,BD!$D$1:$F$501,3,0)&gt;AL$1,0,3))),"")</f>
        <v/>
      </c>
      <c r="DG436" s="23" t="str">
        <f>+IF(AND(LEN($I436)&gt;5),IF(AND($J436&gt;AM$1,$J436&lt;=$AO$1),1,IF((COUNTIFS(INCAPACIDADES!$C$1:$C$51,$I436,INCAPACIDADES!AJ$1:AJ$51,AM$1))&gt;0,2,IF(VLOOKUP($C436,BD!$D$1:$F$501,3,0)&gt;AM$1,0,3))),"")</f>
        <v/>
      </c>
      <c r="DH436" s="23" t="str">
        <f>+IF(AND(LEN($I436)&gt;5),IF(AND($J436&gt;AN$1,$J436&lt;=$AO$1),1,IF((COUNTIFS(INCAPACIDADES!$C$1:$C$51,$I436,INCAPACIDADES!AK$1:AK$51,AN$1))&gt;0,2,IF(VLOOKUP($C436,BD!$D$1:$F$501,3,0)&gt;AN$1,0,3))),"")</f>
        <v/>
      </c>
      <c r="DI436" s="23" t="str">
        <f>+IF(AND(LEN($I436)&gt;5),IF(AND($J436&gt;AO$1,$J436&lt;=$AO$1),1,IF((COUNTIFS(INCAPACIDADES!$C$1:$C$51,$I436,INCAPACIDADES!AL$1:AL$51,AO$1))&gt;0,2,IF(VLOOKUP($C436,BD!$D$1:$F$501,3,0)&gt;AO$1,0,3))),"")</f>
        <v/>
      </c>
      <c r="DJ436" s="23" t="str">
        <f>+IF(LEN($I436)&gt;5,IF(ISERROR(VLOOKUP(N436,'CODIGO PAGO'!$B$2:$B$20,1,0)),1,IF(OR(AND(CH436=1,N436&lt;&gt;"N"),AND(CH436=3,N436&lt;&gt;"B"),AND(CH436=2,LEFT(TRIM(N436),1)&lt;&gt;"I")),1,IF(OR(AND(CH436=0,N436="N"),AND(CH436=0,N436="B"),AND(CH436=0,LEFT(TRIM(N436),1)="I")),1,0))),"")</f>
        <v/>
      </c>
      <c r="DK436" s="23" t="str">
        <f t="shared" si="244"/>
        <v/>
      </c>
      <c r="DL436" s="23" t="str">
        <f>+IF(LEN($I436)&gt;5,IF(ISERROR(VLOOKUP(P436,'CODIGO PAGO'!$B$2:$B$20,1,0)),1,IF(OR(AND(CJ436=1,P436&lt;&gt;"N"),AND(CJ436=3,P436&lt;&gt;"B"),AND(CJ436=2,LEFT(TRIM(P436),1)&lt;&gt;"I")),1,IF(OR(AND(CJ436=0,P436="N"),AND(CJ436=0,P436="B"),AND(CJ436=0,LEFT(TRIM(P436),1)="I")),1,0))),"")</f>
        <v/>
      </c>
      <c r="DM436" s="23" t="str">
        <f t="shared" si="245"/>
        <v/>
      </c>
      <c r="DN436" s="23" t="str">
        <f>+IF(LEN($I436)&gt;5,IF(ISERROR(VLOOKUP(R436,'CODIGO PAGO'!$B$2:$B$20,1,0)),1,IF(OR(AND(CL436=1,R436&lt;&gt;"N"),AND(CL436=3,R436&lt;&gt;"B"),AND(CL436=2,LEFT(TRIM(R436),1)&lt;&gt;"I")),1,IF(OR(AND(CL436=0,R436="N"),AND(CL436=0,R436="B"),AND(CL436=0,LEFT(TRIM(R436),1)="I")),1,0))),"")</f>
        <v/>
      </c>
      <c r="DO436" s="23" t="str">
        <f t="shared" si="246"/>
        <v/>
      </c>
      <c r="DP436" s="23" t="str">
        <f>+IF(LEN($I436)&gt;5,IF(ISERROR(VLOOKUP(T436,'CODIGO PAGO'!$B$2:$B$20,1,0)),1,IF(OR(AND(CN436=1,T436&lt;&gt;"N"),AND(CN436=3,T436&lt;&gt;"B"),AND(CN436=2,LEFT(TRIM(T436),1)&lt;&gt;"I")),1,IF(OR(AND(CN436=0,T436="N"),AND(CN436=0,T436="B"),AND(CN436=0,LEFT(TRIM(T436),1)="I")),1,0))),"")</f>
        <v/>
      </c>
      <c r="DQ436" s="23" t="str">
        <f t="shared" si="247"/>
        <v/>
      </c>
      <c r="DR436" s="23" t="str">
        <f>+IF(LEN($I436)&gt;5,IF(ISERROR(VLOOKUP(V436,'CODIGO PAGO'!$B$2:$B$20,1,0)),1,IF(OR(AND(CP436=1,V436&lt;&gt;"N"),AND(CP436=3,V436&lt;&gt;"B"),AND(CP436=2,LEFT(TRIM(V436),1)&lt;&gt;"I")),1,IF(OR(AND(CP436=0,V436="N"),AND(CP436=0,V436="B"),AND(CP436=0,LEFT(TRIM(V436),1)="I")),1,0))),"")</f>
        <v/>
      </c>
      <c r="DS436" s="23" t="str">
        <f t="shared" si="248"/>
        <v/>
      </c>
      <c r="DT436" s="23" t="str">
        <f>+IF(LEN($I436)&gt;5,IF(ISERROR(VLOOKUP(X436,'CODIGO PAGO'!$B$2:$B$20,1,0)),1,IF(OR(AND(CR436=1,X436&lt;&gt;"N"),AND(CR436=3,X436&lt;&gt;"B"),AND(CR436=2,LEFT(TRIM(X436),1)&lt;&gt;"I")),1,IF(OR(AND(CR436=0,X436="N"),AND(CR436=0,X436="B"),AND(CR436=0,LEFT(TRIM(X436),1)="I")),1,0))),"")</f>
        <v/>
      </c>
      <c r="DU436" s="23" t="str">
        <f t="shared" si="249"/>
        <v/>
      </c>
      <c r="DV436" s="23" t="str">
        <f>+IF(LEN($I436)&gt;5,IF(ISERROR(VLOOKUP(Z436,'CODIGO PAGO'!$B$2:$B$20,1,0)),1,IF(OR(AND(CT436=1,Z436&lt;&gt;"N"),AND(CT436=3,Z436&lt;&gt;"B"),AND(CT436=2,LEFT(TRIM(Z436),1)&lt;&gt;"I")),1,IF(OR(AND(CT436=0,Z436="N"),AND(CT436=0,Z436="B"),AND(CT436=0,LEFT(TRIM(Z436),1)="I")),1,0))),"")</f>
        <v/>
      </c>
      <c r="DW436" s="23" t="str">
        <f t="shared" si="250"/>
        <v/>
      </c>
      <c r="DX436" s="23" t="str">
        <f>+IF(LEN($I436)&gt;5,IF(ISERROR(VLOOKUP(AB436,'CODIGO PAGO'!$B$2:$B$20,1,0)),1,IF(OR(AND(CV436=1,AB436&lt;&gt;"N"),AND(CV436=3,AB436&lt;&gt;"B"),AND(CV436=2,LEFT(TRIM(AB436),1)&lt;&gt;"I")),1,IF(OR(AND(CV436=0,AB436="N"),AND(CV436=0,AB436="B"),AND(CV436=0,LEFT(TRIM(AB436),1)="I")),1,0))),"")</f>
        <v/>
      </c>
      <c r="DY436" s="23" t="str">
        <f t="shared" si="251"/>
        <v/>
      </c>
      <c r="DZ436" s="23" t="str">
        <f>+IF(LEN($I436)&gt;5,IF(ISERROR(VLOOKUP(AD436,'CODIGO PAGO'!$B$2:$B$20,1,0)),1,IF(OR(AND(CX436=1,AD436&lt;&gt;"N"),AND(CX436=3,AD436&lt;&gt;"B"),AND(CX436=2,LEFT(TRIM(AD436),1)&lt;&gt;"I")),1,IF(OR(AND(CX436=0,AD436="N"),AND(CX436=0,AD436="B"),AND(CX436=0,LEFT(TRIM(AD436),1)="I")),1,0))),"")</f>
        <v/>
      </c>
      <c r="EA436" s="23" t="str">
        <f t="shared" si="252"/>
        <v/>
      </c>
      <c r="EB436" s="23" t="str">
        <f>+IF(LEN($I436)&gt;5,IF(ISERROR(VLOOKUP(AF436,'CODIGO PAGO'!$B$2:$B$20,1,0)),1,IF(OR(AND(CZ436=1,AF436&lt;&gt;"N"),AND(CZ436=3,AF436&lt;&gt;"B"),AND(CZ436=2,LEFT(TRIM(AF436),1)&lt;&gt;"I")),1,IF(OR(AND(CZ436=0,AF436="N"),AND(CZ436=0,AF436="B"),AND(CZ436=0,LEFT(TRIM(AF436),1)="I")),1,0))),"")</f>
        <v/>
      </c>
      <c r="EC436" s="23" t="str">
        <f t="shared" si="253"/>
        <v/>
      </c>
      <c r="ED436" s="23" t="str">
        <f>+IF(LEN($I436)&gt;5,IF(ISERROR(VLOOKUP(AH436,'CODIGO PAGO'!$B$2:$B$20,1,0)),1,IF(OR(AND(DB436=1,AH436&lt;&gt;"N"),AND(DB436=3,AH436&lt;&gt;"B"),AND(DB436=2,LEFT(TRIM(AH436),1)&lt;&gt;"I")),1,IF(OR(AND(DB436=0,AH436="N"),AND(DB436=0,AH436="B"),AND(DB436=0,LEFT(TRIM(AH436),1)="I")),1,0))),"")</f>
        <v/>
      </c>
      <c r="EE436" s="23" t="str">
        <f t="shared" si="254"/>
        <v/>
      </c>
      <c r="EF436" s="23" t="str">
        <f>+IF(LEN($I436)&gt;5,IF(ISERROR(VLOOKUP(AJ436,'CODIGO PAGO'!$B$2:$B$20,1,0)),1,IF(OR(AND(DD436=1,AJ436&lt;&gt;"N"),AND(DD436=3,AJ436&lt;&gt;"B"),AND(DD436=2,LEFT(TRIM(AJ436),1)&lt;&gt;"I")),1,IF(OR(AND(DD436=0,AJ436="N"),AND(DD436=0,AJ436="B"),AND(DD436=0,LEFT(TRIM(AJ436),1)="I")),1,0))),"")</f>
        <v/>
      </c>
      <c r="EG436" s="23" t="str">
        <f t="shared" si="255"/>
        <v/>
      </c>
      <c r="EH436" s="23" t="str">
        <f>+IF(LEN($I436)&gt;5,IF(ISERROR(VLOOKUP(AL436,'CODIGO PAGO'!$B$2:$B$20,1,0)),1,IF(OR(AND(DF436=1,AL436&lt;&gt;"N"),AND(DF436=3,AL436&lt;&gt;"B"),AND(DF436=2,LEFT(TRIM(AL436),1)&lt;&gt;"I")),1,IF(OR(AND(DF436=0,AL436="N"),AND(DF436=0,AL436="B"),AND(DF436=0,LEFT(TRIM(AL436),1)="I")),1,0))),"")</f>
        <v/>
      </c>
      <c r="EI436" s="23" t="str">
        <f t="shared" si="256"/>
        <v/>
      </c>
      <c r="EJ436" s="23" t="str">
        <f>+IF(LEN($I436)&gt;5,IF(ISERROR(VLOOKUP(AN436,'CODIGO PAGO'!$B$2:$B$20,1,0)),1,IF(OR(AND(DH436=1,AN436&lt;&gt;"N"),AND(DH436=3,AN436&lt;&gt;"B"),AND(DH436=2,LEFT(TRIM(AN436),1)&lt;&gt;"I")),1,IF(OR(AND(DH436=0,AN436="N"),AND(DH436=0,AN436="B"),AND(DH436=0,LEFT(TRIM(AN436),1)="I")),1,0))),"")</f>
        <v/>
      </c>
      <c r="EK436" s="23" t="str">
        <f t="shared" si="257"/>
        <v/>
      </c>
      <c r="EL436" s="24" t="str">
        <f t="shared" si="258"/>
        <v/>
      </c>
    </row>
    <row r="437" spans="1:142" s="26" customFormat="1">
      <c r="A437" s="15" t="str">
        <f t="shared" si="224"/>
        <v/>
      </c>
      <c r="B437" s="1" t="str">
        <f>+IF(LEN(I437)&gt;5,'CODIGO PAGO'!$B$28,"")</f>
        <v/>
      </c>
      <c r="C437" s="1" t="str">
        <f>+IF(LEN($I437)&gt;5,BD!D437,"")</f>
        <v/>
      </c>
      <c r="D437" s="168" t="str">
        <f>+IF(LEN($I437)&gt;5,BD!A437,"")</f>
        <v/>
      </c>
      <c r="E437" s="1" t="str">
        <f>+IF(LEN($I437)&gt;5,BD!B437,"")</f>
        <v/>
      </c>
      <c r="F437" s="1" t="str">
        <f>+IF(LEN($I437)&gt;5,BD!C437,"")</f>
        <v/>
      </c>
      <c r="G437" s="141"/>
      <c r="H437" s="141"/>
      <c r="I437" s="1" t="str">
        <f>+IF(LEN(BD!G437)&gt;5,BD!G437,"")</f>
        <v/>
      </c>
      <c r="J437" s="167" t="str">
        <f>+IF(LEN($I437)&gt;5,BD!E437,"")</f>
        <v/>
      </c>
      <c r="K437" s="6" t="str">
        <f t="shared" si="225"/>
        <v/>
      </c>
      <c r="L437" s="87" t="str">
        <f>+IF(LEN($I437)&gt;5,BD!H437,"")</f>
        <v/>
      </c>
      <c r="M437" s="40" t="str">
        <f t="shared" si="226"/>
        <v/>
      </c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4" t="str">
        <f t="shared" si="227"/>
        <v/>
      </c>
      <c r="AQ437" s="5" t="str">
        <f t="shared" si="228"/>
        <v/>
      </c>
      <c r="AR437" s="91" t="str">
        <f t="shared" si="229"/>
        <v/>
      </c>
      <c r="AS437" s="5" t="str">
        <f t="shared" si="230"/>
        <v/>
      </c>
      <c r="AT437" s="91" t="str">
        <f t="shared" si="231"/>
        <v/>
      </c>
      <c r="AU437" s="4" t="str">
        <f t="shared" si="232"/>
        <v/>
      </c>
      <c r="AV437" s="4" t="str">
        <f t="shared" si="233"/>
        <v/>
      </c>
      <c r="AW437" s="4" t="str">
        <f t="shared" si="234"/>
        <v/>
      </c>
      <c r="AX437" s="4" t="str">
        <f t="shared" si="235"/>
        <v/>
      </c>
      <c r="AY437" s="88" t="str">
        <f t="shared" si="236"/>
        <v/>
      </c>
      <c r="AZ437" s="17" t="str">
        <f t="shared" si="237"/>
        <v/>
      </c>
      <c r="BA437" s="18" t="str">
        <f t="shared" si="238"/>
        <v/>
      </c>
      <c r="BB437" s="19" t="str">
        <f>+IF(LEN(I437)&gt;5,IF(INT(RIGHT(B437,1))=9,0.5*L437*AY437,INT(MID(B437,5,LEN(B437)-4))*L437)+IFERROR(VLOOKUP(I437,AJUSTES!$A$1:$I$50,9,0),0),"")</f>
        <v/>
      </c>
      <c r="BC437" s="12"/>
      <c r="BD437" s="19" t="str">
        <f t="shared" si="239"/>
        <v/>
      </c>
      <c r="BE437" s="18" t="str">
        <f t="shared" si="240"/>
        <v/>
      </c>
      <c r="BF437" s="139" t="str">
        <f t="shared" si="241"/>
        <v/>
      </c>
      <c r="BG437" s="114"/>
      <c r="BH437" s="18" t="str">
        <f t="shared" si="242"/>
        <v/>
      </c>
      <c r="BI437" s="13"/>
      <c r="BJ437" s="12"/>
      <c r="BK437" s="12"/>
      <c r="BL437" s="145"/>
      <c r="BM437" s="12"/>
      <c r="BN437" s="12"/>
      <c r="BO437" s="12"/>
      <c r="BP437" s="12"/>
      <c r="BQ437" s="12"/>
      <c r="BR437" s="12"/>
      <c r="BS437" s="146"/>
      <c r="BT437" s="14"/>
      <c r="BU437" s="12"/>
      <c r="BV437" s="12"/>
      <c r="BW437" s="12"/>
      <c r="BX437" s="12"/>
      <c r="BY437" s="12"/>
      <c r="BZ437" s="144"/>
      <c r="CA437" s="107" t="str">
        <f>+IF(LEN($I437)&gt;5,IF(BD!F437="N/A","",BD!F437),"")</f>
        <v/>
      </c>
      <c r="CB437" s="21"/>
      <c r="CC437" s="147"/>
      <c r="CD437" s="148"/>
      <c r="CE437" s="8" t="str">
        <f>+IF(LEN(I437)&gt;5,BD!M437,"")</f>
        <v/>
      </c>
      <c r="CF437" s="16" t="str">
        <f>+IF(LEN(I437)&gt;5,BD!N437,"")</f>
        <v/>
      </c>
      <c r="CG437" s="3" t="str">
        <f t="shared" si="243"/>
        <v/>
      </c>
      <c r="CH437" s="23" t="str">
        <f>+IF(AND(LEN($I437)&gt;5),IF(AND($J437&gt;N$1,$J437&lt;=$AO$1),1,IF((COUNTIFS(INCAPACIDADES!$C$1:$C$51,$I437,INCAPACIDADES!K$1:K$51,N$1))&gt;0,2,IF(VLOOKUP($C437,BD!$D$1:$F$501,3,0)&gt;N$1,0,3))),"")</f>
        <v/>
      </c>
      <c r="CI437" s="23" t="str">
        <f>+IF(AND(LEN($I437)&gt;5),IF(AND($J437&gt;O$1,$J437&lt;=$AO$1),1,IF((COUNTIFS(INCAPACIDADES!$C$1:$C$51,$I437,INCAPACIDADES!L$1:L$51,O$1))&gt;0,2,IF(VLOOKUP($C437,BD!$D$1:$F$501,3,0)&gt;O$1,0,3))),"")</f>
        <v/>
      </c>
      <c r="CJ437" s="23" t="str">
        <f>+IF(AND(LEN($I437)&gt;5),IF(AND($J437&gt;P$1,$J437&lt;=$AO$1),1,IF((COUNTIFS(INCAPACIDADES!$C$1:$C$51,$I437,INCAPACIDADES!M$1:M$51,P$1))&gt;0,2,IF(VLOOKUP($C437,BD!$D$1:$F$501,3,0)&gt;P$1,0,3))),"")</f>
        <v/>
      </c>
      <c r="CK437" s="23" t="str">
        <f>+IF(AND(LEN($I437)&gt;5),IF(AND($J437&gt;Q$1,$J437&lt;=$AO$1),1,IF((COUNTIFS(INCAPACIDADES!$C$1:$C$51,$I437,INCAPACIDADES!N$1:N$51,Q$1))&gt;0,2,IF(VLOOKUP($C437,BD!$D$1:$F$501,3,0)&gt;Q$1,0,3))),"")</f>
        <v/>
      </c>
      <c r="CL437" s="23" t="str">
        <f>+IF(AND(LEN($I437)&gt;5),IF(AND($J437&gt;R$1,$J437&lt;=$AO$1),1,IF((COUNTIFS(INCAPACIDADES!$C$1:$C$51,$I437,INCAPACIDADES!O$1:O$51,R$1))&gt;0,2,IF(VLOOKUP($C437,BD!$D$1:$F$501,3,0)&gt;R$1,0,3))),"")</f>
        <v/>
      </c>
      <c r="CM437" s="23" t="str">
        <f>+IF(AND(LEN($I437)&gt;5),IF(AND($J437&gt;S$1,$J437&lt;=$AO$1),1,IF((COUNTIFS(INCAPACIDADES!$C$1:$C$51,$I437,INCAPACIDADES!P$1:P$51,S$1))&gt;0,2,IF(VLOOKUP($C437,BD!$D$1:$F$501,3,0)&gt;S$1,0,3))),"")</f>
        <v/>
      </c>
      <c r="CN437" s="23" t="str">
        <f>+IF(AND(LEN($I437)&gt;5),IF(AND($J437&gt;T$1,$J437&lt;=$AO$1),1,IF((COUNTIFS(INCAPACIDADES!$C$1:$C$51,$I437,INCAPACIDADES!Q$1:Q$51,T$1))&gt;0,2,IF(VLOOKUP($C437,BD!$D$1:$F$501,3,0)&gt;T$1,0,3))),"")</f>
        <v/>
      </c>
      <c r="CO437" s="23" t="str">
        <f>+IF(AND(LEN($I437)&gt;5),IF(AND($J437&gt;U$1,$J437&lt;=$AO$1),1,IF((COUNTIFS(INCAPACIDADES!$C$1:$C$51,$I437,INCAPACIDADES!R$1:R$51,U$1))&gt;0,2,IF(VLOOKUP($C437,BD!$D$1:$F$501,3,0)&gt;U$1,0,3))),"")</f>
        <v/>
      </c>
      <c r="CP437" s="23" t="str">
        <f>+IF(AND(LEN($I437)&gt;5),IF(AND($J437&gt;V$1,$J437&lt;=$AO$1),1,IF((COUNTIFS(INCAPACIDADES!$C$1:$C$51,$I437,INCAPACIDADES!S$1:S$51,V$1))&gt;0,2,IF(VLOOKUP($C437,BD!$D$1:$F$501,3,0)&gt;V$1,0,3))),"")</f>
        <v/>
      </c>
      <c r="CQ437" s="23" t="str">
        <f>+IF(AND(LEN($I437)&gt;5),IF(AND($J437&gt;W$1,$J437&lt;=$AO$1),1,IF((COUNTIFS(INCAPACIDADES!$C$1:$C$51,$I437,INCAPACIDADES!T$1:T$51,W$1))&gt;0,2,IF(VLOOKUP($C437,BD!$D$1:$F$501,3,0)&gt;W$1,0,3))),"")</f>
        <v/>
      </c>
      <c r="CR437" s="23" t="str">
        <f>+IF(AND(LEN($I437)&gt;5),IF(AND($J437&gt;X$1,$J437&lt;=$AO$1),1,IF((COUNTIFS(INCAPACIDADES!$C$1:$C$51,$I437,INCAPACIDADES!U$1:U$51,X$1))&gt;0,2,IF(VLOOKUP($C437,BD!$D$1:$F$501,3,0)&gt;X$1,0,3))),"")</f>
        <v/>
      </c>
      <c r="CS437" s="23" t="str">
        <f>+IF(AND(LEN($I437)&gt;5),IF(AND($J437&gt;Y$1,$J437&lt;=$AO$1),1,IF((COUNTIFS(INCAPACIDADES!$C$1:$C$51,$I437,INCAPACIDADES!V$1:V$51,Y$1))&gt;0,2,IF(VLOOKUP($C437,BD!$D$1:$F$501,3,0)&gt;Y$1,0,3))),"")</f>
        <v/>
      </c>
      <c r="CT437" s="23" t="str">
        <f>+IF(AND(LEN($I437)&gt;5),IF(AND($J437&gt;Z$1,$J437&lt;=$AO$1),1,IF((COUNTIFS(INCAPACIDADES!$C$1:$C$51,$I437,INCAPACIDADES!W$1:W$51,Z$1))&gt;0,2,IF(VLOOKUP($C437,BD!$D$1:$F$501,3,0)&gt;Z$1,0,3))),"")</f>
        <v/>
      </c>
      <c r="CU437" s="23" t="str">
        <f>+IF(AND(LEN($I437)&gt;5),IF(AND($J437&gt;AA$1,$J437&lt;=$AO$1),1,IF((COUNTIFS(INCAPACIDADES!$C$1:$C$51,$I437,INCAPACIDADES!X$1:X$51,AA$1))&gt;0,2,IF(VLOOKUP($C437,BD!$D$1:$F$501,3,0)&gt;AA$1,0,3))),"")</f>
        <v/>
      </c>
      <c r="CV437" s="23" t="str">
        <f>+IF(AND(LEN($I437)&gt;5),IF(AND($J437&gt;AB$1,$J437&lt;=$AO$1),1,IF((COUNTIFS(INCAPACIDADES!$C$1:$C$51,$I437,INCAPACIDADES!Y$1:Y$51,AB$1))&gt;0,2,IF(VLOOKUP($C437,BD!$D$1:$F$501,3,0)&gt;AB$1,0,3))),"")</f>
        <v/>
      </c>
      <c r="CW437" s="23" t="str">
        <f>+IF(AND(LEN($I437)&gt;5),IF(AND($J437&gt;AC$1,$J437&lt;=$AO$1),1,IF((COUNTIFS(INCAPACIDADES!$C$1:$C$51,$I437,INCAPACIDADES!Z$1:Z$51,AC$1))&gt;0,2,IF(VLOOKUP($C437,BD!$D$1:$F$501,3,0)&gt;AC$1,0,3))),"")</f>
        <v/>
      </c>
      <c r="CX437" s="23" t="str">
        <f>+IF(AND(LEN($I437)&gt;5),IF(AND($J437&gt;AD$1,$J437&lt;=$AO$1),1,IF((COUNTIFS(INCAPACIDADES!$C$1:$C$51,$I437,INCAPACIDADES!AA$1:AA$51,AD$1))&gt;0,2,IF(VLOOKUP($C437,BD!$D$1:$F$501,3,0)&gt;AD$1,0,3))),"")</f>
        <v/>
      </c>
      <c r="CY437" s="23" t="str">
        <f>+IF(AND(LEN($I437)&gt;5),IF(AND($J437&gt;AE$1,$J437&lt;=$AO$1),1,IF((COUNTIFS(INCAPACIDADES!$C$1:$C$51,$I437,INCAPACIDADES!AB$1:AB$51,AE$1))&gt;0,2,IF(VLOOKUP($C437,BD!$D$1:$F$501,3,0)&gt;AE$1,0,3))),"")</f>
        <v/>
      </c>
      <c r="CZ437" s="23" t="str">
        <f>+IF(AND(LEN($I437)&gt;5),IF(AND($J437&gt;AF$1,$J437&lt;=$AO$1),1,IF((COUNTIFS(INCAPACIDADES!$C$1:$C$51,$I437,INCAPACIDADES!AC$1:AC$51,AF$1))&gt;0,2,IF(VLOOKUP($C437,BD!$D$1:$F$501,3,0)&gt;AF$1,0,3))),"")</f>
        <v/>
      </c>
      <c r="DA437" s="23" t="str">
        <f>+IF(AND(LEN($I437)&gt;5),IF(AND($J437&gt;AG$1,$J437&lt;=$AO$1),1,IF((COUNTIFS(INCAPACIDADES!$C$1:$C$51,$I437,INCAPACIDADES!AD$1:AD$51,AG$1))&gt;0,2,IF(VLOOKUP($C437,BD!$D$1:$F$501,3,0)&gt;AG$1,0,3))),"")</f>
        <v/>
      </c>
      <c r="DB437" s="23" t="str">
        <f>+IF(AND(LEN($I437)&gt;5),IF(AND($J437&gt;AH$1,$J437&lt;=$AO$1),1,IF((COUNTIFS(INCAPACIDADES!$C$1:$C$51,$I437,INCAPACIDADES!AE$1:AE$51,AH$1))&gt;0,2,IF(VLOOKUP($C437,BD!$D$1:$F$501,3,0)&gt;AH$1,0,3))),"")</f>
        <v/>
      </c>
      <c r="DC437" s="23" t="str">
        <f>+IF(AND(LEN($I437)&gt;5),IF(AND($J437&gt;AI$1,$J437&lt;=$AO$1),1,IF((COUNTIFS(INCAPACIDADES!$C$1:$C$51,$I437,INCAPACIDADES!AF$1:AF$51,AI$1))&gt;0,2,IF(VLOOKUP($C437,BD!$D$1:$F$501,3,0)&gt;AI$1,0,3))),"")</f>
        <v/>
      </c>
      <c r="DD437" s="23" t="str">
        <f>+IF(AND(LEN($I437)&gt;5),IF(AND($J437&gt;AJ$1,$J437&lt;=$AO$1),1,IF((COUNTIFS(INCAPACIDADES!$C$1:$C$51,$I437,INCAPACIDADES!AG$1:AG$51,AJ$1))&gt;0,2,IF(VLOOKUP($C437,BD!$D$1:$F$501,3,0)&gt;AJ$1,0,3))),"")</f>
        <v/>
      </c>
      <c r="DE437" s="23" t="str">
        <f>+IF(AND(LEN($I437)&gt;5),IF(AND($J437&gt;AK$1,$J437&lt;=$AO$1),1,IF((COUNTIFS(INCAPACIDADES!$C$1:$C$51,$I437,INCAPACIDADES!AH$1:AH$51,AK$1))&gt;0,2,IF(VLOOKUP($C437,BD!$D$1:$F$501,3,0)&gt;AK$1,0,3))),"")</f>
        <v/>
      </c>
      <c r="DF437" s="23" t="str">
        <f>+IF(AND(LEN($I437)&gt;5),IF(AND($J437&gt;AL$1,$J437&lt;=$AO$1),1,IF((COUNTIFS(INCAPACIDADES!$C$1:$C$51,$I437,INCAPACIDADES!AI$1:AI$51,AL$1))&gt;0,2,IF(VLOOKUP($C437,BD!$D$1:$F$501,3,0)&gt;AL$1,0,3))),"")</f>
        <v/>
      </c>
      <c r="DG437" s="23" t="str">
        <f>+IF(AND(LEN($I437)&gt;5),IF(AND($J437&gt;AM$1,$J437&lt;=$AO$1),1,IF((COUNTIFS(INCAPACIDADES!$C$1:$C$51,$I437,INCAPACIDADES!AJ$1:AJ$51,AM$1))&gt;0,2,IF(VLOOKUP($C437,BD!$D$1:$F$501,3,0)&gt;AM$1,0,3))),"")</f>
        <v/>
      </c>
      <c r="DH437" s="23" t="str">
        <f>+IF(AND(LEN($I437)&gt;5),IF(AND($J437&gt;AN$1,$J437&lt;=$AO$1),1,IF((COUNTIFS(INCAPACIDADES!$C$1:$C$51,$I437,INCAPACIDADES!AK$1:AK$51,AN$1))&gt;0,2,IF(VLOOKUP($C437,BD!$D$1:$F$501,3,0)&gt;AN$1,0,3))),"")</f>
        <v/>
      </c>
      <c r="DI437" s="23" t="str">
        <f>+IF(AND(LEN($I437)&gt;5),IF(AND($J437&gt;AO$1,$J437&lt;=$AO$1),1,IF((COUNTIFS(INCAPACIDADES!$C$1:$C$51,$I437,INCAPACIDADES!AL$1:AL$51,AO$1))&gt;0,2,IF(VLOOKUP($C437,BD!$D$1:$F$501,3,0)&gt;AO$1,0,3))),"")</f>
        <v/>
      </c>
      <c r="DJ437" s="23" t="str">
        <f>+IF(LEN($I437)&gt;5,IF(ISERROR(VLOOKUP(N437,'CODIGO PAGO'!$B$2:$B$20,1,0)),1,IF(OR(AND(CH437=1,N437&lt;&gt;"N"),AND(CH437=3,N437&lt;&gt;"B"),AND(CH437=2,LEFT(TRIM(N437),1)&lt;&gt;"I")),1,IF(OR(AND(CH437=0,N437="N"),AND(CH437=0,N437="B"),AND(CH437=0,LEFT(TRIM(N437),1)="I")),1,0))),"")</f>
        <v/>
      </c>
      <c r="DK437" s="23" t="str">
        <f t="shared" si="244"/>
        <v/>
      </c>
      <c r="DL437" s="23" t="str">
        <f>+IF(LEN($I437)&gt;5,IF(ISERROR(VLOOKUP(P437,'CODIGO PAGO'!$B$2:$B$20,1,0)),1,IF(OR(AND(CJ437=1,P437&lt;&gt;"N"),AND(CJ437=3,P437&lt;&gt;"B"),AND(CJ437=2,LEFT(TRIM(P437),1)&lt;&gt;"I")),1,IF(OR(AND(CJ437=0,P437="N"),AND(CJ437=0,P437="B"),AND(CJ437=0,LEFT(TRIM(P437),1)="I")),1,0))),"")</f>
        <v/>
      </c>
      <c r="DM437" s="23" t="str">
        <f t="shared" si="245"/>
        <v/>
      </c>
      <c r="DN437" s="23" t="str">
        <f>+IF(LEN($I437)&gt;5,IF(ISERROR(VLOOKUP(R437,'CODIGO PAGO'!$B$2:$B$20,1,0)),1,IF(OR(AND(CL437=1,R437&lt;&gt;"N"),AND(CL437=3,R437&lt;&gt;"B"),AND(CL437=2,LEFT(TRIM(R437),1)&lt;&gt;"I")),1,IF(OR(AND(CL437=0,R437="N"),AND(CL437=0,R437="B"),AND(CL437=0,LEFT(TRIM(R437),1)="I")),1,0))),"")</f>
        <v/>
      </c>
      <c r="DO437" s="23" t="str">
        <f t="shared" si="246"/>
        <v/>
      </c>
      <c r="DP437" s="23" t="str">
        <f>+IF(LEN($I437)&gt;5,IF(ISERROR(VLOOKUP(T437,'CODIGO PAGO'!$B$2:$B$20,1,0)),1,IF(OR(AND(CN437=1,T437&lt;&gt;"N"),AND(CN437=3,T437&lt;&gt;"B"),AND(CN437=2,LEFT(TRIM(T437),1)&lt;&gt;"I")),1,IF(OR(AND(CN437=0,T437="N"),AND(CN437=0,T437="B"),AND(CN437=0,LEFT(TRIM(T437),1)="I")),1,0))),"")</f>
        <v/>
      </c>
      <c r="DQ437" s="23" t="str">
        <f t="shared" si="247"/>
        <v/>
      </c>
      <c r="DR437" s="23" t="str">
        <f>+IF(LEN($I437)&gt;5,IF(ISERROR(VLOOKUP(V437,'CODIGO PAGO'!$B$2:$B$20,1,0)),1,IF(OR(AND(CP437=1,V437&lt;&gt;"N"),AND(CP437=3,V437&lt;&gt;"B"),AND(CP437=2,LEFT(TRIM(V437),1)&lt;&gt;"I")),1,IF(OR(AND(CP437=0,V437="N"),AND(CP437=0,V437="B"),AND(CP437=0,LEFT(TRIM(V437),1)="I")),1,0))),"")</f>
        <v/>
      </c>
      <c r="DS437" s="23" t="str">
        <f t="shared" si="248"/>
        <v/>
      </c>
      <c r="DT437" s="23" t="str">
        <f>+IF(LEN($I437)&gt;5,IF(ISERROR(VLOOKUP(X437,'CODIGO PAGO'!$B$2:$B$20,1,0)),1,IF(OR(AND(CR437=1,X437&lt;&gt;"N"),AND(CR437=3,X437&lt;&gt;"B"),AND(CR437=2,LEFT(TRIM(X437),1)&lt;&gt;"I")),1,IF(OR(AND(CR437=0,X437="N"),AND(CR437=0,X437="B"),AND(CR437=0,LEFT(TRIM(X437),1)="I")),1,0))),"")</f>
        <v/>
      </c>
      <c r="DU437" s="23" t="str">
        <f t="shared" si="249"/>
        <v/>
      </c>
      <c r="DV437" s="23" t="str">
        <f>+IF(LEN($I437)&gt;5,IF(ISERROR(VLOOKUP(Z437,'CODIGO PAGO'!$B$2:$B$20,1,0)),1,IF(OR(AND(CT437=1,Z437&lt;&gt;"N"),AND(CT437=3,Z437&lt;&gt;"B"),AND(CT437=2,LEFT(TRIM(Z437),1)&lt;&gt;"I")),1,IF(OR(AND(CT437=0,Z437="N"),AND(CT437=0,Z437="B"),AND(CT437=0,LEFT(TRIM(Z437),1)="I")),1,0))),"")</f>
        <v/>
      </c>
      <c r="DW437" s="23" t="str">
        <f t="shared" si="250"/>
        <v/>
      </c>
      <c r="DX437" s="23" t="str">
        <f>+IF(LEN($I437)&gt;5,IF(ISERROR(VLOOKUP(AB437,'CODIGO PAGO'!$B$2:$B$20,1,0)),1,IF(OR(AND(CV437=1,AB437&lt;&gt;"N"),AND(CV437=3,AB437&lt;&gt;"B"),AND(CV437=2,LEFT(TRIM(AB437),1)&lt;&gt;"I")),1,IF(OR(AND(CV437=0,AB437="N"),AND(CV437=0,AB437="B"),AND(CV437=0,LEFT(TRIM(AB437),1)="I")),1,0))),"")</f>
        <v/>
      </c>
      <c r="DY437" s="23" t="str">
        <f t="shared" si="251"/>
        <v/>
      </c>
      <c r="DZ437" s="23" t="str">
        <f>+IF(LEN($I437)&gt;5,IF(ISERROR(VLOOKUP(AD437,'CODIGO PAGO'!$B$2:$B$20,1,0)),1,IF(OR(AND(CX437=1,AD437&lt;&gt;"N"),AND(CX437=3,AD437&lt;&gt;"B"),AND(CX437=2,LEFT(TRIM(AD437),1)&lt;&gt;"I")),1,IF(OR(AND(CX437=0,AD437="N"),AND(CX437=0,AD437="B"),AND(CX437=0,LEFT(TRIM(AD437),1)="I")),1,0))),"")</f>
        <v/>
      </c>
      <c r="EA437" s="23" t="str">
        <f t="shared" si="252"/>
        <v/>
      </c>
      <c r="EB437" s="23" t="str">
        <f>+IF(LEN($I437)&gt;5,IF(ISERROR(VLOOKUP(AF437,'CODIGO PAGO'!$B$2:$B$20,1,0)),1,IF(OR(AND(CZ437=1,AF437&lt;&gt;"N"),AND(CZ437=3,AF437&lt;&gt;"B"),AND(CZ437=2,LEFT(TRIM(AF437),1)&lt;&gt;"I")),1,IF(OR(AND(CZ437=0,AF437="N"),AND(CZ437=0,AF437="B"),AND(CZ437=0,LEFT(TRIM(AF437),1)="I")),1,0))),"")</f>
        <v/>
      </c>
      <c r="EC437" s="23" t="str">
        <f t="shared" si="253"/>
        <v/>
      </c>
      <c r="ED437" s="23" t="str">
        <f>+IF(LEN($I437)&gt;5,IF(ISERROR(VLOOKUP(AH437,'CODIGO PAGO'!$B$2:$B$20,1,0)),1,IF(OR(AND(DB437=1,AH437&lt;&gt;"N"),AND(DB437=3,AH437&lt;&gt;"B"),AND(DB437=2,LEFT(TRIM(AH437),1)&lt;&gt;"I")),1,IF(OR(AND(DB437=0,AH437="N"),AND(DB437=0,AH437="B"),AND(DB437=0,LEFT(TRIM(AH437),1)="I")),1,0))),"")</f>
        <v/>
      </c>
      <c r="EE437" s="23" t="str">
        <f t="shared" si="254"/>
        <v/>
      </c>
      <c r="EF437" s="23" t="str">
        <f>+IF(LEN($I437)&gt;5,IF(ISERROR(VLOOKUP(AJ437,'CODIGO PAGO'!$B$2:$B$20,1,0)),1,IF(OR(AND(DD437=1,AJ437&lt;&gt;"N"),AND(DD437=3,AJ437&lt;&gt;"B"),AND(DD437=2,LEFT(TRIM(AJ437),1)&lt;&gt;"I")),1,IF(OR(AND(DD437=0,AJ437="N"),AND(DD437=0,AJ437="B"),AND(DD437=0,LEFT(TRIM(AJ437),1)="I")),1,0))),"")</f>
        <v/>
      </c>
      <c r="EG437" s="23" t="str">
        <f t="shared" si="255"/>
        <v/>
      </c>
      <c r="EH437" s="23" t="str">
        <f>+IF(LEN($I437)&gt;5,IF(ISERROR(VLOOKUP(AL437,'CODIGO PAGO'!$B$2:$B$20,1,0)),1,IF(OR(AND(DF437=1,AL437&lt;&gt;"N"),AND(DF437=3,AL437&lt;&gt;"B"),AND(DF437=2,LEFT(TRIM(AL437),1)&lt;&gt;"I")),1,IF(OR(AND(DF437=0,AL437="N"),AND(DF437=0,AL437="B"),AND(DF437=0,LEFT(TRIM(AL437),1)="I")),1,0))),"")</f>
        <v/>
      </c>
      <c r="EI437" s="23" t="str">
        <f t="shared" si="256"/>
        <v/>
      </c>
      <c r="EJ437" s="23" t="str">
        <f>+IF(LEN($I437)&gt;5,IF(ISERROR(VLOOKUP(AN437,'CODIGO PAGO'!$B$2:$B$20,1,0)),1,IF(OR(AND(DH437=1,AN437&lt;&gt;"N"),AND(DH437=3,AN437&lt;&gt;"B"),AND(DH437=2,LEFT(TRIM(AN437),1)&lt;&gt;"I")),1,IF(OR(AND(DH437=0,AN437="N"),AND(DH437=0,AN437="B"),AND(DH437=0,LEFT(TRIM(AN437),1)="I")),1,0))),"")</f>
        <v/>
      </c>
      <c r="EK437" s="23" t="str">
        <f t="shared" si="257"/>
        <v/>
      </c>
      <c r="EL437" s="24" t="str">
        <f t="shared" si="258"/>
        <v/>
      </c>
    </row>
    <row r="438" spans="1:142" s="26" customFormat="1">
      <c r="A438" s="15" t="str">
        <f t="shared" si="224"/>
        <v/>
      </c>
      <c r="B438" s="1" t="str">
        <f>+IF(LEN(I438)&gt;5,'CODIGO PAGO'!$B$28,"")</f>
        <v/>
      </c>
      <c r="C438" s="1" t="str">
        <f>+IF(LEN($I438)&gt;5,BD!D438,"")</f>
        <v/>
      </c>
      <c r="D438" s="168" t="str">
        <f>+IF(LEN($I438)&gt;5,BD!A438,"")</f>
        <v/>
      </c>
      <c r="E438" s="1" t="str">
        <f>+IF(LEN($I438)&gt;5,BD!B438,"")</f>
        <v/>
      </c>
      <c r="F438" s="1" t="str">
        <f>+IF(LEN($I438)&gt;5,BD!C438,"")</f>
        <v/>
      </c>
      <c r="G438" s="141"/>
      <c r="H438" s="141"/>
      <c r="I438" s="1" t="str">
        <f>+IF(LEN(BD!G438)&gt;5,BD!G438,"")</f>
        <v/>
      </c>
      <c r="J438" s="167" t="str">
        <f>+IF(LEN($I438)&gt;5,BD!E438,"")</f>
        <v/>
      </c>
      <c r="K438" s="6" t="str">
        <f t="shared" si="225"/>
        <v/>
      </c>
      <c r="L438" s="87" t="str">
        <f>+IF(LEN($I438)&gt;5,BD!H438,"")</f>
        <v/>
      </c>
      <c r="M438" s="40" t="str">
        <f t="shared" si="226"/>
        <v/>
      </c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4" t="str">
        <f t="shared" si="227"/>
        <v/>
      </c>
      <c r="AQ438" s="5" t="str">
        <f t="shared" si="228"/>
        <v/>
      </c>
      <c r="AR438" s="91" t="str">
        <f t="shared" si="229"/>
        <v/>
      </c>
      <c r="AS438" s="5" t="str">
        <f t="shared" si="230"/>
        <v/>
      </c>
      <c r="AT438" s="91" t="str">
        <f t="shared" si="231"/>
        <v/>
      </c>
      <c r="AU438" s="4" t="str">
        <f t="shared" si="232"/>
        <v/>
      </c>
      <c r="AV438" s="4" t="str">
        <f t="shared" si="233"/>
        <v/>
      </c>
      <c r="AW438" s="4" t="str">
        <f t="shared" si="234"/>
        <v/>
      </c>
      <c r="AX438" s="4" t="str">
        <f t="shared" si="235"/>
        <v/>
      </c>
      <c r="AY438" s="88" t="str">
        <f t="shared" si="236"/>
        <v/>
      </c>
      <c r="AZ438" s="17" t="str">
        <f t="shared" si="237"/>
        <v/>
      </c>
      <c r="BA438" s="18" t="str">
        <f t="shared" si="238"/>
        <v/>
      </c>
      <c r="BB438" s="19" t="str">
        <f>+IF(LEN(I438)&gt;5,IF(INT(RIGHT(B438,1))=9,0.5*L438*AY438,INT(MID(B438,5,LEN(B438)-4))*L438)+IFERROR(VLOOKUP(I438,AJUSTES!$A$1:$I$50,9,0),0),"")</f>
        <v/>
      </c>
      <c r="BC438" s="12"/>
      <c r="BD438" s="19" t="str">
        <f t="shared" si="239"/>
        <v/>
      </c>
      <c r="BE438" s="18" t="str">
        <f t="shared" si="240"/>
        <v/>
      </c>
      <c r="BF438" s="139" t="str">
        <f t="shared" si="241"/>
        <v/>
      </c>
      <c r="BG438" s="114"/>
      <c r="BH438" s="18" t="str">
        <f t="shared" si="242"/>
        <v/>
      </c>
      <c r="BI438" s="13"/>
      <c r="BJ438" s="12"/>
      <c r="BK438" s="12"/>
      <c r="BL438" s="145"/>
      <c r="BM438" s="12"/>
      <c r="BN438" s="12"/>
      <c r="BO438" s="12"/>
      <c r="BP438" s="12"/>
      <c r="BQ438" s="12"/>
      <c r="BR438" s="12"/>
      <c r="BS438" s="146"/>
      <c r="BT438" s="14"/>
      <c r="BU438" s="12"/>
      <c r="BV438" s="12"/>
      <c r="BW438" s="12"/>
      <c r="BX438" s="12"/>
      <c r="BY438" s="12"/>
      <c r="BZ438" s="144"/>
      <c r="CA438" s="107" t="str">
        <f>+IF(LEN($I438)&gt;5,IF(BD!F438="N/A","",BD!F438),"")</f>
        <v/>
      </c>
      <c r="CB438" s="21"/>
      <c r="CC438" s="147"/>
      <c r="CD438" s="148"/>
      <c r="CE438" s="8" t="str">
        <f>+IF(LEN(I438)&gt;5,BD!M438,"")</f>
        <v/>
      </c>
      <c r="CF438" s="16" t="str">
        <f>+IF(LEN(I438)&gt;5,BD!N438,"")</f>
        <v/>
      </c>
      <c r="CG438" s="3" t="str">
        <f t="shared" si="243"/>
        <v/>
      </c>
      <c r="CH438" s="23" t="str">
        <f>+IF(AND(LEN($I438)&gt;5),IF(AND($J438&gt;N$1,$J438&lt;=$AO$1),1,IF((COUNTIFS(INCAPACIDADES!$C$1:$C$51,$I438,INCAPACIDADES!K$1:K$51,N$1))&gt;0,2,IF(VLOOKUP($C438,BD!$D$1:$F$501,3,0)&gt;N$1,0,3))),"")</f>
        <v/>
      </c>
      <c r="CI438" s="23" t="str">
        <f>+IF(AND(LEN($I438)&gt;5),IF(AND($J438&gt;O$1,$J438&lt;=$AO$1),1,IF((COUNTIFS(INCAPACIDADES!$C$1:$C$51,$I438,INCAPACIDADES!L$1:L$51,O$1))&gt;0,2,IF(VLOOKUP($C438,BD!$D$1:$F$501,3,0)&gt;O$1,0,3))),"")</f>
        <v/>
      </c>
      <c r="CJ438" s="23" t="str">
        <f>+IF(AND(LEN($I438)&gt;5),IF(AND($J438&gt;P$1,$J438&lt;=$AO$1),1,IF((COUNTIFS(INCAPACIDADES!$C$1:$C$51,$I438,INCAPACIDADES!M$1:M$51,P$1))&gt;0,2,IF(VLOOKUP($C438,BD!$D$1:$F$501,3,0)&gt;P$1,0,3))),"")</f>
        <v/>
      </c>
      <c r="CK438" s="23" t="str">
        <f>+IF(AND(LEN($I438)&gt;5),IF(AND($J438&gt;Q$1,$J438&lt;=$AO$1),1,IF((COUNTIFS(INCAPACIDADES!$C$1:$C$51,$I438,INCAPACIDADES!N$1:N$51,Q$1))&gt;0,2,IF(VLOOKUP($C438,BD!$D$1:$F$501,3,0)&gt;Q$1,0,3))),"")</f>
        <v/>
      </c>
      <c r="CL438" s="23" t="str">
        <f>+IF(AND(LEN($I438)&gt;5),IF(AND($J438&gt;R$1,$J438&lt;=$AO$1),1,IF((COUNTIFS(INCAPACIDADES!$C$1:$C$51,$I438,INCAPACIDADES!O$1:O$51,R$1))&gt;0,2,IF(VLOOKUP($C438,BD!$D$1:$F$501,3,0)&gt;R$1,0,3))),"")</f>
        <v/>
      </c>
      <c r="CM438" s="23" t="str">
        <f>+IF(AND(LEN($I438)&gt;5),IF(AND($J438&gt;S$1,$J438&lt;=$AO$1),1,IF((COUNTIFS(INCAPACIDADES!$C$1:$C$51,$I438,INCAPACIDADES!P$1:P$51,S$1))&gt;0,2,IF(VLOOKUP($C438,BD!$D$1:$F$501,3,0)&gt;S$1,0,3))),"")</f>
        <v/>
      </c>
      <c r="CN438" s="23" t="str">
        <f>+IF(AND(LEN($I438)&gt;5),IF(AND($J438&gt;T$1,$J438&lt;=$AO$1),1,IF((COUNTIFS(INCAPACIDADES!$C$1:$C$51,$I438,INCAPACIDADES!Q$1:Q$51,T$1))&gt;0,2,IF(VLOOKUP($C438,BD!$D$1:$F$501,3,0)&gt;T$1,0,3))),"")</f>
        <v/>
      </c>
      <c r="CO438" s="23" t="str">
        <f>+IF(AND(LEN($I438)&gt;5),IF(AND($J438&gt;U$1,$J438&lt;=$AO$1),1,IF((COUNTIFS(INCAPACIDADES!$C$1:$C$51,$I438,INCAPACIDADES!R$1:R$51,U$1))&gt;0,2,IF(VLOOKUP($C438,BD!$D$1:$F$501,3,0)&gt;U$1,0,3))),"")</f>
        <v/>
      </c>
      <c r="CP438" s="23" t="str">
        <f>+IF(AND(LEN($I438)&gt;5),IF(AND($J438&gt;V$1,$J438&lt;=$AO$1),1,IF((COUNTIFS(INCAPACIDADES!$C$1:$C$51,$I438,INCAPACIDADES!S$1:S$51,V$1))&gt;0,2,IF(VLOOKUP($C438,BD!$D$1:$F$501,3,0)&gt;V$1,0,3))),"")</f>
        <v/>
      </c>
      <c r="CQ438" s="23" t="str">
        <f>+IF(AND(LEN($I438)&gt;5),IF(AND($J438&gt;W$1,$J438&lt;=$AO$1),1,IF((COUNTIFS(INCAPACIDADES!$C$1:$C$51,$I438,INCAPACIDADES!T$1:T$51,W$1))&gt;0,2,IF(VLOOKUP($C438,BD!$D$1:$F$501,3,0)&gt;W$1,0,3))),"")</f>
        <v/>
      </c>
      <c r="CR438" s="23" t="str">
        <f>+IF(AND(LEN($I438)&gt;5),IF(AND($J438&gt;X$1,$J438&lt;=$AO$1),1,IF((COUNTIFS(INCAPACIDADES!$C$1:$C$51,$I438,INCAPACIDADES!U$1:U$51,X$1))&gt;0,2,IF(VLOOKUP($C438,BD!$D$1:$F$501,3,0)&gt;X$1,0,3))),"")</f>
        <v/>
      </c>
      <c r="CS438" s="23" t="str">
        <f>+IF(AND(LEN($I438)&gt;5),IF(AND($J438&gt;Y$1,$J438&lt;=$AO$1),1,IF((COUNTIFS(INCAPACIDADES!$C$1:$C$51,$I438,INCAPACIDADES!V$1:V$51,Y$1))&gt;0,2,IF(VLOOKUP($C438,BD!$D$1:$F$501,3,0)&gt;Y$1,0,3))),"")</f>
        <v/>
      </c>
      <c r="CT438" s="23" t="str">
        <f>+IF(AND(LEN($I438)&gt;5),IF(AND($J438&gt;Z$1,$J438&lt;=$AO$1),1,IF((COUNTIFS(INCAPACIDADES!$C$1:$C$51,$I438,INCAPACIDADES!W$1:W$51,Z$1))&gt;0,2,IF(VLOOKUP($C438,BD!$D$1:$F$501,3,0)&gt;Z$1,0,3))),"")</f>
        <v/>
      </c>
      <c r="CU438" s="23" t="str">
        <f>+IF(AND(LEN($I438)&gt;5),IF(AND($J438&gt;AA$1,$J438&lt;=$AO$1),1,IF((COUNTIFS(INCAPACIDADES!$C$1:$C$51,$I438,INCAPACIDADES!X$1:X$51,AA$1))&gt;0,2,IF(VLOOKUP($C438,BD!$D$1:$F$501,3,0)&gt;AA$1,0,3))),"")</f>
        <v/>
      </c>
      <c r="CV438" s="23" t="str">
        <f>+IF(AND(LEN($I438)&gt;5),IF(AND($J438&gt;AB$1,$J438&lt;=$AO$1),1,IF((COUNTIFS(INCAPACIDADES!$C$1:$C$51,$I438,INCAPACIDADES!Y$1:Y$51,AB$1))&gt;0,2,IF(VLOOKUP($C438,BD!$D$1:$F$501,3,0)&gt;AB$1,0,3))),"")</f>
        <v/>
      </c>
      <c r="CW438" s="23" t="str">
        <f>+IF(AND(LEN($I438)&gt;5),IF(AND($J438&gt;AC$1,$J438&lt;=$AO$1),1,IF((COUNTIFS(INCAPACIDADES!$C$1:$C$51,$I438,INCAPACIDADES!Z$1:Z$51,AC$1))&gt;0,2,IF(VLOOKUP($C438,BD!$D$1:$F$501,3,0)&gt;AC$1,0,3))),"")</f>
        <v/>
      </c>
      <c r="CX438" s="23" t="str">
        <f>+IF(AND(LEN($I438)&gt;5),IF(AND($J438&gt;AD$1,$J438&lt;=$AO$1),1,IF((COUNTIFS(INCAPACIDADES!$C$1:$C$51,$I438,INCAPACIDADES!AA$1:AA$51,AD$1))&gt;0,2,IF(VLOOKUP($C438,BD!$D$1:$F$501,3,0)&gt;AD$1,0,3))),"")</f>
        <v/>
      </c>
      <c r="CY438" s="23" t="str">
        <f>+IF(AND(LEN($I438)&gt;5),IF(AND($J438&gt;AE$1,$J438&lt;=$AO$1),1,IF((COUNTIFS(INCAPACIDADES!$C$1:$C$51,$I438,INCAPACIDADES!AB$1:AB$51,AE$1))&gt;0,2,IF(VLOOKUP($C438,BD!$D$1:$F$501,3,0)&gt;AE$1,0,3))),"")</f>
        <v/>
      </c>
      <c r="CZ438" s="23" t="str">
        <f>+IF(AND(LEN($I438)&gt;5),IF(AND($J438&gt;AF$1,$J438&lt;=$AO$1),1,IF((COUNTIFS(INCAPACIDADES!$C$1:$C$51,$I438,INCAPACIDADES!AC$1:AC$51,AF$1))&gt;0,2,IF(VLOOKUP($C438,BD!$D$1:$F$501,3,0)&gt;AF$1,0,3))),"")</f>
        <v/>
      </c>
      <c r="DA438" s="23" t="str">
        <f>+IF(AND(LEN($I438)&gt;5),IF(AND($J438&gt;AG$1,$J438&lt;=$AO$1),1,IF((COUNTIFS(INCAPACIDADES!$C$1:$C$51,$I438,INCAPACIDADES!AD$1:AD$51,AG$1))&gt;0,2,IF(VLOOKUP($C438,BD!$D$1:$F$501,3,0)&gt;AG$1,0,3))),"")</f>
        <v/>
      </c>
      <c r="DB438" s="23" t="str">
        <f>+IF(AND(LEN($I438)&gt;5),IF(AND($J438&gt;AH$1,$J438&lt;=$AO$1),1,IF((COUNTIFS(INCAPACIDADES!$C$1:$C$51,$I438,INCAPACIDADES!AE$1:AE$51,AH$1))&gt;0,2,IF(VLOOKUP($C438,BD!$D$1:$F$501,3,0)&gt;AH$1,0,3))),"")</f>
        <v/>
      </c>
      <c r="DC438" s="23" t="str">
        <f>+IF(AND(LEN($I438)&gt;5),IF(AND($J438&gt;AI$1,$J438&lt;=$AO$1),1,IF((COUNTIFS(INCAPACIDADES!$C$1:$C$51,$I438,INCAPACIDADES!AF$1:AF$51,AI$1))&gt;0,2,IF(VLOOKUP($C438,BD!$D$1:$F$501,3,0)&gt;AI$1,0,3))),"")</f>
        <v/>
      </c>
      <c r="DD438" s="23" t="str">
        <f>+IF(AND(LEN($I438)&gt;5),IF(AND($J438&gt;AJ$1,$J438&lt;=$AO$1),1,IF((COUNTIFS(INCAPACIDADES!$C$1:$C$51,$I438,INCAPACIDADES!AG$1:AG$51,AJ$1))&gt;0,2,IF(VLOOKUP($C438,BD!$D$1:$F$501,3,0)&gt;AJ$1,0,3))),"")</f>
        <v/>
      </c>
      <c r="DE438" s="23" t="str">
        <f>+IF(AND(LEN($I438)&gt;5),IF(AND($J438&gt;AK$1,$J438&lt;=$AO$1),1,IF((COUNTIFS(INCAPACIDADES!$C$1:$C$51,$I438,INCAPACIDADES!AH$1:AH$51,AK$1))&gt;0,2,IF(VLOOKUP($C438,BD!$D$1:$F$501,3,0)&gt;AK$1,0,3))),"")</f>
        <v/>
      </c>
      <c r="DF438" s="23" t="str">
        <f>+IF(AND(LEN($I438)&gt;5),IF(AND($J438&gt;AL$1,$J438&lt;=$AO$1),1,IF((COUNTIFS(INCAPACIDADES!$C$1:$C$51,$I438,INCAPACIDADES!AI$1:AI$51,AL$1))&gt;0,2,IF(VLOOKUP($C438,BD!$D$1:$F$501,3,0)&gt;AL$1,0,3))),"")</f>
        <v/>
      </c>
      <c r="DG438" s="23" t="str">
        <f>+IF(AND(LEN($I438)&gt;5),IF(AND($J438&gt;AM$1,$J438&lt;=$AO$1),1,IF((COUNTIFS(INCAPACIDADES!$C$1:$C$51,$I438,INCAPACIDADES!AJ$1:AJ$51,AM$1))&gt;0,2,IF(VLOOKUP($C438,BD!$D$1:$F$501,3,0)&gt;AM$1,0,3))),"")</f>
        <v/>
      </c>
      <c r="DH438" s="23" t="str">
        <f>+IF(AND(LEN($I438)&gt;5),IF(AND($J438&gt;AN$1,$J438&lt;=$AO$1),1,IF((COUNTIFS(INCAPACIDADES!$C$1:$C$51,$I438,INCAPACIDADES!AK$1:AK$51,AN$1))&gt;0,2,IF(VLOOKUP($C438,BD!$D$1:$F$501,3,0)&gt;AN$1,0,3))),"")</f>
        <v/>
      </c>
      <c r="DI438" s="23" t="str">
        <f>+IF(AND(LEN($I438)&gt;5),IF(AND($J438&gt;AO$1,$J438&lt;=$AO$1),1,IF((COUNTIFS(INCAPACIDADES!$C$1:$C$51,$I438,INCAPACIDADES!AL$1:AL$51,AO$1))&gt;0,2,IF(VLOOKUP($C438,BD!$D$1:$F$501,3,0)&gt;AO$1,0,3))),"")</f>
        <v/>
      </c>
      <c r="DJ438" s="23" t="str">
        <f>+IF(LEN($I438)&gt;5,IF(ISERROR(VLOOKUP(N438,'CODIGO PAGO'!$B$2:$B$20,1,0)),1,IF(OR(AND(CH438=1,N438&lt;&gt;"N"),AND(CH438=3,N438&lt;&gt;"B"),AND(CH438=2,LEFT(TRIM(N438),1)&lt;&gt;"I")),1,IF(OR(AND(CH438=0,N438="N"),AND(CH438=0,N438="B"),AND(CH438=0,LEFT(TRIM(N438),1)="I")),1,0))),"")</f>
        <v/>
      </c>
      <c r="DK438" s="23" t="str">
        <f t="shared" si="244"/>
        <v/>
      </c>
      <c r="DL438" s="23" t="str">
        <f>+IF(LEN($I438)&gt;5,IF(ISERROR(VLOOKUP(P438,'CODIGO PAGO'!$B$2:$B$20,1,0)),1,IF(OR(AND(CJ438=1,P438&lt;&gt;"N"),AND(CJ438=3,P438&lt;&gt;"B"),AND(CJ438=2,LEFT(TRIM(P438),1)&lt;&gt;"I")),1,IF(OR(AND(CJ438=0,P438="N"),AND(CJ438=0,P438="B"),AND(CJ438=0,LEFT(TRIM(P438),1)="I")),1,0))),"")</f>
        <v/>
      </c>
      <c r="DM438" s="23" t="str">
        <f t="shared" si="245"/>
        <v/>
      </c>
      <c r="DN438" s="23" t="str">
        <f>+IF(LEN($I438)&gt;5,IF(ISERROR(VLOOKUP(R438,'CODIGO PAGO'!$B$2:$B$20,1,0)),1,IF(OR(AND(CL438=1,R438&lt;&gt;"N"),AND(CL438=3,R438&lt;&gt;"B"),AND(CL438=2,LEFT(TRIM(R438),1)&lt;&gt;"I")),1,IF(OR(AND(CL438=0,R438="N"),AND(CL438=0,R438="B"),AND(CL438=0,LEFT(TRIM(R438),1)="I")),1,0))),"")</f>
        <v/>
      </c>
      <c r="DO438" s="23" t="str">
        <f t="shared" si="246"/>
        <v/>
      </c>
      <c r="DP438" s="23" t="str">
        <f>+IF(LEN($I438)&gt;5,IF(ISERROR(VLOOKUP(T438,'CODIGO PAGO'!$B$2:$B$20,1,0)),1,IF(OR(AND(CN438=1,T438&lt;&gt;"N"),AND(CN438=3,T438&lt;&gt;"B"),AND(CN438=2,LEFT(TRIM(T438),1)&lt;&gt;"I")),1,IF(OR(AND(CN438=0,T438="N"),AND(CN438=0,T438="B"),AND(CN438=0,LEFT(TRIM(T438),1)="I")),1,0))),"")</f>
        <v/>
      </c>
      <c r="DQ438" s="23" t="str">
        <f t="shared" si="247"/>
        <v/>
      </c>
      <c r="DR438" s="23" t="str">
        <f>+IF(LEN($I438)&gt;5,IF(ISERROR(VLOOKUP(V438,'CODIGO PAGO'!$B$2:$B$20,1,0)),1,IF(OR(AND(CP438=1,V438&lt;&gt;"N"),AND(CP438=3,V438&lt;&gt;"B"),AND(CP438=2,LEFT(TRIM(V438),1)&lt;&gt;"I")),1,IF(OR(AND(CP438=0,V438="N"),AND(CP438=0,V438="B"),AND(CP438=0,LEFT(TRIM(V438),1)="I")),1,0))),"")</f>
        <v/>
      </c>
      <c r="DS438" s="23" t="str">
        <f t="shared" si="248"/>
        <v/>
      </c>
      <c r="DT438" s="23" t="str">
        <f>+IF(LEN($I438)&gt;5,IF(ISERROR(VLOOKUP(X438,'CODIGO PAGO'!$B$2:$B$20,1,0)),1,IF(OR(AND(CR438=1,X438&lt;&gt;"N"),AND(CR438=3,X438&lt;&gt;"B"),AND(CR438=2,LEFT(TRIM(X438),1)&lt;&gt;"I")),1,IF(OR(AND(CR438=0,X438="N"),AND(CR438=0,X438="B"),AND(CR438=0,LEFT(TRIM(X438),1)="I")),1,0))),"")</f>
        <v/>
      </c>
      <c r="DU438" s="23" t="str">
        <f t="shared" si="249"/>
        <v/>
      </c>
      <c r="DV438" s="23" t="str">
        <f>+IF(LEN($I438)&gt;5,IF(ISERROR(VLOOKUP(Z438,'CODIGO PAGO'!$B$2:$B$20,1,0)),1,IF(OR(AND(CT438=1,Z438&lt;&gt;"N"),AND(CT438=3,Z438&lt;&gt;"B"),AND(CT438=2,LEFT(TRIM(Z438),1)&lt;&gt;"I")),1,IF(OR(AND(CT438=0,Z438="N"),AND(CT438=0,Z438="B"),AND(CT438=0,LEFT(TRIM(Z438),1)="I")),1,0))),"")</f>
        <v/>
      </c>
      <c r="DW438" s="23" t="str">
        <f t="shared" si="250"/>
        <v/>
      </c>
      <c r="DX438" s="23" t="str">
        <f>+IF(LEN($I438)&gt;5,IF(ISERROR(VLOOKUP(AB438,'CODIGO PAGO'!$B$2:$B$20,1,0)),1,IF(OR(AND(CV438=1,AB438&lt;&gt;"N"),AND(CV438=3,AB438&lt;&gt;"B"),AND(CV438=2,LEFT(TRIM(AB438),1)&lt;&gt;"I")),1,IF(OR(AND(CV438=0,AB438="N"),AND(CV438=0,AB438="B"),AND(CV438=0,LEFT(TRIM(AB438),1)="I")),1,0))),"")</f>
        <v/>
      </c>
      <c r="DY438" s="23" t="str">
        <f t="shared" si="251"/>
        <v/>
      </c>
      <c r="DZ438" s="23" t="str">
        <f>+IF(LEN($I438)&gt;5,IF(ISERROR(VLOOKUP(AD438,'CODIGO PAGO'!$B$2:$B$20,1,0)),1,IF(OR(AND(CX438=1,AD438&lt;&gt;"N"),AND(CX438=3,AD438&lt;&gt;"B"),AND(CX438=2,LEFT(TRIM(AD438),1)&lt;&gt;"I")),1,IF(OR(AND(CX438=0,AD438="N"),AND(CX438=0,AD438="B"),AND(CX438=0,LEFT(TRIM(AD438),1)="I")),1,0))),"")</f>
        <v/>
      </c>
      <c r="EA438" s="23" t="str">
        <f t="shared" si="252"/>
        <v/>
      </c>
      <c r="EB438" s="23" t="str">
        <f>+IF(LEN($I438)&gt;5,IF(ISERROR(VLOOKUP(AF438,'CODIGO PAGO'!$B$2:$B$20,1,0)),1,IF(OR(AND(CZ438=1,AF438&lt;&gt;"N"),AND(CZ438=3,AF438&lt;&gt;"B"),AND(CZ438=2,LEFT(TRIM(AF438),1)&lt;&gt;"I")),1,IF(OR(AND(CZ438=0,AF438="N"),AND(CZ438=0,AF438="B"),AND(CZ438=0,LEFT(TRIM(AF438),1)="I")),1,0))),"")</f>
        <v/>
      </c>
      <c r="EC438" s="23" t="str">
        <f t="shared" si="253"/>
        <v/>
      </c>
      <c r="ED438" s="23" t="str">
        <f>+IF(LEN($I438)&gt;5,IF(ISERROR(VLOOKUP(AH438,'CODIGO PAGO'!$B$2:$B$20,1,0)),1,IF(OR(AND(DB438=1,AH438&lt;&gt;"N"),AND(DB438=3,AH438&lt;&gt;"B"),AND(DB438=2,LEFT(TRIM(AH438),1)&lt;&gt;"I")),1,IF(OR(AND(DB438=0,AH438="N"),AND(DB438=0,AH438="B"),AND(DB438=0,LEFT(TRIM(AH438),1)="I")),1,0))),"")</f>
        <v/>
      </c>
      <c r="EE438" s="23" t="str">
        <f t="shared" si="254"/>
        <v/>
      </c>
      <c r="EF438" s="23" t="str">
        <f>+IF(LEN($I438)&gt;5,IF(ISERROR(VLOOKUP(AJ438,'CODIGO PAGO'!$B$2:$B$20,1,0)),1,IF(OR(AND(DD438=1,AJ438&lt;&gt;"N"),AND(DD438=3,AJ438&lt;&gt;"B"),AND(DD438=2,LEFT(TRIM(AJ438),1)&lt;&gt;"I")),1,IF(OR(AND(DD438=0,AJ438="N"),AND(DD438=0,AJ438="B"),AND(DD438=0,LEFT(TRIM(AJ438),1)="I")),1,0))),"")</f>
        <v/>
      </c>
      <c r="EG438" s="23" t="str">
        <f t="shared" si="255"/>
        <v/>
      </c>
      <c r="EH438" s="23" t="str">
        <f>+IF(LEN($I438)&gt;5,IF(ISERROR(VLOOKUP(AL438,'CODIGO PAGO'!$B$2:$B$20,1,0)),1,IF(OR(AND(DF438=1,AL438&lt;&gt;"N"),AND(DF438=3,AL438&lt;&gt;"B"),AND(DF438=2,LEFT(TRIM(AL438),1)&lt;&gt;"I")),1,IF(OR(AND(DF438=0,AL438="N"),AND(DF438=0,AL438="B"),AND(DF438=0,LEFT(TRIM(AL438),1)="I")),1,0))),"")</f>
        <v/>
      </c>
      <c r="EI438" s="23" t="str">
        <f t="shared" si="256"/>
        <v/>
      </c>
      <c r="EJ438" s="23" t="str">
        <f>+IF(LEN($I438)&gt;5,IF(ISERROR(VLOOKUP(AN438,'CODIGO PAGO'!$B$2:$B$20,1,0)),1,IF(OR(AND(DH438=1,AN438&lt;&gt;"N"),AND(DH438=3,AN438&lt;&gt;"B"),AND(DH438=2,LEFT(TRIM(AN438),1)&lt;&gt;"I")),1,IF(OR(AND(DH438=0,AN438="N"),AND(DH438=0,AN438="B"),AND(DH438=0,LEFT(TRIM(AN438),1)="I")),1,0))),"")</f>
        <v/>
      </c>
      <c r="EK438" s="23" t="str">
        <f t="shared" si="257"/>
        <v/>
      </c>
      <c r="EL438" s="24" t="str">
        <f t="shared" si="258"/>
        <v/>
      </c>
    </row>
    <row r="439" spans="1:142" s="26" customFormat="1">
      <c r="A439" s="15" t="str">
        <f t="shared" si="224"/>
        <v/>
      </c>
      <c r="B439" s="1" t="str">
        <f>+IF(LEN(I439)&gt;5,'CODIGO PAGO'!$B$28,"")</f>
        <v/>
      </c>
      <c r="C439" s="1" t="str">
        <f>+IF(LEN($I439)&gt;5,BD!D439,"")</f>
        <v/>
      </c>
      <c r="D439" s="168" t="str">
        <f>+IF(LEN($I439)&gt;5,BD!A439,"")</f>
        <v/>
      </c>
      <c r="E439" s="1" t="str">
        <f>+IF(LEN($I439)&gt;5,BD!B439,"")</f>
        <v/>
      </c>
      <c r="F439" s="1" t="str">
        <f>+IF(LEN($I439)&gt;5,BD!C439,"")</f>
        <v/>
      </c>
      <c r="G439" s="141"/>
      <c r="H439" s="141"/>
      <c r="I439" s="1" t="str">
        <f>+IF(LEN(BD!G439)&gt;5,BD!G439,"")</f>
        <v/>
      </c>
      <c r="J439" s="167" t="str">
        <f>+IF(LEN($I439)&gt;5,BD!E439,"")</f>
        <v/>
      </c>
      <c r="K439" s="6" t="str">
        <f t="shared" si="225"/>
        <v/>
      </c>
      <c r="L439" s="87" t="str">
        <f>+IF(LEN($I439)&gt;5,BD!H439,"")</f>
        <v/>
      </c>
      <c r="M439" s="40" t="str">
        <f t="shared" si="226"/>
        <v/>
      </c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4" t="str">
        <f t="shared" si="227"/>
        <v/>
      </c>
      <c r="AQ439" s="5" t="str">
        <f t="shared" si="228"/>
        <v/>
      </c>
      <c r="AR439" s="91" t="str">
        <f t="shared" si="229"/>
        <v/>
      </c>
      <c r="AS439" s="5" t="str">
        <f t="shared" si="230"/>
        <v/>
      </c>
      <c r="AT439" s="91" t="str">
        <f t="shared" si="231"/>
        <v/>
      </c>
      <c r="AU439" s="4" t="str">
        <f t="shared" si="232"/>
        <v/>
      </c>
      <c r="AV439" s="4" t="str">
        <f t="shared" si="233"/>
        <v/>
      </c>
      <c r="AW439" s="4" t="str">
        <f t="shared" si="234"/>
        <v/>
      </c>
      <c r="AX439" s="4" t="str">
        <f t="shared" si="235"/>
        <v/>
      </c>
      <c r="AY439" s="88" t="str">
        <f t="shared" si="236"/>
        <v/>
      </c>
      <c r="AZ439" s="17" t="str">
        <f t="shared" si="237"/>
        <v/>
      </c>
      <c r="BA439" s="18" t="str">
        <f t="shared" si="238"/>
        <v/>
      </c>
      <c r="BB439" s="19" t="str">
        <f>+IF(LEN(I439)&gt;5,IF(INT(RIGHT(B439,1))=9,0.5*L439*AY439,INT(MID(B439,5,LEN(B439)-4))*L439)+IFERROR(VLOOKUP(I439,AJUSTES!$A$1:$I$50,9,0),0),"")</f>
        <v/>
      </c>
      <c r="BC439" s="12"/>
      <c r="BD439" s="19" t="str">
        <f t="shared" si="239"/>
        <v/>
      </c>
      <c r="BE439" s="18" t="str">
        <f t="shared" si="240"/>
        <v/>
      </c>
      <c r="BF439" s="139" t="str">
        <f t="shared" si="241"/>
        <v/>
      </c>
      <c r="BG439" s="114"/>
      <c r="BH439" s="18" t="str">
        <f t="shared" si="242"/>
        <v/>
      </c>
      <c r="BI439" s="13"/>
      <c r="BJ439" s="12"/>
      <c r="BK439" s="12"/>
      <c r="BL439" s="145"/>
      <c r="BM439" s="12"/>
      <c r="BN439" s="12"/>
      <c r="BO439" s="12"/>
      <c r="BP439" s="12"/>
      <c r="BQ439" s="12"/>
      <c r="BR439" s="12"/>
      <c r="BS439" s="146"/>
      <c r="BT439" s="14"/>
      <c r="BU439" s="12"/>
      <c r="BV439" s="12"/>
      <c r="BW439" s="12"/>
      <c r="BX439" s="12"/>
      <c r="BY439" s="12"/>
      <c r="BZ439" s="144"/>
      <c r="CA439" s="107" t="str">
        <f>+IF(LEN($I439)&gt;5,IF(BD!F439="N/A","",BD!F439),"")</f>
        <v/>
      </c>
      <c r="CB439" s="21"/>
      <c r="CC439" s="147"/>
      <c r="CD439" s="148"/>
      <c r="CE439" s="8" t="str">
        <f>+IF(LEN(I439)&gt;5,BD!M439,"")</f>
        <v/>
      </c>
      <c r="CF439" s="16" t="str">
        <f>+IF(LEN(I439)&gt;5,BD!N439,"")</f>
        <v/>
      </c>
      <c r="CG439" s="3" t="str">
        <f t="shared" si="243"/>
        <v/>
      </c>
      <c r="CH439" s="23" t="str">
        <f>+IF(AND(LEN($I439)&gt;5),IF(AND($J439&gt;N$1,$J439&lt;=$AO$1),1,IF((COUNTIFS(INCAPACIDADES!$C$1:$C$51,$I439,INCAPACIDADES!K$1:K$51,N$1))&gt;0,2,IF(VLOOKUP($C439,BD!$D$1:$F$501,3,0)&gt;N$1,0,3))),"")</f>
        <v/>
      </c>
      <c r="CI439" s="23" t="str">
        <f>+IF(AND(LEN($I439)&gt;5),IF(AND($J439&gt;O$1,$J439&lt;=$AO$1),1,IF((COUNTIFS(INCAPACIDADES!$C$1:$C$51,$I439,INCAPACIDADES!L$1:L$51,O$1))&gt;0,2,IF(VLOOKUP($C439,BD!$D$1:$F$501,3,0)&gt;O$1,0,3))),"")</f>
        <v/>
      </c>
      <c r="CJ439" s="23" t="str">
        <f>+IF(AND(LEN($I439)&gt;5),IF(AND($J439&gt;P$1,$J439&lt;=$AO$1),1,IF((COUNTIFS(INCAPACIDADES!$C$1:$C$51,$I439,INCAPACIDADES!M$1:M$51,P$1))&gt;0,2,IF(VLOOKUP($C439,BD!$D$1:$F$501,3,0)&gt;P$1,0,3))),"")</f>
        <v/>
      </c>
      <c r="CK439" s="23" t="str">
        <f>+IF(AND(LEN($I439)&gt;5),IF(AND($J439&gt;Q$1,$J439&lt;=$AO$1),1,IF((COUNTIFS(INCAPACIDADES!$C$1:$C$51,$I439,INCAPACIDADES!N$1:N$51,Q$1))&gt;0,2,IF(VLOOKUP($C439,BD!$D$1:$F$501,3,0)&gt;Q$1,0,3))),"")</f>
        <v/>
      </c>
      <c r="CL439" s="23" t="str">
        <f>+IF(AND(LEN($I439)&gt;5),IF(AND($J439&gt;R$1,$J439&lt;=$AO$1),1,IF((COUNTIFS(INCAPACIDADES!$C$1:$C$51,$I439,INCAPACIDADES!O$1:O$51,R$1))&gt;0,2,IF(VLOOKUP($C439,BD!$D$1:$F$501,3,0)&gt;R$1,0,3))),"")</f>
        <v/>
      </c>
      <c r="CM439" s="23" t="str">
        <f>+IF(AND(LEN($I439)&gt;5),IF(AND($J439&gt;S$1,$J439&lt;=$AO$1),1,IF((COUNTIFS(INCAPACIDADES!$C$1:$C$51,$I439,INCAPACIDADES!P$1:P$51,S$1))&gt;0,2,IF(VLOOKUP($C439,BD!$D$1:$F$501,3,0)&gt;S$1,0,3))),"")</f>
        <v/>
      </c>
      <c r="CN439" s="23" t="str">
        <f>+IF(AND(LEN($I439)&gt;5),IF(AND($J439&gt;T$1,$J439&lt;=$AO$1),1,IF((COUNTIFS(INCAPACIDADES!$C$1:$C$51,$I439,INCAPACIDADES!Q$1:Q$51,T$1))&gt;0,2,IF(VLOOKUP($C439,BD!$D$1:$F$501,3,0)&gt;T$1,0,3))),"")</f>
        <v/>
      </c>
      <c r="CO439" s="23" t="str">
        <f>+IF(AND(LEN($I439)&gt;5),IF(AND($J439&gt;U$1,$J439&lt;=$AO$1),1,IF((COUNTIFS(INCAPACIDADES!$C$1:$C$51,$I439,INCAPACIDADES!R$1:R$51,U$1))&gt;0,2,IF(VLOOKUP($C439,BD!$D$1:$F$501,3,0)&gt;U$1,0,3))),"")</f>
        <v/>
      </c>
      <c r="CP439" s="23" t="str">
        <f>+IF(AND(LEN($I439)&gt;5),IF(AND($J439&gt;V$1,$J439&lt;=$AO$1),1,IF((COUNTIFS(INCAPACIDADES!$C$1:$C$51,$I439,INCAPACIDADES!S$1:S$51,V$1))&gt;0,2,IF(VLOOKUP($C439,BD!$D$1:$F$501,3,0)&gt;V$1,0,3))),"")</f>
        <v/>
      </c>
      <c r="CQ439" s="23" t="str">
        <f>+IF(AND(LEN($I439)&gt;5),IF(AND($J439&gt;W$1,$J439&lt;=$AO$1),1,IF((COUNTIFS(INCAPACIDADES!$C$1:$C$51,$I439,INCAPACIDADES!T$1:T$51,W$1))&gt;0,2,IF(VLOOKUP($C439,BD!$D$1:$F$501,3,0)&gt;W$1,0,3))),"")</f>
        <v/>
      </c>
      <c r="CR439" s="23" t="str">
        <f>+IF(AND(LEN($I439)&gt;5),IF(AND($J439&gt;X$1,$J439&lt;=$AO$1),1,IF((COUNTIFS(INCAPACIDADES!$C$1:$C$51,$I439,INCAPACIDADES!U$1:U$51,X$1))&gt;0,2,IF(VLOOKUP($C439,BD!$D$1:$F$501,3,0)&gt;X$1,0,3))),"")</f>
        <v/>
      </c>
      <c r="CS439" s="23" t="str">
        <f>+IF(AND(LEN($I439)&gt;5),IF(AND($J439&gt;Y$1,$J439&lt;=$AO$1),1,IF((COUNTIFS(INCAPACIDADES!$C$1:$C$51,$I439,INCAPACIDADES!V$1:V$51,Y$1))&gt;0,2,IF(VLOOKUP($C439,BD!$D$1:$F$501,3,0)&gt;Y$1,0,3))),"")</f>
        <v/>
      </c>
      <c r="CT439" s="23" t="str">
        <f>+IF(AND(LEN($I439)&gt;5),IF(AND($J439&gt;Z$1,$J439&lt;=$AO$1),1,IF((COUNTIFS(INCAPACIDADES!$C$1:$C$51,$I439,INCAPACIDADES!W$1:W$51,Z$1))&gt;0,2,IF(VLOOKUP($C439,BD!$D$1:$F$501,3,0)&gt;Z$1,0,3))),"")</f>
        <v/>
      </c>
      <c r="CU439" s="23" t="str">
        <f>+IF(AND(LEN($I439)&gt;5),IF(AND($J439&gt;AA$1,$J439&lt;=$AO$1),1,IF((COUNTIFS(INCAPACIDADES!$C$1:$C$51,$I439,INCAPACIDADES!X$1:X$51,AA$1))&gt;0,2,IF(VLOOKUP($C439,BD!$D$1:$F$501,3,0)&gt;AA$1,0,3))),"")</f>
        <v/>
      </c>
      <c r="CV439" s="23" t="str">
        <f>+IF(AND(LEN($I439)&gt;5),IF(AND($J439&gt;AB$1,$J439&lt;=$AO$1),1,IF((COUNTIFS(INCAPACIDADES!$C$1:$C$51,$I439,INCAPACIDADES!Y$1:Y$51,AB$1))&gt;0,2,IF(VLOOKUP($C439,BD!$D$1:$F$501,3,0)&gt;AB$1,0,3))),"")</f>
        <v/>
      </c>
      <c r="CW439" s="23" t="str">
        <f>+IF(AND(LEN($I439)&gt;5),IF(AND($J439&gt;AC$1,$J439&lt;=$AO$1),1,IF((COUNTIFS(INCAPACIDADES!$C$1:$C$51,$I439,INCAPACIDADES!Z$1:Z$51,AC$1))&gt;0,2,IF(VLOOKUP($C439,BD!$D$1:$F$501,3,0)&gt;AC$1,0,3))),"")</f>
        <v/>
      </c>
      <c r="CX439" s="23" t="str">
        <f>+IF(AND(LEN($I439)&gt;5),IF(AND($J439&gt;AD$1,$J439&lt;=$AO$1),1,IF((COUNTIFS(INCAPACIDADES!$C$1:$C$51,$I439,INCAPACIDADES!AA$1:AA$51,AD$1))&gt;0,2,IF(VLOOKUP($C439,BD!$D$1:$F$501,3,0)&gt;AD$1,0,3))),"")</f>
        <v/>
      </c>
      <c r="CY439" s="23" t="str">
        <f>+IF(AND(LEN($I439)&gt;5),IF(AND($J439&gt;AE$1,$J439&lt;=$AO$1),1,IF((COUNTIFS(INCAPACIDADES!$C$1:$C$51,$I439,INCAPACIDADES!AB$1:AB$51,AE$1))&gt;0,2,IF(VLOOKUP($C439,BD!$D$1:$F$501,3,0)&gt;AE$1,0,3))),"")</f>
        <v/>
      </c>
      <c r="CZ439" s="23" t="str">
        <f>+IF(AND(LEN($I439)&gt;5),IF(AND($J439&gt;AF$1,$J439&lt;=$AO$1),1,IF((COUNTIFS(INCAPACIDADES!$C$1:$C$51,$I439,INCAPACIDADES!AC$1:AC$51,AF$1))&gt;0,2,IF(VLOOKUP($C439,BD!$D$1:$F$501,3,0)&gt;AF$1,0,3))),"")</f>
        <v/>
      </c>
      <c r="DA439" s="23" t="str">
        <f>+IF(AND(LEN($I439)&gt;5),IF(AND($J439&gt;AG$1,$J439&lt;=$AO$1),1,IF((COUNTIFS(INCAPACIDADES!$C$1:$C$51,$I439,INCAPACIDADES!AD$1:AD$51,AG$1))&gt;0,2,IF(VLOOKUP($C439,BD!$D$1:$F$501,3,0)&gt;AG$1,0,3))),"")</f>
        <v/>
      </c>
      <c r="DB439" s="23" t="str">
        <f>+IF(AND(LEN($I439)&gt;5),IF(AND($J439&gt;AH$1,$J439&lt;=$AO$1),1,IF((COUNTIFS(INCAPACIDADES!$C$1:$C$51,$I439,INCAPACIDADES!AE$1:AE$51,AH$1))&gt;0,2,IF(VLOOKUP($C439,BD!$D$1:$F$501,3,0)&gt;AH$1,0,3))),"")</f>
        <v/>
      </c>
      <c r="DC439" s="23" t="str">
        <f>+IF(AND(LEN($I439)&gt;5),IF(AND($J439&gt;AI$1,$J439&lt;=$AO$1),1,IF((COUNTIFS(INCAPACIDADES!$C$1:$C$51,$I439,INCAPACIDADES!AF$1:AF$51,AI$1))&gt;0,2,IF(VLOOKUP($C439,BD!$D$1:$F$501,3,0)&gt;AI$1,0,3))),"")</f>
        <v/>
      </c>
      <c r="DD439" s="23" t="str">
        <f>+IF(AND(LEN($I439)&gt;5),IF(AND($J439&gt;AJ$1,$J439&lt;=$AO$1),1,IF((COUNTIFS(INCAPACIDADES!$C$1:$C$51,$I439,INCAPACIDADES!AG$1:AG$51,AJ$1))&gt;0,2,IF(VLOOKUP($C439,BD!$D$1:$F$501,3,0)&gt;AJ$1,0,3))),"")</f>
        <v/>
      </c>
      <c r="DE439" s="23" t="str">
        <f>+IF(AND(LEN($I439)&gt;5),IF(AND($J439&gt;AK$1,$J439&lt;=$AO$1),1,IF((COUNTIFS(INCAPACIDADES!$C$1:$C$51,$I439,INCAPACIDADES!AH$1:AH$51,AK$1))&gt;0,2,IF(VLOOKUP($C439,BD!$D$1:$F$501,3,0)&gt;AK$1,0,3))),"")</f>
        <v/>
      </c>
      <c r="DF439" s="23" t="str">
        <f>+IF(AND(LEN($I439)&gt;5),IF(AND($J439&gt;AL$1,$J439&lt;=$AO$1),1,IF((COUNTIFS(INCAPACIDADES!$C$1:$C$51,$I439,INCAPACIDADES!AI$1:AI$51,AL$1))&gt;0,2,IF(VLOOKUP($C439,BD!$D$1:$F$501,3,0)&gt;AL$1,0,3))),"")</f>
        <v/>
      </c>
      <c r="DG439" s="23" t="str">
        <f>+IF(AND(LEN($I439)&gt;5),IF(AND($J439&gt;AM$1,$J439&lt;=$AO$1),1,IF((COUNTIFS(INCAPACIDADES!$C$1:$C$51,$I439,INCAPACIDADES!AJ$1:AJ$51,AM$1))&gt;0,2,IF(VLOOKUP($C439,BD!$D$1:$F$501,3,0)&gt;AM$1,0,3))),"")</f>
        <v/>
      </c>
      <c r="DH439" s="23" t="str">
        <f>+IF(AND(LEN($I439)&gt;5),IF(AND($J439&gt;AN$1,$J439&lt;=$AO$1),1,IF((COUNTIFS(INCAPACIDADES!$C$1:$C$51,$I439,INCAPACIDADES!AK$1:AK$51,AN$1))&gt;0,2,IF(VLOOKUP($C439,BD!$D$1:$F$501,3,0)&gt;AN$1,0,3))),"")</f>
        <v/>
      </c>
      <c r="DI439" s="23" t="str">
        <f>+IF(AND(LEN($I439)&gt;5),IF(AND($J439&gt;AO$1,$J439&lt;=$AO$1),1,IF((COUNTIFS(INCAPACIDADES!$C$1:$C$51,$I439,INCAPACIDADES!AL$1:AL$51,AO$1))&gt;0,2,IF(VLOOKUP($C439,BD!$D$1:$F$501,3,0)&gt;AO$1,0,3))),"")</f>
        <v/>
      </c>
      <c r="DJ439" s="23" t="str">
        <f>+IF(LEN($I439)&gt;5,IF(ISERROR(VLOOKUP(N439,'CODIGO PAGO'!$B$2:$B$20,1,0)),1,IF(OR(AND(CH439=1,N439&lt;&gt;"N"),AND(CH439=3,N439&lt;&gt;"B"),AND(CH439=2,LEFT(TRIM(N439),1)&lt;&gt;"I")),1,IF(OR(AND(CH439=0,N439="N"),AND(CH439=0,N439="B"),AND(CH439=0,LEFT(TRIM(N439),1)="I")),1,0))),"")</f>
        <v/>
      </c>
      <c r="DK439" s="23" t="str">
        <f t="shared" si="244"/>
        <v/>
      </c>
      <c r="DL439" s="23" t="str">
        <f>+IF(LEN($I439)&gt;5,IF(ISERROR(VLOOKUP(P439,'CODIGO PAGO'!$B$2:$B$20,1,0)),1,IF(OR(AND(CJ439=1,P439&lt;&gt;"N"),AND(CJ439=3,P439&lt;&gt;"B"),AND(CJ439=2,LEFT(TRIM(P439),1)&lt;&gt;"I")),1,IF(OR(AND(CJ439=0,P439="N"),AND(CJ439=0,P439="B"),AND(CJ439=0,LEFT(TRIM(P439),1)="I")),1,0))),"")</f>
        <v/>
      </c>
      <c r="DM439" s="23" t="str">
        <f t="shared" si="245"/>
        <v/>
      </c>
      <c r="DN439" s="23" t="str">
        <f>+IF(LEN($I439)&gt;5,IF(ISERROR(VLOOKUP(R439,'CODIGO PAGO'!$B$2:$B$20,1,0)),1,IF(OR(AND(CL439=1,R439&lt;&gt;"N"),AND(CL439=3,R439&lt;&gt;"B"),AND(CL439=2,LEFT(TRIM(R439),1)&lt;&gt;"I")),1,IF(OR(AND(CL439=0,R439="N"),AND(CL439=0,R439="B"),AND(CL439=0,LEFT(TRIM(R439),1)="I")),1,0))),"")</f>
        <v/>
      </c>
      <c r="DO439" s="23" t="str">
        <f t="shared" si="246"/>
        <v/>
      </c>
      <c r="DP439" s="23" t="str">
        <f>+IF(LEN($I439)&gt;5,IF(ISERROR(VLOOKUP(T439,'CODIGO PAGO'!$B$2:$B$20,1,0)),1,IF(OR(AND(CN439=1,T439&lt;&gt;"N"),AND(CN439=3,T439&lt;&gt;"B"),AND(CN439=2,LEFT(TRIM(T439),1)&lt;&gt;"I")),1,IF(OR(AND(CN439=0,T439="N"),AND(CN439=0,T439="B"),AND(CN439=0,LEFT(TRIM(T439),1)="I")),1,0))),"")</f>
        <v/>
      </c>
      <c r="DQ439" s="23" t="str">
        <f t="shared" si="247"/>
        <v/>
      </c>
      <c r="DR439" s="23" t="str">
        <f>+IF(LEN($I439)&gt;5,IF(ISERROR(VLOOKUP(V439,'CODIGO PAGO'!$B$2:$B$20,1,0)),1,IF(OR(AND(CP439=1,V439&lt;&gt;"N"),AND(CP439=3,V439&lt;&gt;"B"),AND(CP439=2,LEFT(TRIM(V439),1)&lt;&gt;"I")),1,IF(OR(AND(CP439=0,V439="N"),AND(CP439=0,V439="B"),AND(CP439=0,LEFT(TRIM(V439),1)="I")),1,0))),"")</f>
        <v/>
      </c>
      <c r="DS439" s="23" t="str">
        <f t="shared" si="248"/>
        <v/>
      </c>
      <c r="DT439" s="23" t="str">
        <f>+IF(LEN($I439)&gt;5,IF(ISERROR(VLOOKUP(X439,'CODIGO PAGO'!$B$2:$B$20,1,0)),1,IF(OR(AND(CR439=1,X439&lt;&gt;"N"),AND(CR439=3,X439&lt;&gt;"B"),AND(CR439=2,LEFT(TRIM(X439),1)&lt;&gt;"I")),1,IF(OR(AND(CR439=0,X439="N"),AND(CR439=0,X439="B"),AND(CR439=0,LEFT(TRIM(X439),1)="I")),1,0))),"")</f>
        <v/>
      </c>
      <c r="DU439" s="23" t="str">
        <f t="shared" si="249"/>
        <v/>
      </c>
      <c r="DV439" s="23" t="str">
        <f>+IF(LEN($I439)&gt;5,IF(ISERROR(VLOOKUP(Z439,'CODIGO PAGO'!$B$2:$B$20,1,0)),1,IF(OR(AND(CT439=1,Z439&lt;&gt;"N"),AND(CT439=3,Z439&lt;&gt;"B"),AND(CT439=2,LEFT(TRIM(Z439),1)&lt;&gt;"I")),1,IF(OR(AND(CT439=0,Z439="N"),AND(CT439=0,Z439="B"),AND(CT439=0,LEFT(TRIM(Z439),1)="I")),1,0))),"")</f>
        <v/>
      </c>
      <c r="DW439" s="23" t="str">
        <f t="shared" si="250"/>
        <v/>
      </c>
      <c r="DX439" s="23" t="str">
        <f>+IF(LEN($I439)&gt;5,IF(ISERROR(VLOOKUP(AB439,'CODIGO PAGO'!$B$2:$B$20,1,0)),1,IF(OR(AND(CV439=1,AB439&lt;&gt;"N"),AND(CV439=3,AB439&lt;&gt;"B"),AND(CV439=2,LEFT(TRIM(AB439),1)&lt;&gt;"I")),1,IF(OR(AND(CV439=0,AB439="N"),AND(CV439=0,AB439="B"),AND(CV439=0,LEFT(TRIM(AB439),1)="I")),1,0))),"")</f>
        <v/>
      </c>
      <c r="DY439" s="23" t="str">
        <f t="shared" si="251"/>
        <v/>
      </c>
      <c r="DZ439" s="23" t="str">
        <f>+IF(LEN($I439)&gt;5,IF(ISERROR(VLOOKUP(AD439,'CODIGO PAGO'!$B$2:$B$20,1,0)),1,IF(OR(AND(CX439=1,AD439&lt;&gt;"N"),AND(CX439=3,AD439&lt;&gt;"B"),AND(CX439=2,LEFT(TRIM(AD439),1)&lt;&gt;"I")),1,IF(OR(AND(CX439=0,AD439="N"),AND(CX439=0,AD439="B"),AND(CX439=0,LEFT(TRIM(AD439),1)="I")),1,0))),"")</f>
        <v/>
      </c>
      <c r="EA439" s="23" t="str">
        <f t="shared" si="252"/>
        <v/>
      </c>
      <c r="EB439" s="23" t="str">
        <f>+IF(LEN($I439)&gt;5,IF(ISERROR(VLOOKUP(AF439,'CODIGO PAGO'!$B$2:$B$20,1,0)),1,IF(OR(AND(CZ439=1,AF439&lt;&gt;"N"),AND(CZ439=3,AF439&lt;&gt;"B"),AND(CZ439=2,LEFT(TRIM(AF439),1)&lt;&gt;"I")),1,IF(OR(AND(CZ439=0,AF439="N"),AND(CZ439=0,AF439="B"),AND(CZ439=0,LEFT(TRIM(AF439),1)="I")),1,0))),"")</f>
        <v/>
      </c>
      <c r="EC439" s="23" t="str">
        <f t="shared" si="253"/>
        <v/>
      </c>
      <c r="ED439" s="23" t="str">
        <f>+IF(LEN($I439)&gt;5,IF(ISERROR(VLOOKUP(AH439,'CODIGO PAGO'!$B$2:$B$20,1,0)),1,IF(OR(AND(DB439=1,AH439&lt;&gt;"N"),AND(DB439=3,AH439&lt;&gt;"B"),AND(DB439=2,LEFT(TRIM(AH439),1)&lt;&gt;"I")),1,IF(OR(AND(DB439=0,AH439="N"),AND(DB439=0,AH439="B"),AND(DB439=0,LEFT(TRIM(AH439),1)="I")),1,0))),"")</f>
        <v/>
      </c>
      <c r="EE439" s="23" t="str">
        <f t="shared" si="254"/>
        <v/>
      </c>
      <c r="EF439" s="23" t="str">
        <f>+IF(LEN($I439)&gt;5,IF(ISERROR(VLOOKUP(AJ439,'CODIGO PAGO'!$B$2:$B$20,1,0)),1,IF(OR(AND(DD439=1,AJ439&lt;&gt;"N"),AND(DD439=3,AJ439&lt;&gt;"B"),AND(DD439=2,LEFT(TRIM(AJ439),1)&lt;&gt;"I")),1,IF(OR(AND(DD439=0,AJ439="N"),AND(DD439=0,AJ439="B"),AND(DD439=0,LEFT(TRIM(AJ439),1)="I")),1,0))),"")</f>
        <v/>
      </c>
      <c r="EG439" s="23" t="str">
        <f t="shared" si="255"/>
        <v/>
      </c>
      <c r="EH439" s="23" t="str">
        <f>+IF(LEN($I439)&gt;5,IF(ISERROR(VLOOKUP(AL439,'CODIGO PAGO'!$B$2:$B$20,1,0)),1,IF(OR(AND(DF439=1,AL439&lt;&gt;"N"),AND(DF439=3,AL439&lt;&gt;"B"),AND(DF439=2,LEFT(TRIM(AL439),1)&lt;&gt;"I")),1,IF(OR(AND(DF439=0,AL439="N"),AND(DF439=0,AL439="B"),AND(DF439=0,LEFT(TRIM(AL439),1)="I")),1,0))),"")</f>
        <v/>
      </c>
      <c r="EI439" s="23" t="str">
        <f t="shared" si="256"/>
        <v/>
      </c>
      <c r="EJ439" s="23" t="str">
        <f>+IF(LEN($I439)&gt;5,IF(ISERROR(VLOOKUP(AN439,'CODIGO PAGO'!$B$2:$B$20,1,0)),1,IF(OR(AND(DH439=1,AN439&lt;&gt;"N"),AND(DH439=3,AN439&lt;&gt;"B"),AND(DH439=2,LEFT(TRIM(AN439),1)&lt;&gt;"I")),1,IF(OR(AND(DH439=0,AN439="N"),AND(DH439=0,AN439="B"),AND(DH439=0,LEFT(TRIM(AN439),1)="I")),1,0))),"")</f>
        <v/>
      </c>
      <c r="EK439" s="23" t="str">
        <f t="shared" si="257"/>
        <v/>
      </c>
      <c r="EL439" s="24" t="str">
        <f t="shared" si="258"/>
        <v/>
      </c>
    </row>
    <row r="440" spans="1:142" s="26" customFormat="1">
      <c r="A440" s="15" t="str">
        <f t="shared" si="224"/>
        <v/>
      </c>
      <c r="B440" s="1" t="str">
        <f>+IF(LEN(I440)&gt;5,'CODIGO PAGO'!$B$28,"")</f>
        <v/>
      </c>
      <c r="C440" s="1" t="str">
        <f>+IF(LEN($I440)&gt;5,BD!D440,"")</f>
        <v/>
      </c>
      <c r="D440" s="168" t="str">
        <f>+IF(LEN($I440)&gt;5,BD!A440,"")</f>
        <v/>
      </c>
      <c r="E440" s="1" t="str">
        <f>+IF(LEN($I440)&gt;5,BD!B440,"")</f>
        <v/>
      </c>
      <c r="F440" s="1" t="str">
        <f>+IF(LEN($I440)&gt;5,BD!C440,"")</f>
        <v/>
      </c>
      <c r="G440" s="141"/>
      <c r="H440" s="141"/>
      <c r="I440" s="1" t="str">
        <f>+IF(LEN(BD!G440)&gt;5,BD!G440,"")</f>
        <v/>
      </c>
      <c r="J440" s="167" t="str">
        <f>+IF(LEN($I440)&gt;5,BD!E440,"")</f>
        <v/>
      </c>
      <c r="K440" s="6" t="str">
        <f t="shared" si="225"/>
        <v/>
      </c>
      <c r="L440" s="87" t="str">
        <f>+IF(LEN($I440)&gt;5,BD!H440,"")</f>
        <v/>
      </c>
      <c r="M440" s="40" t="str">
        <f t="shared" si="226"/>
        <v/>
      </c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4" t="str">
        <f t="shared" si="227"/>
        <v/>
      </c>
      <c r="AQ440" s="5" t="str">
        <f t="shared" si="228"/>
        <v/>
      </c>
      <c r="AR440" s="91" t="str">
        <f t="shared" si="229"/>
        <v/>
      </c>
      <c r="AS440" s="5" t="str">
        <f t="shared" si="230"/>
        <v/>
      </c>
      <c r="AT440" s="91" t="str">
        <f t="shared" si="231"/>
        <v/>
      </c>
      <c r="AU440" s="4" t="str">
        <f t="shared" si="232"/>
        <v/>
      </c>
      <c r="AV440" s="4" t="str">
        <f t="shared" si="233"/>
        <v/>
      </c>
      <c r="AW440" s="4" t="str">
        <f t="shared" si="234"/>
        <v/>
      </c>
      <c r="AX440" s="4" t="str">
        <f t="shared" si="235"/>
        <v/>
      </c>
      <c r="AY440" s="88" t="str">
        <f t="shared" si="236"/>
        <v/>
      </c>
      <c r="AZ440" s="17" t="str">
        <f t="shared" si="237"/>
        <v/>
      </c>
      <c r="BA440" s="18" t="str">
        <f t="shared" si="238"/>
        <v/>
      </c>
      <c r="BB440" s="19" t="str">
        <f>+IF(LEN(I440)&gt;5,IF(INT(RIGHT(B440,1))=9,0.5*L440*AY440,INT(MID(B440,5,LEN(B440)-4))*L440)+IFERROR(VLOOKUP(I440,AJUSTES!$A$1:$I$50,9,0),0),"")</f>
        <v/>
      </c>
      <c r="BC440" s="12"/>
      <c r="BD440" s="19" t="str">
        <f t="shared" si="239"/>
        <v/>
      </c>
      <c r="BE440" s="18" t="str">
        <f t="shared" si="240"/>
        <v/>
      </c>
      <c r="BF440" s="139" t="str">
        <f t="shared" si="241"/>
        <v/>
      </c>
      <c r="BG440" s="114"/>
      <c r="BH440" s="18" t="str">
        <f t="shared" si="242"/>
        <v/>
      </c>
      <c r="BI440" s="13"/>
      <c r="BJ440" s="12"/>
      <c r="BK440" s="12"/>
      <c r="BL440" s="145"/>
      <c r="BM440" s="12"/>
      <c r="BN440" s="12"/>
      <c r="BO440" s="12"/>
      <c r="BP440" s="12"/>
      <c r="BQ440" s="12"/>
      <c r="BR440" s="12"/>
      <c r="BS440" s="146"/>
      <c r="BT440" s="14"/>
      <c r="BU440" s="12"/>
      <c r="BV440" s="12"/>
      <c r="BW440" s="12"/>
      <c r="BX440" s="12"/>
      <c r="BY440" s="12"/>
      <c r="BZ440" s="144"/>
      <c r="CA440" s="107" t="str">
        <f>+IF(LEN($I440)&gt;5,IF(BD!F440="N/A","",BD!F440),"")</f>
        <v/>
      </c>
      <c r="CB440" s="21"/>
      <c r="CC440" s="147"/>
      <c r="CD440" s="148"/>
      <c r="CE440" s="8" t="str">
        <f>+IF(LEN(I440)&gt;5,BD!M440,"")</f>
        <v/>
      </c>
      <c r="CF440" s="16" t="str">
        <f>+IF(LEN(I440)&gt;5,BD!N440,"")</f>
        <v/>
      </c>
      <c r="CG440" s="3" t="str">
        <f t="shared" si="243"/>
        <v/>
      </c>
      <c r="CH440" s="23" t="str">
        <f>+IF(AND(LEN($I440)&gt;5),IF(AND($J440&gt;N$1,$J440&lt;=$AO$1),1,IF((COUNTIFS(INCAPACIDADES!$C$1:$C$51,$I440,INCAPACIDADES!K$1:K$51,N$1))&gt;0,2,IF(VLOOKUP($C440,BD!$D$1:$F$501,3,0)&gt;N$1,0,3))),"")</f>
        <v/>
      </c>
      <c r="CI440" s="23" t="str">
        <f>+IF(AND(LEN($I440)&gt;5),IF(AND($J440&gt;O$1,$J440&lt;=$AO$1),1,IF((COUNTIFS(INCAPACIDADES!$C$1:$C$51,$I440,INCAPACIDADES!L$1:L$51,O$1))&gt;0,2,IF(VLOOKUP($C440,BD!$D$1:$F$501,3,0)&gt;O$1,0,3))),"")</f>
        <v/>
      </c>
      <c r="CJ440" s="23" t="str">
        <f>+IF(AND(LEN($I440)&gt;5),IF(AND($J440&gt;P$1,$J440&lt;=$AO$1),1,IF((COUNTIFS(INCAPACIDADES!$C$1:$C$51,$I440,INCAPACIDADES!M$1:M$51,P$1))&gt;0,2,IF(VLOOKUP($C440,BD!$D$1:$F$501,3,0)&gt;P$1,0,3))),"")</f>
        <v/>
      </c>
      <c r="CK440" s="23" t="str">
        <f>+IF(AND(LEN($I440)&gt;5),IF(AND($J440&gt;Q$1,$J440&lt;=$AO$1),1,IF((COUNTIFS(INCAPACIDADES!$C$1:$C$51,$I440,INCAPACIDADES!N$1:N$51,Q$1))&gt;0,2,IF(VLOOKUP($C440,BD!$D$1:$F$501,3,0)&gt;Q$1,0,3))),"")</f>
        <v/>
      </c>
      <c r="CL440" s="23" t="str">
        <f>+IF(AND(LEN($I440)&gt;5),IF(AND($J440&gt;R$1,$J440&lt;=$AO$1),1,IF((COUNTIFS(INCAPACIDADES!$C$1:$C$51,$I440,INCAPACIDADES!O$1:O$51,R$1))&gt;0,2,IF(VLOOKUP($C440,BD!$D$1:$F$501,3,0)&gt;R$1,0,3))),"")</f>
        <v/>
      </c>
      <c r="CM440" s="23" t="str">
        <f>+IF(AND(LEN($I440)&gt;5),IF(AND($J440&gt;S$1,$J440&lt;=$AO$1),1,IF((COUNTIFS(INCAPACIDADES!$C$1:$C$51,$I440,INCAPACIDADES!P$1:P$51,S$1))&gt;0,2,IF(VLOOKUP($C440,BD!$D$1:$F$501,3,0)&gt;S$1,0,3))),"")</f>
        <v/>
      </c>
      <c r="CN440" s="23" t="str">
        <f>+IF(AND(LEN($I440)&gt;5),IF(AND($J440&gt;T$1,$J440&lt;=$AO$1),1,IF((COUNTIFS(INCAPACIDADES!$C$1:$C$51,$I440,INCAPACIDADES!Q$1:Q$51,T$1))&gt;0,2,IF(VLOOKUP($C440,BD!$D$1:$F$501,3,0)&gt;T$1,0,3))),"")</f>
        <v/>
      </c>
      <c r="CO440" s="23" t="str">
        <f>+IF(AND(LEN($I440)&gt;5),IF(AND($J440&gt;U$1,$J440&lt;=$AO$1),1,IF((COUNTIFS(INCAPACIDADES!$C$1:$C$51,$I440,INCAPACIDADES!R$1:R$51,U$1))&gt;0,2,IF(VLOOKUP($C440,BD!$D$1:$F$501,3,0)&gt;U$1,0,3))),"")</f>
        <v/>
      </c>
      <c r="CP440" s="23" t="str">
        <f>+IF(AND(LEN($I440)&gt;5),IF(AND($J440&gt;V$1,$J440&lt;=$AO$1),1,IF((COUNTIFS(INCAPACIDADES!$C$1:$C$51,$I440,INCAPACIDADES!S$1:S$51,V$1))&gt;0,2,IF(VLOOKUP($C440,BD!$D$1:$F$501,3,0)&gt;V$1,0,3))),"")</f>
        <v/>
      </c>
      <c r="CQ440" s="23" t="str">
        <f>+IF(AND(LEN($I440)&gt;5),IF(AND($J440&gt;W$1,$J440&lt;=$AO$1),1,IF((COUNTIFS(INCAPACIDADES!$C$1:$C$51,$I440,INCAPACIDADES!T$1:T$51,W$1))&gt;0,2,IF(VLOOKUP($C440,BD!$D$1:$F$501,3,0)&gt;W$1,0,3))),"")</f>
        <v/>
      </c>
      <c r="CR440" s="23" t="str">
        <f>+IF(AND(LEN($I440)&gt;5),IF(AND($J440&gt;X$1,$J440&lt;=$AO$1),1,IF((COUNTIFS(INCAPACIDADES!$C$1:$C$51,$I440,INCAPACIDADES!U$1:U$51,X$1))&gt;0,2,IF(VLOOKUP($C440,BD!$D$1:$F$501,3,0)&gt;X$1,0,3))),"")</f>
        <v/>
      </c>
      <c r="CS440" s="23" t="str">
        <f>+IF(AND(LEN($I440)&gt;5),IF(AND($J440&gt;Y$1,$J440&lt;=$AO$1),1,IF((COUNTIFS(INCAPACIDADES!$C$1:$C$51,$I440,INCAPACIDADES!V$1:V$51,Y$1))&gt;0,2,IF(VLOOKUP($C440,BD!$D$1:$F$501,3,0)&gt;Y$1,0,3))),"")</f>
        <v/>
      </c>
      <c r="CT440" s="23" t="str">
        <f>+IF(AND(LEN($I440)&gt;5),IF(AND($J440&gt;Z$1,$J440&lt;=$AO$1),1,IF((COUNTIFS(INCAPACIDADES!$C$1:$C$51,$I440,INCAPACIDADES!W$1:W$51,Z$1))&gt;0,2,IF(VLOOKUP($C440,BD!$D$1:$F$501,3,0)&gt;Z$1,0,3))),"")</f>
        <v/>
      </c>
      <c r="CU440" s="23" t="str">
        <f>+IF(AND(LEN($I440)&gt;5),IF(AND($J440&gt;AA$1,$J440&lt;=$AO$1),1,IF((COUNTIFS(INCAPACIDADES!$C$1:$C$51,$I440,INCAPACIDADES!X$1:X$51,AA$1))&gt;0,2,IF(VLOOKUP($C440,BD!$D$1:$F$501,3,0)&gt;AA$1,0,3))),"")</f>
        <v/>
      </c>
      <c r="CV440" s="23" t="str">
        <f>+IF(AND(LEN($I440)&gt;5),IF(AND($J440&gt;AB$1,$J440&lt;=$AO$1),1,IF((COUNTIFS(INCAPACIDADES!$C$1:$C$51,$I440,INCAPACIDADES!Y$1:Y$51,AB$1))&gt;0,2,IF(VLOOKUP($C440,BD!$D$1:$F$501,3,0)&gt;AB$1,0,3))),"")</f>
        <v/>
      </c>
      <c r="CW440" s="23" t="str">
        <f>+IF(AND(LEN($I440)&gt;5),IF(AND($J440&gt;AC$1,$J440&lt;=$AO$1),1,IF((COUNTIFS(INCAPACIDADES!$C$1:$C$51,$I440,INCAPACIDADES!Z$1:Z$51,AC$1))&gt;0,2,IF(VLOOKUP($C440,BD!$D$1:$F$501,3,0)&gt;AC$1,0,3))),"")</f>
        <v/>
      </c>
      <c r="CX440" s="23" t="str">
        <f>+IF(AND(LEN($I440)&gt;5),IF(AND($J440&gt;AD$1,$J440&lt;=$AO$1),1,IF((COUNTIFS(INCAPACIDADES!$C$1:$C$51,$I440,INCAPACIDADES!AA$1:AA$51,AD$1))&gt;0,2,IF(VLOOKUP($C440,BD!$D$1:$F$501,3,0)&gt;AD$1,0,3))),"")</f>
        <v/>
      </c>
      <c r="CY440" s="23" t="str">
        <f>+IF(AND(LEN($I440)&gt;5),IF(AND($J440&gt;AE$1,$J440&lt;=$AO$1),1,IF((COUNTIFS(INCAPACIDADES!$C$1:$C$51,$I440,INCAPACIDADES!AB$1:AB$51,AE$1))&gt;0,2,IF(VLOOKUP($C440,BD!$D$1:$F$501,3,0)&gt;AE$1,0,3))),"")</f>
        <v/>
      </c>
      <c r="CZ440" s="23" t="str">
        <f>+IF(AND(LEN($I440)&gt;5),IF(AND($J440&gt;AF$1,$J440&lt;=$AO$1),1,IF((COUNTIFS(INCAPACIDADES!$C$1:$C$51,$I440,INCAPACIDADES!AC$1:AC$51,AF$1))&gt;0,2,IF(VLOOKUP($C440,BD!$D$1:$F$501,3,0)&gt;AF$1,0,3))),"")</f>
        <v/>
      </c>
      <c r="DA440" s="23" t="str">
        <f>+IF(AND(LEN($I440)&gt;5),IF(AND($J440&gt;AG$1,$J440&lt;=$AO$1),1,IF((COUNTIFS(INCAPACIDADES!$C$1:$C$51,$I440,INCAPACIDADES!AD$1:AD$51,AG$1))&gt;0,2,IF(VLOOKUP($C440,BD!$D$1:$F$501,3,0)&gt;AG$1,0,3))),"")</f>
        <v/>
      </c>
      <c r="DB440" s="23" t="str">
        <f>+IF(AND(LEN($I440)&gt;5),IF(AND($J440&gt;AH$1,$J440&lt;=$AO$1),1,IF((COUNTIFS(INCAPACIDADES!$C$1:$C$51,$I440,INCAPACIDADES!AE$1:AE$51,AH$1))&gt;0,2,IF(VLOOKUP($C440,BD!$D$1:$F$501,3,0)&gt;AH$1,0,3))),"")</f>
        <v/>
      </c>
      <c r="DC440" s="23" t="str">
        <f>+IF(AND(LEN($I440)&gt;5),IF(AND($J440&gt;AI$1,$J440&lt;=$AO$1),1,IF((COUNTIFS(INCAPACIDADES!$C$1:$C$51,$I440,INCAPACIDADES!AF$1:AF$51,AI$1))&gt;0,2,IF(VLOOKUP($C440,BD!$D$1:$F$501,3,0)&gt;AI$1,0,3))),"")</f>
        <v/>
      </c>
      <c r="DD440" s="23" t="str">
        <f>+IF(AND(LEN($I440)&gt;5),IF(AND($J440&gt;AJ$1,$J440&lt;=$AO$1),1,IF((COUNTIFS(INCAPACIDADES!$C$1:$C$51,$I440,INCAPACIDADES!AG$1:AG$51,AJ$1))&gt;0,2,IF(VLOOKUP($C440,BD!$D$1:$F$501,3,0)&gt;AJ$1,0,3))),"")</f>
        <v/>
      </c>
      <c r="DE440" s="23" t="str">
        <f>+IF(AND(LEN($I440)&gt;5),IF(AND($J440&gt;AK$1,$J440&lt;=$AO$1),1,IF((COUNTIFS(INCAPACIDADES!$C$1:$C$51,$I440,INCAPACIDADES!AH$1:AH$51,AK$1))&gt;0,2,IF(VLOOKUP($C440,BD!$D$1:$F$501,3,0)&gt;AK$1,0,3))),"")</f>
        <v/>
      </c>
      <c r="DF440" s="23" t="str">
        <f>+IF(AND(LEN($I440)&gt;5),IF(AND($J440&gt;AL$1,$J440&lt;=$AO$1),1,IF((COUNTIFS(INCAPACIDADES!$C$1:$C$51,$I440,INCAPACIDADES!AI$1:AI$51,AL$1))&gt;0,2,IF(VLOOKUP($C440,BD!$D$1:$F$501,3,0)&gt;AL$1,0,3))),"")</f>
        <v/>
      </c>
      <c r="DG440" s="23" t="str">
        <f>+IF(AND(LEN($I440)&gt;5),IF(AND($J440&gt;AM$1,$J440&lt;=$AO$1),1,IF((COUNTIFS(INCAPACIDADES!$C$1:$C$51,$I440,INCAPACIDADES!AJ$1:AJ$51,AM$1))&gt;0,2,IF(VLOOKUP($C440,BD!$D$1:$F$501,3,0)&gt;AM$1,0,3))),"")</f>
        <v/>
      </c>
      <c r="DH440" s="23" t="str">
        <f>+IF(AND(LEN($I440)&gt;5),IF(AND($J440&gt;AN$1,$J440&lt;=$AO$1),1,IF((COUNTIFS(INCAPACIDADES!$C$1:$C$51,$I440,INCAPACIDADES!AK$1:AK$51,AN$1))&gt;0,2,IF(VLOOKUP($C440,BD!$D$1:$F$501,3,0)&gt;AN$1,0,3))),"")</f>
        <v/>
      </c>
      <c r="DI440" s="23" t="str">
        <f>+IF(AND(LEN($I440)&gt;5),IF(AND($J440&gt;AO$1,$J440&lt;=$AO$1),1,IF((COUNTIFS(INCAPACIDADES!$C$1:$C$51,$I440,INCAPACIDADES!AL$1:AL$51,AO$1))&gt;0,2,IF(VLOOKUP($C440,BD!$D$1:$F$501,3,0)&gt;AO$1,0,3))),"")</f>
        <v/>
      </c>
      <c r="DJ440" s="23" t="str">
        <f>+IF(LEN($I440)&gt;5,IF(ISERROR(VLOOKUP(N440,'CODIGO PAGO'!$B$2:$B$20,1,0)),1,IF(OR(AND(CH440=1,N440&lt;&gt;"N"),AND(CH440=3,N440&lt;&gt;"B"),AND(CH440=2,LEFT(TRIM(N440),1)&lt;&gt;"I")),1,IF(OR(AND(CH440=0,N440="N"),AND(CH440=0,N440="B"),AND(CH440=0,LEFT(TRIM(N440),1)="I")),1,0))),"")</f>
        <v/>
      </c>
      <c r="DK440" s="23" t="str">
        <f t="shared" si="244"/>
        <v/>
      </c>
      <c r="DL440" s="23" t="str">
        <f>+IF(LEN($I440)&gt;5,IF(ISERROR(VLOOKUP(P440,'CODIGO PAGO'!$B$2:$B$20,1,0)),1,IF(OR(AND(CJ440=1,P440&lt;&gt;"N"),AND(CJ440=3,P440&lt;&gt;"B"),AND(CJ440=2,LEFT(TRIM(P440),1)&lt;&gt;"I")),1,IF(OR(AND(CJ440=0,P440="N"),AND(CJ440=0,P440="B"),AND(CJ440=0,LEFT(TRIM(P440),1)="I")),1,0))),"")</f>
        <v/>
      </c>
      <c r="DM440" s="23" t="str">
        <f t="shared" si="245"/>
        <v/>
      </c>
      <c r="DN440" s="23" t="str">
        <f>+IF(LEN($I440)&gt;5,IF(ISERROR(VLOOKUP(R440,'CODIGO PAGO'!$B$2:$B$20,1,0)),1,IF(OR(AND(CL440=1,R440&lt;&gt;"N"),AND(CL440=3,R440&lt;&gt;"B"),AND(CL440=2,LEFT(TRIM(R440),1)&lt;&gt;"I")),1,IF(OR(AND(CL440=0,R440="N"),AND(CL440=0,R440="B"),AND(CL440=0,LEFT(TRIM(R440),1)="I")),1,0))),"")</f>
        <v/>
      </c>
      <c r="DO440" s="23" t="str">
        <f t="shared" si="246"/>
        <v/>
      </c>
      <c r="DP440" s="23" t="str">
        <f>+IF(LEN($I440)&gt;5,IF(ISERROR(VLOOKUP(T440,'CODIGO PAGO'!$B$2:$B$20,1,0)),1,IF(OR(AND(CN440=1,T440&lt;&gt;"N"),AND(CN440=3,T440&lt;&gt;"B"),AND(CN440=2,LEFT(TRIM(T440),1)&lt;&gt;"I")),1,IF(OR(AND(CN440=0,T440="N"),AND(CN440=0,T440="B"),AND(CN440=0,LEFT(TRIM(T440),1)="I")),1,0))),"")</f>
        <v/>
      </c>
      <c r="DQ440" s="23" t="str">
        <f t="shared" si="247"/>
        <v/>
      </c>
      <c r="DR440" s="23" t="str">
        <f>+IF(LEN($I440)&gt;5,IF(ISERROR(VLOOKUP(V440,'CODIGO PAGO'!$B$2:$B$20,1,0)),1,IF(OR(AND(CP440=1,V440&lt;&gt;"N"),AND(CP440=3,V440&lt;&gt;"B"),AND(CP440=2,LEFT(TRIM(V440),1)&lt;&gt;"I")),1,IF(OR(AND(CP440=0,V440="N"),AND(CP440=0,V440="B"),AND(CP440=0,LEFT(TRIM(V440),1)="I")),1,0))),"")</f>
        <v/>
      </c>
      <c r="DS440" s="23" t="str">
        <f t="shared" si="248"/>
        <v/>
      </c>
      <c r="DT440" s="23" t="str">
        <f>+IF(LEN($I440)&gt;5,IF(ISERROR(VLOOKUP(X440,'CODIGO PAGO'!$B$2:$B$20,1,0)),1,IF(OR(AND(CR440=1,X440&lt;&gt;"N"),AND(CR440=3,X440&lt;&gt;"B"),AND(CR440=2,LEFT(TRIM(X440),1)&lt;&gt;"I")),1,IF(OR(AND(CR440=0,X440="N"),AND(CR440=0,X440="B"),AND(CR440=0,LEFT(TRIM(X440),1)="I")),1,0))),"")</f>
        <v/>
      </c>
      <c r="DU440" s="23" t="str">
        <f t="shared" si="249"/>
        <v/>
      </c>
      <c r="DV440" s="23" t="str">
        <f>+IF(LEN($I440)&gt;5,IF(ISERROR(VLOOKUP(Z440,'CODIGO PAGO'!$B$2:$B$20,1,0)),1,IF(OR(AND(CT440=1,Z440&lt;&gt;"N"),AND(CT440=3,Z440&lt;&gt;"B"),AND(CT440=2,LEFT(TRIM(Z440),1)&lt;&gt;"I")),1,IF(OR(AND(CT440=0,Z440="N"),AND(CT440=0,Z440="B"),AND(CT440=0,LEFT(TRIM(Z440),1)="I")),1,0))),"")</f>
        <v/>
      </c>
      <c r="DW440" s="23" t="str">
        <f t="shared" si="250"/>
        <v/>
      </c>
      <c r="DX440" s="23" t="str">
        <f>+IF(LEN($I440)&gt;5,IF(ISERROR(VLOOKUP(AB440,'CODIGO PAGO'!$B$2:$B$20,1,0)),1,IF(OR(AND(CV440=1,AB440&lt;&gt;"N"),AND(CV440=3,AB440&lt;&gt;"B"),AND(CV440=2,LEFT(TRIM(AB440),1)&lt;&gt;"I")),1,IF(OR(AND(CV440=0,AB440="N"),AND(CV440=0,AB440="B"),AND(CV440=0,LEFT(TRIM(AB440),1)="I")),1,0))),"")</f>
        <v/>
      </c>
      <c r="DY440" s="23" t="str">
        <f t="shared" si="251"/>
        <v/>
      </c>
      <c r="DZ440" s="23" t="str">
        <f>+IF(LEN($I440)&gt;5,IF(ISERROR(VLOOKUP(AD440,'CODIGO PAGO'!$B$2:$B$20,1,0)),1,IF(OR(AND(CX440=1,AD440&lt;&gt;"N"),AND(CX440=3,AD440&lt;&gt;"B"),AND(CX440=2,LEFT(TRIM(AD440),1)&lt;&gt;"I")),1,IF(OR(AND(CX440=0,AD440="N"),AND(CX440=0,AD440="B"),AND(CX440=0,LEFT(TRIM(AD440),1)="I")),1,0))),"")</f>
        <v/>
      </c>
      <c r="EA440" s="23" t="str">
        <f t="shared" si="252"/>
        <v/>
      </c>
      <c r="EB440" s="23" t="str">
        <f>+IF(LEN($I440)&gt;5,IF(ISERROR(VLOOKUP(AF440,'CODIGO PAGO'!$B$2:$B$20,1,0)),1,IF(OR(AND(CZ440=1,AF440&lt;&gt;"N"),AND(CZ440=3,AF440&lt;&gt;"B"),AND(CZ440=2,LEFT(TRIM(AF440),1)&lt;&gt;"I")),1,IF(OR(AND(CZ440=0,AF440="N"),AND(CZ440=0,AF440="B"),AND(CZ440=0,LEFT(TRIM(AF440),1)="I")),1,0))),"")</f>
        <v/>
      </c>
      <c r="EC440" s="23" t="str">
        <f t="shared" si="253"/>
        <v/>
      </c>
      <c r="ED440" s="23" t="str">
        <f>+IF(LEN($I440)&gt;5,IF(ISERROR(VLOOKUP(AH440,'CODIGO PAGO'!$B$2:$B$20,1,0)),1,IF(OR(AND(DB440=1,AH440&lt;&gt;"N"),AND(DB440=3,AH440&lt;&gt;"B"),AND(DB440=2,LEFT(TRIM(AH440),1)&lt;&gt;"I")),1,IF(OR(AND(DB440=0,AH440="N"),AND(DB440=0,AH440="B"),AND(DB440=0,LEFT(TRIM(AH440),1)="I")),1,0))),"")</f>
        <v/>
      </c>
      <c r="EE440" s="23" t="str">
        <f t="shared" si="254"/>
        <v/>
      </c>
      <c r="EF440" s="23" t="str">
        <f>+IF(LEN($I440)&gt;5,IF(ISERROR(VLOOKUP(AJ440,'CODIGO PAGO'!$B$2:$B$20,1,0)),1,IF(OR(AND(DD440=1,AJ440&lt;&gt;"N"),AND(DD440=3,AJ440&lt;&gt;"B"),AND(DD440=2,LEFT(TRIM(AJ440),1)&lt;&gt;"I")),1,IF(OR(AND(DD440=0,AJ440="N"),AND(DD440=0,AJ440="B"),AND(DD440=0,LEFT(TRIM(AJ440),1)="I")),1,0))),"")</f>
        <v/>
      </c>
      <c r="EG440" s="23" t="str">
        <f t="shared" si="255"/>
        <v/>
      </c>
      <c r="EH440" s="23" t="str">
        <f>+IF(LEN($I440)&gt;5,IF(ISERROR(VLOOKUP(AL440,'CODIGO PAGO'!$B$2:$B$20,1,0)),1,IF(OR(AND(DF440=1,AL440&lt;&gt;"N"),AND(DF440=3,AL440&lt;&gt;"B"),AND(DF440=2,LEFT(TRIM(AL440),1)&lt;&gt;"I")),1,IF(OR(AND(DF440=0,AL440="N"),AND(DF440=0,AL440="B"),AND(DF440=0,LEFT(TRIM(AL440),1)="I")),1,0))),"")</f>
        <v/>
      </c>
      <c r="EI440" s="23" t="str">
        <f t="shared" si="256"/>
        <v/>
      </c>
      <c r="EJ440" s="23" t="str">
        <f>+IF(LEN($I440)&gt;5,IF(ISERROR(VLOOKUP(AN440,'CODIGO PAGO'!$B$2:$B$20,1,0)),1,IF(OR(AND(DH440=1,AN440&lt;&gt;"N"),AND(DH440=3,AN440&lt;&gt;"B"),AND(DH440=2,LEFT(TRIM(AN440),1)&lt;&gt;"I")),1,IF(OR(AND(DH440=0,AN440="N"),AND(DH440=0,AN440="B"),AND(DH440=0,LEFT(TRIM(AN440),1)="I")),1,0))),"")</f>
        <v/>
      </c>
      <c r="EK440" s="23" t="str">
        <f t="shared" si="257"/>
        <v/>
      </c>
      <c r="EL440" s="24" t="str">
        <f t="shared" si="258"/>
        <v/>
      </c>
    </row>
    <row r="441" spans="1:142" s="26" customFormat="1">
      <c r="A441" s="15" t="str">
        <f t="shared" si="224"/>
        <v/>
      </c>
      <c r="B441" s="1" t="str">
        <f>+IF(LEN(I441)&gt;5,'CODIGO PAGO'!$B$28,"")</f>
        <v/>
      </c>
      <c r="C441" s="1" t="str">
        <f>+IF(LEN($I441)&gt;5,BD!D441,"")</f>
        <v/>
      </c>
      <c r="D441" s="168" t="str">
        <f>+IF(LEN($I441)&gt;5,BD!A441,"")</f>
        <v/>
      </c>
      <c r="E441" s="1" t="str">
        <f>+IF(LEN($I441)&gt;5,BD!B441,"")</f>
        <v/>
      </c>
      <c r="F441" s="1" t="str">
        <f>+IF(LEN($I441)&gt;5,BD!C441,"")</f>
        <v/>
      </c>
      <c r="G441" s="141"/>
      <c r="H441" s="141"/>
      <c r="I441" s="1" t="str">
        <f>+IF(LEN(BD!G441)&gt;5,BD!G441,"")</f>
        <v/>
      </c>
      <c r="J441" s="167" t="str">
        <f>+IF(LEN($I441)&gt;5,BD!E441,"")</f>
        <v/>
      </c>
      <c r="K441" s="6" t="str">
        <f t="shared" si="225"/>
        <v/>
      </c>
      <c r="L441" s="87" t="str">
        <f>+IF(LEN($I441)&gt;5,BD!H441,"")</f>
        <v/>
      </c>
      <c r="M441" s="40" t="str">
        <f t="shared" si="226"/>
        <v/>
      </c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4" t="str">
        <f t="shared" si="227"/>
        <v/>
      </c>
      <c r="AQ441" s="5" t="str">
        <f t="shared" si="228"/>
        <v/>
      </c>
      <c r="AR441" s="91" t="str">
        <f t="shared" si="229"/>
        <v/>
      </c>
      <c r="AS441" s="5" t="str">
        <f t="shared" si="230"/>
        <v/>
      </c>
      <c r="AT441" s="91" t="str">
        <f t="shared" si="231"/>
        <v/>
      </c>
      <c r="AU441" s="4" t="str">
        <f t="shared" si="232"/>
        <v/>
      </c>
      <c r="AV441" s="4" t="str">
        <f t="shared" si="233"/>
        <v/>
      </c>
      <c r="AW441" s="4" t="str">
        <f t="shared" si="234"/>
        <v/>
      </c>
      <c r="AX441" s="4" t="str">
        <f t="shared" si="235"/>
        <v/>
      </c>
      <c r="AY441" s="88" t="str">
        <f t="shared" si="236"/>
        <v/>
      </c>
      <c r="AZ441" s="17" t="str">
        <f t="shared" si="237"/>
        <v/>
      </c>
      <c r="BA441" s="18" t="str">
        <f t="shared" si="238"/>
        <v/>
      </c>
      <c r="BB441" s="19" t="str">
        <f>+IF(LEN(I441)&gt;5,IF(INT(RIGHT(B441,1))=9,0.5*L441*AY441,INT(MID(B441,5,LEN(B441)-4))*L441)+IFERROR(VLOOKUP(I441,AJUSTES!$A$1:$I$50,9,0),0),"")</f>
        <v/>
      </c>
      <c r="BC441" s="12"/>
      <c r="BD441" s="19" t="str">
        <f t="shared" si="239"/>
        <v/>
      </c>
      <c r="BE441" s="18" t="str">
        <f t="shared" si="240"/>
        <v/>
      </c>
      <c r="BF441" s="139" t="str">
        <f t="shared" si="241"/>
        <v/>
      </c>
      <c r="BG441" s="114"/>
      <c r="BH441" s="18" t="str">
        <f t="shared" si="242"/>
        <v/>
      </c>
      <c r="BI441" s="13"/>
      <c r="BJ441" s="12"/>
      <c r="BK441" s="12"/>
      <c r="BL441" s="145"/>
      <c r="BM441" s="12"/>
      <c r="BN441" s="12"/>
      <c r="BO441" s="12"/>
      <c r="BP441" s="12"/>
      <c r="BQ441" s="12"/>
      <c r="BR441" s="12"/>
      <c r="BS441" s="146"/>
      <c r="BT441" s="14"/>
      <c r="BU441" s="12"/>
      <c r="BV441" s="12"/>
      <c r="BW441" s="12"/>
      <c r="BX441" s="12"/>
      <c r="BY441" s="12"/>
      <c r="BZ441" s="144"/>
      <c r="CA441" s="107" t="str">
        <f>+IF(LEN($I441)&gt;5,IF(BD!F441="N/A","",BD!F441),"")</f>
        <v/>
      </c>
      <c r="CB441" s="21"/>
      <c r="CC441" s="147"/>
      <c r="CD441" s="148"/>
      <c r="CE441" s="8" t="str">
        <f>+IF(LEN(I441)&gt;5,BD!M441,"")</f>
        <v/>
      </c>
      <c r="CF441" s="16" t="str">
        <f>+IF(LEN(I441)&gt;5,BD!N441,"")</f>
        <v/>
      </c>
      <c r="CG441" s="3" t="str">
        <f t="shared" si="243"/>
        <v/>
      </c>
      <c r="CH441" s="23" t="str">
        <f>+IF(AND(LEN($I441)&gt;5),IF(AND($J441&gt;N$1,$J441&lt;=$AO$1),1,IF((COUNTIFS(INCAPACIDADES!$C$1:$C$51,$I441,INCAPACIDADES!K$1:K$51,N$1))&gt;0,2,IF(VLOOKUP($C441,BD!$D$1:$F$501,3,0)&gt;N$1,0,3))),"")</f>
        <v/>
      </c>
      <c r="CI441" s="23" t="str">
        <f>+IF(AND(LEN($I441)&gt;5),IF(AND($J441&gt;O$1,$J441&lt;=$AO$1),1,IF((COUNTIFS(INCAPACIDADES!$C$1:$C$51,$I441,INCAPACIDADES!L$1:L$51,O$1))&gt;0,2,IF(VLOOKUP($C441,BD!$D$1:$F$501,3,0)&gt;O$1,0,3))),"")</f>
        <v/>
      </c>
      <c r="CJ441" s="23" t="str">
        <f>+IF(AND(LEN($I441)&gt;5),IF(AND($J441&gt;P$1,$J441&lt;=$AO$1),1,IF((COUNTIFS(INCAPACIDADES!$C$1:$C$51,$I441,INCAPACIDADES!M$1:M$51,P$1))&gt;0,2,IF(VLOOKUP($C441,BD!$D$1:$F$501,3,0)&gt;P$1,0,3))),"")</f>
        <v/>
      </c>
      <c r="CK441" s="23" t="str">
        <f>+IF(AND(LEN($I441)&gt;5),IF(AND($J441&gt;Q$1,$J441&lt;=$AO$1),1,IF((COUNTIFS(INCAPACIDADES!$C$1:$C$51,$I441,INCAPACIDADES!N$1:N$51,Q$1))&gt;0,2,IF(VLOOKUP($C441,BD!$D$1:$F$501,3,0)&gt;Q$1,0,3))),"")</f>
        <v/>
      </c>
      <c r="CL441" s="23" t="str">
        <f>+IF(AND(LEN($I441)&gt;5),IF(AND($J441&gt;R$1,$J441&lt;=$AO$1),1,IF((COUNTIFS(INCAPACIDADES!$C$1:$C$51,$I441,INCAPACIDADES!O$1:O$51,R$1))&gt;0,2,IF(VLOOKUP($C441,BD!$D$1:$F$501,3,0)&gt;R$1,0,3))),"")</f>
        <v/>
      </c>
      <c r="CM441" s="23" t="str">
        <f>+IF(AND(LEN($I441)&gt;5),IF(AND($J441&gt;S$1,$J441&lt;=$AO$1),1,IF((COUNTIFS(INCAPACIDADES!$C$1:$C$51,$I441,INCAPACIDADES!P$1:P$51,S$1))&gt;0,2,IF(VLOOKUP($C441,BD!$D$1:$F$501,3,0)&gt;S$1,0,3))),"")</f>
        <v/>
      </c>
      <c r="CN441" s="23" t="str">
        <f>+IF(AND(LEN($I441)&gt;5),IF(AND($J441&gt;T$1,$J441&lt;=$AO$1),1,IF((COUNTIFS(INCAPACIDADES!$C$1:$C$51,$I441,INCAPACIDADES!Q$1:Q$51,T$1))&gt;0,2,IF(VLOOKUP($C441,BD!$D$1:$F$501,3,0)&gt;T$1,0,3))),"")</f>
        <v/>
      </c>
      <c r="CO441" s="23" t="str">
        <f>+IF(AND(LEN($I441)&gt;5),IF(AND($J441&gt;U$1,$J441&lt;=$AO$1),1,IF((COUNTIFS(INCAPACIDADES!$C$1:$C$51,$I441,INCAPACIDADES!R$1:R$51,U$1))&gt;0,2,IF(VLOOKUP($C441,BD!$D$1:$F$501,3,0)&gt;U$1,0,3))),"")</f>
        <v/>
      </c>
      <c r="CP441" s="23" t="str">
        <f>+IF(AND(LEN($I441)&gt;5),IF(AND($J441&gt;V$1,$J441&lt;=$AO$1),1,IF((COUNTIFS(INCAPACIDADES!$C$1:$C$51,$I441,INCAPACIDADES!S$1:S$51,V$1))&gt;0,2,IF(VLOOKUP($C441,BD!$D$1:$F$501,3,0)&gt;V$1,0,3))),"")</f>
        <v/>
      </c>
      <c r="CQ441" s="23" t="str">
        <f>+IF(AND(LEN($I441)&gt;5),IF(AND($J441&gt;W$1,$J441&lt;=$AO$1),1,IF((COUNTIFS(INCAPACIDADES!$C$1:$C$51,$I441,INCAPACIDADES!T$1:T$51,W$1))&gt;0,2,IF(VLOOKUP($C441,BD!$D$1:$F$501,3,0)&gt;W$1,0,3))),"")</f>
        <v/>
      </c>
      <c r="CR441" s="23" t="str">
        <f>+IF(AND(LEN($I441)&gt;5),IF(AND($J441&gt;X$1,$J441&lt;=$AO$1),1,IF((COUNTIFS(INCAPACIDADES!$C$1:$C$51,$I441,INCAPACIDADES!U$1:U$51,X$1))&gt;0,2,IF(VLOOKUP($C441,BD!$D$1:$F$501,3,0)&gt;X$1,0,3))),"")</f>
        <v/>
      </c>
      <c r="CS441" s="23" t="str">
        <f>+IF(AND(LEN($I441)&gt;5),IF(AND($J441&gt;Y$1,$J441&lt;=$AO$1),1,IF((COUNTIFS(INCAPACIDADES!$C$1:$C$51,$I441,INCAPACIDADES!V$1:V$51,Y$1))&gt;0,2,IF(VLOOKUP($C441,BD!$D$1:$F$501,3,0)&gt;Y$1,0,3))),"")</f>
        <v/>
      </c>
      <c r="CT441" s="23" t="str">
        <f>+IF(AND(LEN($I441)&gt;5),IF(AND($J441&gt;Z$1,$J441&lt;=$AO$1),1,IF((COUNTIFS(INCAPACIDADES!$C$1:$C$51,$I441,INCAPACIDADES!W$1:W$51,Z$1))&gt;0,2,IF(VLOOKUP($C441,BD!$D$1:$F$501,3,0)&gt;Z$1,0,3))),"")</f>
        <v/>
      </c>
      <c r="CU441" s="23" t="str">
        <f>+IF(AND(LEN($I441)&gt;5),IF(AND($J441&gt;AA$1,$J441&lt;=$AO$1),1,IF((COUNTIFS(INCAPACIDADES!$C$1:$C$51,$I441,INCAPACIDADES!X$1:X$51,AA$1))&gt;0,2,IF(VLOOKUP($C441,BD!$D$1:$F$501,3,0)&gt;AA$1,0,3))),"")</f>
        <v/>
      </c>
      <c r="CV441" s="23" t="str">
        <f>+IF(AND(LEN($I441)&gt;5),IF(AND($J441&gt;AB$1,$J441&lt;=$AO$1),1,IF((COUNTIFS(INCAPACIDADES!$C$1:$C$51,$I441,INCAPACIDADES!Y$1:Y$51,AB$1))&gt;0,2,IF(VLOOKUP($C441,BD!$D$1:$F$501,3,0)&gt;AB$1,0,3))),"")</f>
        <v/>
      </c>
      <c r="CW441" s="23" t="str">
        <f>+IF(AND(LEN($I441)&gt;5),IF(AND($J441&gt;AC$1,$J441&lt;=$AO$1),1,IF((COUNTIFS(INCAPACIDADES!$C$1:$C$51,$I441,INCAPACIDADES!Z$1:Z$51,AC$1))&gt;0,2,IF(VLOOKUP($C441,BD!$D$1:$F$501,3,0)&gt;AC$1,0,3))),"")</f>
        <v/>
      </c>
      <c r="CX441" s="23" t="str">
        <f>+IF(AND(LEN($I441)&gt;5),IF(AND($J441&gt;AD$1,$J441&lt;=$AO$1),1,IF((COUNTIFS(INCAPACIDADES!$C$1:$C$51,$I441,INCAPACIDADES!AA$1:AA$51,AD$1))&gt;0,2,IF(VLOOKUP($C441,BD!$D$1:$F$501,3,0)&gt;AD$1,0,3))),"")</f>
        <v/>
      </c>
      <c r="CY441" s="23" t="str">
        <f>+IF(AND(LEN($I441)&gt;5),IF(AND($J441&gt;AE$1,$J441&lt;=$AO$1),1,IF((COUNTIFS(INCAPACIDADES!$C$1:$C$51,$I441,INCAPACIDADES!AB$1:AB$51,AE$1))&gt;0,2,IF(VLOOKUP($C441,BD!$D$1:$F$501,3,0)&gt;AE$1,0,3))),"")</f>
        <v/>
      </c>
      <c r="CZ441" s="23" t="str">
        <f>+IF(AND(LEN($I441)&gt;5),IF(AND($J441&gt;AF$1,$J441&lt;=$AO$1),1,IF((COUNTIFS(INCAPACIDADES!$C$1:$C$51,$I441,INCAPACIDADES!AC$1:AC$51,AF$1))&gt;0,2,IF(VLOOKUP($C441,BD!$D$1:$F$501,3,0)&gt;AF$1,0,3))),"")</f>
        <v/>
      </c>
      <c r="DA441" s="23" t="str">
        <f>+IF(AND(LEN($I441)&gt;5),IF(AND($J441&gt;AG$1,$J441&lt;=$AO$1),1,IF((COUNTIFS(INCAPACIDADES!$C$1:$C$51,$I441,INCAPACIDADES!AD$1:AD$51,AG$1))&gt;0,2,IF(VLOOKUP($C441,BD!$D$1:$F$501,3,0)&gt;AG$1,0,3))),"")</f>
        <v/>
      </c>
      <c r="DB441" s="23" t="str">
        <f>+IF(AND(LEN($I441)&gt;5),IF(AND($J441&gt;AH$1,$J441&lt;=$AO$1),1,IF((COUNTIFS(INCAPACIDADES!$C$1:$C$51,$I441,INCAPACIDADES!AE$1:AE$51,AH$1))&gt;0,2,IF(VLOOKUP($C441,BD!$D$1:$F$501,3,0)&gt;AH$1,0,3))),"")</f>
        <v/>
      </c>
      <c r="DC441" s="23" t="str">
        <f>+IF(AND(LEN($I441)&gt;5),IF(AND($J441&gt;AI$1,$J441&lt;=$AO$1),1,IF((COUNTIFS(INCAPACIDADES!$C$1:$C$51,$I441,INCAPACIDADES!AF$1:AF$51,AI$1))&gt;0,2,IF(VLOOKUP($C441,BD!$D$1:$F$501,3,0)&gt;AI$1,0,3))),"")</f>
        <v/>
      </c>
      <c r="DD441" s="23" t="str">
        <f>+IF(AND(LEN($I441)&gt;5),IF(AND($J441&gt;AJ$1,$J441&lt;=$AO$1),1,IF((COUNTIFS(INCAPACIDADES!$C$1:$C$51,$I441,INCAPACIDADES!AG$1:AG$51,AJ$1))&gt;0,2,IF(VLOOKUP($C441,BD!$D$1:$F$501,3,0)&gt;AJ$1,0,3))),"")</f>
        <v/>
      </c>
      <c r="DE441" s="23" t="str">
        <f>+IF(AND(LEN($I441)&gt;5),IF(AND($J441&gt;AK$1,$J441&lt;=$AO$1),1,IF((COUNTIFS(INCAPACIDADES!$C$1:$C$51,$I441,INCAPACIDADES!AH$1:AH$51,AK$1))&gt;0,2,IF(VLOOKUP($C441,BD!$D$1:$F$501,3,0)&gt;AK$1,0,3))),"")</f>
        <v/>
      </c>
      <c r="DF441" s="23" t="str">
        <f>+IF(AND(LEN($I441)&gt;5),IF(AND($J441&gt;AL$1,$J441&lt;=$AO$1),1,IF((COUNTIFS(INCAPACIDADES!$C$1:$C$51,$I441,INCAPACIDADES!AI$1:AI$51,AL$1))&gt;0,2,IF(VLOOKUP($C441,BD!$D$1:$F$501,3,0)&gt;AL$1,0,3))),"")</f>
        <v/>
      </c>
      <c r="DG441" s="23" t="str">
        <f>+IF(AND(LEN($I441)&gt;5),IF(AND($J441&gt;AM$1,$J441&lt;=$AO$1),1,IF((COUNTIFS(INCAPACIDADES!$C$1:$C$51,$I441,INCAPACIDADES!AJ$1:AJ$51,AM$1))&gt;0,2,IF(VLOOKUP($C441,BD!$D$1:$F$501,3,0)&gt;AM$1,0,3))),"")</f>
        <v/>
      </c>
      <c r="DH441" s="23" t="str">
        <f>+IF(AND(LEN($I441)&gt;5),IF(AND($J441&gt;AN$1,$J441&lt;=$AO$1),1,IF((COUNTIFS(INCAPACIDADES!$C$1:$C$51,$I441,INCAPACIDADES!AK$1:AK$51,AN$1))&gt;0,2,IF(VLOOKUP($C441,BD!$D$1:$F$501,3,0)&gt;AN$1,0,3))),"")</f>
        <v/>
      </c>
      <c r="DI441" s="23" t="str">
        <f>+IF(AND(LEN($I441)&gt;5),IF(AND($J441&gt;AO$1,$J441&lt;=$AO$1),1,IF((COUNTIFS(INCAPACIDADES!$C$1:$C$51,$I441,INCAPACIDADES!AL$1:AL$51,AO$1))&gt;0,2,IF(VLOOKUP($C441,BD!$D$1:$F$501,3,0)&gt;AO$1,0,3))),"")</f>
        <v/>
      </c>
      <c r="DJ441" s="23" t="str">
        <f>+IF(LEN($I441)&gt;5,IF(ISERROR(VLOOKUP(N441,'CODIGO PAGO'!$B$2:$B$20,1,0)),1,IF(OR(AND(CH441=1,N441&lt;&gt;"N"),AND(CH441=3,N441&lt;&gt;"B"),AND(CH441=2,LEFT(TRIM(N441),1)&lt;&gt;"I")),1,IF(OR(AND(CH441=0,N441="N"),AND(CH441=0,N441="B"),AND(CH441=0,LEFT(TRIM(N441),1)="I")),1,0))),"")</f>
        <v/>
      </c>
      <c r="DK441" s="23" t="str">
        <f t="shared" si="244"/>
        <v/>
      </c>
      <c r="DL441" s="23" t="str">
        <f>+IF(LEN($I441)&gt;5,IF(ISERROR(VLOOKUP(P441,'CODIGO PAGO'!$B$2:$B$20,1,0)),1,IF(OR(AND(CJ441=1,P441&lt;&gt;"N"),AND(CJ441=3,P441&lt;&gt;"B"),AND(CJ441=2,LEFT(TRIM(P441),1)&lt;&gt;"I")),1,IF(OR(AND(CJ441=0,P441="N"),AND(CJ441=0,P441="B"),AND(CJ441=0,LEFT(TRIM(P441),1)="I")),1,0))),"")</f>
        <v/>
      </c>
      <c r="DM441" s="23" t="str">
        <f t="shared" si="245"/>
        <v/>
      </c>
      <c r="DN441" s="23" t="str">
        <f>+IF(LEN($I441)&gt;5,IF(ISERROR(VLOOKUP(R441,'CODIGO PAGO'!$B$2:$B$20,1,0)),1,IF(OR(AND(CL441=1,R441&lt;&gt;"N"),AND(CL441=3,R441&lt;&gt;"B"),AND(CL441=2,LEFT(TRIM(R441),1)&lt;&gt;"I")),1,IF(OR(AND(CL441=0,R441="N"),AND(CL441=0,R441="B"),AND(CL441=0,LEFT(TRIM(R441),1)="I")),1,0))),"")</f>
        <v/>
      </c>
      <c r="DO441" s="23" t="str">
        <f t="shared" si="246"/>
        <v/>
      </c>
      <c r="DP441" s="23" t="str">
        <f>+IF(LEN($I441)&gt;5,IF(ISERROR(VLOOKUP(T441,'CODIGO PAGO'!$B$2:$B$20,1,0)),1,IF(OR(AND(CN441=1,T441&lt;&gt;"N"),AND(CN441=3,T441&lt;&gt;"B"),AND(CN441=2,LEFT(TRIM(T441),1)&lt;&gt;"I")),1,IF(OR(AND(CN441=0,T441="N"),AND(CN441=0,T441="B"),AND(CN441=0,LEFT(TRIM(T441),1)="I")),1,0))),"")</f>
        <v/>
      </c>
      <c r="DQ441" s="23" t="str">
        <f t="shared" si="247"/>
        <v/>
      </c>
      <c r="DR441" s="23" t="str">
        <f>+IF(LEN($I441)&gt;5,IF(ISERROR(VLOOKUP(V441,'CODIGO PAGO'!$B$2:$B$20,1,0)),1,IF(OR(AND(CP441=1,V441&lt;&gt;"N"),AND(CP441=3,V441&lt;&gt;"B"),AND(CP441=2,LEFT(TRIM(V441),1)&lt;&gt;"I")),1,IF(OR(AND(CP441=0,V441="N"),AND(CP441=0,V441="B"),AND(CP441=0,LEFT(TRIM(V441),1)="I")),1,0))),"")</f>
        <v/>
      </c>
      <c r="DS441" s="23" t="str">
        <f t="shared" si="248"/>
        <v/>
      </c>
      <c r="DT441" s="23" t="str">
        <f>+IF(LEN($I441)&gt;5,IF(ISERROR(VLOOKUP(X441,'CODIGO PAGO'!$B$2:$B$20,1,0)),1,IF(OR(AND(CR441=1,X441&lt;&gt;"N"),AND(CR441=3,X441&lt;&gt;"B"),AND(CR441=2,LEFT(TRIM(X441),1)&lt;&gt;"I")),1,IF(OR(AND(CR441=0,X441="N"),AND(CR441=0,X441="B"),AND(CR441=0,LEFT(TRIM(X441),1)="I")),1,0))),"")</f>
        <v/>
      </c>
      <c r="DU441" s="23" t="str">
        <f t="shared" si="249"/>
        <v/>
      </c>
      <c r="DV441" s="23" t="str">
        <f>+IF(LEN($I441)&gt;5,IF(ISERROR(VLOOKUP(Z441,'CODIGO PAGO'!$B$2:$B$20,1,0)),1,IF(OR(AND(CT441=1,Z441&lt;&gt;"N"),AND(CT441=3,Z441&lt;&gt;"B"),AND(CT441=2,LEFT(TRIM(Z441),1)&lt;&gt;"I")),1,IF(OR(AND(CT441=0,Z441="N"),AND(CT441=0,Z441="B"),AND(CT441=0,LEFT(TRIM(Z441),1)="I")),1,0))),"")</f>
        <v/>
      </c>
      <c r="DW441" s="23" t="str">
        <f t="shared" si="250"/>
        <v/>
      </c>
      <c r="DX441" s="23" t="str">
        <f>+IF(LEN($I441)&gt;5,IF(ISERROR(VLOOKUP(AB441,'CODIGO PAGO'!$B$2:$B$20,1,0)),1,IF(OR(AND(CV441=1,AB441&lt;&gt;"N"),AND(CV441=3,AB441&lt;&gt;"B"),AND(CV441=2,LEFT(TRIM(AB441),1)&lt;&gt;"I")),1,IF(OR(AND(CV441=0,AB441="N"),AND(CV441=0,AB441="B"),AND(CV441=0,LEFT(TRIM(AB441),1)="I")),1,0))),"")</f>
        <v/>
      </c>
      <c r="DY441" s="23" t="str">
        <f t="shared" si="251"/>
        <v/>
      </c>
      <c r="DZ441" s="23" t="str">
        <f>+IF(LEN($I441)&gt;5,IF(ISERROR(VLOOKUP(AD441,'CODIGO PAGO'!$B$2:$B$20,1,0)),1,IF(OR(AND(CX441=1,AD441&lt;&gt;"N"),AND(CX441=3,AD441&lt;&gt;"B"),AND(CX441=2,LEFT(TRIM(AD441),1)&lt;&gt;"I")),1,IF(OR(AND(CX441=0,AD441="N"),AND(CX441=0,AD441="B"),AND(CX441=0,LEFT(TRIM(AD441),1)="I")),1,0))),"")</f>
        <v/>
      </c>
      <c r="EA441" s="23" t="str">
        <f t="shared" si="252"/>
        <v/>
      </c>
      <c r="EB441" s="23" t="str">
        <f>+IF(LEN($I441)&gt;5,IF(ISERROR(VLOOKUP(AF441,'CODIGO PAGO'!$B$2:$B$20,1,0)),1,IF(OR(AND(CZ441=1,AF441&lt;&gt;"N"),AND(CZ441=3,AF441&lt;&gt;"B"),AND(CZ441=2,LEFT(TRIM(AF441),1)&lt;&gt;"I")),1,IF(OR(AND(CZ441=0,AF441="N"),AND(CZ441=0,AF441="B"),AND(CZ441=0,LEFT(TRIM(AF441),1)="I")),1,0))),"")</f>
        <v/>
      </c>
      <c r="EC441" s="23" t="str">
        <f t="shared" si="253"/>
        <v/>
      </c>
      <c r="ED441" s="23" t="str">
        <f>+IF(LEN($I441)&gt;5,IF(ISERROR(VLOOKUP(AH441,'CODIGO PAGO'!$B$2:$B$20,1,0)),1,IF(OR(AND(DB441=1,AH441&lt;&gt;"N"),AND(DB441=3,AH441&lt;&gt;"B"),AND(DB441=2,LEFT(TRIM(AH441),1)&lt;&gt;"I")),1,IF(OR(AND(DB441=0,AH441="N"),AND(DB441=0,AH441="B"),AND(DB441=0,LEFT(TRIM(AH441),1)="I")),1,0))),"")</f>
        <v/>
      </c>
      <c r="EE441" s="23" t="str">
        <f t="shared" si="254"/>
        <v/>
      </c>
      <c r="EF441" s="23" t="str">
        <f>+IF(LEN($I441)&gt;5,IF(ISERROR(VLOOKUP(AJ441,'CODIGO PAGO'!$B$2:$B$20,1,0)),1,IF(OR(AND(DD441=1,AJ441&lt;&gt;"N"),AND(DD441=3,AJ441&lt;&gt;"B"),AND(DD441=2,LEFT(TRIM(AJ441),1)&lt;&gt;"I")),1,IF(OR(AND(DD441=0,AJ441="N"),AND(DD441=0,AJ441="B"),AND(DD441=0,LEFT(TRIM(AJ441),1)="I")),1,0))),"")</f>
        <v/>
      </c>
      <c r="EG441" s="23" t="str">
        <f t="shared" si="255"/>
        <v/>
      </c>
      <c r="EH441" s="23" t="str">
        <f>+IF(LEN($I441)&gt;5,IF(ISERROR(VLOOKUP(AL441,'CODIGO PAGO'!$B$2:$B$20,1,0)),1,IF(OR(AND(DF441=1,AL441&lt;&gt;"N"),AND(DF441=3,AL441&lt;&gt;"B"),AND(DF441=2,LEFT(TRIM(AL441),1)&lt;&gt;"I")),1,IF(OR(AND(DF441=0,AL441="N"),AND(DF441=0,AL441="B"),AND(DF441=0,LEFT(TRIM(AL441),1)="I")),1,0))),"")</f>
        <v/>
      </c>
      <c r="EI441" s="23" t="str">
        <f t="shared" si="256"/>
        <v/>
      </c>
      <c r="EJ441" s="23" t="str">
        <f>+IF(LEN($I441)&gt;5,IF(ISERROR(VLOOKUP(AN441,'CODIGO PAGO'!$B$2:$B$20,1,0)),1,IF(OR(AND(DH441=1,AN441&lt;&gt;"N"),AND(DH441=3,AN441&lt;&gt;"B"),AND(DH441=2,LEFT(TRIM(AN441),1)&lt;&gt;"I")),1,IF(OR(AND(DH441=0,AN441="N"),AND(DH441=0,AN441="B"),AND(DH441=0,LEFT(TRIM(AN441),1)="I")),1,0))),"")</f>
        <v/>
      </c>
      <c r="EK441" s="23" t="str">
        <f t="shared" si="257"/>
        <v/>
      </c>
      <c r="EL441" s="24" t="str">
        <f t="shared" si="258"/>
        <v/>
      </c>
    </row>
    <row r="442" spans="1:142" s="26" customFormat="1">
      <c r="A442" s="15" t="str">
        <f t="shared" si="224"/>
        <v/>
      </c>
      <c r="B442" s="1" t="str">
        <f>+IF(LEN(I442)&gt;5,'CODIGO PAGO'!$B$28,"")</f>
        <v/>
      </c>
      <c r="C442" s="1" t="str">
        <f>+IF(LEN($I442)&gt;5,BD!D442,"")</f>
        <v/>
      </c>
      <c r="D442" s="168" t="str">
        <f>+IF(LEN($I442)&gt;5,BD!A442,"")</f>
        <v/>
      </c>
      <c r="E442" s="1" t="str">
        <f>+IF(LEN($I442)&gt;5,BD!B442,"")</f>
        <v/>
      </c>
      <c r="F442" s="1" t="str">
        <f>+IF(LEN($I442)&gt;5,BD!C442,"")</f>
        <v/>
      </c>
      <c r="G442" s="141"/>
      <c r="H442" s="141"/>
      <c r="I442" s="1" t="str">
        <f>+IF(LEN(BD!G442)&gt;5,BD!G442,"")</f>
        <v/>
      </c>
      <c r="J442" s="167" t="str">
        <f>+IF(LEN($I442)&gt;5,BD!E442,"")</f>
        <v/>
      </c>
      <c r="K442" s="6" t="str">
        <f t="shared" si="225"/>
        <v/>
      </c>
      <c r="L442" s="87" t="str">
        <f>+IF(LEN($I442)&gt;5,BD!H442,"")</f>
        <v/>
      </c>
      <c r="M442" s="40" t="str">
        <f t="shared" si="226"/>
        <v/>
      </c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4" t="str">
        <f t="shared" si="227"/>
        <v/>
      </c>
      <c r="AQ442" s="5" t="str">
        <f t="shared" si="228"/>
        <v/>
      </c>
      <c r="AR442" s="91" t="str">
        <f t="shared" si="229"/>
        <v/>
      </c>
      <c r="AS442" s="5" t="str">
        <f t="shared" si="230"/>
        <v/>
      </c>
      <c r="AT442" s="91" t="str">
        <f t="shared" si="231"/>
        <v/>
      </c>
      <c r="AU442" s="4" t="str">
        <f t="shared" si="232"/>
        <v/>
      </c>
      <c r="AV442" s="4" t="str">
        <f t="shared" si="233"/>
        <v/>
      </c>
      <c r="AW442" s="4" t="str">
        <f t="shared" si="234"/>
        <v/>
      </c>
      <c r="AX442" s="4" t="str">
        <f t="shared" si="235"/>
        <v/>
      </c>
      <c r="AY442" s="88" t="str">
        <f t="shared" si="236"/>
        <v/>
      </c>
      <c r="AZ442" s="17" t="str">
        <f t="shared" si="237"/>
        <v/>
      </c>
      <c r="BA442" s="18" t="str">
        <f t="shared" si="238"/>
        <v/>
      </c>
      <c r="BB442" s="19" t="str">
        <f>+IF(LEN(I442)&gt;5,IF(INT(RIGHT(B442,1))=9,0.5*L442*AY442,INT(MID(B442,5,LEN(B442)-4))*L442)+IFERROR(VLOOKUP(I442,AJUSTES!$A$1:$I$50,9,0),0),"")</f>
        <v/>
      </c>
      <c r="BC442" s="12"/>
      <c r="BD442" s="19" t="str">
        <f t="shared" si="239"/>
        <v/>
      </c>
      <c r="BE442" s="18" t="str">
        <f t="shared" si="240"/>
        <v/>
      </c>
      <c r="BF442" s="139" t="str">
        <f t="shared" si="241"/>
        <v/>
      </c>
      <c r="BG442" s="114"/>
      <c r="BH442" s="18" t="str">
        <f t="shared" si="242"/>
        <v/>
      </c>
      <c r="BI442" s="13"/>
      <c r="BJ442" s="12"/>
      <c r="BK442" s="12"/>
      <c r="BL442" s="145"/>
      <c r="BM442" s="12"/>
      <c r="BN442" s="12"/>
      <c r="BO442" s="12"/>
      <c r="BP442" s="12"/>
      <c r="BQ442" s="12"/>
      <c r="BR442" s="12"/>
      <c r="BS442" s="146"/>
      <c r="BT442" s="14"/>
      <c r="BU442" s="12"/>
      <c r="BV442" s="12"/>
      <c r="BW442" s="12"/>
      <c r="BX442" s="12"/>
      <c r="BY442" s="12"/>
      <c r="BZ442" s="144"/>
      <c r="CA442" s="107" t="str">
        <f>+IF(LEN($I442)&gt;5,IF(BD!F442="N/A","",BD!F442),"")</f>
        <v/>
      </c>
      <c r="CB442" s="21"/>
      <c r="CC442" s="147"/>
      <c r="CD442" s="148"/>
      <c r="CE442" s="8" t="str">
        <f>+IF(LEN(I442)&gt;5,BD!M442,"")</f>
        <v/>
      </c>
      <c r="CF442" s="16" t="str">
        <f>+IF(LEN(I442)&gt;5,BD!N442,"")</f>
        <v/>
      </c>
      <c r="CG442" s="3" t="str">
        <f t="shared" si="243"/>
        <v/>
      </c>
      <c r="CH442" s="23" t="str">
        <f>+IF(AND(LEN($I442)&gt;5),IF(AND($J442&gt;N$1,$J442&lt;=$AO$1),1,IF((COUNTIFS(INCAPACIDADES!$C$1:$C$51,$I442,INCAPACIDADES!K$1:K$51,N$1))&gt;0,2,IF(VLOOKUP($C442,BD!$D$1:$F$501,3,0)&gt;N$1,0,3))),"")</f>
        <v/>
      </c>
      <c r="CI442" s="23" t="str">
        <f>+IF(AND(LEN($I442)&gt;5),IF(AND($J442&gt;O$1,$J442&lt;=$AO$1),1,IF((COUNTIFS(INCAPACIDADES!$C$1:$C$51,$I442,INCAPACIDADES!L$1:L$51,O$1))&gt;0,2,IF(VLOOKUP($C442,BD!$D$1:$F$501,3,0)&gt;O$1,0,3))),"")</f>
        <v/>
      </c>
      <c r="CJ442" s="23" t="str">
        <f>+IF(AND(LEN($I442)&gt;5),IF(AND($J442&gt;P$1,$J442&lt;=$AO$1),1,IF((COUNTIFS(INCAPACIDADES!$C$1:$C$51,$I442,INCAPACIDADES!M$1:M$51,P$1))&gt;0,2,IF(VLOOKUP($C442,BD!$D$1:$F$501,3,0)&gt;P$1,0,3))),"")</f>
        <v/>
      </c>
      <c r="CK442" s="23" t="str">
        <f>+IF(AND(LEN($I442)&gt;5),IF(AND($J442&gt;Q$1,$J442&lt;=$AO$1),1,IF((COUNTIFS(INCAPACIDADES!$C$1:$C$51,$I442,INCAPACIDADES!N$1:N$51,Q$1))&gt;0,2,IF(VLOOKUP($C442,BD!$D$1:$F$501,3,0)&gt;Q$1,0,3))),"")</f>
        <v/>
      </c>
      <c r="CL442" s="23" t="str">
        <f>+IF(AND(LEN($I442)&gt;5),IF(AND($J442&gt;R$1,$J442&lt;=$AO$1),1,IF((COUNTIFS(INCAPACIDADES!$C$1:$C$51,$I442,INCAPACIDADES!O$1:O$51,R$1))&gt;0,2,IF(VLOOKUP($C442,BD!$D$1:$F$501,3,0)&gt;R$1,0,3))),"")</f>
        <v/>
      </c>
      <c r="CM442" s="23" t="str">
        <f>+IF(AND(LEN($I442)&gt;5),IF(AND($J442&gt;S$1,$J442&lt;=$AO$1),1,IF((COUNTIFS(INCAPACIDADES!$C$1:$C$51,$I442,INCAPACIDADES!P$1:P$51,S$1))&gt;0,2,IF(VLOOKUP($C442,BD!$D$1:$F$501,3,0)&gt;S$1,0,3))),"")</f>
        <v/>
      </c>
      <c r="CN442" s="23" t="str">
        <f>+IF(AND(LEN($I442)&gt;5),IF(AND($J442&gt;T$1,$J442&lt;=$AO$1),1,IF((COUNTIFS(INCAPACIDADES!$C$1:$C$51,$I442,INCAPACIDADES!Q$1:Q$51,T$1))&gt;0,2,IF(VLOOKUP($C442,BD!$D$1:$F$501,3,0)&gt;T$1,0,3))),"")</f>
        <v/>
      </c>
      <c r="CO442" s="23" t="str">
        <f>+IF(AND(LEN($I442)&gt;5),IF(AND($J442&gt;U$1,$J442&lt;=$AO$1),1,IF((COUNTIFS(INCAPACIDADES!$C$1:$C$51,$I442,INCAPACIDADES!R$1:R$51,U$1))&gt;0,2,IF(VLOOKUP($C442,BD!$D$1:$F$501,3,0)&gt;U$1,0,3))),"")</f>
        <v/>
      </c>
      <c r="CP442" s="23" t="str">
        <f>+IF(AND(LEN($I442)&gt;5),IF(AND($J442&gt;V$1,$J442&lt;=$AO$1),1,IF((COUNTIFS(INCAPACIDADES!$C$1:$C$51,$I442,INCAPACIDADES!S$1:S$51,V$1))&gt;0,2,IF(VLOOKUP($C442,BD!$D$1:$F$501,3,0)&gt;V$1,0,3))),"")</f>
        <v/>
      </c>
      <c r="CQ442" s="23" t="str">
        <f>+IF(AND(LEN($I442)&gt;5),IF(AND($J442&gt;W$1,$J442&lt;=$AO$1),1,IF((COUNTIFS(INCAPACIDADES!$C$1:$C$51,$I442,INCAPACIDADES!T$1:T$51,W$1))&gt;0,2,IF(VLOOKUP($C442,BD!$D$1:$F$501,3,0)&gt;W$1,0,3))),"")</f>
        <v/>
      </c>
      <c r="CR442" s="23" t="str">
        <f>+IF(AND(LEN($I442)&gt;5),IF(AND($J442&gt;X$1,$J442&lt;=$AO$1),1,IF((COUNTIFS(INCAPACIDADES!$C$1:$C$51,$I442,INCAPACIDADES!U$1:U$51,X$1))&gt;0,2,IF(VLOOKUP($C442,BD!$D$1:$F$501,3,0)&gt;X$1,0,3))),"")</f>
        <v/>
      </c>
      <c r="CS442" s="23" t="str">
        <f>+IF(AND(LEN($I442)&gt;5),IF(AND($J442&gt;Y$1,$J442&lt;=$AO$1),1,IF((COUNTIFS(INCAPACIDADES!$C$1:$C$51,$I442,INCAPACIDADES!V$1:V$51,Y$1))&gt;0,2,IF(VLOOKUP($C442,BD!$D$1:$F$501,3,0)&gt;Y$1,0,3))),"")</f>
        <v/>
      </c>
      <c r="CT442" s="23" t="str">
        <f>+IF(AND(LEN($I442)&gt;5),IF(AND($J442&gt;Z$1,$J442&lt;=$AO$1),1,IF((COUNTIFS(INCAPACIDADES!$C$1:$C$51,$I442,INCAPACIDADES!W$1:W$51,Z$1))&gt;0,2,IF(VLOOKUP($C442,BD!$D$1:$F$501,3,0)&gt;Z$1,0,3))),"")</f>
        <v/>
      </c>
      <c r="CU442" s="23" t="str">
        <f>+IF(AND(LEN($I442)&gt;5),IF(AND($J442&gt;AA$1,$J442&lt;=$AO$1),1,IF((COUNTIFS(INCAPACIDADES!$C$1:$C$51,$I442,INCAPACIDADES!X$1:X$51,AA$1))&gt;0,2,IF(VLOOKUP($C442,BD!$D$1:$F$501,3,0)&gt;AA$1,0,3))),"")</f>
        <v/>
      </c>
      <c r="CV442" s="23" t="str">
        <f>+IF(AND(LEN($I442)&gt;5),IF(AND($J442&gt;AB$1,$J442&lt;=$AO$1),1,IF((COUNTIFS(INCAPACIDADES!$C$1:$C$51,$I442,INCAPACIDADES!Y$1:Y$51,AB$1))&gt;0,2,IF(VLOOKUP($C442,BD!$D$1:$F$501,3,0)&gt;AB$1,0,3))),"")</f>
        <v/>
      </c>
      <c r="CW442" s="23" t="str">
        <f>+IF(AND(LEN($I442)&gt;5),IF(AND($J442&gt;AC$1,$J442&lt;=$AO$1),1,IF((COUNTIFS(INCAPACIDADES!$C$1:$C$51,$I442,INCAPACIDADES!Z$1:Z$51,AC$1))&gt;0,2,IF(VLOOKUP($C442,BD!$D$1:$F$501,3,0)&gt;AC$1,0,3))),"")</f>
        <v/>
      </c>
      <c r="CX442" s="23" t="str">
        <f>+IF(AND(LEN($I442)&gt;5),IF(AND($J442&gt;AD$1,$J442&lt;=$AO$1),1,IF((COUNTIFS(INCAPACIDADES!$C$1:$C$51,$I442,INCAPACIDADES!AA$1:AA$51,AD$1))&gt;0,2,IF(VLOOKUP($C442,BD!$D$1:$F$501,3,0)&gt;AD$1,0,3))),"")</f>
        <v/>
      </c>
      <c r="CY442" s="23" t="str">
        <f>+IF(AND(LEN($I442)&gt;5),IF(AND($J442&gt;AE$1,$J442&lt;=$AO$1),1,IF((COUNTIFS(INCAPACIDADES!$C$1:$C$51,$I442,INCAPACIDADES!AB$1:AB$51,AE$1))&gt;0,2,IF(VLOOKUP($C442,BD!$D$1:$F$501,3,0)&gt;AE$1,0,3))),"")</f>
        <v/>
      </c>
      <c r="CZ442" s="23" t="str">
        <f>+IF(AND(LEN($I442)&gt;5),IF(AND($J442&gt;AF$1,$J442&lt;=$AO$1),1,IF((COUNTIFS(INCAPACIDADES!$C$1:$C$51,$I442,INCAPACIDADES!AC$1:AC$51,AF$1))&gt;0,2,IF(VLOOKUP($C442,BD!$D$1:$F$501,3,0)&gt;AF$1,0,3))),"")</f>
        <v/>
      </c>
      <c r="DA442" s="23" t="str">
        <f>+IF(AND(LEN($I442)&gt;5),IF(AND($J442&gt;AG$1,$J442&lt;=$AO$1),1,IF((COUNTIFS(INCAPACIDADES!$C$1:$C$51,$I442,INCAPACIDADES!AD$1:AD$51,AG$1))&gt;0,2,IF(VLOOKUP($C442,BD!$D$1:$F$501,3,0)&gt;AG$1,0,3))),"")</f>
        <v/>
      </c>
      <c r="DB442" s="23" t="str">
        <f>+IF(AND(LEN($I442)&gt;5),IF(AND($J442&gt;AH$1,$J442&lt;=$AO$1),1,IF((COUNTIFS(INCAPACIDADES!$C$1:$C$51,$I442,INCAPACIDADES!AE$1:AE$51,AH$1))&gt;0,2,IF(VLOOKUP($C442,BD!$D$1:$F$501,3,0)&gt;AH$1,0,3))),"")</f>
        <v/>
      </c>
      <c r="DC442" s="23" t="str">
        <f>+IF(AND(LEN($I442)&gt;5),IF(AND($J442&gt;AI$1,$J442&lt;=$AO$1),1,IF((COUNTIFS(INCAPACIDADES!$C$1:$C$51,$I442,INCAPACIDADES!AF$1:AF$51,AI$1))&gt;0,2,IF(VLOOKUP($C442,BD!$D$1:$F$501,3,0)&gt;AI$1,0,3))),"")</f>
        <v/>
      </c>
      <c r="DD442" s="23" t="str">
        <f>+IF(AND(LEN($I442)&gt;5),IF(AND($J442&gt;AJ$1,$J442&lt;=$AO$1),1,IF((COUNTIFS(INCAPACIDADES!$C$1:$C$51,$I442,INCAPACIDADES!AG$1:AG$51,AJ$1))&gt;0,2,IF(VLOOKUP($C442,BD!$D$1:$F$501,3,0)&gt;AJ$1,0,3))),"")</f>
        <v/>
      </c>
      <c r="DE442" s="23" t="str">
        <f>+IF(AND(LEN($I442)&gt;5),IF(AND($J442&gt;AK$1,$J442&lt;=$AO$1),1,IF((COUNTIFS(INCAPACIDADES!$C$1:$C$51,$I442,INCAPACIDADES!AH$1:AH$51,AK$1))&gt;0,2,IF(VLOOKUP($C442,BD!$D$1:$F$501,3,0)&gt;AK$1,0,3))),"")</f>
        <v/>
      </c>
      <c r="DF442" s="23" t="str">
        <f>+IF(AND(LEN($I442)&gt;5),IF(AND($J442&gt;AL$1,$J442&lt;=$AO$1),1,IF((COUNTIFS(INCAPACIDADES!$C$1:$C$51,$I442,INCAPACIDADES!AI$1:AI$51,AL$1))&gt;0,2,IF(VLOOKUP($C442,BD!$D$1:$F$501,3,0)&gt;AL$1,0,3))),"")</f>
        <v/>
      </c>
      <c r="DG442" s="23" t="str">
        <f>+IF(AND(LEN($I442)&gt;5),IF(AND($J442&gt;AM$1,$J442&lt;=$AO$1),1,IF((COUNTIFS(INCAPACIDADES!$C$1:$C$51,$I442,INCAPACIDADES!AJ$1:AJ$51,AM$1))&gt;0,2,IF(VLOOKUP($C442,BD!$D$1:$F$501,3,0)&gt;AM$1,0,3))),"")</f>
        <v/>
      </c>
      <c r="DH442" s="23" t="str">
        <f>+IF(AND(LEN($I442)&gt;5),IF(AND($J442&gt;AN$1,$J442&lt;=$AO$1),1,IF((COUNTIFS(INCAPACIDADES!$C$1:$C$51,$I442,INCAPACIDADES!AK$1:AK$51,AN$1))&gt;0,2,IF(VLOOKUP($C442,BD!$D$1:$F$501,3,0)&gt;AN$1,0,3))),"")</f>
        <v/>
      </c>
      <c r="DI442" s="23" t="str">
        <f>+IF(AND(LEN($I442)&gt;5),IF(AND($J442&gt;AO$1,$J442&lt;=$AO$1),1,IF((COUNTIFS(INCAPACIDADES!$C$1:$C$51,$I442,INCAPACIDADES!AL$1:AL$51,AO$1))&gt;0,2,IF(VLOOKUP($C442,BD!$D$1:$F$501,3,0)&gt;AO$1,0,3))),"")</f>
        <v/>
      </c>
      <c r="DJ442" s="23" t="str">
        <f>+IF(LEN($I442)&gt;5,IF(ISERROR(VLOOKUP(N442,'CODIGO PAGO'!$B$2:$B$20,1,0)),1,IF(OR(AND(CH442=1,N442&lt;&gt;"N"),AND(CH442=3,N442&lt;&gt;"B"),AND(CH442=2,LEFT(TRIM(N442),1)&lt;&gt;"I")),1,IF(OR(AND(CH442=0,N442="N"),AND(CH442=0,N442="B"),AND(CH442=0,LEFT(TRIM(N442),1)="I")),1,0))),"")</f>
        <v/>
      </c>
      <c r="DK442" s="23" t="str">
        <f t="shared" si="244"/>
        <v/>
      </c>
      <c r="DL442" s="23" t="str">
        <f>+IF(LEN($I442)&gt;5,IF(ISERROR(VLOOKUP(P442,'CODIGO PAGO'!$B$2:$B$20,1,0)),1,IF(OR(AND(CJ442=1,P442&lt;&gt;"N"),AND(CJ442=3,P442&lt;&gt;"B"),AND(CJ442=2,LEFT(TRIM(P442),1)&lt;&gt;"I")),1,IF(OR(AND(CJ442=0,P442="N"),AND(CJ442=0,P442="B"),AND(CJ442=0,LEFT(TRIM(P442),1)="I")),1,0))),"")</f>
        <v/>
      </c>
      <c r="DM442" s="23" t="str">
        <f t="shared" si="245"/>
        <v/>
      </c>
      <c r="DN442" s="23" t="str">
        <f>+IF(LEN($I442)&gt;5,IF(ISERROR(VLOOKUP(R442,'CODIGO PAGO'!$B$2:$B$20,1,0)),1,IF(OR(AND(CL442=1,R442&lt;&gt;"N"),AND(CL442=3,R442&lt;&gt;"B"),AND(CL442=2,LEFT(TRIM(R442),1)&lt;&gt;"I")),1,IF(OR(AND(CL442=0,R442="N"),AND(CL442=0,R442="B"),AND(CL442=0,LEFT(TRIM(R442),1)="I")),1,0))),"")</f>
        <v/>
      </c>
      <c r="DO442" s="23" t="str">
        <f t="shared" si="246"/>
        <v/>
      </c>
      <c r="DP442" s="23" t="str">
        <f>+IF(LEN($I442)&gt;5,IF(ISERROR(VLOOKUP(T442,'CODIGO PAGO'!$B$2:$B$20,1,0)),1,IF(OR(AND(CN442=1,T442&lt;&gt;"N"),AND(CN442=3,T442&lt;&gt;"B"),AND(CN442=2,LEFT(TRIM(T442),1)&lt;&gt;"I")),1,IF(OR(AND(CN442=0,T442="N"),AND(CN442=0,T442="B"),AND(CN442=0,LEFT(TRIM(T442),1)="I")),1,0))),"")</f>
        <v/>
      </c>
      <c r="DQ442" s="23" t="str">
        <f t="shared" si="247"/>
        <v/>
      </c>
      <c r="DR442" s="23" t="str">
        <f>+IF(LEN($I442)&gt;5,IF(ISERROR(VLOOKUP(V442,'CODIGO PAGO'!$B$2:$B$20,1,0)),1,IF(OR(AND(CP442=1,V442&lt;&gt;"N"),AND(CP442=3,V442&lt;&gt;"B"),AND(CP442=2,LEFT(TRIM(V442),1)&lt;&gt;"I")),1,IF(OR(AND(CP442=0,V442="N"),AND(CP442=0,V442="B"),AND(CP442=0,LEFT(TRIM(V442),1)="I")),1,0))),"")</f>
        <v/>
      </c>
      <c r="DS442" s="23" t="str">
        <f t="shared" si="248"/>
        <v/>
      </c>
      <c r="DT442" s="23" t="str">
        <f>+IF(LEN($I442)&gt;5,IF(ISERROR(VLOOKUP(X442,'CODIGO PAGO'!$B$2:$B$20,1,0)),1,IF(OR(AND(CR442=1,X442&lt;&gt;"N"),AND(CR442=3,X442&lt;&gt;"B"),AND(CR442=2,LEFT(TRIM(X442),1)&lt;&gt;"I")),1,IF(OR(AND(CR442=0,X442="N"),AND(CR442=0,X442="B"),AND(CR442=0,LEFT(TRIM(X442),1)="I")),1,0))),"")</f>
        <v/>
      </c>
      <c r="DU442" s="23" t="str">
        <f t="shared" si="249"/>
        <v/>
      </c>
      <c r="DV442" s="23" t="str">
        <f>+IF(LEN($I442)&gt;5,IF(ISERROR(VLOOKUP(Z442,'CODIGO PAGO'!$B$2:$B$20,1,0)),1,IF(OR(AND(CT442=1,Z442&lt;&gt;"N"),AND(CT442=3,Z442&lt;&gt;"B"),AND(CT442=2,LEFT(TRIM(Z442),1)&lt;&gt;"I")),1,IF(OR(AND(CT442=0,Z442="N"),AND(CT442=0,Z442="B"),AND(CT442=0,LEFT(TRIM(Z442),1)="I")),1,0))),"")</f>
        <v/>
      </c>
      <c r="DW442" s="23" t="str">
        <f t="shared" si="250"/>
        <v/>
      </c>
      <c r="DX442" s="23" t="str">
        <f>+IF(LEN($I442)&gt;5,IF(ISERROR(VLOOKUP(AB442,'CODIGO PAGO'!$B$2:$B$20,1,0)),1,IF(OR(AND(CV442=1,AB442&lt;&gt;"N"),AND(CV442=3,AB442&lt;&gt;"B"),AND(CV442=2,LEFT(TRIM(AB442),1)&lt;&gt;"I")),1,IF(OR(AND(CV442=0,AB442="N"),AND(CV442=0,AB442="B"),AND(CV442=0,LEFT(TRIM(AB442),1)="I")),1,0))),"")</f>
        <v/>
      </c>
      <c r="DY442" s="23" t="str">
        <f t="shared" si="251"/>
        <v/>
      </c>
      <c r="DZ442" s="23" t="str">
        <f>+IF(LEN($I442)&gt;5,IF(ISERROR(VLOOKUP(AD442,'CODIGO PAGO'!$B$2:$B$20,1,0)),1,IF(OR(AND(CX442=1,AD442&lt;&gt;"N"),AND(CX442=3,AD442&lt;&gt;"B"),AND(CX442=2,LEFT(TRIM(AD442),1)&lt;&gt;"I")),1,IF(OR(AND(CX442=0,AD442="N"),AND(CX442=0,AD442="B"),AND(CX442=0,LEFT(TRIM(AD442),1)="I")),1,0))),"")</f>
        <v/>
      </c>
      <c r="EA442" s="23" t="str">
        <f t="shared" si="252"/>
        <v/>
      </c>
      <c r="EB442" s="23" t="str">
        <f>+IF(LEN($I442)&gt;5,IF(ISERROR(VLOOKUP(AF442,'CODIGO PAGO'!$B$2:$B$20,1,0)),1,IF(OR(AND(CZ442=1,AF442&lt;&gt;"N"),AND(CZ442=3,AF442&lt;&gt;"B"),AND(CZ442=2,LEFT(TRIM(AF442),1)&lt;&gt;"I")),1,IF(OR(AND(CZ442=0,AF442="N"),AND(CZ442=0,AF442="B"),AND(CZ442=0,LEFT(TRIM(AF442),1)="I")),1,0))),"")</f>
        <v/>
      </c>
      <c r="EC442" s="23" t="str">
        <f t="shared" si="253"/>
        <v/>
      </c>
      <c r="ED442" s="23" t="str">
        <f>+IF(LEN($I442)&gt;5,IF(ISERROR(VLOOKUP(AH442,'CODIGO PAGO'!$B$2:$B$20,1,0)),1,IF(OR(AND(DB442=1,AH442&lt;&gt;"N"),AND(DB442=3,AH442&lt;&gt;"B"),AND(DB442=2,LEFT(TRIM(AH442),1)&lt;&gt;"I")),1,IF(OR(AND(DB442=0,AH442="N"),AND(DB442=0,AH442="B"),AND(DB442=0,LEFT(TRIM(AH442),1)="I")),1,0))),"")</f>
        <v/>
      </c>
      <c r="EE442" s="23" t="str">
        <f t="shared" si="254"/>
        <v/>
      </c>
      <c r="EF442" s="23" t="str">
        <f>+IF(LEN($I442)&gt;5,IF(ISERROR(VLOOKUP(AJ442,'CODIGO PAGO'!$B$2:$B$20,1,0)),1,IF(OR(AND(DD442=1,AJ442&lt;&gt;"N"),AND(DD442=3,AJ442&lt;&gt;"B"),AND(DD442=2,LEFT(TRIM(AJ442),1)&lt;&gt;"I")),1,IF(OR(AND(DD442=0,AJ442="N"),AND(DD442=0,AJ442="B"),AND(DD442=0,LEFT(TRIM(AJ442),1)="I")),1,0))),"")</f>
        <v/>
      </c>
      <c r="EG442" s="23" t="str">
        <f t="shared" si="255"/>
        <v/>
      </c>
      <c r="EH442" s="23" t="str">
        <f>+IF(LEN($I442)&gt;5,IF(ISERROR(VLOOKUP(AL442,'CODIGO PAGO'!$B$2:$B$20,1,0)),1,IF(OR(AND(DF442=1,AL442&lt;&gt;"N"),AND(DF442=3,AL442&lt;&gt;"B"),AND(DF442=2,LEFT(TRIM(AL442),1)&lt;&gt;"I")),1,IF(OR(AND(DF442=0,AL442="N"),AND(DF442=0,AL442="B"),AND(DF442=0,LEFT(TRIM(AL442),1)="I")),1,0))),"")</f>
        <v/>
      </c>
      <c r="EI442" s="23" t="str">
        <f t="shared" si="256"/>
        <v/>
      </c>
      <c r="EJ442" s="23" t="str">
        <f>+IF(LEN($I442)&gt;5,IF(ISERROR(VLOOKUP(AN442,'CODIGO PAGO'!$B$2:$B$20,1,0)),1,IF(OR(AND(DH442=1,AN442&lt;&gt;"N"),AND(DH442=3,AN442&lt;&gt;"B"),AND(DH442=2,LEFT(TRIM(AN442),1)&lt;&gt;"I")),1,IF(OR(AND(DH442=0,AN442="N"),AND(DH442=0,AN442="B"),AND(DH442=0,LEFT(TRIM(AN442),1)="I")),1,0))),"")</f>
        <v/>
      </c>
      <c r="EK442" s="23" t="str">
        <f t="shared" si="257"/>
        <v/>
      </c>
      <c r="EL442" s="24" t="str">
        <f t="shared" si="258"/>
        <v/>
      </c>
    </row>
    <row r="443" spans="1:142" s="26" customFormat="1">
      <c r="A443" s="15" t="str">
        <f t="shared" si="224"/>
        <v/>
      </c>
      <c r="B443" s="1" t="str">
        <f>+IF(LEN(I443)&gt;5,'CODIGO PAGO'!$B$28,"")</f>
        <v/>
      </c>
      <c r="C443" s="1" t="str">
        <f>+IF(LEN($I443)&gt;5,BD!D443,"")</f>
        <v/>
      </c>
      <c r="D443" s="168" t="str">
        <f>+IF(LEN($I443)&gt;5,BD!A443,"")</f>
        <v/>
      </c>
      <c r="E443" s="1" t="str">
        <f>+IF(LEN($I443)&gt;5,BD!B443,"")</f>
        <v/>
      </c>
      <c r="F443" s="1" t="str">
        <f>+IF(LEN($I443)&gt;5,BD!C443,"")</f>
        <v/>
      </c>
      <c r="G443" s="141"/>
      <c r="H443" s="141"/>
      <c r="I443" s="1" t="str">
        <f>+IF(LEN(BD!G443)&gt;5,BD!G443,"")</f>
        <v/>
      </c>
      <c r="J443" s="167" t="str">
        <f>+IF(LEN($I443)&gt;5,BD!E443,"")</f>
        <v/>
      </c>
      <c r="K443" s="6" t="str">
        <f t="shared" si="225"/>
        <v/>
      </c>
      <c r="L443" s="87" t="str">
        <f>+IF(LEN($I443)&gt;5,BD!H443,"")</f>
        <v/>
      </c>
      <c r="M443" s="40" t="str">
        <f t="shared" si="226"/>
        <v/>
      </c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4" t="str">
        <f t="shared" si="227"/>
        <v/>
      </c>
      <c r="AQ443" s="5" t="str">
        <f t="shared" si="228"/>
        <v/>
      </c>
      <c r="AR443" s="91" t="str">
        <f t="shared" si="229"/>
        <v/>
      </c>
      <c r="AS443" s="5" t="str">
        <f t="shared" si="230"/>
        <v/>
      </c>
      <c r="AT443" s="91" t="str">
        <f t="shared" si="231"/>
        <v/>
      </c>
      <c r="AU443" s="4" t="str">
        <f t="shared" si="232"/>
        <v/>
      </c>
      <c r="AV443" s="4" t="str">
        <f t="shared" si="233"/>
        <v/>
      </c>
      <c r="AW443" s="4" t="str">
        <f t="shared" si="234"/>
        <v/>
      </c>
      <c r="AX443" s="4" t="str">
        <f t="shared" si="235"/>
        <v/>
      </c>
      <c r="AY443" s="88" t="str">
        <f t="shared" si="236"/>
        <v/>
      </c>
      <c r="AZ443" s="17" t="str">
        <f t="shared" si="237"/>
        <v/>
      </c>
      <c r="BA443" s="18" t="str">
        <f t="shared" si="238"/>
        <v/>
      </c>
      <c r="BB443" s="19" t="str">
        <f>+IF(LEN(I443)&gt;5,IF(INT(RIGHT(B443,1))=9,0.5*L443*AY443,INT(MID(B443,5,LEN(B443)-4))*L443)+IFERROR(VLOOKUP(I443,AJUSTES!$A$1:$I$50,9,0),0),"")</f>
        <v/>
      </c>
      <c r="BC443" s="12"/>
      <c r="BD443" s="19" t="str">
        <f t="shared" si="239"/>
        <v/>
      </c>
      <c r="BE443" s="18" t="str">
        <f t="shared" si="240"/>
        <v/>
      </c>
      <c r="BF443" s="139" t="str">
        <f t="shared" si="241"/>
        <v/>
      </c>
      <c r="BG443" s="114"/>
      <c r="BH443" s="18" t="str">
        <f t="shared" si="242"/>
        <v/>
      </c>
      <c r="BI443" s="13"/>
      <c r="BJ443" s="12"/>
      <c r="BK443" s="12"/>
      <c r="BL443" s="145"/>
      <c r="BM443" s="12"/>
      <c r="BN443" s="12"/>
      <c r="BO443" s="12"/>
      <c r="BP443" s="12"/>
      <c r="BQ443" s="12"/>
      <c r="BR443" s="12"/>
      <c r="BS443" s="146"/>
      <c r="BT443" s="14"/>
      <c r="BU443" s="12"/>
      <c r="BV443" s="12"/>
      <c r="BW443" s="12"/>
      <c r="BX443" s="12"/>
      <c r="BY443" s="12"/>
      <c r="BZ443" s="144"/>
      <c r="CA443" s="107" t="str">
        <f>+IF(LEN($I443)&gt;5,IF(BD!F443="N/A","",BD!F443),"")</f>
        <v/>
      </c>
      <c r="CB443" s="21"/>
      <c r="CC443" s="147"/>
      <c r="CD443" s="148"/>
      <c r="CE443" s="8" t="str">
        <f>+IF(LEN(I443)&gt;5,BD!M443,"")</f>
        <v/>
      </c>
      <c r="CF443" s="16" t="str">
        <f>+IF(LEN(I443)&gt;5,BD!N443,"")</f>
        <v/>
      </c>
      <c r="CG443" s="3" t="str">
        <f t="shared" si="243"/>
        <v/>
      </c>
      <c r="CH443" s="23" t="str">
        <f>+IF(AND(LEN($I443)&gt;5),IF(AND($J443&gt;N$1,$J443&lt;=$AO$1),1,IF((COUNTIFS(INCAPACIDADES!$C$1:$C$51,$I443,INCAPACIDADES!K$1:K$51,N$1))&gt;0,2,IF(VLOOKUP($C443,BD!$D$1:$F$501,3,0)&gt;N$1,0,3))),"")</f>
        <v/>
      </c>
      <c r="CI443" s="23" t="str">
        <f>+IF(AND(LEN($I443)&gt;5),IF(AND($J443&gt;O$1,$J443&lt;=$AO$1),1,IF((COUNTIFS(INCAPACIDADES!$C$1:$C$51,$I443,INCAPACIDADES!L$1:L$51,O$1))&gt;0,2,IF(VLOOKUP($C443,BD!$D$1:$F$501,3,0)&gt;O$1,0,3))),"")</f>
        <v/>
      </c>
      <c r="CJ443" s="23" t="str">
        <f>+IF(AND(LEN($I443)&gt;5),IF(AND($J443&gt;P$1,$J443&lt;=$AO$1),1,IF((COUNTIFS(INCAPACIDADES!$C$1:$C$51,$I443,INCAPACIDADES!M$1:M$51,P$1))&gt;0,2,IF(VLOOKUP($C443,BD!$D$1:$F$501,3,0)&gt;P$1,0,3))),"")</f>
        <v/>
      </c>
      <c r="CK443" s="23" t="str">
        <f>+IF(AND(LEN($I443)&gt;5),IF(AND($J443&gt;Q$1,$J443&lt;=$AO$1),1,IF((COUNTIFS(INCAPACIDADES!$C$1:$C$51,$I443,INCAPACIDADES!N$1:N$51,Q$1))&gt;0,2,IF(VLOOKUP($C443,BD!$D$1:$F$501,3,0)&gt;Q$1,0,3))),"")</f>
        <v/>
      </c>
      <c r="CL443" s="23" t="str">
        <f>+IF(AND(LEN($I443)&gt;5),IF(AND($J443&gt;R$1,$J443&lt;=$AO$1),1,IF((COUNTIFS(INCAPACIDADES!$C$1:$C$51,$I443,INCAPACIDADES!O$1:O$51,R$1))&gt;0,2,IF(VLOOKUP($C443,BD!$D$1:$F$501,3,0)&gt;R$1,0,3))),"")</f>
        <v/>
      </c>
      <c r="CM443" s="23" t="str">
        <f>+IF(AND(LEN($I443)&gt;5),IF(AND($J443&gt;S$1,$J443&lt;=$AO$1),1,IF((COUNTIFS(INCAPACIDADES!$C$1:$C$51,$I443,INCAPACIDADES!P$1:P$51,S$1))&gt;0,2,IF(VLOOKUP($C443,BD!$D$1:$F$501,3,0)&gt;S$1,0,3))),"")</f>
        <v/>
      </c>
      <c r="CN443" s="23" t="str">
        <f>+IF(AND(LEN($I443)&gt;5),IF(AND($J443&gt;T$1,$J443&lt;=$AO$1),1,IF((COUNTIFS(INCAPACIDADES!$C$1:$C$51,$I443,INCAPACIDADES!Q$1:Q$51,T$1))&gt;0,2,IF(VLOOKUP($C443,BD!$D$1:$F$501,3,0)&gt;T$1,0,3))),"")</f>
        <v/>
      </c>
      <c r="CO443" s="23" t="str">
        <f>+IF(AND(LEN($I443)&gt;5),IF(AND($J443&gt;U$1,$J443&lt;=$AO$1),1,IF((COUNTIFS(INCAPACIDADES!$C$1:$C$51,$I443,INCAPACIDADES!R$1:R$51,U$1))&gt;0,2,IF(VLOOKUP($C443,BD!$D$1:$F$501,3,0)&gt;U$1,0,3))),"")</f>
        <v/>
      </c>
      <c r="CP443" s="23" t="str">
        <f>+IF(AND(LEN($I443)&gt;5),IF(AND($J443&gt;V$1,$J443&lt;=$AO$1),1,IF((COUNTIFS(INCAPACIDADES!$C$1:$C$51,$I443,INCAPACIDADES!S$1:S$51,V$1))&gt;0,2,IF(VLOOKUP($C443,BD!$D$1:$F$501,3,0)&gt;V$1,0,3))),"")</f>
        <v/>
      </c>
      <c r="CQ443" s="23" t="str">
        <f>+IF(AND(LEN($I443)&gt;5),IF(AND($J443&gt;W$1,$J443&lt;=$AO$1),1,IF((COUNTIFS(INCAPACIDADES!$C$1:$C$51,$I443,INCAPACIDADES!T$1:T$51,W$1))&gt;0,2,IF(VLOOKUP($C443,BD!$D$1:$F$501,3,0)&gt;W$1,0,3))),"")</f>
        <v/>
      </c>
      <c r="CR443" s="23" t="str">
        <f>+IF(AND(LEN($I443)&gt;5),IF(AND($J443&gt;X$1,$J443&lt;=$AO$1),1,IF((COUNTIFS(INCAPACIDADES!$C$1:$C$51,$I443,INCAPACIDADES!U$1:U$51,X$1))&gt;0,2,IF(VLOOKUP($C443,BD!$D$1:$F$501,3,0)&gt;X$1,0,3))),"")</f>
        <v/>
      </c>
      <c r="CS443" s="23" t="str">
        <f>+IF(AND(LEN($I443)&gt;5),IF(AND($J443&gt;Y$1,$J443&lt;=$AO$1),1,IF((COUNTIFS(INCAPACIDADES!$C$1:$C$51,$I443,INCAPACIDADES!V$1:V$51,Y$1))&gt;0,2,IF(VLOOKUP($C443,BD!$D$1:$F$501,3,0)&gt;Y$1,0,3))),"")</f>
        <v/>
      </c>
      <c r="CT443" s="23" t="str">
        <f>+IF(AND(LEN($I443)&gt;5),IF(AND($J443&gt;Z$1,$J443&lt;=$AO$1),1,IF((COUNTIFS(INCAPACIDADES!$C$1:$C$51,$I443,INCAPACIDADES!W$1:W$51,Z$1))&gt;0,2,IF(VLOOKUP($C443,BD!$D$1:$F$501,3,0)&gt;Z$1,0,3))),"")</f>
        <v/>
      </c>
      <c r="CU443" s="23" t="str">
        <f>+IF(AND(LEN($I443)&gt;5),IF(AND($J443&gt;AA$1,$J443&lt;=$AO$1),1,IF((COUNTIFS(INCAPACIDADES!$C$1:$C$51,$I443,INCAPACIDADES!X$1:X$51,AA$1))&gt;0,2,IF(VLOOKUP($C443,BD!$D$1:$F$501,3,0)&gt;AA$1,0,3))),"")</f>
        <v/>
      </c>
      <c r="CV443" s="23" t="str">
        <f>+IF(AND(LEN($I443)&gt;5),IF(AND($J443&gt;AB$1,$J443&lt;=$AO$1),1,IF((COUNTIFS(INCAPACIDADES!$C$1:$C$51,$I443,INCAPACIDADES!Y$1:Y$51,AB$1))&gt;0,2,IF(VLOOKUP($C443,BD!$D$1:$F$501,3,0)&gt;AB$1,0,3))),"")</f>
        <v/>
      </c>
      <c r="CW443" s="23" t="str">
        <f>+IF(AND(LEN($I443)&gt;5),IF(AND($J443&gt;AC$1,$J443&lt;=$AO$1),1,IF((COUNTIFS(INCAPACIDADES!$C$1:$C$51,$I443,INCAPACIDADES!Z$1:Z$51,AC$1))&gt;0,2,IF(VLOOKUP($C443,BD!$D$1:$F$501,3,0)&gt;AC$1,0,3))),"")</f>
        <v/>
      </c>
      <c r="CX443" s="23" t="str">
        <f>+IF(AND(LEN($I443)&gt;5),IF(AND($J443&gt;AD$1,$J443&lt;=$AO$1),1,IF((COUNTIFS(INCAPACIDADES!$C$1:$C$51,$I443,INCAPACIDADES!AA$1:AA$51,AD$1))&gt;0,2,IF(VLOOKUP($C443,BD!$D$1:$F$501,3,0)&gt;AD$1,0,3))),"")</f>
        <v/>
      </c>
      <c r="CY443" s="23" t="str">
        <f>+IF(AND(LEN($I443)&gt;5),IF(AND($J443&gt;AE$1,$J443&lt;=$AO$1),1,IF((COUNTIFS(INCAPACIDADES!$C$1:$C$51,$I443,INCAPACIDADES!AB$1:AB$51,AE$1))&gt;0,2,IF(VLOOKUP($C443,BD!$D$1:$F$501,3,0)&gt;AE$1,0,3))),"")</f>
        <v/>
      </c>
      <c r="CZ443" s="23" t="str">
        <f>+IF(AND(LEN($I443)&gt;5),IF(AND($J443&gt;AF$1,$J443&lt;=$AO$1),1,IF((COUNTIFS(INCAPACIDADES!$C$1:$C$51,$I443,INCAPACIDADES!AC$1:AC$51,AF$1))&gt;0,2,IF(VLOOKUP($C443,BD!$D$1:$F$501,3,0)&gt;AF$1,0,3))),"")</f>
        <v/>
      </c>
      <c r="DA443" s="23" t="str">
        <f>+IF(AND(LEN($I443)&gt;5),IF(AND($J443&gt;AG$1,$J443&lt;=$AO$1),1,IF((COUNTIFS(INCAPACIDADES!$C$1:$C$51,$I443,INCAPACIDADES!AD$1:AD$51,AG$1))&gt;0,2,IF(VLOOKUP($C443,BD!$D$1:$F$501,3,0)&gt;AG$1,0,3))),"")</f>
        <v/>
      </c>
      <c r="DB443" s="23" t="str">
        <f>+IF(AND(LEN($I443)&gt;5),IF(AND($J443&gt;AH$1,$J443&lt;=$AO$1),1,IF((COUNTIFS(INCAPACIDADES!$C$1:$C$51,$I443,INCAPACIDADES!AE$1:AE$51,AH$1))&gt;0,2,IF(VLOOKUP($C443,BD!$D$1:$F$501,3,0)&gt;AH$1,0,3))),"")</f>
        <v/>
      </c>
      <c r="DC443" s="23" t="str">
        <f>+IF(AND(LEN($I443)&gt;5),IF(AND($J443&gt;AI$1,$J443&lt;=$AO$1),1,IF((COUNTIFS(INCAPACIDADES!$C$1:$C$51,$I443,INCAPACIDADES!AF$1:AF$51,AI$1))&gt;0,2,IF(VLOOKUP($C443,BD!$D$1:$F$501,3,0)&gt;AI$1,0,3))),"")</f>
        <v/>
      </c>
      <c r="DD443" s="23" t="str">
        <f>+IF(AND(LEN($I443)&gt;5),IF(AND($J443&gt;AJ$1,$J443&lt;=$AO$1),1,IF((COUNTIFS(INCAPACIDADES!$C$1:$C$51,$I443,INCAPACIDADES!AG$1:AG$51,AJ$1))&gt;0,2,IF(VLOOKUP($C443,BD!$D$1:$F$501,3,0)&gt;AJ$1,0,3))),"")</f>
        <v/>
      </c>
      <c r="DE443" s="23" t="str">
        <f>+IF(AND(LEN($I443)&gt;5),IF(AND($J443&gt;AK$1,$J443&lt;=$AO$1),1,IF((COUNTIFS(INCAPACIDADES!$C$1:$C$51,$I443,INCAPACIDADES!AH$1:AH$51,AK$1))&gt;0,2,IF(VLOOKUP($C443,BD!$D$1:$F$501,3,0)&gt;AK$1,0,3))),"")</f>
        <v/>
      </c>
      <c r="DF443" s="23" t="str">
        <f>+IF(AND(LEN($I443)&gt;5),IF(AND($J443&gt;AL$1,$J443&lt;=$AO$1),1,IF((COUNTIFS(INCAPACIDADES!$C$1:$C$51,$I443,INCAPACIDADES!AI$1:AI$51,AL$1))&gt;0,2,IF(VLOOKUP($C443,BD!$D$1:$F$501,3,0)&gt;AL$1,0,3))),"")</f>
        <v/>
      </c>
      <c r="DG443" s="23" t="str">
        <f>+IF(AND(LEN($I443)&gt;5),IF(AND($J443&gt;AM$1,$J443&lt;=$AO$1),1,IF((COUNTIFS(INCAPACIDADES!$C$1:$C$51,$I443,INCAPACIDADES!AJ$1:AJ$51,AM$1))&gt;0,2,IF(VLOOKUP($C443,BD!$D$1:$F$501,3,0)&gt;AM$1,0,3))),"")</f>
        <v/>
      </c>
      <c r="DH443" s="23" t="str">
        <f>+IF(AND(LEN($I443)&gt;5),IF(AND($J443&gt;AN$1,$J443&lt;=$AO$1),1,IF((COUNTIFS(INCAPACIDADES!$C$1:$C$51,$I443,INCAPACIDADES!AK$1:AK$51,AN$1))&gt;0,2,IF(VLOOKUP($C443,BD!$D$1:$F$501,3,0)&gt;AN$1,0,3))),"")</f>
        <v/>
      </c>
      <c r="DI443" s="23" t="str">
        <f>+IF(AND(LEN($I443)&gt;5),IF(AND($J443&gt;AO$1,$J443&lt;=$AO$1),1,IF((COUNTIFS(INCAPACIDADES!$C$1:$C$51,$I443,INCAPACIDADES!AL$1:AL$51,AO$1))&gt;0,2,IF(VLOOKUP($C443,BD!$D$1:$F$501,3,0)&gt;AO$1,0,3))),"")</f>
        <v/>
      </c>
      <c r="DJ443" s="23" t="str">
        <f>+IF(LEN($I443)&gt;5,IF(ISERROR(VLOOKUP(N443,'CODIGO PAGO'!$B$2:$B$20,1,0)),1,IF(OR(AND(CH443=1,N443&lt;&gt;"N"),AND(CH443=3,N443&lt;&gt;"B"),AND(CH443=2,LEFT(TRIM(N443),1)&lt;&gt;"I")),1,IF(OR(AND(CH443=0,N443="N"),AND(CH443=0,N443="B"),AND(CH443=0,LEFT(TRIM(N443),1)="I")),1,0))),"")</f>
        <v/>
      </c>
      <c r="DK443" s="23" t="str">
        <f t="shared" si="244"/>
        <v/>
      </c>
      <c r="DL443" s="23" t="str">
        <f>+IF(LEN($I443)&gt;5,IF(ISERROR(VLOOKUP(P443,'CODIGO PAGO'!$B$2:$B$20,1,0)),1,IF(OR(AND(CJ443=1,P443&lt;&gt;"N"),AND(CJ443=3,P443&lt;&gt;"B"),AND(CJ443=2,LEFT(TRIM(P443),1)&lt;&gt;"I")),1,IF(OR(AND(CJ443=0,P443="N"),AND(CJ443=0,P443="B"),AND(CJ443=0,LEFT(TRIM(P443),1)="I")),1,0))),"")</f>
        <v/>
      </c>
      <c r="DM443" s="23" t="str">
        <f t="shared" si="245"/>
        <v/>
      </c>
      <c r="DN443" s="23" t="str">
        <f>+IF(LEN($I443)&gt;5,IF(ISERROR(VLOOKUP(R443,'CODIGO PAGO'!$B$2:$B$20,1,0)),1,IF(OR(AND(CL443=1,R443&lt;&gt;"N"),AND(CL443=3,R443&lt;&gt;"B"),AND(CL443=2,LEFT(TRIM(R443),1)&lt;&gt;"I")),1,IF(OR(AND(CL443=0,R443="N"),AND(CL443=0,R443="B"),AND(CL443=0,LEFT(TRIM(R443),1)="I")),1,0))),"")</f>
        <v/>
      </c>
      <c r="DO443" s="23" t="str">
        <f t="shared" si="246"/>
        <v/>
      </c>
      <c r="DP443" s="23" t="str">
        <f>+IF(LEN($I443)&gt;5,IF(ISERROR(VLOOKUP(T443,'CODIGO PAGO'!$B$2:$B$20,1,0)),1,IF(OR(AND(CN443=1,T443&lt;&gt;"N"),AND(CN443=3,T443&lt;&gt;"B"),AND(CN443=2,LEFT(TRIM(T443),1)&lt;&gt;"I")),1,IF(OR(AND(CN443=0,T443="N"),AND(CN443=0,T443="B"),AND(CN443=0,LEFT(TRIM(T443),1)="I")),1,0))),"")</f>
        <v/>
      </c>
      <c r="DQ443" s="23" t="str">
        <f t="shared" si="247"/>
        <v/>
      </c>
      <c r="DR443" s="23" t="str">
        <f>+IF(LEN($I443)&gt;5,IF(ISERROR(VLOOKUP(V443,'CODIGO PAGO'!$B$2:$B$20,1,0)),1,IF(OR(AND(CP443=1,V443&lt;&gt;"N"),AND(CP443=3,V443&lt;&gt;"B"),AND(CP443=2,LEFT(TRIM(V443),1)&lt;&gt;"I")),1,IF(OR(AND(CP443=0,V443="N"),AND(CP443=0,V443="B"),AND(CP443=0,LEFT(TRIM(V443),1)="I")),1,0))),"")</f>
        <v/>
      </c>
      <c r="DS443" s="23" t="str">
        <f t="shared" si="248"/>
        <v/>
      </c>
      <c r="DT443" s="23" t="str">
        <f>+IF(LEN($I443)&gt;5,IF(ISERROR(VLOOKUP(X443,'CODIGO PAGO'!$B$2:$B$20,1,0)),1,IF(OR(AND(CR443=1,X443&lt;&gt;"N"),AND(CR443=3,X443&lt;&gt;"B"),AND(CR443=2,LEFT(TRIM(X443),1)&lt;&gt;"I")),1,IF(OR(AND(CR443=0,X443="N"),AND(CR443=0,X443="B"),AND(CR443=0,LEFT(TRIM(X443),1)="I")),1,0))),"")</f>
        <v/>
      </c>
      <c r="DU443" s="23" t="str">
        <f t="shared" si="249"/>
        <v/>
      </c>
      <c r="DV443" s="23" t="str">
        <f>+IF(LEN($I443)&gt;5,IF(ISERROR(VLOOKUP(Z443,'CODIGO PAGO'!$B$2:$B$20,1,0)),1,IF(OR(AND(CT443=1,Z443&lt;&gt;"N"),AND(CT443=3,Z443&lt;&gt;"B"),AND(CT443=2,LEFT(TRIM(Z443),1)&lt;&gt;"I")),1,IF(OR(AND(CT443=0,Z443="N"),AND(CT443=0,Z443="B"),AND(CT443=0,LEFT(TRIM(Z443),1)="I")),1,0))),"")</f>
        <v/>
      </c>
      <c r="DW443" s="23" t="str">
        <f t="shared" si="250"/>
        <v/>
      </c>
      <c r="DX443" s="23" t="str">
        <f>+IF(LEN($I443)&gt;5,IF(ISERROR(VLOOKUP(AB443,'CODIGO PAGO'!$B$2:$B$20,1,0)),1,IF(OR(AND(CV443=1,AB443&lt;&gt;"N"),AND(CV443=3,AB443&lt;&gt;"B"),AND(CV443=2,LEFT(TRIM(AB443),1)&lt;&gt;"I")),1,IF(OR(AND(CV443=0,AB443="N"),AND(CV443=0,AB443="B"),AND(CV443=0,LEFT(TRIM(AB443),1)="I")),1,0))),"")</f>
        <v/>
      </c>
      <c r="DY443" s="23" t="str">
        <f t="shared" si="251"/>
        <v/>
      </c>
      <c r="DZ443" s="23" t="str">
        <f>+IF(LEN($I443)&gt;5,IF(ISERROR(VLOOKUP(AD443,'CODIGO PAGO'!$B$2:$B$20,1,0)),1,IF(OR(AND(CX443=1,AD443&lt;&gt;"N"),AND(CX443=3,AD443&lt;&gt;"B"),AND(CX443=2,LEFT(TRIM(AD443),1)&lt;&gt;"I")),1,IF(OR(AND(CX443=0,AD443="N"),AND(CX443=0,AD443="B"),AND(CX443=0,LEFT(TRIM(AD443),1)="I")),1,0))),"")</f>
        <v/>
      </c>
      <c r="EA443" s="23" t="str">
        <f t="shared" si="252"/>
        <v/>
      </c>
      <c r="EB443" s="23" t="str">
        <f>+IF(LEN($I443)&gt;5,IF(ISERROR(VLOOKUP(AF443,'CODIGO PAGO'!$B$2:$B$20,1,0)),1,IF(OR(AND(CZ443=1,AF443&lt;&gt;"N"),AND(CZ443=3,AF443&lt;&gt;"B"),AND(CZ443=2,LEFT(TRIM(AF443),1)&lt;&gt;"I")),1,IF(OR(AND(CZ443=0,AF443="N"),AND(CZ443=0,AF443="B"),AND(CZ443=0,LEFT(TRIM(AF443),1)="I")),1,0))),"")</f>
        <v/>
      </c>
      <c r="EC443" s="23" t="str">
        <f t="shared" si="253"/>
        <v/>
      </c>
      <c r="ED443" s="23" t="str">
        <f>+IF(LEN($I443)&gt;5,IF(ISERROR(VLOOKUP(AH443,'CODIGO PAGO'!$B$2:$B$20,1,0)),1,IF(OR(AND(DB443=1,AH443&lt;&gt;"N"),AND(DB443=3,AH443&lt;&gt;"B"),AND(DB443=2,LEFT(TRIM(AH443),1)&lt;&gt;"I")),1,IF(OR(AND(DB443=0,AH443="N"),AND(DB443=0,AH443="B"),AND(DB443=0,LEFT(TRIM(AH443),1)="I")),1,0))),"")</f>
        <v/>
      </c>
      <c r="EE443" s="23" t="str">
        <f t="shared" si="254"/>
        <v/>
      </c>
      <c r="EF443" s="23" t="str">
        <f>+IF(LEN($I443)&gt;5,IF(ISERROR(VLOOKUP(AJ443,'CODIGO PAGO'!$B$2:$B$20,1,0)),1,IF(OR(AND(DD443=1,AJ443&lt;&gt;"N"),AND(DD443=3,AJ443&lt;&gt;"B"),AND(DD443=2,LEFT(TRIM(AJ443),1)&lt;&gt;"I")),1,IF(OR(AND(DD443=0,AJ443="N"),AND(DD443=0,AJ443="B"),AND(DD443=0,LEFT(TRIM(AJ443),1)="I")),1,0))),"")</f>
        <v/>
      </c>
      <c r="EG443" s="23" t="str">
        <f t="shared" si="255"/>
        <v/>
      </c>
      <c r="EH443" s="23" t="str">
        <f>+IF(LEN($I443)&gt;5,IF(ISERROR(VLOOKUP(AL443,'CODIGO PAGO'!$B$2:$B$20,1,0)),1,IF(OR(AND(DF443=1,AL443&lt;&gt;"N"),AND(DF443=3,AL443&lt;&gt;"B"),AND(DF443=2,LEFT(TRIM(AL443),1)&lt;&gt;"I")),1,IF(OR(AND(DF443=0,AL443="N"),AND(DF443=0,AL443="B"),AND(DF443=0,LEFT(TRIM(AL443),1)="I")),1,0))),"")</f>
        <v/>
      </c>
      <c r="EI443" s="23" t="str">
        <f t="shared" si="256"/>
        <v/>
      </c>
      <c r="EJ443" s="23" t="str">
        <f>+IF(LEN($I443)&gt;5,IF(ISERROR(VLOOKUP(AN443,'CODIGO PAGO'!$B$2:$B$20,1,0)),1,IF(OR(AND(DH443=1,AN443&lt;&gt;"N"),AND(DH443=3,AN443&lt;&gt;"B"),AND(DH443=2,LEFT(TRIM(AN443),1)&lt;&gt;"I")),1,IF(OR(AND(DH443=0,AN443="N"),AND(DH443=0,AN443="B"),AND(DH443=0,LEFT(TRIM(AN443),1)="I")),1,0))),"")</f>
        <v/>
      </c>
      <c r="EK443" s="23" t="str">
        <f t="shared" si="257"/>
        <v/>
      </c>
      <c r="EL443" s="24" t="str">
        <f t="shared" si="258"/>
        <v/>
      </c>
    </row>
    <row r="444" spans="1:142" s="26" customFormat="1">
      <c r="A444" s="15" t="str">
        <f t="shared" si="224"/>
        <v/>
      </c>
      <c r="B444" s="1" t="str">
        <f>+IF(LEN(I444)&gt;5,'CODIGO PAGO'!$B$28,"")</f>
        <v/>
      </c>
      <c r="C444" s="1" t="str">
        <f>+IF(LEN($I444)&gt;5,BD!D444,"")</f>
        <v/>
      </c>
      <c r="D444" s="168" t="str">
        <f>+IF(LEN($I444)&gt;5,BD!A444,"")</f>
        <v/>
      </c>
      <c r="E444" s="1" t="str">
        <f>+IF(LEN($I444)&gt;5,BD!B444,"")</f>
        <v/>
      </c>
      <c r="F444" s="1" t="str">
        <f>+IF(LEN($I444)&gt;5,BD!C444,"")</f>
        <v/>
      </c>
      <c r="G444" s="141"/>
      <c r="H444" s="141"/>
      <c r="I444" s="1" t="str">
        <f>+IF(LEN(BD!G444)&gt;5,BD!G444,"")</f>
        <v/>
      </c>
      <c r="J444" s="167" t="str">
        <f>+IF(LEN($I444)&gt;5,BD!E444,"")</f>
        <v/>
      </c>
      <c r="K444" s="6" t="str">
        <f t="shared" si="225"/>
        <v/>
      </c>
      <c r="L444" s="87" t="str">
        <f>+IF(LEN($I444)&gt;5,BD!H444,"")</f>
        <v/>
      </c>
      <c r="M444" s="40" t="str">
        <f t="shared" si="226"/>
        <v/>
      </c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4" t="str">
        <f t="shared" si="227"/>
        <v/>
      </c>
      <c r="AQ444" s="5" t="str">
        <f t="shared" si="228"/>
        <v/>
      </c>
      <c r="AR444" s="91" t="str">
        <f t="shared" si="229"/>
        <v/>
      </c>
      <c r="AS444" s="5" t="str">
        <f t="shared" si="230"/>
        <v/>
      </c>
      <c r="AT444" s="91" t="str">
        <f t="shared" si="231"/>
        <v/>
      </c>
      <c r="AU444" s="4" t="str">
        <f t="shared" si="232"/>
        <v/>
      </c>
      <c r="AV444" s="4" t="str">
        <f t="shared" si="233"/>
        <v/>
      </c>
      <c r="AW444" s="4" t="str">
        <f t="shared" si="234"/>
        <v/>
      </c>
      <c r="AX444" s="4" t="str">
        <f t="shared" si="235"/>
        <v/>
      </c>
      <c r="AY444" s="88" t="str">
        <f t="shared" si="236"/>
        <v/>
      </c>
      <c r="AZ444" s="17" t="str">
        <f t="shared" si="237"/>
        <v/>
      </c>
      <c r="BA444" s="18" t="str">
        <f t="shared" si="238"/>
        <v/>
      </c>
      <c r="BB444" s="19" t="str">
        <f>+IF(LEN(I444)&gt;5,IF(INT(RIGHT(B444,1))=9,0.5*L444*AY444,INT(MID(B444,5,LEN(B444)-4))*L444)+IFERROR(VLOOKUP(I444,AJUSTES!$A$1:$I$50,9,0),0),"")</f>
        <v/>
      </c>
      <c r="BC444" s="12"/>
      <c r="BD444" s="19" t="str">
        <f t="shared" si="239"/>
        <v/>
      </c>
      <c r="BE444" s="18" t="str">
        <f t="shared" si="240"/>
        <v/>
      </c>
      <c r="BF444" s="139" t="str">
        <f t="shared" si="241"/>
        <v/>
      </c>
      <c r="BG444" s="114"/>
      <c r="BH444" s="18" t="str">
        <f t="shared" si="242"/>
        <v/>
      </c>
      <c r="BI444" s="13"/>
      <c r="BJ444" s="12"/>
      <c r="BK444" s="12"/>
      <c r="BL444" s="145"/>
      <c r="BM444" s="12"/>
      <c r="BN444" s="12"/>
      <c r="BO444" s="12"/>
      <c r="BP444" s="12"/>
      <c r="BQ444" s="12"/>
      <c r="BR444" s="12"/>
      <c r="BS444" s="146"/>
      <c r="BT444" s="14"/>
      <c r="BU444" s="12"/>
      <c r="BV444" s="12"/>
      <c r="BW444" s="12"/>
      <c r="BX444" s="12"/>
      <c r="BY444" s="12"/>
      <c r="BZ444" s="144"/>
      <c r="CA444" s="107" t="str">
        <f>+IF(LEN($I444)&gt;5,IF(BD!F444="N/A","",BD!F444),"")</f>
        <v/>
      </c>
      <c r="CB444" s="21"/>
      <c r="CC444" s="147"/>
      <c r="CD444" s="148"/>
      <c r="CE444" s="8" t="str">
        <f>+IF(LEN(I444)&gt;5,BD!M444,"")</f>
        <v/>
      </c>
      <c r="CF444" s="16" t="str">
        <f>+IF(LEN(I444)&gt;5,BD!N444,"")</f>
        <v/>
      </c>
      <c r="CG444" s="3" t="str">
        <f t="shared" si="243"/>
        <v/>
      </c>
      <c r="CH444" s="23" t="str">
        <f>+IF(AND(LEN($I444)&gt;5),IF(AND($J444&gt;N$1,$J444&lt;=$AO$1),1,IF((COUNTIFS(INCAPACIDADES!$C$1:$C$51,$I444,INCAPACIDADES!K$1:K$51,N$1))&gt;0,2,IF(VLOOKUP($C444,BD!$D$1:$F$501,3,0)&gt;N$1,0,3))),"")</f>
        <v/>
      </c>
      <c r="CI444" s="23" t="str">
        <f>+IF(AND(LEN($I444)&gt;5),IF(AND($J444&gt;O$1,$J444&lt;=$AO$1),1,IF((COUNTIFS(INCAPACIDADES!$C$1:$C$51,$I444,INCAPACIDADES!L$1:L$51,O$1))&gt;0,2,IF(VLOOKUP($C444,BD!$D$1:$F$501,3,0)&gt;O$1,0,3))),"")</f>
        <v/>
      </c>
      <c r="CJ444" s="23" t="str">
        <f>+IF(AND(LEN($I444)&gt;5),IF(AND($J444&gt;P$1,$J444&lt;=$AO$1),1,IF((COUNTIFS(INCAPACIDADES!$C$1:$C$51,$I444,INCAPACIDADES!M$1:M$51,P$1))&gt;0,2,IF(VLOOKUP($C444,BD!$D$1:$F$501,3,0)&gt;P$1,0,3))),"")</f>
        <v/>
      </c>
      <c r="CK444" s="23" t="str">
        <f>+IF(AND(LEN($I444)&gt;5),IF(AND($J444&gt;Q$1,$J444&lt;=$AO$1),1,IF((COUNTIFS(INCAPACIDADES!$C$1:$C$51,$I444,INCAPACIDADES!N$1:N$51,Q$1))&gt;0,2,IF(VLOOKUP($C444,BD!$D$1:$F$501,3,0)&gt;Q$1,0,3))),"")</f>
        <v/>
      </c>
      <c r="CL444" s="23" t="str">
        <f>+IF(AND(LEN($I444)&gt;5),IF(AND($J444&gt;R$1,$J444&lt;=$AO$1),1,IF((COUNTIFS(INCAPACIDADES!$C$1:$C$51,$I444,INCAPACIDADES!O$1:O$51,R$1))&gt;0,2,IF(VLOOKUP($C444,BD!$D$1:$F$501,3,0)&gt;R$1,0,3))),"")</f>
        <v/>
      </c>
      <c r="CM444" s="23" t="str">
        <f>+IF(AND(LEN($I444)&gt;5),IF(AND($J444&gt;S$1,$J444&lt;=$AO$1),1,IF((COUNTIFS(INCAPACIDADES!$C$1:$C$51,$I444,INCAPACIDADES!P$1:P$51,S$1))&gt;0,2,IF(VLOOKUP($C444,BD!$D$1:$F$501,3,0)&gt;S$1,0,3))),"")</f>
        <v/>
      </c>
      <c r="CN444" s="23" t="str">
        <f>+IF(AND(LEN($I444)&gt;5),IF(AND($J444&gt;T$1,$J444&lt;=$AO$1),1,IF((COUNTIFS(INCAPACIDADES!$C$1:$C$51,$I444,INCAPACIDADES!Q$1:Q$51,T$1))&gt;0,2,IF(VLOOKUP($C444,BD!$D$1:$F$501,3,0)&gt;T$1,0,3))),"")</f>
        <v/>
      </c>
      <c r="CO444" s="23" t="str">
        <f>+IF(AND(LEN($I444)&gt;5),IF(AND($J444&gt;U$1,$J444&lt;=$AO$1),1,IF((COUNTIFS(INCAPACIDADES!$C$1:$C$51,$I444,INCAPACIDADES!R$1:R$51,U$1))&gt;0,2,IF(VLOOKUP($C444,BD!$D$1:$F$501,3,0)&gt;U$1,0,3))),"")</f>
        <v/>
      </c>
      <c r="CP444" s="23" t="str">
        <f>+IF(AND(LEN($I444)&gt;5),IF(AND($J444&gt;V$1,$J444&lt;=$AO$1),1,IF((COUNTIFS(INCAPACIDADES!$C$1:$C$51,$I444,INCAPACIDADES!S$1:S$51,V$1))&gt;0,2,IF(VLOOKUP($C444,BD!$D$1:$F$501,3,0)&gt;V$1,0,3))),"")</f>
        <v/>
      </c>
      <c r="CQ444" s="23" t="str">
        <f>+IF(AND(LEN($I444)&gt;5),IF(AND($J444&gt;W$1,$J444&lt;=$AO$1),1,IF((COUNTIFS(INCAPACIDADES!$C$1:$C$51,$I444,INCAPACIDADES!T$1:T$51,W$1))&gt;0,2,IF(VLOOKUP($C444,BD!$D$1:$F$501,3,0)&gt;W$1,0,3))),"")</f>
        <v/>
      </c>
      <c r="CR444" s="23" t="str">
        <f>+IF(AND(LEN($I444)&gt;5),IF(AND($J444&gt;X$1,$J444&lt;=$AO$1),1,IF((COUNTIFS(INCAPACIDADES!$C$1:$C$51,$I444,INCAPACIDADES!U$1:U$51,X$1))&gt;0,2,IF(VLOOKUP($C444,BD!$D$1:$F$501,3,0)&gt;X$1,0,3))),"")</f>
        <v/>
      </c>
      <c r="CS444" s="23" t="str">
        <f>+IF(AND(LEN($I444)&gt;5),IF(AND($J444&gt;Y$1,$J444&lt;=$AO$1),1,IF((COUNTIFS(INCAPACIDADES!$C$1:$C$51,$I444,INCAPACIDADES!V$1:V$51,Y$1))&gt;0,2,IF(VLOOKUP($C444,BD!$D$1:$F$501,3,0)&gt;Y$1,0,3))),"")</f>
        <v/>
      </c>
      <c r="CT444" s="23" t="str">
        <f>+IF(AND(LEN($I444)&gt;5),IF(AND($J444&gt;Z$1,$J444&lt;=$AO$1),1,IF((COUNTIFS(INCAPACIDADES!$C$1:$C$51,$I444,INCAPACIDADES!W$1:W$51,Z$1))&gt;0,2,IF(VLOOKUP($C444,BD!$D$1:$F$501,3,0)&gt;Z$1,0,3))),"")</f>
        <v/>
      </c>
      <c r="CU444" s="23" t="str">
        <f>+IF(AND(LEN($I444)&gt;5),IF(AND($J444&gt;AA$1,$J444&lt;=$AO$1),1,IF((COUNTIFS(INCAPACIDADES!$C$1:$C$51,$I444,INCAPACIDADES!X$1:X$51,AA$1))&gt;0,2,IF(VLOOKUP($C444,BD!$D$1:$F$501,3,0)&gt;AA$1,0,3))),"")</f>
        <v/>
      </c>
      <c r="CV444" s="23" t="str">
        <f>+IF(AND(LEN($I444)&gt;5),IF(AND($J444&gt;AB$1,$J444&lt;=$AO$1),1,IF((COUNTIFS(INCAPACIDADES!$C$1:$C$51,$I444,INCAPACIDADES!Y$1:Y$51,AB$1))&gt;0,2,IF(VLOOKUP($C444,BD!$D$1:$F$501,3,0)&gt;AB$1,0,3))),"")</f>
        <v/>
      </c>
      <c r="CW444" s="23" t="str">
        <f>+IF(AND(LEN($I444)&gt;5),IF(AND($J444&gt;AC$1,$J444&lt;=$AO$1),1,IF((COUNTIFS(INCAPACIDADES!$C$1:$C$51,$I444,INCAPACIDADES!Z$1:Z$51,AC$1))&gt;0,2,IF(VLOOKUP($C444,BD!$D$1:$F$501,3,0)&gt;AC$1,0,3))),"")</f>
        <v/>
      </c>
      <c r="CX444" s="23" t="str">
        <f>+IF(AND(LEN($I444)&gt;5),IF(AND($J444&gt;AD$1,$J444&lt;=$AO$1),1,IF((COUNTIFS(INCAPACIDADES!$C$1:$C$51,$I444,INCAPACIDADES!AA$1:AA$51,AD$1))&gt;0,2,IF(VLOOKUP($C444,BD!$D$1:$F$501,3,0)&gt;AD$1,0,3))),"")</f>
        <v/>
      </c>
      <c r="CY444" s="23" t="str">
        <f>+IF(AND(LEN($I444)&gt;5),IF(AND($J444&gt;AE$1,$J444&lt;=$AO$1),1,IF((COUNTIFS(INCAPACIDADES!$C$1:$C$51,$I444,INCAPACIDADES!AB$1:AB$51,AE$1))&gt;0,2,IF(VLOOKUP($C444,BD!$D$1:$F$501,3,0)&gt;AE$1,0,3))),"")</f>
        <v/>
      </c>
      <c r="CZ444" s="23" t="str">
        <f>+IF(AND(LEN($I444)&gt;5),IF(AND($J444&gt;AF$1,$J444&lt;=$AO$1),1,IF((COUNTIFS(INCAPACIDADES!$C$1:$C$51,$I444,INCAPACIDADES!AC$1:AC$51,AF$1))&gt;0,2,IF(VLOOKUP($C444,BD!$D$1:$F$501,3,0)&gt;AF$1,0,3))),"")</f>
        <v/>
      </c>
      <c r="DA444" s="23" t="str">
        <f>+IF(AND(LEN($I444)&gt;5),IF(AND($J444&gt;AG$1,$J444&lt;=$AO$1),1,IF((COUNTIFS(INCAPACIDADES!$C$1:$C$51,$I444,INCAPACIDADES!AD$1:AD$51,AG$1))&gt;0,2,IF(VLOOKUP($C444,BD!$D$1:$F$501,3,0)&gt;AG$1,0,3))),"")</f>
        <v/>
      </c>
      <c r="DB444" s="23" t="str">
        <f>+IF(AND(LEN($I444)&gt;5),IF(AND($J444&gt;AH$1,$J444&lt;=$AO$1),1,IF((COUNTIFS(INCAPACIDADES!$C$1:$C$51,$I444,INCAPACIDADES!AE$1:AE$51,AH$1))&gt;0,2,IF(VLOOKUP($C444,BD!$D$1:$F$501,3,0)&gt;AH$1,0,3))),"")</f>
        <v/>
      </c>
      <c r="DC444" s="23" t="str">
        <f>+IF(AND(LEN($I444)&gt;5),IF(AND($J444&gt;AI$1,$J444&lt;=$AO$1),1,IF((COUNTIFS(INCAPACIDADES!$C$1:$C$51,$I444,INCAPACIDADES!AF$1:AF$51,AI$1))&gt;0,2,IF(VLOOKUP($C444,BD!$D$1:$F$501,3,0)&gt;AI$1,0,3))),"")</f>
        <v/>
      </c>
      <c r="DD444" s="23" t="str">
        <f>+IF(AND(LEN($I444)&gt;5),IF(AND($J444&gt;AJ$1,$J444&lt;=$AO$1),1,IF((COUNTIFS(INCAPACIDADES!$C$1:$C$51,$I444,INCAPACIDADES!AG$1:AG$51,AJ$1))&gt;0,2,IF(VLOOKUP($C444,BD!$D$1:$F$501,3,0)&gt;AJ$1,0,3))),"")</f>
        <v/>
      </c>
      <c r="DE444" s="23" t="str">
        <f>+IF(AND(LEN($I444)&gt;5),IF(AND($J444&gt;AK$1,$J444&lt;=$AO$1),1,IF((COUNTIFS(INCAPACIDADES!$C$1:$C$51,$I444,INCAPACIDADES!AH$1:AH$51,AK$1))&gt;0,2,IF(VLOOKUP($C444,BD!$D$1:$F$501,3,0)&gt;AK$1,0,3))),"")</f>
        <v/>
      </c>
      <c r="DF444" s="23" t="str">
        <f>+IF(AND(LEN($I444)&gt;5),IF(AND($J444&gt;AL$1,$J444&lt;=$AO$1),1,IF((COUNTIFS(INCAPACIDADES!$C$1:$C$51,$I444,INCAPACIDADES!AI$1:AI$51,AL$1))&gt;0,2,IF(VLOOKUP($C444,BD!$D$1:$F$501,3,0)&gt;AL$1,0,3))),"")</f>
        <v/>
      </c>
      <c r="DG444" s="23" t="str">
        <f>+IF(AND(LEN($I444)&gt;5),IF(AND($J444&gt;AM$1,$J444&lt;=$AO$1),1,IF((COUNTIFS(INCAPACIDADES!$C$1:$C$51,$I444,INCAPACIDADES!AJ$1:AJ$51,AM$1))&gt;0,2,IF(VLOOKUP($C444,BD!$D$1:$F$501,3,0)&gt;AM$1,0,3))),"")</f>
        <v/>
      </c>
      <c r="DH444" s="23" t="str">
        <f>+IF(AND(LEN($I444)&gt;5),IF(AND($J444&gt;AN$1,$J444&lt;=$AO$1),1,IF((COUNTIFS(INCAPACIDADES!$C$1:$C$51,$I444,INCAPACIDADES!AK$1:AK$51,AN$1))&gt;0,2,IF(VLOOKUP($C444,BD!$D$1:$F$501,3,0)&gt;AN$1,0,3))),"")</f>
        <v/>
      </c>
      <c r="DI444" s="23" t="str">
        <f>+IF(AND(LEN($I444)&gt;5),IF(AND($J444&gt;AO$1,$J444&lt;=$AO$1),1,IF((COUNTIFS(INCAPACIDADES!$C$1:$C$51,$I444,INCAPACIDADES!AL$1:AL$51,AO$1))&gt;0,2,IF(VLOOKUP($C444,BD!$D$1:$F$501,3,0)&gt;AO$1,0,3))),"")</f>
        <v/>
      </c>
      <c r="DJ444" s="23" t="str">
        <f>+IF(LEN($I444)&gt;5,IF(ISERROR(VLOOKUP(N444,'CODIGO PAGO'!$B$2:$B$20,1,0)),1,IF(OR(AND(CH444=1,N444&lt;&gt;"N"),AND(CH444=3,N444&lt;&gt;"B"),AND(CH444=2,LEFT(TRIM(N444),1)&lt;&gt;"I")),1,IF(OR(AND(CH444=0,N444="N"),AND(CH444=0,N444="B"),AND(CH444=0,LEFT(TRIM(N444),1)="I")),1,0))),"")</f>
        <v/>
      </c>
      <c r="DK444" s="23" t="str">
        <f t="shared" si="244"/>
        <v/>
      </c>
      <c r="DL444" s="23" t="str">
        <f>+IF(LEN($I444)&gt;5,IF(ISERROR(VLOOKUP(P444,'CODIGO PAGO'!$B$2:$B$20,1,0)),1,IF(OR(AND(CJ444=1,P444&lt;&gt;"N"),AND(CJ444=3,P444&lt;&gt;"B"),AND(CJ444=2,LEFT(TRIM(P444),1)&lt;&gt;"I")),1,IF(OR(AND(CJ444=0,P444="N"),AND(CJ444=0,P444="B"),AND(CJ444=0,LEFT(TRIM(P444),1)="I")),1,0))),"")</f>
        <v/>
      </c>
      <c r="DM444" s="23" t="str">
        <f t="shared" si="245"/>
        <v/>
      </c>
      <c r="DN444" s="23" t="str">
        <f>+IF(LEN($I444)&gt;5,IF(ISERROR(VLOOKUP(R444,'CODIGO PAGO'!$B$2:$B$20,1,0)),1,IF(OR(AND(CL444=1,R444&lt;&gt;"N"),AND(CL444=3,R444&lt;&gt;"B"),AND(CL444=2,LEFT(TRIM(R444),1)&lt;&gt;"I")),1,IF(OR(AND(CL444=0,R444="N"),AND(CL444=0,R444="B"),AND(CL444=0,LEFT(TRIM(R444),1)="I")),1,0))),"")</f>
        <v/>
      </c>
      <c r="DO444" s="23" t="str">
        <f t="shared" si="246"/>
        <v/>
      </c>
      <c r="DP444" s="23" t="str">
        <f>+IF(LEN($I444)&gt;5,IF(ISERROR(VLOOKUP(T444,'CODIGO PAGO'!$B$2:$B$20,1,0)),1,IF(OR(AND(CN444=1,T444&lt;&gt;"N"),AND(CN444=3,T444&lt;&gt;"B"),AND(CN444=2,LEFT(TRIM(T444),1)&lt;&gt;"I")),1,IF(OR(AND(CN444=0,T444="N"),AND(CN444=0,T444="B"),AND(CN444=0,LEFT(TRIM(T444),1)="I")),1,0))),"")</f>
        <v/>
      </c>
      <c r="DQ444" s="23" t="str">
        <f t="shared" si="247"/>
        <v/>
      </c>
      <c r="DR444" s="23" t="str">
        <f>+IF(LEN($I444)&gt;5,IF(ISERROR(VLOOKUP(V444,'CODIGO PAGO'!$B$2:$B$20,1,0)),1,IF(OR(AND(CP444=1,V444&lt;&gt;"N"),AND(CP444=3,V444&lt;&gt;"B"),AND(CP444=2,LEFT(TRIM(V444),1)&lt;&gt;"I")),1,IF(OR(AND(CP444=0,V444="N"),AND(CP444=0,V444="B"),AND(CP444=0,LEFT(TRIM(V444),1)="I")),1,0))),"")</f>
        <v/>
      </c>
      <c r="DS444" s="23" t="str">
        <f t="shared" si="248"/>
        <v/>
      </c>
      <c r="DT444" s="23" t="str">
        <f>+IF(LEN($I444)&gt;5,IF(ISERROR(VLOOKUP(X444,'CODIGO PAGO'!$B$2:$B$20,1,0)),1,IF(OR(AND(CR444=1,X444&lt;&gt;"N"),AND(CR444=3,X444&lt;&gt;"B"),AND(CR444=2,LEFT(TRIM(X444),1)&lt;&gt;"I")),1,IF(OR(AND(CR444=0,X444="N"),AND(CR444=0,X444="B"),AND(CR444=0,LEFT(TRIM(X444),1)="I")),1,0))),"")</f>
        <v/>
      </c>
      <c r="DU444" s="23" t="str">
        <f t="shared" si="249"/>
        <v/>
      </c>
      <c r="DV444" s="23" t="str">
        <f>+IF(LEN($I444)&gt;5,IF(ISERROR(VLOOKUP(Z444,'CODIGO PAGO'!$B$2:$B$20,1,0)),1,IF(OR(AND(CT444=1,Z444&lt;&gt;"N"),AND(CT444=3,Z444&lt;&gt;"B"),AND(CT444=2,LEFT(TRIM(Z444),1)&lt;&gt;"I")),1,IF(OR(AND(CT444=0,Z444="N"),AND(CT444=0,Z444="B"),AND(CT444=0,LEFT(TRIM(Z444),1)="I")),1,0))),"")</f>
        <v/>
      </c>
      <c r="DW444" s="23" t="str">
        <f t="shared" si="250"/>
        <v/>
      </c>
      <c r="DX444" s="23" t="str">
        <f>+IF(LEN($I444)&gt;5,IF(ISERROR(VLOOKUP(AB444,'CODIGO PAGO'!$B$2:$B$20,1,0)),1,IF(OR(AND(CV444=1,AB444&lt;&gt;"N"),AND(CV444=3,AB444&lt;&gt;"B"),AND(CV444=2,LEFT(TRIM(AB444),1)&lt;&gt;"I")),1,IF(OR(AND(CV444=0,AB444="N"),AND(CV444=0,AB444="B"),AND(CV444=0,LEFT(TRIM(AB444),1)="I")),1,0))),"")</f>
        <v/>
      </c>
      <c r="DY444" s="23" t="str">
        <f t="shared" si="251"/>
        <v/>
      </c>
      <c r="DZ444" s="23" t="str">
        <f>+IF(LEN($I444)&gt;5,IF(ISERROR(VLOOKUP(AD444,'CODIGO PAGO'!$B$2:$B$20,1,0)),1,IF(OR(AND(CX444=1,AD444&lt;&gt;"N"),AND(CX444=3,AD444&lt;&gt;"B"),AND(CX444=2,LEFT(TRIM(AD444),1)&lt;&gt;"I")),1,IF(OR(AND(CX444=0,AD444="N"),AND(CX444=0,AD444="B"),AND(CX444=0,LEFT(TRIM(AD444),1)="I")),1,0))),"")</f>
        <v/>
      </c>
      <c r="EA444" s="23" t="str">
        <f t="shared" si="252"/>
        <v/>
      </c>
      <c r="EB444" s="23" t="str">
        <f>+IF(LEN($I444)&gt;5,IF(ISERROR(VLOOKUP(AF444,'CODIGO PAGO'!$B$2:$B$20,1,0)),1,IF(OR(AND(CZ444=1,AF444&lt;&gt;"N"),AND(CZ444=3,AF444&lt;&gt;"B"),AND(CZ444=2,LEFT(TRIM(AF444),1)&lt;&gt;"I")),1,IF(OR(AND(CZ444=0,AF444="N"),AND(CZ444=0,AF444="B"),AND(CZ444=0,LEFT(TRIM(AF444),1)="I")),1,0))),"")</f>
        <v/>
      </c>
      <c r="EC444" s="23" t="str">
        <f t="shared" si="253"/>
        <v/>
      </c>
      <c r="ED444" s="23" t="str">
        <f>+IF(LEN($I444)&gt;5,IF(ISERROR(VLOOKUP(AH444,'CODIGO PAGO'!$B$2:$B$20,1,0)),1,IF(OR(AND(DB444=1,AH444&lt;&gt;"N"),AND(DB444=3,AH444&lt;&gt;"B"),AND(DB444=2,LEFT(TRIM(AH444),1)&lt;&gt;"I")),1,IF(OR(AND(DB444=0,AH444="N"),AND(DB444=0,AH444="B"),AND(DB444=0,LEFT(TRIM(AH444),1)="I")),1,0))),"")</f>
        <v/>
      </c>
      <c r="EE444" s="23" t="str">
        <f t="shared" si="254"/>
        <v/>
      </c>
      <c r="EF444" s="23" t="str">
        <f>+IF(LEN($I444)&gt;5,IF(ISERROR(VLOOKUP(AJ444,'CODIGO PAGO'!$B$2:$B$20,1,0)),1,IF(OR(AND(DD444=1,AJ444&lt;&gt;"N"),AND(DD444=3,AJ444&lt;&gt;"B"),AND(DD444=2,LEFT(TRIM(AJ444),1)&lt;&gt;"I")),1,IF(OR(AND(DD444=0,AJ444="N"),AND(DD444=0,AJ444="B"),AND(DD444=0,LEFT(TRIM(AJ444),1)="I")),1,0))),"")</f>
        <v/>
      </c>
      <c r="EG444" s="23" t="str">
        <f t="shared" si="255"/>
        <v/>
      </c>
      <c r="EH444" s="23" t="str">
        <f>+IF(LEN($I444)&gt;5,IF(ISERROR(VLOOKUP(AL444,'CODIGO PAGO'!$B$2:$B$20,1,0)),1,IF(OR(AND(DF444=1,AL444&lt;&gt;"N"),AND(DF444=3,AL444&lt;&gt;"B"),AND(DF444=2,LEFT(TRIM(AL444),1)&lt;&gt;"I")),1,IF(OR(AND(DF444=0,AL444="N"),AND(DF444=0,AL444="B"),AND(DF444=0,LEFT(TRIM(AL444),1)="I")),1,0))),"")</f>
        <v/>
      </c>
      <c r="EI444" s="23" t="str">
        <f t="shared" si="256"/>
        <v/>
      </c>
      <c r="EJ444" s="23" t="str">
        <f>+IF(LEN($I444)&gt;5,IF(ISERROR(VLOOKUP(AN444,'CODIGO PAGO'!$B$2:$B$20,1,0)),1,IF(OR(AND(DH444=1,AN444&lt;&gt;"N"),AND(DH444=3,AN444&lt;&gt;"B"),AND(DH444=2,LEFT(TRIM(AN444),1)&lt;&gt;"I")),1,IF(OR(AND(DH444=0,AN444="N"),AND(DH444=0,AN444="B"),AND(DH444=0,LEFT(TRIM(AN444),1)="I")),1,0))),"")</f>
        <v/>
      </c>
      <c r="EK444" s="23" t="str">
        <f t="shared" si="257"/>
        <v/>
      </c>
      <c r="EL444" s="24" t="str">
        <f t="shared" si="258"/>
        <v/>
      </c>
    </row>
    <row r="445" spans="1:142" s="26" customFormat="1">
      <c r="A445" s="15" t="str">
        <f t="shared" si="224"/>
        <v/>
      </c>
      <c r="B445" s="1" t="str">
        <f>+IF(LEN(I445)&gt;5,'CODIGO PAGO'!$B$28,"")</f>
        <v/>
      </c>
      <c r="C445" s="1" t="str">
        <f>+IF(LEN($I445)&gt;5,BD!D445,"")</f>
        <v/>
      </c>
      <c r="D445" s="168" t="str">
        <f>+IF(LEN($I445)&gt;5,BD!A445,"")</f>
        <v/>
      </c>
      <c r="E445" s="1" t="str">
        <f>+IF(LEN($I445)&gt;5,BD!B445,"")</f>
        <v/>
      </c>
      <c r="F445" s="1" t="str">
        <f>+IF(LEN($I445)&gt;5,BD!C445,"")</f>
        <v/>
      </c>
      <c r="G445" s="141"/>
      <c r="H445" s="141"/>
      <c r="I445" s="1" t="str">
        <f>+IF(LEN(BD!G445)&gt;5,BD!G445,"")</f>
        <v/>
      </c>
      <c r="J445" s="167" t="str">
        <f>+IF(LEN($I445)&gt;5,BD!E445,"")</f>
        <v/>
      </c>
      <c r="K445" s="6" t="str">
        <f t="shared" si="225"/>
        <v/>
      </c>
      <c r="L445" s="87" t="str">
        <f>+IF(LEN($I445)&gt;5,BD!H445,"")</f>
        <v/>
      </c>
      <c r="M445" s="40" t="str">
        <f t="shared" si="226"/>
        <v/>
      </c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4" t="str">
        <f t="shared" si="227"/>
        <v/>
      </c>
      <c r="AQ445" s="5" t="str">
        <f t="shared" si="228"/>
        <v/>
      </c>
      <c r="AR445" s="91" t="str">
        <f t="shared" si="229"/>
        <v/>
      </c>
      <c r="AS445" s="5" t="str">
        <f t="shared" si="230"/>
        <v/>
      </c>
      <c r="AT445" s="91" t="str">
        <f t="shared" si="231"/>
        <v/>
      </c>
      <c r="AU445" s="4" t="str">
        <f t="shared" si="232"/>
        <v/>
      </c>
      <c r="AV445" s="4" t="str">
        <f t="shared" si="233"/>
        <v/>
      </c>
      <c r="AW445" s="4" t="str">
        <f t="shared" si="234"/>
        <v/>
      </c>
      <c r="AX445" s="4" t="str">
        <f t="shared" si="235"/>
        <v/>
      </c>
      <c r="AY445" s="88" t="str">
        <f t="shared" si="236"/>
        <v/>
      </c>
      <c r="AZ445" s="17" t="str">
        <f t="shared" si="237"/>
        <v/>
      </c>
      <c r="BA445" s="18" t="str">
        <f t="shared" si="238"/>
        <v/>
      </c>
      <c r="BB445" s="19" t="str">
        <f>+IF(LEN(I445)&gt;5,IF(INT(RIGHT(B445,1))=9,0.5*L445*AY445,INT(MID(B445,5,LEN(B445)-4))*L445)+IFERROR(VLOOKUP(I445,AJUSTES!$A$1:$I$50,9,0),0),"")</f>
        <v/>
      </c>
      <c r="BC445" s="12"/>
      <c r="BD445" s="19" t="str">
        <f t="shared" si="239"/>
        <v/>
      </c>
      <c r="BE445" s="18" t="str">
        <f t="shared" si="240"/>
        <v/>
      </c>
      <c r="BF445" s="139" t="str">
        <f t="shared" si="241"/>
        <v/>
      </c>
      <c r="BG445" s="114"/>
      <c r="BH445" s="18" t="str">
        <f t="shared" si="242"/>
        <v/>
      </c>
      <c r="BI445" s="13"/>
      <c r="BJ445" s="12"/>
      <c r="BK445" s="12"/>
      <c r="BL445" s="145"/>
      <c r="BM445" s="12"/>
      <c r="BN445" s="12"/>
      <c r="BO445" s="12"/>
      <c r="BP445" s="12"/>
      <c r="BQ445" s="12"/>
      <c r="BR445" s="12"/>
      <c r="BS445" s="146"/>
      <c r="BT445" s="14"/>
      <c r="BU445" s="12"/>
      <c r="BV445" s="12"/>
      <c r="BW445" s="12"/>
      <c r="BX445" s="12"/>
      <c r="BY445" s="12"/>
      <c r="BZ445" s="144"/>
      <c r="CA445" s="107" t="str">
        <f>+IF(LEN($I445)&gt;5,IF(BD!F445="N/A","",BD!F445),"")</f>
        <v/>
      </c>
      <c r="CB445" s="21"/>
      <c r="CC445" s="147"/>
      <c r="CD445" s="148"/>
      <c r="CE445" s="8" t="str">
        <f>+IF(LEN(I445)&gt;5,BD!M445,"")</f>
        <v/>
      </c>
      <c r="CF445" s="16" t="str">
        <f>+IF(LEN(I445)&gt;5,BD!N445,"")</f>
        <v/>
      </c>
      <c r="CG445" s="3" t="str">
        <f t="shared" si="243"/>
        <v/>
      </c>
      <c r="CH445" s="23" t="str">
        <f>+IF(AND(LEN($I445)&gt;5),IF(AND($J445&gt;N$1,$J445&lt;=$AO$1),1,IF((COUNTIFS(INCAPACIDADES!$C$1:$C$51,$I445,INCAPACIDADES!K$1:K$51,N$1))&gt;0,2,IF(VLOOKUP($C445,BD!$D$1:$F$501,3,0)&gt;N$1,0,3))),"")</f>
        <v/>
      </c>
      <c r="CI445" s="23" t="str">
        <f>+IF(AND(LEN($I445)&gt;5),IF(AND($J445&gt;O$1,$J445&lt;=$AO$1),1,IF((COUNTIFS(INCAPACIDADES!$C$1:$C$51,$I445,INCAPACIDADES!L$1:L$51,O$1))&gt;0,2,IF(VLOOKUP($C445,BD!$D$1:$F$501,3,0)&gt;O$1,0,3))),"")</f>
        <v/>
      </c>
      <c r="CJ445" s="23" t="str">
        <f>+IF(AND(LEN($I445)&gt;5),IF(AND($J445&gt;P$1,$J445&lt;=$AO$1),1,IF((COUNTIFS(INCAPACIDADES!$C$1:$C$51,$I445,INCAPACIDADES!M$1:M$51,P$1))&gt;0,2,IF(VLOOKUP($C445,BD!$D$1:$F$501,3,0)&gt;P$1,0,3))),"")</f>
        <v/>
      </c>
      <c r="CK445" s="23" t="str">
        <f>+IF(AND(LEN($I445)&gt;5),IF(AND($J445&gt;Q$1,$J445&lt;=$AO$1),1,IF((COUNTIFS(INCAPACIDADES!$C$1:$C$51,$I445,INCAPACIDADES!N$1:N$51,Q$1))&gt;0,2,IF(VLOOKUP($C445,BD!$D$1:$F$501,3,0)&gt;Q$1,0,3))),"")</f>
        <v/>
      </c>
      <c r="CL445" s="23" t="str">
        <f>+IF(AND(LEN($I445)&gt;5),IF(AND($J445&gt;R$1,$J445&lt;=$AO$1),1,IF((COUNTIFS(INCAPACIDADES!$C$1:$C$51,$I445,INCAPACIDADES!O$1:O$51,R$1))&gt;0,2,IF(VLOOKUP($C445,BD!$D$1:$F$501,3,0)&gt;R$1,0,3))),"")</f>
        <v/>
      </c>
      <c r="CM445" s="23" t="str">
        <f>+IF(AND(LEN($I445)&gt;5),IF(AND($J445&gt;S$1,$J445&lt;=$AO$1),1,IF((COUNTIFS(INCAPACIDADES!$C$1:$C$51,$I445,INCAPACIDADES!P$1:P$51,S$1))&gt;0,2,IF(VLOOKUP($C445,BD!$D$1:$F$501,3,0)&gt;S$1,0,3))),"")</f>
        <v/>
      </c>
      <c r="CN445" s="23" t="str">
        <f>+IF(AND(LEN($I445)&gt;5),IF(AND($J445&gt;T$1,$J445&lt;=$AO$1),1,IF((COUNTIFS(INCAPACIDADES!$C$1:$C$51,$I445,INCAPACIDADES!Q$1:Q$51,T$1))&gt;0,2,IF(VLOOKUP($C445,BD!$D$1:$F$501,3,0)&gt;T$1,0,3))),"")</f>
        <v/>
      </c>
      <c r="CO445" s="23" t="str">
        <f>+IF(AND(LEN($I445)&gt;5),IF(AND($J445&gt;U$1,$J445&lt;=$AO$1),1,IF((COUNTIFS(INCAPACIDADES!$C$1:$C$51,$I445,INCAPACIDADES!R$1:R$51,U$1))&gt;0,2,IF(VLOOKUP($C445,BD!$D$1:$F$501,3,0)&gt;U$1,0,3))),"")</f>
        <v/>
      </c>
      <c r="CP445" s="23" t="str">
        <f>+IF(AND(LEN($I445)&gt;5),IF(AND($J445&gt;V$1,$J445&lt;=$AO$1),1,IF((COUNTIFS(INCAPACIDADES!$C$1:$C$51,$I445,INCAPACIDADES!S$1:S$51,V$1))&gt;0,2,IF(VLOOKUP($C445,BD!$D$1:$F$501,3,0)&gt;V$1,0,3))),"")</f>
        <v/>
      </c>
      <c r="CQ445" s="23" t="str">
        <f>+IF(AND(LEN($I445)&gt;5),IF(AND($J445&gt;W$1,$J445&lt;=$AO$1),1,IF((COUNTIFS(INCAPACIDADES!$C$1:$C$51,$I445,INCAPACIDADES!T$1:T$51,W$1))&gt;0,2,IF(VLOOKUP($C445,BD!$D$1:$F$501,3,0)&gt;W$1,0,3))),"")</f>
        <v/>
      </c>
      <c r="CR445" s="23" t="str">
        <f>+IF(AND(LEN($I445)&gt;5),IF(AND($J445&gt;X$1,$J445&lt;=$AO$1),1,IF((COUNTIFS(INCAPACIDADES!$C$1:$C$51,$I445,INCAPACIDADES!U$1:U$51,X$1))&gt;0,2,IF(VLOOKUP($C445,BD!$D$1:$F$501,3,0)&gt;X$1,0,3))),"")</f>
        <v/>
      </c>
      <c r="CS445" s="23" t="str">
        <f>+IF(AND(LEN($I445)&gt;5),IF(AND($J445&gt;Y$1,$J445&lt;=$AO$1),1,IF((COUNTIFS(INCAPACIDADES!$C$1:$C$51,$I445,INCAPACIDADES!V$1:V$51,Y$1))&gt;0,2,IF(VLOOKUP($C445,BD!$D$1:$F$501,3,0)&gt;Y$1,0,3))),"")</f>
        <v/>
      </c>
      <c r="CT445" s="23" t="str">
        <f>+IF(AND(LEN($I445)&gt;5),IF(AND($J445&gt;Z$1,$J445&lt;=$AO$1),1,IF((COUNTIFS(INCAPACIDADES!$C$1:$C$51,$I445,INCAPACIDADES!W$1:W$51,Z$1))&gt;0,2,IF(VLOOKUP($C445,BD!$D$1:$F$501,3,0)&gt;Z$1,0,3))),"")</f>
        <v/>
      </c>
      <c r="CU445" s="23" t="str">
        <f>+IF(AND(LEN($I445)&gt;5),IF(AND($J445&gt;AA$1,$J445&lt;=$AO$1),1,IF((COUNTIFS(INCAPACIDADES!$C$1:$C$51,$I445,INCAPACIDADES!X$1:X$51,AA$1))&gt;0,2,IF(VLOOKUP($C445,BD!$D$1:$F$501,3,0)&gt;AA$1,0,3))),"")</f>
        <v/>
      </c>
      <c r="CV445" s="23" t="str">
        <f>+IF(AND(LEN($I445)&gt;5),IF(AND($J445&gt;AB$1,$J445&lt;=$AO$1),1,IF((COUNTIFS(INCAPACIDADES!$C$1:$C$51,$I445,INCAPACIDADES!Y$1:Y$51,AB$1))&gt;0,2,IF(VLOOKUP($C445,BD!$D$1:$F$501,3,0)&gt;AB$1,0,3))),"")</f>
        <v/>
      </c>
      <c r="CW445" s="23" t="str">
        <f>+IF(AND(LEN($I445)&gt;5),IF(AND($J445&gt;AC$1,$J445&lt;=$AO$1),1,IF((COUNTIFS(INCAPACIDADES!$C$1:$C$51,$I445,INCAPACIDADES!Z$1:Z$51,AC$1))&gt;0,2,IF(VLOOKUP($C445,BD!$D$1:$F$501,3,0)&gt;AC$1,0,3))),"")</f>
        <v/>
      </c>
      <c r="CX445" s="23" t="str">
        <f>+IF(AND(LEN($I445)&gt;5),IF(AND($J445&gt;AD$1,$J445&lt;=$AO$1),1,IF((COUNTIFS(INCAPACIDADES!$C$1:$C$51,$I445,INCAPACIDADES!AA$1:AA$51,AD$1))&gt;0,2,IF(VLOOKUP($C445,BD!$D$1:$F$501,3,0)&gt;AD$1,0,3))),"")</f>
        <v/>
      </c>
      <c r="CY445" s="23" t="str">
        <f>+IF(AND(LEN($I445)&gt;5),IF(AND($J445&gt;AE$1,$J445&lt;=$AO$1),1,IF((COUNTIFS(INCAPACIDADES!$C$1:$C$51,$I445,INCAPACIDADES!AB$1:AB$51,AE$1))&gt;0,2,IF(VLOOKUP($C445,BD!$D$1:$F$501,3,0)&gt;AE$1,0,3))),"")</f>
        <v/>
      </c>
      <c r="CZ445" s="23" t="str">
        <f>+IF(AND(LEN($I445)&gt;5),IF(AND($J445&gt;AF$1,$J445&lt;=$AO$1),1,IF((COUNTIFS(INCAPACIDADES!$C$1:$C$51,$I445,INCAPACIDADES!AC$1:AC$51,AF$1))&gt;0,2,IF(VLOOKUP($C445,BD!$D$1:$F$501,3,0)&gt;AF$1,0,3))),"")</f>
        <v/>
      </c>
      <c r="DA445" s="23" t="str">
        <f>+IF(AND(LEN($I445)&gt;5),IF(AND($J445&gt;AG$1,$J445&lt;=$AO$1),1,IF((COUNTIFS(INCAPACIDADES!$C$1:$C$51,$I445,INCAPACIDADES!AD$1:AD$51,AG$1))&gt;0,2,IF(VLOOKUP($C445,BD!$D$1:$F$501,3,0)&gt;AG$1,0,3))),"")</f>
        <v/>
      </c>
      <c r="DB445" s="23" t="str">
        <f>+IF(AND(LEN($I445)&gt;5),IF(AND($J445&gt;AH$1,$J445&lt;=$AO$1),1,IF((COUNTIFS(INCAPACIDADES!$C$1:$C$51,$I445,INCAPACIDADES!AE$1:AE$51,AH$1))&gt;0,2,IF(VLOOKUP($C445,BD!$D$1:$F$501,3,0)&gt;AH$1,0,3))),"")</f>
        <v/>
      </c>
      <c r="DC445" s="23" t="str">
        <f>+IF(AND(LEN($I445)&gt;5),IF(AND($J445&gt;AI$1,$J445&lt;=$AO$1),1,IF((COUNTIFS(INCAPACIDADES!$C$1:$C$51,$I445,INCAPACIDADES!AF$1:AF$51,AI$1))&gt;0,2,IF(VLOOKUP($C445,BD!$D$1:$F$501,3,0)&gt;AI$1,0,3))),"")</f>
        <v/>
      </c>
      <c r="DD445" s="23" t="str">
        <f>+IF(AND(LEN($I445)&gt;5),IF(AND($J445&gt;AJ$1,$J445&lt;=$AO$1),1,IF((COUNTIFS(INCAPACIDADES!$C$1:$C$51,$I445,INCAPACIDADES!AG$1:AG$51,AJ$1))&gt;0,2,IF(VLOOKUP($C445,BD!$D$1:$F$501,3,0)&gt;AJ$1,0,3))),"")</f>
        <v/>
      </c>
      <c r="DE445" s="23" t="str">
        <f>+IF(AND(LEN($I445)&gt;5),IF(AND($J445&gt;AK$1,$J445&lt;=$AO$1),1,IF((COUNTIFS(INCAPACIDADES!$C$1:$C$51,$I445,INCAPACIDADES!AH$1:AH$51,AK$1))&gt;0,2,IF(VLOOKUP($C445,BD!$D$1:$F$501,3,0)&gt;AK$1,0,3))),"")</f>
        <v/>
      </c>
      <c r="DF445" s="23" t="str">
        <f>+IF(AND(LEN($I445)&gt;5),IF(AND($J445&gt;AL$1,$J445&lt;=$AO$1),1,IF((COUNTIFS(INCAPACIDADES!$C$1:$C$51,$I445,INCAPACIDADES!AI$1:AI$51,AL$1))&gt;0,2,IF(VLOOKUP($C445,BD!$D$1:$F$501,3,0)&gt;AL$1,0,3))),"")</f>
        <v/>
      </c>
      <c r="DG445" s="23" t="str">
        <f>+IF(AND(LEN($I445)&gt;5),IF(AND($J445&gt;AM$1,$J445&lt;=$AO$1),1,IF((COUNTIFS(INCAPACIDADES!$C$1:$C$51,$I445,INCAPACIDADES!AJ$1:AJ$51,AM$1))&gt;0,2,IF(VLOOKUP($C445,BD!$D$1:$F$501,3,0)&gt;AM$1,0,3))),"")</f>
        <v/>
      </c>
      <c r="DH445" s="23" t="str">
        <f>+IF(AND(LEN($I445)&gt;5),IF(AND($J445&gt;AN$1,$J445&lt;=$AO$1),1,IF((COUNTIFS(INCAPACIDADES!$C$1:$C$51,$I445,INCAPACIDADES!AK$1:AK$51,AN$1))&gt;0,2,IF(VLOOKUP($C445,BD!$D$1:$F$501,3,0)&gt;AN$1,0,3))),"")</f>
        <v/>
      </c>
      <c r="DI445" s="23" t="str">
        <f>+IF(AND(LEN($I445)&gt;5),IF(AND($J445&gt;AO$1,$J445&lt;=$AO$1),1,IF((COUNTIFS(INCAPACIDADES!$C$1:$C$51,$I445,INCAPACIDADES!AL$1:AL$51,AO$1))&gt;0,2,IF(VLOOKUP($C445,BD!$D$1:$F$501,3,0)&gt;AO$1,0,3))),"")</f>
        <v/>
      </c>
      <c r="DJ445" s="23" t="str">
        <f>+IF(LEN($I445)&gt;5,IF(ISERROR(VLOOKUP(N445,'CODIGO PAGO'!$B$2:$B$20,1,0)),1,IF(OR(AND(CH445=1,N445&lt;&gt;"N"),AND(CH445=3,N445&lt;&gt;"B"),AND(CH445=2,LEFT(TRIM(N445),1)&lt;&gt;"I")),1,IF(OR(AND(CH445=0,N445="N"),AND(CH445=0,N445="B"),AND(CH445=0,LEFT(TRIM(N445),1)="I")),1,0))),"")</f>
        <v/>
      </c>
      <c r="DK445" s="23" t="str">
        <f t="shared" si="244"/>
        <v/>
      </c>
      <c r="DL445" s="23" t="str">
        <f>+IF(LEN($I445)&gt;5,IF(ISERROR(VLOOKUP(P445,'CODIGO PAGO'!$B$2:$B$20,1,0)),1,IF(OR(AND(CJ445=1,P445&lt;&gt;"N"),AND(CJ445=3,P445&lt;&gt;"B"),AND(CJ445=2,LEFT(TRIM(P445),1)&lt;&gt;"I")),1,IF(OR(AND(CJ445=0,P445="N"),AND(CJ445=0,P445="B"),AND(CJ445=0,LEFT(TRIM(P445),1)="I")),1,0))),"")</f>
        <v/>
      </c>
      <c r="DM445" s="23" t="str">
        <f t="shared" si="245"/>
        <v/>
      </c>
      <c r="DN445" s="23" t="str">
        <f>+IF(LEN($I445)&gt;5,IF(ISERROR(VLOOKUP(R445,'CODIGO PAGO'!$B$2:$B$20,1,0)),1,IF(OR(AND(CL445=1,R445&lt;&gt;"N"),AND(CL445=3,R445&lt;&gt;"B"),AND(CL445=2,LEFT(TRIM(R445),1)&lt;&gt;"I")),1,IF(OR(AND(CL445=0,R445="N"),AND(CL445=0,R445="B"),AND(CL445=0,LEFT(TRIM(R445),1)="I")),1,0))),"")</f>
        <v/>
      </c>
      <c r="DO445" s="23" t="str">
        <f t="shared" si="246"/>
        <v/>
      </c>
      <c r="DP445" s="23" t="str">
        <f>+IF(LEN($I445)&gt;5,IF(ISERROR(VLOOKUP(T445,'CODIGO PAGO'!$B$2:$B$20,1,0)),1,IF(OR(AND(CN445=1,T445&lt;&gt;"N"),AND(CN445=3,T445&lt;&gt;"B"),AND(CN445=2,LEFT(TRIM(T445),1)&lt;&gt;"I")),1,IF(OR(AND(CN445=0,T445="N"),AND(CN445=0,T445="B"),AND(CN445=0,LEFT(TRIM(T445),1)="I")),1,0))),"")</f>
        <v/>
      </c>
      <c r="DQ445" s="23" t="str">
        <f t="shared" si="247"/>
        <v/>
      </c>
      <c r="DR445" s="23" t="str">
        <f>+IF(LEN($I445)&gt;5,IF(ISERROR(VLOOKUP(V445,'CODIGO PAGO'!$B$2:$B$20,1,0)),1,IF(OR(AND(CP445=1,V445&lt;&gt;"N"),AND(CP445=3,V445&lt;&gt;"B"),AND(CP445=2,LEFT(TRIM(V445),1)&lt;&gt;"I")),1,IF(OR(AND(CP445=0,V445="N"),AND(CP445=0,V445="B"),AND(CP445=0,LEFT(TRIM(V445),1)="I")),1,0))),"")</f>
        <v/>
      </c>
      <c r="DS445" s="23" t="str">
        <f t="shared" si="248"/>
        <v/>
      </c>
      <c r="DT445" s="23" t="str">
        <f>+IF(LEN($I445)&gt;5,IF(ISERROR(VLOOKUP(X445,'CODIGO PAGO'!$B$2:$B$20,1,0)),1,IF(OR(AND(CR445=1,X445&lt;&gt;"N"),AND(CR445=3,X445&lt;&gt;"B"),AND(CR445=2,LEFT(TRIM(X445),1)&lt;&gt;"I")),1,IF(OR(AND(CR445=0,X445="N"),AND(CR445=0,X445="B"),AND(CR445=0,LEFT(TRIM(X445),1)="I")),1,0))),"")</f>
        <v/>
      </c>
      <c r="DU445" s="23" t="str">
        <f t="shared" si="249"/>
        <v/>
      </c>
      <c r="DV445" s="23" t="str">
        <f>+IF(LEN($I445)&gt;5,IF(ISERROR(VLOOKUP(Z445,'CODIGO PAGO'!$B$2:$B$20,1,0)),1,IF(OR(AND(CT445=1,Z445&lt;&gt;"N"),AND(CT445=3,Z445&lt;&gt;"B"),AND(CT445=2,LEFT(TRIM(Z445),1)&lt;&gt;"I")),1,IF(OR(AND(CT445=0,Z445="N"),AND(CT445=0,Z445="B"),AND(CT445=0,LEFT(TRIM(Z445),1)="I")),1,0))),"")</f>
        <v/>
      </c>
      <c r="DW445" s="23" t="str">
        <f t="shared" si="250"/>
        <v/>
      </c>
      <c r="DX445" s="23" t="str">
        <f>+IF(LEN($I445)&gt;5,IF(ISERROR(VLOOKUP(AB445,'CODIGO PAGO'!$B$2:$B$20,1,0)),1,IF(OR(AND(CV445=1,AB445&lt;&gt;"N"),AND(CV445=3,AB445&lt;&gt;"B"),AND(CV445=2,LEFT(TRIM(AB445),1)&lt;&gt;"I")),1,IF(OR(AND(CV445=0,AB445="N"),AND(CV445=0,AB445="B"),AND(CV445=0,LEFT(TRIM(AB445),1)="I")),1,0))),"")</f>
        <v/>
      </c>
      <c r="DY445" s="23" t="str">
        <f t="shared" si="251"/>
        <v/>
      </c>
      <c r="DZ445" s="23" t="str">
        <f>+IF(LEN($I445)&gt;5,IF(ISERROR(VLOOKUP(AD445,'CODIGO PAGO'!$B$2:$B$20,1,0)),1,IF(OR(AND(CX445=1,AD445&lt;&gt;"N"),AND(CX445=3,AD445&lt;&gt;"B"),AND(CX445=2,LEFT(TRIM(AD445),1)&lt;&gt;"I")),1,IF(OR(AND(CX445=0,AD445="N"),AND(CX445=0,AD445="B"),AND(CX445=0,LEFT(TRIM(AD445),1)="I")),1,0))),"")</f>
        <v/>
      </c>
      <c r="EA445" s="23" t="str">
        <f t="shared" si="252"/>
        <v/>
      </c>
      <c r="EB445" s="23" t="str">
        <f>+IF(LEN($I445)&gt;5,IF(ISERROR(VLOOKUP(AF445,'CODIGO PAGO'!$B$2:$B$20,1,0)),1,IF(OR(AND(CZ445=1,AF445&lt;&gt;"N"),AND(CZ445=3,AF445&lt;&gt;"B"),AND(CZ445=2,LEFT(TRIM(AF445),1)&lt;&gt;"I")),1,IF(OR(AND(CZ445=0,AF445="N"),AND(CZ445=0,AF445="B"),AND(CZ445=0,LEFT(TRIM(AF445),1)="I")),1,0))),"")</f>
        <v/>
      </c>
      <c r="EC445" s="23" t="str">
        <f t="shared" si="253"/>
        <v/>
      </c>
      <c r="ED445" s="23" t="str">
        <f>+IF(LEN($I445)&gt;5,IF(ISERROR(VLOOKUP(AH445,'CODIGO PAGO'!$B$2:$B$20,1,0)),1,IF(OR(AND(DB445=1,AH445&lt;&gt;"N"),AND(DB445=3,AH445&lt;&gt;"B"),AND(DB445=2,LEFT(TRIM(AH445),1)&lt;&gt;"I")),1,IF(OR(AND(DB445=0,AH445="N"),AND(DB445=0,AH445="B"),AND(DB445=0,LEFT(TRIM(AH445),1)="I")),1,0))),"")</f>
        <v/>
      </c>
      <c r="EE445" s="23" t="str">
        <f t="shared" si="254"/>
        <v/>
      </c>
      <c r="EF445" s="23" t="str">
        <f>+IF(LEN($I445)&gt;5,IF(ISERROR(VLOOKUP(AJ445,'CODIGO PAGO'!$B$2:$B$20,1,0)),1,IF(OR(AND(DD445=1,AJ445&lt;&gt;"N"),AND(DD445=3,AJ445&lt;&gt;"B"),AND(DD445=2,LEFT(TRIM(AJ445),1)&lt;&gt;"I")),1,IF(OR(AND(DD445=0,AJ445="N"),AND(DD445=0,AJ445="B"),AND(DD445=0,LEFT(TRIM(AJ445),1)="I")),1,0))),"")</f>
        <v/>
      </c>
      <c r="EG445" s="23" t="str">
        <f t="shared" si="255"/>
        <v/>
      </c>
      <c r="EH445" s="23" t="str">
        <f>+IF(LEN($I445)&gt;5,IF(ISERROR(VLOOKUP(AL445,'CODIGO PAGO'!$B$2:$B$20,1,0)),1,IF(OR(AND(DF445=1,AL445&lt;&gt;"N"),AND(DF445=3,AL445&lt;&gt;"B"),AND(DF445=2,LEFT(TRIM(AL445),1)&lt;&gt;"I")),1,IF(OR(AND(DF445=0,AL445="N"),AND(DF445=0,AL445="B"),AND(DF445=0,LEFT(TRIM(AL445),1)="I")),1,0))),"")</f>
        <v/>
      </c>
      <c r="EI445" s="23" t="str">
        <f t="shared" si="256"/>
        <v/>
      </c>
      <c r="EJ445" s="23" t="str">
        <f>+IF(LEN($I445)&gt;5,IF(ISERROR(VLOOKUP(AN445,'CODIGO PAGO'!$B$2:$B$20,1,0)),1,IF(OR(AND(DH445=1,AN445&lt;&gt;"N"),AND(DH445=3,AN445&lt;&gt;"B"),AND(DH445=2,LEFT(TRIM(AN445),1)&lt;&gt;"I")),1,IF(OR(AND(DH445=0,AN445="N"),AND(DH445=0,AN445="B"),AND(DH445=0,LEFT(TRIM(AN445),1)="I")),1,0))),"")</f>
        <v/>
      </c>
      <c r="EK445" s="23" t="str">
        <f t="shared" si="257"/>
        <v/>
      </c>
      <c r="EL445" s="24" t="str">
        <f t="shared" si="258"/>
        <v/>
      </c>
    </row>
    <row r="446" spans="1:142" s="26" customFormat="1">
      <c r="A446" s="15" t="str">
        <f t="shared" si="224"/>
        <v/>
      </c>
      <c r="B446" s="1" t="str">
        <f>+IF(LEN(I446)&gt;5,'CODIGO PAGO'!$B$28,"")</f>
        <v/>
      </c>
      <c r="C446" s="1" t="str">
        <f>+IF(LEN($I446)&gt;5,BD!D446,"")</f>
        <v/>
      </c>
      <c r="D446" s="168" t="str">
        <f>+IF(LEN($I446)&gt;5,BD!A446,"")</f>
        <v/>
      </c>
      <c r="E446" s="1" t="str">
        <f>+IF(LEN($I446)&gt;5,BD!B446,"")</f>
        <v/>
      </c>
      <c r="F446" s="1" t="str">
        <f>+IF(LEN($I446)&gt;5,BD!C446,"")</f>
        <v/>
      </c>
      <c r="G446" s="141"/>
      <c r="H446" s="141"/>
      <c r="I446" s="1" t="str">
        <f>+IF(LEN(BD!G446)&gt;5,BD!G446,"")</f>
        <v/>
      </c>
      <c r="J446" s="167" t="str">
        <f>+IF(LEN($I446)&gt;5,BD!E446,"")</f>
        <v/>
      </c>
      <c r="K446" s="6" t="str">
        <f t="shared" si="225"/>
        <v/>
      </c>
      <c r="L446" s="87" t="str">
        <f>+IF(LEN($I446)&gt;5,BD!H446,"")</f>
        <v/>
      </c>
      <c r="M446" s="40" t="str">
        <f t="shared" si="226"/>
        <v/>
      </c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4" t="str">
        <f t="shared" si="227"/>
        <v/>
      </c>
      <c r="AQ446" s="5" t="str">
        <f t="shared" si="228"/>
        <v/>
      </c>
      <c r="AR446" s="91" t="str">
        <f t="shared" si="229"/>
        <v/>
      </c>
      <c r="AS446" s="5" t="str">
        <f t="shared" si="230"/>
        <v/>
      </c>
      <c r="AT446" s="91" t="str">
        <f t="shared" si="231"/>
        <v/>
      </c>
      <c r="AU446" s="4" t="str">
        <f t="shared" si="232"/>
        <v/>
      </c>
      <c r="AV446" s="4" t="str">
        <f t="shared" si="233"/>
        <v/>
      </c>
      <c r="AW446" s="4" t="str">
        <f t="shared" si="234"/>
        <v/>
      </c>
      <c r="AX446" s="4" t="str">
        <f t="shared" si="235"/>
        <v/>
      </c>
      <c r="AY446" s="88" t="str">
        <f t="shared" si="236"/>
        <v/>
      </c>
      <c r="AZ446" s="17" t="str">
        <f t="shared" si="237"/>
        <v/>
      </c>
      <c r="BA446" s="18" t="str">
        <f t="shared" si="238"/>
        <v/>
      </c>
      <c r="BB446" s="19" t="str">
        <f>+IF(LEN(I446)&gt;5,IF(INT(RIGHT(B446,1))=9,0.5*L446*AY446,INT(MID(B446,5,LEN(B446)-4))*L446)+IFERROR(VLOOKUP(I446,AJUSTES!$A$1:$I$50,9,0),0),"")</f>
        <v/>
      </c>
      <c r="BC446" s="12"/>
      <c r="BD446" s="19" t="str">
        <f t="shared" si="239"/>
        <v/>
      </c>
      <c r="BE446" s="18" t="str">
        <f t="shared" si="240"/>
        <v/>
      </c>
      <c r="BF446" s="139" t="str">
        <f t="shared" si="241"/>
        <v/>
      </c>
      <c r="BG446" s="114"/>
      <c r="BH446" s="18" t="str">
        <f t="shared" si="242"/>
        <v/>
      </c>
      <c r="BI446" s="13"/>
      <c r="BJ446" s="12"/>
      <c r="BK446" s="12"/>
      <c r="BL446" s="145"/>
      <c r="BM446" s="12"/>
      <c r="BN446" s="12"/>
      <c r="BO446" s="12"/>
      <c r="BP446" s="12"/>
      <c r="BQ446" s="12"/>
      <c r="BR446" s="12"/>
      <c r="BS446" s="146"/>
      <c r="BT446" s="14"/>
      <c r="BU446" s="12"/>
      <c r="BV446" s="12"/>
      <c r="BW446" s="12"/>
      <c r="BX446" s="12"/>
      <c r="BY446" s="12"/>
      <c r="BZ446" s="144"/>
      <c r="CA446" s="107" t="str">
        <f>+IF(LEN($I446)&gt;5,IF(BD!F446="N/A","",BD!F446),"")</f>
        <v/>
      </c>
      <c r="CB446" s="21"/>
      <c r="CC446" s="147"/>
      <c r="CD446" s="148"/>
      <c r="CE446" s="8" t="str">
        <f>+IF(LEN(I446)&gt;5,BD!M446,"")</f>
        <v/>
      </c>
      <c r="CF446" s="16" t="str">
        <f>+IF(LEN(I446)&gt;5,BD!N446,"")</f>
        <v/>
      </c>
      <c r="CG446" s="3" t="str">
        <f t="shared" si="243"/>
        <v/>
      </c>
      <c r="CH446" s="23" t="str">
        <f>+IF(AND(LEN($I446)&gt;5),IF(AND($J446&gt;N$1,$J446&lt;=$AO$1),1,IF((COUNTIFS(INCAPACIDADES!$C$1:$C$51,$I446,INCAPACIDADES!K$1:K$51,N$1))&gt;0,2,IF(VLOOKUP($C446,BD!$D$1:$F$501,3,0)&gt;N$1,0,3))),"")</f>
        <v/>
      </c>
      <c r="CI446" s="23" t="str">
        <f>+IF(AND(LEN($I446)&gt;5),IF(AND($J446&gt;O$1,$J446&lt;=$AO$1),1,IF((COUNTIFS(INCAPACIDADES!$C$1:$C$51,$I446,INCAPACIDADES!L$1:L$51,O$1))&gt;0,2,IF(VLOOKUP($C446,BD!$D$1:$F$501,3,0)&gt;O$1,0,3))),"")</f>
        <v/>
      </c>
      <c r="CJ446" s="23" t="str">
        <f>+IF(AND(LEN($I446)&gt;5),IF(AND($J446&gt;P$1,$J446&lt;=$AO$1),1,IF((COUNTIFS(INCAPACIDADES!$C$1:$C$51,$I446,INCAPACIDADES!M$1:M$51,P$1))&gt;0,2,IF(VLOOKUP($C446,BD!$D$1:$F$501,3,0)&gt;P$1,0,3))),"")</f>
        <v/>
      </c>
      <c r="CK446" s="23" t="str">
        <f>+IF(AND(LEN($I446)&gt;5),IF(AND($J446&gt;Q$1,$J446&lt;=$AO$1),1,IF((COUNTIFS(INCAPACIDADES!$C$1:$C$51,$I446,INCAPACIDADES!N$1:N$51,Q$1))&gt;0,2,IF(VLOOKUP($C446,BD!$D$1:$F$501,3,0)&gt;Q$1,0,3))),"")</f>
        <v/>
      </c>
      <c r="CL446" s="23" t="str">
        <f>+IF(AND(LEN($I446)&gt;5),IF(AND($J446&gt;R$1,$J446&lt;=$AO$1),1,IF((COUNTIFS(INCAPACIDADES!$C$1:$C$51,$I446,INCAPACIDADES!O$1:O$51,R$1))&gt;0,2,IF(VLOOKUP($C446,BD!$D$1:$F$501,3,0)&gt;R$1,0,3))),"")</f>
        <v/>
      </c>
      <c r="CM446" s="23" t="str">
        <f>+IF(AND(LEN($I446)&gt;5),IF(AND($J446&gt;S$1,$J446&lt;=$AO$1),1,IF((COUNTIFS(INCAPACIDADES!$C$1:$C$51,$I446,INCAPACIDADES!P$1:P$51,S$1))&gt;0,2,IF(VLOOKUP($C446,BD!$D$1:$F$501,3,0)&gt;S$1,0,3))),"")</f>
        <v/>
      </c>
      <c r="CN446" s="23" t="str">
        <f>+IF(AND(LEN($I446)&gt;5),IF(AND($J446&gt;T$1,$J446&lt;=$AO$1),1,IF((COUNTIFS(INCAPACIDADES!$C$1:$C$51,$I446,INCAPACIDADES!Q$1:Q$51,T$1))&gt;0,2,IF(VLOOKUP($C446,BD!$D$1:$F$501,3,0)&gt;T$1,0,3))),"")</f>
        <v/>
      </c>
      <c r="CO446" s="23" t="str">
        <f>+IF(AND(LEN($I446)&gt;5),IF(AND($J446&gt;U$1,$J446&lt;=$AO$1),1,IF((COUNTIFS(INCAPACIDADES!$C$1:$C$51,$I446,INCAPACIDADES!R$1:R$51,U$1))&gt;0,2,IF(VLOOKUP($C446,BD!$D$1:$F$501,3,0)&gt;U$1,0,3))),"")</f>
        <v/>
      </c>
      <c r="CP446" s="23" t="str">
        <f>+IF(AND(LEN($I446)&gt;5),IF(AND($J446&gt;V$1,$J446&lt;=$AO$1),1,IF((COUNTIFS(INCAPACIDADES!$C$1:$C$51,$I446,INCAPACIDADES!S$1:S$51,V$1))&gt;0,2,IF(VLOOKUP($C446,BD!$D$1:$F$501,3,0)&gt;V$1,0,3))),"")</f>
        <v/>
      </c>
      <c r="CQ446" s="23" t="str">
        <f>+IF(AND(LEN($I446)&gt;5),IF(AND($J446&gt;W$1,$J446&lt;=$AO$1),1,IF((COUNTIFS(INCAPACIDADES!$C$1:$C$51,$I446,INCAPACIDADES!T$1:T$51,W$1))&gt;0,2,IF(VLOOKUP($C446,BD!$D$1:$F$501,3,0)&gt;W$1,0,3))),"")</f>
        <v/>
      </c>
      <c r="CR446" s="23" t="str">
        <f>+IF(AND(LEN($I446)&gt;5),IF(AND($J446&gt;X$1,$J446&lt;=$AO$1),1,IF((COUNTIFS(INCAPACIDADES!$C$1:$C$51,$I446,INCAPACIDADES!U$1:U$51,X$1))&gt;0,2,IF(VLOOKUP($C446,BD!$D$1:$F$501,3,0)&gt;X$1,0,3))),"")</f>
        <v/>
      </c>
      <c r="CS446" s="23" t="str">
        <f>+IF(AND(LEN($I446)&gt;5),IF(AND($J446&gt;Y$1,$J446&lt;=$AO$1),1,IF((COUNTIFS(INCAPACIDADES!$C$1:$C$51,$I446,INCAPACIDADES!V$1:V$51,Y$1))&gt;0,2,IF(VLOOKUP($C446,BD!$D$1:$F$501,3,0)&gt;Y$1,0,3))),"")</f>
        <v/>
      </c>
      <c r="CT446" s="23" t="str">
        <f>+IF(AND(LEN($I446)&gt;5),IF(AND($J446&gt;Z$1,$J446&lt;=$AO$1),1,IF((COUNTIFS(INCAPACIDADES!$C$1:$C$51,$I446,INCAPACIDADES!W$1:W$51,Z$1))&gt;0,2,IF(VLOOKUP($C446,BD!$D$1:$F$501,3,0)&gt;Z$1,0,3))),"")</f>
        <v/>
      </c>
      <c r="CU446" s="23" t="str">
        <f>+IF(AND(LEN($I446)&gt;5),IF(AND($J446&gt;AA$1,$J446&lt;=$AO$1),1,IF((COUNTIFS(INCAPACIDADES!$C$1:$C$51,$I446,INCAPACIDADES!X$1:X$51,AA$1))&gt;0,2,IF(VLOOKUP($C446,BD!$D$1:$F$501,3,0)&gt;AA$1,0,3))),"")</f>
        <v/>
      </c>
      <c r="CV446" s="23" t="str">
        <f>+IF(AND(LEN($I446)&gt;5),IF(AND($J446&gt;AB$1,$J446&lt;=$AO$1),1,IF((COUNTIFS(INCAPACIDADES!$C$1:$C$51,$I446,INCAPACIDADES!Y$1:Y$51,AB$1))&gt;0,2,IF(VLOOKUP($C446,BD!$D$1:$F$501,3,0)&gt;AB$1,0,3))),"")</f>
        <v/>
      </c>
      <c r="CW446" s="23" t="str">
        <f>+IF(AND(LEN($I446)&gt;5),IF(AND($J446&gt;AC$1,$J446&lt;=$AO$1),1,IF((COUNTIFS(INCAPACIDADES!$C$1:$C$51,$I446,INCAPACIDADES!Z$1:Z$51,AC$1))&gt;0,2,IF(VLOOKUP($C446,BD!$D$1:$F$501,3,0)&gt;AC$1,0,3))),"")</f>
        <v/>
      </c>
      <c r="CX446" s="23" t="str">
        <f>+IF(AND(LEN($I446)&gt;5),IF(AND($J446&gt;AD$1,$J446&lt;=$AO$1),1,IF((COUNTIFS(INCAPACIDADES!$C$1:$C$51,$I446,INCAPACIDADES!AA$1:AA$51,AD$1))&gt;0,2,IF(VLOOKUP($C446,BD!$D$1:$F$501,3,0)&gt;AD$1,0,3))),"")</f>
        <v/>
      </c>
      <c r="CY446" s="23" t="str">
        <f>+IF(AND(LEN($I446)&gt;5),IF(AND($J446&gt;AE$1,$J446&lt;=$AO$1),1,IF((COUNTIFS(INCAPACIDADES!$C$1:$C$51,$I446,INCAPACIDADES!AB$1:AB$51,AE$1))&gt;0,2,IF(VLOOKUP($C446,BD!$D$1:$F$501,3,0)&gt;AE$1,0,3))),"")</f>
        <v/>
      </c>
      <c r="CZ446" s="23" t="str">
        <f>+IF(AND(LEN($I446)&gt;5),IF(AND($J446&gt;AF$1,$J446&lt;=$AO$1),1,IF((COUNTIFS(INCAPACIDADES!$C$1:$C$51,$I446,INCAPACIDADES!AC$1:AC$51,AF$1))&gt;0,2,IF(VLOOKUP($C446,BD!$D$1:$F$501,3,0)&gt;AF$1,0,3))),"")</f>
        <v/>
      </c>
      <c r="DA446" s="23" t="str">
        <f>+IF(AND(LEN($I446)&gt;5),IF(AND($J446&gt;AG$1,$J446&lt;=$AO$1),1,IF((COUNTIFS(INCAPACIDADES!$C$1:$C$51,$I446,INCAPACIDADES!AD$1:AD$51,AG$1))&gt;0,2,IF(VLOOKUP($C446,BD!$D$1:$F$501,3,0)&gt;AG$1,0,3))),"")</f>
        <v/>
      </c>
      <c r="DB446" s="23" t="str">
        <f>+IF(AND(LEN($I446)&gt;5),IF(AND($J446&gt;AH$1,$J446&lt;=$AO$1),1,IF((COUNTIFS(INCAPACIDADES!$C$1:$C$51,$I446,INCAPACIDADES!AE$1:AE$51,AH$1))&gt;0,2,IF(VLOOKUP($C446,BD!$D$1:$F$501,3,0)&gt;AH$1,0,3))),"")</f>
        <v/>
      </c>
      <c r="DC446" s="23" t="str">
        <f>+IF(AND(LEN($I446)&gt;5),IF(AND($J446&gt;AI$1,$J446&lt;=$AO$1),1,IF((COUNTIFS(INCAPACIDADES!$C$1:$C$51,$I446,INCAPACIDADES!AF$1:AF$51,AI$1))&gt;0,2,IF(VLOOKUP($C446,BD!$D$1:$F$501,3,0)&gt;AI$1,0,3))),"")</f>
        <v/>
      </c>
      <c r="DD446" s="23" t="str">
        <f>+IF(AND(LEN($I446)&gt;5),IF(AND($J446&gt;AJ$1,$J446&lt;=$AO$1),1,IF((COUNTIFS(INCAPACIDADES!$C$1:$C$51,$I446,INCAPACIDADES!AG$1:AG$51,AJ$1))&gt;0,2,IF(VLOOKUP($C446,BD!$D$1:$F$501,3,0)&gt;AJ$1,0,3))),"")</f>
        <v/>
      </c>
      <c r="DE446" s="23" t="str">
        <f>+IF(AND(LEN($I446)&gt;5),IF(AND($J446&gt;AK$1,$J446&lt;=$AO$1),1,IF((COUNTIFS(INCAPACIDADES!$C$1:$C$51,$I446,INCAPACIDADES!AH$1:AH$51,AK$1))&gt;0,2,IF(VLOOKUP($C446,BD!$D$1:$F$501,3,0)&gt;AK$1,0,3))),"")</f>
        <v/>
      </c>
      <c r="DF446" s="23" t="str">
        <f>+IF(AND(LEN($I446)&gt;5),IF(AND($J446&gt;AL$1,$J446&lt;=$AO$1),1,IF((COUNTIFS(INCAPACIDADES!$C$1:$C$51,$I446,INCAPACIDADES!AI$1:AI$51,AL$1))&gt;0,2,IF(VLOOKUP($C446,BD!$D$1:$F$501,3,0)&gt;AL$1,0,3))),"")</f>
        <v/>
      </c>
      <c r="DG446" s="23" t="str">
        <f>+IF(AND(LEN($I446)&gt;5),IF(AND($J446&gt;AM$1,$J446&lt;=$AO$1),1,IF((COUNTIFS(INCAPACIDADES!$C$1:$C$51,$I446,INCAPACIDADES!AJ$1:AJ$51,AM$1))&gt;0,2,IF(VLOOKUP($C446,BD!$D$1:$F$501,3,0)&gt;AM$1,0,3))),"")</f>
        <v/>
      </c>
      <c r="DH446" s="23" t="str">
        <f>+IF(AND(LEN($I446)&gt;5),IF(AND($J446&gt;AN$1,$J446&lt;=$AO$1),1,IF((COUNTIFS(INCAPACIDADES!$C$1:$C$51,$I446,INCAPACIDADES!AK$1:AK$51,AN$1))&gt;0,2,IF(VLOOKUP($C446,BD!$D$1:$F$501,3,0)&gt;AN$1,0,3))),"")</f>
        <v/>
      </c>
      <c r="DI446" s="23" t="str">
        <f>+IF(AND(LEN($I446)&gt;5),IF(AND($J446&gt;AO$1,$J446&lt;=$AO$1),1,IF((COUNTIFS(INCAPACIDADES!$C$1:$C$51,$I446,INCAPACIDADES!AL$1:AL$51,AO$1))&gt;0,2,IF(VLOOKUP($C446,BD!$D$1:$F$501,3,0)&gt;AO$1,0,3))),"")</f>
        <v/>
      </c>
      <c r="DJ446" s="23" t="str">
        <f>+IF(LEN($I446)&gt;5,IF(ISERROR(VLOOKUP(N446,'CODIGO PAGO'!$B$2:$B$20,1,0)),1,IF(OR(AND(CH446=1,N446&lt;&gt;"N"),AND(CH446=3,N446&lt;&gt;"B"),AND(CH446=2,LEFT(TRIM(N446),1)&lt;&gt;"I")),1,IF(OR(AND(CH446=0,N446="N"),AND(CH446=0,N446="B"),AND(CH446=0,LEFT(TRIM(N446),1)="I")),1,0))),"")</f>
        <v/>
      </c>
      <c r="DK446" s="23" t="str">
        <f t="shared" si="244"/>
        <v/>
      </c>
      <c r="DL446" s="23" t="str">
        <f>+IF(LEN($I446)&gt;5,IF(ISERROR(VLOOKUP(P446,'CODIGO PAGO'!$B$2:$B$20,1,0)),1,IF(OR(AND(CJ446=1,P446&lt;&gt;"N"),AND(CJ446=3,P446&lt;&gt;"B"),AND(CJ446=2,LEFT(TRIM(P446),1)&lt;&gt;"I")),1,IF(OR(AND(CJ446=0,P446="N"),AND(CJ446=0,P446="B"),AND(CJ446=0,LEFT(TRIM(P446),1)="I")),1,0))),"")</f>
        <v/>
      </c>
      <c r="DM446" s="23" t="str">
        <f t="shared" si="245"/>
        <v/>
      </c>
      <c r="DN446" s="23" t="str">
        <f>+IF(LEN($I446)&gt;5,IF(ISERROR(VLOOKUP(R446,'CODIGO PAGO'!$B$2:$B$20,1,0)),1,IF(OR(AND(CL446=1,R446&lt;&gt;"N"),AND(CL446=3,R446&lt;&gt;"B"),AND(CL446=2,LEFT(TRIM(R446),1)&lt;&gt;"I")),1,IF(OR(AND(CL446=0,R446="N"),AND(CL446=0,R446="B"),AND(CL446=0,LEFT(TRIM(R446),1)="I")),1,0))),"")</f>
        <v/>
      </c>
      <c r="DO446" s="23" t="str">
        <f t="shared" si="246"/>
        <v/>
      </c>
      <c r="DP446" s="23" t="str">
        <f>+IF(LEN($I446)&gt;5,IF(ISERROR(VLOOKUP(T446,'CODIGO PAGO'!$B$2:$B$20,1,0)),1,IF(OR(AND(CN446=1,T446&lt;&gt;"N"),AND(CN446=3,T446&lt;&gt;"B"),AND(CN446=2,LEFT(TRIM(T446),1)&lt;&gt;"I")),1,IF(OR(AND(CN446=0,T446="N"),AND(CN446=0,T446="B"),AND(CN446=0,LEFT(TRIM(T446),1)="I")),1,0))),"")</f>
        <v/>
      </c>
      <c r="DQ446" s="23" t="str">
        <f t="shared" si="247"/>
        <v/>
      </c>
      <c r="DR446" s="23" t="str">
        <f>+IF(LEN($I446)&gt;5,IF(ISERROR(VLOOKUP(V446,'CODIGO PAGO'!$B$2:$B$20,1,0)),1,IF(OR(AND(CP446=1,V446&lt;&gt;"N"),AND(CP446=3,V446&lt;&gt;"B"),AND(CP446=2,LEFT(TRIM(V446),1)&lt;&gt;"I")),1,IF(OR(AND(CP446=0,V446="N"),AND(CP446=0,V446="B"),AND(CP446=0,LEFT(TRIM(V446),1)="I")),1,0))),"")</f>
        <v/>
      </c>
      <c r="DS446" s="23" t="str">
        <f t="shared" si="248"/>
        <v/>
      </c>
      <c r="DT446" s="23" t="str">
        <f>+IF(LEN($I446)&gt;5,IF(ISERROR(VLOOKUP(X446,'CODIGO PAGO'!$B$2:$B$20,1,0)),1,IF(OR(AND(CR446=1,X446&lt;&gt;"N"),AND(CR446=3,X446&lt;&gt;"B"),AND(CR446=2,LEFT(TRIM(X446),1)&lt;&gt;"I")),1,IF(OR(AND(CR446=0,X446="N"),AND(CR446=0,X446="B"),AND(CR446=0,LEFT(TRIM(X446),1)="I")),1,0))),"")</f>
        <v/>
      </c>
      <c r="DU446" s="23" t="str">
        <f t="shared" si="249"/>
        <v/>
      </c>
      <c r="DV446" s="23" t="str">
        <f>+IF(LEN($I446)&gt;5,IF(ISERROR(VLOOKUP(Z446,'CODIGO PAGO'!$B$2:$B$20,1,0)),1,IF(OR(AND(CT446=1,Z446&lt;&gt;"N"),AND(CT446=3,Z446&lt;&gt;"B"),AND(CT446=2,LEFT(TRIM(Z446),1)&lt;&gt;"I")),1,IF(OR(AND(CT446=0,Z446="N"),AND(CT446=0,Z446="B"),AND(CT446=0,LEFT(TRIM(Z446),1)="I")),1,0))),"")</f>
        <v/>
      </c>
      <c r="DW446" s="23" t="str">
        <f t="shared" si="250"/>
        <v/>
      </c>
      <c r="DX446" s="23" t="str">
        <f>+IF(LEN($I446)&gt;5,IF(ISERROR(VLOOKUP(AB446,'CODIGO PAGO'!$B$2:$B$20,1,0)),1,IF(OR(AND(CV446=1,AB446&lt;&gt;"N"),AND(CV446=3,AB446&lt;&gt;"B"),AND(CV446=2,LEFT(TRIM(AB446),1)&lt;&gt;"I")),1,IF(OR(AND(CV446=0,AB446="N"),AND(CV446=0,AB446="B"),AND(CV446=0,LEFT(TRIM(AB446),1)="I")),1,0))),"")</f>
        <v/>
      </c>
      <c r="DY446" s="23" t="str">
        <f t="shared" si="251"/>
        <v/>
      </c>
      <c r="DZ446" s="23" t="str">
        <f>+IF(LEN($I446)&gt;5,IF(ISERROR(VLOOKUP(AD446,'CODIGO PAGO'!$B$2:$B$20,1,0)),1,IF(OR(AND(CX446=1,AD446&lt;&gt;"N"),AND(CX446=3,AD446&lt;&gt;"B"),AND(CX446=2,LEFT(TRIM(AD446),1)&lt;&gt;"I")),1,IF(OR(AND(CX446=0,AD446="N"),AND(CX446=0,AD446="B"),AND(CX446=0,LEFT(TRIM(AD446),1)="I")),1,0))),"")</f>
        <v/>
      </c>
      <c r="EA446" s="23" t="str">
        <f t="shared" si="252"/>
        <v/>
      </c>
      <c r="EB446" s="23" t="str">
        <f>+IF(LEN($I446)&gt;5,IF(ISERROR(VLOOKUP(AF446,'CODIGO PAGO'!$B$2:$B$20,1,0)),1,IF(OR(AND(CZ446=1,AF446&lt;&gt;"N"),AND(CZ446=3,AF446&lt;&gt;"B"),AND(CZ446=2,LEFT(TRIM(AF446),1)&lt;&gt;"I")),1,IF(OR(AND(CZ446=0,AF446="N"),AND(CZ446=0,AF446="B"),AND(CZ446=0,LEFT(TRIM(AF446),1)="I")),1,0))),"")</f>
        <v/>
      </c>
      <c r="EC446" s="23" t="str">
        <f t="shared" si="253"/>
        <v/>
      </c>
      <c r="ED446" s="23" t="str">
        <f>+IF(LEN($I446)&gt;5,IF(ISERROR(VLOOKUP(AH446,'CODIGO PAGO'!$B$2:$B$20,1,0)),1,IF(OR(AND(DB446=1,AH446&lt;&gt;"N"),AND(DB446=3,AH446&lt;&gt;"B"),AND(DB446=2,LEFT(TRIM(AH446),1)&lt;&gt;"I")),1,IF(OR(AND(DB446=0,AH446="N"),AND(DB446=0,AH446="B"),AND(DB446=0,LEFT(TRIM(AH446),1)="I")),1,0))),"")</f>
        <v/>
      </c>
      <c r="EE446" s="23" t="str">
        <f t="shared" si="254"/>
        <v/>
      </c>
      <c r="EF446" s="23" t="str">
        <f>+IF(LEN($I446)&gt;5,IF(ISERROR(VLOOKUP(AJ446,'CODIGO PAGO'!$B$2:$B$20,1,0)),1,IF(OR(AND(DD446=1,AJ446&lt;&gt;"N"),AND(DD446=3,AJ446&lt;&gt;"B"),AND(DD446=2,LEFT(TRIM(AJ446),1)&lt;&gt;"I")),1,IF(OR(AND(DD446=0,AJ446="N"),AND(DD446=0,AJ446="B"),AND(DD446=0,LEFT(TRIM(AJ446),1)="I")),1,0))),"")</f>
        <v/>
      </c>
      <c r="EG446" s="23" t="str">
        <f t="shared" si="255"/>
        <v/>
      </c>
      <c r="EH446" s="23" t="str">
        <f>+IF(LEN($I446)&gt;5,IF(ISERROR(VLOOKUP(AL446,'CODIGO PAGO'!$B$2:$B$20,1,0)),1,IF(OR(AND(DF446=1,AL446&lt;&gt;"N"),AND(DF446=3,AL446&lt;&gt;"B"),AND(DF446=2,LEFT(TRIM(AL446),1)&lt;&gt;"I")),1,IF(OR(AND(DF446=0,AL446="N"),AND(DF446=0,AL446="B"),AND(DF446=0,LEFT(TRIM(AL446),1)="I")),1,0))),"")</f>
        <v/>
      </c>
      <c r="EI446" s="23" t="str">
        <f t="shared" si="256"/>
        <v/>
      </c>
      <c r="EJ446" s="23" t="str">
        <f>+IF(LEN($I446)&gt;5,IF(ISERROR(VLOOKUP(AN446,'CODIGO PAGO'!$B$2:$B$20,1,0)),1,IF(OR(AND(DH446=1,AN446&lt;&gt;"N"),AND(DH446=3,AN446&lt;&gt;"B"),AND(DH446=2,LEFT(TRIM(AN446),1)&lt;&gt;"I")),1,IF(OR(AND(DH446=0,AN446="N"),AND(DH446=0,AN446="B"),AND(DH446=0,LEFT(TRIM(AN446),1)="I")),1,0))),"")</f>
        <v/>
      </c>
      <c r="EK446" s="23" t="str">
        <f t="shared" si="257"/>
        <v/>
      </c>
      <c r="EL446" s="24" t="str">
        <f t="shared" si="258"/>
        <v/>
      </c>
    </row>
    <row r="447" spans="1:142" s="26" customFormat="1">
      <c r="A447" s="15" t="str">
        <f t="shared" si="224"/>
        <v/>
      </c>
      <c r="B447" s="1" t="str">
        <f>+IF(LEN(I447)&gt;5,'CODIGO PAGO'!$B$28,"")</f>
        <v/>
      </c>
      <c r="C447" s="1" t="str">
        <f>+IF(LEN($I447)&gt;5,BD!D447,"")</f>
        <v/>
      </c>
      <c r="D447" s="168" t="str">
        <f>+IF(LEN($I447)&gt;5,BD!A447,"")</f>
        <v/>
      </c>
      <c r="E447" s="1" t="str">
        <f>+IF(LEN($I447)&gt;5,BD!B447,"")</f>
        <v/>
      </c>
      <c r="F447" s="1" t="str">
        <f>+IF(LEN($I447)&gt;5,BD!C447,"")</f>
        <v/>
      </c>
      <c r="G447" s="141"/>
      <c r="H447" s="141"/>
      <c r="I447" s="1" t="str">
        <f>+IF(LEN(BD!G447)&gt;5,BD!G447,"")</f>
        <v/>
      </c>
      <c r="J447" s="167" t="str">
        <f>+IF(LEN($I447)&gt;5,BD!E447,"")</f>
        <v/>
      </c>
      <c r="K447" s="6" t="str">
        <f t="shared" si="225"/>
        <v/>
      </c>
      <c r="L447" s="87" t="str">
        <f>+IF(LEN($I447)&gt;5,BD!H447,"")</f>
        <v/>
      </c>
      <c r="M447" s="40" t="str">
        <f t="shared" si="226"/>
        <v/>
      </c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4" t="str">
        <f t="shared" si="227"/>
        <v/>
      </c>
      <c r="AQ447" s="5" t="str">
        <f t="shared" si="228"/>
        <v/>
      </c>
      <c r="AR447" s="91" t="str">
        <f t="shared" si="229"/>
        <v/>
      </c>
      <c r="AS447" s="5" t="str">
        <f t="shared" si="230"/>
        <v/>
      </c>
      <c r="AT447" s="91" t="str">
        <f t="shared" si="231"/>
        <v/>
      </c>
      <c r="AU447" s="4" t="str">
        <f t="shared" si="232"/>
        <v/>
      </c>
      <c r="AV447" s="4" t="str">
        <f t="shared" si="233"/>
        <v/>
      </c>
      <c r="AW447" s="4" t="str">
        <f t="shared" si="234"/>
        <v/>
      </c>
      <c r="AX447" s="4" t="str">
        <f t="shared" si="235"/>
        <v/>
      </c>
      <c r="AY447" s="88" t="str">
        <f t="shared" si="236"/>
        <v/>
      </c>
      <c r="AZ447" s="17" t="str">
        <f t="shared" si="237"/>
        <v/>
      </c>
      <c r="BA447" s="18" t="str">
        <f t="shared" si="238"/>
        <v/>
      </c>
      <c r="BB447" s="19" t="str">
        <f>+IF(LEN(I447)&gt;5,IF(INT(RIGHT(B447,1))=9,0.5*L447*AY447,INT(MID(B447,5,LEN(B447)-4))*L447)+IFERROR(VLOOKUP(I447,AJUSTES!$A$1:$I$50,9,0),0),"")</f>
        <v/>
      </c>
      <c r="BC447" s="12"/>
      <c r="BD447" s="19" t="str">
        <f t="shared" si="239"/>
        <v/>
      </c>
      <c r="BE447" s="18" t="str">
        <f t="shared" si="240"/>
        <v/>
      </c>
      <c r="BF447" s="139" t="str">
        <f t="shared" si="241"/>
        <v/>
      </c>
      <c r="BG447" s="114"/>
      <c r="BH447" s="18" t="str">
        <f t="shared" si="242"/>
        <v/>
      </c>
      <c r="BI447" s="13"/>
      <c r="BJ447" s="12"/>
      <c r="BK447" s="12"/>
      <c r="BL447" s="145"/>
      <c r="BM447" s="12"/>
      <c r="BN447" s="12"/>
      <c r="BO447" s="12"/>
      <c r="BP447" s="12"/>
      <c r="BQ447" s="12"/>
      <c r="BR447" s="12"/>
      <c r="BS447" s="146"/>
      <c r="BT447" s="14"/>
      <c r="BU447" s="12"/>
      <c r="BV447" s="12"/>
      <c r="BW447" s="12"/>
      <c r="BX447" s="12"/>
      <c r="BY447" s="12"/>
      <c r="BZ447" s="144"/>
      <c r="CA447" s="107" t="str">
        <f>+IF(LEN($I447)&gt;5,IF(BD!F447="N/A","",BD!F447),"")</f>
        <v/>
      </c>
      <c r="CB447" s="21"/>
      <c r="CC447" s="147"/>
      <c r="CD447" s="148"/>
      <c r="CE447" s="8" t="str">
        <f>+IF(LEN(I447)&gt;5,BD!M447,"")</f>
        <v/>
      </c>
      <c r="CF447" s="16" t="str">
        <f>+IF(LEN(I447)&gt;5,BD!N447,"")</f>
        <v/>
      </c>
      <c r="CG447" s="3" t="str">
        <f t="shared" si="243"/>
        <v/>
      </c>
      <c r="CH447" s="23" t="str">
        <f>+IF(AND(LEN($I447)&gt;5),IF(AND($J447&gt;N$1,$J447&lt;=$AO$1),1,IF((COUNTIFS(INCAPACIDADES!$C$1:$C$51,$I447,INCAPACIDADES!K$1:K$51,N$1))&gt;0,2,IF(VLOOKUP($C447,BD!$D$1:$F$501,3,0)&gt;N$1,0,3))),"")</f>
        <v/>
      </c>
      <c r="CI447" s="23" t="str">
        <f>+IF(AND(LEN($I447)&gt;5),IF(AND($J447&gt;O$1,$J447&lt;=$AO$1),1,IF((COUNTIFS(INCAPACIDADES!$C$1:$C$51,$I447,INCAPACIDADES!L$1:L$51,O$1))&gt;0,2,IF(VLOOKUP($C447,BD!$D$1:$F$501,3,0)&gt;O$1,0,3))),"")</f>
        <v/>
      </c>
      <c r="CJ447" s="23" t="str">
        <f>+IF(AND(LEN($I447)&gt;5),IF(AND($J447&gt;P$1,$J447&lt;=$AO$1),1,IF((COUNTIFS(INCAPACIDADES!$C$1:$C$51,$I447,INCAPACIDADES!M$1:M$51,P$1))&gt;0,2,IF(VLOOKUP($C447,BD!$D$1:$F$501,3,0)&gt;P$1,0,3))),"")</f>
        <v/>
      </c>
      <c r="CK447" s="23" t="str">
        <f>+IF(AND(LEN($I447)&gt;5),IF(AND($J447&gt;Q$1,$J447&lt;=$AO$1),1,IF((COUNTIFS(INCAPACIDADES!$C$1:$C$51,$I447,INCAPACIDADES!N$1:N$51,Q$1))&gt;0,2,IF(VLOOKUP($C447,BD!$D$1:$F$501,3,0)&gt;Q$1,0,3))),"")</f>
        <v/>
      </c>
      <c r="CL447" s="23" t="str">
        <f>+IF(AND(LEN($I447)&gt;5),IF(AND($J447&gt;R$1,$J447&lt;=$AO$1),1,IF((COUNTIFS(INCAPACIDADES!$C$1:$C$51,$I447,INCAPACIDADES!O$1:O$51,R$1))&gt;0,2,IF(VLOOKUP($C447,BD!$D$1:$F$501,3,0)&gt;R$1,0,3))),"")</f>
        <v/>
      </c>
      <c r="CM447" s="23" t="str">
        <f>+IF(AND(LEN($I447)&gt;5),IF(AND($J447&gt;S$1,$J447&lt;=$AO$1),1,IF((COUNTIFS(INCAPACIDADES!$C$1:$C$51,$I447,INCAPACIDADES!P$1:P$51,S$1))&gt;0,2,IF(VLOOKUP($C447,BD!$D$1:$F$501,3,0)&gt;S$1,0,3))),"")</f>
        <v/>
      </c>
      <c r="CN447" s="23" t="str">
        <f>+IF(AND(LEN($I447)&gt;5),IF(AND($J447&gt;T$1,$J447&lt;=$AO$1),1,IF((COUNTIFS(INCAPACIDADES!$C$1:$C$51,$I447,INCAPACIDADES!Q$1:Q$51,T$1))&gt;0,2,IF(VLOOKUP($C447,BD!$D$1:$F$501,3,0)&gt;T$1,0,3))),"")</f>
        <v/>
      </c>
      <c r="CO447" s="23" t="str">
        <f>+IF(AND(LEN($I447)&gt;5),IF(AND($J447&gt;U$1,$J447&lt;=$AO$1),1,IF((COUNTIFS(INCAPACIDADES!$C$1:$C$51,$I447,INCAPACIDADES!R$1:R$51,U$1))&gt;0,2,IF(VLOOKUP($C447,BD!$D$1:$F$501,3,0)&gt;U$1,0,3))),"")</f>
        <v/>
      </c>
      <c r="CP447" s="23" t="str">
        <f>+IF(AND(LEN($I447)&gt;5),IF(AND($J447&gt;V$1,$J447&lt;=$AO$1),1,IF((COUNTIFS(INCAPACIDADES!$C$1:$C$51,$I447,INCAPACIDADES!S$1:S$51,V$1))&gt;0,2,IF(VLOOKUP($C447,BD!$D$1:$F$501,3,0)&gt;V$1,0,3))),"")</f>
        <v/>
      </c>
      <c r="CQ447" s="23" t="str">
        <f>+IF(AND(LEN($I447)&gt;5),IF(AND($J447&gt;W$1,$J447&lt;=$AO$1),1,IF((COUNTIFS(INCAPACIDADES!$C$1:$C$51,$I447,INCAPACIDADES!T$1:T$51,W$1))&gt;0,2,IF(VLOOKUP($C447,BD!$D$1:$F$501,3,0)&gt;W$1,0,3))),"")</f>
        <v/>
      </c>
      <c r="CR447" s="23" t="str">
        <f>+IF(AND(LEN($I447)&gt;5),IF(AND($J447&gt;X$1,$J447&lt;=$AO$1),1,IF((COUNTIFS(INCAPACIDADES!$C$1:$C$51,$I447,INCAPACIDADES!U$1:U$51,X$1))&gt;0,2,IF(VLOOKUP($C447,BD!$D$1:$F$501,3,0)&gt;X$1,0,3))),"")</f>
        <v/>
      </c>
      <c r="CS447" s="23" t="str">
        <f>+IF(AND(LEN($I447)&gt;5),IF(AND($J447&gt;Y$1,$J447&lt;=$AO$1),1,IF((COUNTIFS(INCAPACIDADES!$C$1:$C$51,$I447,INCAPACIDADES!V$1:V$51,Y$1))&gt;0,2,IF(VLOOKUP($C447,BD!$D$1:$F$501,3,0)&gt;Y$1,0,3))),"")</f>
        <v/>
      </c>
      <c r="CT447" s="23" t="str">
        <f>+IF(AND(LEN($I447)&gt;5),IF(AND($J447&gt;Z$1,$J447&lt;=$AO$1),1,IF((COUNTIFS(INCAPACIDADES!$C$1:$C$51,$I447,INCAPACIDADES!W$1:W$51,Z$1))&gt;0,2,IF(VLOOKUP($C447,BD!$D$1:$F$501,3,0)&gt;Z$1,0,3))),"")</f>
        <v/>
      </c>
      <c r="CU447" s="23" t="str">
        <f>+IF(AND(LEN($I447)&gt;5),IF(AND($J447&gt;AA$1,$J447&lt;=$AO$1),1,IF((COUNTIFS(INCAPACIDADES!$C$1:$C$51,$I447,INCAPACIDADES!X$1:X$51,AA$1))&gt;0,2,IF(VLOOKUP($C447,BD!$D$1:$F$501,3,0)&gt;AA$1,0,3))),"")</f>
        <v/>
      </c>
      <c r="CV447" s="23" t="str">
        <f>+IF(AND(LEN($I447)&gt;5),IF(AND($J447&gt;AB$1,$J447&lt;=$AO$1),1,IF((COUNTIFS(INCAPACIDADES!$C$1:$C$51,$I447,INCAPACIDADES!Y$1:Y$51,AB$1))&gt;0,2,IF(VLOOKUP($C447,BD!$D$1:$F$501,3,0)&gt;AB$1,0,3))),"")</f>
        <v/>
      </c>
      <c r="CW447" s="23" t="str">
        <f>+IF(AND(LEN($I447)&gt;5),IF(AND($J447&gt;AC$1,$J447&lt;=$AO$1),1,IF((COUNTIFS(INCAPACIDADES!$C$1:$C$51,$I447,INCAPACIDADES!Z$1:Z$51,AC$1))&gt;0,2,IF(VLOOKUP($C447,BD!$D$1:$F$501,3,0)&gt;AC$1,0,3))),"")</f>
        <v/>
      </c>
      <c r="CX447" s="23" t="str">
        <f>+IF(AND(LEN($I447)&gt;5),IF(AND($J447&gt;AD$1,$J447&lt;=$AO$1),1,IF((COUNTIFS(INCAPACIDADES!$C$1:$C$51,$I447,INCAPACIDADES!AA$1:AA$51,AD$1))&gt;0,2,IF(VLOOKUP($C447,BD!$D$1:$F$501,3,0)&gt;AD$1,0,3))),"")</f>
        <v/>
      </c>
      <c r="CY447" s="23" t="str">
        <f>+IF(AND(LEN($I447)&gt;5),IF(AND($J447&gt;AE$1,$J447&lt;=$AO$1),1,IF((COUNTIFS(INCAPACIDADES!$C$1:$C$51,$I447,INCAPACIDADES!AB$1:AB$51,AE$1))&gt;0,2,IF(VLOOKUP($C447,BD!$D$1:$F$501,3,0)&gt;AE$1,0,3))),"")</f>
        <v/>
      </c>
      <c r="CZ447" s="23" t="str">
        <f>+IF(AND(LEN($I447)&gt;5),IF(AND($J447&gt;AF$1,$J447&lt;=$AO$1),1,IF((COUNTIFS(INCAPACIDADES!$C$1:$C$51,$I447,INCAPACIDADES!AC$1:AC$51,AF$1))&gt;0,2,IF(VLOOKUP($C447,BD!$D$1:$F$501,3,0)&gt;AF$1,0,3))),"")</f>
        <v/>
      </c>
      <c r="DA447" s="23" t="str">
        <f>+IF(AND(LEN($I447)&gt;5),IF(AND($J447&gt;AG$1,$J447&lt;=$AO$1),1,IF((COUNTIFS(INCAPACIDADES!$C$1:$C$51,$I447,INCAPACIDADES!AD$1:AD$51,AG$1))&gt;0,2,IF(VLOOKUP($C447,BD!$D$1:$F$501,3,0)&gt;AG$1,0,3))),"")</f>
        <v/>
      </c>
      <c r="DB447" s="23" t="str">
        <f>+IF(AND(LEN($I447)&gt;5),IF(AND($J447&gt;AH$1,$J447&lt;=$AO$1),1,IF((COUNTIFS(INCAPACIDADES!$C$1:$C$51,$I447,INCAPACIDADES!AE$1:AE$51,AH$1))&gt;0,2,IF(VLOOKUP($C447,BD!$D$1:$F$501,3,0)&gt;AH$1,0,3))),"")</f>
        <v/>
      </c>
      <c r="DC447" s="23" t="str">
        <f>+IF(AND(LEN($I447)&gt;5),IF(AND($J447&gt;AI$1,$J447&lt;=$AO$1),1,IF((COUNTIFS(INCAPACIDADES!$C$1:$C$51,$I447,INCAPACIDADES!AF$1:AF$51,AI$1))&gt;0,2,IF(VLOOKUP($C447,BD!$D$1:$F$501,3,0)&gt;AI$1,0,3))),"")</f>
        <v/>
      </c>
      <c r="DD447" s="23" t="str">
        <f>+IF(AND(LEN($I447)&gt;5),IF(AND($J447&gt;AJ$1,$J447&lt;=$AO$1),1,IF((COUNTIFS(INCAPACIDADES!$C$1:$C$51,$I447,INCAPACIDADES!AG$1:AG$51,AJ$1))&gt;0,2,IF(VLOOKUP($C447,BD!$D$1:$F$501,3,0)&gt;AJ$1,0,3))),"")</f>
        <v/>
      </c>
      <c r="DE447" s="23" t="str">
        <f>+IF(AND(LEN($I447)&gt;5),IF(AND($J447&gt;AK$1,$J447&lt;=$AO$1),1,IF((COUNTIFS(INCAPACIDADES!$C$1:$C$51,$I447,INCAPACIDADES!AH$1:AH$51,AK$1))&gt;0,2,IF(VLOOKUP($C447,BD!$D$1:$F$501,3,0)&gt;AK$1,0,3))),"")</f>
        <v/>
      </c>
      <c r="DF447" s="23" t="str">
        <f>+IF(AND(LEN($I447)&gt;5),IF(AND($J447&gt;AL$1,$J447&lt;=$AO$1),1,IF((COUNTIFS(INCAPACIDADES!$C$1:$C$51,$I447,INCAPACIDADES!AI$1:AI$51,AL$1))&gt;0,2,IF(VLOOKUP($C447,BD!$D$1:$F$501,3,0)&gt;AL$1,0,3))),"")</f>
        <v/>
      </c>
      <c r="DG447" s="23" t="str">
        <f>+IF(AND(LEN($I447)&gt;5),IF(AND($J447&gt;AM$1,$J447&lt;=$AO$1),1,IF((COUNTIFS(INCAPACIDADES!$C$1:$C$51,$I447,INCAPACIDADES!AJ$1:AJ$51,AM$1))&gt;0,2,IF(VLOOKUP($C447,BD!$D$1:$F$501,3,0)&gt;AM$1,0,3))),"")</f>
        <v/>
      </c>
      <c r="DH447" s="23" t="str">
        <f>+IF(AND(LEN($I447)&gt;5),IF(AND($J447&gt;AN$1,$J447&lt;=$AO$1),1,IF((COUNTIFS(INCAPACIDADES!$C$1:$C$51,$I447,INCAPACIDADES!AK$1:AK$51,AN$1))&gt;0,2,IF(VLOOKUP($C447,BD!$D$1:$F$501,3,0)&gt;AN$1,0,3))),"")</f>
        <v/>
      </c>
      <c r="DI447" s="23" t="str">
        <f>+IF(AND(LEN($I447)&gt;5),IF(AND($J447&gt;AO$1,$J447&lt;=$AO$1),1,IF((COUNTIFS(INCAPACIDADES!$C$1:$C$51,$I447,INCAPACIDADES!AL$1:AL$51,AO$1))&gt;0,2,IF(VLOOKUP($C447,BD!$D$1:$F$501,3,0)&gt;AO$1,0,3))),"")</f>
        <v/>
      </c>
      <c r="DJ447" s="23" t="str">
        <f>+IF(LEN($I447)&gt;5,IF(ISERROR(VLOOKUP(N447,'CODIGO PAGO'!$B$2:$B$20,1,0)),1,IF(OR(AND(CH447=1,N447&lt;&gt;"N"),AND(CH447=3,N447&lt;&gt;"B"),AND(CH447=2,LEFT(TRIM(N447),1)&lt;&gt;"I")),1,IF(OR(AND(CH447=0,N447="N"),AND(CH447=0,N447="B"),AND(CH447=0,LEFT(TRIM(N447),1)="I")),1,0))),"")</f>
        <v/>
      </c>
      <c r="DK447" s="23" t="str">
        <f t="shared" si="244"/>
        <v/>
      </c>
      <c r="DL447" s="23" t="str">
        <f>+IF(LEN($I447)&gt;5,IF(ISERROR(VLOOKUP(P447,'CODIGO PAGO'!$B$2:$B$20,1,0)),1,IF(OR(AND(CJ447=1,P447&lt;&gt;"N"),AND(CJ447=3,P447&lt;&gt;"B"),AND(CJ447=2,LEFT(TRIM(P447),1)&lt;&gt;"I")),1,IF(OR(AND(CJ447=0,P447="N"),AND(CJ447=0,P447="B"),AND(CJ447=0,LEFT(TRIM(P447),1)="I")),1,0))),"")</f>
        <v/>
      </c>
      <c r="DM447" s="23" t="str">
        <f t="shared" si="245"/>
        <v/>
      </c>
      <c r="DN447" s="23" t="str">
        <f>+IF(LEN($I447)&gt;5,IF(ISERROR(VLOOKUP(R447,'CODIGO PAGO'!$B$2:$B$20,1,0)),1,IF(OR(AND(CL447=1,R447&lt;&gt;"N"),AND(CL447=3,R447&lt;&gt;"B"),AND(CL447=2,LEFT(TRIM(R447),1)&lt;&gt;"I")),1,IF(OR(AND(CL447=0,R447="N"),AND(CL447=0,R447="B"),AND(CL447=0,LEFT(TRIM(R447),1)="I")),1,0))),"")</f>
        <v/>
      </c>
      <c r="DO447" s="23" t="str">
        <f t="shared" si="246"/>
        <v/>
      </c>
      <c r="DP447" s="23" t="str">
        <f>+IF(LEN($I447)&gt;5,IF(ISERROR(VLOOKUP(T447,'CODIGO PAGO'!$B$2:$B$20,1,0)),1,IF(OR(AND(CN447=1,T447&lt;&gt;"N"),AND(CN447=3,T447&lt;&gt;"B"),AND(CN447=2,LEFT(TRIM(T447),1)&lt;&gt;"I")),1,IF(OR(AND(CN447=0,T447="N"),AND(CN447=0,T447="B"),AND(CN447=0,LEFT(TRIM(T447),1)="I")),1,0))),"")</f>
        <v/>
      </c>
      <c r="DQ447" s="23" t="str">
        <f t="shared" si="247"/>
        <v/>
      </c>
      <c r="DR447" s="23" t="str">
        <f>+IF(LEN($I447)&gt;5,IF(ISERROR(VLOOKUP(V447,'CODIGO PAGO'!$B$2:$B$20,1,0)),1,IF(OR(AND(CP447=1,V447&lt;&gt;"N"),AND(CP447=3,V447&lt;&gt;"B"),AND(CP447=2,LEFT(TRIM(V447),1)&lt;&gt;"I")),1,IF(OR(AND(CP447=0,V447="N"),AND(CP447=0,V447="B"),AND(CP447=0,LEFT(TRIM(V447),1)="I")),1,0))),"")</f>
        <v/>
      </c>
      <c r="DS447" s="23" t="str">
        <f t="shared" si="248"/>
        <v/>
      </c>
      <c r="DT447" s="23" t="str">
        <f>+IF(LEN($I447)&gt;5,IF(ISERROR(VLOOKUP(X447,'CODIGO PAGO'!$B$2:$B$20,1,0)),1,IF(OR(AND(CR447=1,X447&lt;&gt;"N"),AND(CR447=3,X447&lt;&gt;"B"),AND(CR447=2,LEFT(TRIM(X447),1)&lt;&gt;"I")),1,IF(OR(AND(CR447=0,X447="N"),AND(CR447=0,X447="B"),AND(CR447=0,LEFT(TRIM(X447),1)="I")),1,0))),"")</f>
        <v/>
      </c>
      <c r="DU447" s="23" t="str">
        <f t="shared" si="249"/>
        <v/>
      </c>
      <c r="DV447" s="23" t="str">
        <f>+IF(LEN($I447)&gt;5,IF(ISERROR(VLOOKUP(Z447,'CODIGO PAGO'!$B$2:$B$20,1,0)),1,IF(OR(AND(CT447=1,Z447&lt;&gt;"N"),AND(CT447=3,Z447&lt;&gt;"B"),AND(CT447=2,LEFT(TRIM(Z447),1)&lt;&gt;"I")),1,IF(OR(AND(CT447=0,Z447="N"),AND(CT447=0,Z447="B"),AND(CT447=0,LEFT(TRIM(Z447),1)="I")),1,0))),"")</f>
        <v/>
      </c>
      <c r="DW447" s="23" t="str">
        <f t="shared" si="250"/>
        <v/>
      </c>
      <c r="DX447" s="23" t="str">
        <f>+IF(LEN($I447)&gt;5,IF(ISERROR(VLOOKUP(AB447,'CODIGO PAGO'!$B$2:$B$20,1,0)),1,IF(OR(AND(CV447=1,AB447&lt;&gt;"N"),AND(CV447=3,AB447&lt;&gt;"B"),AND(CV447=2,LEFT(TRIM(AB447),1)&lt;&gt;"I")),1,IF(OR(AND(CV447=0,AB447="N"),AND(CV447=0,AB447="B"),AND(CV447=0,LEFT(TRIM(AB447),1)="I")),1,0))),"")</f>
        <v/>
      </c>
      <c r="DY447" s="23" t="str">
        <f t="shared" si="251"/>
        <v/>
      </c>
      <c r="DZ447" s="23" t="str">
        <f>+IF(LEN($I447)&gt;5,IF(ISERROR(VLOOKUP(AD447,'CODIGO PAGO'!$B$2:$B$20,1,0)),1,IF(OR(AND(CX447=1,AD447&lt;&gt;"N"),AND(CX447=3,AD447&lt;&gt;"B"),AND(CX447=2,LEFT(TRIM(AD447),1)&lt;&gt;"I")),1,IF(OR(AND(CX447=0,AD447="N"),AND(CX447=0,AD447="B"),AND(CX447=0,LEFT(TRIM(AD447),1)="I")),1,0))),"")</f>
        <v/>
      </c>
      <c r="EA447" s="23" t="str">
        <f t="shared" si="252"/>
        <v/>
      </c>
      <c r="EB447" s="23" t="str">
        <f>+IF(LEN($I447)&gt;5,IF(ISERROR(VLOOKUP(AF447,'CODIGO PAGO'!$B$2:$B$20,1,0)),1,IF(OR(AND(CZ447=1,AF447&lt;&gt;"N"),AND(CZ447=3,AF447&lt;&gt;"B"),AND(CZ447=2,LEFT(TRIM(AF447),1)&lt;&gt;"I")),1,IF(OR(AND(CZ447=0,AF447="N"),AND(CZ447=0,AF447="B"),AND(CZ447=0,LEFT(TRIM(AF447),1)="I")),1,0))),"")</f>
        <v/>
      </c>
      <c r="EC447" s="23" t="str">
        <f t="shared" si="253"/>
        <v/>
      </c>
      <c r="ED447" s="23" t="str">
        <f>+IF(LEN($I447)&gt;5,IF(ISERROR(VLOOKUP(AH447,'CODIGO PAGO'!$B$2:$B$20,1,0)),1,IF(OR(AND(DB447=1,AH447&lt;&gt;"N"),AND(DB447=3,AH447&lt;&gt;"B"),AND(DB447=2,LEFT(TRIM(AH447),1)&lt;&gt;"I")),1,IF(OR(AND(DB447=0,AH447="N"),AND(DB447=0,AH447="B"),AND(DB447=0,LEFT(TRIM(AH447),1)="I")),1,0))),"")</f>
        <v/>
      </c>
      <c r="EE447" s="23" t="str">
        <f t="shared" si="254"/>
        <v/>
      </c>
      <c r="EF447" s="23" t="str">
        <f>+IF(LEN($I447)&gt;5,IF(ISERROR(VLOOKUP(AJ447,'CODIGO PAGO'!$B$2:$B$20,1,0)),1,IF(OR(AND(DD447=1,AJ447&lt;&gt;"N"),AND(DD447=3,AJ447&lt;&gt;"B"),AND(DD447=2,LEFT(TRIM(AJ447),1)&lt;&gt;"I")),1,IF(OR(AND(DD447=0,AJ447="N"),AND(DD447=0,AJ447="B"),AND(DD447=0,LEFT(TRIM(AJ447),1)="I")),1,0))),"")</f>
        <v/>
      </c>
      <c r="EG447" s="23" t="str">
        <f t="shared" si="255"/>
        <v/>
      </c>
      <c r="EH447" s="23" t="str">
        <f>+IF(LEN($I447)&gt;5,IF(ISERROR(VLOOKUP(AL447,'CODIGO PAGO'!$B$2:$B$20,1,0)),1,IF(OR(AND(DF447=1,AL447&lt;&gt;"N"),AND(DF447=3,AL447&lt;&gt;"B"),AND(DF447=2,LEFT(TRIM(AL447),1)&lt;&gt;"I")),1,IF(OR(AND(DF447=0,AL447="N"),AND(DF447=0,AL447="B"),AND(DF447=0,LEFT(TRIM(AL447),1)="I")),1,0))),"")</f>
        <v/>
      </c>
      <c r="EI447" s="23" t="str">
        <f t="shared" si="256"/>
        <v/>
      </c>
      <c r="EJ447" s="23" t="str">
        <f>+IF(LEN($I447)&gt;5,IF(ISERROR(VLOOKUP(AN447,'CODIGO PAGO'!$B$2:$B$20,1,0)),1,IF(OR(AND(DH447=1,AN447&lt;&gt;"N"),AND(DH447=3,AN447&lt;&gt;"B"),AND(DH447=2,LEFT(TRIM(AN447),1)&lt;&gt;"I")),1,IF(OR(AND(DH447=0,AN447="N"),AND(DH447=0,AN447="B"),AND(DH447=0,LEFT(TRIM(AN447),1)="I")),1,0))),"")</f>
        <v/>
      </c>
      <c r="EK447" s="23" t="str">
        <f t="shared" si="257"/>
        <v/>
      </c>
      <c r="EL447" s="24" t="str">
        <f t="shared" si="258"/>
        <v/>
      </c>
    </row>
    <row r="448" spans="1:142" s="26" customFormat="1">
      <c r="A448" s="15" t="str">
        <f t="shared" si="224"/>
        <v/>
      </c>
      <c r="B448" s="1" t="str">
        <f>+IF(LEN(I448)&gt;5,'CODIGO PAGO'!$B$28,"")</f>
        <v/>
      </c>
      <c r="C448" s="1" t="str">
        <f>+IF(LEN($I448)&gt;5,BD!D448,"")</f>
        <v/>
      </c>
      <c r="D448" s="168" t="str">
        <f>+IF(LEN($I448)&gt;5,BD!A448,"")</f>
        <v/>
      </c>
      <c r="E448" s="1" t="str">
        <f>+IF(LEN($I448)&gt;5,BD!B448,"")</f>
        <v/>
      </c>
      <c r="F448" s="1" t="str">
        <f>+IF(LEN($I448)&gt;5,BD!C448,"")</f>
        <v/>
      </c>
      <c r="G448" s="141"/>
      <c r="H448" s="141"/>
      <c r="I448" s="1" t="str">
        <f>+IF(LEN(BD!G448)&gt;5,BD!G448,"")</f>
        <v/>
      </c>
      <c r="J448" s="167" t="str">
        <f>+IF(LEN($I448)&gt;5,BD!E448,"")</f>
        <v/>
      </c>
      <c r="K448" s="6" t="str">
        <f t="shared" si="225"/>
        <v/>
      </c>
      <c r="L448" s="87" t="str">
        <f>+IF(LEN($I448)&gt;5,BD!H448,"")</f>
        <v/>
      </c>
      <c r="M448" s="40" t="str">
        <f t="shared" si="226"/>
        <v/>
      </c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4" t="str">
        <f t="shared" si="227"/>
        <v/>
      </c>
      <c r="AQ448" s="5" t="str">
        <f t="shared" si="228"/>
        <v/>
      </c>
      <c r="AR448" s="91" t="str">
        <f t="shared" si="229"/>
        <v/>
      </c>
      <c r="AS448" s="5" t="str">
        <f t="shared" si="230"/>
        <v/>
      </c>
      <c r="AT448" s="91" t="str">
        <f t="shared" si="231"/>
        <v/>
      </c>
      <c r="AU448" s="4" t="str">
        <f t="shared" si="232"/>
        <v/>
      </c>
      <c r="AV448" s="4" t="str">
        <f t="shared" si="233"/>
        <v/>
      </c>
      <c r="AW448" s="4" t="str">
        <f t="shared" si="234"/>
        <v/>
      </c>
      <c r="AX448" s="4" t="str">
        <f t="shared" si="235"/>
        <v/>
      </c>
      <c r="AY448" s="88" t="str">
        <f t="shared" si="236"/>
        <v/>
      </c>
      <c r="AZ448" s="17" t="str">
        <f t="shared" si="237"/>
        <v/>
      </c>
      <c r="BA448" s="18" t="str">
        <f t="shared" si="238"/>
        <v/>
      </c>
      <c r="BB448" s="19" t="str">
        <f>+IF(LEN(I448)&gt;5,IF(INT(RIGHT(B448,1))=9,0.5*L448*AY448,INT(MID(B448,5,LEN(B448)-4))*L448)+IFERROR(VLOOKUP(I448,AJUSTES!$A$1:$I$50,9,0),0),"")</f>
        <v/>
      </c>
      <c r="BC448" s="12"/>
      <c r="BD448" s="19" t="str">
        <f t="shared" si="239"/>
        <v/>
      </c>
      <c r="BE448" s="18" t="str">
        <f t="shared" si="240"/>
        <v/>
      </c>
      <c r="BF448" s="139" t="str">
        <f t="shared" si="241"/>
        <v/>
      </c>
      <c r="BG448" s="114"/>
      <c r="BH448" s="18" t="str">
        <f t="shared" si="242"/>
        <v/>
      </c>
      <c r="BI448" s="13"/>
      <c r="BJ448" s="12"/>
      <c r="BK448" s="12"/>
      <c r="BL448" s="145"/>
      <c r="BM448" s="12"/>
      <c r="BN448" s="12"/>
      <c r="BO448" s="12"/>
      <c r="BP448" s="12"/>
      <c r="BQ448" s="12"/>
      <c r="BR448" s="12"/>
      <c r="BS448" s="146"/>
      <c r="BT448" s="14"/>
      <c r="BU448" s="12"/>
      <c r="BV448" s="12"/>
      <c r="BW448" s="12"/>
      <c r="BX448" s="12"/>
      <c r="BY448" s="12"/>
      <c r="BZ448" s="144"/>
      <c r="CA448" s="107" t="str">
        <f>+IF(LEN($I448)&gt;5,IF(BD!F448="N/A","",BD!F448),"")</f>
        <v/>
      </c>
      <c r="CB448" s="21"/>
      <c r="CC448" s="147"/>
      <c r="CD448" s="148"/>
      <c r="CE448" s="8" t="str">
        <f>+IF(LEN(I448)&gt;5,BD!M448,"")</f>
        <v/>
      </c>
      <c r="CF448" s="16" t="str">
        <f>+IF(LEN(I448)&gt;5,BD!N448,"")</f>
        <v/>
      </c>
      <c r="CG448" s="3" t="str">
        <f t="shared" si="243"/>
        <v/>
      </c>
      <c r="CH448" s="23" t="str">
        <f>+IF(AND(LEN($I448)&gt;5),IF(AND($J448&gt;N$1,$J448&lt;=$AO$1),1,IF((COUNTIFS(INCAPACIDADES!$C$1:$C$51,$I448,INCAPACIDADES!K$1:K$51,N$1))&gt;0,2,IF(VLOOKUP($C448,BD!$D$1:$F$501,3,0)&gt;N$1,0,3))),"")</f>
        <v/>
      </c>
      <c r="CI448" s="23" t="str">
        <f>+IF(AND(LEN($I448)&gt;5),IF(AND($J448&gt;O$1,$J448&lt;=$AO$1),1,IF((COUNTIFS(INCAPACIDADES!$C$1:$C$51,$I448,INCAPACIDADES!L$1:L$51,O$1))&gt;0,2,IF(VLOOKUP($C448,BD!$D$1:$F$501,3,0)&gt;O$1,0,3))),"")</f>
        <v/>
      </c>
      <c r="CJ448" s="23" t="str">
        <f>+IF(AND(LEN($I448)&gt;5),IF(AND($J448&gt;P$1,$J448&lt;=$AO$1),1,IF((COUNTIFS(INCAPACIDADES!$C$1:$C$51,$I448,INCAPACIDADES!M$1:M$51,P$1))&gt;0,2,IF(VLOOKUP($C448,BD!$D$1:$F$501,3,0)&gt;P$1,0,3))),"")</f>
        <v/>
      </c>
      <c r="CK448" s="23" t="str">
        <f>+IF(AND(LEN($I448)&gt;5),IF(AND($J448&gt;Q$1,$J448&lt;=$AO$1),1,IF((COUNTIFS(INCAPACIDADES!$C$1:$C$51,$I448,INCAPACIDADES!N$1:N$51,Q$1))&gt;0,2,IF(VLOOKUP($C448,BD!$D$1:$F$501,3,0)&gt;Q$1,0,3))),"")</f>
        <v/>
      </c>
      <c r="CL448" s="23" t="str">
        <f>+IF(AND(LEN($I448)&gt;5),IF(AND($J448&gt;R$1,$J448&lt;=$AO$1),1,IF((COUNTIFS(INCAPACIDADES!$C$1:$C$51,$I448,INCAPACIDADES!O$1:O$51,R$1))&gt;0,2,IF(VLOOKUP($C448,BD!$D$1:$F$501,3,0)&gt;R$1,0,3))),"")</f>
        <v/>
      </c>
      <c r="CM448" s="23" t="str">
        <f>+IF(AND(LEN($I448)&gt;5),IF(AND($J448&gt;S$1,$J448&lt;=$AO$1),1,IF((COUNTIFS(INCAPACIDADES!$C$1:$C$51,$I448,INCAPACIDADES!P$1:P$51,S$1))&gt;0,2,IF(VLOOKUP($C448,BD!$D$1:$F$501,3,0)&gt;S$1,0,3))),"")</f>
        <v/>
      </c>
      <c r="CN448" s="23" t="str">
        <f>+IF(AND(LEN($I448)&gt;5),IF(AND($J448&gt;T$1,$J448&lt;=$AO$1),1,IF((COUNTIFS(INCAPACIDADES!$C$1:$C$51,$I448,INCAPACIDADES!Q$1:Q$51,T$1))&gt;0,2,IF(VLOOKUP($C448,BD!$D$1:$F$501,3,0)&gt;T$1,0,3))),"")</f>
        <v/>
      </c>
      <c r="CO448" s="23" t="str">
        <f>+IF(AND(LEN($I448)&gt;5),IF(AND($J448&gt;U$1,$J448&lt;=$AO$1),1,IF((COUNTIFS(INCAPACIDADES!$C$1:$C$51,$I448,INCAPACIDADES!R$1:R$51,U$1))&gt;0,2,IF(VLOOKUP($C448,BD!$D$1:$F$501,3,0)&gt;U$1,0,3))),"")</f>
        <v/>
      </c>
      <c r="CP448" s="23" t="str">
        <f>+IF(AND(LEN($I448)&gt;5),IF(AND($J448&gt;V$1,$J448&lt;=$AO$1),1,IF((COUNTIFS(INCAPACIDADES!$C$1:$C$51,$I448,INCAPACIDADES!S$1:S$51,V$1))&gt;0,2,IF(VLOOKUP($C448,BD!$D$1:$F$501,3,0)&gt;V$1,0,3))),"")</f>
        <v/>
      </c>
      <c r="CQ448" s="23" t="str">
        <f>+IF(AND(LEN($I448)&gt;5),IF(AND($J448&gt;W$1,$J448&lt;=$AO$1),1,IF((COUNTIFS(INCAPACIDADES!$C$1:$C$51,$I448,INCAPACIDADES!T$1:T$51,W$1))&gt;0,2,IF(VLOOKUP($C448,BD!$D$1:$F$501,3,0)&gt;W$1,0,3))),"")</f>
        <v/>
      </c>
      <c r="CR448" s="23" t="str">
        <f>+IF(AND(LEN($I448)&gt;5),IF(AND($J448&gt;X$1,$J448&lt;=$AO$1),1,IF((COUNTIFS(INCAPACIDADES!$C$1:$C$51,$I448,INCAPACIDADES!U$1:U$51,X$1))&gt;0,2,IF(VLOOKUP($C448,BD!$D$1:$F$501,3,0)&gt;X$1,0,3))),"")</f>
        <v/>
      </c>
      <c r="CS448" s="23" t="str">
        <f>+IF(AND(LEN($I448)&gt;5),IF(AND($J448&gt;Y$1,$J448&lt;=$AO$1),1,IF((COUNTIFS(INCAPACIDADES!$C$1:$C$51,$I448,INCAPACIDADES!V$1:V$51,Y$1))&gt;0,2,IF(VLOOKUP($C448,BD!$D$1:$F$501,3,0)&gt;Y$1,0,3))),"")</f>
        <v/>
      </c>
      <c r="CT448" s="23" t="str">
        <f>+IF(AND(LEN($I448)&gt;5),IF(AND($J448&gt;Z$1,$J448&lt;=$AO$1),1,IF((COUNTIFS(INCAPACIDADES!$C$1:$C$51,$I448,INCAPACIDADES!W$1:W$51,Z$1))&gt;0,2,IF(VLOOKUP($C448,BD!$D$1:$F$501,3,0)&gt;Z$1,0,3))),"")</f>
        <v/>
      </c>
      <c r="CU448" s="23" t="str">
        <f>+IF(AND(LEN($I448)&gt;5),IF(AND($J448&gt;AA$1,$J448&lt;=$AO$1),1,IF((COUNTIFS(INCAPACIDADES!$C$1:$C$51,$I448,INCAPACIDADES!X$1:X$51,AA$1))&gt;0,2,IF(VLOOKUP($C448,BD!$D$1:$F$501,3,0)&gt;AA$1,0,3))),"")</f>
        <v/>
      </c>
      <c r="CV448" s="23" t="str">
        <f>+IF(AND(LEN($I448)&gt;5),IF(AND($J448&gt;AB$1,$J448&lt;=$AO$1),1,IF((COUNTIFS(INCAPACIDADES!$C$1:$C$51,$I448,INCAPACIDADES!Y$1:Y$51,AB$1))&gt;0,2,IF(VLOOKUP($C448,BD!$D$1:$F$501,3,0)&gt;AB$1,0,3))),"")</f>
        <v/>
      </c>
      <c r="CW448" s="23" t="str">
        <f>+IF(AND(LEN($I448)&gt;5),IF(AND($J448&gt;AC$1,$J448&lt;=$AO$1),1,IF((COUNTIFS(INCAPACIDADES!$C$1:$C$51,$I448,INCAPACIDADES!Z$1:Z$51,AC$1))&gt;0,2,IF(VLOOKUP($C448,BD!$D$1:$F$501,3,0)&gt;AC$1,0,3))),"")</f>
        <v/>
      </c>
      <c r="CX448" s="23" t="str">
        <f>+IF(AND(LEN($I448)&gt;5),IF(AND($J448&gt;AD$1,$J448&lt;=$AO$1),1,IF((COUNTIFS(INCAPACIDADES!$C$1:$C$51,$I448,INCAPACIDADES!AA$1:AA$51,AD$1))&gt;0,2,IF(VLOOKUP($C448,BD!$D$1:$F$501,3,0)&gt;AD$1,0,3))),"")</f>
        <v/>
      </c>
      <c r="CY448" s="23" t="str">
        <f>+IF(AND(LEN($I448)&gt;5),IF(AND($J448&gt;AE$1,$J448&lt;=$AO$1),1,IF((COUNTIFS(INCAPACIDADES!$C$1:$C$51,$I448,INCAPACIDADES!AB$1:AB$51,AE$1))&gt;0,2,IF(VLOOKUP($C448,BD!$D$1:$F$501,3,0)&gt;AE$1,0,3))),"")</f>
        <v/>
      </c>
      <c r="CZ448" s="23" t="str">
        <f>+IF(AND(LEN($I448)&gt;5),IF(AND($J448&gt;AF$1,$J448&lt;=$AO$1),1,IF((COUNTIFS(INCAPACIDADES!$C$1:$C$51,$I448,INCAPACIDADES!AC$1:AC$51,AF$1))&gt;0,2,IF(VLOOKUP($C448,BD!$D$1:$F$501,3,0)&gt;AF$1,0,3))),"")</f>
        <v/>
      </c>
      <c r="DA448" s="23" t="str">
        <f>+IF(AND(LEN($I448)&gt;5),IF(AND($J448&gt;AG$1,$J448&lt;=$AO$1),1,IF((COUNTIFS(INCAPACIDADES!$C$1:$C$51,$I448,INCAPACIDADES!AD$1:AD$51,AG$1))&gt;0,2,IF(VLOOKUP($C448,BD!$D$1:$F$501,3,0)&gt;AG$1,0,3))),"")</f>
        <v/>
      </c>
      <c r="DB448" s="23" t="str">
        <f>+IF(AND(LEN($I448)&gt;5),IF(AND($J448&gt;AH$1,$J448&lt;=$AO$1),1,IF((COUNTIFS(INCAPACIDADES!$C$1:$C$51,$I448,INCAPACIDADES!AE$1:AE$51,AH$1))&gt;0,2,IF(VLOOKUP($C448,BD!$D$1:$F$501,3,0)&gt;AH$1,0,3))),"")</f>
        <v/>
      </c>
      <c r="DC448" s="23" t="str">
        <f>+IF(AND(LEN($I448)&gt;5),IF(AND($J448&gt;AI$1,$J448&lt;=$AO$1),1,IF((COUNTIFS(INCAPACIDADES!$C$1:$C$51,$I448,INCAPACIDADES!AF$1:AF$51,AI$1))&gt;0,2,IF(VLOOKUP($C448,BD!$D$1:$F$501,3,0)&gt;AI$1,0,3))),"")</f>
        <v/>
      </c>
      <c r="DD448" s="23" t="str">
        <f>+IF(AND(LEN($I448)&gt;5),IF(AND($J448&gt;AJ$1,$J448&lt;=$AO$1),1,IF((COUNTIFS(INCAPACIDADES!$C$1:$C$51,$I448,INCAPACIDADES!AG$1:AG$51,AJ$1))&gt;0,2,IF(VLOOKUP($C448,BD!$D$1:$F$501,3,0)&gt;AJ$1,0,3))),"")</f>
        <v/>
      </c>
      <c r="DE448" s="23" t="str">
        <f>+IF(AND(LEN($I448)&gt;5),IF(AND($J448&gt;AK$1,$J448&lt;=$AO$1),1,IF((COUNTIFS(INCAPACIDADES!$C$1:$C$51,$I448,INCAPACIDADES!AH$1:AH$51,AK$1))&gt;0,2,IF(VLOOKUP($C448,BD!$D$1:$F$501,3,0)&gt;AK$1,0,3))),"")</f>
        <v/>
      </c>
      <c r="DF448" s="23" t="str">
        <f>+IF(AND(LEN($I448)&gt;5),IF(AND($J448&gt;AL$1,$J448&lt;=$AO$1),1,IF((COUNTIFS(INCAPACIDADES!$C$1:$C$51,$I448,INCAPACIDADES!AI$1:AI$51,AL$1))&gt;0,2,IF(VLOOKUP($C448,BD!$D$1:$F$501,3,0)&gt;AL$1,0,3))),"")</f>
        <v/>
      </c>
      <c r="DG448" s="23" t="str">
        <f>+IF(AND(LEN($I448)&gt;5),IF(AND($J448&gt;AM$1,$J448&lt;=$AO$1),1,IF((COUNTIFS(INCAPACIDADES!$C$1:$C$51,$I448,INCAPACIDADES!AJ$1:AJ$51,AM$1))&gt;0,2,IF(VLOOKUP($C448,BD!$D$1:$F$501,3,0)&gt;AM$1,0,3))),"")</f>
        <v/>
      </c>
      <c r="DH448" s="23" t="str">
        <f>+IF(AND(LEN($I448)&gt;5),IF(AND($J448&gt;AN$1,$J448&lt;=$AO$1),1,IF((COUNTIFS(INCAPACIDADES!$C$1:$C$51,$I448,INCAPACIDADES!AK$1:AK$51,AN$1))&gt;0,2,IF(VLOOKUP($C448,BD!$D$1:$F$501,3,0)&gt;AN$1,0,3))),"")</f>
        <v/>
      </c>
      <c r="DI448" s="23" t="str">
        <f>+IF(AND(LEN($I448)&gt;5),IF(AND($J448&gt;AO$1,$J448&lt;=$AO$1),1,IF((COUNTIFS(INCAPACIDADES!$C$1:$C$51,$I448,INCAPACIDADES!AL$1:AL$51,AO$1))&gt;0,2,IF(VLOOKUP($C448,BD!$D$1:$F$501,3,0)&gt;AO$1,0,3))),"")</f>
        <v/>
      </c>
      <c r="DJ448" s="23" t="str">
        <f>+IF(LEN($I448)&gt;5,IF(ISERROR(VLOOKUP(N448,'CODIGO PAGO'!$B$2:$B$20,1,0)),1,IF(OR(AND(CH448=1,N448&lt;&gt;"N"),AND(CH448=3,N448&lt;&gt;"B"),AND(CH448=2,LEFT(TRIM(N448),1)&lt;&gt;"I")),1,IF(OR(AND(CH448=0,N448="N"),AND(CH448=0,N448="B"),AND(CH448=0,LEFT(TRIM(N448),1)="I")),1,0))),"")</f>
        <v/>
      </c>
      <c r="DK448" s="23" t="str">
        <f t="shared" si="244"/>
        <v/>
      </c>
      <c r="DL448" s="23" t="str">
        <f>+IF(LEN($I448)&gt;5,IF(ISERROR(VLOOKUP(P448,'CODIGO PAGO'!$B$2:$B$20,1,0)),1,IF(OR(AND(CJ448=1,P448&lt;&gt;"N"),AND(CJ448=3,P448&lt;&gt;"B"),AND(CJ448=2,LEFT(TRIM(P448),1)&lt;&gt;"I")),1,IF(OR(AND(CJ448=0,P448="N"),AND(CJ448=0,P448="B"),AND(CJ448=0,LEFT(TRIM(P448),1)="I")),1,0))),"")</f>
        <v/>
      </c>
      <c r="DM448" s="23" t="str">
        <f t="shared" si="245"/>
        <v/>
      </c>
      <c r="DN448" s="23" t="str">
        <f>+IF(LEN($I448)&gt;5,IF(ISERROR(VLOOKUP(R448,'CODIGO PAGO'!$B$2:$B$20,1,0)),1,IF(OR(AND(CL448=1,R448&lt;&gt;"N"),AND(CL448=3,R448&lt;&gt;"B"),AND(CL448=2,LEFT(TRIM(R448),1)&lt;&gt;"I")),1,IF(OR(AND(CL448=0,R448="N"),AND(CL448=0,R448="B"),AND(CL448=0,LEFT(TRIM(R448),1)="I")),1,0))),"")</f>
        <v/>
      </c>
      <c r="DO448" s="23" t="str">
        <f t="shared" si="246"/>
        <v/>
      </c>
      <c r="DP448" s="23" t="str">
        <f>+IF(LEN($I448)&gt;5,IF(ISERROR(VLOOKUP(T448,'CODIGO PAGO'!$B$2:$B$20,1,0)),1,IF(OR(AND(CN448=1,T448&lt;&gt;"N"),AND(CN448=3,T448&lt;&gt;"B"),AND(CN448=2,LEFT(TRIM(T448),1)&lt;&gt;"I")),1,IF(OR(AND(CN448=0,T448="N"),AND(CN448=0,T448="B"),AND(CN448=0,LEFT(TRIM(T448),1)="I")),1,0))),"")</f>
        <v/>
      </c>
      <c r="DQ448" s="23" t="str">
        <f t="shared" si="247"/>
        <v/>
      </c>
      <c r="DR448" s="23" t="str">
        <f>+IF(LEN($I448)&gt;5,IF(ISERROR(VLOOKUP(V448,'CODIGO PAGO'!$B$2:$B$20,1,0)),1,IF(OR(AND(CP448=1,V448&lt;&gt;"N"),AND(CP448=3,V448&lt;&gt;"B"),AND(CP448=2,LEFT(TRIM(V448),1)&lt;&gt;"I")),1,IF(OR(AND(CP448=0,V448="N"),AND(CP448=0,V448="B"),AND(CP448=0,LEFT(TRIM(V448),1)="I")),1,0))),"")</f>
        <v/>
      </c>
      <c r="DS448" s="23" t="str">
        <f t="shared" si="248"/>
        <v/>
      </c>
      <c r="DT448" s="23" t="str">
        <f>+IF(LEN($I448)&gt;5,IF(ISERROR(VLOOKUP(X448,'CODIGO PAGO'!$B$2:$B$20,1,0)),1,IF(OR(AND(CR448=1,X448&lt;&gt;"N"),AND(CR448=3,X448&lt;&gt;"B"),AND(CR448=2,LEFT(TRIM(X448),1)&lt;&gt;"I")),1,IF(OR(AND(CR448=0,X448="N"),AND(CR448=0,X448="B"),AND(CR448=0,LEFT(TRIM(X448),1)="I")),1,0))),"")</f>
        <v/>
      </c>
      <c r="DU448" s="23" t="str">
        <f t="shared" si="249"/>
        <v/>
      </c>
      <c r="DV448" s="23" t="str">
        <f>+IF(LEN($I448)&gt;5,IF(ISERROR(VLOOKUP(Z448,'CODIGO PAGO'!$B$2:$B$20,1,0)),1,IF(OR(AND(CT448=1,Z448&lt;&gt;"N"),AND(CT448=3,Z448&lt;&gt;"B"),AND(CT448=2,LEFT(TRIM(Z448),1)&lt;&gt;"I")),1,IF(OR(AND(CT448=0,Z448="N"),AND(CT448=0,Z448="B"),AND(CT448=0,LEFT(TRIM(Z448),1)="I")),1,0))),"")</f>
        <v/>
      </c>
      <c r="DW448" s="23" t="str">
        <f t="shared" si="250"/>
        <v/>
      </c>
      <c r="DX448" s="23" t="str">
        <f>+IF(LEN($I448)&gt;5,IF(ISERROR(VLOOKUP(AB448,'CODIGO PAGO'!$B$2:$B$20,1,0)),1,IF(OR(AND(CV448=1,AB448&lt;&gt;"N"),AND(CV448=3,AB448&lt;&gt;"B"),AND(CV448=2,LEFT(TRIM(AB448),1)&lt;&gt;"I")),1,IF(OR(AND(CV448=0,AB448="N"),AND(CV448=0,AB448="B"),AND(CV448=0,LEFT(TRIM(AB448),1)="I")),1,0))),"")</f>
        <v/>
      </c>
      <c r="DY448" s="23" t="str">
        <f t="shared" si="251"/>
        <v/>
      </c>
      <c r="DZ448" s="23" t="str">
        <f>+IF(LEN($I448)&gt;5,IF(ISERROR(VLOOKUP(AD448,'CODIGO PAGO'!$B$2:$B$20,1,0)),1,IF(OR(AND(CX448=1,AD448&lt;&gt;"N"),AND(CX448=3,AD448&lt;&gt;"B"),AND(CX448=2,LEFT(TRIM(AD448),1)&lt;&gt;"I")),1,IF(OR(AND(CX448=0,AD448="N"),AND(CX448=0,AD448="B"),AND(CX448=0,LEFT(TRIM(AD448),1)="I")),1,0))),"")</f>
        <v/>
      </c>
      <c r="EA448" s="23" t="str">
        <f t="shared" si="252"/>
        <v/>
      </c>
      <c r="EB448" s="23" t="str">
        <f>+IF(LEN($I448)&gt;5,IF(ISERROR(VLOOKUP(AF448,'CODIGO PAGO'!$B$2:$B$20,1,0)),1,IF(OR(AND(CZ448=1,AF448&lt;&gt;"N"),AND(CZ448=3,AF448&lt;&gt;"B"),AND(CZ448=2,LEFT(TRIM(AF448),1)&lt;&gt;"I")),1,IF(OR(AND(CZ448=0,AF448="N"),AND(CZ448=0,AF448="B"),AND(CZ448=0,LEFT(TRIM(AF448),1)="I")),1,0))),"")</f>
        <v/>
      </c>
      <c r="EC448" s="23" t="str">
        <f t="shared" si="253"/>
        <v/>
      </c>
      <c r="ED448" s="23" t="str">
        <f>+IF(LEN($I448)&gt;5,IF(ISERROR(VLOOKUP(AH448,'CODIGO PAGO'!$B$2:$B$20,1,0)),1,IF(OR(AND(DB448=1,AH448&lt;&gt;"N"),AND(DB448=3,AH448&lt;&gt;"B"),AND(DB448=2,LEFT(TRIM(AH448),1)&lt;&gt;"I")),1,IF(OR(AND(DB448=0,AH448="N"),AND(DB448=0,AH448="B"),AND(DB448=0,LEFT(TRIM(AH448),1)="I")),1,0))),"")</f>
        <v/>
      </c>
      <c r="EE448" s="23" t="str">
        <f t="shared" si="254"/>
        <v/>
      </c>
      <c r="EF448" s="23" t="str">
        <f>+IF(LEN($I448)&gt;5,IF(ISERROR(VLOOKUP(AJ448,'CODIGO PAGO'!$B$2:$B$20,1,0)),1,IF(OR(AND(DD448=1,AJ448&lt;&gt;"N"),AND(DD448=3,AJ448&lt;&gt;"B"),AND(DD448=2,LEFT(TRIM(AJ448),1)&lt;&gt;"I")),1,IF(OR(AND(DD448=0,AJ448="N"),AND(DD448=0,AJ448="B"),AND(DD448=0,LEFT(TRIM(AJ448),1)="I")),1,0))),"")</f>
        <v/>
      </c>
      <c r="EG448" s="23" t="str">
        <f t="shared" si="255"/>
        <v/>
      </c>
      <c r="EH448" s="23" t="str">
        <f>+IF(LEN($I448)&gt;5,IF(ISERROR(VLOOKUP(AL448,'CODIGO PAGO'!$B$2:$B$20,1,0)),1,IF(OR(AND(DF448=1,AL448&lt;&gt;"N"),AND(DF448=3,AL448&lt;&gt;"B"),AND(DF448=2,LEFT(TRIM(AL448),1)&lt;&gt;"I")),1,IF(OR(AND(DF448=0,AL448="N"),AND(DF448=0,AL448="B"),AND(DF448=0,LEFT(TRIM(AL448),1)="I")),1,0))),"")</f>
        <v/>
      </c>
      <c r="EI448" s="23" t="str">
        <f t="shared" si="256"/>
        <v/>
      </c>
      <c r="EJ448" s="23" t="str">
        <f>+IF(LEN($I448)&gt;5,IF(ISERROR(VLOOKUP(AN448,'CODIGO PAGO'!$B$2:$B$20,1,0)),1,IF(OR(AND(DH448=1,AN448&lt;&gt;"N"),AND(DH448=3,AN448&lt;&gt;"B"),AND(DH448=2,LEFT(TRIM(AN448),1)&lt;&gt;"I")),1,IF(OR(AND(DH448=0,AN448="N"),AND(DH448=0,AN448="B"),AND(DH448=0,LEFT(TRIM(AN448),1)="I")),1,0))),"")</f>
        <v/>
      </c>
      <c r="EK448" s="23" t="str">
        <f t="shared" si="257"/>
        <v/>
      </c>
      <c r="EL448" s="24" t="str">
        <f t="shared" si="258"/>
        <v/>
      </c>
    </row>
    <row r="449" spans="1:142" s="26" customFormat="1">
      <c r="A449" s="15" t="str">
        <f t="shared" si="224"/>
        <v/>
      </c>
      <c r="B449" s="1" t="str">
        <f>+IF(LEN(I449)&gt;5,'CODIGO PAGO'!$B$28,"")</f>
        <v/>
      </c>
      <c r="C449" s="1" t="str">
        <f>+IF(LEN($I449)&gt;5,BD!D449,"")</f>
        <v/>
      </c>
      <c r="D449" s="168" t="str">
        <f>+IF(LEN($I449)&gt;5,BD!A449,"")</f>
        <v/>
      </c>
      <c r="E449" s="1" t="str">
        <f>+IF(LEN($I449)&gt;5,BD!B449,"")</f>
        <v/>
      </c>
      <c r="F449" s="1" t="str">
        <f>+IF(LEN($I449)&gt;5,BD!C449,"")</f>
        <v/>
      </c>
      <c r="G449" s="141"/>
      <c r="H449" s="141"/>
      <c r="I449" s="1" t="str">
        <f>+IF(LEN(BD!G449)&gt;5,BD!G449,"")</f>
        <v/>
      </c>
      <c r="J449" s="167" t="str">
        <f>+IF(LEN($I449)&gt;5,BD!E449,"")</f>
        <v/>
      </c>
      <c r="K449" s="6" t="str">
        <f t="shared" si="225"/>
        <v/>
      </c>
      <c r="L449" s="87" t="str">
        <f>+IF(LEN($I449)&gt;5,BD!H449,"")</f>
        <v/>
      </c>
      <c r="M449" s="40" t="str">
        <f t="shared" si="226"/>
        <v/>
      </c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4" t="str">
        <f t="shared" si="227"/>
        <v/>
      </c>
      <c r="AQ449" s="5" t="str">
        <f t="shared" si="228"/>
        <v/>
      </c>
      <c r="AR449" s="91" t="str">
        <f t="shared" si="229"/>
        <v/>
      </c>
      <c r="AS449" s="5" t="str">
        <f t="shared" si="230"/>
        <v/>
      </c>
      <c r="AT449" s="91" t="str">
        <f t="shared" si="231"/>
        <v/>
      </c>
      <c r="AU449" s="4" t="str">
        <f t="shared" si="232"/>
        <v/>
      </c>
      <c r="AV449" s="4" t="str">
        <f t="shared" si="233"/>
        <v/>
      </c>
      <c r="AW449" s="4" t="str">
        <f t="shared" si="234"/>
        <v/>
      </c>
      <c r="AX449" s="4" t="str">
        <f t="shared" si="235"/>
        <v/>
      </c>
      <c r="AY449" s="88" t="str">
        <f t="shared" si="236"/>
        <v/>
      </c>
      <c r="AZ449" s="17" t="str">
        <f t="shared" si="237"/>
        <v/>
      </c>
      <c r="BA449" s="18" t="str">
        <f t="shared" si="238"/>
        <v/>
      </c>
      <c r="BB449" s="19" t="str">
        <f>+IF(LEN(I449)&gt;5,IF(INT(RIGHT(B449,1))=9,0.5*L449*AY449,INT(MID(B449,5,LEN(B449)-4))*L449)+IFERROR(VLOOKUP(I449,AJUSTES!$A$1:$I$50,9,0),0),"")</f>
        <v/>
      </c>
      <c r="BC449" s="12"/>
      <c r="BD449" s="19" t="str">
        <f t="shared" si="239"/>
        <v/>
      </c>
      <c r="BE449" s="18" t="str">
        <f t="shared" si="240"/>
        <v/>
      </c>
      <c r="BF449" s="139" t="str">
        <f t="shared" si="241"/>
        <v/>
      </c>
      <c r="BG449" s="114"/>
      <c r="BH449" s="18" t="str">
        <f t="shared" si="242"/>
        <v/>
      </c>
      <c r="BI449" s="13"/>
      <c r="BJ449" s="12"/>
      <c r="BK449" s="12"/>
      <c r="BL449" s="145"/>
      <c r="BM449" s="12"/>
      <c r="BN449" s="12"/>
      <c r="BO449" s="12"/>
      <c r="BP449" s="12"/>
      <c r="BQ449" s="12"/>
      <c r="BR449" s="12"/>
      <c r="BS449" s="146"/>
      <c r="BT449" s="14"/>
      <c r="BU449" s="12"/>
      <c r="BV449" s="12"/>
      <c r="BW449" s="12"/>
      <c r="BX449" s="12"/>
      <c r="BY449" s="12"/>
      <c r="BZ449" s="144"/>
      <c r="CA449" s="107" t="str">
        <f>+IF(LEN($I449)&gt;5,IF(BD!F449="N/A","",BD!F449),"")</f>
        <v/>
      </c>
      <c r="CB449" s="21"/>
      <c r="CC449" s="147"/>
      <c r="CD449" s="148"/>
      <c r="CE449" s="8" t="str">
        <f>+IF(LEN(I449)&gt;5,BD!M449,"")</f>
        <v/>
      </c>
      <c r="CF449" s="16" t="str">
        <f>+IF(LEN(I449)&gt;5,BD!N449,"")</f>
        <v/>
      </c>
      <c r="CG449" s="3" t="str">
        <f t="shared" si="243"/>
        <v/>
      </c>
      <c r="CH449" s="23" t="str">
        <f>+IF(AND(LEN($I449)&gt;5),IF(AND($J449&gt;N$1,$J449&lt;=$AO$1),1,IF((COUNTIFS(INCAPACIDADES!$C$1:$C$51,$I449,INCAPACIDADES!K$1:K$51,N$1))&gt;0,2,IF(VLOOKUP($C449,BD!$D$1:$F$501,3,0)&gt;N$1,0,3))),"")</f>
        <v/>
      </c>
      <c r="CI449" s="23" t="str">
        <f>+IF(AND(LEN($I449)&gt;5),IF(AND($J449&gt;O$1,$J449&lt;=$AO$1),1,IF((COUNTIFS(INCAPACIDADES!$C$1:$C$51,$I449,INCAPACIDADES!L$1:L$51,O$1))&gt;0,2,IF(VLOOKUP($C449,BD!$D$1:$F$501,3,0)&gt;O$1,0,3))),"")</f>
        <v/>
      </c>
      <c r="CJ449" s="23" t="str">
        <f>+IF(AND(LEN($I449)&gt;5),IF(AND($J449&gt;P$1,$J449&lt;=$AO$1),1,IF((COUNTIFS(INCAPACIDADES!$C$1:$C$51,$I449,INCAPACIDADES!M$1:M$51,P$1))&gt;0,2,IF(VLOOKUP($C449,BD!$D$1:$F$501,3,0)&gt;P$1,0,3))),"")</f>
        <v/>
      </c>
      <c r="CK449" s="23" t="str">
        <f>+IF(AND(LEN($I449)&gt;5),IF(AND($J449&gt;Q$1,$J449&lt;=$AO$1),1,IF((COUNTIFS(INCAPACIDADES!$C$1:$C$51,$I449,INCAPACIDADES!N$1:N$51,Q$1))&gt;0,2,IF(VLOOKUP($C449,BD!$D$1:$F$501,3,0)&gt;Q$1,0,3))),"")</f>
        <v/>
      </c>
      <c r="CL449" s="23" t="str">
        <f>+IF(AND(LEN($I449)&gt;5),IF(AND($J449&gt;R$1,$J449&lt;=$AO$1),1,IF((COUNTIFS(INCAPACIDADES!$C$1:$C$51,$I449,INCAPACIDADES!O$1:O$51,R$1))&gt;0,2,IF(VLOOKUP($C449,BD!$D$1:$F$501,3,0)&gt;R$1,0,3))),"")</f>
        <v/>
      </c>
      <c r="CM449" s="23" t="str">
        <f>+IF(AND(LEN($I449)&gt;5),IF(AND($J449&gt;S$1,$J449&lt;=$AO$1),1,IF((COUNTIFS(INCAPACIDADES!$C$1:$C$51,$I449,INCAPACIDADES!P$1:P$51,S$1))&gt;0,2,IF(VLOOKUP($C449,BD!$D$1:$F$501,3,0)&gt;S$1,0,3))),"")</f>
        <v/>
      </c>
      <c r="CN449" s="23" t="str">
        <f>+IF(AND(LEN($I449)&gt;5),IF(AND($J449&gt;T$1,$J449&lt;=$AO$1),1,IF((COUNTIFS(INCAPACIDADES!$C$1:$C$51,$I449,INCAPACIDADES!Q$1:Q$51,T$1))&gt;0,2,IF(VLOOKUP($C449,BD!$D$1:$F$501,3,0)&gt;T$1,0,3))),"")</f>
        <v/>
      </c>
      <c r="CO449" s="23" t="str">
        <f>+IF(AND(LEN($I449)&gt;5),IF(AND($J449&gt;U$1,$J449&lt;=$AO$1),1,IF((COUNTIFS(INCAPACIDADES!$C$1:$C$51,$I449,INCAPACIDADES!R$1:R$51,U$1))&gt;0,2,IF(VLOOKUP($C449,BD!$D$1:$F$501,3,0)&gt;U$1,0,3))),"")</f>
        <v/>
      </c>
      <c r="CP449" s="23" t="str">
        <f>+IF(AND(LEN($I449)&gt;5),IF(AND($J449&gt;V$1,$J449&lt;=$AO$1),1,IF((COUNTIFS(INCAPACIDADES!$C$1:$C$51,$I449,INCAPACIDADES!S$1:S$51,V$1))&gt;0,2,IF(VLOOKUP($C449,BD!$D$1:$F$501,3,0)&gt;V$1,0,3))),"")</f>
        <v/>
      </c>
      <c r="CQ449" s="23" t="str">
        <f>+IF(AND(LEN($I449)&gt;5),IF(AND($J449&gt;W$1,$J449&lt;=$AO$1),1,IF((COUNTIFS(INCAPACIDADES!$C$1:$C$51,$I449,INCAPACIDADES!T$1:T$51,W$1))&gt;0,2,IF(VLOOKUP($C449,BD!$D$1:$F$501,3,0)&gt;W$1,0,3))),"")</f>
        <v/>
      </c>
      <c r="CR449" s="23" t="str">
        <f>+IF(AND(LEN($I449)&gt;5),IF(AND($J449&gt;X$1,$J449&lt;=$AO$1),1,IF((COUNTIFS(INCAPACIDADES!$C$1:$C$51,$I449,INCAPACIDADES!U$1:U$51,X$1))&gt;0,2,IF(VLOOKUP($C449,BD!$D$1:$F$501,3,0)&gt;X$1,0,3))),"")</f>
        <v/>
      </c>
      <c r="CS449" s="23" t="str">
        <f>+IF(AND(LEN($I449)&gt;5),IF(AND($J449&gt;Y$1,$J449&lt;=$AO$1),1,IF((COUNTIFS(INCAPACIDADES!$C$1:$C$51,$I449,INCAPACIDADES!V$1:V$51,Y$1))&gt;0,2,IF(VLOOKUP($C449,BD!$D$1:$F$501,3,0)&gt;Y$1,0,3))),"")</f>
        <v/>
      </c>
      <c r="CT449" s="23" t="str">
        <f>+IF(AND(LEN($I449)&gt;5),IF(AND($J449&gt;Z$1,$J449&lt;=$AO$1),1,IF((COUNTIFS(INCAPACIDADES!$C$1:$C$51,$I449,INCAPACIDADES!W$1:W$51,Z$1))&gt;0,2,IF(VLOOKUP($C449,BD!$D$1:$F$501,3,0)&gt;Z$1,0,3))),"")</f>
        <v/>
      </c>
      <c r="CU449" s="23" t="str">
        <f>+IF(AND(LEN($I449)&gt;5),IF(AND($J449&gt;AA$1,$J449&lt;=$AO$1),1,IF((COUNTIFS(INCAPACIDADES!$C$1:$C$51,$I449,INCAPACIDADES!X$1:X$51,AA$1))&gt;0,2,IF(VLOOKUP($C449,BD!$D$1:$F$501,3,0)&gt;AA$1,0,3))),"")</f>
        <v/>
      </c>
      <c r="CV449" s="23" t="str">
        <f>+IF(AND(LEN($I449)&gt;5),IF(AND($J449&gt;AB$1,$J449&lt;=$AO$1),1,IF((COUNTIFS(INCAPACIDADES!$C$1:$C$51,$I449,INCAPACIDADES!Y$1:Y$51,AB$1))&gt;0,2,IF(VLOOKUP($C449,BD!$D$1:$F$501,3,0)&gt;AB$1,0,3))),"")</f>
        <v/>
      </c>
      <c r="CW449" s="23" t="str">
        <f>+IF(AND(LEN($I449)&gt;5),IF(AND($J449&gt;AC$1,$J449&lt;=$AO$1),1,IF((COUNTIFS(INCAPACIDADES!$C$1:$C$51,$I449,INCAPACIDADES!Z$1:Z$51,AC$1))&gt;0,2,IF(VLOOKUP($C449,BD!$D$1:$F$501,3,0)&gt;AC$1,0,3))),"")</f>
        <v/>
      </c>
      <c r="CX449" s="23" t="str">
        <f>+IF(AND(LEN($I449)&gt;5),IF(AND($J449&gt;AD$1,$J449&lt;=$AO$1),1,IF((COUNTIFS(INCAPACIDADES!$C$1:$C$51,$I449,INCAPACIDADES!AA$1:AA$51,AD$1))&gt;0,2,IF(VLOOKUP($C449,BD!$D$1:$F$501,3,0)&gt;AD$1,0,3))),"")</f>
        <v/>
      </c>
      <c r="CY449" s="23" t="str">
        <f>+IF(AND(LEN($I449)&gt;5),IF(AND($J449&gt;AE$1,$J449&lt;=$AO$1),1,IF((COUNTIFS(INCAPACIDADES!$C$1:$C$51,$I449,INCAPACIDADES!AB$1:AB$51,AE$1))&gt;0,2,IF(VLOOKUP($C449,BD!$D$1:$F$501,3,0)&gt;AE$1,0,3))),"")</f>
        <v/>
      </c>
      <c r="CZ449" s="23" t="str">
        <f>+IF(AND(LEN($I449)&gt;5),IF(AND($J449&gt;AF$1,$J449&lt;=$AO$1),1,IF((COUNTIFS(INCAPACIDADES!$C$1:$C$51,$I449,INCAPACIDADES!AC$1:AC$51,AF$1))&gt;0,2,IF(VLOOKUP($C449,BD!$D$1:$F$501,3,0)&gt;AF$1,0,3))),"")</f>
        <v/>
      </c>
      <c r="DA449" s="23" t="str">
        <f>+IF(AND(LEN($I449)&gt;5),IF(AND($J449&gt;AG$1,$J449&lt;=$AO$1),1,IF((COUNTIFS(INCAPACIDADES!$C$1:$C$51,$I449,INCAPACIDADES!AD$1:AD$51,AG$1))&gt;0,2,IF(VLOOKUP($C449,BD!$D$1:$F$501,3,0)&gt;AG$1,0,3))),"")</f>
        <v/>
      </c>
      <c r="DB449" s="23" t="str">
        <f>+IF(AND(LEN($I449)&gt;5),IF(AND($J449&gt;AH$1,$J449&lt;=$AO$1),1,IF((COUNTIFS(INCAPACIDADES!$C$1:$C$51,$I449,INCAPACIDADES!AE$1:AE$51,AH$1))&gt;0,2,IF(VLOOKUP($C449,BD!$D$1:$F$501,3,0)&gt;AH$1,0,3))),"")</f>
        <v/>
      </c>
      <c r="DC449" s="23" t="str">
        <f>+IF(AND(LEN($I449)&gt;5),IF(AND($J449&gt;AI$1,$J449&lt;=$AO$1),1,IF((COUNTIFS(INCAPACIDADES!$C$1:$C$51,$I449,INCAPACIDADES!AF$1:AF$51,AI$1))&gt;0,2,IF(VLOOKUP($C449,BD!$D$1:$F$501,3,0)&gt;AI$1,0,3))),"")</f>
        <v/>
      </c>
      <c r="DD449" s="23" t="str">
        <f>+IF(AND(LEN($I449)&gt;5),IF(AND($J449&gt;AJ$1,$J449&lt;=$AO$1),1,IF((COUNTIFS(INCAPACIDADES!$C$1:$C$51,$I449,INCAPACIDADES!AG$1:AG$51,AJ$1))&gt;0,2,IF(VLOOKUP($C449,BD!$D$1:$F$501,3,0)&gt;AJ$1,0,3))),"")</f>
        <v/>
      </c>
      <c r="DE449" s="23" t="str">
        <f>+IF(AND(LEN($I449)&gt;5),IF(AND($J449&gt;AK$1,$J449&lt;=$AO$1),1,IF((COUNTIFS(INCAPACIDADES!$C$1:$C$51,$I449,INCAPACIDADES!AH$1:AH$51,AK$1))&gt;0,2,IF(VLOOKUP($C449,BD!$D$1:$F$501,3,0)&gt;AK$1,0,3))),"")</f>
        <v/>
      </c>
      <c r="DF449" s="23" t="str">
        <f>+IF(AND(LEN($I449)&gt;5),IF(AND($J449&gt;AL$1,$J449&lt;=$AO$1),1,IF((COUNTIFS(INCAPACIDADES!$C$1:$C$51,$I449,INCAPACIDADES!AI$1:AI$51,AL$1))&gt;0,2,IF(VLOOKUP($C449,BD!$D$1:$F$501,3,0)&gt;AL$1,0,3))),"")</f>
        <v/>
      </c>
      <c r="DG449" s="23" t="str">
        <f>+IF(AND(LEN($I449)&gt;5),IF(AND($J449&gt;AM$1,$J449&lt;=$AO$1),1,IF((COUNTIFS(INCAPACIDADES!$C$1:$C$51,$I449,INCAPACIDADES!AJ$1:AJ$51,AM$1))&gt;0,2,IF(VLOOKUP($C449,BD!$D$1:$F$501,3,0)&gt;AM$1,0,3))),"")</f>
        <v/>
      </c>
      <c r="DH449" s="23" t="str">
        <f>+IF(AND(LEN($I449)&gt;5),IF(AND($J449&gt;AN$1,$J449&lt;=$AO$1),1,IF((COUNTIFS(INCAPACIDADES!$C$1:$C$51,$I449,INCAPACIDADES!AK$1:AK$51,AN$1))&gt;0,2,IF(VLOOKUP($C449,BD!$D$1:$F$501,3,0)&gt;AN$1,0,3))),"")</f>
        <v/>
      </c>
      <c r="DI449" s="23" t="str">
        <f>+IF(AND(LEN($I449)&gt;5),IF(AND($J449&gt;AO$1,$J449&lt;=$AO$1),1,IF((COUNTIFS(INCAPACIDADES!$C$1:$C$51,$I449,INCAPACIDADES!AL$1:AL$51,AO$1))&gt;0,2,IF(VLOOKUP($C449,BD!$D$1:$F$501,3,0)&gt;AO$1,0,3))),"")</f>
        <v/>
      </c>
      <c r="DJ449" s="23" t="str">
        <f>+IF(LEN($I449)&gt;5,IF(ISERROR(VLOOKUP(N449,'CODIGO PAGO'!$B$2:$B$20,1,0)),1,IF(OR(AND(CH449=1,N449&lt;&gt;"N"),AND(CH449=3,N449&lt;&gt;"B"),AND(CH449=2,LEFT(TRIM(N449),1)&lt;&gt;"I")),1,IF(OR(AND(CH449=0,N449="N"),AND(CH449=0,N449="B"),AND(CH449=0,LEFT(TRIM(N449),1)="I")),1,0))),"")</f>
        <v/>
      </c>
      <c r="DK449" s="23" t="str">
        <f t="shared" si="244"/>
        <v/>
      </c>
      <c r="DL449" s="23" t="str">
        <f>+IF(LEN($I449)&gt;5,IF(ISERROR(VLOOKUP(P449,'CODIGO PAGO'!$B$2:$B$20,1,0)),1,IF(OR(AND(CJ449=1,P449&lt;&gt;"N"),AND(CJ449=3,P449&lt;&gt;"B"),AND(CJ449=2,LEFT(TRIM(P449),1)&lt;&gt;"I")),1,IF(OR(AND(CJ449=0,P449="N"),AND(CJ449=0,P449="B"),AND(CJ449=0,LEFT(TRIM(P449),1)="I")),1,0))),"")</f>
        <v/>
      </c>
      <c r="DM449" s="23" t="str">
        <f t="shared" si="245"/>
        <v/>
      </c>
      <c r="DN449" s="23" t="str">
        <f>+IF(LEN($I449)&gt;5,IF(ISERROR(VLOOKUP(R449,'CODIGO PAGO'!$B$2:$B$20,1,0)),1,IF(OR(AND(CL449=1,R449&lt;&gt;"N"),AND(CL449=3,R449&lt;&gt;"B"),AND(CL449=2,LEFT(TRIM(R449),1)&lt;&gt;"I")),1,IF(OR(AND(CL449=0,R449="N"),AND(CL449=0,R449="B"),AND(CL449=0,LEFT(TRIM(R449),1)="I")),1,0))),"")</f>
        <v/>
      </c>
      <c r="DO449" s="23" t="str">
        <f t="shared" si="246"/>
        <v/>
      </c>
      <c r="DP449" s="23" t="str">
        <f>+IF(LEN($I449)&gt;5,IF(ISERROR(VLOOKUP(T449,'CODIGO PAGO'!$B$2:$B$20,1,0)),1,IF(OR(AND(CN449=1,T449&lt;&gt;"N"),AND(CN449=3,T449&lt;&gt;"B"),AND(CN449=2,LEFT(TRIM(T449),1)&lt;&gt;"I")),1,IF(OR(AND(CN449=0,T449="N"),AND(CN449=0,T449="B"),AND(CN449=0,LEFT(TRIM(T449),1)="I")),1,0))),"")</f>
        <v/>
      </c>
      <c r="DQ449" s="23" t="str">
        <f t="shared" si="247"/>
        <v/>
      </c>
      <c r="DR449" s="23" t="str">
        <f>+IF(LEN($I449)&gt;5,IF(ISERROR(VLOOKUP(V449,'CODIGO PAGO'!$B$2:$B$20,1,0)),1,IF(OR(AND(CP449=1,V449&lt;&gt;"N"),AND(CP449=3,V449&lt;&gt;"B"),AND(CP449=2,LEFT(TRIM(V449),1)&lt;&gt;"I")),1,IF(OR(AND(CP449=0,V449="N"),AND(CP449=0,V449="B"),AND(CP449=0,LEFT(TRIM(V449),1)="I")),1,0))),"")</f>
        <v/>
      </c>
      <c r="DS449" s="23" t="str">
        <f t="shared" si="248"/>
        <v/>
      </c>
      <c r="DT449" s="23" t="str">
        <f>+IF(LEN($I449)&gt;5,IF(ISERROR(VLOOKUP(X449,'CODIGO PAGO'!$B$2:$B$20,1,0)),1,IF(OR(AND(CR449=1,X449&lt;&gt;"N"),AND(CR449=3,X449&lt;&gt;"B"),AND(CR449=2,LEFT(TRIM(X449),1)&lt;&gt;"I")),1,IF(OR(AND(CR449=0,X449="N"),AND(CR449=0,X449="B"),AND(CR449=0,LEFT(TRIM(X449),1)="I")),1,0))),"")</f>
        <v/>
      </c>
      <c r="DU449" s="23" t="str">
        <f t="shared" si="249"/>
        <v/>
      </c>
      <c r="DV449" s="23" t="str">
        <f>+IF(LEN($I449)&gt;5,IF(ISERROR(VLOOKUP(Z449,'CODIGO PAGO'!$B$2:$B$20,1,0)),1,IF(OR(AND(CT449=1,Z449&lt;&gt;"N"),AND(CT449=3,Z449&lt;&gt;"B"),AND(CT449=2,LEFT(TRIM(Z449),1)&lt;&gt;"I")),1,IF(OR(AND(CT449=0,Z449="N"),AND(CT449=0,Z449="B"),AND(CT449=0,LEFT(TRIM(Z449),1)="I")),1,0))),"")</f>
        <v/>
      </c>
      <c r="DW449" s="23" t="str">
        <f t="shared" si="250"/>
        <v/>
      </c>
      <c r="DX449" s="23" t="str">
        <f>+IF(LEN($I449)&gt;5,IF(ISERROR(VLOOKUP(AB449,'CODIGO PAGO'!$B$2:$B$20,1,0)),1,IF(OR(AND(CV449=1,AB449&lt;&gt;"N"),AND(CV449=3,AB449&lt;&gt;"B"),AND(CV449=2,LEFT(TRIM(AB449),1)&lt;&gt;"I")),1,IF(OR(AND(CV449=0,AB449="N"),AND(CV449=0,AB449="B"),AND(CV449=0,LEFT(TRIM(AB449),1)="I")),1,0))),"")</f>
        <v/>
      </c>
      <c r="DY449" s="23" t="str">
        <f t="shared" si="251"/>
        <v/>
      </c>
      <c r="DZ449" s="23" t="str">
        <f>+IF(LEN($I449)&gt;5,IF(ISERROR(VLOOKUP(AD449,'CODIGO PAGO'!$B$2:$B$20,1,0)),1,IF(OR(AND(CX449=1,AD449&lt;&gt;"N"),AND(CX449=3,AD449&lt;&gt;"B"),AND(CX449=2,LEFT(TRIM(AD449),1)&lt;&gt;"I")),1,IF(OR(AND(CX449=0,AD449="N"),AND(CX449=0,AD449="B"),AND(CX449=0,LEFT(TRIM(AD449),1)="I")),1,0))),"")</f>
        <v/>
      </c>
      <c r="EA449" s="23" t="str">
        <f t="shared" si="252"/>
        <v/>
      </c>
      <c r="EB449" s="23" t="str">
        <f>+IF(LEN($I449)&gt;5,IF(ISERROR(VLOOKUP(AF449,'CODIGO PAGO'!$B$2:$B$20,1,0)),1,IF(OR(AND(CZ449=1,AF449&lt;&gt;"N"),AND(CZ449=3,AF449&lt;&gt;"B"),AND(CZ449=2,LEFT(TRIM(AF449),1)&lt;&gt;"I")),1,IF(OR(AND(CZ449=0,AF449="N"),AND(CZ449=0,AF449="B"),AND(CZ449=0,LEFT(TRIM(AF449),1)="I")),1,0))),"")</f>
        <v/>
      </c>
      <c r="EC449" s="23" t="str">
        <f t="shared" si="253"/>
        <v/>
      </c>
      <c r="ED449" s="23" t="str">
        <f>+IF(LEN($I449)&gt;5,IF(ISERROR(VLOOKUP(AH449,'CODIGO PAGO'!$B$2:$B$20,1,0)),1,IF(OR(AND(DB449=1,AH449&lt;&gt;"N"),AND(DB449=3,AH449&lt;&gt;"B"),AND(DB449=2,LEFT(TRIM(AH449),1)&lt;&gt;"I")),1,IF(OR(AND(DB449=0,AH449="N"),AND(DB449=0,AH449="B"),AND(DB449=0,LEFT(TRIM(AH449),1)="I")),1,0))),"")</f>
        <v/>
      </c>
      <c r="EE449" s="23" t="str">
        <f t="shared" si="254"/>
        <v/>
      </c>
      <c r="EF449" s="23" t="str">
        <f>+IF(LEN($I449)&gt;5,IF(ISERROR(VLOOKUP(AJ449,'CODIGO PAGO'!$B$2:$B$20,1,0)),1,IF(OR(AND(DD449=1,AJ449&lt;&gt;"N"),AND(DD449=3,AJ449&lt;&gt;"B"),AND(DD449=2,LEFT(TRIM(AJ449),1)&lt;&gt;"I")),1,IF(OR(AND(DD449=0,AJ449="N"),AND(DD449=0,AJ449="B"),AND(DD449=0,LEFT(TRIM(AJ449),1)="I")),1,0))),"")</f>
        <v/>
      </c>
      <c r="EG449" s="23" t="str">
        <f t="shared" si="255"/>
        <v/>
      </c>
      <c r="EH449" s="23" t="str">
        <f>+IF(LEN($I449)&gt;5,IF(ISERROR(VLOOKUP(AL449,'CODIGO PAGO'!$B$2:$B$20,1,0)),1,IF(OR(AND(DF449=1,AL449&lt;&gt;"N"),AND(DF449=3,AL449&lt;&gt;"B"),AND(DF449=2,LEFT(TRIM(AL449),1)&lt;&gt;"I")),1,IF(OR(AND(DF449=0,AL449="N"),AND(DF449=0,AL449="B"),AND(DF449=0,LEFT(TRIM(AL449),1)="I")),1,0))),"")</f>
        <v/>
      </c>
      <c r="EI449" s="23" t="str">
        <f t="shared" si="256"/>
        <v/>
      </c>
      <c r="EJ449" s="23" t="str">
        <f>+IF(LEN($I449)&gt;5,IF(ISERROR(VLOOKUP(AN449,'CODIGO PAGO'!$B$2:$B$20,1,0)),1,IF(OR(AND(DH449=1,AN449&lt;&gt;"N"),AND(DH449=3,AN449&lt;&gt;"B"),AND(DH449=2,LEFT(TRIM(AN449),1)&lt;&gt;"I")),1,IF(OR(AND(DH449=0,AN449="N"),AND(DH449=0,AN449="B"),AND(DH449=0,LEFT(TRIM(AN449),1)="I")),1,0))),"")</f>
        <v/>
      </c>
      <c r="EK449" s="23" t="str">
        <f t="shared" si="257"/>
        <v/>
      </c>
      <c r="EL449" s="24" t="str">
        <f t="shared" si="258"/>
        <v/>
      </c>
    </row>
    <row r="450" spans="1:142" s="26" customFormat="1">
      <c r="A450" s="15" t="str">
        <f t="shared" si="224"/>
        <v/>
      </c>
      <c r="B450" s="1" t="str">
        <f>+IF(LEN(I450)&gt;5,'CODIGO PAGO'!$B$28,"")</f>
        <v/>
      </c>
      <c r="C450" s="1" t="str">
        <f>+IF(LEN($I450)&gt;5,BD!D450,"")</f>
        <v/>
      </c>
      <c r="D450" s="168" t="str">
        <f>+IF(LEN($I450)&gt;5,BD!A450,"")</f>
        <v/>
      </c>
      <c r="E450" s="1" t="str">
        <f>+IF(LEN($I450)&gt;5,BD!B450,"")</f>
        <v/>
      </c>
      <c r="F450" s="1" t="str">
        <f>+IF(LEN($I450)&gt;5,BD!C450,"")</f>
        <v/>
      </c>
      <c r="G450" s="141"/>
      <c r="H450" s="141"/>
      <c r="I450" s="1" t="str">
        <f>+IF(LEN(BD!G450)&gt;5,BD!G450,"")</f>
        <v/>
      </c>
      <c r="J450" s="167" t="str">
        <f>+IF(LEN($I450)&gt;5,BD!E450,"")</f>
        <v/>
      </c>
      <c r="K450" s="6" t="str">
        <f t="shared" si="225"/>
        <v/>
      </c>
      <c r="L450" s="87" t="str">
        <f>+IF(LEN($I450)&gt;5,BD!H450,"")</f>
        <v/>
      </c>
      <c r="M450" s="40" t="str">
        <f t="shared" si="226"/>
        <v/>
      </c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4" t="str">
        <f t="shared" si="227"/>
        <v/>
      </c>
      <c r="AQ450" s="5" t="str">
        <f t="shared" si="228"/>
        <v/>
      </c>
      <c r="AR450" s="91" t="str">
        <f t="shared" si="229"/>
        <v/>
      </c>
      <c r="AS450" s="5" t="str">
        <f t="shared" si="230"/>
        <v/>
      </c>
      <c r="AT450" s="91" t="str">
        <f t="shared" si="231"/>
        <v/>
      </c>
      <c r="AU450" s="4" t="str">
        <f t="shared" si="232"/>
        <v/>
      </c>
      <c r="AV450" s="4" t="str">
        <f t="shared" si="233"/>
        <v/>
      </c>
      <c r="AW450" s="4" t="str">
        <f t="shared" si="234"/>
        <v/>
      </c>
      <c r="AX450" s="4" t="str">
        <f t="shared" si="235"/>
        <v/>
      </c>
      <c r="AY450" s="88" t="str">
        <f t="shared" si="236"/>
        <v/>
      </c>
      <c r="AZ450" s="17" t="str">
        <f t="shared" si="237"/>
        <v/>
      </c>
      <c r="BA450" s="18" t="str">
        <f t="shared" si="238"/>
        <v/>
      </c>
      <c r="BB450" s="19" t="str">
        <f>+IF(LEN(I450)&gt;5,IF(INT(RIGHT(B450,1))=9,0.5*L450*AY450,INT(MID(B450,5,LEN(B450)-4))*L450)+IFERROR(VLOOKUP(I450,AJUSTES!$A$1:$I$50,9,0),0),"")</f>
        <v/>
      </c>
      <c r="BC450" s="12"/>
      <c r="BD450" s="19" t="str">
        <f t="shared" si="239"/>
        <v/>
      </c>
      <c r="BE450" s="18" t="str">
        <f t="shared" si="240"/>
        <v/>
      </c>
      <c r="BF450" s="139" t="str">
        <f t="shared" si="241"/>
        <v/>
      </c>
      <c r="BG450" s="114"/>
      <c r="BH450" s="18" t="str">
        <f t="shared" si="242"/>
        <v/>
      </c>
      <c r="BI450" s="13"/>
      <c r="BJ450" s="12"/>
      <c r="BK450" s="12"/>
      <c r="BL450" s="145"/>
      <c r="BM450" s="12"/>
      <c r="BN450" s="12"/>
      <c r="BO450" s="12"/>
      <c r="BP450" s="12"/>
      <c r="BQ450" s="12"/>
      <c r="BR450" s="12"/>
      <c r="BS450" s="146"/>
      <c r="BT450" s="14"/>
      <c r="BU450" s="12"/>
      <c r="BV450" s="12"/>
      <c r="BW450" s="12"/>
      <c r="BX450" s="12"/>
      <c r="BY450" s="12"/>
      <c r="BZ450" s="144"/>
      <c r="CA450" s="107" t="str">
        <f>+IF(LEN($I450)&gt;5,IF(BD!F450="N/A","",BD!F450),"")</f>
        <v/>
      </c>
      <c r="CB450" s="21"/>
      <c r="CC450" s="147"/>
      <c r="CD450" s="148"/>
      <c r="CE450" s="8" t="str">
        <f>+IF(LEN(I450)&gt;5,BD!M450,"")</f>
        <v/>
      </c>
      <c r="CF450" s="16" t="str">
        <f>+IF(LEN(I450)&gt;5,BD!N450,"")</f>
        <v/>
      </c>
      <c r="CG450" s="3" t="str">
        <f t="shared" si="243"/>
        <v/>
      </c>
      <c r="CH450" s="23" t="str">
        <f>+IF(AND(LEN($I450)&gt;5),IF(AND($J450&gt;N$1,$J450&lt;=$AO$1),1,IF((COUNTIFS(INCAPACIDADES!$C$1:$C$51,$I450,INCAPACIDADES!K$1:K$51,N$1))&gt;0,2,IF(VLOOKUP($C450,BD!$D$1:$F$501,3,0)&gt;N$1,0,3))),"")</f>
        <v/>
      </c>
      <c r="CI450" s="23" t="str">
        <f>+IF(AND(LEN($I450)&gt;5),IF(AND($J450&gt;O$1,$J450&lt;=$AO$1),1,IF((COUNTIFS(INCAPACIDADES!$C$1:$C$51,$I450,INCAPACIDADES!L$1:L$51,O$1))&gt;0,2,IF(VLOOKUP($C450,BD!$D$1:$F$501,3,0)&gt;O$1,0,3))),"")</f>
        <v/>
      </c>
      <c r="CJ450" s="23" t="str">
        <f>+IF(AND(LEN($I450)&gt;5),IF(AND($J450&gt;P$1,$J450&lt;=$AO$1),1,IF((COUNTIFS(INCAPACIDADES!$C$1:$C$51,$I450,INCAPACIDADES!M$1:M$51,P$1))&gt;0,2,IF(VLOOKUP($C450,BD!$D$1:$F$501,3,0)&gt;P$1,0,3))),"")</f>
        <v/>
      </c>
      <c r="CK450" s="23" t="str">
        <f>+IF(AND(LEN($I450)&gt;5),IF(AND($J450&gt;Q$1,$J450&lt;=$AO$1),1,IF((COUNTIFS(INCAPACIDADES!$C$1:$C$51,$I450,INCAPACIDADES!N$1:N$51,Q$1))&gt;0,2,IF(VLOOKUP($C450,BD!$D$1:$F$501,3,0)&gt;Q$1,0,3))),"")</f>
        <v/>
      </c>
      <c r="CL450" s="23" t="str">
        <f>+IF(AND(LEN($I450)&gt;5),IF(AND($J450&gt;R$1,$J450&lt;=$AO$1),1,IF((COUNTIFS(INCAPACIDADES!$C$1:$C$51,$I450,INCAPACIDADES!O$1:O$51,R$1))&gt;0,2,IF(VLOOKUP($C450,BD!$D$1:$F$501,3,0)&gt;R$1,0,3))),"")</f>
        <v/>
      </c>
      <c r="CM450" s="23" t="str">
        <f>+IF(AND(LEN($I450)&gt;5),IF(AND($J450&gt;S$1,$J450&lt;=$AO$1),1,IF((COUNTIFS(INCAPACIDADES!$C$1:$C$51,$I450,INCAPACIDADES!P$1:P$51,S$1))&gt;0,2,IF(VLOOKUP($C450,BD!$D$1:$F$501,3,0)&gt;S$1,0,3))),"")</f>
        <v/>
      </c>
      <c r="CN450" s="23" t="str">
        <f>+IF(AND(LEN($I450)&gt;5),IF(AND($J450&gt;T$1,$J450&lt;=$AO$1),1,IF((COUNTIFS(INCAPACIDADES!$C$1:$C$51,$I450,INCAPACIDADES!Q$1:Q$51,T$1))&gt;0,2,IF(VLOOKUP($C450,BD!$D$1:$F$501,3,0)&gt;T$1,0,3))),"")</f>
        <v/>
      </c>
      <c r="CO450" s="23" t="str">
        <f>+IF(AND(LEN($I450)&gt;5),IF(AND($J450&gt;U$1,$J450&lt;=$AO$1),1,IF((COUNTIFS(INCAPACIDADES!$C$1:$C$51,$I450,INCAPACIDADES!R$1:R$51,U$1))&gt;0,2,IF(VLOOKUP($C450,BD!$D$1:$F$501,3,0)&gt;U$1,0,3))),"")</f>
        <v/>
      </c>
      <c r="CP450" s="23" t="str">
        <f>+IF(AND(LEN($I450)&gt;5),IF(AND($J450&gt;V$1,$J450&lt;=$AO$1),1,IF((COUNTIFS(INCAPACIDADES!$C$1:$C$51,$I450,INCAPACIDADES!S$1:S$51,V$1))&gt;0,2,IF(VLOOKUP($C450,BD!$D$1:$F$501,3,0)&gt;V$1,0,3))),"")</f>
        <v/>
      </c>
      <c r="CQ450" s="23" t="str">
        <f>+IF(AND(LEN($I450)&gt;5),IF(AND($J450&gt;W$1,$J450&lt;=$AO$1),1,IF((COUNTIFS(INCAPACIDADES!$C$1:$C$51,$I450,INCAPACIDADES!T$1:T$51,W$1))&gt;0,2,IF(VLOOKUP($C450,BD!$D$1:$F$501,3,0)&gt;W$1,0,3))),"")</f>
        <v/>
      </c>
      <c r="CR450" s="23" t="str">
        <f>+IF(AND(LEN($I450)&gt;5),IF(AND($J450&gt;X$1,$J450&lt;=$AO$1),1,IF((COUNTIFS(INCAPACIDADES!$C$1:$C$51,$I450,INCAPACIDADES!U$1:U$51,X$1))&gt;0,2,IF(VLOOKUP($C450,BD!$D$1:$F$501,3,0)&gt;X$1,0,3))),"")</f>
        <v/>
      </c>
      <c r="CS450" s="23" t="str">
        <f>+IF(AND(LEN($I450)&gt;5),IF(AND($J450&gt;Y$1,$J450&lt;=$AO$1),1,IF((COUNTIFS(INCAPACIDADES!$C$1:$C$51,$I450,INCAPACIDADES!V$1:V$51,Y$1))&gt;0,2,IF(VLOOKUP($C450,BD!$D$1:$F$501,3,0)&gt;Y$1,0,3))),"")</f>
        <v/>
      </c>
      <c r="CT450" s="23" t="str">
        <f>+IF(AND(LEN($I450)&gt;5),IF(AND($J450&gt;Z$1,$J450&lt;=$AO$1),1,IF((COUNTIFS(INCAPACIDADES!$C$1:$C$51,$I450,INCAPACIDADES!W$1:W$51,Z$1))&gt;0,2,IF(VLOOKUP($C450,BD!$D$1:$F$501,3,0)&gt;Z$1,0,3))),"")</f>
        <v/>
      </c>
      <c r="CU450" s="23" t="str">
        <f>+IF(AND(LEN($I450)&gt;5),IF(AND($J450&gt;AA$1,$J450&lt;=$AO$1),1,IF((COUNTIFS(INCAPACIDADES!$C$1:$C$51,$I450,INCAPACIDADES!X$1:X$51,AA$1))&gt;0,2,IF(VLOOKUP($C450,BD!$D$1:$F$501,3,0)&gt;AA$1,0,3))),"")</f>
        <v/>
      </c>
      <c r="CV450" s="23" t="str">
        <f>+IF(AND(LEN($I450)&gt;5),IF(AND($J450&gt;AB$1,$J450&lt;=$AO$1),1,IF((COUNTIFS(INCAPACIDADES!$C$1:$C$51,$I450,INCAPACIDADES!Y$1:Y$51,AB$1))&gt;0,2,IF(VLOOKUP($C450,BD!$D$1:$F$501,3,0)&gt;AB$1,0,3))),"")</f>
        <v/>
      </c>
      <c r="CW450" s="23" t="str">
        <f>+IF(AND(LEN($I450)&gt;5),IF(AND($J450&gt;AC$1,$J450&lt;=$AO$1),1,IF((COUNTIFS(INCAPACIDADES!$C$1:$C$51,$I450,INCAPACIDADES!Z$1:Z$51,AC$1))&gt;0,2,IF(VLOOKUP($C450,BD!$D$1:$F$501,3,0)&gt;AC$1,0,3))),"")</f>
        <v/>
      </c>
      <c r="CX450" s="23" t="str">
        <f>+IF(AND(LEN($I450)&gt;5),IF(AND($J450&gt;AD$1,$J450&lt;=$AO$1),1,IF((COUNTIFS(INCAPACIDADES!$C$1:$C$51,$I450,INCAPACIDADES!AA$1:AA$51,AD$1))&gt;0,2,IF(VLOOKUP($C450,BD!$D$1:$F$501,3,0)&gt;AD$1,0,3))),"")</f>
        <v/>
      </c>
      <c r="CY450" s="23" t="str">
        <f>+IF(AND(LEN($I450)&gt;5),IF(AND($J450&gt;AE$1,$J450&lt;=$AO$1),1,IF((COUNTIFS(INCAPACIDADES!$C$1:$C$51,$I450,INCAPACIDADES!AB$1:AB$51,AE$1))&gt;0,2,IF(VLOOKUP($C450,BD!$D$1:$F$501,3,0)&gt;AE$1,0,3))),"")</f>
        <v/>
      </c>
      <c r="CZ450" s="23" t="str">
        <f>+IF(AND(LEN($I450)&gt;5),IF(AND($J450&gt;AF$1,$J450&lt;=$AO$1),1,IF((COUNTIFS(INCAPACIDADES!$C$1:$C$51,$I450,INCAPACIDADES!AC$1:AC$51,AF$1))&gt;0,2,IF(VLOOKUP($C450,BD!$D$1:$F$501,3,0)&gt;AF$1,0,3))),"")</f>
        <v/>
      </c>
      <c r="DA450" s="23" t="str">
        <f>+IF(AND(LEN($I450)&gt;5),IF(AND($J450&gt;AG$1,$J450&lt;=$AO$1),1,IF((COUNTIFS(INCAPACIDADES!$C$1:$C$51,$I450,INCAPACIDADES!AD$1:AD$51,AG$1))&gt;0,2,IF(VLOOKUP($C450,BD!$D$1:$F$501,3,0)&gt;AG$1,0,3))),"")</f>
        <v/>
      </c>
      <c r="DB450" s="23" t="str">
        <f>+IF(AND(LEN($I450)&gt;5),IF(AND($J450&gt;AH$1,$J450&lt;=$AO$1),1,IF((COUNTIFS(INCAPACIDADES!$C$1:$C$51,$I450,INCAPACIDADES!AE$1:AE$51,AH$1))&gt;0,2,IF(VLOOKUP($C450,BD!$D$1:$F$501,3,0)&gt;AH$1,0,3))),"")</f>
        <v/>
      </c>
      <c r="DC450" s="23" t="str">
        <f>+IF(AND(LEN($I450)&gt;5),IF(AND($J450&gt;AI$1,$J450&lt;=$AO$1),1,IF((COUNTIFS(INCAPACIDADES!$C$1:$C$51,$I450,INCAPACIDADES!AF$1:AF$51,AI$1))&gt;0,2,IF(VLOOKUP($C450,BD!$D$1:$F$501,3,0)&gt;AI$1,0,3))),"")</f>
        <v/>
      </c>
      <c r="DD450" s="23" t="str">
        <f>+IF(AND(LEN($I450)&gt;5),IF(AND($J450&gt;AJ$1,$J450&lt;=$AO$1),1,IF((COUNTIFS(INCAPACIDADES!$C$1:$C$51,$I450,INCAPACIDADES!AG$1:AG$51,AJ$1))&gt;0,2,IF(VLOOKUP($C450,BD!$D$1:$F$501,3,0)&gt;AJ$1,0,3))),"")</f>
        <v/>
      </c>
      <c r="DE450" s="23" t="str">
        <f>+IF(AND(LEN($I450)&gt;5),IF(AND($J450&gt;AK$1,$J450&lt;=$AO$1),1,IF((COUNTIFS(INCAPACIDADES!$C$1:$C$51,$I450,INCAPACIDADES!AH$1:AH$51,AK$1))&gt;0,2,IF(VLOOKUP($C450,BD!$D$1:$F$501,3,0)&gt;AK$1,0,3))),"")</f>
        <v/>
      </c>
      <c r="DF450" s="23" t="str">
        <f>+IF(AND(LEN($I450)&gt;5),IF(AND($J450&gt;AL$1,$J450&lt;=$AO$1),1,IF((COUNTIFS(INCAPACIDADES!$C$1:$C$51,$I450,INCAPACIDADES!AI$1:AI$51,AL$1))&gt;0,2,IF(VLOOKUP($C450,BD!$D$1:$F$501,3,0)&gt;AL$1,0,3))),"")</f>
        <v/>
      </c>
      <c r="DG450" s="23" t="str">
        <f>+IF(AND(LEN($I450)&gt;5),IF(AND($J450&gt;AM$1,$J450&lt;=$AO$1),1,IF((COUNTIFS(INCAPACIDADES!$C$1:$C$51,$I450,INCAPACIDADES!AJ$1:AJ$51,AM$1))&gt;0,2,IF(VLOOKUP($C450,BD!$D$1:$F$501,3,0)&gt;AM$1,0,3))),"")</f>
        <v/>
      </c>
      <c r="DH450" s="23" t="str">
        <f>+IF(AND(LEN($I450)&gt;5),IF(AND($J450&gt;AN$1,$J450&lt;=$AO$1),1,IF((COUNTIFS(INCAPACIDADES!$C$1:$C$51,$I450,INCAPACIDADES!AK$1:AK$51,AN$1))&gt;0,2,IF(VLOOKUP($C450,BD!$D$1:$F$501,3,0)&gt;AN$1,0,3))),"")</f>
        <v/>
      </c>
      <c r="DI450" s="23" t="str">
        <f>+IF(AND(LEN($I450)&gt;5),IF(AND($J450&gt;AO$1,$J450&lt;=$AO$1),1,IF((COUNTIFS(INCAPACIDADES!$C$1:$C$51,$I450,INCAPACIDADES!AL$1:AL$51,AO$1))&gt;0,2,IF(VLOOKUP($C450,BD!$D$1:$F$501,3,0)&gt;AO$1,0,3))),"")</f>
        <v/>
      </c>
      <c r="DJ450" s="23" t="str">
        <f>+IF(LEN($I450)&gt;5,IF(ISERROR(VLOOKUP(N450,'CODIGO PAGO'!$B$2:$B$20,1,0)),1,IF(OR(AND(CH450=1,N450&lt;&gt;"N"),AND(CH450=3,N450&lt;&gt;"B"),AND(CH450=2,LEFT(TRIM(N450),1)&lt;&gt;"I")),1,IF(OR(AND(CH450=0,N450="N"),AND(CH450=0,N450="B"),AND(CH450=0,LEFT(TRIM(N450),1)="I")),1,0))),"")</f>
        <v/>
      </c>
      <c r="DK450" s="23" t="str">
        <f t="shared" si="244"/>
        <v/>
      </c>
      <c r="DL450" s="23" t="str">
        <f>+IF(LEN($I450)&gt;5,IF(ISERROR(VLOOKUP(P450,'CODIGO PAGO'!$B$2:$B$20,1,0)),1,IF(OR(AND(CJ450=1,P450&lt;&gt;"N"),AND(CJ450=3,P450&lt;&gt;"B"),AND(CJ450=2,LEFT(TRIM(P450),1)&lt;&gt;"I")),1,IF(OR(AND(CJ450=0,P450="N"),AND(CJ450=0,P450="B"),AND(CJ450=0,LEFT(TRIM(P450),1)="I")),1,0))),"")</f>
        <v/>
      </c>
      <c r="DM450" s="23" t="str">
        <f t="shared" si="245"/>
        <v/>
      </c>
      <c r="DN450" s="23" t="str">
        <f>+IF(LEN($I450)&gt;5,IF(ISERROR(VLOOKUP(R450,'CODIGO PAGO'!$B$2:$B$20,1,0)),1,IF(OR(AND(CL450=1,R450&lt;&gt;"N"),AND(CL450=3,R450&lt;&gt;"B"),AND(CL450=2,LEFT(TRIM(R450),1)&lt;&gt;"I")),1,IF(OR(AND(CL450=0,R450="N"),AND(CL450=0,R450="B"),AND(CL450=0,LEFT(TRIM(R450),1)="I")),1,0))),"")</f>
        <v/>
      </c>
      <c r="DO450" s="23" t="str">
        <f t="shared" si="246"/>
        <v/>
      </c>
      <c r="DP450" s="23" t="str">
        <f>+IF(LEN($I450)&gt;5,IF(ISERROR(VLOOKUP(T450,'CODIGO PAGO'!$B$2:$B$20,1,0)),1,IF(OR(AND(CN450=1,T450&lt;&gt;"N"),AND(CN450=3,T450&lt;&gt;"B"),AND(CN450=2,LEFT(TRIM(T450),1)&lt;&gt;"I")),1,IF(OR(AND(CN450=0,T450="N"),AND(CN450=0,T450="B"),AND(CN450=0,LEFT(TRIM(T450),1)="I")),1,0))),"")</f>
        <v/>
      </c>
      <c r="DQ450" s="23" t="str">
        <f t="shared" si="247"/>
        <v/>
      </c>
      <c r="DR450" s="23" t="str">
        <f>+IF(LEN($I450)&gt;5,IF(ISERROR(VLOOKUP(V450,'CODIGO PAGO'!$B$2:$B$20,1,0)),1,IF(OR(AND(CP450=1,V450&lt;&gt;"N"),AND(CP450=3,V450&lt;&gt;"B"),AND(CP450=2,LEFT(TRIM(V450),1)&lt;&gt;"I")),1,IF(OR(AND(CP450=0,V450="N"),AND(CP450=0,V450="B"),AND(CP450=0,LEFT(TRIM(V450),1)="I")),1,0))),"")</f>
        <v/>
      </c>
      <c r="DS450" s="23" t="str">
        <f t="shared" si="248"/>
        <v/>
      </c>
      <c r="DT450" s="23" t="str">
        <f>+IF(LEN($I450)&gt;5,IF(ISERROR(VLOOKUP(X450,'CODIGO PAGO'!$B$2:$B$20,1,0)),1,IF(OR(AND(CR450=1,X450&lt;&gt;"N"),AND(CR450=3,X450&lt;&gt;"B"),AND(CR450=2,LEFT(TRIM(X450),1)&lt;&gt;"I")),1,IF(OR(AND(CR450=0,X450="N"),AND(CR450=0,X450="B"),AND(CR450=0,LEFT(TRIM(X450),1)="I")),1,0))),"")</f>
        <v/>
      </c>
      <c r="DU450" s="23" t="str">
        <f t="shared" si="249"/>
        <v/>
      </c>
      <c r="DV450" s="23" t="str">
        <f>+IF(LEN($I450)&gt;5,IF(ISERROR(VLOOKUP(Z450,'CODIGO PAGO'!$B$2:$B$20,1,0)),1,IF(OR(AND(CT450=1,Z450&lt;&gt;"N"),AND(CT450=3,Z450&lt;&gt;"B"),AND(CT450=2,LEFT(TRIM(Z450),1)&lt;&gt;"I")),1,IF(OR(AND(CT450=0,Z450="N"),AND(CT450=0,Z450="B"),AND(CT450=0,LEFT(TRIM(Z450),1)="I")),1,0))),"")</f>
        <v/>
      </c>
      <c r="DW450" s="23" t="str">
        <f t="shared" si="250"/>
        <v/>
      </c>
      <c r="DX450" s="23" t="str">
        <f>+IF(LEN($I450)&gt;5,IF(ISERROR(VLOOKUP(AB450,'CODIGO PAGO'!$B$2:$B$20,1,0)),1,IF(OR(AND(CV450=1,AB450&lt;&gt;"N"),AND(CV450=3,AB450&lt;&gt;"B"),AND(CV450=2,LEFT(TRIM(AB450),1)&lt;&gt;"I")),1,IF(OR(AND(CV450=0,AB450="N"),AND(CV450=0,AB450="B"),AND(CV450=0,LEFT(TRIM(AB450),1)="I")),1,0))),"")</f>
        <v/>
      </c>
      <c r="DY450" s="23" t="str">
        <f t="shared" si="251"/>
        <v/>
      </c>
      <c r="DZ450" s="23" t="str">
        <f>+IF(LEN($I450)&gt;5,IF(ISERROR(VLOOKUP(AD450,'CODIGO PAGO'!$B$2:$B$20,1,0)),1,IF(OR(AND(CX450=1,AD450&lt;&gt;"N"),AND(CX450=3,AD450&lt;&gt;"B"),AND(CX450=2,LEFT(TRIM(AD450),1)&lt;&gt;"I")),1,IF(OR(AND(CX450=0,AD450="N"),AND(CX450=0,AD450="B"),AND(CX450=0,LEFT(TRIM(AD450),1)="I")),1,0))),"")</f>
        <v/>
      </c>
      <c r="EA450" s="23" t="str">
        <f t="shared" si="252"/>
        <v/>
      </c>
      <c r="EB450" s="23" t="str">
        <f>+IF(LEN($I450)&gt;5,IF(ISERROR(VLOOKUP(AF450,'CODIGO PAGO'!$B$2:$B$20,1,0)),1,IF(OR(AND(CZ450=1,AF450&lt;&gt;"N"),AND(CZ450=3,AF450&lt;&gt;"B"),AND(CZ450=2,LEFT(TRIM(AF450),1)&lt;&gt;"I")),1,IF(OR(AND(CZ450=0,AF450="N"),AND(CZ450=0,AF450="B"),AND(CZ450=0,LEFT(TRIM(AF450),1)="I")),1,0))),"")</f>
        <v/>
      </c>
      <c r="EC450" s="23" t="str">
        <f t="shared" si="253"/>
        <v/>
      </c>
      <c r="ED450" s="23" t="str">
        <f>+IF(LEN($I450)&gt;5,IF(ISERROR(VLOOKUP(AH450,'CODIGO PAGO'!$B$2:$B$20,1,0)),1,IF(OR(AND(DB450=1,AH450&lt;&gt;"N"),AND(DB450=3,AH450&lt;&gt;"B"),AND(DB450=2,LEFT(TRIM(AH450),1)&lt;&gt;"I")),1,IF(OR(AND(DB450=0,AH450="N"),AND(DB450=0,AH450="B"),AND(DB450=0,LEFT(TRIM(AH450),1)="I")),1,0))),"")</f>
        <v/>
      </c>
      <c r="EE450" s="23" t="str">
        <f t="shared" si="254"/>
        <v/>
      </c>
      <c r="EF450" s="23" t="str">
        <f>+IF(LEN($I450)&gt;5,IF(ISERROR(VLOOKUP(AJ450,'CODIGO PAGO'!$B$2:$B$20,1,0)),1,IF(OR(AND(DD450=1,AJ450&lt;&gt;"N"),AND(DD450=3,AJ450&lt;&gt;"B"),AND(DD450=2,LEFT(TRIM(AJ450),1)&lt;&gt;"I")),1,IF(OR(AND(DD450=0,AJ450="N"),AND(DD450=0,AJ450="B"),AND(DD450=0,LEFT(TRIM(AJ450),1)="I")),1,0))),"")</f>
        <v/>
      </c>
      <c r="EG450" s="23" t="str">
        <f t="shared" si="255"/>
        <v/>
      </c>
      <c r="EH450" s="23" t="str">
        <f>+IF(LEN($I450)&gt;5,IF(ISERROR(VLOOKUP(AL450,'CODIGO PAGO'!$B$2:$B$20,1,0)),1,IF(OR(AND(DF450=1,AL450&lt;&gt;"N"),AND(DF450=3,AL450&lt;&gt;"B"),AND(DF450=2,LEFT(TRIM(AL450),1)&lt;&gt;"I")),1,IF(OR(AND(DF450=0,AL450="N"),AND(DF450=0,AL450="B"),AND(DF450=0,LEFT(TRIM(AL450),1)="I")),1,0))),"")</f>
        <v/>
      </c>
      <c r="EI450" s="23" t="str">
        <f t="shared" si="256"/>
        <v/>
      </c>
      <c r="EJ450" s="23" t="str">
        <f>+IF(LEN($I450)&gt;5,IF(ISERROR(VLOOKUP(AN450,'CODIGO PAGO'!$B$2:$B$20,1,0)),1,IF(OR(AND(DH450=1,AN450&lt;&gt;"N"),AND(DH450=3,AN450&lt;&gt;"B"),AND(DH450=2,LEFT(TRIM(AN450),1)&lt;&gt;"I")),1,IF(OR(AND(DH450=0,AN450="N"),AND(DH450=0,AN450="B"),AND(DH450=0,LEFT(TRIM(AN450),1)="I")),1,0))),"")</f>
        <v/>
      </c>
      <c r="EK450" s="23" t="str">
        <f t="shared" si="257"/>
        <v/>
      </c>
      <c r="EL450" s="24" t="str">
        <f t="shared" si="258"/>
        <v/>
      </c>
    </row>
    <row r="451" spans="1:142" s="26" customFormat="1">
      <c r="A451" s="15" t="str">
        <f t="shared" ref="A451:A500" si="259">+IF(LEN($I451)&gt;5,1,"")</f>
        <v/>
      </c>
      <c r="B451" s="1" t="str">
        <f>+IF(LEN(I451)&gt;5,'CODIGO PAGO'!$B$28,"")</f>
        <v/>
      </c>
      <c r="C451" s="1" t="str">
        <f>+IF(LEN($I451)&gt;5,BD!D451,"")</f>
        <v/>
      </c>
      <c r="D451" s="168" t="str">
        <f>+IF(LEN($I451)&gt;5,BD!A451,"")</f>
        <v/>
      </c>
      <c r="E451" s="1" t="str">
        <f>+IF(LEN($I451)&gt;5,BD!B451,"")</f>
        <v/>
      </c>
      <c r="F451" s="1" t="str">
        <f>+IF(LEN($I451)&gt;5,BD!C451,"")</f>
        <v/>
      </c>
      <c r="G451" s="141"/>
      <c r="H451" s="141"/>
      <c r="I451" s="1" t="str">
        <f>+IF(LEN(BD!G451)&gt;5,BD!G451,"")</f>
        <v/>
      </c>
      <c r="J451" s="167" t="str">
        <f>+IF(LEN($I451)&gt;5,BD!E451,"")</f>
        <v/>
      </c>
      <c r="K451" s="6" t="str">
        <f t="shared" ref="K451:K500" si="260">IF(LEN($I451)&gt;5,(COUNTIF(N451:AO451,"D")+COUNTIF(N451:AO451,"DL")+COUNTIF(N451:AO451,"VAC")+COUNTIF(N451:AO451,"PCG")+COUNTIF(N451:AO451,"PDF")*INT(LEFT(B451,1))+COUNTIF(N451:AO451,"PNH")*INT(RIGHT(LEFT(B451,2),1))+COUNTIF(N451:AO451,"PS")*INT(RIGHT(LEFT(B451,3),1))+SUM(N451,P451,R451,T451,V451,X451,Z451,AB451,AD451,AF451,AH451,AJ451,AL451,AN451)),"")</f>
        <v/>
      </c>
      <c r="L451" s="87" t="str">
        <f>+IF(LEN($I451)&gt;5,BD!H451,"")</f>
        <v/>
      </c>
      <c r="M451" s="40" t="str">
        <f t="shared" ref="M451:M500" si="261">+IF(LEN($I451)&gt;5,TRUNC(L451*K451,2),"")</f>
        <v/>
      </c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4" t="str">
        <f t="shared" ref="AP451:AP500" si="262">+IF(LEN($I451)&gt;5,COUNTIF(N451:AO451,"FI")+COUNTIF(N451:AO451,"FS")+COUNTIF(N451:AO451,"FJ"),"")</f>
        <v/>
      </c>
      <c r="AQ451" s="5" t="str">
        <f t="shared" ref="AQ451:AQ500" si="263">+IF(LEN($I451)&gt;5,COUNTIF(N451:AO451,"DL"),"")</f>
        <v/>
      </c>
      <c r="AR451" s="91" t="str">
        <f t="shared" ref="AR451:AR500" si="264">+IF(LEN($I451)&gt;5,IF(D451="MASCOTA",((L451*7)/3.5)*AQ451*2,TRUNC(AQ451*L451*2,2)),"")</f>
        <v/>
      </c>
      <c r="AS451" s="5" t="str">
        <f t="shared" ref="AS451:AS500" si="265">+IF(LEN(I451)&gt;5,IF(OR(R451=1,R451="DL",S451&gt;0),1,0)+IF(OR(AF451=1,AF451="DL",AG451&gt;0),1,0),"")</f>
        <v/>
      </c>
      <c r="AT451" s="91" t="str">
        <f t="shared" ref="AT451:AT500" si="266">+IF(LEN(I451)&gt;5,IF(D451="MASCOTA",(L451*AS451*0.375),(L451*AS451*0.25)),"")</f>
        <v/>
      </c>
      <c r="AU451" s="4" t="str">
        <f t="shared" ref="AU451:AU500" si="267">+IF(LEN(I451)&gt;5,COUNTIF(N451:AO451,"PCG")+COUNTIF(N451:AO451,"PSG")+COUNTIF(N451:AO451,"PDF")+COUNTIF(N451:AO451,"PNH")+COUNTIF(N451:AO451,"PS"),"")</f>
        <v/>
      </c>
      <c r="AV451" s="4" t="str">
        <f t="shared" ref="AV451:AV500" si="268">+IF(LEN(I451)&gt;5,COUNTIF(N451:AO451,"IEG")+COUNTIF(N451:AO451,"IPM")+COUNTIF(N451:AO451,"IRT")+COUNTIF(N451:AO451,"IRY"),"")</f>
        <v/>
      </c>
      <c r="AW451" s="4" t="str">
        <f t="shared" ref="AW451:AW500" si="269">+IF(LEN(I451)&gt;5,IF(COUNTIF(N451:AO451,"B")&gt;0,1,0),"")</f>
        <v/>
      </c>
      <c r="AX451" s="4" t="str">
        <f t="shared" ref="AX451:AX500" si="270">+IF(LEN(I451)&gt;5,IF(AND(J451&gt;=N$1,J451&lt;=AO$1),1,),"")</f>
        <v/>
      </c>
      <c r="AY451" s="88" t="str">
        <f t="shared" ref="AY451:AY500" si="271">+IF(LEN(I451)&gt;5,COUNTIF(N451:AO451,"PT"),"")</f>
        <v/>
      </c>
      <c r="AZ451" s="17" t="str">
        <f t="shared" ref="AZ451:AZ500" si="272">+IF(LEN(I451)&gt;5,IF(SUM(O451,Q451,S451,U451,W451,Y451,AA451)&gt;=9,9,SUM(O451,Q451,S451,U451,W451,Y451,AA451))+IF(SUM(AC451,AE451,AG451,AI451,AK451,AM451,AO451)&gt;=9,9,SUM(AC451,AE451,AG451,AI451,AK451,AM451,AO451)),"")</f>
        <v/>
      </c>
      <c r="BA451" s="18" t="str">
        <f t="shared" ref="BA451:BA500" si="273">+IF(LEN(I451)&gt;5,IF(SUM(O451,Q451,S451,U451,W451,Y451,AA451)&gt;9,SUM(O451,Q451,S451,U451,W451,Y451,AA451)-9,0)+IF(SUM(AC451,AE451,AG451,AI451,AK451,AM451,AO451)&gt;9,SUM(AC451,AE451,AG451,AI451,AK451,AM451,AO451)-9,0),"")</f>
        <v/>
      </c>
      <c r="BB451" s="19" t="str">
        <f>+IF(LEN(I451)&gt;5,IF(INT(RIGHT(B451,1))=9,0.5*L451*AY451,INT(MID(B451,5,LEN(B451)-4))*L451)+IFERROR(VLOOKUP(I451,AJUSTES!$A$1:$I$50,9,0),0),"")</f>
        <v/>
      </c>
      <c r="BC451" s="12"/>
      <c r="BD451" s="19" t="str">
        <f t="shared" ref="BD451:BD500" si="274">+IF(LEN(I451)&gt;5,AZ451*(L451/8)*2,"")</f>
        <v/>
      </c>
      <c r="BE451" s="18" t="str">
        <f t="shared" ref="BE451:BE500" si="275">+IF(LEN(I451)&gt;5,BA451*(L451/8)*3,"")</f>
        <v/>
      </c>
      <c r="BF451" s="139" t="str">
        <f t="shared" ref="BF451:BF500" si="276">+IF(LEN(I451)&gt;5,BD451+BE451,"")</f>
        <v/>
      </c>
      <c r="BG451" s="114"/>
      <c r="BH451" s="18" t="str">
        <f t="shared" ref="BH451:BH500" si="277">+IF(LEN(I451)&gt;5,RIGHT(LEFT(B451,4),1)*L451*BG451,"")</f>
        <v/>
      </c>
      <c r="BI451" s="13"/>
      <c r="BJ451" s="12"/>
      <c r="BK451" s="12"/>
      <c r="BL451" s="145"/>
      <c r="BM451" s="12"/>
      <c r="BN451" s="12"/>
      <c r="BO451" s="12"/>
      <c r="BP451" s="12"/>
      <c r="BQ451" s="12"/>
      <c r="BR451" s="12"/>
      <c r="BS451" s="146"/>
      <c r="BT451" s="14"/>
      <c r="BU451" s="12"/>
      <c r="BV451" s="12"/>
      <c r="BW451" s="12"/>
      <c r="BX451" s="12"/>
      <c r="BY451" s="12"/>
      <c r="BZ451" s="144"/>
      <c r="CA451" s="107" t="str">
        <f>+IF(LEN($I451)&gt;5,IF(BD!F451="N/A","",BD!F451),"")</f>
        <v/>
      </c>
      <c r="CB451" s="21"/>
      <c r="CC451" s="147"/>
      <c r="CD451" s="148"/>
      <c r="CE451" s="8" t="str">
        <f>+IF(LEN(I451)&gt;5,BD!M451,"")</f>
        <v/>
      </c>
      <c r="CF451" s="16" t="str">
        <f>+IF(LEN(I451)&gt;5,BD!N451,"")</f>
        <v/>
      </c>
      <c r="CG451" s="3" t="str">
        <f t="shared" ref="CG451:CG500" si="278">+IF(LEN($I451)&gt;5,"CANTIDAD","")</f>
        <v/>
      </c>
      <c r="CH451" s="23" t="str">
        <f>+IF(AND(LEN($I451)&gt;5),IF(AND($J451&gt;N$1,$J451&lt;=$AO$1),1,IF((COUNTIFS(INCAPACIDADES!$C$1:$C$51,$I451,INCAPACIDADES!K$1:K$51,N$1))&gt;0,2,IF(VLOOKUP($C451,BD!$D$1:$F$501,3,0)&gt;N$1,0,3))),"")</f>
        <v/>
      </c>
      <c r="CI451" s="23" t="str">
        <f>+IF(AND(LEN($I451)&gt;5),IF(AND($J451&gt;O$1,$J451&lt;=$AO$1),1,IF((COUNTIFS(INCAPACIDADES!$C$1:$C$51,$I451,INCAPACIDADES!L$1:L$51,O$1))&gt;0,2,IF(VLOOKUP($C451,BD!$D$1:$F$501,3,0)&gt;O$1,0,3))),"")</f>
        <v/>
      </c>
      <c r="CJ451" s="23" t="str">
        <f>+IF(AND(LEN($I451)&gt;5),IF(AND($J451&gt;P$1,$J451&lt;=$AO$1),1,IF((COUNTIFS(INCAPACIDADES!$C$1:$C$51,$I451,INCAPACIDADES!M$1:M$51,P$1))&gt;0,2,IF(VLOOKUP($C451,BD!$D$1:$F$501,3,0)&gt;P$1,0,3))),"")</f>
        <v/>
      </c>
      <c r="CK451" s="23" t="str">
        <f>+IF(AND(LEN($I451)&gt;5),IF(AND($J451&gt;Q$1,$J451&lt;=$AO$1),1,IF((COUNTIFS(INCAPACIDADES!$C$1:$C$51,$I451,INCAPACIDADES!N$1:N$51,Q$1))&gt;0,2,IF(VLOOKUP($C451,BD!$D$1:$F$501,3,0)&gt;Q$1,0,3))),"")</f>
        <v/>
      </c>
      <c r="CL451" s="23" t="str">
        <f>+IF(AND(LEN($I451)&gt;5),IF(AND($J451&gt;R$1,$J451&lt;=$AO$1),1,IF((COUNTIFS(INCAPACIDADES!$C$1:$C$51,$I451,INCAPACIDADES!O$1:O$51,R$1))&gt;0,2,IF(VLOOKUP($C451,BD!$D$1:$F$501,3,0)&gt;R$1,0,3))),"")</f>
        <v/>
      </c>
      <c r="CM451" s="23" t="str">
        <f>+IF(AND(LEN($I451)&gt;5),IF(AND($J451&gt;S$1,$J451&lt;=$AO$1),1,IF((COUNTIFS(INCAPACIDADES!$C$1:$C$51,$I451,INCAPACIDADES!P$1:P$51,S$1))&gt;0,2,IF(VLOOKUP($C451,BD!$D$1:$F$501,3,0)&gt;S$1,0,3))),"")</f>
        <v/>
      </c>
      <c r="CN451" s="23" t="str">
        <f>+IF(AND(LEN($I451)&gt;5),IF(AND($J451&gt;T$1,$J451&lt;=$AO$1),1,IF((COUNTIFS(INCAPACIDADES!$C$1:$C$51,$I451,INCAPACIDADES!Q$1:Q$51,T$1))&gt;0,2,IF(VLOOKUP($C451,BD!$D$1:$F$501,3,0)&gt;T$1,0,3))),"")</f>
        <v/>
      </c>
      <c r="CO451" s="23" t="str">
        <f>+IF(AND(LEN($I451)&gt;5),IF(AND($J451&gt;U$1,$J451&lt;=$AO$1),1,IF((COUNTIFS(INCAPACIDADES!$C$1:$C$51,$I451,INCAPACIDADES!R$1:R$51,U$1))&gt;0,2,IF(VLOOKUP($C451,BD!$D$1:$F$501,3,0)&gt;U$1,0,3))),"")</f>
        <v/>
      </c>
      <c r="CP451" s="23" t="str">
        <f>+IF(AND(LEN($I451)&gt;5),IF(AND($J451&gt;V$1,$J451&lt;=$AO$1),1,IF((COUNTIFS(INCAPACIDADES!$C$1:$C$51,$I451,INCAPACIDADES!S$1:S$51,V$1))&gt;0,2,IF(VLOOKUP($C451,BD!$D$1:$F$501,3,0)&gt;V$1,0,3))),"")</f>
        <v/>
      </c>
      <c r="CQ451" s="23" t="str">
        <f>+IF(AND(LEN($I451)&gt;5),IF(AND($J451&gt;W$1,$J451&lt;=$AO$1),1,IF((COUNTIFS(INCAPACIDADES!$C$1:$C$51,$I451,INCAPACIDADES!T$1:T$51,W$1))&gt;0,2,IF(VLOOKUP($C451,BD!$D$1:$F$501,3,0)&gt;W$1,0,3))),"")</f>
        <v/>
      </c>
      <c r="CR451" s="23" t="str">
        <f>+IF(AND(LEN($I451)&gt;5),IF(AND($J451&gt;X$1,$J451&lt;=$AO$1),1,IF((COUNTIFS(INCAPACIDADES!$C$1:$C$51,$I451,INCAPACIDADES!U$1:U$51,X$1))&gt;0,2,IF(VLOOKUP($C451,BD!$D$1:$F$501,3,0)&gt;X$1,0,3))),"")</f>
        <v/>
      </c>
      <c r="CS451" s="23" t="str">
        <f>+IF(AND(LEN($I451)&gt;5),IF(AND($J451&gt;Y$1,$J451&lt;=$AO$1),1,IF((COUNTIFS(INCAPACIDADES!$C$1:$C$51,$I451,INCAPACIDADES!V$1:V$51,Y$1))&gt;0,2,IF(VLOOKUP($C451,BD!$D$1:$F$501,3,0)&gt;Y$1,0,3))),"")</f>
        <v/>
      </c>
      <c r="CT451" s="23" t="str">
        <f>+IF(AND(LEN($I451)&gt;5),IF(AND($J451&gt;Z$1,$J451&lt;=$AO$1),1,IF((COUNTIFS(INCAPACIDADES!$C$1:$C$51,$I451,INCAPACIDADES!W$1:W$51,Z$1))&gt;0,2,IF(VLOOKUP($C451,BD!$D$1:$F$501,3,0)&gt;Z$1,0,3))),"")</f>
        <v/>
      </c>
      <c r="CU451" s="23" t="str">
        <f>+IF(AND(LEN($I451)&gt;5),IF(AND($J451&gt;AA$1,$J451&lt;=$AO$1),1,IF((COUNTIFS(INCAPACIDADES!$C$1:$C$51,$I451,INCAPACIDADES!X$1:X$51,AA$1))&gt;0,2,IF(VLOOKUP($C451,BD!$D$1:$F$501,3,0)&gt;AA$1,0,3))),"")</f>
        <v/>
      </c>
      <c r="CV451" s="23" t="str">
        <f>+IF(AND(LEN($I451)&gt;5),IF(AND($J451&gt;AB$1,$J451&lt;=$AO$1),1,IF((COUNTIFS(INCAPACIDADES!$C$1:$C$51,$I451,INCAPACIDADES!Y$1:Y$51,AB$1))&gt;0,2,IF(VLOOKUP($C451,BD!$D$1:$F$501,3,0)&gt;AB$1,0,3))),"")</f>
        <v/>
      </c>
      <c r="CW451" s="23" t="str">
        <f>+IF(AND(LEN($I451)&gt;5),IF(AND($J451&gt;AC$1,$J451&lt;=$AO$1),1,IF((COUNTIFS(INCAPACIDADES!$C$1:$C$51,$I451,INCAPACIDADES!Z$1:Z$51,AC$1))&gt;0,2,IF(VLOOKUP($C451,BD!$D$1:$F$501,3,0)&gt;AC$1,0,3))),"")</f>
        <v/>
      </c>
      <c r="CX451" s="23" t="str">
        <f>+IF(AND(LEN($I451)&gt;5),IF(AND($J451&gt;AD$1,$J451&lt;=$AO$1),1,IF((COUNTIFS(INCAPACIDADES!$C$1:$C$51,$I451,INCAPACIDADES!AA$1:AA$51,AD$1))&gt;0,2,IF(VLOOKUP($C451,BD!$D$1:$F$501,3,0)&gt;AD$1,0,3))),"")</f>
        <v/>
      </c>
      <c r="CY451" s="23" t="str">
        <f>+IF(AND(LEN($I451)&gt;5),IF(AND($J451&gt;AE$1,$J451&lt;=$AO$1),1,IF((COUNTIFS(INCAPACIDADES!$C$1:$C$51,$I451,INCAPACIDADES!AB$1:AB$51,AE$1))&gt;0,2,IF(VLOOKUP($C451,BD!$D$1:$F$501,3,0)&gt;AE$1,0,3))),"")</f>
        <v/>
      </c>
      <c r="CZ451" s="23" t="str">
        <f>+IF(AND(LEN($I451)&gt;5),IF(AND($J451&gt;AF$1,$J451&lt;=$AO$1),1,IF((COUNTIFS(INCAPACIDADES!$C$1:$C$51,$I451,INCAPACIDADES!AC$1:AC$51,AF$1))&gt;0,2,IF(VLOOKUP($C451,BD!$D$1:$F$501,3,0)&gt;AF$1,0,3))),"")</f>
        <v/>
      </c>
      <c r="DA451" s="23" t="str">
        <f>+IF(AND(LEN($I451)&gt;5),IF(AND($J451&gt;AG$1,$J451&lt;=$AO$1),1,IF((COUNTIFS(INCAPACIDADES!$C$1:$C$51,$I451,INCAPACIDADES!AD$1:AD$51,AG$1))&gt;0,2,IF(VLOOKUP($C451,BD!$D$1:$F$501,3,0)&gt;AG$1,0,3))),"")</f>
        <v/>
      </c>
      <c r="DB451" s="23" t="str">
        <f>+IF(AND(LEN($I451)&gt;5),IF(AND($J451&gt;AH$1,$J451&lt;=$AO$1),1,IF((COUNTIFS(INCAPACIDADES!$C$1:$C$51,$I451,INCAPACIDADES!AE$1:AE$51,AH$1))&gt;0,2,IF(VLOOKUP($C451,BD!$D$1:$F$501,3,0)&gt;AH$1,0,3))),"")</f>
        <v/>
      </c>
      <c r="DC451" s="23" t="str">
        <f>+IF(AND(LEN($I451)&gt;5),IF(AND($J451&gt;AI$1,$J451&lt;=$AO$1),1,IF((COUNTIFS(INCAPACIDADES!$C$1:$C$51,$I451,INCAPACIDADES!AF$1:AF$51,AI$1))&gt;0,2,IF(VLOOKUP($C451,BD!$D$1:$F$501,3,0)&gt;AI$1,0,3))),"")</f>
        <v/>
      </c>
      <c r="DD451" s="23" t="str">
        <f>+IF(AND(LEN($I451)&gt;5),IF(AND($J451&gt;AJ$1,$J451&lt;=$AO$1),1,IF((COUNTIFS(INCAPACIDADES!$C$1:$C$51,$I451,INCAPACIDADES!AG$1:AG$51,AJ$1))&gt;0,2,IF(VLOOKUP($C451,BD!$D$1:$F$501,3,0)&gt;AJ$1,0,3))),"")</f>
        <v/>
      </c>
      <c r="DE451" s="23" t="str">
        <f>+IF(AND(LEN($I451)&gt;5),IF(AND($J451&gt;AK$1,$J451&lt;=$AO$1),1,IF((COUNTIFS(INCAPACIDADES!$C$1:$C$51,$I451,INCAPACIDADES!AH$1:AH$51,AK$1))&gt;0,2,IF(VLOOKUP($C451,BD!$D$1:$F$501,3,0)&gt;AK$1,0,3))),"")</f>
        <v/>
      </c>
      <c r="DF451" s="23" t="str">
        <f>+IF(AND(LEN($I451)&gt;5),IF(AND($J451&gt;AL$1,$J451&lt;=$AO$1),1,IF((COUNTIFS(INCAPACIDADES!$C$1:$C$51,$I451,INCAPACIDADES!AI$1:AI$51,AL$1))&gt;0,2,IF(VLOOKUP($C451,BD!$D$1:$F$501,3,0)&gt;AL$1,0,3))),"")</f>
        <v/>
      </c>
      <c r="DG451" s="23" t="str">
        <f>+IF(AND(LEN($I451)&gt;5),IF(AND($J451&gt;AM$1,$J451&lt;=$AO$1),1,IF((COUNTIFS(INCAPACIDADES!$C$1:$C$51,$I451,INCAPACIDADES!AJ$1:AJ$51,AM$1))&gt;0,2,IF(VLOOKUP($C451,BD!$D$1:$F$501,3,0)&gt;AM$1,0,3))),"")</f>
        <v/>
      </c>
      <c r="DH451" s="23" t="str">
        <f>+IF(AND(LEN($I451)&gt;5),IF(AND($J451&gt;AN$1,$J451&lt;=$AO$1),1,IF((COUNTIFS(INCAPACIDADES!$C$1:$C$51,$I451,INCAPACIDADES!AK$1:AK$51,AN$1))&gt;0,2,IF(VLOOKUP($C451,BD!$D$1:$F$501,3,0)&gt;AN$1,0,3))),"")</f>
        <v/>
      </c>
      <c r="DI451" s="23" t="str">
        <f>+IF(AND(LEN($I451)&gt;5),IF(AND($J451&gt;AO$1,$J451&lt;=$AO$1),1,IF((COUNTIFS(INCAPACIDADES!$C$1:$C$51,$I451,INCAPACIDADES!AL$1:AL$51,AO$1))&gt;0,2,IF(VLOOKUP($C451,BD!$D$1:$F$501,3,0)&gt;AO$1,0,3))),"")</f>
        <v/>
      </c>
      <c r="DJ451" s="23" t="str">
        <f>+IF(LEN($I451)&gt;5,IF(ISERROR(VLOOKUP(N451,'CODIGO PAGO'!$B$2:$B$20,1,0)),1,IF(OR(AND(CH451=1,N451&lt;&gt;"N"),AND(CH451=3,N451&lt;&gt;"B"),AND(CH451=2,LEFT(TRIM(N451),1)&lt;&gt;"I")),1,IF(OR(AND(CH451=0,N451="N"),AND(CH451=0,N451="B"),AND(CH451=0,LEFT(TRIM(N451),1)="I")),1,0))),"")</f>
        <v/>
      </c>
      <c r="DK451" s="23" t="str">
        <f t="shared" ref="DK451:DK500" si="279">IF(LEN($I451)&gt;5,IF(AND(CI451=0,OR(ISNUMBER(O451),LEN(O451)=0)),0,IF(OR(ISBLANK(O451),LEN(TRIM(O451))=0),0,1)),"")</f>
        <v/>
      </c>
      <c r="DL451" s="23" t="str">
        <f>+IF(LEN($I451)&gt;5,IF(ISERROR(VLOOKUP(P451,'CODIGO PAGO'!$B$2:$B$20,1,0)),1,IF(OR(AND(CJ451=1,P451&lt;&gt;"N"),AND(CJ451=3,P451&lt;&gt;"B"),AND(CJ451=2,LEFT(TRIM(P451),1)&lt;&gt;"I")),1,IF(OR(AND(CJ451=0,P451="N"),AND(CJ451=0,P451="B"),AND(CJ451=0,LEFT(TRIM(P451),1)="I")),1,0))),"")</f>
        <v/>
      </c>
      <c r="DM451" s="23" t="str">
        <f t="shared" ref="DM451:DM500" si="280">IF(LEN($I451)&gt;5,IF(AND(CK451=0,OR(ISNUMBER(Q451),LEN(Q451)=0)),0,IF(OR(ISBLANK(Q451),LEN(TRIM(Q451))=0),0,1)),"")</f>
        <v/>
      </c>
      <c r="DN451" s="23" t="str">
        <f>+IF(LEN($I451)&gt;5,IF(ISERROR(VLOOKUP(R451,'CODIGO PAGO'!$B$2:$B$20,1,0)),1,IF(OR(AND(CL451=1,R451&lt;&gt;"N"),AND(CL451=3,R451&lt;&gt;"B"),AND(CL451=2,LEFT(TRIM(R451),1)&lt;&gt;"I")),1,IF(OR(AND(CL451=0,R451="N"),AND(CL451=0,R451="B"),AND(CL451=0,LEFT(TRIM(R451),1)="I")),1,0))),"")</f>
        <v/>
      </c>
      <c r="DO451" s="23" t="str">
        <f t="shared" ref="DO451:DO500" si="281">IF(LEN($I451)&gt;5,IF(AND(CM451=0,OR(ISNUMBER(S451),LEN(S451)=0)),0,IF(OR(ISBLANK(S451),LEN(TRIM(S451))=0),0,1)),"")</f>
        <v/>
      </c>
      <c r="DP451" s="23" t="str">
        <f>+IF(LEN($I451)&gt;5,IF(ISERROR(VLOOKUP(T451,'CODIGO PAGO'!$B$2:$B$20,1,0)),1,IF(OR(AND(CN451=1,T451&lt;&gt;"N"),AND(CN451=3,T451&lt;&gt;"B"),AND(CN451=2,LEFT(TRIM(T451),1)&lt;&gt;"I")),1,IF(OR(AND(CN451=0,T451="N"),AND(CN451=0,T451="B"),AND(CN451=0,LEFT(TRIM(T451),1)="I")),1,0))),"")</f>
        <v/>
      </c>
      <c r="DQ451" s="23" t="str">
        <f t="shared" ref="DQ451:DQ500" si="282">IF(LEN($I451)&gt;5,IF(AND(CO451=0,OR(ISNUMBER(U451),LEN(U451)=0)),0,IF(OR(ISBLANK(U451),LEN(TRIM(U451))=0),0,1)),"")</f>
        <v/>
      </c>
      <c r="DR451" s="23" t="str">
        <f>+IF(LEN($I451)&gt;5,IF(ISERROR(VLOOKUP(V451,'CODIGO PAGO'!$B$2:$B$20,1,0)),1,IF(OR(AND(CP451=1,V451&lt;&gt;"N"),AND(CP451=3,V451&lt;&gt;"B"),AND(CP451=2,LEFT(TRIM(V451),1)&lt;&gt;"I")),1,IF(OR(AND(CP451=0,V451="N"),AND(CP451=0,V451="B"),AND(CP451=0,LEFT(TRIM(V451),1)="I")),1,0))),"")</f>
        <v/>
      </c>
      <c r="DS451" s="23" t="str">
        <f t="shared" ref="DS451:DS500" si="283">IF(LEN($I451)&gt;5,IF(AND(CQ451=0,OR(ISNUMBER(W451),LEN(W451)=0)),0,IF(OR(ISBLANK(W451),LEN(TRIM(W451))=0),0,1)),"")</f>
        <v/>
      </c>
      <c r="DT451" s="23" t="str">
        <f>+IF(LEN($I451)&gt;5,IF(ISERROR(VLOOKUP(X451,'CODIGO PAGO'!$B$2:$B$20,1,0)),1,IF(OR(AND(CR451=1,X451&lt;&gt;"N"),AND(CR451=3,X451&lt;&gt;"B"),AND(CR451=2,LEFT(TRIM(X451),1)&lt;&gt;"I")),1,IF(OR(AND(CR451=0,X451="N"),AND(CR451=0,X451="B"),AND(CR451=0,LEFT(TRIM(X451),1)="I")),1,0))),"")</f>
        <v/>
      </c>
      <c r="DU451" s="23" t="str">
        <f t="shared" ref="DU451:DU500" si="284">IF(LEN($I451)&gt;5,IF(AND(CS451=0,OR(ISNUMBER(Y451),LEN(Y451)=0)),0,IF(OR(ISBLANK(Y451),LEN(TRIM(Y451))=0),0,1)),"")</f>
        <v/>
      </c>
      <c r="DV451" s="23" t="str">
        <f>+IF(LEN($I451)&gt;5,IF(ISERROR(VLOOKUP(Z451,'CODIGO PAGO'!$B$2:$B$20,1,0)),1,IF(OR(AND(CT451=1,Z451&lt;&gt;"N"),AND(CT451=3,Z451&lt;&gt;"B"),AND(CT451=2,LEFT(TRIM(Z451),1)&lt;&gt;"I")),1,IF(OR(AND(CT451=0,Z451="N"),AND(CT451=0,Z451="B"),AND(CT451=0,LEFT(TRIM(Z451),1)="I")),1,0))),"")</f>
        <v/>
      </c>
      <c r="DW451" s="23" t="str">
        <f t="shared" ref="DW451:DW500" si="285">IF(LEN($I451)&gt;5,IF(AND(CU451=0,OR(ISNUMBER(AA451),LEN(AA451)=0)),0,IF(OR(ISBLANK(AA451),LEN(TRIM(AA451))=0),0,1)),"")</f>
        <v/>
      </c>
      <c r="DX451" s="23" t="str">
        <f>+IF(LEN($I451)&gt;5,IF(ISERROR(VLOOKUP(AB451,'CODIGO PAGO'!$B$2:$B$20,1,0)),1,IF(OR(AND(CV451=1,AB451&lt;&gt;"N"),AND(CV451=3,AB451&lt;&gt;"B"),AND(CV451=2,LEFT(TRIM(AB451),1)&lt;&gt;"I")),1,IF(OR(AND(CV451=0,AB451="N"),AND(CV451=0,AB451="B"),AND(CV451=0,LEFT(TRIM(AB451),1)="I")),1,0))),"")</f>
        <v/>
      </c>
      <c r="DY451" s="23" t="str">
        <f t="shared" ref="DY451:DY500" si="286">IF(LEN($I451)&gt;5,IF(AND(CW451=0,OR(ISNUMBER(AC451),LEN(AC451)=0)),0,IF(OR(ISBLANK(AC451),LEN(TRIM(AC451))=0),0,1)),"")</f>
        <v/>
      </c>
      <c r="DZ451" s="23" t="str">
        <f>+IF(LEN($I451)&gt;5,IF(ISERROR(VLOOKUP(AD451,'CODIGO PAGO'!$B$2:$B$20,1,0)),1,IF(OR(AND(CX451=1,AD451&lt;&gt;"N"),AND(CX451=3,AD451&lt;&gt;"B"),AND(CX451=2,LEFT(TRIM(AD451),1)&lt;&gt;"I")),1,IF(OR(AND(CX451=0,AD451="N"),AND(CX451=0,AD451="B"),AND(CX451=0,LEFT(TRIM(AD451),1)="I")),1,0))),"")</f>
        <v/>
      </c>
      <c r="EA451" s="23" t="str">
        <f t="shared" ref="EA451:EA500" si="287">IF(LEN($I451)&gt;5,IF(AND(CY451=0,OR(ISNUMBER(AE451),LEN(AE451)=0)),0,IF(OR(ISBLANK(AE451),LEN(TRIM(AE451))=0),0,1)),"")</f>
        <v/>
      </c>
      <c r="EB451" s="23" t="str">
        <f>+IF(LEN($I451)&gt;5,IF(ISERROR(VLOOKUP(AF451,'CODIGO PAGO'!$B$2:$B$20,1,0)),1,IF(OR(AND(CZ451=1,AF451&lt;&gt;"N"),AND(CZ451=3,AF451&lt;&gt;"B"),AND(CZ451=2,LEFT(TRIM(AF451),1)&lt;&gt;"I")),1,IF(OR(AND(CZ451=0,AF451="N"),AND(CZ451=0,AF451="B"),AND(CZ451=0,LEFT(TRIM(AF451),1)="I")),1,0))),"")</f>
        <v/>
      </c>
      <c r="EC451" s="23" t="str">
        <f t="shared" ref="EC451:EC500" si="288">IF(LEN($I451)&gt;5,IF(AND(DA451=0,OR(ISNUMBER(AG451),LEN(AG451)=0)),0,IF(OR(ISBLANK(AG451),LEN(TRIM(AG451))=0),0,1)),"")</f>
        <v/>
      </c>
      <c r="ED451" s="23" t="str">
        <f>+IF(LEN($I451)&gt;5,IF(ISERROR(VLOOKUP(AH451,'CODIGO PAGO'!$B$2:$B$20,1,0)),1,IF(OR(AND(DB451=1,AH451&lt;&gt;"N"),AND(DB451=3,AH451&lt;&gt;"B"),AND(DB451=2,LEFT(TRIM(AH451),1)&lt;&gt;"I")),1,IF(OR(AND(DB451=0,AH451="N"),AND(DB451=0,AH451="B"),AND(DB451=0,LEFT(TRIM(AH451),1)="I")),1,0))),"")</f>
        <v/>
      </c>
      <c r="EE451" s="23" t="str">
        <f t="shared" ref="EE451:EE500" si="289">IF(LEN($I451)&gt;5,IF(AND(DC451=0,OR(ISNUMBER(AI451),LEN(AI451)=0)),0,IF(OR(ISBLANK(AI451),LEN(TRIM(AI451))=0),0,1)),"")</f>
        <v/>
      </c>
      <c r="EF451" s="23" t="str">
        <f>+IF(LEN($I451)&gt;5,IF(ISERROR(VLOOKUP(AJ451,'CODIGO PAGO'!$B$2:$B$20,1,0)),1,IF(OR(AND(DD451=1,AJ451&lt;&gt;"N"),AND(DD451=3,AJ451&lt;&gt;"B"),AND(DD451=2,LEFT(TRIM(AJ451),1)&lt;&gt;"I")),1,IF(OR(AND(DD451=0,AJ451="N"),AND(DD451=0,AJ451="B"),AND(DD451=0,LEFT(TRIM(AJ451),1)="I")),1,0))),"")</f>
        <v/>
      </c>
      <c r="EG451" s="23" t="str">
        <f t="shared" ref="EG451:EG500" si="290">IF(LEN($I451)&gt;5,IF(AND(DE451=0,OR(ISNUMBER(AK451),LEN(AK451)=0)),0,IF(OR(ISBLANK(AK451),LEN(TRIM(AK451))=0),0,1)),"")</f>
        <v/>
      </c>
      <c r="EH451" s="23" t="str">
        <f>+IF(LEN($I451)&gt;5,IF(ISERROR(VLOOKUP(AL451,'CODIGO PAGO'!$B$2:$B$20,1,0)),1,IF(OR(AND(DF451=1,AL451&lt;&gt;"N"),AND(DF451=3,AL451&lt;&gt;"B"),AND(DF451=2,LEFT(TRIM(AL451),1)&lt;&gt;"I")),1,IF(OR(AND(DF451=0,AL451="N"),AND(DF451=0,AL451="B"),AND(DF451=0,LEFT(TRIM(AL451),1)="I")),1,0))),"")</f>
        <v/>
      </c>
      <c r="EI451" s="23" t="str">
        <f t="shared" ref="EI451:EI500" si="291">IF(LEN($I451)&gt;5,IF(AND(DG451=0,OR(ISNUMBER(AM451),LEN(AM451)=0)),0,IF(OR(ISBLANK(AM451),LEN(TRIM(AM451))=0),0,1)),"")</f>
        <v/>
      </c>
      <c r="EJ451" s="23" t="str">
        <f>+IF(LEN($I451)&gt;5,IF(ISERROR(VLOOKUP(AN451,'CODIGO PAGO'!$B$2:$B$20,1,0)),1,IF(OR(AND(DH451=1,AN451&lt;&gt;"N"),AND(DH451=3,AN451&lt;&gt;"B"),AND(DH451=2,LEFT(TRIM(AN451),1)&lt;&gt;"I")),1,IF(OR(AND(DH451=0,AN451="N"),AND(DH451=0,AN451="B"),AND(DH451=0,LEFT(TRIM(AN451),1)="I")),1,0))),"")</f>
        <v/>
      </c>
      <c r="EK451" s="23" t="str">
        <f t="shared" ref="EK451:EK500" si="292">IF(LEN($I451)&gt;5,IF(AND(DI451=0,OR(ISNUMBER(AO451),LEN(AO451)=0)),0,IF(OR(ISBLANK(AO451),LEN(TRIM(AO451))=0),0,1)),"")</f>
        <v/>
      </c>
      <c r="EL451" s="24" t="str">
        <f t="shared" ref="EL451:EL500" si="293">+IF(LEN($I451)&gt;5,IF(COUNTIF(DJ451:EK451,1)&gt;0,1,0),"")</f>
        <v/>
      </c>
    </row>
    <row r="452" spans="1:142" s="26" customFormat="1">
      <c r="A452" s="15" t="str">
        <f t="shared" si="259"/>
        <v/>
      </c>
      <c r="B452" s="1" t="str">
        <f>+IF(LEN(I452)&gt;5,'CODIGO PAGO'!$B$28,"")</f>
        <v/>
      </c>
      <c r="C452" s="1" t="str">
        <f>+IF(LEN($I452)&gt;5,BD!D452,"")</f>
        <v/>
      </c>
      <c r="D452" s="168" t="str">
        <f>+IF(LEN($I452)&gt;5,BD!A452,"")</f>
        <v/>
      </c>
      <c r="E452" s="1" t="str">
        <f>+IF(LEN($I452)&gt;5,BD!B452,"")</f>
        <v/>
      </c>
      <c r="F452" s="1" t="str">
        <f>+IF(LEN($I452)&gt;5,BD!C452,"")</f>
        <v/>
      </c>
      <c r="G452" s="141"/>
      <c r="H452" s="141"/>
      <c r="I452" s="1" t="str">
        <f>+IF(LEN(BD!G452)&gt;5,BD!G452,"")</f>
        <v/>
      </c>
      <c r="J452" s="167" t="str">
        <f>+IF(LEN($I452)&gt;5,BD!E452,"")</f>
        <v/>
      </c>
      <c r="K452" s="6" t="str">
        <f t="shared" si="260"/>
        <v/>
      </c>
      <c r="L452" s="87" t="str">
        <f>+IF(LEN($I452)&gt;5,BD!H452,"")</f>
        <v/>
      </c>
      <c r="M452" s="40" t="str">
        <f t="shared" si="261"/>
        <v/>
      </c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4" t="str">
        <f t="shared" si="262"/>
        <v/>
      </c>
      <c r="AQ452" s="5" t="str">
        <f t="shared" si="263"/>
        <v/>
      </c>
      <c r="AR452" s="91" t="str">
        <f t="shared" si="264"/>
        <v/>
      </c>
      <c r="AS452" s="5" t="str">
        <f t="shared" si="265"/>
        <v/>
      </c>
      <c r="AT452" s="91" t="str">
        <f t="shared" si="266"/>
        <v/>
      </c>
      <c r="AU452" s="4" t="str">
        <f t="shared" si="267"/>
        <v/>
      </c>
      <c r="AV452" s="4" t="str">
        <f t="shared" si="268"/>
        <v/>
      </c>
      <c r="AW452" s="4" t="str">
        <f t="shared" si="269"/>
        <v/>
      </c>
      <c r="AX452" s="4" t="str">
        <f t="shared" si="270"/>
        <v/>
      </c>
      <c r="AY452" s="88" t="str">
        <f t="shared" si="271"/>
        <v/>
      </c>
      <c r="AZ452" s="17" t="str">
        <f t="shared" si="272"/>
        <v/>
      </c>
      <c r="BA452" s="18" t="str">
        <f t="shared" si="273"/>
        <v/>
      </c>
      <c r="BB452" s="19" t="str">
        <f>+IF(LEN(I452)&gt;5,IF(INT(RIGHT(B452,1))=9,0.5*L452*AY452,INT(MID(B452,5,LEN(B452)-4))*L452)+IFERROR(VLOOKUP(I452,AJUSTES!$A$1:$I$50,9,0),0),"")</f>
        <v/>
      </c>
      <c r="BC452" s="12"/>
      <c r="BD452" s="19" t="str">
        <f t="shared" si="274"/>
        <v/>
      </c>
      <c r="BE452" s="18" t="str">
        <f t="shared" si="275"/>
        <v/>
      </c>
      <c r="BF452" s="139" t="str">
        <f t="shared" si="276"/>
        <v/>
      </c>
      <c r="BG452" s="114"/>
      <c r="BH452" s="18" t="str">
        <f t="shared" si="277"/>
        <v/>
      </c>
      <c r="BI452" s="13"/>
      <c r="BJ452" s="12"/>
      <c r="BK452" s="12"/>
      <c r="BL452" s="145"/>
      <c r="BM452" s="12"/>
      <c r="BN452" s="12"/>
      <c r="BO452" s="12"/>
      <c r="BP452" s="12"/>
      <c r="BQ452" s="12"/>
      <c r="BR452" s="12"/>
      <c r="BS452" s="146"/>
      <c r="BT452" s="14"/>
      <c r="BU452" s="12"/>
      <c r="BV452" s="12"/>
      <c r="BW452" s="12"/>
      <c r="BX452" s="12"/>
      <c r="BY452" s="12"/>
      <c r="BZ452" s="144"/>
      <c r="CA452" s="107" t="str">
        <f>+IF(LEN($I452)&gt;5,IF(BD!F452="N/A","",BD!F452),"")</f>
        <v/>
      </c>
      <c r="CB452" s="21"/>
      <c r="CC452" s="147"/>
      <c r="CD452" s="148"/>
      <c r="CE452" s="8" t="str">
        <f>+IF(LEN(I452)&gt;5,BD!M452,"")</f>
        <v/>
      </c>
      <c r="CF452" s="16" t="str">
        <f>+IF(LEN(I452)&gt;5,BD!N452,"")</f>
        <v/>
      </c>
      <c r="CG452" s="3" t="str">
        <f t="shared" si="278"/>
        <v/>
      </c>
      <c r="CH452" s="23" t="str">
        <f>+IF(AND(LEN($I452)&gt;5),IF(AND($J452&gt;N$1,$J452&lt;=$AO$1),1,IF((COUNTIFS(INCAPACIDADES!$C$1:$C$51,$I452,INCAPACIDADES!K$1:K$51,N$1))&gt;0,2,IF(VLOOKUP($C452,BD!$D$1:$F$501,3,0)&gt;N$1,0,3))),"")</f>
        <v/>
      </c>
      <c r="CI452" s="23" t="str">
        <f>+IF(AND(LEN($I452)&gt;5),IF(AND($J452&gt;O$1,$J452&lt;=$AO$1),1,IF((COUNTIFS(INCAPACIDADES!$C$1:$C$51,$I452,INCAPACIDADES!L$1:L$51,O$1))&gt;0,2,IF(VLOOKUP($C452,BD!$D$1:$F$501,3,0)&gt;O$1,0,3))),"")</f>
        <v/>
      </c>
      <c r="CJ452" s="23" t="str">
        <f>+IF(AND(LEN($I452)&gt;5),IF(AND($J452&gt;P$1,$J452&lt;=$AO$1),1,IF((COUNTIFS(INCAPACIDADES!$C$1:$C$51,$I452,INCAPACIDADES!M$1:M$51,P$1))&gt;0,2,IF(VLOOKUP($C452,BD!$D$1:$F$501,3,0)&gt;P$1,0,3))),"")</f>
        <v/>
      </c>
      <c r="CK452" s="23" t="str">
        <f>+IF(AND(LEN($I452)&gt;5),IF(AND($J452&gt;Q$1,$J452&lt;=$AO$1),1,IF((COUNTIFS(INCAPACIDADES!$C$1:$C$51,$I452,INCAPACIDADES!N$1:N$51,Q$1))&gt;0,2,IF(VLOOKUP($C452,BD!$D$1:$F$501,3,0)&gt;Q$1,0,3))),"")</f>
        <v/>
      </c>
      <c r="CL452" s="23" t="str">
        <f>+IF(AND(LEN($I452)&gt;5),IF(AND($J452&gt;R$1,$J452&lt;=$AO$1),1,IF((COUNTIFS(INCAPACIDADES!$C$1:$C$51,$I452,INCAPACIDADES!O$1:O$51,R$1))&gt;0,2,IF(VLOOKUP($C452,BD!$D$1:$F$501,3,0)&gt;R$1,0,3))),"")</f>
        <v/>
      </c>
      <c r="CM452" s="23" t="str">
        <f>+IF(AND(LEN($I452)&gt;5),IF(AND($J452&gt;S$1,$J452&lt;=$AO$1),1,IF((COUNTIFS(INCAPACIDADES!$C$1:$C$51,$I452,INCAPACIDADES!P$1:P$51,S$1))&gt;0,2,IF(VLOOKUP($C452,BD!$D$1:$F$501,3,0)&gt;S$1,0,3))),"")</f>
        <v/>
      </c>
      <c r="CN452" s="23" t="str">
        <f>+IF(AND(LEN($I452)&gt;5),IF(AND($J452&gt;T$1,$J452&lt;=$AO$1),1,IF((COUNTIFS(INCAPACIDADES!$C$1:$C$51,$I452,INCAPACIDADES!Q$1:Q$51,T$1))&gt;0,2,IF(VLOOKUP($C452,BD!$D$1:$F$501,3,0)&gt;T$1,0,3))),"")</f>
        <v/>
      </c>
      <c r="CO452" s="23" t="str">
        <f>+IF(AND(LEN($I452)&gt;5),IF(AND($J452&gt;U$1,$J452&lt;=$AO$1),1,IF((COUNTIFS(INCAPACIDADES!$C$1:$C$51,$I452,INCAPACIDADES!R$1:R$51,U$1))&gt;0,2,IF(VLOOKUP($C452,BD!$D$1:$F$501,3,0)&gt;U$1,0,3))),"")</f>
        <v/>
      </c>
      <c r="CP452" s="23" t="str">
        <f>+IF(AND(LEN($I452)&gt;5),IF(AND($J452&gt;V$1,$J452&lt;=$AO$1),1,IF((COUNTIFS(INCAPACIDADES!$C$1:$C$51,$I452,INCAPACIDADES!S$1:S$51,V$1))&gt;0,2,IF(VLOOKUP($C452,BD!$D$1:$F$501,3,0)&gt;V$1,0,3))),"")</f>
        <v/>
      </c>
      <c r="CQ452" s="23" t="str">
        <f>+IF(AND(LEN($I452)&gt;5),IF(AND($J452&gt;W$1,$J452&lt;=$AO$1),1,IF((COUNTIFS(INCAPACIDADES!$C$1:$C$51,$I452,INCAPACIDADES!T$1:T$51,W$1))&gt;0,2,IF(VLOOKUP($C452,BD!$D$1:$F$501,3,0)&gt;W$1,0,3))),"")</f>
        <v/>
      </c>
      <c r="CR452" s="23" t="str">
        <f>+IF(AND(LEN($I452)&gt;5),IF(AND($J452&gt;X$1,$J452&lt;=$AO$1),1,IF((COUNTIFS(INCAPACIDADES!$C$1:$C$51,$I452,INCAPACIDADES!U$1:U$51,X$1))&gt;0,2,IF(VLOOKUP($C452,BD!$D$1:$F$501,3,0)&gt;X$1,0,3))),"")</f>
        <v/>
      </c>
      <c r="CS452" s="23" t="str">
        <f>+IF(AND(LEN($I452)&gt;5),IF(AND($J452&gt;Y$1,$J452&lt;=$AO$1),1,IF((COUNTIFS(INCAPACIDADES!$C$1:$C$51,$I452,INCAPACIDADES!V$1:V$51,Y$1))&gt;0,2,IF(VLOOKUP($C452,BD!$D$1:$F$501,3,0)&gt;Y$1,0,3))),"")</f>
        <v/>
      </c>
      <c r="CT452" s="23" t="str">
        <f>+IF(AND(LEN($I452)&gt;5),IF(AND($J452&gt;Z$1,$J452&lt;=$AO$1),1,IF((COUNTIFS(INCAPACIDADES!$C$1:$C$51,$I452,INCAPACIDADES!W$1:W$51,Z$1))&gt;0,2,IF(VLOOKUP($C452,BD!$D$1:$F$501,3,0)&gt;Z$1,0,3))),"")</f>
        <v/>
      </c>
      <c r="CU452" s="23" t="str">
        <f>+IF(AND(LEN($I452)&gt;5),IF(AND($J452&gt;AA$1,$J452&lt;=$AO$1),1,IF((COUNTIFS(INCAPACIDADES!$C$1:$C$51,$I452,INCAPACIDADES!X$1:X$51,AA$1))&gt;0,2,IF(VLOOKUP($C452,BD!$D$1:$F$501,3,0)&gt;AA$1,0,3))),"")</f>
        <v/>
      </c>
      <c r="CV452" s="23" t="str">
        <f>+IF(AND(LEN($I452)&gt;5),IF(AND($J452&gt;AB$1,$J452&lt;=$AO$1),1,IF((COUNTIFS(INCAPACIDADES!$C$1:$C$51,$I452,INCAPACIDADES!Y$1:Y$51,AB$1))&gt;0,2,IF(VLOOKUP($C452,BD!$D$1:$F$501,3,0)&gt;AB$1,0,3))),"")</f>
        <v/>
      </c>
      <c r="CW452" s="23" t="str">
        <f>+IF(AND(LEN($I452)&gt;5),IF(AND($J452&gt;AC$1,$J452&lt;=$AO$1),1,IF((COUNTIFS(INCAPACIDADES!$C$1:$C$51,$I452,INCAPACIDADES!Z$1:Z$51,AC$1))&gt;0,2,IF(VLOOKUP($C452,BD!$D$1:$F$501,3,0)&gt;AC$1,0,3))),"")</f>
        <v/>
      </c>
      <c r="CX452" s="23" t="str">
        <f>+IF(AND(LEN($I452)&gt;5),IF(AND($J452&gt;AD$1,$J452&lt;=$AO$1),1,IF((COUNTIFS(INCAPACIDADES!$C$1:$C$51,$I452,INCAPACIDADES!AA$1:AA$51,AD$1))&gt;0,2,IF(VLOOKUP($C452,BD!$D$1:$F$501,3,0)&gt;AD$1,0,3))),"")</f>
        <v/>
      </c>
      <c r="CY452" s="23" t="str">
        <f>+IF(AND(LEN($I452)&gt;5),IF(AND($J452&gt;AE$1,$J452&lt;=$AO$1),1,IF((COUNTIFS(INCAPACIDADES!$C$1:$C$51,$I452,INCAPACIDADES!AB$1:AB$51,AE$1))&gt;0,2,IF(VLOOKUP($C452,BD!$D$1:$F$501,3,0)&gt;AE$1,0,3))),"")</f>
        <v/>
      </c>
      <c r="CZ452" s="23" t="str">
        <f>+IF(AND(LEN($I452)&gt;5),IF(AND($J452&gt;AF$1,$J452&lt;=$AO$1),1,IF((COUNTIFS(INCAPACIDADES!$C$1:$C$51,$I452,INCAPACIDADES!AC$1:AC$51,AF$1))&gt;0,2,IF(VLOOKUP($C452,BD!$D$1:$F$501,3,0)&gt;AF$1,0,3))),"")</f>
        <v/>
      </c>
      <c r="DA452" s="23" t="str">
        <f>+IF(AND(LEN($I452)&gt;5),IF(AND($J452&gt;AG$1,$J452&lt;=$AO$1),1,IF((COUNTIFS(INCAPACIDADES!$C$1:$C$51,$I452,INCAPACIDADES!AD$1:AD$51,AG$1))&gt;0,2,IF(VLOOKUP($C452,BD!$D$1:$F$501,3,0)&gt;AG$1,0,3))),"")</f>
        <v/>
      </c>
      <c r="DB452" s="23" t="str">
        <f>+IF(AND(LEN($I452)&gt;5),IF(AND($J452&gt;AH$1,$J452&lt;=$AO$1),1,IF((COUNTIFS(INCAPACIDADES!$C$1:$C$51,$I452,INCAPACIDADES!AE$1:AE$51,AH$1))&gt;0,2,IF(VLOOKUP($C452,BD!$D$1:$F$501,3,0)&gt;AH$1,0,3))),"")</f>
        <v/>
      </c>
      <c r="DC452" s="23" t="str">
        <f>+IF(AND(LEN($I452)&gt;5),IF(AND($J452&gt;AI$1,$J452&lt;=$AO$1),1,IF((COUNTIFS(INCAPACIDADES!$C$1:$C$51,$I452,INCAPACIDADES!AF$1:AF$51,AI$1))&gt;0,2,IF(VLOOKUP($C452,BD!$D$1:$F$501,3,0)&gt;AI$1,0,3))),"")</f>
        <v/>
      </c>
      <c r="DD452" s="23" t="str">
        <f>+IF(AND(LEN($I452)&gt;5),IF(AND($J452&gt;AJ$1,$J452&lt;=$AO$1),1,IF((COUNTIFS(INCAPACIDADES!$C$1:$C$51,$I452,INCAPACIDADES!AG$1:AG$51,AJ$1))&gt;0,2,IF(VLOOKUP($C452,BD!$D$1:$F$501,3,0)&gt;AJ$1,0,3))),"")</f>
        <v/>
      </c>
      <c r="DE452" s="23" t="str">
        <f>+IF(AND(LEN($I452)&gt;5),IF(AND($J452&gt;AK$1,$J452&lt;=$AO$1),1,IF((COUNTIFS(INCAPACIDADES!$C$1:$C$51,$I452,INCAPACIDADES!AH$1:AH$51,AK$1))&gt;0,2,IF(VLOOKUP($C452,BD!$D$1:$F$501,3,0)&gt;AK$1,0,3))),"")</f>
        <v/>
      </c>
      <c r="DF452" s="23" t="str">
        <f>+IF(AND(LEN($I452)&gt;5),IF(AND($J452&gt;AL$1,$J452&lt;=$AO$1),1,IF((COUNTIFS(INCAPACIDADES!$C$1:$C$51,$I452,INCAPACIDADES!AI$1:AI$51,AL$1))&gt;0,2,IF(VLOOKUP($C452,BD!$D$1:$F$501,3,0)&gt;AL$1,0,3))),"")</f>
        <v/>
      </c>
      <c r="DG452" s="23" t="str">
        <f>+IF(AND(LEN($I452)&gt;5),IF(AND($J452&gt;AM$1,$J452&lt;=$AO$1),1,IF((COUNTIFS(INCAPACIDADES!$C$1:$C$51,$I452,INCAPACIDADES!AJ$1:AJ$51,AM$1))&gt;0,2,IF(VLOOKUP($C452,BD!$D$1:$F$501,3,0)&gt;AM$1,0,3))),"")</f>
        <v/>
      </c>
      <c r="DH452" s="23" t="str">
        <f>+IF(AND(LEN($I452)&gt;5),IF(AND($J452&gt;AN$1,$J452&lt;=$AO$1),1,IF((COUNTIFS(INCAPACIDADES!$C$1:$C$51,$I452,INCAPACIDADES!AK$1:AK$51,AN$1))&gt;0,2,IF(VLOOKUP($C452,BD!$D$1:$F$501,3,0)&gt;AN$1,0,3))),"")</f>
        <v/>
      </c>
      <c r="DI452" s="23" t="str">
        <f>+IF(AND(LEN($I452)&gt;5),IF(AND($J452&gt;AO$1,$J452&lt;=$AO$1),1,IF((COUNTIFS(INCAPACIDADES!$C$1:$C$51,$I452,INCAPACIDADES!AL$1:AL$51,AO$1))&gt;0,2,IF(VLOOKUP($C452,BD!$D$1:$F$501,3,0)&gt;AO$1,0,3))),"")</f>
        <v/>
      </c>
      <c r="DJ452" s="23" t="str">
        <f>+IF(LEN($I452)&gt;5,IF(ISERROR(VLOOKUP(N452,'CODIGO PAGO'!$B$2:$B$20,1,0)),1,IF(OR(AND(CH452=1,N452&lt;&gt;"N"),AND(CH452=3,N452&lt;&gt;"B"),AND(CH452=2,LEFT(TRIM(N452),1)&lt;&gt;"I")),1,IF(OR(AND(CH452=0,N452="N"),AND(CH452=0,N452="B"),AND(CH452=0,LEFT(TRIM(N452),1)="I")),1,0))),"")</f>
        <v/>
      </c>
      <c r="DK452" s="23" t="str">
        <f t="shared" si="279"/>
        <v/>
      </c>
      <c r="DL452" s="23" t="str">
        <f>+IF(LEN($I452)&gt;5,IF(ISERROR(VLOOKUP(P452,'CODIGO PAGO'!$B$2:$B$20,1,0)),1,IF(OR(AND(CJ452=1,P452&lt;&gt;"N"),AND(CJ452=3,P452&lt;&gt;"B"),AND(CJ452=2,LEFT(TRIM(P452),1)&lt;&gt;"I")),1,IF(OR(AND(CJ452=0,P452="N"),AND(CJ452=0,P452="B"),AND(CJ452=0,LEFT(TRIM(P452),1)="I")),1,0))),"")</f>
        <v/>
      </c>
      <c r="DM452" s="23" t="str">
        <f t="shared" si="280"/>
        <v/>
      </c>
      <c r="DN452" s="23" t="str">
        <f>+IF(LEN($I452)&gt;5,IF(ISERROR(VLOOKUP(R452,'CODIGO PAGO'!$B$2:$B$20,1,0)),1,IF(OR(AND(CL452=1,R452&lt;&gt;"N"),AND(CL452=3,R452&lt;&gt;"B"),AND(CL452=2,LEFT(TRIM(R452),1)&lt;&gt;"I")),1,IF(OR(AND(CL452=0,R452="N"),AND(CL452=0,R452="B"),AND(CL452=0,LEFT(TRIM(R452),1)="I")),1,0))),"")</f>
        <v/>
      </c>
      <c r="DO452" s="23" t="str">
        <f t="shared" si="281"/>
        <v/>
      </c>
      <c r="DP452" s="23" t="str">
        <f>+IF(LEN($I452)&gt;5,IF(ISERROR(VLOOKUP(T452,'CODIGO PAGO'!$B$2:$B$20,1,0)),1,IF(OR(AND(CN452=1,T452&lt;&gt;"N"),AND(CN452=3,T452&lt;&gt;"B"),AND(CN452=2,LEFT(TRIM(T452),1)&lt;&gt;"I")),1,IF(OR(AND(CN452=0,T452="N"),AND(CN452=0,T452="B"),AND(CN452=0,LEFT(TRIM(T452),1)="I")),1,0))),"")</f>
        <v/>
      </c>
      <c r="DQ452" s="23" t="str">
        <f t="shared" si="282"/>
        <v/>
      </c>
      <c r="DR452" s="23" t="str">
        <f>+IF(LEN($I452)&gt;5,IF(ISERROR(VLOOKUP(V452,'CODIGO PAGO'!$B$2:$B$20,1,0)),1,IF(OR(AND(CP452=1,V452&lt;&gt;"N"),AND(CP452=3,V452&lt;&gt;"B"),AND(CP452=2,LEFT(TRIM(V452),1)&lt;&gt;"I")),1,IF(OR(AND(CP452=0,V452="N"),AND(CP452=0,V452="B"),AND(CP452=0,LEFT(TRIM(V452),1)="I")),1,0))),"")</f>
        <v/>
      </c>
      <c r="DS452" s="23" t="str">
        <f t="shared" si="283"/>
        <v/>
      </c>
      <c r="DT452" s="23" t="str">
        <f>+IF(LEN($I452)&gt;5,IF(ISERROR(VLOOKUP(X452,'CODIGO PAGO'!$B$2:$B$20,1,0)),1,IF(OR(AND(CR452=1,X452&lt;&gt;"N"),AND(CR452=3,X452&lt;&gt;"B"),AND(CR452=2,LEFT(TRIM(X452),1)&lt;&gt;"I")),1,IF(OR(AND(CR452=0,X452="N"),AND(CR452=0,X452="B"),AND(CR452=0,LEFT(TRIM(X452),1)="I")),1,0))),"")</f>
        <v/>
      </c>
      <c r="DU452" s="23" t="str">
        <f t="shared" si="284"/>
        <v/>
      </c>
      <c r="DV452" s="23" t="str">
        <f>+IF(LEN($I452)&gt;5,IF(ISERROR(VLOOKUP(Z452,'CODIGO PAGO'!$B$2:$B$20,1,0)),1,IF(OR(AND(CT452=1,Z452&lt;&gt;"N"),AND(CT452=3,Z452&lt;&gt;"B"),AND(CT452=2,LEFT(TRIM(Z452),1)&lt;&gt;"I")),1,IF(OR(AND(CT452=0,Z452="N"),AND(CT452=0,Z452="B"),AND(CT452=0,LEFT(TRIM(Z452),1)="I")),1,0))),"")</f>
        <v/>
      </c>
      <c r="DW452" s="23" t="str">
        <f t="shared" si="285"/>
        <v/>
      </c>
      <c r="DX452" s="23" t="str">
        <f>+IF(LEN($I452)&gt;5,IF(ISERROR(VLOOKUP(AB452,'CODIGO PAGO'!$B$2:$B$20,1,0)),1,IF(OR(AND(CV452=1,AB452&lt;&gt;"N"),AND(CV452=3,AB452&lt;&gt;"B"),AND(CV452=2,LEFT(TRIM(AB452),1)&lt;&gt;"I")),1,IF(OR(AND(CV452=0,AB452="N"),AND(CV452=0,AB452="B"),AND(CV452=0,LEFT(TRIM(AB452),1)="I")),1,0))),"")</f>
        <v/>
      </c>
      <c r="DY452" s="23" t="str">
        <f t="shared" si="286"/>
        <v/>
      </c>
      <c r="DZ452" s="23" t="str">
        <f>+IF(LEN($I452)&gt;5,IF(ISERROR(VLOOKUP(AD452,'CODIGO PAGO'!$B$2:$B$20,1,0)),1,IF(OR(AND(CX452=1,AD452&lt;&gt;"N"),AND(CX452=3,AD452&lt;&gt;"B"),AND(CX452=2,LEFT(TRIM(AD452),1)&lt;&gt;"I")),1,IF(OR(AND(CX452=0,AD452="N"),AND(CX452=0,AD452="B"),AND(CX452=0,LEFT(TRIM(AD452),1)="I")),1,0))),"")</f>
        <v/>
      </c>
      <c r="EA452" s="23" t="str">
        <f t="shared" si="287"/>
        <v/>
      </c>
      <c r="EB452" s="23" t="str">
        <f>+IF(LEN($I452)&gt;5,IF(ISERROR(VLOOKUP(AF452,'CODIGO PAGO'!$B$2:$B$20,1,0)),1,IF(OR(AND(CZ452=1,AF452&lt;&gt;"N"),AND(CZ452=3,AF452&lt;&gt;"B"),AND(CZ452=2,LEFT(TRIM(AF452),1)&lt;&gt;"I")),1,IF(OR(AND(CZ452=0,AF452="N"),AND(CZ452=0,AF452="B"),AND(CZ452=0,LEFT(TRIM(AF452),1)="I")),1,0))),"")</f>
        <v/>
      </c>
      <c r="EC452" s="23" t="str">
        <f t="shared" si="288"/>
        <v/>
      </c>
      <c r="ED452" s="23" t="str">
        <f>+IF(LEN($I452)&gt;5,IF(ISERROR(VLOOKUP(AH452,'CODIGO PAGO'!$B$2:$B$20,1,0)),1,IF(OR(AND(DB452=1,AH452&lt;&gt;"N"),AND(DB452=3,AH452&lt;&gt;"B"),AND(DB452=2,LEFT(TRIM(AH452),1)&lt;&gt;"I")),1,IF(OR(AND(DB452=0,AH452="N"),AND(DB452=0,AH452="B"),AND(DB452=0,LEFT(TRIM(AH452),1)="I")),1,0))),"")</f>
        <v/>
      </c>
      <c r="EE452" s="23" t="str">
        <f t="shared" si="289"/>
        <v/>
      </c>
      <c r="EF452" s="23" t="str">
        <f>+IF(LEN($I452)&gt;5,IF(ISERROR(VLOOKUP(AJ452,'CODIGO PAGO'!$B$2:$B$20,1,0)),1,IF(OR(AND(DD452=1,AJ452&lt;&gt;"N"),AND(DD452=3,AJ452&lt;&gt;"B"),AND(DD452=2,LEFT(TRIM(AJ452),1)&lt;&gt;"I")),1,IF(OR(AND(DD452=0,AJ452="N"),AND(DD452=0,AJ452="B"),AND(DD452=0,LEFT(TRIM(AJ452),1)="I")),1,0))),"")</f>
        <v/>
      </c>
      <c r="EG452" s="23" t="str">
        <f t="shared" si="290"/>
        <v/>
      </c>
      <c r="EH452" s="23" t="str">
        <f>+IF(LEN($I452)&gt;5,IF(ISERROR(VLOOKUP(AL452,'CODIGO PAGO'!$B$2:$B$20,1,0)),1,IF(OR(AND(DF452=1,AL452&lt;&gt;"N"),AND(DF452=3,AL452&lt;&gt;"B"),AND(DF452=2,LEFT(TRIM(AL452),1)&lt;&gt;"I")),1,IF(OR(AND(DF452=0,AL452="N"),AND(DF452=0,AL452="B"),AND(DF452=0,LEFT(TRIM(AL452),1)="I")),1,0))),"")</f>
        <v/>
      </c>
      <c r="EI452" s="23" t="str">
        <f t="shared" si="291"/>
        <v/>
      </c>
      <c r="EJ452" s="23" t="str">
        <f>+IF(LEN($I452)&gt;5,IF(ISERROR(VLOOKUP(AN452,'CODIGO PAGO'!$B$2:$B$20,1,0)),1,IF(OR(AND(DH452=1,AN452&lt;&gt;"N"),AND(DH452=3,AN452&lt;&gt;"B"),AND(DH452=2,LEFT(TRIM(AN452),1)&lt;&gt;"I")),1,IF(OR(AND(DH452=0,AN452="N"),AND(DH452=0,AN452="B"),AND(DH452=0,LEFT(TRIM(AN452),1)="I")),1,0))),"")</f>
        <v/>
      </c>
      <c r="EK452" s="23" t="str">
        <f t="shared" si="292"/>
        <v/>
      </c>
      <c r="EL452" s="24" t="str">
        <f t="shared" si="293"/>
        <v/>
      </c>
    </row>
    <row r="453" spans="1:142" s="26" customFormat="1">
      <c r="A453" s="15" t="str">
        <f t="shared" si="259"/>
        <v/>
      </c>
      <c r="B453" s="1" t="str">
        <f>+IF(LEN(I453)&gt;5,'CODIGO PAGO'!$B$28,"")</f>
        <v/>
      </c>
      <c r="C453" s="1" t="str">
        <f>+IF(LEN($I453)&gt;5,BD!D453,"")</f>
        <v/>
      </c>
      <c r="D453" s="168" t="str">
        <f>+IF(LEN($I453)&gt;5,BD!A453,"")</f>
        <v/>
      </c>
      <c r="E453" s="1" t="str">
        <f>+IF(LEN($I453)&gt;5,BD!B453,"")</f>
        <v/>
      </c>
      <c r="F453" s="1" t="str">
        <f>+IF(LEN($I453)&gt;5,BD!C453,"")</f>
        <v/>
      </c>
      <c r="G453" s="141"/>
      <c r="H453" s="141"/>
      <c r="I453" s="1" t="str">
        <f>+IF(LEN(BD!G453)&gt;5,BD!G453,"")</f>
        <v/>
      </c>
      <c r="J453" s="167" t="str">
        <f>+IF(LEN($I453)&gt;5,BD!E453,"")</f>
        <v/>
      </c>
      <c r="K453" s="6" t="str">
        <f t="shared" si="260"/>
        <v/>
      </c>
      <c r="L453" s="87" t="str">
        <f>+IF(LEN($I453)&gt;5,BD!H453,"")</f>
        <v/>
      </c>
      <c r="M453" s="40" t="str">
        <f t="shared" si="261"/>
        <v/>
      </c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4" t="str">
        <f t="shared" si="262"/>
        <v/>
      </c>
      <c r="AQ453" s="5" t="str">
        <f t="shared" si="263"/>
        <v/>
      </c>
      <c r="AR453" s="91" t="str">
        <f t="shared" si="264"/>
        <v/>
      </c>
      <c r="AS453" s="5" t="str">
        <f t="shared" si="265"/>
        <v/>
      </c>
      <c r="AT453" s="91" t="str">
        <f t="shared" si="266"/>
        <v/>
      </c>
      <c r="AU453" s="4" t="str">
        <f t="shared" si="267"/>
        <v/>
      </c>
      <c r="AV453" s="4" t="str">
        <f t="shared" si="268"/>
        <v/>
      </c>
      <c r="AW453" s="4" t="str">
        <f t="shared" si="269"/>
        <v/>
      </c>
      <c r="AX453" s="4" t="str">
        <f t="shared" si="270"/>
        <v/>
      </c>
      <c r="AY453" s="88" t="str">
        <f t="shared" si="271"/>
        <v/>
      </c>
      <c r="AZ453" s="17" t="str">
        <f t="shared" si="272"/>
        <v/>
      </c>
      <c r="BA453" s="18" t="str">
        <f t="shared" si="273"/>
        <v/>
      </c>
      <c r="BB453" s="19" t="str">
        <f>+IF(LEN(I453)&gt;5,IF(INT(RIGHT(B453,1))=9,0.5*L453*AY453,INT(MID(B453,5,LEN(B453)-4))*L453)+IFERROR(VLOOKUP(I453,AJUSTES!$A$1:$I$50,9,0),0),"")</f>
        <v/>
      </c>
      <c r="BC453" s="12"/>
      <c r="BD453" s="19" t="str">
        <f t="shared" si="274"/>
        <v/>
      </c>
      <c r="BE453" s="18" t="str">
        <f t="shared" si="275"/>
        <v/>
      </c>
      <c r="BF453" s="139" t="str">
        <f t="shared" si="276"/>
        <v/>
      </c>
      <c r="BG453" s="114"/>
      <c r="BH453" s="18" t="str">
        <f t="shared" si="277"/>
        <v/>
      </c>
      <c r="BI453" s="13"/>
      <c r="BJ453" s="12"/>
      <c r="BK453" s="12"/>
      <c r="BL453" s="145"/>
      <c r="BM453" s="12"/>
      <c r="BN453" s="12"/>
      <c r="BO453" s="12"/>
      <c r="BP453" s="12"/>
      <c r="BQ453" s="12"/>
      <c r="BR453" s="12"/>
      <c r="BS453" s="146"/>
      <c r="BT453" s="14"/>
      <c r="BU453" s="12"/>
      <c r="BV453" s="12"/>
      <c r="BW453" s="12"/>
      <c r="BX453" s="12"/>
      <c r="BY453" s="12"/>
      <c r="BZ453" s="144"/>
      <c r="CA453" s="107" t="str">
        <f>+IF(LEN($I453)&gt;5,IF(BD!F453="N/A","",BD!F453),"")</f>
        <v/>
      </c>
      <c r="CB453" s="21"/>
      <c r="CC453" s="147"/>
      <c r="CD453" s="148"/>
      <c r="CE453" s="8" t="str">
        <f>+IF(LEN(I453)&gt;5,BD!M453,"")</f>
        <v/>
      </c>
      <c r="CF453" s="16" t="str">
        <f>+IF(LEN(I453)&gt;5,BD!N453,"")</f>
        <v/>
      </c>
      <c r="CG453" s="3" t="str">
        <f t="shared" si="278"/>
        <v/>
      </c>
      <c r="CH453" s="23" t="str">
        <f>+IF(AND(LEN($I453)&gt;5),IF(AND($J453&gt;N$1,$J453&lt;=$AO$1),1,IF((COUNTIFS(INCAPACIDADES!$C$1:$C$51,$I453,INCAPACIDADES!K$1:K$51,N$1))&gt;0,2,IF(VLOOKUP($C453,BD!$D$1:$F$501,3,0)&gt;N$1,0,3))),"")</f>
        <v/>
      </c>
      <c r="CI453" s="23" t="str">
        <f>+IF(AND(LEN($I453)&gt;5),IF(AND($J453&gt;O$1,$J453&lt;=$AO$1),1,IF((COUNTIFS(INCAPACIDADES!$C$1:$C$51,$I453,INCAPACIDADES!L$1:L$51,O$1))&gt;0,2,IF(VLOOKUP($C453,BD!$D$1:$F$501,3,0)&gt;O$1,0,3))),"")</f>
        <v/>
      </c>
      <c r="CJ453" s="23" t="str">
        <f>+IF(AND(LEN($I453)&gt;5),IF(AND($J453&gt;P$1,$J453&lt;=$AO$1),1,IF((COUNTIFS(INCAPACIDADES!$C$1:$C$51,$I453,INCAPACIDADES!M$1:M$51,P$1))&gt;0,2,IF(VLOOKUP($C453,BD!$D$1:$F$501,3,0)&gt;P$1,0,3))),"")</f>
        <v/>
      </c>
      <c r="CK453" s="23" t="str">
        <f>+IF(AND(LEN($I453)&gt;5),IF(AND($J453&gt;Q$1,$J453&lt;=$AO$1),1,IF((COUNTIFS(INCAPACIDADES!$C$1:$C$51,$I453,INCAPACIDADES!N$1:N$51,Q$1))&gt;0,2,IF(VLOOKUP($C453,BD!$D$1:$F$501,3,0)&gt;Q$1,0,3))),"")</f>
        <v/>
      </c>
      <c r="CL453" s="23" t="str">
        <f>+IF(AND(LEN($I453)&gt;5),IF(AND($J453&gt;R$1,$J453&lt;=$AO$1),1,IF((COUNTIFS(INCAPACIDADES!$C$1:$C$51,$I453,INCAPACIDADES!O$1:O$51,R$1))&gt;0,2,IF(VLOOKUP($C453,BD!$D$1:$F$501,3,0)&gt;R$1,0,3))),"")</f>
        <v/>
      </c>
      <c r="CM453" s="23" t="str">
        <f>+IF(AND(LEN($I453)&gt;5),IF(AND($J453&gt;S$1,$J453&lt;=$AO$1),1,IF((COUNTIFS(INCAPACIDADES!$C$1:$C$51,$I453,INCAPACIDADES!P$1:P$51,S$1))&gt;0,2,IF(VLOOKUP($C453,BD!$D$1:$F$501,3,0)&gt;S$1,0,3))),"")</f>
        <v/>
      </c>
      <c r="CN453" s="23" t="str">
        <f>+IF(AND(LEN($I453)&gt;5),IF(AND($J453&gt;T$1,$J453&lt;=$AO$1),1,IF((COUNTIFS(INCAPACIDADES!$C$1:$C$51,$I453,INCAPACIDADES!Q$1:Q$51,T$1))&gt;0,2,IF(VLOOKUP($C453,BD!$D$1:$F$501,3,0)&gt;T$1,0,3))),"")</f>
        <v/>
      </c>
      <c r="CO453" s="23" t="str">
        <f>+IF(AND(LEN($I453)&gt;5),IF(AND($J453&gt;U$1,$J453&lt;=$AO$1),1,IF((COUNTIFS(INCAPACIDADES!$C$1:$C$51,$I453,INCAPACIDADES!R$1:R$51,U$1))&gt;0,2,IF(VLOOKUP($C453,BD!$D$1:$F$501,3,0)&gt;U$1,0,3))),"")</f>
        <v/>
      </c>
      <c r="CP453" s="23" t="str">
        <f>+IF(AND(LEN($I453)&gt;5),IF(AND($J453&gt;V$1,$J453&lt;=$AO$1),1,IF((COUNTIFS(INCAPACIDADES!$C$1:$C$51,$I453,INCAPACIDADES!S$1:S$51,V$1))&gt;0,2,IF(VLOOKUP($C453,BD!$D$1:$F$501,3,0)&gt;V$1,0,3))),"")</f>
        <v/>
      </c>
      <c r="CQ453" s="23" t="str">
        <f>+IF(AND(LEN($I453)&gt;5),IF(AND($J453&gt;W$1,$J453&lt;=$AO$1),1,IF((COUNTIFS(INCAPACIDADES!$C$1:$C$51,$I453,INCAPACIDADES!T$1:T$51,W$1))&gt;0,2,IF(VLOOKUP($C453,BD!$D$1:$F$501,3,0)&gt;W$1,0,3))),"")</f>
        <v/>
      </c>
      <c r="CR453" s="23" t="str">
        <f>+IF(AND(LEN($I453)&gt;5),IF(AND($J453&gt;X$1,$J453&lt;=$AO$1),1,IF((COUNTIFS(INCAPACIDADES!$C$1:$C$51,$I453,INCAPACIDADES!U$1:U$51,X$1))&gt;0,2,IF(VLOOKUP($C453,BD!$D$1:$F$501,3,0)&gt;X$1,0,3))),"")</f>
        <v/>
      </c>
      <c r="CS453" s="23" t="str">
        <f>+IF(AND(LEN($I453)&gt;5),IF(AND($J453&gt;Y$1,$J453&lt;=$AO$1),1,IF((COUNTIFS(INCAPACIDADES!$C$1:$C$51,$I453,INCAPACIDADES!V$1:V$51,Y$1))&gt;0,2,IF(VLOOKUP($C453,BD!$D$1:$F$501,3,0)&gt;Y$1,0,3))),"")</f>
        <v/>
      </c>
      <c r="CT453" s="23" t="str">
        <f>+IF(AND(LEN($I453)&gt;5),IF(AND($J453&gt;Z$1,$J453&lt;=$AO$1),1,IF((COUNTIFS(INCAPACIDADES!$C$1:$C$51,$I453,INCAPACIDADES!W$1:W$51,Z$1))&gt;0,2,IF(VLOOKUP($C453,BD!$D$1:$F$501,3,0)&gt;Z$1,0,3))),"")</f>
        <v/>
      </c>
      <c r="CU453" s="23" t="str">
        <f>+IF(AND(LEN($I453)&gt;5),IF(AND($J453&gt;AA$1,$J453&lt;=$AO$1),1,IF((COUNTIFS(INCAPACIDADES!$C$1:$C$51,$I453,INCAPACIDADES!X$1:X$51,AA$1))&gt;0,2,IF(VLOOKUP($C453,BD!$D$1:$F$501,3,0)&gt;AA$1,0,3))),"")</f>
        <v/>
      </c>
      <c r="CV453" s="23" t="str">
        <f>+IF(AND(LEN($I453)&gt;5),IF(AND($J453&gt;AB$1,$J453&lt;=$AO$1),1,IF((COUNTIFS(INCAPACIDADES!$C$1:$C$51,$I453,INCAPACIDADES!Y$1:Y$51,AB$1))&gt;0,2,IF(VLOOKUP($C453,BD!$D$1:$F$501,3,0)&gt;AB$1,0,3))),"")</f>
        <v/>
      </c>
      <c r="CW453" s="23" t="str">
        <f>+IF(AND(LEN($I453)&gt;5),IF(AND($J453&gt;AC$1,$J453&lt;=$AO$1),1,IF((COUNTIFS(INCAPACIDADES!$C$1:$C$51,$I453,INCAPACIDADES!Z$1:Z$51,AC$1))&gt;0,2,IF(VLOOKUP($C453,BD!$D$1:$F$501,3,0)&gt;AC$1,0,3))),"")</f>
        <v/>
      </c>
      <c r="CX453" s="23" t="str">
        <f>+IF(AND(LEN($I453)&gt;5),IF(AND($J453&gt;AD$1,$J453&lt;=$AO$1),1,IF((COUNTIFS(INCAPACIDADES!$C$1:$C$51,$I453,INCAPACIDADES!AA$1:AA$51,AD$1))&gt;0,2,IF(VLOOKUP($C453,BD!$D$1:$F$501,3,0)&gt;AD$1,0,3))),"")</f>
        <v/>
      </c>
      <c r="CY453" s="23" t="str">
        <f>+IF(AND(LEN($I453)&gt;5),IF(AND($J453&gt;AE$1,$J453&lt;=$AO$1),1,IF((COUNTIFS(INCAPACIDADES!$C$1:$C$51,$I453,INCAPACIDADES!AB$1:AB$51,AE$1))&gt;0,2,IF(VLOOKUP($C453,BD!$D$1:$F$501,3,0)&gt;AE$1,0,3))),"")</f>
        <v/>
      </c>
      <c r="CZ453" s="23" t="str">
        <f>+IF(AND(LEN($I453)&gt;5),IF(AND($J453&gt;AF$1,$J453&lt;=$AO$1),1,IF((COUNTIFS(INCAPACIDADES!$C$1:$C$51,$I453,INCAPACIDADES!AC$1:AC$51,AF$1))&gt;0,2,IF(VLOOKUP($C453,BD!$D$1:$F$501,3,0)&gt;AF$1,0,3))),"")</f>
        <v/>
      </c>
      <c r="DA453" s="23" t="str">
        <f>+IF(AND(LEN($I453)&gt;5),IF(AND($J453&gt;AG$1,$J453&lt;=$AO$1),1,IF((COUNTIFS(INCAPACIDADES!$C$1:$C$51,$I453,INCAPACIDADES!AD$1:AD$51,AG$1))&gt;0,2,IF(VLOOKUP($C453,BD!$D$1:$F$501,3,0)&gt;AG$1,0,3))),"")</f>
        <v/>
      </c>
      <c r="DB453" s="23" t="str">
        <f>+IF(AND(LEN($I453)&gt;5),IF(AND($J453&gt;AH$1,$J453&lt;=$AO$1),1,IF((COUNTIFS(INCAPACIDADES!$C$1:$C$51,$I453,INCAPACIDADES!AE$1:AE$51,AH$1))&gt;0,2,IF(VLOOKUP($C453,BD!$D$1:$F$501,3,0)&gt;AH$1,0,3))),"")</f>
        <v/>
      </c>
      <c r="DC453" s="23" t="str">
        <f>+IF(AND(LEN($I453)&gt;5),IF(AND($J453&gt;AI$1,$J453&lt;=$AO$1),1,IF((COUNTIFS(INCAPACIDADES!$C$1:$C$51,$I453,INCAPACIDADES!AF$1:AF$51,AI$1))&gt;0,2,IF(VLOOKUP($C453,BD!$D$1:$F$501,3,0)&gt;AI$1,0,3))),"")</f>
        <v/>
      </c>
      <c r="DD453" s="23" t="str">
        <f>+IF(AND(LEN($I453)&gt;5),IF(AND($J453&gt;AJ$1,$J453&lt;=$AO$1),1,IF((COUNTIFS(INCAPACIDADES!$C$1:$C$51,$I453,INCAPACIDADES!AG$1:AG$51,AJ$1))&gt;0,2,IF(VLOOKUP($C453,BD!$D$1:$F$501,3,0)&gt;AJ$1,0,3))),"")</f>
        <v/>
      </c>
      <c r="DE453" s="23" t="str">
        <f>+IF(AND(LEN($I453)&gt;5),IF(AND($J453&gt;AK$1,$J453&lt;=$AO$1),1,IF((COUNTIFS(INCAPACIDADES!$C$1:$C$51,$I453,INCAPACIDADES!AH$1:AH$51,AK$1))&gt;0,2,IF(VLOOKUP($C453,BD!$D$1:$F$501,3,0)&gt;AK$1,0,3))),"")</f>
        <v/>
      </c>
      <c r="DF453" s="23" t="str">
        <f>+IF(AND(LEN($I453)&gt;5),IF(AND($J453&gt;AL$1,$J453&lt;=$AO$1),1,IF((COUNTIFS(INCAPACIDADES!$C$1:$C$51,$I453,INCAPACIDADES!AI$1:AI$51,AL$1))&gt;0,2,IF(VLOOKUP($C453,BD!$D$1:$F$501,3,0)&gt;AL$1,0,3))),"")</f>
        <v/>
      </c>
      <c r="DG453" s="23" t="str">
        <f>+IF(AND(LEN($I453)&gt;5),IF(AND($J453&gt;AM$1,$J453&lt;=$AO$1),1,IF((COUNTIFS(INCAPACIDADES!$C$1:$C$51,$I453,INCAPACIDADES!AJ$1:AJ$51,AM$1))&gt;0,2,IF(VLOOKUP($C453,BD!$D$1:$F$501,3,0)&gt;AM$1,0,3))),"")</f>
        <v/>
      </c>
      <c r="DH453" s="23" t="str">
        <f>+IF(AND(LEN($I453)&gt;5),IF(AND($J453&gt;AN$1,$J453&lt;=$AO$1),1,IF((COUNTIFS(INCAPACIDADES!$C$1:$C$51,$I453,INCAPACIDADES!AK$1:AK$51,AN$1))&gt;0,2,IF(VLOOKUP($C453,BD!$D$1:$F$501,3,0)&gt;AN$1,0,3))),"")</f>
        <v/>
      </c>
      <c r="DI453" s="23" t="str">
        <f>+IF(AND(LEN($I453)&gt;5),IF(AND($J453&gt;AO$1,$J453&lt;=$AO$1),1,IF((COUNTIFS(INCAPACIDADES!$C$1:$C$51,$I453,INCAPACIDADES!AL$1:AL$51,AO$1))&gt;0,2,IF(VLOOKUP($C453,BD!$D$1:$F$501,3,0)&gt;AO$1,0,3))),"")</f>
        <v/>
      </c>
      <c r="DJ453" s="23" t="str">
        <f>+IF(LEN($I453)&gt;5,IF(ISERROR(VLOOKUP(N453,'CODIGO PAGO'!$B$2:$B$20,1,0)),1,IF(OR(AND(CH453=1,N453&lt;&gt;"N"),AND(CH453=3,N453&lt;&gt;"B"),AND(CH453=2,LEFT(TRIM(N453),1)&lt;&gt;"I")),1,IF(OR(AND(CH453=0,N453="N"),AND(CH453=0,N453="B"),AND(CH453=0,LEFT(TRIM(N453),1)="I")),1,0))),"")</f>
        <v/>
      </c>
      <c r="DK453" s="23" t="str">
        <f t="shared" si="279"/>
        <v/>
      </c>
      <c r="DL453" s="23" t="str">
        <f>+IF(LEN($I453)&gt;5,IF(ISERROR(VLOOKUP(P453,'CODIGO PAGO'!$B$2:$B$20,1,0)),1,IF(OR(AND(CJ453=1,P453&lt;&gt;"N"),AND(CJ453=3,P453&lt;&gt;"B"),AND(CJ453=2,LEFT(TRIM(P453),1)&lt;&gt;"I")),1,IF(OR(AND(CJ453=0,P453="N"),AND(CJ453=0,P453="B"),AND(CJ453=0,LEFT(TRIM(P453),1)="I")),1,0))),"")</f>
        <v/>
      </c>
      <c r="DM453" s="23" t="str">
        <f t="shared" si="280"/>
        <v/>
      </c>
      <c r="DN453" s="23" t="str">
        <f>+IF(LEN($I453)&gt;5,IF(ISERROR(VLOOKUP(R453,'CODIGO PAGO'!$B$2:$B$20,1,0)),1,IF(OR(AND(CL453=1,R453&lt;&gt;"N"),AND(CL453=3,R453&lt;&gt;"B"),AND(CL453=2,LEFT(TRIM(R453),1)&lt;&gt;"I")),1,IF(OR(AND(CL453=0,R453="N"),AND(CL453=0,R453="B"),AND(CL453=0,LEFT(TRIM(R453),1)="I")),1,0))),"")</f>
        <v/>
      </c>
      <c r="DO453" s="23" t="str">
        <f t="shared" si="281"/>
        <v/>
      </c>
      <c r="DP453" s="23" t="str">
        <f>+IF(LEN($I453)&gt;5,IF(ISERROR(VLOOKUP(T453,'CODIGO PAGO'!$B$2:$B$20,1,0)),1,IF(OR(AND(CN453=1,T453&lt;&gt;"N"),AND(CN453=3,T453&lt;&gt;"B"),AND(CN453=2,LEFT(TRIM(T453),1)&lt;&gt;"I")),1,IF(OR(AND(CN453=0,T453="N"),AND(CN453=0,T453="B"),AND(CN453=0,LEFT(TRIM(T453),1)="I")),1,0))),"")</f>
        <v/>
      </c>
      <c r="DQ453" s="23" t="str">
        <f t="shared" si="282"/>
        <v/>
      </c>
      <c r="DR453" s="23" t="str">
        <f>+IF(LEN($I453)&gt;5,IF(ISERROR(VLOOKUP(V453,'CODIGO PAGO'!$B$2:$B$20,1,0)),1,IF(OR(AND(CP453=1,V453&lt;&gt;"N"),AND(CP453=3,V453&lt;&gt;"B"),AND(CP453=2,LEFT(TRIM(V453),1)&lt;&gt;"I")),1,IF(OR(AND(CP453=0,V453="N"),AND(CP453=0,V453="B"),AND(CP453=0,LEFT(TRIM(V453),1)="I")),1,0))),"")</f>
        <v/>
      </c>
      <c r="DS453" s="23" t="str">
        <f t="shared" si="283"/>
        <v/>
      </c>
      <c r="DT453" s="23" t="str">
        <f>+IF(LEN($I453)&gt;5,IF(ISERROR(VLOOKUP(X453,'CODIGO PAGO'!$B$2:$B$20,1,0)),1,IF(OR(AND(CR453=1,X453&lt;&gt;"N"),AND(CR453=3,X453&lt;&gt;"B"),AND(CR453=2,LEFT(TRIM(X453),1)&lt;&gt;"I")),1,IF(OR(AND(CR453=0,X453="N"),AND(CR453=0,X453="B"),AND(CR453=0,LEFT(TRIM(X453),1)="I")),1,0))),"")</f>
        <v/>
      </c>
      <c r="DU453" s="23" t="str">
        <f t="shared" si="284"/>
        <v/>
      </c>
      <c r="DV453" s="23" t="str">
        <f>+IF(LEN($I453)&gt;5,IF(ISERROR(VLOOKUP(Z453,'CODIGO PAGO'!$B$2:$B$20,1,0)),1,IF(OR(AND(CT453=1,Z453&lt;&gt;"N"),AND(CT453=3,Z453&lt;&gt;"B"),AND(CT453=2,LEFT(TRIM(Z453),1)&lt;&gt;"I")),1,IF(OR(AND(CT453=0,Z453="N"),AND(CT453=0,Z453="B"),AND(CT453=0,LEFT(TRIM(Z453),1)="I")),1,0))),"")</f>
        <v/>
      </c>
      <c r="DW453" s="23" t="str">
        <f t="shared" si="285"/>
        <v/>
      </c>
      <c r="DX453" s="23" t="str">
        <f>+IF(LEN($I453)&gt;5,IF(ISERROR(VLOOKUP(AB453,'CODIGO PAGO'!$B$2:$B$20,1,0)),1,IF(OR(AND(CV453=1,AB453&lt;&gt;"N"),AND(CV453=3,AB453&lt;&gt;"B"),AND(CV453=2,LEFT(TRIM(AB453),1)&lt;&gt;"I")),1,IF(OR(AND(CV453=0,AB453="N"),AND(CV453=0,AB453="B"),AND(CV453=0,LEFT(TRIM(AB453),1)="I")),1,0))),"")</f>
        <v/>
      </c>
      <c r="DY453" s="23" t="str">
        <f t="shared" si="286"/>
        <v/>
      </c>
      <c r="DZ453" s="23" t="str">
        <f>+IF(LEN($I453)&gt;5,IF(ISERROR(VLOOKUP(AD453,'CODIGO PAGO'!$B$2:$B$20,1,0)),1,IF(OR(AND(CX453=1,AD453&lt;&gt;"N"),AND(CX453=3,AD453&lt;&gt;"B"),AND(CX453=2,LEFT(TRIM(AD453),1)&lt;&gt;"I")),1,IF(OR(AND(CX453=0,AD453="N"),AND(CX453=0,AD453="B"),AND(CX453=0,LEFT(TRIM(AD453),1)="I")),1,0))),"")</f>
        <v/>
      </c>
      <c r="EA453" s="23" t="str">
        <f t="shared" si="287"/>
        <v/>
      </c>
      <c r="EB453" s="23" t="str">
        <f>+IF(LEN($I453)&gt;5,IF(ISERROR(VLOOKUP(AF453,'CODIGO PAGO'!$B$2:$B$20,1,0)),1,IF(OR(AND(CZ453=1,AF453&lt;&gt;"N"),AND(CZ453=3,AF453&lt;&gt;"B"),AND(CZ453=2,LEFT(TRIM(AF453),1)&lt;&gt;"I")),1,IF(OR(AND(CZ453=0,AF453="N"),AND(CZ453=0,AF453="B"),AND(CZ453=0,LEFT(TRIM(AF453),1)="I")),1,0))),"")</f>
        <v/>
      </c>
      <c r="EC453" s="23" t="str">
        <f t="shared" si="288"/>
        <v/>
      </c>
      <c r="ED453" s="23" t="str">
        <f>+IF(LEN($I453)&gt;5,IF(ISERROR(VLOOKUP(AH453,'CODIGO PAGO'!$B$2:$B$20,1,0)),1,IF(OR(AND(DB453=1,AH453&lt;&gt;"N"),AND(DB453=3,AH453&lt;&gt;"B"),AND(DB453=2,LEFT(TRIM(AH453),1)&lt;&gt;"I")),1,IF(OR(AND(DB453=0,AH453="N"),AND(DB453=0,AH453="B"),AND(DB453=0,LEFT(TRIM(AH453),1)="I")),1,0))),"")</f>
        <v/>
      </c>
      <c r="EE453" s="23" t="str">
        <f t="shared" si="289"/>
        <v/>
      </c>
      <c r="EF453" s="23" t="str">
        <f>+IF(LEN($I453)&gt;5,IF(ISERROR(VLOOKUP(AJ453,'CODIGO PAGO'!$B$2:$B$20,1,0)),1,IF(OR(AND(DD453=1,AJ453&lt;&gt;"N"),AND(DD453=3,AJ453&lt;&gt;"B"),AND(DD453=2,LEFT(TRIM(AJ453),1)&lt;&gt;"I")),1,IF(OR(AND(DD453=0,AJ453="N"),AND(DD453=0,AJ453="B"),AND(DD453=0,LEFT(TRIM(AJ453),1)="I")),1,0))),"")</f>
        <v/>
      </c>
      <c r="EG453" s="23" t="str">
        <f t="shared" si="290"/>
        <v/>
      </c>
      <c r="EH453" s="23" t="str">
        <f>+IF(LEN($I453)&gt;5,IF(ISERROR(VLOOKUP(AL453,'CODIGO PAGO'!$B$2:$B$20,1,0)),1,IF(OR(AND(DF453=1,AL453&lt;&gt;"N"),AND(DF453=3,AL453&lt;&gt;"B"),AND(DF453=2,LEFT(TRIM(AL453),1)&lt;&gt;"I")),1,IF(OR(AND(DF453=0,AL453="N"),AND(DF453=0,AL453="B"),AND(DF453=0,LEFT(TRIM(AL453),1)="I")),1,0))),"")</f>
        <v/>
      </c>
      <c r="EI453" s="23" t="str">
        <f t="shared" si="291"/>
        <v/>
      </c>
      <c r="EJ453" s="23" t="str">
        <f>+IF(LEN($I453)&gt;5,IF(ISERROR(VLOOKUP(AN453,'CODIGO PAGO'!$B$2:$B$20,1,0)),1,IF(OR(AND(DH453=1,AN453&lt;&gt;"N"),AND(DH453=3,AN453&lt;&gt;"B"),AND(DH453=2,LEFT(TRIM(AN453),1)&lt;&gt;"I")),1,IF(OR(AND(DH453=0,AN453="N"),AND(DH453=0,AN453="B"),AND(DH453=0,LEFT(TRIM(AN453),1)="I")),1,0))),"")</f>
        <v/>
      </c>
      <c r="EK453" s="23" t="str">
        <f t="shared" si="292"/>
        <v/>
      </c>
      <c r="EL453" s="24" t="str">
        <f t="shared" si="293"/>
        <v/>
      </c>
    </row>
    <row r="454" spans="1:142" s="26" customFormat="1">
      <c r="A454" s="15" t="str">
        <f t="shared" si="259"/>
        <v/>
      </c>
      <c r="B454" s="1" t="str">
        <f>+IF(LEN(I454)&gt;5,'CODIGO PAGO'!$B$28,"")</f>
        <v/>
      </c>
      <c r="C454" s="1" t="str">
        <f>+IF(LEN($I454)&gt;5,BD!D454,"")</f>
        <v/>
      </c>
      <c r="D454" s="168" t="str">
        <f>+IF(LEN($I454)&gt;5,BD!A454,"")</f>
        <v/>
      </c>
      <c r="E454" s="1" t="str">
        <f>+IF(LEN($I454)&gt;5,BD!B454,"")</f>
        <v/>
      </c>
      <c r="F454" s="1" t="str">
        <f>+IF(LEN($I454)&gt;5,BD!C454,"")</f>
        <v/>
      </c>
      <c r="G454" s="141"/>
      <c r="H454" s="141"/>
      <c r="I454" s="1" t="str">
        <f>+IF(LEN(BD!G454)&gt;5,BD!G454,"")</f>
        <v/>
      </c>
      <c r="J454" s="167" t="str">
        <f>+IF(LEN($I454)&gt;5,BD!E454,"")</f>
        <v/>
      </c>
      <c r="K454" s="6" t="str">
        <f t="shared" si="260"/>
        <v/>
      </c>
      <c r="L454" s="87" t="str">
        <f>+IF(LEN($I454)&gt;5,BD!H454,"")</f>
        <v/>
      </c>
      <c r="M454" s="40" t="str">
        <f t="shared" si="261"/>
        <v/>
      </c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4" t="str">
        <f t="shared" si="262"/>
        <v/>
      </c>
      <c r="AQ454" s="5" t="str">
        <f t="shared" si="263"/>
        <v/>
      </c>
      <c r="AR454" s="91" t="str">
        <f t="shared" si="264"/>
        <v/>
      </c>
      <c r="AS454" s="5" t="str">
        <f t="shared" si="265"/>
        <v/>
      </c>
      <c r="AT454" s="91" t="str">
        <f t="shared" si="266"/>
        <v/>
      </c>
      <c r="AU454" s="4" t="str">
        <f t="shared" si="267"/>
        <v/>
      </c>
      <c r="AV454" s="4" t="str">
        <f t="shared" si="268"/>
        <v/>
      </c>
      <c r="AW454" s="4" t="str">
        <f t="shared" si="269"/>
        <v/>
      </c>
      <c r="AX454" s="4" t="str">
        <f t="shared" si="270"/>
        <v/>
      </c>
      <c r="AY454" s="88" t="str">
        <f t="shared" si="271"/>
        <v/>
      </c>
      <c r="AZ454" s="17" t="str">
        <f t="shared" si="272"/>
        <v/>
      </c>
      <c r="BA454" s="18" t="str">
        <f t="shared" si="273"/>
        <v/>
      </c>
      <c r="BB454" s="19" t="str">
        <f>+IF(LEN(I454)&gt;5,IF(INT(RIGHT(B454,1))=9,0.5*L454*AY454,INT(MID(B454,5,LEN(B454)-4))*L454)+IFERROR(VLOOKUP(I454,AJUSTES!$A$1:$I$50,9,0),0),"")</f>
        <v/>
      </c>
      <c r="BC454" s="12"/>
      <c r="BD454" s="19" t="str">
        <f t="shared" si="274"/>
        <v/>
      </c>
      <c r="BE454" s="18" t="str">
        <f t="shared" si="275"/>
        <v/>
      </c>
      <c r="BF454" s="139" t="str">
        <f t="shared" si="276"/>
        <v/>
      </c>
      <c r="BG454" s="114"/>
      <c r="BH454" s="18" t="str">
        <f t="shared" si="277"/>
        <v/>
      </c>
      <c r="BI454" s="13"/>
      <c r="BJ454" s="12"/>
      <c r="BK454" s="12"/>
      <c r="BL454" s="145"/>
      <c r="BM454" s="12"/>
      <c r="BN454" s="12"/>
      <c r="BO454" s="12"/>
      <c r="BP454" s="12"/>
      <c r="BQ454" s="12"/>
      <c r="BR454" s="12"/>
      <c r="BS454" s="146"/>
      <c r="BT454" s="14"/>
      <c r="BU454" s="12"/>
      <c r="BV454" s="12"/>
      <c r="BW454" s="12"/>
      <c r="BX454" s="12"/>
      <c r="BY454" s="12"/>
      <c r="BZ454" s="144"/>
      <c r="CA454" s="107" t="str">
        <f>+IF(LEN($I454)&gt;5,IF(BD!F454="N/A","",BD!F454),"")</f>
        <v/>
      </c>
      <c r="CB454" s="21"/>
      <c r="CC454" s="147"/>
      <c r="CD454" s="148"/>
      <c r="CE454" s="8" t="str">
        <f>+IF(LEN(I454)&gt;5,BD!M454,"")</f>
        <v/>
      </c>
      <c r="CF454" s="16" t="str">
        <f>+IF(LEN(I454)&gt;5,BD!N454,"")</f>
        <v/>
      </c>
      <c r="CG454" s="3" t="str">
        <f t="shared" si="278"/>
        <v/>
      </c>
      <c r="CH454" s="23" t="str">
        <f>+IF(AND(LEN($I454)&gt;5),IF(AND($J454&gt;N$1,$J454&lt;=$AO$1),1,IF((COUNTIFS(INCAPACIDADES!$C$1:$C$51,$I454,INCAPACIDADES!K$1:K$51,N$1))&gt;0,2,IF(VLOOKUP($C454,BD!$D$1:$F$501,3,0)&gt;N$1,0,3))),"")</f>
        <v/>
      </c>
      <c r="CI454" s="23" t="str">
        <f>+IF(AND(LEN($I454)&gt;5),IF(AND($J454&gt;O$1,$J454&lt;=$AO$1),1,IF((COUNTIFS(INCAPACIDADES!$C$1:$C$51,$I454,INCAPACIDADES!L$1:L$51,O$1))&gt;0,2,IF(VLOOKUP($C454,BD!$D$1:$F$501,3,0)&gt;O$1,0,3))),"")</f>
        <v/>
      </c>
      <c r="CJ454" s="23" t="str">
        <f>+IF(AND(LEN($I454)&gt;5),IF(AND($J454&gt;P$1,$J454&lt;=$AO$1),1,IF((COUNTIFS(INCAPACIDADES!$C$1:$C$51,$I454,INCAPACIDADES!M$1:M$51,P$1))&gt;0,2,IF(VLOOKUP($C454,BD!$D$1:$F$501,3,0)&gt;P$1,0,3))),"")</f>
        <v/>
      </c>
      <c r="CK454" s="23" t="str">
        <f>+IF(AND(LEN($I454)&gt;5),IF(AND($J454&gt;Q$1,$J454&lt;=$AO$1),1,IF((COUNTIFS(INCAPACIDADES!$C$1:$C$51,$I454,INCAPACIDADES!N$1:N$51,Q$1))&gt;0,2,IF(VLOOKUP($C454,BD!$D$1:$F$501,3,0)&gt;Q$1,0,3))),"")</f>
        <v/>
      </c>
      <c r="CL454" s="23" t="str">
        <f>+IF(AND(LEN($I454)&gt;5),IF(AND($J454&gt;R$1,$J454&lt;=$AO$1),1,IF((COUNTIFS(INCAPACIDADES!$C$1:$C$51,$I454,INCAPACIDADES!O$1:O$51,R$1))&gt;0,2,IF(VLOOKUP($C454,BD!$D$1:$F$501,3,0)&gt;R$1,0,3))),"")</f>
        <v/>
      </c>
      <c r="CM454" s="23" t="str">
        <f>+IF(AND(LEN($I454)&gt;5),IF(AND($J454&gt;S$1,$J454&lt;=$AO$1),1,IF((COUNTIFS(INCAPACIDADES!$C$1:$C$51,$I454,INCAPACIDADES!P$1:P$51,S$1))&gt;0,2,IF(VLOOKUP($C454,BD!$D$1:$F$501,3,0)&gt;S$1,0,3))),"")</f>
        <v/>
      </c>
      <c r="CN454" s="23" t="str">
        <f>+IF(AND(LEN($I454)&gt;5),IF(AND($J454&gt;T$1,$J454&lt;=$AO$1),1,IF((COUNTIFS(INCAPACIDADES!$C$1:$C$51,$I454,INCAPACIDADES!Q$1:Q$51,T$1))&gt;0,2,IF(VLOOKUP($C454,BD!$D$1:$F$501,3,0)&gt;T$1,0,3))),"")</f>
        <v/>
      </c>
      <c r="CO454" s="23" t="str">
        <f>+IF(AND(LEN($I454)&gt;5),IF(AND($J454&gt;U$1,$J454&lt;=$AO$1),1,IF((COUNTIFS(INCAPACIDADES!$C$1:$C$51,$I454,INCAPACIDADES!R$1:R$51,U$1))&gt;0,2,IF(VLOOKUP($C454,BD!$D$1:$F$501,3,0)&gt;U$1,0,3))),"")</f>
        <v/>
      </c>
      <c r="CP454" s="23" t="str">
        <f>+IF(AND(LEN($I454)&gt;5),IF(AND($J454&gt;V$1,$J454&lt;=$AO$1),1,IF((COUNTIFS(INCAPACIDADES!$C$1:$C$51,$I454,INCAPACIDADES!S$1:S$51,V$1))&gt;0,2,IF(VLOOKUP($C454,BD!$D$1:$F$501,3,0)&gt;V$1,0,3))),"")</f>
        <v/>
      </c>
      <c r="CQ454" s="23" t="str">
        <f>+IF(AND(LEN($I454)&gt;5),IF(AND($J454&gt;W$1,$J454&lt;=$AO$1),1,IF((COUNTIFS(INCAPACIDADES!$C$1:$C$51,$I454,INCAPACIDADES!T$1:T$51,W$1))&gt;0,2,IF(VLOOKUP($C454,BD!$D$1:$F$501,3,0)&gt;W$1,0,3))),"")</f>
        <v/>
      </c>
      <c r="CR454" s="23" t="str">
        <f>+IF(AND(LEN($I454)&gt;5),IF(AND($J454&gt;X$1,$J454&lt;=$AO$1),1,IF((COUNTIFS(INCAPACIDADES!$C$1:$C$51,$I454,INCAPACIDADES!U$1:U$51,X$1))&gt;0,2,IF(VLOOKUP($C454,BD!$D$1:$F$501,3,0)&gt;X$1,0,3))),"")</f>
        <v/>
      </c>
      <c r="CS454" s="23" t="str">
        <f>+IF(AND(LEN($I454)&gt;5),IF(AND($J454&gt;Y$1,$J454&lt;=$AO$1),1,IF((COUNTIFS(INCAPACIDADES!$C$1:$C$51,$I454,INCAPACIDADES!V$1:V$51,Y$1))&gt;0,2,IF(VLOOKUP($C454,BD!$D$1:$F$501,3,0)&gt;Y$1,0,3))),"")</f>
        <v/>
      </c>
      <c r="CT454" s="23" t="str">
        <f>+IF(AND(LEN($I454)&gt;5),IF(AND($J454&gt;Z$1,$J454&lt;=$AO$1),1,IF((COUNTIFS(INCAPACIDADES!$C$1:$C$51,$I454,INCAPACIDADES!W$1:W$51,Z$1))&gt;0,2,IF(VLOOKUP($C454,BD!$D$1:$F$501,3,0)&gt;Z$1,0,3))),"")</f>
        <v/>
      </c>
      <c r="CU454" s="23" t="str">
        <f>+IF(AND(LEN($I454)&gt;5),IF(AND($J454&gt;AA$1,$J454&lt;=$AO$1),1,IF((COUNTIFS(INCAPACIDADES!$C$1:$C$51,$I454,INCAPACIDADES!X$1:X$51,AA$1))&gt;0,2,IF(VLOOKUP($C454,BD!$D$1:$F$501,3,0)&gt;AA$1,0,3))),"")</f>
        <v/>
      </c>
      <c r="CV454" s="23" t="str">
        <f>+IF(AND(LEN($I454)&gt;5),IF(AND($J454&gt;AB$1,$J454&lt;=$AO$1),1,IF((COUNTIFS(INCAPACIDADES!$C$1:$C$51,$I454,INCAPACIDADES!Y$1:Y$51,AB$1))&gt;0,2,IF(VLOOKUP($C454,BD!$D$1:$F$501,3,0)&gt;AB$1,0,3))),"")</f>
        <v/>
      </c>
      <c r="CW454" s="23" t="str">
        <f>+IF(AND(LEN($I454)&gt;5),IF(AND($J454&gt;AC$1,$J454&lt;=$AO$1),1,IF((COUNTIFS(INCAPACIDADES!$C$1:$C$51,$I454,INCAPACIDADES!Z$1:Z$51,AC$1))&gt;0,2,IF(VLOOKUP($C454,BD!$D$1:$F$501,3,0)&gt;AC$1,0,3))),"")</f>
        <v/>
      </c>
      <c r="CX454" s="23" t="str">
        <f>+IF(AND(LEN($I454)&gt;5),IF(AND($J454&gt;AD$1,$J454&lt;=$AO$1),1,IF((COUNTIFS(INCAPACIDADES!$C$1:$C$51,$I454,INCAPACIDADES!AA$1:AA$51,AD$1))&gt;0,2,IF(VLOOKUP($C454,BD!$D$1:$F$501,3,0)&gt;AD$1,0,3))),"")</f>
        <v/>
      </c>
      <c r="CY454" s="23" t="str">
        <f>+IF(AND(LEN($I454)&gt;5),IF(AND($J454&gt;AE$1,$J454&lt;=$AO$1),1,IF((COUNTIFS(INCAPACIDADES!$C$1:$C$51,$I454,INCAPACIDADES!AB$1:AB$51,AE$1))&gt;0,2,IF(VLOOKUP($C454,BD!$D$1:$F$501,3,0)&gt;AE$1,0,3))),"")</f>
        <v/>
      </c>
      <c r="CZ454" s="23" t="str">
        <f>+IF(AND(LEN($I454)&gt;5),IF(AND($J454&gt;AF$1,$J454&lt;=$AO$1),1,IF((COUNTIFS(INCAPACIDADES!$C$1:$C$51,$I454,INCAPACIDADES!AC$1:AC$51,AF$1))&gt;0,2,IF(VLOOKUP($C454,BD!$D$1:$F$501,3,0)&gt;AF$1,0,3))),"")</f>
        <v/>
      </c>
      <c r="DA454" s="23" t="str">
        <f>+IF(AND(LEN($I454)&gt;5),IF(AND($J454&gt;AG$1,$J454&lt;=$AO$1),1,IF((COUNTIFS(INCAPACIDADES!$C$1:$C$51,$I454,INCAPACIDADES!AD$1:AD$51,AG$1))&gt;0,2,IF(VLOOKUP($C454,BD!$D$1:$F$501,3,0)&gt;AG$1,0,3))),"")</f>
        <v/>
      </c>
      <c r="DB454" s="23" t="str">
        <f>+IF(AND(LEN($I454)&gt;5),IF(AND($J454&gt;AH$1,$J454&lt;=$AO$1),1,IF((COUNTIFS(INCAPACIDADES!$C$1:$C$51,$I454,INCAPACIDADES!AE$1:AE$51,AH$1))&gt;0,2,IF(VLOOKUP($C454,BD!$D$1:$F$501,3,0)&gt;AH$1,0,3))),"")</f>
        <v/>
      </c>
      <c r="DC454" s="23" t="str">
        <f>+IF(AND(LEN($I454)&gt;5),IF(AND($J454&gt;AI$1,$J454&lt;=$AO$1),1,IF((COUNTIFS(INCAPACIDADES!$C$1:$C$51,$I454,INCAPACIDADES!AF$1:AF$51,AI$1))&gt;0,2,IF(VLOOKUP($C454,BD!$D$1:$F$501,3,0)&gt;AI$1,0,3))),"")</f>
        <v/>
      </c>
      <c r="DD454" s="23" t="str">
        <f>+IF(AND(LEN($I454)&gt;5),IF(AND($J454&gt;AJ$1,$J454&lt;=$AO$1),1,IF((COUNTIFS(INCAPACIDADES!$C$1:$C$51,$I454,INCAPACIDADES!AG$1:AG$51,AJ$1))&gt;0,2,IF(VLOOKUP($C454,BD!$D$1:$F$501,3,0)&gt;AJ$1,0,3))),"")</f>
        <v/>
      </c>
      <c r="DE454" s="23" t="str">
        <f>+IF(AND(LEN($I454)&gt;5),IF(AND($J454&gt;AK$1,$J454&lt;=$AO$1),1,IF((COUNTIFS(INCAPACIDADES!$C$1:$C$51,$I454,INCAPACIDADES!AH$1:AH$51,AK$1))&gt;0,2,IF(VLOOKUP($C454,BD!$D$1:$F$501,3,0)&gt;AK$1,0,3))),"")</f>
        <v/>
      </c>
      <c r="DF454" s="23" t="str">
        <f>+IF(AND(LEN($I454)&gt;5),IF(AND($J454&gt;AL$1,$J454&lt;=$AO$1),1,IF((COUNTIFS(INCAPACIDADES!$C$1:$C$51,$I454,INCAPACIDADES!AI$1:AI$51,AL$1))&gt;0,2,IF(VLOOKUP($C454,BD!$D$1:$F$501,3,0)&gt;AL$1,0,3))),"")</f>
        <v/>
      </c>
      <c r="DG454" s="23" t="str">
        <f>+IF(AND(LEN($I454)&gt;5),IF(AND($J454&gt;AM$1,$J454&lt;=$AO$1),1,IF((COUNTIFS(INCAPACIDADES!$C$1:$C$51,$I454,INCAPACIDADES!AJ$1:AJ$51,AM$1))&gt;0,2,IF(VLOOKUP($C454,BD!$D$1:$F$501,3,0)&gt;AM$1,0,3))),"")</f>
        <v/>
      </c>
      <c r="DH454" s="23" t="str">
        <f>+IF(AND(LEN($I454)&gt;5),IF(AND($J454&gt;AN$1,$J454&lt;=$AO$1),1,IF((COUNTIFS(INCAPACIDADES!$C$1:$C$51,$I454,INCAPACIDADES!AK$1:AK$51,AN$1))&gt;0,2,IF(VLOOKUP($C454,BD!$D$1:$F$501,3,0)&gt;AN$1,0,3))),"")</f>
        <v/>
      </c>
      <c r="DI454" s="23" t="str">
        <f>+IF(AND(LEN($I454)&gt;5),IF(AND($J454&gt;AO$1,$J454&lt;=$AO$1),1,IF((COUNTIFS(INCAPACIDADES!$C$1:$C$51,$I454,INCAPACIDADES!AL$1:AL$51,AO$1))&gt;0,2,IF(VLOOKUP($C454,BD!$D$1:$F$501,3,0)&gt;AO$1,0,3))),"")</f>
        <v/>
      </c>
      <c r="DJ454" s="23" t="str">
        <f>+IF(LEN($I454)&gt;5,IF(ISERROR(VLOOKUP(N454,'CODIGO PAGO'!$B$2:$B$20,1,0)),1,IF(OR(AND(CH454=1,N454&lt;&gt;"N"),AND(CH454=3,N454&lt;&gt;"B"),AND(CH454=2,LEFT(TRIM(N454),1)&lt;&gt;"I")),1,IF(OR(AND(CH454=0,N454="N"),AND(CH454=0,N454="B"),AND(CH454=0,LEFT(TRIM(N454),1)="I")),1,0))),"")</f>
        <v/>
      </c>
      <c r="DK454" s="23" t="str">
        <f t="shared" si="279"/>
        <v/>
      </c>
      <c r="DL454" s="23" t="str">
        <f>+IF(LEN($I454)&gt;5,IF(ISERROR(VLOOKUP(P454,'CODIGO PAGO'!$B$2:$B$20,1,0)),1,IF(OR(AND(CJ454=1,P454&lt;&gt;"N"),AND(CJ454=3,P454&lt;&gt;"B"),AND(CJ454=2,LEFT(TRIM(P454),1)&lt;&gt;"I")),1,IF(OR(AND(CJ454=0,P454="N"),AND(CJ454=0,P454="B"),AND(CJ454=0,LEFT(TRIM(P454),1)="I")),1,0))),"")</f>
        <v/>
      </c>
      <c r="DM454" s="23" t="str">
        <f t="shared" si="280"/>
        <v/>
      </c>
      <c r="DN454" s="23" t="str">
        <f>+IF(LEN($I454)&gt;5,IF(ISERROR(VLOOKUP(R454,'CODIGO PAGO'!$B$2:$B$20,1,0)),1,IF(OR(AND(CL454=1,R454&lt;&gt;"N"),AND(CL454=3,R454&lt;&gt;"B"),AND(CL454=2,LEFT(TRIM(R454),1)&lt;&gt;"I")),1,IF(OR(AND(CL454=0,R454="N"),AND(CL454=0,R454="B"),AND(CL454=0,LEFT(TRIM(R454),1)="I")),1,0))),"")</f>
        <v/>
      </c>
      <c r="DO454" s="23" t="str">
        <f t="shared" si="281"/>
        <v/>
      </c>
      <c r="DP454" s="23" t="str">
        <f>+IF(LEN($I454)&gt;5,IF(ISERROR(VLOOKUP(T454,'CODIGO PAGO'!$B$2:$B$20,1,0)),1,IF(OR(AND(CN454=1,T454&lt;&gt;"N"),AND(CN454=3,T454&lt;&gt;"B"),AND(CN454=2,LEFT(TRIM(T454),1)&lt;&gt;"I")),1,IF(OR(AND(CN454=0,T454="N"),AND(CN454=0,T454="B"),AND(CN454=0,LEFT(TRIM(T454),1)="I")),1,0))),"")</f>
        <v/>
      </c>
      <c r="DQ454" s="23" t="str">
        <f t="shared" si="282"/>
        <v/>
      </c>
      <c r="DR454" s="23" t="str">
        <f>+IF(LEN($I454)&gt;5,IF(ISERROR(VLOOKUP(V454,'CODIGO PAGO'!$B$2:$B$20,1,0)),1,IF(OR(AND(CP454=1,V454&lt;&gt;"N"),AND(CP454=3,V454&lt;&gt;"B"),AND(CP454=2,LEFT(TRIM(V454),1)&lt;&gt;"I")),1,IF(OR(AND(CP454=0,V454="N"),AND(CP454=0,V454="B"),AND(CP454=0,LEFT(TRIM(V454),1)="I")),1,0))),"")</f>
        <v/>
      </c>
      <c r="DS454" s="23" t="str">
        <f t="shared" si="283"/>
        <v/>
      </c>
      <c r="DT454" s="23" t="str">
        <f>+IF(LEN($I454)&gt;5,IF(ISERROR(VLOOKUP(X454,'CODIGO PAGO'!$B$2:$B$20,1,0)),1,IF(OR(AND(CR454=1,X454&lt;&gt;"N"),AND(CR454=3,X454&lt;&gt;"B"),AND(CR454=2,LEFT(TRIM(X454),1)&lt;&gt;"I")),1,IF(OR(AND(CR454=0,X454="N"),AND(CR454=0,X454="B"),AND(CR454=0,LEFT(TRIM(X454),1)="I")),1,0))),"")</f>
        <v/>
      </c>
      <c r="DU454" s="23" t="str">
        <f t="shared" si="284"/>
        <v/>
      </c>
      <c r="DV454" s="23" t="str">
        <f>+IF(LEN($I454)&gt;5,IF(ISERROR(VLOOKUP(Z454,'CODIGO PAGO'!$B$2:$B$20,1,0)),1,IF(OR(AND(CT454=1,Z454&lt;&gt;"N"),AND(CT454=3,Z454&lt;&gt;"B"),AND(CT454=2,LEFT(TRIM(Z454),1)&lt;&gt;"I")),1,IF(OR(AND(CT454=0,Z454="N"),AND(CT454=0,Z454="B"),AND(CT454=0,LEFT(TRIM(Z454),1)="I")),1,0))),"")</f>
        <v/>
      </c>
      <c r="DW454" s="23" t="str">
        <f t="shared" si="285"/>
        <v/>
      </c>
      <c r="DX454" s="23" t="str">
        <f>+IF(LEN($I454)&gt;5,IF(ISERROR(VLOOKUP(AB454,'CODIGO PAGO'!$B$2:$B$20,1,0)),1,IF(OR(AND(CV454=1,AB454&lt;&gt;"N"),AND(CV454=3,AB454&lt;&gt;"B"),AND(CV454=2,LEFT(TRIM(AB454),1)&lt;&gt;"I")),1,IF(OR(AND(CV454=0,AB454="N"),AND(CV454=0,AB454="B"),AND(CV454=0,LEFT(TRIM(AB454),1)="I")),1,0))),"")</f>
        <v/>
      </c>
      <c r="DY454" s="23" t="str">
        <f t="shared" si="286"/>
        <v/>
      </c>
      <c r="DZ454" s="23" t="str">
        <f>+IF(LEN($I454)&gt;5,IF(ISERROR(VLOOKUP(AD454,'CODIGO PAGO'!$B$2:$B$20,1,0)),1,IF(OR(AND(CX454=1,AD454&lt;&gt;"N"),AND(CX454=3,AD454&lt;&gt;"B"),AND(CX454=2,LEFT(TRIM(AD454),1)&lt;&gt;"I")),1,IF(OR(AND(CX454=0,AD454="N"),AND(CX454=0,AD454="B"),AND(CX454=0,LEFT(TRIM(AD454),1)="I")),1,0))),"")</f>
        <v/>
      </c>
      <c r="EA454" s="23" t="str">
        <f t="shared" si="287"/>
        <v/>
      </c>
      <c r="EB454" s="23" t="str">
        <f>+IF(LEN($I454)&gt;5,IF(ISERROR(VLOOKUP(AF454,'CODIGO PAGO'!$B$2:$B$20,1,0)),1,IF(OR(AND(CZ454=1,AF454&lt;&gt;"N"),AND(CZ454=3,AF454&lt;&gt;"B"),AND(CZ454=2,LEFT(TRIM(AF454),1)&lt;&gt;"I")),1,IF(OR(AND(CZ454=0,AF454="N"),AND(CZ454=0,AF454="B"),AND(CZ454=0,LEFT(TRIM(AF454),1)="I")),1,0))),"")</f>
        <v/>
      </c>
      <c r="EC454" s="23" t="str">
        <f t="shared" si="288"/>
        <v/>
      </c>
      <c r="ED454" s="23" t="str">
        <f>+IF(LEN($I454)&gt;5,IF(ISERROR(VLOOKUP(AH454,'CODIGO PAGO'!$B$2:$B$20,1,0)),1,IF(OR(AND(DB454=1,AH454&lt;&gt;"N"),AND(DB454=3,AH454&lt;&gt;"B"),AND(DB454=2,LEFT(TRIM(AH454),1)&lt;&gt;"I")),1,IF(OR(AND(DB454=0,AH454="N"),AND(DB454=0,AH454="B"),AND(DB454=0,LEFT(TRIM(AH454),1)="I")),1,0))),"")</f>
        <v/>
      </c>
      <c r="EE454" s="23" t="str">
        <f t="shared" si="289"/>
        <v/>
      </c>
      <c r="EF454" s="23" t="str">
        <f>+IF(LEN($I454)&gt;5,IF(ISERROR(VLOOKUP(AJ454,'CODIGO PAGO'!$B$2:$B$20,1,0)),1,IF(OR(AND(DD454=1,AJ454&lt;&gt;"N"),AND(DD454=3,AJ454&lt;&gt;"B"),AND(DD454=2,LEFT(TRIM(AJ454),1)&lt;&gt;"I")),1,IF(OR(AND(DD454=0,AJ454="N"),AND(DD454=0,AJ454="B"),AND(DD454=0,LEFT(TRIM(AJ454),1)="I")),1,0))),"")</f>
        <v/>
      </c>
      <c r="EG454" s="23" t="str">
        <f t="shared" si="290"/>
        <v/>
      </c>
      <c r="EH454" s="23" t="str">
        <f>+IF(LEN($I454)&gt;5,IF(ISERROR(VLOOKUP(AL454,'CODIGO PAGO'!$B$2:$B$20,1,0)),1,IF(OR(AND(DF454=1,AL454&lt;&gt;"N"),AND(DF454=3,AL454&lt;&gt;"B"),AND(DF454=2,LEFT(TRIM(AL454),1)&lt;&gt;"I")),1,IF(OR(AND(DF454=0,AL454="N"),AND(DF454=0,AL454="B"),AND(DF454=0,LEFT(TRIM(AL454),1)="I")),1,0))),"")</f>
        <v/>
      </c>
      <c r="EI454" s="23" t="str">
        <f t="shared" si="291"/>
        <v/>
      </c>
      <c r="EJ454" s="23" t="str">
        <f>+IF(LEN($I454)&gt;5,IF(ISERROR(VLOOKUP(AN454,'CODIGO PAGO'!$B$2:$B$20,1,0)),1,IF(OR(AND(DH454=1,AN454&lt;&gt;"N"),AND(DH454=3,AN454&lt;&gt;"B"),AND(DH454=2,LEFT(TRIM(AN454),1)&lt;&gt;"I")),1,IF(OR(AND(DH454=0,AN454="N"),AND(DH454=0,AN454="B"),AND(DH454=0,LEFT(TRIM(AN454),1)="I")),1,0))),"")</f>
        <v/>
      </c>
      <c r="EK454" s="23" t="str">
        <f t="shared" si="292"/>
        <v/>
      </c>
      <c r="EL454" s="24" t="str">
        <f t="shared" si="293"/>
        <v/>
      </c>
    </row>
    <row r="455" spans="1:142" s="26" customFormat="1">
      <c r="A455" s="15" t="str">
        <f t="shared" si="259"/>
        <v/>
      </c>
      <c r="B455" s="1" t="str">
        <f>+IF(LEN(I455)&gt;5,'CODIGO PAGO'!$B$28,"")</f>
        <v/>
      </c>
      <c r="C455" s="1" t="str">
        <f>+IF(LEN($I455)&gt;5,BD!D455,"")</f>
        <v/>
      </c>
      <c r="D455" s="168" t="str">
        <f>+IF(LEN($I455)&gt;5,BD!A455,"")</f>
        <v/>
      </c>
      <c r="E455" s="1" t="str">
        <f>+IF(LEN($I455)&gt;5,BD!B455,"")</f>
        <v/>
      </c>
      <c r="F455" s="1" t="str">
        <f>+IF(LEN($I455)&gt;5,BD!C455,"")</f>
        <v/>
      </c>
      <c r="G455" s="141"/>
      <c r="H455" s="141"/>
      <c r="I455" s="1" t="str">
        <f>+IF(LEN(BD!G455)&gt;5,BD!G455,"")</f>
        <v/>
      </c>
      <c r="J455" s="167" t="str">
        <f>+IF(LEN($I455)&gt;5,BD!E455,"")</f>
        <v/>
      </c>
      <c r="K455" s="6" t="str">
        <f t="shared" si="260"/>
        <v/>
      </c>
      <c r="L455" s="87" t="str">
        <f>+IF(LEN($I455)&gt;5,BD!H455,"")</f>
        <v/>
      </c>
      <c r="M455" s="40" t="str">
        <f t="shared" si="261"/>
        <v/>
      </c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4" t="str">
        <f t="shared" si="262"/>
        <v/>
      </c>
      <c r="AQ455" s="5" t="str">
        <f t="shared" si="263"/>
        <v/>
      </c>
      <c r="AR455" s="91" t="str">
        <f t="shared" si="264"/>
        <v/>
      </c>
      <c r="AS455" s="5" t="str">
        <f t="shared" si="265"/>
        <v/>
      </c>
      <c r="AT455" s="91" t="str">
        <f t="shared" si="266"/>
        <v/>
      </c>
      <c r="AU455" s="4" t="str">
        <f t="shared" si="267"/>
        <v/>
      </c>
      <c r="AV455" s="4" t="str">
        <f t="shared" si="268"/>
        <v/>
      </c>
      <c r="AW455" s="4" t="str">
        <f t="shared" si="269"/>
        <v/>
      </c>
      <c r="AX455" s="4" t="str">
        <f t="shared" si="270"/>
        <v/>
      </c>
      <c r="AY455" s="88" t="str">
        <f t="shared" si="271"/>
        <v/>
      </c>
      <c r="AZ455" s="17" t="str">
        <f t="shared" si="272"/>
        <v/>
      </c>
      <c r="BA455" s="18" t="str">
        <f t="shared" si="273"/>
        <v/>
      </c>
      <c r="BB455" s="19" t="str">
        <f>+IF(LEN(I455)&gt;5,IF(INT(RIGHT(B455,1))=9,0.5*L455*AY455,INT(MID(B455,5,LEN(B455)-4))*L455)+IFERROR(VLOOKUP(I455,AJUSTES!$A$1:$I$50,9,0),0),"")</f>
        <v/>
      </c>
      <c r="BC455" s="12"/>
      <c r="BD455" s="19" t="str">
        <f t="shared" si="274"/>
        <v/>
      </c>
      <c r="BE455" s="18" t="str">
        <f t="shared" si="275"/>
        <v/>
      </c>
      <c r="BF455" s="139" t="str">
        <f t="shared" si="276"/>
        <v/>
      </c>
      <c r="BG455" s="114"/>
      <c r="BH455" s="18" t="str">
        <f t="shared" si="277"/>
        <v/>
      </c>
      <c r="BI455" s="13"/>
      <c r="BJ455" s="12"/>
      <c r="BK455" s="12"/>
      <c r="BL455" s="145"/>
      <c r="BM455" s="12"/>
      <c r="BN455" s="12"/>
      <c r="BO455" s="12"/>
      <c r="BP455" s="12"/>
      <c r="BQ455" s="12"/>
      <c r="BR455" s="12"/>
      <c r="BS455" s="146"/>
      <c r="BT455" s="14"/>
      <c r="BU455" s="12"/>
      <c r="BV455" s="12"/>
      <c r="BW455" s="12"/>
      <c r="BX455" s="12"/>
      <c r="BY455" s="12"/>
      <c r="BZ455" s="144"/>
      <c r="CA455" s="107" t="str">
        <f>+IF(LEN($I455)&gt;5,IF(BD!F455="N/A","",BD!F455),"")</f>
        <v/>
      </c>
      <c r="CB455" s="21"/>
      <c r="CC455" s="147"/>
      <c r="CD455" s="148"/>
      <c r="CE455" s="8" t="str">
        <f>+IF(LEN(I455)&gt;5,BD!M455,"")</f>
        <v/>
      </c>
      <c r="CF455" s="16" t="str">
        <f>+IF(LEN(I455)&gt;5,BD!N455,"")</f>
        <v/>
      </c>
      <c r="CG455" s="3" t="str">
        <f t="shared" si="278"/>
        <v/>
      </c>
      <c r="CH455" s="23" t="str">
        <f>+IF(AND(LEN($I455)&gt;5),IF(AND($J455&gt;N$1,$J455&lt;=$AO$1),1,IF((COUNTIFS(INCAPACIDADES!$C$1:$C$51,$I455,INCAPACIDADES!K$1:K$51,N$1))&gt;0,2,IF(VLOOKUP($C455,BD!$D$1:$F$501,3,0)&gt;N$1,0,3))),"")</f>
        <v/>
      </c>
      <c r="CI455" s="23" t="str">
        <f>+IF(AND(LEN($I455)&gt;5),IF(AND($J455&gt;O$1,$J455&lt;=$AO$1),1,IF((COUNTIFS(INCAPACIDADES!$C$1:$C$51,$I455,INCAPACIDADES!L$1:L$51,O$1))&gt;0,2,IF(VLOOKUP($C455,BD!$D$1:$F$501,3,0)&gt;O$1,0,3))),"")</f>
        <v/>
      </c>
      <c r="CJ455" s="23" t="str">
        <f>+IF(AND(LEN($I455)&gt;5),IF(AND($J455&gt;P$1,$J455&lt;=$AO$1),1,IF((COUNTIFS(INCAPACIDADES!$C$1:$C$51,$I455,INCAPACIDADES!M$1:M$51,P$1))&gt;0,2,IF(VLOOKUP($C455,BD!$D$1:$F$501,3,0)&gt;P$1,0,3))),"")</f>
        <v/>
      </c>
      <c r="CK455" s="23" t="str">
        <f>+IF(AND(LEN($I455)&gt;5),IF(AND($J455&gt;Q$1,$J455&lt;=$AO$1),1,IF((COUNTIFS(INCAPACIDADES!$C$1:$C$51,$I455,INCAPACIDADES!N$1:N$51,Q$1))&gt;0,2,IF(VLOOKUP($C455,BD!$D$1:$F$501,3,0)&gt;Q$1,0,3))),"")</f>
        <v/>
      </c>
      <c r="CL455" s="23" t="str">
        <f>+IF(AND(LEN($I455)&gt;5),IF(AND($J455&gt;R$1,$J455&lt;=$AO$1),1,IF((COUNTIFS(INCAPACIDADES!$C$1:$C$51,$I455,INCAPACIDADES!O$1:O$51,R$1))&gt;0,2,IF(VLOOKUP($C455,BD!$D$1:$F$501,3,0)&gt;R$1,0,3))),"")</f>
        <v/>
      </c>
      <c r="CM455" s="23" t="str">
        <f>+IF(AND(LEN($I455)&gt;5),IF(AND($J455&gt;S$1,$J455&lt;=$AO$1),1,IF((COUNTIFS(INCAPACIDADES!$C$1:$C$51,$I455,INCAPACIDADES!P$1:P$51,S$1))&gt;0,2,IF(VLOOKUP($C455,BD!$D$1:$F$501,3,0)&gt;S$1,0,3))),"")</f>
        <v/>
      </c>
      <c r="CN455" s="23" t="str">
        <f>+IF(AND(LEN($I455)&gt;5),IF(AND($J455&gt;T$1,$J455&lt;=$AO$1),1,IF((COUNTIFS(INCAPACIDADES!$C$1:$C$51,$I455,INCAPACIDADES!Q$1:Q$51,T$1))&gt;0,2,IF(VLOOKUP($C455,BD!$D$1:$F$501,3,0)&gt;T$1,0,3))),"")</f>
        <v/>
      </c>
      <c r="CO455" s="23" t="str">
        <f>+IF(AND(LEN($I455)&gt;5),IF(AND($J455&gt;U$1,$J455&lt;=$AO$1),1,IF((COUNTIFS(INCAPACIDADES!$C$1:$C$51,$I455,INCAPACIDADES!R$1:R$51,U$1))&gt;0,2,IF(VLOOKUP($C455,BD!$D$1:$F$501,3,0)&gt;U$1,0,3))),"")</f>
        <v/>
      </c>
      <c r="CP455" s="23" t="str">
        <f>+IF(AND(LEN($I455)&gt;5),IF(AND($J455&gt;V$1,$J455&lt;=$AO$1),1,IF((COUNTIFS(INCAPACIDADES!$C$1:$C$51,$I455,INCAPACIDADES!S$1:S$51,V$1))&gt;0,2,IF(VLOOKUP($C455,BD!$D$1:$F$501,3,0)&gt;V$1,0,3))),"")</f>
        <v/>
      </c>
      <c r="CQ455" s="23" t="str">
        <f>+IF(AND(LEN($I455)&gt;5),IF(AND($J455&gt;W$1,$J455&lt;=$AO$1),1,IF((COUNTIFS(INCAPACIDADES!$C$1:$C$51,$I455,INCAPACIDADES!T$1:T$51,W$1))&gt;0,2,IF(VLOOKUP($C455,BD!$D$1:$F$501,3,0)&gt;W$1,0,3))),"")</f>
        <v/>
      </c>
      <c r="CR455" s="23" t="str">
        <f>+IF(AND(LEN($I455)&gt;5),IF(AND($J455&gt;X$1,$J455&lt;=$AO$1),1,IF((COUNTIFS(INCAPACIDADES!$C$1:$C$51,$I455,INCAPACIDADES!U$1:U$51,X$1))&gt;0,2,IF(VLOOKUP($C455,BD!$D$1:$F$501,3,0)&gt;X$1,0,3))),"")</f>
        <v/>
      </c>
      <c r="CS455" s="23" t="str">
        <f>+IF(AND(LEN($I455)&gt;5),IF(AND($J455&gt;Y$1,$J455&lt;=$AO$1),1,IF((COUNTIFS(INCAPACIDADES!$C$1:$C$51,$I455,INCAPACIDADES!V$1:V$51,Y$1))&gt;0,2,IF(VLOOKUP($C455,BD!$D$1:$F$501,3,0)&gt;Y$1,0,3))),"")</f>
        <v/>
      </c>
      <c r="CT455" s="23" t="str">
        <f>+IF(AND(LEN($I455)&gt;5),IF(AND($J455&gt;Z$1,$J455&lt;=$AO$1),1,IF((COUNTIFS(INCAPACIDADES!$C$1:$C$51,$I455,INCAPACIDADES!W$1:W$51,Z$1))&gt;0,2,IF(VLOOKUP($C455,BD!$D$1:$F$501,3,0)&gt;Z$1,0,3))),"")</f>
        <v/>
      </c>
      <c r="CU455" s="23" t="str">
        <f>+IF(AND(LEN($I455)&gt;5),IF(AND($J455&gt;AA$1,$J455&lt;=$AO$1),1,IF((COUNTIFS(INCAPACIDADES!$C$1:$C$51,$I455,INCAPACIDADES!X$1:X$51,AA$1))&gt;0,2,IF(VLOOKUP($C455,BD!$D$1:$F$501,3,0)&gt;AA$1,0,3))),"")</f>
        <v/>
      </c>
      <c r="CV455" s="23" t="str">
        <f>+IF(AND(LEN($I455)&gt;5),IF(AND($J455&gt;AB$1,$J455&lt;=$AO$1),1,IF((COUNTIFS(INCAPACIDADES!$C$1:$C$51,$I455,INCAPACIDADES!Y$1:Y$51,AB$1))&gt;0,2,IF(VLOOKUP($C455,BD!$D$1:$F$501,3,0)&gt;AB$1,0,3))),"")</f>
        <v/>
      </c>
      <c r="CW455" s="23" t="str">
        <f>+IF(AND(LEN($I455)&gt;5),IF(AND($J455&gt;AC$1,$J455&lt;=$AO$1),1,IF((COUNTIFS(INCAPACIDADES!$C$1:$C$51,$I455,INCAPACIDADES!Z$1:Z$51,AC$1))&gt;0,2,IF(VLOOKUP($C455,BD!$D$1:$F$501,3,0)&gt;AC$1,0,3))),"")</f>
        <v/>
      </c>
      <c r="CX455" s="23" t="str">
        <f>+IF(AND(LEN($I455)&gt;5),IF(AND($J455&gt;AD$1,$J455&lt;=$AO$1),1,IF((COUNTIFS(INCAPACIDADES!$C$1:$C$51,$I455,INCAPACIDADES!AA$1:AA$51,AD$1))&gt;0,2,IF(VLOOKUP($C455,BD!$D$1:$F$501,3,0)&gt;AD$1,0,3))),"")</f>
        <v/>
      </c>
      <c r="CY455" s="23" t="str">
        <f>+IF(AND(LEN($I455)&gt;5),IF(AND($J455&gt;AE$1,$J455&lt;=$AO$1),1,IF((COUNTIFS(INCAPACIDADES!$C$1:$C$51,$I455,INCAPACIDADES!AB$1:AB$51,AE$1))&gt;0,2,IF(VLOOKUP($C455,BD!$D$1:$F$501,3,0)&gt;AE$1,0,3))),"")</f>
        <v/>
      </c>
      <c r="CZ455" s="23" t="str">
        <f>+IF(AND(LEN($I455)&gt;5),IF(AND($J455&gt;AF$1,$J455&lt;=$AO$1),1,IF((COUNTIFS(INCAPACIDADES!$C$1:$C$51,$I455,INCAPACIDADES!AC$1:AC$51,AF$1))&gt;0,2,IF(VLOOKUP($C455,BD!$D$1:$F$501,3,0)&gt;AF$1,0,3))),"")</f>
        <v/>
      </c>
      <c r="DA455" s="23" t="str">
        <f>+IF(AND(LEN($I455)&gt;5),IF(AND($J455&gt;AG$1,$J455&lt;=$AO$1),1,IF((COUNTIFS(INCAPACIDADES!$C$1:$C$51,$I455,INCAPACIDADES!AD$1:AD$51,AG$1))&gt;0,2,IF(VLOOKUP($C455,BD!$D$1:$F$501,3,0)&gt;AG$1,0,3))),"")</f>
        <v/>
      </c>
      <c r="DB455" s="23" t="str">
        <f>+IF(AND(LEN($I455)&gt;5),IF(AND($J455&gt;AH$1,$J455&lt;=$AO$1),1,IF((COUNTIFS(INCAPACIDADES!$C$1:$C$51,$I455,INCAPACIDADES!AE$1:AE$51,AH$1))&gt;0,2,IF(VLOOKUP($C455,BD!$D$1:$F$501,3,0)&gt;AH$1,0,3))),"")</f>
        <v/>
      </c>
      <c r="DC455" s="23" t="str">
        <f>+IF(AND(LEN($I455)&gt;5),IF(AND($J455&gt;AI$1,$J455&lt;=$AO$1),1,IF((COUNTIFS(INCAPACIDADES!$C$1:$C$51,$I455,INCAPACIDADES!AF$1:AF$51,AI$1))&gt;0,2,IF(VLOOKUP($C455,BD!$D$1:$F$501,3,0)&gt;AI$1,0,3))),"")</f>
        <v/>
      </c>
      <c r="DD455" s="23" t="str">
        <f>+IF(AND(LEN($I455)&gt;5),IF(AND($J455&gt;AJ$1,$J455&lt;=$AO$1),1,IF((COUNTIFS(INCAPACIDADES!$C$1:$C$51,$I455,INCAPACIDADES!AG$1:AG$51,AJ$1))&gt;0,2,IF(VLOOKUP($C455,BD!$D$1:$F$501,3,0)&gt;AJ$1,0,3))),"")</f>
        <v/>
      </c>
      <c r="DE455" s="23" t="str">
        <f>+IF(AND(LEN($I455)&gt;5),IF(AND($J455&gt;AK$1,$J455&lt;=$AO$1),1,IF((COUNTIFS(INCAPACIDADES!$C$1:$C$51,$I455,INCAPACIDADES!AH$1:AH$51,AK$1))&gt;0,2,IF(VLOOKUP($C455,BD!$D$1:$F$501,3,0)&gt;AK$1,0,3))),"")</f>
        <v/>
      </c>
      <c r="DF455" s="23" t="str">
        <f>+IF(AND(LEN($I455)&gt;5),IF(AND($J455&gt;AL$1,$J455&lt;=$AO$1),1,IF((COUNTIFS(INCAPACIDADES!$C$1:$C$51,$I455,INCAPACIDADES!AI$1:AI$51,AL$1))&gt;0,2,IF(VLOOKUP($C455,BD!$D$1:$F$501,3,0)&gt;AL$1,0,3))),"")</f>
        <v/>
      </c>
      <c r="DG455" s="23" t="str">
        <f>+IF(AND(LEN($I455)&gt;5),IF(AND($J455&gt;AM$1,$J455&lt;=$AO$1),1,IF((COUNTIFS(INCAPACIDADES!$C$1:$C$51,$I455,INCAPACIDADES!AJ$1:AJ$51,AM$1))&gt;0,2,IF(VLOOKUP($C455,BD!$D$1:$F$501,3,0)&gt;AM$1,0,3))),"")</f>
        <v/>
      </c>
      <c r="DH455" s="23" t="str">
        <f>+IF(AND(LEN($I455)&gt;5),IF(AND($J455&gt;AN$1,$J455&lt;=$AO$1),1,IF((COUNTIFS(INCAPACIDADES!$C$1:$C$51,$I455,INCAPACIDADES!AK$1:AK$51,AN$1))&gt;0,2,IF(VLOOKUP($C455,BD!$D$1:$F$501,3,0)&gt;AN$1,0,3))),"")</f>
        <v/>
      </c>
      <c r="DI455" s="23" t="str">
        <f>+IF(AND(LEN($I455)&gt;5),IF(AND($J455&gt;AO$1,$J455&lt;=$AO$1),1,IF((COUNTIFS(INCAPACIDADES!$C$1:$C$51,$I455,INCAPACIDADES!AL$1:AL$51,AO$1))&gt;0,2,IF(VLOOKUP($C455,BD!$D$1:$F$501,3,0)&gt;AO$1,0,3))),"")</f>
        <v/>
      </c>
      <c r="DJ455" s="23" t="str">
        <f>+IF(LEN($I455)&gt;5,IF(ISERROR(VLOOKUP(N455,'CODIGO PAGO'!$B$2:$B$20,1,0)),1,IF(OR(AND(CH455=1,N455&lt;&gt;"N"),AND(CH455=3,N455&lt;&gt;"B"),AND(CH455=2,LEFT(TRIM(N455),1)&lt;&gt;"I")),1,IF(OR(AND(CH455=0,N455="N"),AND(CH455=0,N455="B"),AND(CH455=0,LEFT(TRIM(N455),1)="I")),1,0))),"")</f>
        <v/>
      </c>
      <c r="DK455" s="23" t="str">
        <f t="shared" si="279"/>
        <v/>
      </c>
      <c r="DL455" s="23" t="str">
        <f>+IF(LEN($I455)&gt;5,IF(ISERROR(VLOOKUP(P455,'CODIGO PAGO'!$B$2:$B$20,1,0)),1,IF(OR(AND(CJ455=1,P455&lt;&gt;"N"),AND(CJ455=3,P455&lt;&gt;"B"),AND(CJ455=2,LEFT(TRIM(P455),1)&lt;&gt;"I")),1,IF(OR(AND(CJ455=0,P455="N"),AND(CJ455=0,P455="B"),AND(CJ455=0,LEFT(TRIM(P455),1)="I")),1,0))),"")</f>
        <v/>
      </c>
      <c r="DM455" s="23" t="str">
        <f t="shared" si="280"/>
        <v/>
      </c>
      <c r="DN455" s="23" t="str">
        <f>+IF(LEN($I455)&gt;5,IF(ISERROR(VLOOKUP(R455,'CODIGO PAGO'!$B$2:$B$20,1,0)),1,IF(OR(AND(CL455=1,R455&lt;&gt;"N"),AND(CL455=3,R455&lt;&gt;"B"),AND(CL455=2,LEFT(TRIM(R455),1)&lt;&gt;"I")),1,IF(OR(AND(CL455=0,R455="N"),AND(CL455=0,R455="B"),AND(CL455=0,LEFT(TRIM(R455),1)="I")),1,0))),"")</f>
        <v/>
      </c>
      <c r="DO455" s="23" t="str">
        <f t="shared" si="281"/>
        <v/>
      </c>
      <c r="DP455" s="23" t="str">
        <f>+IF(LEN($I455)&gt;5,IF(ISERROR(VLOOKUP(T455,'CODIGO PAGO'!$B$2:$B$20,1,0)),1,IF(OR(AND(CN455=1,T455&lt;&gt;"N"),AND(CN455=3,T455&lt;&gt;"B"),AND(CN455=2,LEFT(TRIM(T455),1)&lt;&gt;"I")),1,IF(OR(AND(CN455=0,T455="N"),AND(CN455=0,T455="B"),AND(CN455=0,LEFT(TRIM(T455),1)="I")),1,0))),"")</f>
        <v/>
      </c>
      <c r="DQ455" s="23" t="str">
        <f t="shared" si="282"/>
        <v/>
      </c>
      <c r="DR455" s="23" t="str">
        <f>+IF(LEN($I455)&gt;5,IF(ISERROR(VLOOKUP(V455,'CODIGO PAGO'!$B$2:$B$20,1,0)),1,IF(OR(AND(CP455=1,V455&lt;&gt;"N"),AND(CP455=3,V455&lt;&gt;"B"),AND(CP455=2,LEFT(TRIM(V455),1)&lt;&gt;"I")),1,IF(OR(AND(CP455=0,V455="N"),AND(CP455=0,V455="B"),AND(CP455=0,LEFT(TRIM(V455),1)="I")),1,0))),"")</f>
        <v/>
      </c>
      <c r="DS455" s="23" t="str">
        <f t="shared" si="283"/>
        <v/>
      </c>
      <c r="DT455" s="23" t="str">
        <f>+IF(LEN($I455)&gt;5,IF(ISERROR(VLOOKUP(X455,'CODIGO PAGO'!$B$2:$B$20,1,0)),1,IF(OR(AND(CR455=1,X455&lt;&gt;"N"),AND(CR455=3,X455&lt;&gt;"B"),AND(CR455=2,LEFT(TRIM(X455),1)&lt;&gt;"I")),1,IF(OR(AND(CR455=0,X455="N"),AND(CR455=0,X455="B"),AND(CR455=0,LEFT(TRIM(X455),1)="I")),1,0))),"")</f>
        <v/>
      </c>
      <c r="DU455" s="23" t="str">
        <f t="shared" si="284"/>
        <v/>
      </c>
      <c r="DV455" s="23" t="str">
        <f>+IF(LEN($I455)&gt;5,IF(ISERROR(VLOOKUP(Z455,'CODIGO PAGO'!$B$2:$B$20,1,0)),1,IF(OR(AND(CT455=1,Z455&lt;&gt;"N"),AND(CT455=3,Z455&lt;&gt;"B"),AND(CT455=2,LEFT(TRIM(Z455),1)&lt;&gt;"I")),1,IF(OR(AND(CT455=0,Z455="N"),AND(CT455=0,Z455="B"),AND(CT455=0,LEFT(TRIM(Z455),1)="I")),1,0))),"")</f>
        <v/>
      </c>
      <c r="DW455" s="23" t="str">
        <f t="shared" si="285"/>
        <v/>
      </c>
      <c r="DX455" s="23" t="str">
        <f>+IF(LEN($I455)&gt;5,IF(ISERROR(VLOOKUP(AB455,'CODIGO PAGO'!$B$2:$B$20,1,0)),1,IF(OR(AND(CV455=1,AB455&lt;&gt;"N"),AND(CV455=3,AB455&lt;&gt;"B"),AND(CV455=2,LEFT(TRIM(AB455),1)&lt;&gt;"I")),1,IF(OR(AND(CV455=0,AB455="N"),AND(CV455=0,AB455="B"),AND(CV455=0,LEFT(TRIM(AB455),1)="I")),1,0))),"")</f>
        <v/>
      </c>
      <c r="DY455" s="23" t="str">
        <f t="shared" si="286"/>
        <v/>
      </c>
      <c r="DZ455" s="23" t="str">
        <f>+IF(LEN($I455)&gt;5,IF(ISERROR(VLOOKUP(AD455,'CODIGO PAGO'!$B$2:$B$20,1,0)),1,IF(OR(AND(CX455=1,AD455&lt;&gt;"N"),AND(CX455=3,AD455&lt;&gt;"B"),AND(CX455=2,LEFT(TRIM(AD455),1)&lt;&gt;"I")),1,IF(OR(AND(CX455=0,AD455="N"),AND(CX455=0,AD455="B"),AND(CX455=0,LEFT(TRIM(AD455),1)="I")),1,0))),"")</f>
        <v/>
      </c>
      <c r="EA455" s="23" t="str">
        <f t="shared" si="287"/>
        <v/>
      </c>
      <c r="EB455" s="23" t="str">
        <f>+IF(LEN($I455)&gt;5,IF(ISERROR(VLOOKUP(AF455,'CODIGO PAGO'!$B$2:$B$20,1,0)),1,IF(OR(AND(CZ455=1,AF455&lt;&gt;"N"),AND(CZ455=3,AF455&lt;&gt;"B"),AND(CZ455=2,LEFT(TRIM(AF455),1)&lt;&gt;"I")),1,IF(OR(AND(CZ455=0,AF455="N"),AND(CZ455=0,AF455="B"),AND(CZ455=0,LEFT(TRIM(AF455),1)="I")),1,0))),"")</f>
        <v/>
      </c>
      <c r="EC455" s="23" t="str">
        <f t="shared" si="288"/>
        <v/>
      </c>
      <c r="ED455" s="23" t="str">
        <f>+IF(LEN($I455)&gt;5,IF(ISERROR(VLOOKUP(AH455,'CODIGO PAGO'!$B$2:$B$20,1,0)),1,IF(OR(AND(DB455=1,AH455&lt;&gt;"N"),AND(DB455=3,AH455&lt;&gt;"B"),AND(DB455=2,LEFT(TRIM(AH455),1)&lt;&gt;"I")),1,IF(OR(AND(DB455=0,AH455="N"),AND(DB455=0,AH455="B"),AND(DB455=0,LEFT(TRIM(AH455),1)="I")),1,0))),"")</f>
        <v/>
      </c>
      <c r="EE455" s="23" t="str">
        <f t="shared" si="289"/>
        <v/>
      </c>
      <c r="EF455" s="23" t="str">
        <f>+IF(LEN($I455)&gt;5,IF(ISERROR(VLOOKUP(AJ455,'CODIGO PAGO'!$B$2:$B$20,1,0)),1,IF(OR(AND(DD455=1,AJ455&lt;&gt;"N"),AND(DD455=3,AJ455&lt;&gt;"B"),AND(DD455=2,LEFT(TRIM(AJ455),1)&lt;&gt;"I")),1,IF(OR(AND(DD455=0,AJ455="N"),AND(DD455=0,AJ455="B"),AND(DD455=0,LEFT(TRIM(AJ455),1)="I")),1,0))),"")</f>
        <v/>
      </c>
      <c r="EG455" s="23" t="str">
        <f t="shared" si="290"/>
        <v/>
      </c>
      <c r="EH455" s="23" t="str">
        <f>+IF(LEN($I455)&gt;5,IF(ISERROR(VLOOKUP(AL455,'CODIGO PAGO'!$B$2:$B$20,1,0)),1,IF(OR(AND(DF455=1,AL455&lt;&gt;"N"),AND(DF455=3,AL455&lt;&gt;"B"),AND(DF455=2,LEFT(TRIM(AL455),1)&lt;&gt;"I")),1,IF(OR(AND(DF455=0,AL455="N"),AND(DF455=0,AL455="B"),AND(DF455=0,LEFT(TRIM(AL455),1)="I")),1,0))),"")</f>
        <v/>
      </c>
      <c r="EI455" s="23" t="str">
        <f t="shared" si="291"/>
        <v/>
      </c>
      <c r="EJ455" s="23" t="str">
        <f>+IF(LEN($I455)&gt;5,IF(ISERROR(VLOOKUP(AN455,'CODIGO PAGO'!$B$2:$B$20,1,0)),1,IF(OR(AND(DH455=1,AN455&lt;&gt;"N"),AND(DH455=3,AN455&lt;&gt;"B"),AND(DH455=2,LEFT(TRIM(AN455),1)&lt;&gt;"I")),1,IF(OR(AND(DH455=0,AN455="N"),AND(DH455=0,AN455="B"),AND(DH455=0,LEFT(TRIM(AN455),1)="I")),1,0))),"")</f>
        <v/>
      </c>
      <c r="EK455" s="23" t="str">
        <f t="shared" si="292"/>
        <v/>
      </c>
      <c r="EL455" s="24" t="str">
        <f t="shared" si="293"/>
        <v/>
      </c>
    </row>
    <row r="456" spans="1:142" s="26" customFormat="1">
      <c r="A456" s="15" t="str">
        <f t="shared" si="259"/>
        <v/>
      </c>
      <c r="B456" s="1" t="str">
        <f>+IF(LEN(I456)&gt;5,'CODIGO PAGO'!$B$28,"")</f>
        <v/>
      </c>
      <c r="C456" s="1" t="str">
        <f>+IF(LEN($I456)&gt;5,BD!D456,"")</f>
        <v/>
      </c>
      <c r="D456" s="168" t="str">
        <f>+IF(LEN($I456)&gt;5,BD!A456,"")</f>
        <v/>
      </c>
      <c r="E456" s="1" t="str">
        <f>+IF(LEN($I456)&gt;5,BD!B456,"")</f>
        <v/>
      </c>
      <c r="F456" s="1" t="str">
        <f>+IF(LEN($I456)&gt;5,BD!C456,"")</f>
        <v/>
      </c>
      <c r="G456" s="141"/>
      <c r="H456" s="141"/>
      <c r="I456" s="1" t="str">
        <f>+IF(LEN(BD!G456)&gt;5,BD!G456,"")</f>
        <v/>
      </c>
      <c r="J456" s="167" t="str">
        <f>+IF(LEN($I456)&gt;5,BD!E456,"")</f>
        <v/>
      </c>
      <c r="K456" s="6" t="str">
        <f t="shared" si="260"/>
        <v/>
      </c>
      <c r="L456" s="87" t="str">
        <f>+IF(LEN($I456)&gt;5,BD!H456,"")</f>
        <v/>
      </c>
      <c r="M456" s="40" t="str">
        <f t="shared" si="261"/>
        <v/>
      </c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4" t="str">
        <f t="shared" si="262"/>
        <v/>
      </c>
      <c r="AQ456" s="5" t="str">
        <f t="shared" si="263"/>
        <v/>
      </c>
      <c r="AR456" s="91" t="str">
        <f t="shared" si="264"/>
        <v/>
      </c>
      <c r="AS456" s="5" t="str">
        <f t="shared" si="265"/>
        <v/>
      </c>
      <c r="AT456" s="91" t="str">
        <f t="shared" si="266"/>
        <v/>
      </c>
      <c r="AU456" s="4" t="str">
        <f t="shared" si="267"/>
        <v/>
      </c>
      <c r="AV456" s="4" t="str">
        <f t="shared" si="268"/>
        <v/>
      </c>
      <c r="AW456" s="4" t="str">
        <f t="shared" si="269"/>
        <v/>
      </c>
      <c r="AX456" s="4" t="str">
        <f t="shared" si="270"/>
        <v/>
      </c>
      <c r="AY456" s="88" t="str">
        <f t="shared" si="271"/>
        <v/>
      </c>
      <c r="AZ456" s="17" t="str">
        <f t="shared" si="272"/>
        <v/>
      </c>
      <c r="BA456" s="18" t="str">
        <f t="shared" si="273"/>
        <v/>
      </c>
      <c r="BB456" s="19" t="str">
        <f>+IF(LEN(I456)&gt;5,IF(INT(RIGHT(B456,1))=9,0.5*L456*AY456,INT(MID(B456,5,LEN(B456)-4))*L456)+IFERROR(VLOOKUP(I456,AJUSTES!$A$1:$I$50,9,0),0),"")</f>
        <v/>
      </c>
      <c r="BC456" s="12"/>
      <c r="BD456" s="19" t="str">
        <f t="shared" si="274"/>
        <v/>
      </c>
      <c r="BE456" s="18" t="str">
        <f t="shared" si="275"/>
        <v/>
      </c>
      <c r="BF456" s="139" t="str">
        <f t="shared" si="276"/>
        <v/>
      </c>
      <c r="BG456" s="114"/>
      <c r="BH456" s="18" t="str">
        <f t="shared" si="277"/>
        <v/>
      </c>
      <c r="BI456" s="13"/>
      <c r="BJ456" s="12"/>
      <c r="BK456" s="12"/>
      <c r="BL456" s="145"/>
      <c r="BM456" s="12"/>
      <c r="BN456" s="12"/>
      <c r="BO456" s="12"/>
      <c r="BP456" s="12"/>
      <c r="BQ456" s="12"/>
      <c r="BR456" s="12"/>
      <c r="BS456" s="146"/>
      <c r="BT456" s="14"/>
      <c r="BU456" s="12"/>
      <c r="BV456" s="12"/>
      <c r="BW456" s="12"/>
      <c r="BX456" s="12"/>
      <c r="BY456" s="12"/>
      <c r="BZ456" s="144"/>
      <c r="CA456" s="107" t="str">
        <f>+IF(LEN($I456)&gt;5,IF(BD!F456="N/A","",BD!F456),"")</f>
        <v/>
      </c>
      <c r="CB456" s="21"/>
      <c r="CC456" s="147"/>
      <c r="CD456" s="148"/>
      <c r="CE456" s="8" t="str">
        <f>+IF(LEN(I456)&gt;5,BD!M456,"")</f>
        <v/>
      </c>
      <c r="CF456" s="16" t="str">
        <f>+IF(LEN(I456)&gt;5,BD!N456,"")</f>
        <v/>
      </c>
      <c r="CG456" s="3" t="str">
        <f t="shared" si="278"/>
        <v/>
      </c>
      <c r="CH456" s="23" t="str">
        <f>+IF(AND(LEN($I456)&gt;5),IF(AND($J456&gt;N$1,$J456&lt;=$AO$1),1,IF((COUNTIFS(INCAPACIDADES!$C$1:$C$51,$I456,INCAPACIDADES!K$1:K$51,N$1))&gt;0,2,IF(VLOOKUP($C456,BD!$D$1:$F$501,3,0)&gt;N$1,0,3))),"")</f>
        <v/>
      </c>
      <c r="CI456" s="23" t="str">
        <f>+IF(AND(LEN($I456)&gt;5),IF(AND($J456&gt;O$1,$J456&lt;=$AO$1),1,IF((COUNTIFS(INCAPACIDADES!$C$1:$C$51,$I456,INCAPACIDADES!L$1:L$51,O$1))&gt;0,2,IF(VLOOKUP($C456,BD!$D$1:$F$501,3,0)&gt;O$1,0,3))),"")</f>
        <v/>
      </c>
      <c r="CJ456" s="23" t="str">
        <f>+IF(AND(LEN($I456)&gt;5),IF(AND($J456&gt;P$1,$J456&lt;=$AO$1),1,IF((COUNTIFS(INCAPACIDADES!$C$1:$C$51,$I456,INCAPACIDADES!M$1:M$51,P$1))&gt;0,2,IF(VLOOKUP($C456,BD!$D$1:$F$501,3,0)&gt;P$1,0,3))),"")</f>
        <v/>
      </c>
      <c r="CK456" s="23" t="str">
        <f>+IF(AND(LEN($I456)&gt;5),IF(AND($J456&gt;Q$1,$J456&lt;=$AO$1),1,IF((COUNTIFS(INCAPACIDADES!$C$1:$C$51,$I456,INCAPACIDADES!N$1:N$51,Q$1))&gt;0,2,IF(VLOOKUP($C456,BD!$D$1:$F$501,3,0)&gt;Q$1,0,3))),"")</f>
        <v/>
      </c>
      <c r="CL456" s="23" t="str">
        <f>+IF(AND(LEN($I456)&gt;5),IF(AND($J456&gt;R$1,$J456&lt;=$AO$1),1,IF((COUNTIFS(INCAPACIDADES!$C$1:$C$51,$I456,INCAPACIDADES!O$1:O$51,R$1))&gt;0,2,IF(VLOOKUP($C456,BD!$D$1:$F$501,3,0)&gt;R$1,0,3))),"")</f>
        <v/>
      </c>
      <c r="CM456" s="23" t="str">
        <f>+IF(AND(LEN($I456)&gt;5),IF(AND($J456&gt;S$1,$J456&lt;=$AO$1),1,IF((COUNTIFS(INCAPACIDADES!$C$1:$C$51,$I456,INCAPACIDADES!P$1:P$51,S$1))&gt;0,2,IF(VLOOKUP($C456,BD!$D$1:$F$501,3,0)&gt;S$1,0,3))),"")</f>
        <v/>
      </c>
      <c r="CN456" s="23" t="str">
        <f>+IF(AND(LEN($I456)&gt;5),IF(AND($J456&gt;T$1,$J456&lt;=$AO$1),1,IF((COUNTIFS(INCAPACIDADES!$C$1:$C$51,$I456,INCAPACIDADES!Q$1:Q$51,T$1))&gt;0,2,IF(VLOOKUP($C456,BD!$D$1:$F$501,3,0)&gt;T$1,0,3))),"")</f>
        <v/>
      </c>
      <c r="CO456" s="23" t="str">
        <f>+IF(AND(LEN($I456)&gt;5),IF(AND($J456&gt;U$1,$J456&lt;=$AO$1),1,IF((COUNTIFS(INCAPACIDADES!$C$1:$C$51,$I456,INCAPACIDADES!R$1:R$51,U$1))&gt;0,2,IF(VLOOKUP($C456,BD!$D$1:$F$501,3,0)&gt;U$1,0,3))),"")</f>
        <v/>
      </c>
      <c r="CP456" s="23" t="str">
        <f>+IF(AND(LEN($I456)&gt;5),IF(AND($J456&gt;V$1,$J456&lt;=$AO$1),1,IF((COUNTIFS(INCAPACIDADES!$C$1:$C$51,$I456,INCAPACIDADES!S$1:S$51,V$1))&gt;0,2,IF(VLOOKUP($C456,BD!$D$1:$F$501,3,0)&gt;V$1,0,3))),"")</f>
        <v/>
      </c>
      <c r="CQ456" s="23" t="str">
        <f>+IF(AND(LEN($I456)&gt;5),IF(AND($J456&gt;W$1,$J456&lt;=$AO$1),1,IF((COUNTIFS(INCAPACIDADES!$C$1:$C$51,$I456,INCAPACIDADES!T$1:T$51,W$1))&gt;0,2,IF(VLOOKUP($C456,BD!$D$1:$F$501,3,0)&gt;W$1,0,3))),"")</f>
        <v/>
      </c>
      <c r="CR456" s="23" t="str">
        <f>+IF(AND(LEN($I456)&gt;5),IF(AND($J456&gt;X$1,$J456&lt;=$AO$1),1,IF((COUNTIFS(INCAPACIDADES!$C$1:$C$51,$I456,INCAPACIDADES!U$1:U$51,X$1))&gt;0,2,IF(VLOOKUP($C456,BD!$D$1:$F$501,3,0)&gt;X$1,0,3))),"")</f>
        <v/>
      </c>
      <c r="CS456" s="23" t="str">
        <f>+IF(AND(LEN($I456)&gt;5),IF(AND($J456&gt;Y$1,$J456&lt;=$AO$1),1,IF((COUNTIFS(INCAPACIDADES!$C$1:$C$51,$I456,INCAPACIDADES!V$1:V$51,Y$1))&gt;0,2,IF(VLOOKUP($C456,BD!$D$1:$F$501,3,0)&gt;Y$1,0,3))),"")</f>
        <v/>
      </c>
      <c r="CT456" s="23" t="str">
        <f>+IF(AND(LEN($I456)&gt;5),IF(AND($J456&gt;Z$1,$J456&lt;=$AO$1),1,IF((COUNTIFS(INCAPACIDADES!$C$1:$C$51,$I456,INCAPACIDADES!W$1:W$51,Z$1))&gt;0,2,IF(VLOOKUP($C456,BD!$D$1:$F$501,3,0)&gt;Z$1,0,3))),"")</f>
        <v/>
      </c>
      <c r="CU456" s="23" t="str">
        <f>+IF(AND(LEN($I456)&gt;5),IF(AND($J456&gt;AA$1,$J456&lt;=$AO$1),1,IF((COUNTIFS(INCAPACIDADES!$C$1:$C$51,$I456,INCAPACIDADES!X$1:X$51,AA$1))&gt;0,2,IF(VLOOKUP($C456,BD!$D$1:$F$501,3,0)&gt;AA$1,0,3))),"")</f>
        <v/>
      </c>
      <c r="CV456" s="23" t="str">
        <f>+IF(AND(LEN($I456)&gt;5),IF(AND($J456&gt;AB$1,$J456&lt;=$AO$1),1,IF((COUNTIFS(INCAPACIDADES!$C$1:$C$51,$I456,INCAPACIDADES!Y$1:Y$51,AB$1))&gt;0,2,IF(VLOOKUP($C456,BD!$D$1:$F$501,3,0)&gt;AB$1,0,3))),"")</f>
        <v/>
      </c>
      <c r="CW456" s="23" t="str">
        <f>+IF(AND(LEN($I456)&gt;5),IF(AND($J456&gt;AC$1,$J456&lt;=$AO$1),1,IF((COUNTIFS(INCAPACIDADES!$C$1:$C$51,$I456,INCAPACIDADES!Z$1:Z$51,AC$1))&gt;0,2,IF(VLOOKUP($C456,BD!$D$1:$F$501,3,0)&gt;AC$1,0,3))),"")</f>
        <v/>
      </c>
      <c r="CX456" s="23" t="str">
        <f>+IF(AND(LEN($I456)&gt;5),IF(AND($J456&gt;AD$1,$J456&lt;=$AO$1),1,IF((COUNTIFS(INCAPACIDADES!$C$1:$C$51,$I456,INCAPACIDADES!AA$1:AA$51,AD$1))&gt;0,2,IF(VLOOKUP($C456,BD!$D$1:$F$501,3,0)&gt;AD$1,0,3))),"")</f>
        <v/>
      </c>
      <c r="CY456" s="23" t="str">
        <f>+IF(AND(LEN($I456)&gt;5),IF(AND($J456&gt;AE$1,$J456&lt;=$AO$1),1,IF((COUNTIFS(INCAPACIDADES!$C$1:$C$51,$I456,INCAPACIDADES!AB$1:AB$51,AE$1))&gt;0,2,IF(VLOOKUP($C456,BD!$D$1:$F$501,3,0)&gt;AE$1,0,3))),"")</f>
        <v/>
      </c>
      <c r="CZ456" s="23" t="str">
        <f>+IF(AND(LEN($I456)&gt;5),IF(AND($J456&gt;AF$1,$J456&lt;=$AO$1),1,IF((COUNTIFS(INCAPACIDADES!$C$1:$C$51,$I456,INCAPACIDADES!AC$1:AC$51,AF$1))&gt;0,2,IF(VLOOKUP($C456,BD!$D$1:$F$501,3,0)&gt;AF$1,0,3))),"")</f>
        <v/>
      </c>
      <c r="DA456" s="23" t="str">
        <f>+IF(AND(LEN($I456)&gt;5),IF(AND($J456&gt;AG$1,$J456&lt;=$AO$1),1,IF((COUNTIFS(INCAPACIDADES!$C$1:$C$51,$I456,INCAPACIDADES!AD$1:AD$51,AG$1))&gt;0,2,IF(VLOOKUP($C456,BD!$D$1:$F$501,3,0)&gt;AG$1,0,3))),"")</f>
        <v/>
      </c>
      <c r="DB456" s="23" t="str">
        <f>+IF(AND(LEN($I456)&gt;5),IF(AND($J456&gt;AH$1,$J456&lt;=$AO$1),1,IF((COUNTIFS(INCAPACIDADES!$C$1:$C$51,$I456,INCAPACIDADES!AE$1:AE$51,AH$1))&gt;0,2,IF(VLOOKUP($C456,BD!$D$1:$F$501,3,0)&gt;AH$1,0,3))),"")</f>
        <v/>
      </c>
      <c r="DC456" s="23" t="str">
        <f>+IF(AND(LEN($I456)&gt;5),IF(AND($J456&gt;AI$1,$J456&lt;=$AO$1),1,IF((COUNTIFS(INCAPACIDADES!$C$1:$C$51,$I456,INCAPACIDADES!AF$1:AF$51,AI$1))&gt;0,2,IF(VLOOKUP($C456,BD!$D$1:$F$501,3,0)&gt;AI$1,0,3))),"")</f>
        <v/>
      </c>
      <c r="DD456" s="23" t="str">
        <f>+IF(AND(LEN($I456)&gt;5),IF(AND($J456&gt;AJ$1,$J456&lt;=$AO$1),1,IF((COUNTIFS(INCAPACIDADES!$C$1:$C$51,$I456,INCAPACIDADES!AG$1:AG$51,AJ$1))&gt;0,2,IF(VLOOKUP($C456,BD!$D$1:$F$501,3,0)&gt;AJ$1,0,3))),"")</f>
        <v/>
      </c>
      <c r="DE456" s="23" t="str">
        <f>+IF(AND(LEN($I456)&gt;5),IF(AND($J456&gt;AK$1,$J456&lt;=$AO$1),1,IF((COUNTIFS(INCAPACIDADES!$C$1:$C$51,$I456,INCAPACIDADES!AH$1:AH$51,AK$1))&gt;0,2,IF(VLOOKUP($C456,BD!$D$1:$F$501,3,0)&gt;AK$1,0,3))),"")</f>
        <v/>
      </c>
      <c r="DF456" s="23" t="str">
        <f>+IF(AND(LEN($I456)&gt;5),IF(AND($J456&gt;AL$1,$J456&lt;=$AO$1),1,IF((COUNTIFS(INCAPACIDADES!$C$1:$C$51,$I456,INCAPACIDADES!AI$1:AI$51,AL$1))&gt;0,2,IF(VLOOKUP($C456,BD!$D$1:$F$501,3,0)&gt;AL$1,0,3))),"")</f>
        <v/>
      </c>
      <c r="DG456" s="23" t="str">
        <f>+IF(AND(LEN($I456)&gt;5),IF(AND($J456&gt;AM$1,$J456&lt;=$AO$1),1,IF((COUNTIFS(INCAPACIDADES!$C$1:$C$51,$I456,INCAPACIDADES!AJ$1:AJ$51,AM$1))&gt;0,2,IF(VLOOKUP($C456,BD!$D$1:$F$501,3,0)&gt;AM$1,0,3))),"")</f>
        <v/>
      </c>
      <c r="DH456" s="23" t="str">
        <f>+IF(AND(LEN($I456)&gt;5),IF(AND($J456&gt;AN$1,$J456&lt;=$AO$1),1,IF((COUNTIFS(INCAPACIDADES!$C$1:$C$51,$I456,INCAPACIDADES!AK$1:AK$51,AN$1))&gt;0,2,IF(VLOOKUP($C456,BD!$D$1:$F$501,3,0)&gt;AN$1,0,3))),"")</f>
        <v/>
      </c>
      <c r="DI456" s="23" t="str">
        <f>+IF(AND(LEN($I456)&gt;5),IF(AND($J456&gt;AO$1,$J456&lt;=$AO$1),1,IF((COUNTIFS(INCAPACIDADES!$C$1:$C$51,$I456,INCAPACIDADES!AL$1:AL$51,AO$1))&gt;0,2,IF(VLOOKUP($C456,BD!$D$1:$F$501,3,0)&gt;AO$1,0,3))),"")</f>
        <v/>
      </c>
      <c r="DJ456" s="23" t="str">
        <f>+IF(LEN($I456)&gt;5,IF(ISERROR(VLOOKUP(N456,'CODIGO PAGO'!$B$2:$B$20,1,0)),1,IF(OR(AND(CH456=1,N456&lt;&gt;"N"),AND(CH456=3,N456&lt;&gt;"B"),AND(CH456=2,LEFT(TRIM(N456),1)&lt;&gt;"I")),1,IF(OR(AND(CH456=0,N456="N"),AND(CH456=0,N456="B"),AND(CH456=0,LEFT(TRIM(N456),1)="I")),1,0))),"")</f>
        <v/>
      </c>
      <c r="DK456" s="23" t="str">
        <f t="shared" si="279"/>
        <v/>
      </c>
      <c r="DL456" s="23" t="str">
        <f>+IF(LEN($I456)&gt;5,IF(ISERROR(VLOOKUP(P456,'CODIGO PAGO'!$B$2:$B$20,1,0)),1,IF(OR(AND(CJ456=1,P456&lt;&gt;"N"),AND(CJ456=3,P456&lt;&gt;"B"),AND(CJ456=2,LEFT(TRIM(P456),1)&lt;&gt;"I")),1,IF(OR(AND(CJ456=0,P456="N"),AND(CJ456=0,P456="B"),AND(CJ456=0,LEFT(TRIM(P456),1)="I")),1,0))),"")</f>
        <v/>
      </c>
      <c r="DM456" s="23" t="str">
        <f t="shared" si="280"/>
        <v/>
      </c>
      <c r="DN456" s="23" t="str">
        <f>+IF(LEN($I456)&gt;5,IF(ISERROR(VLOOKUP(R456,'CODIGO PAGO'!$B$2:$B$20,1,0)),1,IF(OR(AND(CL456=1,R456&lt;&gt;"N"),AND(CL456=3,R456&lt;&gt;"B"),AND(CL456=2,LEFT(TRIM(R456),1)&lt;&gt;"I")),1,IF(OR(AND(CL456=0,R456="N"),AND(CL456=0,R456="B"),AND(CL456=0,LEFT(TRIM(R456),1)="I")),1,0))),"")</f>
        <v/>
      </c>
      <c r="DO456" s="23" t="str">
        <f t="shared" si="281"/>
        <v/>
      </c>
      <c r="DP456" s="23" t="str">
        <f>+IF(LEN($I456)&gt;5,IF(ISERROR(VLOOKUP(T456,'CODIGO PAGO'!$B$2:$B$20,1,0)),1,IF(OR(AND(CN456=1,T456&lt;&gt;"N"),AND(CN456=3,T456&lt;&gt;"B"),AND(CN456=2,LEFT(TRIM(T456),1)&lt;&gt;"I")),1,IF(OR(AND(CN456=0,T456="N"),AND(CN456=0,T456="B"),AND(CN456=0,LEFT(TRIM(T456),1)="I")),1,0))),"")</f>
        <v/>
      </c>
      <c r="DQ456" s="23" t="str">
        <f t="shared" si="282"/>
        <v/>
      </c>
      <c r="DR456" s="23" t="str">
        <f>+IF(LEN($I456)&gt;5,IF(ISERROR(VLOOKUP(V456,'CODIGO PAGO'!$B$2:$B$20,1,0)),1,IF(OR(AND(CP456=1,V456&lt;&gt;"N"),AND(CP456=3,V456&lt;&gt;"B"),AND(CP456=2,LEFT(TRIM(V456),1)&lt;&gt;"I")),1,IF(OR(AND(CP456=0,V456="N"),AND(CP456=0,V456="B"),AND(CP456=0,LEFT(TRIM(V456),1)="I")),1,0))),"")</f>
        <v/>
      </c>
      <c r="DS456" s="23" t="str">
        <f t="shared" si="283"/>
        <v/>
      </c>
      <c r="DT456" s="23" t="str">
        <f>+IF(LEN($I456)&gt;5,IF(ISERROR(VLOOKUP(X456,'CODIGO PAGO'!$B$2:$B$20,1,0)),1,IF(OR(AND(CR456=1,X456&lt;&gt;"N"),AND(CR456=3,X456&lt;&gt;"B"),AND(CR456=2,LEFT(TRIM(X456),1)&lt;&gt;"I")),1,IF(OR(AND(CR456=0,X456="N"),AND(CR456=0,X456="B"),AND(CR456=0,LEFT(TRIM(X456),1)="I")),1,0))),"")</f>
        <v/>
      </c>
      <c r="DU456" s="23" t="str">
        <f t="shared" si="284"/>
        <v/>
      </c>
      <c r="DV456" s="23" t="str">
        <f>+IF(LEN($I456)&gt;5,IF(ISERROR(VLOOKUP(Z456,'CODIGO PAGO'!$B$2:$B$20,1,0)),1,IF(OR(AND(CT456=1,Z456&lt;&gt;"N"),AND(CT456=3,Z456&lt;&gt;"B"),AND(CT456=2,LEFT(TRIM(Z456),1)&lt;&gt;"I")),1,IF(OR(AND(CT456=0,Z456="N"),AND(CT456=0,Z456="B"),AND(CT456=0,LEFT(TRIM(Z456),1)="I")),1,0))),"")</f>
        <v/>
      </c>
      <c r="DW456" s="23" t="str">
        <f t="shared" si="285"/>
        <v/>
      </c>
      <c r="DX456" s="23" t="str">
        <f>+IF(LEN($I456)&gt;5,IF(ISERROR(VLOOKUP(AB456,'CODIGO PAGO'!$B$2:$B$20,1,0)),1,IF(OR(AND(CV456=1,AB456&lt;&gt;"N"),AND(CV456=3,AB456&lt;&gt;"B"),AND(CV456=2,LEFT(TRIM(AB456),1)&lt;&gt;"I")),1,IF(OR(AND(CV456=0,AB456="N"),AND(CV456=0,AB456="B"),AND(CV456=0,LEFT(TRIM(AB456),1)="I")),1,0))),"")</f>
        <v/>
      </c>
      <c r="DY456" s="23" t="str">
        <f t="shared" si="286"/>
        <v/>
      </c>
      <c r="DZ456" s="23" t="str">
        <f>+IF(LEN($I456)&gt;5,IF(ISERROR(VLOOKUP(AD456,'CODIGO PAGO'!$B$2:$B$20,1,0)),1,IF(OR(AND(CX456=1,AD456&lt;&gt;"N"),AND(CX456=3,AD456&lt;&gt;"B"),AND(CX456=2,LEFT(TRIM(AD456),1)&lt;&gt;"I")),1,IF(OR(AND(CX456=0,AD456="N"),AND(CX456=0,AD456="B"),AND(CX456=0,LEFT(TRIM(AD456),1)="I")),1,0))),"")</f>
        <v/>
      </c>
      <c r="EA456" s="23" t="str">
        <f t="shared" si="287"/>
        <v/>
      </c>
      <c r="EB456" s="23" t="str">
        <f>+IF(LEN($I456)&gt;5,IF(ISERROR(VLOOKUP(AF456,'CODIGO PAGO'!$B$2:$B$20,1,0)),1,IF(OR(AND(CZ456=1,AF456&lt;&gt;"N"),AND(CZ456=3,AF456&lt;&gt;"B"),AND(CZ456=2,LEFT(TRIM(AF456),1)&lt;&gt;"I")),1,IF(OR(AND(CZ456=0,AF456="N"),AND(CZ456=0,AF456="B"),AND(CZ456=0,LEFT(TRIM(AF456),1)="I")),1,0))),"")</f>
        <v/>
      </c>
      <c r="EC456" s="23" t="str">
        <f t="shared" si="288"/>
        <v/>
      </c>
      <c r="ED456" s="23" t="str">
        <f>+IF(LEN($I456)&gt;5,IF(ISERROR(VLOOKUP(AH456,'CODIGO PAGO'!$B$2:$B$20,1,0)),1,IF(OR(AND(DB456=1,AH456&lt;&gt;"N"),AND(DB456=3,AH456&lt;&gt;"B"),AND(DB456=2,LEFT(TRIM(AH456),1)&lt;&gt;"I")),1,IF(OR(AND(DB456=0,AH456="N"),AND(DB456=0,AH456="B"),AND(DB456=0,LEFT(TRIM(AH456),1)="I")),1,0))),"")</f>
        <v/>
      </c>
      <c r="EE456" s="23" t="str">
        <f t="shared" si="289"/>
        <v/>
      </c>
      <c r="EF456" s="23" t="str">
        <f>+IF(LEN($I456)&gt;5,IF(ISERROR(VLOOKUP(AJ456,'CODIGO PAGO'!$B$2:$B$20,1,0)),1,IF(OR(AND(DD456=1,AJ456&lt;&gt;"N"),AND(DD456=3,AJ456&lt;&gt;"B"),AND(DD456=2,LEFT(TRIM(AJ456),1)&lt;&gt;"I")),1,IF(OR(AND(DD456=0,AJ456="N"),AND(DD456=0,AJ456="B"),AND(DD456=0,LEFT(TRIM(AJ456),1)="I")),1,0))),"")</f>
        <v/>
      </c>
      <c r="EG456" s="23" t="str">
        <f t="shared" si="290"/>
        <v/>
      </c>
      <c r="EH456" s="23" t="str">
        <f>+IF(LEN($I456)&gt;5,IF(ISERROR(VLOOKUP(AL456,'CODIGO PAGO'!$B$2:$B$20,1,0)),1,IF(OR(AND(DF456=1,AL456&lt;&gt;"N"),AND(DF456=3,AL456&lt;&gt;"B"),AND(DF456=2,LEFT(TRIM(AL456),1)&lt;&gt;"I")),1,IF(OR(AND(DF456=0,AL456="N"),AND(DF456=0,AL456="B"),AND(DF456=0,LEFT(TRIM(AL456),1)="I")),1,0))),"")</f>
        <v/>
      </c>
      <c r="EI456" s="23" t="str">
        <f t="shared" si="291"/>
        <v/>
      </c>
      <c r="EJ456" s="23" t="str">
        <f>+IF(LEN($I456)&gt;5,IF(ISERROR(VLOOKUP(AN456,'CODIGO PAGO'!$B$2:$B$20,1,0)),1,IF(OR(AND(DH456=1,AN456&lt;&gt;"N"),AND(DH456=3,AN456&lt;&gt;"B"),AND(DH456=2,LEFT(TRIM(AN456),1)&lt;&gt;"I")),1,IF(OR(AND(DH456=0,AN456="N"),AND(DH456=0,AN456="B"),AND(DH456=0,LEFT(TRIM(AN456),1)="I")),1,0))),"")</f>
        <v/>
      </c>
      <c r="EK456" s="23" t="str">
        <f t="shared" si="292"/>
        <v/>
      </c>
      <c r="EL456" s="24" t="str">
        <f t="shared" si="293"/>
        <v/>
      </c>
    </row>
    <row r="457" spans="1:142" s="26" customFormat="1">
      <c r="A457" s="15" t="str">
        <f t="shared" si="259"/>
        <v/>
      </c>
      <c r="B457" s="1" t="str">
        <f>+IF(LEN(I457)&gt;5,'CODIGO PAGO'!$B$28,"")</f>
        <v/>
      </c>
      <c r="C457" s="1" t="str">
        <f>+IF(LEN($I457)&gt;5,BD!D457,"")</f>
        <v/>
      </c>
      <c r="D457" s="168" t="str">
        <f>+IF(LEN($I457)&gt;5,BD!A457,"")</f>
        <v/>
      </c>
      <c r="E457" s="1" t="str">
        <f>+IF(LEN($I457)&gt;5,BD!B457,"")</f>
        <v/>
      </c>
      <c r="F457" s="1" t="str">
        <f>+IF(LEN($I457)&gt;5,BD!C457,"")</f>
        <v/>
      </c>
      <c r="G457" s="141"/>
      <c r="H457" s="141"/>
      <c r="I457" s="1" t="str">
        <f>+IF(LEN(BD!G457)&gt;5,BD!G457,"")</f>
        <v/>
      </c>
      <c r="J457" s="167" t="str">
        <f>+IF(LEN($I457)&gt;5,BD!E457,"")</f>
        <v/>
      </c>
      <c r="K457" s="6" t="str">
        <f t="shared" si="260"/>
        <v/>
      </c>
      <c r="L457" s="87" t="str">
        <f>+IF(LEN($I457)&gt;5,BD!H457,"")</f>
        <v/>
      </c>
      <c r="M457" s="40" t="str">
        <f t="shared" si="261"/>
        <v/>
      </c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4" t="str">
        <f t="shared" si="262"/>
        <v/>
      </c>
      <c r="AQ457" s="5" t="str">
        <f t="shared" si="263"/>
        <v/>
      </c>
      <c r="AR457" s="91" t="str">
        <f t="shared" si="264"/>
        <v/>
      </c>
      <c r="AS457" s="5" t="str">
        <f t="shared" si="265"/>
        <v/>
      </c>
      <c r="AT457" s="91" t="str">
        <f t="shared" si="266"/>
        <v/>
      </c>
      <c r="AU457" s="4" t="str">
        <f t="shared" si="267"/>
        <v/>
      </c>
      <c r="AV457" s="4" t="str">
        <f t="shared" si="268"/>
        <v/>
      </c>
      <c r="AW457" s="4" t="str">
        <f t="shared" si="269"/>
        <v/>
      </c>
      <c r="AX457" s="4" t="str">
        <f t="shared" si="270"/>
        <v/>
      </c>
      <c r="AY457" s="88" t="str">
        <f t="shared" si="271"/>
        <v/>
      </c>
      <c r="AZ457" s="17" t="str">
        <f t="shared" si="272"/>
        <v/>
      </c>
      <c r="BA457" s="18" t="str">
        <f t="shared" si="273"/>
        <v/>
      </c>
      <c r="BB457" s="19" t="str">
        <f>+IF(LEN(I457)&gt;5,IF(INT(RIGHT(B457,1))=9,0.5*L457*AY457,INT(MID(B457,5,LEN(B457)-4))*L457)+IFERROR(VLOOKUP(I457,AJUSTES!$A$1:$I$50,9,0),0),"")</f>
        <v/>
      </c>
      <c r="BC457" s="12"/>
      <c r="BD457" s="19" t="str">
        <f t="shared" si="274"/>
        <v/>
      </c>
      <c r="BE457" s="18" t="str">
        <f t="shared" si="275"/>
        <v/>
      </c>
      <c r="BF457" s="139" t="str">
        <f t="shared" si="276"/>
        <v/>
      </c>
      <c r="BG457" s="114"/>
      <c r="BH457" s="18" t="str">
        <f t="shared" si="277"/>
        <v/>
      </c>
      <c r="BI457" s="13"/>
      <c r="BJ457" s="12"/>
      <c r="BK457" s="12"/>
      <c r="BL457" s="145"/>
      <c r="BM457" s="12"/>
      <c r="BN457" s="12"/>
      <c r="BO457" s="12"/>
      <c r="BP457" s="12"/>
      <c r="BQ457" s="12"/>
      <c r="BR457" s="12"/>
      <c r="BS457" s="146"/>
      <c r="BT457" s="14"/>
      <c r="BU457" s="12"/>
      <c r="BV457" s="12"/>
      <c r="BW457" s="12"/>
      <c r="BX457" s="12"/>
      <c r="BY457" s="12"/>
      <c r="BZ457" s="144"/>
      <c r="CA457" s="107" t="str">
        <f>+IF(LEN($I457)&gt;5,IF(BD!F457="N/A","",BD!F457),"")</f>
        <v/>
      </c>
      <c r="CB457" s="21"/>
      <c r="CC457" s="147"/>
      <c r="CD457" s="148"/>
      <c r="CE457" s="8" t="str">
        <f>+IF(LEN(I457)&gt;5,BD!M457,"")</f>
        <v/>
      </c>
      <c r="CF457" s="16" t="str">
        <f>+IF(LEN(I457)&gt;5,BD!N457,"")</f>
        <v/>
      </c>
      <c r="CG457" s="3" t="str">
        <f t="shared" si="278"/>
        <v/>
      </c>
      <c r="CH457" s="23" t="str">
        <f>+IF(AND(LEN($I457)&gt;5),IF(AND($J457&gt;N$1,$J457&lt;=$AO$1),1,IF((COUNTIFS(INCAPACIDADES!$C$1:$C$51,$I457,INCAPACIDADES!K$1:K$51,N$1))&gt;0,2,IF(VLOOKUP($C457,BD!$D$1:$F$501,3,0)&gt;N$1,0,3))),"")</f>
        <v/>
      </c>
      <c r="CI457" s="23" t="str">
        <f>+IF(AND(LEN($I457)&gt;5),IF(AND($J457&gt;O$1,$J457&lt;=$AO$1),1,IF((COUNTIFS(INCAPACIDADES!$C$1:$C$51,$I457,INCAPACIDADES!L$1:L$51,O$1))&gt;0,2,IF(VLOOKUP($C457,BD!$D$1:$F$501,3,0)&gt;O$1,0,3))),"")</f>
        <v/>
      </c>
      <c r="CJ457" s="23" t="str">
        <f>+IF(AND(LEN($I457)&gt;5),IF(AND($J457&gt;P$1,$J457&lt;=$AO$1),1,IF((COUNTIFS(INCAPACIDADES!$C$1:$C$51,$I457,INCAPACIDADES!M$1:M$51,P$1))&gt;0,2,IF(VLOOKUP($C457,BD!$D$1:$F$501,3,0)&gt;P$1,0,3))),"")</f>
        <v/>
      </c>
      <c r="CK457" s="23" t="str">
        <f>+IF(AND(LEN($I457)&gt;5),IF(AND($J457&gt;Q$1,$J457&lt;=$AO$1),1,IF((COUNTIFS(INCAPACIDADES!$C$1:$C$51,$I457,INCAPACIDADES!N$1:N$51,Q$1))&gt;0,2,IF(VLOOKUP($C457,BD!$D$1:$F$501,3,0)&gt;Q$1,0,3))),"")</f>
        <v/>
      </c>
      <c r="CL457" s="23" t="str">
        <f>+IF(AND(LEN($I457)&gt;5),IF(AND($J457&gt;R$1,$J457&lt;=$AO$1),1,IF((COUNTIFS(INCAPACIDADES!$C$1:$C$51,$I457,INCAPACIDADES!O$1:O$51,R$1))&gt;0,2,IF(VLOOKUP($C457,BD!$D$1:$F$501,3,0)&gt;R$1,0,3))),"")</f>
        <v/>
      </c>
      <c r="CM457" s="23" t="str">
        <f>+IF(AND(LEN($I457)&gt;5),IF(AND($J457&gt;S$1,$J457&lt;=$AO$1),1,IF((COUNTIFS(INCAPACIDADES!$C$1:$C$51,$I457,INCAPACIDADES!P$1:P$51,S$1))&gt;0,2,IF(VLOOKUP($C457,BD!$D$1:$F$501,3,0)&gt;S$1,0,3))),"")</f>
        <v/>
      </c>
      <c r="CN457" s="23" t="str">
        <f>+IF(AND(LEN($I457)&gt;5),IF(AND($J457&gt;T$1,$J457&lt;=$AO$1),1,IF((COUNTIFS(INCAPACIDADES!$C$1:$C$51,$I457,INCAPACIDADES!Q$1:Q$51,T$1))&gt;0,2,IF(VLOOKUP($C457,BD!$D$1:$F$501,3,0)&gt;T$1,0,3))),"")</f>
        <v/>
      </c>
      <c r="CO457" s="23" t="str">
        <f>+IF(AND(LEN($I457)&gt;5),IF(AND($J457&gt;U$1,$J457&lt;=$AO$1),1,IF((COUNTIFS(INCAPACIDADES!$C$1:$C$51,$I457,INCAPACIDADES!R$1:R$51,U$1))&gt;0,2,IF(VLOOKUP($C457,BD!$D$1:$F$501,3,0)&gt;U$1,0,3))),"")</f>
        <v/>
      </c>
      <c r="CP457" s="23" t="str">
        <f>+IF(AND(LEN($I457)&gt;5),IF(AND($J457&gt;V$1,$J457&lt;=$AO$1),1,IF((COUNTIFS(INCAPACIDADES!$C$1:$C$51,$I457,INCAPACIDADES!S$1:S$51,V$1))&gt;0,2,IF(VLOOKUP($C457,BD!$D$1:$F$501,3,0)&gt;V$1,0,3))),"")</f>
        <v/>
      </c>
      <c r="CQ457" s="23" t="str">
        <f>+IF(AND(LEN($I457)&gt;5),IF(AND($J457&gt;W$1,$J457&lt;=$AO$1),1,IF((COUNTIFS(INCAPACIDADES!$C$1:$C$51,$I457,INCAPACIDADES!T$1:T$51,W$1))&gt;0,2,IF(VLOOKUP($C457,BD!$D$1:$F$501,3,0)&gt;W$1,0,3))),"")</f>
        <v/>
      </c>
      <c r="CR457" s="23" t="str">
        <f>+IF(AND(LEN($I457)&gt;5),IF(AND($J457&gt;X$1,$J457&lt;=$AO$1),1,IF((COUNTIFS(INCAPACIDADES!$C$1:$C$51,$I457,INCAPACIDADES!U$1:U$51,X$1))&gt;0,2,IF(VLOOKUP($C457,BD!$D$1:$F$501,3,0)&gt;X$1,0,3))),"")</f>
        <v/>
      </c>
      <c r="CS457" s="23" t="str">
        <f>+IF(AND(LEN($I457)&gt;5),IF(AND($J457&gt;Y$1,$J457&lt;=$AO$1),1,IF((COUNTIFS(INCAPACIDADES!$C$1:$C$51,$I457,INCAPACIDADES!V$1:V$51,Y$1))&gt;0,2,IF(VLOOKUP($C457,BD!$D$1:$F$501,3,0)&gt;Y$1,0,3))),"")</f>
        <v/>
      </c>
      <c r="CT457" s="23" t="str">
        <f>+IF(AND(LEN($I457)&gt;5),IF(AND($J457&gt;Z$1,$J457&lt;=$AO$1),1,IF((COUNTIFS(INCAPACIDADES!$C$1:$C$51,$I457,INCAPACIDADES!W$1:W$51,Z$1))&gt;0,2,IF(VLOOKUP($C457,BD!$D$1:$F$501,3,0)&gt;Z$1,0,3))),"")</f>
        <v/>
      </c>
      <c r="CU457" s="23" t="str">
        <f>+IF(AND(LEN($I457)&gt;5),IF(AND($J457&gt;AA$1,$J457&lt;=$AO$1),1,IF((COUNTIFS(INCAPACIDADES!$C$1:$C$51,$I457,INCAPACIDADES!X$1:X$51,AA$1))&gt;0,2,IF(VLOOKUP($C457,BD!$D$1:$F$501,3,0)&gt;AA$1,0,3))),"")</f>
        <v/>
      </c>
      <c r="CV457" s="23" t="str">
        <f>+IF(AND(LEN($I457)&gt;5),IF(AND($J457&gt;AB$1,$J457&lt;=$AO$1),1,IF((COUNTIFS(INCAPACIDADES!$C$1:$C$51,$I457,INCAPACIDADES!Y$1:Y$51,AB$1))&gt;0,2,IF(VLOOKUP($C457,BD!$D$1:$F$501,3,0)&gt;AB$1,0,3))),"")</f>
        <v/>
      </c>
      <c r="CW457" s="23" t="str">
        <f>+IF(AND(LEN($I457)&gt;5),IF(AND($J457&gt;AC$1,$J457&lt;=$AO$1),1,IF((COUNTIFS(INCAPACIDADES!$C$1:$C$51,$I457,INCAPACIDADES!Z$1:Z$51,AC$1))&gt;0,2,IF(VLOOKUP($C457,BD!$D$1:$F$501,3,0)&gt;AC$1,0,3))),"")</f>
        <v/>
      </c>
      <c r="CX457" s="23" t="str">
        <f>+IF(AND(LEN($I457)&gt;5),IF(AND($J457&gt;AD$1,$J457&lt;=$AO$1),1,IF((COUNTIFS(INCAPACIDADES!$C$1:$C$51,$I457,INCAPACIDADES!AA$1:AA$51,AD$1))&gt;0,2,IF(VLOOKUP($C457,BD!$D$1:$F$501,3,0)&gt;AD$1,0,3))),"")</f>
        <v/>
      </c>
      <c r="CY457" s="23" t="str">
        <f>+IF(AND(LEN($I457)&gt;5),IF(AND($J457&gt;AE$1,$J457&lt;=$AO$1),1,IF((COUNTIFS(INCAPACIDADES!$C$1:$C$51,$I457,INCAPACIDADES!AB$1:AB$51,AE$1))&gt;0,2,IF(VLOOKUP($C457,BD!$D$1:$F$501,3,0)&gt;AE$1,0,3))),"")</f>
        <v/>
      </c>
      <c r="CZ457" s="23" t="str">
        <f>+IF(AND(LEN($I457)&gt;5),IF(AND($J457&gt;AF$1,$J457&lt;=$AO$1),1,IF((COUNTIFS(INCAPACIDADES!$C$1:$C$51,$I457,INCAPACIDADES!AC$1:AC$51,AF$1))&gt;0,2,IF(VLOOKUP($C457,BD!$D$1:$F$501,3,0)&gt;AF$1,0,3))),"")</f>
        <v/>
      </c>
      <c r="DA457" s="23" t="str">
        <f>+IF(AND(LEN($I457)&gt;5),IF(AND($J457&gt;AG$1,$J457&lt;=$AO$1),1,IF((COUNTIFS(INCAPACIDADES!$C$1:$C$51,$I457,INCAPACIDADES!AD$1:AD$51,AG$1))&gt;0,2,IF(VLOOKUP($C457,BD!$D$1:$F$501,3,0)&gt;AG$1,0,3))),"")</f>
        <v/>
      </c>
      <c r="DB457" s="23" t="str">
        <f>+IF(AND(LEN($I457)&gt;5),IF(AND($J457&gt;AH$1,$J457&lt;=$AO$1),1,IF((COUNTIFS(INCAPACIDADES!$C$1:$C$51,$I457,INCAPACIDADES!AE$1:AE$51,AH$1))&gt;0,2,IF(VLOOKUP($C457,BD!$D$1:$F$501,3,0)&gt;AH$1,0,3))),"")</f>
        <v/>
      </c>
      <c r="DC457" s="23" t="str">
        <f>+IF(AND(LEN($I457)&gt;5),IF(AND($J457&gt;AI$1,$J457&lt;=$AO$1),1,IF((COUNTIFS(INCAPACIDADES!$C$1:$C$51,$I457,INCAPACIDADES!AF$1:AF$51,AI$1))&gt;0,2,IF(VLOOKUP($C457,BD!$D$1:$F$501,3,0)&gt;AI$1,0,3))),"")</f>
        <v/>
      </c>
      <c r="DD457" s="23" t="str">
        <f>+IF(AND(LEN($I457)&gt;5),IF(AND($J457&gt;AJ$1,$J457&lt;=$AO$1),1,IF((COUNTIFS(INCAPACIDADES!$C$1:$C$51,$I457,INCAPACIDADES!AG$1:AG$51,AJ$1))&gt;0,2,IF(VLOOKUP($C457,BD!$D$1:$F$501,3,0)&gt;AJ$1,0,3))),"")</f>
        <v/>
      </c>
      <c r="DE457" s="23" t="str">
        <f>+IF(AND(LEN($I457)&gt;5),IF(AND($J457&gt;AK$1,$J457&lt;=$AO$1),1,IF((COUNTIFS(INCAPACIDADES!$C$1:$C$51,$I457,INCAPACIDADES!AH$1:AH$51,AK$1))&gt;0,2,IF(VLOOKUP($C457,BD!$D$1:$F$501,3,0)&gt;AK$1,0,3))),"")</f>
        <v/>
      </c>
      <c r="DF457" s="23" t="str">
        <f>+IF(AND(LEN($I457)&gt;5),IF(AND($J457&gt;AL$1,$J457&lt;=$AO$1),1,IF((COUNTIFS(INCAPACIDADES!$C$1:$C$51,$I457,INCAPACIDADES!AI$1:AI$51,AL$1))&gt;0,2,IF(VLOOKUP($C457,BD!$D$1:$F$501,3,0)&gt;AL$1,0,3))),"")</f>
        <v/>
      </c>
      <c r="DG457" s="23" t="str">
        <f>+IF(AND(LEN($I457)&gt;5),IF(AND($J457&gt;AM$1,$J457&lt;=$AO$1),1,IF((COUNTIFS(INCAPACIDADES!$C$1:$C$51,$I457,INCAPACIDADES!AJ$1:AJ$51,AM$1))&gt;0,2,IF(VLOOKUP($C457,BD!$D$1:$F$501,3,0)&gt;AM$1,0,3))),"")</f>
        <v/>
      </c>
      <c r="DH457" s="23" t="str">
        <f>+IF(AND(LEN($I457)&gt;5),IF(AND($J457&gt;AN$1,$J457&lt;=$AO$1),1,IF((COUNTIFS(INCAPACIDADES!$C$1:$C$51,$I457,INCAPACIDADES!AK$1:AK$51,AN$1))&gt;0,2,IF(VLOOKUP($C457,BD!$D$1:$F$501,3,0)&gt;AN$1,0,3))),"")</f>
        <v/>
      </c>
      <c r="DI457" s="23" t="str">
        <f>+IF(AND(LEN($I457)&gt;5),IF(AND($J457&gt;AO$1,$J457&lt;=$AO$1),1,IF((COUNTIFS(INCAPACIDADES!$C$1:$C$51,$I457,INCAPACIDADES!AL$1:AL$51,AO$1))&gt;0,2,IF(VLOOKUP($C457,BD!$D$1:$F$501,3,0)&gt;AO$1,0,3))),"")</f>
        <v/>
      </c>
      <c r="DJ457" s="23" t="str">
        <f>+IF(LEN($I457)&gt;5,IF(ISERROR(VLOOKUP(N457,'CODIGO PAGO'!$B$2:$B$20,1,0)),1,IF(OR(AND(CH457=1,N457&lt;&gt;"N"),AND(CH457=3,N457&lt;&gt;"B"),AND(CH457=2,LEFT(TRIM(N457),1)&lt;&gt;"I")),1,IF(OR(AND(CH457=0,N457="N"),AND(CH457=0,N457="B"),AND(CH457=0,LEFT(TRIM(N457),1)="I")),1,0))),"")</f>
        <v/>
      </c>
      <c r="DK457" s="23" t="str">
        <f t="shared" si="279"/>
        <v/>
      </c>
      <c r="DL457" s="23" t="str">
        <f>+IF(LEN($I457)&gt;5,IF(ISERROR(VLOOKUP(P457,'CODIGO PAGO'!$B$2:$B$20,1,0)),1,IF(OR(AND(CJ457=1,P457&lt;&gt;"N"),AND(CJ457=3,P457&lt;&gt;"B"),AND(CJ457=2,LEFT(TRIM(P457),1)&lt;&gt;"I")),1,IF(OR(AND(CJ457=0,P457="N"),AND(CJ457=0,P457="B"),AND(CJ457=0,LEFT(TRIM(P457),1)="I")),1,0))),"")</f>
        <v/>
      </c>
      <c r="DM457" s="23" t="str">
        <f t="shared" si="280"/>
        <v/>
      </c>
      <c r="DN457" s="23" t="str">
        <f>+IF(LEN($I457)&gt;5,IF(ISERROR(VLOOKUP(R457,'CODIGO PAGO'!$B$2:$B$20,1,0)),1,IF(OR(AND(CL457=1,R457&lt;&gt;"N"),AND(CL457=3,R457&lt;&gt;"B"),AND(CL457=2,LEFT(TRIM(R457),1)&lt;&gt;"I")),1,IF(OR(AND(CL457=0,R457="N"),AND(CL457=0,R457="B"),AND(CL457=0,LEFT(TRIM(R457),1)="I")),1,0))),"")</f>
        <v/>
      </c>
      <c r="DO457" s="23" t="str">
        <f t="shared" si="281"/>
        <v/>
      </c>
      <c r="DP457" s="23" t="str">
        <f>+IF(LEN($I457)&gt;5,IF(ISERROR(VLOOKUP(T457,'CODIGO PAGO'!$B$2:$B$20,1,0)),1,IF(OR(AND(CN457=1,T457&lt;&gt;"N"),AND(CN457=3,T457&lt;&gt;"B"),AND(CN457=2,LEFT(TRIM(T457),1)&lt;&gt;"I")),1,IF(OR(AND(CN457=0,T457="N"),AND(CN457=0,T457="B"),AND(CN457=0,LEFT(TRIM(T457),1)="I")),1,0))),"")</f>
        <v/>
      </c>
      <c r="DQ457" s="23" t="str">
        <f t="shared" si="282"/>
        <v/>
      </c>
      <c r="DR457" s="23" t="str">
        <f>+IF(LEN($I457)&gt;5,IF(ISERROR(VLOOKUP(V457,'CODIGO PAGO'!$B$2:$B$20,1,0)),1,IF(OR(AND(CP457=1,V457&lt;&gt;"N"),AND(CP457=3,V457&lt;&gt;"B"),AND(CP457=2,LEFT(TRIM(V457),1)&lt;&gt;"I")),1,IF(OR(AND(CP457=0,V457="N"),AND(CP457=0,V457="B"),AND(CP457=0,LEFT(TRIM(V457),1)="I")),1,0))),"")</f>
        <v/>
      </c>
      <c r="DS457" s="23" t="str">
        <f t="shared" si="283"/>
        <v/>
      </c>
      <c r="DT457" s="23" t="str">
        <f>+IF(LEN($I457)&gt;5,IF(ISERROR(VLOOKUP(X457,'CODIGO PAGO'!$B$2:$B$20,1,0)),1,IF(OR(AND(CR457=1,X457&lt;&gt;"N"),AND(CR457=3,X457&lt;&gt;"B"),AND(CR457=2,LEFT(TRIM(X457),1)&lt;&gt;"I")),1,IF(OR(AND(CR457=0,X457="N"),AND(CR457=0,X457="B"),AND(CR457=0,LEFT(TRIM(X457),1)="I")),1,0))),"")</f>
        <v/>
      </c>
      <c r="DU457" s="23" t="str">
        <f t="shared" si="284"/>
        <v/>
      </c>
      <c r="DV457" s="23" t="str">
        <f>+IF(LEN($I457)&gt;5,IF(ISERROR(VLOOKUP(Z457,'CODIGO PAGO'!$B$2:$B$20,1,0)),1,IF(OR(AND(CT457=1,Z457&lt;&gt;"N"),AND(CT457=3,Z457&lt;&gt;"B"),AND(CT457=2,LEFT(TRIM(Z457),1)&lt;&gt;"I")),1,IF(OR(AND(CT457=0,Z457="N"),AND(CT457=0,Z457="B"),AND(CT457=0,LEFT(TRIM(Z457),1)="I")),1,0))),"")</f>
        <v/>
      </c>
      <c r="DW457" s="23" t="str">
        <f t="shared" si="285"/>
        <v/>
      </c>
      <c r="DX457" s="23" t="str">
        <f>+IF(LEN($I457)&gt;5,IF(ISERROR(VLOOKUP(AB457,'CODIGO PAGO'!$B$2:$B$20,1,0)),1,IF(OR(AND(CV457=1,AB457&lt;&gt;"N"),AND(CV457=3,AB457&lt;&gt;"B"),AND(CV457=2,LEFT(TRIM(AB457),1)&lt;&gt;"I")),1,IF(OR(AND(CV457=0,AB457="N"),AND(CV457=0,AB457="B"),AND(CV457=0,LEFT(TRIM(AB457),1)="I")),1,0))),"")</f>
        <v/>
      </c>
      <c r="DY457" s="23" t="str">
        <f t="shared" si="286"/>
        <v/>
      </c>
      <c r="DZ457" s="23" t="str">
        <f>+IF(LEN($I457)&gt;5,IF(ISERROR(VLOOKUP(AD457,'CODIGO PAGO'!$B$2:$B$20,1,0)),1,IF(OR(AND(CX457=1,AD457&lt;&gt;"N"),AND(CX457=3,AD457&lt;&gt;"B"),AND(CX457=2,LEFT(TRIM(AD457),1)&lt;&gt;"I")),1,IF(OR(AND(CX457=0,AD457="N"),AND(CX457=0,AD457="B"),AND(CX457=0,LEFT(TRIM(AD457),1)="I")),1,0))),"")</f>
        <v/>
      </c>
      <c r="EA457" s="23" t="str">
        <f t="shared" si="287"/>
        <v/>
      </c>
      <c r="EB457" s="23" t="str">
        <f>+IF(LEN($I457)&gt;5,IF(ISERROR(VLOOKUP(AF457,'CODIGO PAGO'!$B$2:$B$20,1,0)),1,IF(OR(AND(CZ457=1,AF457&lt;&gt;"N"),AND(CZ457=3,AF457&lt;&gt;"B"),AND(CZ457=2,LEFT(TRIM(AF457),1)&lt;&gt;"I")),1,IF(OR(AND(CZ457=0,AF457="N"),AND(CZ457=0,AF457="B"),AND(CZ457=0,LEFT(TRIM(AF457),1)="I")),1,0))),"")</f>
        <v/>
      </c>
      <c r="EC457" s="23" t="str">
        <f t="shared" si="288"/>
        <v/>
      </c>
      <c r="ED457" s="23" t="str">
        <f>+IF(LEN($I457)&gt;5,IF(ISERROR(VLOOKUP(AH457,'CODIGO PAGO'!$B$2:$B$20,1,0)),1,IF(OR(AND(DB457=1,AH457&lt;&gt;"N"),AND(DB457=3,AH457&lt;&gt;"B"),AND(DB457=2,LEFT(TRIM(AH457),1)&lt;&gt;"I")),1,IF(OR(AND(DB457=0,AH457="N"),AND(DB457=0,AH457="B"),AND(DB457=0,LEFT(TRIM(AH457),1)="I")),1,0))),"")</f>
        <v/>
      </c>
      <c r="EE457" s="23" t="str">
        <f t="shared" si="289"/>
        <v/>
      </c>
      <c r="EF457" s="23" t="str">
        <f>+IF(LEN($I457)&gt;5,IF(ISERROR(VLOOKUP(AJ457,'CODIGO PAGO'!$B$2:$B$20,1,0)),1,IF(OR(AND(DD457=1,AJ457&lt;&gt;"N"),AND(DD457=3,AJ457&lt;&gt;"B"),AND(DD457=2,LEFT(TRIM(AJ457),1)&lt;&gt;"I")),1,IF(OR(AND(DD457=0,AJ457="N"),AND(DD457=0,AJ457="B"),AND(DD457=0,LEFT(TRIM(AJ457),1)="I")),1,0))),"")</f>
        <v/>
      </c>
      <c r="EG457" s="23" t="str">
        <f t="shared" si="290"/>
        <v/>
      </c>
      <c r="EH457" s="23" t="str">
        <f>+IF(LEN($I457)&gt;5,IF(ISERROR(VLOOKUP(AL457,'CODIGO PAGO'!$B$2:$B$20,1,0)),1,IF(OR(AND(DF457=1,AL457&lt;&gt;"N"),AND(DF457=3,AL457&lt;&gt;"B"),AND(DF457=2,LEFT(TRIM(AL457),1)&lt;&gt;"I")),1,IF(OR(AND(DF457=0,AL457="N"),AND(DF457=0,AL457="B"),AND(DF457=0,LEFT(TRIM(AL457),1)="I")),1,0))),"")</f>
        <v/>
      </c>
      <c r="EI457" s="23" t="str">
        <f t="shared" si="291"/>
        <v/>
      </c>
      <c r="EJ457" s="23" t="str">
        <f>+IF(LEN($I457)&gt;5,IF(ISERROR(VLOOKUP(AN457,'CODIGO PAGO'!$B$2:$B$20,1,0)),1,IF(OR(AND(DH457=1,AN457&lt;&gt;"N"),AND(DH457=3,AN457&lt;&gt;"B"),AND(DH457=2,LEFT(TRIM(AN457),1)&lt;&gt;"I")),1,IF(OR(AND(DH457=0,AN457="N"),AND(DH457=0,AN457="B"),AND(DH457=0,LEFT(TRIM(AN457),1)="I")),1,0))),"")</f>
        <v/>
      </c>
      <c r="EK457" s="23" t="str">
        <f t="shared" si="292"/>
        <v/>
      </c>
      <c r="EL457" s="24" t="str">
        <f t="shared" si="293"/>
        <v/>
      </c>
    </row>
    <row r="458" spans="1:142" s="26" customFormat="1">
      <c r="A458" s="15" t="str">
        <f t="shared" si="259"/>
        <v/>
      </c>
      <c r="B458" s="1" t="str">
        <f>+IF(LEN(I458)&gt;5,'CODIGO PAGO'!$B$28,"")</f>
        <v/>
      </c>
      <c r="C458" s="1" t="str">
        <f>+IF(LEN($I458)&gt;5,BD!D458,"")</f>
        <v/>
      </c>
      <c r="D458" s="168" t="str">
        <f>+IF(LEN($I458)&gt;5,BD!A458,"")</f>
        <v/>
      </c>
      <c r="E458" s="1" t="str">
        <f>+IF(LEN($I458)&gt;5,BD!B458,"")</f>
        <v/>
      </c>
      <c r="F458" s="1" t="str">
        <f>+IF(LEN($I458)&gt;5,BD!C458,"")</f>
        <v/>
      </c>
      <c r="G458" s="141"/>
      <c r="H458" s="141"/>
      <c r="I458" s="1" t="str">
        <f>+IF(LEN(BD!G458)&gt;5,BD!G458,"")</f>
        <v/>
      </c>
      <c r="J458" s="167" t="str">
        <f>+IF(LEN($I458)&gt;5,BD!E458,"")</f>
        <v/>
      </c>
      <c r="K458" s="6" t="str">
        <f t="shared" si="260"/>
        <v/>
      </c>
      <c r="L458" s="87" t="str">
        <f>+IF(LEN($I458)&gt;5,BD!H458,"")</f>
        <v/>
      </c>
      <c r="M458" s="40" t="str">
        <f t="shared" si="261"/>
        <v/>
      </c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4" t="str">
        <f t="shared" si="262"/>
        <v/>
      </c>
      <c r="AQ458" s="5" t="str">
        <f t="shared" si="263"/>
        <v/>
      </c>
      <c r="AR458" s="91" t="str">
        <f t="shared" si="264"/>
        <v/>
      </c>
      <c r="AS458" s="5" t="str">
        <f t="shared" si="265"/>
        <v/>
      </c>
      <c r="AT458" s="91" t="str">
        <f t="shared" si="266"/>
        <v/>
      </c>
      <c r="AU458" s="4" t="str">
        <f t="shared" si="267"/>
        <v/>
      </c>
      <c r="AV458" s="4" t="str">
        <f t="shared" si="268"/>
        <v/>
      </c>
      <c r="AW458" s="4" t="str">
        <f t="shared" si="269"/>
        <v/>
      </c>
      <c r="AX458" s="4" t="str">
        <f t="shared" si="270"/>
        <v/>
      </c>
      <c r="AY458" s="88" t="str">
        <f t="shared" si="271"/>
        <v/>
      </c>
      <c r="AZ458" s="17" t="str">
        <f t="shared" si="272"/>
        <v/>
      </c>
      <c r="BA458" s="18" t="str">
        <f t="shared" si="273"/>
        <v/>
      </c>
      <c r="BB458" s="19" t="str">
        <f>+IF(LEN(I458)&gt;5,IF(INT(RIGHT(B458,1))=9,0.5*L458*AY458,INT(MID(B458,5,LEN(B458)-4))*L458)+IFERROR(VLOOKUP(I458,AJUSTES!$A$1:$I$50,9,0),0),"")</f>
        <v/>
      </c>
      <c r="BC458" s="12"/>
      <c r="BD458" s="19" t="str">
        <f t="shared" si="274"/>
        <v/>
      </c>
      <c r="BE458" s="18" t="str">
        <f t="shared" si="275"/>
        <v/>
      </c>
      <c r="BF458" s="139" t="str">
        <f t="shared" si="276"/>
        <v/>
      </c>
      <c r="BG458" s="114"/>
      <c r="BH458" s="18" t="str">
        <f t="shared" si="277"/>
        <v/>
      </c>
      <c r="BI458" s="13"/>
      <c r="BJ458" s="12"/>
      <c r="BK458" s="12"/>
      <c r="BL458" s="145"/>
      <c r="BM458" s="12"/>
      <c r="BN458" s="12"/>
      <c r="BO458" s="12"/>
      <c r="BP458" s="12"/>
      <c r="BQ458" s="12"/>
      <c r="BR458" s="12"/>
      <c r="BS458" s="146"/>
      <c r="BT458" s="14"/>
      <c r="BU458" s="12"/>
      <c r="BV458" s="12"/>
      <c r="BW458" s="12"/>
      <c r="BX458" s="12"/>
      <c r="BY458" s="12"/>
      <c r="BZ458" s="144"/>
      <c r="CA458" s="107" t="str">
        <f>+IF(LEN($I458)&gt;5,IF(BD!F458="N/A","",BD!F458),"")</f>
        <v/>
      </c>
      <c r="CB458" s="21"/>
      <c r="CC458" s="147"/>
      <c r="CD458" s="148"/>
      <c r="CE458" s="8" t="str">
        <f>+IF(LEN(I458)&gt;5,BD!M458,"")</f>
        <v/>
      </c>
      <c r="CF458" s="16" t="str">
        <f>+IF(LEN(I458)&gt;5,BD!N458,"")</f>
        <v/>
      </c>
      <c r="CG458" s="3" t="str">
        <f t="shared" si="278"/>
        <v/>
      </c>
      <c r="CH458" s="23" t="str">
        <f>+IF(AND(LEN($I458)&gt;5),IF(AND($J458&gt;N$1,$J458&lt;=$AO$1),1,IF((COUNTIFS(INCAPACIDADES!$C$1:$C$51,$I458,INCAPACIDADES!K$1:K$51,N$1))&gt;0,2,IF(VLOOKUP($C458,BD!$D$1:$F$501,3,0)&gt;N$1,0,3))),"")</f>
        <v/>
      </c>
      <c r="CI458" s="23" t="str">
        <f>+IF(AND(LEN($I458)&gt;5),IF(AND($J458&gt;O$1,$J458&lt;=$AO$1),1,IF((COUNTIFS(INCAPACIDADES!$C$1:$C$51,$I458,INCAPACIDADES!L$1:L$51,O$1))&gt;0,2,IF(VLOOKUP($C458,BD!$D$1:$F$501,3,0)&gt;O$1,0,3))),"")</f>
        <v/>
      </c>
      <c r="CJ458" s="23" t="str">
        <f>+IF(AND(LEN($I458)&gt;5),IF(AND($J458&gt;P$1,$J458&lt;=$AO$1),1,IF((COUNTIFS(INCAPACIDADES!$C$1:$C$51,$I458,INCAPACIDADES!M$1:M$51,P$1))&gt;0,2,IF(VLOOKUP($C458,BD!$D$1:$F$501,3,0)&gt;P$1,0,3))),"")</f>
        <v/>
      </c>
      <c r="CK458" s="23" t="str">
        <f>+IF(AND(LEN($I458)&gt;5),IF(AND($J458&gt;Q$1,$J458&lt;=$AO$1),1,IF((COUNTIFS(INCAPACIDADES!$C$1:$C$51,$I458,INCAPACIDADES!N$1:N$51,Q$1))&gt;0,2,IF(VLOOKUP($C458,BD!$D$1:$F$501,3,0)&gt;Q$1,0,3))),"")</f>
        <v/>
      </c>
      <c r="CL458" s="23" t="str">
        <f>+IF(AND(LEN($I458)&gt;5),IF(AND($J458&gt;R$1,$J458&lt;=$AO$1),1,IF((COUNTIFS(INCAPACIDADES!$C$1:$C$51,$I458,INCAPACIDADES!O$1:O$51,R$1))&gt;0,2,IF(VLOOKUP($C458,BD!$D$1:$F$501,3,0)&gt;R$1,0,3))),"")</f>
        <v/>
      </c>
      <c r="CM458" s="23" t="str">
        <f>+IF(AND(LEN($I458)&gt;5),IF(AND($J458&gt;S$1,$J458&lt;=$AO$1),1,IF((COUNTIFS(INCAPACIDADES!$C$1:$C$51,$I458,INCAPACIDADES!P$1:P$51,S$1))&gt;0,2,IF(VLOOKUP($C458,BD!$D$1:$F$501,3,0)&gt;S$1,0,3))),"")</f>
        <v/>
      </c>
      <c r="CN458" s="23" t="str">
        <f>+IF(AND(LEN($I458)&gt;5),IF(AND($J458&gt;T$1,$J458&lt;=$AO$1),1,IF((COUNTIFS(INCAPACIDADES!$C$1:$C$51,$I458,INCAPACIDADES!Q$1:Q$51,T$1))&gt;0,2,IF(VLOOKUP($C458,BD!$D$1:$F$501,3,0)&gt;T$1,0,3))),"")</f>
        <v/>
      </c>
      <c r="CO458" s="23" t="str">
        <f>+IF(AND(LEN($I458)&gt;5),IF(AND($J458&gt;U$1,$J458&lt;=$AO$1),1,IF((COUNTIFS(INCAPACIDADES!$C$1:$C$51,$I458,INCAPACIDADES!R$1:R$51,U$1))&gt;0,2,IF(VLOOKUP($C458,BD!$D$1:$F$501,3,0)&gt;U$1,0,3))),"")</f>
        <v/>
      </c>
      <c r="CP458" s="23" t="str">
        <f>+IF(AND(LEN($I458)&gt;5),IF(AND($J458&gt;V$1,$J458&lt;=$AO$1),1,IF((COUNTIFS(INCAPACIDADES!$C$1:$C$51,$I458,INCAPACIDADES!S$1:S$51,V$1))&gt;0,2,IF(VLOOKUP($C458,BD!$D$1:$F$501,3,0)&gt;V$1,0,3))),"")</f>
        <v/>
      </c>
      <c r="CQ458" s="23" t="str">
        <f>+IF(AND(LEN($I458)&gt;5),IF(AND($J458&gt;W$1,$J458&lt;=$AO$1),1,IF((COUNTIFS(INCAPACIDADES!$C$1:$C$51,$I458,INCAPACIDADES!T$1:T$51,W$1))&gt;0,2,IF(VLOOKUP($C458,BD!$D$1:$F$501,3,0)&gt;W$1,0,3))),"")</f>
        <v/>
      </c>
      <c r="CR458" s="23" t="str">
        <f>+IF(AND(LEN($I458)&gt;5),IF(AND($J458&gt;X$1,$J458&lt;=$AO$1),1,IF((COUNTIFS(INCAPACIDADES!$C$1:$C$51,$I458,INCAPACIDADES!U$1:U$51,X$1))&gt;0,2,IF(VLOOKUP($C458,BD!$D$1:$F$501,3,0)&gt;X$1,0,3))),"")</f>
        <v/>
      </c>
      <c r="CS458" s="23" t="str">
        <f>+IF(AND(LEN($I458)&gt;5),IF(AND($J458&gt;Y$1,$J458&lt;=$AO$1),1,IF((COUNTIFS(INCAPACIDADES!$C$1:$C$51,$I458,INCAPACIDADES!V$1:V$51,Y$1))&gt;0,2,IF(VLOOKUP($C458,BD!$D$1:$F$501,3,0)&gt;Y$1,0,3))),"")</f>
        <v/>
      </c>
      <c r="CT458" s="23" t="str">
        <f>+IF(AND(LEN($I458)&gt;5),IF(AND($J458&gt;Z$1,$J458&lt;=$AO$1),1,IF((COUNTIFS(INCAPACIDADES!$C$1:$C$51,$I458,INCAPACIDADES!W$1:W$51,Z$1))&gt;0,2,IF(VLOOKUP($C458,BD!$D$1:$F$501,3,0)&gt;Z$1,0,3))),"")</f>
        <v/>
      </c>
      <c r="CU458" s="23" t="str">
        <f>+IF(AND(LEN($I458)&gt;5),IF(AND($J458&gt;AA$1,$J458&lt;=$AO$1),1,IF((COUNTIFS(INCAPACIDADES!$C$1:$C$51,$I458,INCAPACIDADES!X$1:X$51,AA$1))&gt;0,2,IF(VLOOKUP($C458,BD!$D$1:$F$501,3,0)&gt;AA$1,0,3))),"")</f>
        <v/>
      </c>
      <c r="CV458" s="23" t="str">
        <f>+IF(AND(LEN($I458)&gt;5),IF(AND($J458&gt;AB$1,$J458&lt;=$AO$1),1,IF((COUNTIFS(INCAPACIDADES!$C$1:$C$51,$I458,INCAPACIDADES!Y$1:Y$51,AB$1))&gt;0,2,IF(VLOOKUP($C458,BD!$D$1:$F$501,3,0)&gt;AB$1,0,3))),"")</f>
        <v/>
      </c>
      <c r="CW458" s="23" t="str">
        <f>+IF(AND(LEN($I458)&gt;5),IF(AND($J458&gt;AC$1,$J458&lt;=$AO$1),1,IF((COUNTIFS(INCAPACIDADES!$C$1:$C$51,$I458,INCAPACIDADES!Z$1:Z$51,AC$1))&gt;0,2,IF(VLOOKUP($C458,BD!$D$1:$F$501,3,0)&gt;AC$1,0,3))),"")</f>
        <v/>
      </c>
      <c r="CX458" s="23" t="str">
        <f>+IF(AND(LEN($I458)&gt;5),IF(AND($J458&gt;AD$1,$J458&lt;=$AO$1),1,IF((COUNTIFS(INCAPACIDADES!$C$1:$C$51,$I458,INCAPACIDADES!AA$1:AA$51,AD$1))&gt;0,2,IF(VLOOKUP($C458,BD!$D$1:$F$501,3,0)&gt;AD$1,0,3))),"")</f>
        <v/>
      </c>
      <c r="CY458" s="23" t="str">
        <f>+IF(AND(LEN($I458)&gt;5),IF(AND($J458&gt;AE$1,$J458&lt;=$AO$1),1,IF((COUNTIFS(INCAPACIDADES!$C$1:$C$51,$I458,INCAPACIDADES!AB$1:AB$51,AE$1))&gt;0,2,IF(VLOOKUP($C458,BD!$D$1:$F$501,3,0)&gt;AE$1,0,3))),"")</f>
        <v/>
      </c>
      <c r="CZ458" s="23" t="str">
        <f>+IF(AND(LEN($I458)&gt;5),IF(AND($J458&gt;AF$1,$J458&lt;=$AO$1),1,IF((COUNTIFS(INCAPACIDADES!$C$1:$C$51,$I458,INCAPACIDADES!AC$1:AC$51,AF$1))&gt;0,2,IF(VLOOKUP($C458,BD!$D$1:$F$501,3,0)&gt;AF$1,0,3))),"")</f>
        <v/>
      </c>
      <c r="DA458" s="23" t="str">
        <f>+IF(AND(LEN($I458)&gt;5),IF(AND($J458&gt;AG$1,$J458&lt;=$AO$1),1,IF((COUNTIFS(INCAPACIDADES!$C$1:$C$51,$I458,INCAPACIDADES!AD$1:AD$51,AG$1))&gt;0,2,IF(VLOOKUP($C458,BD!$D$1:$F$501,3,0)&gt;AG$1,0,3))),"")</f>
        <v/>
      </c>
      <c r="DB458" s="23" t="str">
        <f>+IF(AND(LEN($I458)&gt;5),IF(AND($J458&gt;AH$1,$J458&lt;=$AO$1),1,IF((COUNTIFS(INCAPACIDADES!$C$1:$C$51,$I458,INCAPACIDADES!AE$1:AE$51,AH$1))&gt;0,2,IF(VLOOKUP($C458,BD!$D$1:$F$501,3,0)&gt;AH$1,0,3))),"")</f>
        <v/>
      </c>
      <c r="DC458" s="23" t="str">
        <f>+IF(AND(LEN($I458)&gt;5),IF(AND($J458&gt;AI$1,$J458&lt;=$AO$1),1,IF((COUNTIFS(INCAPACIDADES!$C$1:$C$51,$I458,INCAPACIDADES!AF$1:AF$51,AI$1))&gt;0,2,IF(VLOOKUP($C458,BD!$D$1:$F$501,3,0)&gt;AI$1,0,3))),"")</f>
        <v/>
      </c>
      <c r="DD458" s="23" t="str">
        <f>+IF(AND(LEN($I458)&gt;5),IF(AND($J458&gt;AJ$1,$J458&lt;=$AO$1),1,IF((COUNTIFS(INCAPACIDADES!$C$1:$C$51,$I458,INCAPACIDADES!AG$1:AG$51,AJ$1))&gt;0,2,IF(VLOOKUP($C458,BD!$D$1:$F$501,3,0)&gt;AJ$1,0,3))),"")</f>
        <v/>
      </c>
      <c r="DE458" s="23" t="str">
        <f>+IF(AND(LEN($I458)&gt;5),IF(AND($J458&gt;AK$1,$J458&lt;=$AO$1),1,IF((COUNTIFS(INCAPACIDADES!$C$1:$C$51,$I458,INCAPACIDADES!AH$1:AH$51,AK$1))&gt;0,2,IF(VLOOKUP($C458,BD!$D$1:$F$501,3,0)&gt;AK$1,0,3))),"")</f>
        <v/>
      </c>
      <c r="DF458" s="23" t="str">
        <f>+IF(AND(LEN($I458)&gt;5),IF(AND($J458&gt;AL$1,$J458&lt;=$AO$1),1,IF((COUNTIFS(INCAPACIDADES!$C$1:$C$51,$I458,INCAPACIDADES!AI$1:AI$51,AL$1))&gt;0,2,IF(VLOOKUP($C458,BD!$D$1:$F$501,3,0)&gt;AL$1,0,3))),"")</f>
        <v/>
      </c>
      <c r="DG458" s="23" t="str">
        <f>+IF(AND(LEN($I458)&gt;5),IF(AND($J458&gt;AM$1,$J458&lt;=$AO$1),1,IF((COUNTIFS(INCAPACIDADES!$C$1:$C$51,$I458,INCAPACIDADES!AJ$1:AJ$51,AM$1))&gt;0,2,IF(VLOOKUP($C458,BD!$D$1:$F$501,3,0)&gt;AM$1,0,3))),"")</f>
        <v/>
      </c>
      <c r="DH458" s="23" t="str">
        <f>+IF(AND(LEN($I458)&gt;5),IF(AND($J458&gt;AN$1,$J458&lt;=$AO$1),1,IF((COUNTIFS(INCAPACIDADES!$C$1:$C$51,$I458,INCAPACIDADES!AK$1:AK$51,AN$1))&gt;0,2,IF(VLOOKUP($C458,BD!$D$1:$F$501,3,0)&gt;AN$1,0,3))),"")</f>
        <v/>
      </c>
      <c r="DI458" s="23" t="str">
        <f>+IF(AND(LEN($I458)&gt;5),IF(AND($J458&gt;AO$1,$J458&lt;=$AO$1),1,IF((COUNTIFS(INCAPACIDADES!$C$1:$C$51,$I458,INCAPACIDADES!AL$1:AL$51,AO$1))&gt;0,2,IF(VLOOKUP($C458,BD!$D$1:$F$501,3,0)&gt;AO$1,0,3))),"")</f>
        <v/>
      </c>
      <c r="DJ458" s="23" t="str">
        <f>+IF(LEN($I458)&gt;5,IF(ISERROR(VLOOKUP(N458,'CODIGO PAGO'!$B$2:$B$20,1,0)),1,IF(OR(AND(CH458=1,N458&lt;&gt;"N"),AND(CH458=3,N458&lt;&gt;"B"),AND(CH458=2,LEFT(TRIM(N458),1)&lt;&gt;"I")),1,IF(OR(AND(CH458=0,N458="N"),AND(CH458=0,N458="B"),AND(CH458=0,LEFT(TRIM(N458),1)="I")),1,0))),"")</f>
        <v/>
      </c>
      <c r="DK458" s="23" t="str">
        <f t="shared" si="279"/>
        <v/>
      </c>
      <c r="DL458" s="23" t="str">
        <f>+IF(LEN($I458)&gt;5,IF(ISERROR(VLOOKUP(P458,'CODIGO PAGO'!$B$2:$B$20,1,0)),1,IF(OR(AND(CJ458=1,P458&lt;&gt;"N"),AND(CJ458=3,P458&lt;&gt;"B"),AND(CJ458=2,LEFT(TRIM(P458),1)&lt;&gt;"I")),1,IF(OR(AND(CJ458=0,P458="N"),AND(CJ458=0,P458="B"),AND(CJ458=0,LEFT(TRIM(P458),1)="I")),1,0))),"")</f>
        <v/>
      </c>
      <c r="DM458" s="23" t="str">
        <f t="shared" si="280"/>
        <v/>
      </c>
      <c r="DN458" s="23" t="str">
        <f>+IF(LEN($I458)&gt;5,IF(ISERROR(VLOOKUP(R458,'CODIGO PAGO'!$B$2:$B$20,1,0)),1,IF(OR(AND(CL458=1,R458&lt;&gt;"N"),AND(CL458=3,R458&lt;&gt;"B"),AND(CL458=2,LEFT(TRIM(R458),1)&lt;&gt;"I")),1,IF(OR(AND(CL458=0,R458="N"),AND(CL458=0,R458="B"),AND(CL458=0,LEFT(TRIM(R458),1)="I")),1,0))),"")</f>
        <v/>
      </c>
      <c r="DO458" s="23" t="str">
        <f t="shared" si="281"/>
        <v/>
      </c>
      <c r="DP458" s="23" t="str">
        <f>+IF(LEN($I458)&gt;5,IF(ISERROR(VLOOKUP(T458,'CODIGO PAGO'!$B$2:$B$20,1,0)),1,IF(OR(AND(CN458=1,T458&lt;&gt;"N"),AND(CN458=3,T458&lt;&gt;"B"),AND(CN458=2,LEFT(TRIM(T458),1)&lt;&gt;"I")),1,IF(OR(AND(CN458=0,T458="N"),AND(CN458=0,T458="B"),AND(CN458=0,LEFT(TRIM(T458),1)="I")),1,0))),"")</f>
        <v/>
      </c>
      <c r="DQ458" s="23" t="str">
        <f t="shared" si="282"/>
        <v/>
      </c>
      <c r="DR458" s="23" t="str">
        <f>+IF(LEN($I458)&gt;5,IF(ISERROR(VLOOKUP(V458,'CODIGO PAGO'!$B$2:$B$20,1,0)),1,IF(OR(AND(CP458=1,V458&lt;&gt;"N"),AND(CP458=3,V458&lt;&gt;"B"),AND(CP458=2,LEFT(TRIM(V458),1)&lt;&gt;"I")),1,IF(OR(AND(CP458=0,V458="N"),AND(CP458=0,V458="B"),AND(CP458=0,LEFT(TRIM(V458),1)="I")),1,0))),"")</f>
        <v/>
      </c>
      <c r="DS458" s="23" t="str">
        <f t="shared" si="283"/>
        <v/>
      </c>
      <c r="DT458" s="23" t="str">
        <f>+IF(LEN($I458)&gt;5,IF(ISERROR(VLOOKUP(X458,'CODIGO PAGO'!$B$2:$B$20,1,0)),1,IF(OR(AND(CR458=1,X458&lt;&gt;"N"),AND(CR458=3,X458&lt;&gt;"B"),AND(CR458=2,LEFT(TRIM(X458),1)&lt;&gt;"I")),1,IF(OR(AND(CR458=0,X458="N"),AND(CR458=0,X458="B"),AND(CR458=0,LEFT(TRIM(X458),1)="I")),1,0))),"")</f>
        <v/>
      </c>
      <c r="DU458" s="23" t="str">
        <f t="shared" si="284"/>
        <v/>
      </c>
      <c r="DV458" s="23" t="str">
        <f>+IF(LEN($I458)&gt;5,IF(ISERROR(VLOOKUP(Z458,'CODIGO PAGO'!$B$2:$B$20,1,0)),1,IF(OR(AND(CT458=1,Z458&lt;&gt;"N"),AND(CT458=3,Z458&lt;&gt;"B"),AND(CT458=2,LEFT(TRIM(Z458),1)&lt;&gt;"I")),1,IF(OR(AND(CT458=0,Z458="N"),AND(CT458=0,Z458="B"),AND(CT458=0,LEFT(TRIM(Z458),1)="I")),1,0))),"")</f>
        <v/>
      </c>
      <c r="DW458" s="23" t="str">
        <f t="shared" si="285"/>
        <v/>
      </c>
      <c r="DX458" s="23" t="str">
        <f>+IF(LEN($I458)&gt;5,IF(ISERROR(VLOOKUP(AB458,'CODIGO PAGO'!$B$2:$B$20,1,0)),1,IF(OR(AND(CV458=1,AB458&lt;&gt;"N"),AND(CV458=3,AB458&lt;&gt;"B"),AND(CV458=2,LEFT(TRIM(AB458),1)&lt;&gt;"I")),1,IF(OR(AND(CV458=0,AB458="N"),AND(CV458=0,AB458="B"),AND(CV458=0,LEFT(TRIM(AB458),1)="I")),1,0))),"")</f>
        <v/>
      </c>
      <c r="DY458" s="23" t="str">
        <f t="shared" si="286"/>
        <v/>
      </c>
      <c r="DZ458" s="23" t="str">
        <f>+IF(LEN($I458)&gt;5,IF(ISERROR(VLOOKUP(AD458,'CODIGO PAGO'!$B$2:$B$20,1,0)),1,IF(OR(AND(CX458=1,AD458&lt;&gt;"N"),AND(CX458=3,AD458&lt;&gt;"B"),AND(CX458=2,LEFT(TRIM(AD458),1)&lt;&gt;"I")),1,IF(OR(AND(CX458=0,AD458="N"),AND(CX458=0,AD458="B"),AND(CX458=0,LEFT(TRIM(AD458),1)="I")),1,0))),"")</f>
        <v/>
      </c>
      <c r="EA458" s="23" t="str">
        <f t="shared" si="287"/>
        <v/>
      </c>
      <c r="EB458" s="23" t="str">
        <f>+IF(LEN($I458)&gt;5,IF(ISERROR(VLOOKUP(AF458,'CODIGO PAGO'!$B$2:$B$20,1,0)),1,IF(OR(AND(CZ458=1,AF458&lt;&gt;"N"),AND(CZ458=3,AF458&lt;&gt;"B"),AND(CZ458=2,LEFT(TRIM(AF458),1)&lt;&gt;"I")),1,IF(OR(AND(CZ458=0,AF458="N"),AND(CZ458=0,AF458="B"),AND(CZ458=0,LEFT(TRIM(AF458),1)="I")),1,0))),"")</f>
        <v/>
      </c>
      <c r="EC458" s="23" t="str">
        <f t="shared" si="288"/>
        <v/>
      </c>
      <c r="ED458" s="23" t="str">
        <f>+IF(LEN($I458)&gt;5,IF(ISERROR(VLOOKUP(AH458,'CODIGO PAGO'!$B$2:$B$20,1,0)),1,IF(OR(AND(DB458=1,AH458&lt;&gt;"N"),AND(DB458=3,AH458&lt;&gt;"B"),AND(DB458=2,LEFT(TRIM(AH458),1)&lt;&gt;"I")),1,IF(OR(AND(DB458=0,AH458="N"),AND(DB458=0,AH458="B"),AND(DB458=0,LEFT(TRIM(AH458),1)="I")),1,0))),"")</f>
        <v/>
      </c>
      <c r="EE458" s="23" t="str">
        <f t="shared" si="289"/>
        <v/>
      </c>
      <c r="EF458" s="23" t="str">
        <f>+IF(LEN($I458)&gt;5,IF(ISERROR(VLOOKUP(AJ458,'CODIGO PAGO'!$B$2:$B$20,1,0)),1,IF(OR(AND(DD458=1,AJ458&lt;&gt;"N"),AND(DD458=3,AJ458&lt;&gt;"B"),AND(DD458=2,LEFT(TRIM(AJ458),1)&lt;&gt;"I")),1,IF(OR(AND(DD458=0,AJ458="N"),AND(DD458=0,AJ458="B"),AND(DD458=0,LEFT(TRIM(AJ458),1)="I")),1,0))),"")</f>
        <v/>
      </c>
      <c r="EG458" s="23" t="str">
        <f t="shared" si="290"/>
        <v/>
      </c>
      <c r="EH458" s="23" t="str">
        <f>+IF(LEN($I458)&gt;5,IF(ISERROR(VLOOKUP(AL458,'CODIGO PAGO'!$B$2:$B$20,1,0)),1,IF(OR(AND(DF458=1,AL458&lt;&gt;"N"),AND(DF458=3,AL458&lt;&gt;"B"),AND(DF458=2,LEFT(TRIM(AL458),1)&lt;&gt;"I")),1,IF(OR(AND(DF458=0,AL458="N"),AND(DF458=0,AL458="B"),AND(DF458=0,LEFT(TRIM(AL458),1)="I")),1,0))),"")</f>
        <v/>
      </c>
      <c r="EI458" s="23" t="str">
        <f t="shared" si="291"/>
        <v/>
      </c>
      <c r="EJ458" s="23" t="str">
        <f>+IF(LEN($I458)&gt;5,IF(ISERROR(VLOOKUP(AN458,'CODIGO PAGO'!$B$2:$B$20,1,0)),1,IF(OR(AND(DH458=1,AN458&lt;&gt;"N"),AND(DH458=3,AN458&lt;&gt;"B"),AND(DH458=2,LEFT(TRIM(AN458),1)&lt;&gt;"I")),1,IF(OR(AND(DH458=0,AN458="N"),AND(DH458=0,AN458="B"),AND(DH458=0,LEFT(TRIM(AN458),1)="I")),1,0))),"")</f>
        <v/>
      </c>
      <c r="EK458" s="23" t="str">
        <f t="shared" si="292"/>
        <v/>
      </c>
      <c r="EL458" s="24" t="str">
        <f t="shared" si="293"/>
        <v/>
      </c>
    </row>
    <row r="459" spans="1:142" s="26" customFormat="1">
      <c r="A459" s="15" t="str">
        <f t="shared" si="259"/>
        <v/>
      </c>
      <c r="B459" s="1" t="str">
        <f>+IF(LEN(I459)&gt;5,'CODIGO PAGO'!$B$28,"")</f>
        <v/>
      </c>
      <c r="C459" s="1" t="str">
        <f>+IF(LEN($I459)&gt;5,BD!D459,"")</f>
        <v/>
      </c>
      <c r="D459" s="168" t="str">
        <f>+IF(LEN($I459)&gt;5,BD!A459,"")</f>
        <v/>
      </c>
      <c r="E459" s="1" t="str">
        <f>+IF(LEN($I459)&gt;5,BD!B459,"")</f>
        <v/>
      </c>
      <c r="F459" s="1" t="str">
        <f>+IF(LEN($I459)&gt;5,BD!C459,"")</f>
        <v/>
      </c>
      <c r="G459" s="141"/>
      <c r="H459" s="141"/>
      <c r="I459" s="1" t="str">
        <f>+IF(LEN(BD!G459)&gt;5,BD!G459,"")</f>
        <v/>
      </c>
      <c r="J459" s="167" t="str">
        <f>+IF(LEN($I459)&gt;5,BD!E459,"")</f>
        <v/>
      </c>
      <c r="K459" s="6" t="str">
        <f t="shared" si="260"/>
        <v/>
      </c>
      <c r="L459" s="87" t="str">
        <f>+IF(LEN($I459)&gt;5,BD!H459,"")</f>
        <v/>
      </c>
      <c r="M459" s="40" t="str">
        <f t="shared" si="261"/>
        <v/>
      </c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4" t="str">
        <f t="shared" si="262"/>
        <v/>
      </c>
      <c r="AQ459" s="5" t="str">
        <f t="shared" si="263"/>
        <v/>
      </c>
      <c r="AR459" s="91" t="str">
        <f t="shared" si="264"/>
        <v/>
      </c>
      <c r="AS459" s="5" t="str">
        <f t="shared" si="265"/>
        <v/>
      </c>
      <c r="AT459" s="91" t="str">
        <f t="shared" si="266"/>
        <v/>
      </c>
      <c r="AU459" s="4" t="str">
        <f t="shared" si="267"/>
        <v/>
      </c>
      <c r="AV459" s="4" t="str">
        <f t="shared" si="268"/>
        <v/>
      </c>
      <c r="AW459" s="4" t="str">
        <f t="shared" si="269"/>
        <v/>
      </c>
      <c r="AX459" s="4" t="str">
        <f t="shared" si="270"/>
        <v/>
      </c>
      <c r="AY459" s="88" t="str">
        <f t="shared" si="271"/>
        <v/>
      </c>
      <c r="AZ459" s="17" t="str">
        <f t="shared" si="272"/>
        <v/>
      </c>
      <c r="BA459" s="18" t="str">
        <f t="shared" si="273"/>
        <v/>
      </c>
      <c r="BB459" s="19" t="str">
        <f>+IF(LEN(I459)&gt;5,IF(INT(RIGHT(B459,1))=9,0.5*L459*AY459,INT(MID(B459,5,LEN(B459)-4))*L459)+IFERROR(VLOOKUP(I459,AJUSTES!$A$1:$I$50,9,0),0),"")</f>
        <v/>
      </c>
      <c r="BC459" s="12"/>
      <c r="BD459" s="19" t="str">
        <f t="shared" si="274"/>
        <v/>
      </c>
      <c r="BE459" s="18" t="str">
        <f t="shared" si="275"/>
        <v/>
      </c>
      <c r="BF459" s="139" t="str">
        <f t="shared" si="276"/>
        <v/>
      </c>
      <c r="BG459" s="114"/>
      <c r="BH459" s="18" t="str">
        <f t="shared" si="277"/>
        <v/>
      </c>
      <c r="BI459" s="13"/>
      <c r="BJ459" s="12"/>
      <c r="BK459" s="12"/>
      <c r="BL459" s="145"/>
      <c r="BM459" s="12"/>
      <c r="BN459" s="12"/>
      <c r="BO459" s="12"/>
      <c r="BP459" s="12"/>
      <c r="BQ459" s="12"/>
      <c r="BR459" s="12"/>
      <c r="BS459" s="146"/>
      <c r="BT459" s="14"/>
      <c r="BU459" s="12"/>
      <c r="BV459" s="12"/>
      <c r="BW459" s="12"/>
      <c r="BX459" s="12"/>
      <c r="BY459" s="12"/>
      <c r="BZ459" s="144"/>
      <c r="CA459" s="107" t="str">
        <f>+IF(LEN($I459)&gt;5,IF(BD!F459="N/A","",BD!F459),"")</f>
        <v/>
      </c>
      <c r="CB459" s="21"/>
      <c r="CC459" s="147"/>
      <c r="CD459" s="148"/>
      <c r="CE459" s="8" t="str">
        <f>+IF(LEN(I459)&gt;5,BD!M459,"")</f>
        <v/>
      </c>
      <c r="CF459" s="16" t="str">
        <f>+IF(LEN(I459)&gt;5,BD!N459,"")</f>
        <v/>
      </c>
      <c r="CG459" s="3" t="str">
        <f t="shared" si="278"/>
        <v/>
      </c>
      <c r="CH459" s="23" t="str">
        <f>+IF(AND(LEN($I459)&gt;5),IF(AND($J459&gt;N$1,$J459&lt;=$AO$1),1,IF((COUNTIFS(INCAPACIDADES!$C$1:$C$51,$I459,INCAPACIDADES!K$1:K$51,N$1))&gt;0,2,IF(VLOOKUP($C459,BD!$D$1:$F$501,3,0)&gt;N$1,0,3))),"")</f>
        <v/>
      </c>
      <c r="CI459" s="23" t="str">
        <f>+IF(AND(LEN($I459)&gt;5),IF(AND($J459&gt;O$1,$J459&lt;=$AO$1),1,IF((COUNTIFS(INCAPACIDADES!$C$1:$C$51,$I459,INCAPACIDADES!L$1:L$51,O$1))&gt;0,2,IF(VLOOKUP($C459,BD!$D$1:$F$501,3,0)&gt;O$1,0,3))),"")</f>
        <v/>
      </c>
      <c r="CJ459" s="23" t="str">
        <f>+IF(AND(LEN($I459)&gt;5),IF(AND($J459&gt;P$1,$J459&lt;=$AO$1),1,IF((COUNTIFS(INCAPACIDADES!$C$1:$C$51,$I459,INCAPACIDADES!M$1:M$51,P$1))&gt;0,2,IF(VLOOKUP($C459,BD!$D$1:$F$501,3,0)&gt;P$1,0,3))),"")</f>
        <v/>
      </c>
      <c r="CK459" s="23" t="str">
        <f>+IF(AND(LEN($I459)&gt;5),IF(AND($J459&gt;Q$1,$J459&lt;=$AO$1),1,IF((COUNTIFS(INCAPACIDADES!$C$1:$C$51,$I459,INCAPACIDADES!N$1:N$51,Q$1))&gt;0,2,IF(VLOOKUP($C459,BD!$D$1:$F$501,3,0)&gt;Q$1,0,3))),"")</f>
        <v/>
      </c>
      <c r="CL459" s="23" t="str">
        <f>+IF(AND(LEN($I459)&gt;5),IF(AND($J459&gt;R$1,$J459&lt;=$AO$1),1,IF((COUNTIFS(INCAPACIDADES!$C$1:$C$51,$I459,INCAPACIDADES!O$1:O$51,R$1))&gt;0,2,IF(VLOOKUP($C459,BD!$D$1:$F$501,3,0)&gt;R$1,0,3))),"")</f>
        <v/>
      </c>
      <c r="CM459" s="23" t="str">
        <f>+IF(AND(LEN($I459)&gt;5),IF(AND($J459&gt;S$1,$J459&lt;=$AO$1),1,IF((COUNTIFS(INCAPACIDADES!$C$1:$C$51,$I459,INCAPACIDADES!P$1:P$51,S$1))&gt;0,2,IF(VLOOKUP($C459,BD!$D$1:$F$501,3,0)&gt;S$1,0,3))),"")</f>
        <v/>
      </c>
      <c r="CN459" s="23" t="str">
        <f>+IF(AND(LEN($I459)&gt;5),IF(AND($J459&gt;T$1,$J459&lt;=$AO$1),1,IF((COUNTIFS(INCAPACIDADES!$C$1:$C$51,$I459,INCAPACIDADES!Q$1:Q$51,T$1))&gt;0,2,IF(VLOOKUP($C459,BD!$D$1:$F$501,3,0)&gt;T$1,0,3))),"")</f>
        <v/>
      </c>
      <c r="CO459" s="23" t="str">
        <f>+IF(AND(LEN($I459)&gt;5),IF(AND($J459&gt;U$1,$J459&lt;=$AO$1),1,IF((COUNTIFS(INCAPACIDADES!$C$1:$C$51,$I459,INCAPACIDADES!R$1:R$51,U$1))&gt;0,2,IF(VLOOKUP($C459,BD!$D$1:$F$501,3,0)&gt;U$1,0,3))),"")</f>
        <v/>
      </c>
      <c r="CP459" s="23" t="str">
        <f>+IF(AND(LEN($I459)&gt;5),IF(AND($J459&gt;V$1,$J459&lt;=$AO$1),1,IF((COUNTIFS(INCAPACIDADES!$C$1:$C$51,$I459,INCAPACIDADES!S$1:S$51,V$1))&gt;0,2,IF(VLOOKUP($C459,BD!$D$1:$F$501,3,0)&gt;V$1,0,3))),"")</f>
        <v/>
      </c>
      <c r="CQ459" s="23" t="str">
        <f>+IF(AND(LEN($I459)&gt;5),IF(AND($J459&gt;W$1,$J459&lt;=$AO$1),1,IF((COUNTIFS(INCAPACIDADES!$C$1:$C$51,$I459,INCAPACIDADES!T$1:T$51,W$1))&gt;0,2,IF(VLOOKUP($C459,BD!$D$1:$F$501,3,0)&gt;W$1,0,3))),"")</f>
        <v/>
      </c>
      <c r="CR459" s="23" t="str">
        <f>+IF(AND(LEN($I459)&gt;5),IF(AND($J459&gt;X$1,$J459&lt;=$AO$1),1,IF((COUNTIFS(INCAPACIDADES!$C$1:$C$51,$I459,INCAPACIDADES!U$1:U$51,X$1))&gt;0,2,IF(VLOOKUP($C459,BD!$D$1:$F$501,3,0)&gt;X$1,0,3))),"")</f>
        <v/>
      </c>
      <c r="CS459" s="23" t="str">
        <f>+IF(AND(LEN($I459)&gt;5),IF(AND($J459&gt;Y$1,$J459&lt;=$AO$1),1,IF((COUNTIFS(INCAPACIDADES!$C$1:$C$51,$I459,INCAPACIDADES!V$1:V$51,Y$1))&gt;0,2,IF(VLOOKUP($C459,BD!$D$1:$F$501,3,0)&gt;Y$1,0,3))),"")</f>
        <v/>
      </c>
      <c r="CT459" s="23" t="str">
        <f>+IF(AND(LEN($I459)&gt;5),IF(AND($J459&gt;Z$1,$J459&lt;=$AO$1),1,IF((COUNTIFS(INCAPACIDADES!$C$1:$C$51,$I459,INCAPACIDADES!W$1:W$51,Z$1))&gt;0,2,IF(VLOOKUP($C459,BD!$D$1:$F$501,3,0)&gt;Z$1,0,3))),"")</f>
        <v/>
      </c>
      <c r="CU459" s="23" t="str">
        <f>+IF(AND(LEN($I459)&gt;5),IF(AND($J459&gt;AA$1,$J459&lt;=$AO$1),1,IF((COUNTIFS(INCAPACIDADES!$C$1:$C$51,$I459,INCAPACIDADES!X$1:X$51,AA$1))&gt;0,2,IF(VLOOKUP($C459,BD!$D$1:$F$501,3,0)&gt;AA$1,0,3))),"")</f>
        <v/>
      </c>
      <c r="CV459" s="23" t="str">
        <f>+IF(AND(LEN($I459)&gt;5),IF(AND($J459&gt;AB$1,$J459&lt;=$AO$1),1,IF((COUNTIFS(INCAPACIDADES!$C$1:$C$51,$I459,INCAPACIDADES!Y$1:Y$51,AB$1))&gt;0,2,IF(VLOOKUP($C459,BD!$D$1:$F$501,3,0)&gt;AB$1,0,3))),"")</f>
        <v/>
      </c>
      <c r="CW459" s="23" t="str">
        <f>+IF(AND(LEN($I459)&gt;5),IF(AND($J459&gt;AC$1,$J459&lt;=$AO$1),1,IF((COUNTIFS(INCAPACIDADES!$C$1:$C$51,$I459,INCAPACIDADES!Z$1:Z$51,AC$1))&gt;0,2,IF(VLOOKUP($C459,BD!$D$1:$F$501,3,0)&gt;AC$1,0,3))),"")</f>
        <v/>
      </c>
      <c r="CX459" s="23" t="str">
        <f>+IF(AND(LEN($I459)&gt;5),IF(AND($J459&gt;AD$1,$J459&lt;=$AO$1),1,IF((COUNTIFS(INCAPACIDADES!$C$1:$C$51,$I459,INCAPACIDADES!AA$1:AA$51,AD$1))&gt;0,2,IF(VLOOKUP($C459,BD!$D$1:$F$501,3,0)&gt;AD$1,0,3))),"")</f>
        <v/>
      </c>
      <c r="CY459" s="23" t="str">
        <f>+IF(AND(LEN($I459)&gt;5),IF(AND($J459&gt;AE$1,$J459&lt;=$AO$1),1,IF((COUNTIFS(INCAPACIDADES!$C$1:$C$51,$I459,INCAPACIDADES!AB$1:AB$51,AE$1))&gt;0,2,IF(VLOOKUP($C459,BD!$D$1:$F$501,3,0)&gt;AE$1,0,3))),"")</f>
        <v/>
      </c>
      <c r="CZ459" s="23" t="str">
        <f>+IF(AND(LEN($I459)&gt;5),IF(AND($J459&gt;AF$1,$J459&lt;=$AO$1),1,IF((COUNTIFS(INCAPACIDADES!$C$1:$C$51,$I459,INCAPACIDADES!AC$1:AC$51,AF$1))&gt;0,2,IF(VLOOKUP($C459,BD!$D$1:$F$501,3,0)&gt;AF$1,0,3))),"")</f>
        <v/>
      </c>
      <c r="DA459" s="23" t="str">
        <f>+IF(AND(LEN($I459)&gt;5),IF(AND($J459&gt;AG$1,$J459&lt;=$AO$1),1,IF((COUNTIFS(INCAPACIDADES!$C$1:$C$51,$I459,INCAPACIDADES!AD$1:AD$51,AG$1))&gt;0,2,IF(VLOOKUP($C459,BD!$D$1:$F$501,3,0)&gt;AG$1,0,3))),"")</f>
        <v/>
      </c>
      <c r="DB459" s="23" t="str">
        <f>+IF(AND(LEN($I459)&gt;5),IF(AND($J459&gt;AH$1,$J459&lt;=$AO$1),1,IF((COUNTIFS(INCAPACIDADES!$C$1:$C$51,$I459,INCAPACIDADES!AE$1:AE$51,AH$1))&gt;0,2,IF(VLOOKUP($C459,BD!$D$1:$F$501,3,0)&gt;AH$1,0,3))),"")</f>
        <v/>
      </c>
      <c r="DC459" s="23" t="str">
        <f>+IF(AND(LEN($I459)&gt;5),IF(AND($J459&gt;AI$1,$J459&lt;=$AO$1),1,IF((COUNTIFS(INCAPACIDADES!$C$1:$C$51,$I459,INCAPACIDADES!AF$1:AF$51,AI$1))&gt;0,2,IF(VLOOKUP($C459,BD!$D$1:$F$501,3,0)&gt;AI$1,0,3))),"")</f>
        <v/>
      </c>
      <c r="DD459" s="23" t="str">
        <f>+IF(AND(LEN($I459)&gt;5),IF(AND($J459&gt;AJ$1,$J459&lt;=$AO$1),1,IF((COUNTIFS(INCAPACIDADES!$C$1:$C$51,$I459,INCAPACIDADES!AG$1:AG$51,AJ$1))&gt;0,2,IF(VLOOKUP($C459,BD!$D$1:$F$501,3,0)&gt;AJ$1,0,3))),"")</f>
        <v/>
      </c>
      <c r="DE459" s="23" t="str">
        <f>+IF(AND(LEN($I459)&gt;5),IF(AND($J459&gt;AK$1,$J459&lt;=$AO$1),1,IF((COUNTIFS(INCAPACIDADES!$C$1:$C$51,$I459,INCAPACIDADES!AH$1:AH$51,AK$1))&gt;0,2,IF(VLOOKUP($C459,BD!$D$1:$F$501,3,0)&gt;AK$1,0,3))),"")</f>
        <v/>
      </c>
      <c r="DF459" s="23" t="str">
        <f>+IF(AND(LEN($I459)&gt;5),IF(AND($J459&gt;AL$1,$J459&lt;=$AO$1),1,IF((COUNTIFS(INCAPACIDADES!$C$1:$C$51,$I459,INCAPACIDADES!AI$1:AI$51,AL$1))&gt;0,2,IF(VLOOKUP($C459,BD!$D$1:$F$501,3,0)&gt;AL$1,0,3))),"")</f>
        <v/>
      </c>
      <c r="DG459" s="23" t="str">
        <f>+IF(AND(LEN($I459)&gt;5),IF(AND($J459&gt;AM$1,$J459&lt;=$AO$1),1,IF((COUNTIFS(INCAPACIDADES!$C$1:$C$51,$I459,INCAPACIDADES!AJ$1:AJ$51,AM$1))&gt;0,2,IF(VLOOKUP($C459,BD!$D$1:$F$501,3,0)&gt;AM$1,0,3))),"")</f>
        <v/>
      </c>
      <c r="DH459" s="23" t="str">
        <f>+IF(AND(LEN($I459)&gt;5),IF(AND($J459&gt;AN$1,$J459&lt;=$AO$1),1,IF((COUNTIFS(INCAPACIDADES!$C$1:$C$51,$I459,INCAPACIDADES!AK$1:AK$51,AN$1))&gt;0,2,IF(VLOOKUP($C459,BD!$D$1:$F$501,3,0)&gt;AN$1,0,3))),"")</f>
        <v/>
      </c>
      <c r="DI459" s="23" t="str">
        <f>+IF(AND(LEN($I459)&gt;5),IF(AND($J459&gt;AO$1,$J459&lt;=$AO$1),1,IF((COUNTIFS(INCAPACIDADES!$C$1:$C$51,$I459,INCAPACIDADES!AL$1:AL$51,AO$1))&gt;0,2,IF(VLOOKUP($C459,BD!$D$1:$F$501,3,0)&gt;AO$1,0,3))),"")</f>
        <v/>
      </c>
      <c r="DJ459" s="23" t="str">
        <f>+IF(LEN($I459)&gt;5,IF(ISERROR(VLOOKUP(N459,'CODIGO PAGO'!$B$2:$B$20,1,0)),1,IF(OR(AND(CH459=1,N459&lt;&gt;"N"),AND(CH459=3,N459&lt;&gt;"B"),AND(CH459=2,LEFT(TRIM(N459),1)&lt;&gt;"I")),1,IF(OR(AND(CH459=0,N459="N"),AND(CH459=0,N459="B"),AND(CH459=0,LEFT(TRIM(N459),1)="I")),1,0))),"")</f>
        <v/>
      </c>
      <c r="DK459" s="23" t="str">
        <f t="shared" si="279"/>
        <v/>
      </c>
      <c r="DL459" s="23" t="str">
        <f>+IF(LEN($I459)&gt;5,IF(ISERROR(VLOOKUP(P459,'CODIGO PAGO'!$B$2:$B$20,1,0)),1,IF(OR(AND(CJ459=1,P459&lt;&gt;"N"),AND(CJ459=3,P459&lt;&gt;"B"),AND(CJ459=2,LEFT(TRIM(P459),1)&lt;&gt;"I")),1,IF(OR(AND(CJ459=0,P459="N"),AND(CJ459=0,P459="B"),AND(CJ459=0,LEFT(TRIM(P459),1)="I")),1,0))),"")</f>
        <v/>
      </c>
      <c r="DM459" s="23" t="str">
        <f t="shared" si="280"/>
        <v/>
      </c>
      <c r="DN459" s="23" t="str">
        <f>+IF(LEN($I459)&gt;5,IF(ISERROR(VLOOKUP(R459,'CODIGO PAGO'!$B$2:$B$20,1,0)),1,IF(OR(AND(CL459=1,R459&lt;&gt;"N"),AND(CL459=3,R459&lt;&gt;"B"),AND(CL459=2,LEFT(TRIM(R459),1)&lt;&gt;"I")),1,IF(OR(AND(CL459=0,R459="N"),AND(CL459=0,R459="B"),AND(CL459=0,LEFT(TRIM(R459),1)="I")),1,0))),"")</f>
        <v/>
      </c>
      <c r="DO459" s="23" t="str">
        <f t="shared" si="281"/>
        <v/>
      </c>
      <c r="DP459" s="23" t="str">
        <f>+IF(LEN($I459)&gt;5,IF(ISERROR(VLOOKUP(T459,'CODIGO PAGO'!$B$2:$B$20,1,0)),1,IF(OR(AND(CN459=1,T459&lt;&gt;"N"),AND(CN459=3,T459&lt;&gt;"B"),AND(CN459=2,LEFT(TRIM(T459),1)&lt;&gt;"I")),1,IF(OR(AND(CN459=0,T459="N"),AND(CN459=0,T459="B"),AND(CN459=0,LEFT(TRIM(T459),1)="I")),1,0))),"")</f>
        <v/>
      </c>
      <c r="DQ459" s="23" t="str">
        <f t="shared" si="282"/>
        <v/>
      </c>
      <c r="DR459" s="23" t="str">
        <f>+IF(LEN($I459)&gt;5,IF(ISERROR(VLOOKUP(V459,'CODIGO PAGO'!$B$2:$B$20,1,0)),1,IF(OR(AND(CP459=1,V459&lt;&gt;"N"),AND(CP459=3,V459&lt;&gt;"B"),AND(CP459=2,LEFT(TRIM(V459),1)&lt;&gt;"I")),1,IF(OR(AND(CP459=0,V459="N"),AND(CP459=0,V459="B"),AND(CP459=0,LEFT(TRIM(V459),1)="I")),1,0))),"")</f>
        <v/>
      </c>
      <c r="DS459" s="23" t="str">
        <f t="shared" si="283"/>
        <v/>
      </c>
      <c r="DT459" s="23" t="str">
        <f>+IF(LEN($I459)&gt;5,IF(ISERROR(VLOOKUP(X459,'CODIGO PAGO'!$B$2:$B$20,1,0)),1,IF(OR(AND(CR459=1,X459&lt;&gt;"N"),AND(CR459=3,X459&lt;&gt;"B"),AND(CR459=2,LEFT(TRIM(X459),1)&lt;&gt;"I")),1,IF(OR(AND(CR459=0,X459="N"),AND(CR459=0,X459="B"),AND(CR459=0,LEFT(TRIM(X459),1)="I")),1,0))),"")</f>
        <v/>
      </c>
      <c r="DU459" s="23" t="str">
        <f t="shared" si="284"/>
        <v/>
      </c>
      <c r="DV459" s="23" t="str">
        <f>+IF(LEN($I459)&gt;5,IF(ISERROR(VLOOKUP(Z459,'CODIGO PAGO'!$B$2:$B$20,1,0)),1,IF(OR(AND(CT459=1,Z459&lt;&gt;"N"),AND(CT459=3,Z459&lt;&gt;"B"),AND(CT459=2,LEFT(TRIM(Z459),1)&lt;&gt;"I")),1,IF(OR(AND(CT459=0,Z459="N"),AND(CT459=0,Z459="B"),AND(CT459=0,LEFT(TRIM(Z459),1)="I")),1,0))),"")</f>
        <v/>
      </c>
      <c r="DW459" s="23" t="str">
        <f t="shared" si="285"/>
        <v/>
      </c>
      <c r="DX459" s="23" t="str">
        <f>+IF(LEN($I459)&gt;5,IF(ISERROR(VLOOKUP(AB459,'CODIGO PAGO'!$B$2:$B$20,1,0)),1,IF(OR(AND(CV459=1,AB459&lt;&gt;"N"),AND(CV459=3,AB459&lt;&gt;"B"),AND(CV459=2,LEFT(TRIM(AB459),1)&lt;&gt;"I")),1,IF(OR(AND(CV459=0,AB459="N"),AND(CV459=0,AB459="B"),AND(CV459=0,LEFT(TRIM(AB459),1)="I")),1,0))),"")</f>
        <v/>
      </c>
      <c r="DY459" s="23" t="str">
        <f t="shared" si="286"/>
        <v/>
      </c>
      <c r="DZ459" s="23" t="str">
        <f>+IF(LEN($I459)&gt;5,IF(ISERROR(VLOOKUP(AD459,'CODIGO PAGO'!$B$2:$B$20,1,0)),1,IF(OR(AND(CX459=1,AD459&lt;&gt;"N"),AND(CX459=3,AD459&lt;&gt;"B"),AND(CX459=2,LEFT(TRIM(AD459),1)&lt;&gt;"I")),1,IF(OR(AND(CX459=0,AD459="N"),AND(CX459=0,AD459="B"),AND(CX459=0,LEFT(TRIM(AD459),1)="I")),1,0))),"")</f>
        <v/>
      </c>
      <c r="EA459" s="23" t="str">
        <f t="shared" si="287"/>
        <v/>
      </c>
      <c r="EB459" s="23" t="str">
        <f>+IF(LEN($I459)&gt;5,IF(ISERROR(VLOOKUP(AF459,'CODIGO PAGO'!$B$2:$B$20,1,0)),1,IF(OR(AND(CZ459=1,AF459&lt;&gt;"N"),AND(CZ459=3,AF459&lt;&gt;"B"),AND(CZ459=2,LEFT(TRIM(AF459),1)&lt;&gt;"I")),1,IF(OR(AND(CZ459=0,AF459="N"),AND(CZ459=0,AF459="B"),AND(CZ459=0,LEFT(TRIM(AF459),1)="I")),1,0))),"")</f>
        <v/>
      </c>
      <c r="EC459" s="23" t="str">
        <f t="shared" si="288"/>
        <v/>
      </c>
      <c r="ED459" s="23" t="str">
        <f>+IF(LEN($I459)&gt;5,IF(ISERROR(VLOOKUP(AH459,'CODIGO PAGO'!$B$2:$B$20,1,0)),1,IF(OR(AND(DB459=1,AH459&lt;&gt;"N"),AND(DB459=3,AH459&lt;&gt;"B"),AND(DB459=2,LEFT(TRIM(AH459),1)&lt;&gt;"I")),1,IF(OR(AND(DB459=0,AH459="N"),AND(DB459=0,AH459="B"),AND(DB459=0,LEFT(TRIM(AH459),1)="I")),1,0))),"")</f>
        <v/>
      </c>
      <c r="EE459" s="23" t="str">
        <f t="shared" si="289"/>
        <v/>
      </c>
      <c r="EF459" s="23" t="str">
        <f>+IF(LEN($I459)&gt;5,IF(ISERROR(VLOOKUP(AJ459,'CODIGO PAGO'!$B$2:$B$20,1,0)),1,IF(OR(AND(DD459=1,AJ459&lt;&gt;"N"),AND(DD459=3,AJ459&lt;&gt;"B"),AND(DD459=2,LEFT(TRIM(AJ459),1)&lt;&gt;"I")),1,IF(OR(AND(DD459=0,AJ459="N"),AND(DD459=0,AJ459="B"),AND(DD459=0,LEFT(TRIM(AJ459),1)="I")),1,0))),"")</f>
        <v/>
      </c>
      <c r="EG459" s="23" t="str">
        <f t="shared" si="290"/>
        <v/>
      </c>
      <c r="EH459" s="23" t="str">
        <f>+IF(LEN($I459)&gt;5,IF(ISERROR(VLOOKUP(AL459,'CODIGO PAGO'!$B$2:$B$20,1,0)),1,IF(OR(AND(DF459=1,AL459&lt;&gt;"N"),AND(DF459=3,AL459&lt;&gt;"B"),AND(DF459=2,LEFT(TRIM(AL459),1)&lt;&gt;"I")),1,IF(OR(AND(DF459=0,AL459="N"),AND(DF459=0,AL459="B"),AND(DF459=0,LEFT(TRIM(AL459),1)="I")),1,0))),"")</f>
        <v/>
      </c>
      <c r="EI459" s="23" t="str">
        <f t="shared" si="291"/>
        <v/>
      </c>
      <c r="EJ459" s="23" t="str">
        <f>+IF(LEN($I459)&gt;5,IF(ISERROR(VLOOKUP(AN459,'CODIGO PAGO'!$B$2:$B$20,1,0)),1,IF(OR(AND(DH459=1,AN459&lt;&gt;"N"),AND(DH459=3,AN459&lt;&gt;"B"),AND(DH459=2,LEFT(TRIM(AN459),1)&lt;&gt;"I")),1,IF(OR(AND(DH459=0,AN459="N"),AND(DH459=0,AN459="B"),AND(DH459=0,LEFT(TRIM(AN459),1)="I")),1,0))),"")</f>
        <v/>
      </c>
      <c r="EK459" s="23" t="str">
        <f t="shared" si="292"/>
        <v/>
      </c>
      <c r="EL459" s="24" t="str">
        <f t="shared" si="293"/>
        <v/>
      </c>
    </row>
    <row r="460" spans="1:142" s="26" customFormat="1">
      <c r="A460" s="15" t="str">
        <f t="shared" si="259"/>
        <v/>
      </c>
      <c r="B460" s="1" t="str">
        <f>+IF(LEN(I460)&gt;5,'CODIGO PAGO'!$B$28,"")</f>
        <v/>
      </c>
      <c r="C460" s="1" t="str">
        <f>+IF(LEN($I460)&gt;5,BD!D460,"")</f>
        <v/>
      </c>
      <c r="D460" s="168" t="str">
        <f>+IF(LEN($I460)&gt;5,BD!A460,"")</f>
        <v/>
      </c>
      <c r="E460" s="1" t="str">
        <f>+IF(LEN($I460)&gt;5,BD!B460,"")</f>
        <v/>
      </c>
      <c r="F460" s="1" t="str">
        <f>+IF(LEN($I460)&gt;5,BD!C460,"")</f>
        <v/>
      </c>
      <c r="G460" s="141"/>
      <c r="H460" s="141"/>
      <c r="I460" s="1" t="str">
        <f>+IF(LEN(BD!G460)&gt;5,BD!G460,"")</f>
        <v/>
      </c>
      <c r="J460" s="167" t="str">
        <f>+IF(LEN($I460)&gt;5,BD!E460,"")</f>
        <v/>
      </c>
      <c r="K460" s="6" t="str">
        <f t="shared" si="260"/>
        <v/>
      </c>
      <c r="L460" s="87" t="str">
        <f>+IF(LEN($I460)&gt;5,BD!H460,"")</f>
        <v/>
      </c>
      <c r="M460" s="40" t="str">
        <f t="shared" si="261"/>
        <v/>
      </c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4" t="str">
        <f t="shared" si="262"/>
        <v/>
      </c>
      <c r="AQ460" s="5" t="str">
        <f t="shared" si="263"/>
        <v/>
      </c>
      <c r="AR460" s="91" t="str">
        <f t="shared" si="264"/>
        <v/>
      </c>
      <c r="AS460" s="5" t="str">
        <f t="shared" si="265"/>
        <v/>
      </c>
      <c r="AT460" s="91" t="str">
        <f t="shared" si="266"/>
        <v/>
      </c>
      <c r="AU460" s="4" t="str">
        <f t="shared" si="267"/>
        <v/>
      </c>
      <c r="AV460" s="4" t="str">
        <f t="shared" si="268"/>
        <v/>
      </c>
      <c r="AW460" s="4" t="str">
        <f t="shared" si="269"/>
        <v/>
      </c>
      <c r="AX460" s="4" t="str">
        <f t="shared" si="270"/>
        <v/>
      </c>
      <c r="AY460" s="88" t="str">
        <f t="shared" si="271"/>
        <v/>
      </c>
      <c r="AZ460" s="17" t="str">
        <f t="shared" si="272"/>
        <v/>
      </c>
      <c r="BA460" s="18" t="str">
        <f t="shared" si="273"/>
        <v/>
      </c>
      <c r="BB460" s="19" t="str">
        <f>+IF(LEN(I460)&gt;5,IF(INT(RIGHT(B460,1))=9,0.5*L460*AY460,INT(MID(B460,5,LEN(B460)-4))*L460)+IFERROR(VLOOKUP(I460,AJUSTES!$A$1:$I$50,9,0),0),"")</f>
        <v/>
      </c>
      <c r="BC460" s="12"/>
      <c r="BD460" s="19" t="str">
        <f t="shared" si="274"/>
        <v/>
      </c>
      <c r="BE460" s="18" t="str">
        <f t="shared" si="275"/>
        <v/>
      </c>
      <c r="BF460" s="139" t="str">
        <f t="shared" si="276"/>
        <v/>
      </c>
      <c r="BG460" s="114"/>
      <c r="BH460" s="18" t="str">
        <f t="shared" si="277"/>
        <v/>
      </c>
      <c r="BI460" s="13"/>
      <c r="BJ460" s="12"/>
      <c r="BK460" s="12"/>
      <c r="BL460" s="145"/>
      <c r="BM460" s="12"/>
      <c r="BN460" s="12"/>
      <c r="BO460" s="12"/>
      <c r="BP460" s="12"/>
      <c r="BQ460" s="12"/>
      <c r="BR460" s="12"/>
      <c r="BS460" s="146"/>
      <c r="BT460" s="14"/>
      <c r="BU460" s="12"/>
      <c r="BV460" s="12"/>
      <c r="BW460" s="12"/>
      <c r="BX460" s="12"/>
      <c r="BY460" s="12"/>
      <c r="BZ460" s="144"/>
      <c r="CA460" s="107" t="str">
        <f>+IF(LEN($I460)&gt;5,IF(BD!F460="N/A","",BD!F460),"")</f>
        <v/>
      </c>
      <c r="CB460" s="21"/>
      <c r="CC460" s="147"/>
      <c r="CD460" s="148"/>
      <c r="CE460" s="8" t="str">
        <f>+IF(LEN(I460)&gt;5,BD!M460,"")</f>
        <v/>
      </c>
      <c r="CF460" s="16" t="str">
        <f>+IF(LEN(I460)&gt;5,BD!N460,"")</f>
        <v/>
      </c>
      <c r="CG460" s="3" t="str">
        <f t="shared" si="278"/>
        <v/>
      </c>
      <c r="CH460" s="23" t="str">
        <f>+IF(AND(LEN($I460)&gt;5),IF(AND($J460&gt;N$1,$J460&lt;=$AO$1),1,IF((COUNTIFS(INCAPACIDADES!$C$1:$C$51,$I460,INCAPACIDADES!K$1:K$51,N$1))&gt;0,2,IF(VLOOKUP($C460,BD!$D$1:$F$501,3,0)&gt;N$1,0,3))),"")</f>
        <v/>
      </c>
      <c r="CI460" s="23" t="str">
        <f>+IF(AND(LEN($I460)&gt;5),IF(AND($J460&gt;O$1,$J460&lt;=$AO$1),1,IF((COUNTIFS(INCAPACIDADES!$C$1:$C$51,$I460,INCAPACIDADES!L$1:L$51,O$1))&gt;0,2,IF(VLOOKUP($C460,BD!$D$1:$F$501,3,0)&gt;O$1,0,3))),"")</f>
        <v/>
      </c>
      <c r="CJ460" s="23" t="str">
        <f>+IF(AND(LEN($I460)&gt;5),IF(AND($J460&gt;P$1,$J460&lt;=$AO$1),1,IF((COUNTIFS(INCAPACIDADES!$C$1:$C$51,$I460,INCAPACIDADES!M$1:M$51,P$1))&gt;0,2,IF(VLOOKUP($C460,BD!$D$1:$F$501,3,0)&gt;P$1,0,3))),"")</f>
        <v/>
      </c>
      <c r="CK460" s="23" t="str">
        <f>+IF(AND(LEN($I460)&gt;5),IF(AND($J460&gt;Q$1,$J460&lt;=$AO$1),1,IF((COUNTIFS(INCAPACIDADES!$C$1:$C$51,$I460,INCAPACIDADES!N$1:N$51,Q$1))&gt;0,2,IF(VLOOKUP($C460,BD!$D$1:$F$501,3,0)&gt;Q$1,0,3))),"")</f>
        <v/>
      </c>
      <c r="CL460" s="23" t="str">
        <f>+IF(AND(LEN($I460)&gt;5),IF(AND($J460&gt;R$1,$J460&lt;=$AO$1),1,IF((COUNTIFS(INCAPACIDADES!$C$1:$C$51,$I460,INCAPACIDADES!O$1:O$51,R$1))&gt;0,2,IF(VLOOKUP($C460,BD!$D$1:$F$501,3,0)&gt;R$1,0,3))),"")</f>
        <v/>
      </c>
      <c r="CM460" s="23" t="str">
        <f>+IF(AND(LEN($I460)&gt;5),IF(AND($J460&gt;S$1,$J460&lt;=$AO$1),1,IF((COUNTIFS(INCAPACIDADES!$C$1:$C$51,$I460,INCAPACIDADES!P$1:P$51,S$1))&gt;0,2,IF(VLOOKUP($C460,BD!$D$1:$F$501,3,0)&gt;S$1,0,3))),"")</f>
        <v/>
      </c>
      <c r="CN460" s="23" t="str">
        <f>+IF(AND(LEN($I460)&gt;5),IF(AND($J460&gt;T$1,$J460&lt;=$AO$1),1,IF((COUNTIFS(INCAPACIDADES!$C$1:$C$51,$I460,INCAPACIDADES!Q$1:Q$51,T$1))&gt;0,2,IF(VLOOKUP($C460,BD!$D$1:$F$501,3,0)&gt;T$1,0,3))),"")</f>
        <v/>
      </c>
      <c r="CO460" s="23" t="str">
        <f>+IF(AND(LEN($I460)&gt;5),IF(AND($J460&gt;U$1,$J460&lt;=$AO$1),1,IF((COUNTIFS(INCAPACIDADES!$C$1:$C$51,$I460,INCAPACIDADES!R$1:R$51,U$1))&gt;0,2,IF(VLOOKUP($C460,BD!$D$1:$F$501,3,0)&gt;U$1,0,3))),"")</f>
        <v/>
      </c>
      <c r="CP460" s="23" t="str">
        <f>+IF(AND(LEN($I460)&gt;5),IF(AND($J460&gt;V$1,$J460&lt;=$AO$1),1,IF((COUNTIFS(INCAPACIDADES!$C$1:$C$51,$I460,INCAPACIDADES!S$1:S$51,V$1))&gt;0,2,IF(VLOOKUP($C460,BD!$D$1:$F$501,3,0)&gt;V$1,0,3))),"")</f>
        <v/>
      </c>
      <c r="CQ460" s="23" t="str">
        <f>+IF(AND(LEN($I460)&gt;5),IF(AND($J460&gt;W$1,$J460&lt;=$AO$1),1,IF((COUNTIFS(INCAPACIDADES!$C$1:$C$51,$I460,INCAPACIDADES!T$1:T$51,W$1))&gt;0,2,IF(VLOOKUP($C460,BD!$D$1:$F$501,3,0)&gt;W$1,0,3))),"")</f>
        <v/>
      </c>
      <c r="CR460" s="23" t="str">
        <f>+IF(AND(LEN($I460)&gt;5),IF(AND($J460&gt;X$1,$J460&lt;=$AO$1),1,IF((COUNTIFS(INCAPACIDADES!$C$1:$C$51,$I460,INCAPACIDADES!U$1:U$51,X$1))&gt;0,2,IF(VLOOKUP($C460,BD!$D$1:$F$501,3,0)&gt;X$1,0,3))),"")</f>
        <v/>
      </c>
      <c r="CS460" s="23" t="str">
        <f>+IF(AND(LEN($I460)&gt;5),IF(AND($J460&gt;Y$1,$J460&lt;=$AO$1),1,IF((COUNTIFS(INCAPACIDADES!$C$1:$C$51,$I460,INCAPACIDADES!V$1:V$51,Y$1))&gt;0,2,IF(VLOOKUP($C460,BD!$D$1:$F$501,3,0)&gt;Y$1,0,3))),"")</f>
        <v/>
      </c>
      <c r="CT460" s="23" t="str">
        <f>+IF(AND(LEN($I460)&gt;5),IF(AND($J460&gt;Z$1,$J460&lt;=$AO$1),1,IF((COUNTIFS(INCAPACIDADES!$C$1:$C$51,$I460,INCAPACIDADES!W$1:W$51,Z$1))&gt;0,2,IF(VLOOKUP($C460,BD!$D$1:$F$501,3,0)&gt;Z$1,0,3))),"")</f>
        <v/>
      </c>
      <c r="CU460" s="23" t="str">
        <f>+IF(AND(LEN($I460)&gt;5),IF(AND($J460&gt;AA$1,$J460&lt;=$AO$1),1,IF((COUNTIFS(INCAPACIDADES!$C$1:$C$51,$I460,INCAPACIDADES!X$1:X$51,AA$1))&gt;0,2,IF(VLOOKUP($C460,BD!$D$1:$F$501,3,0)&gt;AA$1,0,3))),"")</f>
        <v/>
      </c>
      <c r="CV460" s="23" t="str">
        <f>+IF(AND(LEN($I460)&gt;5),IF(AND($J460&gt;AB$1,$J460&lt;=$AO$1),1,IF((COUNTIFS(INCAPACIDADES!$C$1:$C$51,$I460,INCAPACIDADES!Y$1:Y$51,AB$1))&gt;0,2,IF(VLOOKUP($C460,BD!$D$1:$F$501,3,0)&gt;AB$1,0,3))),"")</f>
        <v/>
      </c>
      <c r="CW460" s="23" t="str">
        <f>+IF(AND(LEN($I460)&gt;5),IF(AND($J460&gt;AC$1,$J460&lt;=$AO$1),1,IF((COUNTIFS(INCAPACIDADES!$C$1:$C$51,$I460,INCAPACIDADES!Z$1:Z$51,AC$1))&gt;0,2,IF(VLOOKUP($C460,BD!$D$1:$F$501,3,0)&gt;AC$1,0,3))),"")</f>
        <v/>
      </c>
      <c r="CX460" s="23" t="str">
        <f>+IF(AND(LEN($I460)&gt;5),IF(AND($J460&gt;AD$1,$J460&lt;=$AO$1),1,IF((COUNTIFS(INCAPACIDADES!$C$1:$C$51,$I460,INCAPACIDADES!AA$1:AA$51,AD$1))&gt;0,2,IF(VLOOKUP($C460,BD!$D$1:$F$501,3,0)&gt;AD$1,0,3))),"")</f>
        <v/>
      </c>
      <c r="CY460" s="23" t="str">
        <f>+IF(AND(LEN($I460)&gt;5),IF(AND($J460&gt;AE$1,$J460&lt;=$AO$1),1,IF((COUNTIFS(INCAPACIDADES!$C$1:$C$51,$I460,INCAPACIDADES!AB$1:AB$51,AE$1))&gt;0,2,IF(VLOOKUP($C460,BD!$D$1:$F$501,3,0)&gt;AE$1,0,3))),"")</f>
        <v/>
      </c>
      <c r="CZ460" s="23" t="str">
        <f>+IF(AND(LEN($I460)&gt;5),IF(AND($J460&gt;AF$1,$J460&lt;=$AO$1),1,IF((COUNTIFS(INCAPACIDADES!$C$1:$C$51,$I460,INCAPACIDADES!AC$1:AC$51,AF$1))&gt;0,2,IF(VLOOKUP($C460,BD!$D$1:$F$501,3,0)&gt;AF$1,0,3))),"")</f>
        <v/>
      </c>
      <c r="DA460" s="23" t="str">
        <f>+IF(AND(LEN($I460)&gt;5),IF(AND($J460&gt;AG$1,$J460&lt;=$AO$1),1,IF((COUNTIFS(INCAPACIDADES!$C$1:$C$51,$I460,INCAPACIDADES!AD$1:AD$51,AG$1))&gt;0,2,IF(VLOOKUP($C460,BD!$D$1:$F$501,3,0)&gt;AG$1,0,3))),"")</f>
        <v/>
      </c>
      <c r="DB460" s="23" t="str">
        <f>+IF(AND(LEN($I460)&gt;5),IF(AND($J460&gt;AH$1,$J460&lt;=$AO$1),1,IF((COUNTIFS(INCAPACIDADES!$C$1:$C$51,$I460,INCAPACIDADES!AE$1:AE$51,AH$1))&gt;0,2,IF(VLOOKUP($C460,BD!$D$1:$F$501,3,0)&gt;AH$1,0,3))),"")</f>
        <v/>
      </c>
      <c r="DC460" s="23" t="str">
        <f>+IF(AND(LEN($I460)&gt;5),IF(AND($J460&gt;AI$1,$J460&lt;=$AO$1),1,IF((COUNTIFS(INCAPACIDADES!$C$1:$C$51,$I460,INCAPACIDADES!AF$1:AF$51,AI$1))&gt;0,2,IF(VLOOKUP($C460,BD!$D$1:$F$501,3,0)&gt;AI$1,0,3))),"")</f>
        <v/>
      </c>
      <c r="DD460" s="23" t="str">
        <f>+IF(AND(LEN($I460)&gt;5),IF(AND($J460&gt;AJ$1,$J460&lt;=$AO$1),1,IF((COUNTIFS(INCAPACIDADES!$C$1:$C$51,$I460,INCAPACIDADES!AG$1:AG$51,AJ$1))&gt;0,2,IF(VLOOKUP($C460,BD!$D$1:$F$501,3,0)&gt;AJ$1,0,3))),"")</f>
        <v/>
      </c>
      <c r="DE460" s="23" t="str">
        <f>+IF(AND(LEN($I460)&gt;5),IF(AND($J460&gt;AK$1,$J460&lt;=$AO$1),1,IF((COUNTIFS(INCAPACIDADES!$C$1:$C$51,$I460,INCAPACIDADES!AH$1:AH$51,AK$1))&gt;0,2,IF(VLOOKUP($C460,BD!$D$1:$F$501,3,0)&gt;AK$1,0,3))),"")</f>
        <v/>
      </c>
      <c r="DF460" s="23" t="str">
        <f>+IF(AND(LEN($I460)&gt;5),IF(AND($J460&gt;AL$1,$J460&lt;=$AO$1),1,IF((COUNTIFS(INCAPACIDADES!$C$1:$C$51,$I460,INCAPACIDADES!AI$1:AI$51,AL$1))&gt;0,2,IF(VLOOKUP($C460,BD!$D$1:$F$501,3,0)&gt;AL$1,0,3))),"")</f>
        <v/>
      </c>
      <c r="DG460" s="23" t="str">
        <f>+IF(AND(LEN($I460)&gt;5),IF(AND($J460&gt;AM$1,$J460&lt;=$AO$1),1,IF((COUNTIFS(INCAPACIDADES!$C$1:$C$51,$I460,INCAPACIDADES!AJ$1:AJ$51,AM$1))&gt;0,2,IF(VLOOKUP($C460,BD!$D$1:$F$501,3,0)&gt;AM$1,0,3))),"")</f>
        <v/>
      </c>
      <c r="DH460" s="23" t="str">
        <f>+IF(AND(LEN($I460)&gt;5),IF(AND($J460&gt;AN$1,$J460&lt;=$AO$1),1,IF((COUNTIFS(INCAPACIDADES!$C$1:$C$51,$I460,INCAPACIDADES!AK$1:AK$51,AN$1))&gt;0,2,IF(VLOOKUP($C460,BD!$D$1:$F$501,3,0)&gt;AN$1,0,3))),"")</f>
        <v/>
      </c>
      <c r="DI460" s="23" t="str">
        <f>+IF(AND(LEN($I460)&gt;5),IF(AND($J460&gt;AO$1,$J460&lt;=$AO$1),1,IF((COUNTIFS(INCAPACIDADES!$C$1:$C$51,$I460,INCAPACIDADES!AL$1:AL$51,AO$1))&gt;0,2,IF(VLOOKUP($C460,BD!$D$1:$F$501,3,0)&gt;AO$1,0,3))),"")</f>
        <v/>
      </c>
      <c r="DJ460" s="23" t="str">
        <f>+IF(LEN($I460)&gt;5,IF(ISERROR(VLOOKUP(N460,'CODIGO PAGO'!$B$2:$B$20,1,0)),1,IF(OR(AND(CH460=1,N460&lt;&gt;"N"),AND(CH460=3,N460&lt;&gt;"B"),AND(CH460=2,LEFT(TRIM(N460),1)&lt;&gt;"I")),1,IF(OR(AND(CH460=0,N460="N"),AND(CH460=0,N460="B"),AND(CH460=0,LEFT(TRIM(N460),1)="I")),1,0))),"")</f>
        <v/>
      </c>
      <c r="DK460" s="23" t="str">
        <f t="shared" si="279"/>
        <v/>
      </c>
      <c r="DL460" s="23" t="str">
        <f>+IF(LEN($I460)&gt;5,IF(ISERROR(VLOOKUP(P460,'CODIGO PAGO'!$B$2:$B$20,1,0)),1,IF(OR(AND(CJ460=1,P460&lt;&gt;"N"),AND(CJ460=3,P460&lt;&gt;"B"),AND(CJ460=2,LEFT(TRIM(P460),1)&lt;&gt;"I")),1,IF(OR(AND(CJ460=0,P460="N"),AND(CJ460=0,P460="B"),AND(CJ460=0,LEFT(TRIM(P460),1)="I")),1,0))),"")</f>
        <v/>
      </c>
      <c r="DM460" s="23" t="str">
        <f t="shared" si="280"/>
        <v/>
      </c>
      <c r="DN460" s="23" t="str">
        <f>+IF(LEN($I460)&gt;5,IF(ISERROR(VLOOKUP(R460,'CODIGO PAGO'!$B$2:$B$20,1,0)),1,IF(OR(AND(CL460=1,R460&lt;&gt;"N"),AND(CL460=3,R460&lt;&gt;"B"),AND(CL460=2,LEFT(TRIM(R460),1)&lt;&gt;"I")),1,IF(OR(AND(CL460=0,R460="N"),AND(CL460=0,R460="B"),AND(CL460=0,LEFT(TRIM(R460),1)="I")),1,0))),"")</f>
        <v/>
      </c>
      <c r="DO460" s="23" t="str">
        <f t="shared" si="281"/>
        <v/>
      </c>
      <c r="DP460" s="23" t="str">
        <f>+IF(LEN($I460)&gt;5,IF(ISERROR(VLOOKUP(T460,'CODIGO PAGO'!$B$2:$B$20,1,0)),1,IF(OR(AND(CN460=1,T460&lt;&gt;"N"),AND(CN460=3,T460&lt;&gt;"B"),AND(CN460=2,LEFT(TRIM(T460),1)&lt;&gt;"I")),1,IF(OR(AND(CN460=0,T460="N"),AND(CN460=0,T460="B"),AND(CN460=0,LEFT(TRIM(T460),1)="I")),1,0))),"")</f>
        <v/>
      </c>
      <c r="DQ460" s="23" t="str">
        <f t="shared" si="282"/>
        <v/>
      </c>
      <c r="DR460" s="23" t="str">
        <f>+IF(LEN($I460)&gt;5,IF(ISERROR(VLOOKUP(V460,'CODIGO PAGO'!$B$2:$B$20,1,0)),1,IF(OR(AND(CP460=1,V460&lt;&gt;"N"),AND(CP460=3,V460&lt;&gt;"B"),AND(CP460=2,LEFT(TRIM(V460),1)&lt;&gt;"I")),1,IF(OR(AND(CP460=0,V460="N"),AND(CP460=0,V460="B"),AND(CP460=0,LEFT(TRIM(V460),1)="I")),1,0))),"")</f>
        <v/>
      </c>
      <c r="DS460" s="23" t="str">
        <f t="shared" si="283"/>
        <v/>
      </c>
      <c r="DT460" s="23" t="str">
        <f>+IF(LEN($I460)&gt;5,IF(ISERROR(VLOOKUP(X460,'CODIGO PAGO'!$B$2:$B$20,1,0)),1,IF(OR(AND(CR460=1,X460&lt;&gt;"N"),AND(CR460=3,X460&lt;&gt;"B"),AND(CR460=2,LEFT(TRIM(X460),1)&lt;&gt;"I")),1,IF(OR(AND(CR460=0,X460="N"),AND(CR460=0,X460="B"),AND(CR460=0,LEFT(TRIM(X460),1)="I")),1,0))),"")</f>
        <v/>
      </c>
      <c r="DU460" s="23" t="str">
        <f t="shared" si="284"/>
        <v/>
      </c>
      <c r="DV460" s="23" t="str">
        <f>+IF(LEN($I460)&gt;5,IF(ISERROR(VLOOKUP(Z460,'CODIGO PAGO'!$B$2:$B$20,1,0)),1,IF(OR(AND(CT460=1,Z460&lt;&gt;"N"),AND(CT460=3,Z460&lt;&gt;"B"),AND(CT460=2,LEFT(TRIM(Z460),1)&lt;&gt;"I")),1,IF(OR(AND(CT460=0,Z460="N"),AND(CT460=0,Z460="B"),AND(CT460=0,LEFT(TRIM(Z460),1)="I")),1,0))),"")</f>
        <v/>
      </c>
      <c r="DW460" s="23" t="str">
        <f t="shared" si="285"/>
        <v/>
      </c>
      <c r="DX460" s="23" t="str">
        <f>+IF(LEN($I460)&gt;5,IF(ISERROR(VLOOKUP(AB460,'CODIGO PAGO'!$B$2:$B$20,1,0)),1,IF(OR(AND(CV460=1,AB460&lt;&gt;"N"),AND(CV460=3,AB460&lt;&gt;"B"),AND(CV460=2,LEFT(TRIM(AB460),1)&lt;&gt;"I")),1,IF(OR(AND(CV460=0,AB460="N"),AND(CV460=0,AB460="B"),AND(CV460=0,LEFT(TRIM(AB460),1)="I")),1,0))),"")</f>
        <v/>
      </c>
      <c r="DY460" s="23" t="str">
        <f t="shared" si="286"/>
        <v/>
      </c>
      <c r="DZ460" s="23" t="str">
        <f>+IF(LEN($I460)&gt;5,IF(ISERROR(VLOOKUP(AD460,'CODIGO PAGO'!$B$2:$B$20,1,0)),1,IF(OR(AND(CX460=1,AD460&lt;&gt;"N"),AND(CX460=3,AD460&lt;&gt;"B"),AND(CX460=2,LEFT(TRIM(AD460),1)&lt;&gt;"I")),1,IF(OR(AND(CX460=0,AD460="N"),AND(CX460=0,AD460="B"),AND(CX460=0,LEFT(TRIM(AD460),1)="I")),1,0))),"")</f>
        <v/>
      </c>
      <c r="EA460" s="23" t="str">
        <f t="shared" si="287"/>
        <v/>
      </c>
      <c r="EB460" s="23" t="str">
        <f>+IF(LEN($I460)&gt;5,IF(ISERROR(VLOOKUP(AF460,'CODIGO PAGO'!$B$2:$B$20,1,0)),1,IF(OR(AND(CZ460=1,AF460&lt;&gt;"N"),AND(CZ460=3,AF460&lt;&gt;"B"),AND(CZ460=2,LEFT(TRIM(AF460),1)&lt;&gt;"I")),1,IF(OR(AND(CZ460=0,AF460="N"),AND(CZ460=0,AF460="B"),AND(CZ460=0,LEFT(TRIM(AF460),1)="I")),1,0))),"")</f>
        <v/>
      </c>
      <c r="EC460" s="23" t="str">
        <f t="shared" si="288"/>
        <v/>
      </c>
      <c r="ED460" s="23" t="str">
        <f>+IF(LEN($I460)&gt;5,IF(ISERROR(VLOOKUP(AH460,'CODIGO PAGO'!$B$2:$B$20,1,0)),1,IF(OR(AND(DB460=1,AH460&lt;&gt;"N"),AND(DB460=3,AH460&lt;&gt;"B"),AND(DB460=2,LEFT(TRIM(AH460),1)&lt;&gt;"I")),1,IF(OR(AND(DB460=0,AH460="N"),AND(DB460=0,AH460="B"),AND(DB460=0,LEFT(TRIM(AH460),1)="I")),1,0))),"")</f>
        <v/>
      </c>
      <c r="EE460" s="23" t="str">
        <f t="shared" si="289"/>
        <v/>
      </c>
      <c r="EF460" s="23" t="str">
        <f>+IF(LEN($I460)&gt;5,IF(ISERROR(VLOOKUP(AJ460,'CODIGO PAGO'!$B$2:$B$20,1,0)),1,IF(OR(AND(DD460=1,AJ460&lt;&gt;"N"),AND(DD460=3,AJ460&lt;&gt;"B"),AND(DD460=2,LEFT(TRIM(AJ460),1)&lt;&gt;"I")),1,IF(OR(AND(DD460=0,AJ460="N"),AND(DD460=0,AJ460="B"),AND(DD460=0,LEFT(TRIM(AJ460),1)="I")),1,0))),"")</f>
        <v/>
      </c>
      <c r="EG460" s="23" t="str">
        <f t="shared" si="290"/>
        <v/>
      </c>
      <c r="EH460" s="23" t="str">
        <f>+IF(LEN($I460)&gt;5,IF(ISERROR(VLOOKUP(AL460,'CODIGO PAGO'!$B$2:$B$20,1,0)),1,IF(OR(AND(DF460=1,AL460&lt;&gt;"N"),AND(DF460=3,AL460&lt;&gt;"B"),AND(DF460=2,LEFT(TRIM(AL460),1)&lt;&gt;"I")),1,IF(OR(AND(DF460=0,AL460="N"),AND(DF460=0,AL460="B"),AND(DF460=0,LEFT(TRIM(AL460),1)="I")),1,0))),"")</f>
        <v/>
      </c>
      <c r="EI460" s="23" t="str">
        <f t="shared" si="291"/>
        <v/>
      </c>
      <c r="EJ460" s="23" t="str">
        <f>+IF(LEN($I460)&gt;5,IF(ISERROR(VLOOKUP(AN460,'CODIGO PAGO'!$B$2:$B$20,1,0)),1,IF(OR(AND(DH460=1,AN460&lt;&gt;"N"),AND(DH460=3,AN460&lt;&gt;"B"),AND(DH460=2,LEFT(TRIM(AN460),1)&lt;&gt;"I")),1,IF(OR(AND(DH460=0,AN460="N"),AND(DH460=0,AN460="B"),AND(DH460=0,LEFT(TRIM(AN460),1)="I")),1,0))),"")</f>
        <v/>
      </c>
      <c r="EK460" s="23" t="str">
        <f t="shared" si="292"/>
        <v/>
      </c>
      <c r="EL460" s="24" t="str">
        <f t="shared" si="293"/>
        <v/>
      </c>
    </row>
    <row r="461" spans="1:142" s="26" customFormat="1">
      <c r="A461" s="15" t="str">
        <f t="shared" si="259"/>
        <v/>
      </c>
      <c r="B461" s="1" t="str">
        <f>+IF(LEN(I461)&gt;5,'CODIGO PAGO'!$B$28,"")</f>
        <v/>
      </c>
      <c r="C461" s="1" t="str">
        <f>+IF(LEN($I461)&gt;5,BD!D461,"")</f>
        <v/>
      </c>
      <c r="D461" s="168" t="str">
        <f>+IF(LEN($I461)&gt;5,BD!A461,"")</f>
        <v/>
      </c>
      <c r="E461" s="1" t="str">
        <f>+IF(LEN($I461)&gt;5,BD!B461,"")</f>
        <v/>
      </c>
      <c r="F461" s="1" t="str">
        <f>+IF(LEN($I461)&gt;5,BD!C461,"")</f>
        <v/>
      </c>
      <c r="G461" s="141"/>
      <c r="H461" s="141"/>
      <c r="I461" s="1" t="str">
        <f>+IF(LEN(BD!G461)&gt;5,BD!G461,"")</f>
        <v/>
      </c>
      <c r="J461" s="167" t="str">
        <f>+IF(LEN($I461)&gt;5,BD!E461,"")</f>
        <v/>
      </c>
      <c r="K461" s="6" t="str">
        <f t="shared" si="260"/>
        <v/>
      </c>
      <c r="L461" s="87" t="str">
        <f>+IF(LEN($I461)&gt;5,BD!H461,"")</f>
        <v/>
      </c>
      <c r="M461" s="40" t="str">
        <f t="shared" si="261"/>
        <v/>
      </c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4" t="str">
        <f t="shared" si="262"/>
        <v/>
      </c>
      <c r="AQ461" s="5" t="str">
        <f t="shared" si="263"/>
        <v/>
      </c>
      <c r="AR461" s="91" t="str">
        <f t="shared" si="264"/>
        <v/>
      </c>
      <c r="AS461" s="5" t="str">
        <f t="shared" si="265"/>
        <v/>
      </c>
      <c r="AT461" s="91" t="str">
        <f t="shared" si="266"/>
        <v/>
      </c>
      <c r="AU461" s="4" t="str">
        <f t="shared" si="267"/>
        <v/>
      </c>
      <c r="AV461" s="4" t="str">
        <f t="shared" si="268"/>
        <v/>
      </c>
      <c r="AW461" s="4" t="str">
        <f t="shared" si="269"/>
        <v/>
      </c>
      <c r="AX461" s="4" t="str">
        <f t="shared" si="270"/>
        <v/>
      </c>
      <c r="AY461" s="88" t="str">
        <f t="shared" si="271"/>
        <v/>
      </c>
      <c r="AZ461" s="17" t="str">
        <f t="shared" si="272"/>
        <v/>
      </c>
      <c r="BA461" s="18" t="str">
        <f t="shared" si="273"/>
        <v/>
      </c>
      <c r="BB461" s="19" t="str">
        <f>+IF(LEN(I461)&gt;5,IF(INT(RIGHT(B461,1))=9,0.5*L461*AY461,INT(MID(B461,5,LEN(B461)-4))*L461)+IFERROR(VLOOKUP(I461,AJUSTES!$A$1:$I$50,9,0),0),"")</f>
        <v/>
      </c>
      <c r="BC461" s="12"/>
      <c r="BD461" s="19" t="str">
        <f t="shared" si="274"/>
        <v/>
      </c>
      <c r="BE461" s="18" t="str">
        <f t="shared" si="275"/>
        <v/>
      </c>
      <c r="BF461" s="139" t="str">
        <f t="shared" si="276"/>
        <v/>
      </c>
      <c r="BG461" s="114"/>
      <c r="BH461" s="18" t="str">
        <f t="shared" si="277"/>
        <v/>
      </c>
      <c r="BI461" s="13"/>
      <c r="BJ461" s="12"/>
      <c r="BK461" s="12"/>
      <c r="BL461" s="145"/>
      <c r="BM461" s="12"/>
      <c r="BN461" s="12"/>
      <c r="BO461" s="12"/>
      <c r="BP461" s="12"/>
      <c r="BQ461" s="12"/>
      <c r="BR461" s="12"/>
      <c r="BS461" s="146"/>
      <c r="BT461" s="14"/>
      <c r="BU461" s="12"/>
      <c r="BV461" s="12"/>
      <c r="BW461" s="12"/>
      <c r="BX461" s="12"/>
      <c r="BY461" s="12"/>
      <c r="BZ461" s="144"/>
      <c r="CA461" s="107" t="str">
        <f>+IF(LEN($I461)&gt;5,IF(BD!F461="N/A","",BD!F461),"")</f>
        <v/>
      </c>
      <c r="CB461" s="21"/>
      <c r="CC461" s="147"/>
      <c r="CD461" s="148"/>
      <c r="CE461" s="8" t="str">
        <f>+IF(LEN(I461)&gt;5,BD!M461,"")</f>
        <v/>
      </c>
      <c r="CF461" s="16" t="str">
        <f>+IF(LEN(I461)&gt;5,BD!N461,"")</f>
        <v/>
      </c>
      <c r="CG461" s="3" t="str">
        <f t="shared" si="278"/>
        <v/>
      </c>
      <c r="CH461" s="23" t="str">
        <f>+IF(AND(LEN($I461)&gt;5),IF(AND($J461&gt;N$1,$J461&lt;=$AO$1),1,IF((COUNTIFS(INCAPACIDADES!$C$1:$C$51,$I461,INCAPACIDADES!K$1:K$51,N$1))&gt;0,2,IF(VLOOKUP($C461,BD!$D$1:$F$501,3,0)&gt;N$1,0,3))),"")</f>
        <v/>
      </c>
      <c r="CI461" s="23" t="str">
        <f>+IF(AND(LEN($I461)&gt;5),IF(AND($J461&gt;O$1,$J461&lt;=$AO$1),1,IF((COUNTIFS(INCAPACIDADES!$C$1:$C$51,$I461,INCAPACIDADES!L$1:L$51,O$1))&gt;0,2,IF(VLOOKUP($C461,BD!$D$1:$F$501,3,0)&gt;O$1,0,3))),"")</f>
        <v/>
      </c>
      <c r="CJ461" s="23" t="str">
        <f>+IF(AND(LEN($I461)&gt;5),IF(AND($J461&gt;P$1,$J461&lt;=$AO$1),1,IF((COUNTIFS(INCAPACIDADES!$C$1:$C$51,$I461,INCAPACIDADES!M$1:M$51,P$1))&gt;0,2,IF(VLOOKUP($C461,BD!$D$1:$F$501,3,0)&gt;P$1,0,3))),"")</f>
        <v/>
      </c>
      <c r="CK461" s="23" t="str">
        <f>+IF(AND(LEN($I461)&gt;5),IF(AND($J461&gt;Q$1,$J461&lt;=$AO$1),1,IF((COUNTIFS(INCAPACIDADES!$C$1:$C$51,$I461,INCAPACIDADES!N$1:N$51,Q$1))&gt;0,2,IF(VLOOKUP($C461,BD!$D$1:$F$501,3,0)&gt;Q$1,0,3))),"")</f>
        <v/>
      </c>
      <c r="CL461" s="23" t="str">
        <f>+IF(AND(LEN($I461)&gt;5),IF(AND($J461&gt;R$1,$J461&lt;=$AO$1),1,IF((COUNTIFS(INCAPACIDADES!$C$1:$C$51,$I461,INCAPACIDADES!O$1:O$51,R$1))&gt;0,2,IF(VLOOKUP($C461,BD!$D$1:$F$501,3,0)&gt;R$1,0,3))),"")</f>
        <v/>
      </c>
      <c r="CM461" s="23" t="str">
        <f>+IF(AND(LEN($I461)&gt;5),IF(AND($J461&gt;S$1,$J461&lt;=$AO$1),1,IF((COUNTIFS(INCAPACIDADES!$C$1:$C$51,$I461,INCAPACIDADES!P$1:P$51,S$1))&gt;0,2,IF(VLOOKUP($C461,BD!$D$1:$F$501,3,0)&gt;S$1,0,3))),"")</f>
        <v/>
      </c>
      <c r="CN461" s="23" t="str">
        <f>+IF(AND(LEN($I461)&gt;5),IF(AND($J461&gt;T$1,$J461&lt;=$AO$1),1,IF((COUNTIFS(INCAPACIDADES!$C$1:$C$51,$I461,INCAPACIDADES!Q$1:Q$51,T$1))&gt;0,2,IF(VLOOKUP($C461,BD!$D$1:$F$501,3,0)&gt;T$1,0,3))),"")</f>
        <v/>
      </c>
      <c r="CO461" s="23" t="str">
        <f>+IF(AND(LEN($I461)&gt;5),IF(AND($J461&gt;U$1,$J461&lt;=$AO$1),1,IF((COUNTIFS(INCAPACIDADES!$C$1:$C$51,$I461,INCAPACIDADES!R$1:R$51,U$1))&gt;0,2,IF(VLOOKUP($C461,BD!$D$1:$F$501,3,0)&gt;U$1,0,3))),"")</f>
        <v/>
      </c>
      <c r="CP461" s="23" t="str">
        <f>+IF(AND(LEN($I461)&gt;5),IF(AND($J461&gt;V$1,$J461&lt;=$AO$1),1,IF((COUNTIFS(INCAPACIDADES!$C$1:$C$51,$I461,INCAPACIDADES!S$1:S$51,V$1))&gt;0,2,IF(VLOOKUP($C461,BD!$D$1:$F$501,3,0)&gt;V$1,0,3))),"")</f>
        <v/>
      </c>
      <c r="CQ461" s="23" t="str">
        <f>+IF(AND(LEN($I461)&gt;5),IF(AND($J461&gt;W$1,$J461&lt;=$AO$1),1,IF((COUNTIFS(INCAPACIDADES!$C$1:$C$51,$I461,INCAPACIDADES!T$1:T$51,W$1))&gt;0,2,IF(VLOOKUP($C461,BD!$D$1:$F$501,3,0)&gt;W$1,0,3))),"")</f>
        <v/>
      </c>
      <c r="CR461" s="23" t="str">
        <f>+IF(AND(LEN($I461)&gt;5),IF(AND($J461&gt;X$1,$J461&lt;=$AO$1),1,IF((COUNTIFS(INCAPACIDADES!$C$1:$C$51,$I461,INCAPACIDADES!U$1:U$51,X$1))&gt;0,2,IF(VLOOKUP($C461,BD!$D$1:$F$501,3,0)&gt;X$1,0,3))),"")</f>
        <v/>
      </c>
      <c r="CS461" s="23" t="str">
        <f>+IF(AND(LEN($I461)&gt;5),IF(AND($J461&gt;Y$1,$J461&lt;=$AO$1),1,IF((COUNTIFS(INCAPACIDADES!$C$1:$C$51,$I461,INCAPACIDADES!V$1:V$51,Y$1))&gt;0,2,IF(VLOOKUP($C461,BD!$D$1:$F$501,3,0)&gt;Y$1,0,3))),"")</f>
        <v/>
      </c>
      <c r="CT461" s="23" t="str">
        <f>+IF(AND(LEN($I461)&gt;5),IF(AND($J461&gt;Z$1,$J461&lt;=$AO$1),1,IF((COUNTIFS(INCAPACIDADES!$C$1:$C$51,$I461,INCAPACIDADES!W$1:W$51,Z$1))&gt;0,2,IF(VLOOKUP($C461,BD!$D$1:$F$501,3,0)&gt;Z$1,0,3))),"")</f>
        <v/>
      </c>
      <c r="CU461" s="23" t="str">
        <f>+IF(AND(LEN($I461)&gt;5),IF(AND($J461&gt;AA$1,$J461&lt;=$AO$1),1,IF((COUNTIFS(INCAPACIDADES!$C$1:$C$51,$I461,INCAPACIDADES!X$1:X$51,AA$1))&gt;0,2,IF(VLOOKUP($C461,BD!$D$1:$F$501,3,0)&gt;AA$1,0,3))),"")</f>
        <v/>
      </c>
      <c r="CV461" s="23" t="str">
        <f>+IF(AND(LEN($I461)&gt;5),IF(AND($J461&gt;AB$1,$J461&lt;=$AO$1),1,IF((COUNTIFS(INCAPACIDADES!$C$1:$C$51,$I461,INCAPACIDADES!Y$1:Y$51,AB$1))&gt;0,2,IF(VLOOKUP($C461,BD!$D$1:$F$501,3,0)&gt;AB$1,0,3))),"")</f>
        <v/>
      </c>
      <c r="CW461" s="23" t="str">
        <f>+IF(AND(LEN($I461)&gt;5),IF(AND($J461&gt;AC$1,$J461&lt;=$AO$1),1,IF((COUNTIFS(INCAPACIDADES!$C$1:$C$51,$I461,INCAPACIDADES!Z$1:Z$51,AC$1))&gt;0,2,IF(VLOOKUP($C461,BD!$D$1:$F$501,3,0)&gt;AC$1,0,3))),"")</f>
        <v/>
      </c>
      <c r="CX461" s="23" t="str">
        <f>+IF(AND(LEN($I461)&gt;5),IF(AND($J461&gt;AD$1,$J461&lt;=$AO$1),1,IF((COUNTIFS(INCAPACIDADES!$C$1:$C$51,$I461,INCAPACIDADES!AA$1:AA$51,AD$1))&gt;0,2,IF(VLOOKUP($C461,BD!$D$1:$F$501,3,0)&gt;AD$1,0,3))),"")</f>
        <v/>
      </c>
      <c r="CY461" s="23" t="str">
        <f>+IF(AND(LEN($I461)&gt;5),IF(AND($J461&gt;AE$1,$J461&lt;=$AO$1),1,IF((COUNTIFS(INCAPACIDADES!$C$1:$C$51,$I461,INCAPACIDADES!AB$1:AB$51,AE$1))&gt;0,2,IF(VLOOKUP($C461,BD!$D$1:$F$501,3,0)&gt;AE$1,0,3))),"")</f>
        <v/>
      </c>
      <c r="CZ461" s="23" t="str">
        <f>+IF(AND(LEN($I461)&gt;5),IF(AND($J461&gt;AF$1,$J461&lt;=$AO$1),1,IF((COUNTIFS(INCAPACIDADES!$C$1:$C$51,$I461,INCAPACIDADES!AC$1:AC$51,AF$1))&gt;0,2,IF(VLOOKUP($C461,BD!$D$1:$F$501,3,0)&gt;AF$1,0,3))),"")</f>
        <v/>
      </c>
      <c r="DA461" s="23" t="str">
        <f>+IF(AND(LEN($I461)&gt;5),IF(AND($J461&gt;AG$1,$J461&lt;=$AO$1),1,IF((COUNTIFS(INCAPACIDADES!$C$1:$C$51,$I461,INCAPACIDADES!AD$1:AD$51,AG$1))&gt;0,2,IF(VLOOKUP($C461,BD!$D$1:$F$501,3,0)&gt;AG$1,0,3))),"")</f>
        <v/>
      </c>
      <c r="DB461" s="23" t="str">
        <f>+IF(AND(LEN($I461)&gt;5),IF(AND($J461&gt;AH$1,$J461&lt;=$AO$1),1,IF((COUNTIFS(INCAPACIDADES!$C$1:$C$51,$I461,INCAPACIDADES!AE$1:AE$51,AH$1))&gt;0,2,IF(VLOOKUP($C461,BD!$D$1:$F$501,3,0)&gt;AH$1,0,3))),"")</f>
        <v/>
      </c>
      <c r="DC461" s="23" t="str">
        <f>+IF(AND(LEN($I461)&gt;5),IF(AND($J461&gt;AI$1,$J461&lt;=$AO$1),1,IF((COUNTIFS(INCAPACIDADES!$C$1:$C$51,$I461,INCAPACIDADES!AF$1:AF$51,AI$1))&gt;0,2,IF(VLOOKUP($C461,BD!$D$1:$F$501,3,0)&gt;AI$1,0,3))),"")</f>
        <v/>
      </c>
      <c r="DD461" s="23" t="str">
        <f>+IF(AND(LEN($I461)&gt;5),IF(AND($J461&gt;AJ$1,$J461&lt;=$AO$1),1,IF((COUNTIFS(INCAPACIDADES!$C$1:$C$51,$I461,INCAPACIDADES!AG$1:AG$51,AJ$1))&gt;0,2,IF(VLOOKUP($C461,BD!$D$1:$F$501,3,0)&gt;AJ$1,0,3))),"")</f>
        <v/>
      </c>
      <c r="DE461" s="23" t="str">
        <f>+IF(AND(LEN($I461)&gt;5),IF(AND($J461&gt;AK$1,$J461&lt;=$AO$1),1,IF((COUNTIFS(INCAPACIDADES!$C$1:$C$51,$I461,INCAPACIDADES!AH$1:AH$51,AK$1))&gt;0,2,IF(VLOOKUP($C461,BD!$D$1:$F$501,3,0)&gt;AK$1,0,3))),"")</f>
        <v/>
      </c>
      <c r="DF461" s="23" t="str">
        <f>+IF(AND(LEN($I461)&gt;5),IF(AND($J461&gt;AL$1,$J461&lt;=$AO$1),1,IF((COUNTIFS(INCAPACIDADES!$C$1:$C$51,$I461,INCAPACIDADES!AI$1:AI$51,AL$1))&gt;0,2,IF(VLOOKUP($C461,BD!$D$1:$F$501,3,0)&gt;AL$1,0,3))),"")</f>
        <v/>
      </c>
      <c r="DG461" s="23" t="str">
        <f>+IF(AND(LEN($I461)&gt;5),IF(AND($J461&gt;AM$1,$J461&lt;=$AO$1),1,IF((COUNTIFS(INCAPACIDADES!$C$1:$C$51,$I461,INCAPACIDADES!AJ$1:AJ$51,AM$1))&gt;0,2,IF(VLOOKUP($C461,BD!$D$1:$F$501,3,0)&gt;AM$1,0,3))),"")</f>
        <v/>
      </c>
      <c r="DH461" s="23" t="str">
        <f>+IF(AND(LEN($I461)&gt;5),IF(AND($J461&gt;AN$1,$J461&lt;=$AO$1),1,IF((COUNTIFS(INCAPACIDADES!$C$1:$C$51,$I461,INCAPACIDADES!AK$1:AK$51,AN$1))&gt;0,2,IF(VLOOKUP($C461,BD!$D$1:$F$501,3,0)&gt;AN$1,0,3))),"")</f>
        <v/>
      </c>
      <c r="DI461" s="23" t="str">
        <f>+IF(AND(LEN($I461)&gt;5),IF(AND($J461&gt;AO$1,$J461&lt;=$AO$1),1,IF((COUNTIFS(INCAPACIDADES!$C$1:$C$51,$I461,INCAPACIDADES!AL$1:AL$51,AO$1))&gt;0,2,IF(VLOOKUP($C461,BD!$D$1:$F$501,3,0)&gt;AO$1,0,3))),"")</f>
        <v/>
      </c>
      <c r="DJ461" s="23" t="str">
        <f>+IF(LEN($I461)&gt;5,IF(ISERROR(VLOOKUP(N461,'CODIGO PAGO'!$B$2:$B$20,1,0)),1,IF(OR(AND(CH461=1,N461&lt;&gt;"N"),AND(CH461=3,N461&lt;&gt;"B"),AND(CH461=2,LEFT(TRIM(N461),1)&lt;&gt;"I")),1,IF(OR(AND(CH461=0,N461="N"),AND(CH461=0,N461="B"),AND(CH461=0,LEFT(TRIM(N461),1)="I")),1,0))),"")</f>
        <v/>
      </c>
      <c r="DK461" s="23" t="str">
        <f t="shared" si="279"/>
        <v/>
      </c>
      <c r="DL461" s="23" t="str">
        <f>+IF(LEN($I461)&gt;5,IF(ISERROR(VLOOKUP(P461,'CODIGO PAGO'!$B$2:$B$20,1,0)),1,IF(OR(AND(CJ461=1,P461&lt;&gt;"N"),AND(CJ461=3,P461&lt;&gt;"B"),AND(CJ461=2,LEFT(TRIM(P461),1)&lt;&gt;"I")),1,IF(OR(AND(CJ461=0,P461="N"),AND(CJ461=0,P461="B"),AND(CJ461=0,LEFT(TRIM(P461),1)="I")),1,0))),"")</f>
        <v/>
      </c>
      <c r="DM461" s="23" t="str">
        <f t="shared" si="280"/>
        <v/>
      </c>
      <c r="DN461" s="23" t="str">
        <f>+IF(LEN($I461)&gt;5,IF(ISERROR(VLOOKUP(R461,'CODIGO PAGO'!$B$2:$B$20,1,0)),1,IF(OR(AND(CL461=1,R461&lt;&gt;"N"),AND(CL461=3,R461&lt;&gt;"B"),AND(CL461=2,LEFT(TRIM(R461),1)&lt;&gt;"I")),1,IF(OR(AND(CL461=0,R461="N"),AND(CL461=0,R461="B"),AND(CL461=0,LEFT(TRIM(R461),1)="I")),1,0))),"")</f>
        <v/>
      </c>
      <c r="DO461" s="23" t="str">
        <f t="shared" si="281"/>
        <v/>
      </c>
      <c r="DP461" s="23" t="str">
        <f>+IF(LEN($I461)&gt;5,IF(ISERROR(VLOOKUP(T461,'CODIGO PAGO'!$B$2:$B$20,1,0)),1,IF(OR(AND(CN461=1,T461&lt;&gt;"N"),AND(CN461=3,T461&lt;&gt;"B"),AND(CN461=2,LEFT(TRIM(T461),1)&lt;&gt;"I")),1,IF(OR(AND(CN461=0,T461="N"),AND(CN461=0,T461="B"),AND(CN461=0,LEFT(TRIM(T461),1)="I")),1,0))),"")</f>
        <v/>
      </c>
      <c r="DQ461" s="23" t="str">
        <f t="shared" si="282"/>
        <v/>
      </c>
      <c r="DR461" s="23" t="str">
        <f>+IF(LEN($I461)&gt;5,IF(ISERROR(VLOOKUP(V461,'CODIGO PAGO'!$B$2:$B$20,1,0)),1,IF(OR(AND(CP461=1,V461&lt;&gt;"N"),AND(CP461=3,V461&lt;&gt;"B"),AND(CP461=2,LEFT(TRIM(V461),1)&lt;&gt;"I")),1,IF(OR(AND(CP461=0,V461="N"),AND(CP461=0,V461="B"),AND(CP461=0,LEFT(TRIM(V461),1)="I")),1,0))),"")</f>
        <v/>
      </c>
      <c r="DS461" s="23" t="str">
        <f t="shared" si="283"/>
        <v/>
      </c>
      <c r="DT461" s="23" t="str">
        <f>+IF(LEN($I461)&gt;5,IF(ISERROR(VLOOKUP(X461,'CODIGO PAGO'!$B$2:$B$20,1,0)),1,IF(OR(AND(CR461=1,X461&lt;&gt;"N"),AND(CR461=3,X461&lt;&gt;"B"),AND(CR461=2,LEFT(TRIM(X461),1)&lt;&gt;"I")),1,IF(OR(AND(CR461=0,X461="N"),AND(CR461=0,X461="B"),AND(CR461=0,LEFT(TRIM(X461),1)="I")),1,0))),"")</f>
        <v/>
      </c>
      <c r="DU461" s="23" t="str">
        <f t="shared" si="284"/>
        <v/>
      </c>
      <c r="DV461" s="23" t="str">
        <f>+IF(LEN($I461)&gt;5,IF(ISERROR(VLOOKUP(Z461,'CODIGO PAGO'!$B$2:$B$20,1,0)),1,IF(OR(AND(CT461=1,Z461&lt;&gt;"N"),AND(CT461=3,Z461&lt;&gt;"B"),AND(CT461=2,LEFT(TRIM(Z461),1)&lt;&gt;"I")),1,IF(OR(AND(CT461=0,Z461="N"),AND(CT461=0,Z461="B"),AND(CT461=0,LEFT(TRIM(Z461),1)="I")),1,0))),"")</f>
        <v/>
      </c>
      <c r="DW461" s="23" t="str">
        <f t="shared" si="285"/>
        <v/>
      </c>
      <c r="DX461" s="23" t="str">
        <f>+IF(LEN($I461)&gt;5,IF(ISERROR(VLOOKUP(AB461,'CODIGO PAGO'!$B$2:$B$20,1,0)),1,IF(OR(AND(CV461=1,AB461&lt;&gt;"N"),AND(CV461=3,AB461&lt;&gt;"B"),AND(CV461=2,LEFT(TRIM(AB461),1)&lt;&gt;"I")),1,IF(OR(AND(CV461=0,AB461="N"),AND(CV461=0,AB461="B"),AND(CV461=0,LEFT(TRIM(AB461),1)="I")),1,0))),"")</f>
        <v/>
      </c>
      <c r="DY461" s="23" t="str">
        <f t="shared" si="286"/>
        <v/>
      </c>
      <c r="DZ461" s="23" t="str">
        <f>+IF(LEN($I461)&gt;5,IF(ISERROR(VLOOKUP(AD461,'CODIGO PAGO'!$B$2:$B$20,1,0)),1,IF(OR(AND(CX461=1,AD461&lt;&gt;"N"),AND(CX461=3,AD461&lt;&gt;"B"),AND(CX461=2,LEFT(TRIM(AD461),1)&lt;&gt;"I")),1,IF(OR(AND(CX461=0,AD461="N"),AND(CX461=0,AD461="B"),AND(CX461=0,LEFT(TRIM(AD461),1)="I")),1,0))),"")</f>
        <v/>
      </c>
      <c r="EA461" s="23" t="str">
        <f t="shared" si="287"/>
        <v/>
      </c>
      <c r="EB461" s="23" t="str">
        <f>+IF(LEN($I461)&gt;5,IF(ISERROR(VLOOKUP(AF461,'CODIGO PAGO'!$B$2:$B$20,1,0)),1,IF(OR(AND(CZ461=1,AF461&lt;&gt;"N"),AND(CZ461=3,AF461&lt;&gt;"B"),AND(CZ461=2,LEFT(TRIM(AF461),1)&lt;&gt;"I")),1,IF(OR(AND(CZ461=0,AF461="N"),AND(CZ461=0,AF461="B"),AND(CZ461=0,LEFT(TRIM(AF461),1)="I")),1,0))),"")</f>
        <v/>
      </c>
      <c r="EC461" s="23" t="str">
        <f t="shared" si="288"/>
        <v/>
      </c>
      <c r="ED461" s="23" t="str">
        <f>+IF(LEN($I461)&gt;5,IF(ISERROR(VLOOKUP(AH461,'CODIGO PAGO'!$B$2:$B$20,1,0)),1,IF(OR(AND(DB461=1,AH461&lt;&gt;"N"),AND(DB461=3,AH461&lt;&gt;"B"),AND(DB461=2,LEFT(TRIM(AH461),1)&lt;&gt;"I")),1,IF(OR(AND(DB461=0,AH461="N"),AND(DB461=0,AH461="B"),AND(DB461=0,LEFT(TRIM(AH461),1)="I")),1,0))),"")</f>
        <v/>
      </c>
      <c r="EE461" s="23" t="str">
        <f t="shared" si="289"/>
        <v/>
      </c>
      <c r="EF461" s="23" t="str">
        <f>+IF(LEN($I461)&gt;5,IF(ISERROR(VLOOKUP(AJ461,'CODIGO PAGO'!$B$2:$B$20,1,0)),1,IF(OR(AND(DD461=1,AJ461&lt;&gt;"N"),AND(DD461=3,AJ461&lt;&gt;"B"),AND(DD461=2,LEFT(TRIM(AJ461),1)&lt;&gt;"I")),1,IF(OR(AND(DD461=0,AJ461="N"),AND(DD461=0,AJ461="B"),AND(DD461=0,LEFT(TRIM(AJ461),1)="I")),1,0))),"")</f>
        <v/>
      </c>
      <c r="EG461" s="23" t="str">
        <f t="shared" si="290"/>
        <v/>
      </c>
      <c r="EH461" s="23" t="str">
        <f>+IF(LEN($I461)&gt;5,IF(ISERROR(VLOOKUP(AL461,'CODIGO PAGO'!$B$2:$B$20,1,0)),1,IF(OR(AND(DF461=1,AL461&lt;&gt;"N"),AND(DF461=3,AL461&lt;&gt;"B"),AND(DF461=2,LEFT(TRIM(AL461),1)&lt;&gt;"I")),1,IF(OR(AND(DF461=0,AL461="N"),AND(DF461=0,AL461="B"),AND(DF461=0,LEFT(TRIM(AL461),1)="I")),1,0))),"")</f>
        <v/>
      </c>
      <c r="EI461" s="23" t="str">
        <f t="shared" si="291"/>
        <v/>
      </c>
      <c r="EJ461" s="23" t="str">
        <f>+IF(LEN($I461)&gt;5,IF(ISERROR(VLOOKUP(AN461,'CODIGO PAGO'!$B$2:$B$20,1,0)),1,IF(OR(AND(DH461=1,AN461&lt;&gt;"N"),AND(DH461=3,AN461&lt;&gt;"B"),AND(DH461=2,LEFT(TRIM(AN461),1)&lt;&gt;"I")),1,IF(OR(AND(DH461=0,AN461="N"),AND(DH461=0,AN461="B"),AND(DH461=0,LEFT(TRIM(AN461),1)="I")),1,0))),"")</f>
        <v/>
      </c>
      <c r="EK461" s="23" t="str">
        <f t="shared" si="292"/>
        <v/>
      </c>
      <c r="EL461" s="24" t="str">
        <f t="shared" si="293"/>
        <v/>
      </c>
    </row>
    <row r="462" spans="1:142" s="26" customFormat="1">
      <c r="A462" s="15" t="str">
        <f t="shared" si="259"/>
        <v/>
      </c>
      <c r="B462" s="1" t="str">
        <f>+IF(LEN(I462)&gt;5,'CODIGO PAGO'!$B$28,"")</f>
        <v/>
      </c>
      <c r="C462" s="1" t="str">
        <f>+IF(LEN($I462)&gt;5,BD!D462,"")</f>
        <v/>
      </c>
      <c r="D462" s="168" t="str">
        <f>+IF(LEN($I462)&gt;5,BD!A462,"")</f>
        <v/>
      </c>
      <c r="E462" s="1" t="str">
        <f>+IF(LEN($I462)&gt;5,BD!B462,"")</f>
        <v/>
      </c>
      <c r="F462" s="1" t="str">
        <f>+IF(LEN($I462)&gt;5,BD!C462,"")</f>
        <v/>
      </c>
      <c r="G462" s="141"/>
      <c r="H462" s="141"/>
      <c r="I462" s="1" t="str">
        <f>+IF(LEN(BD!G462)&gt;5,BD!G462,"")</f>
        <v/>
      </c>
      <c r="J462" s="167" t="str">
        <f>+IF(LEN($I462)&gt;5,BD!E462,"")</f>
        <v/>
      </c>
      <c r="K462" s="6" t="str">
        <f t="shared" si="260"/>
        <v/>
      </c>
      <c r="L462" s="87" t="str">
        <f>+IF(LEN($I462)&gt;5,BD!H462,"")</f>
        <v/>
      </c>
      <c r="M462" s="40" t="str">
        <f t="shared" si="261"/>
        <v/>
      </c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4" t="str">
        <f t="shared" si="262"/>
        <v/>
      </c>
      <c r="AQ462" s="5" t="str">
        <f t="shared" si="263"/>
        <v/>
      </c>
      <c r="AR462" s="91" t="str">
        <f t="shared" si="264"/>
        <v/>
      </c>
      <c r="AS462" s="5" t="str">
        <f t="shared" si="265"/>
        <v/>
      </c>
      <c r="AT462" s="91" t="str">
        <f t="shared" si="266"/>
        <v/>
      </c>
      <c r="AU462" s="4" t="str">
        <f t="shared" si="267"/>
        <v/>
      </c>
      <c r="AV462" s="4" t="str">
        <f t="shared" si="268"/>
        <v/>
      </c>
      <c r="AW462" s="4" t="str">
        <f t="shared" si="269"/>
        <v/>
      </c>
      <c r="AX462" s="4" t="str">
        <f t="shared" si="270"/>
        <v/>
      </c>
      <c r="AY462" s="88" t="str">
        <f t="shared" si="271"/>
        <v/>
      </c>
      <c r="AZ462" s="17" t="str">
        <f t="shared" si="272"/>
        <v/>
      </c>
      <c r="BA462" s="18" t="str">
        <f t="shared" si="273"/>
        <v/>
      </c>
      <c r="BB462" s="19" t="str">
        <f>+IF(LEN(I462)&gt;5,IF(INT(RIGHT(B462,1))=9,0.5*L462*AY462,INT(MID(B462,5,LEN(B462)-4))*L462)+IFERROR(VLOOKUP(I462,AJUSTES!$A$1:$I$50,9,0),0),"")</f>
        <v/>
      </c>
      <c r="BC462" s="12"/>
      <c r="BD462" s="19" t="str">
        <f t="shared" si="274"/>
        <v/>
      </c>
      <c r="BE462" s="18" t="str">
        <f t="shared" si="275"/>
        <v/>
      </c>
      <c r="BF462" s="139" t="str">
        <f t="shared" si="276"/>
        <v/>
      </c>
      <c r="BG462" s="114"/>
      <c r="BH462" s="18" t="str">
        <f t="shared" si="277"/>
        <v/>
      </c>
      <c r="BI462" s="13"/>
      <c r="BJ462" s="12"/>
      <c r="BK462" s="12"/>
      <c r="BL462" s="145"/>
      <c r="BM462" s="12"/>
      <c r="BN462" s="12"/>
      <c r="BO462" s="12"/>
      <c r="BP462" s="12"/>
      <c r="BQ462" s="12"/>
      <c r="BR462" s="12"/>
      <c r="BS462" s="146"/>
      <c r="BT462" s="14"/>
      <c r="BU462" s="12"/>
      <c r="BV462" s="12"/>
      <c r="BW462" s="12"/>
      <c r="BX462" s="12"/>
      <c r="BY462" s="12"/>
      <c r="BZ462" s="144"/>
      <c r="CA462" s="107" t="str">
        <f>+IF(LEN($I462)&gt;5,IF(BD!F462="N/A","",BD!F462),"")</f>
        <v/>
      </c>
      <c r="CB462" s="21"/>
      <c r="CC462" s="147"/>
      <c r="CD462" s="148"/>
      <c r="CE462" s="8" t="str">
        <f>+IF(LEN(I462)&gt;5,BD!M462,"")</f>
        <v/>
      </c>
      <c r="CF462" s="16" t="str">
        <f>+IF(LEN(I462)&gt;5,BD!N462,"")</f>
        <v/>
      </c>
      <c r="CG462" s="3" t="str">
        <f t="shared" si="278"/>
        <v/>
      </c>
      <c r="CH462" s="23" t="str">
        <f>+IF(AND(LEN($I462)&gt;5),IF(AND($J462&gt;N$1,$J462&lt;=$AO$1),1,IF((COUNTIFS(INCAPACIDADES!$C$1:$C$51,$I462,INCAPACIDADES!K$1:K$51,N$1))&gt;0,2,IF(VLOOKUP($C462,BD!$D$1:$F$501,3,0)&gt;N$1,0,3))),"")</f>
        <v/>
      </c>
      <c r="CI462" s="23" t="str">
        <f>+IF(AND(LEN($I462)&gt;5),IF(AND($J462&gt;O$1,$J462&lt;=$AO$1),1,IF((COUNTIFS(INCAPACIDADES!$C$1:$C$51,$I462,INCAPACIDADES!L$1:L$51,O$1))&gt;0,2,IF(VLOOKUP($C462,BD!$D$1:$F$501,3,0)&gt;O$1,0,3))),"")</f>
        <v/>
      </c>
      <c r="CJ462" s="23" t="str">
        <f>+IF(AND(LEN($I462)&gt;5),IF(AND($J462&gt;P$1,$J462&lt;=$AO$1),1,IF((COUNTIFS(INCAPACIDADES!$C$1:$C$51,$I462,INCAPACIDADES!M$1:M$51,P$1))&gt;0,2,IF(VLOOKUP($C462,BD!$D$1:$F$501,3,0)&gt;P$1,0,3))),"")</f>
        <v/>
      </c>
      <c r="CK462" s="23" t="str">
        <f>+IF(AND(LEN($I462)&gt;5),IF(AND($J462&gt;Q$1,$J462&lt;=$AO$1),1,IF((COUNTIFS(INCAPACIDADES!$C$1:$C$51,$I462,INCAPACIDADES!N$1:N$51,Q$1))&gt;0,2,IF(VLOOKUP($C462,BD!$D$1:$F$501,3,0)&gt;Q$1,0,3))),"")</f>
        <v/>
      </c>
      <c r="CL462" s="23" t="str">
        <f>+IF(AND(LEN($I462)&gt;5),IF(AND($J462&gt;R$1,$J462&lt;=$AO$1),1,IF((COUNTIFS(INCAPACIDADES!$C$1:$C$51,$I462,INCAPACIDADES!O$1:O$51,R$1))&gt;0,2,IF(VLOOKUP($C462,BD!$D$1:$F$501,3,0)&gt;R$1,0,3))),"")</f>
        <v/>
      </c>
      <c r="CM462" s="23" t="str">
        <f>+IF(AND(LEN($I462)&gt;5),IF(AND($J462&gt;S$1,$J462&lt;=$AO$1),1,IF((COUNTIFS(INCAPACIDADES!$C$1:$C$51,$I462,INCAPACIDADES!P$1:P$51,S$1))&gt;0,2,IF(VLOOKUP($C462,BD!$D$1:$F$501,3,0)&gt;S$1,0,3))),"")</f>
        <v/>
      </c>
      <c r="CN462" s="23" t="str">
        <f>+IF(AND(LEN($I462)&gt;5),IF(AND($J462&gt;T$1,$J462&lt;=$AO$1),1,IF((COUNTIFS(INCAPACIDADES!$C$1:$C$51,$I462,INCAPACIDADES!Q$1:Q$51,T$1))&gt;0,2,IF(VLOOKUP($C462,BD!$D$1:$F$501,3,0)&gt;T$1,0,3))),"")</f>
        <v/>
      </c>
      <c r="CO462" s="23" t="str">
        <f>+IF(AND(LEN($I462)&gt;5),IF(AND($J462&gt;U$1,$J462&lt;=$AO$1),1,IF((COUNTIFS(INCAPACIDADES!$C$1:$C$51,$I462,INCAPACIDADES!R$1:R$51,U$1))&gt;0,2,IF(VLOOKUP($C462,BD!$D$1:$F$501,3,0)&gt;U$1,0,3))),"")</f>
        <v/>
      </c>
      <c r="CP462" s="23" t="str">
        <f>+IF(AND(LEN($I462)&gt;5),IF(AND($J462&gt;V$1,$J462&lt;=$AO$1),1,IF((COUNTIFS(INCAPACIDADES!$C$1:$C$51,$I462,INCAPACIDADES!S$1:S$51,V$1))&gt;0,2,IF(VLOOKUP($C462,BD!$D$1:$F$501,3,0)&gt;V$1,0,3))),"")</f>
        <v/>
      </c>
      <c r="CQ462" s="23" t="str">
        <f>+IF(AND(LEN($I462)&gt;5),IF(AND($J462&gt;W$1,$J462&lt;=$AO$1),1,IF((COUNTIFS(INCAPACIDADES!$C$1:$C$51,$I462,INCAPACIDADES!T$1:T$51,W$1))&gt;0,2,IF(VLOOKUP($C462,BD!$D$1:$F$501,3,0)&gt;W$1,0,3))),"")</f>
        <v/>
      </c>
      <c r="CR462" s="23" t="str">
        <f>+IF(AND(LEN($I462)&gt;5),IF(AND($J462&gt;X$1,$J462&lt;=$AO$1),1,IF((COUNTIFS(INCAPACIDADES!$C$1:$C$51,$I462,INCAPACIDADES!U$1:U$51,X$1))&gt;0,2,IF(VLOOKUP($C462,BD!$D$1:$F$501,3,0)&gt;X$1,0,3))),"")</f>
        <v/>
      </c>
      <c r="CS462" s="23" t="str">
        <f>+IF(AND(LEN($I462)&gt;5),IF(AND($J462&gt;Y$1,$J462&lt;=$AO$1),1,IF((COUNTIFS(INCAPACIDADES!$C$1:$C$51,$I462,INCAPACIDADES!V$1:V$51,Y$1))&gt;0,2,IF(VLOOKUP($C462,BD!$D$1:$F$501,3,0)&gt;Y$1,0,3))),"")</f>
        <v/>
      </c>
      <c r="CT462" s="23" t="str">
        <f>+IF(AND(LEN($I462)&gt;5),IF(AND($J462&gt;Z$1,$J462&lt;=$AO$1),1,IF((COUNTIFS(INCAPACIDADES!$C$1:$C$51,$I462,INCAPACIDADES!W$1:W$51,Z$1))&gt;0,2,IF(VLOOKUP($C462,BD!$D$1:$F$501,3,0)&gt;Z$1,0,3))),"")</f>
        <v/>
      </c>
      <c r="CU462" s="23" t="str">
        <f>+IF(AND(LEN($I462)&gt;5),IF(AND($J462&gt;AA$1,$J462&lt;=$AO$1),1,IF((COUNTIFS(INCAPACIDADES!$C$1:$C$51,$I462,INCAPACIDADES!X$1:X$51,AA$1))&gt;0,2,IF(VLOOKUP($C462,BD!$D$1:$F$501,3,0)&gt;AA$1,0,3))),"")</f>
        <v/>
      </c>
      <c r="CV462" s="23" t="str">
        <f>+IF(AND(LEN($I462)&gt;5),IF(AND($J462&gt;AB$1,$J462&lt;=$AO$1),1,IF((COUNTIFS(INCAPACIDADES!$C$1:$C$51,$I462,INCAPACIDADES!Y$1:Y$51,AB$1))&gt;0,2,IF(VLOOKUP($C462,BD!$D$1:$F$501,3,0)&gt;AB$1,0,3))),"")</f>
        <v/>
      </c>
      <c r="CW462" s="23" t="str">
        <f>+IF(AND(LEN($I462)&gt;5),IF(AND($J462&gt;AC$1,$J462&lt;=$AO$1),1,IF((COUNTIFS(INCAPACIDADES!$C$1:$C$51,$I462,INCAPACIDADES!Z$1:Z$51,AC$1))&gt;0,2,IF(VLOOKUP($C462,BD!$D$1:$F$501,3,0)&gt;AC$1,0,3))),"")</f>
        <v/>
      </c>
      <c r="CX462" s="23" t="str">
        <f>+IF(AND(LEN($I462)&gt;5),IF(AND($J462&gt;AD$1,$J462&lt;=$AO$1),1,IF((COUNTIFS(INCAPACIDADES!$C$1:$C$51,$I462,INCAPACIDADES!AA$1:AA$51,AD$1))&gt;0,2,IF(VLOOKUP($C462,BD!$D$1:$F$501,3,0)&gt;AD$1,0,3))),"")</f>
        <v/>
      </c>
      <c r="CY462" s="23" t="str">
        <f>+IF(AND(LEN($I462)&gt;5),IF(AND($J462&gt;AE$1,$J462&lt;=$AO$1),1,IF((COUNTIFS(INCAPACIDADES!$C$1:$C$51,$I462,INCAPACIDADES!AB$1:AB$51,AE$1))&gt;0,2,IF(VLOOKUP($C462,BD!$D$1:$F$501,3,0)&gt;AE$1,0,3))),"")</f>
        <v/>
      </c>
      <c r="CZ462" s="23" t="str">
        <f>+IF(AND(LEN($I462)&gt;5),IF(AND($J462&gt;AF$1,$J462&lt;=$AO$1),1,IF((COUNTIFS(INCAPACIDADES!$C$1:$C$51,$I462,INCAPACIDADES!AC$1:AC$51,AF$1))&gt;0,2,IF(VLOOKUP($C462,BD!$D$1:$F$501,3,0)&gt;AF$1,0,3))),"")</f>
        <v/>
      </c>
      <c r="DA462" s="23" t="str">
        <f>+IF(AND(LEN($I462)&gt;5),IF(AND($J462&gt;AG$1,$J462&lt;=$AO$1),1,IF((COUNTIFS(INCAPACIDADES!$C$1:$C$51,$I462,INCAPACIDADES!AD$1:AD$51,AG$1))&gt;0,2,IF(VLOOKUP($C462,BD!$D$1:$F$501,3,0)&gt;AG$1,0,3))),"")</f>
        <v/>
      </c>
      <c r="DB462" s="23" t="str">
        <f>+IF(AND(LEN($I462)&gt;5),IF(AND($J462&gt;AH$1,$J462&lt;=$AO$1),1,IF((COUNTIFS(INCAPACIDADES!$C$1:$C$51,$I462,INCAPACIDADES!AE$1:AE$51,AH$1))&gt;0,2,IF(VLOOKUP($C462,BD!$D$1:$F$501,3,0)&gt;AH$1,0,3))),"")</f>
        <v/>
      </c>
      <c r="DC462" s="23" t="str">
        <f>+IF(AND(LEN($I462)&gt;5),IF(AND($J462&gt;AI$1,$J462&lt;=$AO$1),1,IF((COUNTIFS(INCAPACIDADES!$C$1:$C$51,$I462,INCAPACIDADES!AF$1:AF$51,AI$1))&gt;0,2,IF(VLOOKUP($C462,BD!$D$1:$F$501,3,0)&gt;AI$1,0,3))),"")</f>
        <v/>
      </c>
      <c r="DD462" s="23" t="str">
        <f>+IF(AND(LEN($I462)&gt;5),IF(AND($J462&gt;AJ$1,$J462&lt;=$AO$1),1,IF((COUNTIFS(INCAPACIDADES!$C$1:$C$51,$I462,INCAPACIDADES!AG$1:AG$51,AJ$1))&gt;0,2,IF(VLOOKUP($C462,BD!$D$1:$F$501,3,0)&gt;AJ$1,0,3))),"")</f>
        <v/>
      </c>
      <c r="DE462" s="23" t="str">
        <f>+IF(AND(LEN($I462)&gt;5),IF(AND($J462&gt;AK$1,$J462&lt;=$AO$1),1,IF((COUNTIFS(INCAPACIDADES!$C$1:$C$51,$I462,INCAPACIDADES!AH$1:AH$51,AK$1))&gt;0,2,IF(VLOOKUP($C462,BD!$D$1:$F$501,3,0)&gt;AK$1,0,3))),"")</f>
        <v/>
      </c>
      <c r="DF462" s="23" t="str">
        <f>+IF(AND(LEN($I462)&gt;5),IF(AND($J462&gt;AL$1,$J462&lt;=$AO$1),1,IF((COUNTIFS(INCAPACIDADES!$C$1:$C$51,$I462,INCAPACIDADES!AI$1:AI$51,AL$1))&gt;0,2,IF(VLOOKUP($C462,BD!$D$1:$F$501,3,0)&gt;AL$1,0,3))),"")</f>
        <v/>
      </c>
      <c r="DG462" s="23" t="str">
        <f>+IF(AND(LEN($I462)&gt;5),IF(AND($J462&gt;AM$1,$J462&lt;=$AO$1),1,IF((COUNTIFS(INCAPACIDADES!$C$1:$C$51,$I462,INCAPACIDADES!AJ$1:AJ$51,AM$1))&gt;0,2,IF(VLOOKUP($C462,BD!$D$1:$F$501,3,0)&gt;AM$1,0,3))),"")</f>
        <v/>
      </c>
      <c r="DH462" s="23" t="str">
        <f>+IF(AND(LEN($I462)&gt;5),IF(AND($J462&gt;AN$1,$J462&lt;=$AO$1),1,IF((COUNTIFS(INCAPACIDADES!$C$1:$C$51,$I462,INCAPACIDADES!AK$1:AK$51,AN$1))&gt;0,2,IF(VLOOKUP($C462,BD!$D$1:$F$501,3,0)&gt;AN$1,0,3))),"")</f>
        <v/>
      </c>
      <c r="DI462" s="23" t="str">
        <f>+IF(AND(LEN($I462)&gt;5),IF(AND($J462&gt;AO$1,$J462&lt;=$AO$1),1,IF((COUNTIFS(INCAPACIDADES!$C$1:$C$51,$I462,INCAPACIDADES!AL$1:AL$51,AO$1))&gt;0,2,IF(VLOOKUP($C462,BD!$D$1:$F$501,3,0)&gt;AO$1,0,3))),"")</f>
        <v/>
      </c>
      <c r="DJ462" s="23" t="str">
        <f>+IF(LEN($I462)&gt;5,IF(ISERROR(VLOOKUP(N462,'CODIGO PAGO'!$B$2:$B$20,1,0)),1,IF(OR(AND(CH462=1,N462&lt;&gt;"N"),AND(CH462=3,N462&lt;&gt;"B"),AND(CH462=2,LEFT(TRIM(N462),1)&lt;&gt;"I")),1,IF(OR(AND(CH462=0,N462="N"),AND(CH462=0,N462="B"),AND(CH462=0,LEFT(TRIM(N462),1)="I")),1,0))),"")</f>
        <v/>
      </c>
      <c r="DK462" s="23" t="str">
        <f t="shared" si="279"/>
        <v/>
      </c>
      <c r="DL462" s="23" t="str">
        <f>+IF(LEN($I462)&gt;5,IF(ISERROR(VLOOKUP(P462,'CODIGO PAGO'!$B$2:$B$20,1,0)),1,IF(OR(AND(CJ462=1,P462&lt;&gt;"N"),AND(CJ462=3,P462&lt;&gt;"B"),AND(CJ462=2,LEFT(TRIM(P462),1)&lt;&gt;"I")),1,IF(OR(AND(CJ462=0,P462="N"),AND(CJ462=0,P462="B"),AND(CJ462=0,LEFT(TRIM(P462),1)="I")),1,0))),"")</f>
        <v/>
      </c>
      <c r="DM462" s="23" t="str">
        <f t="shared" si="280"/>
        <v/>
      </c>
      <c r="DN462" s="23" t="str">
        <f>+IF(LEN($I462)&gt;5,IF(ISERROR(VLOOKUP(R462,'CODIGO PAGO'!$B$2:$B$20,1,0)),1,IF(OR(AND(CL462=1,R462&lt;&gt;"N"),AND(CL462=3,R462&lt;&gt;"B"),AND(CL462=2,LEFT(TRIM(R462),1)&lt;&gt;"I")),1,IF(OR(AND(CL462=0,R462="N"),AND(CL462=0,R462="B"),AND(CL462=0,LEFT(TRIM(R462),1)="I")),1,0))),"")</f>
        <v/>
      </c>
      <c r="DO462" s="23" t="str">
        <f t="shared" si="281"/>
        <v/>
      </c>
      <c r="DP462" s="23" t="str">
        <f>+IF(LEN($I462)&gt;5,IF(ISERROR(VLOOKUP(T462,'CODIGO PAGO'!$B$2:$B$20,1,0)),1,IF(OR(AND(CN462=1,T462&lt;&gt;"N"),AND(CN462=3,T462&lt;&gt;"B"),AND(CN462=2,LEFT(TRIM(T462),1)&lt;&gt;"I")),1,IF(OR(AND(CN462=0,T462="N"),AND(CN462=0,T462="B"),AND(CN462=0,LEFT(TRIM(T462),1)="I")),1,0))),"")</f>
        <v/>
      </c>
      <c r="DQ462" s="23" t="str">
        <f t="shared" si="282"/>
        <v/>
      </c>
      <c r="DR462" s="23" t="str">
        <f>+IF(LEN($I462)&gt;5,IF(ISERROR(VLOOKUP(V462,'CODIGO PAGO'!$B$2:$B$20,1,0)),1,IF(OR(AND(CP462=1,V462&lt;&gt;"N"),AND(CP462=3,V462&lt;&gt;"B"),AND(CP462=2,LEFT(TRIM(V462),1)&lt;&gt;"I")),1,IF(OR(AND(CP462=0,V462="N"),AND(CP462=0,V462="B"),AND(CP462=0,LEFT(TRIM(V462),1)="I")),1,0))),"")</f>
        <v/>
      </c>
      <c r="DS462" s="23" t="str">
        <f t="shared" si="283"/>
        <v/>
      </c>
      <c r="DT462" s="23" t="str">
        <f>+IF(LEN($I462)&gt;5,IF(ISERROR(VLOOKUP(X462,'CODIGO PAGO'!$B$2:$B$20,1,0)),1,IF(OR(AND(CR462=1,X462&lt;&gt;"N"),AND(CR462=3,X462&lt;&gt;"B"),AND(CR462=2,LEFT(TRIM(X462),1)&lt;&gt;"I")),1,IF(OR(AND(CR462=0,X462="N"),AND(CR462=0,X462="B"),AND(CR462=0,LEFT(TRIM(X462),1)="I")),1,0))),"")</f>
        <v/>
      </c>
      <c r="DU462" s="23" t="str">
        <f t="shared" si="284"/>
        <v/>
      </c>
      <c r="DV462" s="23" t="str">
        <f>+IF(LEN($I462)&gt;5,IF(ISERROR(VLOOKUP(Z462,'CODIGO PAGO'!$B$2:$B$20,1,0)),1,IF(OR(AND(CT462=1,Z462&lt;&gt;"N"),AND(CT462=3,Z462&lt;&gt;"B"),AND(CT462=2,LEFT(TRIM(Z462),1)&lt;&gt;"I")),1,IF(OR(AND(CT462=0,Z462="N"),AND(CT462=0,Z462="B"),AND(CT462=0,LEFT(TRIM(Z462),1)="I")),1,0))),"")</f>
        <v/>
      </c>
      <c r="DW462" s="23" t="str">
        <f t="shared" si="285"/>
        <v/>
      </c>
      <c r="DX462" s="23" t="str">
        <f>+IF(LEN($I462)&gt;5,IF(ISERROR(VLOOKUP(AB462,'CODIGO PAGO'!$B$2:$B$20,1,0)),1,IF(OR(AND(CV462=1,AB462&lt;&gt;"N"),AND(CV462=3,AB462&lt;&gt;"B"),AND(CV462=2,LEFT(TRIM(AB462),1)&lt;&gt;"I")),1,IF(OR(AND(CV462=0,AB462="N"),AND(CV462=0,AB462="B"),AND(CV462=0,LEFT(TRIM(AB462),1)="I")),1,0))),"")</f>
        <v/>
      </c>
      <c r="DY462" s="23" t="str">
        <f t="shared" si="286"/>
        <v/>
      </c>
      <c r="DZ462" s="23" t="str">
        <f>+IF(LEN($I462)&gt;5,IF(ISERROR(VLOOKUP(AD462,'CODIGO PAGO'!$B$2:$B$20,1,0)),1,IF(OR(AND(CX462=1,AD462&lt;&gt;"N"),AND(CX462=3,AD462&lt;&gt;"B"),AND(CX462=2,LEFT(TRIM(AD462),1)&lt;&gt;"I")),1,IF(OR(AND(CX462=0,AD462="N"),AND(CX462=0,AD462="B"),AND(CX462=0,LEFT(TRIM(AD462),1)="I")),1,0))),"")</f>
        <v/>
      </c>
      <c r="EA462" s="23" t="str">
        <f t="shared" si="287"/>
        <v/>
      </c>
      <c r="EB462" s="23" t="str">
        <f>+IF(LEN($I462)&gt;5,IF(ISERROR(VLOOKUP(AF462,'CODIGO PAGO'!$B$2:$B$20,1,0)),1,IF(OR(AND(CZ462=1,AF462&lt;&gt;"N"),AND(CZ462=3,AF462&lt;&gt;"B"),AND(CZ462=2,LEFT(TRIM(AF462),1)&lt;&gt;"I")),1,IF(OR(AND(CZ462=0,AF462="N"),AND(CZ462=0,AF462="B"),AND(CZ462=0,LEFT(TRIM(AF462),1)="I")),1,0))),"")</f>
        <v/>
      </c>
      <c r="EC462" s="23" t="str">
        <f t="shared" si="288"/>
        <v/>
      </c>
      <c r="ED462" s="23" t="str">
        <f>+IF(LEN($I462)&gt;5,IF(ISERROR(VLOOKUP(AH462,'CODIGO PAGO'!$B$2:$B$20,1,0)),1,IF(OR(AND(DB462=1,AH462&lt;&gt;"N"),AND(DB462=3,AH462&lt;&gt;"B"),AND(DB462=2,LEFT(TRIM(AH462),1)&lt;&gt;"I")),1,IF(OR(AND(DB462=0,AH462="N"),AND(DB462=0,AH462="B"),AND(DB462=0,LEFT(TRIM(AH462),1)="I")),1,0))),"")</f>
        <v/>
      </c>
      <c r="EE462" s="23" t="str">
        <f t="shared" si="289"/>
        <v/>
      </c>
      <c r="EF462" s="23" t="str">
        <f>+IF(LEN($I462)&gt;5,IF(ISERROR(VLOOKUP(AJ462,'CODIGO PAGO'!$B$2:$B$20,1,0)),1,IF(OR(AND(DD462=1,AJ462&lt;&gt;"N"),AND(DD462=3,AJ462&lt;&gt;"B"),AND(DD462=2,LEFT(TRIM(AJ462),1)&lt;&gt;"I")),1,IF(OR(AND(DD462=0,AJ462="N"),AND(DD462=0,AJ462="B"),AND(DD462=0,LEFT(TRIM(AJ462),1)="I")),1,0))),"")</f>
        <v/>
      </c>
      <c r="EG462" s="23" t="str">
        <f t="shared" si="290"/>
        <v/>
      </c>
      <c r="EH462" s="23" t="str">
        <f>+IF(LEN($I462)&gt;5,IF(ISERROR(VLOOKUP(AL462,'CODIGO PAGO'!$B$2:$B$20,1,0)),1,IF(OR(AND(DF462=1,AL462&lt;&gt;"N"),AND(DF462=3,AL462&lt;&gt;"B"),AND(DF462=2,LEFT(TRIM(AL462),1)&lt;&gt;"I")),1,IF(OR(AND(DF462=0,AL462="N"),AND(DF462=0,AL462="B"),AND(DF462=0,LEFT(TRIM(AL462),1)="I")),1,0))),"")</f>
        <v/>
      </c>
      <c r="EI462" s="23" t="str">
        <f t="shared" si="291"/>
        <v/>
      </c>
      <c r="EJ462" s="23" t="str">
        <f>+IF(LEN($I462)&gt;5,IF(ISERROR(VLOOKUP(AN462,'CODIGO PAGO'!$B$2:$B$20,1,0)),1,IF(OR(AND(DH462=1,AN462&lt;&gt;"N"),AND(DH462=3,AN462&lt;&gt;"B"),AND(DH462=2,LEFT(TRIM(AN462),1)&lt;&gt;"I")),1,IF(OR(AND(DH462=0,AN462="N"),AND(DH462=0,AN462="B"),AND(DH462=0,LEFT(TRIM(AN462),1)="I")),1,0))),"")</f>
        <v/>
      </c>
      <c r="EK462" s="23" t="str">
        <f t="shared" si="292"/>
        <v/>
      </c>
      <c r="EL462" s="24" t="str">
        <f t="shared" si="293"/>
        <v/>
      </c>
    </row>
    <row r="463" spans="1:142" s="26" customFormat="1">
      <c r="A463" s="15" t="str">
        <f t="shared" si="259"/>
        <v/>
      </c>
      <c r="B463" s="1" t="str">
        <f>+IF(LEN(I463)&gt;5,'CODIGO PAGO'!$B$28,"")</f>
        <v/>
      </c>
      <c r="C463" s="1" t="str">
        <f>+IF(LEN($I463)&gt;5,BD!D463,"")</f>
        <v/>
      </c>
      <c r="D463" s="168" t="str">
        <f>+IF(LEN($I463)&gt;5,BD!A463,"")</f>
        <v/>
      </c>
      <c r="E463" s="1" t="str">
        <f>+IF(LEN($I463)&gt;5,BD!B463,"")</f>
        <v/>
      </c>
      <c r="F463" s="1" t="str">
        <f>+IF(LEN($I463)&gt;5,BD!C463,"")</f>
        <v/>
      </c>
      <c r="G463" s="141"/>
      <c r="H463" s="141"/>
      <c r="I463" s="1" t="str">
        <f>+IF(LEN(BD!G463)&gt;5,BD!G463,"")</f>
        <v/>
      </c>
      <c r="J463" s="167" t="str">
        <f>+IF(LEN($I463)&gt;5,BD!E463,"")</f>
        <v/>
      </c>
      <c r="K463" s="6" t="str">
        <f t="shared" si="260"/>
        <v/>
      </c>
      <c r="L463" s="87" t="str">
        <f>+IF(LEN($I463)&gt;5,BD!H463,"")</f>
        <v/>
      </c>
      <c r="M463" s="40" t="str">
        <f t="shared" si="261"/>
        <v/>
      </c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4" t="str">
        <f t="shared" si="262"/>
        <v/>
      </c>
      <c r="AQ463" s="5" t="str">
        <f t="shared" si="263"/>
        <v/>
      </c>
      <c r="AR463" s="91" t="str">
        <f t="shared" si="264"/>
        <v/>
      </c>
      <c r="AS463" s="5" t="str">
        <f t="shared" si="265"/>
        <v/>
      </c>
      <c r="AT463" s="91" t="str">
        <f t="shared" si="266"/>
        <v/>
      </c>
      <c r="AU463" s="4" t="str">
        <f t="shared" si="267"/>
        <v/>
      </c>
      <c r="AV463" s="4" t="str">
        <f t="shared" si="268"/>
        <v/>
      </c>
      <c r="AW463" s="4" t="str">
        <f t="shared" si="269"/>
        <v/>
      </c>
      <c r="AX463" s="4" t="str">
        <f t="shared" si="270"/>
        <v/>
      </c>
      <c r="AY463" s="88" t="str">
        <f t="shared" si="271"/>
        <v/>
      </c>
      <c r="AZ463" s="17" t="str">
        <f t="shared" si="272"/>
        <v/>
      </c>
      <c r="BA463" s="18" t="str">
        <f t="shared" si="273"/>
        <v/>
      </c>
      <c r="BB463" s="19" t="str">
        <f>+IF(LEN(I463)&gt;5,IF(INT(RIGHT(B463,1))=9,0.5*L463*AY463,INT(MID(B463,5,LEN(B463)-4))*L463)+IFERROR(VLOOKUP(I463,AJUSTES!$A$1:$I$50,9,0),0),"")</f>
        <v/>
      </c>
      <c r="BC463" s="12"/>
      <c r="BD463" s="19" t="str">
        <f t="shared" si="274"/>
        <v/>
      </c>
      <c r="BE463" s="18" t="str">
        <f t="shared" si="275"/>
        <v/>
      </c>
      <c r="BF463" s="139" t="str">
        <f t="shared" si="276"/>
        <v/>
      </c>
      <c r="BG463" s="114"/>
      <c r="BH463" s="18" t="str">
        <f t="shared" si="277"/>
        <v/>
      </c>
      <c r="BI463" s="13"/>
      <c r="BJ463" s="12"/>
      <c r="BK463" s="12"/>
      <c r="BL463" s="145"/>
      <c r="BM463" s="12"/>
      <c r="BN463" s="12"/>
      <c r="BO463" s="12"/>
      <c r="BP463" s="12"/>
      <c r="BQ463" s="12"/>
      <c r="BR463" s="12"/>
      <c r="BS463" s="146"/>
      <c r="BT463" s="14"/>
      <c r="BU463" s="12"/>
      <c r="BV463" s="12"/>
      <c r="BW463" s="12"/>
      <c r="BX463" s="12"/>
      <c r="BY463" s="12"/>
      <c r="BZ463" s="144"/>
      <c r="CA463" s="107" t="str">
        <f>+IF(LEN($I463)&gt;5,IF(BD!F463="N/A","",BD!F463),"")</f>
        <v/>
      </c>
      <c r="CB463" s="21"/>
      <c r="CC463" s="147"/>
      <c r="CD463" s="148"/>
      <c r="CE463" s="8" t="str">
        <f>+IF(LEN(I463)&gt;5,BD!M463,"")</f>
        <v/>
      </c>
      <c r="CF463" s="16" t="str">
        <f>+IF(LEN(I463)&gt;5,BD!N463,"")</f>
        <v/>
      </c>
      <c r="CG463" s="3" t="str">
        <f t="shared" si="278"/>
        <v/>
      </c>
      <c r="CH463" s="23" t="str">
        <f>+IF(AND(LEN($I463)&gt;5),IF(AND($J463&gt;N$1,$J463&lt;=$AO$1),1,IF((COUNTIFS(INCAPACIDADES!$C$1:$C$51,$I463,INCAPACIDADES!K$1:K$51,N$1))&gt;0,2,IF(VLOOKUP($C463,BD!$D$1:$F$501,3,0)&gt;N$1,0,3))),"")</f>
        <v/>
      </c>
      <c r="CI463" s="23" t="str">
        <f>+IF(AND(LEN($I463)&gt;5),IF(AND($J463&gt;O$1,$J463&lt;=$AO$1),1,IF((COUNTIFS(INCAPACIDADES!$C$1:$C$51,$I463,INCAPACIDADES!L$1:L$51,O$1))&gt;0,2,IF(VLOOKUP($C463,BD!$D$1:$F$501,3,0)&gt;O$1,0,3))),"")</f>
        <v/>
      </c>
      <c r="CJ463" s="23" t="str">
        <f>+IF(AND(LEN($I463)&gt;5),IF(AND($J463&gt;P$1,$J463&lt;=$AO$1),1,IF((COUNTIFS(INCAPACIDADES!$C$1:$C$51,$I463,INCAPACIDADES!M$1:M$51,P$1))&gt;0,2,IF(VLOOKUP($C463,BD!$D$1:$F$501,3,0)&gt;P$1,0,3))),"")</f>
        <v/>
      </c>
      <c r="CK463" s="23" t="str">
        <f>+IF(AND(LEN($I463)&gt;5),IF(AND($J463&gt;Q$1,$J463&lt;=$AO$1),1,IF((COUNTIFS(INCAPACIDADES!$C$1:$C$51,$I463,INCAPACIDADES!N$1:N$51,Q$1))&gt;0,2,IF(VLOOKUP($C463,BD!$D$1:$F$501,3,0)&gt;Q$1,0,3))),"")</f>
        <v/>
      </c>
      <c r="CL463" s="23" t="str">
        <f>+IF(AND(LEN($I463)&gt;5),IF(AND($J463&gt;R$1,$J463&lt;=$AO$1),1,IF((COUNTIFS(INCAPACIDADES!$C$1:$C$51,$I463,INCAPACIDADES!O$1:O$51,R$1))&gt;0,2,IF(VLOOKUP($C463,BD!$D$1:$F$501,3,0)&gt;R$1,0,3))),"")</f>
        <v/>
      </c>
      <c r="CM463" s="23" t="str">
        <f>+IF(AND(LEN($I463)&gt;5),IF(AND($J463&gt;S$1,$J463&lt;=$AO$1),1,IF((COUNTIFS(INCAPACIDADES!$C$1:$C$51,$I463,INCAPACIDADES!P$1:P$51,S$1))&gt;0,2,IF(VLOOKUP($C463,BD!$D$1:$F$501,3,0)&gt;S$1,0,3))),"")</f>
        <v/>
      </c>
      <c r="CN463" s="23" t="str">
        <f>+IF(AND(LEN($I463)&gt;5),IF(AND($J463&gt;T$1,$J463&lt;=$AO$1),1,IF((COUNTIFS(INCAPACIDADES!$C$1:$C$51,$I463,INCAPACIDADES!Q$1:Q$51,T$1))&gt;0,2,IF(VLOOKUP($C463,BD!$D$1:$F$501,3,0)&gt;T$1,0,3))),"")</f>
        <v/>
      </c>
      <c r="CO463" s="23" t="str">
        <f>+IF(AND(LEN($I463)&gt;5),IF(AND($J463&gt;U$1,$J463&lt;=$AO$1),1,IF((COUNTIFS(INCAPACIDADES!$C$1:$C$51,$I463,INCAPACIDADES!R$1:R$51,U$1))&gt;0,2,IF(VLOOKUP($C463,BD!$D$1:$F$501,3,0)&gt;U$1,0,3))),"")</f>
        <v/>
      </c>
      <c r="CP463" s="23" t="str">
        <f>+IF(AND(LEN($I463)&gt;5),IF(AND($J463&gt;V$1,$J463&lt;=$AO$1),1,IF((COUNTIFS(INCAPACIDADES!$C$1:$C$51,$I463,INCAPACIDADES!S$1:S$51,V$1))&gt;0,2,IF(VLOOKUP($C463,BD!$D$1:$F$501,3,0)&gt;V$1,0,3))),"")</f>
        <v/>
      </c>
      <c r="CQ463" s="23" t="str">
        <f>+IF(AND(LEN($I463)&gt;5),IF(AND($J463&gt;W$1,$J463&lt;=$AO$1),1,IF((COUNTIFS(INCAPACIDADES!$C$1:$C$51,$I463,INCAPACIDADES!T$1:T$51,W$1))&gt;0,2,IF(VLOOKUP($C463,BD!$D$1:$F$501,3,0)&gt;W$1,0,3))),"")</f>
        <v/>
      </c>
      <c r="CR463" s="23" t="str">
        <f>+IF(AND(LEN($I463)&gt;5),IF(AND($J463&gt;X$1,$J463&lt;=$AO$1),1,IF((COUNTIFS(INCAPACIDADES!$C$1:$C$51,$I463,INCAPACIDADES!U$1:U$51,X$1))&gt;0,2,IF(VLOOKUP($C463,BD!$D$1:$F$501,3,0)&gt;X$1,0,3))),"")</f>
        <v/>
      </c>
      <c r="CS463" s="23" t="str">
        <f>+IF(AND(LEN($I463)&gt;5),IF(AND($J463&gt;Y$1,$J463&lt;=$AO$1),1,IF((COUNTIFS(INCAPACIDADES!$C$1:$C$51,$I463,INCAPACIDADES!V$1:V$51,Y$1))&gt;0,2,IF(VLOOKUP($C463,BD!$D$1:$F$501,3,0)&gt;Y$1,0,3))),"")</f>
        <v/>
      </c>
      <c r="CT463" s="23" t="str">
        <f>+IF(AND(LEN($I463)&gt;5),IF(AND($J463&gt;Z$1,$J463&lt;=$AO$1),1,IF((COUNTIFS(INCAPACIDADES!$C$1:$C$51,$I463,INCAPACIDADES!W$1:W$51,Z$1))&gt;0,2,IF(VLOOKUP($C463,BD!$D$1:$F$501,3,0)&gt;Z$1,0,3))),"")</f>
        <v/>
      </c>
      <c r="CU463" s="23" t="str">
        <f>+IF(AND(LEN($I463)&gt;5),IF(AND($J463&gt;AA$1,$J463&lt;=$AO$1),1,IF((COUNTIFS(INCAPACIDADES!$C$1:$C$51,$I463,INCAPACIDADES!X$1:X$51,AA$1))&gt;0,2,IF(VLOOKUP($C463,BD!$D$1:$F$501,3,0)&gt;AA$1,0,3))),"")</f>
        <v/>
      </c>
      <c r="CV463" s="23" t="str">
        <f>+IF(AND(LEN($I463)&gt;5),IF(AND($J463&gt;AB$1,$J463&lt;=$AO$1),1,IF((COUNTIFS(INCAPACIDADES!$C$1:$C$51,$I463,INCAPACIDADES!Y$1:Y$51,AB$1))&gt;0,2,IF(VLOOKUP($C463,BD!$D$1:$F$501,3,0)&gt;AB$1,0,3))),"")</f>
        <v/>
      </c>
      <c r="CW463" s="23" t="str">
        <f>+IF(AND(LEN($I463)&gt;5),IF(AND($J463&gt;AC$1,$J463&lt;=$AO$1),1,IF((COUNTIFS(INCAPACIDADES!$C$1:$C$51,$I463,INCAPACIDADES!Z$1:Z$51,AC$1))&gt;0,2,IF(VLOOKUP($C463,BD!$D$1:$F$501,3,0)&gt;AC$1,0,3))),"")</f>
        <v/>
      </c>
      <c r="CX463" s="23" t="str">
        <f>+IF(AND(LEN($I463)&gt;5),IF(AND($J463&gt;AD$1,$J463&lt;=$AO$1),1,IF((COUNTIFS(INCAPACIDADES!$C$1:$C$51,$I463,INCAPACIDADES!AA$1:AA$51,AD$1))&gt;0,2,IF(VLOOKUP($C463,BD!$D$1:$F$501,3,0)&gt;AD$1,0,3))),"")</f>
        <v/>
      </c>
      <c r="CY463" s="23" t="str">
        <f>+IF(AND(LEN($I463)&gt;5),IF(AND($J463&gt;AE$1,$J463&lt;=$AO$1),1,IF((COUNTIFS(INCAPACIDADES!$C$1:$C$51,$I463,INCAPACIDADES!AB$1:AB$51,AE$1))&gt;0,2,IF(VLOOKUP($C463,BD!$D$1:$F$501,3,0)&gt;AE$1,0,3))),"")</f>
        <v/>
      </c>
      <c r="CZ463" s="23" t="str">
        <f>+IF(AND(LEN($I463)&gt;5),IF(AND($J463&gt;AF$1,$J463&lt;=$AO$1),1,IF((COUNTIFS(INCAPACIDADES!$C$1:$C$51,$I463,INCAPACIDADES!AC$1:AC$51,AF$1))&gt;0,2,IF(VLOOKUP($C463,BD!$D$1:$F$501,3,0)&gt;AF$1,0,3))),"")</f>
        <v/>
      </c>
      <c r="DA463" s="23" t="str">
        <f>+IF(AND(LEN($I463)&gt;5),IF(AND($J463&gt;AG$1,$J463&lt;=$AO$1),1,IF((COUNTIFS(INCAPACIDADES!$C$1:$C$51,$I463,INCAPACIDADES!AD$1:AD$51,AG$1))&gt;0,2,IF(VLOOKUP($C463,BD!$D$1:$F$501,3,0)&gt;AG$1,0,3))),"")</f>
        <v/>
      </c>
      <c r="DB463" s="23" t="str">
        <f>+IF(AND(LEN($I463)&gt;5),IF(AND($J463&gt;AH$1,$J463&lt;=$AO$1),1,IF((COUNTIFS(INCAPACIDADES!$C$1:$C$51,$I463,INCAPACIDADES!AE$1:AE$51,AH$1))&gt;0,2,IF(VLOOKUP($C463,BD!$D$1:$F$501,3,0)&gt;AH$1,0,3))),"")</f>
        <v/>
      </c>
      <c r="DC463" s="23" t="str">
        <f>+IF(AND(LEN($I463)&gt;5),IF(AND($J463&gt;AI$1,$J463&lt;=$AO$1),1,IF((COUNTIFS(INCAPACIDADES!$C$1:$C$51,$I463,INCAPACIDADES!AF$1:AF$51,AI$1))&gt;0,2,IF(VLOOKUP($C463,BD!$D$1:$F$501,3,0)&gt;AI$1,0,3))),"")</f>
        <v/>
      </c>
      <c r="DD463" s="23" t="str">
        <f>+IF(AND(LEN($I463)&gt;5),IF(AND($J463&gt;AJ$1,$J463&lt;=$AO$1),1,IF((COUNTIFS(INCAPACIDADES!$C$1:$C$51,$I463,INCAPACIDADES!AG$1:AG$51,AJ$1))&gt;0,2,IF(VLOOKUP($C463,BD!$D$1:$F$501,3,0)&gt;AJ$1,0,3))),"")</f>
        <v/>
      </c>
      <c r="DE463" s="23" t="str">
        <f>+IF(AND(LEN($I463)&gt;5),IF(AND($J463&gt;AK$1,$J463&lt;=$AO$1),1,IF((COUNTIFS(INCAPACIDADES!$C$1:$C$51,$I463,INCAPACIDADES!AH$1:AH$51,AK$1))&gt;0,2,IF(VLOOKUP($C463,BD!$D$1:$F$501,3,0)&gt;AK$1,0,3))),"")</f>
        <v/>
      </c>
      <c r="DF463" s="23" t="str">
        <f>+IF(AND(LEN($I463)&gt;5),IF(AND($J463&gt;AL$1,$J463&lt;=$AO$1),1,IF((COUNTIFS(INCAPACIDADES!$C$1:$C$51,$I463,INCAPACIDADES!AI$1:AI$51,AL$1))&gt;0,2,IF(VLOOKUP($C463,BD!$D$1:$F$501,3,0)&gt;AL$1,0,3))),"")</f>
        <v/>
      </c>
      <c r="DG463" s="23" t="str">
        <f>+IF(AND(LEN($I463)&gt;5),IF(AND($J463&gt;AM$1,$J463&lt;=$AO$1),1,IF((COUNTIFS(INCAPACIDADES!$C$1:$C$51,$I463,INCAPACIDADES!AJ$1:AJ$51,AM$1))&gt;0,2,IF(VLOOKUP($C463,BD!$D$1:$F$501,3,0)&gt;AM$1,0,3))),"")</f>
        <v/>
      </c>
      <c r="DH463" s="23" t="str">
        <f>+IF(AND(LEN($I463)&gt;5),IF(AND($J463&gt;AN$1,$J463&lt;=$AO$1),1,IF((COUNTIFS(INCAPACIDADES!$C$1:$C$51,$I463,INCAPACIDADES!AK$1:AK$51,AN$1))&gt;0,2,IF(VLOOKUP($C463,BD!$D$1:$F$501,3,0)&gt;AN$1,0,3))),"")</f>
        <v/>
      </c>
      <c r="DI463" s="23" t="str">
        <f>+IF(AND(LEN($I463)&gt;5),IF(AND($J463&gt;AO$1,$J463&lt;=$AO$1),1,IF((COUNTIFS(INCAPACIDADES!$C$1:$C$51,$I463,INCAPACIDADES!AL$1:AL$51,AO$1))&gt;0,2,IF(VLOOKUP($C463,BD!$D$1:$F$501,3,0)&gt;AO$1,0,3))),"")</f>
        <v/>
      </c>
      <c r="DJ463" s="23" t="str">
        <f>+IF(LEN($I463)&gt;5,IF(ISERROR(VLOOKUP(N463,'CODIGO PAGO'!$B$2:$B$20,1,0)),1,IF(OR(AND(CH463=1,N463&lt;&gt;"N"),AND(CH463=3,N463&lt;&gt;"B"),AND(CH463=2,LEFT(TRIM(N463),1)&lt;&gt;"I")),1,IF(OR(AND(CH463=0,N463="N"),AND(CH463=0,N463="B"),AND(CH463=0,LEFT(TRIM(N463),1)="I")),1,0))),"")</f>
        <v/>
      </c>
      <c r="DK463" s="23" t="str">
        <f t="shared" si="279"/>
        <v/>
      </c>
      <c r="DL463" s="23" t="str">
        <f>+IF(LEN($I463)&gt;5,IF(ISERROR(VLOOKUP(P463,'CODIGO PAGO'!$B$2:$B$20,1,0)),1,IF(OR(AND(CJ463=1,P463&lt;&gt;"N"),AND(CJ463=3,P463&lt;&gt;"B"),AND(CJ463=2,LEFT(TRIM(P463),1)&lt;&gt;"I")),1,IF(OR(AND(CJ463=0,P463="N"),AND(CJ463=0,P463="B"),AND(CJ463=0,LEFT(TRIM(P463),1)="I")),1,0))),"")</f>
        <v/>
      </c>
      <c r="DM463" s="23" t="str">
        <f t="shared" si="280"/>
        <v/>
      </c>
      <c r="DN463" s="23" t="str">
        <f>+IF(LEN($I463)&gt;5,IF(ISERROR(VLOOKUP(R463,'CODIGO PAGO'!$B$2:$B$20,1,0)),1,IF(OR(AND(CL463=1,R463&lt;&gt;"N"),AND(CL463=3,R463&lt;&gt;"B"),AND(CL463=2,LEFT(TRIM(R463),1)&lt;&gt;"I")),1,IF(OR(AND(CL463=0,R463="N"),AND(CL463=0,R463="B"),AND(CL463=0,LEFT(TRIM(R463),1)="I")),1,0))),"")</f>
        <v/>
      </c>
      <c r="DO463" s="23" t="str">
        <f t="shared" si="281"/>
        <v/>
      </c>
      <c r="DP463" s="23" t="str">
        <f>+IF(LEN($I463)&gt;5,IF(ISERROR(VLOOKUP(T463,'CODIGO PAGO'!$B$2:$B$20,1,0)),1,IF(OR(AND(CN463=1,T463&lt;&gt;"N"),AND(CN463=3,T463&lt;&gt;"B"),AND(CN463=2,LEFT(TRIM(T463),1)&lt;&gt;"I")),1,IF(OR(AND(CN463=0,T463="N"),AND(CN463=0,T463="B"),AND(CN463=0,LEFT(TRIM(T463),1)="I")),1,0))),"")</f>
        <v/>
      </c>
      <c r="DQ463" s="23" t="str">
        <f t="shared" si="282"/>
        <v/>
      </c>
      <c r="DR463" s="23" t="str">
        <f>+IF(LEN($I463)&gt;5,IF(ISERROR(VLOOKUP(V463,'CODIGO PAGO'!$B$2:$B$20,1,0)),1,IF(OR(AND(CP463=1,V463&lt;&gt;"N"),AND(CP463=3,V463&lt;&gt;"B"),AND(CP463=2,LEFT(TRIM(V463),1)&lt;&gt;"I")),1,IF(OR(AND(CP463=0,V463="N"),AND(CP463=0,V463="B"),AND(CP463=0,LEFT(TRIM(V463),1)="I")),1,0))),"")</f>
        <v/>
      </c>
      <c r="DS463" s="23" t="str">
        <f t="shared" si="283"/>
        <v/>
      </c>
      <c r="DT463" s="23" t="str">
        <f>+IF(LEN($I463)&gt;5,IF(ISERROR(VLOOKUP(X463,'CODIGO PAGO'!$B$2:$B$20,1,0)),1,IF(OR(AND(CR463=1,X463&lt;&gt;"N"),AND(CR463=3,X463&lt;&gt;"B"),AND(CR463=2,LEFT(TRIM(X463),1)&lt;&gt;"I")),1,IF(OR(AND(CR463=0,X463="N"),AND(CR463=0,X463="B"),AND(CR463=0,LEFT(TRIM(X463),1)="I")),1,0))),"")</f>
        <v/>
      </c>
      <c r="DU463" s="23" t="str">
        <f t="shared" si="284"/>
        <v/>
      </c>
      <c r="DV463" s="23" t="str">
        <f>+IF(LEN($I463)&gt;5,IF(ISERROR(VLOOKUP(Z463,'CODIGO PAGO'!$B$2:$B$20,1,0)),1,IF(OR(AND(CT463=1,Z463&lt;&gt;"N"),AND(CT463=3,Z463&lt;&gt;"B"),AND(CT463=2,LEFT(TRIM(Z463),1)&lt;&gt;"I")),1,IF(OR(AND(CT463=0,Z463="N"),AND(CT463=0,Z463="B"),AND(CT463=0,LEFT(TRIM(Z463),1)="I")),1,0))),"")</f>
        <v/>
      </c>
      <c r="DW463" s="23" t="str">
        <f t="shared" si="285"/>
        <v/>
      </c>
      <c r="DX463" s="23" t="str">
        <f>+IF(LEN($I463)&gt;5,IF(ISERROR(VLOOKUP(AB463,'CODIGO PAGO'!$B$2:$B$20,1,0)),1,IF(OR(AND(CV463=1,AB463&lt;&gt;"N"),AND(CV463=3,AB463&lt;&gt;"B"),AND(CV463=2,LEFT(TRIM(AB463),1)&lt;&gt;"I")),1,IF(OR(AND(CV463=0,AB463="N"),AND(CV463=0,AB463="B"),AND(CV463=0,LEFT(TRIM(AB463),1)="I")),1,0))),"")</f>
        <v/>
      </c>
      <c r="DY463" s="23" t="str">
        <f t="shared" si="286"/>
        <v/>
      </c>
      <c r="DZ463" s="23" t="str">
        <f>+IF(LEN($I463)&gt;5,IF(ISERROR(VLOOKUP(AD463,'CODIGO PAGO'!$B$2:$B$20,1,0)),1,IF(OR(AND(CX463=1,AD463&lt;&gt;"N"),AND(CX463=3,AD463&lt;&gt;"B"),AND(CX463=2,LEFT(TRIM(AD463),1)&lt;&gt;"I")),1,IF(OR(AND(CX463=0,AD463="N"),AND(CX463=0,AD463="B"),AND(CX463=0,LEFT(TRIM(AD463),1)="I")),1,0))),"")</f>
        <v/>
      </c>
      <c r="EA463" s="23" t="str">
        <f t="shared" si="287"/>
        <v/>
      </c>
      <c r="EB463" s="23" t="str">
        <f>+IF(LEN($I463)&gt;5,IF(ISERROR(VLOOKUP(AF463,'CODIGO PAGO'!$B$2:$B$20,1,0)),1,IF(OR(AND(CZ463=1,AF463&lt;&gt;"N"),AND(CZ463=3,AF463&lt;&gt;"B"),AND(CZ463=2,LEFT(TRIM(AF463),1)&lt;&gt;"I")),1,IF(OR(AND(CZ463=0,AF463="N"),AND(CZ463=0,AF463="B"),AND(CZ463=0,LEFT(TRIM(AF463),1)="I")),1,0))),"")</f>
        <v/>
      </c>
      <c r="EC463" s="23" t="str">
        <f t="shared" si="288"/>
        <v/>
      </c>
      <c r="ED463" s="23" t="str">
        <f>+IF(LEN($I463)&gt;5,IF(ISERROR(VLOOKUP(AH463,'CODIGO PAGO'!$B$2:$B$20,1,0)),1,IF(OR(AND(DB463=1,AH463&lt;&gt;"N"),AND(DB463=3,AH463&lt;&gt;"B"),AND(DB463=2,LEFT(TRIM(AH463),1)&lt;&gt;"I")),1,IF(OR(AND(DB463=0,AH463="N"),AND(DB463=0,AH463="B"),AND(DB463=0,LEFT(TRIM(AH463),1)="I")),1,0))),"")</f>
        <v/>
      </c>
      <c r="EE463" s="23" t="str">
        <f t="shared" si="289"/>
        <v/>
      </c>
      <c r="EF463" s="23" t="str">
        <f>+IF(LEN($I463)&gt;5,IF(ISERROR(VLOOKUP(AJ463,'CODIGO PAGO'!$B$2:$B$20,1,0)),1,IF(OR(AND(DD463=1,AJ463&lt;&gt;"N"),AND(DD463=3,AJ463&lt;&gt;"B"),AND(DD463=2,LEFT(TRIM(AJ463),1)&lt;&gt;"I")),1,IF(OR(AND(DD463=0,AJ463="N"),AND(DD463=0,AJ463="B"),AND(DD463=0,LEFT(TRIM(AJ463),1)="I")),1,0))),"")</f>
        <v/>
      </c>
      <c r="EG463" s="23" t="str">
        <f t="shared" si="290"/>
        <v/>
      </c>
      <c r="EH463" s="23" t="str">
        <f>+IF(LEN($I463)&gt;5,IF(ISERROR(VLOOKUP(AL463,'CODIGO PAGO'!$B$2:$B$20,1,0)),1,IF(OR(AND(DF463=1,AL463&lt;&gt;"N"),AND(DF463=3,AL463&lt;&gt;"B"),AND(DF463=2,LEFT(TRIM(AL463),1)&lt;&gt;"I")),1,IF(OR(AND(DF463=0,AL463="N"),AND(DF463=0,AL463="B"),AND(DF463=0,LEFT(TRIM(AL463),1)="I")),1,0))),"")</f>
        <v/>
      </c>
      <c r="EI463" s="23" t="str">
        <f t="shared" si="291"/>
        <v/>
      </c>
      <c r="EJ463" s="23" t="str">
        <f>+IF(LEN($I463)&gt;5,IF(ISERROR(VLOOKUP(AN463,'CODIGO PAGO'!$B$2:$B$20,1,0)),1,IF(OR(AND(DH463=1,AN463&lt;&gt;"N"),AND(DH463=3,AN463&lt;&gt;"B"),AND(DH463=2,LEFT(TRIM(AN463),1)&lt;&gt;"I")),1,IF(OR(AND(DH463=0,AN463="N"),AND(DH463=0,AN463="B"),AND(DH463=0,LEFT(TRIM(AN463),1)="I")),1,0))),"")</f>
        <v/>
      </c>
      <c r="EK463" s="23" t="str">
        <f t="shared" si="292"/>
        <v/>
      </c>
      <c r="EL463" s="24" t="str">
        <f t="shared" si="293"/>
        <v/>
      </c>
    </row>
    <row r="464" spans="1:142" s="26" customFormat="1">
      <c r="A464" s="15" t="str">
        <f t="shared" si="259"/>
        <v/>
      </c>
      <c r="B464" s="1" t="str">
        <f>+IF(LEN(I464)&gt;5,'CODIGO PAGO'!$B$28,"")</f>
        <v/>
      </c>
      <c r="C464" s="1" t="str">
        <f>+IF(LEN($I464)&gt;5,BD!D464,"")</f>
        <v/>
      </c>
      <c r="D464" s="168" t="str">
        <f>+IF(LEN($I464)&gt;5,BD!A464,"")</f>
        <v/>
      </c>
      <c r="E464" s="1" t="str">
        <f>+IF(LEN($I464)&gt;5,BD!B464,"")</f>
        <v/>
      </c>
      <c r="F464" s="1" t="str">
        <f>+IF(LEN($I464)&gt;5,BD!C464,"")</f>
        <v/>
      </c>
      <c r="G464" s="141"/>
      <c r="H464" s="141"/>
      <c r="I464" s="1" t="str">
        <f>+IF(LEN(BD!G464)&gt;5,BD!G464,"")</f>
        <v/>
      </c>
      <c r="J464" s="167" t="str">
        <f>+IF(LEN($I464)&gt;5,BD!E464,"")</f>
        <v/>
      </c>
      <c r="K464" s="6" t="str">
        <f t="shared" si="260"/>
        <v/>
      </c>
      <c r="L464" s="87" t="str">
        <f>+IF(LEN($I464)&gt;5,BD!H464,"")</f>
        <v/>
      </c>
      <c r="M464" s="40" t="str">
        <f t="shared" si="261"/>
        <v/>
      </c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4" t="str">
        <f t="shared" si="262"/>
        <v/>
      </c>
      <c r="AQ464" s="5" t="str">
        <f t="shared" si="263"/>
        <v/>
      </c>
      <c r="AR464" s="91" t="str">
        <f t="shared" si="264"/>
        <v/>
      </c>
      <c r="AS464" s="5" t="str">
        <f t="shared" si="265"/>
        <v/>
      </c>
      <c r="AT464" s="91" t="str">
        <f t="shared" si="266"/>
        <v/>
      </c>
      <c r="AU464" s="4" t="str">
        <f t="shared" si="267"/>
        <v/>
      </c>
      <c r="AV464" s="4" t="str">
        <f t="shared" si="268"/>
        <v/>
      </c>
      <c r="AW464" s="4" t="str">
        <f t="shared" si="269"/>
        <v/>
      </c>
      <c r="AX464" s="4" t="str">
        <f t="shared" si="270"/>
        <v/>
      </c>
      <c r="AY464" s="88" t="str">
        <f t="shared" si="271"/>
        <v/>
      </c>
      <c r="AZ464" s="17" t="str">
        <f t="shared" si="272"/>
        <v/>
      </c>
      <c r="BA464" s="18" t="str">
        <f t="shared" si="273"/>
        <v/>
      </c>
      <c r="BB464" s="19" t="str">
        <f>+IF(LEN(I464)&gt;5,IF(INT(RIGHT(B464,1))=9,0.5*L464*AY464,INT(MID(B464,5,LEN(B464)-4))*L464)+IFERROR(VLOOKUP(I464,AJUSTES!$A$1:$I$50,9,0),0),"")</f>
        <v/>
      </c>
      <c r="BC464" s="12"/>
      <c r="BD464" s="19" t="str">
        <f t="shared" si="274"/>
        <v/>
      </c>
      <c r="BE464" s="18" t="str">
        <f t="shared" si="275"/>
        <v/>
      </c>
      <c r="BF464" s="139" t="str">
        <f t="shared" si="276"/>
        <v/>
      </c>
      <c r="BG464" s="114"/>
      <c r="BH464" s="18" t="str">
        <f t="shared" si="277"/>
        <v/>
      </c>
      <c r="BI464" s="13"/>
      <c r="BJ464" s="12"/>
      <c r="BK464" s="12"/>
      <c r="BL464" s="145"/>
      <c r="BM464" s="12"/>
      <c r="BN464" s="12"/>
      <c r="BO464" s="12"/>
      <c r="BP464" s="12"/>
      <c r="BQ464" s="12"/>
      <c r="BR464" s="12"/>
      <c r="BS464" s="146"/>
      <c r="BT464" s="14"/>
      <c r="BU464" s="12"/>
      <c r="BV464" s="12"/>
      <c r="BW464" s="12"/>
      <c r="BX464" s="12"/>
      <c r="BY464" s="12"/>
      <c r="BZ464" s="144"/>
      <c r="CA464" s="107" t="str">
        <f>+IF(LEN($I464)&gt;5,IF(BD!F464="N/A","",BD!F464),"")</f>
        <v/>
      </c>
      <c r="CB464" s="21"/>
      <c r="CC464" s="147"/>
      <c r="CD464" s="148"/>
      <c r="CE464" s="8" t="str">
        <f>+IF(LEN(I464)&gt;5,BD!M464,"")</f>
        <v/>
      </c>
      <c r="CF464" s="16" t="str">
        <f>+IF(LEN(I464)&gt;5,BD!N464,"")</f>
        <v/>
      </c>
      <c r="CG464" s="3" t="str">
        <f t="shared" si="278"/>
        <v/>
      </c>
      <c r="CH464" s="23" t="str">
        <f>+IF(AND(LEN($I464)&gt;5),IF(AND($J464&gt;N$1,$J464&lt;=$AO$1),1,IF((COUNTIFS(INCAPACIDADES!$C$1:$C$51,$I464,INCAPACIDADES!K$1:K$51,N$1))&gt;0,2,IF(VLOOKUP($C464,BD!$D$1:$F$501,3,0)&gt;N$1,0,3))),"")</f>
        <v/>
      </c>
      <c r="CI464" s="23" t="str">
        <f>+IF(AND(LEN($I464)&gt;5),IF(AND($J464&gt;O$1,$J464&lt;=$AO$1),1,IF((COUNTIFS(INCAPACIDADES!$C$1:$C$51,$I464,INCAPACIDADES!L$1:L$51,O$1))&gt;0,2,IF(VLOOKUP($C464,BD!$D$1:$F$501,3,0)&gt;O$1,0,3))),"")</f>
        <v/>
      </c>
      <c r="CJ464" s="23" t="str">
        <f>+IF(AND(LEN($I464)&gt;5),IF(AND($J464&gt;P$1,$J464&lt;=$AO$1),1,IF((COUNTIFS(INCAPACIDADES!$C$1:$C$51,$I464,INCAPACIDADES!M$1:M$51,P$1))&gt;0,2,IF(VLOOKUP($C464,BD!$D$1:$F$501,3,0)&gt;P$1,0,3))),"")</f>
        <v/>
      </c>
      <c r="CK464" s="23" t="str">
        <f>+IF(AND(LEN($I464)&gt;5),IF(AND($J464&gt;Q$1,$J464&lt;=$AO$1),1,IF((COUNTIFS(INCAPACIDADES!$C$1:$C$51,$I464,INCAPACIDADES!N$1:N$51,Q$1))&gt;0,2,IF(VLOOKUP($C464,BD!$D$1:$F$501,3,0)&gt;Q$1,0,3))),"")</f>
        <v/>
      </c>
      <c r="CL464" s="23" t="str">
        <f>+IF(AND(LEN($I464)&gt;5),IF(AND($J464&gt;R$1,$J464&lt;=$AO$1),1,IF((COUNTIFS(INCAPACIDADES!$C$1:$C$51,$I464,INCAPACIDADES!O$1:O$51,R$1))&gt;0,2,IF(VLOOKUP($C464,BD!$D$1:$F$501,3,0)&gt;R$1,0,3))),"")</f>
        <v/>
      </c>
      <c r="CM464" s="23" t="str">
        <f>+IF(AND(LEN($I464)&gt;5),IF(AND($J464&gt;S$1,$J464&lt;=$AO$1),1,IF((COUNTIFS(INCAPACIDADES!$C$1:$C$51,$I464,INCAPACIDADES!P$1:P$51,S$1))&gt;0,2,IF(VLOOKUP($C464,BD!$D$1:$F$501,3,0)&gt;S$1,0,3))),"")</f>
        <v/>
      </c>
      <c r="CN464" s="23" t="str">
        <f>+IF(AND(LEN($I464)&gt;5),IF(AND($J464&gt;T$1,$J464&lt;=$AO$1),1,IF((COUNTIFS(INCAPACIDADES!$C$1:$C$51,$I464,INCAPACIDADES!Q$1:Q$51,T$1))&gt;0,2,IF(VLOOKUP($C464,BD!$D$1:$F$501,3,0)&gt;T$1,0,3))),"")</f>
        <v/>
      </c>
      <c r="CO464" s="23" t="str">
        <f>+IF(AND(LEN($I464)&gt;5),IF(AND($J464&gt;U$1,$J464&lt;=$AO$1),1,IF((COUNTIFS(INCAPACIDADES!$C$1:$C$51,$I464,INCAPACIDADES!R$1:R$51,U$1))&gt;0,2,IF(VLOOKUP($C464,BD!$D$1:$F$501,3,0)&gt;U$1,0,3))),"")</f>
        <v/>
      </c>
      <c r="CP464" s="23" t="str">
        <f>+IF(AND(LEN($I464)&gt;5),IF(AND($J464&gt;V$1,$J464&lt;=$AO$1),1,IF((COUNTIFS(INCAPACIDADES!$C$1:$C$51,$I464,INCAPACIDADES!S$1:S$51,V$1))&gt;0,2,IF(VLOOKUP($C464,BD!$D$1:$F$501,3,0)&gt;V$1,0,3))),"")</f>
        <v/>
      </c>
      <c r="CQ464" s="23" t="str">
        <f>+IF(AND(LEN($I464)&gt;5),IF(AND($J464&gt;W$1,$J464&lt;=$AO$1),1,IF((COUNTIFS(INCAPACIDADES!$C$1:$C$51,$I464,INCAPACIDADES!T$1:T$51,W$1))&gt;0,2,IF(VLOOKUP($C464,BD!$D$1:$F$501,3,0)&gt;W$1,0,3))),"")</f>
        <v/>
      </c>
      <c r="CR464" s="23" t="str">
        <f>+IF(AND(LEN($I464)&gt;5),IF(AND($J464&gt;X$1,$J464&lt;=$AO$1),1,IF((COUNTIFS(INCAPACIDADES!$C$1:$C$51,$I464,INCAPACIDADES!U$1:U$51,X$1))&gt;0,2,IF(VLOOKUP($C464,BD!$D$1:$F$501,3,0)&gt;X$1,0,3))),"")</f>
        <v/>
      </c>
      <c r="CS464" s="23" t="str">
        <f>+IF(AND(LEN($I464)&gt;5),IF(AND($J464&gt;Y$1,$J464&lt;=$AO$1),1,IF((COUNTIFS(INCAPACIDADES!$C$1:$C$51,$I464,INCAPACIDADES!V$1:V$51,Y$1))&gt;0,2,IF(VLOOKUP($C464,BD!$D$1:$F$501,3,0)&gt;Y$1,0,3))),"")</f>
        <v/>
      </c>
      <c r="CT464" s="23" t="str">
        <f>+IF(AND(LEN($I464)&gt;5),IF(AND($J464&gt;Z$1,$J464&lt;=$AO$1),1,IF((COUNTIFS(INCAPACIDADES!$C$1:$C$51,$I464,INCAPACIDADES!W$1:W$51,Z$1))&gt;0,2,IF(VLOOKUP($C464,BD!$D$1:$F$501,3,0)&gt;Z$1,0,3))),"")</f>
        <v/>
      </c>
      <c r="CU464" s="23" t="str">
        <f>+IF(AND(LEN($I464)&gt;5),IF(AND($J464&gt;AA$1,$J464&lt;=$AO$1),1,IF((COUNTIFS(INCAPACIDADES!$C$1:$C$51,$I464,INCAPACIDADES!X$1:X$51,AA$1))&gt;0,2,IF(VLOOKUP($C464,BD!$D$1:$F$501,3,0)&gt;AA$1,0,3))),"")</f>
        <v/>
      </c>
      <c r="CV464" s="23" t="str">
        <f>+IF(AND(LEN($I464)&gt;5),IF(AND($J464&gt;AB$1,$J464&lt;=$AO$1),1,IF((COUNTIFS(INCAPACIDADES!$C$1:$C$51,$I464,INCAPACIDADES!Y$1:Y$51,AB$1))&gt;0,2,IF(VLOOKUP($C464,BD!$D$1:$F$501,3,0)&gt;AB$1,0,3))),"")</f>
        <v/>
      </c>
      <c r="CW464" s="23" t="str">
        <f>+IF(AND(LEN($I464)&gt;5),IF(AND($J464&gt;AC$1,$J464&lt;=$AO$1),1,IF((COUNTIFS(INCAPACIDADES!$C$1:$C$51,$I464,INCAPACIDADES!Z$1:Z$51,AC$1))&gt;0,2,IF(VLOOKUP($C464,BD!$D$1:$F$501,3,0)&gt;AC$1,0,3))),"")</f>
        <v/>
      </c>
      <c r="CX464" s="23" t="str">
        <f>+IF(AND(LEN($I464)&gt;5),IF(AND($J464&gt;AD$1,$J464&lt;=$AO$1),1,IF((COUNTIFS(INCAPACIDADES!$C$1:$C$51,$I464,INCAPACIDADES!AA$1:AA$51,AD$1))&gt;0,2,IF(VLOOKUP($C464,BD!$D$1:$F$501,3,0)&gt;AD$1,0,3))),"")</f>
        <v/>
      </c>
      <c r="CY464" s="23" t="str">
        <f>+IF(AND(LEN($I464)&gt;5),IF(AND($J464&gt;AE$1,$J464&lt;=$AO$1),1,IF((COUNTIFS(INCAPACIDADES!$C$1:$C$51,$I464,INCAPACIDADES!AB$1:AB$51,AE$1))&gt;0,2,IF(VLOOKUP($C464,BD!$D$1:$F$501,3,0)&gt;AE$1,0,3))),"")</f>
        <v/>
      </c>
      <c r="CZ464" s="23" t="str">
        <f>+IF(AND(LEN($I464)&gt;5),IF(AND($J464&gt;AF$1,$J464&lt;=$AO$1),1,IF((COUNTIFS(INCAPACIDADES!$C$1:$C$51,$I464,INCAPACIDADES!AC$1:AC$51,AF$1))&gt;0,2,IF(VLOOKUP($C464,BD!$D$1:$F$501,3,0)&gt;AF$1,0,3))),"")</f>
        <v/>
      </c>
      <c r="DA464" s="23" t="str">
        <f>+IF(AND(LEN($I464)&gt;5),IF(AND($J464&gt;AG$1,$J464&lt;=$AO$1),1,IF((COUNTIFS(INCAPACIDADES!$C$1:$C$51,$I464,INCAPACIDADES!AD$1:AD$51,AG$1))&gt;0,2,IF(VLOOKUP($C464,BD!$D$1:$F$501,3,0)&gt;AG$1,0,3))),"")</f>
        <v/>
      </c>
      <c r="DB464" s="23" t="str">
        <f>+IF(AND(LEN($I464)&gt;5),IF(AND($J464&gt;AH$1,$J464&lt;=$AO$1),1,IF((COUNTIFS(INCAPACIDADES!$C$1:$C$51,$I464,INCAPACIDADES!AE$1:AE$51,AH$1))&gt;0,2,IF(VLOOKUP($C464,BD!$D$1:$F$501,3,0)&gt;AH$1,0,3))),"")</f>
        <v/>
      </c>
      <c r="DC464" s="23" t="str">
        <f>+IF(AND(LEN($I464)&gt;5),IF(AND($J464&gt;AI$1,$J464&lt;=$AO$1),1,IF((COUNTIFS(INCAPACIDADES!$C$1:$C$51,$I464,INCAPACIDADES!AF$1:AF$51,AI$1))&gt;0,2,IF(VLOOKUP($C464,BD!$D$1:$F$501,3,0)&gt;AI$1,0,3))),"")</f>
        <v/>
      </c>
      <c r="DD464" s="23" t="str">
        <f>+IF(AND(LEN($I464)&gt;5),IF(AND($J464&gt;AJ$1,$J464&lt;=$AO$1),1,IF((COUNTIFS(INCAPACIDADES!$C$1:$C$51,$I464,INCAPACIDADES!AG$1:AG$51,AJ$1))&gt;0,2,IF(VLOOKUP($C464,BD!$D$1:$F$501,3,0)&gt;AJ$1,0,3))),"")</f>
        <v/>
      </c>
      <c r="DE464" s="23" t="str">
        <f>+IF(AND(LEN($I464)&gt;5),IF(AND($J464&gt;AK$1,$J464&lt;=$AO$1),1,IF((COUNTIFS(INCAPACIDADES!$C$1:$C$51,$I464,INCAPACIDADES!AH$1:AH$51,AK$1))&gt;0,2,IF(VLOOKUP($C464,BD!$D$1:$F$501,3,0)&gt;AK$1,0,3))),"")</f>
        <v/>
      </c>
      <c r="DF464" s="23" t="str">
        <f>+IF(AND(LEN($I464)&gt;5),IF(AND($J464&gt;AL$1,$J464&lt;=$AO$1),1,IF((COUNTIFS(INCAPACIDADES!$C$1:$C$51,$I464,INCAPACIDADES!AI$1:AI$51,AL$1))&gt;0,2,IF(VLOOKUP($C464,BD!$D$1:$F$501,3,0)&gt;AL$1,0,3))),"")</f>
        <v/>
      </c>
      <c r="DG464" s="23" t="str">
        <f>+IF(AND(LEN($I464)&gt;5),IF(AND($J464&gt;AM$1,$J464&lt;=$AO$1),1,IF((COUNTIFS(INCAPACIDADES!$C$1:$C$51,$I464,INCAPACIDADES!AJ$1:AJ$51,AM$1))&gt;0,2,IF(VLOOKUP($C464,BD!$D$1:$F$501,3,0)&gt;AM$1,0,3))),"")</f>
        <v/>
      </c>
      <c r="DH464" s="23" t="str">
        <f>+IF(AND(LEN($I464)&gt;5),IF(AND($J464&gt;AN$1,$J464&lt;=$AO$1),1,IF((COUNTIFS(INCAPACIDADES!$C$1:$C$51,$I464,INCAPACIDADES!AK$1:AK$51,AN$1))&gt;0,2,IF(VLOOKUP($C464,BD!$D$1:$F$501,3,0)&gt;AN$1,0,3))),"")</f>
        <v/>
      </c>
      <c r="DI464" s="23" t="str">
        <f>+IF(AND(LEN($I464)&gt;5),IF(AND($J464&gt;AO$1,$J464&lt;=$AO$1),1,IF((COUNTIFS(INCAPACIDADES!$C$1:$C$51,$I464,INCAPACIDADES!AL$1:AL$51,AO$1))&gt;0,2,IF(VLOOKUP($C464,BD!$D$1:$F$501,3,0)&gt;AO$1,0,3))),"")</f>
        <v/>
      </c>
      <c r="DJ464" s="23" t="str">
        <f>+IF(LEN($I464)&gt;5,IF(ISERROR(VLOOKUP(N464,'CODIGO PAGO'!$B$2:$B$20,1,0)),1,IF(OR(AND(CH464=1,N464&lt;&gt;"N"),AND(CH464=3,N464&lt;&gt;"B"),AND(CH464=2,LEFT(TRIM(N464),1)&lt;&gt;"I")),1,IF(OR(AND(CH464=0,N464="N"),AND(CH464=0,N464="B"),AND(CH464=0,LEFT(TRIM(N464),1)="I")),1,0))),"")</f>
        <v/>
      </c>
      <c r="DK464" s="23" t="str">
        <f t="shared" si="279"/>
        <v/>
      </c>
      <c r="DL464" s="23" t="str">
        <f>+IF(LEN($I464)&gt;5,IF(ISERROR(VLOOKUP(P464,'CODIGO PAGO'!$B$2:$B$20,1,0)),1,IF(OR(AND(CJ464=1,P464&lt;&gt;"N"),AND(CJ464=3,P464&lt;&gt;"B"),AND(CJ464=2,LEFT(TRIM(P464),1)&lt;&gt;"I")),1,IF(OR(AND(CJ464=0,P464="N"),AND(CJ464=0,P464="B"),AND(CJ464=0,LEFT(TRIM(P464),1)="I")),1,0))),"")</f>
        <v/>
      </c>
      <c r="DM464" s="23" t="str">
        <f t="shared" si="280"/>
        <v/>
      </c>
      <c r="DN464" s="23" t="str">
        <f>+IF(LEN($I464)&gt;5,IF(ISERROR(VLOOKUP(R464,'CODIGO PAGO'!$B$2:$B$20,1,0)),1,IF(OR(AND(CL464=1,R464&lt;&gt;"N"),AND(CL464=3,R464&lt;&gt;"B"),AND(CL464=2,LEFT(TRIM(R464),1)&lt;&gt;"I")),1,IF(OR(AND(CL464=0,R464="N"),AND(CL464=0,R464="B"),AND(CL464=0,LEFT(TRIM(R464),1)="I")),1,0))),"")</f>
        <v/>
      </c>
      <c r="DO464" s="23" t="str">
        <f t="shared" si="281"/>
        <v/>
      </c>
      <c r="DP464" s="23" t="str">
        <f>+IF(LEN($I464)&gt;5,IF(ISERROR(VLOOKUP(T464,'CODIGO PAGO'!$B$2:$B$20,1,0)),1,IF(OR(AND(CN464=1,T464&lt;&gt;"N"),AND(CN464=3,T464&lt;&gt;"B"),AND(CN464=2,LEFT(TRIM(T464),1)&lt;&gt;"I")),1,IF(OR(AND(CN464=0,T464="N"),AND(CN464=0,T464="B"),AND(CN464=0,LEFT(TRIM(T464),1)="I")),1,0))),"")</f>
        <v/>
      </c>
      <c r="DQ464" s="23" t="str">
        <f t="shared" si="282"/>
        <v/>
      </c>
      <c r="DR464" s="23" t="str">
        <f>+IF(LEN($I464)&gt;5,IF(ISERROR(VLOOKUP(V464,'CODIGO PAGO'!$B$2:$B$20,1,0)),1,IF(OR(AND(CP464=1,V464&lt;&gt;"N"),AND(CP464=3,V464&lt;&gt;"B"),AND(CP464=2,LEFT(TRIM(V464),1)&lt;&gt;"I")),1,IF(OR(AND(CP464=0,V464="N"),AND(CP464=0,V464="B"),AND(CP464=0,LEFT(TRIM(V464),1)="I")),1,0))),"")</f>
        <v/>
      </c>
      <c r="DS464" s="23" t="str">
        <f t="shared" si="283"/>
        <v/>
      </c>
      <c r="DT464" s="23" t="str">
        <f>+IF(LEN($I464)&gt;5,IF(ISERROR(VLOOKUP(X464,'CODIGO PAGO'!$B$2:$B$20,1,0)),1,IF(OR(AND(CR464=1,X464&lt;&gt;"N"),AND(CR464=3,X464&lt;&gt;"B"),AND(CR464=2,LEFT(TRIM(X464),1)&lt;&gt;"I")),1,IF(OR(AND(CR464=0,X464="N"),AND(CR464=0,X464="B"),AND(CR464=0,LEFT(TRIM(X464),1)="I")),1,0))),"")</f>
        <v/>
      </c>
      <c r="DU464" s="23" t="str">
        <f t="shared" si="284"/>
        <v/>
      </c>
      <c r="DV464" s="23" t="str">
        <f>+IF(LEN($I464)&gt;5,IF(ISERROR(VLOOKUP(Z464,'CODIGO PAGO'!$B$2:$B$20,1,0)),1,IF(OR(AND(CT464=1,Z464&lt;&gt;"N"),AND(CT464=3,Z464&lt;&gt;"B"),AND(CT464=2,LEFT(TRIM(Z464),1)&lt;&gt;"I")),1,IF(OR(AND(CT464=0,Z464="N"),AND(CT464=0,Z464="B"),AND(CT464=0,LEFT(TRIM(Z464),1)="I")),1,0))),"")</f>
        <v/>
      </c>
      <c r="DW464" s="23" t="str">
        <f t="shared" si="285"/>
        <v/>
      </c>
      <c r="DX464" s="23" t="str">
        <f>+IF(LEN($I464)&gt;5,IF(ISERROR(VLOOKUP(AB464,'CODIGO PAGO'!$B$2:$B$20,1,0)),1,IF(OR(AND(CV464=1,AB464&lt;&gt;"N"),AND(CV464=3,AB464&lt;&gt;"B"),AND(CV464=2,LEFT(TRIM(AB464),1)&lt;&gt;"I")),1,IF(OR(AND(CV464=0,AB464="N"),AND(CV464=0,AB464="B"),AND(CV464=0,LEFT(TRIM(AB464),1)="I")),1,0))),"")</f>
        <v/>
      </c>
      <c r="DY464" s="23" t="str">
        <f t="shared" si="286"/>
        <v/>
      </c>
      <c r="DZ464" s="23" t="str">
        <f>+IF(LEN($I464)&gt;5,IF(ISERROR(VLOOKUP(AD464,'CODIGO PAGO'!$B$2:$B$20,1,0)),1,IF(OR(AND(CX464=1,AD464&lt;&gt;"N"),AND(CX464=3,AD464&lt;&gt;"B"),AND(CX464=2,LEFT(TRIM(AD464),1)&lt;&gt;"I")),1,IF(OR(AND(CX464=0,AD464="N"),AND(CX464=0,AD464="B"),AND(CX464=0,LEFT(TRIM(AD464),1)="I")),1,0))),"")</f>
        <v/>
      </c>
      <c r="EA464" s="23" t="str">
        <f t="shared" si="287"/>
        <v/>
      </c>
      <c r="EB464" s="23" t="str">
        <f>+IF(LEN($I464)&gt;5,IF(ISERROR(VLOOKUP(AF464,'CODIGO PAGO'!$B$2:$B$20,1,0)),1,IF(OR(AND(CZ464=1,AF464&lt;&gt;"N"),AND(CZ464=3,AF464&lt;&gt;"B"),AND(CZ464=2,LEFT(TRIM(AF464),1)&lt;&gt;"I")),1,IF(OR(AND(CZ464=0,AF464="N"),AND(CZ464=0,AF464="B"),AND(CZ464=0,LEFT(TRIM(AF464),1)="I")),1,0))),"")</f>
        <v/>
      </c>
      <c r="EC464" s="23" t="str">
        <f t="shared" si="288"/>
        <v/>
      </c>
      <c r="ED464" s="23" t="str">
        <f>+IF(LEN($I464)&gt;5,IF(ISERROR(VLOOKUP(AH464,'CODIGO PAGO'!$B$2:$B$20,1,0)),1,IF(OR(AND(DB464=1,AH464&lt;&gt;"N"),AND(DB464=3,AH464&lt;&gt;"B"),AND(DB464=2,LEFT(TRIM(AH464),1)&lt;&gt;"I")),1,IF(OR(AND(DB464=0,AH464="N"),AND(DB464=0,AH464="B"),AND(DB464=0,LEFT(TRIM(AH464),1)="I")),1,0))),"")</f>
        <v/>
      </c>
      <c r="EE464" s="23" t="str">
        <f t="shared" si="289"/>
        <v/>
      </c>
      <c r="EF464" s="23" t="str">
        <f>+IF(LEN($I464)&gt;5,IF(ISERROR(VLOOKUP(AJ464,'CODIGO PAGO'!$B$2:$B$20,1,0)),1,IF(OR(AND(DD464=1,AJ464&lt;&gt;"N"),AND(DD464=3,AJ464&lt;&gt;"B"),AND(DD464=2,LEFT(TRIM(AJ464),1)&lt;&gt;"I")),1,IF(OR(AND(DD464=0,AJ464="N"),AND(DD464=0,AJ464="B"),AND(DD464=0,LEFT(TRIM(AJ464),1)="I")),1,0))),"")</f>
        <v/>
      </c>
      <c r="EG464" s="23" t="str">
        <f t="shared" si="290"/>
        <v/>
      </c>
      <c r="EH464" s="23" t="str">
        <f>+IF(LEN($I464)&gt;5,IF(ISERROR(VLOOKUP(AL464,'CODIGO PAGO'!$B$2:$B$20,1,0)),1,IF(OR(AND(DF464=1,AL464&lt;&gt;"N"),AND(DF464=3,AL464&lt;&gt;"B"),AND(DF464=2,LEFT(TRIM(AL464),1)&lt;&gt;"I")),1,IF(OR(AND(DF464=0,AL464="N"),AND(DF464=0,AL464="B"),AND(DF464=0,LEFT(TRIM(AL464),1)="I")),1,0))),"")</f>
        <v/>
      </c>
      <c r="EI464" s="23" t="str">
        <f t="shared" si="291"/>
        <v/>
      </c>
      <c r="EJ464" s="23" t="str">
        <f>+IF(LEN($I464)&gt;5,IF(ISERROR(VLOOKUP(AN464,'CODIGO PAGO'!$B$2:$B$20,1,0)),1,IF(OR(AND(DH464=1,AN464&lt;&gt;"N"),AND(DH464=3,AN464&lt;&gt;"B"),AND(DH464=2,LEFT(TRIM(AN464),1)&lt;&gt;"I")),1,IF(OR(AND(DH464=0,AN464="N"),AND(DH464=0,AN464="B"),AND(DH464=0,LEFT(TRIM(AN464),1)="I")),1,0))),"")</f>
        <v/>
      </c>
      <c r="EK464" s="23" t="str">
        <f t="shared" si="292"/>
        <v/>
      </c>
      <c r="EL464" s="24" t="str">
        <f t="shared" si="293"/>
        <v/>
      </c>
    </row>
    <row r="465" spans="1:142" s="26" customFormat="1">
      <c r="A465" s="15" t="str">
        <f t="shared" si="259"/>
        <v/>
      </c>
      <c r="B465" s="1" t="str">
        <f>+IF(LEN(I465)&gt;5,'CODIGO PAGO'!$B$28,"")</f>
        <v/>
      </c>
      <c r="C465" s="1" t="str">
        <f>+IF(LEN($I465)&gt;5,BD!D465,"")</f>
        <v/>
      </c>
      <c r="D465" s="168" t="str">
        <f>+IF(LEN($I465)&gt;5,BD!A465,"")</f>
        <v/>
      </c>
      <c r="E465" s="1" t="str">
        <f>+IF(LEN($I465)&gt;5,BD!B465,"")</f>
        <v/>
      </c>
      <c r="F465" s="1" t="str">
        <f>+IF(LEN($I465)&gt;5,BD!C465,"")</f>
        <v/>
      </c>
      <c r="G465" s="141"/>
      <c r="H465" s="141"/>
      <c r="I465" s="1" t="str">
        <f>+IF(LEN(BD!G465)&gt;5,BD!G465,"")</f>
        <v/>
      </c>
      <c r="J465" s="167" t="str">
        <f>+IF(LEN($I465)&gt;5,BD!E465,"")</f>
        <v/>
      </c>
      <c r="K465" s="6" t="str">
        <f t="shared" si="260"/>
        <v/>
      </c>
      <c r="L465" s="87" t="str">
        <f>+IF(LEN($I465)&gt;5,BD!H465,"")</f>
        <v/>
      </c>
      <c r="M465" s="40" t="str">
        <f t="shared" si="261"/>
        <v/>
      </c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4" t="str">
        <f t="shared" si="262"/>
        <v/>
      </c>
      <c r="AQ465" s="5" t="str">
        <f t="shared" si="263"/>
        <v/>
      </c>
      <c r="AR465" s="91" t="str">
        <f t="shared" si="264"/>
        <v/>
      </c>
      <c r="AS465" s="5" t="str">
        <f t="shared" si="265"/>
        <v/>
      </c>
      <c r="AT465" s="91" t="str">
        <f t="shared" si="266"/>
        <v/>
      </c>
      <c r="AU465" s="4" t="str">
        <f t="shared" si="267"/>
        <v/>
      </c>
      <c r="AV465" s="4" t="str">
        <f t="shared" si="268"/>
        <v/>
      </c>
      <c r="AW465" s="4" t="str">
        <f t="shared" si="269"/>
        <v/>
      </c>
      <c r="AX465" s="4" t="str">
        <f t="shared" si="270"/>
        <v/>
      </c>
      <c r="AY465" s="88" t="str">
        <f t="shared" si="271"/>
        <v/>
      </c>
      <c r="AZ465" s="17" t="str">
        <f t="shared" si="272"/>
        <v/>
      </c>
      <c r="BA465" s="18" t="str">
        <f t="shared" si="273"/>
        <v/>
      </c>
      <c r="BB465" s="19" t="str">
        <f>+IF(LEN(I465)&gt;5,IF(INT(RIGHT(B465,1))=9,0.5*L465*AY465,INT(MID(B465,5,LEN(B465)-4))*L465)+IFERROR(VLOOKUP(I465,AJUSTES!$A$1:$I$50,9,0),0),"")</f>
        <v/>
      </c>
      <c r="BC465" s="12"/>
      <c r="BD465" s="19" t="str">
        <f t="shared" si="274"/>
        <v/>
      </c>
      <c r="BE465" s="18" t="str">
        <f t="shared" si="275"/>
        <v/>
      </c>
      <c r="BF465" s="139" t="str">
        <f t="shared" si="276"/>
        <v/>
      </c>
      <c r="BG465" s="114"/>
      <c r="BH465" s="18" t="str">
        <f t="shared" si="277"/>
        <v/>
      </c>
      <c r="BI465" s="13"/>
      <c r="BJ465" s="12"/>
      <c r="BK465" s="12"/>
      <c r="BL465" s="145"/>
      <c r="BM465" s="12"/>
      <c r="BN465" s="12"/>
      <c r="BO465" s="12"/>
      <c r="BP465" s="12"/>
      <c r="BQ465" s="12"/>
      <c r="BR465" s="12"/>
      <c r="BS465" s="146"/>
      <c r="BT465" s="14"/>
      <c r="BU465" s="12"/>
      <c r="BV465" s="12"/>
      <c r="BW465" s="12"/>
      <c r="BX465" s="12"/>
      <c r="BY465" s="12"/>
      <c r="BZ465" s="144"/>
      <c r="CA465" s="107" t="str">
        <f>+IF(LEN($I465)&gt;5,IF(BD!F465="N/A","",BD!F465),"")</f>
        <v/>
      </c>
      <c r="CB465" s="21"/>
      <c r="CC465" s="147"/>
      <c r="CD465" s="148"/>
      <c r="CE465" s="8" t="str">
        <f>+IF(LEN(I465)&gt;5,BD!M465,"")</f>
        <v/>
      </c>
      <c r="CF465" s="16" t="str">
        <f>+IF(LEN(I465)&gt;5,BD!N465,"")</f>
        <v/>
      </c>
      <c r="CG465" s="3" t="str">
        <f t="shared" si="278"/>
        <v/>
      </c>
      <c r="CH465" s="23" t="str">
        <f>+IF(AND(LEN($I465)&gt;5),IF(AND($J465&gt;N$1,$J465&lt;=$AO$1),1,IF((COUNTIFS(INCAPACIDADES!$C$1:$C$51,$I465,INCAPACIDADES!K$1:K$51,N$1))&gt;0,2,IF(VLOOKUP($C465,BD!$D$1:$F$501,3,0)&gt;N$1,0,3))),"")</f>
        <v/>
      </c>
      <c r="CI465" s="23" t="str">
        <f>+IF(AND(LEN($I465)&gt;5),IF(AND($J465&gt;O$1,$J465&lt;=$AO$1),1,IF((COUNTIFS(INCAPACIDADES!$C$1:$C$51,$I465,INCAPACIDADES!L$1:L$51,O$1))&gt;0,2,IF(VLOOKUP($C465,BD!$D$1:$F$501,3,0)&gt;O$1,0,3))),"")</f>
        <v/>
      </c>
      <c r="CJ465" s="23" t="str">
        <f>+IF(AND(LEN($I465)&gt;5),IF(AND($J465&gt;P$1,$J465&lt;=$AO$1),1,IF((COUNTIFS(INCAPACIDADES!$C$1:$C$51,$I465,INCAPACIDADES!M$1:M$51,P$1))&gt;0,2,IF(VLOOKUP($C465,BD!$D$1:$F$501,3,0)&gt;P$1,0,3))),"")</f>
        <v/>
      </c>
      <c r="CK465" s="23" t="str">
        <f>+IF(AND(LEN($I465)&gt;5),IF(AND($J465&gt;Q$1,$J465&lt;=$AO$1),1,IF((COUNTIFS(INCAPACIDADES!$C$1:$C$51,$I465,INCAPACIDADES!N$1:N$51,Q$1))&gt;0,2,IF(VLOOKUP($C465,BD!$D$1:$F$501,3,0)&gt;Q$1,0,3))),"")</f>
        <v/>
      </c>
      <c r="CL465" s="23" t="str">
        <f>+IF(AND(LEN($I465)&gt;5),IF(AND($J465&gt;R$1,$J465&lt;=$AO$1),1,IF((COUNTIFS(INCAPACIDADES!$C$1:$C$51,$I465,INCAPACIDADES!O$1:O$51,R$1))&gt;0,2,IF(VLOOKUP($C465,BD!$D$1:$F$501,3,0)&gt;R$1,0,3))),"")</f>
        <v/>
      </c>
      <c r="CM465" s="23" t="str">
        <f>+IF(AND(LEN($I465)&gt;5),IF(AND($J465&gt;S$1,$J465&lt;=$AO$1),1,IF((COUNTIFS(INCAPACIDADES!$C$1:$C$51,$I465,INCAPACIDADES!P$1:P$51,S$1))&gt;0,2,IF(VLOOKUP($C465,BD!$D$1:$F$501,3,0)&gt;S$1,0,3))),"")</f>
        <v/>
      </c>
      <c r="CN465" s="23" t="str">
        <f>+IF(AND(LEN($I465)&gt;5),IF(AND($J465&gt;T$1,$J465&lt;=$AO$1),1,IF((COUNTIFS(INCAPACIDADES!$C$1:$C$51,$I465,INCAPACIDADES!Q$1:Q$51,T$1))&gt;0,2,IF(VLOOKUP($C465,BD!$D$1:$F$501,3,0)&gt;T$1,0,3))),"")</f>
        <v/>
      </c>
      <c r="CO465" s="23" t="str">
        <f>+IF(AND(LEN($I465)&gt;5),IF(AND($J465&gt;U$1,$J465&lt;=$AO$1),1,IF((COUNTIFS(INCAPACIDADES!$C$1:$C$51,$I465,INCAPACIDADES!R$1:R$51,U$1))&gt;0,2,IF(VLOOKUP($C465,BD!$D$1:$F$501,3,0)&gt;U$1,0,3))),"")</f>
        <v/>
      </c>
      <c r="CP465" s="23" t="str">
        <f>+IF(AND(LEN($I465)&gt;5),IF(AND($J465&gt;V$1,$J465&lt;=$AO$1),1,IF((COUNTIFS(INCAPACIDADES!$C$1:$C$51,$I465,INCAPACIDADES!S$1:S$51,V$1))&gt;0,2,IF(VLOOKUP($C465,BD!$D$1:$F$501,3,0)&gt;V$1,0,3))),"")</f>
        <v/>
      </c>
      <c r="CQ465" s="23" t="str">
        <f>+IF(AND(LEN($I465)&gt;5),IF(AND($J465&gt;W$1,$J465&lt;=$AO$1),1,IF((COUNTIFS(INCAPACIDADES!$C$1:$C$51,$I465,INCAPACIDADES!T$1:T$51,W$1))&gt;0,2,IF(VLOOKUP($C465,BD!$D$1:$F$501,3,0)&gt;W$1,0,3))),"")</f>
        <v/>
      </c>
      <c r="CR465" s="23" t="str">
        <f>+IF(AND(LEN($I465)&gt;5),IF(AND($J465&gt;X$1,$J465&lt;=$AO$1),1,IF((COUNTIFS(INCAPACIDADES!$C$1:$C$51,$I465,INCAPACIDADES!U$1:U$51,X$1))&gt;0,2,IF(VLOOKUP($C465,BD!$D$1:$F$501,3,0)&gt;X$1,0,3))),"")</f>
        <v/>
      </c>
      <c r="CS465" s="23" t="str">
        <f>+IF(AND(LEN($I465)&gt;5),IF(AND($J465&gt;Y$1,$J465&lt;=$AO$1),1,IF((COUNTIFS(INCAPACIDADES!$C$1:$C$51,$I465,INCAPACIDADES!V$1:V$51,Y$1))&gt;0,2,IF(VLOOKUP($C465,BD!$D$1:$F$501,3,0)&gt;Y$1,0,3))),"")</f>
        <v/>
      </c>
      <c r="CT465" s="23" t="str">
        <f>+IF(AND(LEN($I465)&gt;5),IF(AND($J465&gt;Z$1,$J465&lt;=$AO$1),1,IF((COUNTIFS(INCAPACIDADES!$C$1:$C$51,$I465,INCAPACIDADES!W$1:W$51,Z$1))&gt;0,2,IF(VLOOKUP($C465,BD!$D$1:$F$501,3,0)&gt;Z$1,0,3))),"")</f>
        <v/>
      </c>
      <c r="CU465" s="23" t="str">
        <f>+IF(AND(LEN($I465)&gt;5),IF(AND($J465&gt;AA$1,$J465&lt;=$AO$1),1,IF((COUNTIFS(INCAPACIDADES!$C$1:$C$51,$I465,INCAPACIDADES!X$1:X$51,AA$1))&gt;0,2,IF(VLOOKUP($C465,BD!$D$1:$F$501,3,0)&gt;AA$1,0,3))),"")</f>
        <v/>
      </c>
      <c r="CV465" s="23" t="str">
        <f>+IF(AND(LEN($I465)&gt;5),IF(AND($J465&gt;AB$1,$J465&lt;=$AO$1),1,IF((COUNTIFS(INCAPACIDADES!$C$1:$C$51,$I465,INCAPACIDADES!Y$1:Y$51,AB$1))&gt;0,2,IF(VLOOKUP($C465,BD!$D$1:$F$501,3,0)&gt;AB$1,0,3))),"")</f>
        <v/>
      </c>
      <c r="CW465" s="23" t="str">
        <f>+IF(AND(LEN($I465)&gt;5),IF(AND($J465&gt;AC$1,$J465&lt;=$AO$1),1,IF((COUNTIFS(INCAPACIDADES!$C$1:$C$51,$I465,INCAPACIDADES!Z$1:Z$51,AC$1))&gt;0,2,IF(VLOOKUP($C465,BD!$D$1:$F$501,3,0)&gt;AC$1,0,3))),"")</f>
        <v/>
      </c>
      <c r="CX465" s="23" t="str">
        <f>+IF(AND(LEN($I465)&gt;5),IF(AND($J465&gt;AD$1,$J465&lt;=$AO$1),1,IF((COUNTIFS(INCAPACIDADES!$C$1:$C$51,$I465,INCAPACIDADES!AA$1:AA$51,AD$1))&gt;0,2,IF(VLOOKUP($C465,BD!$D$1:$F$501,3,0)&gt;AD$1,0,3))),"")</f>
        <v/>
      </c>
      <c r="CY465" s="23" t="str">
        <f>+IF(AND(LEN($I465)&gt;5),IF(AND($J465&gt;AE$1,$J465&lt;=$AO$1),1,IF((COUNTIFS(INCAPACIDADES!$C$1:$C$51,$I465,INCAPACIDADES!AB$1:AB$51,AE$1))&gt;0,2,IF(VLOOKUP($C465,BD!$D$1:$F$501,3,0)&gt;AE$1,0,3))),"")</f>
        <v/>
      </c>
      <c r="CZ465" s="23" t="str">
        <f>+IF(AND(LEN($I465)&gt;5),IF(AND($J465&gt;AF$1,$J465&lt;=$AO$1),1,IF((COUNTIFS(INCAPACIDADES!$C$1:$C$51,$I465,INCAPACIDADES!AC$1:AC$51,AF$1))&gt;0,2,IF(VLOOKUP($C465,BD!$D$1:$F$501,3,0)&gt;AF$1,0,3))),"")</f>
        <v/>
      </c>
      <c r="DA465" s="23" t="str">
        <f>+IF(AND(LEN($I465)&gt;5),IF(AND($J465&gt;AG$1,$J465&lt;=$AO$1),1,IF((COUNTIFS(INCAPACIDADES!$C$1:$C$51,$I465,INCAPACIDADES!AD$1:AD$51,AG$1))&gt;0,2,IF(VLOOKUP($C465,BD!$D$1:$F$501,3,0)&gt;AG$1,0,3))),"")</f>
        <v/>
      </c>
      <c r="DB465" s="23" t="str">
        <f>+IF(AND(LEN($I465)&gt;5),IF(AND($J465&gt;AH$1,$J465&lt;=$AO$1),1,IF((COUNTIFS(INCAPACIDADES!$C$1:$C$51,$I465,INCAPACIDADES!AE$1:AE$51,AH$1))&gt;0,2,IF(VLOOKUP($C465,BD!$D$1:$F$501,3,0)&gt;AH$1,0,3))),"")</f>
        <v/>
      </c>
      <c r="DC465" s="23" t="str">
        <f>+IF(AND(LEN($I465)&gt;5),IF(AND($J465&gt;AI$1,$J465&lt;=$AO$1),1,IF((COUNTIFS(INCAPACIDADES!$C$1:$C$51,$I465,INCAPACIDADES!AF$1:AF$51,AI$1))&gt;0,2,IF(VLOOKUP($C465,BD!$D$1:$F$501,3,0)&gt;AI$1,0,3))),"")</f>
        <v/>
      </c>
      <c r="DD465" s="23" t="str">
        <f>+IF(AND(LEN($I465)&gt;5),IF(AND($J465&gt;AJ$1,$J465&lt;=$AO$1),1,IF((COUNTIFS(INCAPACIDADES!$C$1:$C$51,$I465,INCAPACIDADES!AG$1:AG$51,AJ$1))&gt;0,2,IF(VLOOKUP($C465,BD!$D$1:$F$501,3,0)&gt;AJ$1,0,3))),"")</f>
        <v/>
      </c>
      <c r="DE465" s="23" t="str">
        <f>+IF(AND(LEN($I465)&gt;5),IF(AND($J465&gt;AK$1,$J465&lt;=$AO$1),1,IF((COUNTIFS(INCAPACIDADES!$C$1:$C$51,$I465,INCAPACIDADES!AH$1:AH$51,AK$1))&gt;0,2,IF(VLOOKUP($C465,BD!$D$1:$F$501,3,0)&gt;AK$1,0,3))),"")</f>
        <v/>
      </c>
      <c r="DF465" s="23" t="str">
        <f>+IF(AND(LEN($I465)&gt;5),IF(AND($J465&gt;AL$1,$J465&lt;=$AO$1),1,IF((COUNTIFS(INCAPACIDADES!$C$1:$C$51,$I465,INCAPACIDADES!AI$1:AI$51,AL$1))&gt;0,2,IF(VLOOKUP($C465,BD!$D$1:$F$501,3,0)&gt;AL$1,0,3))),"")</f>
        <v/>
      </c>
      <c r="DG465" s="23" t="str">
        <f>+IF(AND(LEN($I465)&gt;5),IF(AND($J465&gt;AM$1,$J465&lt;=$AO$1),1,IF((COUNTIFS(INCAPACIDADES!$C$1:$C$51,$I465,INCAPACIDADES!AJ$1:AJ$51,AM$1))&gt;0,2,IF(VLOOKUP($C465,BD!$D$1:$F$501,3,0)&gt;AM$1,0,3))),"")</f>
        <v/>
      </c>
      <c r="DH465" s="23" t="str">
        <f>+IF(AND(LEN($I465)&gt;5),IF(AND($J465&gt;AN$1,$J465&lt;=$AO$1),1,IF((COUNTIFS(INCAPACIDADES!$C$1:$C$51,$I465,INCAPACIDADES!AK$1:AK$51,AN$1))&gt;0,2,IF(VLOOKUP($C465,BD!$D$1:$F$501,3,0)&gt;AN$1,0,3))),"")</f>
        <v/>
      </c>
      <c r="DI465" s="23" t="str">
        <f>+IF(AND(LEN($I465)&gt;5),IF(AND($J465&gt;AO$1,$J465&lt;=$AO$1),1,IF((COUNTIFS(INCAPACIDADES!$C$1:$C$51,$I465,INCAPACIDADES!AL$1:AL$51,AO$1))&gt;0,2,IF(VLOOKUP($C465,BD!$D$1:$F$501,3,0)&gt;AO$1,0,3))),"")</f>
        <v/>
      </c>
      <c r="DJ465" s="23" t="str">
        <f>+IF(LEN($I465)&gt;5,IF(ISERROR(VLOOKUP(N465,'CODIGO PAGO'!$B$2:$B$20,1,0)),1,IF(OR(AND(CH465=1,N465&lt;&gt;"N"),AND(CH465=3,N465&lt;&gt;"B"),AND(CH465=2,LEFT(TRIM(N465),1)&lt;&gt;"I")),1,IF(OR(AND(CH465=0,N465="N"),AND(CH465=0,N465="B"),AND(CH465=0,LEFT(TRIM(N465),1)="I")),1,0))),"")</f>
        <v/>
      </c>
      <c r="DK465" s="23" t="str">
        <f t="shared" si="279"/>
        <v/>
      </c>
      <c r="DL465" s="23" t="str">
        <f>+IF(LEN($I465)&gt;5,IF(ISERROR(VLOOKUP(P465,'CODIGO PAGO'!$B$2:$B$20,1,0)),1,IF(OR(AND(CJ465=1,P465&lt;&gt;"N"),AND(CJ465=3,P465&lt;&gt;"B"),AND(CJ465=2,LEFT(TRIM(P465),1)&lt;&gt;"I")),1,IF(OR(AND(CJ465=0,P465="N"),AND(CJ465=0,P465="B"),AND(CJ465=0,LEFT(TRIM(P465),1)="I")),1,0))),"")</f>
        <v/>
      </c>
      <c r="DM465" s="23" t="str">
        <f t="shared" si="280"/>
        <v/>
      </c>
      <c r="DN465" s="23" t="str">
        <f>+IF(LEN($I465)&gt;5,IF(ISERROR(VLOOKUP(R465,'CODIGO PAGO'!$B$2:$B$20,1,0)),1,IF(OR(AND(CL465=1,R465&lt;&gt;"N"),AND(CL465=3,R465&lt;&gt;"B"),AND(CL465=2,LEFT(TRIM(R465),1)&lt;&gt;"I")),1,IF(OR(AND(CL465=0,R465="N"),AND(CL465=0,R465="B"),AND(CL465=0,LEFT(TRIM(R465),1)="I")),1,0))),"")</f>
        <v/>
      </c>
      <c r="DO465" s="23" t="str">
        <f t="shared" si="281"/>
        <v/>
      </c>
      <c r="DP465" s="23" t="str">
        <f>+IF(LEN($I465)&gt;5,IF(ISERROR(VLOOKUP(T465,'CODIGO PAGO'!$B$2:$B$20,1,0)),1,IF(OR(AND(CN465=1,T465&lt;&gt;"N"),AND(CN465=3,T465&lt;&gt;"B"),AND(CN465=2,LEFT(TRIM(T465),1)&lt;&gt;"I")),1,IF(OR(AND(CN465=0,T465="N"),AND(CN465=0,T465="B"),AND(CN465=0,LEFT(TRIM(T465),1)="I")),1,0))),"")</f>
        <v/>
      </c>
      <c r="DQ465" s="23" t="str">
        <f t="shared" si="282"/>
        <v/>
      </c>
      <c r="DR465" s="23" t="str">
        <f>+IF(LEN($I465)&gt;5,IF(ISERROR(VLOOKUP(V465,'CODIGO PAGO'!$B$2:$B$20,1,0)),1,IF(OR(AND(CP465=1,V465&lt;&gt;"N"),AND(CP465=3,V465&lt;&gt;"B"),AND(CP465=2,LEFT(TRIM(V465),1)&lt;&gt;"I")),1,IF(OR(AND(CP465=0,V465="N"),AND(CP465=0,V465="B"),AND(CP465=0,LEFT(TRIM(V465),1)="I")),1,0))),"")</f>
        <v/>
      </c>
      <c r="DS465" s="23" t="str">
        <f t="shared" si="283"/>
        <v/>
      </c>
      <c r="DT465" s="23" t="str">
        <f>+IF(LEN($I465)&gt;5,IF(ISERROR(VLOOKUP(X465,'CODIGO PAGO'!$B$2:$B$20,1,0)),1,IF(OR(AND(CR465=1,X465&lt;&gt;"N"),AND(CR465=3,X465&lt;&gt;"B"),AND(CR465=2,LEFT(TRIM(X465),1)&lt;&gt;"I")),1,IF(OR(AND(CR465=0,X465="N"),AND(CR465=0,X465="B"),AND(CR465=0,LEFT(TRIM(X465),1)="I")),1,0))),"")</f>
        <v/>
      </c>
      <c r="DU465" s="23" t="str">
        <f t="shared" si="284"/>
        <v/>
      </c>
      <c r="DV465" s="23" t="str">
        <f>+IF(LEN($I465)&gt;5,IF(ISERROR(VLOOKUP(Z465,'CODIGO PAGO'!$B$2:$B$20,1,0)),1,IF(OR(AND(CT465=1,Z465&lt;&gt;"N"),AND(CT465=3,Z465&lt;&gt;"B"),AND(CT465=2,LEFT(TRIM(Z465),1)&lt;&gt;"I")),1,IF(OR(AND(CT465=0,Z465="N"),AND(CT465=0,Z465="B"),AND(CT465=0,LEFT(TRIM(Z465),1)="I")),1,0))),"")</f>
        <v/>
      </c>
      <c r="DW465" s="23" t="str">
        <f t="shared" si="285"/>
        <v/>
      </c>
      <c r="DX465" s="23" t="str">
        <f>+IF(LEN($I465)&gt;5,IF(ISERROR(VLOOKUP(AB465,'CODIGO PAGO'!$B$2:$B$20,1,0)),1,IF(OR(AND(CV465=1,AB465&lt;&gt;"N"),AND(CV465=3,AB465&lt;&gt;"B"),AND(CV465=2,LEFT(TRIM(AB465),1)&lt;&gt;"I")),1,IF(OR(AND(CV465=0,AB465="N"),AND(CV465=0,AB465="B"),AND(CV465=0,LEFT(TRIM(AB465),1)="I")),1,0))),"")</f>
        <v/>
      </c>
      <c r="DY465" s="23" t="str">
        <f t="shared" si="286"/>
        <v/>
      </c>
      <c r="DZ465" s="23" t="str">
        <f>+IF(LEN($I465)&gt;5,IF(ISERROR(VLOOKUP(AD465,'CODIGO PAGO'!$B$2:$B$20,1,0)),1,IF(OR(AND(CX465=1,AD465&lt;&gt;"N"),AND(CX465=3,AD465&lt;&gt;"B"),AND(CX465=2,LEFT(TRIM(AD465),1)&lt;&gt;"I")),1,IF(OR(AND(CX465=0,AD465="N"),AND(CX465=0,AD465="B"),AND(CX465=0,LEFT(TRIM(AD465),1)="I")),1,0))),"")</f>
        <v/>
      </c>
      <c r="EA465" s="23" t="str">
        <f t="shared" si="287"/>
        <v/>
      </c>
      <c r="EB465" s="23" t="str">
        <f>+IF(LEN($I465)&gt;5,IF(ISERROR(VLOOKUP(AF465,'CODIGO PAGO'!$B$2:$B$20,1,0)),1,IF(OR(AND(CZ465=1,AF465&lt;&gt;"N"),AND(CZ465=3,AF465&lt;&gt;"B"),AND(CZ465=2,LEFT(TRIM(AF465),1)&lt;&gt;"I")),1,IF(OR(AND(CZ465=0,AF465="N"),AND(CZ465=0,AF465="B"),AND(CZ465=0,LEFT(TRIM(AF465),1)="I")),1,0))),"")</f>
        <v/>
      </c>
      <c r="EC465" s="23" t="str">
        <f t="shared" si="288"/>
        <v/>
      </c>
      <c r="ED465" s="23" t="str">
        <f>+IF(LEN($I465)&gt;5,IF(ISERROR(VLOOKUP(AH465,'CODIGO PAGO'!$B$2:$B$20,1,0)),1,IF(OR(AND(DB465=1,AH465&lt;&gt;"N"),AND(DB465=3,AH465&lt;&gt;"B"),AND(DB465=2,LEFT(TRIM(AH465),1)&lt;&gt;"I")),1,IF(OR(AND(DB465=0,AH465="N"),AND(DB465=0,AH465="B"),AND(DB465=0,LEFT(TRIM(AH465),1)="I")),1,0))),"")</f>
        <v/>
      </c>
      <c r="EE465" s="23" t="str">
        <f t="shared" si="289"/>
        <v/>
      </c>
      <c r="EF465" s="23" t="str">
        <f>+IF(LEN($I465)&gt;5,IF(ISERROR(VLOOKUP(AJ465,'CODIGO PAGO'!$B$2:$B$20,1,0)),1,IF(OR(AND(DD465=1,AJ465&lt;&gt;"N"),AND(DD465=3,AJ465&lt;&gt;"B"),AND(DD465=2,LEFT(TRIM(AJ465),1)&lt;&gt;"I")),1,IF(OR(AND(DD465=0,AJ465="N"),AND(DD465=0,AJ465="B"),AND(DD465=0,LEFT(TRIM(AJ465),1)="I")),1,0))),"")</f>
        <v/>
      </c>
      <c r="EG465" s="23" t="str">
        <f t="shared" si="290"/>
        <v/>
      </c>
      <c r="EH465" s="23" t="str">
        <f>+IF(LEN($I465)&gt;5,IF(ISERROR(VLOOKUP(AL465,'CODIGO PAGO'!$B$2:$B$20,1,0)),1,IF(OR(AND(DF465=1,AL465&lt;&gt;"N"),AND(DF465=3,AL465&lt;&gt;"B"),AND(DF465=2,LEFT(TRIM(AL465),1)&lt;&gt;"I")),1,IF(OR(AND(DF465=0,AL465="N"),AND(DF465=0,AL465="B"),AND(DF465=0,LEFT(TRIM(AL465),1)="I")),1,0))),"")</f>
        <v/>
      </c>
      <c r="EI465" s="23" t="str">
        <f t="shared" si="291"/>
        <v/>
      </c>
      <c r="EJ465" s="23" t="str">
        <f>+IF(LEN($I465)&gt;5,IF(ISERROR(VLOOKUP(AN465,'CODIGO PAGO'!$B$2:$B$20,1,0)),1,IF(OR(AND(DH465=1,AN465&lt;&gt;"N"),AND(DH465=3,AN465&lt;&gt;"B"),AND(DH465=2,LEFT(TRIM(AN465),1)&lt;&gt;"I")),1,IF(OR(AND(DH465=0,AN465="N"),AND(DH465=0,AN465="B"),AND(DH465=0,LEFT(TRIM(AN465),1)="I")),1,0))),"")</f>
        <v/>
      </c>
      <c r="EK465" s="23" t="str">
        <f t="shared" si="292"/>
        <v/>
      </c>
      <c r="EL465" s="24" t="str">
        <f t="shared" si="293"/>
        <v/>
      </c>
    </row>
    <row r="466" spans="1:142" s="26" customFormat="1">
      <c r="A466" s="15" t="str">
        <f t="shared" si="259"/>
        <v/>
      </c>
      <c r="B466" s="1" t="str">
        <f>+IF(LEN(I466)&gt;5,'CODIGO PAGO'!$B$28,"")</f>
        <v/>
      </c>
      <c r="C466" s="1" t="str">
        <f>+IF(LEN($I466)&gt;5,BD!D466,"")</f>
        <v/>
      </c>
      <c r="D466" s="168" t="str">
        <f>+IF(LEN($I466)&gt;5,BD!A466,"")</f>
        <v/>
      </c>
      <c r="E466" s="1" t="str">
        <f>+IF(LEN($I466)&gt;5,BD!B466,"")</f>
        <v/>
      </c>
      <c r="F466" s="1" t="str">
        <f>+IF(LEN($I466)&gt;5,BD!C466,"")</f>
        <v/>
      </c>
      <c r="G466" s="141"/>
      <c r="H466" s="141"/>
      <c r="I466" s="1" t="str">
        <f>+IF(LEN(BD!G466)&gt;5,BD!G466,"")</f>
        <v/>
      </c>
      <c r="J466" s="167" t="str">
        <f>+IF(LEN($I466)&gt;5,BD!E466,"")</f>
        <v/>
      </c>
      <c r="K466" s="6" t="str">
        <f t="shared" si="260"/>
        <v/>
      </c>
      <c r="L466" s="87" t="str">
        <f>+IF(LEN($I466)&gt;5,BD!H466,"")</f>
        <v/>
      </c>
      <c r="M466" s="40" t="str">
        <f t="shared" si="261"/>
        <v/>
      </c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4" t="str">
        <f t="shared" si="262"/>
        <v/>
      </c>
      <c r="AQ466" s="5" t="str">
        <f t="shared" si="263"/>
        <v/>
      </c>
      <c r="AR466" s="91" t="str">
        <f t="shared" si="264"/>
        <v/>
      </c>
      <c r="AS466" s="5" t="str">
        <f t="shared" si="265"/>
        <v/>
      </c>
      <c r="AT466" s="91" t="str">
        <f t="shared" si="266"/>
        <v/>
      </c>
      <c r="AU466" s="4" t="str">
        <f t="shared" si="267"/>
        <v/>
      </c>
      <c r="AV466" s="4" t="str">
        <f t="shared" si="268"/>
        <v/>
      </c>
      <c r="AW466" s="4" t="str">
        <f t="shared" si="269"/>
        <v/>
      </c>
      <c r="AX466" s="4" t="str">
        <f t="shared" si="270"/>
        <v/>
      </c>
      <c r="AY466" s="88" t="str">
        <f t="shared" si="271"/>
        <v/>
      </c>
      <c r="AZ466" s="17" t="str">
        <f t="shared" si="272"/>
        <v/>
      </c>
      <c r="BA466" s="18" t="str">
        <f t="shared" si="273"/>
        <v/>
      </c>
      <c r="BB466" s="19" t="str">
        <f>+IF(LEN(I466)&gt;5,IF(INT(RIGHT(B466,1))=9,0.5*L466*AY466,INT(MID(B466,5,LEN(B466)-4))*L466)+IFERROR(VLOOKUP(I466,AJUSTES!$A$1:$I$50,9,0),0),"")</f>
        <v/>
      </c>
      <c r="BC466" s="12"/>
      <c r="BD466" s="19" t="str">
        <f t="shared" si="274"/>
        <v/>
      </c>
      <c r="BE466" s="18" t="str">
        <f t="shared" si="275"/>
        <v/>
      </c>
      <c r="BF466" s="139" t="str">
        <f t="shared" si="276"/>
        <v/>
      </c>
      <c r="BG466" s="114"/>
      <c r="BH466" s="18" t="str">
        <f t="shared" si="277"/>
        <v/>
      </c>
      <c r="BI466" s="13"/>
      <c r="BJ466" s="12"/>
      <c r="BK466" s="12"/>
      <c r="BL466" s="145"/>
      <c r="BM466" s="12"/>
      <c r="BN466" s="12"/>
      <c r="BO466" s="12"/>
      <c r="BP466" s="12"/>
      <c r="BQ466" s="12"/>
      <c r="BR466" s="12"/>
      <c r="BS466" s="146"/>
      <c r="BT466" s="14"/>
      <c r="BU466" s="12"/>
      <c r="BV466" s="12"/>
      <c r="BW466" s="12"/>
      <c r="BX466" s="12"/>
      <c r="BY466" s="12"/>
      <c r="BZ466" s="144"/>
      <c r="CA466" s="107" t="str">
        <f>+IF(LEN($I466)&gt;5,IF(BD!F466="N/A","",BD!F466),"")</f>
        <v/>
      </c>
      <c r="CB466" s="21"/>
      <c r="CC466" s="147"/>
      <c r="CD466" s="148"/>
      <c r="CE466" s="8" t="str">
        <f>+IF(LEN(I466)&gt;5,BD!M466,"")</f>
        <v/>
      </c>
      <c r="CF466" s="16" t="str">
        <f>+IF(LEN(I466)&gt;5,BD!N466,"")</f>
        <v/>
      </c>
      <c r="CG466" s="3" t="str">
        <f t="shared" si="278"/>
        <v/>
      </c>
      <c r="CH466" s="23" t="str">
        <f>+IF(AND(LEN($I466)&gt;5),IF(AND($J466&gt;N$1,$J466&lt;=$AO$1),1,IF((COUNTIFS(INCAPACIDADES!$C$1:$C$51,$I466,INCAPACIDADES!K$1:K$51,N$1))&gt;0,2,IF(VLOOKUP($C466,BD!$D$1:$F$501,3,0)&gt;N$1,0,3))),"")</f>
        <v/>
      </c>
      <c r="CI466" s="23" t="str">
        <f>+IF(AND(LEN($I466)&gt;5),IF(AND($J466&gt;O$1,$J466&lt;=$AO$1),1,IF((COUNTIFS(INCAPACIDADES!$C$1:$C$51,$I466,INCAPACIDADES!L$1:L$51,O$1))&gt;0,2,IF(VLOOKUP($C466,BD!$D$1:$F$501,3,0)&gt;O$1,0,3))),"")</f>
        <v/>
      </c>
      <c r="CJ466" s="23" t="str">
        <f>+IF(AND(LEN($I466)&gt;5),IF(AND($J466&gt;P$1,$J466&lt;=$AO$1),1,IF((COUNTIFS(INCAPACIDADES!$C$1:$C$51,$I466,INCAPACIDADES!M$1:M$51,P$1))&gt;0,2,IF(VLOOKUP($C466,BD!$D$1:$F$501,3,0)&gt;P$1,0,3))),"")</f>
        <v/>
      </c>
      <c r="CK466" s="23" t="str">
        <f>+IF(AND(LEN($I466)&gt;5),IF(AND($J466&gt;Q$1,$J466&lt;=$AO$1),1,IF((COUNTIFS(INCAPACIDADES!$C$1:$C$51,$I466,INCAPACIDADES!N$1:N$51,Q$1))&gt;0,2,IF(VLOOKUP($C466,BD!$D$1:$F$501,3,0)&gt;Q$1,0,3))),"")</f>
        <v/>
      </c>
      <c r="CL466" s="23" t="str">
        <f>+IF(AND(LEN($I466)&gt;5),IF(AND($J466&gt;R$1,$J466&lt;=$AO$1),1,IF((COUNTIFS(INCAPACIDADES!$C$1:$C$51,$I466,INCAPACIDADES!O$1:O$51,R$1))&gt;0,2,IF(VLOOKUP($C466,BD!$D$1:$F$501,3,0)&gt;R$1,0,3))),"")</f>
        <v/>
      </c>
      <c r="CM466" s="23" t="str">
        <f>+IF(AND(LEN($I466)&gt;5),IF(AND($J466&gt;S$1,$J466&lt;=$AO$1),1,IF((COUNTIFS(INCAPACIDADES!$C$1:$C$51,$I466,INCAPACIDADES!P$1:P$51,S$1))&gt;0,2,IF(VLOOKUP($C466,BD!$D$1:$F$501,3,0)&gt;S$1,0,3))),"")</f>
        <v/>
      </c>
      <c r="CN466" s="23" t="str">
        <f>+IF(AND(LEN($I466)&gt;5),IF(AND($J466&gt;T$1,$J466&lt;=$AO$1),1,IF((COUNTIFS(INCAPACIDADES!$C$1:$C$51,$I466,INCAPACIDADES!Q$1:Q$51,T$1))&gt;0,2,IF(VLOOKUP($C466,BD!$D$1:$F$501,3,0)&gt;T$1,0,3))),"")</f>
        <v/>
      </c>
      <c r="CO466" s="23" t="str">
        <f>+IF(AND(LEN($I466)&gt;5),IF(AND($J466&gt;U$1,$J466&lt;=$AO$1),1,IF((COUNTIFS(INCAPACIDADES!$C$1:$C$51,$I466,INCAPACIDADES!R$1:R$51,U$1))&gt;0,2,IF(VLOOKUP($C466,BD!$D$1:$F$501,3,0)&gt;U$1,0,3))),"")</f>
        <v/>
      </c>
      <c r="CP466" s="23" t="str">
        <f>+IF(AND(LEN($I466)&gt;5),IF(AND($J466&gt;V$1,$J466&lt;=$AO$1),1,IF((COUNTIFS(INCAPACIDADES!$C$1:$C$51,$I466,INCAPACIDADES!S$1:S$51,V$1))&gt;0,2,IF(VLOOKUP($C466,BD!$D$1:$F$501,3,0)&gt;V$1,0,3))),"")</f>
        <v/>
      </c>
      <c r="CQ466" s="23" t="str">
        <f>+IF(AND(LEN($I466)&gt;5),IF(AND($J466&gt;W$1,$J466&lt;=$AO$1),1,IF((COUNTIFS(INCAPACIDADES!$C$1:$C$51,$I466,INCAPACIDADES!T$1:T$51,W$1))&gt;0,2,IF(VLOOKUP($C466,BD!$D$1:$F$501,3,0)&gt;W$1,0,3))),"")</f>
        <v/>
      </c>
      <c r="CR466" s="23" t="str">
        <f>+IF(AND(LEN($I466)&gt;5),IF(AND($J466&gt;X$1,$J466&lt;=$AO$1),1,IF((COUNTIFS(INCAPACIDADES!$C$1:$C$51,$I466,INCAPACIDADES!U$1:U$51,X$1))&gt;0,2,IF(VLOOKUP($C466,BD!$D$1:$F$501,3,0)&gt;X$1,0,3))),"")</f>
        <v/>
      </c>
      <c r="CS466" s="23" t="str">
        <f>+IF(AND(LEN($I466)&gt;5),IF(AND($J466&gt;Y$1,$J466&lt;=$AO$1),1,IF((COUNTIFS(INCAPACIDADES!$C$1:$C$51,$I466,INCAPACIDADES!V$1:V$51,Y$1))&gt;0,2,IF(VLOOKUP($C466,BD!$D$1:$F$501,3,0)&gt;Y$1,0,3))),"")</f>
        <v/>
      </c>
      <c r="CT466" s="23" t="str">
        <f>+IF(AND(LEN($I466)&gt;5),IF(AND($J466&gt;Z$1,$J466&lt;=$AO$1),1,IF((COUNTIFS(INCAPACIDADES!$C$1:$C$51,$I466,INCAPACIDADES!W$1:W$51,Z$1))&gt;0,2,IF(VLOOKUP($C466,BD!$D$1:$F$501,3,0)&gt;Z$1,0,3))),"")</f>
        <v/>
      </c>
      <c r="CU466" s="23" t="str">
        <f>+IF(AND(LEN($I466)&gt;5),IF(AND($J466&gt;AA$1,$J466&lt;=$AO$1),1,IF((COUNTIFS(INCAPACIDADES!$C$1:$C$51,$I466,INCAPACIDADES!X$1:X$51,AA$1))&gt;0,2,IF(VLOOKUP($C466,BD!$D$1:$F$501,3,0)&gt;AA$1,0,3))),"")</f>
        <v/>
      </c>
      <c r="CV466" s="23" t="str">
        <f>+IF(AND(LEN($I466)&gt;5),IF(AND($J466&gt;AB$1,$J466&lt;=$AO$1),1,IF((COUNTIFS(INCAPACIDADES!$C$1:$C$51,$I466,INCAPACIDADES!Y$1:Y$51,AB$1))&gt;0,2,IF(VLOOKUP($C466,BD!$D$1:$F$501,3,0)&gt;AB$1,0,3))),"")</f>
        <v/>
      </c>
      <c r="CW466" s="23" t="str">
        <f>+IF(AND(LEN($I466)&gt;5),IF(AND($J466&gt;AC$1,$J466&lt;=$AO$1),1,IF((COUNTIFS(INCAPACIDADES!$C$1:$C$51,$I466,INCAPACIDADES!Z$1:Z$51,AC$1))&gt;0,2,IF(VLOOKUP($C466,BD!$D$1:$F$501,3,0)&gt;AC$1,0,3))),"")</f>
        <v/>
      </c>
      <c r="CX466" s="23" t="str">
        <f>+IF(AND(LEN($I466)&gt;5),IF(AND($J466&gt;AD$1,$J466&lt;=$AO$1),1,IF((COUNTIFS(INCAPACIDADES!$C$1:$C$51,$I466,INCAPACIDADES!AA$1:AA$51,AD$1))&gt;0,2,IF(VLOOKUP($C466,BD!$D$1:$F$501,3,0)&gt;AD$1,0,3))),"")</f>
        <v/>
      </c>
      <c r="CY466" s="23" t="str">
        <f>+IF(AND(LEN($I466)&gt;5),IF(AND($J466&gt;AE$1,$J466&lt;=$AO$1),1,IF((COUNTIFS(INCAPACIDADES!$C$1:$C$51,$I466,INCAPACIDADES!AB$1:AB$51,AE$1))&gt;0,2,IF(VLOOKUP($C466,BD!$D$1:$F$501,3,0)&gt;AE$1,0,3))),"")</f>
        <v/>
      </c>
      <c r="CZ466" s="23" t="str">
        <f>+IF(AND(LEN($I466)&gt;5),IF(AND($J466&gt;AF$1,$J466&lt;=$AO$1),1,IF((COUNTIFS(INCAPACIDADES!$C$1:$C$51,$I466,INCAPACIDADES!AC$1:AC$51,AF$1))&gt;0,2,IF(VLOOKUP($C466,BD!$D$1:$F$501,3,0)&gt;AF$1,0,3))),"")</f>
        <v/>
      </c>
      <c r="DA466" s="23" t="str">
        <f>+IF(AND(LEN($I466)&gt;5),IF(AND($J466&gt;AG$1,$J466&lt;=$AO$1),1,IF((COUNTIFS(INCAPACIDADES!$C$1:$C$51,$I466,INCAPACIDADES!AD$1:AD$51,AG$1))&gt;0,2,IF(VLOOKUP($C466,BD!$D$1:$F$501,3,0)&gt;AG$1,0,3))),"")</f>
        <v/>
      </c>
      <c r="DB466" s="23" t="str">
        <f>+IF(AND(LEN($I466)&gt;5),IF(AND($J466&gt;AH$1,$J466&lt;=$AO$1),1,IF((COUNTIFS(INCAPACIDADES!$C$1:$C$51,$I466,INCAPACIDADES!AE$1:AE$51,AH$1))&gt;0,2,IF(VLOOKUP($C466,BD!$D$1:$F$501,3,0)&gt;AH$1,0,3))),"")</f>
        <v/>
      </c>
      <c r="DC466" s="23" t="str">
        <f>+IF(AND(LEN($I466)&gt;5),IF(AND($J466&gt;AI$1,$J466&lt;=$AO$1),1,IF((COUNTIFS(INCAPACIDADES!$C$1:$C$51,$I466,INCAPACIDADES!AF$1:AF$51,AI$1))&gt;0,2,IF(VLOOKUP($C466,BD!$D$1:$F$501,3,0)&gt;AI$1,0,3))),"")</f>
        <v/>
      </c>
      <c r="DD466" s="23" t="str">
        <f>+IF(AND(LEN($I466)&gt;5),IF(AND($J466&gt;AJ$1,$J466&lt;=$AO$1),1,IF((COUNTIFS(INCAPACIDADES!$C$1:$C$51,$I466,INCAPACIDADES!AG$1:AG$51,AJ$1))&gt;0,2,IF(VLOOKUP($C466,BD!$D$1:$F$501,3,0)&gt;AJ$1,0,3))),"")</f>
        <v/>
      </c>
      <c r="DE466" s="23" t="str">
        <f>+IF(AND(LEN($I466)&gt;5),IF(AND($J466&gt;AK$1,$J466&lt;=$AO$1),1,IF((COUNTIFS(INCAPACIDADES!$C$1:$C$51,$I466,INCAPACIDADES!AH$1:AH$51,AK$1))&gt;0,2,IF(VLOOKUP($C466,BD!$D$1:$F$501,3,0)&gt;AK$1,0,3))),"")</f>
        <v/>
      </c>
      <c r="DF466" s="23" t="str">
        <f>+IF(AND(LEN($I466)&gt;5),IF(AND($J466&gt;AL$1,$J466&lt;=$AO$1),1,IF((COUNTIFS(INCAPACIDADES!$C$1:$C$51,$I466,INCAPACIDADES!AI$1:AI$51,AL$1))&gt;0,2,IF(VLOOKUP($C466,BD!$D$1:$F$501,3,0)&gt;AL$1,0,3))),"")</f>
        <v/>
      </c>
      <c r="DG466" s="23" t="str">
        <f>+IF(AND(LEN($I466)&gt;5),IF(AND($J466&gt;AM$1,$J466&lt;=$AO$1),1,IF((COUNTIFS(INCAPACIDADES!$C$1:$C$51,$I466,INCAPACIDADES!AJ$1:AJ$51,AM$1))&gt;0,2,IF(VLOOKUP($C466,BD!$D$1:$F$501,3,0)&gt;AM$1,0,3))),"")</f>
        <v/>
      </c>
      <c r="DH466" s="23" t="str">
        <f>+IF(AND(LEN($I466)&gt;5),IF(AND($J466&gt;AN$1,$J466&lt;=$AO$1),1,IF((COUNTIFS(INCAPACIDADES!$C$1:$C$51,$I466,INCAPACIDADES!AK$1:AK$51,AN$1))&gt;0,2,IF(VLOOKUP($C466,BD!$D$1:$F$501,3,0)&gt;AN$1,0,3))),"")</f>
        <v/>
      </c>
      <c r="DI466" s="23" t="str">
        <f>+IF(AND(LEN($I466)&gt;5),IF(AND($J466&gt;AO$1,$J466&lt;=$AO$1),1,IF((COUNTIFS(INCAPACIDADES!$C$1:$C$51,$I466,INCAPACIDADES!AL$1:AL$51,AO$1))&gt;0,2,IF(VLOOKUP($C466,BD!$D$1:$F$501,3,0)&gt;AO$1,0,3))),"")</f>
        <v/>
      </c>
      <c r="DJ466" s="23" t="str">
        <f>+IF(LEN($I466)&gt;5,IF(ISERROR(VLOOKUP(N466,'CODIGO PAGO'!$B$2:$B$20,1,0)),1,IF(OR(AND(CH466=1,N466&lt;&gt;"N"),AND(CH466=3,N466&lt;&gt;"B"),AND(CH466=2,LEFT(TRIM(N466),1)&lt;&gt;"I")),1,IF(OR(AND(CH466=0,N466="N"),AND(CH466=0,N466="B"),AND(CH466=0,LEFT(TRIM(N466),1)="I")),1,0))),"")</f>
        <v/>
      </c>
      <c r="DK466" s="23" t="str">
        <f t="shared" si="279"/>
        <v/>
      </c>
      <c r="DL466" s="23" t="str">
        <f>+IF(LEN($I466)&gt;5,IF(ISERROR(VLOOKUP(P466,'CODIGO PAGO'!$B$2:$B$20,1,0)),1,IF(OR(AND(CJ466=1,P466&lt;&gt;"N"),AND(CJ466=3,P466&lt;&gt;"B"),AND(CJ466=2,LEFT(TRIM(P466),1)&lt;&gt;"I")),1,IF(OR(AND(CJ466=0,P466="N"),AND(CJ466=0,P466="B"),AND(CJ466=0,LEFT(TRIM(P466),1)="I")),1,0))),"")</f>
        <v/>
      </c>
      <c r="DM466" s="23" t="str">
        <f t="shared" si="280"/>
        <v/>
      </c>
      <c r="DN466" s="23" t="str">
        <f>+IF(LEN($I466)&gt;5,IF(ISERROR(VLOOKUP(R466,'CODIGO PAGO'!$B$2:$B$20,1,0)),1,IF(OR(AND(CL466=1,R466&lt;&gt;"N"),AND(CL466=3,R466&lt;&gt;"B"),AND(CL466=2,LEFT(TRIM(R466),1)&lt;&gt;"I")),1,IF(OR(AND(CL466=0,R466="N"),AND(CL466=0,R466="B"),AND(CL466=0,LEFT(TRIM(R466),1)="I")),1,0))),"")</f>
        <v/>
      </c>
      <c r="DO466" s="23" t="str">
        <f t="shared" si="281"/>
        <v/>
      </c>
      <c r="DP466" s="23" t="str">
        <f>+IF(LEN($I466)&gt;5,IF(ISERROR(VLOOKUP(T466,'CODIGO PAGO'!$B$2:$B$20,1,0)),1,IF(OR(AND(CN466=1,T466&lt;&gt;"N"),AND(CN466=3,T466&lt;&gt;"B"),AND(CN466=2,LEFT(TRIM(T466),1)&lt;&gt;"I")),1,IF(OR(AND(CN466=0,T466="N"),AND(CN466=0,T466="B"),AND(CN466=0,LEFT(TRIM(T466),1)="I")),1,0))),"")</f>
        <v/>
      </c>
      <c r="DQ466" s="23" t="str">
        <f t="shared" si="282"/>
        <v/>
      </c>
      <c r="DR466" s="23" t="str">
        <f>+IF(LEN($I466)&gt;5,IF(ISERROR(VLOOKUP(V466,'CODIGO PAGO'!$B$2:$B$20,1,0)),1,IF(OR(AND(CP466=1,V466&lt;&gt;"N"),AND(CP466=3,V466&lt;&gt;"B"),AND(CP466=2,LEFT(TRIM(V466),1)&lt;&gt;"I")),1,IF(OR(AND(CP466=0,V466="N"),AND(CP466=0,V466="B"),AND(CP466=0,LEFT(TRIM(V466),1)="I")),1,0))),"")</f>
        <v/>
      </c>
      <c r="DS466" s="23" t="str">
        <f t="shared" si="283"/>
        <v/>
      </c>
      <c r="DT466" s="23" t="str">
        <f>+IF(LEN($I466)&gt;5,IF(ISERROR(VLOOKUP(X466,'CODIGO PAGO'!$B$2:$B$20,1,0)),1,IF(OR(AND(CR466=1,X466&lt;&gt;"N"),AND(CR466=3,X466&lt;&gt;"B"),AND(CR466=2,LEFT(TRIM(X466),1)&lt;&gt;"I")),1,IF(OR(AND(CR466=0,X466="N"),AND(CR466=0,X466="B"),AND(CR466=0,LEFT(TRIM(X466),1)="I")),1,0))),"")</f>
        <v/>
      </c>
      <c r="DU466" s="23" t="str">
        <f t="shared" si="284"/>
        <v/>
      </c>
      <c r="DV466" s="23" t="str">
        <f>+IF(LEN($I466)&gt;5,IF(ISERROR(VLOOKUP(Z466,'CODIGO PAGO'!$B$2:$B$20,1,0)),1,IF(OR(AND(CT466=1,Z466&lt;&gt;"N"),AND(CT466=3,Z466&lt;&gt;"B"),AND(CT466=2,LEFT(TRIM(Z466),1)&lt;&gt;"I")),1,IF(OR(AND(CT466=0,Z466="N"),AND(CT466=0,Z466="B"),AND(CT466=0,LEFT(TRIM(Z466),1)="I")),1,0))),"")</f>
        <v/>
      </c>
      <c r="DW466" s="23" t="str">
        <f t="shared" si="285"/>
        <v/>
      </c>
      <c r="DX466" s="23" t="str">
        <f>+IF(LEN($I466)&gt;5,IF(ISERROR(VLOOKUP(AB466,'CODIGO PAGO'!$B$2:$B$20,1,0)),1,IF(OR(AND(CV466=1,AB466&lt;&gt;"N"),AND(CV466=3,AB466&lt;&gt;"B"),AND(CV466=2,LEFT(TRIM(AB466),1)&lt;&gt;"I")),1,IF(OR(AND(CV466=0,AB466="N"),AND(CV466=0,AB466="B"),AND(CV466=0,LEFT(TRIM(AB466),1)="I")),1,0))),"")</f>
        <v/>
      </c>
      <c r="DY466" s="23" t="str">
        <f t="shared" si="286"/>
        <v/>
      </c>
      <c r="DZ466" s="23" t="str">
        <f>+IF(LEN($I466)&gt;5,IF(ISERROR(VLOOKUP(AD466,'CODIGO PAGO'!$B$2:$B$20,1,0)),1,IF(OR(AND(CX466=1,AD466&lt;&gt;"N"),AND(CX466=3,AD466&lt;&gt;"B"),AND(CX466=2,LEFT(TRIM(AD466),1)&lt;&gt;"I")),1,IF(OR(AND(CX466=0,AD466="N"),AND(CX466=0,AD466="B"),AND(CX466=0,LEFT(TRIM(AD466),1)="I")),1,0))),"")</f>
        <v/>
      </c>
      <c r="EA466" s="23" t="str">
        <f t="shared" si="287"/>
        <v/>
      </c>
      <c r="EB466" s="23" t="str">
        <f>+IF(LEN($I466)&gt;5,IF(ISERROR(VLOOKUP(AF466,'CODIGO PAGO'!$B$2:$B$20,1,0)),1,IF(OR(AND(CZ466=1,AF466&lt;&gt;"N"),AND(CZ466=3,AF466&lt;&gt;"B"),AND(CZ466=2,LEFT(TRIM(AF466),1)&lt;&gt;"I")),1,IF(OR(AND(CZ466=0,AF466="N"),AND(CZ466=0,AF466="B"),AND(CZ466=0,LEFT(TRIM(AF466),1)="I")),1,0))),"")</f>
        <v/>
      </c>
      <c r="EC466" s="23" t="str">
        <f t="shared" si="288"/>
        <v/>
      </c>
      <c r="ED466" s="23" t="str">
        <f>+IF(LEN($I466)&gt;5,IF(ISERROR(VLOOKUP(AH466,'CODIGO PAGO'!$B$2:$B$20,1,0)),1,IF(OR(AND(DB466=1,AH466&lt;&gt;"N"),AND(DB466=3,AH466&lt;&gt;"B"),AND(DB466=2,LEFT(TRIM(AH466),1)&lt;&gt;"I")),1,IF(OR(AND(DB466=0,AH466="N"),AND(DB466=0,AH466="B"),AND(DB466=0,LEFT(TRIM(AH466),1)="I")),1,0))),"")</f>
        <v/>
      </c>
      <c r="EE466" s="23" t="str">
        <f t="shared" si="289"/>
        <v/>
      </c>
      <c r="EF466" s="23" t="str">
        <f>+IF(LEN($I466)&gt;5,IF(ISERROR(VLOOKUP(AJ466,'CODIGO PAGO'!$B$2:$B$20,1,0)),1,IF(OR(AND(DD466=1,AJ466&lt;&gt;"N"),AND(DD466=3,AJ466&lt;&gt;"B"),AND(DD466=2,LEFT(TRIM(AJ466),1)&lt;&gt;"I")),1,IF(OR(AND(DD466=0,AJ466="N"),AND(DD466=0,AJ466="B"),AND(DD466=0,LEFT(TRIM(AJ466),1)="I")),1,0))),"")</f>
        <v/>
      </c>
      <c r="EG466" s="23" t="str">
        <f t="shared" si="290"/>
        <v/>
      </c>
      <c r="EH466" s="23" t="str">
        <f>+IF(LEN($I466)&gt;5,IF(ISERROR(VLOOKUP(AL466,'CODIGO PAGO'!$B$2:$B$20,1,0)),1,IF(OR(AND(DF466=1,AL466&lt;&gt;"N"),AND(DF466=3,AL466&lt;&gt;"B"),AND(DF466=2,LEFT(TRIM(AL466),1)&lt;&gt;"I")),1,IF(OR(AND(DF466=0,AL466="N"),AND(DF466=0,AL466="B"),AND(DF466=0,LEFT(TRIM(AL466),1)="I")),1,0))),"")</f>
        <v/>
      </c>
      <c r="EI466" s="23" t="str">
        <f t="shared" si="291"/>
        <v/>
      </c>
      <c r="EJ466" s="23" t="str">
        <f>+IF(LEN($I466)&gt;5,IF(ISERROR(VLOOKUP(AN466,'CODIGO PAGO'!$B$2:$B$20,1,0)),1,IF(OR(AND(DH466=1,AN466&lt;&gt;"N"),AND(DH466=3,AN466&lt;&gt;"B"),AND(DH466=2,LEFT(TRIM(AN466),1)&lt;&gt;"I")),1,IF(OR(AND(DH466=0,AN466="N"),AND(DH466=0,AN466="B"),AND(DH466=0,LEFT(TRIM(AN466),1)="I")),1,0))),"")</f>
        <v/>
      </c>
      <c r="EK466" s="23" t="str">
        <f t="shared" si="292"/>
        <v/>
      </c>
      <c r="EL466" s="24" t="str">
        <f t="shared" si="293"/>
        <v/>
      </c>
    </row>
    <row r="467" spans="1:142" s="26" customFormat="1">
      <c r="A467" s="15" t="str">
        <f t="shared" si="259"/>
        <v/>
      </c>
      <c r="B467" s="1" t="str">
        <f>+IF(LEN(I467)&gt;5,'CODIGO PAGO'!$B$28,"")</f>
        <v/>
      </c>
      <c r="C467" s="1" t="str">
        <f>+IF(LEN($I467)&gt;5,BD!D467,"")</f>
        <v/>
      </c>
      <c r="D467" s="168" t="str">
        <f>+IF(LEN($I467)&gt;5,BD!A467,"")</f>
        <v/>
      </c>
      <c r="E467" s="1" t="str">
        <f>+IF(LEN($I467)&gt;5,BD!B467,"")</f>
        <v/>
      </c>
      <c r="F467" s="1" t="str">
        <f>+IF(LEN($I467)&gt;5,BD!C467,"")</f>
        <v/>
      </c>
      <c r="G467" s="141"/>
      <c r="H467" s="141"/>
      <c r="I467" s="1" t="str">
        <f>+IF(LEN(BD!G467)&gt;5,BD!G467,"")</f>
        <v/>
      </c>
      <c r="J467" s="167" t="str">
        <f>+IF(LEN($I467)&gt;5,BD!E467,"")</f>
        <v/>
      </c>
      <c r="K467" s="6" t="str">
        <f t="shared" si="260"/>
        <v/>
      </c>
      <c r="L467" s="87" t="str">
        <f>+IF(LEN($I467)&gt;5,BD!H467,"")</f>
        <v/>
      </c>
      <c r="M467" s="40" t="str">
        <f t="shared" si="261"/>
        <v/>
      </c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4" t="str">
        <f t="shared" si="262"/>
        <v/>
      </c>
      <c r="AQ467" s="5" t="str">
        <f t="shared" si="263"/>
        <v/>
      </c>
      <c r="AR467" s="91" t="str">
        <f t="shared" si="264"/>
        <v/>
      </c>
      <c r="AS467" s="5" t="str">
        <f t="shared" si="265"/>
        <v/>
      </c>
      <c r="AT467" s="91" t="str">
        <f t="shared" si="266"/>
        <v/>
      </c>
      <c r="AU467" s="4" t="str">
        <f t="shared" si="267"/>
        <v/>
      </c>
      <c r="AV467" s="4" t="str">
        <f t="shared" si="268"/>
        <v/>
      </c>
      <c r="AW467" s="4" t="str">
        <f t="shared" si="269"/>
        <v/>
      </c>
      <c r="AX467" s="4" t="str">
        <f t="shared" si="270"/>
        <v/>
      </c>
      <c r="AY467" s="88" t="str">
        <f t="shared" si="271"/>
        <v/>
      </c>
      <c r="AZ467" s="17" t="str">
        <f t="shared" si="272"/>
        <v/>
      </c>
      <c r="BA467" s="18" t="str">
        <f t="shared" si="273"/>
        <v/>
      </c>
      <c r="BB467" s="19" t="str">
        <f>+IF(LEN(I467)&gt;5,IF(INT(RIGHT(B467,1))=9,0.5*L467*AY467,INT(MID(B467,5,LEN(B467)-4))*L467)+IFERROR(VLOOKUP(I467,AJUSTES!$A$1:$I$50,9,0),0),"")</f>
        <v/>
      </c>
      <c r="BC467" s="12"/>
      <c r="BD467" s="19" t="str">
        <f t="shared" si="274"/>
        <v/>
      </c>
      <c r="BE467" s="18" t="str">
        <f t="shared" si="275"/>
        <v/>
      </c>
      <c r="BF467" s="139" t="str">
        <f t="shared" si="276"/>
        <v/>
      </c>
      <c r="BG467" s="114"/>
      <c r="BH467" s="18" t="str">
        <f t="shared" si="277"/>
        <v/>
      </c>
      <c r="BI467" s="13"/>
      <c r="BJ467" s="12"/>
      <c r="BK467" s="12"/>
      <c r="BL467" s="145"/>
      <c r="BM467" s="12"/>
      <c r="BN467" s="12"/>
      <c r="BO467" s="12"/>
      <c r="BP467" s="12"/>
      <c r="BQ467" s="12"/>
      <c r="BR467" s="12"/>
      <c r="BS467" s="146"/>
      <c r="BT467" s="14"/>
      <c r="BU467" s="12"/>
      <c r="BV467" s="12"/>
      <c r="BW467" s="12"/>
      <c r="BX467" s="12"/>
      <c r="BY467" s="12"/>
      <c r="BZ467" s="144"/>
      <c r="CA467" s="107" t="str">
        <f>+IF(LEN($I467)&gt;5,IF(BD!F467="N/A","",BD!F467),"")</f>
        <v/>
      </c>
      <c r="CB467" s="21"/>
      <c r="CC467" s="147"/>
      <c r="CD467" s="148"/>
      <c r="CE467" s="8" t="str">
        <f>+IF(LEN(I467)&gt;5,BD!M467,"")</f>
        <v/>
      </c>
      <c r="CF467" s="16" t="str">
        <f>+IF(LEN(I467)&gt;5,BD!N467,"")</f>
        <v/>
      </c>
      <c r="CG467" s="3" t="str">
        <f t="shared" si="278"/>
        <v/>
      </c>
      <c r="CH467" s="23" t="str">
        <f>+IF(AND(LEN($I467)&gt;5),IF(AND($J467&gt;N$1,$J467&lt;=$AO$1),1,IF((COUNTIFS(INCAPACIDADES!$C$1:$C$51,$I467,INCAPACIDADES!K$1:K$51,N$1))&gt;0,2,IF(VLOOKUP($C467,BD!$D$1:$F$501,3,0)&gt;N$1,0,3))),"")</f>
        <v/>
      </c>
      <c r="CI467" s="23" t="str">
        <f>+IF(AND(LEN($I467)&gt;5),IF(AND($J467&gt;O$1,$J467&lt;=$AO$1),1,IF((COUNTIFS(INCAPACIDADES!$C$1:$C$51,$I467,INCAPACIDADES!L$1:L$51,O$1))&gt;0,2,IF(VLOOKUP($C467,BD!$D$1:$F$501,3,0)&gt;O$1,0,3))),"")</f>
        <v/>
      </c>
      <c r="CJ467" s="23" t="str">
        <f>+IF(AND(LEN($I467)&gt;5),IF(AND($J467&gt;P$1,$J467&lt;=$AO$1),1,IF((COUNTIFS(INCAPACIDADES!$C$1:$C$51,$I467,INCAPACIDADES!M$1:M$51,P$1))&gt;0,2,IF(VLOOKUP($C467,BD!$D$1:$F$501,3,0)&gt;P$1,0,3))),"")</f>
        <v/>
      </c>
      <c r="CK467" s="23" t="str">
        <f>+IF(AND(LEN($I467)&gt;5),IF(AND($J467&gt;Q$1,$J467&lt;=$AO$1),1,IF((COUNTIFS(INCAPACIDADES!$C$1:$C$51,$I467,INCAPACIDADES!N$1:N$51,Q$1))&gt;0,2,IF(VLOOKUP($C467,BD!$D$1:$F$501,3,0)&gt;Q$1,0,3))),"")</f>
        <v/>
      </c>
      <c r="CL467" s="23" t="str">
        <f>+IF(AND(LEN($I467)&gt;5),IF(AND($J467&gt;R$1,$J467&lt;=$AO$1),1,IF((COUNTIFS(INCAPACIDADES!$C$1:$C$51,$I467,INCAPACIDADES!O$1:O$51,R$1))&gt;0,2,IF(VLOOKUP($C467,BD!$D$1:$F$501,3,0)&gt;R$1,0,3))),"")</f>
        <v/>
      </c>
      <c r="CM467" s="23" t="str">
        <f>+IF(AND(LEN($I467)&gt;5),IF(AND($J467&gt;S$1,$J467&lt;=$AO$1),1,IF((COUNTIFS(INCAPACIDADES!$C$1:$C$51,$I467,INCAPACIDADES!P$1:P$51,S$1))&gt;0,2,IF(VLOOKUP($C467,BD!$D$1:$F$501,3,0)&gt;S$1,0,3))),"")</f>
        <v/>
      </c>
      <c r="CN467" s="23" t="str">
        <f>+IF(AND(LEN($I467)&gt;5),IF(AND($J467&gt;T$1,$J467&lt;=$AO$1),1,IF((COUNTIFS(INCAPACIDADES!$C$1:$C$51,$I467,INCAPACIDADES!Q$1:Q$51,T$1))&gt;0,2,IF(VLOOKUP($C467,BD!$D$1:$F$501,3,0)&gt;T$1,0,3))),"")</f>
        <v/>
      </c>
      <c r="CO467" s="23" t="str">
        <f>+IF(AND(LEN($I467)&gt;5),IF(AND($J467&gt;U$1,$J467&lt;=$AO$1),1,IF((COUNTIFS(INCAPACIDADES!$C$1:$C$51,$I467,INCAPACIDADES!R$1:R$51,U$1))&gt;0,2,IF(VLOOKUP($C467,BD!$D$1:$F$501,3,0)&gt;U$1,0,3))),"")</f>
        <v/>
      </c>
      <c r="CP467" s="23" t="str">
        <f>+IF(AND(LEN($I467)&gt;5),IF(AND($J467&gt;V$1,$J467&lt;=$AO$1),1,IF((COUNTIFS(INCAPACIDADES!$C$1:$C$51,$I467,INCAPACIDADES!S$1:S$51,V$1))&gt;0,2,IF(VLOOKUP($C467,BD!$D$1:$F$501,3,0)&gt;V$1,0,3))),"")</f>
        <v/>
      </c>
      <c r="CQ467" s="23" t="str">
        <f>+IF(AND(LEN($I467)&gt;5),IF(AND($J467&gt;W$1,$J467&lt;=$AO$1),1,IF((COUNTIFS(INCAPACIDADES!$C$1:$C$51,$I467,INCAPACIDADES!T$1:T$51,W$1))&gt;0,2,IF(VLOOKUP($C467,BD!$D$1:$F$501,3,0)&gt;W$1,0,3))),"")</f>
        <v/>
      </c>
      <c r="CR467" s="23" t="str">
        <f>+IF(AND(LEN($I467)&gt;5),IF(AND($J467&gt;X$1,$J467&lt;=$AO$1),1,IF((COUNTIFS(INCAPACIDADES!$C$1:$C$51,$I467,INCAPACIDADES!U$1:U$51,X$1))&gt;0,2,IF(VLOOKUP($C467,BD!$D$1:$F$501,3,0)&gt;X$1,0,3))),"")</f>
        <v/>
      </c>
      <c r="CS467" s="23" t="str">
        <f>+IF(AND(LEN($I467)&gt;5),IF(AND($J467&gt;Y$1,$J467&lt;=$AO$1),1,IF((COUNTIFS(INCAPACIDADES!$C$1:$C$51,$I467,INCAPACIDADES!V$1:V$51,Y$1))&gt;0,2,IF(VLOOKUP($C467,BD!$D$1:$F$501,3,0)&gt;Y$1,0,3))),"")</f>
        <v/>
      </c>
      <c r="CT467" s="23" t="str">
        <f>+IF(AND(LEN($I467)&gt;5),IF(AND($J467&gt;Z$1,$J467&lt;=$AO$1),1,IF((COUNTIFS(INCAPACIDADES!$C$1:$C$51,$I467,INCAPACIDADES!W$1:W$51,Z$1))&gt;0,2,IF(VLOOKUP($C467,BD!$D$1:$F$501,3,0)&gt;Z$1,0,3))),"")</f>
        <v/>
      </c>
      <c r="CU467" s="23" t="str">
        <f>+IF(AND(LEN($I467)&gt;5),IF(AND($J467&gt;AA$1,$J467&lt;=$AO$1),1,IF((COUNTIFS(INCAPACIDADES!$C$1:$C$51,$I467,INCAPACIDADES!X$1:X$51,AA$1))&gt;0,2,IF(VLOOKUP($C467,BD!$D$1:$F$501,3,0)&gt;AA$1,0,3))),"")</f>
        <v/>
      </c>
      <c r="CV467" s="23" t="str">
        <f>+IF(AND(LEN($I467)&gt;5),IF(AND($J467&gt;AB$1,$J467&lt;=$AO$1),1,IF((COUNTIFS(INCAPACIDADES!$C$1:$C$51,$I467,INCAPACIDADES!Y$1:Y$51,AB$1))&gt;0,2,IF(VLOOKUP($C467,BD!$D$1:$F$501,3,0)&gt;AB$1,0,3))),"")</f>
        <v/>
      </c>
      <c r="CW467" s="23" t="str">
        <f>+IF(AND(LEN($I467)&gt;5),IF(AND($J467&gt;AC$1,$J467&lt;=$AO$1),1,IF((COUNTIFS(INCAPACIDADES!$C$1:$C$51,$I467,INCAPACIDADES!Z$1:Z$51,AC$1))&gt;0,2,IF(VLOOKUP($C467,BD!$D$1:$F$501,3,0)&gt;AC$1,0,3))),"")</f>
        <v/>
      </c>
      <c r="CX467" s="23" t="str">
        <f>+IF(AND(LEN($I467)&gt;5),IF(AND($J467&gt;AD$1,$J467&lt;=$AO$1),1,IF((COUNTIFS(INCAPACIDADES!$C$1:$C$51,$I467,INCAPACIDADES!AA$1:AA$51,AD$1))&gt;0,2,IF(VLOOKUP($C467,BD!$D$1:$F$501,3,0)&gt;AD$1,0,3))),"")</f>
        <v/>
      </c>
      <c r="CY467" s="23" t="str">
        <f>+IF(AND(LEN($I467)&gt;5),IF(AND($J467&gt;AE$1,$J467&lt;=$AO$1),1,IF((COUNTIFS(INCAPACIDADES!$C$1:$C$51,$I467,INCAPACIDADES!AB$1:AB$51,AE$1))&gt;0,2,IF(VLOOKUP($C467,BD!$D$1:$F$501,3,0)&gt;AE$1,0,3))),"")</f>
        <v/>
      </c>
      <c r="CZ467" s="23" t="str">
        <f>+IF(AND(LEN($I467)&gt;5),IF(AND($J467&gt;AF$1,$J467&lt;=$AO$1),1,IF((COUNTIFS(INCAPACIDADES!$C$1:$C$51,$I467,INCAPACIDADES!AC$1:AC$51,AF$1))&gt;0,2,IF(VLOOKUP($C467,BD!$D$1:$F$501,3,0)&gt;AF$1,0,3))),"")</f>
        <v/>
      </c>
      <c r="DA467" s="23" t="str">
        <f>+IF(AND(LEN($I467)&gt;5),IF(AND($J467&gt;AG$1,$J467&lt;=$AO$1),1,IF((COUNTIFS(INCAPACIDADES!$C$1:$C$51,$I467,INCAPACIDADES!AD$1:AD$51,AG$1))&gt;0,2,IF(VLOOKUP($C467,BD!$D$1:$F$501,3,0)&gt;AG$1,0,3))),"")</f>
        <v/>
      </c>
      <c r="DB467" s="23" t="str">
        <f>+IF(AND(LEN($I467)&gt;5),IF(AND($J467&gt;AH$1,$J467&lt;=$AO$1),1,IF((COUNTIFS(INCAPACIDADES!$C$1:$C$51,$I467,INCAPACIDADES!AE$1:AE$51,AH$1))&gt;0,2,IF(VLOOKUP($C467,BD!$D$1:$F$501,3,0)&gt;AH$1,0,3))),"")</f>
        <v/>
      </c>
      <c r="DC467" s="23" t="str">
        <f>+IF(AND(LEN($I467)&gt;5),IF(AND($J467&gt;AI$1,$J467&lt;=$AO$1),1,IF((COUNTIFS(INCAPACIDADES!$C$1:$C$51,$I467,INCAPACIDADES!AF$1:AF$51,AI$1))&gt;0,2,IF(VLOOKUP($C467,BD!$D$1:$F$501,3,0)&gt;AI$1,0,3))),"")</f>
        <v/>
      </c>
      <c r="DD467" s="23" t="str">
        <f>+IF(AND(LEN($I467)&gt;5),IF(AND($J467&gt;AJ$1,$J467&lt;=$AO$1),1,IF((COUNTIFS(INCAPACIDADES!$C$1:$C$51,$I467,INCAPACIDADES!AG$1:AG$51,AJ$1))&gt;0,2,IF(VLOOKUP($C467,BD!$D$1:$F$501,3,0)&gt;AJ$1,0,3))),"")</f>
        <v/>
      </c>
      <c r="DE467" s="23" t="str">
        <f>+IF(AND(LEN($I467)&gt;5),IF(AND($J467&gt;AK$1,$J467&lt;=$AO$1),1,IF((COUNTIFS(INCAPACIDADES!$C$1:$C$51,$I467,INCAPACIDADES!AH$1:AH$51,AK$1))&gt;0,2,IF(VLOOKUP($C467,BD!$D$1:$F$501,3,0)&gt;AK$1,0,3))),"")</f>
        <v/>
      </c>
      <c r="DF467" s="23" t="str">
        <f>+IF(AND(LEN($I467)&gt;5),IF(AND($J467&gt;AL$1,$J467&lt;=$AO$1),1,IF((COUNTIFS(INCAPACIDADES!$C$1:$C$51,$I467,INCAPACIDADES!AI$1:AI$51,AL$1))&gt;0,2,IF(VLOOKUP($C467,BD!$D$1:$F$501,3,0)&gt;AL$1,0,3))),"")</f>
        <v/>
      </c>
      <c r="DG467" s="23" t="str">
        <f>+IF(AND(LEN($I467)&gt;5),IF(AND($J467&gt;AM$1,$J467&lt;=$AO$1),1,IF((COUNTIFS(INCAPACIDADES!$C$1:$C$51,$I467,INCAPACIDADES!AJ$1:AJ$51,AM$1))&gt;0,2,IF(VLOOKUP($C467,BD!$D$1:$F$501,3,0)&gt;AM$1,0,3))),"")</f>
        <v/>
      </c>
      <c r="DH467" s="23" t="str">
        <f>+IF(AND(LEN($I467)&gt;5),IF(AND($J467&gt;AN$1,$J467&lt;=$AO$1),1,IF((COUNTIFS(INCAPACIDADES!$C$1:$C$51,$I467,INCAPACIDADES!AK$1:AK$51,AN$1))&gt;0,2,IF(VLOOKUP($C467,BD!$D$1:$F$501,3,0)&gt;AN$1,0,3))),"")</f>
        <v/>
      </c>
      <c r="DI467" s="23" t="str">
        <f>+IF(AND(LEN($I467)&gt;5),IF(AND($J467&gt;AO$1,$J467&lt;=$AO$1),1,IF((COUNTIFS(INCAPACIDADES!$C$1:$C$51,$I467,INCAPACIDADES!AL$1:AL$51,AO$1))&gt;0,2,IF(VLOOKUP($C467,BD!$D$1:$F$501,3,0)&gt;AO$1,0,3))),"")</f>
        <v/>
      </c>
      <c r="DJ467" s="23" t="str">
        <f>+IF(LEN($I467)&gt;5,IF(ISERROR(VLOOKUP(N467,'CODIGO PAGO'!$B$2:$B$20,1,0)),1,IF(OR(AND(CH467=1,N467&lt;&gt;"N"),AND(CH467=3,N467&lt;&gt;"B"),AND(CH467=2,LEFT(TRIM(N467),1)&lt;&gt;"I")),1,IF(OR(AND(CH467=0,N467="N"),AND(CH467=0,N467="B"),AND(CH467=0,LEFT(TRIM(N467),1)="I")),1,0))),"")</f>
        <v/>
      </c>
      <c r="DK467" s="23" t="str">
        <f t="shared" si="279"/>
        <v/>
      </c>
      <c r="DL467" s="23" t="str">
        <f>+IF(LEN($I467)&gt;5,IF(ISERROR(VLOOKUP(P467,'CODIGO PAGO'!$B$2:$B$20,1,0)),1,IF(OR(AND(CJ467=1,P467&lt;&gt;"N"),AND(CJ467=3,P467&lt;&gt;"B"),AND(CJ467=2,LEFT(TRIM(P467),1)&lt;&gt;"I")),1,IF(OR(AND(CJ467=0,P467="N"),AND(CJ467=0,P467="B"),AND(CJ467=0,LEFT(TRIM(P467),1)="I")),1,0))),"")</f>
        <v/>
      </c>
      <c r="DM467" s="23" t="str">
        <f t="shared" si="280"/>
        <v/>
      </c>
      <c r="DN467" s="23" t="str">
        <f>+IF(LEN($I467)&gt;5,IF(ISERROR(VLOOKUP(R467,'CODIGO PAGO'!$B$2:$B$20,1,0)),1,IF(OR(AND(CL467=1,R467&lt;&gt;"N"),AND(CL467=3,R467&lt;&gt;"B"),AND(CL467=2,LEFT(TRIM(R467),1)&lt;&gt;"I")),1,IF(OR(AND(CL467=0,R467="N"),AND(CL467=0,R467="B"),AND(CL467=0,LEFT(TRIM(R467),1)="I")),1,0))),"")</f>
        <v/>
      </c>
      <c r="DO467" s="23" t="str">
        <f t="shared" si="281"/>
        <v/>
      </c>
      <c r="DP467" s="23" t="str">
        <f>+IF(LEN($I467)&gt;5,IF(ISERROR(VLOOKUP(T467,'CODIGO PAGO'!$B$2:$B$20,1,0)),1,IF(OR(AND(CN467=1,T467&lt;&gt;"N"),AND(CN467=3,T467&lt;&gt;"B"),AND(CN467=2,LEFT(TRIM(T467),1)&lt;&gt;"I")),1,IF(OR(AND(CN467=0,T467="N"),AND(CN467=0,T467="B"),AND(CN467=0,LEFT(TRIM(T467),1)="I")),1,0))),"")</f>
        <v/>
      </c>
      <c r="DQ467" s="23" t="str">
        <f t="shared" si="282"/>
        <v/>
      </c>
      <c r="DR467" s="23" t="str">
        <f>+IF(LEN($I467)&gt;5,IF(ISERROR(VLOOKUP(V467,'CODIGO PAGO'!$B$2:$B$20,1,0)),1,IF(OR(AND(CP467=1,V467&lt;&gt;"N"),AND(CP467=3,V467&lt;&gt;"B"),AND(CP467=2,LEFT(TRIM(V467),1)&lt;&gt;"I")),1,IF(OR(AND(CP467=0,V467="N"),AND(CP467=0,V467="B"),AND(CP467=0,LEFT(TRIM(V467),1)="I")),1,0))),"")</f>
        <v/>
      </c>
      <c r="DS467" s="23" t="str">
        <f t="shared" si="283"/>
        <v/>
      </c>
      <c r="DT467" s="23" t="str">
        <f>+IF(LEN($I467)&gt;5,IF(ISERROR(VLOOKUP(X467,'CODIGO PAGO'!$B$2:$B$20,1,0)),1,IF(OR(AND(CR467=1,X467&lt;&gt;"N"),AND(CR467=3,X467&lt;&gt;"B"),AND(CR467=2,LEFT(TRIM(X467),1)&lt;&gt;"I")),1,IF(OR(AND(CR467=0,X467="N"),AND(CR467=0,X467="B"),AND(CR467=0,LEFT(TRIM(X467),1)="I")),1,0))),"")</f>
        <v/>
      </c>
      <c r="DU467" s="23" t="str">
        <f t="shared" si="284"/>
        <v/>
      </c>
      <c r="DV467" s="23" t="str">
        <f>+IF(LEN($I467)&gt;5,IF(ISERROR(VLOOKUP(Z467,'CODIGO PAGO'!$B$2:$B$20,1,0)),1,IF(OR(AND(CT467=1,Z467&lt;&gt;"N"),AND(CT467=3,Z467&lt;&gt;"B"),AND(CT467=2,LEFT(TRIM(Z467),1)&lt;&gt;"I")),1,IF(OR(AND(CT467=0,Z467="N"),AND(CT467=0,Z467="B"),AND(CT467=0,LEFT(TRIM(Z467),1)="I")),1,0))),"")</f>
        <v/>
      </c>
      <c r="DW467" s="23" t="str">
        <f t="shared" si="285"/>
        <v/>
      </c>
      <c r="DX467" s="23" t="str">
        <f>+IF(LEN($I467)&gt;5,IF(ISERROR(VLOOKUP(AB467,'CODIGO PAGO'!$B$2:$B$20,1,0)),1,IF(OR(AND(CV467=1,AB467&lt;&gt;"N"),AND(CV467=3,AB467&lt;&gt;"B"),AND(CV467=2,LEFT(TRIM(AB467),1)&lt;&gt;"I")),1,IF(OR(AND(CV467=0,AB467="N"),AND(CV467=0,AB467="B"),AND(CV467=0,LEFT(TRIM(AB467),1)="I")),1,0))),"")</f>
        <v/>
      </c>
      <c r="DY467" s="23" t="str">
        <f t="shared" si="286"/>
        <v/>
      </c>
      <c r="DZ467" s="23" t="str">
        <f>+IF(LEN($I467)&gt;5,IF(ISERROR(VLOOKUP(AD467,'CODIGO PAGO'!$B$2:$B$20,1,0)),1,IF(OR(AND(CX467=1,AD467&lt;&gt;"N"),AND(CX467=3,AD467&lt;&gt;"B"),AND(CX467=2,LEFT(TRIM(AD467),1)&lt;&gt;"I")),1,IF(OR(AND(CX467=0,AD467="N"),AND(CX467=0,AD467="B"),AND(CX467=0,LEFT(TRIM(AD467),1)="I")),1,0))),"")</f>
        <v/>
      </c>
      <c r="EA467" s="23" t="str">
        <f t="shared" si="287"/>
        <v/>
      </c>
      <c r="EB467" s="23" t="str">
        <f>+IF(LEN($I467)&gt;5,IF(ISERROR(VLOOKUP(AF467,'CODIGO PAGO'!$B$2:$B$20,1,0)),1,IF(OR(AND(CZ467=1,AF467&lt;&gt;"N"),AND(CZ467=3,AF467&lt;&gt;"B"),AND(CZ467=2,LEFT(TRIM(AF467),1)&lt;&gt;"I")),1,IF(OR(AND(CZ467=0,AF467="N"),AND(CZ467=0,AF467="B"),AND(CZ467=0,LEFT(TRIM(AF467),1)="I")),1,0))),"")</f>
        <v/>
      </c>
      <c r="EC467" s="23" t="str">
        <f t="shared" si="288"/>
        <v/>
      </c>
      <c r="ED467" s="23" t="str">
        <f>+IF(LEN($I467)&gt;5,IF(ISERROR(VLOOKUP(AH467,'CODIGO PAGO'!$B$2:$B$20,1,0)),1,IF(OR(AND(DB467=1,AH467&lt;&gt;"N"),AND(DB467=3,AH467&lt;&gt;"B"),AND(DB467=2,LEFT(TRIM(AH467),1)&lt;&gt;"I")),1,IF(OR(AND(DB467=0,AH467="N"),AND(DB467=0,AH467="B"),AND(DB467=0,LEFT(TRIM(AH467),1)="I")),1,0))),"")</f>
        <v/>
      </c>
      <c r="EE467" s="23" t="str">
        <f t="shared" si="289"/>
        <v/>
      </c>
      <c r="EF467" s="23" t="str">
        <f>+IF(LEN($I467)&gt;5,IF(ISERROR(VLOOKUP(AJ467,'CODIGO PAGO'!$B$2:$B$20,1,0)),1,IF(OR(AND(DD467=1,AJ467&lt;&gt;"N"),AND(DD467=3,AJ467&lt;&gt;"B"),AND(DD467=2,LEFT(TRIM(AJ467),1)&lt;&gt;"I")),1,IF(OR(AND(DD467=0,AJ467="N"),AND(DD467=0,AJ467="B"),AND(DD467=0,LEFT(TRIM(AJ467),1)="I")),1,0))),"")</f>
        <v/>
      </c>
      <c r="EG467" s="23" t="str">
        <f t="shared" si="290"/>
        <v/>
      </c>
      <c r="EH467" s="23" t="str">
        <f>+IF(LEN($I467)&gt;5,IF(ISERROR(VLOOKUP(AL467,'CODIGO PAGO'!$B$2:$B$20,1,0)),1,IF(OR(AND(DF467=1,AL467&lt;&gt;"N"),AND(DF467=3,AL467&lt;&gt;"B"),AND(DF467=2,LEFT(TRIM(AL467),1)&lt;&gt;"I")),1,IF(OR(AND(DF467=0,AL467="N"),AND(DF467=0,AL467="B"),AND(DF467=0,LEFT(TRIM(AL467),1)="I")),1,0))),"")</f>
        <v/>
      </c>
      <c r="EI467" s="23" t="str">
        <f t="shared" si="291"/>
        <v/>
      </c>
      <c r="EJ467" s="23" t="str">
        <f>+IF(LEN($I467)&gt;5,IF(ISERROR(VLOOKUP(AN467,'CODIGO PAGO'!$B$2:$B$20,1,0)),1,IF(OR(AND(DH467=1,AN467&lt;&gt;"N"),AND(DH467=3,AN467&lt;&gt;"B"),AND(DH467=2,LEFT(TRIM(AN467),1)&lt;&gt;"I")),1,IF(OR(AND(DH467=0,AN467="N"),AND(DH467=0,AN467="B"),AND(DH467=0,LEFT(TRIM(AN467),1)="I")),1,0))),"")</f>
        <v/>
      </c>
      <c r="EK467" s="23" t="str">
        <f t="shared" si="292"/>
        <v/>
      </c>
      <c r="EL467" s="24" t="str">
        <f t="shared" si="293"/>
        <v/>
      </c>
    </row>
    <row r="468" spans="1:142" s="26" customFormat="1">
      <c r="A468" s="15" t="str">
        <f t="shared" si="259"/>
        <v/>
      </c>
      <c r="B468" s="1" t="str">
        <f>+IF(LEN(I468)&gt;5,'CODIGO PAGO'!$B$28,"")</f>
        <v/>
      </c>
      <c r="C468" s="1" t="str">
        <f>+IF(LEN($I468)&gt;5,BD!D468,"")</f>
        <v/>
      </c>
      <c r="D468" s="168" t="str">
        <f>+IF(LEN($I468)&gt;5,BD!A468,"")</f>
        <v/>
      </c>
      <c r="E468" s="1" t="str">
        <f>+IF(LEN($I468)&gt;5,BD!B468,"")</f>
        <v/>
      </c>
      <c r="F468" s="1" t="str">
        <f>+IF(LEN($I468)&gt;5,BD!C468,"")</f>
        <v/>
      </c>
      <c r="G468" s="141"/>
      <c r="H468" s="141"/>
      <c r="I468" s="1" t="str">
        <f>+IF(LEN(BD!G468)&gt;5,BD!G468,"")</f>
        <v/>
      </c>
      <c r="J468" s="167" t="str">
        <f>+IF(LEN($I468)&gt;5,BD!E468,"")</f>
        <v/>
      </c>
      <c r="K468" s="6" t="str">
        <f t="shared" si="260"/>
        <v/>
      </c>
      <c r="L468" s="87" t="str">
        <f>+IF(LEN($I468)&gt;5,BD!H468,"")</f>
        <v/>
      </c>
      <c r="M468" s="40" t="str">
        <f t="shared" si="261"/>
        <v/>
      </c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4" t="str">
        <f t="shared" si="262"/>
        <v/>
      </c>
      <c r="AQ468" s="5" t="str">
        <f t="shared" si="263"/>
        <v/>
      </c>
      <c r="AR468" s="91" t="str">
        <f t="shared" si="264"/>
        <v/>
      </c>
      <c r="AS468" s="5" t="str">
        <f t="shared" si="265"/>
        <v/>
      </c>
      <c r="AT468" s="91" t="str">
        <f t="shared" si="266"/>
        <v/>
      </c>
      <c r="AU468" s="4" t="str">
        <f t="shared" si="267"/>
        <v/>
      </c>
      <c r="AV468" s="4" t="str">
        <f t="shared" si="268"/>
        <v/>
      </c>
      <c r="AW468" s="4" t="str">
        <f t="shared" si="269"/>
        <v/>
      </c>
      <c r="AX468" s="4" t="str">
        <f t="shared" si="270"/>
        <v/>
      </c>
      <c r="AY468" s="88" t="str">
        <f t="shared" si="271"/>
        <v/>
      </c>
      <c r="AZ468" s="17" t="str">
        <f t="shared" si="272"/>
        <v/>
      </c>
      <c r="BA468" s="18" t="str">
        <f t="shared" si="273"/>
        <v/>
      </c>
      <c r="BB468" s="19" t="str">
        <f>+IF(LEN(I468)&gt;5,IF(INT(RIGHT(B468,1))=9,0.5*L468*AY468,INT(MID(B468,5,LEN(B468)-4))*L468)+IFERROR(VLOOKUP(I468,AJUSTES!$A$1:$I$50,9,0),0),"")</f>
        <v/>
      </c>
      <c r="BC468" s="12"/>
      <c r="BD468" s="19" t="str">
        <f t="shared" si="274"/>
        <v/>
      </c>
      <c r="BE468" s="18" t="str">
        <f t="shared" si="275"/>
        <v/>
      </c>
      <c r="BF468" s="139" t="str">
        <f t="shared" si="276"/>
        <v/>
      </c>
      <c r="BG468" s="114"/>
      <c r="BH468" s="18" t="str">
        <f t="shared" si="277"/>
        <v/>
      </c>
      <c r="BI468" s="13"/>
      <c r="BJ468" s="12"/>
      <c r="BK468" s="12"/>
      <c r="BL468" s="145"/>
      <c r="BM468" s="12"/>
      <c r="BN468" s="12"/>
      <c r="BO468" s="12"/>
      <c r="BP468" s="12"/>
      <c r="BQ468" s="12"/>
      <c r="BR468" s="12"/>
      <c r="BS468" s="146"/>
      <c r="BT468" s="14"/>
      <c r="BU468" s="12"/>
      <c r="BV468" s="12"/>
      <c r="BW468" s="12"/>
      <c r="BX468" s="12"/>
      <c r="BY468" s="12"/>
      <c r="BZ468" s="144"/>
      <c r="CA468" s="107" t="str">
        <f>+IF(LEN($I468)&gt;5,IF(BD!F468="N/A","",BD!F468),"")</f>
        <v/>
      </c>
      <c r="CB468" s="21"/>
      <c r="CC468" s="147"/>
      <c r="CD468" s="148"/>
      <c r="CE468" s="8" t="str">
        <f>+IF(LEN(I468)&gt;5,BD!M468,"")</f>
        <v/>
      </c>
      <c r="CF468" s="16" t="str">
        <f>+IF(LEN(I468)&gt;5,BD!N468,"")</f>
        <v/>
      </c>
      <c r="CG468" s="3" t="str">
        <f t="shared" si="278"/>
        <v/>
      </c>
      <c r="CH468" s="23" t="str">
        <f>+IF(AND(LEN($I468)&gt;5),IF(AND($J468&gt;N$1,$J468&lt;=$AO$1),1,IF((COUNTIFS(INCAPACIDADES!$C$1:$C$51,$I468,INCAPACIDADES!K$1:K$51,N$1))&gt;0,2,IF(VLOOKUP($C468,BD!$D$1:$F$501,3,0)&gt;N$1,0,3))),"")</f>
        <v/>
      </c>
      <c r="CI468" s="23" t="str">
        <f>+IF(AND(LEN($I468)&gt;5),IF(AND($J468&gt;O$1,$J468&lt;=$AO$1),1,IF((COUNTIFS(INCAPACIDADES!$C$1:$C$51,$I468,INCAPACIDADES!L$1:L$51,O$1))&gt;0,2,IF(VLOOKUP($C468,BD!$D$1:$F$501,3,0)&gt;O$1,0,3))),"")</f>
        <v/>
      </c>
      <c r="CJ468" s="23" t="str">
        <f>+IF(AND(LEN($I468)&gt;5),IF(AND($J468&gt;P$1,$J468&lt;=$AO$1),1,IF((COUNTIFS(INCAPACIDADES!$C$1:$C$51,$I468,INCAPACIDADES!M$1:M$51,P$1))&gt;0,2,IF(VLOOKUP($C468,BD!$D$1:$F$501,3,0)&gt;P$1,0,3))),"")</f>
        <v/>
      </c>
      <c r="CK468" s="23" t="str">
        <f>+IF(AND(LEN($I468)&gt;5),IF(AND($J468&gt;Q$1,$J468&lt;=$AO$1),1,IF((COUNTIFS(INCAPACIDADES!$C$1:$C$51,$I468,INCAPACIDADES!N$1:N$51,Q$1))&gt;0,2,IF(VLOOKUP($C468,BD!$D$1:$F$501,3,0)&gt;Q$1,0,3))),"")</f>
        <v/>
      </c>
      <c r="CL468" s="23" t="str">
        <f>+IF(AND(LEN($I468)&gt;5),IF(AND($J468&gt;R$1,$J468&lt;=$AO$1),1,IF((COUNTIFS(INCAPACIDADES!$C$1:$C$51,$I468,INCAPACIDADES!O$1:O$51,R$1))&gt;0,2,IF(VLOOKUP($C468,BD!$D$1:$F$501,3,0)&gt;R$1,0,3))),"")</f>
        <v/>
      </c>
      <c r="CM468" s="23" t="str">
        <f>+IF(AND(LEN($I468)&gt;5),IF(AND($J468&gt;S$1,$J468&lt;=$AO$1),1,IF((COUNTIFS(INCAPACIDADES!$C$1:$C$51,$I468,INCAPACIDADES!P$1:P$51,S$1))&gt;0,2,IF(VLOOKUP($C468,BD!$D$1:$F$501,3,0)&gt;S$1,0,3))),"")</f>
        <v/>
      </c>
      <c r="CN468" s="23" t="str">
        <f>+IF(AND(LEN($I468)&gt;5),IF(AND($J468&gt;T$1,$J468&lt;=$AO$1),1,IF((COUNTIFS(INCAPACIDADES!$C$1:$C$51,$I468,INCAPACIDADES!Q$1:Q$51,T$1))&gt;0,2,IF(VLOOKUP($C468,BD!$D$1:$F$501,3,0)&gt;T$1,0,3))),"")</f>
        <v/>
      </c>
      <c r="CO468" s="23" t="str">
        <f>+IF(AND(LEN($I468)&gt;5),IF(AND($J468&gt;U$1,$J468&lt;=$AO$1),1,IF((COUNTIFS(INCAPACIDADES!$C$1:$C$51,$I468,INCAPACIDADES!R$1:R$51,U$1))&gt;0,2,IF(VLOOKUP($C468,BD!$D$1:$F$501,3,0)&gt;U$1,0,3))),"")</f>
        <v/>
      </c>
      <c r="CP468" s="23" t="str">
        <f>+IF(AND(LEN($I468)&gt;5),IF(AND($J468&gt;V$1,$J468&lt;=$AO$1),1,IF((COUNTIFS(INCAPACIDADES!$C$1:$C$51,$I468,INCAPACIDADES!S$1:S$51,V$1))&gt;0,2,IF(VLOOKUP($C468,BD!$D$1:$F$501,3,0)&gt;V$1,0,3))),"")</f>
        <v/>
      </c>
      <c r="CQ468" s="23" t="str">
        <f>+IF(AND(LEN($I468)&gt;5),IF(AND($J468&gt;W$1,$J468&lt;=$AO$1),1,IF((COUNTIFS(INCAPACIDADES!$C$1:$C$51,$I468,INCAPACIDADES!T$1:T$51,W$1))&gt;0,2,IF(VLOOKUP($C468,BD!$D$1:$F$501,3,0)&gt;W$1,0,3))),"")</f>
        <v/>
      </c>
      <c r="CR468" s="23" t="str">
        <f>+IF(AND(LEN($I468)&gt;5),IF(AND($J468&gt;X$1,$J468&lt;=$AO$1),1,IF((COUNTIFS(INCAPACIDADES!$C$1:$C$51,$I468,INCAPACIDADES!U$1:U$51,X$1))&gt;0,2,IF(VLOOKUP($C468,BD!$D$1:$F$501,3,0)&gt;X$1,0,3))),"")</f>
        <v/>
      </c>
      <c r="CS468" s="23" t="str">
        <f>+IF(AND(LEN($I468)&gt;5),IF(AND($J468&gt;Y$1,$J468&lt;=$AO$1),1,IF((COUNTIFS(INCAPACIDADES!$C$1:$C$51,$I468,INCAPACIDADES!V$1:V$51,Y$1))&gt;0,2,IF(VLOOKUP($C468,BD!$D$1:$F$501,3,0)&gt;Y$1,0,3))),"")</f>
        <v/>
      </c>
      <c r="CT468" s="23" t="str">
        <f>+IF(AND(LEN($I468)&gt;5),IF(AND($J468&gt;Z$1,$J468&lt;=$AO$1),1,IF((COUNTIFS(INCAPACIDADES!$C$1:$C$51,$I468,INCAPACIDADES!W$1:W$51,Z$1))&gt;0,2,IF(VLOOKUP($C468,BD!$D$1:$F$501,3,0)&gt;Z$1,0,3))),"")</f>
        <v/>
      </c>
      <c r="CU468" s="23" t="str">
        <f>+IF(AND(LEN($I468)&gt;5),IF(AND($J468&gt;AA$1,$J468&lt;=$AO$1),1,IF((COUNTIFS(INCAPACIDADES!$C$1:$C$51,$I468,INCAPACIDADES!X$1:X$51,AA$1))&gt;0,2,IF(VLOOKUP($C468,BD!$D$1:$F$501,3,0)&gt;AA$1,0,3))),"")</f>
        <v/>
      </c>
      <c r="CV468" s="23" t="str">
        <f>+IF(AND(LEN($I468)&gt;5),IF(AND($J468&gt;AB$1,$J468&lt;=$AO$1),1,IF((COUNTIFS(INCAPACIDADES!$C$1:$C$51,$I468,INCAPACIDADES!Y$1:Y$51,AB$1))&gt;0,2,IF(VLOOKUP($C468,BD!$D$1:$F$501,3,0)&gt;AB$1,0,3))),"")</f>
        <v/>
      </c>
      <c r="CW468" s="23" t="str">
        <f>+IF(AND(LEN($I468)&gt;5),IF(AND($J468&gt;AC$1,$J468&lt;=$AO$1),1,IF((COUNTIFS(INCAPACIDADES!$C$1:$C$51,$I468,INCAPACIDADES!Z$1:Z$51,AC$1))&gt;0,2,IF(VLOOKUP($C468,BD!$D$1:$F$501,3,0)&gt;AC$1,0,3))),"")</f>
        <v/>
      </c>
      <c r="CX468" s="23" t="str">
        <f>+IF(AND(LEN($I468)&gt;5),IF(AND($J468&gt;AD$1,$J468&lt;=$AO$1),1,IF((COUNTIFS(INCAPACIDADES!$C$1:$C$51,$I468,INCAPACIDADES!AA$1:AA$51,AD$1))&gt;0,2,IF(VLOOKUP($C468,BD!$D$1:$F$501,3,0)&gt;AD$1,0,3))),"")</f>
        <v/>
      </c>
      <c r="CY468" s="23" t="str">
        <f>+IF(AND(LEN($I468)&gt;5),IF(AND($J468&gt;AE$1,$J468&lt;=$AO$1),1,IF((COUNTIFS(INCAPACIDADES!$C$1:$C$51,$I468,INCAPACIDADES!AB$1:AB$51,AE$1))&gt;0,2,IF(VLOOKUP($C468,BD!$D$1:$F$501,3,0)&gt;AE$1,0,3))),"")</f>
        <v/>
      </c>
      <c r="CZ468" s="23" t="str">
        <f>+IF(AND(LEN($I468)&gt;5),IF(AND($J468&gt;AF$1,$J468&lt;=$AO$1),1,IF((COUNTIFS(INCAPACIDADES!$C$1:$C$51,$I468,INCAPACIDADES!AC$1:AC$51,AF$1))&gt;0,2,IF(VLOOKUP($C468,BD!$D$1:$F$501,3,0)&gt;AF$1,0,3))),"")</f>
        <v/>
      </c>
      <c r="DA468" s="23" t="str">
        <f>+IF(AND(LEN($I468)&gt;5),IF(AND($J468&gt;AG$1,$J468&lt;=$AO$1),1,IF((COUNTIFS(INCAPACIDADES!$C$1:$C$51,$I468,INCAPACIDADES!AD$1:AD$51,AG$1))&gt;0,2,IF(VLOOKUP($C468,BD!$D$1:$F$501,3,0)&gt;AG$1,0,3))),"")</f>
        <v/>
      </c>
      <c r="DB468" s="23" t="str">
        <f>+IF(AND(LEN($I468)&gt;5),IF(AND($J468&gt;AH$1,$J468&lt;=$AO$1),1,IF((COUNTIFS(INCAPACIDADES!$C$1:$C$51,$I468,INCAPACIDADES!AE$1:AE$51,AH$1))&gt;0,2,IF(VLOOKUP($C468,BD!$D$1:$F$501,3,0)&gt;AH$1,0,3))),"")</f>
        <v/>
      </c>
      <c r="DC468" s="23" t="str">
        <f>+IF(AND(LEN($I468)&gt;5),IF(AND($J468&gt;AI$1,$J468&lt;=$AO$1),1,IF((COUNTIFS(INCAPACIDADES!$C$1:$C$51,$I468,INCAPACIDADES!AF$1:AF$51,AI$1))&gt;0,2,IF(VLOOKUP($C468,BD!$D$1:$F$501,3,0)&gt;AI$1,0,3))),"")</f>
        <v/>
      </c>
      <c r="DD468" s="23" t="str">
        <f>+IF(AND(LEN($I468)&gt;5),IF(AND($J468&gt;AJ$1,$J468&lt;=$AO$1),1,IF((COUNTIFS(INCAPACIDADES!$C$1:$C$51,$I468,INCAPACIDADES!AG$1:AG$51,AJ$1))&gt;0,2,IF(VLOOKUP($C468,BD!$D$1:$F$501,3,0)&gt;AJ$1,0,3))),"")</f>
        <v/>
      </c>
      <c r="DE468" s="23" t="str">
        <f>+IF(AND(LEN($I468)&gt;5),IF(AND($J468&gt;AK$1,$J468&lt;=$AO$1),1,IF((COUNTIFS(INCAPACIDADES!$C$1:$C$51,$I468,INCAPACIDADES!AH$1:AH$51,AK$1))&gt;0,2,IF(VLOOKUP($C468,BD!$D$1:$F$501,3,0)&gt;AK$1,0,3))),"")</f>
        <v/>
      </c>
      <c r="DF468" s="23" t="str">
        <f>+IF(AND(LEN($I468)&gt;5),IF(AND($J468&gt;AL$1,$J468&lt;=$AO$1),1,IF((COUNTIFS(INCAPACIDADES!$C$1:$C$51,$I468,INCAPACIDADES!AI$1:AI$51,AL$1))&gt;0,2,IF(VLOOKUP($C468,BD!$D$1:$F$501,3,0)&gt;AL$1,0,3))),"")</f>
        <v/>
      </c>
      <c r="DG468" s="23" t="str">
        <f>+IF(AND(LEN($I468)&gt;5),IF(AND($J468&gt;AM$1,$J468&lt;=$AO$1),1,IF((COUNTIFS(INCAPACIDADES!$C$1:$C$51,$I468,INCAPACIDADES!AJ$1:AJ$51,AM$1))&gt;0,2,IF(VLOOKUP($C468,BD!$D$1:$F$501,3,0)&gt;AM$1,0,3))),"")</f>
        <v/>
      </c>
      <c r="DH468" s="23" t="str">
        <f>+IF(AND(LEN($I468)&gt;5),IF(AND($J468&gt;AN$1,$J468&lt;=$AO$1),1,IF((COUNTIFS(INCAPACIDADES!$C$1:$C$51,$I468,INCAPACIDADES!AK$1:AK$51,AN$1))&gt;0,2,IF(VLOOKUP($C468,BD!$D$1:$F$501,3,0)&gt;AN$1,0,3))),"")</f>
        <v/>
      </c>
      <c r="DI468" s="23" t="str">
        <f>+IF(AND(LEN($I468)&gt;5),IF(AND($J468&gt;AO$1,$J468&lt;=$AO$1),1,IF((COUNTIFS(INCAPACIDADES!$C$1:$C$51,$I468,INCAPACIDADES!AL$1:AL$51,AO$1))&gt;0,2,IF(VLOOKUP($C468,BD!$D$1:$F$501,3,0)&gt;AO$1,0,3))),"")</f>
        <v/>
      </c>
      <c r="DJ468" s="23" t="str">
        <f>+IF(LEN($I468)&gt;5,IF(ISERROR(VLOOKUP(N468,'CODIGO PAGO'!$B$2:$B$20,1,0)),1,IF(OR(AND(CH468=1,N468&lt;&gt;"N"),AND(CH468=3,N468&lt;&gt;"B"),AND(CH468=2,LEFT(TRIM(N468),1)&lt;&gt;"I")),1,IF(OR(AND(CH468=0,N468="N"),AND(CH468=0,N468="B"),AND(CH468=0,LEFT(TRIM(N468),1)="I")),1,0))),"")</f>
        <v/>
      </c>
      <c r="DK468" s="23" t="str">
        <f t="shared" si="279"/>
        <v/>
      </c>
      <c r="DL468" s="23" t="str">
        <f>+IF(LEN($I468)&gt;5,IF(ISERROR(VLOOKUP(P468,'CODIGO PAGO'!$B$2:$B$20,1,0)),1,IF(OR(AND(CJ468=1,P468&lt;&gt;"N"),AND(CJ468=3,P468&lt;&gt;"B"),AND(CJ468=2,LEFT(TRIM(P468),1)&lt;&gt;"I")),1,IF(OR(AND(CJ468=0,P468="N"),AND(CJ468=0,P468="B"),AND(CJ468=0,LEFT(TRIM(P468),1)="I")),1,0))),"")</f>
        <v/>
      </c>
      <c r="DM468" s="23" t="str">
        <f t="shared" si="280"/>
        <v/>
      </c>
      <c r="DN468" s="23" t="str">
        <f>+IF(LEN($I468)&gt;5,IF(ISERROR(VLOOKUP(R468,'CODIGO PAGO'!$B$2:$B$20,1,0)),1,IF(OR(AND(CL468=1,R468&lt;&gt;"N"),AND(CL468=3,R468&lt;&gt;"B"),AND(CL468=2,LEFT(TRIM(R468),1)&lt;&gt;"I")),1,IF(OR(AND(CL468=0,R468="N"),AND(CL468=0,R468="B"),AND(CL468=0,LEFT(TRIM(R468),1)="I")),1,0))),"")</f>
        <v/>
      </c>
      <c r="DO468" s="23" t="str">
        <f t="shared" si="281"/>
        <v/>
      </c>
      <c r="DP468" s="23" t="str">
        <f>+IF(LEN($I468)&gt;5,IF(ISERROR(VLOOKUP(T468,'CODIGO PAGO'!$B$2:$B$20,1,0)),1,IF(OR(AND(CN468=1,T468&lt;&gt;"N"),AND(CN468=3,T468&lt;&gt;"B"),AND(CN468=2,LEFT(TRIM(T468),1)&lt;&gt;"I")),1,IF(OR(AND(CN468=0,T468="N"),AND(CN468=0,T468="B"),AND(CN468=0,LEFT(TRIM(T468),1)="I")),1,0))),"")</f>
        <v/>
      </c>
      <c r="DQ468" s="23" t="str">
        <f t="shared" si="282"/>
        <v/>
      </c>
      <c r="DR468" s="23" t="str">
        <f>+IF(LEN($I468)&gt;5,IF(ISERROR(VLOOKUP(V468,'CODIGO PAGO'!$B$2:$B$20,1,0)),1,IF(OR(AND(CP468=1,V468&lt;&gt;"N"),AND(CP468=3,V468&lt;&gt;"B"),AND(CP468=2,LEFT(TRIM(V468),1)&lt;&gt;"I")),1,IF(OR(AND(CP468=0,V468="N"),AND(CP468=0,V468="B"),AND(CP468=0,LEFT(TRIM(V468),1)="I")),1,0))),"")</f>
        <v/>
      </c>
      <c r="DS468" s="23" t="str">
        <f t="shared" si="283"/>
        <v/>
      </c>
      <c r="DT468" s="23" t="str">
        <f>+IF(LEN($I468)&gt;5,IF(ISERROR(VLOOKUP(X468,'CODIGO PAGO'!$B$2:$B$20,1,0)),1,IF(OR(AND(CR468=1,X468&lt;&gt;"N"),AND(CR468=3,X468&lt;&gt;"B"),AND(CR468=2,LEFT(TRIM(X468),1)&lt;&gt;"I")),1,IF(OR(AND(CR468=0,X468="N"),AND(CR468=0,X468="B"),AND(CR468=0,LEFT(TRIM(X468),1)="I")),1,0))),"")</f>
        <v/>
      </c>
      <c r="DU468" s="23" t="str">
        <f t="shared" si="284"/>
        <v/>
      </c>
      <c r="DV468" s="23" t="str">
        <f>+IF(LEN($I468)&gt;5,IF(ISERROR(VLOOKUP(Z468,'CODIGO PAGO'!$B$2:$B$20,1,0)),1,IF(OR(AND(CT468=1,Z468&lt;&gt;"N"),AND(CT468=3,Z468&lt;&gt;"B"),AND(CT468=2,LEFT(TRIM(Z468),1)&lt;&gt;"I")),1,IF(OR(AND(CT468=0,Z468="N"),AND(CT468=0,Z468="B"),AND(CT468=0,LEFT(TRIM(Z468),1)="I")),1,0))),"")</f>
        <v/>
      </c>
      <c r="DW468" s="23" t="str">
        <f t="shared" si="285"/>
        <v/>
      </c>
      <c r="DX468" s="23" t="str">
        <f>+IF(LEN($I468)&gt;5,IF(ISERROR(VLOOKUP(AB468,'CODIGO PAGO'!$B$2:$B$20,1,0)),1,IF(OR(AND(CV468=1,AB468&lt;&gt;"N"),AND(CV468=3,AB468&lt;&gt;"B"),AND(CV468=2,LEFT(TRIM(AB468),1)&lt;&gt;"I")),1,IF(OR(AND(CV468=0,AB468="N"),AND(CV468=0,AB468="B"),AND(CV468=0,LEFT(TRIM(AB468),1)="I")),1,0))),"")</f>
        <v/>
      </c>
      <c r="DY468" s="23" t="str">
        <f t="shared" si="286"/>
        <v/>
      </c>
      <c r="DZ468" s="23" t="str">
        <f>+IF(LEN($I468)&gt;5,IF(ISERROR(VLOOKUP(AD468,'CODIGO PAGO'!$B$2:$B$20,1,0)),1,IF(OR(AND(CX468=1,AD468&lt;&gt;"N"),AND(CX468=3,AD468&lt;&gt;"B"),AND(CX468=2,LEFT(TRIM(AD468),1)&lt;&gt;"I")),1,IF(OR(AND(CX468=0,AD468="N"),AND(CX468=0,AD468="B"),AND(CX468=0,LEFT(TRIM(AD468),1)="I")),1,0))),"")</f>
        <v/>
      </c>
      <c r="EA468" s="23" t="str">
        <f t="shared" si="287"/>
        <v/>
      </c>
      <c r="EB468" s="23" t="str">
        <f>+IF(LEN($I468)&gt;5,IF(ISERROR(VLOOKUP(AF468,'CODIGO PAGO'!$B$2:$B$20,1,0)),1,IF(OR(AND(CZ468=1,AF468&lt;&gt;"N"),AND(CZ468=3,AF468&lt;&gt;"B"),AND(CZ468=2,LEFT(TRIM(AF468),1)&lt;&gt;"I")),1,IF(OR(AND(CZ468=0,AF468="N"),AND(CZ468=0,AF468="B"),AND(CZ468=0,LEFT(TRIM(AF468),1)="I")),1,0))),"")</f>
        <v/>
      </c>
      <c r="EC468" s="23" t="str">
        <f t="shared" si="288"/>
        <v/>
      </c>
      <c r="ED468" s="23" t="str">
        <f>+IF(LEN($I468)&gt;5,IF(ISERROR(VLOOKUP(AH468,'CODIGO PAGO'!$B$2:$B$20,1,0)),1,IF(OR(AND(DB468=1,AH468&lt;&gt;"N"),AND(DB468=3,AH468&lt;&gt;"B"),AND(DB468=2,LEFT(TRIM(AH468),1)&lt;&gt;"I")),1,IF(OR(AND(DB468=0,AH468="N"),AND(DB468=0,AH468="B"),AND(DB468=0,LEFT(TRIM(AH468),1)="I")),1,0))),"")</f>
        <v/>
      </c>
      <c r="EE468" s="23" t="str">
        <f t="shared" si="289"/>
        <v/>
      </c>
      <c r="EF468" s="23" t="str">
        <f>+IF(LEN($I468)&gt;5,IF(ISERROR(VLOOKUP(AJ468,'CODIGO PAGO'!$B$2:$B$20,1,0)),1,IF(OR(AND(DD468=1,AJ468&lt;&gt;"N"),AND(DD468=3,AJ468&lt;&gt;"B"),AND(DD468=2,LEFT(TRIM(AJ468),1)&lt;&gt;"I")),1,IF(OR(AND(DD468=0,AJ468="N"),AND(DD468=0,AJ468="B"),AND(DD468=0,LEFT(TRIM(AJ468),1)="I")),1,0))),"")</f>
        <v/>
      </c>
      <c r="EG468" s="23" t="str">
        <f t="shared" si="290"/>
        <v/>
      </c>
      <c r="EH468" s="23" t="str">
        <f>+IF(LEN($I468)&gt;5,IF(ISERROR(VLOOKUP(AL468,'CODIGO PAGO'!$B$2:$B$20,1,0)),1,IF(OR(AND(DF468=1,AL468&lt;&gt;"N"),AND(DF468=3,AL468&lt;&gt;"B"),AND(DF468=2,LEFT(TRIM(AL468),1)&lt;&gt;"I")),1,IF(OR(AND(DF468=0,AL468="N"),AND(DF468=0,AL468="B"),AND(DF468=0,LEFT(TRIM(AL468),1)="I")),1,0))),"")</f>
        <v/>
      </c>
      <c r="EI468" s="23" t="str">
        <f t="shared" si="291"/>
        <v/>
      </c>
      <c r="EJ468" s="23" t="str">
        <f>+IF(LEN($I468)&gt;5,IF(ISERROR(VLOOKUP(AN468,'CODIGO PAGO'!$B$2:$B$20,1,0)),1,IF(OR(AND(DH468=1,AN468&lt;&gt;"N"),AND(DH468=3,AN468&lt;&gt;"B"),AND(DH468=2,LEFT(TRIM(AN468),1)&lt;&gt;"I")),1,IF(OR(AND(DH468=0,AN468="N"),AND(DH468=0,AN468="B"),AND(DH468=0,LEFT(TRIM(AN468),1)="I")),1,0))),"")</f>
        <v/>
      </c>
      <c r="EK468" s="23" t="str">
        <f t="shared" si="292"/>
        <v/>
      </c>
      <c r="EL468" s="24" t="str">
        <f t="shared" si="293"/>
        <v/>
      </c>
    </row>
    <row r="469" spans="1:142" s="26" customFormat="1">
      <c r="A469" s="15" t="str">
        <f t="shared" si="259"/>
        <v/>
      </c>
      <c r="B469" s="1" t="str">
        <f>+IF(LEN(I469)&gt;5,'CODIGO PAGO'!$B$28,"")</f>
        <v/>
      </c>
      <c r="C469" s="1" t="str">
        <f>+IF(LEN($I469)&gt;5,BD!D469,"")</f>
        <v/>
      </c>
      <c r="D469" s="168" t="str">
        <f>+IF(LEN($I469)&gt;5,BD!A469,"")</f>
        <v/>
      </c>
      <c r="E469" s="1" t="str">
        <f>+IF(LEN($I469)&gt;5,BD!B469,"")</f>
        <v/>
      </c>
      <c r="F469" s="1" t="str">
        <f>+IF(LEN($I469)&gt;5,BD!C469,"")</f>
        <v/>
      </c>
      <c r="G469" s="141"/>
      <c r="H469" s="141"/>
      <c r="I469" s="1" t="str">
        <f>+IF(LEN(BD!G469)&gt;5,BD!G469,"")</f>
        <v/>
      </c>
      <c r="J469" s="167" t="str">
        <f>+IF(LEN($I469)&gt;5,BD!E469,"")</f>
        <v/>
      </c>
      <c r="K469" s="6" t="str">
        <f t="shared" si="260"/>
        <v/>
      </c>
      <c r="L469" s="87" t="str">
        <f>+IF(LEN($I469)&gt;5,BD!H469,"")</f>
        <v/>
      </c>
      <c r="M469" s="40" t="str">
        <f t="shared" si="261"/>
        <v/>
      </c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4" t="str">
        <f t="shared" si="262"/>
        <v/>
      </c>
      <c r="AQ469" s="5" t="str">
        <f t="shared" si="263"/>
        <v/>
      </c>
      <c r="AR469" s="91" t="str">
        <f t="shared" si="264"/>
        <v/>
      </c>
      <c r="AS469" s="5" t="str">
        <f t="shared" si="265"/>
        <v/>
      </c>
      <c r="AT469" s="91" t="str">
        <f t="shared" si="266"/>
        <v/>
      </c>
      <c r="AU469" s="4" t="str">
        <f t="shared" si="267"/>
        <v/>
      </c>
      <c r="AV469" s="4" t="str">
        <f t="shared" si="268"/>
        <v/>
      </c>
      <c r="AW469" s="4" t="str">
        <f t="shared" si="269"/>
        <v/>
      </c>
      <c r="AX469" s="4" t="str">
        <f t="shared" si="270"/>
        <v/>
      </c>
      <c r="AY469" s="88" t="str">
        <f t="shared" si="271"/>
        <v/>
      </c>
      <c r="AZ469" s="17" t="str">
        <f t="shared" si="272"/>
        <v/>
      </c>
      <c r="BA469" s="18" t="str">
        <f t="shared" si="273"/>
        <v/>
      </c>
      <c r="BB469" s="19" t="str">
        <f>+IF(LEN(I469)&gt;5,IF(INT(RIGHT(B469,1))=9,0.5*L469*AY469,INT(MID(B469,5,LEN(B469)-4))*L469)+IFERROR(VLOOKUP(I469,AJUSTES!$A$1:$I$50,9,0),0),"")</f>
        <v/>
      </c>
      <c r="BC469" s="12"/>
      <c r="BD469" s="19" t="str">
        <f t="shared" si="274"/>
        <v/>
      </c>
      <c r="BE469" s="18" t="str">
        <f t="shared" si="275"/>
        <v/>
      </c>
      <c r="BF469" s="139" t="str">
        <f t="shared" si="276"/>
        <v/>
      </c>
      <c r="BG469" s="114"/>
      <c r="BH469" s="18" t="str">
        <f t="shared" si="277"/>
        <v/>
      </c>
      <c r="BI469" s="13"/>
      <c r="BJ469" s="12"/>
      <c r="BK469" s="12"/>
      <c r="BL469" s="145"/>
      <c r="BM469" s="12"/>
      <c r="BN469" s="12"/>
      <c r="BO469" s="12"/>
      <c r="BP469" s="12"/>
      <c r="BQ469" s="12"/>
      <c r="BR469" s="12"/>
      <c r="BS469" s="146"/>
      <c r="BT469" s="14"/>
      <c r="BU469" s="12"/>
      <c r="BV469" s="12"/>
      <c r="BW469" s="12"/>
      <c r="BX469" s="12"/>
      <c r="BY469" s="12"/>
      <c r="BZ469" s="144"/>
      <c r="CA469" s="107" t="str">
        <f>+IF(LEN($I469)&gt;5,IF(BD!F469="N/A","",BD!F469),"")</f>
        <v/>
      </c>
      <c r="CB469" s="21"/>
      <c r="CC469" s="147"/>
      <c r="CD469" s="148"/>
      <c r="CE469" s="8" t="str">
        <f>+IF(LEN(I469)&gt;5,BD!M469,"")</f>
        <v/>
      </c>
      <c r="CF469" s="16" t="str">
        <f>+IF(LEN(I469)&gt;5,BD!N469,"")</f>
        <v/>
      </c>
      <c r="CG469" s="3" t="str">
        <f t="shared" si="278"/>
        <v/>
      </c>
      <c r="CH469" s="23" t="str">
        <f>+IF(AND(LEN($I469)&gt;5),IF(AND($J469&gt;N$1,$J469&lt;=$AO$1),1,IF((COUNTIFS(INCAPACIDADES!$C$1:$C$51,$I469,INCAPACIDADES!K$1:K$51,N$1))&gt;0,2,IF(VLOOKUP($C469,BD!$D$1:$F$501,3,0)&gt;N$1,0,3))),"")</f>
        <v/>
      </c>
      <c r="CI469" s="23" t="str">
        <f>+IF(AND(LEN($I469)&gt;5),IF(AND($J469&gt;O$1,$J469&lt;=$AO$1),1,IF((COUNTIFS(INCAPACIDADES!$C$1:$C$51,$I469,INCAPACIDADES!L$1:L$51,O$1))&gt;0,2,IF(VLOOKUP($C469,BD!$D$1:$F$501,3,0)&gt;O$1,0,3))),"")</f>
        <v/>
      </c>
      <c r="CJ469" s="23" t="str">
        <f>+IF(AND(LEN($I469)&gt;5),IF(AND($J469&gt;P$1,$J469&lt;=$AO$1),1,IF((COUNTIFS(INCAPACIDADES!$C$1:$C$51,$I469,INCAPACIDADES!M$1:M$51,P$1))&gt;0,2,IF(VLOOKUP($C469,BD!$D$1:$F$501,3,0)&gt;P$1,0,3))),"")</f>
        <v/>
      </c>
      <c r="CK469" s="23" t="str">
        <f>+IF(AND(LEN($I469)&gt;5),IF(AND($J469&gt;Q$1,$J469&lt;=$AO$1),1,IF((COUNTIFS(INCAPACIDADES!$C$1:$C$51,$I469,INCAPACIDADES!N$1:N$51,Q$1))&gt;0,2,IF(VLOOKUP($C469,BD!$D$1:$F$501,3,0)&gt;Q$1,0,3))),"")</f>
        <v/>
      </c>
      <c r="CL469" s="23" t="str">
        <f>+IF(AND(LEN($I469)&gt;5),IF(AND($J469&gt;R$1,$J469&lt;=$AO$1),1,IF((COUNTIFS(INCAPACIDADES!$C$1:$C$51,$I469,INCAPACIDADES!O$1:O$51,R$1))&gt;0,2,IF(VLOOKUP($C469,BD!$D$1:$F$501,3,0)&gt;R$1,0,3))),"")</f>
        <v/>
      </c>
      <c r="CM469" s="23" t="str">
        <f>+IF(AND(LEN($I469)&gt;5),IF(AND($J469&gt;S$1,$J469&lt;=$AO$1),1,IF((COUNTIFS(INCAPACIDADES!$C$1:$C$51,$I469,INCAPACIDADES!P$1:P$51,S$1))&gt;0,2,IF(VLOOKUP($C469,BD!$D$1:$F$501,3,0)&gt;S$1,0,3))),"")</f>
        <v/>
      </c>
      <c r="CN469" s="23" t="str">
        <f>+IF(AND(LEN($I469)&gt;5),IF(AND($J469&gt;T$1,$J469&lt;=$AO$1),1,IF((COUNTIFS(INCAPACIDADES!$C$1:$C$51,$I469,INCAPACIDADES!Q$1:Q$51,T$1))&gt;0,2,IF(VLOOKUP($C469,BD!$D$1:$F$501,3,0)&gt;T$1,0,3))),"")</f>
        <v/>
      </c>
      <c r="CO469" s="23" t="str">
        <f>+IF(AND(LEN($I469)&gt;5),IF(AND($J469&gt;U$1,$J469&lt;=$AO$1),1,IF((COUNTIFS(INCAPACIDADES!$C$1:$C$51,$I469,INCAPACIDADES!R$1:R$51,U$1))&gt;0,2,IF(VLOOKUP($C469,BD!$D$1:$F$501,3,0)&gt;U$1,0,3))),"")</f>
        <v/>
      </c>
      <c r="CP469" s="23" t="str">
        <f>+IF(AND(LEN($I469)&gt;5),IF(AND($J469&gt;V$1,$J469&lt;=$AO$1),1,IF((COUNTIFS(INCAPACIDADES!$C$1:$C$51,$I469,INCAPACIDADES!S$1:S$51,V$1))&gt;0,2,IF(VLOOKUP($C469,BD!$D$1:$F$501,3,0)&gt;V$1,0,3))),"")</f>
        <v/>
      </c>
      <c r="CQ469" s="23" t="str">
        <f>+IF(AND(LEN($I469)&gt;5),IF(AND($J469&gt;W$1,$J469&lt;=$AO$1),1,IF((COUNTIFS(INCAPACIDADES!$C$1:$C$51,$I469,INCAPACIDADES!T$1:T$51,W$1))&gt;0,2,IF(VLOOKUP($C469,BD!$D$1:$F$501,3,0)&gt;W$1,0,3))),"")</f>
        <v/>
      </c>
      <c r="CR469" s="23" t="str">
        <f>+IF(AND(LEN($I469)&gt;5),IF(AND($J469&gt;X$1,$J469&lt;=$AO$1),1,IF((COUNTIFS(INCAPACIDADES!$C$1:$C$51,$I469,INCAPACIDADES!U$1:U$51,X$1))&gt;0,2,IF(VLOOKUP($C469,BD!$D$1:$F$501,3,0)&gt;X$1,0,3))),"")</f>
        <v/>
      </c>
      <c r="CS469" s="23" t="str">
        <f>+IF(AND(LEN($I469)&gt;5),IF(AND($J469&gt;Y$1,$J469&lt;=$AO$1),1,IF((COUNTIFS(INCAPACIDADES!$C$1:$C$51,$I469,INCAPACIDADES!V$1:V$51,Y$1))&gt;0,2,IF(VLOOKUP($C469,BD!$D$1:$F$501,3,0)&gt;Y$1,0,3))),"")</f>
        <v/>
      </c>
      <c r="CT469" s="23" t="str">
        <f>+IF(AND(LEN($I469)&gt;5),IF(AND($J469&gt;Z$1,$J469&lt;=$AO$1),1,IF((COUNTIFS(INCAPACIDADES!$C$1:$C$51,$I469,INCAPACIDADES!W$1:W$51,Z$1))&gt;0,2,IF(VLOOKUP($C469,BD!$D$1:$F$501,3,0)&gt;Z$1,0,3))),"")</f>
        <v/>
      </c>
      <c r="CU469" s="23" t="str">
        <f>+IF(AND(LEN($I469)&gt;5),IF(AND($J469&gt;AA$1,$J469&lt;=$AO$1),1,IF((COUNTIFS(INCAPACIDADES!$C$1:$C$51,$I469,INCAPACIDADES!X$1:X$51,AA$1))&gt;0,2,IF(VLOOKUP($C469,BD!$D$1:$F$501,3,0)&gt;AA$1,0,3))),"")</f>
        <v/>
      </c>
      <c r="CV469" s="23" t="str">
        <f>+IF(AND(LEN($I469)&gt;5),IF(AND($J469&gt;AB$1,$J469&lt;=$AO$1),1,IF((COUNTIFS(INCAPACIDADES!$C$1:$C$51,$I469,INCAPACIDADES!Y$1:Y$51,AB$1))&gt;0,2,IF(VLOOKUP($C469,BD!$D$1:$F$501,3,0)&gt;AB$1,0,3))),"")</f>
        <v/>
      </c>
      <c r="CW469" s="23" t="str">
        <f>+IF(AND(LEN($I469)&gt;5),IF(AND($J469&gt;AC$1,$J469&lt;=$AO$1),1,IF((COUNTIFS(INCAPACIDADES!$C$1:$C$51,$I469,INCAPACIDADES!Z$1:Z$51,AC$1))&gt;0,2,IF(VLOOKUP($C469,BD!$D$1:$F$501,3,0)&gt;AC$1,0,3))),"")</f>
        <v/>
      </c>
      <c r="CX469" s="23" t="str">
        <f>+IF(AND(LEN($I469)&gt;5),IF(AND($J469&gt;AD$1,$J469&lt;=$AO$1),1,IF((COUNTIFS(INCAPACIDADES!$C$1:$C$51,$I469,INCAPACIDADES!AA$1:AA$51,AD$1))&gt;0,2,IF(VLOOKUP($C469,BD!$D$1:$F$501,3,0)&gt;AD$1,0,3))),"")</f>
        <v/>
      </c>
      <c r="CY469" s="23" t="str">
        <f>+IF(AND(LEN($I469)&gt;5),IF(AND($J469&gt;AE$1,$J469&lt;=$AO$1),1,IF((COUNTIFS(INCAPACIDADES!$C$1:$C$51,$I469,INCAPACIDADES!AB$1:AB$51,AE$1))&gt;0,2,IF(VLOOKUP($C469,BD!$D$1:$F$501,3,0)&gt;AE$1,0,3))),"")</f>
        <v/>
      </c>
      <c r="CZ469" s="23" t="str">
        <f>+IF(AND(LEN($I469)&gt;5),IF(AND($J469&gt;AF$1,$J469&lt;=$AO$1),1,IF((COUNTIFS(INCAPACIDADES!$C$1:$C$51,$I469,INCAPACIDADES!AC$1:AC$51,AF$1))&gt;0,2,IF(VLOOKUP($C469,BD!$D$1:$F$501,3,0)&gt;AF$1,0,3))),"")</f>
        <v/>
      </c>
      <c r="DA469" s="23" t="str">
        <f>+IF(AND(LEN($I469)&gt;5),IF(AND($J469&gt;AG$1,$J469&lt;=$AO$1),1,IF((COUNTIFS(INCAPACIDADES!$C$1:$C$51,$I469,INCAPACIDADES!AD$1:AD$51,AG$1))&gt;0,2,IF(VLOOKUP($C469,BD!$D$1:$F$501,3,0)&gt;AG$1,0,3))),"")</f>
        <v/>
      </c>
      <c r="DB469" s="23" t="str">
        <f>+IF(AND(LEN($I469)&gt;5),IF(AND($J469&gt;AH$1,$J469&lt;=$AO$1),1,IF((COUNTIFS(INCAPACIDADES!$C$1:$C$51,$I469,INCAPACIDADES!AE$1:AE$51,AH$1))&gt;0,2,IF(VLOOKUP($C469,BD!$D$1:$F$501,3,0)&gt;AH$1,0,3))),"")</f>
        <v/>
      </c>
      <c r="DC469" s="23" t="str">
        <f>+IF(AND(LEN($I469)&gt;5),IF(AND($J469&gt;AI$1,$J469&lt;=$AO$1),1,IF((COUNTIFS(INCAPACIDADES!$C$1:$C$51,$I469,INCAPACIDADES!AF$1:AF$51,AI$1))&gt;0,2,IF(VLOOKUP($C469,BD!$D$1:$F$501,3,0)&gt;AI$1,0,3))),"")</f>
        <v/>
      </c>
      <c r="DD469" s="23" t="str">
        <f>+IF(AND(LEN($I469)&gt;5),IF(AND($J469&gt;AJ$1,$J469&lt;=$AO$1),1,IF((COUNTIFS(INCAPACIDADES!$C$1:$C$51,$I469,INCAPACIDADES!AG$1:AG$51,AJ$1))&gt;0,2,IF(VLOOKUP($C469,BD!$D$1:$F$501,3,0)&gt;AJ$1,0,3))),"")</f>
        <v/>
      </c>
      <c r="DE469" s="23" t="str">
        <f>+IF(AND(LEN($I469)&gt;5),IF(AND($J469&gt;AK$1,$J469&lt;=$AO$1),1,IF((COUNTIFS(INCAPACIDADES!$C$1:$C$51,$I469,INCAPACIDADES!AH$1:AH$51,AK$1))&gt;0,2,IF(VLOOKUP($C469,BD!$D$1:$F$501,3,0)&gt;AK$1,0,3))),"")</f>
        <v/>
      </c>
      <c r="DF469" s="23" t="str">
        <f>+IF(AND(LEN($I469)&gt;5),IF(AND($J469&gt;AL$1,$J469&lt;=$AO$1),1,IF((COUNTIFS(INCAPACIDADES!$C$1:$C$51,$I469,INCAPACIDADES!AI$1:AI$51,AL$1))&gt;0,2,IF(VLOOKUP($C469,BD!$D$1:$F$501,3,0)&gt;AL$1,0,3))),"")</f>
        <v/>
      </c>
      <c r="DG469" s="23" t="str">
        <f>+IF(AND(LEN($I469)&gt;5),IF(AND($J469&gt;AM$1,$J469&lt;=$AO$1),1,IF((COUNTIFS(INCAPACIDADES!$C$1:$C$51,$I469,INCAPACIDADES!AJ$1:AJ$51,AM$1))&gt;0,2,IF(VLOOKUP($C469,BD!$D$1:$F$501,3,0)&gt;AM$1,0,3))),"")</f>
        <v/>
      </c>
      <c r="DH469" s="23" t="str">
        <f>+IF(AND(LEN($I469)&gt;5),IF(AND($J469&gt;AN$1,$J469&lt;=$AO$1),1,IF((COUNTIFS(INCAPACIDADES!$C$1:$C$51,$I469,INCAPACIDADES!AK$1:AK$51,AN$1))&gt;0,2,IF(VLOOKUP($C469,BD!$D$1:$F$501,3,0)&gt;AN$1,0,3))),"")</f>
        <v/>
      </c>
      <c r="DI469" s="23" t="str">
        <f>+IF(AND(LEN($I469)&gt;5),IF(AND($J469&gt;AO$1,$J469&lt;=$AO$1),1,IF((COUNTIFS(INCAPACIDADES!$C$1:$C$51,$I469,INCAPACIDADES!AL$1:AL$51,AO$1))&gt;0,2,IF(VLOOKUP($C469,BD!$D$1:$F$501,3,0)&gt;AO$1,0,3))),"")</f>
        <v/>
      </c>
      <c r="DJ469" s="23" t="str">
        <f>+IF(LEN($I469)&gt;5,IF(ISERROR(VLOOKUP(N469,'CODIGO PAGO'!$B$2:$B$20,1,0)),1,IF(OR(AND(CH469=1,N469&lt;&gt;"N"),AND(CH469=3,N469&lt;&gt;"B"),AND(CH469=2,LEFT(TRIM(N469),1)&lt;&gt;"I")),1,IF(OR(AND(CH469=0,N469="N"),AND(CH469=0,N469="B"),AND(CH469=0,LEFT(TRIM(N469),1)="I")),1,0))),"")</f>
        <v/>
      </c>
      <c r="DK469" s="23" t="str">
        <f t="shared" si="279"/>
        <v/>
      </c>
      <c r="DL469" s="23" t="str">
        <f>+IF(LEN($I469)&gt;5,IF(ISERROR(VLOOKUP(P469,'CODIGO PAGO'!$B$2:$B$20,1,0)),1,IF(OR(AND(CJ469=1,P469&lt;&gt;"N"),AND(CJ469=3,P469&lt;&gt;"B"),AND(CJ469=2,LEFT(TRIM(P469),1)&lt;&gt;"I")),1,IF(OR(AND(CJ469=0,P469="N"),AND(CJ469=0,P469="B"),AND(CJ469=0,LEFT(TRIM(P469),1)="I")),1,0))),"")</f>
        <v/>
      </c>
      <c r="DM469" s="23" t="str">
        <f t="shared" si="280"/>
        <v/>
      </c>
      <c r="DN469" s="23" t="str">
        <f>+IF(LEN($I469)&gt;5,IF(ISERROR(VLOOKUP(R469,'CODIGO PAGO'!$B$2:$B$20,1,0)),1,IF(OR(AND(CL469=1,R469&lt;&gt;"N"),AND(CL469=3,R469&lt;&gt;"B"),AND(CL469=2,LEFT(TRIM(R469),1)&lt;&gt;"I")),1,IF(OR(AND(CL469=0,R469="N"),AND(CL469=0,R469="B"),AND(CL469=0,LEFT(TRIM(R469),1)="I")),1,0))),"")</f>
        <v/>
      </c>
      <c r="DO469" s="23" t="str">
        <f t="shared" si="281"/>
        <v/>
      </c>
      <c r="DP469" s="23" t="str">
        <f>+IF(LEN($I469)&gt;5,IF(ISERROR(VLOOKUP(T469,'CODIGO PAGO'!$B$2:$B$20,1,0)),1,IF(OR(AND(CN469=1,T469&lt;&gt;"N"),AND(CN469=3,T469&lt;&gt;"B"),AND(CN469=2,LEFT(TRIM(T469),1)&lt;&gt;"I")),1,IF(OR(AND(CN469=0,T469="N"),AND(CN469=0,T469="B"),AND(CN469=0,LEFT(TRIM(T469),1)="I")),1,0))),"")</f>
        <v/>
      </c>
      <c r="DQ469" s="23" t="str">
        <f t="shared" si="282"/>
        <v/>
      </c>
      <c r="DR469" s="23" t="str">
        <f>+IF(LEN($I469)&gt;5,IF(ISERROR(VLOOKUP(V469,'CODIGO PAGO'!$B$2:$B$20,1,0)),1,IF(OR(AND(CP469=1,V469&lt;&gt;"N"),AND(CP469=3,V469&lt;&gt;"B"),AND(CP469=2,LEFT(TRIM(V469),1)&lt;&gt;"I")),1,IF(OR(AND(CP469=0,V469="N"),AND(CP469=0,V469="B"),AND(CP469=0,LEFT(TRIM(V469),1)="I")),1,0))),"")</f>
        <v/>
      </c>
      <c r="DS469" s="23" t="str">
        <f t="shared" si="283"/>
        <v/>
      </c>
      <c r="DT469" s="23" t="str">
        <f>+IF(LEN($I469)&gt;5,IF(ISERROR(VLOOKUP(X469,'CODIGO PAGO'!$B$2:$B$20,1,0)),1,IF(OR(AND(CR469=1,X469&lt;&gt;"N"),AND(CR469=3,X469&lt;&gt;"B"),AND(CR469=2,LEFT(TRIM(X469),1)&lt;&gt;"I")),1,IF(OR(AND(CR469=0,X469="N"),AND(CR469=0,X469="B"),AND(CR469=0,LEFT(TRIM(X469),1)="I")),1,0))),"")</f>
        <v/>
      </c>
      <c r="DU469" s="23" t="str">
        <f t="shared" si="284"/>
        <v/>
      </c>
      <c r="DV469" s="23" t="str">
        <f>+IF(LEN($I469)&gt;5,IF(ISERROR(VLOOKUP(Z469,'CODIGO PAGO'!$B$2:$B$20,1,0)),1,IF(OR(AND(CT469=1,Z469&lt;&gt;"N"),AND(CT469=3,Z469&lt;&gt;"B"),AND(CT469=2,LEFT(TRIM(Z469),1)&lt;&gt;"I")),1,IF(OR(AND(CT469=0,Z469="N"),AND(CT469=0,Z469="B"),AND(CT469=0,LEFT(TRIM(Z469),1)="I")),1,0))),"")</f>
        <v/>
      </c>
      <c r="DW469" s="23" t="str">
        <f t="shared" si="285"/>
        <v/>
      </c>
      <c r="DX469" s="23" t="str">
        <f>+IF(LEN($I469)&gt;5,IF(ISERROR(VLOOKUP(AB469,'CODIGO PAGO'!$B$2:$B$20,1,0)),1,IF(OR(AND(CV469=1,AB469&lt;&gt;"N"),AND(CV469=3,AB469&lt;&gt;"B"),AND(CV469=2,LEFT(TRIM(AB469),1)&lt;&gt;"I")),1,IF(OR(AND(CV469=0,AB469="N"),AND(CV469=0,AB469="B"),AND(CV469=0,LEFT(TRIM(AB469),1)="I")),1,0))),"")</f>
        <v/>
      </c>
      <c r="DY469" s="23" t="str">
        <f t="shared" si="286"/>
        <v/>
      </c>
      <c r="DZ469" s="23" t="str">
        <f>+IF(LEN($I469)&gt;5,IF(ISERROR(VLOOKUP(AD469,'CODIGO PAGO'!$B$2:$B$20,1,0)),1,IF(OR(AND(CX469=1,AD469&lt;&gt;"N"),AND(CX469=3,AD469&lt;&gt;"B"),AND(CX469=2,LEFT(TRIM(AD469),1)&lt;&gt;"I")),1,IF(OR(AND(CX469=0,AD469="N"),AND(CX469=0,AD469="B"),AND(CX469=0,LEFT(TRIM(AD469),1)="I")),1,0))),"")</f>
        <v/>
      </c>
      <c r="EA469" s="23" t="str">
        <f t="shared" si="287"/>
        <v/>
      </c>
      <c r="EB469" s="23" t="str">
        <f>+IF(LEN($I469)&gt;5,IF(ISERROR(VLOOKUP(AF469,'CODIGO PAGO'!$B$2:$B$20,1,0)),1,IF(OR(AND(CZ469=1,AF469&lt;&gt;"N"),AND(CZ469=3,AF469&lt;&gt;"B"),AND(CZ469=2,LEFT(TRIM(AF469),1)&lt;&gt;"I")),1,IF(OR(AND(CZ469=0,AF469="N"),AND(CZ469=0,AF469="B"),AND(CZ469=0,LEFT(TRIM(AF469),1)="I")),1,0))),"")</f>
        <v/>
      </c>
      <c r="EC469" s="23" t="str">
        <f t="shared" si="288"/>
        <v/>
      </c>
      <c r="ED469" s="23" t="str">
        <f>+IF(LEN($I469)&gt;5,IF(ISERROR(VLOOKUP(AH469,'CODIGO PAGO'!$B$2:$B$20,1,0)),1,IF(OR(AND(DB469=1,AH469&lt;&gt;"N"),AND(DB469=3,AH469&lt;&gt;"B"),AND(DB469=2,LEFT(TRIM(AH469),1)&lt;&gt;"I")),1,IF(OR(AND(DB469=0,AH469="N"),AND(DB469=0,AH469="B"),AND(DB469=0,LEFT(TRIM(AH469),1)="I")),1,0))),"")</f>
        <v/>
      </c>
      <c r="EE469" s="23" t="str">
        <f t="shared" si="289"/>
        <v/>
      </c>
      <c r="EF469" s="23" t="str">
        <f>+IF(LEN($I469)&gt;5,IF(ISERROR(VLOOKUP(AJ469,'CODIGO PAGO'!$B$2:$B$20,1,0)),1,IF(OR(AND(DD469=1,AJ469&lt;&gt;"N"),AND(DD469=3,AJ469&lt;&gt;"B"),AND(DD469=2,LEFT(TRIM(AJ469),1)&lt;&gt;"I")),1,IF(OR(AND(DD469=0,AJ469="N"),AND(DD469=0,AJ469="B"),AND(DD469=0,LEFT(TRIM(AJ469),1)="I")),1,0))),"")</f>
        <v/>
      </c>
      <c r="EG469" s="23" t="str">
        <f t="shared" si="290"/>
        <v/>
      </c>
      <c r="EH469" s="23" t="str">
        <f>+IF(LEN($I469)&gt;5,IF(ISERROR(VLOOKUP(AL469,'CODIGO PAGO'!$B$2:$B$20,1,0)),1,IF(OR(AND(DF469=1,AL469&lt;&gt;"N"),AND(DF469=3,AL469&lt;&gt;"B"),AND(DF469=2,LEFT(TRIM(AL469),1)&lt;&gt;"I")),1,IF(OR(AND(DF469=0,AL469="N"),AND(DF469=0,AL469="B"),AND(DF469=0,LEFT(TRIM(AL469),1)="I")),1,0))),"")</f>
        <v/>
      </c>
      <c r="EI469" s="23" t="str">
        <f t="shared" si="291"/>
        <v/>
      </c>
      <c r="EJ469" s="23" t="str">
        <f>+IF(LEN($I469)&gt;5,IF(ISERROR(VLOOKUP(AN469,'CODIGO PAGO'!$B$2:$B$20,1,0)),1,IF(OR(AND(DH469=1,AN469&lt;&gt;"N"),AND(DH469=3,AN469&lt;&gt;"B"),AND(DH469=2,LEFT(TRIM(AN469),1)&lt;&gt;"I")),1,IF(OR(AND(DH469=0,AN469="N"),AND(DH469=0,AN469="B"),AND(DH469=0,LEFT(TRIM(AN469),1)="I")),1,0))),"")</f>
        <v/>
      </c>
      <c r="EK469" s="23" t="str">
        <f t="shared" si="292"/>
        <v/>
      </c>
      <c r="EL469" s="24" t="str">
        <f t="shared" si="293"/>
        <v/>
      </c>
    </row>
    <row r="470" spans="1:142" s="26" customFormat="1">
      <c r="A470" s="15" t="str">
        <f t="shared" si="259"/>
        <v/>
      </c>
      <c r="B470" s="1" t="str">
        <f>+IF(LEN(I470)&gt;5,'CODIGO PAGO'!$B$28,"")</f>
        <v/>
      </c>
      <c r="C470" s="1" t="str">
        <f>+IF(LEN($I470)&gt;5,BD!D470,"")</f>
        <v/>
      </c>
      <c r="D470" s="168" t="str">
        <f>+IF(LEN($I470)&gt;5,BD!A470,"")</f>
        <v/>
      </c>
      <c r="E470" s="1" t="str">
        <f>+IF(LEN($I470)&gt;5,BD!B470,"")</f>
        <v/>
      </c>
      <c r="F470" s="1" t="str">
        <f>+IF(LEN($I470)&gt;5,BD!C470,"")</f>
        <v/>
      </c>
      <c r="G470" s="141"/>
      <c r="H470" s="141"/>
      <c r="I470" s="1" t="str">
        <f>+IF(LEN(BD!G470)&gt;5,BD!G470,"")</f>
        <v/>
      </c>
      <c r="J470" s="167" t="str">
        <f>+IF(LEN($I470)&gt;5,BD!E470,"")</f>
        <v/>
      </c>
      <c r="K470" s="6" t="str">
        <f t="shared" si="260"/>
        <v/>
      </c>
      <c r="L470" s="87" t="str">
        <f>+IF(LEN($I470)&gt;5,BD!H470,"")</f>
        <v/>
      </c>
      <c r="M470" s="40" t="str">
        <f t="shared" si="261"/>
        <v/>
      </c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4" t="str">
        <f t="shared" si="262"/>
        <v/>
      </c>
      <c r="AQ470" s="5" t="str">
        <f t="shared" si="263"/>
        <v/>
      </c>
      <c r="AR470" s="91" t="str">
        <f t="shared" si="264"/>
        <v/>
      </c>
      <c r="AS470" s="5" t="str">
        <f t="shared" si="265"/>
        <v/>
      </c>
      <c r="AT470" s="91" t="str">
        <f t="shared" si="266"/>
        <v/>
      </c>
      <c r="AU470" s="4" t="str">
        <f t="shared" si="267"/>
        <v/>
      </c>
      <c r="AV470" s="4" t="str">
        <f t="shared" si="268"/>
        <v/>
      </c>
      <c r="AW470" s="4" t="str">
        <f t="shared" si="269"/>
        <v/>
      </c>
      <c r="AX470" s="4" t="str">
        <f t="shared" si="270"/>
        <v/>
      </c>
      <c r="AY470" s="88" t="str">
        <f t="shared" si="271"/>
        <v/>
      </c>
      <c r="AZ470" s="17" t="str">
        <f t="shared" si="272"/>
        <v/>
      </c>
      <c r="BA470" s="18" t="str">
        <f t="shared" si="273"/>
        <v/>
      </c>
      <c r="BB470" s="19" t="str">
        <f>+IF(LEN(I470)&gt;5,IF(INT(RIGHT(B470,1))=9,0.5*L470*AY470,INT(MID(B470,5,LEN(B470)-4))*L470)+IFERROR(VLOOKUP(I470,AJUSTES!$A$1:$I$50,9,0),0),"")</f>
        <v/>
      </c>
      <c r="BC470" s="12"/>
      <c r="BD470" s="19" t="str">
        <f t="shared" si="274"/>
        <v/>
      </c>
      <c r="BE470" s="18" t="str">
        <f t="shared" si="275"/>
        <v/>
      </c>
      <c r="BF470" s="139" t="str">
        <f t="shared" si="276"/>
        <v/>
      </c>
      <c r="BG470" s="114"/>
      <c r="BH470" s="18" t="str">
        <f t="shared" si="277"/>
        <v/>
      </c>
      <c r="BI470" s="13"/>
      <c r="BJ470" s="12"/>
      <c r="BK470" s="12"/>
      <c r="BL470" s="145"/>
      <c r="BM470" s="12"/>
      <c r="BN470" s="12"/>
      <c r="BO470" s="12"/>
      <c r="BP470" s="12"/>
      <c r="BQ470" s="12"/>
      <c r="BR470" s="12"/>
      <c r="BS470" s="146"/>
      <c r="BT470" s="14"/>
      <c r="BU470" s="12"/>
      <c r="BV470" s="12"/>
      <c r="BW470" s="12"/>
      <c r="BX470" s="12"/>
      <c r="BY470" s="12"/>
      <c r="BZ470" s="144"/>
      <c r="CA470" s="107" t="str">
        <f>+IF(LEN($I470)&gt;5,IF(BD!F470="N/A","",BD!F470),"")</f>
        <v/>
      </c>
      <c r="CB470" s="21"/>
      <c r="CC470" s="147"/>
      <c r="CD470" s="148"/>
      <c r="CE470" s="8" t="str">
        <f>+IF(LEN(I470)&gt;5,BD!M470,"")</f>
        <v/>
      </c>
      <c r="CF470" s="16" t="str">
        <f>+IF(LEN(I470)&gt;5,BD!N470,"")</f>
        <v/>
      </c>
      <c r="CG470" s="3" t="str">
        <f t="shared" si="278"/>
        <v/>
      </c>
      <c r="CH470" s="23" t="str">
        <f>+IF(AND(LEN($I470)&gt;5),IF(AND($J470&gt;N$1,$J470&lt;=$AO$1),1,IF((COUNTIFS(INCAPACIDADES!$C$1:$C$51,$I470,INCAPACIDADES!K$1:K$51,N$1))&gt;0,2,IF(VLOOKUP($C470,BD!$D$1:$F$501,3,0)&gt;N$1,0,3))),"")</f>
        <v/>
      </c>
      <c r="CI470" s="23" t="str">
        <f>+IF(AND(LEN($I470)&gt;5),IF(AND($J470&gt;O$1,$J470&lt;=$AO$1),1,IF((COUNTIFS(INCAPACIDADES!$C$1:$C$51,$I470,INCAPACIDADES!L$1:L$51,O$1))&gt;0,2,IF(VLOOKUP($C470,BD!$D$1:$F$501,3,0)&gt;O$1,0,3))),"")</f>
        <v/>
      </c>
      <c r="CJ470" s="23" t="str">
        <f>+IF(AND(LEN($I470)&gt;5),IF(AND($J470&gt;P$1,$J470&lt;=$AO$1),1,IF((COUNTIFS(INCAPACIDADES!$C$1:$C$51,$I470,INCAPACIDADES!M$1:M$51,P$1))&gt;0,2,IF(VLOOKUP($C470,BD!$D$1:$F$501,3,0)&gt;P$1,0,3))),"")</f>
        <v/>
      </c>
      <c r="CK470" s="23" t="str">
        <f>+IF(AND(LEN($I470)&gt;5),IF(AND($J470&gt;Q$1,$J470&lt;=$AO$1),1,IF((COUNTIFS(INCAPACIDADES!$C$1:$C$51,$I470,INCAPACIDADES!N$1:N$51,Q$1))&gt;0,2,IF(VLOOKUP($C470,BD!$D$1:$F$501,3,0)&gt;Q$1,0,3))),"")</f>
        <v/>
      </c>
      <c r="CL470" s="23" t="str">
        <f>+IF(AND(LEN($I470)&gt;5),IF(AND($J470&gt;R$1,$J470&lt;=$AO$1),1,IF((COUNTIFS(INCAPACIDADES!$C$1:$C$51,$I470,INCAPACIDADES!O$1:O$51,R$1))&gt;0,2,IF(VLOOKUP($C470,BD!$D$1:$F$501,3,0)&gt;R$1,0,3))),"")</f>
        <v/>
      </c>
      <c r="CM470" s="23" t="str">
        <f>+IF(AND(LEN($I470)&gt;5),IF(AND($J470&gt;S$1,$J470&lt;=$AO$1),1,IF((COUNTIFS(INCAPACIDADES!$C$1:$C$51,$I470,INCAPACIDADES!P$1:P$51,S$1))&gt;0,2,IF(VLOOKUP($C470,BD!$D$1:$F$501,3,0)&gt;S$1,0,3))),"")</f>
        <v/>
      </c>
      <c r="CN470" s="23" t="str">
        <f>+IF(AND(LEN($I470)&gt;5),IF(AND($J470&gt;T$1,$J470&lt;=$AO$1),1,IF((COUNTIFS(INCAPACIDADES!$C$1:$C$51,$I470,INCAPACIDADES!Q$1:Q$51,T$1))&gt;0,2,IF(VLOOKUP($C470,BD!$D$1:$F$501,3,0)&gt;T$1,0,3))),"")</f>
        <v/>
      </c>
      <c r="CO470" s="23" t="str">
        <f>+IF(AND(LEN($I470)&gt;5),IF(AND($J470&gt;U$1,$J470&lt;=$AO$1),1,IF((COUNTIFS(INCAPACIDADES!$C$1:$C$51,$I470,INCAPACIDADES!R$1:R$51,U$1))&gt;0,2,IF(VLOOKUP($C470,BD!$D$1:$F$501,3,0)&gt;U$1,0,3))),"")</f>
        <v/>
      </c>
      <c r="CP470" s="23" t="str">
        <f>+IF(AND(LEN($I470)&gt;5),IF(AND($J470&gt;V$1,$J470&lt;=$AO$1),1,IF((COUNTIFS(INCAPACIDADES!$C$1:$C$51,$I470,INCAPACIDADES!S$1:S$51,V$1))&gt;0,2,IF(VLOOKUP($C470,BD!$D$1:$F$501,3,0)&gt;V$1,0,3))),"")</f>
        <v/>
      </c>
      <c r="CQ470" s="23" t="str">
        <f>+IF(AND(LEN($I470)&gt;5),IF(AND($J470&gt;W$1,$J470&lt;=$AO$1),1,IF((COUNTIFS(INCAPACIDADES!$C$1:$C$51,$I470,INCAPACIDADES!T$1:T$51,W$1))&gt;0,2,IF(VLOOKUP($C470,BD!$D$1:$F$501,3,0)&gt;W$1,0,3))),"")</f>
        <v/>
      </c>
      <c r="CR470" s="23" t="str">
        <f>+IF(AND(LEN($I470)&gt;5),IF(AND($J470&gt;X$1,$J470&lt;=$AO$1),1,IF((COUNTIFS(INCAPACIDADES!$C$1:$C$51,$I470,INCAPACIDADES!U$1:U$51,X$1))&gt;0,2,IF(VLOOKUP($C470,BD!$D$1:$F$501,3,0)&gt;X$1,0,3))),"")</f>
        <v/>
      </c>
      <c r="CS470" s="23" t="str">
        <f>+IF(AND(LEN($I470)&gt;5),IF(AND($J470&gt;Y$1,$J470&lt;=$AO$1),1,IF((COUNTIFS(INCAPACIDADES!$C$1:$C$51,$I470,INCAPACIDADES!V$1:V$51,Y$1))&gt;0,2,IF(VLOOKUP($C470,BD!$D$1:$F$501,3,0)&gt;Y$1,0,3))),"")</f>
        <v/>
      </c>
      <c r="CT470" s="23" t="str">
        <f>+IF(AND(LEN($I470)&gt;5),IF(AND($J470&gt;Z$1,$J470&lt;=$AO$1),1,IF((COUNTIFS(INCAPACIDADES!$C$1:$C$51,$I470,INCAPACIDADES!W$1:W$51,Z$1))&gt;0,2,IF(VLOOKUP($C470,BD!$D$1:$F$501,3,0)&gt;Z$1,0,3))),"")</f>
        <v/>
      </c>
      <c r="CU470" s="23" t="str">
        <f>+IF(AND(LEN($I470)&gt;5),IF(AND($J470&gt;AA$1,$J470&lt;=$AO$1),1,IF((COUNTIFS(INCAPACIDADES!$C$1:$C$51,$I470,INCAPACIDADES!X$1:X$51,AA$1))&gt;0,2,IF(VLOOKUP($C470,BD!$D$1:$F$501,3,0)&gt;AA$1,0,3))),"")</f>
        <v/>
      </c>
      <c r="CV470" s="23" t="str">
        <f>+IF(AND(LEN($I470)&gt;5),IF(AND($J470&gt;AB$1,$J470&lt;=$AO$1),1,IF((COUNTIFS(INCAPACIDADES!$C$1:$C$51,$I470,INCAPACIDADES!Y$1:Y$51,AB$1))&gt;0,2,IF(VLOOKUP($C470,BD!$D$1:$F$501,3,0)&gt;AB$1,0,3))),"")</f>
        <v/>
      </c>
      <c r="CW470" s="23" t="str">
        <f>+IF(AND(LEN($I470)&gt;5),IF(AND($J470&gt;AC$1,$J470&lt;=$AO$1),1,IF((COUNTIFS(INCAPACIDADES!$C$1:$C$51,$I470,INCAPACIDADES!Z$1:Z$51,AC$1))&gt;0,2,IF(VLOOKUP($C470,BD!$D$1:$F$501,3,0)&gt;AC$1,0,3))),"")</f>
        <v/>
      </c>
      <c r="CX470" s="23" t="str">
        <f>+IF(AND(LEN($I470)&gt;5),IF(AND($J470&gt;AD$1,$J470&lt;=$AO$1),1,IF((COUNTIFS(INCAPACIDADES!$C$1:$C$51,$I470,INCAPACIDADES!AA$1:AA$51,AD$1))&gt;0,2,IF(VLOOKUP($C470,BD!$D$1:$F$501,3,0)&gt;AD$1,0,3))),"")</f>
        <v/>
      </c>
      <c r="CY470" s="23" t="str">
        <f>+IF(AND(LEN($I470)&gt;5),IF(AND($J470&gt;AE$1,$J470&lt;=$AO$1),1,IF((COUNTIFS(INCAPACIDADES!$C$1:$C$51,$I470,INCAPACIDADES!AB$1:AB$51,AE$1))&gt;0,2,IF(VLOOKUP($C470,BD!$D$1:$F$501,3,0)&gt;AE$1,0,3))),"")</f>
        <v/>
      </c>
      <c r="CZ470" s="23" t="str">
        <f>+IF(AND(LEN($I470)&gt;5),IF(AND($J470&gt;AF$1,$J470&lt;=$AO$1),1,IF((COUNTIFS(INCAPACIDADES!$C$1:$C$51,$I470,INCAPACIDADES!AC$1:AC$51,AF$1))&gt;0,2,IF(VLOOKUP($C470,BD!$D$1:$F$501,3,0)&gt;AF$1,0,3))),"")</f>
        <v/>
      </c>
      <c r="DA470" s="23" t="str">
        <f>+IF(AND(LEN($I470)&gt;5),IF(AND($J470&gt;AG$1,$J470&lt;=$AO$1),1,IF((COUNTIFS(INCAPACIDADES!$C$1:$C$51,$I470,INCAPACIDADES!AD$1:AD$51,AG$1))&gt;0,2,IF(VLOOKUP($C470,BD!$D$1:$F$501,3,0)&gt;AG$1,0,3))),"")</f>
        <v/>
      </c>
      <c r="DB470" s="23" t="str">
        <f>+IF(AND(LEN($I470)&gt;5),IF(AND($J470&gt;AH$1,$J470&lt;=$AO$1),1,IF((COUNTIFS(INCAPACIDADES!$C$1:$C$51,$I470,INCAPACIDADES!AE$1:AE$51,AH$1))&gt;0,2,IF(VLOOKUP($C470,BD!$D$1:$F$501,3,0)&gt;AH$1,0,3))),"")</f>
        <v/>
      </c>
      <c r="DC470" s="23" t="str">
        <f>+IF(AND(LEN($I470)&gt;5),IF(AND($J470&gt;AI$1,$J470&lt;=$AO$1),1,IF((COUNTIFS(INCAPACIDADES!$C$1:$C$51,$I470,INCAPACIDADES!AF$1:AF$51,AI$1))&gt;0,2,IF(VLOOKUP($C470,BD!$D$1:$F$501,3,0)&gt;AI$1,0,3))),"")</f>
        <v/>
      </c>
      <c r="DD470" s="23" t="str">
        <f>+IF(AND(LEN($I470)&gt;5),IF(AND($J470&gt;AJ$1,$J470&lt;=$AO$1),1,IF((COUNTIFS(INCAPACIDADES!$C$1:$C$51,$I470,INCAPACIDADES!AG$1:AG$51,AJ$1))&gt;0,2,IF(VLOOKUP($C470,BD!$D$1:$F$501,3,0)&gt;AJ$1,0,3))),"")</f>
        <v/>
      </c>
      <c r="DE470" s="23" t="str">
        <f>+IF(AND(LEN($I470)&gt;5),IF(AND($J470&gt;AK$1,$J470&lt;=$AO$1),1,IF((COUNTIFS(INCAPACIDADES!$C$1:$C$51,$I470,INCAPACIDADES!AH$1:AH$51,AK$1))&gt;0,2,IF(VLOOKUP($C470,BD!$D$1:$F$501,3,0)&gt;AK$1,0,3))),"")</f>
        <v/>
      </c>
      <c r="DF470" s="23" t="str">
        <f>+IF(AND(LEN($I470)&gt;5),IF(AND($J470&gt;AL$1,$J470&lt;=$AO$1),1,IF((COUNTIFS(INCAPACIDADES!$C$1:$C$51,$I470,INCAPACIDADES!AI$1:AI$51,AL$1))&gt;0,2,IF(VLOOKUP($C470,BD!$D$1:$F$501,3,0)&gt;AL$1,0,3))),"")</f>
        <v/>
      </c>
      <c r="DG470" s="23" t="str">
        <f>+IF(AND(LEN($I470)&gt;5),IF(AND($J470&gt;AM$1,$J470&lt;=$AO$1),1,IF((COUNTIFS(INCAPACIDADES!$C$1:$C$51,$I470,INCAPACIDADES!AJ$1:AJ$51,AM$1))&gt;0,2,IF(VLOOKUP($C470,BD!$D$1:$F$501,3,0)&gt;AM$1,0,3))),"")</f>
        <v/>
      </c>
      <c r="DH470" s="23" t="str">
        <f>+IF(AND(LEN($I470)&gt;5),IF(AND($J470&gt;AN$1,$J470&lt;=$AO$1),1,IF((COUNTIFS(INCAPACIDADES!$C$1:$C$51,$I470,INCAPACIDADES!AK$1:AK$51,AN$1))&gt;0,2,IF(VLOOKUP($C470,BD!$D$1:$F$501,3,0)&gt;AN$1,0,3))),"")</f>
        <v/>
      </c>
      <c r="DI470" s="23" t="str">
        <f>+IF(AND(LEN($I470)&gt;5),IF(AND($J470&gt;AO$1,$J470&lt;=$AO$1),1,IF((COUNTIFS(INCAPACIDADES!$C$1:$C$51,$I470,INCAPACIDADES!AL$1:AL$51,AO$1))&gt;0,2,IF(VLOOKUP($C470,BD!$D$1:$F$501,3,0)&gt;AO$1,0,3))),"")</f>
        <v/>
      </c>
      <c r="DJ470" s="23" t="str">
        <f>+IF(LEN($I470)&gt;5,IF(ISERROR(VLOOKUP(N470,'CODIGO PAGO'!$B$2:$B$20,1,0)),1,IF(OR(AND(CH470=1,N470&lt;&gt;"N"),AND(CH470=3,N470&lt;&gt;"B"),AND(CH470=2,LEFT(TRIM(N470),1)&lt;&gt;"I")),1,IF(OR(AND(CH470=0,N470="N"),AND(CH470=0,N470="B"),AND(CH470=0,LEFT(TRIM(N470),1)="I")),1,0))),"")</f>
        <v/>
      </c>
      <c r="DK470" s="23" t="str">
        <f t="shared" si="279"/>
        <v/>
      </c>
      <c r="DL470" s="23" t="str">
        <f>+IF(LEN($I470)&gt;5,IF(ISERROR(VLOOKUP(P470,'CODIGO PAGO'!$B$2:$B$20,1,0)),1,IF(OR(AND(CJ470=1,P470&lt;&gt;"N"),AND(CJ470=3,P470&lt;&gt;"B"),AND(CJ470=2,LEFT(TRIM(P470),1)&lt;&gt;"I")),1,IF(OR(AND(CJ470=0,P470="N"),AND(CJ470=0,P470="B"),AND(CJ470=0,LEFT(TRIM(P470),1)="I")),1,0))),"")</f>
        <v/>
      </c>
      <c r="DM470" s="23" t="str">
        <f t="shared" si="280"/>
        <v/>
      </c>
      <c r="DN470" s="23" t="str">
        <f>+IF(LEN($I470)&gt;5,IF(ISERROR(VLOOKUP(R470,'CODIGO PAGO'!$B$2:$B$20,1,0)),1,IF(OR(AND(CL470=1,R470&lt;&gt;"N"),AND(CL470=3,R470&lt;&gt;"B"),AND(CL470=2,LEFT(TRIM(R470),1)&lt;&gt;"I")),1,IF(OR(AND(CL470=0,R470="N"),AND(CL470=0,R470="B"),AND(CL470=0,LEFT(TRIM(R470),1)="I")),1,0))),"")</f>
        <v/>
      </c>
      <c r="DO470" s="23" t="str">
        <f t="shared" si="281"/>
        <v/>
      </c>
      <c r="DP470" s="23" t="str">
        <f>+IF(LEN($I470)&gt;5,IF(ISERROR(VLOOKUP(T470,'CODIGO PAGO'!$B$2:$B$20,1,0)),1,IF(OR(AND(CN470=1,T470&lt;&gt;"N"),AND(CN470=3,T470&lt;&gt;"B"),AND(CN470=2,LEFT(TRIM(T470),1)&lt;&gt;"I")),1,IF(OR(AND(CN470=0,T470="N"),AND(CN470=0,T470="B"),AND(CN470=0,LEFT(TRIM(T470),1)="I")),1,0))),"")</f>
        <v/>
      </c>
      <c r="DQ470" s="23" t="str">
        <f t="shared" si="282"/>
        <v/>
      </c>
      <c r="DR470" s="23" t="str">
        <f>+IF(LEN($I470)&gt;5,IF(ISERROR(VLOOKUP(V470,'CODIGO PAGO'!$B$2:$B$20,1,0)),1,IF(OR(AND(CP470=1,V470&lt;&gt;"N"),AND(CP470=3,V470&lt;&gt;"B"),AND(CP470=2,LEFT(TRIM(V470),1)&lt;&gt;"I")),1,IF(OR(AND(CP470=0,V470="N"),AND(CP470=0,V470="B"),AND(CP470=0,LEFT(TRIM(V470),1)="I")),1,0))),"")</f>
        <v/>
      </c>
      <c r="DS470" s="23" t="str">
        <f t="shared" si="283"/>
        <v/>
      </c>
      <c r="DT470" s="23" t="str">
        <f>+IF(LEN($I470)&gt;5,IF(ISERROR(VLOOKUP(X470,'CODIGO PAGO'!$B$2:$B$20,1,0)),1,IF(OR(AND(CR470=1,X470&lt;&gt;"N"),AND(CR470=3,X470&lt;&gt;"B"),AND(CR470=2,LEFT(TRIM(X470),1)&lt;&gt;"I")),1,IF(OR(AND(CR470=0,X470="N"),AND(CR470=0,X470="B"),AND(CR470=0,LEFT(TRIM(X470),1)="I")),1,0))),"")</f>
        <v/>
      </c>
      <c r="DU470" s="23" t="str">
        <f t="shared" si="284"/>
        <v/>
      </c>
      <c r="DV470" s="23" t="str">
        <f>+IF(LEN($I470)&gt;5,IF(ISERROR(VLOOKUP(Z470,'CODIGO PAGO'!$B$2:$B$20,1,0)),1,IF(OR(AND(CT470=1,Z470&lt;&gt;"N"),AND(CT470=3,Z470&lt;&gt;"B"),AND(CT470=2,LEFT(TRIM(Z470),1)&lt;&gt;"I")),1,IF(OR(AND(CT470=0,Z470="N"),AND(CT470=0,Z470="B"),AND(CT470=0,LEFT(TRIM(Z470),1)="I")),1,0))),"")</f>
        <v/>
      </c>
      <c r="DW470" s="23" t="str">
        <f t="shared" si="285"/>
        <v/>
      </c>
      <c r="DX470" s="23" t="str">
        <f>+IF(LEN($I470)&gt;5,IF(ISERROR(VLOOKUP(AB470,'CODIGO PAGO'!$B$2:$B$20,1,0)),1,IF(OR(AND(CV470=1,AB470&lt;&gt;"N"),AND(CV470=3,AB470&lt;&gt;"B"),AND(CV470=2,LEFT(TRIM(AB470),1)&lt;&gt;"I")),1,IF(OR(AND(CV470=0,AB470="N"),AND(CV470=0,AB470="B"),AND(CV470=0,LEFT(TRIM(AB470),1)="I")),1,0))),"")</f>
        <v/>
      </c>
      <c r="DY470" s="23" t="str">
        <f t="shared" si="286"/>
        <v/>
      </c>
      <c r="DZ470" s="23" t="str">
        <f>+IF(LEN($I470)&gt;5,IF(ISERROR(VLOOKUP(AD470,'CODIGO PAGO'!$B$2:$B$20,1,0)),1,IF(OR(AND(CX470=1,AD470&lt;&gt;"N"),AND(CX470=3,AD470&lt;&gt;"B"),AND(CX470=2,LEFT(TRIM(AD470),1)&lt;&gt;"I")),1,IF(OR(AND(CX470=0,AD470="N"),AND(CX470=0,AD470="B"),AND(CX470=0,LEFT(TRIM(AD470),1)="I")),1,0))),"")</f>
        <v/>
      </c>
      <c r="EA470" s="23" t="str">
        <f t="shared" si="287"/>
        <v/>
      </c>
      <c r="EB470" s="23" t="str">
        <f>+IF(LEN($I470)&gt;5,IF(ISERROR(VLOOKUP(AF470,'CODIGO PAGO'!$B$2:$B$20,1,0)),1,IF(OR(AND(CZ470=1,AF470&lt;&gt;"N"),AND(CZ470=3,AF470&lt;&gt;"B"),AND(CZ470=2,LEFT(TRIM(AF470),1)&lt;&gt;"I")),1,IF(OR(AND(CZ470=0,AF470="N"),AND(CZ470=0,AF470="B"),AND(CZ470=0,LEFT(TRIM(AF470),1)="I")),1,0))),"")</f>
        <v/>
      </c>
      <c r="EC470" s="23" t="str">
        <f t="shared" si="288"/>
        <v/>
      </c>
      <c r="ED470" s="23" t="str">
        <f>+IF(LEN($I470)&gt;5,IF(ISERROR(VLOOKUP(AH470,'CODIGO PAGO'!$B$2:$B$20,1,0)),1,IF(OR(AND(DB470=1,AH470&lt;&gt;"N"),AND(DB470=3,AH470&lt;&gt;"B"),AND(DB470=2,LEFT(TRIM(AH470),1)&lt;&gt;"I")),1,IF(OR(AND(DB470=0,AH470="N"),AND(DB470=0,AH470="B"),AND(DB470=0,LEFT(TRIM(AH470),1)="I")),1,0))),"")</f>
        <v/>
      </c>
      <c r="EE470" s="23" t="str">
        <f t="shared" si="289"/>
        <v/>
      </c>
      <c r="EF470" s="23" t="str">
        <f>+IF(LEN($I470)&gt;5,IF(ISERROR(VLOOKUP(AJ470,'CODIGO PAGO'!$B$2:$B$20,1,0)),1,IF(OR(AND(DD470=1,AJ470&lt;&gt;"N"),AND(DD470=3,AJ470&lt;&gt;"B"),AND(DD470=2,LEFT(TRIM(AJ470),1)&lt;&gt;"I")),1,IF(OR(AND(DD470=0,AJ470="N"),AND(DD470=0,AJ470="B"),AND(DD470=0,LEFT(TRIM(AJ470),1)="I")),1,0))),"")</f>
        <v/>
      </c>
      <c r="EG470" s="23" t="str">
        <f t="shared" si="290"/>
        <v/>
      </c>
      <c r="EH470" s="23" t="str">
        <f>+IF(LEN($I470)&gt;5,IF(ISERROR(VLOOKUP(AL470,'CODIGO PAGO'!$B$2:$B$20,1,0)),1,IF(OR(AND(DF470=1,AL470&lt;&gt;"N"),AND(DF470=3,AL470&lt;&gt;"B"),AND(DF470=2,LEFT(TRIM(AL470),1)&lt;&gt;"I")),1,IF(OR(AND(DF470=0,AL470="N"),AND(DF470=0,AL470="B"),AND(DF470=0,LEFT(TRIM(AL470),1)="I")),1,0))),"")</f>
        <v/>
      </c>
      <c r="EI470" s="23" t="str">
        <f t="shared" si="291"/>
        <v/>
      </c>
      <c r="EJ470" s="23" t="str">
        <f>+IF(LEN($I470)&gt;5,IF(ISERROR(VLOOKUP(AN470,'CODIGO PAGO'!$B$2:$B$20,1,0)),1,IF(OR(AND(DH470=1,AN470&lt;&gt;"N"),AND(DH470=3,AN470&lt;&gt;"B"),AND(DH470=2,LEFT(TRIM(AN470),1)&lt;&gt;"I")),1,IF(OR(AND(DH470=0,AN470="N"),AND(DH470=0,AN470="B"),AND(DH470=0,LEFT(TRIM(AN470),1)="I")),1,0))),"")</f>
        <v/>
      </c>
      <c r="EK470" s="23" t="str">
        <f t="shared" si="292"/>
        <v/>
      </c>
      <c r="EL470" s="24" t="str">
        <f t="shared" si="293"/>
        <v/>
      </c>
    </row>
    <row r="471" spans="1:142" s="26" customFormat="1">
      <c r="A471" s="15" t="str">
        <f t="shared" si="259"/>
        <v/>
      </c>
      <c r="B471" s="1" t="str">
        <f>+IF(LEN(I471)&gt;5,'CODIGO PAGO'!$B$28,"")</f>
        <v/>
      </c>
      <c r="C471" s="1" t="str">
        <f>+IF(LEN($I471)&gt;5,BD!D471,"")</f>
        <v/>
      </c>
      <c r="D471" s="168" t="str">
        <f>+IF(LEN($I471)&gt;5,BD!A471,"")</f>
        <v/>
      </c>
      <c r="E471" s="1" t="str">
        <f>+IF(LEN($I471)&gt;5,BD!B471,"")</f>
        <v/>
      </c>
      <c r="F471" s="1" t="str">
        <f>+IF(LEN($I471)&gt;5,BD!C471,"")</f>
        <v/>
      </c>
      <c r="G471" s="141"/>
      <c r="H471" s="141"/>
      <c r="I471" s="1" t="str">
        <f>+IF(LEN(BD!G471)&gt;5,BD!G471,"")</f>
        <v/>
      </c>
      <c r="J471" s="167" t="str">
        <f>+IF(LEN($I471)&gt;5,BD!E471,"")</f>
        <v/>
      </c>
      <c r="K471" s="6" t="str">
        <f t="shared" si="260"/>
        <v/>
      </c>
      <c r="L471" s="87" t="str">
        <f>+IF(LEN($I471)&gt;5,BD!H471,"")</f>
        <v/>
      </c>
      <c r="M471" s="40" t="str">
        <f t="shared" si="261"/>
        <v/>
      </c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4" t="str">
        <f t="shared" si="262"/>
        <v/>
      </c>
      <c r="AQ471" s="5" t="str">
        <f t="shared" si="263"/>
        <v/>
      </c>
      <c r="AR471" s="91" t="str">
        <f t="shared" si="264"/>
        <v/>
      </c>
      <c r="AS471" s="5" t="str">
        <f t="shared" si="265"/>
        <v/>
      </c>
      <c r="AT471" s="91" t="str">
        <f t="shared" si="266"/>
        <v/>
      </c>
      <c r="AU471" s="4" t="str">
        <f t="shared" si="267"/>
        <v/>
      </c>
      <c r="AV471" s="4" t="str">
        <f t="shared" si="268"/>
        <v/>
      </c>
      <c r="AW471" s="4" t="str">
        <f t="shared" si="269"/>
        <v/>
      </c>
      <c r="AX471" s="4" t="str">
        <f t="shared" si="270"/>
        <v/>
      </c>
      <c r="AY471" s="88" t="str">
        <f t="shared" si="271"/>
        <v/>
      </c>
      <c r="AZ471" s="17" t="str">
        <f t="shared" si="272"/>
        <v/>
      </c>
      <c r="BA471" s="18" t="str">
        <f t="shared" si="273"/>
        <v/>
      </c>
      <c r="BB471" s="19" t="str">
        <f>+IF(LEN(I471)&gt;5,IF(INT(RIGHT(B471,1))=9,0.5*L471*AY471,INT(MID(B471,5,LEN(B471)-4))*L471)+IFERROR(VLOOKUP(I471,AJUSTES!$A$1:$I$50,9,0),0),"")</f>
        <v/>
      </c>
      <c r="BC471" s="12"/>
      <c r="BD471" s="19" t="str">
        <f t="shared" si="274"/>
        <v/>
      </c>
      <c r="BE471" s="18" t="str">
        <f t="shared" si="275"/>
        <v/>
      </c>
      <c r="BF471" s="139" t="str">
        <f t="shared" si="276"/>
        <v/>
      </c>
      <c r="BG471" s="114"/>
      <c r="BH471" s="18" t="str">
        <f t="shared" si="277"/>
        <v/>
      </c>
      <c r="BI471" s="13"/>
      <c r="BJ471" s="12"/>
      <c r="BK471" s="12"/>
      <c r="BL471" s="145"/>
      <c r="BM471" s="12"/>
      <c r="BN471" s="12"/>
      <c r="BO471" s="12"/>
      <c r="BP471" s="12"/>
      <c r="BQ471" s="12"/>
      <c r="BR471" s="12"/>
      <c r="BS471" s="146"/>
      <c r="BT471" s="14"/>
      <c r="BU471" s="12"/>
      <c r="BV471" s="12"/>
      <c r="BW471" s="12"/>
      <c r="BX471" s="12"/>
      <c r="BY471" s="12"/>
      <c r="BZ471" s="144"/>
      <c r="CA471" s="107" t="str">
        <f>+IF(LEN($I471)&gt;5,IF(BD!F471="N/A","",BD!F471),"")</f>
        <v/>
      </c>
      <c r="CB471" s="21"/>
      <c r="CC471" s="147"/>
      <c r="CD471" s="148"/>
      <c r="CE471" s="8" t="str">
        <f>+IF(LEN(I471)&gt;5,BD!M471,"")</f>
        <v/>
      </c>
      <c r="CF471" s="16" t="str">
        <f>+IF(LEN(I471)&gt;5,BD!N471,"")</f>
        <v/>
      </c>
      <c r="CG471" s="3" t="str">
        <f t="shared" si="278"/>
        <v/>
      </c>
      <c r="CH471" s="23" t="str">
        <f>+IF(AND(LEN($I471)&gt;5),IF(AND($J471&gt;N$1,$J471&lt;=$AO$1),1,IF((COUNTIFS(INCAPACIDADES!$C$1:$C$51,$I471,INCAPACIDADES!K$1:K$51,N$1))&gt;0,2,IF(VLOOKUP($C471,BD!$D$1:$F$501,3,0)&gt;N$1,0,3))),"")</f>
        <v/>
      </c>
      <c r="CI471" s="23" t="str">
        <f>+IF(AND(LEN($I471)&gt;5),IF(AND($J471&gt;O$1,$J471&lt;=$AO$1),1,IF((COUNTIFS(INCAPACIDADES!$C$1:$C$51,$I471,INCAPACIDADES!L$1:L$51,O$1))&gt;0,2,IF(VLOOKUP($C471,BD!$D$1:$F$501,3,0)&gt;O$1,0,3))),"")</f>
        <v/>
      </c>
      <c r="CJ471" s="23" t="str">
        <f>+IF(AND(LEN($I471)&gt;5),IF(AND($J471&gt;P$1,$J471&lt;=$AO$1),1,IF((COUNTIFS(INCAPACIDADES!$C$1:$C$51,$I471,INCAPACIDADES!M$1:M$51,P$1))&gt;0,2,IF(VLOOKUP($C471,BD!$D$1:$F$501,3,0)&gt;P$1,0,3))),"")</f>
        <v/>
      </c>
      <c r="CK471" s="23" t="str">
        <f>+IF(AND(LEN($I471)&gt;5),IF(AND($J471&gt;Q$1,$J471&lt;=$AO$1),1,IF((COUNTIFS(INCAPACIDADES!$C$1:$C$51,$I471,INCAPACIDADES!N$1:N$51,Q$1))&gt;0,2,IF(VLOOKUP($C471,BD!$D$1:$F$501,3,0)&gt;Q$1,0,3))),"")</f>
        <v/>
      </c>
      <c r="CL471" s="23" t="str">
        <f>+IF(AND(LEN($I471)&gt;5),IF(AND($J471&gt;R$1,$J471&lt;=$AO$1),1,IF((COUNTIFS(INCAPACIDADES!$C$1:$C$51,$I471,INCAPACIDADES!O$1:O$51,R$1))&gt;0,2,IF(VLOOKUP($C471,BD!$D$1:$F$501,3,0)&gt;R$1,0,3))),"")</f>
        <v/>
      </c>
      <c r="CM471" s="23" t="str">
        <f>+IF(AND(LEN($I471)&gt;5),IF(AND($J471&gt;S$1,$J471&lt;=$AO$1),1,IF((COUNTIFS(INCAPACIDADES!$C$1:$C$51,$I471,INCAPACIDADES!P$1:P$51,S$1))&gt;0,2,IF(VLOOKUP($C471,BD!$D$1:$F$501,3,0)&gt;S$1,0,3))),"")</f>
        <v/>
      </c>
      <c r="CN471" s="23" t="str">
        <f>+IF(AND(LEN($I471)&gt;5),IF(AND($J471&gt;T$1,$J471&lt;=$AO$1),1,IF((COUNTIFS(INCAPACIDADES!$C$1:$C$51,$I471,INCAPACIDADES!Q$1:Q$51,T$1))&gt;0,2,IF(VLOOKUP($C471,BD!$D$1:$F$501,3,0)&gt;T$1,0,3))),"")</f>
        <v/>
      </c>
      <c r="CO471" s="23" t="str">
        <f>+IF(AND(LEN($I471)&gt;5),IF(AND($J471&gt;U$1,$J471&lt;=$AO$1),1,IF((COUNTIFS(INCAPACIDADES!$C$1:$C$51,$I471,INCAPACIDADES!R$1:R$51,U$1))&gt;0,2,IF(VLOOKUP($C471,BD!$D$1:$F$501,3,0)&gt;U$1,0,3))),"")</f>
        <v/>
      </c>
      <c r="CP471" s="23" t="str">
        <f>+IF(AND(LEN($I471)&gt;5),IF(AND($J471&gt;V$1,$J471&lt;=$AO$1),1,IF((COUNTIFS(INCAPACIDADES!$C$1:$C$51,$I471,INCAPACIDADES!S$1:S$51,V$1))&gt;0,2,IF(VLOOKUP($C471,BD!$D$1:$F$501,3,0)&gt;V$1,0,3))),"")</f>
        <v/>
      </c>
      <c r="CQ471" s="23" t="str">
        <f>+IF(AND(LEN($I471)&gt;5),IF(AND($J471&gt;W$1,$J471&lt;=$AO$1),1,IF((COUNTIFS(INCAPACIDADES!$C$1:$C$51,$I471,INCAPACIDADES!T$1:T$51,W$1))&gt;0,2,IF(VLOOKUP($C471,BD!$D$1:$F$501,3,0)&gt;W$1,0,3))),"")</f>
        <v/>
      </c>
      <c r="CR471" s="23" t="str">
        <f>+IF(AND(LEN($I471)&gt;5),IF(AND($J471&gt;X$1,$J471&lt;=$AO$1),1,IF((COUNTIFS(INCAPACIDADES!$C$1:$C$51,$I471,INCAPACIDADES!U$1:U$51,X$1))&gt;0,2,IF(VLOOKUP($C471,BD!$D$1:$F$501,3,0)&gt;X$1,0,3))),"")</f>
        <v/>
      </c>
      <c r="CS471" s="23" t="str">
        <f>+IF(AND(LEN($I471)&gt;5),IF(AND($J471&gt;Y$1,$J471&lt;=$AO$1),1,IF((COUNTIFS(INCAPACIDADES!$C$1:$C$51,$I471,INCAPACIDADES!V$1:V$51,Y$1))&gt;0,2,IF(VLOOKUP($C471,BD!$D$1:$F$501,3,0)&gt;Y$1,0,3))),"")</f>
        <v/>
      </c>
      <c r="CT471" s="23" t="str">
        <f>+IF(AND(LEN($I471)&gt;5),IF(AND($J471&gt;Z$1,$J471&lt;=$AO$1),1,IF((COUNTIFS(INCAPACIDADES!$C$1:$C$51,$I471,INCAPACIDADES!W$1:W$51,Z$1))&gt;0,2,IF(VLOOKUP($C471,BD!$D$1:$F$501,3,0)&gt;Z$1,0,3))),"")</f>
        <v/>
      </c>
      <c r="CU471" s="23" t="str">
        <f>+IF(AND(LEN($I471)&gt;5),IF(AND($J471&gt;AA$1,$J471&lt;=$AO$1),1,IF((COUNTIFS(INCAPACIDADES!$C$1:$C$51,$I471,INCAPACIDADES!X$1:X$51,AA$1))&gt;0,2,IF(VLOOKUP($C471,BD!$D$1:$F$501,3,0)&gt;AA$1,0,3))),"")</f>
        <v/>
      </c>
      <c r="CV471" s="23" t="str">
        <f>+IF(AND(LEN($I471)&gt;5),IF(AND($J471&gt;AB$1,$J471&lt;=$AO$1),1,IF((COUNTIFS(INCAPACIDADES!$C$1:$C$51,$I471,INCAPACIDADES!Y$1:Y$51,AB$1))&gt;0,2,IF(VLOOKUP($C471,BD!$D$1:$F$501,3,0)&gt;AB$1,0,3))),"")</f>
        <v/>
      </c>
      <c r="CW471" s="23" t="str">
        <f>+IF(AND(LEN($I471)&gt;5),IF(AND($J471&gt;AC$1,$J471&lt;=$AO$1),1,IF((COUNTIFS(INCAPACIDADES!$C$1:$C$51,$I471,INCAPACIDADES!Z$1:Z$51,AC$1))&gt;0,2,IF(VLOOKUP($C471,BD!$D$1:$F$501,3,0)&gt;AC$1,0,3))),"")</f>
        <v/>
      </c>
      <c r="CX471" s="23" t="str">
        <f>+IF(AND(LEN($I471)&gt;5),IF(AND($J471&gt;AD$1,$J471&lt;=$AO$1),1,IF((COUNTIFS(INCAPACIDADES!$C$1:$C$51,$I471,INCAPACIDADES!AA$1:AA$51,AD$1))&gt;0,2,IF(VLOOKUP($C471,BD!$D$1:$F$501,3,0)&gt;AD$1,0,3))),"")</f>
        <v/>
      </c>
      <c r="CY471" s="23" t="str">
        <f>+IF(AND(LEN($I471)&gt;5),IF(AND($J471&gt;AE$1,$J471&lt;=$AO$1),1,IF((COUNTIFS(INCAPACIDADES!$C$1:$C$51,$I471,INCAPACIDADES!AB$1:AB$51,AE$1))&gt;0,2,IF(VLOOKUP($C471,BD!$D$1:$F$501,3,0)&gt;AE$1,0,3))),"")</f>
        <v/>
      </c>
      <c r="CZ471" s="23" t="str">
        <f>+IF(AND(LEN($I471)&gt;5),IF(AND($J471&gt;AF$1,$J471&lt;=$AO$1),1,IF((COUNTIFS(INCAPACIDADES!$C$1:$C$51,$I471,INCAPACIDADES!AC$1:AC$51,AF$1))&gt;0,2,IF(VLOOKUP($C471,BD!$D$1:$F$501,3,0)&gt;AF$1,0,3))),"")</f>
        <v/>
      </c>
      <c r="DA471" s="23" t="str">
        <f>+IF(AND(LEN($I471)&gt;5),IF(AND($J471&gt;AG$1,$J471&lt;=$AO$1),1,IF((COUNTIFS(INCAPACIDADES!$C$1:$C$51,$I471,INCAPACIDADES!AD$1:AD$51,AG$1))&gt;0,2,IF(VLOOKUP($C471,BD!$D$1:$F$501,3,0)&gt;AG$1,0,3))),"")</f>
        <v/>
      </c>
      <c r="DB471" s="23" t="str">
        <f>+IF(AND(LEN($I471)&gt;5),IF(AND($J471&gt;AH$1,$J471&lt;=$AO$1),1,IF((COUNTIFS(INCAPACIDADES!$C$1:$C$51,$I471,INCAPACIDADES!AE$1:AE$51,AH$1))&gt;0,2,IF(VLOOKUP($C471,BD!$D$1:$F$501,3,0)&gt;AH$1,0,3))),"")</f>
        <v/>
      </c>
      <c r="DC471" s="23" t="str">
        <f>+IF(AND(LEN($I471)&gt;5),IF(AND($J471&gt;AI$1,$J471&lt;=$AO$1),1,IF((COUNTIFS(INCAPACIDADES!$C$1:$C$51,$I471,INCAPACIDADES!AF$1:AF$51,AI$1))&gt;0,2,IF(VLOOKUP($C471,BD!$D$1:$F$501,3,0)&gt;AI$1,0,3))),"")</f>
        <v/>
      </c>
      <c r="DD471" s="23" t="str">
        <f>+IF(AND(LEN($I471)&gt;5),IF(AND($J471&gt;AJ$1,$J471&lt;=$AO$1),1,IF((COUNTIFS(INCAPACIDADES!$C$1:$C$51,$I471,INCAPACIDADES!AG$1:AG$51,AJ$1))&gt;0,2,IF(VLOOKUP($C471,BD!$D$1:$F$501,3,0)&gt;AJ$1,0,3))),"")</f>
        <v/>
      </c>
      <c r="DE471" s="23" t="str">
        <f>+IF(AND(LEN($I471)&gt;5),IF(AND($J471&gt;AK$1,$J471&lt;=$AO$1),1,IF((COUNTIFS(INCAPACIDADES!$C$1:$C$51,$I471,INCAPACIDADES!AH$1:AH$51,AK$1))&gt;0,2,IF(VLOOKUP($C471,BD!$D$1:$F$501,3,0)&gt;AK$1,0,3))),"")</f>
        <v/>
      </c>
      <c r="DF471" s="23" t="str">
        <f>+IF(AND(LEN($I471)&gt;5),IF(AND($J471&gt;AL$1,$J471&lt;=$AO$1),1,IF((COUNTIFS(INCAPACIDADES!$C$1:$C$51,$I471,INCAPACIDADES!AI$1:AI$51,AL$1))&gt;0,2,IF(VLOOKUP($C471,BD!$D$1:$F$501,3,0)&gt;AL$1,0,3))),"")</f>
        <v/>
      </c>
      <c r="DG471" s="23" t="str">
        <f>+IF(AND(LEN($I471)&gt;5),IF(AND($J471&gt;AM$1,$J471&lt;=$AO$1),1,IF((COUNTIFS(INCAPACIDADES!$C$1:$C$51,$I471,INCAPACIDADES!AJ$1:AJ$51,AM$1))&gt;0,2,IF(VLOOKUP($C471,BD!$D$1:$F$501,3,0)&gt;AM$1,0,3))),"")</f>
        <v/>
      </c>
      <c r="DH471" s="23" t="str">
        <f>+IF(AND(LEN($I471)&gt;5),IF(AND($J471&gt;AN$1,$J471&lt;=$AO$1),1,IF((COUNTIFS(INCAPACIDADES!$C$1:$C$51,$I471,INCAPACIDADES!AK$1:AK$51,AN$1))&gt;0,2,IF(VLOOKUP($C471,BD!$D$1:$F$501,3,0)&gt;AN$1,0,3))),"")</f>
        <v/>
      </c>
      <c r="DI471" s="23" t="str">
        <f>+IF(AND(LEN($I471)&gt;5),IF(AND($J471&gt;AO$1,$J471&lt;=$AO$1),1,IF((COUNTIFS(INCAPACIDADES!$C$1:$C$51,$I471,INCAPACIDADES!AL$1:AL$51,AO$1))&gt;0,2,IF(VLOOKUP($C471,BD!$D$1:$F$501,3,0)&gt;AO$1,0,3))),"")</f>
        <v/>
      </c>
      <c r="DJ471" s="23" t="str">
        <f>+IF(LEN($I471)&gt;5,IF(ISERROR(VLOOKUP(N471,'CODIGO PAGO'!$B$2:$B$20,1,0)),1,IF(OR(AND(CH471=1,N471&lt;&gt;"N"),AND(CH471=3,N471&lt;&gt;"B"),AND(CH471=2,LEFT(TRIM(N471),1)&lt;&gt;"I")),1,IF(OR(AND(CH471=0,N471="N"),AND(CH471=0,N471="B"),AND(CH471=0,LEFT(TRIM(N471),1)="I")),1,0))),"")</f>
        <v/>
      </c>
      <c r="DK471" s="23" t="str">
        <f t="shared" si="279"/>
        <v/>
      </c>
      <c r="DL471" s="23" t="str">
        <f>+IF(LEN($I471)&gt;5,IF(ISERROR(VLOOKUP(P471,'CODIGO PAGO'!$B$2:$B$20,1,0)),1,IF(OR(AND(CJ471=1,P471&lt;&gt;"N"),AND(CJ471=3,P471&lt;&gt;"B"),AND(CJ471=2,LEFT(TRIM(P471),1)&lt;&gt;"I")),1,IF(OR(AND(CJ471=0,P471="N"),AND(CJ471=0,P471="B"),AND(CJ471=0,LEFT(TRIM(P471),1)="I")),1,0))),"")</f>
        <v/>
      </c>
      <c r="DM471" s="23" t="str">
        <f t="shared" si="280"/>
        <v/>
      </c>
      <c r="DN471" s="23" t="str">
        <f>+IF(LEN($I471)&gt;5,IF(ISERROR(VLOOKUP(R471,'CODIGO PAGO'!$B$2:$B$20,1,0)),1,IF(OR(AND(CL471=1,R471&lt;&gt;"N"),AND(CL471=3,R471&lt;&gt;"B"),AND(CL471=2,LEFT(TRIM(R471),1)&lt;&gt;"I")),1,IF(OR(AND(CL471=0,R471="N"),AND(CL471=0,R471="B"),AND(CL471=0,LEFT(TRIM(R471),1)="I")),1,0))),"")</f>
        <v/>
      </c>
      <c r="DO471" s="23" t="str">
        <f t="shared" si="281"/>
        <v/>
      </c>
      <c r="DP471" s="23" t="str">
        <f>+IF(LEN($I471)&gt;5,IF(ISERROR(VLOOKUP(T471,'CODIGO PAGO'!$B$2:$B$20,1,0)),1,IF(OR(AND(CN471=1,T471&lt;&gt;"N"),AND(CN471=3,T471&lt;&gt;"B"),AND(CN471=2,LEFT(TRIM(T471),1)&lt;&gt;"I")),1,IF(OR(AND(CN471=0,T471="N"),AND(CN471=0,T471="B"),AND(CN471=0,LEFT(TRIM(T471),1)="I")),1,0))),"")</f>
        <v/>
      </c>
      <c r="DQ471" s="23" t="str">
        <f t="shared" si="282"/>
        <v/>
      </c>
      <c r="DR471" s="23" t="str">
        <f>+IF(LEN($I471)&gt;5,IF(ISERROR(VLOOKUP(V471,'CODIGO PAGO'!$B$2:$B$20,1,0)),1,IF(OR(AND(CP471=1,V471&lt;&gt;"N"),AND(CP471=3,V471&lt;&gt;"B"),AND(CP471=2,LEFT(TRIM(V471),1)&lt;&gt;"I")),1,IF(OR(AND(CP471=0,V471="N"),AND(CP471=0,V471="B"),AND(CP471=0,LEFT(TRIM(V471),1)="I")),1,0))),"")</f>
        <v/>
      </c>
      <c r="DS471" s="23" t="str">
        <f t="shared" si="283"/>
        <v/>
      </c>
      <c r="DT471" s="23" t="str">
        <f>+IF(LEN($I471)&gt;5,IF(ISERROR(VLOOKUP(X471,'CODIGO PAGO'!$B$2:$B$20,1,0)),1,IF(OR(AND(CR471=1,X471&lt;&gt;"N"),AND(CR471=3,X471&lt;&gt;"B"),AND(CR471=2,LEFT(TRIM(X471),1)&lt;&gt;"I")),1,IF(OR(AND(CR471=0,X471="N"),AND(CR471=0,X471="B"),AND(CR471=0,LEFT(TRIM(X471),1)="I")),1,0))),"")</f>
        <v/>
      </c>
      <c r="DU471" s="23" t="str">
        <f t="shared" si="284"/>
        <v/>
      </c>
      <c r="DV471" s="23" t="str">
        <f>+IF(LEN($I471)&gt;5,IF(ISERROR(VLOOKUP(Z471,'CODIGO PAGO'!$B$2:$B$20,1,0)),1,IF(OR(AND(CT471=1,Z471&lt;&gt;"N"),AND(CT471=3,Z471&lt;&gt;"B"),AND(CT471=2,LEFT(TRIM(Z471),1)&lt;&gt;"I")),1,IF(OR(AND(CT471=0,Z471="N"),AND(CT471=0,Z471="B"),AND(CT471=0,LEFT(TRIM(Z471),1)="I")),1,0))),"")</f>
        <v/>
      </c>
      <c r="DW471" s="23" t="str">
        <f t="shared" si="285"/>
        <v/>
      </c>
      <c r="DX471" s="23" t="str">
        <f>+IF(LEN($I471)&gt;5,IF(ISERROR(VLOOKUP(AB471,'CODIGO PAGO'!$B$2:$B$20,1,0)),1,IF(OR(AND(CV471=1,AB471&lt;&gt;"N"),AND(CV471=3,AB471&lt;&gt;"B"),AND(CV471=2,LEFT(TRIM(AB471),1)&lt;&gt;"I")),1,IF(OR(AND(CV471=0,AB471="N"),AND(CV471=0,AB471="B"),AND(CV471=0,LEFT(TRIM(AB471),1)="I")),1,0))),"")</f>
        <v/>
      </c>
      <c r="DY471" s="23" t="str">
        <f t="shared" si="286"/>
        <v/>
      </c>
      <c r="DZ471" s="23" t="str">
        <f>+IF(LEN($I471)&gt;5,IF(ISERROR(VLOOKUP(AD471,'CODIGO PAGO'!$B$2:$B$20,1,0)),1,IF(OR(AND(CX471=1,AD471&lt;&gt;"N"),AND(CX471=3,AD471&lt;&gt;"B"),AND(CX471=2,LEFT(TRIM(AD471),1)&lt;&gt;"I")),1,IF(OR(AND(CX471=0,AD471="N"),AND(CX471=0,AD471="B"),AND(CX471=0,LEFT(TRIM(AD471),1)="I")),1,0))),"")</f>
        <v/>
      </c>
      <c r="EA471" s="23" t="str">
        <f t="shared" si="287"/>
        <v/>
      </c>
      <c r="EB471" s="23" t="str">
        <f>+IF(LEN($I471)&gt;5,IF(ISERROR(VLOOKUP(AF471,'CODIGO PAGO'!$B$2:$B$20,1,0)),1,IF(OR(AND(CZ471=1,AF471&lt;&gt;"N"),AND(CZ471=3,AF471&lt;&gt;"B"),AND(CZ471=2,LEFT(TRIM(AF471),1)&lt;&gt;"I")),1,IF(OR(AND(CZ471=0,AF471="N"),AND(CZ471=0,AF471="B"),AND(CZ471=0,LEFT(TRIM(AF471),1)="I")),1,0))),"")</f>
        <v/>
      </c>
      <c r="EC471" s="23" t="str">
        <f t="shared" si="288"/>
        <v/>
      </c>
      <c r="ED471" s="23" t="str">
        <f>+IF(LEN($I471)&gt;5,IF(ISERROR(VLOOKUP(AH471,'CODIGO PAGO'!$B$2:$B$20,1,0)),1,IF(OR(AND(DB471=1,AH471&lt;&gt;"N"),AND(DB471=3,AH471&lt;&gt;"B"),AND(DB471=2,LEFT(TRIM(AH471),1)&lt;&gt;"I")),1,IF(OR(AND(DB471=0,AH471="N"),AND(DB471=0,AH471="B"),AND(DB471=0,LEFT(TRIM(AH471),1)="I")),1,0))),"")</f>
        <v/>
      </c>
      <c r="EE471" s="23" t="str">
        <f t="shared" si="289"/>
        <v/>
      </c>
      <c r="EF471" s="23" t="str">
        <f>+IF(LEN($I471)&gt;5,IF(ISERROR(VLOOKUP(AJ471,'CODIGO PAGO'!$B$2:$B$20,1,0)),1,IF(OR(AND(DD471=1,AJ471&lt;&gt;"N"),AND(DD471=3,AJ471&lt;&gt;"B"),AND(DD471=2,LEFT(TRIM(AJ471),1)&lt;&gt;"I")),1,IF(OR(AND(DD471=0,AJ471="N"),AND(DD471=0,AJ471="B"),AND(DD471=0,LEFT(TRIM(AJ471),1)="I")),1,0))),"")</f>
        <v/>
      </c>
      <c r="EG471" s="23" t="str">
        <f t="shared" si="290"/>
        <v/>
      </c>
      <c r="EH471" s="23" t="str">
        <f>+IF(LEN($I471)&gt;5,IF(ISERROR(VLOOKUP(AL471,'CODIGO PAGO'!$B$2:$B$20,1,0)),1,IF(OR(AND(DF471=1,AL471&lt;&gt;"N"),AND(DF471=3,AL471&lt;&gt;"B"),AND(DF471=2,LEFT(TRIM(AL471),1)&lt;&gt;"I")),1,IF(OR(AND(DF471=0,AL471="N"),AND(DF471=0,AL471="B"),AND(DF471=0,LEFT(TRIM(AL471),1)="I")),1,0))),"")</f>
        <v/>
      </c>
      <c r="EI471" s="23" t="str">
        <f t="shared" si="291"/>
        <v/>
      </c>
      <c r="EJ471" s="23" t="str">
        <f>+IF(LEN($I471)&gt;5,IF(ISERROR(VLOOKUP(AN471,'CODIGO PAGO'!$B$2:$B$20,1,0)),1,IF(OR(AND(DH471=1,AN471&lt;&gt;"N"),AND(DH471=3,AN471&lt;&gt;"B"),AND(DH471=2,LEFT(TRIM(AN471),1)&lt;&gt;"I")),1,IF(OR(AND(DH471=0,AN471="N"),AND(DH471=0,AN471="B"),AND(DH471=0,LEFT(TRIM(AN471),1)="I")),1,0))),"")</f>
        <v/>
      </c>
      <c r="EK471" s="23" t="str">
        <f t="shared" si="292"/>
        <v/>
      </c>
      <c r="EL471" s="24" t="str">
        <f t="shared" si="293"/>
        <v/>
      </c>
    </row>
    <row r="472" spans="1:142" s="26" customFormat="1">
      <c r="A472" s="15" t="str">
        <f t="shared" si="259"/>
        <v/>
      </c>
      <c r="B472" s="1" t="str">
        <f>+IF(LEN(I472)&gt;5,'CODIGO PAGO'!$B$28,"")</f>
        <v/>
      </c>
      <c r="C472" s="1" t="str">
        <f>+IF(LEN($I472)&gt;5,BD!D472,"")</f>
        <v/>
      </c>
      <c r="D472" s="168" t="str">
        <f>+IF(LEN($I472)&gt;5,BD!A472,"")</f>
        <v/>
      </c>
      <c r="E472" s="1" t="str">
        <f>+IF(LEN($I472)&gt;5,BD!B472,"")</f>
        <v/>
      </c>
      <c r="F472" s="1" t="str">
        <f>+IF(LEN($I472)&gt;5,BD!C472,"")</f>
        <v/>
      </c>
      <c r="G472" s="141"/>
      <c r="H472" s="141"/>
      <c r="I472" s="1" t="str">
        <f>+IF(LEN(BD!G472)&gt;5,BD!G472,"")</f>
        <v/>
      </c>
      <c r="J472" s="167" t="str">
        <f>+IF(LEN($I472)&gt;5,BD!E472,"")</f>
        <v/>
      </c>
      <c r="K472" s="6" t="str">
        <f t="shared" si="260"/>
        <v/>
      </c>
      <c r="L472" s="87" t="str">
        <f>+IF(LEN($I472)&gt;5,BD!H472,"")</f>
        <v/>
      </c>
      <c r="M472" s="40" t="str">
        <f t="shared" si="261"/>
        <v/>
      </c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4" t="str">
        <f t="shared" si="262"/>
        <v/>
      </c>
      <c r="AQ472" s="5" t="str">
        <f t="shared" si="263"/>
        <v/>
      </c>
      <c r="AR472" s="91" t="str">
        <f t="shared" si="264"/>
        <v/>
      </c>
      <c r="AS472" s="5" t="str">
        <f t="shared" si="265"/>
        <v/>
      </c>
      <c r="AT472" s="91" t="str">
        <f t="shared" si="266"/>
        <v/>
      </c>
      <c r="AU472" s="4" t="str">
        <f t="shared" si="267"/>
        <v/>
      </c>
      <c r="AV472" s="4" t="str">
        <f t="shared" si="268"/>
        <v/>
      </c>
      <c r="AW472" s="4" t="str">
        <f t="shared" si="269"/>
        <v/>
      </c>
      <c r="AX472" s="4" t="str">
        <f t="shared" si="270"/>
        <v/>
      </c>
      <c r="AY472" s="88" t="str">
        <f t="shared" si="271"/>
        <v/>
      </c>
      <c r="AZ472" s="17" t="str">
        <f t="shared" si="272"/>
        <v/>
      </c>
      <c r="BA472" s="18" t="str">
        <f t="shared" si="273"/>
        <v/>
      </c>
      <c r="BB472" s="19" t="str">
        <f>+IF(LEN(I472)&gt;5,IF(INT(RIGHT(B472,1))=9,0.5*L472*AY472,INT(MID(B472,5,LEN(B472)-4))*L472)+IFERROR(VLOOKUP(I472,AJUSTES!$A$1:$I$50,9,0),0),"")</f>
        <v/>
      </c>
      <c r="BC472" s="12"/>
      <c r="BD472" s="19" t="str">
        <f t="shared" si="274"/>
        <v/>
      </c>
      <c r="BE472" s="18" t="str">
        <f t="shared" si="275"/>
        <v/>
      </c>
      <c r="BF472" s="139" t="str">
        <f t="shared" si="276"/>
        <v/>
      </c>
      <c r="BG472" s="114"/>
      <c r="BH472" s="18" t="str">
        <f t="shared" si="277"/>
        <v/>
      </c>
      <c r="BI472" s="13"/>
      <c r="BJ472" s="12"/>
      <c r="BK472" s="12"/>
      <c r="BL472" s="145"/>
      <c r="BM472" s="12"/>
      <c r="BN472" s="12"/>
      <c r="BO472" s="12"/>
      <c r="BP472" s="12"/>
      <c r="BQ472" s="12"/>
      <c r="BR472" s="12"/>
      <c r="BS472" s="146"/>
      <c r="BT472" s="14"/>
      <c r="BU472" s="12"/>
      <c r="BV472" s="12"/>
      <c r="BW472" s="12"/>
      <c r="BX472" s="12"/>
      <c r="BY472" s="12"/>
      <c r="BZ472" s="144"/>
      <c r="CA472" s="107" t="str">
        <f>+IF(LEN($I472)&gt;5,IF(BD!F472="N/A","",BD!F472),"")</f>
        <v/>
      </c>
      <c r="CB472" s="21"/>
      <c r="CC472" s="147"/>
      <c r="CD472" s="148"/>
      <c r="CE472" s="8" t="str">
        <f>+IF(LEN(I472)&gt;5,BD!M472,"")</f>
        <v/>
      </c>
      <c r="CF472" s="16" t="str">
        <f>+IF(LEN(I472)&gt;5,BD!N472,"")</f>
        <v/>
      </c>
      <c r="CG472" s="3" t="str">
        <f t="shared" si="278"/>
        <v/>
      </c>
      <c r="CH472" s="23" t="str">
        <f>+IF(AND(LEN($I472)&gt;5),IF(AND($J472&gt;N$1,$J472&lt;=$AO$1),1,IF((COUNTIFS(INCAPACIDADES!$C$1:$C$51,$I472,INCAPACIDADES!K$1:K$51,N$1))&gt;0,2,IF(VLOOKUP($C472,BD!$D$1:$F$501,3,0)&gt;N$1,0,3))),"")</f>
        <v/>
      </c>
      <c r="CI472" s="23" t="str">
        <f>+IF(AND(LEN($I472)&gt;5),IF(AND($J472&gt;O$1,$J472&lt;=$AO$1),1,IF((COUNTIFS(INCAPACIDADES!$C$1:$C$51,$I472,INCAPACIDADES!L$1:L$51,O$1))&gt;0,2,IF(VLOOKUP($C472,BD!$D$1:$F$501,3,0)&gt;O$1,0,3))),"")</f>
        <v/>
      </c>
      <c r="CJ472" s="23" t="str">
        <f>+IF(AND(LEN($I472)&gt;5),IF(AND($J472&gt;P$1,$J472&lt;=$AO$1),1,IF((COUNTIFS(INCAPACIDADES!$C$1:$C$51,$I472,INCAPACIDADES!M$1:M$51,P$1))&gt;0,2,IF(VLOOKUP($C472,BD!$D$1:$F$501,3,0)&gt;P$1,0,3))),"")</f>
        <v/>
      </c>
      <c r="CK472" s="23" t="str">
        <f>+IF(AND(LEN($I472)&gt;5),IF(AND($J472&gt;Q$1,$J472&lt;=$AO$1),1,IF((COUNTIFS(INCAPACIDADES!$C$1:$C$51,$I472,INCAPACIDADES!N$1:N$51,Q$1))&gt;0,2,IF(VLOOKUP($C472,BD!$D$1:$F$501,3,0)&gt;Q$1,0,3))),"")</f>
        <v/>
      </c>
      <c r="CL472" s="23" t="str">
        <f>+IF(AND(LEN($I472)&gt;5),IF(AND($J472&gt;R$1,$J472&lt;=$AO$1),1,IF((COUNTIFS(INCAPACIDADES!$C$1:$C$51,$I472,INCAPACIDADES!O$1:O$51,R$1))&gt;0,2,IF(VLOOKUP($C472,BD!$D$1:$F$501,3,0)&gt;R$1,0,3))),"")</f>
        <v/>
      </c>
      <c r="CM472" s="23" t="str">
        <f>+IF(AND(LEN($I472)&gt;5),IF(AND($J472&gt;S$1,$J472&lt;=$AO$1),1,IF((COUNTIFS(INCAPACIDADES!$C$1:$C$51,$I472,INCAPACIDADES!P$1:P$51,S$1))&gt;0,2,IF(VLOOKUP($C472,BD!$D$1:$F$501,3,0)&gt;S$1,0,3))),"")</f>
        <v/>
      </c>
      <c r="CN472" s="23" t="str">
        <f>+IF(AND(LEN($I472)&gt;5),IF(AND($J472&gt;T$1,$J472&lt;=$AO$1),1,IF((COUNTIFS(INCAPACIDADES!$C$1:$C$51,$I472,INCAPACIDADES!Q$1:Q$51,T$1))&gt;0,2,IF(VLOOKUP($C472,BD!$D$1:$F$501,3,0)&gt;T$1,0,3))),"")</f>
        <v/>
      </c>
      <c r="CO472" s="23" t="str">
        <f>+IF(AND(LEN($I472)&gt;5),IF(AND($J472&gt;U$1,$J472&lt;=$AO$1),1,IF((COUNTIFS(INCAPACIDADES!$C$1:$C$51,$I472,INCAPACIDADES!R$1:R$51,U$1))&gt;0,2,IF(VLOOKUP($C472,BD!$D$1:$F$501,3,0)&gt;U$1,0,3))),"")</f>
        <v/>
      </c>
      <c r="CP472" s="23" t="str">
        <f>+IF(AND(LEN($I472)&gt;5),IF(AND($J472&gt;V$1,$J472&lt;=$AO$1),1,IF((COUNTIFS(INCAPACIDADES!$C$1:$C$51,$I472,INCAPACIDADES!S$1:S$51,V$1))&gt;0,2,IF(VLOOKUP($C472,BD!$D$1:$F$501,3,0)&gt;V$1,0,3))),"")</f>
        <v/>
      </c>
      <c r="CQ472" s="23" t="str">
        <f>+IF(AND(LEN($I472)&gt;5),IF(AND($J472&gt;W$1,$J472&lt;=$AO$1),1,IF((COUNTIFS(INCAPACIDADES!$C$1:$C$51,$I472,INCAPACIDADES!T$1:T$51,W$1))&gt;0,2,IF(VLOOKUP($C472,BD!$D$1:$F$501,3,0)&gt;W$1,0,3))),"")</f>
        <v/>
      </c>
      <c r="CR472" s="23" t="str">
        <f>+IF(AND(LEN($I472)&gt;5),IF(AND($J472&gt;X$1,$J472&lt;=$AO$1),1,IF((COUNTIFS(INCAPACIDADES!$C$1:$C$51,$I472,INCAPACIDADES!U$1:U$51,X$1))&gt;0,2,IF(VLOOKUP($C472,BD!$D$1:$F$501,3,0)&gt;X$1,0,3))),"")</f>
        <v/>
      </c>
      <c r="CS472" s="23" t="str">
        <f>+IF(AND(LEN($I472)&gt;5),IF(AND($J472&gt;Y$1,$J472&lt;=$AO$1),1,IF((COUNTIFS(INCAPACIDADES!$C$1:$C$51,$I472,INCAPACIDADES!V$1:V$51,Y$1))&gt;0,2,IF(VLOOKUP($C472,BD!$D$1:$F$501,3,0)&gt;Y$1,0,3))),"")</f>
        <v/>
      </c>
      <c r="CT472" s="23" t="str">
        <f>+IF(AND(LEN($I472)&gt;5),IF(AND($J472&gt;Z$1,$J472&lt;=$AO$1),1,IF((COUNTIFS(INCAPACIDADES!$C$1:$C$51,$I472,INCAPACIDADES!W$1:W$51,Z$1))&gt;0,2,IF(VLOOKUP($C472,BD!$D$1:$F$501,3,0)&gt;Z$1,0,3))),"")</f>
        <v/>
      </c>
      <c r="CU472" s="23" t="str">
        <f>+IF(AND(LEN($I472)&gt;5),IF(AND($J472&gt;AA$1,$J472&lt;=$AO$1),1,IF((COUNTIFS(INCAPACIDADES!$C$1:$C$51,$I472,INCAPACIDADES!X$1:X$51,AA$1))&gt;0,2,IF(VLOOKUP($C472,BD!$D$1:$F$501,3,0)&gt;AA$1,0,3))),"")</f>
        <v/>
      </c>
      <c r="CV472" s="23" t="str">
        <f>+IF(AND(LEN($I472)&gt;5),IF(AND($J472&gt;AB$1,$J472&lt;=$AO$1),1,IF((COUNTIFS(INCAPACIDADES!$C$1:$C$51,$I472,INCAPACIDADES!Y$1:Y$51,AB$1))&gt;0,2,IF(VLOOKUP($C472,BD!$D$1:$F$501,3,0)&gt;AB$1,0,3))),"")</f>
        <v/>
      </c>
      <c r="CW472" s="23" t="str">
        <f>+IF(AND(LEN($I472)&gt;5),IF(AND($J472&gt;AC$1,$J472&lt;=$AO$1),1,IF((COUNTIFS(INCAPACIDADES!$C$1:$C$51,$I472,INCAPACIDADES!Z$1:Z$51,AC$1))&gt;0,2,IF(VLOOKUP($C472,BD!$D$1:$F$501,3,0)&gt;AC$1,0,3))),"")</f>
        <v/>
      </c>
      <c r="CX472" s="23" t="str">
        <f>+IF(AND(LEN($I472)&gt;5),IF(AND($J472&gt;AD$1,$J472&lt;=$AO$1),1,IF((COUNTIFS(INCAPACIDADES!$C$1:$C$51,$I472,INCAPACIDADES!AA$1:AA$51,AD$1))&gt;0,2,IF(VLOOKUP($C472,BD!$D$1:$F$501,3,0)&gt;AD$1,0,3))),"")</f>
        <v/>
      </c>
      <c r="CY472" s="23" t="str">
        <f>+IF(AND(LEN($I472)&gt;5),IF(AND($J472&gt;AE$1,$J472&lt;=$AO$1),1,IF((COUNTIFS(INCAPACIDADES!$C$1:$C$51,$I472,INCAPACIDADES!AB$1:AB$51,AE$1))&gt;0,2,IF(VLOOKUP($C472,BD!$D$1:$F$501,3,0)&gt;AE$1,0,3))),"")</f>
        <v/>
      </c>
      <c r="CZ472" s="23" t="str">
        <f>+IF(AND(LEN($I472)&gt;5),IF(AND($J472&gt;AF$1,$J472&lt;=$AO$1),1,IF((COUNTIFS(INCAPACIDADES!$C$1:$C$51,$I472,INCAPACIDADES!AC$1:AC$51,AF$1))&gt;0,2,IF(VLOOKUP($C472,BD!$D$1:$F$501,3,0)&gt;AF$1,0,3))),"")</f>
        <v/>
      </c>
      <c r="DA472" s="23" t="str">
        <f>+IF(AND(LEN($I472)&gt;5),IF(AND($J472&gt;AG$1,$J472&lt;=$AO$1),1,IF((COUNTIFS(INCAPACIDADES!$C$1:$C$51,$I472,INCAPACIDADES!AD$1:AD$51,AG$1))&gt;0,2,IF(VLOOKUP($C472,BD!$D$1:$F$501,3,0)&gt;AG$1,0,3))),"")</f>
        <v/>
      </c>
      <c r="DB472" s="23" t="str">
        <f>+IF(AND(LEN($I472)&gt;5),IF(AND($J472&gt;AH$1,$J472&lt;=$AO$1),1,IF((COUNTIFS(INCAPACIDADES!$C$1:$C$51,$I472,INCAPACIDADES!AE$1:AE$51,AH$1))&gt;0,2,IF(VLOOKUP($C472,BD!$D$1:$F$501,3,0)&gt;AH$1,0,3))),"")</f>
        <v/>
      </c>
      <c r="DC472" s="23" t="str">
        <f>+IF(AND(LEN($I472)&gt;5),IF(AND($J472&gt;AI$1,$J472&lt;=$AO$1),1,IF((COUNTIFS(INCAPACIDADES!$C$1:$C$51,$I472,INCAPACIDADES!AF$1:AF$51,AI$1))&gt;0,2,IF(VLOOKUP($C472,BD!$D$1:$F$501,3,0)&gt;AI$1,0,3))),"")</f>
        <v/>
      </c>
      <c r="DD472" s="23" t="str">
        <f>+IF(AND(LEN($I472)&gt;5),IF(AND($J472&gt;AJ$1,$J472&lt;=$AO$1),1,IF((COUNTIFS(INCAPACIDADES!$C$1:$C$51,$I472,INCAPACIDADES!AG$1:AG$51,AJ$1))&gt;0,2,IF(VLOOKUP($C472,BD!$D$1:$F$501,3,0)&gt;AJ$1,0,3))),"")</f>
        <v/>
      </c>
      <c r="DE472" s="23" t="str">
        <f>+IF(AND(LEN($I472)&gt;5),IF(AND($J472&gt;AK$1,$J472&lt;=$AO$1),1,IF((COUNTIFS(INCAPACIDADES!$C$1:$C$51,$I472,INCAPACIDADES!AH$1:AH$51,AK$1))&gt;0,2,IF(VLOOKUP($C472,BD!$D$1:$F$501,3,0)&gt;AK$1,0,3))),"")</f>
        <v/>
      </c>
      <c r="DF472" s="23" t="str">
        <f>+IF(AND(LEN($I472)&gt;5),IF(AND($J472&gt;AL$1,$J472&lt;=$AO$1),1,IF((COUNTIFS(INCAPACIDADES!$C$1:$C$51,$I472,INCAPACIDADES!AI$1:AI$51,AL$1))&gt;0,2,IF(VLOOKUP($C472,BD!$D$1:$F$501,3,0)&gt;AL$1,0,3))),"")</f>
        <v/>
      </c>
      <c r="DG472" s="23" t="str">
        <f>+IF(AND(LEN($I472)&gt;5),IF(AND($J472&gt;AM$1,$J472&lt;=$AO$1),1,IF((COUNTIFS(INCAPACIDADES!$C$1:$C$51,$I472,INCAPACIDADES!AJ$1:AJ$51,AM$1))&gt;0,2,IF(VLOOKUP($C472,BD!$D$1:$F$501,3,0)&gt;AM$1,0,3))),"")</f>
        <v/>
      </c>
      <c r="DH472" s="23" t="str">
        <f>+IF(AND(LEN($I472)&gt;5),IF(AND($J472&gt;AN$1,$J472&lt;=$AO$1),1,IF((COUNTIFS(INCAPACIDADES!$C$1:$C$51,$I472,INCAPACIDADES!AK$1:AK$51,AN$1))&gt;0,2,IF(VLOOKUP($C472,BD!$D$1:$F$501,3,0)&gt;AN$1,0,3))),"")</f>
        <v/>
      </c>
      <c r="DI472" s="23" t="str">
        <f>+IF(AND(LEN($I472)&gt;5),IF(AND($J472&gt;AO$1,$J472&lt;=$AO$1),1,IF((COUNTIFS(INCAPACIDADES!$C$1:$C$51,$I472,INCAPACIDADES!AL$1:AL$51,AO$1))&gt;0,2,IF(VLOOKUP($C472,BD!$D$1:$F$501,3,0)&gt;AO$1,0,3))),"")</f>
        <v/>
      </c>
      <c r="DJ472" s="23" t="str">
        <f>+IF(LEN($I472)&gt;5,IF(ISERROR(VLOOKUP(N472,'CODIGO PAGO'!$B$2:$B$20,1,0)),1,IF(OR(AND(CH472=1,N472&lt;&gt;"N"),AND(CH472=3,N472&lt;&gt;"B"),AND(CH472=2,LEFT(TRIM(N472),1)&lt;&gt;"I")),1,IF(OR(AND(CH472=0,N472="N"),AND(CH472=0,N472="B"),AND(CH472=0,LEFT(TRIM(N472),1)="I")),1,0))),"")</f>
        <v/>
      </c>
      <c r="DK472" s="23" t="str">
        <f t="shared" si="279"/>
        <v/>
      </c>
      <c r="DL472" s="23" t="str">
        <f>+IF(LEN($I472)&gt;5,IF(ISERROR(VLOOKUP(P472,'CODIGO PAGO'!$B$2:$B$20,1,0)),1,IF(OR(AND(CJ472=1,P472&lt;&gt;"N"),AND(CJ472=3,P472&lt;&gt;"B"),AND(CJ472=2,LEFT(TRIM(P472),1)&lt;&gt;"I")),1,IF(OR(AND(CJ472=0,P472="N"),AND(CJ472=0,P472="B"),AND(CJ472=0,LEFT(TRIM(P472),1)="I")),1,0))),"")</f>
        <v/>
      </c>
      <c r="DM472" s="23" t="str">
        <f t="shared" si="280"/>
        <v/>
      </c>
      <c r="DN472" s="23" t="str">
        <f>+IF(LEN($I472)&gt;5,IF(ISERROR(VLOOKUP(R472,'CODIGO PAGO'!$B$2:$B$20,1,0)),1,IF(OR(AND(CL472=1,R472&lt;&gt;"N"),AND(CL472=3,R472&lt;&gt;"B"),AND(CL472=2,LEFT(TRIM(R472),1)&lt;&gt;"I")),1,IF(OR(AND(CL472=0,R472="N"),AND(CL472=0,R472="B"),AND(CL472=0,LEFT(TRIM(R472),1)="I")),1,0))),"")</f>
        <v/>
      </c>
      <c r="DO472" s="23" t="str">
        <f t="shared" si="281"/>
        <v/>
      </c>
      <c r="DP472" s="23" t="str">
        <f>+IF(LEN($I472)&gt;5,IF(ISERROR(VLOOKUP(T472,'CODIGO PAGO'!$B$2:$B$20,1,0)),1,IF(OR(AND(CN472=1,T472&lt;&gt;"N"),AND(CN472=3,T472&lt;&gt;"B"),AND(CN472=2,LEFT(TRIM(T472),1)&lt;&gt;"I")),1,IF(OR(AND(CN472=0,T472="N"),AND(CN472=0,T472="B"),AND(CN472=0,LEFT(TRIM(T472),1)="I")),1,0))),"")</f>
        <v/>
      </c>
      <c r="DQ472" s="23" t="str">
        <f t="shared" si="282"/>
        <v/>
      </c>
      <c r="DR472" s="23" t="str">
        <f>+IF(LEN($I472)&gt;5,IF(ISERROR(VLOOKUP(V472,'CODIGO PAGO'!$B$2:$B$20,1,0)),1,IF(OR(AND(CP472=1,V472&lt;&gt;"N"),AND(CP472=3,V472&lt;&gt;"B"),AND(CP472=2,LEFT(TRIM(V472),1)&lt;&gt;"I")),1,IF(OR(AND(CP472=0,V472="N"),AND(CP472=0,V472="B"),AND(CP472=0,LEFT(TRIM(V472),1)="I")),1,0))),"")</f>
        <v/>
      </c>
      <c r="DS472" s="23" t="str">
        <f t="shared" si="283"/>
        <v/>
      </c>
      <c r="DT472" s="23" t="str">
        <f>+IF(LEN($I472)&gt;5,IF(ISERROR(VLOOKUP(X472,'CODIGO PAGO'!$B$2:$B$20,1,0)),1,IF(OR(AND(CR472=1,X472&lt;&gt;"N"),AND(CR472=3,X472&lt;&gt;"B"),AND(CR472=2,LEFT(TRIM(X472),1)&lt;&gt;"I")),1,IF(OR(AND(CR472=0,X472="N"),AND(CR472=0,X472="B"),AND(CR472=0,LEFT(TRIM(X472),1)="I")),1,0))),"")</f>
        <v/>
      </c>
      <c r="DU472" s="23" t="str">
        <f t="shared" si="284"/>
        <v/>
      </c>
      <c r="DV472" s="23" t="str">
        <f>+IF(LEN($I472)&gt;5,IF(ISERROR(VLOOKUP(Z472,'CODIGO PAGO'!$B$2:$B$20,1,0)),1,IF(OR(AND(CT472=1,Z472&lt;&gt;"N"),AND(CT472=3,Z472&lt;&gt;"B"),AND(CT472=2,LEFT(TRIM(Z472),1)&lt;&gt;"I")),1,IF(OR(AND(CT472=0,Z472="N"),AND(CT472=0,Z472="B"),AND(CT472=0,LEFT(TRIM(Z472),1)="I")),1,0))),"")</f>
        <v/>
      </c>
      <c r="DW472" s="23" t="str">
        <f t="shared" si="285"/>
        <v/>
      </c>
      <c r="DX472" s="23" t="str">
        <f>+IF(LEN($I472)&gt;5,IF(ISERROR(VLOOKUP(AB472,'CODIGO PAGO'!$B$2:$B$20,1,0)),1,IF(OR(AND(CV472=1,AB472&lt;&gt;"N"),AND(CV472=3,AB472&lt;&gt;"B"),AND(CV472=2,LEFT(TRIM(AB472),1)&lt;&gt;"I")),1,IF(OR(AND(CV472=0,AB472="N"),AND(CV472=0,AB472="B"),AND(CV472=0,LEFT(TRIM(AB472),1)="I")),1,0))),"")</f>
        <v/>
      </c>
      <c r="DY472" s="23" t="str">
        <f t="shared" si="286"/>
        <v/>
      </c>
      <c r="DZ472" s="23" t="str">
        <f>+IF(LEN($I472)&gt;5,IF(ISERROR(VLOOKUP(AD472,'CODIGO PAGO'!$B$2:$B$20,1,0)),1,IF(OR(AND(CX472=1,AD472&lt;&gt;"N"),AND(CX472=3,AD472&lt;&gt;"B"),AND(CX472=2,LEFT(TRIM(AD472),1)&lt;&gt;"I")),1,IF(OR(AND(CX472=0,AD472="N"),AND(CX472=0,AD472="B"),AND(CX472=0,LEFT(TRIM(AD472),1)="I")),1,0))),"")</f>
        <v/>
      </c>
      <c r="EA472" s="23" t="str">
        <f t="shared" si="287"/>
        <v/>
      </c>
      <c r="EB472" s="23" t="str">
        <f>+IF(LEN($I472)&gt;5,IF(ISERROR(VLOOKUP(AF472,'CODIGO PAGO'!$B$2:$B$20,1,0)),1,IF(OR(AND(CZ472=1,AF472&lt;&gt;"N"),AND(CZ472=3,AF472&lt;&gt;"B"),AND(CZ472=2,LEFT(TRIM(AF472),1)&lt;&gt;"I")),1,IF(OR(AND(CZ472=0,AF472="N"),AND(CZ472=0,AF472="B"),AND(CZ472=0,LEFT(TRIM(AF472),1)="I")),1,0))),"")</f>
        <v/>
      </c>
      <c r="EC472" s="23" t="str">
        <f t="shared" si="288"/>
        <v/>
      </c>
      <c r="ED472" s="23" t="str">
        <f>+IF(LEN($I472)&gt;5,IF(ISERROR(VLOOKUP(AH472,'CODIGO PAGO'!$B$2:$B$20,1,0)),1,IF(OR(AND(DB472=1,AH472&lt;&gt;"N"),AND(DB472=3,AH472&lt;&gt;"B"),AND(DB472=2,LEFT(TRIM(AH472),1)&lt;&gt;"I")),1,IF(OR(AND(DB472=0,AH472="N"),AND(DB472=0,AH472="B"),AND(DB472=0,LEFT(TRIM(AH472),1)="I")),1,0))),"")</f>
        <v/>
      </c>
      <c r="EE472" s="23" t="str">
        <f t="shared" si="289"/>
        <v/>
      </c>
      <c r="EF472" s="23" t="str">
        <f>+IF(LEN($I472)&gt;5,IF(ISERROR(VLOOKUP(AJ472,'CODIGO PAGO'!$B$2:$B$20,1,0)),1,IF(OR(AND(DD472=1,AJ472&lt;&gt;"N"),AND(DD472=3,AJ472&lt;&gt;"B"),AND(DD472=2,LEFT(TRIM(AJ472),1)&lt;&gt;"I")),1,IF(OR(AND(DD472=0,AJ472="N"),AND(DD472=0,AJ472="B"),AND(DD472=0,LEFT(TRIM(AJ472),1)="I")),1,0))),"")</f>
        <v/>
      </c>
      <c r="EG472" s="23" t="str">
        <f t="shared" si="290"/>
        <v/>
      </c>
      <c r="EH472" s="23" t="str">
        <f>+IF(LEN($I472)&gt;5,IF(ISERROR(VLOOKUP(AL472,'CODIGO PAGO'!$B$2:$B$20,1,0)),1,IF(OR(AND(DF472=1,AL472&lt;&gt;"N"),AND(DF472=3,AL472&lt;&gt;"B"),AND(DF472=2,LEFT(TRIM(AL472),1)&lt;&gt;"I")),1,IF(OR(AND(DF472=0,AL472="N"),AND(DF472=0,AL472="B"),AND(DF472=0,LEFT(TRIM(AL472),1)="I")),1,0))),"")</f>
        <v/>
      </c>
      <c r="EI472" s="23" t="str">
        <f t="shared" si="291"/>
        <v/>
      </c>
      <c r="EJ472" s="23" t="str">
        <f>+IF(LEN($I472)&gt;5,IF(ISERROR(VLOOKUP(AN472,'CODIGO PAGO'!$B$2:$B$20,1,0)),1,IF(OR(AND(DH472=1,AN472&lt;&gt;"N"),AND(DH472=3,AN472&lt;&gt;"B"),AND(DH472=2,LEFT(TRIM(AN472),1)&lt;&gt;"I")),1,IF(OR(AND(DH472=0,AN472="N"),AND(DH472=0,AN472="B"),AND(DH472=0,LEFT(TRIM(AN472),1)="I")),1,0))),"")</f>
        <v/>
      </c>
      <c r="EK472" s="23" t="str">
        <f t="shared" si="292"/>
        <v/>
      </c>
      <c r="EL472" s="24" t="str">
        <f t="shared" si="293"/>
        <v/>
      </c>
    </row>
    <row r="473" spans="1:142" s="26" customFormat="1">
      <c r="A473" s="15" t="str">
        <f t="shared" si="259"/>
        <v/>
      </c>
      <c r="B473" s="1" t="str">
        <f>+IF(LEN(I473)&gt;5,'CODIGO PAGO'!$B$28,"")</f>
        <v/>
      </c>
      <c r="C473" s="1" t="str">
        <f>+IF(LEN($I473)&gt;5,BD!D473,"")</f>
        <v/>
      </c>
      <c r="D473" s="168" t="str">
        <f>+IF(LEN($I473)&gt;5,BD!A473,"")</f>
        <v/>
      </c>
      <c r="E473" s="1" t="str">
        <f>+IF(LEN($I473)&gt;5,BD!B473,"")</f>
        <v/>
      </c>
      <c r="F473" s="1" t="str">
        <f>+IF(LEN($I473)&gt;5,BD!C473,"")</f>
        <v/>
      </c>
      <c r="G473" s="141"/>
      <c r="H473" s="141"/>
      <c r="I473" s="1" t="str">
        <f>+IF(LEN(BD!G473)&gt;5,BD!G473,"")</f>
        <v/>
      </c>
      <c r="J473" s="167" t="str">
        <f>+IF(LEN($I473)&gt;5,BD!E473,"")</f>
        <v/>
      </c>
      <c r="K473" s="6" t="str">
        <f t="shared" si="260"/>
        <v/>
      </c>
      <c r="L473" s="87" t="str">
        <f>+IF(LEN($I473)&gt;5,BD!H473,"")</f>
        <v/>
      </c>
      <c r="M473" s="40" t="str">
        <f t="shared" si="261"/>
        <v/>
      </c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4" t="str">
        <f t="shared" si="262"/>
        <v/>
      </c>
      <c r="AQ473" s="5" t="str">
        <f t="shared" si="263"/>
        <v/>
      </c>
      <c r="AR473" s="91" t="str">
        <f t="shared" si="264"/>
        <v/>
      </c>
      <c r="AS473" s="5" t="str">
        <f t="shared" si="265"/>
        <v/>
      </c>
      <c r="AT473" s="91" t="str">
        <f t="shared" si="266"/>
        <v/>
      </c>
      <c r="AU473" s="4" t="str">
        <f t="shared" si="267"/>
        <v/>
      </c>
      <c r="AV473" s="4" t="str">
        <f t="shared" si="268"/>
        <v/>
      </c>
      <c r="AW473" s="4" t="str">
        <f t="shared" si="269"/>
        <v/>
      </c>
      <c r="AX473" s="4" t="str">
        <f t="shared" si="270"/>
        <v/>
      </c>
      <c r="AY473" s="88" t="str">
        <f t="shared" si="271"/>
        <v/>
      </c>
      <c r="AZ473" s="17" t="str">
        <f t="shared" si="272"/>
        <v/>
      </c>
      <c r="BA473" s="18" t="str">
        <f t="shared" si="273"/>
        <v/>
      </c>
      <c r="BB473" s="19" t="str">
        <f>+IF(LEN(I473)&gt;5,IF(INT(RIGHT(B473,1))=9,0.5*L473*AY473,INT(MID(B473,5,LEN(B473)-4))*L473)+IFERROR(VLOOKUP(I473,AJUSTES!$A$1:$I$50,9,0),0),"")</f>
        <v/>
      </c>
      <c r="BC473" s="12"/>
      <c r="BD473" s="19" t="str">
        <f t="shared" si="274"/>
        <v/>
      </c>
      <c r="BE473" s="18" t="str">
        <f t="shared" si="275"/>
        <v/>
      </c>
      <c r="BF473" s="139" t="str">
        <f t="shared" si="276"/>
        <v/>
      </c>
      <c r="BG473" s="114"/>
      <c r="BH473" s="18" t="str">
        <f t="shared" si="277"/>
        <v/>
      </c>
      <c r="BI473" s="13"/>
      <c r="BJ473" s="12"/>
      <c r="BK473" s="12"/>
      <c r="BL473" s="145"/>
      <c r="BM473" s="12"/>
      <c r="BN473" s="12"/>
      <c r="BO473" s="12"/>
      <c r="BP473" s="12"/>
      <c r="BQ473" s="12"/>
      <c r="BR473" s="12"/>
      <c r="BS473" s="146"/>
      <c r="BT473" s="14"/>
      <c r="BU473" s="12"/>
      <c r="BV473" s="12"/>
      <c r="BW473" s="12"/>
      <c r="BX473" s="12"/>
      <c r="BY473" s="12"/>
      <c r="BZ473" s="144"/>
      <c r="CA473" s="107" t="str">
        <f>+IF(LEN($I473)&gt;5,IF(BD!F473="N/A","",BD!F473),"")</f>
        <v/>
      </c>
      <c r="CB473" s="21"/>
      <c r="CC473" s="147"/>
      <c r="CD473" s="148"/>
      <c r="CE473" s="8" t="str">
        <f>+IF(LEN(I473)&gt;5,BD!M473,"")</f>
        <v/>
      </c>
      <c r="CF473" s="16" t="str">
        <f>+IF(LEN(I473)&gt;5,BD!N473,"")</f>
        <v/>
      </c>
      <c r="CG473" s="3" t="str">
        <f t="shared" si="278"/>
        <v/>
      </c>
      <c r="CH473" s="23" t="str">
        <f>+IF(AND(LEN($I473)&gt;5),IF(AND($J473&gt;N$1,$J473&lt;=$AO$1),1,IF((COUNTIFS(INCAPACIDADES!$C$1:$C$51,$I473,INCAPACIDADES!K$1:K$51,N$1))&gt;0,2,IF(VLOOKUP($C473,BD!$D$1:$F$501,3,0)&gt;N$1,0,3))),"")</f>
        <v/>
      </c>
      <c r="CI473" s="23" t="str">
        <f>+IF(AND(LEN($I473)&gt;5),IF(AND($J473&gt;O$1,$J473&lt;=$AO$1),1,IF((COUNTIFS(INCAPACIDADES!$C$1:$C$51,$I473,INCAPACIDADES!L$1:L$51,O$1))&gt;0,2,IF(VLOOKUP($C473,BD!$D$1:$F$501,3,0)&gt;O$1,0,3))),"")</f>
        <v/>
      </c>
      <c r="CJ473" s="23" t="str">
        <f>+IF(AND(LEN($I473)&gt;5),IF(AND($J473&gt;P$1,$J473&lt;=$AO$1),1,IF((COUNTIFS(INCAPACIDADES!$C$1:$C$51,$I473,INCAPACIDADES!M$1:M$51,P$1))&gt;0,2,IF(VLOOKUP($C473,BD!$D$1:$F$501,3,0)&gt;P$1,0,3))),"")</f>
        <v/>
      </c>
      <c r="CK473" s="23" t="str">
        <f>+IF(AND(LEN($I473)&gt;5),IF(AND($J473&gt;Q$1,$J473&lt;=$AO$1),1,IF((COUNTIFS(INCAPACIDADES!$C$1:$C$51,$I473,INCAPACIDADES!N$1:N$51,Q$1))&gt;0,2,IF(VLOOKUP($C473,BD!$D$1:$F$501,3,0)&gt;Q$1,0,3))),"")</f>
        <v/>
      </c>
      <c r="CL473" s="23" t="str">
        <f>+IF(AND(LEN($I473)&gt;5),IF(AND($J473&gt;R$1,$J473&lt;=$AO$1),1,IF((COUNTIFS(INCAPACIDADES!$C$1:$C$51,$I473,INCAPACIDADES!O$1:O$51,R$1))&gt;0,2,IF(VLOOKUP($C473,BD!$D$1:$F$501,3,0)&gt;R$1,0,3))),"")</f>
        <v/>
      </c>
      <c r="CM473" s="23" t="str">
        <f>+IF(AND(LEN($I473)&gt;5),IF(AND($J473&gt;S$1,$J473&lt;=$AO$1),1,IF((COUNTIFS(INCAPACIDADES!$C$1:$C$51,$I473,INCAPACIDADES!P$1:P$51,S$1))&gt;0,2,IF(VLOOKUP($C473,BD!$D$1:$F$501,3,0)&gt;S$1,0,3))),"")</f>
        <v/>
      </c>
      <c r="CN473" s="23" t="str">
        <f>+IF(AND(LEN($I473)&gt;5),IF(AND($J473&gt;T$1,$J473&lt;=$AO$1),1,IF((COUNTIFS(INCAPACIDADES!$C$1:$C$51,$I473,INCAPACIDADES!Q$1:Q$51,T$1))&gt;0,2,IF(VLOOKUP($C473,BD!$D$1:$F$501,3,0)&gt;T$1,0,3))),"")</f>
        <v/>
      </c>
      <c r="CO473" s="23" t="str">
        <f>+IF(AND(LEN($I473)&gt;5),IF(AND($J473&gt;U$1,$J473&lt;=$AO$1),1,IF((COUNTIFS(INCAPACIDADES!$C$1:$C$51,$I473,INCAPACIDADES!R$1:R$51,U$1))&gt;0,2,IF(VLOOKUP($C473,BD!$D$1:$F$501,3,0)&gt;U$1,0,3))),"")</f>
        <v/>
      </c>
      <c r="CP473" s="23" t="str">
        <f>+IF(AND(LEN($I473)&gt;5),IF(AND($J473&gt;V$1,$J473&lt;=$AO$1),1,IF((COUNTIFS(INCAPACIDADES!$C$1:$C$51,$I473,INCAPACIDADES!S$1:S$51,V$1))&gt;0,2,IF(VLOOKUP($C473,BD!$D$1:$F$501,3,0)&gt;V$1,0,3))),"")</f>
        <v/>
      </c>
      <c r="CQ473" s="23" t="str">
        <f>+IF(AND(LEN($I473)&gt;5),IF(AND($J473&gt;W$1,$J473&lt;=$AO$1),1,IF((COUNTIFS(INCAPACIDADES!$C$1:$C$51,$I473,INCAPACIDADES!T$1:T$51,W$1))&gt;0,2,IF(VLOOKUP($C473,BD!$D$1:$F$501,3,0)&gt;W$1,0,3))),"")</f>
        <v/>
      </c>
      <c r="CR473" s="23" t="str">
        <f>+IF(AND(LEN($I473)&gt;5),IF(AND($J473&gt;X$1,$J473&lt;=$AO$1),1,IF((COUNTIFS(INCAPACIDADES!$C$1:$C$51,$I473,INCAPACIDADES!U$1:U$51,X$1))&gt;0,2,IF(VLOOKUP($C473,BD!$D$1:$F$501,3,0)&gt;X$1,0,3))),"")</f>
        <v/>
      </c>
      <c r="CS473" s="23" t="str">
        <f>+IF(AND(LEN($I473)&gt;5),IF(AND($J473&gt;Y$1,$J473&lt;=$AO$1),1,IF((COUNTIFS(INCAPACIDADES!$C$1:$C$51,$I473,INCAPACIDADES!V$1:V$51,Y$1))&gt;0,2,IF(VLOOKUP($C473,BD!$D$1:$F$501,3,0)&gt;Y$1,0,3))),"")</f>
        <v/>
      </c>
      <c r="CT473" s="23" t="str">
        <f>+IF(AND(LEN($I473)&gt;5),IF(AND($J473&gt;Z$1,$J473&lt;=$AO$1),1,IF((COUNTIFS(INCAPACIDADES!$C$1:$C$51,$I473,INCAPACIDADES!W$1:W$51,Z$1))&gt;0,2,IF(VLOOKUP($C473,BD!$D$1:$F$501,3,0)&gt;Z$1,0,3))),"")</f>
        <v/>
      </c>
      <c r="CU473" s="23" t="str">
        <f>+IF(AND(LEN($I473)&gt;5),IF(AND($J473&gt;AA$1,$J473&lt;=$AO$1),1,IF((COUNTIFS(INCAPACIDADES!$C$1:$C$51,$I473,INCAPACIDADES!X$1:X$51,AA$1))&gt;0,2,IF(VLOOKUP($C473,BD!$D$1:$F$501,3,0)&gt;AA$1,0,3))),"")</f>
        <v/>
      </c>
      <c r="CV473" s="23" t="str">
        <f>+IF(AND(LEN($I473)&gt;5),IF(AND($J473&gt;AB$1,$J473&lt;=$AO$1),1,IF((COUNTIFS(INCAPACIDADES!$C$1:$C$51,$I473,INCAPACIDADES!Y$1:Y$51,AB$1))&gt;0,2,IF(VLOOKUP($C473,BD!$D$1:$F$501,3,0)&gt;AB$1,0,3))),"")</f>
        <v/>
      </c>
      <c r="CW473" s="23" t="str">
        <f>+IF(AND(LEN($I473)&gt;5),IF(AND($J473&gt;AC$1,$J473&lt;=$AO$1),1,IF((COUNTIFS(INCAPACIDADES!$C$1:$C$51,$I473,INCAPACIDADES!Z$1:Z$51,AC$1))&gt;0,2,IF(VLOOKUP($C473,BD!$D$1:$F$501,3,0)&gt;AC$1,0,3))),"")</f>
        <v/>
      </c>
      <c r="CX473" s="23" t="str">
        <f>+IF(AND(LEN($I473)&gt;5),IF(AND($J473&gt;AD$1,$J473&lt;=$AO$1),1,IF((COUNTIFS(INCAPACIDADES!$C$1:$C$51,$I473,INCAPACIDADES!AA$1:AA$51,AD$1))&gt;0,2,IF(VLOOKUP($C473,BD!$D$1:$F$501,3,0)&gt;AD$1,0,3))),"")</f>
        <v/>
      </c>
      <c r="CY473" s="23" t="str">
        <f>+IF(AND(LEN($I473)&gt;5),IF(AND($J473&gt;AE$1,$J473&lt;=$AO$1),1,IF((COUNTIFS(INCAPACIDADES!$C$1:$C$51,$I473,INCAPACIDADES!AB$1:AB$51,AE$1))&gt;0,2,IF(VLOOKUP($C473,BD!$D$1:$F$501,3,0)&gt;AE$1,0,3))),"")</f>
        <v/>
      </c>
      <c r="CZ473" s="23" t="str">
        <f>+IF(AND(LEN($I473)&gt;5),IF(AND($J473&gt;AF$1,$J473&lt;=$AO$1),1,IF((COUNTIFS(INCAPACIDADES!$C$1:$C$51,$I473,INCAPACIDADES!AC$1:AC$51,AF$1))&gt;0,2,IF(VLOOKUP($C473,BD!$D$1:$F$501,3,0)&gt;AF$1,0,3))),"")</f>
        <v/>
      </c>
      <c r="DA473" s="23" t="str">
        <f>+IF(AND(LEN($I473)&gt;5),IF(AND($J473&gt;AG$1,$J473&lt;=$AO$1),1,IF((COUNTIFS(INCAPACIDADES!$C$1:$C$51,$I473,INCAPACIDADES!AD$1:AD$51,AG$1))&gt;0,2,IF(VLOOKUP($C473,BD!$D$1:$F$501,3,0)&gt;AG$1,0,3))),"")</f>
        <v/>
      </c>
      <c r="DB473" s="23" t="str">
        <f>+IF(AND(LEN($I473)&gt;5),IF(AND($J473&gt;AH$1,$J473&lt;=$AO$1),1,IF((COUNTIFS(INCAPACIDADES!$C$1:$C$51,$I473,INCAPACIDADES!AE$1:AE$51,AH$1))&gt;0,2,IF(VLOOKUP($C473,BD!$D$1:$F$501,3,0)&gt;AH$1,0,3))),"")</f>
        <v/>
      </c>
      <c r="DC473" s="23" t="str">
        <f>+IF(AND(LEN($I473)&gt;5),IF(AND($J473&gt;AI$1,$J473&lt;=$AO$1),1,IF((COUNTIFS(INCAPACIDADES!$C$1:$C$51,$I473,INCAPACIDADES!AF$1:AF$51,AI$1))&gt;0,2,IF(VLOOKUP($C473,BD!$D$1:$F$501,3,0)&gt;AI$1,0,3))),"")</f>
        <v/>
      </c>
      <c r="DD473" s="23" t="str">
        <f>+IF(AND(LEN($I473)&gt;5),IF(AND($J473&gt;AJ$1,$J473&lt;=$AO$1),1,IF((COUNTIFS(INCAPACIDADES!$C$1:$C$51,$I473,INCAPACIDADES!AG$1:AG$51,AJ$1))&gt;0,2,IF(VLOOKUP($C473,BD!$D$1:$F$501,3,0)&gt;AJ$1,0,3))),"")</f>
        <v/>
      </c>
      <c r="DE473" s="23" t="str">
        <f>+IF(AND(LEN($I473)&gt;5),IF(AND($J473&gt;AK$1,$J473&lt;=$AO$1),1,IF((COUNTIFS(INCAPACIDADES!$C$1:$C$51,$I473,INCAPACIDADES!AH$1:AH$51,AK$1))&gt;0,2,IF(VLOOKUP($C473,BD!$D$1:$F$501,3,0)&gt;AK$1,0,3))),"")</f>
        <v/>
      </c>
      <c r="DF473" s="23" t="str">
        <f>+IF(AND(LEN($I473)&gt;5),IF(AND($J473&gt;AL$1,$J473&lt;=$AO$1),1,IF((COUNTIFS(INCAPACIDADES!$C$1:$C$51,$I473,INCAPACIDADES!AI$1:AI$51,AL$1))&gt;0,2,IF(VLOOKUP($C473,BD!$D$1:$F$501,3,0)&gt;AL$1,0,3))),"")</f>
        <v/>
      </c>
      <c r="DG473" s="23" t="str">
        <f>+IF(AND(LEN($I473)&gt;5),IF(AND($J473&gt;AM$1,$J473&lt;=$AO$1),1,IF((COUNTIFS(INCAPACIDADES!$C$1:$C$51,$I473,INCAPACIDADES!AJ$1:AJ$51,AM$1))&gt;0,2,IF(VLOOKUP($C473,BD!$D$1:$F$501,3,0)&gt;AM$1,0,3))),"")</f>
        <v/>
      </c>
      <c r="DH473" s="23" t="str">
        <f>+IF(AND(LEN($I473)&gt;5),IF(AND($J473&gt;AN$1,$J473&lt;=$AO$1),1,IF((COUNTIFS(INCAPACIDADES!$C$1:$C$51,$I473,INCAPACIDADES!AK$1:AK$51,AN$1))&gt;0,2,IF(VLOOKUP($C473,BD!$D$1:$F$501,3,0)&gt;AN$1,0,3))),"")</f>
        <v/>
      </c>
      <c r="DI473" s="23" t="str">
        <f>+IF(AND(LEN($I473)&gt;5),IF(AND($J473&gt;AO$1,$J473&lt;=$AO$1),1,IF((COUNTIFS(INCAPACIDADES!$C$1:$C$51,$I473,INCAPACIDADES!AL$1:AL$51,AO$1))&gt;0,2,IF(VLOOKUP($C473,BD!$D$1:$F$501,3,0)&gt;AO$1,0,3))),"")</f>
        <v/>
      </c>
      <c r="DJ473" s="23" t="str">
        <f>+IF(LEN($I473)&gt;5,IF(ISERROR(VLOOKUP(N473,'CODIGO PAGO'!$B$2:$B$20,1,0)),1,IF(OR(AND(CH473=1,N473&lt;&gt;"N"),AND(CH473=3,N473&lt;&gt;"B"),AND(CH473=2,LEFT(TRIM(N473),1)&lt;&gt;"I")),1,IF(OR(AND(CH473=0,N473="N"),AND(CH473=0,N473="B"),AND(CH473=0,LEFT(TRIM(N473),1)="I")),1,0))),"")</f>
        <v/>
      </c>
      <c r="DK473" s="23" t="str">
        <f t="shared" si="279"/>
        <v/>
      </c>
      <c r="DL473" s="23" t="str">
        <f>+IF(LEN($I473)&gt;5,IF(ISERROR(VLOOKUP(P473,'CODIGO PAGO'!$B$2:$B$20,1,0)),1,IF(OR(AND(CJ473=1,P473&lt;&gt;"N"),AND(CJ473=3,P473&lt;&gt;"B"),AND(CJ473=2,LEFT(TRIM(P473),1)&lt;&gt;"I")),1,IF(OR(AND(CJ473=0,P473="N"),AND(CJ473=0,P473="B"),AND(CJ473=0,LEFT(TRIM(P473),1)="I")),1,0))),"")</f>
        <v/>
      </c>
      <c r="DM473" s="23" t="str">
        <f t="shared" si="280"/>
        <v/>
      </c>
      <c r="DN473" s="23" t="str">
        <f>+IF(LEN($I473)&gt;5,IF(ISERROR(VLOOKUP(R473,'CODIGO PAGO'!$B$2:$B$20,1,0)),1,IF(OR(AND(CL473=1,R473&lt;&gt;"N"),AND(CL473=3,R473&lt;&gt;"B"),AND(CL473=2,LEFT(TRIM(R473),1)&lt;&gt;"I")),1,IF(OR(AND(CL473=0,R473="N"),AND(CL473=0,R473="B"),AND(CL473=0,LEFT(TRIM(R473),1)="I")),1,0))),"")</f>
        <v/>
      </c>
      <c r="DO473" s="23" t="str">
        <f t="shared" si="281"/>
        <v/>
      </c>
      <c r="DP473" s="23" t="str">
        <f>+IF(LEN($I473)&gt;5,IF(ISERROR(VLOOKUP(T473,'CODIGO PAGO'!$B$2:$B$20,1,0)),1,IF(OR(AND(CN473=1,T473&lt;&gt;"N"),AND(CN473=3,T473&lt;&gt;"B"),AND(CN473=2,LEFT(TRIM(T473),1)&lt;&gt;"I")),1,IF(OR(AND(CN473=0,T473="N"),AND(CN473=0,T473="B"),AND(CN473=0,LEFT(TRIM(T473),1)="I")),1,0))),"")</f>
        <v/>
      </c>
      <c r="DQ473" s="23" t="str">
        <f t="shared" si="282"/>
        <v/>
      </c>
      <c r="DR473" s="23" t="str">
        <f>+IF(LEN($I473)&gt;5,IF(ISERROR(VLOOKUP(V473,'CODIGO PAGO'!$B$2:$B$20,1,0)),1,IF(OR(AND(CP473=1,V473&lt;&gt;"N"),AND(CP473=3,V473&lt;&gt;"B"),AND(CP473=2,LEFT(TRIM(V473),1)&lt;&gt;"I")),1,IF(OR(AND(CP473=0,V473="N"),AND(CP473=0,V473="B"),AND(CP473=0,LEFT(TRIM(V473),1)="I")),1,0))),"")</f>
        <v/>
      </c>
      <c r="DS473" s="23" t="str">
        <f t="shared" si="283"/>
        <v/>
      </c>
      <c r="DT473" s="23" t="str">
        <f>+IF(LEN($I473)&gt;5,IF(ISERROR(VLOOKUP(X473,'CODIGO PAGO'!$B$2:$B$20,1,0)),1,IF(OR(AND(CR473=1,X473&lt;&gt;"N"),AND(CR473=3,X473&lt;&gt;"B"),AND(CR473=2,LEFT(TRIM(X473),1)&lt;&gt;"I")),1,IF(OR(AND(CR473=0,X473="N"),AND(CR473=0,X473="B"),AND(CR473=0,LEFT(TRIM(X473),1)="I")),1,0))),"")</f>
        <v/>
      </c>
      <c r="DU473" s="23" t="str">
        <f t="shared" si="284"/>
        <v/>
      </c>
      <c r="DV473" s="23" t="str">
        <f>+IF(LEN($I473)&gt;5,IF(ISERROR(VLOOKUP(Z473,'CODIGO PAGO'!$B$2:$B$20,1,0)),1,IF(OR(AND(CT473=1,Z473&lt;&gt;"N"),AND(CT473=3,Z473&lt;&gt;"B"),AND(CT473=2,LEFT(TRIM(Z473),1)&lt;&gt;"I")),1,IF(OR(AND(CT473=0,Z473="N"),AND(CT473=0,Z473="B"),AND(CT473=0,LEFT(TRIM(Z473),1)="I")),1,0))),"")</f>
        <v/>
      </c>
      <c r="DW473" s="23" t="str">
        <f t="shared" si="285"/>
        <v/>
      </c>
      <c r="DX473" s="23" t="str">
        <f>+IF(LEN($I473)&gt;5,IF(ISERROR(VLOOKUP(AB473,'CODIGO PAGO'!$B$2:$B$20,1,0)),1,IF(OR(AND(CV473=1,AB473&lt;&gt;"N"),AND(CV473=3,AB473&lt;&gt;"B"),AND(CV473=2,LEFT(TRIM(AB473),1)&lt;&gt;"I")),1,IF(OR(AND(CV473=0,AB473="N"),AND(CV473=0,AB473="B"),AND(CV473=0,LEFT(TRIM(AB473),1)="I")),1,0))),"")</f>
        <v/>
      </c>
      <c r="DY473" s="23" t="str">
        <f t="shared" si="286"/>
        <v/>
      </c>
      <c r="DZ473" s="23" t="str">
        <f>+IF(LEN($I473)&gt;5,IF(ISERROR(VLOOKUP(AD473,'CODIGO PAGO'!$B$2:$B$20,1,0)),1,IF(OR(AND(CX473=1,AD473&lt;&gt;"N"),AND(CX473=3,AD473&lt;&gt;"B"),AND(CX473=2,LEFT(TRIM(AD473),1)&lt;&gt;"I")),1,IF(OR(AND(CX473=0,AD473="N"),AND(CX473=0,AD473="B"),AND(CX473=0,LEFT(TRIM(AD473),1)="I")),1,0))),"")</f>
        <v/>
      </c>
      <c r="EA473" s="23" t="str">
        <f t="shared" si="287"/>
        <v/>
      </c>
      <c r="EB473" s="23" t="str">
        <f>+IF(LEN($I473)&gt;5,IF(ISERROR(VLOOKUP(AF473,'CODIGO PAGO'!$B$2:$B$20,1,0)),1,IF(OR(AND(CZ473=1,AF473&lt;&gt;"N"),AND(CZ473=3,AF473&lt;&gt;"B"),AND(CZ473=2,LEFT(TRIM(AF473),1)&lt;&gt;"I")),1,IF(OR(AND(CZ473=0,AF473="N"),AND(CZ473=0,AF473="B"),AND(CZ473=0,LEFT(TRIM(AF473),1)="I")),1,0))),"")</f>
        <v/>
      </c>
      <c r="EC473" s="23" t="str">
        <f t="shared" si="288"/>
        <v/>
      </c>
      <c r="ED473" s="23" t="str">
        <f>+IF(LEN($I473)&gt;5,IF(ISERROR(VLOOKUP(AH473,'CODIGO PAGO'!$B$2:$B$20,1,0)),1,IF(OR(AND(DB473=1,AH473&lt;&gt;"N"),AND(DB473=3,AH473&lt;&gt;"B"),AND(DB473=2,LEFT(TRIM(AH473),1)&lt;&gt;"I")),1,IF(OR(AND(DB473=0,AH473="N"),AND(DB473=0,AH473="B"),AND(DB473=0,LEFT(TRIM(AH473),1)="I")),1,0))),"")</f>
        <v/>
      </c>
      <c r="EE473" s="23" t="str">
        <f t="shared" si="289"/>
        <v/>
      </c>
      <c r="EF473" s="23" t="str">
        <f>+IF(LEN($I473)&gt;5,IF(ISERROR(VLOOKUP(AJ473,'CODIGO PAGO'!$B$2:$B$20,1,0)),1,IF(OR(AND(DD473=1,AJ473&lt;&gt;"N"),AND(DD473=3,AJ473&lt;&gt;"B"),AND(DD473=2,LEFT(TRIM(AJ473),1)&lt;&gt;"I")),1,IF(OR(AND(DD473=0,AJ473="N"),AND(DD473=0,AJ473="B"),AND(DD473=0,LEFT(TRIM(AJ473),1)="I")),1,0))),"")</f>
        <v/>
      </c>
      <c r="EG473" s="23" t="str">
        <f t="shared" si="290"/>
        <v/>
      </c>
      <c r="EH473" s="23" t="str">
        <f>+IF(LEN($I473)&gt;5,IF(ISERROR(VLOOKUP(AL473,'CODIGO PAGO'!$B$2:$B$20,1,0)),1,IF(OR(AND(DF473=1,AL473&lt;&gt;"N"),AND(DF473=3,AL473&lt;&gt;"B"),AND(DF473=2,LEFT(TRIM(AL473),1)&lt;&gt;"I")),1,IF(OR(AND(DF473=0,AL473="N"),AND(DF473=0,AL473="B"),AND(DF473=0,LEFT(TRIM(AL473),1)="I")),1,0))),"")</f>
        <v/>
      </c>
      <c r="EI473" s="23" t="str">
        <f t="shared" si="291"/>
        <v/>
      </c>
      <c r="EJ473" s="23" t="str">
        <f>+IF(LEN($I473)&gt;5,IF(ISERROR(VLOOKUP(AN473,'CODIGO PAGO'!$B$2:$B$20,1,0)),1,IF(OR(AND(DH473=1,AN473&lt;&gt;"N"),AND(DH473=3,AN473&lt;&gt;"B"),AND(DH473=2,LEFT(TRIM(AN473),1)&lt;&gt;"I")),1,IF(OR(AND(DH473=0,AN473="N"),AND(DH473=0,AN473="B"),AND(DH473=0,LEFT(TRIM(AN473),1)="I")),1,0))),"")</f>
        <v/>
      </c>
      <c r="EK473" s="23" t="str">
        <f t="shared" si="292"/>
        <v/>
      </c>
      <c r="EL473" s="24" t="str">
        <f t="shared" si="293"/>
        <v/>
      </c>
    </row>
    <row r="474" spans="1:142" s="26" customFormat="1">
      <c r="A474" s="15" t="str">
        <f t="shared" si="259"/>
        <v/>
      </c>
      <c r="B474" s="1" t="str">
        <f>+IF(LEN(I474)&gt;5,'CODIGO PAGO'!$B$28,"")</f>
        <v/>
      </c>
      <c r="C474" s="1" t="str">
        <f>+IF(LEN($I474)&gt;5,BD!D474,"")</f>
        <v/>
      </c>
      <c r="D474" s="168" t="str">
        <f>+IF(LEN($I474)&gt;5,BD!A474,"")</f>
        <v/>
      </c>
      <c r="E474" s="1" t="str">
        <f>+IF(LEN($I474)&gt;5,BD!B474,"")</f>
        <v/>
      </c>
      <c r="F474" s="1" t="str">
        <f>+IF(LEN($I474)&gt;5,BD!C474,"")</f>
        <v/>
      </c>
      <c r="G474" s="141"/>
      <c r="H474" s="141"/>
      <c r="I474" s="1" t="str">
        <f>+IF(LEN(BD!G474)&gt;5,BD!G474,"")</f>
        <v/>
      </c>
      <c r="J474" s="167" t="str">
        <f>+IF(LEN($I474)&gt;5,BD!E474,"")</f>
        <v/>
      </c>
      <c r="K474" s="6" t="str">
        <f t="shared" si="260"/>
        <v/>
      </c>
      <c r="L474" s="87" t="str">
        <f>+IF(LEN($I474)&gt;5,BD!H474,"")</f>
        <v/>
      </c>
      <c r="M474" s="40" t="str">
        <f t="shared" si="261"/>
        <v/>
      </c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4" t="str">
        <f t="shared" si="262"/>
        <v/>
      </c>
      <c r="AQ474" s="5" t="str">
        <f t="shared" si="263"/>
        <v/>
      </c>
      <c r="AR474" s="91" t="str">
        <f t="shared" si="264"/>
        <v/>
      </c>
      <c r="AS474" s="5" t="str">
        <f t="shared" si="265"/>
        <v/>
      </c>
      <c r="AT474" s="91" t="str">
        <f t="shared" si="266"/>
        <v/>
      </c>
      <c r="AU474" s="4" t="str">
        <f t="shared" si="267"/>
        <v/>
      </c>
      <c r="AV474" s="4" t="str">
        <f t="shared" si="268"/>
        <v/>
      </c>
      <c r="AW474" s="4" t="str">
        <f t="shared" si="269"/>
        <v/>
      </c>
      <c r="AX474" s="4" t="str">
        <f t="shared" si="270"/>
        <v/>
      </c>
      <c r="AY474" s="88" t="str">
        <f t="shared" si="271"/>
        <v/>
      </c>
      <c r="AZ474" s="17" t="str">
        <f t="shared" si="272"/>
        <v/>
      </c>
      <c r="BA474" s="18" t="str">
        <f t="shared" si="273"/>
        <v/>
      </c>
      <c r="BB474" s="19" t="str">
        <f>+IF(LEN(I474)&gt;5,IF(INT(RIGHT(B474,1))=9,0.5*L474*AY474,INT(MID(B474,5,LEN(B474)-4))*L474)+IFERROR(VLOOKUP(I474,AJUSTES!$A$1:$I$50,9,0),0),"")</f>
        <v/>
      </c>
      <c r="BC474" s="12"/>
      <c r="BD474" s="19" t="str">
        <f t="shared" si="274"/>
        <v/>
      </c>
      <c r="BE474" s="18" t="str">
        <f t="shared" si="275"/>
        <v/>
      </c>
      <c r="BF474" s="139" t="str">
        <f t="shared" si="276"/>
        <v/>
      </c>
      <c r="BG474" s="114"/>
      <c r="BH474" s="18" t="str">
        <f t="shared" si="277"/>
        <v/>
      </c>
      <c r="BI474" s="13"/>
      <c r="BJ474" s="12"/>
      <c r="BK474" s="12"/>
      <c r="BL474" s="145"/>
      <c r="BM474" s="12"/>
      <c r="BN474" s="12"/>
      <c r="BO474" s="12"/>
      <c r="BP474" s="12"/>
      <c r="BQ474" s="12"/>
      <c r="BR474" s="12"/>
      <c r="BS474" s="146"/>
      <c r="BT474" s="14"/>
      <c r="BU474" s="12"/>
      <c r="BV474" s="12"/>
      <c r="BW474" s="12"/>
      <c r="BX474" s="12"/>
      <c r="BY474" s="12"/>
      <c r="BZ474" s="144"/>
      <c r="CA474" s="107" t="str">
        <f>+IF(LEN($I474)&gt;5,IF(BD!F474="N/A","",BD!F474),"")</f>
        <v/>
      </c>
      <c r="CB474" s="21"/>
      <c r="CC474" s="147"/>
      <c r="CD474" s="148"/>
      <c r="CE474" s="8" t="str">
        <f>+IF(LEN(I474)&gt;5,BD!M474,"")</f>
        <v/>
      </c>
      <c r="CF474" s="16" t="str">
        <f>+IF(LEN(I474)&gt;5,BD!N474,"")</f>
        <v/>
      </c>
      <c r="CG474" s="3" t="str">
        <f t="shared" si="278"/>
        <v/>
      </c>
      <c r="CH474" s="23" t="str">
        <f>+IF(AND(LEN($I474)&gt;5),IF(AND($J474&gt;N$1,$J474&lt;=$AO$1),1,IF((COUNTIFS(INCAPACIDADES!$C$1:$C$51,$I474,INCAPACIDADES!K$1:K$51,N$1))&gt;0,2,IF(VLOOKUP($C474,BD!$D$1:$F$501,3,0)&gt;N$1,0,3))),"")</f>
        <v/>
      </c>
      <c r="CI474" s="23" t="str">
        <f>+IF(AND(LEN($I474)&gt;5),IF(AND($J474&gt;O$1,$J474&lt;=$AO$1),1,IF((COUNTIFS(INCAPACIDADES!$C$1:$C$51,$I474,INCAPACIDADES!L$1:L$51,O$1))&gt;0,2,IF(VLOOKUP($C474,BD!$D$1:$F$501,3,0)&gt;O$1,0,3))),"")</f>
        <v/>
      </c>
      <c r="CJ474" s="23" t="str">
        <f>+IF(AND(LEN($I474)&gt;5),IF(AND($J474&gt;P$1,$J474&lt;=$AO$1),1,IF((COUNTIFS(INCAPACIDADES!$C$1:$C$51,$I474,INCAPACIDADES!M$1:M$51,P$1))&gt;0,2,IF(VLOOKUP($C474,BD!$D$1:$F$501,3,0)&gt;P$1,0,3))),"")</f>
        <v/>
      </c>
      <c r="CK474" s="23" t="str">
        <f>+IF(AND(LEN($I474)&gt;5),IF(AND($J474&gt;Q$1,$J474&lt;=$AO$1),1,IF((COUNTIFS(INCAPACIDADES!$C$1:$C$51,$I474,INCAPACIDADES!N$1:N$51,Q$1))&gt;0,2,IF(VLOOKUP($C474,BD!$D$1:$F$501,3,0)&gt;Q$1,0,3))),"")</f>
        <v/>
      </c>
      <c r="CL474" s="23" t="str">
        <f>+IF(AND(LEN($I474)&gt;5),IF(AND($J474&gt;R$1,$J474&lt;=$AO$1),1,IF((COUNTIFS(INCAPACIDADES!$C$1:$C$51,$I474,INCAPACIDADES!O$1:O$51,R$1))&gt;0,2,IF(VLOOKUP($C474,BD!$D$1:$F$501,3,0)&gt;R$1,0,3))),"")</f>
        <v/>
      </c>
      <c r="CM474" s="23" t="str">
        <f>+IF(AND(LEN($I474)&gt;5),IF(AND($J474&gt;S$1,$J474&lt;=$AO$1),1,IF((COUNTIFS(INCAPACIDADES!$C$1:$C$51,$I474,INCAPACIDADES!P$1:P$51,S$1))&gt;0,2,IF(VLOOKUP($C474,BD!$D$1:$F$501,3,0)&gt;S$1,0,3))),"")</f>
        <v/>
      </c>
      <c r="CN474" s="23" t="str">
        <f>+IF(AND(LEN($I474)&gt;5),IF(AND($J474&gt;T$1,$J474&lt;=$AO$1),1,IF((COUNTIFS(INCAPACIDADES!$C$1:$C$51,$I474,INCAPACIDADES!Q$1:Q$51,T$1))&gt;0,2,IF(VLOOKUP($C474,BD!$D$1:$F$501,3,0)&gt;T$1,0,3))),"")</f>
        <v/>
      </c>
      <c r="CO474" s="23" t="str">
        <f>+IF(AND(LEN($I474)&gt;5),IF(AND($J474&gt;U$1,$J474&lt;=$AO$1),1,IF((COUNTIFS(INCAPACIDADES!$C$1:$C$51,$I474,INCAPACIDADES!R$1:R$51,U$1))&gt;0,2,IF(VLOOKUP($C474,BD!$D$1:$F$501,3,0)&gt;U$1,0,3))),"")</f>
        <v/>
      </c>
      <c r="CP474" s="23" t="str">
        <f>+IF(AND(LEN($I474)&gt;5),IF(AND($J474&gt;V$1,$J474&lt;=$AO$1),1,IF((COUNTIFS(INCAPACIDADES!$C$1:$C$51,$I474,INCAPACIDADES!S$1:S$51,V$1))&gt;0,2,IF(VLOOKUP($C474,BD!$D$1:$F$501,3,0)&gt;V$1,0,3))),"")</f>
        <v/>
      </c>
      <c r="CQ474" s="23" t="str">
        <f>+IF(AND(LEN($I474)&gt;5),IF(AND($J474&gt;W$1,$J474&lt;=$AO$1),1,IF((COUNTIFS(INCAPACIDADES!$C$1:$C$51,$I474,INCAPACIDADES!T$1:T$51,W$1))&gt;0,2,IF(VLOOKUP($C474,BD!$D$1:$F$501,3,0)&gt;W$1,0,3))),"")</f>
        <v/>
      </c>
      <c r="CR474" s="23" t="str">
        <f>+IF(AND(LEN($I474)&gt;5),IF(AND($J474&gt;X$1,$J474&lt;=$AO$1),1,IF((COUNTIFS(INCAPACIDADES!$C$1:$C$51,$I474,INCAPACIDADES!U$1:U$51,X$1))&gt;0,2,IF(VLOOKUP($C474,BD!$D$1:$F$501,3,0)&gt;X$1,0,3))),"")</f>
        <v/>
      </c>
      <c r="CS474" s="23" t="str">
        <f>+IF(AND(LEN($I474)&gt;5),IF(AND($J474&gt;Y$1,$J474&lt;=$AO$1),1,IF((COUNTIFS(INCAPACIDADES!$C$1:$C$51,$I474,INCAPACIDADES!V$1:V$51,Y$1))&gt;0,2,IF(VLOOKUP($C474,BD!$D$1:$F$501,3,0)&gt;Y$1,0,3))),"")</f>
        <v/>
      </c>
      <c r="CT474" s="23" t="str">
        <f>+IF(AND(LEN($I474)&gt;5),IF(AND($J474&gt;Z$1,$J474&lt;=$AO$1),1,IF((COUNTIFS(INCAPACIDADES!$C$1:$C$51,$I474,INCAPACIDADES!W$1:W$51,Z$1))&gt;0,2,IF(VLOOKUP($C474,BD!$D$1:$F$501,3,0)&gt;Z$1,0,3))),"")</f>
        <v/>
      </c>
      <c r="CU474" s="23" t="str">
        <f>+IF(AND(LEN($I474)&gt;5),IF(AND($J474&gt;AA$1,$J474&lt;=$AO$1),1,IF((COUNTIFS(INCAPACIDADES!$C$1:$C$51,$I474,INCAPACIDADES!X$1:X$51,AA$1))&gt;0,2,IF(VLOOKUP($C474,BD!$D$1:$F$501,3,0)&gt;AA$1,0,3))),"")</f>
        <v/>
      </c>
      <c r="CV474" s="23" t="str">
        <f>+IF(AND(LEN($I474)&gt;5),IF(AND($J474&gt;AB$1,$J474&lt;=$AO$1),1,IF((COUNTIFS(INCAPACIDADES!$C$1:$C$51,$I474,INCAPACIDADES!Y$1:Y$51,AB$1))&gt;0,2,IF(VLOOKUP($C474,BD!$D$1:$F$501,3,0)&gt;AB$1,0,3))),"")</f>
        <v/>
      </c>
      <c r="CW474" s="23" t="str">
        <f>+IF(AND(LEN($I474)&gt;5),IF(AND($J474&gt;AC$1,$J474&lt;=$AO$1),1,IF((COUNTIFS(INCAPACIDADES!$C$1:$C$51,$I474,INCAPACIDADES!Z$1:Z$51,AC$1))&gt;0,2,IF(VLOOKUP($C474,BD!$D$1:$F$501,3,0)&gt;AC$1,0,3))),"")</f>
        <v/>
      </c>
      <c r="CX474" s="23" t="str">
        <f>+IF(AND(LEN($I474)&gt;5),IF(AND($J474&gt;AD$1,$J474&lt;=$AO$1),1,IF((COUNTIFS(INCAPACIDADES!$C$1:$C$51,$I474,INCAPACIDADES!AA$1:AA$51,AD$1))&gt;0,2,IF(VLOOKUP($C474,BD!$D$1:$F$501,3,0)&gt;AD$1,0,3))),"")</f>
        <v/>
      </c>
      <c r="CY474" s="23" t="str">
        <f>+IF(AND(LEN($I474)&gt;5),IF(AND($J474&gt;AE$1,$J474&lt;=$AO$1),1,IF((COUNTIFS(INCAPACIDADES!$C$1:$C$51,$I474,INCAPACIDADES!AB$1:AB$51,AE$1))&gt;0,2,IF(VLOOKUP($C474,BD!$D$1:$F$501,3,0)&gt;AE$1,0,3))),"")</f>
        <v/>
      </c>
      <c r="CZ474" s="23" t="str">
        <f>+IF(AND(LEN($I474)&gt;5),IF(AND($J474&gt;AF$1,$J474&lt;=$AO$1),1,IF((COUNTIFS(INCAPACIDADES!$C$1:$C$51,$I474,INCAPACIDADES!AC$1:AC$51,AF$1))&gt;0,2,IF(VLOOKUP($C474,BD!$D$1:$F$501,3,0)&gt;AF$1,0,3))),"")</f>
        <v/>
      </c>
      <c r="DA474" s="23" t="str">
        <f>+IF(AND(LEN($I474)&gt;5),IF(AND($J474&gt;AG$1,$J474&lt;=$AO$1),1,IF((COUNTIFS(INCAPACIDADES!$C$1:$C$51,$I474,INCAPACIDADES!AD$1:AD$51,AG$1))&gt;0,2,IF(VLOOKUP($C474,BD!$D$1:$F$501,3,0)&gt;AG$1,0,3))),"")</f>
        <v/>
      </c>
      <c r="DB474" s="23" t="str">
        <f>+IF(AND(LEN($I474)&gt;5),IF(AND($J474&gt;AH$1,$J474&lt;=$AO$1),1,IF((COUNTIFS(INCAPACIDADES!$C$1:$C$51,$I474,INCAPACIDADES!AE$1:AE$51,AH$1))&gt;0,2,IF(VLOOKUP($C474,BD!$D$1:$F$501,3,0)&gt;AH$1,0,3))),"")</f>
        <v/>
      </c>
      <c r="DC474" s="23" t="str">
        <f>+IF(AND(LEN($I474)&gt;5),IF(AND($J474&gt;AI$1,$J474&lt;=$AO$1),1,IF((COUNTIFS(INCAPACIDADES!$C$1:$C$51,$I474,INCAPACIDADES!AF$1:AF$51,AI$1))&gt;0,2,IF(VLOOKUP($C474,BD!$D$1:$F$501,3,0)&gt;AI$1,0,3))),"")</f>
        <v/>
      </c>
      <c r="DD474" s="23" t="str">
        <f>+IF(AND(LEN($I474)&gt;5),IF(AND($J474&gt;AJ$1,$J474&lt;=$AO$1),1,IF((COUNTIFS(INCAPACIDADES!$C$1:$C$51,$I474,INCAPACIDADES!AG$1:AG$51,AJ$1))&gt;0,2,IF(VLOOKUP($C474,BD!$D$1:$F$501,3,0)&gt;AJ$1,0,3))),"")</f>
        <v/>
      </c>
      <c r="DE474" s="23" t="str">
        <f>+IF(AND(LEN($I474)&gt;5),IF(AND($J474&gt;AK$1,$J474&lt;=$AO$1),1,IF((COUNTIFS(INCAPACIDADES!$C$1:$C$51,$I474,INCAPACIDADES!AH$1:AH$51,AK$1))&gt;0,2,IF(VLOOKUP($C474,BD!$D$1:$F$501,3,0)&gt;AK$1,0,3))),"")</f>
        <v/>
      </c>
      <c r="DF474" s="23" t="str">
        <f>+IF(AND(LEN($I474)&gt;5),IF(AND($J474&gt;AL$1,$J474&lt;=$AO$1),1,IF((COUNTIFS(INCAPACIDADES!$C$1:$C$51,$I474,INCAPACIDADES!AI$1:AI$51,AL$1))&gt;0,2,IF(VLOOKUP($C474,BD!$D$1:$F$501,3,0)&gt;AL$1,0,3))),"")</f>
        <v/>
      </c>
      <c r="DG474" s="23" t="str">
        <f>+IF(AND(LEN($I474)&gt;5),IF(AND($J474&gt;AM$1,$J474&lt;=$AO$1),1,IF((COUNTIFS(INCAPACIDADES!$C$1:$C$51,$I474,INCAPACIDADES!AJ$1:AJ$51,AM$1))&gt;0,2,IF(VLOOKUP($C474,BD!$D$1:$F$501,3,0)&gt;AM$1,0,3))),"")</f>
        <v/>
      </c>
      <c r="DH474" s="23" t="str">
        <f>+IF(AND(LEN($I474)&gt;5),IF(AND($J474&gt;AN$1,$J474&lt;=$AO$1),1,IF((COUNTIFS(INCAPACIDADES!$C$1:$C$51,$I474,INCAPACIDADES!AK$1:AK$51,AN$1))&gt;0,2,IF(VLOOKUP($C474,BD!$D$1:$F$501,3,0)&gt;AN$1,0,3))),"")</f>
        <v/>
      </c>
      <c r="DI474" s="23" t="str">
        <f>+IF(AND(LEN($I474)&gt;5),IF(AND($J474&gt;AO$1,$J474&lt;=$AO$1),1,IF((COUNTIFS(INCAPACIDADES!$C$1:$C$51,$I474,INCAPACIDADES!AL$1:AL$51,AO$1))&gt;0,2,IF(VLOOKUP($C474,BD!$D$1:$F$501,3,0)&gt;AO$1,0,3))),"")</f>
        <v/>
      </c>
      <c r="DJ474" s="23" t="str">
        <f>+IF(LEN($I474)&gt;5,IF(ISERROR(VLOOKUP(N474,'CODIGO PAGO'!$B$2:$B$20,1,0)),1,IF(OR(AND(CH474=1,N474&lt;&gt;"N"),AND(CH474=3,N474&lt;&gt;"B"),AND(CH474=2,LEFT(TRIM(N474),1)&lt;&gt;"I")),1,IF(OR(AND(CH474=0,N474="N"),AND(CH474=0,N474="B"),AND(CH474=0,LEFT(TRIM(N474),1)="I")),1,0))),"")</f>
        <v/>
      </c>
      <c r="DK474" s="23" t="str">
        <f t="shared" si="279"/>
        <v/>
      </c>
      <c r="DL474" s="23" t="str">
        <f>+IF(LEN($I474)&gt;5,IF(ISERROR(VLOOKUP(P474,'CODIGO PAGO'!$B$2:$B$20,1,0)),1,IF(OR(AND(CJ474=1,P474&lt;&gt;"N"),AND(CJ474=3,P474&lt;&gt;"B"),AND(CJ474=2,LEFT(TRIM(P474),1)&lt;&gt;"I")),1,IF(OR(AND(CJ474=0,P474="N"),AND(CJ474=0,P474="B"),AND(CJ474=0,LEFT(TRIM(P474),1)="I")),1,0))),"")</f>
        <v/>
      </c>
      <c r="DM474" s="23" t="str">
        <f t="shared" si="280"/>
        <v/>
      </c>
      <c r="DN474" s="23" t="str">
        <f>+IF(LEN($I474)&gt;5,IF(ISERROR(VLOOKUP(R474,'CODIGO PAGO'!$B$2:$B$20,1,0)),1,IF(OR(AND(CL474=1,R474&lt;&gt;"N"),AND(CL474=3,R474&lt;&gt;"B"),AND(CL474=2,LEFT(TRIM(R474),1)&lt;&gt;"I")),1,IF(OR(AND(CL474=0,R474="N"),AND(CL474=0,R474="B"),AND(CL474=0,LEFT(TRIM(R474),1)="I")),1,0))),"")</f>
        <v/>
      </c>
      <c r="DO474" s="23" t="str">
        <f t="shared" si="281"/>
        <v/>
      </c>
      <c r="DP474" s="23" t="str">
        <f>+IF(LEN($I474)&gt;5,IF(ISERROR(VLOOKUP(T474,'CODIGO PAGO'!$B$2:$B$20,1,0)),1,IF(OR(AND(CN474=1,T474&lt;&gt;"N"),AND(CN474=3,T474&lt;&gt;"B"),AND(CN474=2,LEFT(TRIM(T474),1)&lt;&gt;"I")),1,IF(OR(AND(CN474=0,T474="N"),AND(CN474=0,T474="B"),AND(CN474=0,LEFT(TRIM(T474),1)="I")),1,0))),"")</f>
        <v/>
      </c>
      <c r="DQ474" s="23" t="str">
        <f t="shared" si="282"/>
        <v/>
      </c>
      <c r="DR474" s="23" t="str">
        <f>+IF(LEN($I474)&gt;5,IF(ISERROR(VLOOKUP(V474,'CODIGO PAGO'!$B$2:$B$20,1,0)),1,IF(OR(AND(CP474=1,V474&lt;&gt;"N"),AND(CP474=3,V474&lt;&gt;"B"),AND(CP474=2,LEFT(TRIM(V474),1)&lt;&gt;"I")),1,IF(OR(AND(CP474=0,V474="N"),AND(CP474=0,V474="B"),AND(CP474=0,LEFT(TRIM(V474),1)="I")),1,0))),"")</f>
        <v/>
      </c>
      <c r="DS474" s="23" t="str">
        <f t="shared" si="283"/>
        <v/>
      </c>
      <c r="DT474" s="23" t="str">
        <f>+IF(LEN($I474)&gt;5,IF(ISERROR(VLOOKUP(X474,'CODIGO PAGO'!$B$2:$B$20,1,0)),1,IF(OR(AND(CR474=1,X474&lt;&gt;"N"),AND(CR474=3,X474&lt;&gt;"B"),AND(CR474=2,LEFT(TRIM(X474),1)&lt;&gt;"I")),1,IF(OR(AND(CR474=0,X474="N"),AND(CR474=0,X474="B"),AND(CR474=0,LEFT(TRIM(X474),1)="I")),1,0))),"")</f>
        <v/>
      </c>
      <c r="DU474" s="23" t="str">
        <f t="shared" si="284"/>
        <v/>
      </c>
      <c r="DV474" s="23" t="str">
        <f>+IF(LEN($I474)&gt;5,IF(ISERROR(VLOOKUP(Z474,'CODIGO PAGO'!$B$2:$B$20,1,0)),1,IF(OR(AND(CT474=1,Z474&lt;&gt;"N"),AND(CT474=3,Z474&lt;&gt;"B"),AND(CT474=2,LEFT(TRIM(Z474),1)&lt;&gt;"I")),1,IF(OR(AND(CT474=0,Z474="N"),AND(CT474=0,Z474="B"),AND(CT474=0,LEFT(TRIM(Z474),1)="I")),1,0))),"")</f>
        <v/>
      </c>
      <c r="DW474" s="23" t="str">
        <f t="shared" si="285"/>
        <v/>
      </c>
      <c r="DX474" s="23" t="str">
        <f>+IF(LEN($I474)&gt;5,IF(ISERROR(VLOOKUP(AB474,'CODIGO PAGO'!$B$2:$B$20,1,0)),1,IF(OR(AND(CV474=1,AB474&lt;&gt;"N"),AND(CV474=3,AB474&lt;&gt;"B"),AND(CV474=2,LEFT(TRIM(AB474),1)&lt;&gt;"I")),1,IF(OR(AND(CV474=0,AB474="N"),AND(CV474=0,AB474="B"),AND(CV474=0,LEFT(TRIM(AB474),1)="I")),1,0))),"")</f>
        <v/>
      </c>
      <c r="DY474" s="23" t="str">
        <f t="shared" si="286"/>
        <v/>
      </c>
      <c r="DZ474" s="23" t="str">
        <f>+IF(LEN($I474)&gt;5,IF(ISERROR(VLOOKUP(AD474,'CODIGO PAGO'!$B$2:$B$20,1,0)),1,IF(OR(AND(CX474=1,AD474&lt;&gt;"N"),AND(CX474=3,AD474&lt;&gt;"B"),AND(CX474=2,LEFT(TRIM(AD474),1)&lt;&gt;"I")),1,IF(OR(AND(CX474=0,AD474="N"),AND(CX474=0,AD474="B"),AND(CX474=0,LEFT(TRIM(AD474),1)="I")),1,0))),"")</f>
        <v/>
      </c>
      <c r="EA474" s="23" t="str">
        <f t="shared" si="287"/>
        <v/>
      </c>
      <c r="EB474" s="23" t="str">
        <f>+IF(LEN($I474)&gt;5,IF(ISERROR(VLOOKUP(AF474,'CODIGO PAGO'!$B$2:$B$20,1,0)),1,IF(OR(AND(CZ474=1,AF474&lt;&gt;"N"),AND(CZ474=3,AF474&lt;&gt;"B"),AND(CZ474=2,LEFT(TRIM(AF474),1)&lt;&gt;"I")),1,IF(OR(AND(CZ474=0,AF474="N"),AND(CZ474=0,AF474="B"),AND(CZ474=0,LEFT(TRIM(AF474),1)="I")),1,0))),"")</f>
        <v/>
      </c>
      <c r="EC474" s="23" t="str">
        <f t="shared" si="288"/>
        <v/>
      </c>
      <c r="ED474" s="23" t="str">
        <f>+IF(LEN($I474)&gt;5,IF(ISERROR(VLOOKUP(AH474,'CODIGO PAGO'!$B$2:$B$20,1,0)),1,IF(OR(AND(DB474=1,AH474&lt;&gt;"N"),AND(DB474=3,AH474&lt;&gt;"B"),AND(DB474=2,LEFT(TRIM(AH474),1)&lt;&gt;"I")),1,IF(OR(AND(DB474=0,AH474="N"),AND(DB474=0,AH474="B"),AND(DB474=0,LEFT(TRIM(AH474),1)="I")),1,0))),"")</f>
        <v/>
      </c>
      <c r="EE474" s="23" t="str">
        <f t="shared" si="289"/>
        <v/>
      </c>
      <c r="EF474" s="23" t="str">
        <f>+IF(LEN($I474)&gt;5,IF(ISERROR(VLOOKUP(AJ474,'CODIGO PAGO'!$B$2:$B$20,1,0)),1,IF(OR(AND(DD474=1,AJ474&lt;&gt;"N"),AND(DD474=3,AJ474&lt;&gt;"B"),AND(DD474=2,LEFT(TRIM(AJ474),1)&lt;&gt;"I")),1,IF(OR(AND(DD474=0,AJ474="N"),AND(DD474=0,AJ474="B"),AND(DD474=0,LEFT(TRIM(AJ474),1)="I")),1,0))),"")</f>
        <v/>
      </c>
      <c r="EG474" s="23" t="str">
        <f t="shared" si="290"/>
        <v/>
      </c>
      <c r="EH474" s="23" t="str">
        <f>+IF(LEN($I474)&gt;5,IF(ISERROR(VLOOKUP(AL474,'CODIGO PAGO'!$B$2:$B$20,1,0)),1,IF(OR(AND(DF474=1,AL474&lt;&gt;"N"),AND(DF474=3,AL474&lt;&gt;"B"),AND(DF474=2,LEFT(TRIM(AL474),1)&lt;&gt;"I")),1,IF(OR(AND(DF474=0,AL474="N"),AND(DF474=0,AL474="B"),AND(DF474=0,LEFT(TRIM(AL474),1)="I")),1,0))),"")</f>
        <v/>
      </c>
      <c r="EI474" s="23" t="str">
        <f t="shared" si="291"/>
        <v/>
      </c>
      <c r="EJ474" s="23" t="str">
        <f>+IF(LEN($I474)&gt;5,IF(ISERROR(VLOOKUP(AN474,'CODIGO PAGO'!$B$2:$B$20,1,0)),1,IF(OR(AND(DH474=1,AN474&lt;&gt;"N"),AND(DH474=3,AN474&lt;&gt;"B"),AND(DH474=2,LEFT(TRIM(AN474),1)&lt;&gt;"I")),1,IF(OR(AND(DH474=0,AN474="N"),AND(DH474=0,AN474="B"),AND(DH474=0,LEFT(TRIM(AN474),1)="I")),1,0))),"")</f>
        <v/>
      </c>
      <c r="EK474" s="23" t="str">
        <f t="shared" si="292"/>
        <v/>
      </c>
      <c r="EL474" s="24" t="str">
        <f t="shared" si="293"/>
        <v/>
      </c>
    </row>
    <row r="475" spans="1:142" s="26" customFormat="1">
      <c r="A475" s="15" t="str">
        <f t="shared" si="259"/>
        <v/>
      </c>
      <c r="B475" s="1" t="str">
        <f>+IF(LEN(I475)&gt;5,'CODIGO PAGO'!$B$28,"")</f>
        <v/>
      </c>
      <c r="C475" s="1" t="str">
        <f>+IF(LEN($I475)&gt;5,BD!D475,"")</f>
        <v/>
      </c>
      <c r="D475" s="168" t="str">
        <f>+IF(LEN($I475)&gt;5,BD!A475,"")</f>
        <v/>
      </c>
      <c r="E475" s="1" t="str">
        <f>+IF(LEN($I475)&gt;5,BD!B475,"")</f>
        <v/>
      </c>
      <c r="F475" s="1" t="str">
        <f>+IF(LEN($I475)&gt;5,BD!C475,"")</f>
        <v/>
      </c>
      <c r="G475" s="141"/>
      <c r="H475" s="141"/>
      <c r="I475" s="1" t="str">
        <f>+IF(LEN(BD!G475)&gt;5,BD!G475,"")</f>
        <v/>
      </c>
      <c r="J475" s="167" t="str">
        <f>+IF(LEN($I475)&gt;5,BD!E475,"")</f>
        <v/>
      </c>
      <c r="K475" s="6" t="str">
        <f t="shared" si="260"/>
        <v/>
      </c>
      <c r="L475" s="87" t="str">
        <f>+IF(LEN($I475)&gt;5,BD!H475,"")</f>
        <v/>
      </c>
      <c r="M475" s="40" t="str">
        <f t="shared" si="261"/>
        <v/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4" t="str">
        <f t="shared" si="262"/>
        <v/>
      </c>
      <c r="AQ475" s="5" t="str">
        <f t="shared" si="263"/>
        <v/>
      </c>
      <c r="AR475" s="91" t="str">
        <f t="shared" si="264"/>
        <v/>
      </c>
      <c r="AS475" s="5" t="str">
        <f t="shared" si="265"/>
        <v/>
      </c>
      <c r="AT475" s="91" t="str">
        <f t="shared" si="266"/>
        <v/>
      </c>
      <c r="AU475" s="4" t="str">
        <f t="shared" si="267"/>
        <v/>
      </c>
      <c r="AV475" s="4" t="str">
        <f t="shared" si="268"/>
        <v/>
      </c>
      <c r="AW475" s="4" t="str">
        <f t="shared" si="269"/>
        <v/>
      </c>
      <c r="AX475" s="4" t="str">
        <f t="shared" si="270"/>
        <v/>
      </c>
      <c r="AY475" s="88" t="str">
        <f t="shared" si="271"/>
        <v/>
      </c>
      <c r="AZ475" s="17" t="str">
        <f t="shared" si="272"/>
        <v/>
      </c>
      <c r="BA475" s="18" t="str">
        <f t="shared" si="273"/>
        <v/>
      </c>
      <c r="BB475" s="19" t="str">
        <f>+IF(LEN(I475)&gt;5,IF(INT(RIGHT(B475,1))=9,0.5*L475*AY475,INT(MID(B475,5,LEN(B475)-4))*L475)+IFERROR(VLOOKUP(I475,AJUSTES!$A$1:$I$50,9,0),0),"")</f>
        <v/>
      </c>
      <c r="BC475" s="12"/>
      <c r="BD475" s="19" t="str">
        <f t="shared" si="274"/>
        <v/>
      </c>
      <c r="BE475" s="18" t="str">
        <f t="shared" si="275"/>
        <v/>
      </c>
      <c r="BF475" s="139" t="str">
        <f t="shared" si="276"/>
        <v/>
      </c>
      <c r="BG475" s="114"/>
      <c r="BH475" s="18" t="str">
        <f t="shared" si="277"/>
        <v/>
      </c>
      <c r="BI475" s="13"/>
      <c r="BJ475" s="12"/>
      <c r="BK475" s="12"/>
      <c r="BL475" s="145"/>
      <c r="BM475" s="12"/>
      <c r="BN475" s="12"/>
      <c r="BO475" s="12"/>
      <c r="BP475" s="12"/>
      <c r="BQ475" s="12"/>
      <c r="BR475" s="12"/>
      <c r="BS475" s="146"/>
      <c r="BT475" s="14"/>
      <c r="BU475" s="12"/>
      <c r="BV475" s="12"/>
      <c r="BW475" s="12"/>
      <c r="BX475" s="12"/>
      <c r="BY475" s="12"/>
      <c r="BZ475" s="144"/>
      <c r="CA475" s="107" t="str">
        <f>+IF(LEN($I475)&gt;5,IF(BD!F475="N/A","",BD!F475),"")</f>
        <v/>
      </c>
      <c r="CB475" s="21"/>
      <c r="CC475" s="147"/>
      <c r="CD475" s="148"/>
      <c r="CE475" s="8" t="str">
        <f>+IF(LEN(I475)&gt;5,BD!M475,"")</f>
        <v/>
      </c>
      <c r="CF475" s="16" t="str">
        <f>+IF(LEN(I475)&gt;5,BD!N475,"")</f>
        <v/>
      </c>
      <c r="CG475" s="3" t="str">
        <f t="shared" si="278"/>
        <v/>
      </c>
      <c r="CH475" s="23" t="str">
        <f>+IF(AND(LEN($I475)&gt;5),IF(AND($J475&gt;N$1,$J475&lt;=$AO$1),1,IF((COUNTIFS(INCAPACIDADES!$C$1:$C$51,$I475,INCAPACIDADES!K$1:K$51,N$1))&gt;0,2,IF(VLOOKUP($C475,BD!$D$1:$F$501,3,0)&gt;N$1,0,3))),"")</f>
        <v/>
      </c>
      <c r="CI475" s="23" t="str">
        <f>+IF(AND(LEN($I475)&gt;5),IF(AND($J475&gt;O$1,$J475&lt;=$AO$1),1,IF((COUNTIFS(INCAPACIDADES!$C$1:$C$51,$I475,INCAPACIDADES!L$1:L$51,O$1))&gt;0,2,IF(VLOOKUP($C475,BD!$D$1:$F$501,3,0)&gt;O$1,0,3))),"")</f>
        <v/>
      </c>
      <c r="CJ475" s="23" t="str">
        <f>+IF(AND(LEN($I475)&gt;5),IF(AND($J475&gt;P$1,$J475&lt;=$AO$1),1,IF((COUNTIFS(INCAPACIDADES!$C$1:$C$51,$I475,INCAPACIDADES!M$1:M$51,P$1))&gt;0,2,IF(VLOOKUP($C475,BD!$D$1:$F$501,3,0)&gt;P$1,0,3))),"")</f>
        <v/>
      </c>
      <c r="CK475" s="23" t="str">
        <f>+IF(AND(LEN($I475)&gt;5),IF(AND($J475&gt;Q$1,$J475&lt;=$AO$1),1,IF((COUNTIFS(INCAPACIDADES!$C$1:$C$51,$I475,INCAPACIDADES!N$1:N$51,Q$1))&gt;0,2,IF(VLOOKUP($C475,BD!$D$1:$F$501,3,0)&gt;Q$1,0,3))),"")</f>
        <v/>
      </c>
      <c r="CL475" s="23" t="str">
        <f>+IF(AND(LEN($I475)&gt;5),IF(AND($J475&gt;R$1,$J475&lt;=$AO$1),1,IF((COUNTIFS(INCAPACIDADES!$C$1:$C$51,$I475,INCAPACIDADES!O$1:O$51,R$1))&gt;0,2,IF(VLOOKUP($C475,BD!$D$1:$F$501,3,0)&gt;R$1,0,3))),"")</f>
        <v/>
      </c>
      <c r="CM475" s="23" t="str">
        <f>+IF(AND(LEN($I475)&gt;5),IF(AND($J475&gt;S$1,$J475&lt;=$AO$1),1,IF((COUNTIFS(INCAPACIDADES!$C$1:$C$51,$I475,INCAPACIDADES!P$1:P$51,S$1))&gt;0,2,IF(VLOOKUP($C475,BD!$D$1:$F$501,3,0)&gt;S$1,0,3))),"")</f>
        <v/>
      </c>
      <c r="CN475" s="23" t="str">
        <f>+IF(AND(LEN($I475)&gt;5),IF(AND($J475&gt;T$1,$J475&lt;=$AO$1),1,IF((COUNTIFS(INCAPACIDADES!$C$1:$C$51,$I475,INCAPACIDADES!Q$1:Q$51,T$1))&gt;0,2,IF(VLOOKUP($C475,BD!$D$1:$F$501,3,0)&gt;T$1,0,3))),"")</f>
        <v/>
      </c>
      <c r="CO475" s="23" t="str">
        <f>+IF(AND(LEN($I475)&gt;5),IF(AND($J475&gt;U$1,$J475&lt;=$AO$1),1,IF((COUNTIFS(INCAPACIDADES!$C$1:$C$51,$I475,INCAPACIDADES!R$1:R$51,U$1))&gt;0,2,IF(VLOOKUP($C475,BD!$D$1:$F$501,3,0)&gt;U$1,0,3))),"")</f>
        <v/>
      </c>
      <c r="CP475" s="23" t="str">
        <f>+IF(AND(LEN($I475)&gt;5),IF(AND($J475&gt;V$1,$J475&lt;=$AO$1),1,IF((COUNTIFS(INCAPACIDADES!$C$1:$C$51,$I475,INCAPACIDADES!S$1:S$51,V$1))&gt;0,2,IF(VLOOKUP($C475,BD!$D$1:$F$501,3,0)&gt;V$1,0,3))),"")</f>
        <v/>
      </c>
      <c r="CQ475" s="23" t="str">
        <f>+IF(AND(LEN($I475)&gt;5),IF(AND($J475&gt;W$1,$J475&lt;=$AO$1),1,IF((COUNTIFS(INCAPACIDADES!$C$1:$C$51,$I475,INCAPACIDADES!T$1:T$51,W$1))&gt;0,2,IF(VLOOKUP($C475,BD!$D$1:$F$501,3,0)&gt;W$1,0,3))),"")</f>
        <v/>
      </c>
      <c r="CR475" s="23" t="str">
        <f>+IF(AND(LEN($I475)&gt;5),IF(AND($J475&gt;X$1,$J475&lt;=$AO$1),1,IF((COUNTIFS(INCAPACIDADES!$C$1:$C$51,$I475,INCAPACIDADES!U$1:U$51,X$1))&gt;0,2,IF(VLOOKUP($C475,BD!$D$1:$F$501,3,0)&gt;X$1,0,3))),"")</f>
        <v/>
      </c>
      <c r="CS475" s="23" t="str">
        <f>+IF(AND(LEN($I475)&gt;5),IF(AND($J475&gt;Y$1,$J475&lt;=$AO$1),1,IF((COUNTIFS(INCAPACIDADES!$C$1:$C$51,$I475,INCAPACIDADES!V$1:V$51,Y$1))&gt;0,2,IF(VLOOKUP($C475,BD!$D$1:$F$501,3,0)&gt;Y$1,0,3))),"")</f>
        <v/>
      </c>
      <c r="CT475" s="23" t="str">
        <f>+IF(AND(LEN($I475)&gt;5),IF(AND($J475&gt;Z$1,$J475&lt;=$AO$1),1,IF((COUNTIFS(INCAPACIDADES!$C$1:$C$51,$I475,INCAPACIDADES!W$1:W$51,Z$1))&gt;0,2,IF(VLOOKUP($C475,BD!$D$1:$F$501,3,0)&gt;Z$1,0,3))),"")</f>
        <v/>
      </c>
      <c r="CU475" s="23" t="str">
        <f>+IF(AND(LEN($I475)&gt;5),IF(AND($J475&gt;AA$1,$J475&lt;=$AO$1),1,IF((COUNTIFS(INCAPACIDADES!$C$1:$C$51,$I475,INCAPACIDADES!X$1:X$51,AA$1))&gt;0,2,IF(VLOOKUP($C475,BD!$D$1:$F$501,3,0)&gt;AA$1,0,3))),"")</f>
        <v/>
      </c>
      <c r="CV475" s="23" t="str">
        <f>+IF(AND(LEN($I475)&gt;5),IF(AND($J475&gt;AB$1,$J475&lt;=$AO$1),1,IF((COUNTIFS(INCAPACIDADES!$C$1:$C$51,$I475,INCAPACIDADES!Y$1:Y$51,AB$1))&gt;0,2,IF(VLOOKUP($C475,BD!$D$1:$F$501,3,0)&gt;AB$1,0,3))),"")</f>
        <v/>
      </c>
      <c r="CW475" s="23" t="str">
        <f>+IF(AND(LEN($I475)&gt;5),IF(AND($J475&gt;AC$1,$J475&lt;=$AO$1),1,IF((COUNTIFS(INCAPACIDADES!$C$1:$C$51,$I475,INCAPACIDADES!Z$1:Z$51,AC$1))&gt;0,2,IF(VLOOKUP($C475,BD!$D$1:$F$501,3,0)&gt;AC$1,0,3))),"")</f>
        <v/>
      </c>
      <c r="CX475" s="23" t="str">
        <f>+IF(AND(LEN($I475)&gt;5),IF(AND($J475&gt;AD$1,$J475&lt;=$AO$1),1,IF((COUNTIFS(INCAPACIDADES!$C$1:$C$51,$I475,INCAPACIDADES!AA$1:AA$51,AD$1))&gt;0,2,IF(VLOOKUP($C475,BD!$D$1:$F$501,3,0)&gt;AD$1,0,3))),"")</f>
        <v/>
      </c>
      <c r="CY475" s="23" t="str">
        <f>+IF(AND(LEN($I475)&gt;5),IF(AND($J475&gt;AE$1,$J475&lt;=$AO$1),1,IF((COUNTIFS(INCAPACIDADES!$C$1:$C$51,$I475,INCAPACIDADES!AB$1:AB$51,AE$1))&gt;0,2,IF(VLOOKUP($C475,BD!$D$1:$F$501,3,0)&gt;AE$1,0,3))),"")</f>
        <v/>
      </c>
      <c r="CZ475" s="23" t="str">
        <f>+IF(AND(LEN($I475)&gt;5),IF(AND($J475&gt;AF$1,$J475&lt;=$AO$1),1,IF((COUNTIFS(INCAPACIDADES!$C$1:$C$51,$I475,INCAPACIDADES!AC$1:AC$51,AF$1))&gt;0,2,IF(VLOOKUP($C475,BD!$D$1:$F$501,3,0)&gt;AF$1,0,3))),"")</f>
        <v/>
      </c>
      <c r="DA475" s="23" t="str">
        <f>+IF(AND(LEN($I475)&gt;5),IF(AND($J475&gt;AG$1,$J475&lt;=$AO$1),1,IF((COUNTIFS(INCAPACIDADES!$C$1:$C$51,$I475,INCAPACIDADES!AD$1:AD$51,AG$1))&gt;0,2,IF(VLOOKUP($C475,BD!$D$1:$F$501,3,0)&gt;AG$1,0,3))),"")</f>
        <v/>
      </c>
      <c r="DB475" s="23" t="str">
        <f>+IF(AND(LEN($I475)&gt;5),IF(AND($J475&gt;AH$1,$J475&lt;=$AO$1),1,IF((COUNTIFS(INCAPACIDADES!$C$1:$C$51,$I475,INCAPACIDADES!AE$1:AE$51,AH$1))&gt;0,2,IF(VLOOKUP($C475,BD!$D$1:$F$501,3,0)&gt;AH$1,0,3))),"")</f>
        <v/>
      </c>
      <c r="DC475" s="23" t="str">
        <f>+IF(AND(LEN($I475)&gt;5),IF(AND($J475&gt;AI$1,$J475&lt;=$AO$1),1,IF((COUNTIFS(INCAPACIDADES!$C$1:$C$51,$I475,INCAPACIDADES!AF$1:AF$51,AI$1))&gt;0,2,IF(VLOOKUP($C475,BD!$D$1:$F$501,3,0)&gt;AI$1,0,3))),"")</f>
        <v/>
      </c>
      <c r="DD475" s="23" t="str">
        <f>+IF(AND(LEN($I475)&gt;5),IF(AND($J475&gt;AJ$1,$J475&lt;=$AO$1),1,IF((COUNTIFS(INCAPACIDADES!$C$1:$C$51,$I475,INCAPACIDADES!AG$1:AG$51,AJ$1))&gt;0,2,IF(VLOOKUP($C475,BD!$D$1:$F$501,3,0)&gt;AJ$1,0,3))),"")</f>
        <v/>
      </c>
      <c r="DE475" s="23" t="str">
        <f>+IF(AND(LEN($I475)&gt;5),IF(AND($J475&gt;AK$1,$J475&lt;=$AO$1),1,IF((COUNTIFS(INCAPACIDADES!$C$1:$C$51,$I475,INCAPACIDADES!AH$1:AH$51,AK$1))&gt;0,2,IF(VLOOKUP($C475,BD!$D$1:$F$501,3,0)&gt;AK$1,0,3))),"")</f>
        <v/>
      </c>
      <c r="DF475" s="23" t="str">
        <f>+IF(AND(LEN($I475)&gt;5),IF(AND($J475&gt;AL$1,$J475&lt;=$AO$1),1,IF((COUNTIFS(INCAPACIDADES!$C$1:$C$51,$I475,INCAPACIDADES!AI$1:AI$51,AL$1))&gt;0,2,IF(VLOOKUP($C475,BD!$D$1:$F$501,3,0)&gt;AL$1,0,3))),"")</f>
        <v/>
      </c>
      <c r="DG475" s="23" t="str">
        <f>+IF(AND(LEN($I475)&gt;5),IF(AND($J475&gt;AM$1,$J475&lt;=$AO$1),1,IF((COUNTIFS(INCAPACIDADES!$C$1:$C$51,$I475,INCAPACIDADES!AJ$1:AJ$51,AM$1))&gt;0,2,IF(VLOOKUP($C475,BD!$D$1:$F$501,3,0)&gt;AM$1,0,3))),"")</f>
        <v/>
      </c>
      <c r="DH475" s="23" t="str">
        <f>+IF(AND(LEN($I475)&gt;5),IF(AND($J475&gt;AN$1,$J475&lt;=$AO$1),1,IF((COUNTIFS(INCAPACIDADES!$C$1:$C$51,$I475,INCAPACIDADES!AK$1:AK$51,AN$1))&gt;0,2,IF(VLOOKUP($C475,BD!$D$1:$F$501,3,0)&gt;AN$1,0,3))),"")</f>
        <v/>
      </c>
      <c r="DI475" s="23" t="str">
        <f>+IF(AND(LEN($I475)&gt;5),IF(AND($J475&gt;AO$1,$J475&lt;=$AO$1),1,IF((COUNTIFS(INCAPACIDADES!$C$1:$C$51,$I475,INCAPACIDADES!AL$1:AL$51,AO$1))&gt;0,2,IF(VLOOKUP($C475,BD!$D$1:$F$501,3,0)&gt;AO$1,0,3))),"")</f>
        <v/>
      </c>
      <c r="DJ475" s="23" t="str">
        <f>+IF(LEN($I475)&gt;5,IF(ISERROR(VLOOKUP(N475,'CODIGO PAGO'!$B$2:$B$20,1,0)),1,IF(OR(AND(CH475=1,N475&lt;&gt;"N"),AND(CH475=3,N475&lt;&gt;"B"),AND(CH475=2,LEFT(TRIM(N475),1)&lt;&gt;"I")),1,IF(OR(AND(CH475=0,N475="N"),AND(CH475=0,N475="B"),AND(CH475=0,LEFT(TRIM(N475),1)="I")),1,0))),"")</f>
        <v/>
      </c>
      <c r="DK475" s="23" t="str">
        <f t="shared" si="279"/>
        <v/>
      </c>
      <c r="DL475" s="23" t="str">
        <f>+IF(LEN($I475)&gt;5,IF(ISERROR(VLOOKUP(P475,'CODIGO PAGO'!$B$2:$B$20,1,0)),1,IF(OR(AND(CJ475=1,P475&lt;&gt;"N"),AND(CJ475=3,P475&lt;&gt;"B"),AND(CJ475=2,LEFT(TRIM(P475),1)&lt;&gt;"I")),1,IF(OR(AND(CJ475=0,P475="N"),AND(CJ475=0,P475="B"),AND(CJ475=0,LEFT(TRIM(P475),1)="I")),1,0))),"")</f>
        <v/>
      </c>
      <c r="DM475" s="23" t="str">
        <f t="shared" si="280"/>
        <v/>
      </c>
      <c r="DN475" s="23" t="str">
        <f>+IF(LEN($I475)&gt;5,IF(ISERROR(VLOOKUP(R475,'CODIGO PAGO'!$B$2:$B$20,1,0)),1,IF(OR(AND(CL475=1,R475&lt;&gt;"N"),AND(CL475=3,R475&lt;&gt;"B"),AND(CL475=2,LEFT(TRIM(R475),1)&lt;&gt;"I")),1,IF(OR(AND(CL475=0,R475="N"),AND(CL475=0,R475="B"),AND(CL475=0,LEFT(TRIM(R475),1)="I")),1,0))),"")</f>
        <v/>
      </c>
      <c r="DO475" s="23" t="str">
        <f t="shared" si="281"/>
        <v/>
      </c>
      <c r="DP475" s="23" t="str">
        <f>+IF(LEN($I475)&gt;5,IF(ISERROR(VLOOKUP(T475,'CODIGO PAGO'!$B$2:$B$20,1,0)),1,IF(OR(AND(CN475=1,T475&lt;&gt;"N"),AND(CN475=3,T475&lt;&gt;"B"),AND(CN475=2,LEFT(TRIM(T475),1)&lt;&gt;"I")),1,IF(OR(AND(CN475=0,T475="N"),AND(CN475=0,T475="B"),AND(CN475=0,LEFT(TRIM(T475),1)="I")),1,0))),"")</f>
        <v/>
      </c>
      <c r="DQ475" s="23" t="str">
        <f t="shared" si="282"/>
        <v/>
      </c>
      <c r="DR475" s="23" t="str">
        <f>+IF(LEN($I475)&gt;5,IF(ISERROR(VLOOKUP(V475,'CODIGO PAGO'!$B$2:$B$20,1,0)),1,IF(OR(AND(CP475=1,V475&lt;&gt;"N"),AND(CP475=3,V475&lt;&gt;"B"),AND(CP475=2,LEFT(TRIM(V475),1)&lt;&gt;"I")),1,IF(OR(AND(CP475=0,V475="N"),AND(CP475=0,V475="B"),AND(CP475=0,LEFT(TRIM(V475),1)="I")),1,0))),"")</f>
        <v/>
      </c>
      <c r="DS475" s="23" t="str">
        <f t="shared" si="283"/>
        <v/>
      </c>
      <c r="DT475" s="23" t="str">
        <f>+IF(LEN($I475)&gt;5,IF(ISERROR(VLOOKUP(X475,'CODIGO PAGO'!$B$2:$B$20,1,0)),1,IF(OR(AND(CR475=1,X475&lt;&gt;"N"),AND(CR475=3,X475&lt;&gt;"B"),AND(CR475=2,LEFT(TRIM(X475),1)&lt;&gt;"I")),1,IF(OR(AND(CR475=0,X475="N"),AND(CR475=0,X475="B"),AND(CR475=0,LEFT(TRIM(X475),1)="I")),1,0))),"")</f>
        <v/>
      </c>
      <c r="DU475" s="23" t="str">
        <f t="shared" si="284"/>
        <v/>
      </c>
      <c r="DV475" s="23" t="str">
        <f>+IF(LEN($I475)&gt;5,IF(ISERROR(VLOOKUP(Z475,'CODIGO PAGO'!$B$2:$B$20,1,0)),1,IF(OR(AND(CT475=1,Z475&lt;&gt;"N"),AND(CT475=3,Z475&lt;&gt;"B"),AND(CT475=2,LEFT(TRIM(Z475),1)&lt;&gt;"I")),1,IF(OR(AND(CT475=0,Z475="N"),AND(CT475=0,Z475="B"),AND(CT475=0,LEFT(TRIM(Z475),1)="I")),1,0))),"")</f>
        <v/>
      </c>
      <c r="DW475" s="23" t="str">
        <f t="shared" si="285"/>
        <v/>
      </c>
      <c r="DX475" s="23" t="str">
        <f>+IF(LEN($I475)&gt;5,IF(ISERROR(VLOOKUP(AB475,'CODIGO PAGO'!$B$2:$B$20,1,0)),1,IF(OR(AND(CV475=1,AB475&lt;&gt;"N"),AND(CV475=3,AB475&lt;&gt;"B"),AND(CV475=2,LEFT(TRIM(AB475),1)&lt;&gt;"I")),1,IF(OR(AND(CV475=0,AB475="N"),AND(CV475=0,AB475="B"),AND(CV475=0,LEFT(TRIM(AB475),1)="I")),1,0))),"")</f>
        <v/>
      </c>
      <c r="DY475" s="23" t="str">
        <f t="shared" si="286"/>
        <v/>
      </c>
      <c r="DZ475" s="23" t="str">
        <f>+IF(LEN($I475)&gt;5,IF(ISERROR(VLOOKUP(AD475,'CODIGO PAGO'!$B$2:$B$20,1,0)),1,IF(OR(AND(CX475=1,AD475&lt;&gt;"N"),AND(CX475=3,AD475&lt;&gt;"B"),AND(CX475=2,LEFT(TRIM(AD475),1)&lt;&gt;"I")),1,IF(OR(AND(CX475=0,AD475="N"),AND(CX475=0,AD475="B"),AND(CX475=0,LEFT(TRIM(AD475),1)="I")),1,0))),"")</f>
        <v/>
      </c>
      <c r="EA475" s="23" t="str">
        <f t="shared" si="287"/>
        <v/>
      </c>
      <c r="EB475" s="23" t="str">
        <f>+IF(LEN($I475)&gt;5,IF(ISERROR(VLOOKUP(AF475,'CODIGO PAGO'!$B$2:$B$20,1,0)),1,IF(OR(AND(CZ475=1,AF475&lt;&gt;"N"),AND(CZ475=3,AF475&lt;&gt;"B"),AND(CZ475=2,LEFT(TRIM(AF475),1)&lt;&gt;"I")),1,IF(OR(AND(CZ475=0,AF475="N"),AND(CZ475=0,AF475="B"),AND(CZ475=0,LEFT(TRIM(AF475),1)="I")),1,0))),"")</f>
        <v/>
      </c>
      <c r="EC475" s="23" t="str">
        <f t="shared" si="288"/>
        <v/>
      </c>
      <c r="ED475" s="23" t="str">
        <f>+IF(LEN($I475)&gt;5,IF(ISERROR(VLOOKUP(AH475,'CODIGO PAGO'!$B$2:$B$20,1,0)),1,IF(OR(AND(DB475=1,AH475&lt;&gt;"N"),AND(DB475=3,AH475&lt;&gt;"B"),AND(DB475=2,LEFT(TRIM(AH475),1)&lt;&gt;"I")),1,IF(OR(AND(DB475=0,AH475="N"),AND(DB475=0,AH475="B"),AND(DB475=0,LEFT(TRIM(AH475),1)="I")),1,0))),"")</f>
        <v/>
      </c>
      <c r="EE475" s="23" t="str">
        <f t="shared" si="289"/>
        <v/>
      </c>
      <c r="EF475" s="23" t="str">
        <f>+IF(LEN($I475)&gt;5,IF(ISERROR(VLOOKUP(AJ475,'CODIGO PAGO'!$B$2:$B$20,1,0)),1,IF(OR(AND(DD475=1,AJ475&lt;&gt;"N"),AND(DD475=3,AJ475&lt;&gt;"B"),AND(DD475=2,LEFT(TRIM(AJ475),1)&lt;&gt;"I")),1,IF(OR(AND(DD475=0,AJ475="N"),AND(DD475=0,AJ475="B"),AND(DD475=0,LEFT(TRIM(AJ475),1)="I")),1,0))),"")</f>
        <v/>
      </c>
      <c r="EG475" s="23" t="str">
        <f t="shared" si="290"/>
        <v/>
      </c>
      <c r="EH475" s="23" t="str">
        <f>+IF(LEN($I475)&gt;5,IF(ISERROR(VLOOKUP(AL475,'CODIGO PAGO'!$B$2:$B$20,1,0)),1,IF(OR(AND(DF475=1,AL475&lt;&gt;"N"),AND(DF475=3,AL475&lt;&gt;"B"),AND(DF475=2,LEFT(TRIM(AL475),1)&lt;&gt;"I")),1,IF(OR(AND(DF475=0,AL475="N"),AND(DF475=0,AL475="B"),AND(DF475=0,LEFT(TRIM(AL475),1)="I")),1,0))),"")</f>
        <v/>
      </c>
      <c r="EI475" s="23" t="str">
        <f t="shared" si="291"/>
        <v/>
      </c>
      <c r="EJ475" s="23" t="str">
        <f>+IF(LEN($I475)&gt;5,IF(ISERROR(VLOOKUP(AN475,'CODIGO PAGO'!$B$2:$B$20,1,0)),1,IF(OR(AND(DH475=1,AN475&lt;&gt;"N"),AND(DH475=3,AN475&lt;&gt;"B"),AND(DH475=2,LEFT(TRIM(AN475),1)&lt;&gt;"I")),1,IF(OR(AND(DH475=0,AN475="N"),AND(DH475=0,AN475="B"),AND(DH475=0,LEFT(TRIM(AN475),1)="I")),1,0))),"")</f>
        <v/>
      </c>
      <c r="EK475" s="23" t="str">
        <f t="shared" si="292"/>
        <v/>
      </c>
      <c r="EL475" s="24" t="str">
        <f t="shared" si="293"/>
        <v/>
      </c>
    </row>
    <row r="476" spans="1:142" s="26" customFormat="1">
      <c r="A476" s="15" t="str">
        <f t="shared" si="259"/>
        <v/>
      </c>
      <c r="B476" s="1" t="str">
        <f>+IF(LEN(I476)&gt;5,'CODIGO PAGO'!$B$28,"")</f>
        <v/>
      </c>
      <c r="C476" s="1" t="str">
        <f>+IF(LEN($I476)&gt;5,BD!D476,"")</f>
        <v/>
      </c>
      <c r="D476" s="168" t="str">
        <f>+IF(LEN($I476)&gt;5,BD!A476,"")</f>
        <v/>
      </c>
      <c r="E476" s="1" t="str">
        <f>+IF(LEN($I476)&gt;5,BD!B476,"")</f>
        <v/>
      </c>
      <c r="F476" s="1" t="str">
        <f>+IF(LEN($I476)&gt;5,BD!C476,"")</f>
        <v/>
      </c>
      <c r="G476" s="141"/>
      <c r="H476" s="141"/>
      <c r="I476" s="1" t="str">
        <f>+IF(LEN(BD!G476)&gt;5,BD!G476,"")</f>
        <v/>
      </c>
      <c r="J476" s="167" t="str">
        <f>+IF(LEN($I476)&gt;5,BD!E476,"")</f>
        <v/>
      </c>
      <c r="K476" s="6" t="str">
        <f t="shared" si="260"/>
        <v/>
      </c>
      <c r="L476" s="87" t="str">
        <f>+IF(LEN($I476)&gt;5,BD!H476,"")</f>
        <v/>
      </c>
      <c r="M476" s="40" t="str">
        <f t="shared" si="261"/>
        <v/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4" t="str">
        <f t="shared" si="262"/>
        <v/>
      </c>
      <c r="AQ476" s="5" t="str">
        <f t="shared" si="263"/>
        <v/>
      </c>
      <c r="AR476" s="91" t="str">
        <f t="shared" si="264"/>
        <v/>
      </c>
      <c r="AS476" s="5" t="str">
        <f t="shared" si="265"/>
        <v/>
      </c>
      <c r="AT476" s="91" t="str">
        <f t="shared" si="266"/>
        <v/>
      </c>
      <c r="AU476" s="4" t="str">
        <f t="shared" si="267"/>
        <v/>
      </c>
      <c r="AV476" s="4" t="str">
        <f t="shared" si="268"/>
        <v/>
      </c>
      <c r="AW476" s="4" t="str">
        <f t="shared" si="269"/>
        <v/>
      </c>
      <c r="AX476" s="4" t="str">
        <f t="shared" si="270"/>
        <v/>
      </c>
      <c r="AY476" s="88" t="str">
        <f t="shared" si="271"/>
        <v/>
      </c>
      <c r="AZ476" s="17" t="str">
        <f t="shared" si="272"/>
        <v/>
      </c>
      <c r="BA476" s="18" t="str">
        <f t="shared" si="273"/>
        <v/>
      </c>
      <c r="BB476" s="19" t="str">
        <f>+IF(LEN(I476)&gt;5,IF(INT(RIGHT(B476,1))=9,0.5*L476*AY476,INT(MID(B476,5,LEN(B476)-4))*L476)+IFERROR(VLOOKUP(I476,AJUSTES!$A$1:$I$50,9,0),0),"")</f>
        <v/>
      </c>
      <c r="BC476" s="12"/>
      <c r="BD476" s="19" t="str">
        <f t="shared" si="274"/>
        <v/>
      </c>
      <c r="BE476" s="18" t="str">
        <f t="shared" si="275"/>
        <v/>
      </c>
      <c r="BF476" s="139" t="str">
        <f t="shared" si="276"/>
        <v/>
      </c>
      <c r="BG476" s="114"/>
      <c r="BH476" s="18" t="str">
        <f t="shared" si="277"/>
        <v/>
      </c>
      <c r="BI476" s="13"/>
      <c r="BJ476" s="12"/>
      <c r="BK476" s="12"/>
      <c r="BL476" s="145"/>
      <c r="BM476" s="12"/>
      <c r="BN476" s="12"/>
      <c r="BO476" s="12"/>
      <c r="BP476" s="12"/>
      <c r="BQ476" s="12"/>
      <c r="BR476" s="12"/>
      <c r="BS476" s="146"/>
      <c r="BT476" s="14"/>
      <c r="BU476" s="12"/>
      <c r="BV476" s="12"/>
      <c r="BW476" s="12"/>
      <c r="BX476" s="12"/>
      <c r="BY476" s="12"/>
      <c r="BZ476" s="144"/>
      <c r="CA476" s="107" t="str">
        <f>+IF(LEN($I476)&gt;5,IF(BD!F476="N/A","",BD!F476),"")</f>
        <v/>
      </c>
      <c r="CB476" s="21"/>
      <c r="CC476" s="147"/>
      <c r="CD476" s="148"/>
      <c r="CE476" s="8" t="str">
        <f>+IF(LEN(I476)&gt;5,BD!M476,"")</f>
        <v/>
      </c>
      <c r="CF476" s="16" t="str">
        <f>+IF(LEN(I476)&gt;5,BD!N476,"")</f>
        <v/>
      </c>
      <c r="CG476" s="3" t="str">
        <f t="shared" si="278"/>
        <v/>
      </c>
      <c r="CH476" s="23" t="str">
        <f>+IF(AND(LEN($I476)&gt;5),IF(AND($J476&gt;N$1,$J476&lt;=$AO$1),1,IF((COUNTIFS(INCAPACIDADES!$C$1:$C$51,$I476,INCAPACIDADES!K$1:K$51,N$1))&gt;0,2,IF(VLOOKUP($C476,BD!$D$1:$F$501,3,0)&gt;N$1,0,3))),"")</f>
        <v/>
      </c>
      <c r="CI476" s="23" t="str">
        <f>+IF(AND(LEN($I476)&gt;5),IF(AND($J476&gt;O$1,$J476&lt;=$AO$1),1,IF((COUNTIFS(INCAPACIDADES!$C$1:$C$51,$I476,INCAPACIDADES!L$1:L$51,O$1))&gt;0,2,IF(VLOOKUP($C476,BD!$D$1:$F$501,3,0)&gt;O$1,0,3))),"")</f>
        <v/>
      </c>
      <c r="CJ476" s="23" t="str">
        <f>+IF(AND(LEN($I476)&gt;5),IF(AND($J476&gt;P$1,$J476&lt;=$AO$1),1,IF((COUNTIFS(INCAPACIDADES!$C$1:$C$51,$I476,INCAPACIDADES!M$1:M$51,P$1))&gt;0,2,IF(VLOOKUP($C476,BD!$D$1:$F$501,3,0)&gt;P$1,0,3))),"")</f>
        <v/>
      </c>
      <c r="CK476" s="23" t="str">
        <f>+IF(AND(LEN($I476)&gt;5),IF(AND($J476&gt;Q$1,$J476&lt;=$AO$1),1,IF((COUNTIFS(INCAPACIDADES!$C$1:$C$51,$I476,INCAPACIDADES!N$1:N$51,Q$1))&gt;0,2,IF(VLOOKUP($C476,BD!$D$1:$F$501,3,0)&gt;Q$1,0,3))),"")</f>
        <v/>
      </c>
      <c r="CL476" s="23" t="str">
        <f>+IF(AND(LEN($I476)&gt;5),IF(AND($J476&gt;R$1,$J476&lt;=$AO$1),1,IF((COUNTIFS(INCAPACIDADES!$C$1:$C$51,$I476,INCAPACIDADES!O$1:O$51,R$1))&gt;0,2,IF(VLOOKUP($C476,BD!$D$1:$F$501,3,0)&gt;R$1,0,3))),"")</f>
        <v/>
      </c>
      <c r="CM476" s="23" t="str">
        <f>+IF(AND(LEN($I476)&gt;5),IF(AND($J476&gt;S$1,$J476&lt;=$AO$1),1,IF((COUNTIFS(INCAPACIDADES!$C$1:$C$51,$I476,INCAPACIDADES!P$1:P$51,S$1))&gt;0,2,IF(VLOOKUP($C476,BD!$D$1:$F$501,3,0)&gt;S$1,0,3))),"")</f>
        <v/>
      </c>
      <c r="CN476" s="23" t="str">
        <f>+IF(AND(LEN($I476)&gt;5),IF(AND($J476&gt;T$1,$J476&lt;=$AO$1),1,IF((COUNTIFS(INCAPACIDADES!$C$1:$C$51,$I476,INCAPACIDADES!Q$1:Q$51,T$1))&gt;0,2,IF(VLOOKUP($C476,BD!$D$1:$F$501,3,0)&gt;T$1,0,3))),"")</f>
        <v/>
      </c>
      <c r="CO476" s="23" t="str">
        <f>+IF(AND(LEN($I476)&gt;5),IF(AND($J476&gt;U$1,$J476&lt;=$AO$1),1,IF((COUNTIFS(INCAPACIDADES!$C$1:$C$51,$I476,INCAPACIDADES!R$1:R$51,U$1))&gt;0,2,IF(VLOOKUP($C476,BD!$D$1:$F$501,3,0)&gt;U$1,0,3))),"")</f>
        <v/>
      </c>
      <c r="CP476" s="23" t="str">
        <f>+IF(AND(LEN($I476)&gt;5),IF(AND($J476&gt;V$1,$J476&lt;=$AO$1),1,IF((COUNTIFS(INCAPACIDADES!$C$1:$C$51,$I476,INCAPACIDADES!S$1:S$51,V$1))&gt;0,2,IF(VLOOKUP($C476,BD!$D$1:$F$501,3,0)&gt;V$1,0,3))),"")</f>
        <v/>
      </c>
      <c r="CQ476" s="23" t="str">
        <f>+IF(AND(LEN($I476)&gt;5),IF(AND($J476&gt;W$1,$J476&lt;=$AO$1),1,IF((COUNTIFS(INCAPACIDADES!$C$1:$C$51,$I476,INCAPACIDADES!T$1:T$51,W$1))&gt;0,2,IF(VLOOKUP($C476,BD!$D$1:$F$501,3,0)&gt;W$1,0,3))),"")</f>
        <v/>
      </c>
      <c r="CR476" s="23" t="str">
        <f>+IF(AND(LEN($I476)&gt;5),IF(AND($J476&gt;X$1,$J476&lt;=$AO$1),1,IF((COUNTIFS(INCAPACIDADES!$C$1:$C$51,$I476,INCAPACIDADES!U$1:U$51,X$1))&gt;0,2,IF(VLOOKUP($C476,BD!$D$1:$F$501,3,0)&gt;X$1,0,3))),"")</f>
        <v/>
      </c>
      <c r="CS476" s="23" t="str">
        <f>+IF(AND(LEN($I476)&gt;5),IF(AND($J476&gt;Y$1,$J476&lt;=$AO$1),1,IF((COUNTIFS(INCAPACIDADES!$C$1:$C$51,$I476,INCAPACIDADES!V$1:V$51,Y$1))&gt;0,2,IF(VLOOKUP($C476,BD!$D$1:$F$501,3,0)&gt;Y$1,0,3))),"")</f>
        <v/>
      </c>
      <c r="CT476" s="23" t="str">
        <f>+IF(AND(LEN($I476)&gt;5),IF(AND($J476&gt;Z$1,$J476&lt;=$AO$1),1,IF((COUNTIFS(INCAPACIDADES!$C$1:$C$51,$I476,INCAPACIDADES!W$1:W$51,Z$1))&gt;0,2,IF(VLOOKUP($C476,BD!$D$1:$F$501,3,0)&gt;Z$1,0,3))),"")</f>
        <v/>
      </c>
      <c r="CU476" s="23" t="str">
        <f>+IF(AND(LEN($I476)&gt;5),IF(AND($J476&gt;AA$1,$J476&lt;=$AO$1),1,IF((COUNTIFS(INCAPACIDADES!$C$1:$C$51,$I476,INCAPACIDADES!X$1:X$51,AA$1))&gt;0,2,IF(VLOOKUP($C476,BD!$D$1:$F$501,3,0)&gt;AA$1,0,3))),"")</f>
        <v/>
      </c>
      <c r="CV476" s="23" t="str">
        <f>+IF(AND(LEN($I476)&gt;5),IF(AND($J476&gt;AB$1,$J476&lt;=$AO$1),1,IF((COUNTIFS(INCAPACIDADES!$C$1:$C$51,$I476,INCAPACIDADES!Y$1:Y$51,AB$1))&gt;0,2,IF(VLOOKUP($C476,BD!$D$1:$F$501,3,0)&gt;AB$1,0,3))),"")</f>
        <v/>
      </c>
      <c r="CW476" s="23" t="str">
        <f>+IF(AND(LEN($I476)&gt;5),IF(AND($J476&gt;AC$1,$J476&lt;=$AO$1),1,IF((COUNTIFS(INCAPACIDADES!$C$1:$C$51,$I476,INCAPACIDADES!Z$1:Z$51,AC$1))&gt;0,2,IF(VLOOKUP($C476,BD!$D$1:$F$501,3,0)&gt;AC$1,0,3))),"")</f>
        <v/>
      </c>
      <c r="CX476" s="23" t="str">
        <f>+IF(AND(LEN($I476)&gt;5),IF(AND($J476&gt;AD$1,$J476&lt;=$AO$1),1,IF((COUNTIFS(INCAPACIDADES!$C$1:$C$51,$I476,INCAPACIDADES!AA$1:AA$51,AD$1))&gt;0,2,IF(VLOOKUP($C476,BD!$D$1:$F$501,3,0)&gt;AD$1,0,3))),"")</f>
        <v/>
      </c>
      <c r="CY476" s="23" t="str">
        <f>+IF(AND(LEN($I476)&gt;5),IF(AND($J476&gt;AE$1,$J476&lt;=$AO$1),1,IF((COUNTIFS(INCAPACIDADES!$C$1:$C$51,$I476,INCAPACIDADES!AB$1:AB$51,AE$1))&gt;0,2,IF(VLOOKUP($C476,BD!$D$1:$F$501,3,0)&gt;AE$1,0,3))),"")</f>
        <v/>
      </c>
      <c r="CZ476" s="23" t="str">
        <f>+IF(AND(LEN($I476)&gt;5),IF(AND($J476&gt;AF$1,$J476&lt;=$AO$1),1,IF((COUNTIFS(INCAPACIDADES!$C$1:$C$51,$I476,INCAPACIDADES!AC$1:AC$51,AF$1))&gt;0,2,IF(VLOOKUP($C476,BD!$D$1:$F$501,3,0)&gt;AF$1,0,3))),"")</f>
        <v/>
      </c>
      <c r="DA476" s="23" t="str">
        <f>+IF(AND(LEN($I476)&gt;5),IF(AND($J476&gt;AG$1,$J476&lt;=$AO$1),1,IF((COUNTIFS(INCAPACIDADES!$C$1:$C$51,$I476,INCAPACIDADES!AD$1:AD$51,AG$1))&gt;0,2,IF(VLOOKUP($C476,BD!$D$1:$F$501,3,0)&gt;AG$1,0,3))),"")</f>
        <v/>
      </c>
      <c r="DB476" s="23" t="str">
        <f>+IF(AND(LEN($I476)&gt;5),IF(AND($J476&gt;AH$1,$J476&lt;=$AO$1),1,IF((COUNTIFS(INCAPACIDADES!$C$1:$C$51,$I476,INCAPACIDADES!AE$1:AE$51,AH$1))&gt;0,2,IF(VLOOKUP($C476,BD!$D$1:$F$501,3,0)&gt;AH$1,0,3))),"")</f>
        <v/>
      </c>
      <c r="DC476" s="23" t="str">
        <f>+IF(AND(LEN($I476)&gt;5),IF(AND($J476&gt;AI$1,$J476&lt;=$AO$1),1,IF((COUNTIFS(INCAPACIDADES!$C$1:$C$51,$I476,INCAPACIDADES!AF$1:AF$51,AI$1))&gt;0,2,IF(VLOOKUP($C476,BD!$D$1:$F$501,3,0)&gt;AI$1,0,3))),"")</f>
        <v/>
      </c>
      <c r="DD476" s="23" t="str">
        <f>+IF(AND(LEN($I476)&gt;5),IF(AND($J476&gt;AJ$1,$J476&lt;=$AO$1),1,IF((COUNTIFS(INCAPACIDADES!$C$1:$C$51,$I476,INCAPACIDADES!AG$1:AG$51,AJ$1))&gt;0,2,IF(VLOOKUP($C476,BD!$D$1:$F$501,3,0)&gt;AJ$1,0,3))),"")</f>
        <v/>
      </c>
      <c r="DE476" s="23" t="str">
        <f>+IF(AND(LEN($I476)&gt;5),IF(AND($J476&gt;AK$1,$J476&lt;=$AO$1),1,IF((COUNTIFS(INCAPACIDADES!$C$1:$C$51,$I476,INCAPACIDADES!AH$1:AH$51,AK$1))&gt;0,2,IF(VLOOKUP($C476,BD!$D$1:$F$501,3,0)&gt;AK$1,0,3))),"")</f>
        <v/>
      </c>
      <c r="DF476" s="23" t="str">
        <f>+IF(AND(LEN($I476)&gt;5),IF(AND($J476&gt;AL$1,$J476&lt;=$AO$1),1,IF((COUNTIFS(INCAPACIDADES!$C$1:$C$51,$I476,INCAPACIDADES!AI$1:AI$51,AL$1))&gt;0,2,IF(VLOOKUP($C476,BD!$D$1:$F$501,3,0)&gt;AL$1,0,3))),"")</f>
        <v/>
      </c>
      <c r="DG476" s="23" t="str">
        <f>+IF(AND(LEN($I476)&gt;5),IF(AND($J476&gt;AM$1,$J476&lt;=$AO$1),1,IF((COUNTIFS(INCAPACIDADES!$C$1:$C$51,$I476,INCAPACIDADES!AJ$1:AJ$51,AM$1))&gt;0,2,IF(VLOOKUP($C476,BD!$D$1:$F$501,3,0)&gt;AM$1,0,3))),"")</f>
        <v/>
      </c>
      <c r="DH476" s="23" t="str">
        <f>+IF(AND(LEN($I476)&gt;5),IF(AND($J476&gt;AN$1,$J476&lt;=$AO$1),1,IF((COUNTIFS(INCAPACIDADES!$C$1:$C$51,$I476,INCAPACIDADES!AK$1:AK$51,AN$1))&gt;0,2,IF(VLOOKUP($C476,BD!$D$1:$F$501,3,0)&gt;AN$1,0,3))),"")</f>
        <v/>
      </c>
      <c r="DI476" s="23" t="str">
        <f>+IF(AND(LEN($I476)&gt;5),IF(AND($J476&gt;AO$1,$J476&lt;=$AO$1),1,IF((COUNTIFS(INCAPACIDADES!$C$1:$C$51,$I476,INCAPACIDADES!AL$1:AL$51,AO$1))&gt;0,2,IF(VLOOKUP($C476,BD!$D$1:$F$501,3,0)&gt;AO$1,0,3))),"")</f>
        <v/>
      </c>
      <c r="DJ476" s="23" t="str">
        <f>+IF(LEN($I476)&gt;5,IF(ISERROR(VLOOKUP(N476,'CODIGO PAGO'!$B$2:$B$20,1,0)),1,IF(OR(AND(CH476=1,N476&lt;&gt;"N"),AND(CH476=3,N476&lt;&gt;"B"),AND(CH476=2,LEFT(TRIM(N476),1)&lt;&gt;"I")),1,IF(OR(AND(CH476=0,N476="N"),AND(CH476=0,N476="B"),AND(CH476=0,LEFT(TRIM(N476),1)="I")),1,0))),"")</f>
        <v/>
      </c>
      <c r="DK476" s="23" t="str">
        <f t="shared" si="279"/>
        <v/>
      </c>
      <c r="DL476" s="23" t="str">
        <f>+IF(LEN($I476)&gt;5,IF(ISERROR(VLOOKUP(P476,'CODIGO PAGO'!$B$2:$B$20,1,0)),1,IF(OR(AND(CJ476=1,P476&lt;&gt;"N"),AND(CJ476=3,P476&lt;&gt;"B"),AND(CJ476=2,LEFT(TRIM(P476),1)&lt;&gt;"I")),1,IF(OR(AND(CJ476=0,P476="N"),AND(CJ476=0,P476="B"),AND(CJ476=0,LEFT(TRIM(P476),1)="I")),1,0))),"")</f>
        <v/>
      </c>
      <c r="DM476" s="23" t="str">
        <f t="shared" si="280"/>
        <v/>
      </c>
      <c r="DN476" s="23" t="str">
        <f>+IF(LEN($I476)&gt;5,IF(ISERROR(VLOOKUP(R476,'CODIGO PAGO'!$B$2:$B$20,1,0)),1,IF(OR(AND(CL476=1,R476&lt;&gt;"N"),AND(CL476=3,R476&lt;&gt;"B"),AND(CL476=2,LEFT(TRIM(R476),1)&lt;&gt;"I")),1,IF(OR(AND(CL476=0,R476="N"),AND(CL476=0,R476="B"),AND(CL476=0,LEFT(TRIM(R476),1)="I")),1,0))),"")</f>
        <v/>
      </c>
      <c r="DO476" s="23" t="str">
        <f t="shared" si="281"/>
        <v/>
      </c>
      <c r="DP476" s="23" t="str">
        <f>+IF(LEN($I476)&gt;5,IF(ISERROR(VLOOKUP(T476,'CODIGO PAGO'!$B$2:$B$20,1,0)),1,IF(OR(AND(CN476=1,T476&lt;&gt;"N"),AND(CN476=3,T476&lt;&gt;"B"),AND(CN476=2,LEFT(TRIM(T476),1)&lt;&gt;"I")),1,IF(OR(AND(CN476=0,T476="N"),AND(CN476=0,T476="B"),AND(CN476=0,LEFT(TRIM(T476),1)="I")),1,0))),"")</f>
        <v/>
      </c>
      <c r="DQ476" s="23" t="str">
        <f t="shared" si="282"/>
        <v/>
      </c>
      <c r="DR476" s="23" t="str">
        <f>+IF(LEN($I476)&gt;5,IF(ISERROR(VLOOKUP(V476,'CODIGO PAGO'!$B$2:$B$20,1,0)),1,IF(OR(AND(CP476=1,V476&lt;&gt;"N"),AND(CP476=3,V476&lt;&gt;"B"),AND(CP476=2,LEFT(TRIM(V476),1)&lt;&gt;"I")),1,IF(OR(AND(CP476=0,V476="N"),AND(CP476=0,V476="B"),AND(CP476=0,LEFT(TRIM(V476),1)="I")),1,0))),"")</f>
        <v/>
      </c>
      <c r="DS476" s="23" t="str">
        <f t="shared" si="283"/>
        <v/>
      </c>
      <c r="DT476" s="23" t="str">
        <f>+IF(LEN($I476)&gt;5,IF(ISERROR(VLOOKUP(X476,'CODIGO PAGO'!$B$2:$B$20,1,0)),1,IF(OR(AND(CR476=1,X476&lt;&gt;"N"),AND(CR476=3,X476&lt;&gt;"B"),AND(CR476=2,LEFT(TRIM(X476),1)&lt;&gt;"I")),1,IF(OR(AND(CR476=0,X476="N"),AND(CR476=0,X476="B"),AND(CR476=0,LEFT(TRIM(X476),1)="I")),1,0))),"")</f>
        <v/>
      </c>
      <c r="DU476" s="23" t="str">
        <f t="shared" si="284"/>
        <v/>
      </c>
      <c r="DV476" s="23" t="str">
        <f>+IF(LEN($I476)&gt;5,IF(ISERROR(VLOOKUP(Z476,'CODIGO PAGO'!$B$2:$B$20,1,0)),1,IF(OR(AND(CT476=1,Z476&lt;&gt;"N"),AND(CT476=3,Z476&lt;&gt;"B"),AND(CT476=2,LEFT(TRIM(Z476),1)&lt;&gt;"I")),1,IF(OR(AND(CT476=0,Z476="N"),AND(CT476=0,Z476="B"),AND(CT476=0,LEFT(TRIM(Z476),1)="I")),1,0))),"")</f>
        <v/>
      </c>
      <c r="DW476" s="23" t="str">
        <f t="shared" si="285"/>
        <v/>
      </c>
      <c r="DX476" s="23" t="str">
        <f>+IF(LEN($I476)&gt;5,IF(ISERROR(VLOOKUP(AB476,'CODIGO PAGO'!$B$2:$B$20,1,0)),1,IF(OR(AND(CV476=1,AB476&lt;&gt;"N"),AND(CV476=3,AB476&lt;&gt;"B"),AND(CV476=2,LEFT(TRIM(AB476),1)&lt;&gt;"I")),1,IF(OR(AND(CV476=0,AB476="N"),AND(CV476=0,AB476="B"),AND(CV476=0,LEFT(TRIM(AB476),1)="I")),1,0))),"")</f>
        <v/>
      </c>
      <c r="DY476" s="23" t="str">
        <f t="shared" si="286"/>
        <v/>
      </c>
      <c r="DZ476" s="23" t="str">
        <f>+IF(LEN($I476)&gt;5,IF(ISERROR(VLOOKUP(AD476,'CODIGO PAGO'!$B$2:$B$20,1,0)),1,IF(OR(AND(CX476=1,AD476&lt;&gt;"N"),AND(CX476=3,AD476&lt;&gt;"B"),AND(CX476=2,LEFT(TRIM(AD476),1)&lt;&gt;"I")),1,IF(OR(AND(CX476=0,AD476="N"),AND(CX476=0,AD476="B"),AND(CX476=0,LEFT(TRIM(AD476),1)="I")),1,0))),"")</f>
        <v/>
      </c>
      <c r="EA476" s="23" t="str">
        <f t="shared" si="287"/>
        <v/>
      </c>
      <c r="EB476" s="23" t="str">
        <f>+IF(LEN($I476)&gt;5,IF(ISERROR(VLOOKUP(AF476,'CODIGO PAGO'!$B$2:$B$20,1,0)),1,IF(OR(AND(CZ476=1,AF476&lt;&gt;"N"),AND(CZ476=3,AF476&lt;&gt;"B"),AND(CZ476=2,LEFT(TRIM(AF476),1)&lt;&gt;"I")),1,IF(OR(AND(CZ476=0,AF476="N"),AND(CZ476=0,AF476="B"),AND(CZ476=0,LEFT(TRIM(AF476),1)="I")),1,0))),"")</f>
        <v/>
      </c>
      <c r="EC476" s="23" t="str">
        <f t="shared" si="288"/>
        <v/>
      </c>
      <c r="ED476" s="23" t="str">
        <f>+IF(LEN($I476)&gt;5,IF(ISERROR(VLOOKUP(AH476,'CODIGO PAGO'!$B$2:$B$20,1,0)),1,IF(OR(AND(DB476=1,AH476&lt;&gt;"N"),AND(DB476=3,AH476&lt;&gt;"B"),AND(DB476=2,LEFT(TRIM(AH476),1)&lt;&gt;"I")),1,IF(OR(AND(DB476=0,AH476="N"),AND(DB476=0,AH476="B"),AND(DB476=0,LEFT(TRIM(AH476),1)="I")),1,0))),"")</f>
        <v/>
      </c>
      <c r="EE476" s="23" t="str">
        <f t="shared" si="289"/>
        <v/>
      </c>
      <c r="EF476" s="23" t="str">
        <f>+IF(LEN($I476)&gt;5,IF(ISERROR(VLOOKUP(AJ476,'CODIGO PAGO'!$B$2:$B$20,1,0)),1,IF(OR(AND(DD476=1,AJ476&lt;&gt;"N"),AND(DD476=3,AJ476&lt;&gt;"B"),AND(DD476=2,LEFT(TRIM(AJ476),1)&lt;&gt;"I")),1,IF(OR(AND(DD476=0,AJ476="N"),AND(DD476=0,AJ476="B"),AND(DD476=0,LEFT(TRIM(AJ476),1)="I")),1,0))),"")</f>
        <v/>
      </c>
      <c r="EG476" s="23" t="str">
        <f t="shared" si="290"/>
        <v/>
      </c>
      <c r="EH476" s="23" t="str">
        <f>+IF(LEN($I476)&gt;5,IF(ISERROR(VLOOKUP(AL476,'CODIGO PAGO'!$B$2:$B$20,1,0)),1,IF(OR(AND(DF476=1,AL476&lt;&gt;"N"),AND(DF476=3,AL476&lt;&gt;"B"),AND(DF476=2,LEFT(TRIM(AL476),1)&lt;&gt;"I")),1,IF(OR(AND(DF476=0,AL476="N"),AND(DF476=0,AL476="B"),AND(DF476=0,LEFT(TRIM(AL476),1)="I")),1,0))),"")</f>
        <v/>
      </c>
      <c r="EI476" s="23" t="str">
        <f t="shared" si="291"/>
        <v/>
      </c>
      <c r="EJ476" s="23" t="str">
        <f>+IF(LEN($I476)&gt;5,IF(ISERROR(VLOOKUP(AN476,'CODIGO PAGO'!$B$2:$B$20,1,0)),1,IF(OR(AND(DH476=1,AN476&lt;&gt;"N"),AND(DH476=3,AN476&lt;&gt;"B"),AND(DH476=2,LEFT(TRIM(AN476),1)&lt;&gt;"I")),1,IF(OR(AND(DH476=0,AN476="N"),AND(DH476=0,AN476="B"),AND(DH476=0,LEFT(TRIM(AN476),1)="I")),1,0))),"")</f>
        <v/>
      </c>
      <c r="EK476" s="23" t="str">
        <f t="shared" si="292"/>
        <v/>
      </c>
      <c r="EL476" s="24" t="str">
        <f t="shared" si="293"/>
        <v/>
      </c>
    </row>
    <row r="477" spans="1:142" s="26" customFormat="1">
      <c r="A477" s="15" t="str">
        <f t="shared" si="259"/>
        <v/>
      </c>
      <c r="B477" s="1" t="str">
        <f>+IF(LEN(I477)&gt;5,'CODIGO PAGO'!$B$28,"")</f>
        <v/>
      </c>
      <c r="C477" s="1" t="str">
        <f>+IF(LEN($I477)&gt;5,BD!D477,"")</f>
        <v/>
      </c>
      <c r="D477" s="168" t="str">
        <f>+IF(LEN($I477)&gt;5,BD!A477,"")</f>
        <v/>
      </c>
      <c r="E477" s="1" t="str">
        <f>+IF(LEN($I477)&gt;5,BD!B477,"")</f>
        <v/>
      </c>
      <c r="F477" s="1" t="str">
        <f>+IF(LEN($I477)&gt;5,BD!C477,"")</f>
        <v/>
      </c>
      <c r="G477" s="141"/>
      <c r="H477" s="141"/>
      <c r="I477" s="1" t="str">
        <f>+IF(LEN(BD!G477)&gt;5,BD!G477,"")</f>
        <v/>
      </c>
      <c r="J477" s="167" t="str">
        <f>+IF(LEN($I477)&gt;5,BD!E477,"")</f>
        <v/>
      </c>
      <c r="K477" s="6" t="str">
        <f t="shared" si="260"/>
        <v/>
      </c>
      <c r="L477" s="87" t="str">
        <f>+IF(LEN($I477)&gt;5,BD!H477,"")</f>
        <v/>
      </c>
      <c r="M477" s="40" t="str">
        <f t="shared" si="261"/>
        <v/>
      </c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4" t="str">
        <f t="shared" si="262"/>
        <v/>
      </c>
      <c r="AQ477" s="5" t="str">
        <f t="shared" si="263"/>
        <v/>
      </c>
      <c r="AR477" s="91" t="str">
        <f t="shared" si="264"/>
        <v/>
      </c>
      <c r="AS477" s="5" t="str">
        <f t="shared" si="265"/>
        <v/>
      </c>
      <c r="AT477" s="91" t="str">
        <f t="shared" si="266"/>
        <v/>
      </c>
      <c r="AU477" s="4" t="str">
        <f t="shared" si="267"/>
        <v/>
      </c>
      <c r="AV477" s="4" t="str">
        <f t="shared" si="268"/>
        <v/>
      </c>
      <c r="AW477" s="4" t="str">
        <f t="shared" si="269"/>
        <v/>
      </c>
      <c r="AX477" s="4" t="str">
        <f t="shared" si="270"/>
        <v/>
      </c>
      <c r="AY477" s="88" t="str">
        <f t="shared" si="271"/>
        <v/>
      </c>
      <c r="AZ477" s="17" t="str">
        <f t="shared" si="272"/>
        <v/>
      </c>
      <c r="BA477" s="18" t="str">
        <f t="shared" si="273"/>
        <v/>
      </c>
      <c r="BB477" s="19" t="str">
        <f>+IF(LEN(I477)&gt;5,IF(INT(RIGHT(B477,1))=9,0.5*L477*AY477,INT(MID(B477,5,LEN(B477)-4))*L477)+IFERROR(VLOOKUP(I477,AJUSTES!$A$1:$I$50,9,0),0),"")</f>
        <v/>
      </c>
      <c r="BC477" s="12"/>
      <c r="BD477" s="19" t="str">
        <f t="shared" si="274"/>
        <v/>
      </c>
      <c r="BE477" s="18" t="str">
        <f t="shared" si="275"/>
        <v/>
      </c>
      <c r="BF477" s="139" t="str">
        <f t="shared" si="276"/>
        <v/>
      </c>
      <c r="BG477" s="114"/>
      <c r="BH477" s="18" t="str">
        <f t="shared" si="277"/>
        <v/>
      </c>
      <c r="BI477" s="13"/>
      <c r="BJ477" s="12"/>
      <c r="BK477" s="12"/>
      <c r="BL477" s="145"/>
      <c r="BM477" s="12"/>
      <c r="BN477" s="12"/>
      <c r="BO477" s="12"/>
      <c r="BP477" s="12"/>
      <c r="BQ477" s="12"/>
      <c r="BR477" s="12"/>
      <c r="BS477" s="146"/>
      <c r="BT477" s="14"/>
      <c r="BU477" s="12"/>
      <c r="BV477" s="12"/>
      <c r="BW477" s="12"/>
      <c r="BX477" s="12"/>
      <c r="BY477" s="12"/>
      <c r="BZ477" s="144"/>
      <c r="CA477" s="107" t="str">
        <f>+IF(LEN($I477)&gt;5,IF(BD!F477="N/A","",BD!F477),"")</f>
        <v/>
      </c>
      <c r="CB477" s="21"/>
      <c r="CC477" s="147"/>
      <c r="CD477" s="148"/>
      <c r="CE477" s="8" t="str">
        <f>+IF(LEN(I477)&gt;5,BD!M477,"")</f>
        <v/>
      </c>
      <c r="CF477" s="16" t="str">
        <f>+IF(LEN(I477)&gt;5,BD!N477,"")</f>
        <v/>
      </c>
      <c r="CG477" s="3" t="str">
        <f t="shared" si="278"/>
        <v/>
      </c>
      <c r="CH477" s="23" t="str">
        <f>+IF(AND(LEN($I477)&gt;5),IF(AND($J477&gt;N$1,$J477&lt;=$AO$1),1,IF((COUNTIFS(INCAPACIDADES!$C$1:$C$51,$I477,INCAPACIDADES!K$1:K$51,N$1))&gt;0,2,IF(VLOOKUP($C477,BD!$D$1:$F$501,3,0)&gt;N$1,0,3))),"")</f>
        <v/>
      </c>
      <c r="CI477" s="23" t="str">
        <f>+IF(AND(LEN($I477)&gt;5),IF(AND($J477&gt;O$1,$J477&lt;=$AO$1),1,IF((COUNTIFS(INCAPACIDADES!$C$1:$C$51,$I477,INCAPACIDADES!L$1:L$51,O$1))&gt;0,2,IF(VLOOKUP($C477,BD!$D$1:$F$501,3,0)&gt;O$1,0,3))),"")</f>
        <v/>
      </c>
      <c r="CJ477" s="23" t="str">
        <f>+IF(AND(LEN($I477)&gt;5),IF(AND($J477&gt;P$1,$J477&lt;=$AO$1),1,IF((COUNTIFS(INCAPACIDADES!$C$1:$C$51,$I477,INCAPACIDADES!M$1:M$51,P$1))&gt;0,2,IF(VLOOKUP($C477,BD!$D$1:$F$501,3,0)&gt;P$1,0,3))),"")</f>
        <v/>
      </c>
      <c r="CK477" s="23" t="str">
        <f>+IF(AND(LEN($I477)&gt;5),IF(AND($J477&gt;Q$1,$J477&lt;=$AO$1),1,IF((COUNTIFS(INCAPACIDADES!$C$1:$C$51,$I477,INCAPACIDADES!N$1:N$51,Q$1))&gt;0,2,IF(VLOOKUP($C477,BD!$D$1:$F$501,3,0)&gt;Q$1,0,3))),"")</f>
        <v/>
      </c>
      <c r="CL477" s="23" t="str">
        <f>+IF(AND(LEN($I477)&gt;5),IF(AND($J477&gt;R$1,$J477&lt;=$AO$1),1,IF((COUNTIFS(INCAPACIDADES!$C$1:$C$51,$I477,INCAPACIDADES!O$1:O$51,R$1))&gt;0,2,IF(VLOOKUP($C477,BD!$D$1:$F$501,3,0)&gt;R$1,0,3))),"")</f>
        <v/>
      </c>
      <c r="CM477" s="23" t="str">
        <f>+IF(AND(LEN($I477)&gt;5),IF(AND($J477&gt;S$1,$J477&lt;=$AO$1),1,IF((COUNTIFS(INCAPACIDADES!$C$1:$C$51,$I477,INCAPACIDADES!P$1:P$51,S$1))&gt;0,2,IF(VLOOKUP($C477,BD!$D$1:$F$501,3,0)&gt;S$1,0,3))),"")</f>
        <v/>
      </c>
      <c r="CN477" s="23" t="str">
        <f>+IF(AND(LEN($I477)&gt;5),IF(AND($J477&gt;T$1,$J477&lt;=$AO$1),1,IF((COUNTIFS(INCAPACIDADES!$C$1:$C$51,$I477,INCAPACIDADES!Q$1:Q$51,T$1))&gt;0,2,IF(VLOOKUP($C477,BD!$D$1:$F$501,3,0)&gt;T$1,0,3))),"")</f>
        <v/>
      </c>
      <c r="CO477" s="23" t="str">
        <f>+IF(AND(LEN($I477)&gt;5),IF(AND($J477&gt;U$1,$J477&lt;=$AO$1),1,IF((COUNTIFS(INCAPACIDADES!$C$1:$C$51,$I477,INCAPACIDADES!R$1:R$51,U$1))&gt;0,2,IF(VLOOKUP($C477,BD!$D$1:$F$501,3,0)&gt;U$1,0,3))),"")</f>
        <v/>
      </c>
      <c r="CP477" s="23" t="str">
        <f>+IF(AND(LEN($I477)&gt;5),IF(AND($J477&gt;V$1,$J477&lt;=$AO$1),1,IF((COUNTIFS(INCAPACIDADES!$C$1:$C$51,$I477,INCAPACIDADES!S$1:S$51,V$1))&gt;0,2,IF(VLOOKUP($C477,BD!$D$1:$F$501,3,0)&gt;V$1,0,3))),"")</f>
        <v/>
      </c>
      <c r="CQ477" s="23" t="str">
        <f>+IF(AND(LEN($I477)&gt;5),IF(AND($J477&gt;W$1,$J477&lt;=$AO$1),1,IF((COUNTIFS(INCAPACIDADES!$C$1:$C$51,$I477,INCAPACIDADES!T$1:T$51,W$1))&gt;0,2,IF(VLOOKUP($C477,BD!$D$1:$F$501,3,0)&gt;W$1,0,3))),"")</f>
        <v/>
      </c>
      <c r="CR477" s="23" t="str">
        <f>+IF(AND(LEN($I477)&gt;5),IF(AND($J477&gt;X$1,$J477&lt;=$AO$1),1,IF((COUNTIFS(INCAPACIDADES!$C$1:$C$51,$I477,INCAPACIDADES!U$1:U$51,X$1))&gt;0,2,IF(VLOOKUP($C477,BD!$D$1:$F$501,3,0)&gt;X$1,0,3))),"")</f>
        <v/>
      </c>
      <c r="CS477" s="23" t="str">
        <f>+IF(AND(LEN($I477)&gt;5),IF(AND($J477&gt;Y$1,$J477&lt;=$AO$1),1,IF((COUNTIFS(INCAPACIDADES!$C$1:$C$51,$I477,INCAPACIDADES!V$1:V$51,Y$1))&gt;0,2,IF(VLOOKUP($C477,BD!$D$1:$F$501,3,0)&gt;Y$1,0,3))),"")</f>
        <v/>
      </c>
      <c r="CT477" s="23" t="str">
        <f>+IF(AND(LEN($I477)&gt;5),IF(AND($J477&gt;Z$1,$J477&lt;=$AO$1),1,IF((COUNTIFS(INCAPACIDADES!$C$1:$C$51,$I477,INCAPACIDADES!W$1:W$51,Z$1))&gt;0,2,IF(VLOOKUP($C477,BD!$D$1:$F$501,3,0)&gt;Z$1,0,3))),"")</f>
        <v/>
      </c>
      <c r="CU477" s="23" t="str">
        <f>+IF(AND(LEN($I477)&gt;5),IF(AND($J477&gt;AA$1,$J477&lt;=$AO$1),1,IF((COUNTIFS(INCAPACIDADES!$C$1:$C$51,$I477,INCAPACIDADES!X$1:X$51,AA$1))&gt;0,2,IF(VLOOKUP($C477,BD!$D$1:$F$501,3,0)&gt;AA$1,0,3))),"")</f>
        <v/>
      </c>
      <c r="CV477" s="23" t="str">
        <f>+IF(AND(LEN($I477)&gt;5),IF(AND($J477&gt;AB$1,$J477&lt;=$AO$1),1,IF((COUNTIFS(INCAPACIDADES!$C$1:$C$51,$I477,INCAPACIDADES!Y$1:Y$51,AB$1))&gt;0,2,IF(VLOOKUP($C477,BD!$D$1:$F$501,3,0)&gt;AB$1,0,3))),"")</f>
        <v/>
      </c>
      <c r="CW477" s="23" t="str">
        <f>+IF(AND(LEN($I477)&gt;5),IF(AND($J477&gt;AC$1,$J477&lt;=$AO$1),1,IF((COUNTIFS(INCAPACIDADES!$C$1:$C$51,$I477,INCAPACIDADES!Z$1:Z$51,AC$1))&gt;0,2,IF(VLOOKUP($C477,BD!$D$1:$F$501,3,0)&gt;AC$1,0,3))),"")</f>
        <v/>
      </c>
      <c r="CX477" s="23" t="str">
        <f>+IF(AND(LEN($I477)&gt;5),IF(AND($J477&gt;AD$1,$J477&lt;=$AO$1),1,IF((COUNTIFS(INCAPACIDADES!$C$1:$C$51,$I477,INCAPACIDADES!AA$1:AA$51,AD$1))&gt;0,2,IF(VLOOKUP($C477,BD!$D$1:$F$501,3,0)&gt;AD$1,0,3))),"")</f>
        <v/>
      </c>
      <c r="CY477" s="23" t="str">
        <f>+IF(AND(LEN($I477)&gt;5),IF(AND($J477&gt;AE$1,$J477&lt;=$AO$1),1,IF((COUNTIFS(INCAPACIDADES!$C$1:$C$51,$I477,INCAPACIDADES!AB$1:AB$51,AE$1))&gt;0,2,IF(VLOOKUP($C477,BD!$D$1:$F$501,3,0)&gt;AE$1,0,3))),"")</f>
        <v/>
      </c>
      <c r="CZ477" s="23" t="str">
        <f>+IF(AND(LEN($I477)&gt;5),IF(AND($J477&gt;AF$1,$J477&lt;=$AO$1),1,IF((COUNTIFS(INCAPACIDADES!$C$1:$C$51,$I477,INCAPACIDADES!AC$1:AC$51,AF$1))&gt;0,2,IF(VLOOKUP($C477,BD!$D$1:$F$501,3,0)&gt;AF$1,0,3))),"")</f>
        <v/>
      </c>
      <c r="DA477" s="23" t="str">
        <f>+IF(AND(LEN($I477)&gt;5),IF(AND($J477&gt;AG$1,$J477&lt;=$AO$1),1,IF((COUNTIFS(INCAPACIDADES!$C$1:$C$51,$I477,INCAPACIDADES!AD$1:AD$51,AG$1))&gt;0,2,IF(VLOOKUP($C477,BD!$D$1:$F$501,3,0)&gt;AG$1,0,3))),"")</f>
        <v/>
      </c>
      <c r="DB477" s="23" t="str">
        <f>+IF(AND(LEN($I477)&gt;5),IF(AND($J477&gt;AH$1,$J477&lt;=$AO$1),1,IF((COUNTIFS(INCAPACIDADES!$C$1:$C$51,$I477,INCAPACIDADES!AE$1:AE$51,AH$1))&gt;0,2,IF(VLOOKUP($C477,BD!$D$1:$F$501,3,0)&gt;AH$1,0,3))),"")</f>
        <v/>
      </c>
      <c r="DC477" s="23" t="str">
        <f>+IF(AND(LEN($I477)&gt;5),IF(AND($J477&gt;AI$1,$J477&lt;=$AO$1),1,IF((COUNTIFS(INCAPACIDADES!$C$1:$C$51,$I477,INCAPACIDADES!AF$1:AF$51,AI$1))&gt;0,2,IF(VLOOKUP($C477,BD!$D$1:$F$501,3,0)&gt;AI$1,0,3))),"")</f>
        <v/>
      </c>
      <c r="DD477" s="23" t="str">
        <f>+IF(AND(LEN($I477)&gt;5),IF(AND($J477&gt;AJ$1,$J477&lt;=$AO$1),1,IF((COUNTIFS(INCAPACIDADES!$C$1:$C$51,$I477,INCAPACIDADES!AG$1:AG$51,AJ$1))&gt;0,2,IF(VLOOKUP($C477,BD!$D$1:$F$501,3,0)&gt;AJ$1,0,3))),"")</f>
        <v/>
      </c>
      <c r="DE477" s="23" t="str">
        <f>+IF(AND(LEN($I477)&gt;5),IF(AND($J477&gt;AK$1,$J477&lt;=$AO$1),1,IF((COUNTIFS(INCAPACIDADES!$C$1:$C$51,$I477,INCAPACIDADES!AH$1:AH$51,AK$1))&gt;0,2,IF(VLOOKUP($C477,BD!$D$1:$F$501,3,0)&gt;AK$1,0,3))),"")</f>
        <v/>
      </c>
      <c r="DF477" s="23" t="str">
        <f>+IF(AND(LEN($I477)&gt;5),IF(AND($J477&gt;AL$1,$J477&lt;=$AO$1),1,IF((COUNTIFS(INCAPACIDADES!$C$1:$C$51,$I477,INCAPACIDADES!AI$1:AI$51,AL$1))&gt;0,2,IF(VLOOKUP($C477,BD!$D$1:$F$501,3,0)&gt;AL$1,0,3))),"")</f>
        <v/>
      </c>
      <c r="DG477" s="23" t="str">
        <f>+IF(AND(LEN($I477)&gt;5),IF(AND($J477&gt;AM$1,$J477&lt;=$AO$1),1,IF((COUNTIFS(INCAPACIDADES!$C$1:$C$51,$I477,INCAPACIDADES!AJ$1:AJ$51,AM$1))&gt;0,2,IF(VLOOKUP($C477,BD!$D$1:$F$501,3,0)&gt;AM$1,0,3))),"")</f>
        <v/>
      </c>
      <c r="DH477" s="23" t="str">
        <f>+IF(AND(LEN($I477)&gt;5),IF(AND($J477&gt;AN$1,$J477&lt;=$AO$1),1,IF((COUNTIFS(INCAPACIDADES!$C$1:$C$51,$I477,INCAPACIDADES!AK$1:AK$51,AN$1))&gt;0,2,IF(VLOOKUP($C477,BD!$D$1:$F$501,3,0)&gt;AN$1,0,3))),"")</f>
        <v/>
      </c>
      <c r="DI477" s="23" t="str">
        <f>+IF(AND(LEN($I477)&gt;5),IF(AND($J477&gt;AO$1,$J477&lt;=$AO$1),1,IF((COUNTIFS(INCAPACIDADES!$C$1:$C$51,$I477,INCAPACIDADES!AL$1:AL$51,AO$1))&gt;0,2,IF(VLOOKUP($C477,BD!$D$1:$F$501,3,0)&gt;AO$1,0,3))),"")</f>
        <v/>
      </c>
      <c r="DJ477" s="23" t="str">
        <f>+IF(LEN($I477)&gt;5,IF(ISERROR(VLOOKUP(N477,'CODIGO PAGO'!$B$2:$B$20,1,0)),1,IF(OR(AND(CH477=1,N477&lt;&gt;"N"),AND(CH477=3,N477&lt;&gt;"B"),AND(CH477=2,LEFT(TRIM(N477),1)&lt;&gt;"I")),1,IF(OR(AND(CH477=0,N477="N"),AND(CH477=0,N477="B"),AND(CH477=0,LEFT(TRIM(N477),1)="I")),1,0))),"")</f>
        <v/>
      </c>
      <c r="DK477" s="23" t="str">
        <f t="shared" si="279"/>
        <v/>
      </c>
      <c r="DL477" s="23" t="str">
        <f>+IF(LEN($I477)&gt;5,IF(ISERROR(VLOOKUP(P477,'CODIGO PAGO'!$B$2:$B$20,1,0)),1,IF(OR(AND(CJ477=1,P477&lt;&gt;"N"),AND(CJ477=3,P477&lt;&gt;"B"),AND(CJ477=2,LEFT(TRIM(P477),1)&lt;&gt;"I")),1,IF(OR(AND(CJ477=0,P477="N"),AND(CJ477=0,P477="B"),AND(CJ477=0,LEFT(TRIM(P477),1)="I")),1,0))),"")</f>
        <v/>
      </c>
      <c r="DM477" s="23" t="str">
        <f t="shared" si="280"/>
        <v/>
      </c>
      <c r="DN477" s="23" t="str">
        <f>+IF(LEN($I477)&gt;5,IF(ISERROR(VLOOKUP(R477,'CODIGO PAGO'!$B$2:$B$20,1,0)),1,IF(OR(AND(CL477=1,R477&lt;&gt;"N"),AND(CL477=3,R477&lt;&gt;"B"),AND(CL477=2,LEFT(TRIM(R477),1)&lt;&gt;"I")),1,IF(OR(AND(CL477=0,R477="N"),AND(CL477=0,R477="B"),AND(CL477=0,LEFT(TRIM(R477),1)="I")),1,0))),"")</f>
        <v/>
      </c>
      <c r="DO477" s="23" t="str">
        <f t="shared" si="281"/>
        <v/>
      </c>
      <c r="DP477" s="23" t="str">
        <f>+IF(LEN($I477)&gt;5,IF(ISERROR(VLOOKUP(T477,'CODIGO PAGO'!$B$2:$B$20,1,0)),1,IF(OR(AND(CN477=1,T477&lt;&gt;"N"),AND(CN477=3,T477&lt;&gt;"B"),AND(CN477=2,LEFT(TRIM(T477),1)&lt;&gt;"I")),1,IF(OR(AND(CN477=0,T477="N"),AND(CN477=0,T477="B"),AND(CN477=0,LEFT(TRIM(T477),1)="I")),1,0))),"")</f>
        <v/>
      </c>
      <c r="DQ477" s="23" t="str">
        <f t="shared" si="282"/>
        <v/>
      </c>
      <c r="DR477" s="23" t="str">
        <f>+IF(LEN($I477)&gt;5,IF(ISERROR(VLOOKUP(V477,'CODIGO PAGO'!$B$2:$B$20,1,0)),1,IF(OR(AND(CP477=1,V477&lt;&gt;"N"),AND(CP477=3,V477&lt;&gt;"B"),AND(CP477=2,LEFT(TRIM(V477),1)&lt;&gt;"I")),1,IF(OR(AND(CP477=0,V477="N"),AND(CP477=0,V477="B"),AND(CP477=0,LEFT(TRIM(V477),1)="I")),1,0))),"")</f>
        <v/>
      </c>
      <c r="DS477" s="23" t="str">
        <f t="shared" si="283"/>
        <v/>
      </c>
      <c r="DT477" s="23" t="str">
        <f>+IF(LEN($I477)&gt;5,IF(ISERROR(VLOOKUP(X477,'CODIGO PAGO'!$B$2:$B$20,1,0)),1,IF(OR(AND(CR477=1,X477&lt;&gt;"N"),AND(CR477=3,X477&lt;&gt;"B"),AND(CR477=2,LEFT(TRIM(X477),1)&lt;&gt;"I")),1,IF(OR(AND(CR477=0,X477="N"),AND(CR477=0,X477="B"),AND(CR477=0,LEFT(TRIM(X477),1)="I")),1,0))),"")</f>
        <v/>
      </c>
      <c r="DU477" s="23" t="str">
        <f t="shared" si="284"/>
        <v/>
      </c>
      <c r="DV477" s="23" t="str">
        <f>+IF(LEN($I477)&gt;5,IF(ISERROR(VLOOKUP(Z477,'CODIGO PAGO'!$B$2:$B$20,1,0)),1,IF(OR(AND(CT477=1,Z477&lt;&gt;"N"),AND(CT477=3,Z477&lt;&gt;"B"),AND(CT477=2,LEFT(TRIM(Z477),1)&lt;&gt;"I")),1,IF(OR(AND(CT477=0,Z477="N"),AND(CT477=0,Z477="B"),AND(CT477=0,LEFT(TRIM(Z477),1)="I")),1,0))),"")</f>
        <v/>
      </c>
      <c r="DW477" s="23" t="str">
        <f t="shared" si="285"/>
        <v/>
      </c>
      <c r="DX477" s="23" t="str">
        <f>+IF(LEN($I477)&gt;5,IF(ISERROR(VLOOKUP(AB477,'CODIGO PAGO'!$B$2:$B$20,1,0)),1,IF(OR(AND(CV477=1,AB477&lt;&gt;"N"),AND(CV477=3,AB477&lt;&gt;"B"),AND(CV477=2,LEFT(TRIM(AB477),1)&lt;&gt;"I")),1,IF(OR(AND(CV477=0,AB477="N"),AND(CV477=0,AB477="B"),AND(CV477=0,LEFT(TRIM(AB477),1)="I")),1,0))),"")</f>
        <v/>
      </c>
      <c r="DY477" s="23" t="str">
        <f t="shared" si="286"/>
        <v/>
      </c>
      <c r="DZ477" s="23" t="str">
        <f>+IF(LEN($I477)&gt;5,IF(ISERROR(VLOOKUP(AD477,'CODIGO PAGO'!$B$2:$B$20,1,0)),1,IF(OR(AND(CX477=1,AD477&lt;&gt;"N"),AND(CX477=3,AD477&lt;&gt;"B"),AND(CX477=2,LEFT(TRIM(AD477),1)&lt;&gt;"I")),1,IF(OR(AND(CX477=0,AD477="N"),AND(CX477=0,AD477="B"),AND(CX477=0,LEFT(TRIM(AD477),1)="I")),1,0))),"")</f>
        <v/>
      </c>
      <c r="EA477" s="23" t="str">
        <f t="shared" si="287"/>
        <v/>
      </c>
      <c r="EB477" s="23" t="str">
        <f>+IF(LEN($I477)&gt;5,IF(ISERROR(VLOOKUP(AF477,'CODIGO PAGO'!$B$2:$B$20,1,0)),1,IF(OR(AND(CZ477=1,AF477&lt;&gt;"N"),AND(CZ477=3,AF477&lt;&gt;"B"),AND(CZ477=2,LEFT(TRIM(AF477),1)&lt;&gt;"I")),1,IF(OR(AND(CZ477=0,AF477="N"),AND(CZ477=0,AF477="B"),AND(CZ477=0,LEFT(TRIM(AF477),1)="I")),1,0))),"")</f>
        <v/>
      </c>
      <c r="EC477" s="23" t="str">
        <f t="shared" si="288"/>
        <v/>
      </c>
      <c r="ED477" s="23" t="str">
        <f>+IF(LEN($I477)&gt;5,IF(ISERROR(VLOOKUP(AH477,'CODIGO PAGO'!$B$2:$B$20,1,0)),1,IF(OR(AND(DB477=1,AH477&lt;&gt;"N"),AND(DB477=3,AH477&lt;&gt;"B"),AND(DB477=2,LEFT(TRIM(AH477),1)&lt;&gt;"I")),1,IF(OR(AND(DB477=0,AH477="N"),AND(DB477=0,AH477="B"),AND(DB477=0,LEFT(TRIM(AH477),1)="I")),1,0))),"")</f>
        <v/>
      </c>
      <c r="EE477" s="23" t="str">
        <f t="shared" si="289"/>
        <v/>
      </c>
      <c r="EF477" s="23" t="str">
        <f>+IF(LEN($I477)&gt;5,IF(ISERROR(VLOOKUP(AJ477,'CODIGO PAGO'!$B$2:$B$20,1,0)),1,IF(OR(AND(DD477=1,AJ477&lt;&gt;"N"),AND(DD477=3,AJ477&lt;&gt;"B"),AND(DD477=2,LEFT(TRIM(AJ477),1)&lt;&gt;"I")),1,IF(OR(AND(DD477=0,AJ477="N"),AND(DD477=0,AJ477="B"),AND(DD477=0,LEFT(TRIM(AJ477),1)="I")),1,0))),"")</f>
        <v/>
      </c>
      <c r="EG477" s="23" t="str">
        <f t="shared" si="290"/>
        <v/>
      </c>
      <c r="EH477" s="23" t="str">
        <f>+IF(LEN($I477)&gt;5,IF(ISERROR(VLOOKUP(AL477,'CODIGO PAGO'!$B$2:$B$20,1,0)),1,IF(OR(AND(DF477=1,AL477&lt;&gt;"N"),AND(DF477=3,AL477&lt;&gt;"B"),AND(DF477=2,LEFT(TRIM(AL477),1)&lt;&gt;"I")),1,IF(OR(AND(DF477=0,AL477="N"),AND(DF477=0,AL477="B"),AND(DF477=0,LEFT(TRIM(AL477),1)="I")),1,0))),"")</f>
        <v/>
      </c>
      <c r="EI477" s="23" t="str">
        <f t="shared" si="291"/>
        <v/>
      </c>
      <c r="EJ477" s="23" t="str">
        <f>+IF(LEN($I477)&gt;5,IF(ISERROR(VLOOKUP(AN477,'CODIGO PAGO'!$B$2:$B$20,1,0)),1,IF(OR(AND(DH477=1,AN477&lt;&gt;"N"),AND(DH477=3,AN477&lt;&gt;"B"),AND(DH477=2,LEFT(TRIM(AN477),1)&lt;&gt;"I")),1,IF(OR(AND(DH477=0,AN477="N"),AND(DH477=0,AN477="B"),AND(DH477=0,LEFT(TRIM(AN477),1)="I")),1,0))),"")</f>
        <v/>
      </c>
      <c r="EK477" s="23" t="str">
        <f t="shared" si="292"/>
        <v/>
      </c>
      <c r="EL477" s="24" t="str">
        <f t="shared" si="293"/>
        <v/>
      </c>
    </row>
    <row r="478" spans="1:142" s="26" customFormat="1">
      <c r="A478" s="15" t="str">
        <f t="shared" si="259"/>
        <v/>
      </c>
      <c r="B478" s="1" t="str">
        <f>+IF(LEN(I478)&gt;5,'CODIGO PAGO'!$B$28,"")</f>
        <v/>
      </c>
      <c r="C478" s="1" t="str">
        <f>+IF(LEN($I478)&gt;5,BD!D478,"")</f>
        <v/>
      </c>
      <c r="D478" s="168" t="str">
        <f>+IF(LEN($I478)&gt;5,BD!A478,"")</f>
        <v/>
      </c>
      <c r="E478" s="1" t="str">
        <f>+IF(LEN($I478)&gt;5,BD!B478,"")</f>
        <v/>
      </c>
      <c r="F478" s="1" t="str">
        <f>+IF(LEN($I478)&gt;5,BD!C478,"")</f>
        <v/>
      </c>
      <c r="G478" s="141"/>
      <c r="H478" s="141"/>
      <c r="I478" s="1" t="str">
        <f>+IF(LEN(BD!G478)&gt;5,BD!G478,"")</f>
        <v/>
      </c>
      <c r="J478" s="167" t="str">
        <f>+IF(LEN($I478)&gt;5,BD!E478,"")</f>
        <v/>
      </c>
      <c r="K478" s="6" t="str">
        <f t="shared" si="260"/>
        <v/>
      </c>
      <c r="L478" s="87" t="str">
        <f>+IF(LEN($I478)&gt;5,BD!H478,"")</f>
        <v/>
      </c>
      <c r="M478" s="40" t="str">
        <f t="shared" si="261"/>
        <v/>
      </c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4" t="str">
        <f t="shared" si="262"/>
        <v/>
      </c>
      <c r="AQ478" s="5" t="str">
        <f t="shared" si="263"/>
        <v/>
      </c>
      <c r="AR478" s="91" t="str">
        <f t="shared" si="264"/>
        <v/>
      </c>
      <c r="AS478" s="5" t="str">
        <f t="shared" si="265"/>
        <v/>
      </c>
      <c r="AT478" s="91" t="str">
        <f t="shared" si="266"/>
        <v/>
      </c>
      <c r="AU478" s="4" t="str">
        <f t="shared" si="267"/>
        <v/>
      </c>
      <c r="AV478" s="4" t="str">
        <f t="shared" si="268"/>
        <v/>
      </c>
      <c r="AW478" s="4" t="str">
        <f t="shared" si="269"/>
        <v/>
      </c>
      <c r="AX478" s="4" t="str">
        <f t="shared" si="270"/>
        <v/>
      </c>
      <c r="AY478" s="88" t="str">
        <f t="shared" si="271"/>
        <v/>
      </c>
      <c r="AZ478" s="17" t="str">
        <f t="shared" si="272"/>
        <v/>
      </c>
      <c r="BA478" s="18" t="str">
        <f t="shared" si="273"/>
        <v/>
      </c>
      <c r="BB478" s="19" t="str">
        <f>+IF(LEN(I478)&gt;5,IF(INT(RIGHT(B478,1))=9,0.5*L478*AY478,INT(MID(B478,5,LEN(B478)-4))*L478)+IFERROR(VLOOKUP(I478,AJUSTES!$A$1:$I$50,9,0),0),"")</f>
        <v/>
      </c>
      <c r="BC478" s="12"/>
      <c r="BD478" s="19" t="str">
        <f t="shared" si="274"/>
        <v/>
      </c>
      <c r="BE478" s="18" t="str">
        <f t="shared" si="275"/>
        <v/>
      </c>
      <c r="BF478" s="139" t="str">
        <f t="shared" si="276"/>
        <v/>
      </c>
      <c r="BG478" s="114"/>
      <c r="BH478" s="18" t="str">
        <f t="shared" si="277"/>
        <v/>
      </c>
      <c r="BI478" s="13"/>
      <c r="BJ478" s="12"/>
      <c r="BK478" s="12"/>
      <c r="BL478" s="145"/>
      <c r="BM478" s="12"/>
      <c r="BN478" s="12"/>
      <c r="BO478" s="12"/>
      <c r="BP478" s="12"/>
      <c r="BQ478" s="12"/>
      <c r="BR478" s="12"/>
      <c r="BS478" s="146"/>
      <c r="BT478" s="14"/>
      <c r="BU478" s="12"/>
      <c r="BV478" s="12"/>
      <c r="BW478" s="12"/>
      <c r="BX478" s="12"/>
      <c r="BY478" s="12"/>
      <c r="BZ478" s="144"/>
      <c r="CA478" s="107" t="str">
        <f>+IF(LEN($I478)&gt;5,IF(BD!F478="N/A","",BD!F478),"")</f>
        <v/>
      </c>
      <c r="CB478" s="21"/>
      <c r="CC478" s="147"/>
      <c r="CD478" s="148"/>
      <c r="CE478" s="8" t="str">
        <f>+IF(LEN(I478)&gt;5,BD!M478,"")</f>
        <v/>
      </c>
      <c r="CF478" s="16" t="str">
        <f>+IF(LEN(I478)&gt;5,BD!N478,"")</f>
        <v/>
      </c>
      <c r="CG478" s="3" t="str">
        <f t="shared" si="278"/>
        <v/>
      </c>
      <c r="CH478" s="23" t="str">
        <f>+IF(AND(LEN($I478)&gt;5),IF(AND($J478&gt;N$1,$J478&lt;=$AO$1),1,IF((COUNTIFS(INCAPACIDADES!$C$1:$C$51,$I478,INCAPACIDADES!K$1:K$51,N$1))&gt;0,2,IF(VLOOKUP($C478,BD!$D$1:$F$501,3,0)&gt;N$1,0,3))),"")</f>
        <v/>
      </c>
      <c r="CI478" s="23" t="str">
        <f>+IF(AND(LEN($I478)&gt;5),IF(AND($J478&gt;O$1,$J478&lt;=$AO$1),1,IF((COUNTIFS(INCAPACIDADES!$C$1:$C$51,$I478,INCAPACIDADES!L$1:L$51,O$1))&gt;0,2,IF(VLOOKUP($C478,BD!$D$1:$F$501,3,0)&gt;O$1,0,3))),"")</f>
        <v/>
      </c>
      <c r="CJ478" s="23" t="str">
        <f>+IF(AND(LEN($I478)&gt;5),IF(AND($J478&gt;P$1,$J478&lt;=$AO$1),1,IF((COUNTIFS(INCAPACIDADES!$C$1:$C$51,$I478,INCAPACIDADES!M$1:M$51,P$1))&gt;0,2,IF(VLOOKUP($C478,BD!$D$1:$F$501,3,0)&gt;P$1,0,3))),"")</f>
        <v/>
      </c>
      <c r="CK478" s="23" t="str">
        <f>+IF(AND(LEN($I478)&gt;5),IF(AND($J478&gt;Q$1,$J478&lt;=$AO$1),1,IF((COUNTIFS(INCAPACIDADES!$C$1:$C$51,$I478,INCAPACIDADES!N$1:N$51,Q$1))&gt;0,2,IF(VLOOKUP($C478,BD!$D$1:$F$501,3,0)&gt;Q$1,0,3))),"")</f>
        <v/>
      </c>
      <c r="CL478" s="23" t="str">
        <f>+IF(AND(LEN($I478)&gt;5),IF(AND($J478&gt;R$1,$J478&lt;=$AO$1),1,IF((COUNTIFS(INCAPACIDADES!$C$1:$C$51,$I478,INCAPACIDADES!O$1:O$51,R$1))&gt;0,2,IF(VLOOKUP($C478,BD!$D$1:$F$501,3,0)&gt;R$1,0,3))),"")</f>
        <v/>
      </c>
      <c r="CM478" s="23" t="str">
        <f>+IF(AND(LEN($I478)&gt;5),IF(AND($J478&gt;S$1,$J478&lt;=$AO$1),1,IF((COUNTIFS(INCAPACIDADES!$C$1:$C$51,$I478,INCAPACIDADES!P$1:P$51,S$1))&gt;0,2,IF(VLOOKUP($C478,BD!$D$1:$F$501,3,0)&gt;S$1,0,3))),"")</f>
        <v/>
      </c>
      <c r="CN478" s="23" t="str">
        <f>+IF(AND(LEN($I478)&gt;5),IF(AND($J478&gt;T$1,$J478&lt;=$AO$1),1,IF((COUNTIFS(INCAPACIDADES!$C$1:$C$51,$I478,INCAPACIDADES!Q$1:Q$51,T$1))&gt;0,2,IF(VLOOKUP($C478,BD!$D$1:$F$501,3,0)&gt;T$1,0,3))),"")</f>
        <v/>
      </c>
      <c r="CO478" s="23" t="str">
        <f>+IF(AND(LEN($I478)&gt;5),IF(AND($J478&gt;U$1,$J478&lt;=$AO$1),1,IF((COUNTIFS(INCAPACIDADES!$C$1:$C$51,$I478,INCAPACIDADES!R$1:R$51,U$1))&gt;0,2,IF(VLOOKUP($C478,BD!$D$1:$F$501,3,0)&gt;U$1,0,3))),"")</f>
        <v/>
      </c>
      <c r="CP478" s="23" t="str">
        <f>+IF(AND(LEN($I478)&gt;5),IF(AND($J478&gt;V$1,$J478&lt;=$AO$1),1,IF((COUNTIFS(INCAPACIDADES!$C$1:$C$51,$I478,INCAPACIDADES!S$1:S$51,V$1))&gt;0,2,IF(VLOOKUP($C478,BD!$D$1:$F$501,3,0)&gt;V$1,0,3))),"")</f>
        <v/>
      </c>
      <c r="CQ478" s="23" t="str">
        <f>+IF(AND(LEN($I478)&gt;5),IF(AND($J478&gt;W$1,$J478&lt;=$AO$1),1,IF((COUNTIFS(INCAPACIDADES!$C$1:$C$51,$I478,INCAPACIDADES!T$1:T$51,W$1))&gt;0,2,IF(VLOOKUP($C478,BD!$D$1:$F$501,3,0)&gt;W$1,0,3))),"")</f>
        <v/>
      </c>
      <c r="CR478" s="23" t="str">
        <f>+IF(AND(LEN($I478)&gt;5),IF(AND($J478&gt;X$1,$J478&lt;=$AO$1),1,IF((COUNTIFS(INCAPACIDADES!$C$1:$C$51,$I478,INCAPACIDADES!U$1:U$51,X$1))&gt;0,2,IF(VLOOKUP($C478,BD!$D$1:$F$501,3,0)&gt;X$1,0,3))),"")</f>
        <v/>
      </c>
      <c r="CS478" s="23" t="str">
        <f>+IF(AND(LEN($I478)&gt;5),IF(AND($J478&gt;Y$1,$J478&lt;=$AO$1),1,IF((COUNTIFS(INCAPACIDADES!$C$1:$C$51,$I478,INCAPACIDADES!V$1:V$51,Y$1))&gt;0,2,IF(VLOOKUP($C478,BD!$D$1:$F$501,3,0)&gt;Y$1,0,3))),"")</f>
        <v/>
      </c>
      <c r="CT478" s="23" t="str">
        <f>+IF(AND(LEN($I478)&gt;5),IF(AND($J478&gt;Z$1,$J478&lt;=$AO$1),1,IF((COUNTIFS(INCAPACIDADES!$C$1:$C$51,$I478,INCAPACIDADES!W$1:W$51,Z$1))&gt;0,2,IF(VLOOKUP($C478,BD!$D$1:$F$501,3,0)&gt;Z$1,0,3))),"")</f>
        <v/>
      </c>
      <c r="CU478" s="23" t="str">
        <f>+IF(AND(LEN($I478)&gt;5),IF(AND($J478&gt;AA$1,$J478&lt;=$AO$1),1,IF((COUNTIFS(INCAPACIDADES!$C$1:$C$51,$I478,INCAPACIDADES!X$1:X$51,AA$1))&gt;0,2,IF(VLOOKUP($C478,BD!$D$1:$F$501,3,0)&gt;AA$1,0,3))),"")</f>
        <v/>
      </c>
      <c r="CV478" s="23" t="str">
        <f>+IF(AND(LEN($I478)&gt;5),IF(AND($J478&gt;AB$1,$J478&lt;=$AO$1),1,IF((COUNTIFS(INCAPACIDADES!$C$1:$C$51,$I478,INCAPACIDADES!Y$1:Y$51,AB$1))&gt;0,2,IF(VLOOKUP($C478,BD!$D$1:$F$501,3,0)&gt;AB$1,0,3))),"")</f>
        <v/>
      </c>
      <c r="CW478" s="23" t="str">
        <f>+IF(AND(LEN($I478)&gt;5),IF(AND($J478&gt;AC$1,$J478&lt;=$AO$1),1,IF((COUNTIFS(INCAPACIDADES!$C$1:$C$51,$I478,INCAPACIDADES!Z$1:Z$51,AC$1))&gt;0,2,IF(VLOOKUP($C478,BD!$D$1:$F$501,3,0)&gt;AC$1,0,3))),"")</f>
        <v/>
      </c>
      <c r="CX478" s="23" t="str">
        <f>+IF(AND(LEN($I478)&gt;5),IF(AND($J478&gt;AD$1,$J478&lt;=$AO$1),1,IF((COUNTIFS(INCAPACIDADES!$C$1:$C$51,$I478,INCAPACIDADES!AA$1:AA$51,AD$1))&gt;0,2,IF(VLOOKUP($C478,BD!$D$1:$F$501,3,0)&gt;AD$1,0,3))),"")</f>
        <v/>
      </c>
      <c r="CY478" s="23" t="str">
        <f>+IF(AND(LEN($I478)&gt;5),IF(AND($J478&gt;AE$1,$J478&lt;=$AO$1),1,IF((COUNTIFS(INCAPACIDADES!$C$1:$C$51,$I478,INCAPACIDADES!AB$1:AB$51,AE$1))&gt;0,2,IF(VLOOKUP($C478,BD!$D$1:$F$501,3,0)&gt;AE$1,0,3))),"")</f>
        <v/>
      </c>
      <c r="CZ478" s="23" t="str">
        <f>+IF(AND(LEN($I478)&gt;5),IF(AND($J478&gt;AF$1,$J478&lt;=$AO$1),1,IF((COUNTIFS(INCAPACIDADES!$C$1:$C$51,$I478,INCAPACIDADES!AC$1:AC$51,AF$1))&gt;0,2,IF(VLOOKUP($C478,BD!$D$1:$F$501,3,0)&gt;AF$1,0,3))),"")</f>
        <v/>
      </c>
      <c r="DA478" s="23" t="str">
        <f>+IF(AND(LEN($I478)&gt;5),IF(AND($J478&gt;AG$1,$J478&lt;=$AO$1),1,IF((COUNTIFS(INCAPACIDADES!$C$1:$C$51,$I478,INCAPACIDADES!AD$1:AD$51,AG$1))&gt;0,2,IF(VLOOKUP($C478,BD!$D$1:$F$501,3,0)&gt;AG$1,0,3))),"")</f>
        <v/>
      </c>
      <c r="DB478" s="23" t="str">
        <f>+IF(AND(LEN($I478)&gt;5),IF(AND($J478&gt;AH$1,$J478&lt;=$AO$1),1,IF((COUNTIFS(INCAPACIDADES!$C$1:$C$51,$I478,INCAPACIDADES!AE$1:AE$51,AH$1))&gt;0,2,IF(VLOOKUP($C478,BD!$D$1:$F$501,3,0)&gt;AH$1,0,3))),"")</f>
        <v/>
      </c>
      <c r="DC478" s="23" t="str">
        <f>+IF(AND(LEN($I478)&gt;5),IF(AND($J478&gt;AI$1,$J478&lt;=$AO$1),1,IF((COUNTIFS(INCAPACIDADES!$C$1:$C$51,$I478,INCAPACIDADES!AF$1:AF$51,AI$1))&gt;0,2,IF(VLOOKUP($C478,BD!$D$1:$F$501,3,0)&gt;AI$1,0,3))),"")</f>
        <v/>
      </c>
      <c r="DD478" s="23" t="str">
        <f>+IF(AND(LEN($I478)&gt;5),IF(AND($J478&gt;AJ$1,$J478&lt;=$AO$1),1,IF((COUNTIFS(INCAPACIDADES!$C$1:$C$51,$I478,INCAPACIDADES!AG$1:AG$51,AJ$1))&gt;0,2,IF(VLOOKUP($C478,BD!$D$1:$F$501,3,0)&gt;AJ$1,0,3))),"")</f>
        <v/>
      </c>
      <c r="DE478" s="23" t="str">
        <f>+IF(AND(LEN($I478)&gt;5),IF(AND($J478&gt;AK$1,$J478&lt;=$AO$1),1,IF((COUNTIFS(INCAPACIDADES!$C$1:$C$51,$I478,INCAPACIDADES!AH$1:AH$51,AK$1))&gt;0,2,IF(VLOOKUP($C478,BD!$D$1:$F$501,3,0)&gt;AK$1,0,3))),"")</f>
        <v/>
      </c>
      <c r="DF478" s="23" t="str">
        <f>+IF(AND(LEN($I478)&gt;5),IF(AND($J478&gt;AL$1,$J478&lt;=$AO$1),1,IF((COUNTIFS(INCAPACIDADES!$C$1:$C$51,$I478,INCAPACIDADES!AI$1:AI$51,AL$1))&gt;0,2,IF(VLOOKUP($C478,BD!$D$1:$F$501,3,0)&gt;AL$1,0,3))),"")</f>
        <v/>
      </c>
      <c r="DG478" s="23" t="str">
        <f>+IF(AND(LEN($I478)&gt;5),IF(AND($J478&gt;AM$1,$J478&lt;=$AO$1),1,IF((COUNTIFS(INCAPACIDADES!$C$1:$C$51,$I478,INCAPACIDADES!AJ$1:AJ$51,AM$1))&gt;0,2,IF(VLOOKUP($C478,BD!$D$1:$F$501,3,0)&gt;AM$1,0,3))),"")</f>
        <v/>
      </c>
      <c r="DH478" s="23" t="str">
        <f>+IF(AND(LEN($I478)&gt;5),IF(AND($J478&gt;AN$1,$J478&lt;=$AO$1),1,IF((COUNTIFS(INCAPACIDADES!$C$1:$C$51,$I478,INCAPACIDADES!AK$1:AK$51,AN$1))&gt;0,2,IF(VLOOKUP($C478,BD!$D$1:$F$501,3,0)&gt;AN$1,0,3))),"")</f>
        <v/>
      </c>
      <c r="DI478" s="23" t="str">
        <f>+IF(AND(LEN($I478)&gt;5),IF(AND($J478&gt;AO$1,$J478&lt;=$AO$1),1,IF((COUNTIFS(INCAPACIDADES!$C$1:$C$51,$I478,INCAPACIDADES!AL$1:AL$51,AO$1))&gt;0,2,IF(VLOOKUP($C478,BD!$D$1:$F$501,3,0)&gt;AO$1,0,3))),"")</f>
        <v/>
      </c>
      <c r="DJ478" s="23" t="str">
        <f>+IF(LEN($I478)&gt;5,IF(ISERROR(VLOOKUP(N478,'CODIGO PAGO'!$B$2:$B$20,1,0)),1,IF(OR(AND(CH478=1,N478&lt;&gt;"N"),AND(CH478=3,N478&lt;&gt;"B"),AND(CH478=2,LEFT(TRIM(N478),1)&lt;&gt;"I")),1,IF(OR(AND(CH478=0,N478="N"),AND(CH478=0,N478="B"),AND(CH478=0,LEFT(TRIM(N478),1)="I")),1,0))),"")</f>
        <v/>
      </c>
      <c r="DK478" s="23" t="str">
        <f t="shared" si="279"/>
        <v/>
      </c>
      <c r="DL478" s="23" t="str">
        <f>+IF(LEN($I478)&gt;5,IF(ISERROR(VLOOKUP(P478,'CODIGO PAGO'!$B$2:$B$20,1,0)),1,IF(OR(AND(CJ478=1,P478&lt;&gt;"N"),AND(CJ478=3,P478&lt;&gt;"B"),AND(CJ478=2,LEFT(TRIM(P478),1)&lt;&gt;"I")),1,IF(OR(AND(CJ478=0,P478="N"),AND(CJ478=0,P478="B"),AND(CJ478=0,LEFT(TRIM(P478),1)="I")),1,0))),"")</f>
        <v/>
      </c>
      <c r="DM478" s="23" t="str">
        <f t="shared" si="280"/>
        <v/>
      </c>
      <c r="DN478" s="23" t="str">
        <f>+IF(LEN($I478)&gt;5,IF(ISERROR(VLOOKUP(R478,'CODIGO PAGO'!$B$2:$B$20,1,0)),1,IF(OR(AND(CL478=1,R478&lt;&gt;"N"),AND(CL478=3,R478&lt;&gt;"B"),AND(CL478=2,LEFT(TRIM(R478),1)&lt;&gt;"I")),1,IF(OR(AND(CL478=0,R478="N"),AND(CL478=0,R478="B"),AND(CL478=0,LEFT(TRIM(R478),1)="I")),1,0))),"")</f>
        <v/>
      </c>
      <c r="DO478" s="23" t="str">
        <f t="shared" si="281"/>
        <v/>
      </c>
      <c r="DP478" s="23" t="str">
        <f>+IF(LEN($I478)&gt;5,IF(ISERROR(VLOOKUP(T478,'CODIGO PAGO'!$B$2:$B$20,1,0)),1,IF(OR(AND(CN478=1,T478&lt;&gt;"N"),AND(CN478=3,T478&lt;&gt;"B"),AND(CN478=2,LEFT(TRIM(T478),1)&lt;&gt;"I")),1,IF(OR(AND(CN478=0,T478="N"),AND(CN478=0,T478="B"),AND(CN478=0,LEFT(TRIM(T478),1)="I")),1,0))),"")</f>
        <v/>
      </c>
      <c r="DQ478" s="23" t="str">
        <f t="shared" si="282"/>
        <v/>
      </c>
      <c r="DR478" s="23" t="str">
        <f>+IF(LEN($I478)&gt;5,IF(ISERROR(VLOOKUP(V478,'CODIGO PAGO'!$B$2:$B$20,1,0)),1,IF(OR(AND(CP478=1,V478&lt;&gt;"N"),AND(CP478=3,V478&lt;&gt;"B"),AND(CP478=2,LEFT(TRIM(V478),1)&lt;&gt;"I")),1,IF(OR(AND(CP478=0,V478="N"),AND(CP478=0,V478="B"),AND(CP478=0,LEFT(TRIM(V478),1)="I")),1,0))),"")</f>
        <v/>
      </c>
      <c r="DS478" s="23" t="str">
        <f t="shared" si="283"/>
        <v/>
      </c>
      <c r="DT478" s="23" t="str">
        <f>+IF(LEN($I478)&gt;5,IF(ISERROR(VLOOKUP(X478,'CODIGO PAGO'!$B$2:$B$20,1,0)),1,IF(OR(AND(CR478=1,X478&lt;&gt;"N"),AND(CR478=3,X478&lt;&gt;"B"),AND(CR478=2,LEFT(TRIM(X478),1)&lt;&gt;"I")),1,IF(OR(AND(CR478=0,X478="N"),AND(CR478=0,X478="B"),AND(CR478=0,LEFT(TRIM(X478),1)="I")),1,0))),"")</f>
        <v/>
      </c>
      <c r="DU478" s="23" t="str">
        <f t="shared" si="284"/>
        <v/>
      </c>
      <c r="DV478" s="23" t="str">
        <f>+IF(LEN($I478)&gt;5,IF(ISERROR(VLOOKUP(Z478,'CODIGO PAGO'!$B$2:$B$20,1,0)),1,IF(OR(AND(CT478=1,Z478&lt;&gt;"N"),AND(CT478=3,Z478&lt;&gt;"B"),AND(CT478=2,LEFT(TRIM(Z478),1)&lt;&gt;"I")),1,IF(OR(AND(CT478=0,Z478="N"),AND(CT478=0,Z478="B"),AND(CT478=0,LEFT(TRIM(Z478),1)="I")),1,0))),"")</f>
        <v/>
      </c>
      <c r="DW478" s="23" t="str">
        <f t="shared" si="285"/>
        <v/>
      </c>
      <c r="DX478" s="23" t="str">
        <f>+IF(LEN($I478)&gt;5,IF(ISERROR(VLOOKUP(AB478,'CODIGO PAGO'!$B$2:$B$20,1,0)),1,IF(OR(AND(CV478=1,AB478&lt;&gt;"N"),AND(CV478=3,AB478&lt;&gt;"B"),AND(CV478=2,LEFT(TRIM(AB478),1)&lt;&gt;"I")),1,IF(OR(AND(CV478=0,AB478="N"),AND(CV478=0,AB478="B"),AND(CV478=0,LEFT(TRIM(AB478),1)="I")),1,0))),"")</f>
        <v/>
      </c>
      <c r="DY478" s="23" t="str">
        <f t="shared" si="286"/>
        <v/>
      </c>
      <c r="DZ478" s="23" t="str">
        <f>+IF(LEN($I478)&gt;5,IF(ISERROR(VLOOKUP(AD478,'CODIGO PAGO'!$B$2:$B$20,1,0)),1,IF(OR(AND(CX478=1,AD478&lt;&gt;"N"),AND(CX478=3,AD478&lt;&gt;"B"),AND(CX478=2,LEFT(TRIM(AD478),1)&lt;&gt;"I")),1,IF(OR(AND(CX478=0,AD478="N"),AND(CX478=0,AD478="B"),AND(CX478=0,LEFT(TRIM(AD478),1)="I")),1,0))),"")</f>
        <v/>
      </c>
      <c r="EA478" s="23" t="str">
        <f t="shared" si="287"/>
        <v/>
      </c>
      <c r="EB478" s="23" t="str">
        <f>+IF(LEN($I478)&gt;5,IF(ISERROR(VLOOKUP(AF478,'CODIGO PAGO'!$B$2:$B$20,1,0)),1,IF(OR(AND(CZ478=1,AF478&lt;&gt;"N"),AND(CZ478=3,AF478&lt;&gt;"B"),AND(CZ478=2,LEFT(TRIM(AF478),1)&lt;&gt;"I")),1,IF(OR(AND(CZ478=0,AF478="N"),AND(CZ478=0,AF478="B"),AND(CZ478=0,LEFT(TRIM(AF478),1)="I")),1,0))),"")</f>
        <v/>
      </c>
      <c r="EC478" s="23" t="str">
        <f t="shared" si="288"/>
        <v/>
      </c>
      <c r="ED478" s="23" t="str">
        <f>+IF(LEN($I478)&gt;5,IF(ISERROR(VLOOKUP(AH478,'CODIGO PAGO'!$B$2:$B$20,1,0)),1,IF(OR(AND(DB478=1,AH478&lt;&gt;"N"),AND(DB478=3,AH478&lt;&gt;"B"),AND(DB478=2,LEFT(TRIM(AH478),1)&lt;&gt;"I")),1,IF(OR(AND(DB478=0,AH478="N"),AND(DB478=0,AH478="B"),AND(DB478=0,LEFT(TRIM(AH478),1)="I")),1,0))),"")</f>
        <v/>
      </c>
      <c r="EE478" s="23" t="str">
        <f t="shared" si="289"/>
        <v/>
      </c>
      <c r="EF478" s="23" t="str">
        <f>+IF(LEN($I478)&gt;5,IF(ISERROR(VLOOKUP(AJ478,'CODIGO PAGO'!$B$2:$B$20,1,0)),1,IF(OR(AND(DD478=1,AJ478&lt;&gt;"N"),AND(DD478=3,AJ478&lt;&gt;"B"),AND(DD478=2,LEFT(TRIM(AJ478),1)&lt;&gt;"I")),1,IF(OR(AND(DD478=0,AJ478="N"),AND(DD478=0,AJ478="B"),AND(DD478=0,LEFT(TRIM(AJ478),1)="I")),1,0))),"")</f>
        <v/>
      </c>
      <c r="EG478" s="23" t="str">
        <f t="shared" si="290"/>
        <v/>
      </c>
      <c r="EH478" s="23" t="str">
        <f>+IF(LEN($I478)&gt;5,IF(ISERROR(VLOOKUP(AL478,'CODIGO PAGO'!$B$2:$B$20,1,0)),1,IF(OR(AND(DF478=1,AL478&lt;&gt;"N"),AND(DF478=3,AL478&lt;&gt;"B"),AND(DF478=2,LEFT(TRIM(AL478),1)&lt;&gt;"I")),1,IF(OR(AND(DF478=0,AL478="N"),AND(DF478=0,AL478="B"),AND(DF478=0,LEFT(TRIM(AL478),1)="I")),1,0))),"")</f>
        <v/>
      </c>
      <c r="EI478" s="23" t="str">
        <f t="shared" si="291"/>
        <v/>
      </c>
      <c r="EJ478" s="23" t="str">
        <f>+IF(LEN($I478)&gt;5,IF(ISERROR(VLOOKUP(AN478,'CODIGO PAGO'!$B$2:$B$20,1,0)),1,IF(OR(AND(DH478=1,AN478&lt;&gt;"N"),AND(DH478=3,AN478&lt;&gt;"B"),AND(DH478=2,LEFT(TRIM(AN478),1)&lt;&gt;"I")),1,IF(OR(AND(DH478=0,AN478="N"),AND(DH478=0,AN478="B"),AND(DH478=0,LEFT(TRIM(AN478),1)="I")),1,0))),"")</f>
        <v/>
      </c>
      <c r="EK478" s="23" t="str">
        <f t="shared" si="292"/>
        <v/>
      </c>
      <c r="EL478" s="24" t="str">
        <f t="shared" si="293"/>
        <v/>
      </c>
    </row>
    <row r="479" spans="1:142" s="26" customFormat="1">
      <c r="A479" s="15" t="str">
        <f t="shared" si="259"/>
        <v/>
      </c>
      <c r="B479" s="1" t="str">
        <f>+IF(LEN(I479)&gt;5,'CODIGO PAGO'!$B$28,"")</f>
        <v/>
      </c>
      <c r="C479" s="1" t="str">
        <f>+IF(LEN($I479)&gt;5,BD!D479,"")</f>
        <v/>
      </c>
      <c r="D479" s="168" t="str">
        <f>+IF(LEN($I479)&gt;5,BD!A479,"")</f>
        <v/>
      </c>
      <c r="E479" s="1" t="str">
        <f>+IF(LEN($I479)&gt;5,BD!B479,"")</f>
        <v/>
      </c>
      <c r="F479" s="1" t="str">
        <f>+IF(LEN($I479)&gt;5,BD!C479,"")</f>
        <v/>
      </c>
      <c r="G479" s="141"/>
      <c r="H479" s="141"/>
      <c r="I479" s="1" t="str">
        <f>+IF(LEN(BD!G479)&gt;5,BD!G479,"")</f>
        <v/>
      </c>
      <c r="J479" s="167" t="str">
        <f>+IF(LEN($I479)&gt;5,BD!E479,"")</f>
        <v/>
      </c>
      <c r="K479" s="6" t="str">
        <f t="shared" si="260"/>
        <v/>
      </c>
      <c r="L479" s="87" t="str">
        <f>+IF(LEN($I479)&gt;5,BD!H479,"")</f>
        <v/>
      </c>
      <c r="M479" s="40" t="str">
        <f t="shared" si="261"/>
        <v/>
      </c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4" t="str">
        <f t="shared" si="262"/>
        <v/>
      </c>
      <c r="AQ479" s="5" t="str">
        <f t="shared" si="263"/>
        <v/>
      </c>
      <c r="AR479" s="91" t="str">
        <f t="shared" si="264"/>
        <v/>
      </c>
      <c r="AS479" s="5" t="str">
        <f t="shared" si="265"/>
        <v/>
      </c>
      <c r="AT479" s="91" t="str">
        <f t="shared" si="266"/>
        <v/>
      </c>
      <c r="AU479" s="4" t="str">
        <f t="shared" si="267"/>
        <v/>
      </c>
      <c r="AV479" s="4" t="str">
        <f t="shared" si="268"/>
        <v/>
      </c>
      <c r="AW479" s="4" t="str">
        <f t="shared" si="269"/>
        <v/>
      </c>
      <c r="AX479" s="4" t="str">
        <f t="shared" si="270"/>
        <v/>
      </c>
      <c r="AY479" s="88" t="str">
        <f t="shared" si="271"/>
        <v/>
      </c>
      <c r="AZ479" s="17" t="str">
        <f t="shared" si="272"/>
        <v/>
      </c>
      <c r="BA479" s="18" t="str">
        <f t="shared" si="273"/>
        <v/>
      </c>
      <c r="BB479" s="19" t="str">
        <f>+IF(LEN(I479)&gt;5,IF(INT(RIGHT(B479,1))=9,0.5*L479*AY479,INT(MID(B479,5,LEN(B479)-4))*L479)+IFERROR(VLOOKUP(I479,AJUSTES!$A$1:$I$50,9,0),0),"")</f>
        <v/>
      </c>
      <c r="BC479" s="12"/>
      <c r="BD479" s="19" t="str">
        <f t="shared" si="274"/>
        <v/>
      </c>
      <c r="BE479" s="18" t="str">
        <f t="shared" si="275"/>
        <v/>
      </c>
      <c r="BF479" s="139" t="str">
        <f t="shared" si="276"/>
        <v/>
      </c>
      <c r="BG479" s="114"/>
      <c r="BH479" s="18" t="str">
        <f t="shared" si="277"/>
        <v/>
      </c>
      <c r="BI479" s="13"/>
      <c r="BJ479" s="12"/>
      <c r="BK479" s="12"/>
      <c r="BL479" s="145"/>
      <c r="BM479" s="12"/>
      <c r="BN479" s="12"/>
      <c r="BO479" s="12"/>
      <c r="BP479" s="12"/>
      <c r="BQ479" s="12"/>
      <c r="BR479" s="12"/>
      <c r="BS479" s="146"/>
      <c r="BT479" s="14"/>
      <c r="BU479" s="12"/>
      <c r="BV479" s="12"/>
      <c r="BW479" s="12"/>
      <c r="BX479" s="12"/>
      <c r="BY479" s="12"/>
      <c r="BZ479" s="144"/>
      <c r="CA479" s="107" t="str">
        <f>+IF(LEN($I479)&gt;5,IF(BD!F479="N/A","",BD!F479),"")</f>
        <v/>
      </c>
      <c r="CB479" s="21"/>
      <c r="CC479" s="147"/>
      <c r="CD479" s="148"/>
      <c r="CE479" s="8" t="str">
        <f>+IF(LEN(I479)&gt;5,BD!M479,"")</f>
        <v/>
      </c>
      <c r="CF479" s="16" t="str">
        <f>+IF(LEN(I479)&gt;5,BD!N479,"")</f>
        <v/>
      </c>
      <c r="CG479" s="3" t="str">
        <f t="shared" si="278"/>
        <v/>
      </c>
      <c r="CH479" s="23" t="str">
        <f>+IF(AND(LEN($I479)&gt;5),IF(AND($J479&gt;N$1,$J479&lt;=$AO$1),1,IF((COUNTIFS(INCAPACIDADES!$C$1:$C$51,$I479,INCAPACIDADES!K$1:K$51,N$1))&gt;0,2,IF(VLOOKUP($C479,BD!$D$1:$F$501,3,0)&gt;N$1,0,3))),"")</f>
        <v/>
      </c>
      <c r="CI479" s="23" t="str">
        <f>+IF(AND(LEN($I479)&gt;5),IF(AND($J479&gt;O$1,$J479&lt;=$AO$1),1,IF((COUNTIFS(INCAPACIDADES!$C$1:$C$51,$I479,INCAPACIDADES!L$1:L$51,O$1))&gt;0,2,IF(VLOOKUP($C479,BD!$D$1:$F$501,3,0)&gt;O$1,0,3))),"")</f>
        <v/>
      </c>
      <c r="CJ479" s="23" t="str">
        <f>+IF(AND(LEN($I479)&gt;5),IF(AND($J479&gt;P$1,$J479&lt;=$AO$1),1,IF((COUNTIFS(INCAPACIDADES!$C$1:$C$51,$I479,INCAPACIDADES!M$1:M$51,P$1))&gt;0,2,IF(VLOOKUP($C479,BD!$D$1:$F$501,3,0)&gt;P$1,0,3))),"")</f>
        <v/>
      </c>
      <c r="CK479" s="23" t="str">
        <f>+IF(AND(LEN($I479)&gt;5),IF(AND($J479&gt;Q$1,$J479&lt;=$AO$1),1,IF((COUNTIFS(INCAPACIDADES!$C$1:$C$51,$I479,INCAPACIDADES!N$1:N$51,Q$1))&gt;0,2,IF(VLOOKUP($C479,BD!$D$1:$F$501,3,0)&gt;Q$1,0,3))),"")</f>
        <v/>
      </c>
      <c r="CL479" s="23" t="str">
        <f>+IF(AND(LEN($I479)&gt;5),IF(AND($J479&gt;R$1,$J479&lt;=$AO$1),1,IF((COUNTIFS(INCAPACIDADES!$C$1:$C$51,$I479,INCAPACIDADES!O$1:O$51,R$1))&gt;0,2,IF(VLOOKUP($C479,BD!$D$1:$F$501,3,0)&gt;R$1,0,3))),"")</f>
        <v/>
      </c>
      <c r="CM479" s="23" t="str">
        <f>+IF(AND(LEN($I479)&gt;5),IF(AND($J479&gt;S$1,$J479&lt;=$AO$1),1,IF((COUNTIFS(INCAPACIDADES!$C$1:$C$51,$I479,INCAPACIDADES!P$1:P$51,S$1))&gt;0,2,IF(VLOOKUP($C479,BD!$D$1:$F$501,3,0)&gt;S$1,0,3))),"")</f>
        <v/>
      </c>
      <c r="CN479" s="23" t="str">
        <f>+IF(AND(LEN($I479)&gt;5),IF(AND($J479&gt;T$1,$J479&lt;=$AO$1),1,IF((COUNTIFS(INCAPACIDADES!$C$1:$C$51,$I479,INCAPACIDADES!Q$1:Q$51,T$1))&gt;0,2,IF(VLOOKUP($C479,BD!$D$1:$F$501,3,0)&gt;T$1,0,3))),"")</f>
        <v/>
      </c>
      <c r="CO479" s="23" t="str">
        <f>+IF(AND(LEN($I479)&gt;5),IF(AND($J479&gt;U$1,$J479&lt;=$AO$1),1,IF((COUNTIFS(INCAPACIDADES!$C$1:$C$51,$I479,INCAPACIDADES!R$1:R$51,U$1))&gt;0,2,IF(VLOOKUP($C479,BD!$D$1:$F$501,3,0)&gt;U$1,0,3))),"")</f>
        <v/>
      </c>
      <c r="CP479" s="23" t="str">
        <f>+IF(AND(LEN($I479)&gt;5),IF(AND($J479&gt;V$1,$J479&lt;=$AO$1),1,IF((COUNTIFS(INCAPACIDADES!$C$1:$C$51,$I479,INCAPACIDADES!S$1:S$51,V$1))&gt;0,2,IF(VLOOKUP($C479,BD!$D$1:$F$501,3,0)&gt;V$1,0,3))),"")</f>
        <v/>
      </c>
      <c r="CQ479" s="23" t="str">
        <f>+IF(AND(LEN($I479)&gt;5),IF(AND($J479&gt;W$1,$J479&lt;=$AO$1),1,IF((COUNTIFS(INCAPACIDADES!$C$1:$C$51,$I479,INCAPACIDADES!T$1:T$51,W$1))&gt;0,2,IF(VLOOKUP($C479,BD!$D$1:$F$501,3,0)&gt;W$1,0,3))),"")</f>
        <v/>
      </c>
      <c r="CR479" s="23" t="str">
        <f>+IF(AND(LEN($I479)&gt;5),IF(AND($J479&gt;X$1,$J479&lt;=$AO$1),1,IF((COUNTIFS(INCAPACIDADES!$C$1:$C$51,$I479,INCAPACIDADES!U$1:U$51,X$1))&gt;0,2,IF(VLOOKUP($C479,BD!$D$1:$F$501,3,0)&gt;X$1,0,3))),"")</f>
        <v/>
      </c>
      <c r="CS479" s="23" t="str">
        <f>+IF(AND(LEN($I479)&gt;5),IF(AND($J479&gt;Y$1,$J479&lt;=$AO$1),1,IF((COUNTIFS(INCAPACIDADES!$C$1:$C$51,$I479,INCAPACIDADES!V$1:V$51,Y$1))&gt;0,2,IF(VLOOKUP($C479,BD!$D$1:$F$501,3,0)&gt;Y$1,0,3))),"")</f>
        <v/>
      </c>
      <c r="CT479" s="23" t="str">
        <f>+IF(AND(LEN($I479)&gt;5),IF(AND($J479&gt;Z$1,$J479&lt;=$AO$1),1,IF((COUNTIFS(INCAPACIDADES!$C$1:$C$51,$I479,INCAPACIDADES!W$1:W$51,Z$1))&gt;0,2,IF(VLOOKUP($C479,BD!$D$1:$F$501,3,0)&gt;Z$1,0,3))),"")</f>
        <v/>
      </c>
      <c r="CU479" s="23" t="str">
        <f>+IF(AND(LEN($I479)&gt;5),IF(AND($J479&gt;AA$1,$J479&lt;=$AO$1),1,IF((COUNTIFS(INCAPACIDADES!$C$1:$C$51,$I479,INCAPACIDADES!X$1:X$51,AA$1))&gt;0,2,IF(VLOOKUP($C479,BD!$D$1:$F$501,3,0)&gt;AA$1,0,3))),"")</f>
        <v/>
      </c>
      <c r="CV479" s="23" t="str">
        <f>+IF(AND(LEN($I479)&gt;5),IF(AND($J479&gt;AB$1,$J479&lt;=$AO$1),1,IF((COUNTIFS(INCAPACIDADES!$C$1:$C$51,$I479,INCAPACIDADES!Y$1:Y$51,AB$1))&gt;0,2,IF(VLOOKUP($C479,BD!$D$1:$F$501,3,0)&gt;AB$1,0,3))),"")</f>
        <v/>
      </c>
      <c r="CW479" s="23" t="str">
        <f>+IF(AND(LEN($I479)&gt;5),IF(AND($J479&gt;AC$1,$J479&lt;=$AO$1),1,IF((COUNTIFS(INCAPACIDADES!$C$1:$C$51,$I479,INCAPACIDADES!Z$1:Z$51,AC$1))&gt;0,2,IF(VLOOKUP($C479,BD!$D$1:$F$501,3,0)&gt;AC$1,0,3))),"")</f>
        <v/>
      </c>
      <c r="CX479" s="23" t="str">
        <f>+IF(AND(LEN($I479)&gt;5),IF(AND($J479&gt;AD$1,$J479&lt;=$AO$1),1,IF((COUNTIFS(INCAPACIDADES!$C$1:$C$51,$I479,INCAPACIDADES!AA$1:AA$51,AD$1))&gt;0,2,IF(VLOOKUP($C479,BD!$D$1:$F$501,3,0)&gt;AD$1,0,3))),"")</f>
        <v/>
      </c>
      <c r="CY479" s="23" t="str">
        <f>+IF(AND(LEN($I479)&gt;5),IF(AND($J479&gt;AE$1,$J479&lt;=$AO$1),1,IF((COUNTIFS(INCAPACIDADES!$C$1:$C$51,$I479,INCAPACIDADES!AB$1:AB$51,AE$1))&gt;0,2,IF(VLOOKUP($C479,BD!$D$1:$F$501,3,0)&gt;AE$1,0,3))),"")</f>
        <v/>
      </c>
      <c r="CZ479" s="23" t="str">
        <f>+IF(AND(LEN($I479)&gt;5),IF(AND($J479&gt;AF$1,$J479&lt;=$AO$1),1,IF((COUNTIFS(INCAPACIDADES!$C$1:$C$51,$I479,INCAPACIDADES!AC$1:AC$51,AF$1))&gt;0,2,IF(VLOOKUP($C479,BD!$D$1:$F$501,3,0)&gt;AF$1,0,3))),"")</f>
        <v/>
      </c>
      <c r="DA479" s="23" t="str">
        <f>+IF(AND(LEN($I479)&gt;5),IF(AND($J479&gt;AG$1,$J479&lt;=$AO$1),1,IF((COUNTIFS(INCAPACIDADES!$C$1:$C$51,$I479,INCAPACIDADES!AD$1:AD$51,AG$1))&gt;0,2,IF(VLOOKUP($C479,BD!$D$1:$F$501,3,0)&gt;AG$1,0,3))),"")</f>
        <v/>
      </c>
      <c r="DB479" s="23" t="str">
        <f>+IF(AND(LEN($I479)&gt;5),IF(AND($J479&gt;AH$1,$J479&lt;=$AO$1),1,IF((COUNTIFS(INCAPACIDADES!$C$1:$C$51,$I479,INCAPACIDADES!AE$1:AE$51,AH$1))&gt;0,2,IF(VLOOKUP($C479,BD!$D$1:$F$501,3,0)&gt;AH$1,0,3))),"")</f>
        <v/>
      </c>
      <c r="DC479" s="23" t="str">
        <f>+IF(AND(LEN($I479)&gt;5),IF(AND($J479&gt;AI$1,$J479&lt;=$AO$1),1,IF((COUNTIFS(INCAPACIDADES!$C$1:$C$51,$I479,INCAPACIDADES!AF$1:AF$51,AI$1))&gt;0,2,IF(VLOOKUP($C479,BD!$D$1:$F$501,3,0)&gt;AI$1,0,3))),"")</f>
        <v/>
      </c>
      <c r="DD479" s="23" t="str">
        <f>+IF(AND(LEN($I479)&gt;5),IF(AND($J479&gt;AJ$1,$J479&lt;=$AO$1),1,IF((COUNTIFS(INCAPACIDADES!$C$1:$C$51,$I479,INCAPACIDADES!AG$1:AG$51,AJ$1))&gt;0,2,IF(VLOOKUP($C479,BD!$D$1:$F$501,3,0)&gt;AJ$1,0,3))),"")</f>
        <v/>
      </c>
      <c r="DE479" s="23" t="str">
        <f>+IF(AND(LEN($I479)&gt;5),IF(AND($J479&gt;AK$1,$J479&lt;=$AO$1),1,IF((COUNTIFS(INCAPACIDADES!$C$1:$C$51,$I479,INCAPACIDADES!AH$1:AH$51,AK$1))&gt;0,2,IF(VLOOKUP($C479,BD!$D$1:$F$501,3,0)&gt;AK$1,0,3))),"")</f>
        <v/>
      </c>
      <c r="DF479" s="23" t="str">
        <f>+IF(AND(LEN($I479)&gt;5),IF(AND($J479&gt;AL$1,$J479&lt;=$AO$1),1,IF((COUNTIFS(INCAPACIDADES!$C$1:$C$51,$I479,INCAPACIDADES!AI$1:AI$51,AL$1))&gt;0,2,IF(VLOOKUP($C479,BD!$D$1:$F$501,3,0)&gt;AL$1,0,3))),"")</f>
        <v/>
      </c>
      <c r="DG479" s="23" t="str">
        <f>+IF(AND(LEN($I479)&gt;5),IF(AND($J479&gt;AM$1,$J479&lt;=$AO$1),1,IF((COUNTIFS(INCAPACIDADES!$C$1:$C$51,$I479,INCAPACIDADES!AJ$1:AJ$51,AM$1))&gt;0,2,IF(VLOOKUP($C479,BD!$D$1:$F$501,3,0)&gt;AM$1,0,3))),"")</f>
        <v/>
      </c>
      <c r="DH479" s="23" t="str">
        <f>+IF(AND(LEN($I479)&gt;5),IF(AND($J479&gt;AN$1,$J479&lt;=$AO$1),1,IF((COUNTIFS(INCAPACIDADES!$C$1:$C$51,$I479,INCAPACIDADES!AK$1:AK$51,AN$1))&gt;0,2,IF(VLOOKUP($C479,BD!$D$1:$F$501,3,0)&gt;AN$1,0,3))),"")</f>
        <v/>
      </c>
      <c r="DI479" s="23" t="str">
        <f>+IF(AND(LEN($I479)&gt;5),IF(AND($J479&gt;AO$1,$J479&lt;=$AO$1),1,IF((COUNTIFS(INCAPACIDADES!$C$1:$C$51,$I479,INCAPACIDADES!AL$1:AL$51,AO$1))&gt;0,2,IF(VLOOKUP($C479,BD!$D$1:$F$501,3,0)&gt;AO$1,0,3))),"")</f>
        <v/>
      </c>
      <c r="DJ479" s="23" t="str">
        <f>+IF(LEN($I479)&gt;5,IF(ISERROR(VLOOKUP(N479,'CODIGO PAGO'!$B$2:$B$20,1,0)),1,IF(OR(AND(CH479=1,N479&lt;&gt;"N"),AND(CH479=3,N479&lt;&gt;"B"),AND(CH479=2,LEFT(TRIM(N479),1)&lt;&gt;"I")),1,IF(OR(AND(CH479=0,N479="N"),AND(CH479=0,N479="B"),AND(CH479=0,LEFT(TRIM(N479),1)="I")),1,0))),"")</f>
        <v/>
      </c>
      <c r="DK479" s="23" t="str">
        <f t="shared" si="279"/>
        <v/>
      </c>
      <c r="DL479" s="23" t="str">
        <f>+IF(LEN($I479)&gt;5,IF(ISERROR(VLOOKUP(P479,'CODIGO PAGO'!$B$2:$B$20,1,0)),1,IF(OR(AND(CJ479=1,P479&lt;&gt;"N"),AND(CJ479=3,P479&lt;&gt;"B"),AND(CJ479=2,LEFT(TRIM(P479),1)&lt;&gt;"I")),1,IF(OR(AND(CJ479=0,P479="N"),AND(CJ479=0,P479="B"),AND(CJ479=0,LEFT(TRIM(P479),1)="I")),1,0))),"")</f>
        <v/>
      </c>
      <c r="DM479" s="23" t="str">
        <f t="shared" si="280"/>
        <v/>
      </c>
      <c r="DN479" s="23" t="str">
        <f>+IF(LEN($I479)&gt;5,IF(ISERROR(VLOOKUP(R479,'CODIGO PAGO'!$B$2:$B$20,1,0)),1,IF(OR(AND(CL479=1,R479&lt;&gt;"N"),AND(CL479=3,R479&lt;&gt;"B"),AND(CL479=2,LEFT(TRIM(R479),1)&lt;&gt;"I")),1,IF(OR(AND(CL479=0,R479="N"),AND(CL479=0,R479="B"),AND(CL479=0,LEFT(TRIM(R479),1)="I")),1,0))),"")</f>
        <v/>
      </c>
      <c r="DO479" s="23" t="str">
        <f t="shared" si="281"/>
        <v/>
      </c>
      <c r="DP479" s="23" t="str">
        <f>+IF(LEN($I479)&gt;5,IF(ISERROR(VLOOKUP(T479,'CODIGO PAGO'!$B$2:$B$20,1,0)),1,IF(OR(AND(CN479=1,T479&lt;&gt;"N"),AND(CN479=3,T479&lt;&gt;"B"),AND(CN479=2,LEFT(TRIM(T479),1)&lt;&gt;"I")),1,IF(OR(AND(CN479=0,T479="N"),AND(CN479=0,T479="B"),AND(CN479=0,LEFT(TRIM(T479),1)="I")),1,0))),"")</f>
        <v/>
      </c>
      <c r="DQ479" s="23" t="str">
        <f t="shared" si="282"/>
        <v/>
      </c>
      <c r="DR479" s="23" t="str">
        <f>+IF(LEN($I479)&gt;5,IF(ISERROR(VLOOKUP(V479,'CODIGO PAGO'!$B$2:$B$20,1,0)),1,IF(OR(AND(CP479=1,V479&lt;&gt;"N"),AND(CP479=3,V479&lt;&gt;"B"),AND(CP479=2,LEFT(TRIM(V479),1)&lt;&gt;"I")),1,IF(OR(AND(CP479=0,V479="N"),AND(CP479=0,V479="B"),AND(CP479=0,LEFT(TRIM(V479),1)="I")),1,0))),"")</f>
        <v/>
      </c>
      <c r="DS479" s="23" t="str">
        <f t="shared" si="283"/>
        <v/>
      </c>
      <c r="DT479" s="23" t="str">
        <f>+IF(LEN($I479)&gt;5,IF(ISERROR(VLOOKUP(X479,'CODIGO PAGO'!$B$2:$B$20,1,0)),1,IF(OR(AND(CR479=1,X479&lt;&gt;"N"),AND(CR479=3,X479&lt;&gt;"B"),AND(CR479=2,LEFT(TRIM(X479),1)&lt;&gt;"I")),1,IF(OR(AND(CR479=0,X479="N"),AND(CR479=0,X479="B"),AND(CR479=0,LEFT(TRIM(X479),1)="I")),1,0))),"")</f>
        <v/>
      </c>
      <c r="DU479" s="23" t="str">
        <f t="shared" si="284"/>
        <v/>
      </c>
      <c r="DV479" s="23" t="str">
        <f>+IF(LEN($I479)&gt;5,IF(ISERROR(VLOOKUP(Z479,'CODIGO PAGO'!$B$2:$B$20,1,0)),1,IF(OR(AND(CT479=1,Z479&lt;&gt;"N"),AND(CT479=3,Z479&lt;&gt;"B"),AND(CT479=2,LEFT(TRIM(Z479),1)&lt;&gt;"I")),1,IF(OR(AND(CT479=0,Z479="N"),AND(CT479=0,Z479="B"),AND(CT479=0,LEFT(TRIM(Z479),1)="I")),1,0))),"")</f>
        <v/>
      </c>
      <c r="DW479" s="23" t="str">
        <f t="shared" si="285"/>
        <v/>
      </c>
      <c r="DX479" s="23" t="str">
        <f>+IF(LEN($I479)&gt;5,IF(ISERROR(VLOOKUP(AB479,'CODIGO PAGO'!$B$2:$B$20,1,0)),1,IF(OR(AND(CV479=1,AB479&lt;&gt;"N"),AND(CV479=3,AB479&lt;&gt;"B"),AND(CV479=2,LEFT(TRIM(AB479),1)&lt;&gt;"I")),1,IF(OR(AND(CV479=0,AB479="N"),AND(CV479=0,AB479="B"),AND(CV479=0,LEFT(TRIM(AB479),1)="I")),1,0))),"")</f>
        <v/>
      </c>
      <c r="DY479" s="23" t="str">
        <f t="shared" si="286"/>
        <v/>
      </c>
      <c r="DZ479" s="23" t="str">
        <f>+IF(LEN($I479)&gt;5,IF(ISERROR(VLOOKUP(AD479,'CODIGO PAGO'!$B$2:$B$20,1,0)),1,IF(OR(AND(CX479=1,AD479&lt;&gt;"N"),AND(CX479=3,AD479&lt;&gt;"B"),AND(CX479=2,LEFT(TRIM(AD479),1)&lt;&gt;"I")),1,IF(OR(AND(CX479=0,AD479="N"),AND(CX479=0,AD479="B"),AND(CX479=0,LEFT(TRIM(AD479),1)="I")),1,0))),"")</f>
        <v/>
      </c>
      <c r="EA479" s="23" t="str">
        <f t="shared" si="287"/>
        <v/>
      </c>
      <c r="EB479" s="23" t="str">
        <f>+IF(LEN($I479)&gt;5,IF(ISERROR(VLOOKUP(AF479,'CODIGO PAGO'!$B$2:$B$20,1,0)),1,IF(OR(AND(CZ479=1,AF479&lt;&gt;"N"),AND(CZ479=3,AF479&lt;&gt;"B"),AND(CZ479=2,LEFT(TRIM(AF479),1)&lt;&gt;"I")),1,IF(OR(AND(CZ479=0,AF479="N"),AND(CZ479=0,AF479="B"),AND(CZ479=0,LEFT(TRIM(AF479),1)="I")),1,0))),"")</f>
        <v/>
      </c>
      <c r="EC479" s="23" t="str">
        <f t="shared" si="288"/>
        <v/>
      </c>
      <c r="ED479" s="23" t="str">
        <f>+IF(LEN($I479)&gt;5,IF(ISERROR(VLOOKUP(AH479,'CODIGO PAGO'!$B$2:$B$20,1,0)),1,IF(OR(AND(DB479=1,AH479&lt;&gt;"N"),AND(DB479=3,AH479&lt;&gt;"B"),AND(DB479=2,LEFT(TRIM(AH479),1)&lt;&gt;"I")),1,IF(OR(AND(DB479=0,AH479="N"),AND(DB479=0,AH479="B"),AND(DB479=0,LEFT(TRIM(AH479),1)="I")),1,0))),"")</f>
        <v/>
      </c>
      <c r="EE479" s="23" t="str">
        <f t="shared" si="289"/>
        <v/>
      </c>
      <c r="EF479" s="23" t="str">
        <f>+IF(LEN($I479)&gt;5,IF(ISERROR(VLOOKUP(AJ479,'CODIGO PAGO'!$B$2:$B$20,1,0)),1,IF(OR(AND(DD479=1,AJ479&lt;&gt;"N"),AND(DD479=3,AJ479&lt;&gt;"B"),AND(DD479=2,LEFT(TRIM(AJ479),1)&lt;&gt;"I")),1,IF(OR(AND(DD479=0,AJ479="N"),AND(DD479=0,AJ479="B"),AND(DD479=0,LEFT(TRIM(AJ479),1)="I")),1,0))),"")</f>
        <v/>
      </c>
      <c r="EG479" s="23" t="str">
        <f t="shared" si="290"/>
        <v/>
      </c>
      <c r="EH479" s="23" t="str">
        <f>+IF(LEN($I479)&gt;5,IF(ISERROR(VLOOKUP(AL479,'CODIGO PAGO'!$B$2:$B$20,1,0)),1,IF(OR(AND(DF479=1,AL479&lt;&gt;"N"),AND(DF479=3,AL479&lt;&gt;"B"),AND(DF479=2,LEFT(TRIM(AL479),1)&lt;&gt;"I")),1,IF(OR(AND(DF479=0,AL479="N"),AND(DF479=0,AL479="B"),AND(DF479=0,LEFT(TRIM(AL479),1)="I")),1,0))),"")</f>
        <v/>
      </c>
      <c r="EI479" s="23" t="str">
        <f t="shared" si="291"/>
        <v/>
      </c>
      <c r="EJ479" s="23" t="str">
        <f>+IF(LEN($I479)&gt;5,IF(ISERROR(VLOOKUP(AN479,'CODIGO PAGO'!$B$2:$B$20,1,0)),1,IF(OR(AND(DH479=1,AN479&lt;&gt;"N"),AND(DH479=3,AN479&lt;&gt;"B"),AND(DH479=2,LEFT(TRIM(AN479),1)&lt;&gt;"I")),1,IF(OR(AND(DH479=0,AN479="N"),AND(DH479=0,AN479="B"),AND(DH479=0,LEFT(TRIM(AN479),1)="I")),1,0))),"")</f>
        <v/>
      </c>
      <c r="EK479" s="23" t="str">
        <f t="shared" si="292"/>
        <v/>
      </c>
      <c r="EL479" s="24" t="str">
        <f t="shared" si="293"/>
        <v/>
      </c>
    </row>
    <row r="480" spans="1:142" s="26" customFormat="1">
      <c r="A480" s="15" t="str">
        <f t="shared" si="259"/>
        <v/>
      </c>
      <c r="B480" s="1" t="str">
        <f>+IF(LEN(I480)&gt;5,'CODIGO PAGO'!$B$28,"")</f>
        <v/>
      </c>
      <c r="C480" s="1" t="str">
        <f>+IF(LEN($I480)&gt;5,BD!D480,"")</f>
        <v/>
      </c>
      <c r="D480" s="168" t="str">
        <f>+IF(LEN($I480)&gt;5,BD!A480,"")</f>
        <v/>
      </c>
      <c r="E480" s="1" t="str">
        <f>+IF(LEN($I480)&gt;5,BD!B480,"")</f>
        <v/>
      </c>
      <c r="F480" s="1" t="str">
        <f>+IF(LEN($I480)&gt;5,BD!C480,"")</f>
        <v/>
      </c>
      <c r="G480" s="141"/>
      <c r="H480" s="141"/>
      <c r="I480" s="1" t="str">
        <f>+IF(LEN(BD!G480)&gt;5,BD!G480,"")</f>
        <v/>
      </c>
      <c r="J480" s="167" t="str">
        <f>+IF(LEN($I480)&gt;5,BD!E480,"")</f>
        <v/>
      </c>
      <c r="K480" s="6" t="str">
        <f t="shared" si="260"/>
        <v/>
      </c>
      <c r="L480" s="87" t="str">
        <f>+IF(LEN($I480)&gt;5,BD!H480,"")</f>
        <v/>
      </c>
      <c r="M480" s="40" t="str">
        <f t="shared" si="261"/>
        <v/>
      </c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4" t="str">
        <f t="shared" si="262"/>
        <v/>
      </c>
      <c r="AQ480" s="5" t="str">
        <f t="shared" si="263"/>
        <v/>
      </c>
      <c r="AR480" s="91" t="str">
        <f t="shared" si="264"/>
        <v/>
      </c>
      <c r="AS480" s="5" t="str">
        <f t="shared" si="265"/>
        <v/>
      </c>
      <c r="AT480" s="91" t="str">
        <f t="shared" si="266"/>
        <v/>
      </c>
      <c r="AU480" s="4" t="str">
        <f t="shared" si="267"/>
        <v/>
      </c>
      <c r="AV480" s="4" t="str">
        <f t="shared" si="268"/>
        <v/>
      </c>
      <c r="AW480" s="4" t="str">
        <f t="shared" si="269"/>
        <v/>
      </c>
      <c r="AX480" s="4" t="str">
        <f t="shared" si="270"/>
        <v/>
      </c>
      <c r="AY480" s="88" t="str">
        <f t="shared" si="271"/>
        <v/>
      </c>
      <c r="AZ480" s="17" t="str">
        <f t="shared" si="272"/>
        <v/>
      </c>
      <c r="BA480" s="18" t="str">
        <f t="shared" si="273"/>
        <v/>
      </c>
      <c r="BB480" s="19" t="str">
        <f>+IF(LEN(I480)&gt;5,IF(INT(RIGHT(B480,1))=9,0.5*L480*AY480,INT(MID(B480,5,LEN(B480)-4))*L480)+IFERROR(VLOOKUP(I480,AJUSTES!$A$1:$I$50,9,0),0),"")</f>
        <v/>
      </c>
      <c r="BC480" s="12"/>
      <c r="BD480" s="19" t="str">
        <f t="shared" si="274"/>
        <v/>
      </c>
      <c r="BE480" s="18" t="str">
        <f t="shared" si="275"/>
        <v/>
      </c>
      <c r="BF480" s="139" t="str">
        <f t="shared" si="276"/>
        <v/>
      </c>
      <c r="BG480" s="114"/>
      <c r="BH480" s="18" t="str">
        <f t="shared" si="277"/>
        <v/>
      </c>
      <c r="BI480" s="13"/>
      <c r="BJ480" s="12"/>
      <c r="BK480" s="12"/>
      <c r="BL480" s="145"/>
      <c r="BM480" s="12"/>
      <c r="BN480" s="12"/>
      <c r="BO480" s="12"/>
      <c r="BP480" s="12"/>
      <c r="BQ480" s="12"/>
      <c r="BR480" s="12"/>
      <c r="BS480" s="146"/>
      <c r="BT480" s="14"/>
      <c r="BU480" s="12"/>
      <c r="BV480" s="12"/>
      <c r="BW480" s="12"/>
      <c r="BX480" s="12"/>
      <c r="BY480" s="12"/>
      <c r="BZ480" s="144"/>
      <c r="CA480" s="107" t="str">
        <f>+IF(LEN($I480)&gt;5,IF(BD!F480="N/A","",BD!F480),"")</f>
        <v/>
      </c>
      <c r="CB480" s="21"/>
      <c r="CC480" s="147"/>
      <c r="CD480" s="148"/>
      <c r="CE480" s="8" t="str">
        <f>+IF(LEN(I480)&gt;5,BD!M480,"")</f>
        <v/>
      </c>
      <c r="CF480" s="16" t="str">
        <f>+IF(LEN(I480)&gt;5,BD!N480,"")</f>
        <v/>
      </c>
      <c r="CG480" s="3" t="str">
        <f t="shared" si="278"/>
        <v/>
      </c>
      <c r="CH480" s="23" t="str">
        <f>+IF(AND(LEN($I480)&gt;5),IF(AND($J480&gt;N$1,$J480&lt;=$AO$1),1,IF((COUNTIFS(INCAPACIDADES!$C$1:$C$51,$I480,INCAPACIDADES!K$1:K$51,N$1))&gt;0,2,IF(VLOOKUP($C480,BD!$D$1:$F$501,3,0)&gt;N$1,0,3))),"")</f>
        <v/>
      </c>
      <c r="CI480" s="23" t="str">
        <f>+IF(AND(LEN($I480)&gt;5),IF(AND($J480&gt;O$1,$J480&lt;=$AO$1),1,IF((COUNTIFS(INCAPACIDADES!$C$1:$C$51,$I480,INCAPACIDADES!L$1:L$51,O$1))&gt;0,2,IF(VLOOKUP($C480,BD!$D$1:$F$501,3,0)&gt;O$1,0,3))),"")</f>
        <v/>
      </c>
      <c r="CJ480" s="23" t="str">
        <f>+IF(AND(LEN($I480)&gt;5),IF(AND($J480&gt;P$1,$J480&lt;=$AO$1),1,IF((COUNTIFS(INCAPACIDADES!$C$1:$C$51,$I480,INCAPACIDADES!M$1:M$51,P$1))&gt;0,2,IF(VLOOKUP($C480,BD!$D$1:$F$501,3,0)&gt;P$1,0,3))),"")</f>
        <v/>
      </c>
      <c r="CK480" s="23" t="str">
        <f>+IF(AND(LEN($I480)&gt;5),IF(AND($J480&gt;Q$1,$J480&lt;=$AO$1),1,IF((COUNTIFS(INCAPACIDADES!$C$1:$C$51,$I480,INCAPACIDADES!N$1:N$51,Q$1))&gt;0,2,IF(VLOOKUP($C480,BD!$D$1:$F$501,3,0)&gt;Q$1,0,3))),"")</f>
        <v/>
      </c>
      <c r="CL480" s="23" t="str">
        <f>+IF(AND(LEN($I480)&gt;5),IF(AND($J480&gt;R$1,$J480&lt;=$AO$1),1,IF((COUNTIFS(INCAPACIDADES!$C$1:$C$51,$I480,INCAPACIDADES!O$1:O$51,R$1))&gt;0,2,IF(VLOOKUP($C480,BD!$D$1:$F$501,3,0)&gt;R$1,0,3))),"")</f>
        <v/>
      </c>
      <c r="CM480" s="23" t="str">
        <f>+IF(AND(LEN($I480)&gt;5),IF(AND($J480&gt;S$1,$J480&lt;=$AO$1),1,IF((COUNTIFS(INCAPACIDADES!$C$1:$C$51,$I480,INCAPACIDADES!P$1:P$51,S$1))&gt;0,2,IF(VLOOKUP($C480,BD!$D$1:$F$501,3,0)&gt;S$1,0,3))),"")</f>
        <v/>
      </c>
      <c r="CN480" s="23" t="str">
        <f>+IF(AND(LEN($I480)&gt;5),IF(AND($J480&gt;T$1,$J480&lt;=$AO$1),1,IF((COUNTIFS(INCAPACIDADES!$C$1:$C$51,$I480,INCAPACIDADES!Q$1:Q$51,T$1))&gt;0,2,IF(VLOOKUP($C480,BD!$D$1:$F$501,3,0)&gt;T$1,0,3))),"")</f>
        <v/>
      </c>
      <c r="CO480" s="23" t="str">
        <f>+IF(AND(LEN($I480)&gt;5),IF(AND($J480&gt;U$1,$J480&lt;=$AO$1),1,IF((COUNTIFS(INCAPACIDADES!$C$1:$C$51,$I480,INCAPACIDADES!R$1:R$51,U$1))&gt;0,2,IF(VLOOKUP($C480,BD!$D$1:$F$501,3,0)&gt;U$1,0,3))),"")</f>
        <v/>
      </c>
      <c r="CP480" s="23" t="str">
        <f>+IF(AND(LEN($I480)&gt;5),IF(AND($J480&gt;V$1,$J480&lt;=$AO$1),1,IF((COUNTIFS(INCAPACIDADES!$C$1:$C$51,$I480,INCAPACIDADES!S$1:S$51,V$1))&gt;0,2,IF(VLOOKUP($C480,BD!$D$1:$F$501,3,0)&gt;V$1,0,3))),"")</f>
        <v/>
      </c>
      <c r="CQ480" s="23" t="str">
        <f>+IF(AND(LEN($I480)&gt;5),IF(AND($J480&gt;W$1,$J480&lt;=$AO$1),1,IF((COUNTIFS(INCAPACIDADES!$C$1:$C$51,$I480,INCAPACIDADES!T$1:T$51,W$1))&gt;0,2,IF(VLOOKUP($C480,BD!$D$1:$F$501,3,0)&gt;W$1,0,3))),"")</f>
        <v/>
      </c>
      <c r="CR480" s="23" t="str">
        <f>+IF(AND(LEN($I480)&gt;5),IF(AND($J480&gt;X$1,$J480&lt;=$AO$1),1,IF((COUNTIFS(INCAPACIDADES!$C$1:$C$51,$I480,INCAPACIDADES!U$1:U$51,X$1))&gt;0,2,IF(VLOOKUP($C480,BD!$D$1:$F$501,3,0)&gt;X$1,0,3))),"")</f>
        <v/>
      </c>
      <c r="CS480" s="23" t="str">
        <f>+IF(AND(LEN($I480)&gt;5),IF(AND($J480&gt;Y$1,$J480&lt;=$AO$1),1,IF((COUNTIFS(INCAPACIDADES!$C$1:$C$51,$I480,INCAPACIDADES!V$1:V$51,Y$1))&gt;0,2,IF(VLOOKUP($C480,BD!$D$1:$F$501,3,0)&gt;Y$1,0,3))),"")</f>
        <v/>
      </c>
      <c r="CT480" s="23" t="str">
        <f>+IF(AND(LEN($I480)&gt;5),IF(AND($J480&gt;Z$1,$J480&lt;=$AO$1),1,IF((COUNTIFS(INCAPACIDADES!$C$1:$C$51,$I480,INCAPACIDADES!W$1:W$51,Z$1))&gt;0,2,IF(VLOOKUP($C480,BD!$D$1:$F$501,3,0)&gt;Z$1,0,3))),"")</f>
        <v/>
      </c>
      <c r="CU480" s="23" t="str">
        <f>+IF(AND(LEN($I480)&gt;5),IF(AND($J480&gt;AA$1,$J480&lt;=$AO$1),1,IF((COUNTIFS(INCAPACIDADES!$C$1:$C$51,$I480,INCAPACIDADES!X$1:X$51,AA$1))&gt;0,2,IF(VLOOKUP($C480,BD!$D$1:$F$501,3,0)&gt;AA$1,0,3))),"")</f>
        <v/>
      </c>
      <c r="CV480" s="23" t="str">
        <f>+IF(AND(LEN($I480)&gt;5),IF(AND($J480&gt;AB$1,$J480&lt;=$AO$1),1,IF((COUNTIFS(INCAPACIDADES!$C$1:$C$51,$I480,INCAPACIDADES!Y$1:Y$51,AB$1))&gt;0,2,IF(VLOOKUP($C480,BD!$D$1:$F$501,3,0)&gt;AB$1,0,3))),"")</f>
        <v/>
      </c>
      <c r="CW480" s="23" t="str">
        <f>+IF(AND(LEN($I480)&gt;5),IF(AND($J480&gt;AC$1,$J480&lt;=$AO$1),1,IF((COUNTIFS(INCAPACIDADES!$C$1:$C$51,$I480,INCAPACIDADES!Z$1:Z$51,AC$1))&gt;0,2,IF(VLOOKUP($C480,BD!$D$1:$F$501,3,0)&gt;AC$1,0,3))),"")</f>
        <v/>
      </c>
      <c r="CX480" s="23" t="str">
        <f>+IF(AND(LEN($I480)&gt;5),IF(AND($J480&gt;AD$1,$J480&lt;=$AO$1),1,IF((COUNTIFS(INCAPACIDADES!$C$1:$C$51,$I480,INCAPACIDADES!AA$1:AA$51,AD$1))&gt;0,2,IF(VLOOKUP($C480,BD!$D$1:$F$501,3,0)&gt;AD$1,0,3))),"")</f>
        <v/>
      </c>
      <c r="CY480" s="23" t="str">
        <f>+IF(AND(LEN($I480)&gt;5),IF(AND($J480&gt;AE$1,$J480&lt;=$AO$1),1,IF((COUNTIFS(INCAPACIDADES!$C$1:$C$51,$I480,INCAPACIDADES!AB$1:AB$51,AE$1))&gt;0,2,IF(VLOOKUP($C480,BD!$D$1:$F$501,3,0)&gt;AE$1,0,3))),"")</f>
        <v/>
      </c>
      <c r="CZ480" s="23" t="str">
        <f>+IF(AND(LEN($I480)&gt;5),IF(AND($J480&gt;AF$1,$J480&lt;=$AO$1),1,IF((COUNTIFS(INCAPACIDADES!$C$1:$C$51,$I480,INCAPACIDADES!AC$1:AC$51,AF$1))&gt;0,2,IF(VLOOKUP($C480,BD!$D$1:$F$501,3,0)&gt;AF$1,0,3))),"")</f>
        <v/>
      </c>
      <c r="DA480" s="23" t="str">
        <f>+IF(AND(LEN($I480)&gt;5),IF(AND($J480&gt;AG$1,$J480&lt;=$AO$1),1,IF((COUNTIFS(INCAPACIDADES!$C$1:$C$51,$I480,INCAPACIDADES!AD$1:AD$51,AG$1))&gt;0,2,IF(VLOOKUP($C480,BD!$D$1:$F$501,3,0)&gt;AG$1,0,3))),"")</f>
        <v/>
      </c>
      <c r="DB480" s="23" t="str">
        <f>+IF(AND(LEN($I480)&gt;5),IF(AND($J480&gt;AH$1,$J480&lt;=$AO$1),1,IF((COUNTIFS(INCAPACIDADES!$C$1:$C$51,$I480,INCAPACIDADES!AE$1:AE$51,AH$1))&gt;0,2,IF(VLOOKUP($C480,BD!$D$1:$F$501,3,0)&gt;AH$1,0,3))),"")</f>
        <v/>
      </c>
      <c r="DC480" s="23" t="str">
        <f>+IF(AND(LEN($I480)&gt;5),IF(AND($J480&gt;AI$1,$J480&lt;=$AO$1),1,IF((COUNTIFS(INCAPACIDADES!$C$1:$C$51,$I480,INCAPACIDADES!AF$1:AF$51,AI$1))&gt;0,2,IF(VLOOKUP($C480,BD!$D$1:$F$501,3,0)&gt;AI$1,0,3))),"")</f>
        <v/>
      </c>
      <c r="DD480" s="23" t="str">
        <f>+IF(AND(LEN($I480)&gt;5),IF(AND($J480&gt;AJ$1,$J480&lt;=$AO$1),1,IF((COUNTIFS(INCAPACIDADES!$C$1:$C$51,$I480,INCAPACIDADES!AG$1:AG$51,AJ$1))&gt;0,2,IF(VLOOKUP($C480,BD!$D$1:$F$501,3,0)&gt;AJ$1,0,3))),"")</f>
        <v/>
      </c>
      <c r="DE480" s="23" t="str">
        <f>+IF(AND(LEN($I480)&gt;5),IF(AND($J480&gt;AK$1,$J480&lt;=$AO$1),1,IF((COUNTIFS(INCAPACIDADES!$C$1:$C$51,$I480,INCAPACIDADES!AH$1:AH$51,AK$1))&gt;0,2,IF(VLOOKUP($C480,BD!$D$1:$F$501,3,0)&gt;AK$1,0,3))),"")</f>
        <v/>
      </c>
      <c r="DF480" s="23" t="str">
        <f>+IF(AND(LEN($I480)&gt;5),IF(AND($J480&gt;AL$1,$J480&lt;=$AO$1),1,IF((COUNTIFS(INCAPACIDADES!$C$1:$C$51,$I480,INCAPACIDADES!AI$1:AI$51,AL$1))&gt;0,2,IF(VLOOKUP($C480,BD!$D$1:$F$501,3,0)&gt;AL$1,0,3))),"")</f>
        <v/>
      </c>
      <c r="DG480" s="23" t="str">
        <f>+IF(AND(LEN($I480)&gt;5),IF(AND($J480&gt;AM$1,$J480&lt;=$AO$1),1,IF((COUNTIFS(INCAPACIDADES!$C$1:$C$51,$I480,INCAPACIDADES!AJ$1:AJ$51,AM$1))&gt;0,2,IF(VLOOKUP($C480,BD!$D$1:$F$501,3,0)&gt;AM$1,0,3))),"")</f>
        <v/>
      </c>
      <c r="DH480" s="23" t="str">
        <f>+IF(AND(LEN($I480)&gt;5),IF(AND($J480&gt;AN$1,$J480&lt;=$AO$1),1,IF((COUNTIFS(INCAPACIDADES!$C$1:$C$51,$I480,INCAPACIDADES!AK$1:AK$51,AN$1))&gt;0,2,IF(VLOOKUP($C480,BD!$D$1:$F$501,3,0)&gt;AN$1,0,3))),"")</f>
        <v/>
      </c>
      <c r="DI480" s="23" t="str">
        <f>+IF(AND(LEN($I480)&gt;5),IF(AND($J480&gt;AO$1,$J480&lt;=$AO$1),1,IF((COUNTIFS(INCAPACIDADES!$C$1:$C$51,$I480,INCAPACIDADES!AL$1:AL$51,AO$1))&gt;0,2,IF(VLOOKUP($C480,BD!$D$1:$F$501,3,0)&gt;AO$1,0,3))),"")</f>
        <v/>
      </c>
      <c r="DJ480" s="23" t="str">
        <f>+IF(LEN($I480)&gt;5,IF(ISERROR(VLOOKUP(N480,'CODIGO PAGO'!$B$2:$B$20,1,0)),1,IF(OR(AND(CH480=1,N480&lt;&gt;"N"),AND(CH480=3,N480&lt;&gt;"B"),AND(CH480=2,LEFT(TRIM(N480),1)&lt;&gt;"I")),1,IF(OR(AND(CH480=0,N480="N"),AND(CH480=0,N480="B"),AND(CH480=0,LEFT(TRIM(N480),1)="I")),1,0))),"")</f>
        <v/>
      </c>
      <c r="DK480" s="23" t="str">
        <f t="shared" si="279"/>
        <v/>
      </c>
      <c r="DL480" s="23" t="str">
        <f>+IF(LEN($I480)&gt;5,IF(ISERROR(VLOOKUP(P480,'CODIGO PAGO'!$B$2:$B$20,1,0)),1,IF(OR(AND(CJ480=1,P480&lt;&gt;"N"),AND(CJ480=3,P480&lt;&gt;"B"),AND(CJ480=2,LEFT(TRIM(P480),1)&lt;&gt;"I")),1,IF(OR(AND(CJ480=0,P480="N"),AND(CJ480=0,P480="B"),AND(CJ480=0,LEFT(TRIM(P480),1)="I")),1,0))),"")</f>
        <v/>
      </c>
      <c r="DM480" s="23" t="str">
        <f t="shared" si="280"/>
        <v/>
      </c>
      <c r="DN480" s="23" t="str">
        <f>+IF(LEN($I480)&gt;5,IF(ISERROR(VLOOKUP(R480,'CODIGO PAGO'!$B$2:$B$20,1,0)),1,IF(OR(AND(CL480=1,R480&lt;&gt;"N"),AND(CL480=3,R480&lt;&gt;"B"),AND(CL480=2,LEFT(TRIM(R480),1)&lt;&gt;"I")),1,IF(OR(AND(CL480=0,R480="N"),AND(CL480=0,R480="B"),AND(CL480=0,LEFT(TRIM(R480),1)="I")),1,0))),"")</f>
        <v/>
      </c>
      <c r="DO480" s="23" t="str">
        <f t="shared" si="281"/>
        <v/>
      </c>
      <c r="DP480" s="23" t="str">
        <f>+IF(LEN($I480)&gt;5,IF(ISERROR(VLOOKUP(T480,'CODIGO PAGO'!$B$2:$B$20,1,0)),1,IF(OR(AND(CN480=1,T480&lt;&gt;"N"),AND(CN480=3,T480&lt;&gt;"B"),AND(CN480=2,LEFT(TRIM(T480),1)&lt;&gt;"I")),1,IF(OR(AND(CN480=0,T480="N"),AND(CN480=0,T480="B"),AND(CN480=0,LEFT(TRIM(T480),1)="I")),1,0))),"")</f>
        <v/>
      </c>
      <c r="DQ480" s="23" t="str">
        <f t="shared" si="282"/>
        <v/>
      </c>
      <c r="DR480" s="23" t="str">
        <f>+IF(LEN($I480)&gt;5,IF(ISERROR(VLOOKUP(V480,'CODIGO PAGO'!$B$2:$B$20,1,0)),1,IF(OR(AND(CP480=1,V480&lt;&gt;"N"),AND(CP480=3,V480&lt;&gt;"B"),AND(CP480=2,LEFT(TRIM(V480),1)&lt;&gt;"I")),1,IF(OR(AND(CP480=0,V480="N"),AND(CP480=0,V480="B"),AND(CP480=0,LEFT(TRIM(V480),1)="I")),1,0))),"")</f>
        <v/>
      </c>
      <c r="DS480" s="23" t="str">
        <f t="shared" si="283"/>
        <v/>
      </c>
      <c r="DT480" s="23" t="str">
        <f>+IF(LEN($I480)&gt;5,IF(ISERROR(VLOOKUP(X480,'CODIGO PAGO'!$B$2:$B$20,1,0)),1,IF(OR(AND(CR480=1,X480&lt;&gt;"N"),AND(CR480=3,X480&lt;&gt;"B"),AND(CR480=2,LEFT(TRIM(X480),1)&lt;&gt;"I")),1,IF(OR(AND(CR480=0,X480="N"),AND(CR480=0,X480="B"),AND(CR480=0,LEFT(TRIM(X480),1)="I")),1,0))),"")</f>
        <v/>
      </c>
      <c r="DU480" s="23" t="str">
        <f t="shared" si="284"/>
        <v/>
      </c>
      <c r="DV480" s="23" t="str">
        <f>+IF(LEN($I480)&gt;5,IF(ISERROR(VLOOKUP(Z480,'CODIGO PAGO'!$B$2:$B$20,1,0)),1,IF(OR(AND(CT480=1,Z480&lt;&gt;"N"),AND(CT480=3,Z480&lt;&gt;"B"),AND(CT480=2,LEFT(TRIM(Z480),1)&lt;&gt;"I")),1,IF(OR(AND(CT480=0,Z480="N"),AND(CT480=0,Z480="B"),AND(CT480=0,LEFT(TRIM(Z480),1)="I")),1,0))),"")</f>
        <v/>
      </c>
      <c r="DW480" s="23" t="str">
        <f t="shared" si="285"/>
        <v/>
      </c>
      <c r="DX480" s="23" t="str">
        <f>+IF(LEN($I480)&gt;5,IF(ISERROR(VLOOKUP(AB480,'CODIGO PAGO'!$B$2:$B$20,1,0)),1,IF(OR(AND(CV480=1,AB480&lt;&gt;"N"),AND(CV480=3,AB480&lt;&gt;"B"),AND(CV480=2,LEFT(TRIM(AB480),1)&lt;&gt;"I")),1,IF(OR(AND(CV480=0,AB480="N"),AND(CV480=0,AB480="B"),AND(CV480=0,LEFT(TRIM(AB480),1)="I")),1,0))),"")</f>
        <v/>
      </c>
      <c r="DY480" s="23" t="str">
        <f t="shared" si="286"/>
        <v/>
      </c>
      <c r="DZ480" s="23" t="str">
        <f>+IF(LEN($I480)&gt;5,IF(ISERROR(VLOOKUP(AD480,'CODIGO PAGO'!$B$2:$B$20,1,0)),1,IF(OR(AND(CX480=1,AD480&lt;&gt;"N"),AND(CX480=3,AD480&lt;&gt;"B"),AND(CX480=2,LEFT(TRIM(AD480),1)&lt;&gt;"I")),1,IF(OR(AND(CX480=0,AD480="N"),AND(CX480=0,AD480="B"),AND(CX480=0,LEFT(TRIM(AD480),1)="I")),1,0))),"")</f>
        <v/>
      </c>
      <c r="EA480" s="23" t="str">
        <f t="shared" si="287"/>
        <v/>
      </c>
      <c r="EB480" s="23" t="str">
        <f>+IF(LEN($I480)&gt;5,IF(ISERROR(VLOOKUP(AF480,'CODIGO PAGO'!$B$2:$B$20,1,0)),1,IF(OR(AND(CZ480=1,AF480&lt;&gt;"N"),AND(CZ480=3,AF480&lt;&gt;"B"),AND(CZ480=2,LEFT(TRIM(AF480),1)&lt;&gt;"I")),1,IF(OR(AND(CZ480=0,AF480="N"),AND(CZ480=0,AF480="B"),AND(CZ480=0,LEFT(TRIM(AF480),1)="I")),1,0))),"")</f>
        <v/>
      </c>
      <c r="EC480" s="23" t="str">
        <f t="shared" si="288"/>
        <v/>
      </c>
      <c r="ED480" s="23" t="str">
        <f>+IF(LEN($I480)&gt;5,IF(ISERROR(VLOOKUP(AH480,'CODIGO PAGO'!$B$2:$B$20,1,0)),1,IF(OR(AND(DB480=1,AH480&lt;&gt;"N"),AND(DB480=3,AH480&lt;&gt;"B"),AND(DB480=2,LEFT(TRIM(AH480),1)&lt;&gt;"I")),1,IF(OR(AND(DB480=0,AH480="N"),AND(DB480=0,AH480="B"),AND(DB480=0,LEFT(TRIM(AH480),1)="I")),1,0))),"")</f>
        <v/>
      </c>
      <c r="EE480" s="23" t="str">
        <f t="shared" si="289"/>
        <v/>
      </c>
      <c r="EF480" s="23" t="str">
        <f>+IF(LEN($I480)&gt;5,IF(ISERROR(VLOOKUP(AJ480,'CODIGO PAGO'!$B$2:$B$20,1,0)),1,IF(OR(AND(DD480=1,AJ480&lt;&gt;"N"),AND(DD480=3,AJ480&lt;&gt;"B"),AND(DD480=2,LEFT(TRIM(AJ480),1)&lt;&gt;"I")),1,IF(OR(AND(DD480=0,AJ480="N"),AND(DD480=0,AJ480="B"),AND(DD480=0,LEFT(TRIM(AJ480),1)="I")),1,0))),"")</f>
        <v/>
      </c>
      <c r="EG480" s="23" t="str">
        <f t="shared" si="290"/>
        <v/>
      </c>
      <c r="EH480" s="23" t="str">
        <f>+IF(LEN($I480)&gt;5,IF(ISERROR(VLOOKUP(AL480,'CODIGO PAGO'!$B$2:$B$20,1,0)),1,IF(OR(AND(DF480=1,AL480&lt;&gt;"N"),AND(DF480=3,AL480&lt;&gt;"B"),AND(DF480=2,LEFT(TRIM(AL480),1)&lt;&gt;"I")),1,IF(OR(AND(DF480=0,AL480="N"),AND(DF480=0,AL480="B"),AND(DF480=0,LEFT(TRIM(AL480),1)="I")),1,0))),"")</f>
        <v/>
      </c>
      <c r="EI480" s="23" t="str">
        <f t="shared" si="291"/>
        <v/>
      </c>
      <c r="EJ480" s="23" t="str">
        <f>+IF(LEN($I480)&gt;5,IF(ISERROR(VLOOKUP(AN480,'CODIGO PAGO'!$B$2:$B$20,1,0)),1,IF(OR(AND(DH480=1,AN480&lt;&gt;"N"),AND(DH480=3,AN480&lt;&gt;"B"),AND(DH480=2,LEFT(TRIM(AN480),1)&lt;&gt;"I")),1,IF(OR(AND(DH480=0,AN480="N"),AND(DH480=0,AN480="B"),AND(DH480=0,LEFT(TRIM(AN480),1)="I")),1,0))),"")</f>
        <v/>
      </c>
      <c r="EK480" s="23" t="str">
        <f t="shared" si="292"/>
        <v/>
      </c>
      <c r="EL480" s="24" t="str">
        <f t="shared" si="293"/>
        <v/>
      </c>
    </row>
    <row r="481" spans="1:142" s="26" customFormat="1">
      <c r="A481" s="15" t="str">
        <f t="shared" si="259"/>
        <v/>
      </c>
      <c r="B481" s="1" t="str">
        <f>+IF(LEN(I481)&gt;5,'CODIGO PAGO'!$B$28,"")</f>
        <v/>
      </c>
      <c r="C481" s="1" t="str">
        <f>+IF(LEN($I481)&gt;5,BD!D481,"")</f>
        <v/>
      </c>
      <c r="D481" s="168" t="str">
        <f>+IF(LEN($I481)&gt;5,BD!A481,"")</f>
        <v/>
      </c>
      <c r="E481" s="1" t="str">
        <f>+IF(LEN($I481)&gt;5,BD!B481,"")</f>
        <v/>
      </c>
      <c r="F481" s="1" t="str">
        <f>+IF(LEN($I481)&gt;5,BD!C481,"")</f>
        <v/>
      </c>
      <c r="G481" s="141"/>
      <c r="H481" s="141"/>
      <c r="I481" s="1" t="str">
        <f>+IF(LEN(BD!G481)&gt;5,BD!G481,"")</f>
        <v/>
      </c>
      <c r="J481" s="167" t="str">
        <f>+IF(LEN($I481)&gt;5,BD!E481,"")</f>
        <v/>
      </c>
      <c r="K481" s="6" t="str">
        <f t="shared" si="260"/>
        <v/>
      </c>
      <c r="L481" s="87" t="str">
        <f>+IF(LEN($I481)&gt;5,BD!H481,"")</f>
        <v/>
      </c>
      <c r="M481" s="40" t="str">
        <f t="shared" si="261"/>
        <v/>
      </c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4" t="str">
        <f t="shared" si="262"/>
        <v/>
      </c>
      <c r="AQ481" s="5" t="str">
        <f t="shared" si="263"/>
        <v/>
      </c>
      <c r="AR481" s="91" t="str">
        <f t="shared" si="264"/>
        <v/>
      </c>
      <c r="AS481" s="5" t="str">
        <f t="shared" si="265"/>
        <v/>
      </c>
      <c r="AT481" s="91" t="str">
        <f t="shared" si="266"/>
        <v/>
      </c>
      <c r="AU481" s="4" t="str">
        <f t="shared" si="267"/>
        <v/>
      </c>
      <c r="AV481" s="4" t="str">
        <f t="shared" si="268"/>
        <v/>
      </c>
      <c r="AW481" s="4" t="str">
        <f t="shared" si="269"/>
        <v/>
      </c>
      <c r="AX481" s="4" t="str">
        <f t="shared" si="270"/>
        <v/>
      </c>
      <c r="AY481" s="88" t="str">
        <f t="shared" si="271"/>
        <v/>
      </c>
      <c r="AZ481" s="17" t="str">
        <f t="shared" si="272"/>
        <v/>
      </c>
      <c r="BA481" s="18" t="str">
        <f t="shared" si="273"/>
        <v/>
      </c>
      <c r="BB481" s="19" t="str">
        <f>+IF(LEN(I481)&gt;5,IF(INT(RIGHT(B481,1))=9,0.5*L481*AY481,INT(MID(B481,5,LEN(B481)-4))*L481)+IFERROR(VLOOKUP(I481,AJUSTES!$A$1:$I$50,9,0),0),"")</f>
        <v/>
      </c>
      <c r="BC481" s="12"/>
      <c r="BD481" s="19" t="str">
        <f t="shared" si="274"/>
        <v/>
      </c>
      <c r="BE481" s="18" t="str">
        <f t="shared" si="275"/>
        <v/>
      </c>
      <c r="BF481" s="139" t="str">
        <f t="shared" si="276"/>
        <v/>
      </c>
      <c r="BG481" s="114"/>
      <c r="BH481" s="18" t="str">
        <f t="shared" si="277"/>
        <v/>
      </c>
      <c r="BI481" s="13"/>
      <c r="BJ481" s="12"/>
      <c r="BK481" s="12"/>
      <c r="BL481" s="145"/>
      <c r="BM481" s="12"/>
      <c r="BN481" s="12"/>
      <c r="BO481" s="12"/>
      <c r="BP481" s="12"/>
      <c r="BQ481" s="12"/>
      <c r="BR481" s="12"/>
      <c r="BS481" s="146"/>
      <c r="BT481" s="14"/>
      <c r="BU481" s="12"/>
      <c r="BV481" s="12"/>
      <c r="BW481" s="12"/>
      <c r="BX481" s="12"/>
      <c r="BY481" s="12"/>
      <c r="BZ481" s="144"/>
      <c r="CA481" s="107" t="str">
        <f>+IF(LEN($I481)&gt;5,IF(BD!F481="N/A","",BD!F481),"")</f>
        <v/>
      </c>
      <c r="CB481" s="21"/>
      <c r="CC481" s="147"/>
      <c r="CD481" s="148"/>
      <c r="CE481" s="8" t="str">
        <f>+IF(LEN(I481)&gt;5,BD!M481,"")</f>
        <v/>
      </c>
      <c r="CF481" s="16" t="str">
        <f>+IF(LEN(I481)&gt;5,BD!N481,"")</f>
        <v/>
      </c>
      <c r="CG481" s="3" t="str">
        <f t="shared" si="278"/>
        <v/>
      </c>
      <c r="CH481" s="23" t="str">
        <f>+IF(AND(LEN($I481)&gt;5),IF(AND($J481&gt;N$1,$J481&lt;=$AO$1),1,IF((COUNTIFS(INCAPACIDADES!$C$1:$C$51,$I481,INCAPACIDADES!K$1:K$51,N$1))&gt;0,2,IF(VLOOKUP($C481,BD!$D$1:$F$501,3,0)&gt;N$1,0,3))),"")</f>
        <v/>
      </c>
      <c r="CI481" s="23" t="str">
        <f>+IF(AND(LEN($I481)&gt;5),IF(AND($J481&gt;O$1,$J481&lt;=$AO$1),1,IF((COUNTIFS(INCAPACIDADES!$C$1:$C$51,$I481,INCAPACIDADES!L$1:L$51,O$1))&gt;0,2,IF(VLOOKUP($C481,BD!$D$1:$F$501,3,0)&gt;O$1,0,3))),"")</f>
        <v/>
      </c>
      <c r="CJ481" s="23" t="str">
        <f>+IF(AND(LEN($I481)&gt;5),IF(AND($J481&gt;P$1,$J481&lt;=$AO$1),1,IF((COUNTIFS(INCAPACIDADES!$C$1:$C$51,$I481,INCAPACIDADES!M$1:M$51,P$1))&gt;0,2,IF(VLOOKUP($C481,BD!$D$1:$F$501,3,0)&gt;P$1,0,3))),"")</f>
        <v/>
      </c>
      <c r="CK481" s="23" t="str">
        <f>+IF(AND(LEN($I481)&gt;5),IF(AND($J481&gt;Q$1,$J481&lt;=$AO$1),1,IF((COUNTIFS(INCAPACIDADES!$C$1:$C$51,$I481,INCAPACIDADES!N$1:N$51,Q$1))&gt;0,2,IF(VLOOKUP($C481,BD!$D$1:$F$501,3,0)&gt;Q$1,0,3))),"")</f>
        <v/>
      </c>
      <c r="CL481" s="23" t="str">
        <f>+IF(AND(LEN($I481)&gt;5),IF(AND($J481&gt;R$1,$J481&lt;=$AO$1),1,IF((COUNTIFS(INCAPACIDADES!$C$1:$C$51,$I481,INCAPACIDADES!O$1:O$51,R$1))&gt;0,2,IF(VLOOKUP($C481,BD!$D$1:$F$501,3,0)&gt;R$1,0,3))),"")</f>
        <v/>
      </c>
      <c r="CM481" s="23" t="str">
        <f>+IF(AND(LEN($I481)&gt;5),IF(AND($J481&gt;S$1,$J481&lt;=$AO$1),1,IF((COUNTIFS(INCAPACIDADES!$C$1:$C$51,$I481,INCAPACIDADES!P$1:P$51,S$1))&gt;0,2,IF(VLOOKUP($C481,BD!$D$1:$F$501,3,0)&gt;S$1,0,3))),"")</f>
        <v/>
      </c>
      <c r="CN481" s="23" t="str">
        <f>+IF(AND(LEN($I481)&gt;5),IF(AND($J481&gt;T$1,$J481&lt;=$AO$1),1,IF((COUNTIFS(INCAPACIDADES!$C$1:$C$51,$I481,INCAPACIDADES!Q$1:Q$51,T$1))&gt;0,2,IF(VLOOKUP($C481,BD!$D$1:$F$501,3,0)&gt;T$1,0,3))),"")</f>
        <v/>
      </c>
      <c r="CO481" s="23" t="str">
        <f>+IF(AND(LEN($I481)&gt;5),IF(AND($J481&gt;U$1,$J481&lt;=$AO$1),1,IF((COUNTIFS(INCAPACIDADES!$C$1:$C$51,$I481,INCAPACIDADES!R$1:R$51,U$1))&gt;0,2,IF(VLOOKUP($C481,BD!$D$1:$F$501,3,0)&gt;U$1,0,3))),"")</f>
        <v/>
      </c>
      <c r="CP481" s="23" t="str">
        <f>+IF(AND(LEN($I481)&gt;5),IF(AND($J481&gt;V$1,$J481&lt;=$AO$1),1,IF((COUNTIFS(INCAPACIDADES!$C$1:$C$51,$I481,INCAPACIDADES!S$1:S$51,V$1))&gt;0,2,IF(VLOOKUP($C481,BD!$D$1:$F$501,3,0)&gt;V$1,0,3))),"")</f>
        <v/>
      </c>
      <c r="CQ481" s="23" t="str">
        <f>+IF(AND(LEN($I481)&gt;5),IF(AND($J481&gt;W$1,$J481&lt;=$AO$1),1,IF((COUNTIFS(INCAPACIDADES!$C$1:$C$51,$I481,INCAPACIDADES!T$1:T$51,W$1))&gt;0,2,IF(VLOOKUP($C481,BD!$D$1:$F$501,3,0)&gt;W$1,0,3))),"")</f>
        <v/>
      </c>
      <c r="CR481" s="23" t="str">
        <f>+IF(AND(LEN($I481)&gt;5),IF(AND($J481&gt;X$1,$J481&lt;=$AO$1),1,IF((COUNTIFS(INCAPACIDADES!$C$1:$C$51,$I481,INCAPACIDADES!U$1:U$51,X$1))&gt;0,2,IF(VLOOKUP($C481,BD!$D$1:$F$501,3,0)&gt;X$1,0,3))),"")</f>
        <v/>
      </c>
      <c r="CS481" s="23" t="str">
        <f>+IF(AND(LEN($I481)&gt;5),IF(AND($J481&gt;Y$1,$J481&lt;=$AO$1),1,IF((COUNTIFS(INCAPACIDADES!$C$1:$C$51,$I481,INCAPACIDADES!V$1:V$51,Y$1))&gt;0,2,IF(VLOOKUP($C481,BD!$D$1:$F$501,3,0)&gt;Y$1,0,3))),"")</f>
        <v/>
      </c>
      <c r="CT481" s="23" t="str">
        <f>+IF(AND(LEN($I481)&gt;5),IF(AND($J481&gt;Z$1,$J481&lt;=$AO$1),1,IF((COUNTIFS(INCAPACIDADES!$C$1:$C$51,$I481,INCAPACIDADES!W$1:W$51,Z$1))&gt;0,2,IF(VLOOKUP($C481,BD!$D$1:$F$501,3,0)&gt;Z$1,0,3))),"")</f>
        <v/>
      </c>
      <c r="CU481" s="23" t="str">
        <f>+IF(AND(LEN($I481)&gt;5),IF(AND($J481&gt;AA$1,$J481&lt;=$AO$1),1,IF((COUNTIFS(INCAPACIDADES!$C$1:$C$51,$I481,INCAPACIDADES!X$1:X$51,AA$1))&gt;0,2,IF(VLOOKUP($C481,BD!$D$1:$F$501,3,0)&gt;AA$1,0,3))),"")</f>
        <v/>
      </c>
      <c r="CV481" s="23" t="str">
        <f>+IF(AND(LEN($I481)&gt;5),IF(AND($J481&gt;AB$1,$J481&lt;=$AO$1),1,IF((COUNTIFS(INCAPACIDADES!$C$1:$C$51,$I481,INCAPACIDADES!Y$1:Y$51,AB$1))&gt;0,2,IF(VLOOKUP($C481,BD!$D$1:$F$501,3,0)&gt;AB$1,0,3))),"")</f>
        <v/>
      </c>
      <c r="CW481" s="23" t="str">
        <f>+IF(AND(LEN($I481)&gt;5),IF(AND($J481&gt;AC$1,$J481&lt;=$AO$1),1,IF((COUNTIFS(INCAPACIDADES!$C$1:$C$51,$I481,INCAPACIDADES!Z$1:Z$51,AC$1))&gt;0,2,IF(VLOOKUP($C481,BD!$D$1:$F$501,3,0)&gt;AC$1,0,3))),"")</f>
        <v/>
      </c>
      <c r="CX481" s="23" t="str">
        <f>+IF(AND(LEN($I481)&gt;5),IF(AND($J481&gt;AD$1,$J481&lt;=$AO$1),1,IF((COUNTIFS(INCAPACIDADES!$C$1:$C$51,$I481,INCAPACIDADES!AA$1:AA$51,AD$1))&gt;0,2,IF(VLOOKUP($C481,BD!$D$1:$F$501,3,0)&gt;AD$1,0,3))),"")</f>
        <v/>
      </c>
      <c r="CY481" s="23" t="str">
        <f>+IF(AND(LEN($I481)&gt;5),IF(AND($J481&gt;AE$1,$J481&lt;=$AO$1),1,IF((COUNTIFS(INCAPACIDADES!$C$1:$C$51,$I481,INCAPACIDADES!AB$1:AB$51,AE$1))&gt;0,2,IF(VLOOKUP($C481,BD!$D$1:$F$501,3,0)&gt;AE$1,0,3))),"")</f>
        <v/>
      </c>
      <c r="CZ481" s="23" t="str">
        <f>+IF(AND(LEN($I481)&gt;5),IF(AND($J481&gt;AF$1,$J481&lt;=$AO$1),1,IF((COUNTIFS(INCAPACIDADES!$C$1:$C$51,$I481,INCAPACIDADES!AC$1:AC$51,AF$1))&gt;0,2,IF(VLOOKUP($C481,BD!$D$1:$F$501,3,0)&gt;AF$1,0,3))),"")</f>
        <v/>
      </c>
      <c r="DA481" s="23" t="str">
        <f>+IF(AND(LEN($I481)&gt;5),IF(AND($J481&gt;AG$1,$J481&lt;=$AO$1),1,IF((COUNTIFS(INCAPACIDADES!$C$1:$C$51,$I481,INCAPACIDADES!AD$1:AD$51,AG$1))&gt;0,2,IF(VLOOKUP($C481,BD!$D$1:$F$501,3,0)&gt;AG$1,0,3))),"")</f>
        <v/>
      </c>
      <c r="DB481" s="23" t="str">
        <f>+IF(AND(LEN($I481)&gt;5),IF(AND($J481&gt;AH$1,$J481&lt;=$AO$1),1,IF((COUNTIFS(INCAPACIDADES!$C$1:$C$51,$I481,INCAPACIDADES!AE$1:AE$51,AH$1))&gt;0,2,IF(VLOOKUP($C481,BD!$D$1:$F$501,3,0)&gt;AH$1,0,3))),"")</f>
        <v/>
      </c>
      <c r="DC481" s="23" t="str">
        <f>+IF(AND(LEN($I481)&gt;5),IF(AND($J481&gt;AI$1,$J481&lt;=$AO$1),1,IF((COUNTIFS(INCAPACIDADES!$C$1:$C$51,$I481,INCAPACIDADES!AF$1:AF$51,AI$1))&gt;0,2,IF(VLOOKUP($C481,BD!$D$1:$F$501,3,0)&gt;AI$1,0,3))),"")</f>
        <v/>
      </c>
      <c r="DD481" s="23" t="str">
        <f>+IF(AND(LEN($I481)&gt;5),IF(AND($J481&gt;AJ$1,$J481&lt;=$AO$1),1,IF((COUNTIFS(INCAPACIDADES!$C$1:$C$51,$I481,INCAPACIDADES!AG$1:AG$51,AJ$1))&gt;0,2,IF(VLOOKUP($C481,BD!$D$1:$F$501,3,0)&gt;AJ$1,0,3))),"")</f>
        <v/>
      </c>
      <c r="DE481" s="23" t="str">
        <f>+IF(AND(LEN($I481)&gt;5),IF(AND($J481&gt;AK$1,$J481&lt;=$AO$1),1,IF((COUNTIFS(INCAPACIDADES!$C$1:$C$51,$I481,INCAPACIDADES!AH$1:AH$51,AK$1))&gt;0,2,IF(VLOOKUP($C481,BD!$D$1:$F$501,3,0)&gt;AK$1,0,3))),"")</f>
        <v/>
      </c>
      <c r="DF481" s="23" t="str">
        <f>+IF(AND(LEN($I481)&gt;5),IF(AND($J481&gt;AL$1,$J481&lt;=$AO$1),1,IF((COUNTIFS(INCAPACIDADES!$C$1:$C$51,$I481,INCAPACIDADES!AI$1:AI$51,AL$1))&gt;0,2,IF(VLOOKUP($C481,BD!$D$1:$F$501,3,0)&gt;AL$1,0,3))),"")</f>
        <v/>
      </c>
      <c r="DG481" s="23" t="str">
        <f>+IF(AND(LEN($I481)&gt;5),IF(AND($J481&gt;AM$1,$J481&lt;=$AO$1),1,IF((COUNTIFS(INCAPACIDADES!$C$1:$C$51,$I481,INCAPACIDADES!AJ$1:AJ$51,AM$1))&gt;0,2,IF(VLOOKUP($C481,BD!$D$1:$F$501,3,0)&gt;AM$1,0,3))),"")</f>
        <v/>
      </c>
      <c r="DH481" s="23" t="str">
        <f>+IF(AND(LEN($I481)&gt;5),IF(AND($J481&gt;AN$1,$J481&lt;=$AO$1),1,IF((COUNTIFS(INCAPACIDADES!$C$1:$C$51,$I481,INCAPACIDADES!AK$1:AK$51,AN$1))&gt;0,2,IF(VLOOKUP($C481,BD!$D$1:$F$501,3,0)&gt;AN$1,0,3))),"")</f>
        <v/>
      </c>
      <c r="DI481" s="23" t="str">
        <f>+IF(AND(LEN($I481)&gt;5),IF(AND($J481&gt;AO$1,$J481&lt;=$AO$1),1,IF((COUNTIFS(INCAPACIDADES!$C$1:$C$51,$I481,INCAPACIDADES!AL$1:AL$51,AO$1))&gt;0,2,IF(VLOOKUP($C481,BD!$D$1:$F$501,3,0)&gt;AO$1,0,3))),"")</f>
        <v/>
      </c>
      <c r="DJ481" s="23" t="str">
        <f>+IF(LEN($I481)&gt;5,IF(ISERROR(VLOOKUP(N481,'CODIGO PAGO'!$B$2:$B$20,1,0)),1,IF(OR(AND(CH481=1,N481&lt;&gt;"N"),AND(CH481=3,N481&lt;&gt;"B"),AND(CH481=2,LEFT(TRIM(N481),1)&lt;&gt;"I")),1,IF(OR(AND(CH481=0,N481="N"),AND(CH481=0,N481="B"),AND(CH481=0,LEFT(TRIM(N481),1)="I")),1,0))),"")</f>
        <v/>
      </c>
      <c r="DK481" s="23" t="str">
        <f t="shared" si="279"/>
        <v/>
      </c>
      <c r="DL481" s="23" t="str">
        <f>+IF(LEN($I481)&gt;5,IF(ISERROR(VLOOKUP(P481,'CODIGO PAGO'!$B$2:$B$20,1,0)),1,IF(OR(AND(CJ481=1,P481&lt;&gt;"N"),AND(CJ481=3,P481&lt;&gt;"B"),AND(CJ481=2,LEFT(TRIM(P481),1)&lt;&gt;"I")),1,IF(OR(AND(CJ481=0,P481="N"),AND(CJ481=0,P481="B"),AND(CJ481=0,LEFT(TRIM(P481),1)="I")),1,0))),"")</f>
        <v/>
      </c>
      <c r="DM481" s="23" t="str">
        <f t="shared" si="280"/>
        <v/>
      </c>
      <c r="DN481" s="23" t="str">
        <f>+IF(LEN($I481)&gt;5,IF(ISERROR(VLOOKUP(R481,'CODIGO PAGO'!$B$2:$B$20,1,0)),1,IF(OR(AND(CL481=1,R481&lt;&gt;"N"),AND(CL481=3,R481&lt;&gt;"B"),AND(CL481=2,LEFT(TRIM(R481),1)&lt;&gt;"I")),1,IF(OR(AND(CL481=0,R481="N"),AND(CL481=0,R481="B"),AND(CL481=0,LEFT(TRIM(R481),1)="I")),1,0))),"")</f>
        <v/>
      </c>
      <c r="DO481" s="23" t="str">
        <f t="shared" si="281"/>
        <v/>
      </c>
      <c r="DP481" s="23" t="str">
        <f>+IF(LEN($I481)&gt;5,IF(ISERROR(VLOOKUP(T481,'CODIGO PAGO'!$B$2:$B$20,1,0)),1,IF(OR(AND(CN481=1,T481&lt;&gt;"N"),AND(CN481=3,T481&lt;&gt;"B"),AND(CN481=2,LEFT(TRIM(T481),1)&lt;&gt;"I")),1,IF(OR(AND(CN481=0,T481="N"),AND(CN481=0,T481="B"),AND(CN481=0,LEFT(TRIM(T481),1)="I")),1,0))),"")</f>
        <v/>
      </c>
      <c r="DQ481" s="23" t="str">
        <f t="shared" si="282"/>
        <v/>
      </c>
      <c r="DR481" s="23" t="str">
        <f>+IF(LEN($I481)&gt;5,IF(ISERROR(VLOOKUP(V481,'CODIGO PAGO'!$B$2:$B$20,1,0)),1,IF(OR(AND(CP481=1,V481&lt;&gt;"N"),AND(CP481=3,V481&lt;&gt;"B"),AND(CP481=2,LEFT(TRIM(V481),1)&lt;&gt;"I")),1,IF(OR(AND(CP481=0,V481="N"),AND(CP481=0,V481="B"),AND(CP481=0,LEFT(TRIM(V481),1)="I")),1,0))),"")</f>
        <v/>
      </c>
      <c r="DS481" s="23" t="str">
        <f t="shared" si="283"/>
        <v/>
      </c>
      <c r="DT481" s="23" t="str">
        <f>+IF(LEN($I481)&gt;5,IF(ISERROR(VLOOKUP(X481,'CODIGO PAGO'!$B$2:$B$20,1,0)),1,IF(OR(AND(CR481=1,X481&lt;&gt;"N"),AND(CR481=3,X481&lt;&gt;"B"),AND(CR481=2,LEFT(TRIM(X481),1)&lt;&gt;"I")),1,IF(OR(AND(CR481=0,X481="N"),AND(CR481=0,X481="B"),AND(CR481=0,LEFT(TRIM(X481),1)="I")),1,0))),"")</f>
        <v/>
      </c>
      <c r="DU481" s="23" t="str">
        <f t="shared" si="284"/>
        <v/>
      </c>
      <c r="DV481" s="23" t="str">
        <f>+IF(LEN($I481)&gt;5,IF(ISERROR(VLOOKUP(Z481,'CODIGO PAGO'!$B$2:$B$20,1,0)),1,IF(OR(AND(CT481=1,Z481&lt;&gt;"N"),AND(CT481=3,Z481&lt;&gt;"B"),AND(CT481=2,LEFT(TRIM(Z481),1)&lt;&gt;"I")),1,IF(OR(AND(CT481=0,Z481="N"),AND(CT481=0,Z481="B"),AND(CT481=0,LEFT(TRIM(Z481),1)="I")),1,0))),"")</f>
        <v/>
      </c>
      <c r="DW481" s="23" t="str">
        <f t="shared" si="285"/>
        <v/>
      </c>
      <c r="DX481" s="23" t="str">
        <f>+IF(LEN($I481)&gt;5,IF(ISERROR(VLOOKUP(AB481,'CODIGO PAGO'!$B$2:$B$20,1,0)),1,IF(OR(AND(CV481=1,AB481&lt;&gt;"N"),AND(CV481=3,AB481&lt;&gt;"B"),AND(CV481=2,LEFT(TRIM(AB481),1)&lt;&gt;"I")),1,IF(OR(AND(CV481=0,AB481="N"),AND(CV481=0,AB481="B"),AND(CV481=0,LEFT(TRIM(AB481),1)="I")),1,0))),"")</f>
        <v/>
      </c>
      <c r="DY481" s="23" t="str">
        <f t="shared" si="286"/>
        <v/>
      </c>
      <c r="DZ481" s="23" t="str">
        <f>+IF(LEN($I481)&gt;5,IF(ISERROR(VLOOKUP(AD481,'CODIGO PAGO'!$B$2:$B$20,1,0)),1,IF(OR(AND(CX481=1,AD481&lt;&gt;"N"),AND(CX481=3,AD481&lt;&gt;"B"),AND(CX481=2,LEFT(TRIM(AD481),1)&lt;&gt;"I")),1,IF(OR(AND(CX481=0,AD481="N"),AND(CX481=0,AD481="B"),AND(CX481=0,LEFT(TRIM(AD481),1)="I")),1,0))),"")</f>
        <v/>
      </c>
      <c r="EA481" s="23" t="str">
        <f t="shared" si="287"/>
        <v/>
      </c>
      <c r="EB481" s="23" t="str">
        <f>+IF(LEN($I481)&gt;5,IF(ISERROR(VLOOKUP(AF481,'CODIGO PAGO'!$B$2:$B$20,1,0)),1,IF(OR(AND(CZ481=1,AF481&lt;&gt;"N"),AND(CZ481=3,AF481&lt;&gt;"B"),AND(CZ481=2,LEFT(TRIM(AF481),1)&lt;&gt;"I")),1,IF(OR(AND(CZ481=0,AF481="N"),AND(CZ481=0,AF481="B"),AND(CZ481=0,LEFT(TRIM(AF481),1)="I")),1,0))),"")</f>
        <v/>
      </c>
      <c r="EC481" s="23" t="str">
        <f t="shared" si="288"/>
        <v/>
      </c>
      <c r="ED481" s="23" t="str">
        <f>+IF(LEN($I481)&gt;5,IF(ISERROR(VLOOKUP(AH481,'CODIGO PAGO'!$B$2:$B$20,1,0)),1,IF(OR(AND(DB481=1,AH481&lt;&gt;"N"),AND(DB481=3,AH481&lt;&gt;"B"),AND(DB481=2,LEFT(TRIM(AH481),1)&lt;&gt;"I")),1,IF(OR(AND(DB481=0,AH481="N"),AND(DB481=0,AH481="B"),AND(DB481=0,LEFT(TRIM(AH481),1)="I")),1,0))),"")</f>
        <v/>
      </c>
      <c r="EE481" s="23" t="str">
        <f t="shared" si="289"/>
        <v/>
      </c>
      <c r="EF481" s="23" t="str">
        <f>+IF(LEN($I481)&gt;5,IF(ISERROR(VLOOKUP(AJ481,'CODIGO PAGO'!$B$2:$B$20,1,0)),1,IF(OR(AND(DD481=1,AJ481&lt;&gt;"N"),AND(DD481=3,AJ481&lt;&gt;"B"),AND(DD481=2,LEFT(TRIM(AJ481),1)&lt;&gt;"I")),1,IF(OR(AND(DD481=0,AJ481="N"),AND(DD481=0,AJ481="B"),AND(DD481=0,LEFT(TRIM(AJ481),1)="I")),1,0))),"")</f>
        <v/>
      </c>
      <c r="EG481" s="23" t="str">
        <f t="shared" si="290"/>
        <v/>
      </c>
      <c r="EH481" s="23" t="str">
        <f>+IF(LEN($I481)&gt;5,IF(ISERROR(VLOOKUP(AL481,'CODIGO PAGO'!$B$2:$B$20,1,0)),1,IF(OR(AND(DF481=1,AL481&lt;&gt;"N"),AND(DF481=3,AL481&lt;&gt;"B"),AND(DF481=2,LEFT(TRIM(AL481),1)&lt;&gt;"I")),1,IF(OR(AND(DF481=0,AL481="N"),AND(DF481=0,AL481="B"),AND(DF481=0,LEFT(TRIM(AL481),1)="I")),1,0))),"")</f>
        <v/>
      </c>
      <c r="EI481" s="23" t="str">
        <f t="shared" si="291"/>
        <v/>
      </c>
      <c r="EJ481" s="23" t="str">
        <f>+IF(LEN($I481)&gt;5,IF(ISERROR(VLOOKUP(AN481,'CODIGO PAGO'!$B$2:$B$20,1,0)),1,IF(OR(AND(DH481=1,AN481&lt;&gt;"N"),AND(DH481=3,AN481&lt;&gt;"B"),AND(DH481=2,LEFT(TRIM(AN481),1)&lt;&gt;"I")),1,IF(OR(AND(DH481=0,AN481="N"),AND(DH481=0,AN481="B"),AND(DH481=0,LEFT(TRIM(AN481),1)="I")),1,0))),"")</f>
        <v/>
      </c>
      <c r="EK481" s="23" t="str">
        <f t="shared" si="292"/>
        <v/>
      </c>
      <c r="EL481" s="24" t="str">
        <f t="shared" si="293"/>
        <v/>
      </c>
    </row>
    <row r="482" spans="1:142" s="26" customFormat="1">
      <c r="A482" s="15" t="str">
        <f t="shared" si="259"/>
        <v/>
      </c>
      <c r="B482" s="1" t="str">
        <f>+IF(LEN(I482)&gt;5,'CODIGO PAGO'!$B$28,"")</f>
        <v/>
      </c>
      <c r="C482" s="1" t="str">
        <f>+IF(LEN($I482)&gt;5,BD!D482,"")</f>
        <v/>
      </c>
      <c r="D482" s="168" t="str">
        <f>+IF(LEN($I482)&gt;5,BD!A482,"")</f>
        <v/>
      </c>
      <c r="E482" s="1" t="str">
        <f>+IF(LEN($I482)&gt;5,BD!B482,"")</f>
        <v/>
      </c>
      <c r="F482" s="1" t="str">
        <f>+IF(LEN($I482)&gt;5,BD!C482,"")</f>
        <v/>
      </c>
      <c r="G482" s="141"/>
      <c r="H482" s="141"/>
      <c r="I482" s="1" t="str">
        <f>+IF(LEN(BD!G482)&gt;5,BD!G482,"")</f>
        <v/>
      </c>
      <c r="J482" s="167" t="str">
        <f>+IF(LEN($I482)&gt;5,BD!E482,"")</f>
        <v/>
      </c>
      <c r="K482" s="6" t="str">
        <f t="shared" si="260"/>
        <v/>
      </c>
      <c r="L482" s="87" t="str">
        <f>+IF(LEN($I482)&gt;5,BD!H482,"")</f>
        <v/>
      </c>
      <c r="M482" s="40" t="str">
        <f t="shared" si="261"/>
        <v/>
      </c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4" t="str">
        <f t="shared" si="262"/>
        <v/>
      </c>
      <c r="AQ482" s="5" t="str">
        <f t="shared" si="263"/>
        <v/>
      </c>
      <c r="AR482" s="91" t="str">
        <f t="shared" si="264"/>
        <v/>
      </c>
      <c r="AS482" s="5" t="str">
        <f t="shared" si="265"/>
        <v/>
      </c>
      <c r="AT482" s="91" t="str">
        <f t="shared" si="266"/>
        <v/>
      </c>
      <c r="AU482" s="4" t="str">
        <f t="shared" si="267"/>
        <v/>
      </c>
      <c r="AV482" s="4" t="str">
        <f t="shared" si="268"/>
        <v/>
      </c>
      <c r="AW482" s="4" t="str">
        <f t="shared" si="269"/>
        <v/>
      </c>
      <c r="AX482" s="4" t="str">
        <f t="shared" si="270"/>
        <v/>
      </c>
      <c r="AY482" s="88" t="str">
        <f t="shared" si="271"/>
        <v/>
      </c>
      <c r="AZ482" s="17" t="str">
        <f t="shared" si="272"/>
        <v/>
      </c>
      <c r="BA482" s="18" t="str">
        <f t="shared" si="273"/>
        <v/>
      </c>
      <c r="BB482" s="19" t="str">
        <f>+IF(LEN(I482)&gt;5,IF(INT(RIGHT(B482,1))=9,0.5*L482*AY482,INT(MID(B482,5,LEN(B482)-4))*L482)+IFERROR(VLOOKUP(I482,AJUSTES!$A$1:$I$50,9,0),0),"")</f>
        <v/>
      </c>
      <c r="BC482" s="12"/>
      <c r="BD482" s="19" t="str">
        <f t="shared" si="274"/>
        <v/>
      </c>
      <c r="BE482" s="18" t="str">
        <f t="shared" si="275"/>
        <v/>
      </c>
      <c r="BF482" s="139" t="str">
        <f t="shared" si="276"/>
        <v/>
      </c>
      <c r="BG482" s="114"/>
      <c r="BH482" s="18" t="str">
        <f t="shared" si="277"/>
        <v/>
      </c>
      <c r="BI482" s="13"/>
      <c r="BJ482" s="12"/>
      <c r="BK482" s="12"/>
      <c r="BL482" s="145"/>
      <c r="BM482" s="12"/>
      <c r="BN482" s="12"/>
      <c r="BO482" s="12"/>
      <c r="BP482" s="12"/>
      <c r="BQ482" s="12"/>
      <c r="BR482" s="12"/>
      <c r="BS482" s="146"/>
      <c r="BT482" s="14"/>
      <c r="BU482" s="12"/>
      <c r="BV482" s="12"/>
      <c r="BW482" s="12"/>
      <c r="BX482" s="12"/>
      <c r="BY482" s="12"/>
      <c r="BZ482" s="144"/>
      <c r="CA482" s="107" t="str">
        <f>+IF(LEN($I482)&gt;5,IF(BD!F482="N/A","",BD!F482),"")</f>
        <v/>
      </c>
      <c r="CB482" s="21"/>
      <c r="CC482" s="147"/>
      <c r="CD482" s="148"/>
      <c r="CE482" s="8" t="str">
        <f>+IF(LEN(I482)&gt;5,BD!M482,"")</f>
        <v/>
      </c>
      <c r="CF482" s="16" t="str">
        <f>+IF(LEN(I482)&gt;5,BD!N482,"")</f>
        <v/>
      </c>
      <c r="CG482" s="3" t="str">
        <f t="shared" si="278"/>
        <v/>
      </c>
      <c r="CH482" s="23" t="str">
        <f>+IF(AND(LEN($I482)&gt;5),IF(AND($J482&gt;N$1,$J482&lt;=$AO$1),1,IF((COUNTIFS(INCAPACIDADES!$C$1:$C$51,$I482,INCAPACIDADES!K$1:K$51,N$1))&gt;0,2,IF(VLOOKUP($C482,BD!$D$1:$F$501,3,0)&gt;N$1,0,3))),"")</f>
        <v/>
      </c>
      <c r="CI482" s="23" t="str">
        <f>+IF(AND(LEN($I482)&gt;5),IF(AND($J482&gt;O$1,$J482&lt;=$AO$1),1,IF((COUNTIFS(INCAPACIDADES!$C$1:$C$51,$I482,INCAPACIDADES!L$1:L$51,O$1))&gt;0,2,IF(VLOOKUP($C482,BD!$D$1:$F$501,3,0)&gt;O$1,0,3))),"")</f>
        <v/>
      </c>
      <c r="CJ482" s="23" t="str">
        <f>+IF(AND(LEN($I482)&gt;5),IF(AND($J482&gt;P$1,$J482&lt;=$AO$1),1,IF((COUNTIFS(INCAPACIDADES!$C$1:$C$51,$I482,INCAPACIDADES!M$1:M$51,P$1))&gt;0,2,IF(VLOOKUP($C482,BD!$D$1:$F$501,3,0)&gt;P$1,0,3))),"")</f>
        <v/>
      </c>
      <c r="CK482" s="23" t="str">
        <f>+IF(AND(LEN($I482)&gt;5),IF(AND($J482&gt;Q$1,$J482&lt;=$AO$1),1,IF((COUNTIFS(INCAPACIDADES!$C$1:$C$51,$I482,INCAPACIDADES!N$1:N$51,Q$1))&gt;0,2,IF(VLOOKUP($C482,BD!$D$1:$F$501,3,0)&gt;Q$1,0,3))),"")</f>
        <v/>
      </c>
      <c r="CL482" s="23" t="str">
        <f>+IF(AND(LEN($I482)&gt;5),IF(AND($J482&gt;R$1,$J482&lt;=$AO$1),1,IF((COUNTIFS(INCAPACIDADES!$C$1:$C$51,$I482,INCAPACIDADES!O$1:O$51,R$1))&gt;0,2,IF(VLOOKUP($C482,BD!$D$1:$F$501,3,0)&gt;R$1,0,3))),"")</f>
        <v/>
      </c>
      <c r="CM482" s="23" t="str">
        <f>+IF(AND(LEN($I482)&gt;5),IF(AND($J482&gt;S$1,$J482&lt;=$AO$1),1,IF((COUNTIFS(INCAPACIDADES!$C$1:$C$51,$I482,INCAPACIDADES!P$1:P$51,S$1))&gt;0,2,IF(VLOOKUP($C482,BD!$D$1:$F$501,3,0)&gt;S$1,0,3))),"")</f>
        <v/>
      </c>
      <c r="CN482" s="23" t="str">
        <f>+IF(AND(LEN($I482)&gt;5),IF(AND($J482&gt;T$1,$J482&lt;=$AO$1),1,IF((COUNTIFS(INCAPACIDADES!$C$1:$C$51,$I482,INCAPACIDADES!Q$1:Q$51,T$1))&gt;0,2,IF(VLOOKUP($C482,BD!$D$1:$F$501,3,0)&gt;T$1,0,3))),"")</f>
        <v/>
      </c>
      <c r="CO482" s="23" t="str">
        <f>+IF(AND(LEN($I482)&gt;5),IF(AND($J482&gt;U$1,$J482&lt;=$AO$1),1,IF((COUNTIFS(INCAPACIDADES!$C$1:$C$51,$I482,INCAPACIDADES!R$1:R$51,U$1))&gt;0,2,IF(VLOOKUP($C482,BD!$D$1:$F$501,3,0)&gt;U$1,0,3))),"")</f>
        <v/>
      </c>
      <c r="CP482" s="23" t="str">
        <f>+IF(AND(LEN($I482)&gt;5),IF(AND($J482&gt;V$1,$J482&lt;=$AO$1),1,IF((COUNTIFS(INCAPACIDADES!$C$1:$C$51,$I482,INCAPACIDADES!S$1:S$51,V$1))&gt;0,2,IF(VLOOKUP($C482,BD!$D$1:$F$501,3,0)&gt;V$1,0,3))),"")</f>
        <v/>
      </c>
      <c r="CQ482" s="23" t="str">
        <f>+IF(AND(LEN($I482)&gt;5),IF(AND($J482&gt;W$1,$J482&lt;=$AO$1),1,IF((COUNTIFS(INCAPACIDADES!$C$1:$C$51,$I482,INCAPACIDADES!T$1:T$51,W$1))&gt;0,2,IF(VLOOKUP($C482,BD!$D$1:$F$501,3,0)&gt;W$1,0,3))),"")</f>
        <v/>
      </c>
      <c r="CR482" s="23" t="str">
        <f>+IF(AND(LEN($I482)&gt;5),IF(AND($J482&gt;X$1,$J482&lt;=$AO$1),1,IF((COUNTIFS(INCAPACIDADES!$C$1:$C$51,$I482,INCAPACIDADES!U$1:U$51,X$1))&gt;0,2,IF(VLOOKUP($C482,BD!$D$1:$F$501,3,0)&gt;X$1,0,3))),"")</f>
        <v/>
      </c>
      <c r="CS482" s="23" t="str">
        <f>+IF(AND(LEN($I482)&gt;5),IF(AND($J482&gt;Y$1,$J482&lt;=$AO$1),1,IF((COUNTIFS(INCAPACIDADES!$C$1:$C$51,$I482,INCAPACIDADES!V$1:V$51,Y$1))&gt;0,2,IF(VLOOKUP($C482,BD!$D$1:$F$501,3,0)&gt;Y$1,0,3))),"")</f>
        <v/>
      </c>
      <c r="CT482" s="23" t="str">
        <f>+IF(AND(LEN($I482)&gt;5),IF(AND($J482&gt;Z$1,$J482&lt;=$AO$1),1,IF((COUNTIFS(INCAPACIDADES!$C$1:$C$51,$I482,INCAPACIDADES!W$1:W$51,Z$1))&gt;0,2,IF(VLOOKUP($C482,BD!$D$1:$F$501,3,0)&gt;Z$1,0,3))),"")</f>
        <v/>
      </c>
      <c r="CU482" s="23" t="str">
        <f>+IF(AND(LEN($I482)&gt;5),IF(AND($J482&gt;AA$1,$J482&lt;=$AO$1),1,IF((COUNTIFS(INCAPACIDADES!$C$1:$C$51,$I482,INCAPACIDADES!X$1:X$51,AA$1))&gt;0,2,IF(VLOOKUP($C482,BD!$D$1:$F$501,3,0)&gt;AA$1,0,3))),"")</f>
        <v/>
      </c>
      <c r="CV482" s="23" t="str">
        <f>+IF(AND(LEN($I482)&gt;5),IF(AND($J482&gt;AB$1,$J482&lt;=$AO$1),1,IF((COUNTIFS(INCAPACIDADES!$C$1:$C$51,$I482,INCAPACIDADES!Y$1:Y$51,AB$1))&gt;0,2,IF(VLOOKUP($C482,BD!$D$1:$F$501,3,0)&gt;AB$1,0,3))),"")</f>
        <v/>
      </c>
      <c r="CW482" s="23" t="str">
        <f>+IF(AND(LEN($I482)&gt;5),IF(AND($J482&gt;AC$1,$J482&lt;=$AO$1),1,IF((COUNTIFS(INCAPACIDADES!$C$1:$C$51,$I482,INCAPACIDADES!Z$1:Z$51,AC$1))&gt;0,2,IF(VLOOKUP($C482,BD!$D$1:$F$501,3,0)&gt;AC$1,0,3))),"")</f>
        <v/>
      </c>
      <c r="CX482" s="23" t="str">
        <f>+IF(AND(LEN($I482)&gt;5),IF(AND($J482&gt;AD$1,$J482&lt;=$AO$1),1,IF((COUNTIFS(INCAPACIDADES!$C$1:$C$51,$I482,INCAPACIDADES!AA$1:AA$51,AD$1))&gt;0,2,IF(VLOOKUP($C482,BD!$D$1:$F$501,3,0)&gt;AD$1,0,3))),"")</f>
        <v/>
      </c>
      <c r="CY482" s="23" t="str">
        <f>+IF(AND(LEN($I482)&gt;5),IF(AND($J482&gt;AE$1,$J482&lt;=$AO$1),1,IF((COUNTIFS(INCAPACIDADES!$C$1:$C$51,$I482,INCAPACIDADES!AB$1:AB$51,AE$1))&gt;0,2,IF(VLOOKUP($C482,BD!$D$1:$F$501,3,0)&gt;AE$1,0,3))),"")</f>
        <v/>
      </c>
      <c r="CZ482" s="23" t="str">
        <f>+IF(AND(LEN($I482)&gt;5),IF(AND($J482&gt;AF$1,$J482&lt;=$AO$1),1,IF((COUNTIFS(INCAPACIDADES!$C$1:$C$51,$I482,INCAPACIDADES!AC$1:AC$51,AF$1))&gt;0,2,IF(VLOOKUP($C482,BD!$D$1:$F$501,3,0)&gt;AF$1,0,3))),"")</f>
        <v/>
      </c>
      <c r="DA482" s="23" t="str">
        <f>+IF(AND(LEN($I482)&gt;5),IF(AND($J482&gt;AG$1,$J482&lt;=$AO$1),1,IF((COUNTIFS(INCAPACIDADES!$C$1:$C$51,$I482,INCAPACIDADES!AD$1:AD$51,AG$1))&gt;0,2,IF(VLOOKUP($C482,BD!$D$1:$F$501,3,0)&gt;AG$1,0,3))),"")</f>
        <v/>
      </c>
      <c r="DB482" s="23" t="str">
        <f>+IF(AND(LEN($I482)&gt;5),IF(AND($J482&gt;AH$1,$J482&lt;=$AO$1),1,IF((COUNTIFS(INCAPACIDADES!$C$1:$C$51,$I482,INCAPACIDADES!AE$1:AE$51,AH$1))&gt;0,2,IF(VLOOKUP($C482,BD!$D$1:$F$501,3,0)&gt;AH$1,0,3))),"")</f>
        <v/>
      </c>
      <c r="DC482" s="23" t="str">
        <f>+IF(AND(LEN($I482)&gt;5),IF(AND($J482&gt;AI$1,$J482&lt;=$AO$1),1,IF((COUNTIFS(INCAPACIDADES!$C$1:$C$51,$I482,INCAPACIDADES!AF$1:AF$51,AI$1))&gt;0,2,IF(VLOOKUP($C482,BD!$D$1:$F$501,3,0)&gt;AI$1,0,3))),"")</f>
        <v/>
      </c>
      <c r="DD482" s="23" t="str">
        <f>+IF(AND(LEN($I482)&gt;5),IF(AND($J482&gt;AJ$1,$J482&lt;=$AO$1),1,IF((COUNTIFS(INCAPACIDADES!$C$1:$C$51,$I482,INCAPACIDADES!AG$1:AG$51,AJ$1))&gt;0,2,IF(VLOOKUP($C482,BD!$D$1:$F$501,3,0)&gt;AJ$1,0,3))),"")</f>
        <v/>
      </c>
      <c r="DE482" s="23" t="str">
        <f>+IF(AND(LEN($I482)&gt;5),IF(AND($J482&gt;AK$1,$J482&lt;=$AO$1),1,IF((COUNTIFS(INCAPACIDADES!$C$1:$C$51,$I482,INCAPACIDADES!AH$1:AH$51,AK$1))&gt;0,2,IF(VLOOKUP($C482,BD!$D$1:$F$501,3,0)&gt;AK$1,0,3))),"")</f>
        <v/>
      </c>
      <c r="DF482" s="23" t="str">
        <f>+IF(AND(LEN($I482)&gt;5),IF(AND($J482&gt;AL$1,$J482&lt;=$AO$1),1,IF((COUNTIFS(INCAPACIDADES!$C$1:$C$51,$I482,INCAPACIDADES!AI$1:AI$51,AL$1))&gt;0,2,IF(VLOOKUP($C482,BD!$D$1:$F$501,3,0)&gt;AL$1,0,3))),"")</f>
        <v/>
      </c>
      <c r="DG482" s="23" t="str">
        <f>+IF(AND(LEN($I482)&gt;5),IF(AND($J482&gt;AM$1,$J482&lt;=$AO$1),1,IF((COUNTIFS(INCAPACIDADES!$C$1:$C$51,$I482,INCAPACIDADES!AJ$1:AJ$51,AM$1))&gt;0,2,IF(VLOOKUP($C482,BD!$D$1:$F$501,3,0)&gt;AM$1,0,3))),"")</f>
        <v/>
      </c>
      <c r="DH482" s="23" t="str">
        <f>+IF(AND(LEN($I482)&gt;5),IF(AND($J482&gt;AN$1,$J482&lt;=$AO$1),1,IF((COUNTIFS(INCAPACIDADES!$C$1:$C$51,$I482,INCAPACIDADES!AK$1:AK$51,AN$1))&gt;0,2,IF(VLOOKUP($C482,BD!$D$1:$F$501,3,0)&gt;AN$1,0,3))),"")</f>
        <v/>
      </c>
      <c r="DI482" s="23" t="str">
        <f>+IF(AND(LEN($I482)&gt;5),IF(AND($J482&gt;AO$1,$J482&lt;=$AO$1),1,IF((COUNTIFS(INCAPACIDADES!$C$1:$C$51,$I482,INCAPACIDADES!AL$1:AL$51,AO$1))&gt;0,2,IF(VLOOKUP($C482,BD!$D$1:$F$501,3,0)&gt;AO$1,0,3))),"")</f>
        <v/>
      </c>
      <c r="DJ482" s="23" t="str">
        <f>+IF(LEN($I482)&gt;5,IF(ISERROR(VLOOKUP(N482,'CODIGO PAGO'!$B$2:$B$20,1,0)),1,IF(OR(AND(CH482=1,N482&lt;&gt;"N"),AND(CH482=3,N482&lt;&gt;"B"),AND(CH482=2,LEFT(TRIM(N482),1)&lt;&gt;"I")),1,IF(OR(AND(CH482=0,N482="N"),AND(CH482=0,N482="B"),AND(CH482=0,LEFT(TRIM(N482),1)="I")),1,0))),"")</f>
        <v/>
      </c>
      <c r="DK482" s="23" t="str">
        <f t="shared" si="279"/>
        <v/>
      </c>
      <c r="DL482" s="23" t="str">
        <f>+IF(LEN($I482)&gt;5,IF(ISERROR(VLOOKUP(P482,'CODIGO PAGO'!$B$2:$B$20,1,0)),1,IF(OR(AND(CJ482=1,P482&lt;&gt;"N"),AND(CJ482=3,P482&lt;&gt;"B"),AND(CJ482=2,LEFT(TRIM(P482),1)&lt;&gt;"I")),1,IF(OR(AND(CJ482=0,P482="N"),AND(CJ482=0,P482="B"),AND(CJ482=0,LEFT(TRIM(P482),1)="I")),1,0))),"")</f>
        <v/>
      </c>
      <c r="DM482" s="23" t="str">
        <f t="shared" si="280"/>
        <v/>
      </c>
      <c r="DN482" s="23" t="str">
        <f>+IF(LEN($I482)&gt;5,IF(ISERROR(VLOOKUP(R482,'CODIGO PAGO'!$B$2:$B$20,1,0)),1,IF(OR(AND(CL482=1,R482&lt;&gt;"N"),AND(CL482=3,R482&lt;&gt;"B"),AND(CL482=2,LEFT(TRIM(R482),1)&lt;&gt;"I")),1,IF(OR(AND(CL482=0,R482="N"),AND(CL482=0,R482="B"),AND(CL482=0,LEFT(TRIM(R482),1)="I")),1,0))),"")</f>
        <v/>
      </c>
      <c r="DO482" s="23" t="str">
        <f t="shared" si="281"/>
        <v/>
      </c>
      <c r="DP482" s="23" t="str">
        <f>+IF(LEN($I482)&gt;5,IF(ISERROR(VLOOKUP(T482,'CODIGO PAGO'!$B$2:$B$20,1,0)),1,IF(OR(AND(CN482=1,T482&lt;&gt;"N"),AND(CN482=3,T482&lt;&gt;"B"),AND(CN482=2,LEFT(TRIM(T482),1)&lt;&gt;"I")),1,IF(OR(AND(CN482=0,T482="N"),AND(CN482=0,T482="B"),AND(CN482=0,LEFT(TRIM(T482),1)="I")),1,0))),"")</f>
        <v/>
      </c>
      <c r="DQ482" s="23" t="str">
        <f t="shared" si="282"/>
        <v/>
      </c>
      <c r="DR482" s="23" t="str">
        <f>+IF(LEN($I482)&gt;5,IF(ISERROR(VLOOKUP(V482,'CODIGO PAGO'!$B$2:$B$20,1,0)),1,IF(OR(AND(CP482=1,V482&lt;&gt;"N"),AND(CP482=3,V482&lt;&gt;"B"),AND(CP482=2,LEFT(TRIM(V482),1)&lt;&gt;"I")),1,IF(OR(AND(CP482=0,V482="N"),AND(CP482=0,V482="B"),AND(CP482=0,LEFT(TRIM(V482),1)="I")),1,0))),"")</f>
        <v/>
      </c>
      <c r="DS482" s="23" t="str">
        <f t="shared" si="283"/>
        <v/>
      </c>
      <c r="DT482" s="23" t="str">
        <f>+IF(LEN($I482)&gt;5,IF(ISERROR(VLOOKUP(X482,'CODIGO PAGO'!$B$2:$B$20,1,0)),1,IF(OR(AND(CR482=1,X482&lt;&gt;"N"),AND(CR482=3,X482&lt;&gt;"B"),AND(CR482=2,LEFT(TRIM(X482),1)&lt;&gt;"I")),1,IF(OR(AND(CR482=0,X482="N"),AND(CR482=0,X482="B"),AND(CR482=0,LEFT(TRIM(X482),1)="I")),1,0))),"")</f>
        <v/>
      </c>
      <c r="DU482" s="23" t="str">
        <f t="shared" si="284"/>
        <v/>
      </c>
      <c r="DV482" s="23" t="str">
        <f>+IF(LEN($I482)&gt;5,IF(ISERROR(VLOOKUP(Z482,'CODIGO PAGO'!$B$2:$B$20,1,0)),1,IF(OR(AND(CT482=1,Z482&lt;&gt;"N"),AND(CT482=3,Z482&lt;&gt;"B"),AND(CT482=2,LEFT(TRIM(Z482),1)&lt;&gt;"I")),1,IF(OR(AND(CT482=0,Z482="N"),AND(CT482=0,Z482="B"),AND(CT482=0,LEFT(TRIM(Z482),1)="I")),1,0))),"")</f>
        <v/>
      </c>
      <c r="DW482" s="23" t="str">
        <f t="shared" si="285"/>
        <v/>
      </c>
      <c r="DX482" s="23" t="str">
        <f>+IF(LEN($I482)&gt;5,IF(ISERROR(VLOOKUP(AB482,'CODIGO PAGO'!$B$2:$B$20,1,0)),1,IF(OR(AND(CV482=1,AB482&lt;&gt;"N"),AND(CV482=3,AB482&lt;&gt;"B"),AND(CV482=2,LEFT(TRIM(AB482),1)&lt;&gt;"I")),1,IF(OR(AND(CV482=0,AB482="N"),AND(CV482=0,AB482="B"),AND(CV482=0,LEFT(TRIM(AB482),1)="I")),1,0))),"")</f>
        <v/>
      </c>
      <c r="DY482" s="23" t="str">
        <f t="shared" si="286"/>
        <v/>
      </c>
      <c r="DZ482" s="23" t="str">
        <f>+IF(LEN($I482)&gt;5,IF(ISERROR(VLOOKUP(AD482,'CODIGO PAGO'!$B$2:$B$20,1,0)),1,IF(OR(AND(CX482=1,AD482&lt;&gt;"N"),AND(CX482=3,AD482&lt;&gt;"B"),AND(CX482=2,LEFT(TRIM(AD482),1)&lt;&gt;"I")),1,IF(OR(AND(CX482=0,AD482="N"),AND(CX482=0,AD482="B"),AND(CX482=0,LEFT(TRIM(AD482),1)="I")),1,0))),"")</f>
        <v/>
      </c>
      <c r="EA482" s="23" t="str">
        <f t="shared" si="287"/>
        <v/>
      </c>
      <c r="EB482" s="23" t="str">
        <f>+IF(LEN($I482)&gt;5,IF(ISERROR(VLOOKUP(AF482,'CODIGO PAGO'!$B$2:$B$20,1,0)),1,IF(OR(AND(CZ482=1,AF482&lt;&gt;"N"),AND(CZ482=3,AF482&lt;&gt;"B"),AND(CZ482=2,LEFT(TRIM(AF482),1)&lt;&gt;"I")),1,IF(OR(AND(CZ482=0,AF482="N"),AND(CZ482=0,AF482="B"),AND(CZ482=0,LEFT(TRIM(AF482),1)="I")),1,0))),"")</f>
        <v/>
      </c>
      <c r="EC482" s="23" t="str">
        <f t="shared" si="288"/>
        <v/>
      </c>
      <c r="ED482" s="23" t="str">
        <f>+IF(LEN($I482)&gt;5,IF(ISERROR(VLOOKUP(AH482,'CODIGO PAGO'!$B$2:$B$20,1,0)),1,IF(OR(AND(DB482=1,AH482&lt;&gt;"N"),AND(DB482=3,AH482&lt;&gt;"B"),AND(DB482=2,LEFT(TRIM(AH482),1)&lt;&gt;"I")),1,IF(OR(AND(DB482=0,AH482="N"),AND(DB482=0,AH482="B"),AND(DB482=0,LEFT(TRIM(AH482),1)="I")),1,0))),"")</f>
        <v/>
      </c>
      <c r="EE482" s="23" t="str">
        <f t="shared" si="289"/>
        <v/>
      </c>
      <c r="EF482" s="23" t="str">
        <f>+IF(LEN($I482)&gt;5,IF(ISERROR(VLOOKUP(AJ482,'CODIGO PAGO'!$B$2:$B$20,1,0)),1,IF(OR(AND(DD482=1,AJ482&lt;&gt;"N"),AND(DD482=3,AJ482&lt;&gt;"B"),AND(DD482=2,LEFT(TRIM(AJ482),1)&lt;&gt;"I")),1,IF(OR(AND(DD482=0,AJ482="N"),AND(DD482=0,AJ482="B"),AND(DD482=0,LEFT(TRIM(AJ482),1)="I")),1,0))),"")</f>
        <v/>
      </c>
      <c r="EG482" s="23" t="str">
        <f t="shared" si="290"/>
        <v/>
      </c>
      <c r="EH482" s="23" t="str">
        <f>+IF(LEN($I482)&gt;5,IF(ISERROR(VLOOKUP(AL482,'CODIGO PAGO'!$B$2:$B$20,1,0)),1,IF(OR(AND(DF482=1,AL482&lt;&gt;"N"),AND(DF482=3,AL482&lt;&gt;"B"),AND(DF482=2,LEFT(TRIM(AL482),1)&lt;&gt;"I")),1,IF(OR(AND(DF482=0,AL482="N"),AND(DF482=0,AL482="B"),AND(DF482=0,LEFT(TRIM(AL482),1)="I")),1,0))),"")</f>
        <v/>
      </c>
      <c r="EI482" s="23" t="str">
        <f t="shared" si="291"/>
        <v/>
      </c>
      <c r="EJ482" s="23" t="str">
        <f>+IF(LEN($I482)&gt;5,IF(ISERROR(VLOOKUP(AN482,'CODIGO PAGO'!$B$2:$B$20,1,0)),1,IF(OR(AND(DH482=1,AN482&lt;&gt;"N"),AND(DH482=3,AN482&lt;&gt;"B"),AND(DH482=2,LEFT(TRIM(AN482),1)&lt;&gt;"I")),1,IF(OR(AND(DH482=0,AN482="N"),AND(DH482=0,AN482="B"),AND(DH482=0,LEFT(TRIM(AN482),1)="I")),1,0))),"")</f>
        <v/>
      </c>
      <c r="EK482" s="23" t="str">
        <f t="shared" si="292"/>
        <v/>
      </c>
      <c r="EL482" s="24" t="str">
        <f t="shared" si="293"/>
        <v/>
      </c>
    </row>
    <row r="483" spans="1:142" s="26" customFormat="1">
      <c r="A483" s="15" t="str">
        <f t="shared" si="259"/>
        <v/>
      </c>
      <c r="B483" s="1" t="str">
        <f>+IF(LEN(I483)&gt;5,'CODIGO PAGO'!$B$28,"")</f>
        <v/>
      </c>
      <c r="C483" s="1" t="str">
        <f>+IF(LEN($I483)&gt;5,BD!D483,"")</f>
        <v/>
      </c>
      <c r="D483" s="168" t="str">
        <f>+IF(LEN($I483)&gt;5,BD!A483,"")</f>
        <v/>
      </c>
      <c r="E483" s="1" t="str">
        <f>+IF(LEN($I483)&gt;5,BD!B483,"")</f>
        <v/>
      </c>
      <c r="F483" s="1" t="str">
        <f>+IF(LEN($I483)&gt;5,BD!C483,"")</f>
        <v/>
      </c>
      <c r="G483" s="141"/>
      <c r="H483" s="141"/>
      <c r="I483" s="1" t="str">
        <f>+IF(LEN(BD!G483)&gt;5,BD!G483,"")</f>
        <v/>
      </c>
      <c r="J483" s="167" t="str">
        <f>+IF(LEN($I483)&gt;5,BD!E483,"")</f>
        <v/>
      </c>
      <c r="K483" s="6" t="str">
        <f t="shared" si="260"/>
        <v/>
      </c>
      <c r="L483" s="87" t="str">
        <f>+IF(LEN($I483)&gt;5,BD!H483,"")</f>
        <v/>
      </c>
      <c r="M483" s="40" t="str">
        <f t="shared" si="261"/>
        <v/>
      </c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4" t="str">
        <f t="shared" si="262"/>
        <v/>
      </c>
      <c r="AQ483" s="5" t="str">
        <f t="shared" si="263"/>
        <v/>
      </c>
      <c r="AR483" s="91" t="str">
        <f t="shared" si="264"/>
        <v/>
      </c>
      <c r="AS483" s="5" t="str">
        <f t="shared" si="265"/>
        <v/>
      </c>
      <c r="AT483" s="91" t="str">
        <f t="shared" si="266"/>
        <v/>
      </c>
      <c r="AU483" s="4" t="str">
        <f t="shared" si="267"/>
        <v/>
      </c>
      <c r="AV483" s="4" t="str">
        <f t="shared" si="268"/>
        <v/>
      </c>
      <c r="AW483" s="4" t="str">
        <f t="shared" si="269"/>
        <v/>
      </c>
      <c r="AX483" s="4" t="str">
        <f t="shared" si="270"/>
        <v/>
      </c>
      <c r="AY483" s="88" t="str">
        <f t="shared" si="271"/>
        <v/>
      </c>
      <c r="AZ483" s="17" t="str">
        <f t="shared" si="272"/>
        <v/>
      </c>
      <c r="BA483" s="18" t="str">
        <f t="shared" si="273"/>
        <v/>
      </c>
      <c r="BB483" s="19" t="str">
        <f>+IF(LEN(I483)&gt;5,IF(INT(RIGHT(B483,1))=9,0.5*L483*AY483,INT(MID(B483,5,LEN(B483)-4))*L483)+IFERROR(VLOOKUP(I483,AJUSTES!$A$1:$I$50,9,0),0),"")</f>
        <v/>
      </c>
      <c r="BC483" s="12"/>
      <c r="BD483" s="19" t="str">
        <f t="shared" si="274"/>
        <v/>
      </c>
      <c r="BE483" s="18" t="str">
        <f t="shared" si="275"/>
        <v/>
      </c>
      <c r="BF483" s="139" t="str">
        <f t="shared" si="276"/>
        <v/>
      </c>
      <c r="BG483" s="114"/>
      <c r="BH483" s="18" t="str">
        <f t="shared" si="277"/>
        <v/>
      </c>
      <c r="BI483" s="13"/>
      <c r="BJ483" s="12"/>
      <c r="BK483" s="12"/>
      <c r="BL483" s="145"/>
      <c r="BM483" s="12"/>
      <c r="BN483" s="12"/>
      <c r="BO483" s="12"/>
      <c r="BP483" s="12"/>
      <c r="BQ483" s="12"/>
      <c r="BR483" s="12"/>
      <c r="BS483" s="146"/>
      <c r="BT483" s="14"/>
      <c r="BU483" s="12"/>
      <c r="BV483" s="12"/>
      <c r="BW483" s="12"/>
      <c r="BX483" s="12"/>
      <c r="BY483" s="12"/>
      <c r="BZ483" s="144"/>
      <c r="CA483" s="107" t="str">
        <f>+IF(LEN($I483)&gt;5,IF(BD!F483="N/A","",BD!F483),"")</f>
        <v/>
      </c>
      <c r="CB483" s="21"/>
      <c r="CC483" s="147"/>
      <c r="CD483" s="148"/>
      <c r="CE483" s="8" t="str">
        <f>+IF(LEN(I483)&gt;5,BD!M483,"")</f>
        <v/>
      </c>
      <c r="CF483" s="16" t="str">
        <f>+IF(LEN(I483)&gt;5,BD!N483,"")</f>
        <v/>
      </c>
      <c r="CG483" s="3" t="str">
        <f t="shared" si="278"/>
        <v/>
      </c>
      <c r="CH483" s="23" t="str">
        <f>+IF(AND(LEN($I483)&gt;5),IF(AND($J483&gt;N$1,$J483&lt;=$AO$1),1,IF((COUNTIFS(INCAPACIDADES!$C$1:$C$51,$I483,INCAPACIDADES!K$1:K$51,N$1))&gt;0,2,IF(VLOOKUP($C483,BD!$D$1:$F$501,3,0)&gt;N$1,0,3))),"")</f>
        <v/>
      </c>
      <c r="CI483" s="23" t="str">
        <f>+IF(AND(LEN($I483)&gt;5),IF(AND($J483&gt;O$1,$J483&lt;=$AO$1),1,IF((COUNTIFS(INCAPACIDADES!$C$1:$C$51,$I483,INCAPACIDADES!L$1:L$51,O$1))&gt;0,2,IF(VLOOKUP($C483,BD!$D$1:$F$501,3,0)&gt;O$1,0,3))),"")</f>
        <v/>
      </c>
      <c r="CJ483" s="23" t="str">
        <f>+IF(AND(LEN($I483)&gt;5),IF(AND($J483&gt;P$1,$J483&lt;=$AO$1),1,IF((COUNTIFS(INCAPACIDADES!$C$1:$C$51,$I483,INCAPACIDADES!M$1:M$51,P$1))&gt;0,2,IF(VLOOKUP($C483,BD!$D$1:$F$501,3,0)&gt;P$1,0,3))),"")</f>
        <v/>
      </c>
      <c r="CK483" s="23" t="str">
        <f>+IF(AND(LEN($I483)&gt;5),IF(AND($J483&gt;Q$1,$J483&lt;=$AO$1),1,IF((COUNTIFS(INCAPACIDADES!$C$1:$C$51,$I483,INCAPACIDADES!N$1:N$51,Q$1))&gt;0,2,IF(VLOOKUP($C483,BD!$D$1:$F$501,3,0)&gt;Q$1,0,3))),"")</f>
        <v/>
      </c>
      <c r="CL483" s="23" t="str">
        <f>+IF(AND(LEN($I483)&gt;5),IF(AND($J483&gt;R$1,$J483&lt;=$AO$1),1,IF((COUNTIFS(INCAPACIDADES!$C$1:$C$51,$I483,INCAPACIDADES!O$1:O$51,R$1))&gt;0,2,IF(VLOOKUP($C483,BD!$D$1:$F$501,3,0)&gt;R$1,0,3))),"")</f>
        <v/>
      </c>
      <c r="CM483" s="23" t="str">
        <f>+IF(AND(LEN($I483)&gt;5),IF(AND($J483&gt;S$1,$J483&lt;=$AO$1),1,IF((COUNTIFS(INCAPACIDADES!$C$1:$C$51,$I483,INCAPACIDADES!P$1:P$51,S$1))&gt;0,2,IF(VLOOKUP($C483,BD!$D$1:$F$501,3,0)&gt;S$1,0,3))),"")</f>
        <v/>
      </c>
      <c r="CN483" s="23" t="str">
        <f>+IF(AND(LEN($I483)&gt;5),IF(AND($J483&gt;T$1,$J483&lt;=$AO$1),1,IF((COUNTIFS(INCAPACIDADES!$C$1:$C$51,$I483,INCAPACIDADES!Q$1:Q$51,T$1))&gt;0,2,IF(VLOOKUP($C483,BD!$D$1:$F$501,3,0)&gt;T$1,0,3))),"")</f>
        <v/>
      </c>
      <c r="CO483" s="23" t="str">
        <f>+IF(AND(LEN($I483)&gt;5),IF(AND($J483&gt;U$1,$J483&lt;=$AO$1),1,IF((COUNTIFS(INCAPACIDADES!$C$1:$C$51,$I483,INCAPACIDADES!R$1:R$51,U$1))&gt;0,2,IF(VLOOKUP($C483,BD!$D$1:$F$501,3,0)&gt;U$1,0,3))),"")</f>
        <v/>
      </c>
      <c r="CP483" s="23" t="str">
        <f>+IF(AND(LEN($I483)&gt;5),IF(AND($J483&gt;V$1,$J483&lt;=$AO$1),1,IF((COUNTIFS(INCAPACIDADES!$C$1:$C$51,$I483,INCAPACIDADES!S$1:S$51,V$1))&gt;0,2,IF(VLOOKUP($C483,BD!$D$1:$F$501,3,0)&gt;V$1,0,3))),"")</f>
        <v/>
      </c>
      <c r="CQ483" s="23" t="str">
        <f>+IF(AND(LEN($I483)&gt;5),IF(AND($J483&gt;W$1,$J483&lt;=$AO$1),1,IF((COUNTIFS(INCAPACIDADES!$C$1:$C$51,$I483,INCAPACIDADES!T$1:T$51,W$1))&gt;0,2,IF(VLOOKUP($C483,BD!$D$1:$F$501,3,0)&gt;W$1,0,3))),"")</f>
        <v/>
      </c>
      <c r="CR483" s="23" t="str">
        <f>+IF(AND(LEN($I483)&gt;5),IF(AND($J483&gt;X$1,$J483&lt;=$AO$1),1,IF((COUNTIFS(INCAPACIDADES!$C$1:$C$51,$I483,INCAPACIDADES!U$1:U$51,X$1))&gt;0,2,IF(VLOOKUP($C483,BD!$D$1:$F$501,3,0)&gt;X$1,0,3))),"")</f>
        <v/>
      </c>
      <c r="CS483" s="23" t="str">
        <f>+IF(AND(LEN($I483)&gt;5),IF(AND($J483&gt;Y$1,$J483&lt;=$AO$1),1,IF((COUNTIFS(INCAPACIDADES!$C$1:$C$51,$I483,INCAPACIDADES!V$1:V$51,Y$1))&gt;0,2,IF(VLOOKUP($C483,BD!$D$1:$F$501,3,0)&gt;Y$1,0,3))),"")</f>
        <v/>
      </c>
      <c r="CT483" s="23" t="str">
        <f>+IF(AND(LEN($I483)&gt;5),IF(AND($J483&gt;Z$1,$J483&lt;=$AO$1),1,IF((COUNTIFS(INCAPACIDADES!$C$1:$C$51,$I483,INCAPACIDADES!W$1:W$51,Z$1))&gt;0,2,IF(VLOOKUP($C483,BD!$D$1:$F$501,3,0)&gt;Z$1,0,3))),"")</f>
        <v/>
      </c>
      <c r="CU483" s="23" t="str">
        <f>+IF(AND(LEN($I483)&gt;5),IF(AND($J483&gt;AA$1,$J483&lt;=$AO$1),1,IF((COUNTIFS(INCAPACIDADES!$C$1:$C$51,$I483,INCAPACIDADES!X$1:X$51,AA$1))&gt;0,2,IF(VLOOKUP($C483,BD!$D$1:$F$501,3,0)&gt;AA$1,0,3))),"")</f>
        <v/>
      </c>
      <c r="CV483" s="23" t="str">
        <f>+IF(AND(LEN($I483)&gt;5),IF(AND($J483&gt;AB$1,$J483&lt;=$AO$1),1,IF((COUNTIFS(INCAPACIDADES!$C$1:$C$51,$I483,INCAPACIDADES!Y$1:Y$51,AB$1))&gt;0,2,IF(VLOOKUP($C483,BD!$D$1:$F$501,3,0)&gt;AB$1,0,3))),"")</f>
        <v/>
      </c>
      <c r="CW483" s="23" t="str">
        <f>+IF(AND(LEN($I483)&gt;5),IF(AND($J483&gt;AC$1,$J483&lt;=$AO$1),1,IF((COUNTIFS(INCAPACIDADES!$C$1:$C$51,$I483,INCAPACIDADES!Z$1:Z$51,AC$1))&gt;0,2,IF(VLOOKUP($C483,BD!$D$1:$F$501,3,0)&gt;AC$1,0,3))),"")</f>
        <v/>
      </c>
      <c r="CX483" s="23" t="str">
        <f>+IF(AND(LEN($I483)&gt;5),IF(AND($J483&gt;AD$1,$J483&lt;=$AO$1),1,IF((COUNTIFS(INCAPACIDADES!$C$1:$C$51,$I483,INCAPACIDADES!AA$1:AA$51,AD$1))&gt;0,2,IF(VLOOKUP($C483,BD!$D$1:$F$501,3,0)&gt;AD$1,0,3))),"")</f>
        <v/>
      </c>
      <c r="CY483" s="23" t="str">
        <f>+IF(AND(LEN($I483)&gt;5),IF(AND($J483&gt;AE$1,$J483&lt;=$AO$1),1,IF((COUNTIFS(INCAPACIDADES!$C$1:$C$51,$I483,INCAPACIDADES!AB$1:AB$51,AE$1))&gt;0,2,IF(VLOOKUP($C483,BD!$D$1:$F$501,3,0)&gt;AE$1,0,3))),"")</f>
        <v/>
      </c>
      <c r="CZ483" s="23" t="str">
        <f>+IF(AND(LEN($I483)&gt;5),IF(AND($J483&gt;AF$1,$J483&lt;=$AO$1),1,IF((COUNTIFS(INCAPACIDADES!$C$1:$C$51,$I483,INCAPACIDADES!AC$1:AC$51,AF$1))&gt;0,2,IF(VLOOKUP($C483,BD!$D$1:$F$501,3,0)&gt;AF$1,0,3))),"")</f>
        <v/>
      </c>
      <c r="DA483" s="23" t="str">
        <f>+IF(AND(LEN($I483)&gt;5),IF(AND($J483&gt;AG$1,$J483&lt;=$AO$1),1,IF((COUNTIFS(INCAPACIDADES!$C$1:$C$51,$I483,INCAPACIDADES!AD$1:AD$51,AG$1))&gt;0,2,IF(VLOOKUP($C483,BD!$D$1:$F$501,3,0)&gt;AG$1,0,3))),"")</f>
        <v/>
      </c>
      <c r="DB483" s="23" t="str">
        <f>+IF(AND(LEN($I483)&gt;5),IF(AND($J483&gt;AH$1,$J483&lt;=$AO$1),1,IF((COUNTIFS(INCAPACIDADES!$C$1:$C$51,$I483,INCAPACIDADES!AE$1:AE$51,AH$1))&gt;0,2,IF(VLOOKUP($C483,BD!$D$1:$F$501,3,0)&gt;AH$1,0,3))),"")</f>
        <v/>
      </c>
      <c r="DC483" s="23" t="str">
        <f>+IF(AND(LEN($I483)&gt;5),IF(AND($J483&gt;AI$1,$J483&lt;=$AO$1),1,IF((COUNTIFS(INCAPACIDADES!$C$1:$C$51,$I483,INCAPACIDADES!AF$1:AF$51,AI$1))&gt;0,2,IF(VLOOKUP($C483,BD!$D$1:$F$501,3,0)&gt;AI$1,0,3))),"")</f>
        <v/>
      </c>
      <c r="DD483" s="23" t="str">
        <f>+IF(AND(LEN($I483)&gt;5),IF(AND($J483&gt;AJ$1,$J483&lt;=$AO$1),1,IF((COUNTIFS(INCAPACIDADES!$C$1:$C$51,$I483,INCAPACIDADES!AG$1:AG$51,AJ$1))&gt;0,2,IF(VLOOKUP($C483,BD!$D$1:$F$501,3,0)&gt;AJ$1,0,3))),"")</f>
        <v/>
      </c>
      <c r="DE483" s="23" t="str">
        <f>+IF(AND(LEN($I483)&gt;5),IF(AND($J483&gt;AK$1,$J483&lt;=$AO$1),1,IF((COUNTIFS(INCAPACIDADES!$C$1:$C$51,$I483,INCAPACIDADES!AH$1:AH$51,AK$1))&gt;0,2,IF(VLOOKUP($C483,BD!$D$1:$F$501,3,0)&gt;AK$1,0,3))),"")</f>
        <v/>
      </c>
      <c r="DF483" s="23" t="str">
        <f>+IF(AND(LEN($I483)&gt;5),IF(AND($J483&gt;AL$1,$J483&lt;=$AO$1),1,IF((COUNTIFS(INCAPACIDADES!$C$1:$C$51,$I483,INCAPACIDADES!AI$1:AI$51,AL$1))&gt;0,2,IF(VLOOKUP($C483,BD!$D$1:$F$501,3,0)&gt;AL$1,0,3))),"")</f>
        <v/>
      </c>
      <c r="DG483" s="23" t="str">
        <f>+IF(AND(LEN($I483)&gt;5),IF(AND($J483&gt;AM$1,$J483&lt;=$AO$1),1,IF((COUNTIFS(INCAPACIDADES!$C$1:$C$51,$I483,INCAPACIDADES!AJ$1:AJ$51,AM$1))&gt;0,2,IF(VLOOKUP($C483,BD!$D$1:$F$501,3,0)&gt;AM$1,0,3))),"")</f>
        <v/>
      </c>
      <c r="DH483" s="23" t="str">
        <f>+IF(AND(LEN($I483)&gt;5),IF(AND($J483&gt;AN$1,$J483&lt;=$AO$1),1,IF((COUNTIFS(INCAPACIDADES!$C$1:$C$51,$I483,INCAPACIDADES!AK$1:AK$51,AN$1))&gt;0,2,IF(VLOOKUP($C483,BD!$D$1:$F$501,3,0)&gt;AN$1,0,3))),"")</f>
        <v/>
      </c>
      <c r="DI483" s="23" t="str">
        <f>+IF(AND(LEN($I483)&gt;5),IF(AND($J483&gt;AO$1,$J483&lt;=$AO$1),1,IF((COUNTIFS(INCAPACIDADES!$C$1:$C$51,$I483,INCAPACIDADES!AL$1:AL$51,AO$1))&gt;0,2,IF(VLOOKUP($C483,BD!$D$1:$F$501,3,0)&gt;AO$1,0,3))),"")</f>
        <v/>
      </c>
      <c r="DJ483" s="23" t="str">
        <f>+IF(LEN($I483)&gt;5,IF(ISERROR(VLOOKUP(N483,'CODIGO PAGO'!$B$2:$B$20,1,0)),1,IF(OR(AND(CH483=1,N483&lt;&gt;"N"),AND(CH483=3,N483&lt;&gt;"B"),AND(CH483=2,LEFT(TRIM(N483),1)&lt;&gt;"I")),1,IF(OR(AND(CH483=0,N483="N"),AND(CH483=0,N483="B"),AND(CH483=0,LEFT(TRIM(N483),1)="I")),1,0))),"")</f>
        <v/>
      </c>
      <c r="DK483" s="23" t="str">
        <f t="shared" si="279"/>
        <v/>
      </c>
      <c r="DL483" s="23" t="str">
        <f>+IF(LEN($I483)&gt;5,IF(ISERROR(VLOOKUP(P483,'CODIGO PAGO'!$B$2:$B$20,1,0)),1,IF(OR(AND(CJ483=1,P483&lt;&gt;"N"),AND(CJ483=3,P483&lt;&gt;"B"),AND(CJ483=2,LEFT(TRIM(P483),1)&lt;&gt;"I")),1,IF(OR(AND(CJ483=0,P483="N"),AND(CJ483=0,P483="B"),AND(CJ483=0,LEFT(TRIM(P483),1)="I")),1,0))),"")</f>
        <v/>
      </c>
      <c r="DM483" s="23" t="str">
        <f t="shared" si="280"/>
        <v/>
      </c>
      <c r="DN483" s="23" t="str">
        <f>+IF(LEN($I483)&gt;5,IF(ISERROR(VLOOKUP(R483,'CODIGO PAGO'!$B$2:$B$20,1,0)),1,IF(OR(AND(CL483=1,R483&lt;&gt;"N"),AND(CL483=3,R483&lt;&gt;"B"),AND(CL483=2,LEFT(TRIM(R483),1)&lt;&gt;"I")),1,IF(OR(AND(CL483=0,R483="N"),AND(CL483=0,R483="B"),AND(CL483=0,LEFT(TRIM(R483),1)="I")),1,0))),"")</f>
        <v/>
      </c>
      <c r="DO483" s="23" t="str">
        <f t="shared" si="281"/>
        <v/>
      </c>
      <c r="DP483" s="23" t="str">
        <f>+IF(LEN($I483)&gt;5,IF(ISERROR(VLOOKUP(T483,'CODIGO PAGO'!$B$2:$B$20,1,0)),1,IF(OR(AND(CN483=1,T483&lt;&gt;"N"),AND(CN483=3,T483&lt;&gt;"B"),AND(CN483=2,LEFT(TRIM(T483),1)&lt;&gt;"I")),1,IF(OR(AND(CN483=0,T483="N"),AND(CN483=0,T483="B"),AND(CN483=0,LEFT(TRIM(T483),1)="I")),1,0))),"")</f>
        <v/>
      </c>
      <c r="DQ483" s="23" t="str">
        <f t="shared" si="282"/>
        <v/>
      </c>
      <c r="DR483" s="23" t="str">
        <f>+IF(LEN($I483)&gt;5,IF(ISERROR(VLOOKUP(V483,'CODIGO PAGO'!$B$2:$B$20,1,0)),1,IF(OR(AND(CP483=1,V483&lt;&gt;"N"),AND(CP483=3,V483&lt;&gt;"B"),AND(CP483=2,LEFT(TRIM(V483),1)&lt;&gt;"I")),1,IF(OR(AND(CP483=0,V483="N"),AND(CP483=0,V483="B"),AND(CP483=0,LEFT(TRIM(V483),1)="I")),1,0))),"")</f>
        <v/>
      </c>
      <c r="DS483" s="23" t="str">
        <f t="shared" si="283"/>
        <v/>
      </c>
      <c r="DT483" s="23" t="str">
        <f>+IF(LEN($I483)&gt;5,IF(ISERROR(VLOOKUP(X483,'CODIGO PAGO'!$B$2:$B$20,1,0)),1,IF(OR(AND(CR483=1,X483&lt;&gt;"N"),AND(CR483=3,X483&lt;&gt;"B"),AND(CR483=2,LEFT(TRIM(X483),1)&lt;&gt;"I")),1,IF(OR(AND(CR483=0,X483="N"),AND(CR483=0,X483="B"),AND(CR483=0,LEFT(TRIM(X483),1)="I")),1,0))),"")</f>
        <v/>
      </c>
      <c r="DU483" s="23" t="str">
        <f t="shared" si="284"/>
        <v/>
      </c>
      <c r="DV483" s="23" t="str">
        <f>+IF(LEN($I483)&gt;5,IF(ISERROR(VLOOKUP(Z483,'CODIGO PAGO'!$B$2:$B$20,1,0)),1,IF(OR(AND(CT483=1,Z483&lt;&gt;"N"),AND(CT483=3,Z483&lt;&gt;"B"),AND(CT483=2,LEFT(TRIM(Z483),1)&lt;&gt;"I")),1,IF(OR(AND(CT483=0,Z483="N"),AND(CT483=0,Z483="B"),AND(CT483=0,LEFT(TRIM(Z483),1)="I")),1,0))),"")</f>
        <v/>
      </c>
      <c r="DW483" s="23" t="str">
        <f t="shared" si="285"/>
        <v/>
      </c>
      <c r="DX483" s="23" t="str">
        <f>+IF(LEN($I483)&gt;5,IF(ISERROR(VLOOKUP(AB483,'CODIGO PAGO'!$B$2:$B$20,1,0)),1,IF(OR(AND(CV483=1,AB483&lt;&gt;"N"),AND(CV483=3,AB483&lt;&gt;"B"),AND(CV483=2,LEFT(TRIM(AB483),1)&lt;&gt;"I")),1,IF(OR(AND(CV483=0,AB483="N"),AND(CV483=0,AB483="B"),AND(CV483=0,LEFT(TRIM(AB483),1)="I")),1,0))),"")</f>
        <v/>
      </c>
      <c r="DY483" s="23" t="str">
        <f t="shared" si="286"/>
        <v/>
      </c>
      <c r="DZ483" s="23" t="str">
        <f>+IF(LEN($I483)&gt;5,IF(ISERROR(VLOOKUP(AD483,'CODIGO PAGO'!$B$2:$B$20,1,0)),1,IF(OR(AND(CX483=1,AD483&lt;&gt;"N"),AND(CX483=3,AD483&lt;&gt;"B"),AND(CX483=2,LEFT(TRIM(AD483),1)&lt;&gt;"I")),1,IF(OR(AND(CX483=0,AD483="N"),AND(CX483=0,AD483="B"),AND(CX483=0,LEFT(TRIM(AD483),1)="I")),1,0))),"")</f>
        <v/>
      </c>
      <c r="EA483" s="23" t="str">
        <f t="shared" si="287"/>
        <v/>
      </c>
      <c r="EB483" s="23" t="str">
        <f>+IF(LEN($I483)&gt;5,IF(ISERROR(VLOOKUP(AF483,'CODIGO PAGO'!$B$2:$B$20,1,0)),1,IF(OR(AND(CZ483=1,AF483&lt;&gt;"N"),AND(CZ483=3,AF483&lt;&gt;"B"),AND(CZ483=2,LEFT(TRIM(AF483),1)&lt;&gt;"I")),1,IF(OR(AND(CZ483=0,AF483="N"),AND(CZ483=0,AF483="B"),AND(CZ483=0,LEFT(TRIM(AF483),1)="I")),1,0))),"")</f>
        <v/>
      </c>
      <c r="EC483" s="23" t="str">
        <f t="shared" si="288"/>
        <v/>
      </c>
      <c r="ED483" s="23" t="str">
        <f>+IF(LEN($I483)&gt;5,IF(ISERROR(VLOOKUP(AH483,'CODIGO PAGO'!$B$2:$B$20,1,0)),1,IF(OR(AND(DB483=1,AH483&lt;&gt;"N"),AND(DB483=3,AH483&lt;&gt;"B"),AND(DB483=2,LEFT(TRIM(AH483),1)&lt;&gt;"I")),1,IF(OR(AND(DB483=0,AH483="N"),AND(DB483=0,AH483="B"),AND(DB483=0,LEFT(TRIM(AH483),1)="I")),1,0))),"")</f>
        <v/>
      </c>
      <c r="EE483" s="23" t="str">
        <f t="shared" si="289"/>
        <v/>
      </c>
      <c r="EF483" s="23" t="str">
        <f>+IF(LEN($I483)&gt;5,IF(ISERROR(VLOOKUP(AJ483,'CODIGO PAGO'!$B$2:$B$20,1,0)),1,IF(OR(AND(DD483=1,AJ483&lt;&gt;"N"),AND(DD483=3,AJ483&lt;&gt;"B"),AND(DD483=2,LEFT(TRIM(AJ483),1)&lt;&gt;"I")),1,IF(OR(AND(DD483=0,AJ483="N"),AND(DD483=0,AJ483="B"),AND(DD483=0,LEFT(TRIM(AJ483),1)="I")),1,0))),"")</f>
        <v/>
      </c>
      <c r="EG483" s="23" t="str">
        <f t="shared" si="290"/>
        <v/>
      </c>
      <c r="EH483" s="23" t="str">
        <f>+IF(LEN($I483)&gt;5,IF(ISERROR(VLOOKUP(AL483,'CODIGO PAGO'!$B$2:$B$20,1,0)),1,IF(OR(AND(DF483=1,AL483&lt;&gt;"N"),AND(DF483=3,AL483&lt;&gt;"B"),AND(DF483=2,LEFT(TRIM(AL483),1)&lt;&gt;"I")),1,IF(OR(AND(DF483=0,AL483="N"),AND(DF483=0,AL483="B"),AND(DF483=0,LEFT(TRIM(AL483),1)="I")),1,0))),"")</f>
        <v/>
      </c>
      <c r="EI483" s="23" t="str">
        <f t="shared" si="291"/>
        <v/>
      </c>
      <c r="EJ483" s="23" t="str">
        <f>+IF(LEN($I483)&gt;5,IF(ISERROR(VLOOKUP(AN483,'CODIGO PAGO'!$B$2:$B$20,1,0)),1,IF(OR(AND(DH483=1,AN483&lt;&gt;"N"),AND(DH483=3,AN483&lt;&gt;"B"),AND(DH483=2,LEFT(TRIM(AN483),1)&lt;&gt;"I")),1,IF(OR(AND(DH483=0,AN483="N"),AND(DH483=0,AN483="B"),AND(DH483=0,LEFT(TRIM(AN483),1)="I")),1,0))),"")</f>
        <v/>
      </c>
      <c r="EK483" s="23" t="str">
        <f t="shared" si="292"/>
        <v/>
      </c>
      <c r="EL483" s="24" t="str">
        <f t="shared" si="293"/>
        <v/>
      </c>
    </row>
    <row r="484" spans="1:142" s="26" customFormat="1">
      <c r="A484" s="15" t="str">
        <f t="shared" si="259"/>
        <v/>
      </c>
      <c r="B484" s="1" t="str">
        <f>+IF(LEN(I484)&gt;5,'CODIGO PAGO'!$B$28,"")</f>
        <v/>
      </c>
      <c r="C484" s="1" t="str">
        <f>+IF(LEN($I484)&gt;5,BD!D484,"")</f>
        <v/>
      </c>
      <c r="D484" s="168" t="str">
        <f>+IF(LEN($I484)&gt;5,BD!A484,"")</f>
        <v/>
      </c>
      <c r="E484" s="1" t="str">
        <f>+IF(LEN($I484)&gt;5,BD!B484,"")</f>
        <v/>
      </c>
      <c r="F484" s="1" t="str">
        <f>+IF(LEN($I484)&gt;5,BD!C484,"")</f>
        <v/>
      </c>
      <c r="G484" s="141"/>
      <c r="H484" s="141"/>
      <c r="I484" s="1" t="str">
        <f>+IF(LEN(BD!G484)&gt;5,BD!G484,"")</f>
        <v/>
      </c>
      <c r="J484" s="167" t="str">
        <f>+IF(LEN($I484)&gt;5,BD!E484,"")</f>
        <v/>
      </c>
      <c r="K484" s="6" t="str">
        <f t="shared" si="260"/>
        <v/>
      </c>
      <c r="L484" s="87" t="str">
        <f>+IF(LEN($I484)&gt;5,BD!H484,"")</f>
        <v/>
      </c>
      <c r="M484" s="40" t="str">
        <f t="shared" si="261"/>
        <v/>
      </c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4" t="str">
        <f t="shared" si="262"/>
        <v/>
      </c>
      <c r="AQ484" s="5" t="str">
        <f t="shared" si="263"/>
        <v/>
      </c>
      <c r="AR484" s="91" t="str">
        <f t="shared" si="264"/>
        <v/>
      </c>
      <c r="AS484" s="5" t="str">
        <f t="shared" si="265"/>
        <v/>
      </c>
      <c r="AT484" s="91" t="str">
        <f t="shared" si="266"/>
        <v/>
      </c>
      <c r="AU484" s="4" t="str">
        <f t="shared" si="267"/>
        <v/>
      </c>
      <c r="AV484" s="4" t="str">
        <f t="shared" si="268"/>
        <v/>
      </c>
      <c r="AW484" s="4" t="str">
        <f t="shared" si="269"/>
        <v/>
      </c>
      <c r="AX484" s="4" t="str">
        <f t="shared" si="270"/>
        <v/>
      </c>
      <c r="AY484" s="88" t="str">
        <f t="shared" si="271"/>
        <v/>
      </c>
      <c r="AZ484" s="17" t="str">
        <f t="shared" si="272"/>
        <v/>
      </c>
      <c r="BA484" s="18" t="str">
        <f t="shared" si="273"/>
        <v/>
      </c>
      <c r="BB484" s="19" t="str">
        <f>+IF(LEN(I484)&gt;5,IF(INT(RIGHT(B484,1))=9,0.5*L484*AY484,INT(MID(B484,5,LEN(B484)-4))*L484)+IFERROR(VLOOKUP(I484,AJUSTES!$A$1:$I$50,9,0),0),"")</f>
        <v/>
      </c>
      <c r="BC484" s="12"/>
      <c r="BD484" s="19" t="str">
        <f t="shared" si="274"/>
        <v/>
      </c>
      <c r="BE484" s="18" t="str">
        <f t="shared" si="275"/>
        <v/>
      </c>
      <c r="BF484" s="139" t="str">
        <f t="shared" si="276"/>
        <v/>
      </c>
      <c r="BG484" s="114"/>
      <c r="BH484" s="18" t="str">
        <f t="shared" si="277"/>
        <v/>
      </c>
      <c r="BI484" s="13"/>
      <c r="BJ484" s="12"/>
      <c r="BK484" s="12"/>
      <c r="BL484" s="145"/>
      <c r="BM484" s="12"/>
      <c r="BN484" s="12"/>
      <c r="BO484" s="12"/>
      <c r="BP484" s="12"/>
      <c r="BQ484" s="12"/>
      <c r="BR484" s="12"/>
      <c r="BS484" s="146"/>
      <c r="BT484" s="14"/>
      <c r="BU484" s="12"/>
      <c r="BV484" s="12"/>
      <c r="BW484" s="12"/>
      <c r="BX484" s="12"/>
      <c r="BY484" s="12"/>
      <c r="BZ484" s="144"/>
      <c r="CA484" s="107" t="str">
        <f>+IF(LEN($I484)&gt;5,IF(BD!F484="N/A","",BD!F484),"")</f>
        <v/>
      </c>
      <c r="CB484" s="21"/>
      <c r="CC484" s="147"/>
      <c r="CD484" s="148"/>
      <c r="CE484" s="8" t="str">
        <f>+IF(LEN(I484)&gt;5,BD!M484,"")</f>
        <v/>
      </c>
      <c r="CF484" s="16" t="str">
        <f>+IF(LEN(I484)&gt;5,BD!N484,"")</f>
        <v/>
      </c>
      <c r="CG484" s="3" t="str">
        <f t="shared" si="278"/>
        <v/>
      </c>
      <c r="CH484" s="23" t="str">
        <f>+IF(AND(LEN($I484)&gt;5),IF(AND($J484&gt;N$1,$J484&lt;=$AO$1),1,IF((COUNTIFS(INCAPACIDADES!$C$1:$C$51,$I484,INCAPACIDADES!K$1:K$51,N$1))&gt;0,2,IF(VLOOKUP($C484,BD!$D$1:$F$501,3,0)&gt;N$1,0,3))),"")</f>
        <v/>
      </c>
      <c r="CI484" s="23" t="str">
        <f>+IF(AND(LEN($I484)&gt;5),IF(AND($J484&gt;O$1,$J484&lt;=$AO$1),1,IF((COUNTIFS(INCAPACIDADES!$C$1:$C$51,$I484,INCAPACIDADES!L$1:L$51,O$1))&gt;0,2,IF(VLOOKUP($C484,BD!$D$1:$F$501,3,0)&gt;O$1,0,3))),"")</f>
        <v/>
      </c>
      <c r="CJ484" s="23" t="str">
        <f>+IF(AND(LEN($I484)&gt;5),IF(AND($J484&gt;P$1,$J484&lt;=$AO$1),1,IF((COUNTIFS(INCAPACIDADES!$C$1:$C$51,$I484,INCAPACIDADES!M$1:M$51,P$1))&gt;0,2,IF(VLOOKUP($C484,BD!$D$1:$F$501,3,0)&gt;P$1,0,3))),"")</f>
        <v/>
      </c>
      <c r="CK484" s="23" t="str">
        <f>+IF(AND(LEN($I484)&gt;5),IF(AND($J484&gt;Q$1,$J484&lt;=$AO$1),1,IF((COUNTIFS(INCAPACIDADES!$C$1:$C$51,$I484,INCAPACIDADES!N$1:N$51,Q$1))&gt;0,2,IF(VLOOKUP($C484,BD!$D$1:$F$501,3,0)&gt;Q$1,0,3))),"")</f>
        <v/>
      </c>
      <c r="CL484" s="23" t="str">
        <f>+IF(AND(LEN($I484)&gt;5),IF(AND($J484&gt;R$1,$J484&lt;=$AO$1),1,IF((COUNTIFS(INCAPACIDADES!$C$1:$C$51,$I484,INCAPACIDADES!O$1:O$51,R$1))&gt;0,2,IF(VLOOKUP($C484,BD!$D$1:$F$501,3,0)&gt;R$1,0,3))),"")</f>
        <v/>
      </c>
      <c r="CM484" s="23" t="str">
        <f>+IF(AND(LEN($I484)&gt;5),IF(AND($J484&gt;S$1,$J484&lt;=$AO$1),1,IF((COUNTIFS(INCAPACIDADES!$C$1:$C$51,$I484,INCAPACIDADES!P$1:P$51,S$1))&gt;0,2,IF(VLOOKUP($C484,BD!$D$1:$F$501,3,0)&gt;S$1,0,3))),"")</f>
        <v/>
      </c>
      <c r="CN484" s="23" t="str">
        <f>+IF(AND(LEN($I484)&gt;5),IF(AND($J484&gt;T$1,$J484&lt;=$AO$1),1,IF((COUNTIFS(INCAPACIDADES!$C$1:$C$51,$I484,INCAPACIDADES!Q$1:Q$51,T$1))&gt;0,2,IF(VLOOKUP($C484,BD!$D$1:$F$501,3,0)&gt;T$1,0,3))),"")</f>
        <v/>
      </c>
      <c r="CO484" s="23" t="str">
        <f>+IF(AND(LEN($I484)&gt;5),IF(AND($J484&gt;U$1,$J484&lt;=$AO$1),1,IF((COUNTIFS(INCAPACIDADES!$C$1:$C$51,$I484,INCAPACIDADES!R$1:R$51,U$1))&gt;0,2,IF(VLOOKUP($C484,BD!$D$1:$F$501,3,0)&gt;U$1,0,3))),"")</f>
        <v/>
      </c>
      <c r="CP484" s="23" t="str">
        <f>+IF(AND(LEN($I484)&gt;5),IF(AND($J484&gt;V$1,$J484&lt;=$AO$1),1,IF((COUNTIFS(INCAPACIDADES!$C$1:$C$51,$I484,INCAPACIDADES!S$1:S$51,V$1))&gt;0,2,IF(VLOOKUP($C484,BD!$D$1:$F$501,3,0)&gt;V$1,0,3))),"")</f>
        <v/>
      </c>
      <c r="CQ484" s="23" t="str">
        <f>+IF(AND(LEN($I484)&gt;5),IF(AND($J484&gt;W$1,$J484&lt;=$AO$1),1,IF((COUNTIFS(INCAPACIDADES!$C$1:$C$51,$I484,INCAPACIDADES!T$1:T$51,W$1))&gt;0,2,IF(VLOOKUP($C484,BD!$D$1:$F$501,3,0)&gt;W$1,0,3))),"")</f>
        <v/>
      </c>
      <c r="CR484" s="23" t="str">
        <f>+IF(AND(LEN($I484)&gt;5),IF(AND($J484&gt;X$1,$J484&lt;=$AO$1),1,IF((COUNTIFS(INCAPACIDADES!$C$1:$C$51,$I484,INCAPACIDADES!U$1:U$51,X$1))&gt;0,2,IF(VLOOKUP($C484,BD!$D$1:$F$501,3,0)&gt;X$1,0,3))),"")</f>
        <v/>
      </c>
      <c r="CS484" s="23" t="str">
        <f>+IF(AND(LEN($I484)&gt;5),IF(AND($J484&gt;Y$1,$J484&lt;=$AO$1),1,IF((COUNTIFS(INCAPACIDADES!$C$1:$C$51,$I484,INCAPACIDADES!V$1:V$51,Y$1))&gt;0,2,IF(VLOOKUP($C484,BD!$D$1:$F$501,3,0)&gt;Y$1,0,3))),"")</f>
        <v/>
      </c>
      <c r="CT484" s="23" t="str">
        <f>+IF(AND(LEN($I484)&gt;5),IF(AND($J484&gt;Z$1,$J484&lt;=$AO$1),1,IF((COUNTIFS(INCAPACIDADES!$C$1:$C$51,$I484,INCAPACIDADES!W$1:W$51,Z$1))&gt;0,2,IF(VLOOKUP($C484,BD!$D$1:$F$501,3,0)&gt;Z$1,0,3))),"")</f>
        <v/>
      </c>
      <c r="CU484" s="23" t="str">
        <f>+IF(AND(LEN($I484)&gt;5),IF(AND($J484&gt;AA$1,$J484&lt;=$AO$1),1,IF((COUNTIFS(INCAPACIDADES!$C$1:$C$51,$I484,INCAPACIDADES!X$1:X$51,AA$1))&gt;0,2,IF(VLOOKUP($C484,BD!$D$1:$F$501,3,0)&gt;AA$1,0,3))),"")</f>
        <v/>
      </c>
      <c r="CV484" s="23" t="str">
        <f>+IF(AND(LEN($I484)&gt;5),IF(AND($J484&gt;AB$1,$J484&lt;=$AO$1),1,IF((COUNTIFS(INCAPACIDADES!$C$1:$C$51,$I484,INCAPACIDADES!Y$1:Y$51,AB$1))&gt;0,2,IF(VLOOKUP($C484,BD!$D$1:$F$501,3,0)&gt;AB$1,0,3))),"")</f>
        <v/>
      </c>
      <c r="CW484" s="23" t="str">
        <f>+IF(AND(LEN($I484)&gt;5),IF(AND($J484&gt;AC$1,$J484&lt;=$AO$1),1,IF((COUNTIFS(INCAPACIDADES!$C$1:$C$51,$I484,INCAPACIDADES!Z$1:Z$51,AC$1))&gt;0,2,IF(VLOOKUP($C484,BD!$D$1:$F$501,3,0)&gt;AC$1,0,3))),"")</f>
        <v/>
      </c>
      <c r="CX484" s="23" t="str">
        <f>+IF(AND(LEN($I484)&gt;5),IF(AND($J484&gt;AD$1,$J484&lt;=$AO$1),1,IF((COUNTIFS(INCAPACIDADES!$C$1:$C$51,$I484,INCAPACIDADES!AA$1:AA$51,AD$1))&gt;0,2,IF(VLOOKUP($C484,BD!$D$1:$F$501,3,0)&gt;AD$1,0,3))),"")</f>
        <v/>
      </c>
      <c r="CY484" s="23" t="str">
        <f>+IF(AND(LEN($I484)&gt;5),IF(AND($J484&gt;AE$1,$J484&lt;=$AO$1),1,IF((COUNTIFS(INCAPACIDADES!$C$1:$C$51,$I484,INCAPACIDADES!AB$1:AB$51,AE$1))&gt;0,2,IF(VLOOKUP($C484,BD!$D$1:$F$501,3,0)&gt;AE$1,0,3))),"")</f>
        <v/>
      </c>
      <c r="CZ484" s="23" t="str">
        <f>+IF(AND(LEN($I484)&gt;5),IF(AND($J484&gt;AF$1,$J484&lt;=$AO$1),1,IF((COUNTIFS(INCAPACIDADES!$C$1:$C$51,$I484,INCAPACIDADES!AC$1:AC$51,AF$1))&gt;0,2,IF(VLOOKUP($C484,BD!$D$1:$F$501,3,0)&gt;AF$1,0,3))),"")</f>
        <v/>
      </c>
      <c r="DA484" s="23" t="str">
        <f>+IF(AND(LEN($I484)&gt;5),IF(AND($J484&gt;AG$1,$J484&lt;=$AO$1),1,IF((COUNTIFS(INCAPACIDADES!$C$1:$C$51,$I484,INCAPACIDADES!AD$1:AD$51,AG$1))&gt;0,2,IF(VLOOKUP($C484,BD!$D$1:$F$501,3,0)&gt;AG$1,0,3))),"")</f>
        <v/>
      </c>
      <c r="DB484" s="23" t="str">
        <f>+IF(AND(LEN($I484)&gt;5),IF(AND($J484&gt;AH$1,$J484&lt;=$AO$1),1,IF((COUNTIFS(INCAPACIDADES!$C$1:$C$51,$I484,INCAPACIDADES!AE$1:AE$51,AH$1))&gt;0,2,IF(VLOOKUP($C484,BD!$D$1:$F$501,3,0)&gt;AH$1,0,3))),"")</f>
        <v/>
      </c>
      <c r="DC484" s="23" t="str">
        <f>+IF(AND(LEN($I484)&gt;5),IF(AND($J484&gt;AI$1,$J484&lt;=$AO$1),1,IF((COUNTIFS(INCAPACIDADES!$C$1:$C$51,$I484,INCAPACIDADES!AF$1:AF$51,AI$1))&gt;0,2,IF(VLOOKUP($C484,BD!$D$1:$F$501,3,0)&gt;AI$1,0,3))),"")</f>
        <v/>
      </c>
      <c r="DD484" s="23" t="str">
        <f>+IF(AND(LEN($I484)&gt;5),IF(AND($J484&gt;AJ$1,$J484&lt;=$AO$1),1,IF((COUNTIFS(INCAPACIDADES!$C$1:$C$51,$I484,INCAPACIDADES!AG$1:AG$51,AJ$1))&gt;0,2,IF(VLOOKUP($C484,BD!$D$1:$F$501,3,0)&gt;AJ$1,0,3))),"")</f>
        <v/>
      </c>
      <c r="DE484" s="23" t="str">
        <f>+IF(AND(LEN($I484)&gt;5),IF(AND($J484&gt;AK$1,$J484&lt;=$AO$1),1,IF((COUNTIFS(INCAPACIDADES!$C$1:$C$51,$I484,INCAPACIDADES!AH$1:AH$51,AK$1))&gt;0,2,IF(VLOOKUP($C484,BD!$D$1:$F$501,3,0)&gt;AK$1,0,3))),"")</f>
        <v/>
      </c>
      <c r="DF484" s="23" t="str">
        <f>+IF(AND(LEN($I484)&gt;5),IF(AND($J484&gt;AL$1,$J484&lt;=$AO$1),1,IF((COUNTIFS(INCAPACIDADES!$C$1:$C$51,$I484,INCAPACIDADES!AI$1:AI$51,AL$1))&gt;0,2,IF(VLOOKUP($C484,BD!$D$1:$F$501,3,0)&gt;AL$1,0,3))),"")</f>
        <v/>
      </c>
      <c r="DG484" s="23" t="str">
        <f>+IF(AND(LEN($I484)&gt;5),IF(AND($J484&gt;AM$1,$J484&lt;=$AO$1),1,IF((COUNTIFS(INCAPACIDADES!$C$1:$C$51,$I484,INCAPACIDADES!AJ$1:AJ$51,AM$1))&gt;0,2,IF(VLOOKUP($C484,BD!$D$1:$F$501,3,0)&gt;AM$1,0,3))),"")</f>
        <v/>
      </c>
      <c r="DH484" s="23" t="str">
        <f>+IF(AND(LEN($I484)&gt;5),IF(AND($J484&gt;AN$1,$J484&lt;=$AO$1),1,IF((COUNTIFS(INCAPACIDADES!$C$1:$C$51,$I484,INCAPACIDADES!AK$1:AK$51,AN$1))&gt;0,2,IF(VLOOKUP($C484,BD!$D$1:$F$501,3,0)&gt;AN$1,0,3))),"")</f>
        <v/>
      </c>
      <c r="DI484" s="23" t="str">
        <f>+IF(AND(LEN($I484)&gt;5),IF(AND($J484&gt;AO$1,$J484&lt;=$AO$1),1,IF((COUNTIFS(INCAPACIDADES!$C$1:$C$51,$I484,INCAPACIDADES!AL$1:AL$51,AO$1))&gt;0,2,IF(VLOOKUP($C484,BD!$D$1:$F$501,3,0)&gt;AO$1,0,3))),"")</f>
        <v/>
      </c>
      <c r="DJ484" s="23" t="str">
        <f>+IF(LEN($I484)&gt;5,IF(ISERROR(VLOOKUP(N484,'CODIGO PAGO'!$B$2:$B$20,1,0)),1,IF(OR(AND(CH484=1,N484&lt;&gt;"N"),AND(CH484=3,N484&lt;&gt;"B"),AND(CH484=2,LEFT(TRIM(N484),1)&lt;&gt;"I")),1,IF(OR(AND(CH484=0,N484="N"),AND(CH484=0,N484="B"),AND(CH484=0,LEFT(TRIM(N484),1)="I")),1,0))),"")</f>
        <v/>
      </c>
      <c r="DK484" s="23" t="str">
        <f t="shared" si="279"/>
        <v/>
      </c>
      <c r="DL484" s="23" t="str">
        <f>+IF(LEN($I484)&gt;5,IF(ISERROR(VLOOKUP(P484,'CODIGO PAGO'!$B$2:$B$20,1,0)),1,IF(OR(AND(CJ484=1,P484&lt;&gt;"N"),AND(CJ484=3,P484&lt;&gt;"B"),AND(CJ484=2,LEFT(TRIM(P484),1)&lt;&gt;"I")),1,IF(OR(AND(CJ484=0,P484="N"),AND(CJ484=0,P484="B"),AND(CJ484=0,LEFT(TRIM(P484),1)="I")),1,0))),"")</f>
        <v/>
      </c>
      <c r="DM484" s="23" t="str">
        <f t="shared" si="280"/>
        <v/>
      </c>
      <c r="DN484" s="23" t="str">
        <f>+IF(LEN($I484)&gt;5,IF(ISERROR(VLOOKUP(R484,'CODIGO PAGO'!$B$2:$B$20,1,0)),1,IF(OR(AND(CL484=1,R484&lt;&gt;"N"),AND(CL484=3,R484&lt;&gt;"B"),AND(CL484=2,LEFT(TRIM(R484),1)&lt;&gt;"I")),1,IF(OR(AND(CL484=0,R484="N"),AND(CL484=0,R484="B"),AND(CL484=0,LEFT(TRIM(R484),1)="I")),1,0))),"")</f>
        <v/>
      </c>
      <c r="DO484" s="23" t="str">
        <f t="shared" si="281"/>
        <v/>
      </c>
      <c r="DP484" s="23" t="str">
        <f>+IF(LEN($I484)&gt;5,IF(ISERROR(VLOOKUP(T484,'CODIGO PAGO'!$B$2:$B$20,1,0)),1,IF(OR(AND(CN484=1,T484&lt;&gt;"N"),AND(CN484=3,T484&lt;&gt;"B"),AND(CN484=2,LEFT(TRIM(T484),1)&lt;&gt;"I")),1,IF(OR(AND(CN484=0,T484="N"),AND(CN484=0,T484="B"),AND(CN484=0,LEFT(TRIM(T484),1)="I")),1,0))),"")</f>
        <v/>
      </c>
      <c r="DQ484" s="23" t="str">
        <f t="shared" si="282"/>
        <v/>
      </c>
      <c r="DR484" s="23" t="str">
        <f>+IF(LEN($I484)&gt;5,IF(ISERROR(VLOOKUP(V484,'CODIGO PAGO'!$B$2:$B$20,1,0)),1,IF(OR(AND(CP484=1,V484&lt;&gt;"N"),AND(CP484=3,V484&lt;&gt;"B"),AND(CP484=2,LEFT(TRIM(V484),1)&lt;&gt;"I")),1,IF(OR(AND(CP484=0,V484="N"),AND(CP484=0,V484="B"),AND(CP484=0,LEFT(TRIM(V484),1)="I")),1,0))),"")</f>
        <v/>
      </c>
      <c r="DS484" s="23" t="str">
        <f t="shared" si="283"/>
        <v/>
      </c>
      <c r="DT484" s="23" t="str">
        <f>+IF(LEN($I484)&gt;5,IF(ISERROR(VLOOKUP(X484,'CODIGO PAGO'!$B$2:$B$20,1,0)),1,IF(OR(AND(CR484=1,X484&lt;&gt;"N"),AND(CR484=3,X484&lt;&gt;"B"),AND(CR484=2,LEFT(TRIM(X484),1)&lt;&gt;"I")),1,IF(OR(AND(CR484=0,X484="N"),AND(CR484=0,X484="B"),AND(CR484=0,LEFT(TRIM(X484),1)="I")),1,0))),"")</f>
        <v/>
      </c>
      <c r="DU484" s="23" t="str">
        <f t="shared" si="284"/>
        <v/>
      </c>
      <c r="DV484" s="23" t="str">
        <f>+IF(LEN($I484)&gt;5,IF(ISERROR(VLOOKUP(Z484,'CODIGO PAGO'!$B$2:$B$20,1,0)),1,IF(OR(AND(CT484=1,Z484&lt;&gt;"N"),AND(CT484=3,Z484&lt;&gt;"B"),AND(CT484=2,LEFT(TRIM(Z484),1)&lt;&gt;"I")),1,IF(OR(AND(CT484=0,Z484="N"),AND(CT484=0,Z484="B"),AND(CT484=0,LEFT(TRIM(Z484),1)="I")),1,0))),"")</f>
        <v/>
      </c>
      <c r="DW484" s="23" t="str">
        <f t="shared" si="285"/>
        <v/>
      </c>
      <c r="DX484" s="23" t="str">
        <f>+IF(LEN($I484)&gt;5,IF(ISERROR(VLOOKUP(AB484,'CODIGO PAGO'!$B$2:$B$20,1,0)),1,IF(OR(AND(CV484=1,AB484&lt;&gt;"N"),AND(CV484=3,AB484&lt;&gt;"B"),AND(CV484=2,LEFT(TRIM(AB484),1)&lt;&gt;"I")),1,IF(OR(AND(CV484=0,AB484="N"),AND(CV484=0,AB484="B"),AND(CV484=0,LEFT(TRIM(AB484),1)="I")),1,0))),"")</f>
        <v/>
      </c>
      <c r="DY484" s="23" t="str">
        <f t="shared" si="286"/>
        <v/>
      </c>
      <c r="DZ484" s="23" t="str">
        <f>+IF(LEN($I484)&gt;5,IF(ISERROR(VLOOKUP(AD484,'CODIGO PAGO'!$B$2:$B$20,1,0)),1,IF(OR(AND(CX484=1,AD484&lt;&gt;"N"),AND(CX484=3,AD484&lt;&gt;"B"),AND(CX484=2,LEFT(TRIM(AD484),1)&lt;&gt;"I")),1,IF(OR(AND(CX484=0,AD484="N"),AND(CX484=0,AD484="B"),AND(CX484=0,LEFT(TRIM(AD484),1)="I")),1,0))),"")</f>
        <v/>
      </c>
      <c r="EA484" s="23" t="str">
        <f t="shared" si="287"/>
        <v/>
      </c>
      <c r="EB484" s="23" t="str">
        <f>+IF(LEN($I484)&gt;5,IF(ISERROR(VLOOKUP(AF484,'CODIGO PAGO'!$B$2:$B$20,1,0)),1,IF(OR(AND(CZ484=1,AF484&lt;&gt;"N"),AND(CZ484=3,AF484&lt;&gt;"B"),AND(CZ484=2,LEFT(TRIM(AF484),1)&lt;&gt;"I")),1,IF(OR(AND(CZ484=0,AF484="N"),AND(CZ484=0,AF484="B"),AND(CZ484=0,LEFT(TRIM(AF484),1)="I")),1,0))),"")</f>
        <v/>
      </c>
      <c r="EC484" s="23" t="str">
        <f t="shared" si="288"/>
        <v/>
      </c>
      <c r="ED484" s="23" t="str">
        <f>+IF(LEN($I484)&gt;5,IF(ISERROR(VLOOKUP(AH484,'CODIGO PAGO'!$B$2:$B$20,1,0)),1,IF(OR(AND(DB484=1,AH484&lt;&gt;"N"),AND(DB484=3,AH484&lt;&gt;"B"),AND(DB484=2,LEFT(TRIM(AH484),1)&lt;&gt;"I")),1,IF(OR(AND(DB484=0,AH484="N"),AND(DB484=0,AH484="B"),AND(DB484=0,LEFT(TRIM(AH484),1)="I")),1,0))),"")</f>
        <v/>
      </c>
      <c r="EE484" s="23" t="str">
        <f t="shared" si="289"/>
        <v/>
      </c>
      <c r="EF484" s="23" t="str">
        <f>+IF(LEN($I484)&gt;5,IF(ISERROR(VLOOKUP(AJ484,'CODIGO PAGO'!$B$2:$B$20,1,0)),1,IF(OR(AND(DD484=1,AJ484&lt;&gt;"N"),AND(DD484=3,AJ484&lt;&gt;"B"),AND(DD484=2,LEFT(TRIM(AJ484),1)&lt;&gt;"I")),1,IF(OR(AND(DD484=0,AJ484="N"),AND(DD484=0,AJ484="B"),AND(DD484=0,LEFT(TRIM(AJ484),1)="I")),1,0))),"")</f>
        <v/>
      </c>
      <c r="EG484" s="23" t="str">
        <f t="shared" si="290"/>
        <v/>
      </c>
      <c r="EH484" s="23" t="str">
        <f>+IF(LEN($I484)&gt;5,IF(ISERROR(VLOOKUP(AL484,'CODIGO PAGO'!$B$2:$B$20,1,0)),1,IF(OR(AND(DF484=1,AL484&lt;&gt;"N"),AND(DF484=3,AL484&lt;&gt;"B"),AND(DF484=2,LEFT(TRIM(AL484),1)&lt;&gt;"I")),1,IF(OR(AND(DF484=0,AL484="N"),AND(DF484=0,AL484="B"),AND(DF484=0,LEFT(TRIM(AL484),1)="I")),1,0))),"")</f>
        <v/>
      </c>
      <c r="EI484" s="23" t="str">
        <f t="shared" si="291"/>
        <v/>
      </c>
      <c r="EJ484" s="23" t="str">
        <f>+IF(LEN($I484)&gt;5,IF(ISERROR(VLOOKUP(AN484,'CODIGO PAGO'!$B$2:$B$20,1,0)),1,IF(OR(AND(DH484=1,AN484&lt;&gt;"N"),AND(DH484=3,AN484&lt;&gt;"B"),AND(DH484=2,LEFT(TRIM(AN484),1)&lt;&gt;"I")),1,IF(OR(AND(DH484=0,AN484="N"),AND(DH484=0,AN484="B"),AND(DH484=0,LEFT(TRIM(AN484),1)="I")),1,0))),"")</f>
        <v/>
      </c>
      <c r="EK484" s="23" t="str">
        <f t="shared" si="292"/>
        <v/>
      </c>
      <c r="EL484" s="24" t="str">
        <f t="shared" si="293"/>
        <v/>
      </c>
    </row>
    <row r="485" spans="1:142" s="26" customFormat="1">
      <c r="A485" s="15" t="str">
        <f t="shared" si="259"/>
        <v/>
      </c>
      <c r="B485" s="1" t="str">
        <f>+IF(LEN(I485)&gt;5,'CODIGO PAGO'!$B$28,"")</f>
        <v/>
      </c>
      <c r="C485" s="1" t="str">
        <f>+IF(LEN($I485)&gt;5,BD!D485,"")</f>
        <v/>
      </c>
      <c r="D485" s="168" t="str">
        <f>+IF(LEN($I485)&gt;5,BD!A485,"")</f>
        <v/>
      </c>
      <c r="E485" s="1" t="str">
        <f>+IF(LEN($I485)&gt;5,BD!B485,"")</f>
        <v/>
      </c>
      <c r="F485" s="1" t="str">
        <f>+IF(LEN($I485)&gt;5,BD!C485,"")</f>
        <v/>
      </c>
      <c r="G485" s="141"/>
      <c r="H485" s="141"/>
      <c r="I485" s="1" t="str">
        <f>+IF(LEN(BD!G485)&gt;5,BD!G485,"")</f>
        <v/>
      </c>
      <c r="J485" s="167" t="str">
        <f>+IF(LEN($I485)&gt;5,BD!E485,"")</f>
        <v/>
      </c>
      <c r="K485" s="6" t="str">
        <f t="shared" si="260"/>
        <v/>
      </c>
      <c r="L485" s="87" t="str">
        <f>+IF(LEN($I485)&gt;5,BD!H485,"")</f>
        <v/>
      </c>
      <c r="M485" s="40" t="str">
        <f t="shared" si="261"/>
        <v/>
      </c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4" t="str">
        <f t="shared" si="262"/>
        <v/>
      </c>
      <c r="AQ485" s="5" t="str">
        <f t="shared" si="263"/>
        <v/>
      </c>
      <c r="AR485" s="91" t="str">
        <f t="shared" si="264"/>
        <v/>
      </c>
      <c r="AS485" s="5" t="str">
        <f t="shared" si="265"/>
        <v/>
      </c>
      <c r="AT485" s="91" t="str">
        <f t="shared" si="266"/>
        <v/>
      </c>
      <c r="AU485" s="4" t="str">
        <f t="shared" si="267"/>
        <v/>
      </c>
      <c r="AV485" s="4" t="str">
        <f t="shared" si="268"/>
        <v/>
      </c>
      <c r="AW485" s="4" t="str">
        <f t="shared" si="269"/>
        <v/>
      </c>
      <c r="AX485" s="4" t="str">
        <f t="shared" si="270"/>
        <v/>
      </c>
      <c r="AY485" s="88" t="str">
        <f t="shared" si="271"/>
        <v/>
      </c>
      <c r="AZ485" s="17" t="str">
        <f t="shared" si="272"/>
        <v/>
      </c>
      <c r="BA485" s="18" t="str">
        <f t="shared" si="273"/>
        <v/>
      </c>
      <c r="BB485" s="19" t="str">
        <f>+IF(LEN(I485)&gt;5,IF(INT(RIGHT(B485,1))=9,0.5*L485*AY485,INT(MID(B485,5,LEN(B485)-4))*L485)+IFERROR(VLOOKUP(I485,AJUSTES!$A$1:$I$50,9,0),0),"")</f>
        <v/>
      </c>
      <c r="BC485" s="12"/>
      <c r="BD485" s="19" t="str">
        <f t="shared" si="274"/>
        <v/>
      </c>
      <c r="BE485" s="18" t="str">
        <f t="shared" si="275"/>
        <v/>
      </c>
      <c r="BF485" s="139" t="str">
        <f t="shared" si="276"/>
        <v/>
      </c>
      <c r="BG485" s="114"/>
      <c r="BH485" s="18" t="str">
        <f t="shared" si="277"/>
        <v/>
      </c>
      <c r="BI485" s="13"/>
      <c r="BJ485" s="12"/>
      <c r="BK485" s="12"/>
      <c r="BL485" s="145"/>
      <c r="BM485" s="12"/>
      <c r="BN485" s="12"/>
      <c r="BO485" s="12"/>
      <c r="BP485" s="12"/>
      <c r="BQ485" s="12"/>
      <c r="BR485" s="12"/>
      <c r="BS485" s="146"/>
      <c r="BT485" s="14"/>
      <c r="BU485" s="12"/>
      <c r="BV485" s="12"/>
      <c r="BW485" s="12"/>
      <c r="BX485" s="12"/>
      <c r="BY485" s="12"/>
      <c r="BZ485" s="144"/>
      <c r="CA485" s="107" t="str">
        <f>+IF(LEN($I485)&gt;5,IF(BD!F485="N/A","",BD!F485),"")</f>
        <v/>
      </c>
      <c r="CB485" s="21"/>
      <c r="CC485" s="147"/>
      <c r="CD485" s="148"/>
      <c r="CE485" s="8" t="str">
        <f>+IF(LEN(I485)&gt;5,BD!M485,"")</f>
        <v/>
      </c>
      <c r="CF485" s="16" t="str">
        <f>+IF(LEN(I485)&gt;5,BD!N485,"")</f>
        <v/>
      </c>
      <c r="CG485" s="3" t="str">
        <f t="shared" si="278"/>
        <v/>
      </c>
      <c r="CH485" s="23" t="str">
        <f>+IF(AND(LEN($I485)&gt;5),IF(AND($J485&gt;N$1,$J485&lt;=$AO$1),1,IF((COUNTIFS(INCAPACIDADES!$C$1:$C$51,$I485,INCAPACIDADES!K$1:K$51,N$1))&gt;0,2,IF(VLOOKUP($C485,BD!$D$1:$F$501,3,0)&gt;N$1,0,3))),"")</f>
        <v/>
      </c>
      <c r="CI485" s="23" t="str">
        <f>+IF(AND(LEN($I485)&gt;5),IF(AND($J485&gt;O$1,$J485&lt;=$AO$1),1,IF((COUNTIFS(INCAPACIDADES!$C$1:$C$51,$I485,INCAPACIDADES!L$1:L$51,O$1))&gt;0,2,IF(VLOOKUP($C485,BD!$D$1:$F$501,3,0)&gt;O$1,0,3))),"")</f>
        <v/>
      </c>
      <c r="CJ485" s="23" t="str">
        <f>+IF(AND(LEN($I485)&gt;5),IF(AND($J485&gt;P$1,$J485&lt;=$AO$1),1,IF((COUNTIFS(INCAPACIDADES!$C$1:$C$51,$I485,INCAPACIDADES!M$1:M$51,P$1))&gt;0,2,IF(VLOOKUP($C485,BD!$D$1:$F$501,3,0)&gt;P$1,0,3))),"")</f>
        <v/>
      </c>
      <c r="CK485" s="23" t="str">
        <f>+IF(AND(LEN($I485)&gt;5),IF(AND($J485&gt;Q$1,$J485&lt;=$AO$1),1,IF((COUNTIFS(INCAPACIDADES!$C$1:$C$51,$I485,INCAPACIDADES!N$1:N$51,Q$1))&gt;0,2,IF(VLOOKUP($C485,BD!$D$1:$F$501,3,0)&gt;Q$1,0,3))),"")</f>
        <v/>
      </c>
      <c r="CL485" s="23" t="str">
        <f>+IF(AND(LEN($I485)&gt;5),IF(AND($J485&gt;R$1,$J485&lt;=$AO$1),1,IF((COUNTIFS(INCAPACIDADES!$C$1:$C$51,$I485,INCAPACIDADES!O$1:O$51,R$1))&gt;0,2,IF(VLOOKUP($C485,BD!$D$1:$F$501,3,0)&gt;R$1,0,3))),"")</f>
        <v/>
      </c>
      <c r="CM485" s="23" t="str">
        <f>+IF(AND(LEN($I485)&gt;5),IF(AND($J485&gt;S$1,$J485&lt;=$AO$1),1,IF((COUNTIFS(INCAPACIDADES!$C$1:$C$51,$I485,INCAPACIDADES!P$1:P$51,S$1))&gt;0,2,IF(VLOOKUP($C485,BD!$D$1:$F$501,3,0)&gt;S$1,0,3))),"")</f>
        <v/>
      </c>
      <c r="CN485" s="23" t="str">
        <f>+IF(AND(LEN($I485)&gt;5),IF(AND($J485&gt;T$1,$J485&lt;=$AO$1),1,IF((COUNTIFS(INCAPACIDADES!$C$1:$C$51,$I485,INCAPACIDADES!Q$1:Q$51,T$1))&gt;0,2,IF(VLOOKUP($C485,BD!$D$1:$F$501,3,0)&gt;T$1,0,3))),"")</f>
        <v/>
      </c>
      <c r="CO485" s="23" t="str">
        <f>+IF(AND(LEN($I485)&gt;5),IF(AND($J485&gt;U$1,$J485&lt;=$AO$1),1,IF((COUNTIFS(INCAPACIDADES!$C$1:$C$51,$I485,INCAPACIDADES!R$1:R$51,U$1))&gt;0,2,IF(VLOOKUP($C485,BD!$D$1:$F$501,3,0)&gt;U$1,0,3))),"")</f>
        <v/>
      </c>
      <c r="CP485" s="23" t="str">
        <f>+IF(AND(LEN($I485)&gt;5),IF(AND($J485&gt;V$1,$J485&lt;=$AO$1),1,IF((COUNTIFS(INCAPACIDADES!$C$1:$C$51,$I485,INCAPACIDADES!S$1:S$51,V$1))&gt;0,2,IF(VLOOKUP($C485,BD!$D$1:$F$501,3,0)&gt;V$1,0,3))),"")</f>
        <v/>
      </c>
      <c r="CQ485" s="23" t="str">
        <f>+IF(AND(LEN($I485)&gt;5),IF(AND($J485&gt;W$1,$J485&lt;=$AO$1),1,IF((COUNTIFS(INCAPACIDADES!$C$1:$C$51,$I485,INCAPACIDADES!T$1:T$51,W$1))&gt;0,2,IF(VLOOKUP($C485,BD!$D$1:$F$501,3,0)&gt;W$1,0,3))),"")</f>
        <v/>
      </c>
      <c r="CR485" s="23" t="str">
        <f>+IF(AND(LEN($I485)&gt;5),IF(AND($J485&gt;X$1,$J485&lt;=$AO$1),1,IF((COUNTIFS(INCAPACIDADES!$C$1:$C$51,$I485,INCAPACIDADES!U$1:U$51,X$1))&gt;0,2,IF(VLOOKUP($C485,BD!$D$1:$F$501,3,0)&gt;X$1,0,3))),"")</f>
        <v/>
      </c>
      <c r="CS485" s="23" t="str">
        <f>+IF(AND(LEN($I485)&gt;5),IF(AND($J485&gt;Y$1,$J485&lt;=$AO$1),1,IF((COUNTIFS(INCAPACIDADES!$C$1:$C$51,$I485,INCAPACIDADES!V$1:V$51,Y$1))&gt;0,2,IF(VLOOKUP($C485,BD!$D$1:$F$501,3,0)&gt;Y$1,0,3))),"")</f>
        <v/>
      </c>
      <c r="CT485" s="23" t="str">
        <f>+IF(AND(LEN($I485)&gt;5),IF(AND($J485&gt;Z$1,$J485&lt;=$AO$1),1,IF((COUNTIFS(INCAPACIDADES!$C$1:$C$51,$I485,INCAPACIDADES!W$1:W$51,Z$1))&gt;0,2,IF(VLOOKUP($C485,BD!$D$1:$F$501,3,0)&gt;Z$1,0,3))),"")</f>
        <v/>
      </c>
      <c r="CU485" s="23" t="str">
        <f>+IF(AND(LEN($I485)&gt;5),IF(AND($J485&gt;AA$1,$J485&lt;=$AO$1),1,IF((COUNTIFS(INCAPACIDADES!$C$1:$C$51,$I485,INCAPACIDADES!X$1:X$51,AA$1))&gt;0,2,IF(VLOOKUP($C485,BD!$D$1:$F$501,3,0)&gt;AA$1,0,3))),"")</f>
        <v/>
      </c>
      <c r="CV485" s="23" t="str">
        <f>+IF(AND(LEN($I485)&gt;5),IF(AND($J485&gt;AB$1,$J485&lt;=$AO$1),1,IF((COUNTIFS(INCAPACIDADES!$C$1:$C$51,$I485,INCAPACIDADES!Y$1:Y$51,AB$1))&gt;0,2,IF(VLOOKUP($C485,BD!$D$1:$F$501,3,0)&gt;AB$1,0,3))),"")</f>
        <v/>
      </c>
      <c r="CW485" s="23" t="str">
        <f>+IF(AND(LEN($I485)&gt;5),IF(AND($J485&gt;AC$1,$J485&lt;=$AO$1),1,IF((COUNTIFS(INCAPACIDADES!$C$1:$C$51,$I485,INCAPACIDADES!Z$1:Z$51,AC$1))&gt;0,2,IF(VLOOKUP($C485,BD!$D$1:$F$501,3,0)&gt;AC$1,0,3))),"")</f>
        <v/>
      </c>
      <c r="CX485" s="23" t="str">
        <f>+IF(AND(LEN($I485)&gt;5),IF(AND($J485&gt;AD$1,$J485&lt;=$AO$1),1,IF((COUNTIFS(INCAPACIDADES!$C$1:$C$51,$I485,INCAPACIDADES!AA$1:AA$51,AD$1))&gt;0,2,IF(VLOOKUP($C485,BD!$D$1:$F$501,3,0)&gt;AD$1,0,3))),"")</f>
        <v/>
      </c>
      <c r="CY485" s="23" t="str">
        <f>+IF(AND(LEN($I485)&gt;5),IF(AND($J485&gt;AE$1,$J485&lt;=$AO$1),1,IF((COUNTIFS(INCAPACIDADES!$C$1:$C$51,$I485,INCAPACIDADES!AB$1:AB$51,AE$1))&gt;0,2,IF(VLOOKUP($C485,BD!$D$1:$F$501,3,0)&gt;AE$1,0,3))),"")</f>
        <v/>
      </c>
      <c r="CZ485" s="23" t="str">
        <f>+IF(AND(LEN($I485)&gt;5),IF(AND($J485&gt;AF$1,$J485&lt;=$AO$1),1,IF((COUNTIFS(INCAPACIDADES!$C$1:$C$51,$I485,INCAPACIDADES!AC$1:AC$51,AF$1))&gt;0,2,IF(VLOOKUP($C485,BD!$D$1:$F$501,3,0)&gt;AF$1,0,3))),"")</f>
        <v/>
      </c>
      <c r="DA485" s="23" t="str">
        <f>+IF(AND(LEN($I485)&gt;5),IF(AND($J485&gt;AG$1,$J485&lt;=$AO$1),1,IF((COUNTIFS(INCAPACIDADES!$C$1:$C$51,$I485,INCAPACIDADES!AD$1:AD$51,AG$1))&gt;0,2,IF(VLOOKUP($C485,BD!$D$1:$F$501,3,0)&gt;AG$1,0,3))),"")</f>
        <v/>
      </c>
      <c r="DB485" s="23" t="str">
        <f>+IF(AND(LEN($I485)&gt;5),IF(AND($J485&gt;AH$1,$J485&lt;=$AO$1),1,IF((COUNTIFS(INCAPACIDADES!$C$1:$C$51,$I485,INCAPACIDADES!AE$1:AE$51,AH$1))&gt;0,2,IF(VLOOKUP($C485,BD!$D$1:$F$501,3,0)&gt;AH$1,0,3))),"")</f>
        <v/>
      </c>
      <c r="DC485" s="23" t="str">
        <f>+IF(AND(LEN($I485)&gt;5),IF(AND($J485&gt;AI$1,$J485&lt;=$AO$1),1,IF((COUNTIFS(INCAPACIDADES!$C$1:$C$51,$I485,INCAPACIDADES!AF$1:AF$51,AI$1))&gt;0,2,IF(VLOOKUP($C485,BD!$D$1:$F$501,3,0)&gt;AI$1,0,3))),"")</f>
        <v/>
      </c>
      <c r="DD485" s="23" t="str">
        <f>+IF(AND(LEN($I485)&gt;5),IF(AND($J485&gt;AJ$1,$J485&lt;=$AO$1),1,IF((COUNTIFS(INCAPACIDADES!$C$1:$C$51,$I485,INCAPACIDADES!AG$1:AG$51,AJ$1))&gt;0,2,IF(VLOOKUP($C485,BD!$D$1:$F$501,3,0)&gt;AJ$1,0,3))),"")</f>
        <v/>
      </c>
      <c r="DE485" s="23" t="str">
        <f>+IF(AND(LEN($I485)&gt;5),IF(AND($J485&gt;AK$1,$J485&lt;=$AO$1),1,IF((COUNTIFS(INCAPACIDADES!$C$1:$C$51,$I485,INCAPACIDADES!AH$1:AH$51,AK$1))&gt;0,2,IF(VLOOKUP($C485,BD!$D$1:$F$501,3,0)&gt;AK$1,0,3))),"")</f>
        <v/>
      </c>
      <c r="DF485" s="23" t="str">
        <f>+IF(AND(LEN($I485)&gt;5),IF(AND($J485&gt;AL$1,$J485&lt;=$AO$1),1,IF((COUNTIFS(INCAPACIDADES!$C$1:$C$51,$I485,INCAPACIDADES!AI$1:AI$51,AL$1))&gt;0,2,IF(VLOOKUP($C485,BD!$D$1:$F$501,3,0)&gt;AL$1,0,3))),"")</f>
        <v/>
      </c>
      <c r="DG485" s="23" t="str">
        <f>+IF(AND(LEN($I485)&gt;5),IF(AND($J485&gt;AM$1,$J485&lt;=$AO$1),1,IF((COUNTIFS(INCAPACIDADES!$C$1:$C$51,$I485,INCAPACIDADES!AJ$1:AJ$51,AM$1))&gt;0,2,IF(VLOOKUP($C485,BD!$D$1:$F$501,3,0)&gt;AM$1,0,3))),"")</f>
        <v/>
      </c>
      <c r="DH485" s="23" t="str">
        <f>+IF(AND(LEN($I485)&gt;5),IF(AND($J485&gt;AN$1,$J485&lt;=$AO$1),1,IF((COUNTIFS(INCAPACIDADES!$C$1:$C$51,$I485,INCAPACIDADES!AK$1:AK$51,AN$1))&gt;0,2,IF(VLOOKUP($C485,BD!$D$1:$F$501,3,0)&gt;AN$1,0,3))),"")</f>
        <v/>
      </c>
      <c r="DI485" s="23" t="str">
        <f>+IF(AND(LEN($I485)&gt;5),IF(AND($J485&gt;AO$1,$J485&lt;=$AO$1),1,IF((COUNTIFS(INCAPACIDADES!$C$1:$C$51,$I485,INCAPACIDADES!AL$1:AL$51,AO$1))&gt;0,2,IF(VLOOKUP($C485,BD!$D$1:$F$501,3,0)&gt;AO$1,0,3))),"")</f>
        <v/>
      </c>
      <c r="DJ485" s="23" t="str">
        <f>+IF(LEN($I485)&gt;5,IF(ISERROR(VLOOKUP(N485,'CODIGO PAGO'!$B$2:$B$20,1,0)),1,IF(OR(AND(CH485=1,N485&lt;&gt;"N"),AND(CH485=3,N485&lt;&gt;"B"),AND(CH485=2,LEFT(TRIM(N485),1)&lt;&gt;"I")),1,IF(OR(AND(CH485=0,N485="N"),AND(CH485=0,N485="B"),AND(CH485=0,LEFT(TRIM(N485),1)="I")),1,0))),"")</f>
        <v/>
      </c>
      <c r="DK485" s="23" t="str">
        <f t="shared" si="279"/>
        <v/>
      </c>
      <c r="DL485" s="23" t="str">
        <f>+IF(LEN($I485)&gt;5,IF(ISERROR(VLOOKUP(P485,'CODIGO PAGO'!$B$2:$B$20,1,0)),1,IF(OR(AND(CJ485=1,P485&lt;&gt;"N"),AND(CJ485=3,P485&lt;&gt;"B"),AND(CJ485=2,LEFT(TRIM(P485),1)&lt;&gt;"I")),1,IF(OR(AND(CJ485=0,P485="N"),AND(CJ485=0,P485="B"),AND(CJ485=0,LEFT(TRIM(P485),1)="I")),1,0))),"")</f>
        <v/>
      </c>
      <c r="DM485" s="23" t="str">
        <f t="shared" si="280"/>
        <v/>
      </c>
      <c r="DN485" s="23" t="str">
        <f>+IF(LEN($I485)&gt;5,IF(ISERROR(VLOOKUP(R485,'CODIGO PAGO'!$B$2:$B$20,1,0)),1,IF(OR(AND(CL485=1,R485&lt;&gt;"N"),AND(CL485=3,R485&lt;&gt;"B"),AND(CL485=2,LEFT(TRIM(R485),1)&lt;&gt;"I")),1,IF(OR(AND(CL485=0,R485="N"),AND(CL485=0,R485="B"),AND(CL485=0,LEFT(TRIM(R485),1)="I")),1,0))),"")</f>
        <v/>
      </c>
      <c r="DO485" s="23" t="str">
        <f t="shared" si="281"/>
        <v/>
      </c>
      <c r="DP485" s="23" t="str">
        <f>+IF(LEN($I485)&gt;5,IF(ISERROR(VLOOKUP(T485,'CODIGO PAGO'!$B$2:$B$20,1,0)),1,IF(OR(AND(CN485=1,T485&lt;&gt;"N"),AND(CN485=3,T485&lt;&gt;"B"),AND(CN485=2,LEFT(TRIM(T485),1)&lt;&gt;"I")),1,IF(OR(AND(CN485=0,T485="N"),AND(CN485=0,T485="B"),AND(CN485=0,LEFT(TRIM(T485),1)="I")),1,0))),"")</f>
        <v/>
      </c>
      <c r="DQ485" s="23" t="str">
        <f t="shared" si="282"/>
        <v/>
      </c>
      <c r="DR485" s="23" t="str">
        <f>+IF(LEN($I485)&gt;5,IF(ISERROR(VLOOKUP(V485,'CODIGO PAGO'!$B$2:$B$20,1,0)),1,IF(OR(AND(CP485=1,V485&lt;&gt;"N"),AND(CP485=3,V485&lt;&gt;"B"),AND(CP485=2,LEFT(TRIM(V485),1)&lt;&gt;"I")),1,IF(OR(AND(CP485=0,V485="N"),AND(CP485=0,V485="B"),AND(CP485=0,LEFT(TRIM(V485),1)="I")),1,0))),"")</f>
        <v/>
      </c>
      <c r="DS485" s="23" t="str">
        <f t="shared" si="283"/>
        <v/>
      </c>
      <c r="DT485" s="23" t="str">
        <f>+IF(LEN($I485)&gt;5,IF(ISERROR(VLOOKUP(X485,'CODIGO PAGO'!$B$2:$B$20,1,0)),1,IF(OR(AND(CR485=1,X485&lt;&gt;"N"),AND(CR485=3,X485&lt;&gt;"B"),AND(CR485=2,LEFT(TRIM(X485),1)&lt;&gt;"I")),1,IF(OR(AND(CR485=0,X485="N"),AND(CR485=0,X485="B"),AND(CR485=0,LEFT(TRIM(X485),1)="I")),1,0))),"")</f>
        <v/>
      </c>
      <c r="DU485" s="23" t="str">
        <f t="shared" si="284"/>
        <v/>
      </c>
      <c r="DV485" s="23" t="str">
        <f>+IF(LEN($I485)&gt;5,IF(ISERROR(VLOOKUP(Z485,'CODIGO PAGO'!$B$2:$B$20,1,0)),1,IF(OR(AND(CT485=1,Z485&lt;&gt;"N"),AND(CT485=3,Z485&lt;&gt;"B"),AND(CT485=2,LEFT(TRIM(Z485),1)&lt;&gt;"I")),1,IF(OR(AND(CT485=0,Z485="N"),AND(CT485=0,Z485="B"),AND(CT485=0,LEFT(TRIM(Z485),1)="I")),1,0))),"")</f>
        <v/>
      </c>
      <c r="DW485" s="23" t="str">
        <f t="shared" si="285"/>
        <v/>
      </c>
      <c r="DX485" s="23" t="str">
        <f>+IF(LEN($I485)&gt;5,IF(ISERROR(VLOOKUP(AB485,'CODIGO PAGO'!$B$2:$B$20,1,0)),1,IF(OR(AND(CV485=1,AB485&lt;&gt;"N"),AND(CV485=3,AB485&lt;&gt;"B"),AND(CV485=2,LEFT(TRIM(AB485),1)&lt;&gt;"I")),1,IF(OR(AND(CV485=0,AB485="N"),AND(CV485=0,AB485="B"),AND(CV485=0,LEFT(TRIM(AB485),1)="I")),1,0))),"")</f>
        <v/>
      </c>
      <c r="DY485" s="23" t="str">
        <f t="shared" si="286"/>
        <v/>
      </c>
      <c r="DZ485" s="23" t="str">
        <f>+IF(LEN($I485)&gt;5,IF(ISERROR(VLOOKUP(AD485,'CODIGO PAGO'!$B$2:$B$20,1,0)),1,IF(OR(AND(CX485=1,AD485&lt;&gt;"N"),AND(CX485=3,AD485&lt;&gt;"B"),AND(CX485=2,LEFT(TRIM(AD485),1)&lt;&gt;"I")),1,IF(OR(AND(CX485=0,AD485="N"),AND(CX485=0,AD485="B"),AND(CX485=0,LEFT(TRIM(AD485),1)="I")),1,0))),"")</f>
        <v/>
      </c>
      <c r="EA485" s="23" t="str">
        <f t="shared" si="287"/>
        <v/>
      </c>
      <c r="EB485" s="23" t="str">
        <f>+IF(LEN($I485)&gt;5,IF(ISERROR(VLOOKUP(AF485,'CODIGO PAGO'!$B$2:$B$20,1,0)),1,IF(OR(AND(CZ485=1,AF485&lt;&gt;"N"),AND(CZ485=3,AF485&lt;&gt;"B"),AND(CZ485=2,LEFT(TRIM(AF485),1)&lt;&gt;"I")),1,IF(OR(AND(CZ485=0,AF485="N"),AND(CZ485=0,AF485="B"),AND(CZ485=0,LEFT(TRIM(AF485),1)="I")),1,0))),"")</f>
        <v/>
      </c>
      <c r="EC485" s="23" t="str">
        <f t="shared" si="288"/>
        <v/>
      </c>
      <c r="ED485" s="23" t="str">
        <f>+IF(LEN($I485)&gt;5,IF(ISERROR(VLOOKUP(AH485,'CODIGO PAGO'!$B$2:$B$20,1,0)),1,IF(OR(AND(DB485=1,AH485&lt;&gt;"N"),AND(DB485=3,AH485&lt;&gt;"B"),AND(DB485=2,LEFT(TRIM(AH485),1)&lt;&gt;"I")),1,IF(OR(AND(DB485=0,AH485="N"),AND(DB485=0,AH485="B"),AND(DB485=0,LEFT(TRIM(AH485),1)="I")),1,0))),"")</f>
        <v/>
      </c>
      <c r="EE485" s="23" t="str">
        <f t="shared" si="289"/>
        <v/>
      </c>
      <c r="EF485" s="23" t="str">
        <f>+IF(LEN($I485)&gt;5,IF(ISERROR(VLOOKUP(AJ485,'CODIGO PAGO'!$B$2:$B$20,1,0)),1,IF(OR(AND(DD485=1,AJ485&lt;&gt;"N"),AND(DD485=3,AJ485&lt;&gt;"B"),AND(DD485=2,LEFT(TRIM(AJ485),1)&lt;&gt;"I")),1,IF(OR(AND(DD485=0,AJ485="N"),AND(DD485=0,AJ485="B"),AND(DD485=0,LEFT(TRIM(AJ485),1)="I")),1,0))),"")</f>
        <v/>
      </c>
      <c r="EG485" s="23" t="str">
        <f t="shared" si="290"/>
        <v/>
      </c>
      <c r="EH485" s="23" t="str">
        <f>+IF(LEN($I485)&gt;5,IF(ISERROR(VLOOKUP(AL485,'CODIGO PAGO'!$B$2:$B$20,1,0)),1,IF(OR(AND(DF485=1,AL485&lt;&gt;"N"),AND(DF485=3,AL485&lt;&gt;"B"),AND(DF485=2,LEFT(TRIM(AL485),1)&lt;&gt;"I")),1,IF(OR(AND(DF485=0,AL485="N"),AND(DF485=0,AL485="B"),AND(DF485=0,LEFT(TRIM(AL485),1)="I")),1,0))),"")</f>
        <v/>
      </c>
      <c r="EI485" s="23" t="str">
        <f t="shared" si="291"/>
        <v/>
      </c>
      <c r="EJ485" s="23" t="str">
        <f>+IF(LEN($I485)&gt;5,IF(ISERROR(VLOOKUP(AN485,'CODIGO PAGO'!$B$2:$B$20,1,0)),1,IF(OR(AND(DH485=1,AN485&lt;&gt;"N"),AND(DH485=3,AN485&lt;&gt;"B"),AND(DH485=2,LEFT(TRIM(AN485),1)&lt;&gt;"I")),1,IF(OR(AND(DH485=0,AN485="N"),AND(DH485=0,AN485="B"),AND(DH485=0,LEFT(TRIM(AN485),1)="I")),1,0))),"")</f>
        <v/>
      </c>
      <c r="EK485" s="23" t="str">
        <f t="shared" si="292"/>
        <v/>
      </c>
      <c r="EL485" s="24" t="str">
        <f t="shared" si="293"/>
        <v/>
      </c>
    </row>
    <row r="486" spans="1:142" s="26" customFormat="1">
      <c r="A486" s="15" t="str">
        <f t="shared" si="259"/>
        <v/>
      </c>
      <c r="B486" s="1" t="str">
        <f>+IF(LEN(I486)&gt;5,'CODIGO PAGO'!$B$28,"")</f>
        <v/>
      </c>
      <c r="C486" s="1" t="str">
        <f>+IF(LEN($I486)&gt;5,BD!D486,"")</f>
        <v/>
      </c>
      <c r="D486" s="168" t="str">
        <f>+IF(LEN($I486)&gt;5,BD!A486,"")</f>
        <v/>
      </c>
      <c r="E486" s="1" t="str">
        <f>+IF(LEN($I486)&gt;5,BD!B486,"")</f>
        <v/>
      </c>
      <c r="F486" s="1" t="str">
        <f>+IF(LEN($I486)&gt;5,BD!C486,"")</f>
        <v/>
      </c>
      <c r="G486" s="141"/>
      <c r="H486" s="141"/>
      <c r="I486" s="1" t="str">
        <f>+IF(LEN(BD!G486)&gt;5,BD!G486,"")</f>
        <v/>
      </c>
      <c r="J486" s="167" t="str">
        <f>+IF(LEN($I486)&gt;5,BD!E486,"")</f>
        <v/>
      </c>
      <c r="K486" s="6" t="str">
        <f t="shared" si="260"/>
        <v/>
      </c>
      <c r="L486" s="87" t="str">
        <f>+IF(LEN($I486)&gt;5,BD!H486,"")</f>
        <v/>
      </c>
      <c r="M486" s="40" t="str">
        <f t="shared" si="261"/>
        <v/>
      </c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4" t="str">
        <f t="shared" si="262"/>
        <v/>
      </c>
      <c r="AQ486" s="5" t="str">
        <f t="shared" si="263"/>
        <v/>
      </c>
      <c r="AR486" s="91" t="str">
        <f t="shared" si="264"/>
        <v/>
      </c>
      <c r="AS486" s="5" t="str">
        <f t="shared" si="265"/>
        <v/>
      </c>
      <c r="AT486" s="91" t="str">
        <f t="shared" si="266"/>
        <v/>
      </c>
      <c r="AU486" s="4" t="str">
        <f t="shared" si="267"/>
        <v/>
      </c>
      <c r="AV486" s="4" t="str">
        <f t="shared" si="268"/>
        <v/>
      </c>
      <c r="AW486" s="4" t="str">
        <f t="shared" si="269"/>
        <v/>
      </c>
      <c r="AX486" s="4" t="str">
        <f t="shared" si="270"/>
        <v/>
      </c>
      <c r="AY486" s="88" t="str">
        <f t="shared" si="271"/>
        <v/>
      </c>
      <c r="AZ486" s="17" t="str">
        <f t="shared" si="272"/>
        <v/>
      </c>
      <c r="BA486" s="18" t="str">
        <f t="shared" si="273"/>
        <v/>
      </c>
      <c r="BB486" s="19" t="str">
        <f>+IF(LEN(I486)&gt;5,IF(INT(RIGHT(B486,1))=9,0.5*L486*AY486,INT(MID(B486,5,LEN(B486)-4))*L486)+IFERROR(VLOOKUP(I486,AJUSTES!$A$1:$I$50,9,0),0),"")</f>
        <v/>
      </c>
      <c r="BC486" s="12"/>
      <c r="BD486" s="19" t="str">
        <f t="shared" si="274"/>
        <v/>
      </c>
      <c r="BE486" s="18" t="str">
        <f t="shared" si="275"/>
        <v/>
      </c>
      <c r="BF486" s="139" t="str">
        <f t="shared" si="276"/>
        <v/>
      </c>
      <c r="BG486" s="114"/>
      <c r="BH486" s="18" t="str">
        <f t="shared" si="277"/>
        <v/>
      </c>
      <c r="BI486" s="13"/>
      <c r="BJ486" s="12"/>
      <c r="BK486" s="12"/>
      <c r="BL486" s="145"/>
      <c r="BM486" s="12"/>
      <c r="BN486" s="12"/>
      <c r="BO486" s="12"/>
      <c r="BP486" s="12"/>
      <c r="BQ486" s="12"/>
      <c r="BR486" s="12"/>
      <c r="BS486" s="146"/>
      <c r="BT486" s="14"/>
      <c r="BU486" s="12"/>
      <c r="BV486" s="12"/>
      <c r="BW486" s="12"/>
      <c r="BX486" s="12"/>
      <c r="BY486" s="12"/>
      <c r="BZ486" s="144"/>
      <c r="CA486" s="107" t="str">
        <f>+IF(LEN($I486)&gt;5,IF(BD!F486="N/A","",BD!F486),"")</f>
        <v/>
      </c>
      <c r="CB486" s="21"/>
      <c r="CC486" s="147"/>
      <c r="CD486" s="148"/>
      <c r="CE486" s="8" t="str">
        <f>+IF(LEN(I486)&gt;5,BD!M486,"")</f>
        <v/>
      </c>
      <c r="CF486" s="16" t="str">
        <f>+IF(LEN(I486)&gt;5,BD!N486,"")</f>
        <v/>
      </c>
      <c r="CG486" s="3" t="str">
        <f t="shared" si="278"/>
        <v/>
      </c>
      <c r="CH486" s="23" t="str">
        <f>+IF(AND(LEN($I486)&gt;5),IF(AND($J486&gt;N$1,$J486&lt;=$AO$1),1,IF((COUNTIFS(INCAPACIDADES!$C$1:$C$51,$I486,INCAPACIDADES!K$1:K$51,N$1))&gt;0,2,IF(VLOOKUP($C486,BD!$D$1:$F$501,3,0)&gt;N$1,0,3))),"")</f>
        <v/>
      </c>
      <c r="CI486" s="23" t="str">
        <f>+IF(AND(LEN($I486)&gt;5),IF(AND($J486&gt;O$1,$J486&lt;=$AO$1),1,IF((COUNTIFS(INCAPACIDADES!$C$1:$C$51,$I486,INCAPACIDADES!L$1:L$51,O$1))&gt;0,2,IF(VLOOKUP($C486,BD!$D$1:$F$501,3,0)&gt;O$1,0,3))),"")</f>
        <v/>
      </c>
      <c r="CJ486" s="23" t="str">
        <f>+IF(AND(LEN($I486)&gt;5),IF(AND($J486&gt;P$1,$J486&lt;=$AO$1),1,IF((COUNTIFS(INCAPACIDADES!$C$1:$C$51,$I486,INCAPACIDADES!M$1:M$51,P$1))&gt;0,2,IF(VLOOKUP($C486,BD!$D$1:$F$501,3,0)&gt;P$1,0,3))),"")</f>
        <v/>
      </c>
      <c r="CK486" s="23" t="str">
        <f>+IF(AND(LEN($I486)&gt;5),IF(AND($J486&gt;Q$1,$J486&lt;=$AO$1),1,IF((COUNTIFS(INCAPACIDADES!$C$1:$C$51,$I486,INCAPACIDADES!N$1:N$51,Q$1))&gt;0,2,IF(VLOOKUP($C486,BD!$D$1:$F$501,3,0)&gt;Q$1,0,3))),"")</f>
        <v/>
      </c>
      <c r="CL486" s="23" t="str">
        <f>+IF(AND(LEN($I486)&gt;5),IF(AND($J486&gt;R$1,$J486&lt;=$AO$1),1,IF((COUNTIFS(INCAPACIDADES!$C$1:$C$51,$I486,INCAPACIDADES!O$1:O$51,R$1))&gt;0,2,IF(VLOOKUP($C486,BD!$D$1:$F$501,3,0)&gt;R$1,0,3))),"")</f>
        <v/>
      </c>
      <c r="CM486" s="23" t="str">
        <f>+IF(AND(LEN($I486)&gt;5),IF(AND($J486&gt;S$1,$J486&lt;=$AO$1),1,IF((COUNTIFS(INCAPACIDADES!$C$1:$C$51,$I486,INCAPACIDADES!P$1:P$51,S$1))&gt;0,2,IF(VLOOKUP($C486,BD!$D$1:$F$501,3,0)&gt;S$1,0,3))),"")</f>
        <v/>
      </c>
      <c r="CN486" s="23" t="str">
        <f>+IF(AND(LEN($I486)&gt;5),IF(AND($J486&gt;T$1,$J486&lt;=$AO$1),1,IF((COUNTIFS(INCAPACIDADES!$C$1:$C$51,$I486,INCAPACIDADES!Q$1:Q$51,T$1))&gt;0,2,IF(VLOOKUP($C486,BD!$D$1:$F$501,3,0)&gt;T$1,0,3))),"")</f>
        <v/>
      </c>
      <c r="CO486" s="23" t="str">
        <f>+IF(AND(LEN($I486)&gt;5),IF(AND($J486&gt;U$1,$J486&lt;=$AO$1),1,IF((COUNTIFS(INCAPACIDADES!$C$1:$C$51,$I486,INCAPACIDADES!R$1:R$51,U$1))&gt;0,2,IF(VLOOKUP($C486,BD!$D$1:$F$501,3,0)&gt;U$1,0,3))),"")</f>
        <v/>
      </c>
      <c r="CP486" s="23" t="str">
        <f>+IF(AND(LEN($I486)&gt;5),IF(AND($J486&gt;V$1,$J486&lt;=$AO$1),1,IF((COUNTIFS(INCAPACIDADES!$C$1:$C$51,$I486,INCAPACIDADES!S$1:S$51,V$1))&gt;0,2,IF(VLOOKUP($C486,BD!$D$1:$F$501,3,0)&gt;V$1,0,3))),"")</f>
        <v/>
      </c>
      <c r="CQ486" s="23" t="str">
        <f>+IF(AND(LEN($I486)&gt;5),IF(AND($J486&gt;W$1,$J486&lt;=$AO$1),1,IF((COUNTIFS(INCAPACIDADES!$C$1:$C$51,$I486,INCAPACIDADES!T$1:T$51,W$1))&gt;0,2,IF(VLOOKUP($C486,BD!$D$1:$F$501,3,0)&gt;W$1,0,3))),"")</f>
        <v/>
      </c>
      <c r="CR486" s="23" t="str">
        <f>+IF(AND(LEN($I486)&gt;5),IF(AND($J486&gt;X$1,$J486&lt;=$AO$1),1,IF((COUNTIFS(INCAPACIDADES!$C$1:$C$51,$I486,INCAPACIDADES!U$1:U$51,X$1))&gt;0,2,IF(VLOOKUP($C486,BD!$D$1:$F$501,3,0)&gt;X$1,0,3))),"")</f>
        <v/>
      </c>
      <c r="CS486" s="23" t="str">
        <f>+IF(AND(LEN($I486)&gt;5),IF(AND($J486&gt;Y$1,$J486&lt;=$AO$1),1,IF((COUNTIFS(INCAPACIDADES!$C$1:$C$51,$I486,INCAPACIDADES!V$1:V$51,Y$1))&gt;0,2,IF(VLOOKUP($C486,BD!$D$1:$F$501,3,0)&gt;Y$1,0,3))),"")</f>
        <v/>
      </c>
      <c r="CT486" s="23" t="str">
        <f>+IF(AND(LEN($I486)&gt;5),IF(AND($J486&gt;Z$1,$J486&lt;=$AO$1),1,IF((COUNTIFS(INCAPACIDADES!$C$1:$C$51,$I486,INCAPACIDADES!W$1:W$51,Z$1))&gt;0,2,IF(VLOOKUP($C486,BD!$D$1:$F$501,3,0)&gt;Z$1,0,3))),"")</f>
        <v/>
      </c>
      <c r="CU486" s="23" t="str">
        <f>+IF(AND(LEN($I486)&gt;5),IF(AND($J486&gt;AA$1,$J486&lt;=$AO$1),1,IF((COUNTIFS(INCAPACIDADES!$C$1:$C$51,$I486,INCAPACIDADES!X$1:X$51,AA$1))&gt;0,2,IF(VLOOKUP($C486,BD!$D$1:$F$501,3,0)&gt;AA$1,0,3))),"")</f>
        <v/>
      </c>
      <c r="CV486" s="23" t="str">
        <f>+IF(AND(LEN($I486)&gt;5),IF(AND($J486&gt;AB$1,$J486&lt;=$AO$1),1,IF((COUNTIFS(INCAPACIDADES!$C$1:$C$51,$I486,INCAPACIDADES!Y$1:Y$51,AB$1))&gt;0,2,IF(VLOOKUP($C486,BD!$D$1:$F$501,3,0)&gt;AB$1,0,3))),"")</f>
        <v/>
      </c>
      <c r="CW486" s="23" t="str">
        <f>+IF(AND(LEN($I486)&gt;5),IF(AND($J486&gt;AC$1,$J486&lt;=$AO$1),1,IF((COUNTIFS(INCAPACIDADES!$C$1:$C$51,$I486,INCAPACIDADES!Z$1:Z$51,AC$1))&gt;0,2,IF(VLOOKUP($C486,BD!$D$1:$F$501,3,0)&gt;AC$1,0,3))),"")</f>
        <v/>
      </c>
      <c r="CX486" s="23" t="str">
        <f>+IF(AND(LEN($I486)&gt;5),IF(AND($J486&gt;AD$1,$J486&lt;=$AO$1),1,IF((COUNTIFS(INCAPACIDADES!$C$1:$C$51,$I486,INCAPACIDADES!AA$1:AA$51,AD$1))&gt;0,2,IF(VLOOKUP($C486,BD!$D$1:$F$501,3,0)&gt;AD$1,0,3))),"")</f>
        <v/>
      </c>
      <c r="CY486" s="23" t="str">
        <f>+IF(AND(LEN($I486)&gt;5),IF(AND($J486&gt;AE$1,$J486&lt;=$AO$1),1,IF((COUNTIFS(INCAPACIDADES!$C$1:$C$51,$I486,INCAPACIDADES!AB$1:AB$51,AE$1))&gt;0,2,IF(VLOOKUP($C486,BD!$D$1:$F$501,3,0)&gt;AE$1,0,3))),"")</f>
        <v/>
      </c>
      <c r="CZ486" s="23" t="str">
        <f>+IF(AND(LEN($I486)&gt;5),IF(AND($J486&gt;AF$1,$J486&lt;=$AO$1),1,IF((COUNTIFS(INCAPACIDADES!$C$1:$C$51,$I486,INCAPACIDADES!AC$1:AC$51,AF$1))&gt;0,2,IF(VLOOKUP($C486,BD!$D$1:$F$501,3,0)&gt;AF$1,0,3))),"")</f>
        <v/>
      </c>
      <c r="DA486" s="23" t="str">
        <f>+IF(AND(LEN($I486)&gt;5),IF(AND($J486&gt;AG$1,$J486&lt;=$AO$1),1,IF((COUNTIFS(INCAPACIDADES!$C$1:$C$51,$I486,INCAPACIDADES!AD$1:AD$51,AG$1))&gt;0,2,IF(VLOOKUP($C486,BD!$D$1:$F$501,3,0)&gt;AG$1,0,3))),"")</f>
        <v/>
      </c>
      <c r="DB486" s="23" t="str">
        <f>+IF(AND(LEN($I486)&gt;5),IF(AND($J486&gt;AH$1,$J486&lt;=$AO$1),1,IF((COUNTIFS(INCAPACIDADES!$C$1:$C$51,$I486,INCAPACIDADES!AE$1:AE$51,AH$1))&gt;0,2,IF(VLOOKUP($C486,BD!$D$1:$F$501,3,0)&gt;AH$1,0,3))),"")</f>
        <v/>
      </c>
      <c r="DC486" s="23" t="str">
        <f>+IF(AND(LEN($I486)&gt;5),IF(AND($J486&gt;AI$1,$J486&lt;=$AO$1),1,IF((COUNTIFS(INCAPACIDADES!$C$1:$C$51,$I486,INCAPACIDADES!AF$1:AF$51,AI$1))&gt;0,2,IF(VLOOKUP($C486,BD!$D$1:$F$501,3,0)&gt;AI$1,0,3))),"")</f>
        <v/>
      </c>
      <c r="DD486" s="23" t="str">
        <f>+IF(AND(LEN($I486)&gt;5),IF(AND($J486&gt;AJ$1,$J486&lt;=$AO$1),1,IF((COUNTIFS(INCAPACIDADES!$C$1:$C$51,$I486,INCAPACIDADES!AG$1:AG$51,AJ$1))&gt;0,2,IF(VLOOKUP($C486,BD!$D$1:$F$501,3,0)&gt;AJ$1,0,3))),"")</f>
        <v/>
      </c>
      <c r="DE486" s="23" t="str">
        <f>+IF(AND(LEN($I486)&gt;5),IF(AND($J486&gt;AK$1,$J486&lt;=$AO$1),1,IF((COUNTIFS(INCAPACIDADES!$C$1:$C$51,$I486,INCAPACIDADES!AH$1:AH$51,AK$1))&gt;0,2,IF(VLOOKUP($C486,BD!$D$1:$F$501,3,0)&gt;AK$1,0,3))),"")</f>
        <v/>
      </c>
      <c r="DF486" s="23" t="str">
        <f>+IF(AND(LEN($I486)&gt;5),IF(AND($J486&gt;AL$1,$J486&lt;=$AO$1),1,IF((COUNTIFS(INCAPACIDADES!$C$1:$C$51,$I486,INCAPACIDADES!AI$1:AI$51,AL$1))&gt;0,2,IF(VLOOKUP($C486,BD!$D$1:$F$501,3,0)&gt;AL$1,0,3))),"")</f>
        <v/>
      </c>
      <c r="DG486" s="23" t="str">
        <f>+IF(AND(LEN($I486)&gt;5),IF(AND($J486&gt;AM$1,$J486&lt;=$AO$1),1,IF((COUNTIFS(INCAPACIDADES!$C$1:$C$51,$I486,INCAPACIDADES!AJ$1:AJ$51,AM$1))&gt;0,2,IF(VLOOKUP($C486,BD!$D$1:$F$501,3,0)&gt;AM$1,0,3))),"")</f>
        <v/>
      </c>
      <c r="DH486" s="23" t="str">
        <f>+IF(AND(LEN($I486)&gt;5),IF(AND($J486&gt;AN$1,$J486&lt;=$AO$1),1,IF((COUNTIFS(INCAPACIDADES!$C$1:$C$51,$I486,INCAPACIDADES!AK$1:AK$51,AN$1))&gt;0,2,IF(VLOOKUP($C486,BD!$D$1:$F$501,3,0)&gt;AN$1,0,3))),"")</f>
        <v/>
      </c>
      <c r="DI486" s="23" t="str">
        <f>+IF(AND(LEN($I486)&gt;5),IF(AND($J486&gt;AO$1,$J486&lt;=$AO$1),1,IF((COUNTIFS(INCAPACIDADES!$C$1:$C$51,$I486,INCAPACIDADES!AL$1:AL$51,AO$1))&gt;0,2,IF(VLOOKUP($C486,BD!$D$1:$F$501,3,0)&gt;AO$1,0,3))),"")</f>
        <v/>
      </c>
      <c r="DJ486" s="23" t="str">
        <f>+IF(LEN($I486)&gt;5,IF(ISERROR(VLOOKUP(N486,'CODIGO PAGO'!$B$2:$B$20,1,0)),1,IF(OR(AND(CH486=1,N486&lt;&gt;"N"),AND(CH486=3,N486&lt;&gt;"B"),AND(CH486=2,LEFT(TRIM(N486),1)&lt;&gt;"I")),1,IF(OR(AND(CH486=0,N486="N"),AND(CH486=0,N486="B"),AND(CH486=0,LEFT(TRIM(N486),1)="I")),1,0))),"")</f>
        <v/>
      </c>
      <c r="DK486" s="23" t="str">
        <f t="shared" si="279"/>
        <v/>
      </c>
      <c r="DL486" s="23" t="str">
        <f>+IF(LEN($I486)&gt;5,IF(ISERROR(VLOOKUP(P486,'CODIGO PAGO'!$B$2:$B$20,1,0)),1,IF(OR(AND(CJ486=1,P486&lt;&gt;"N"),AND(CJ486=3,P486&lt;&gt;"B"),AND(CJ486=2,LEFT(TRIM(P486),1)&lt;&gt;"I")),1,IF(OR(AND(CJ486=0,P486="N"),AND(CJ486=0,P486="B"),AND(CJ486=0,LEFT(TRIM(P486),1)="I")),1,0))),"")</f>
        <v/>
      </c>
      <c r="DM486" s="23" t="str">
        <f t="shared" si="280"/>
        <v/>
      </c>
      <c r="DN486" s="23" t="str">
        <f>+IF(LEN($I486)&gt;5,IF(ISERROR(VLOOKUP(R486,'CODIGO PAGO'!$B$2:$B$20,1,0)),1,IF(OR(AND(CL486=1,R486&lt;&gt;"N"),AND(CL486=3,R486&lt;&gt;"B"),AND(CL486=2,LEFT(TRIM(R486),1)&lt;&gt;"I")),1,IF(OR(AND(CL486=0,R486="N"),AND(CL486=0,R486="B"),AND(CL486=0,LEFT(TRIM(R486),1)="I")),1,0))),"")</f>
        <v/>
      </c>
      <c r="DO486" s="23" t="str">
        <f t="shared" si="281"/>
        <v/>
      </c>
      <c r="DP486" s="23" t="str">
        <f>+IF(LEN($I486)&gt;5,IF(ISERROR(VLOOKUP(T486,'CODIGO PAGO'!$B$2:$B$20,1,0)),1,IF(OR(AND(CN486=1,T486&lt;&gt;"N"),AND(CN486=3,T486&lt;&gt;"B"),AND(CN486=2,LEFT(TRIM(T486),1)&lt;&gt;"I")),1,IF(OR(AND(CN486=0,T486="N"),AND(CN486=0,T486="B"),AND(CN486=0,LEFT(TRIM(T486),1)="I")),1,0))),"")</f>
        <v/>
      </c>
      <c r="DQ486" s="23" t="str">
        <f t="shared" si="282"/>
        <v/>
      </c>
      <c r="DR486" s="23" t="str">
        <f>+IF(LEN($I486)&gt;5,IF(ISERROR(VLOOKUP(V486,'CODIGO PAGO'!$B$2:$B$20,1,0)),1,IF(OR(AND(CP486=1,V486&lt;&gt;"N"),AND(CP486=3,V486&lt;&gt;"B"),AND(CP486=2,LEFT(TRIM(V486),1)&lt;&gt;"I")),1,IF(OR(AND(CP486=0,V486="N"),AND(CP486=0,V486="B"),AND(CP486=0,LEFT(TRIM(V486),1)="I")),1,0))),"")</f>
        <v/>
      </c>
      <c r="DS486" s="23" t="str">
        <f t="shared" si="283"/>
        <v/>
      </c>
      <c r="DT486" s="23" t="str">
        <f>+IF(LEN($I486)&gt;5,IF(ISERROR(VLOOKUP(X486,'CODIGO PAGO'!$B$2:$B$20,1,0)),1,IF(OR(AND(CR486=1,X486&lt;&gt;"N"),AND(CR486=3,X486&lt;&gt;"B"),AND(CR486=2,LEFT(TRIM(X486),1)&lt;&gt;"I")),1,IF(OR(AND(CR486=0,X486="N"),AND(CR486=0,X486="B"),AND(CR486=0,LEFT(TRIM(X486),1)="I")),1,0))),"")</f>
        <v/>
      </c>
      <c r="DU486" s="23" t="str">
        <f t="shared" si="284"/>
        <v/>
      </c>
      <c r="DV486" s="23" t="str">
        <f>+IF(LEN($I486)&gt;5,IF(ISERROR(VLOOKUP(Z486,'CODIGO PAGO'!$B$2:$B$20,1,0)),1,IF(OR(AND(CT486=1,Z486&lt;&gt;"N"),AND(CT486=3,Z486&lt;&gt;"B"),AND(CT486=2,LEFT(TRIM(Z486),1)&lt;&gt;"I")),1,IF(OR(AND(CT486=0,Z486="N"),AND(CT486=0,Z486="B"),AND(CT486=0,LEFT(TRIM(Z486),1)="I")),1,0))),"")</f>
        <v/>
      </c>
      <c r="DW486" s="23" t="str">
        <f t="shared" si="285"/>
        <v/>
      </c>
      <c r="DX486" s="23" t="str">
        <f>+IF(LEN($I486)&gt;5,IF(ISERROR(VLOOKUP(AB486,'CODIGO PAGO'!$B$2:$B$20,1,0)),1,IF(OR(AND(CV486=1,AB486&lt;&gt;"N"),AND(CV486=3,AB486&lt;&gt;"B"),AND(CV486=2,LEFT(TRIM(AB486),1)&lt;&gt;"I")),1,IF(OR(AND(CV486=0,AB486="N"),AND(CV486=0,AB486="B"),AND(CV486=0,LEFT(TRIM(AB486),1)="I")),1,0))),"")</f>
        <v/>
      </c>
      <c r="DY486" s="23" t="str">
        <f t="shared" si="286"/>
        <v/>
      </c>
      <c r="DZ486" s="23" t="str">
        <f>+IF(LEN($I486)&gt;5,IF(ISERROR(VLOOKUP(AD486,'CODIGO PAGO'!$B$2:$B$20,1,0)),1,IF(OR(AND(CX486=1,AD486&lt;&gt;"N"),AND(CX486=3,AD486&lt;&gt;"B"),AND(CX486=2,LEFT(TRIM(AD486),1)&lt;&gt;"I")),1,IF(OR(AND(CX486=0,AD486="N"),AND(CX486=0,AD486="B"),AND(CX486=0,LEFT(TRIM(AD486),1)="I")),1,0))),"")</f>
        <v/>
      </c>
      <c r="EA486" s="23" t="str">
        <f t="shared" si="287"/>
        <v/>
      </c>
      <c r="EB486" s="23" t="str">
        <f>+IF(LEN($I486)&gt;5,IF(ISERROR(VLOOKUP(AF486,'CODIGO PAGO'!$B$2:$B$20,1,0)),1,IF(OR(AND(CZ486=1,AF486&lt;&gt;"N"),AND(CZ486=3,AF486&lt;&gt;"B"),AND(CZ486=2,LEFT(TRIM(AF486),1)&lt;&gt;"I")),1,IF(OR(AND(CZ486=0,AF486="N"),AND(CZ486=0,AF486="B"),AND(CZ486=0,LEFT(TRIM(AF486),1)="I")),1,0))),"")</f>
        <v/>
      </c>
      <c r="EC486" s="23" t="str">
        <f t="shared" si="288"/>
        <v/>
      </c>
      <c r="ED486" s="23" t="str">
        <f>+IF(LEN($I486)&gt;5,IF(ISERROR(VLOOKUP(AH486,'CODIGO PAGO'!$B$2:$B$20,1,0)),1,IF(OR(AND(DB486=1,AH486&lt;&gt;"N"),AND(DB486=3,AH486&lt;&gt;"B"),AND(DB486=2,LEFT(TRIM(AH486),1)&lt;&gt;"I")),1,IF(OR(AND(DB486=0,AH486="N"),AND(DB486=0,AH486="B"),AND(DB486=0,LEFT(TRIM(AH486),1)="I")),1,0))),"")</f>
        <v/>
      </c>
      <c r="EE486" s="23" t="str">
        <f t="shared" si="289"/>
        <v/>
      </c>
      <c r="EF486" s="23" t="str">
        <f>+IF(LEN($I486)&gt;5,IF(ISERROR(VLOOKUP(AJ486,'CODIGO PAGO'!$B$2:$B$20,1,0)),1,IF(OR(AND(DD486=1,AJ486&lt;&gt;"N"),AND(DD486=3,AJ486&lt;&gt;"B"),AND(DD486=2,LEFT(TRIM(AJ486),1)&lt;&gt;"I")),1,IF(OR(AND(DD486=0,AJ486="N"),AND(DD486=0,AJ486="B"),AND(DD486=0,LEFT(TRIM(AJ486),1)="I")),1,0))),"")</f>
        <v/>
      </c>
      <c r="EG486" s="23" t="str">
        <f t="shared" si="290"/>
        <v/>
      </c>
      <c r="EH486" s="23" t="str">
        <f>+IF(LEN($I486)&gt;5,IF(ISERROR(VLOOKUP(AL486,'CODIGO PAGO'!$B$2:$B$20,1,0)),1,IF(OR(AND(DF486=1,AL486&lt;&gt;"N"),AND(DF486=3,AL486&lt;&gt;"B"),AND(DF486=2,LEFT(TRIM(AL486),1)&lt;&gt;"I")),1,IF(OR(AND(DF486=0,AL486="N"),AND(DF486=0,AL486="B"),AND(DF486=0,LEFT(TRIM(AL486),1)="I")),1,0))),"")</f>
        <v/>
      </c>
      <c r="EI486" s="23" t="str">
        <f t="shared" si="291"/>
        <v/>
      </c>
      <c r="EJ486" s="23" t="str">
        <f>+IF(LEN($I486)&gt;5,IF(ISERROR(VLOOKUP(AN486,'CODIGO PAGO'!$B$2:$B$20,1,0)),1,IF(OR(AND(DH486=1,AN486&lt;&gt;"N"),AND(DH486=3,AN486&lt;&gt;"B"),AND(DH486=2,LEFT(TRIM(AN486),1)&lt;&gt;"I")),1,IF(OR(AND(DH486=0,AN486="N"),AND(DH486=0,AN486="B"),AND(DH486=0,LEFT(TRIM(AN486),1)="I")),1,0))),"")</f>
        <v/>
      </c>
      <c r="EK486" s="23" t="str">
        <f t="shared" si="292"/>
        <v/>
      </c>
      <c r="EL486" s="24" t="str">
        <f t="shared" si="293"/>
        <v/>
      </c>
    </row>
    <row r="487" spans="1:142" s="26" customFormat="1">
      <c r="A487" s="15" t="str">
        <f t="shared" si="259"/>
        <v/>
      </c>
      <c r="B487" s="1" t="str">
        <f>+IF(LEN(I487)&gt;5,'CODIGO PAGO'!$B$28,"")</f>
        <v/>
      </c>
      <c r="C487" s="1" t="str">
        <f>+IF(LEN($I487)&gt;5,BD!D487,"")</f>
        <v/>
      </c>
      <c r="D487" s="168" t="str">
        <f>+IF(LEN($I487)&gt;5,BD!A487,"")</f>
        <v/>
      </c>
      <c r="E487" s="1" t="str">
        <f>+IF(LEN($I487)&gt;5,BD!B487,"")</f>
        <v/>
      </c>
      <c r="F487" s="1" t="str">
        <f>+IF(LEN($I487)&gt;5,BD!C487,"")</f>
        <v/>
      </c>
      <c r="G487" s="141"/>
      <c r="H487" s="141"/>
      <c r="I487" s="1" t="str">
        <f>+IF(LEN(BD!G487)&gt;5,BD!G487,"")</f>
        <v/>
      </c>
      <c r="J487" s="167" t="str">
        <f>+IF(LEN($I487)&gt;5,BD!E487,"")</f>
        <v/>
      </c>
      <c r="K487" s="6" t="str">
        <f t="shared" si="260"/>
        <v/>
      </c>
      <c r="L487" s="87" t="str">
        <f>+IF(LEN($I487)&gt;5,BD!H487,"")</f>
        <v/>
      </c>
      <c r="M487" s="40" t="str">
        <f t="shared" si="261"/>
        <v/>
      </c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4" t="str">
        <f t="shared" si="262"/>
        <v/>
      </c>
      <c r="AQ487" s="5" t="str">
        <f t="shared" si="263"/>
        <v/>
      </c>
      <c r="AR487" s="91" t="str">
        <f t="shared" si="264"/>
        <v/>
      </c>
      <c r="AS487" s="5" t="str">
        <f t="shared" si="265"/>
        <v/>
      </c>
      <c r="AT487" s="91" t="str">
        <f t="shared" si="266"/>
        <v/>
      </c>
      <c r="AU487" s="4" t="str">
        <f t="shared" si="267"/>
        <v/>
      </c>
      <c r="AV487" s="4" t="str">
        <f t="shared" si="268"/>
        <v/>
      </c>
      <c r="AW487" s="4" t="str">
        <f t="shared" si="269"/>
        <v/>
      </c>
      <c r="AX487" s="4" t="str">
        <f t="shared" si="270"/>
        <v/>
      </c>
      <c r="AY487" s="88" t="str">
        <f t="shared" si="271"/>
        <v/>
      </c>
      <c r="AZ487" s="17" t="str">
        <f t="shared" si="272"/>
        <v/>
      </c>
      <c r="BA487" s="18" t="str">
        <f t="shared" si="273"/>
        <v/>
      </c>
      <c r="BB487" s="19" t="str">
        <f>+IF(LEN(I487)&gt;5,IF(INT(RIGHT(B487,1))=9,0.5*L487*AY487,INT(MID(B487,5,LEN(B487)-4))*L487)+IFERROR(VLOOKUP(I487,AJUSTES!$A$1:$I$50,9,0),0),"")</f>
        <v/>
      </c>
      <c r="BC487" s="12"/>
      <c r="BD487" s="19" t="str">
        <f t="shared" si="274"/>
        <v/>
      </c>
      <c r="BE487" s="18" t="str">
        <f t="shared" si="275"/>
        <v/>
      </c>
      <c r="BF487" s="139" t="str">
        <f t="shared" si="276"/>
        <v/>
      </c>
      <c r="BG487" s="114"/>
      <c r="BH487" s="18" t="str">
        <f t="shared" si="277"/>
        <v/>
      </c>
      <c r="BI487" s="13"/>
      <c r="BJ487" s="12"/>
      <c r="BK487" s="12"/>
      <c r="BL487" s="145"/>
      <c r="BM487" s="12"/>
      <c r="BN487" s="12"/>
      <c r="BO487" s="12"/>
      <c r="BP487" s="12"/>
      <c r="BQ487" s="12"/>
      <c r="BR487" s="12"/>
      <c r="BS487" s="146"/>
      <c r="BT487" s="14"/>
      <c r="BU487" s="12"/>
      <c r="BV487" s="12"/>
      <c r="BW487" s="12"/>
      <c r="BX487" s="12"/>
      <c r="BY487" s="12"/>
      <c r="BZ487" s="144"/>
      <c r="CA487" s="107" t="str">
        <f>+IF(LEN($I487)&gt;5,IF(BD!F487="N/A","",BD!F487),"")</f>
        <v/>
      </c>
      <c r="CB487" s="21"/>
      <c r="CC487" s="147"/>
      <c r="CD487" s="148"/>
      <c r="CE487" s="8" t="str">
        <f>+IF(LEN(I487)&gt;5,BD!M487,"")</f>
        <v/>
      </c>
      <c r="CF487" s="16" t="str">
        <f>+IF(LEN(I487)&gt;5,BD!N487,"")</f>
        <v/>
      </c>
      <c r="CG487" s="3" t="str">
        <f t="shared" si="278"/>
        <v/>
      </c>
      <c r="CH487" s="23" t="str">
        <f>+IF(AND(LEN($I487)&gt;5),IF(AND($J487&gt;N$1,$J487&lt;=$AO$1),1,IF((COUNTIFS(INCAPACIDADES!$C$1:$C$51,$I487,INCAPACIDADES!K$1:K$51,N$1))&gt;0,2,IF(VLOOKUP($C487,BD!$D$1:$F$501,3,0)&gt;N$1,0,3))),"")</f>
        <v/>
      </c>
      <c r="CI487" s="23" t="str">
        <f>+IF(AND(LEN($I487)&gt;5),IF(AND($J487&gt;O$1,$J487&lt;=$AO$1),1,IF((COUNTIFS(INCAPACIDADES!$C$1:$C$51,$I487,INCAPACIDADES!L$1:L$51,O$1))&gt;0,2,IF(VLOOKUP($C487,BD!$D$1:$F$501,3,0)&gt;O$1,0,3))),"")</f>
        <v/>
      </c>
      <c r="CJ487" s="23" t="str">
        <f>+IF(AND(LEN($I487)&gt;5),IF(AND($J487&gt;P$1,$J487&lt;=$AO$1),1,IF((COUNTIFS(INCAPACIDADES!$C$1:$C$51,$I487,INCAPACIDADES!M$1:M$51,P$1))&gt;0,2,IF(VLOOKUP($C487,BD!$D$1:$F$501,3,0)&gt;P$1,0,3))),"")</f>
        <v/>
      </c>
      <c r="CK487" s="23" t="str">
        <f>+IF(AND(LEN($I487)&gt;5),IF(AND($J487&gt;Q$1,$J487&lt;=$AO$1),1,IF((COUNTIFS(INCAPACIDADES!$C$1:$C$51,$I487,INCAPACIDADES!N$1:N$51,Q$1))&gt;0,2,IF(VLOOKUP($C487,BD!$D$1:$F$501,3,0)&gt;Q$1,0,3))),"")</f>
        <v/>
      </c>
      <c r="CL487" s="23" t="str">
        <f>+IF(AND(LEN($I487)&gt;5),IF(AND($J487&gt;R$1,$J487&lt;=$AO$1),1,IF((COUNTIFS(INCAPACIDADES!$C$1:$C$51,$I487,INCAPACIDADES!O$1:O$51,R$1))&gt;0,2,IF(VLOOKUP($C487,BD!$D$1:$F$501,3,0)&gt;R$1,0,3))),"")</f>
        <v/>
      </c>
      <c r="CM487" s="23" t="str">
        <f>+IF(AND(LEN($I487)&gt;5),IF(AND($J487&gt;S$1,$J487&lt;=$AO$1),1,IF((COUNTIFS(INCAPACIDADES!$C$1:$C$51,$I487,INCAPACIDADES!P$1:P$51,S$1))&gt;0,2,IF(VLOOKUP($C487,BD!$D$1:$F$501,3,0)&gt;S$1,0,3))),"")</f>
        <v/>
      </c>
      <c r="CN487" s="23" t="str">
        <f>+IF(AND(LEN($I487)&gt;5),IF(AND($J487&gt;T$1,$J487&lt;=$AO$1),1,IF((COUNTIFS(INCAPACIDADES!$C$1:$C$51,$I487,INCAPACIDADES!Q$1:Q$51,T$1))&gt;0,2,IF(VLOOKUP($C487,BD!$D$1:$F$501,3,0)&gt;T$1,0,3))),"")</f>
        <v/>
      </c>
      <c r="CO487" s="23" t="str">
        <f>+IF(AND(LEN($I487)&gt;5),IF(AND($J487&gt;U$1,$J487&lt;=$AO$1),1,IF((COUNTIFS(INCAPACIDADES!$C$1:$C$51,$I487,INCAPACIDADES!R$1:R$51,U$1))&gt;0,2,IF(VLOOKUP($C487,BD!$D$1:$F$501,3,0)&gt;U$1,0,3))),"")</f>
        <v/>
      </c>
      <c r="CP487" s="23" t="str">
        <f>+IF(AND(LEN($I487)&gt;5),IF(AND($J487&gt;V$1,$J487&lt;=$AO$1),1,IF((COUNTIFS(INCAPACIDADES!$C$1:$C$51,$I487,INCAPACIDADES!S$1:S$51,V$1))&gt;0,2,IF(VLOOKUP($C487,BD!$D$1:$F$501,3,0)&gt;V$1,0,3))),"")</f>
        <v/>
      </c>
      <c r="CQ487" s="23" t="str">
        <f>+IF(AND(LEN($I487)&gt;5),IF(AND($J487&gt;W$1,$J487&lt;=$AO$1),1,IF((COUNTIFS(INCAPACIDADES!$C$1:$C$51,$I487,INCAPACIDADES!T$1:T$51,W$1))&gt;0,2,IF(VLOOKUP($C487,BD!$D$1:$F$501,3,0)&gt;W$1,0,3))),"")</f>
        <v/>
      </c>
      <c r="CR487" s="23" t="str">
        <f>+IF(AND(LEN($I487)&gt;5),IF(AND($J487&gt;X$1,$J487&lt;=$AO$1),1,IF((COUNTIFS(INCAPACIDADES!$C$1:$C$51,$I487,INCAPACIDADES!U$1:U$51,X$1))&gt;0,2,IF(VLOOKUP($C487,BD!$D$1:$F$501,3,0)&gt;X$1,0,3))),"")</f>
        <v/>
      </c>
      <c r="CS487" s="23" t="str">
        <f>+IF(AND(LEN($I487)&gt;5),IF(AND($J487&gt;Y$1,$J487&lt;=$AO$1),1,IF((COUNTIFS(INCAPACIDADES!$C$1:$C$51,$I487,INCAPACIDADES!V$1:V$51,Y$1))&gt;0,2,IF(VLOOKUP($C487,BD!$D$1:$F$501,3,0)&gt;Y$1,0,3))),"")</f>
        <v/>
      </c>
      <c r="CT487" s="23" t="str">
        <f>+IF(AND(LEN($I487)&gt;5),IF(AND($J487&gt;Z$1,$J487&lt;=$AO$1),1,IF((COUNTIFS(INCAPACIDADES!$C$1:$C$51,$I487,INCAPACIDADES!W$1:W$51,Z$1))&gt;0,2,IF(VLOOKUP($C487,BD!$D$1:$F$501,3,0)&gt;Z$1,0,3))),"")</f>
        <v/>
      </c>
      <c r="CU487" s="23" t="str">
        <f>+IF(AND(LEN($I487)&gt;5),IF(AND($J487&gt;AA$1,$J487&lt;=$AO$1),1,IF((COUNTIFS(INCAPACIDADES!$C$1:$C$51,$I487,INCAPACIDADES!X$1:X$51,AA$1))&gt;0,2,IF(VLOOKUP($C487,BD!$D$1:$F$501,3,0)&gt;AA$1,0,3))),"")</f>
        <v/>
      </c>
      <c r="CV487" s="23" t="str">
        <f>+IF(AND(LEN($I487)&gt;5),IF(AND($J487&gt;AB$1,$J487&lt;=$AO$1),1,IF((COUNTIFS(INCAPACIDADES!$C$1:$C$51,$I487,INCAPACIDADES!Y$1:Y$51,AB$1))&gt;0,2,IF(VLOOKUP($C487,BD!$D$1:$F$501,3,0)&gt;AB$1,0,3))),"")</f>
        <v/>
      </c>
      <c r="CW487" s="23" t="str">
        <f>+IF(AND(LEN($I487)&gt;5),IF(AND($J487&gt;AC$1,$J487&lt;=$AO$1),1,IF((COUNTIFS(INCAPACIDADES!$C$1:$C$51,$I487,INCAPACIDADES!Z$1:Z$51,AC$1))&gt;0,2,IF(VLOOKUP($C487,BD!$D$1:$F$501,3,0)&gt;AC$1,0,3))),"")</f>
        <v/>
      </c>
      <c r="CX487" s="23" t="str">
        <f>+IF(AND(LEN($I487)&gt;5),IF(AND($J487&gt;AD$1,$J487&lt;=$AO$1),1,IF((COUNTIFS(INCAPACIDADES!$C$1:$C$51,$I487,INCAPACIDADES!AA$1:AA$51,AD$1))&gt;0,2,IF(VLOOKUP($C487,BD!$D$1:$F$501,3,0)&gt;AD$1,0,3))),"")</f>
        <v/>
      </c>
      <c r="CY487" s="23" t="str">
        <f>+IF(AND(LEN($I487)&gt;5),IF(AND($J487&gt;AE$1,$J487&lt;=$AO$1),1,IF((COUNTIFS(INCAPACIDADES!$C$1:$C$51,$I487,INCAPACIDADES!AB$1:AB$51,AE$1))&gt;0,2,IF(VLOOKUP($C487,BD!$D$1:$F$501,3,0)&gt;AE$1,0,3))),"")</f>
        <v/>
      </c>
      <c r="CZ487" s="23" t="str">
        <f>+IF(AND(LEN($I487)&gt;5),IF(AND($J487&gt;AF$1,$J487&lt;=$AO$1),1,IF((COUNTIFS(INCAPACIDADES!$C$1:$C$51,$I487,INCAPACIDADES!AC$1:AC$51,AF$1))&gt;0,2,IF(VLOOKUP($C487,BD!$D$1:$F$501,3,0)&gt;AF$1,0,3))),"")</f>
        <v/>
      </c>
      <c r="DA487" s="23" t="str">
        <f>+IF(AND(LEN($I487)&gt;5),IF(AND($J487&gt;AG$1,$J487&lt;=$AO$1),1,IF((COUNTIFS(INCAPACIDADES!$C$1:$C$51,$I487,INCAPACIDADES!AD$1:AD$51,AG$1))&gt;0,2,IF(VLOOKUP($C487,BD!$D$1:$F$501,3,0)&gt;AG$1,0,3))),"")</f>
        <v/>
      </c>
      <c r="DB487" s="23" t="str">
        <f>+IF(AND(LEN($I487)&gt;5),IF(AND($J487&gt;AH$1,$J487&lt;=$AO$1),1,IF((COUNTIFS(INCAPACIDADES!$C$1:$C$51,$I487,INCAPACIDADES!AE$1:AE$51,AH$1))&gt;0,2,IF(VLOOKUP($C487,BD!$D$1:$F$501,3,0)&gt;AH$1,0,3))),"")</f>
        <v/>
      </c>
      <c r="DC487" s="23" t="str">
        <f>+IF(AND(LEN($I487)&gt;5),IF(AND($J487&gt;AI$1,$J487&lt;=$AO$1),1,IF((COUNTIFS(INCAPACIDADES!$C$1:$C$51,$I487,INCAPACIDADES!AF$1:AF$51,AI$1))&gt;0,2,IF(VLOOKUP($C487,BD!$D$1:$F$501,3,0)&gt;AI$1,0,3))),"")</f>
        <v/>
      </c>
      <c r="DD487" s="23" t="str">
        <f>+IF(AND(LEN($I487)&gt;5),IF(AND($J487&gt;AJ$1,$J487&lt;=$AO$1),1,IF((COUNTIFS(INCAPACIDADES!$C$1:$C$51,$I487,INCAPACIDADES!AG$1:AG$51,AJ$1))&gt;0,2,IF(VLOOKUP($C487,BD!$D$1:$F$501,3,0)&gt;AJ$1,0,3))),"")</f>
        <v/>
      </c>
      <c r="DE487" s="23" t="str">
        <f>+IF(AND(LEN($I487)&gt;5),IF(AND($J487&gt;AK$1,$J487&lt;=$AO$1),1,IF((COUNTIFS(INCAPACIDADES!$C$1:$C$51,$I487,INCAPACIDADES!AH$1:AH$51,AK$1))&gt;0,2,IF(VLOOKUP($C487,BD!$D$1:$F$501,3,0)&gt;AK$1,0,3))),"")</f>
        <v/>
      </c>
      <c r="DF487" s="23" t="str">
        <f>+IF(AND(LEN($I487)&gt;5),IF(AND($J487&gt;AL$1,$J487&lt;=$AO$1),1,IF((COUNTIFS(INCAPACIDADES!$C$1:$C$51,$I487,INCAPACIDADES!AI$1:AI$51,AL$1))&gt;0,2,IF(VLOOKUP($C487,BD!$D$1:$F$501,3,0)&gt;AL$1,0,3))),"")</f>
        <v/>
      </c>
      <c r="DG487" s="23" t="str">
        <f>+IF(AND(LEN($I487)&gt;5),IF(AND($J487&gt;AM$1,$J487&lt;=$AO$1),1,IF((COUNTIFS(INCAPACIDADES!$C$1:$C$51,$I487,INCAPACIDADES!AJ$1:AJ$51,AM$1))&gt;0,2,IF(VLOOKUP($C487,BD!$D$1:$F$501,3,0)&gt;AM$1,0,3))),"")</f>
        <v/>
      </c>
      <c r="DH487" s="23" t="str">
        <f>+IF(AND(LEN($I487)&gt;5),IF(AND($J487&gt;AN$1,$J487&lt;=$AO$1),1,IF((COUNTIFS(INCAPACIDADES!$C$1:$C$51,$I487,INCAPACIDADES!AK$1:AK$51,AN$1))&gt;0,2,IF(VLOOKUP($C487,BD!$D$1:$F$501,3,0)&gt;AN$1,0,3))),"")</f>
        <v/>
      </c>
      <c r="DI487" s="23" t="str">
        <f>+IF(AND(LEN($I487)&gt;5),IF(AND($J487&gt;AO$1,$J487&lt;=$AO$1),1,IF((COUNTIFS(INCAPACIDADES!$C$1:$C$51,$I487,INCAPACIDADES!AL$1:AL$51,AO$1))&gt;0,2,IF(VLOOKUP($C487,BD!$D$1:$F$501,3,0)&gt;AO$1,0,3))),"")</f>
        <v/>
      </c>
      <c r="DJ487" s="23" t="str">
        <f>+IF(LEN($I487)&gt;5,IF(ISERROR(VLOOKUP(N487,'CODIGO PAGO'!$B$2:$B$20,1,0)),1,IF(OR(AND(CH487=1,N487&lt;&gt;"N"),AND(CH487=3,N487&lt;&gt;"B"),AND(CH487=2,LEFT(TRIM(N487),1)&lt;&gt;"I")),1,IF(OR(AND(CH487=0,N487="N"),AND(CH487=0,N487="B"),AND(CH487=0,LEFT(TRIM(N487),1)="I")),1,0))),"")</f>
        <v/>
      </c>
      <c r="DK487" s="23" t="str">
        <f t="shared" si="279"/>
        <v/>
      </c>
      <c r="DL487" s="23" t="str">
        <f>+IF(LEN($I487)&gt;5,IF(ISERROR(VLOOKUP(P487,'CODIGO PAGO'!$B$2:$B$20,1,0)),1,IF(OR(AND(CJ487=1,P487&lt;&gt;"N"),AND(CJ487=3,P487&lt;&gt;"B"),AND(CJ487=2,LEFT(TRIM(P487),1)&lt;&gt;"I")),1,IF(OR(AND(CJ487=0,P487="N"),AND(CJ487=0,P487="B"),AND(CJ487=0,LEFT(TRIM(P487),1)="I")),1,0))),"")</f>
        <v/>
      </c>
      <c r="DM487" s="23" t="str">
        <f t="shared" si="280"/>
        <v/>
      </c>
      <c r="DN487" s="23" t="str">
        <f>+IF(LEN($I487)&gt;5,IF(ISERROR(VLOOKUP(R487,'CODIGO PAGO'!$B$2:$B$20,1,0)),1,IF(OR(AND(CL487=1,R487&lt;&gt;"N"),AND(CL487=3,R487&lt;&gt;"B"),AND(CL487=2,LEFT(TRIM(R487),1)&lt;&gt;"I")),1,IF(OR(AND(CL487=0,R487="N"),AND(CL487=0,R487="B"),AND(CL487=0,LEFT(TRIM(R487),1)="I")),1,0))),"")</f>
        <v/>
      </c>
      <c r="DO487" s="23" t="str">
        <f t="shared" si="281"/>
        <v/>
      </c>
      <c r="DP487" s="23" t="str">
        <f>+IF(LEN($I487)&gt;5,IF(ISERROR(VLOOKUP(T487,'CODIGO PAGO'!$B$2:$B$20,1,0)),1,IF(OR(AND(CN487=1,T487&lt;&gt;"N"),AND(CN487=3,T487&lt;&gt;"B"),AND(CN487=2,LEFT(TRIM(T487),1)&lt;&gt;"I")),1,IF(OR(AND(CN487=0,T487="N"),AND(CN487=0,T487="B"),AND(CN487=0,LEFT(TRIM(T487),1)="I")),1,0))),"")</f>
        <v/>
      </c>
      <c r="DQ487" s="23" t="str">
        <f t="shared" si="282"/>
        <v/>
      </c>
      <c r="DR487" s="23" t="str">
        <f>+IF(LEN($I487)&gt;5,IF(ISERROR(VLOOKUP(V487,'CODIGO PAGO'!$B$2:$B$20,1,0)),1,IF(OR(AND(CP487=1,V487&lt;&gt;"N"),AND(CP487=3,V487&lt;&gt;"B"),AND(CP487=2,LEFT(TRIM(V487),1)&lt;&gt;"I")),1,IF(OR(AND(CP487=0,V487="N"),AND(CP487=0,V487="B"),AND(CP487=0,LEFT(TRIM(V487),1)="I")),1,0))),"")</f>
        <v/>
      </c>
      <c r="DS487" s="23" t="str">
        <f t="shared" si="283"/>
        <v/>
      </c>
      <c r="DT487" s="23" t="str">
        <f>+IF(LEN($I487)&gt;5,IF(ISERROR(VLOOKUP(X487,'CODIGO PAGO'!$B$2:$B$20,1,0)),1,IF(OR(AND(CR487=1,X487&lt;&gt;"N"),AND(CR487=3,X487&lt;&gt;"B"),AND(CR487=2,LEFT(TRIM(X487),1)&lt;&gt;"I")),1,IF(OR(AND(CR487=0,X487="N"),AND(CR487=0,X487="B"),AND(CR487=0,LEFT(TRIM(X487),1)="I")),1,0))),"")</f>
        <v/>
      </c>
      <c r="DU487" s="23" t="str">
        <f t="shared" si="284"/>
        <v/>
      </c>
      <c r="DV487" s="23" t="str">
        <f>+IF(LEN($I487)&gt;5,IF(ISERROR(VLOOKUP(Z487,'CODIGO PAGO'!$B$2:$B$20,1,0)),1,IF(OR(AND(CT487=1,Z487&lt;&gt;"N"),AND(CT487=3,Z487&lt;&gt;"B"),AND(CT487=2,LEFT(TRIM(Z487),1)&lt;&gt;"I")),1,IF(OR(AND(CT487=0,Z487="N"),AND(CT487=0,Z487="B"),AND(CT487=0,LEFT(TRIM(Z487),1)="I")),1,0))),"")</f>
        <v/>
      </c>
      <c r="DW487" s="23" t="str">
        <f t="shared" si="285"/>
        <v/>
      </c>
      <c r="DX487" s="23" t="str">
        <f>+IF(LEN($I487)&gt;5,IF(ISERROR(VLOOKUP(AB487,'CODIGO PAGO'!$B$2:$B$20,1,0)),1,IF(OR(AND(CV487=1,AB487&lt;&gt;"N"),AND(CV487=3,AB487&lt;&gt;"B"),AND(CV487=2,LEFT(TRIM(AB487),1)&lt;&gt;"I")),1,IF(OR(AND(CV487=0,AB487="N"),AND(CV487=0,AB487="B"),AND(CV487=0,LEFT(TRIM(AB487),1)="I")),1,0))),"")</f>
        <v/>
      </c>
      <c r="DY487" s="23" t="str">
        <f t="shared" si="286"/>
        <v/>
      </c>
      <c r="DZ487" s="23" t="str">
        <f>+IF(LEN($I487)&gt;5,IF(ISERROR(VLOOKUP(AD487,'CODIGO PAGO'!$B$2:$B$20,1,0)),1,IF(OR(AND(CX487=1,AD487&lt;&gt;"N"),AND(CX487=3,AD487&lt;&gt;"B"),AND(CX487=2,LEFT(TRIM(AD487),1)&lt;&gt;"I")),1,IF(OR(AND(CX487=0,AD487="N"),AND(CX487=0,AD487="B"),AND(CX487=0,LEFT(TRIM(AD487),1)="I")),1,0))),"")</f>
        <v/>
      </c>
      <c r="EA487" s="23" t="str">
        <f t="shared" si="287"/>
        <v/>
      </c>
      <c r="EB487" s="23" t="str">
        <f>+IF(LEN($I487)&gt;5,IF(ISERROR(VLOOKUP(AF487,'CODIGO PAGO'!$B$2:$B$20,1,0)),1,IF(OR(AND(CZ487=1,AF487&lt;&gt;"N"),AND(CZ487=3,AF487&lt;&gt;"B"),AND(CZ487=2,LEFT(TRIM(AF487),1)&lt;&gt;"I")),1,IF(OR(AND(CZ487=0,AF487="N"),AND(CZ487=0,AF487="B"),AND(CZ487=0,LEFT(TRIM(AF487),1)="I")),1,0))),"")</f>
        <v/>
      </c>
      <c r="EC487" s="23" t="str">
        <f t="shared" si="288"/>
        <v/>
      </c>
      <c r="ED487" s="23" t="str">
        <f>+IF(LEN($I487)&gt;5,IF(ISERROR(VLOOKUP(AH487,'CODIGO PAGO'!$B$2:$B$20,1,0)),1,IF(OR(AND(DB487=1,AH487&lt;&gt;"N"),AND(DB487=3,AH487&lt;&gt;"B"),AND(DB487=2,LEFT(TRIM(AH487),1)&lt;&gt;"I")),1,IF(OR(AND(DB487=0,AH487="N"),AND(DB487=0,AH487="B"),AND(DB487=0,LEFT(TRIM(AH487),1)="I")),1,0))),"")</f>
        <v/>
      </c>
      <c r="EE487" s="23" t="str">
        <f t="shared" si="289"/>
        <v/>
      </c>
      <c r="EF487" s="23" t="str">
        <f>+IF(LEN($I487)&gt;5,IF(ISERROR(VLOOKUP(AJ487,'CODIGO PAGO'!$B$2:$B$20,1,0)),1,IF(OR(AND(DD487=1,AJ487&lt;&gt;"N"),AND(DD487=3,AJ487&lt;&gt;"B"),AND(DD487=2,LEFT(TRIM(AJ487),1)&lt;&gt;"I")),1,IF(OR(AND(DD487=0,AJ487="N"),AND(DD487=0,AJ487="B"),AND(DD487=0,LEFT(TRIM(AJ487),1)="I")),1,0))),"")</f>
        <v/>
      </c>
      <c r="EG487" s="23" t="str">
        <f t="shared" si="290"/>
        <v/>
      </c>
      <c r="EH487" s="23" t="str">
        <f>+IF(LEN($I487)&gt;5,IF(ISERROR(VLOOKUP(AL487,'CODIGO PAGO'!$B$2:$B$20,1,0)),1,IF(OR(AND(DF487=1,AL487&lt;&gt;"N"),AND(DF487=3,AL487&lt;&gt;"B"),AND(DF487=2,LEFT(TRIM(AL487),1)&lt;&gt;"I")),1,IF(OR(AND(DF487=0,AL487="N"),AND(DF487=0,AL487="B"),AND(DF487=0,LEFT(TRIM(AL487),1)="I")),1,0))),"")</f>
        <v/>
      </c>
      <c r="EI487" s="23" t="str">
        <f t="shared" si="291"/>
        <v/>
      </c>
      <c r="EJ487" s="23" t="str">
        <f>+IF(LEN($I487)&gt;5,IF(ISERROR(VLOOKUP(AN487,'CODIGO PAGO'!$B$2:$B$20,1,0)),1,IF(OR(AND(DH487=1,AN487&lt;&gt;"N"),AND(DH487=3,AN487&lt;&gt;"B"),AND(DH487=2,LEFT(TRIM(AN487),1)&lt;&gt;"I")),1,IF(OR(AND(DH487=0,AN487="N"),AND(DH487=0,AN487="B"),AND(DH487=0,LEFT(TRIM(AN487),1)="I")),1,0))),"")</f>
        <v/>
      </c>
      <c r="EK487" s="23" t="str">
        <f t="shared" si="292"/>
        <v/>
      </c>
      <c r="EL487" s="24" t="str">
        <f t="shared" si="293"/>
        <v/>
      </c>
    </row>
    <row r="488" spans="1:142" s="26" customFormat="1">
      <c r="A488" s="15" t="str">
        <f t="shared" si="259"/>
        <v/>
      </c>
      <c r="B488" s="1" t="str">
        <f>+IF(LEN(I488)&gt;5,'CODIGO PAGO'!$B$28,"")</f>
        <v/>
      </c>
      <c r="C488" s="1" t="str">
        <f>+IF(LEN($I488)&gt;5,BD!D488,"")</f>
        <v/>
      </c>
      <c r="D488" s="168" t="str">
        <f>+IF(LEN($I488)&gt;5,BD!A488,"")</f>
        <v/>
      </c>
      <c r="E488" s="1" t="str">
        <f>+IF(LEN($I488)&gt;5,BD!B488,"")</f>
        <v/>
      </c>
      <c r="F488" s="1" t="str">
        <f>+IF(LEN($I488)&gt;5,BD!C488,"")</f>
        <v/>
      </c>
      <c r="G488" s="141"/>
      <c r="H488" s="141"/>
      <c r="I488" s="1" t="str">
        <f>+IF(LEN(BD!G488)&gt;5,BD!G488,"")</f>
        <v/>
      </c>
      <c r="J488" s="167" t="str">
        <f>+IF(LEN($I488)&gt;5,BD!E488,"")</f>
        <v/>
      </c>
      <c r="K488" s="6" t="str">
        <f t="shared" si="260"/>
        <v/>
      </c>
      <c r="L488" s="87" t="str">
        <f>+IF(LEN($I488)&gt;5,BD!H488,"")</f>
        <v/>
      </c>
      <c r="M488" s="40" t="str">
        <f t="shared" si="261"/>
        <v/>
      </c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4" t="str">
        <f t="shared" si="262"/>
        <v/>
      </c>
      <c r="AQ488" s="5" t="str">
        <f t="shared" si="263"/>
        <v/>
      </c>
      <c r="AR488" s="91" t="str">
        <f t="shared" si="264"/>
        <v/>
      </c>
      <c r="AS488" s="5" t="str">
        <f t="shared" si="265"/>
        <v/>
      </c>
      <c r="AT488" s="91" t="str">
        <f t="shared" si="266"/>
        <v/>
      </c>
      <c r="AU488" s="4" t="str">
        <f t="shared" si="267"/>
        <v/>
      </c>
      <c r="AV488" s="4" t="str">
        <f t="shared" si="268"/>
        <v/>
      </c>
      <c r="AW488" s="4" t="str">
        <f t="shared" si="269"/>
        <v/>
      </c>
      <c r="AX488" s="4" t="str">
        <f t="shared" si="270"/>
        <v/>
      </c>
      <c r="AY488" s="88" t="str">
        <f t="shared" si="271"/>
        <v/>
      </c>
      <c r="AZ488" s="17" t="str">
        <f t="shared" si="272"/>
        <v/>
      </c>
      <c r="BA488" s="18" t="str">
        <f t="shared" si="273"/>
        <v/>
      </c>
      <c r="BB488" s="19" t="str">
        <f>+IF(LEN(I488)&gt;5,IF(INT(RIGHT(B488,1))=9,0.5*L488*AY488,INT(MID(B488,5,LEN(B488)-4))*L488)+IFERROR(VLOOKUP(I488,AJUSTES!$A$1:$I$50,9,0),0),"")</f>
        <v/>
      </c>
      <c r="BC488" s="12"/>
      <c r="BD488" s="19" t="str">
        <f t="shared" si="274"/>
        <v/>
      </c>
      <c r="BE488" s="18" t="str">
        <f t="shared" si="275"/>
        <v/>
      </c>
      <c r="BF488" s="139" t="str">
        <f t="shared" si="276"/>
        <v/>
      </c>
      <c r="BG488" s="114"/>
      <c r="BH488" s="18" t="str">
        <f t="shared" si="277"/>
        <v/>
      </c>
      <c r="BI488" s="13"/>
      <c r="BJ488" s="12"/>
      <c r="BK488" s="12"/>
      <c r="BL488" s="145"/>
      <c r="BM488" s="12"/>
      <c r="BN488" s="12"/>
      <c r="BO488" s="12"/>
      <c r="BP488" s="12"/>
      <c r="BQ488" s="12"/>
      <c r="BR488" s="12"/>
      <c r="BS488" s="146"/>
      <c r="BT488" s="14"/>
      <c r="BU488" s="12"/>
      <c r="BV488" s="12"/>
      <c r="BW488" s="12"/>
      <c r="BX488" s="12"/>
      <c r="BY488" s="12"/>
      <c r="BZ488" s="144"/>
      <c r="CA488" s="107" t="str">
        <f>+IF(LEN($I488)&gt;5,IF(BD!F488="N/A","",BD!F488),"")</f>
        <v/>
      </c>
      <c r="CB488" s="21"/>
      <c r="CC488" s="147"/>
      <c r="CD488" s="148"/>
      <c r="CE488" s="8" t="str">
        <f>+IF(LEN(I488)&gt;5,BD!M488,"")</f>
        <v/>
      </c>
      <c r="CF488" s="16" t="str">
        <f>+IF(LEN(I488)&gt;5,BD!N488,"")</f>
        <v/>
      </c>
      <c r="CG488" s="3" t="str">
        <f t="shared" si="278"/>
        <v/>
      </c>
      <c r="CH488" s="23" t="str">
        <f>+IF(AND(LEN($I488)&gt;5),IF(AND($J488&gt;N$1,$J488&lt;=$AO$1),1,IF((COUNTIFS(INCAPACIDADES!$C$1:$C$51,$I488,INCAPACIDADES!K$1:K$51,N$1))&gt;0,2,IF(VLOOKUP($C488,BD!$D$1:$F$501,3,0)&gt;N$1,0,3))),"")</f>
        <v/>
      </c>
      <c r="CI488" s="23" t="str">
        <f>+IF(AND(LEN($I488)&gt;5),IF(AND($J488&gt;O$1,$J488&lt;=$AO$1),1,IF((COUNTIFS(INCAPACIDADES!$C$1:$C$51,$I488,INCAPACIDADES!L$1:L$51,O$1))&gt;0,2,IF(VLOOKUP($C488,BD!$D$1:$F$501,3,0)&gt;O$1,0,3))),"")</f>
        <v/>
      </c>
      <c r="CJ488" s="23" t="str">
        <f>+IF(AND(LEN($I488)&gt;5),IF(AND($J488&gt;P$1,$J488&lt;=$AO$1),1,IF((COUNTIFS(INCAPACIDADES!$C$1:$C$51,$I488,INCAPACIDADES!M$1:M$51,P$1))&gt;0,2,IF(VLOOKUP($C488,BD!$D$1:$F$501,3,0)&gt;P$1,0,3))),"")</f>
        <v/>
      </c>
      <c r="CK488" s="23" t="str">
        <f>+IF(AND(LEN($I488)&gt;5),IF(AND($J488&gt;Q$1,$J488&lt;=$AO$1),1,IF((COUNTIFS(INCAPACIDADES!$C$1:$C$51,$I488,INCAPACIDADES!N$1:N$51,Q$1))&gt;0,2,IF(VLOOKUP($C488,BD!$D$1:$F$501,3,0)&gt;Q$1,0,3))),"")</f>
        <v/>
      </c>
      <c r="CL488" s="23" t="str">
        <f>+IF(AND(LEN($I488)&gt;5),IF(AND($J488&gt;R$1,$J488&lt;=$AO$1),1,IF((COUNTIFS(INCAPACIDADES!$C$1:$C$51,$I488,INCAPACIDADES!O$1:O$51,R$1))&gt;0,2,IF(VLOOKUP($C488,BD!$D$1:$F$501,3,0)&gt;R$1,0,3))),"")</f>
        <v/>
      </c>
      <c r="CM488" s="23" t="str">
        <f>+IF(AND(LEN($I488)&gt;5),IF(AND($J488&gt;S$1,$J488&lt;=$AO$1),1,IF((COUNTIFS(INCAPACIDADES!$C$1:$C$51,$I488,INCAPACIDADES!P$1:P$51,S$1))&gt;0,2,IF(VLOOKUP($C488,BD!$D$1:$F$501,3,0)&gt;S$1,0,3))),"")</f>
        <v/>
      </c>
      <c r="CN488" s="23" t="str">
        <f>+IF(AND(LEN($I488)&gt;5),IF(AND($J488&gt;T$1,$J488&lt;=$AO$1),1,IF((COUNTIFS(INCAPACIDADES!$C$1:$C$51,$I488,INCAPACIDADES!Q$1:Q$51,T$1))&gt;0,2,IF(VLOOKUP($C488,BD!$D$1:$F$501,3,0)&gt;T$1,0,3))),"")</f>
        <v/>
      </c>
      <c r="CO488" s="23" t="str">
        <f>+IF(AND(LEN($I488)&gt;5),IF(AND($J488&gt;U$1,$J488&lt;=$AO$1),1,IF((COUNTIFS(INCAPACIDADES!$C$1:$C$51,$I488,INCAPACIDADES!R$1:R$51,U$1))&gt;0,2,IF(VLOOKUP($C488,BD!$D$1:$F$501,3,0)&gt;U$1,0,3))),"")</f>
        <v/>
      </c>
      <c r="CP488" s="23" t="str">
        <f>+IF(AND(LEN($I488)&gt;5),IF(AND($J488&gt;V$1,$J488&lt;=$AO$1),1,IF((COUNTIFS(INCAPACIDADES!$C$1:$C$51,$I488,INCAPACIDADES!S$1:S$51,V$1))&gt;0,2,IF(VLOOKUP($C488,BD!$D$1:$F$501,3,0)&gt;V$1,0,3))),"")</f>
        <v/>
      </c>
      <c r="CQ488" s="23" t="str">
        <f>+IF(AND(LEN($I488)&gt;5),IF(AND($J488&gt;W$1,$J488&lt;=$AO$1),1,IF((COUNTIFS(INCAPACIDADES!$C$1:$C$51,$I488,INCAPACIDADES!T$1:T$51,W$1))&gt;0,2,IF(VLOOKUP($C488,BD!$D$1:$F$501,3,0)&gt;W$1,0,3))),"")</f>
        <v/>
      </c>
      <c r="CR488" s="23" t="str">
        <f>+IF(AND(LEN($I488)&gt;5),IF(AND($J488&gt;X$1,$J488&lt;=$AO$1),1,IF((COUNTIFS(INCAPACIDADES!$C$1:$C$51,$I488,INCAPACIDADES!U$1:U$51,X$1))&gt;0,2,IF(VLOOKUP($C488,BD!$D$1:$F$501,3,0)&gt;X$1,0,3))),"")</f>
        <v/>
      </c>
      <c r="CS488" s="23" t="str">
        <f>+IF(AND(LEN($I488)&gt;5),IF(AND($J488&gt;Y$1,$J488&lt;=$AO$1),1,IF((COUNTIFS(INCAPACIDADES!$C$1:$C$51,$I488,INCAPACIDADES!V$1:V$51,Y$1))&gt;0,2,IF(VLOOKUP($C488,BD!$D$1:$F$501,3,0)&gt;Y$1,0,3))),"")</f>
        <v/>
      </c>
      <c r="CT488" s="23" t="str">
        <f>+IF(AND(LEN($I488)&gt;5),IF(AND($J488&gt;Z$1,$J488&lt;=$AO$1),1,IF((COUNTIFS(INCAPACIDADES!$C$1:$C$51,$I488,INCAPACIDADES!W$1:W$51,Z$1))&gt;0,2,IF(VLOOKUP($C488,BD!$D$1:$F$501,3,0)&gt;Z$1,0,3))),"")</f>
        <v/>
      </c>
      <c r="CU488" s="23" t="str">
        <f>+IF(AND(LEN($I488)&gt;5),IF(AND($J488&gt;AA$1,$J488&lt;=$AO$1),1,IF((COUNTIFS(INCAPACIDADES!$C$1:$C$51,$I488,INCAPACIDADES!X$1:X$51,AA$1))&gt;0,2,IF(VLOOKUP($C488,BD!$D$1:$F$501,3,0)&gt;AA$1,0,3))),"")</f>
        <v/>
      </c>
      <c r="CV488" s="23" t="str">
        <f>+IF(AND(LEN($I488)&gt;5),IF(AND($J488&gt;AB$1,$J488&lt;=$AO$1),1,IF((COUNTIFS(INCAPACIDADES!$C$1:$C$51,$I488,INCAPACIDADES!Y$1:Y$51,AB$1))&gt;0,2,IF(VLOOKUP($C488,BD!$D$1:$F$501,3,0)&gt;AB$1,0,3))),"")</f>
        <v/>
      </c>
      <c r="CW488" s="23" t="str">
        <f>+IF(AND(LEN($I488)&gt;5),IF(AND($J488&gt;AC$1,$J488&lt;=$AO$1),1,IF((COUNTIFS(INCAPACIDADES!$C$1:$C$51,$I488,INCAPACIDADES!Z$1:Z$51,AC$1))&gt;0,2,IF(VLOOKUP($C488,BD!$D$1:$F$501,3,0)&gt;AC$1,0,3))),"")</f>
        <v/>
      </c>
      <c r="CX488" s="23" t="str">
        <f>+IF(AND(LEN($I488)&gt;5),IF(AND($J488&gt;AD$1,$J488&lt;=$AO$1),1,IF((COUNTIFS(INCAPACIDADES!$C$1:$C$51,$I488,INCAPACIDADES!AA$1:AA$51,AD$1))&gt;0,2,IF(VLOOKUP($C488,BD!$D$1:$F$501,3,0)&gt;AD$1,0,3))),"")</f>
        <v/>
      </c>
      <c r="CY488" s="23" t="str">
        <f>+IF(AND(LEN($I488)&gt;5),IF(AND($J488&gt;AE$1,$J488&lt;=$AO$1),1,IF((COUNTIFS(INCAPACIDADES!$C$1:$C$51,$I488,INCAPACIDADES!AB$1:AB$51,AE$1))&gt;0,2,IF(VLOOKUP($C488,BD!$D$1:$F$501,3,0)&gt;AE$1,0,3))),"")</f>
        <v/>
      </c>
      <c r="CZ488" s="23" t="str">
        <f>+IF(AND(LEN($I488)&gt;5),IF(AND($J488&gt;AF$1,$J488&lt;=$AO$1),1,IF((COUNTIFS(INCAPACIDADES!$C$1:$C$51,$I488,INCAPACIDADES!AC$1:AC$51,AF$1))&gt;0,2,IF(VLOOKUP($C488,BD!$D$1:$F$501,3,0)&gt;AF$1,0,3))),"")</f>
        <v/>
      </c>
      <c r="DA488" s="23" t="str">
        <f>+IF(AND(LEN($I488)&gt;5),IF(AND($J488&gt;AG$1,$J488&lt;=$AO$1),1,IF((COUNTIFS(INCAPACIDADES!$C$1:$C$51,$I488,INCAPACIDADES!AD$1:AD$51,AG$1))&gt;0,2,IF(VLOOKUP($C488,BD!$D$1:$F$501,3,0)&gt;AG$1,0,3))),"")</f>
        <v/>
      </c>
      <c r="DB488" s="23" t="str">
        <f>+IF(AND(LEN($I488)&gt;5),IF(AND($J488&gt;AH$1,$J488&lt;=$AO$1),1,IF((COUNTIFS(INCAPACIDADES!$C$1:$C$51,$I488,INCAPACIDADES!AE$1:AE$51,AH$1))&gt;0,2,IF(VLOOKUP($C488,BD!$D$1:$F$501,3,0)&gt;AH$1,0,3))),"")</f>
        <v/>
      </c>
      <c r="DC488" s="23" t="str">
        <f>+IF(AND(LEN($I488)&gt;5),IF(AND($J488&gt;AI$1,$J488&lt;=$AO$1),1,IF((COUNTIFS(INCAPACIDADES!$C$1:$C$51,$I488,INCAPACIDADES!AF$1:AF$51,AI$1))&gt;0,2,IF(VLOOKUP($C488,BD!$D$1:$F$501,3,0)&gt;AI$1,0,3))),"")</f>
        <v/>
      </c>
      <c r="DD488" s="23" t="str">
        <f>+IF(AND(LEN($I488)&gt;5),IF(AND($J488&gt;AJ$1,$J488&lt;=$AO$1),1,IF((COUNTIFS(INCAPACIDADES!$C$1:$C$51,$I488,INCAPACIDADES!AG$1:AG$51,AJ$1))&gt;0,2,IF(VLOOKUP($C488,BD!$D$1:$F$501,3,0)&gt;AJ$1,0,3))),"")</f>
        <v/>
      </c>
      <c r="DE488" s="23" t="str">
        <f>+IF(AND(LEN($I488)&gt;5),IF(AND($J488&gt;AK$1,$J488&lt;=$AO$1),1,IF((COUNTIFS(INCAPACIDADES!$C$1:$C$51,$I488,INCAPACIDADES!AH$1:AH$51,AK$1))&gt;0,2,IF(VLOOKUP($C488,BD!$D$1:$F$501,3,0)&gt;AK$1,0,3))),"")</f>
        <v/>
      </c>
      <c r="DF488" s="23" t="str">
        <f>+IF(AND(LEN($I488)&gt;5),IF(AND($J488&gt;AL$1,$J488&lt;=$AO$1),1,IF((COUNTIFS(INCAPACIDADES!$C$1:$C$51,$I488,INCAPACIDADES!AI$1:AI$51,AL$1))&gt;0,2,IF(VLOOKUP($C488,BD!$D$1:$F$501,3,0)&gt;AL$1,0,3))),"")</f>
        <v/>
      </c>
      <c r="DG488" s="23" t="str">
        <f>+IF(AND(LEN($I488)&gt;5),IF(AND($J488&gt;AM$1,$J488&lt;=$AO$1),1,IF((COUNTIFS(INCAPACIDADES!$C$1:$C$51,$I488,INCAPACIDADES!AJ$1:AJ$51,AM$1))&gt;0,2,IF(VLOOKUP($C488,BD!$D$1:$F$501,3,0)&gt;AM$1,0,3))),"")</f>
        <v/>
      </c>
      <c r="DH488" s="23" t="str">
        <f>+IF(AND(LEN($I488)&gt;5),IF(AND($J488&gt;AN$1,$J488&lt;=$AO$1),1,IF((COUNTIFS(INCAPACIDADES!$C$1:$C$51,$I488,INCAPACIDADES!AK$1:AK$51,AN$1))&gt;0,2,IF(VLOOKUP($C488,BD!$D$1:$F$501,3,0)&gt;AN$1,0,3))),"")</f>
        <v/>
      </c>
      <c r="DI488" s="23" t="str">
        <f>+IF(AND(LEN($I488)&gt;5),IF(AND($J488&gt;AO$1,$J488&lt;=$AO$1),1,IF((COUNTIFS(INCAPACIDADES!$C$1:$C$51,$I488,INCAPACIDADES!AL$1:AL$51,AO$1))&gt;0,2,IF(VLOOKUP($C488,BD!$D$1:$F$501,3,0)&gt;AO$1,0,3))),"")</f>
        <v/>
      </c>
      <c r="DJ488" s="23" t="str">
        <f>+IF(LEN($I488)&gt;5,IF(ISERROR(VLOOKUP(N488,'CODIGO PAGO'!$B$2:$B$20,1,0)),1,IF(OR(AND(CH488=1,N488&lt;&gt;"N"),AND(CH488=3,N488&lt;&gt;"B"),AND(CH488=2,LEFT(TRIM(N488),1)&lt;&gt;"I")),1,IF(OR(AND(CH488=0,N488="N"),AND(CH488=0,N488="B"),AND(CH488=0,LEFT(TRIM(N488),1)="I")),1,0))),"")</f>
        <v/>
      </c>
      <c r="DK488" s="23" t="str">
        <f t="shared" si="279"/>
        <v/>
      </c>
      <c r="DL488" s="23" t="str">
        <f>+IF(LEN($I488)&gt;5,IF(ISERROR(VLOOKUP(P488,'CODIGO PAGO'!$B$2:$B$20,1,0)),1,IF(OR(AND(CJ488=1,P488&lt;&gt;"N"),AND(CJ488=3,P488&lt;&gt;"B"),AND(CJ488=2,LEFT(TRIM(P488),1)&lt;&gt;"I")),1,IF(OR(AND(CJ488=0,P488="N"),AND(CJ488=0,P488="B"),AND(CJ488=0,LEFT(TRIM(P488),1)="I")),1,0))),"")</f>
        <v/>
      </c>
      <c r="DM488" s="23" t="str">
        <f t="shared" si="280"/>
        <v/>
      </c>
      <c r="DN488" s="23" t="str">
        <f>+IF(LEN($I488)&gt;5,IF(ISERROR(VLOOKUP(R488,'CODIGO PAGO'!$B$2:$B$20,1,0)),1,IF(OR(AND(CL488=1,R488&lt;&gt;"N"),AND(CL488=3,R488&lt;&gt;"B"),AND(CL488=2,LEFT(TRIM(R488),1)&lt;&gt;"I")),1,IF(OR(AND(CL488=0,R488="N"),AND(CL488=0,R488="B"),AND(CL488=0,LEFT(TRIM(R488),1)="I")),1,0))),"")</f>
        <v/>
      </c>
      <c r="DO488" s="23" t="str">
        <f t="shared" si="281"/>
        <v/>
      </c>
      <c r="DP488" s="23" t="str">
        <f>+IF(LEN($I488)&gt;5,IF(ISERROR(VLOOKUP(T488,'CODIGO PAGO'!$B$2:$B$20,1,0)),1,IF(OR(AND(CN488=1,T488&lt;&gt;"N"),AND(CN488=3,T488&lt;&gt;"B"),AND(CN488=2,LEFT(TRIM(T488),1)&lt;&gt;"I")),1,IF(OR(AND(CN488=0,T488="N"),AND(CN488=0,T488="B"),AND(CN488=0,LEFT(TRIM(T488),1)="I")),1,0))),"")</f>
        <v/>
      </c>
      <c r="DQ488" s="23" t="str">
        <f t="shared" si="282"/>
        <v/>
      </c>
      <c r="DR488" s="23" t="str">
        <f>+IF(LEN($I488)&gt;5,IF(ISERROR(VLOOKUP(V488,'CODIGO PAGO'!$B$2:$B$20,1,0)),1,IF(OR(AND(CP488=1,V488&lt;&gt;"N"),AND(CP488=3,V488&lt;&gt;"B"),AND(CP488=2,LEFT(TRIM(V488),1)&lt;&gt;"I")),1,IF(OR(AND(CP488=0,V488="N"),AND(CP488=0,V488="B"),AND(CP488=0,LEFT(TRIM(V488),1)="I")),1,0))),"")</f>
        <v/>
      </c>
      <c r="DS488" s="23" t="str">
        <f t="shared" si="283"/>
        <v/>
      </c>
      <c r="DT488" s="23" t="str">
        <f>+IF(LEN($I488)&gt;5,IF(ISERROR(VLOOKUP(X488,'CODIGO PAGO'!$B$2:$B$20,1,0)),1,IF(OR(AND(CR488=1,X488&lt;&gt;"N"),AND(CR488=3,X488&lt;&gt;"B"),AND(CR488=2,LEFT(TRIM(X488),1)&lt;&gt;"I")),1,IF(OR(AND(CR488=0,X488="N"),AND(CR488=0,X488="B"),AND(CR488=0,LEFT(TRIM(X488),1)="I")),1,0))),"")</f>
        <v/>
      </c>
      <c r="DU488" s="23" t="str">
        <f t="shared" si="284"/>
        <v/>
      </c>
      <c r="DV488" s="23" t="str">
        <f>+IF(LEN($I488)&gt;5,IF(ISERROR(VLOOKUP(Z488,'CODIGO PAGO'!$B$2:$B$20,1,0)),1,IF(OR(AND(CT488=1,Z488&lt;&gt;"N"),AND(CT488=3,Z488&lt;&gt;"B"),AND(CT488=2,LEFT(TRIM(Z488),1)&lt;&gt;"I")),1,IF(OR(AND(CT488=0,Z488="N"),AND(CT488=0,Z488="B"),AND(CT488=0,LEFT(TRIM(Z488),1)="I")),1,0))),"")</f>
        <v/>
      </c>
      <c r="DW488" s="23" t="str">
        <f t="shared" si="285"/>
        <v/>
      </c>
      <c r="DX488" s="23" t="str">
        <f>+IF(LEN($I488)&gt;5,IF(ISERROR(VLOOKUP(AB488,'CODIGO PAGO'!$B$2:$B$20,1,0)),1,IF(OR(AND(CV488=1,AB488&lt;&gt;"N"),AND(CV488=3,AB488&lt;&gt;"B"),AND(CV488=2,LEFT(TRIM(AB488),1)&lt;&gt;"I")),1,IF(OR(AND(CV488=0,AB488="N"),AND(CV488=0,AB488="B"),AND(CV488=0,LEFT(TRIM(AB488),1)="I")),1,0))),"")</f>
        <v/>
      </c>
      <c r="DY488" s="23" t="str">
        <f t="shared" si="286"/>
        <v/>
      </c>
      <c r="DZ488" s="23" t="str">
        <f>+IF(LEN($I488)&gt;5,IF(ISERROR(VLOOKUP(AD488,'CODIGO PAGO'!$B$2:$B$20,1,0)),1,IF(OR(AND(CX488=1,AD488&lt;&gt;"N"),AND(CX488=3,AD488&lt;&gt;"B"),AND(CX488=2,LEFT(TRIM(AD488),1)&lt;&gt;"I")),1,IF(OR(AND(CX488=0,AD488="N"),AND(CX488=0,AD488="B"),AND(CX488=0,LEFT(TRIM(AD488),1)="I")),1,0))),"")</f>
        <v/>
      </c>
      <c r="EA488" s="23" t="str">
        <f t="shared" si="287"/>
        <v/>
      </c>
      <c r="EB488" s="23" t="str">
        <f>+IF(LEN($I488)&gt;5,IF(ISERROR(VLOOKUP(AF488,'CODIGO PAGO'!$B$2:$B$20,1,0)),1,IF(OR(AND(CZ488=1,AF488&lt;&gt;"N"),AND(CZ488=3,AF488&lt;&gt;"B"),AND(CZ488=2,LEFT(TRIM(AF488),1)&lt;&gt;"I")),1,IF(OR(AND(CZ488=0,AF488="N"),AND(CZ488=0,AF488="B"),AND(CZ488=0,LEFT(TRIM(AF488),1)="I")),1,0))),"")</f>
        <v/>
      </c>
      <c r="EC488" s="23" t="str">
        <f t="shared" si="288"/>
        <v/>
      </c>
      <c r="ED488" s="23" t="str">
        <f>+IF(LEN($I488)&gt;5,IF(ISERROR(VLOOKUP(AH488,'CODIGO PAGO'!$B$2:$B$20,1,0)),1,IF(OR(AND(DB488=1,AH488&lt;&gt;"N"),AND(DB488=3,AH488&lt;&gt;"B"),AND(DB488=2,LEFT(TRIM(AH488),1)&lt;&gt;"I")),1,IF(OR(AND(DB488=0,AH488="N"),AND(DB488=0,AH488="B"),AND(DB488=0,LEFT(TRIM(AH488),1)="I")),1,0))),"")</f>
        <v/>
      </c>
      <c r="EE488" s="23" t="str">
        <f t="shared" si="289"/>
        <v/>
      </c>
      <c r="EF488" s="23" t="str">
        <f>+IF(LEN($I488)&gt;5,IF(ISERROR(VLOOKUP(AJ488,'CODIGO PAGO'!$B$2:$B$20,1,0)),1,IF(OR(AND(DD488=1,AJ488&lt;&gt;"N"),AND(DD488=3,AJ488&lt;&gt;"B"),AND(DD488=2,LEFT(TRIM(AJ488),1)&lt;&gt;"I")),1,IF(OR(AND(DD488=0,AJ488="N"),AND(DD488=0,AJ488="B"),AND(DD488=0,LEFT(TRIM(AJ488),1)="I")),1,0))),"")</f>
        <v/>
      </c>
      <c r="EG488" s="23" t="str">
        <f t="shared" si="290"/>
        <v/>
      </c>
      <c r="EH488" s="23" t="str">
        <f>+IF(LEN($I488)&gt;5,IF(ISERROR(VLOOKUP(AL488,'CODIGO PAGO'!$B$2:$B$20,1,0)),1,IF(OR(AND(DF488=1,AL488&lt;&gt;"N"),AND(DF488=3,AL488&lt;&gt;"B"),AND(DF488=2,LEFT(TRIM(AL488),1)&lt;&gt;"I")),1,IF(OR(AND(DF488=0,AL488="N"),AND(DF488=0,AL488="B"),AND(DF488=0,LEFT(TRIM(AL488),1)="I")),1,0))),"")</f>
        <v/>
      </c>
      <c r="EI488" s="23" t="str">
        <f t="shared" si="291"/>
        <v/>
      </c>
      <c r="EJ488" s="23" t="str">
        <f>+IF(LEN($I488)&gt;5,IF(ISERROR(VLOOKUP(AN488,'CODIGO PAGO'!$B$2:$B$20,1,0)),1,IF(OR(AND(DH488=1,AN488&lt;&gt;"N"),AND(DH488=3,AN488&lt;&gt;"B"),AND(DH488=2,LEFT(TRIM(AN488),1)&lt;&gt;"I")),1,IF(OR(AND(DH488=0,AN488="N"),AND(DH488=0,AN488="B"),AND(DH488=0,LEFT(TRIM(AN488),1)="I")),1,0))),"")</f>
        <v/>
      </c>
      <c r="EK488" s="23" t="str">
        <f t="shared" si="292"/>
        <v/>
      </c>
      <c r="EL488" s="24" t="str">
        <f t="shared" si="293"/>
        <v/>
      </c>
    </row>
    <row r="489" spans="1:142" s="26" customFormat="1">
      <c r="A489" s="15" t="str">
        <f t="shared" si="259"/>
        <v/>
      </c>
      <c r="B489" s="1" t="str">
        <f>+IF(LEN(I489)&gt;5,'CODIGO PAGO'!$B$28,"")</f>
        <v/>
      </c>
      <c r="C489" s="1" t="str">
        <f>+IF(LEN($I489)&gt;5,BD!D489,"")</f>
        <v/>
      </c>
      <c r="D489" s="168" t="str">
        <f>+IF(LEN($I489)&gt;5,BD!A489,"")</f>
        <v/>
      </c>
      <c r="E489" s="1" t="str">
        <f>+IF(LEN($I489)&gt;5,BD!B489,"")</f>
        <v/>
      </c>
      <c r="F489" s="1" t="str">
        <f>+IF(LEN($I489)&gt;5,BD!C489,"")</f>
        <v/>
      </c>
      <c r="G489" s="141"/>
      <c r="H489" s="141"/>
      <c r="I489" s="1" t="str">
        <f>+IF(LEN(BD!G489)&gt;5,BD!G489,"")</f>
        <v/>
      </c>
      <c r="J489" s="167" t="str">
        <f>+IF(LEN($I489)&gt;5,BD!E489,"")</f>
        <v/>
      </c>
      <c r="K489" s="6" t="str">
        <f t="shared" si="260"/>
        <v/>
      </c>
      <c r="L489" s="87" t="str">
        <f>+IF(LEN($I489)&gt;5,BD!H489,"")</f>
        <v/>
      </c>
      <c r="M489" s="40" t="str">
        <f t="shared" si="261"/>
        <v/>
      </c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4" t="str">
        <f t="shared" si="262"/>
        <v/>
      </c>
      <c r="AQ489" s="5" t="str">
        <f t="shared" si="263"/>
        <v/>
      </c>
      <c r="AR489" s="91" t="str">
        <f t="shared" si="264"/>
        <v/>
      </c>
      <c r="AS489" s="5" t="str">
        <f t="shared" si="265"/>
        <v/>
      </c>
      <c r="AT489" s="91" t="str">
        <f t="shared" si="266"/>
        <v/>
      </c>
      <c r="AU489" s="4" t="str">
        <f t="shared" si="267"/>
        <v/>
      </c>
      <c r="AV489" s="4" t="str">
        <f t="shared" si="268"/>
        <v/>
      </c>
      <c r="AW489" s="4" t="str">
        <f t="shared" si="269"/>
        <v/>
      </c>
      <c r="AX489" s="4" t="str">
        <f t="shared" si="270"/>
        <v/>
      </c>
      <c r="AY489" s="88" t="str">
        <f t="shared" si="271"/>
        <v/>
      </c>
      <c r="AZ489" s="17" t="str">
        <f t="shared" si="272"/>
        <v/>
      </c>
      <c r="BA489" s="18" t="str">
        <f t="shared" si="273"/>
        <v/>
      </c>
      <c r="BB489" s="19" t="str">
        <f>+IF(LEN(I489)&gt;5,IF(INT(RIGHT(B489,1))=9,0.5*L489*AY489,INT(MID(B489,5,LEN(B489)-4))*L489)+IFERROR(VLOOKUP(I489,AJUSTES!$A$1:$I$50,9,0),0),"")</f>
        <v/>
      </c>
      <c r="BC489" s="12"/>
      <c r="BD489" s="19" t="str">
        <f t="shared" si="274"/>
        <v/>
      </c>
      <c r="BE489" s="18" t="str">
        <f t="shared" si="275"/>
        <v/>
      </c>
      <c r="BF489" s="139" t="str">
        <f t="shared" si="276"/>
        <v/>
      </c>
      <c r="BG489" s="114"/>
      <c r="BH489" s="18" t="str">
        <f t="shared" si="277"/>
        <v/>
      </c>
      <c r="BI489" s="13"/>
      <c r="BJ489" s="12"/>
      <c r="BK489" s="12"/>
      <c r="BL489" s="145"/>
      <c r="BM489" s="12"/>
      <c r="BN489" s="12"/>
      <c r="BO489" s="12"/>
      <c r="BP489" s="12"/>
      <c r="BQ489" s="12"/>
      <c r="BR489" s="12"/>
      <c r="BS489" s="146"/>
      <c r="BT489" s="14"/>
      <c r="BU489" s="12"/>
      <c r="BV489" s="12"/>
      <c r="BW489" s="12"/>
      <c r="BX489" s="12"/>
      <c r="BY489" s="12"/>
      <c r="BZ489" s="144"/>
      <c r="CA489" s="107" t="str">
        <f>+IF(LEN($I489)&gt;5,IF(BD!F489="N/A","",BD!F489),"")</f>
        <v/>
      </c>
      <c r="CB489" s="21"/>
      <c r="CC489" s="147"/>
      <c r="CD489" s="148"/>
      <c r="CE489" s="8" t="str">
        <f>+IF(LEN(I489)&gt;5,BD!M489,"")</f>
        <v/>
      </c>
      <c r="CF489" s="16" t="str">
        <f>+IF(LEN(I489)&gt;5,BD!N489,"")</f>
        <v/>
      </c>
      <c r="CG489" s="3" t="str">
        <f t="shared" si="278"/>
        <v/>
      </c>
      <c r="CH489" s="23" t="str">
        <f>+IF(AND(LEN($I489)&gt;5),IF(AND($J489&gt;N$1,$J489&lt;=$AO$1),1,IF((COUNTIFS(INCAPACIDADES!$C$1:$C$51,$I489,INCAPACIDADES!K$1:K$51,N$1))&gt;0,2,IF(VLOOKUP($C489,BD!$D$1:$F$501,3,0)&gt;N$1,0,3))),"")</f>
        <v/>
      </c>
      <c r="CI489" s="23" t="str">
        <f>+IF(AND(LEN($I489)&gt;5),IF(AND($J489&gt;O$1,$J489&lt;=$AO$1),1,IF((COUNTIFS(INCAPACIDADES!$C$1:$C$51,$I489,INCAPACIDADES!L$1:L$51,O$1))&gt;0,2,IF(VLOOKUP($C489,BD!$D$1:$F$501,3,0)&gt;O$1,0,3))),"")</f>
        <v/>
      </c>
      <c r="CJ489" s="23" t="str">
        <f>+IF(AND(LEN($I489)&gt;5),IF(AND($J489&gt;P$1,$J489&lt;=$AO$1),1,IF((COUNTIFS(INCAPACIDADES!$C$1:$C$51,$I489,INCAPACIDADES!M$1:M$51,P$1))&gt;0,2,IF(VLOOKUP($C489,BD!$D$1:$F$501,3,0)&gt;P$1,0,3))),"")</f>
        <v/>
      </c>
      <c r="CK489" s="23" t="str">
        <f>+IF(AND(LEN($I489)&gt;5),IF(AND($J489&gt;Q$1,$J489&lt;=$AO$1),1,IF((COUNTIFS(INCAPACIDADES!$C$1:$C$51,$I489,INCAPACIDADES!N$1:N$51,Q$1))&gt;0,2,IF(VLOOKUP($C489,BD!$D$1:$F$501,3,0)&gt;Q$1,0,3))),"")</f>
        <v/>
      </c>
      <c r="CL489" s="23" t="str">
        <f>+IF(AND(LEN($I489)&gt;5),IF(AND($J489&gt;R$1,$J489&lt;=$AO$1),1,IF((COUNTIFS(INCAPACIDADES!$C$1:$C$51,$I489,INCAPACIDADES!O$1:O$51,R$1))&gt;0,2,IF(VLOOKUP($C489,BD!$D$1:$F$501,3,0)&gt;R$1,0,3))),"")</f>
        <v/>
      </c>
      <c r="CM489" s="23" t="str">
        <f>+IF(AND(LEN($I489)&gt;5),IF(AND($J489&gt;S$1,$J489&lt;=$AO$1),1,IF((COUNTIFS(INCAPACIDADES!$C$1:$C$51,$I489,INCAPACIDADES!P$1:P$51,S$1))&gt;0,2,IF(VLOOKUP($C489,BD!$D$1:$F$501,3,0)&gt;S$1,0,3))),"")</f>
        <v/>
      </c>
      <c r="CN489" s="23" t="str">
        <f>+IF(AND(LEN($I489)&gt;5),IF(AND($J489&gt;T$1,$J489&lt;=$AO$1),1,IF((COUNTIFS(INCAPACIDADES!$C$1:$C$51,$I489,INCAPACIDADES!Q$1:Q$51,T$1))&gt;0,2,IF(VLOOKUP($C489,BD!$D$1:$F$501,3,0)&gt;T$1,0,3))),"")</f>
        <v/>
      </c>
      <c r="CO489" s="23" t="str">
        <f>+IF(AND(LEN($I489)&gt;5),IF(AND($J489&gt;U$1,$J489&lt;=$AO$1),1,IF((COUNTIFS(INCAPACIDADES!$C$1:$C$51,$I489,INCAPACIDADES!R$1:R$51,U$1))&gt;0,2,IF(VLOOKUP($C489,BD!$D$1:$F$501,3,0)&gt;U$1,0,3))),"")</f>
        <v/>
      </c>
      <c r="CP489" s="23" t="str">
        <f>+IF(AND(LEN($I489)&gt;5),IF(AND($J489&gt;V$1,$J489&lt;=$AO$1),1,IF((COUNTIFS(INCAPACIDADES!$C$1:$C$51,$I489,INCAPACIDADES!S$1:S$51,V$1))&gt;0,2,IF(VLOOKUP($C489,BD!$D$1:$F$501,3,0)&gt;V$1,0,3))),"")</f>
        <v/>
      </c>
      <c r="CQ489" s="23" t="str">
        <f>+IF(AND(LEN($I489)&gt;5),IF(AND($J489&gt;W$1,$J489&lt;=$AO$1),1,IF((COUNTIFS(INCAPACIDADES!$C$1:$C$51,$I489,INCAPACIDADES!T$1:T$51,W$1))&gt;0,2,IF(VLOOKUP($C489,BD!$D$1:$F$501,3,0)&gt;W$1,0,3))),"")</f>
        <v/>
      </c>
      <c r="CR489" s="23" t="str">
        <f>+IF(AND(LEN($I489)&gt;5),IF(AND($J489&gt;X$1,$J489&lt;=$AO$1),1,IF((COUNTIFS(INCAPACIDADES!$C$1:$C$51,$I489,INCAPACIDADES!U$1:U$51,X$1))&gt;0,2,IF(VLOOKUP($C489,BD!$D$1:$F$501,3,0)&gt;X$1,0,3))),"")</f>
        <v/>
      </c>
      <c r="CS489" s="23" t="str">
        <f>+IF(AND(LEN($I489)&gt;5),IF(AND($J489&gt;Y$1,$J489&lt;=$AO$1),1,IF((COUNTIFS(INCAPACIDADES!$C$1:$C$51,$I489,INCAPACIDADES!V$1:V$51,Y$1))&gt;0,2,IF(VLOOKUP($C489,BD!$D$1:$F$501,3,0)&gt;Y$1,0,3))),"")</f>
        <v/>
      </c>
      <c r="CT489" s="23" t="str">
        <f>+IF(AND(LEN($I489)&gt;5),IF(AND($J489&gt;Z$1,$J489&lt;=$AO$1),1,IF((COUNTIFS(INCAPACIDADES!$C$1:$C$51,$I489,INCAPACIDADES!W$1:W$51,Z$1))&gt;0,2,IF(VLOOKUP($C489,BD!$D$1:$F$501,3,0)&gt;Z$1,0,3))),"")</f>
        <v/>
      </c>
      <c r="CU489" s="23" t="str">
        <f>+IF(AND(LEN($I489)&gt;5),IF(AND($J489&gt;AA$1,$J489&lt;=$AO$1),1,IF((COUNTIFS(INCAPACIDADES!$C$1:$C$51,$I489,INCAPACIDADES!X$1:X$51,AA$1))&gt;0,2,IF(VLOOKUP($C489,BD!$D$1:$F$501,3,0)&gt;AA$1,0,3))),"")</f>
        <v/>
      </c>
      <c r="CV489" s="23" t="str">
        <f>+IF(AND(LEN($I489)&gt;5),IF(AND($J489&gt;AB$1,$J489&lt;=$AO$1),1,IF((COUNTIFS(INCAPACIDADES!$C$1:$C$51,$I489,INCAPACIDADES!Y$1:Y$51,AB$1))&gt;0,2,IF(VLOOKUP($C489,BD!$D$1:$F$501,3,0)&gt;AB$1,0,3))),"")</f>
        <v/>
      </c>
      <c r="CW489" s="23" t="str">
        <f>+IF(AND(LEN($I489)&gt;5),IF(AND($J489&gt;AC$1,$J489&lt;=$AO$1),1,IF((COUNTIFS(INCAPACIDADES!$C$1:$C$51,$I489,INCAPACIDADES!Z$1:Z$51,AC$1))&gt;0,2,IF(VLOOKUP($C489,BD!$D$1:$F$501,3,0)&gt;AC$1,0,3))),"")</f>
        <v/>
      </c>
      <c r="CX489" s="23" t="str">
        <f>+IF(AND(LEN($I489)&gt;5),IF(AND($J489&gt;AD$1,$J489&lt;=$AO$1),1,IF((COUNTIFS(INCAPACIDADES!$C$1:$C$51,$I489,INCAPACIDADES!AA$1:AA$51,AD$1))&gt;0,2,IF(VLOOKUP($C489,BD!$D$1:$F$501,3,0)&gt;AD$1,0,3))),"")</f>
        <v/>
      </c>
      <c r="CY489" s="23" t="str">
        <f>+IF(AND(LEN($I489)&gt;5),IF(AND($J489&gt;AE$1,$J489&lt;=$AO$1),1,IF((COUNTIFS(INCAPACIDADES!$C$1:$C$51,$I489,INCAPACIDADES!AB$1:AB$51,AE$1))&gt;0,2,IF(VLOOKUP($C489,BD!$D$1:$F$501,3,0)&gt;AE$1,0,3))),"")</f>
        <v/>
      </c>
      <c r="CZ489" s="23" t="str">
        <f>+IF(AND(LEN($I489)&gt;5),IF(AND($J489&gt;AF$1,$J489&lt;=$AO$1),1,IF((COUNTIFS(INCAPACIDADES!$C$1:$C$51,$I489,INCAPACIDADES!AC$1:AC$51,AF$1))&gt;0,2,IF(VLOOKUP($C489,BD!$D$1:$F$501,3,0)&gt;AF$1,0,3))),"")</f>
        <v/>
      </c>
      <c r="DA489" s="23" t="str">
        <f>+IF(AND(LEN($I489)&gt;5),IF(AND($J489&gt;AG$1,$J489&lt;=$AO$1),1,IF((COUNTIFS(INCAPACIDADES!$C$1:$C$51,$I489,INCAPACIDADES!AD$1:AD$51,AG$1))&gt;0,2,IF(VLOOKUP($C489,BD!$D$1:$F$501,3,0)&gt;AG$1,0,3))),"")</f>
        <v/>
      </c>
      <c r="DB489" s="23" t="str">
        <f>+IF(AND(LEN($I489)&gt;5),IF(AND($J489&gt;AH$1,$J489&lt;=$AO$1),1,IF((COUNTIFS(INCAPACIDADES!$C$1:$C$51,$I489,INCAPACIDADES!AE$1:AE$51,AH$1))&gt;0,2,IF(VLOOKUP($C489,BD!$D$1:$F$501,3,0)&gt;AH$1,0,3))),"")</f>
        <v/>
      </c>
      <c r="DC489" s="23" t="str">
        <f>+IF(AND(LEN($I489)&gt;5),IF(AND($J489&gt;AI$1,$J489&lt;=$AO$1),1,IF((COUNTIFS(INCAPACIDADES!$C$1:$C$51,$I489,INCAPACIDADES!AF$1:AF$51,AI$1))&gt;0,2,IF(VLOOKUP($C489,BD!$D$1:$F$501,3,0)&gt;AI$1,0,3))),"")</f>
        <v/>
      </c>
      <c r="DD489" s="23" t="str">
        <f>+IF(AND(LEN($I489)&gt;5),IF(AND($J489&gt;AJ$1,$J489&lt;=$AO$1),1,IF((COUNTIFS(INCAPACIDADES!$C$1:$C$51,$I489,INCAPACIDADES!AG$1:AG$51,AJ$1))&gt;0,2,IF(VLOOKUP($C489,BD!$D$1:$F$501,3,0)&gt;AJ$1,0,3))),"")</f>
        <v/>
      </c>
      <c r="DE489" s="23" t="str">
        <f>+IF(AND(LEN($I489)&gt;5),IF(AND($J489&gt;AK$1,$J489&lt;=$AO$1),1,IF((COUNTIFS(INCAPACIDADES!$C$1:$C$51,$I489,INCAPACIDADES!AH$1:AH$51,AK$1))&gt;0,2,IF(VLOOKUP($C489,BD!$D$1:$F$501,3,0)&gt;AK$1,0,3))),"")</f>
        <v/>
      </c>
      <c r="DF489" s="23" t="str">
        <f>+IF(AND(LEN($I489)&gt;5),IF(AND($J489&gt;AL$1,$J489&lt;=$AO$1),1,IF((COUNTIFS(INCAPACIDADES!$C$1:$C$51,$I489,INCAPACIDADES!AI$1:AI$51,AL$1))&gt;0,2,IF(VLOOKUP($C489,BD!$D$1:$F$501,3,0)&gt;AL$1,0,3))),"")</f>
        <v/>
      </c>
      <c r="DG489" s="23" t="str">
        <f>+IF(AND(LEN($I489)&gt;5),IF(AND($J489&gt;AM$1,$J489&lt;=$AO$1),1,IF((COUNTIFS(INCAPACIDADES!$C$1:$C$51,$I489,INCAPACIDADES!AJ$1:AJ$51,AM$1))&gt;0,2,IF(VLOOKUP($C489,BD!$D$1:$F$501,3,0)&gt;AM$1,0,3))),"")</f>
        <v/>
      </c>
      <c r="DH489" s="23" t="str">
        <f>+IF(AND(LEN($I489)&gt;5),IF(AND($J489&gt;AN$1,$J489&lt;=$AO$1),1,IF((COUNTIFS(INCAPACIDADES!$C$1:$C$51,$I489,INCAPACIDADES!AK$1:AK$51,AN$1))&gt;0,2,IF(VLOOKUP($C489,BD!$D$1:$F$501,3,0)&gt;AN$1,0,3))),"")</f>
        <v/>
      </c>
      <c r="DI489" s="23" t="str">
        <f>+IF(AND(LEN($I489)&gt;5),IF(AND($J489&gt;AO$1,$J489&lt;=$AO$1),1,IF((COUNTIFS(INCAPACIDADES!$C$1:$C$51,$I489,INCAPACIDADES!AL$1:AL$51,AO$1))&gt;0,2,IF(VLOOKUP($C489,BD!$D$1:$F$501,3,0)&gt;AO$1,0,3))),"")</f>
        <v/>
      </c>
      <c r="DJ489" s="23" t="str">
        <f>+IF(LEN($I489)&gt;5,IF(ISERROR(VLOOKUP(N489,'CODIGO PAGO'!$B$2:$B$20,1,0)),1,IF(OR(AND(CH489=1,N489&lt;&gt;"N"),AND(CH489=3,N489&lt;&gt;"B"),AND(CH489=2,LEFT(TRIM(N489),1)&lt;&gt;"I")),1,IF(OR(AND(CH489=0,N489="N"),AND(CH489=0,N489="B"),AND(CH489=0,LEFT(TRIM(N489),1)="I")),1,0))),"")</f>
        <v/>
      </c>
      <c r="DK489" s="23" t="str">
        <f t="shared" si="279"/>
        <v/>
      </c>
      <c r="DL489" s="23" t="str">
        <f>+IF(LEN($I489)&gt;5,IF(ISERROR(VLOOKUP(P489,'CODIGO PAGO'!$B$2:$B$20,1,0)),1,IF(OR(AND(CJ489=1,P489&lt;&gt;"N"),AND(CJ489=3,P489&lt;&gt;"B"),AND(CJ489=2,LEFT(TRIM(P489),1)&lt;&gt;"I")),1,IF(OR(AND(CJ489=0,P489="N"),AND(CJ489=0,P489="B"),AND(CJ489=0,LEFT(TRIM(P489),1)="I")),1,0))),"")</f>
        <v/>
      </c>
      <c r="DM489" s="23" t="str">
        <f t="shared" si="280"/>
        <v/>
      </c>
      <c r="DN489" s="23" t="str">
        <f>+IF(LEN($I489)&gt;5,IF(ISERROR(VLOOKUP(R489,'CODIGO PAGO'!$B$2:$B$20,1,0)),1,IF(OR(AND(CL489=1,R489&lt;&gt;"N"),AND(CL489=3,R489&lt;&gt;"B"),AND(CL489=2,LEFT(TRIM(R489),1)&lt;&gt;"I")),1,IF(OR(AND(CL489=0,R489="N"),AND(CL489=0,R489="B"),AND(CL489=0,LEFT(TRIM(R489),1)="I")),1,0))),"")</f>
        <v/>
      </c>
      <c r="DO489" s="23" t="str">
        <f t="shared" si="281"/>
        <v/>
      </c>
      <c r="DP489" s="23" t="str">
        <f>+IF(LEN($I489)&gt;5,IF(ISERROR(VLOOKUP(T489,'CODIGO PAGO'!$B$2:$B$20,1,0)),1,IF(OR(AND(CN489=1,T489&lt;&gt;"N"),AND(CN489=3,T489&lt;&gt;"B"),AND(CN489=2,LEFT(TRIM(T489),1)&lt;&gt;"I")),1,IF(OR(AND(CN489=0,T489="N"),AND(CN489=0,T489="B"),AND(CN489=0,LEFT(TRIM(T489),1)="I")),1,0))),"")</f>
        <v/>
      </c>
      <c r="DQ489" s="23" t="str">
        <f t="shared" si="282"/>
        <v/>
      </c>
      <c r="DR489" s="23" t="str">
        <f>+IF(LEN($I489)&gt;5,IF(ISERROR(VLOOKUP(V489,'CODIGO PAGO'!$B$2:$B$20,1,0)),1,IF(OR(AND(CP489=1,V489&lt;&gt;"N"),AND(CP489=3,V489&lt;&gt;"B"),AND(CP489=2,LEFT(TRIM(V489),1)&lt;&gt;"I")),1,IF(OR(AND(CP489=0,V489="N"),AND(CP489=0,V489="B"),AND(CP489=0,LEFT(TRIM(V489),1)="I")),1,0))),"")</f>
        <v/>
      </c>
      <c r="DS489" s="23" t="str">
        <f t="shared" si="283"/>
        <v/>
      </c>
      <c r="DT489" s="23" t="str">
        <f>+IF(LEN($I489)&gt;5,IF(ISERROR(VLOOKUP(X489,'CODIGO PAGO'!$B$2:$B$20,1,0)),1,IF(OR(AND(CR489=1,X489&lt;&gt;"N"),AND(CR489=3,X489&lt;&gt;"B"),AND(CR489=2,LEFT(TRIM(X489),1)&lt;&gt;"I")),1,IF(OR(AND(CR489=0,X489="N"),AND(CR489=0,X489="B"),AND(CR489=0,LEFT(TRIM(X489),1)="I")),1,0))),"")</f>
        <v/>
      </c>
      <c r="DU489" s="23" t="str">
        <f t="shared" si="284"/>
        <v/>
      </c>
      <c r="DV489" s="23" t="str">
        <f>+IF(LEN($I489)&gt;5,IF(ISERROR(VLOOKUP(Z489,'CODIGO PAGO'!$B$2:$B$20,1,0)),1,IF(OR(AND(CT489=1,Z489&lt;&gt;"N"),AND(CT489=3,Z489&lt;&gt;"B"),AND(CT489=2,LEFT(TRIM(Z489),1)&lt;&gt;"I")),1,IF(OR(AND(CT489=0,Z489="N"),AND(CT489=0,Z489="B"),AND(CT489=0,LEFT(TRIM(Z489),1)="I")),1,0))),"")</f>
        <v/>
      </c>
      <c r="DW489" s="23" t="str">
        <f t="shared" si="285"/>
        <v/>
      </c>
      <c r="DX489" s="23" t="str">
        <f>+IF(LEN($I489)&gt;5,IF(ISERROR(VLOOKUP(AB489,'CODIGO PAGO'!$B$2:$B$20,1,0)),1,IF(OR(AND(CV489=1,AB489&lt;&gt;"N"),AND(CV489=3,AB489&lt;&gt;"B"),AND(CV489=2,LEFT(TRIM(AB489),1)&lt;&gt;"I")),1,IF(OR(AND(CV489=0,AB489="N"),AND(CV489=0,AB489="B"),AND(CV489=0,LEFT(TRIM(AB489),1)="I")),1,0))),"")</f>
        <v/>
      </c>
      <c r="DY489" s="23" t="str">
        <f t="shared" si="286"/>
        <v/>
      </c>
      <c r="DZ489" s="23" t="str">
        <f>+IF(LEN($I489)&gt;5,IF(ISERROR(VLOOKUP(AD489,'CODIGO PAGO'!$B$2:$B$20,1,0)),1,IF(OR(AND(CX489=1,AD489&lt;&gt;"N"),AND(CX489=3,AD489&lt;&gt;"B"),AND(CX489=2,LEFT(TRIM(AD489),1)&lt;&gt;"I")),1,IF(OR(AND(CX489=0,AD489="N"),AND(CX489=0,AD489="B"),AND(CX489=0,LEFT(TRIM(AD489),1)="I")),1,0))),"")</f>
        <v/>
      </c>
      <c r="EA489" s="23" t="str">
        <f t="shared" si="287"/>
        <v/>
      </c>
      <c r="EB489" s="23" t="str">
        <f>+IF(LEN($I489)&gt;5,IF(ISERROR(VLOOKUP(AF489,'CODIGO PAGO'!$B$2:$B$20,1,0)),1,IF(OR(AND(CZ489=1,AF489&lt;&gt;"N"),AND(CZ489=3,AF489&lt;&gt;"B"),AND(CZ489=2,LEFT(TRIM(AF489),1)&lt;&gt;"I")),1,IF(OR(AND(CZ489=0,AF489="N"),AND(CZ489=0,AF489="B"),AND(CZ489=0,LEFT(TRIM(AF489),1)="I")),1,0))),"")</f>
        <v/>
      </c>
      <c r="EC489" s="23" t="str">
        <f t="shared" si="288"/>
        <v/>
      </c>
      <c r="ED489" s="23" t="str">
        <f>+IF(LEN($I489)&gt;5,IF(ISERROR(VLOOKUP(AH489,'CODIGO PAGO'!$B$2:$B$20,1,0)),1,IF(OR(AND(DB489=1,AH489&lt;&gt;"N"),AND(DB489=3,AH489&lt;&gt;"B"),AND(DB489=2,LEFT(TRIM(AH489),1)&lt;&gt;"I")),1,IF(OR(AND(DB489=0,AH489="N"),AND(DB489=0,AH489="B"),AND(DB489=0,LEFT(TRIM(AH489),1)="I")),1,0))),"")</f>
        <v/>
      </c>
      <c r="EE489" s="23" t="str">
        <f t="shared" si="289"/>
        <v/>
      </c>
      <c r="EF489" s="23" t="str">
        <f>+IF(LEN($I489)&gt;5,IF(ISERROR(VLOOKUP(AJ489,'CODIGO PAGO'!$B$2:$B$20,1,0)),1,IF(OR(AND(DD489=1,AJ489&lt;&gt;"N"),AND(DD489=3,AJ489&lt;&gt;"B"),AND(DD489=2,LEFT(TRIM(AJ489),1)&lt;&gt;"I")),1,IF(OR(AND(DD489=0,AJ489="N"),AND(DD489=0,AJ489="B"),AND(DD489=0,LEFT(TRIM(AJ489),1)="I")),1,0))),"")</f>
        <v/>
      </c>
      <c r="EG489" s="23" t="str">
        <f t="shared" si="290"/>
        <v/>
      </c>
      <c r="EH489" s="23" t="str">
        <f>+IF(LEN($I489)&gt;5,IF(ISERROR(VLOOKUP(AL489,'CODIGO PAGO'!$B$2:$B$20,1,0)),1,IF(OR(AND(DF489=1,AL489&lt;&gt;"N"),AND(DF489=3,AL489&lt;&gt;"B"),AND(DF489=2,LEFT(TRIM(AL489),1)&lt;&gt;"I")),1,IF(OR(AND(DF489=0,AL489="N"),AND(DF489=0,AL489="B"),AND(DF489=0,LEFT(TRIM(AL489),1)="I")),1,0))),"")</f>
        <v/>
      </c>
      <c r="EI489" s="23" t="str">
        <f t="shared" si="291"/>
        <v/>
      </c>
      <c r="EJ489" s="23" t="str">
        <f>+IF(LEN($I489)&gt;5,IF(ISERROR(VLOOKUP(AN489,'CODIGO PAGO'!$B$2:$B$20,1,0)),1,IF(OR(AND(DH489=1,AN489&lt;&gt;"N"),AND(DH489=3,AN489&lt;&gt;"B"),AND(DH489=2,LEFT(TRIM(AN489),1)&lt;&gt;"I")),1,IF(OR(AND(DH489=0,AN489="N"),AND(DH489=0,AN489="B"),AND(DH489=0,LEFT(TRIM(AN489),1)="I")),1,0))),"")</f>
        <v/>
      </c>
      <c r="EK489" s="23" t="str">
        <f t="shared" si="292"/>
        <v/>
      </c>
      <c r="EL489" s="24" t="str">
        <f t="shared" si="293"/>
        <v/>
      </c>
    </row>
    <row r="490" spans="1:142" s="26" customFormat="1">
      <c r="A490" s="15" t="str">
        <f t="shared" si="259"/>
        <v/>
      </c>
      <c r="B490" s="1" t="str">
        <f>+IF(LEN(I490)&gt;5,'CODIGO PAGO'!$B$28,"")</f>
        <v/>
      </c>
      <c r="C490" s="1" t="str">
        <f>+IF(LEN($I490)&gt;5,BD!D490,"")</f>
        <v/>
      </c>
      <c r="D490" s="168" t="str">
        <f>+IF(LEN($I490)&gt;5,BD!A490,"")</f>
        <v/>
      </c>
      <c r="E490" s="1" t="str">
        <f>+IF(LEN($I490)&gt;5,BD!B490,"")</f>
        <v/>
      </c>
      <c r="F490" s="1" t="str">
        <f>+IF(LEN($I490)&gt;5,BD!C490,"")</f>
        <v/>
      </c>
      <c r="G490" s="141"/>
      <c r="H490" s="141"/>
      <c r="I490" s="1" t="str">
        <f>+IF(LEN(BD!G490)&gt;5,BD!G490,"")</f>
        <v/>
      </c>
      <c r="J490" s="167" t="str">
        <f>+IF(LEN($I490)&gt;5,BD!E490,"")</f>
        <v/>
      </c>
      <c r="K490" s="6" t="str">
        <f t="shared" si="260"/>
        <v/>
      </c>
      <c r="L490" s="87" t="str">
        <f>+IF(LEN($I490)&gt;5,BD!H490,"")</f>
        <v/>
      </c>
      <c r="M490" s="40" t="str">
        <f t="shared" si="261"/>
        <v/>
      </c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4" t="str">
        <f t="shared" si="262"/>
        <v/>
      </c>
      <c r="AQ490" s="5" t="str">
        <f t="shared" si="263"/>
        <v/>
      </c>
      <c r="AR490" s="91" t="str">
        <f t="shared" si="264"/>
        <v/>
      </c>
      <c r="AS490" s="5" t="str">
        <f t="shared" si="265"/>
        <v/>
      </c>
      <c r="AT490" s="91" t="str">
        <f t="shared" si="266"/>
        <v/>
      </c>
      <c r="AU490" s="4" t="str">
        <f t="shared" si="267"/>
        <v/>
      </c>
      <c r="AV490" s="4" t="str">
        <f t="shared" si="268"/>
        <v/>
      </c>
      <c r="AW490" s="4" t="str">
        <f t="shared" si="269"/>
        <v/>
      </c>
      <c r="AX490" s="4" t="str">
        <f t="shared" si="270"/>
        <v/>
      </c>
      <c r="AY490" s="88" t="str">
        <f t="shared" si="271"/>
        <v/>
      </c>
      <c r="AZ490" s="17" t="str">
        <f t="shared" si="272"/>
        <v/>
      </c>
      <c r="BA490" s="18" t="str">
        <f t="shared" si="273"/>
        <v/>
      </c>
      <c r="BB490" s="19" t="str">
        <f>+IF(LEN(I490)&gt;5,IF(INT(RIGHT(B490,1))=9,0.5*L490*AY490,INT(MID(B490,5,LEN(B490)-4))*L490)+IFERROR(VLOOKUP(I490,AJUSTES!$A$1:$I$50,9,0),0),"")</f>
        <v/>
      </c>
      <c r="BC490" s="12"/>
      <c r="BD490" s="19" t="str">
        <f t="shared" si="274"/>
        <v/>
      </c>
      <c r="BE490" s="18" t="str">
        <f t="shared" si="275"/>
        <v/>
      </c>
      <c r="BF490" s="139" t="str">
        <f t="shared" si="276"/>
        <v/>
      </c>
      <c r="BG490" s="114"/>
      <c r="BH490" s="18" t="str">
        <f t="shared" si="277"/>
        <v/>
      </c>
      <c r="BI490" s="13"/>
      <c r="BJ490" s="12"/>
      <c r="BK490" s="12"/>
      <c r="BL490" s="145"/>
      <c r="BM490" s="12"/>
      <c r="BN490" s="12"/>
      <c r="BO490" s="12"/>
      <c r="BP490" s="12"/>
      <c r="BQ490" s="12"/>
      <c r="BR490" s="12"/>
      <c r="BS490" s="146"/>
      <c r="BT490" s="14"/>
      <c r="BU490" s="12"/>
      <c r="BV490" s="12"/>
      <c r="BW490" s="12"/>
      <c r="BX490" s="12"/>
      <c r="BY490" s="12"/>
      <c r="BZ490" s="144"/>
      <c r="CA490" s="107" t="str">
        <f>+IF(LEN($I490)&gt;5,IF(BD!F490="N/A","",BD!F490),"")</f>
        <v/>
      </c>
      <c r="CB490" s="21"/>
      <c r="CC490" s="147"/>
      <c r="CD490" s="148"/>
      <c r="CE490" s="8" t="str">
        <f>+IF(LEN(I490)&gt;5,BD!M490,"")</f>
        <v/>
      </c>
      <c r="CF490" s="16" t="str">
        <f>+IF(LEN(I490)&gt;5,BD!N490,"")</f>
        <v/>
      </c>
      <c r="CG490" s="3" t="str">
        <f t="shared" si="278"/>
        <v/>
      </c>
      <c r="CH490" s="23" t="str">
        <f>+IF(AND(LEN($I490)&gt;5),IF(AND($J490&gt;N$1,$J490&lt;=$AO$1),1,IF((COUNTIFS(INCAPACIDADES!$C$1:$C$51,$I490,INCAPACIDADES!K$1:K$51,N$1))&gt;0,2,IF(VLOOKUP($C490,BD!$D$1:$F$501,3,0)&gt;N$1,0,3))),"")</f>
        <v/>
      </c>
      <c r="CI490" s="23" t="str">
        <f>+IF(AND(LEN($I490)&gt;5),IF(AND($J490&gt;O$1,$J490&lt;=$AO$1),1,IF((COUNTIFS(INCAPACIDADES!$C$1:$C$51,$I490,INCAPACIDADES!L$1:L$51,O$1))&gt;0,2,IF(VLOOKUP($C490,BD!$D$1:$F$501,3,0)&gt;O$1,0,3))),"")</f>
        <v/>
      </c>
      <c r="CJ490" s="23" t="str">
        <f>+IF(AND(LEN($I490)&gt;5),IF(AND($J490&gt;P$1,$J490&lt;=$AO$1),1,IF((COUNTIFS(INCAPACIDADES!$C$1:$C$51,$I490,INCAPACIDADES!M$1:M$51,P$1))&gt;0,2,IF(VLOOKUP($C490,BD!$D$1:$F$501,3,0)&gt;P$1,0,3))),"")</f>
        <v/>
      </c>
      <c r="CK490" s="23" t="str">
        <f>+IF(AND(LEN($I490)&gt;5),IF(AND($J490&gt;Q$1,$J490&lt;=$AO$1),1,IF((COUNTIFS(INCAPACIDADES!$C$1:$C$51,$I490,INCAPACIDADES!N$1:N$51,Q$1))&gt;0,2,IF(VLOOKUP($C490,BD!$D$1:$F$501,3,0)&gt;Q$1,0,3))),"")</f>
        <v/>
      </c>
      <c r="CL490" s="23" t="str">
        <f>+IF(AND(LEN($I490)&gt;5),IF(AND($J490&gt;R$1,$J490&lt;=$AO$1),1,IF((COUNTIFS(INCAPACIDADES!$C$1:$C$51,$I490,INCAPACIDADES!O$1:O$51,R$1))&gt;0,2,IF(VLOOKUP($C490,BD!$D$1:$F$501,3,0)&gt;R$1,0,3))),"")</f>
        <v/>
      </c>
      <c r="CM490" s="23" t="str">
        <f>+IF(AND(LEN($I490)&gt;5),IF(AND($J490&gt;S$1,$J490&lt;=$AO$1),1,IF((COUNTIFS(INCAPACIDADES!$C$1:$C$51,$I490,INCAPACIDADES!P$1:P$51,S$1))&gt;0,2,IF(VLOOKUP($C490,BD!$D$1:$F$501,3,0)&gt;S$1,0,3))),"")</f>
        <v/>
      </c>
      <c r="CN490" s="23" t="str">
        <f>+IF(AND(LEN($I490)&gt;5),IF(AND($J490&gt;T$1,$J490&lt;=$AO$1),1,IF((COUNTIFS(INCAPACIDADES!$C$1:$C$51,$I490,INCAPACIDADES!Q$1:Q$51,T$1))&gt;0,2,IF(VLOOKUP($C490,BD!$D$1:$F$501,3,0)&gt;T$1,0,3))),"")</f>
        <v/>
      </c>
      <c r="CO490" s="23" t="str">
        <f>+IF(AND(LEN($I490)&gt;5),IF(AND($J490&gt;U$1,$J490&lt;=$AO$1),1,IF((COUNTIFS(INCAPACIDADES!$C$1:$C$51,$I490,INCAPACIDADES!R$1:R$51,U$1))&gt;0,2,IF(VLOOKUP($C490,BD!$D$1:$F$501,3,0)&gt;U$1,0,3))),"")</f>
        <v/>
      </c>
      <c r="CP490" s="23" t="str">
        <f>+IF(AND(LEN($I490)&gt;5),IF(AND($J490&gt;V$1,$J490&lt;=$AO$1),1,IF((COUNTIFS(INCAPACIDADES!$C$1:$C$51,$I490,INCAPACIDADES!S$1:S$51,V$1))&gt;0,2,IF(VLOOKUP($C490,BD!$D$1:$F$501,3,0)&gt;V$1,0,3))),"")</f>
        <v/>
      </c>
      <c r="CQ490" s="23" t="str">
        <f>+IF(AND(LEN($I490)&gt;5),IF(AND($J490&gt;W$1,$J490&lt;=$AO$1),1,IF((COUNTIFS(INCAPACIDADES!$C$1:$C$51,$I490,INCAPACIDADES!T$1:T$51,W$1))&gt;0,2,IF(VLOOKUP($C490,BD!$D$1:$F$501,3,0)&gt;W$1,0,3))),"")</f>
        <v/>
      </c>
      <c r="CR490" s="23" t="str">
        <f>+IF(AND(LEN($I490)&gt;5),IF(AND($J490&gt;X$1,$J490&lt;=$AO$1),1,IF((COUNTIFS(INCAPACIDADES!$C$1:$C$51,$I490,INCAPACIDADES!U$1:U$51,X$1))&gt;0,2,IF(VLOOKUP($C490,BD!$D$1:$F$501,3,0)&gt;X$1,0,3))),"")</f>
        <v/>
      </c>
      <c r="CS490" s="23" t="str">
        <f>+IF(AND(LEN($I490)&gt;5),IF(AND($J490&gt;Y$1,$J490&lt;=$AO$1),1,IF((COUNTIFS(INCAPACIDADES!$C$1:$C$51,$I490,INCAPACIDADES!V$1:V$51,Y$1))&gt;0,2,IF(VLOOKUP($C490,BD!$D$1:$F$501,3,0)&gt;Y$1,0,3))),"")</f>
        <v/>
      </c>
      <c r="CT490" s="23" t="str">
        <f>+IF(AND(LEN($I490)&gt;5),IF(AND($J490&gt;Z$1,$J490&lt;=$AO$1),1,IF((COUNTIFS(INCAPACIDADES!$C$1:$C$51,$I490,INCAPACIDADES!W$1:W$51,Z$1))&gt;0,2,IF(VLOOKUP($C490,BD!$D$1:$F$501,3,0)&gt;Z$1,0,3))),"")</f>
        <v/>
      </c>
      <c r="CU490" s="23" t="str">
        <f>+IF(AND(LEN($I490)&gt;5),IF(AND($J490&gt;AA$1,$J490&lt;=$AO$1),1,IF((COUNTIFS(INCAPACIDADES!$C$1:$C$51,$I490,INCAPACIDADES!X$1:X$51,AA$1))&gt;0,2,IF(VLOOKUP($C490,BD!$D$1:$F$501,3,0)&gt;AA$1,0,3))),"")</f>
        <v/>
      </c>
      <c r="CV490" s="23" t="str">
        <f>+IF(AND(LEN($I490)&gt;5),IF(AND($J490&gt;AB$1,$J490&lt;=$AO$1),1,IF((COUNTIFS(INCAPACIDADES!$C$1:$C$51,$I490,INCAPACIDADES!Y$1:Y$51,AB$1))&gt;0,2,IF(VLOOKUP($C490,BD!$D$1:$F$501,3,0)&gt;AB$1,0,3))),"")</f>
        <v/>
      </c>
      <c r="CW490" s="23" t="str">
        <f>+IF(AND(LEN($I490)&gt;5),IF(AND($J490&gt;AC$1,$J490&lt;=$AO$1),1,IF((COUNTIFS(INCAPACIDADES!$C$1:$C$51,$I490,INCAPACIDADES!Z$1:Z$51,AC$1))&gt;0,2,IF(VLOOKUP($C490,BD!$D$1:$F$501,3,0)&gt;AC$1,0,3))),"")</f>
        <v/>
      </c>
      <c r="CX490" s="23" t="str">
        <f>+IF(AND(LEN($I490)&gt;5),IF(AND($J490&gt;AD$1,$J490&lt;=$AO$1),1,IF((COUNTIFS(INCAPACIDADES!$C$1:$C$51,$I490,INCAPACIDADES!AA$1:AA$51,AD$1))&gt;0,2,IF(VLOOKUP($C490,BD!$D$1:$F$501,3,0)&gt;AD$1,0,3))),"")</f>
        <v/>
      </c>
      <c r="CY490" s="23" t="str">
        <f>+IF(AND(LEN($I490)&gt;5),IF(AND($J490&gt;AE$1,$J490&lt;=$AO$1),1,IF((COUNTIFS(INCAPACIDADES!$C$1:$C$51,$I490,INCAPACIDADES!AB$1:AB$51,AE$1))&gt;0,2,IF(VLOOKUP($C490,BD!$D$1:$F$501,3,0)&gt;AE$1,0,3))),"")</f>
        <v/>
      </c>
      <c r="CZ490" s="23" t="str">
        <f>+IF(AND(LEN($I490)&gt;5),IF(AND($J490&gt;AF$1,$J490&lt;=$AO$1),1,IF((COUNTIFS(INCAPACIDADES!$C$1:$C$51,$I490,INCAPACIDADES!AC$1:AC$51,AF$1))&gt;0,2,IF(VLOOKUP($C490,BD!$D$1:$F$501,3,0)&gt;AF$1,0,3))),"")</f>
        <v/>
      </c>
      <c r="DA490" s="23" t="str">
        <f>+IF(AND(LEN($I490)&gt;5),IF(AND($J490&gt;AG$1,$J490&lt;=$AO$1),1,IF((COUNTIFS(INCAPACIDADES!$C$1:$C$51,$I490,INCAPACIDADES!AD$1:AD$51,AG$1))&gt;0,2,IF(VLOOKUP($C490,BD!$D$1:$F$501,3,0)&gt;AG$1,0,3))),"")</f>
        <v/>
      </c>
      <c r="DB490" s="23" t="str">
        <f>+IF(AND(LEN($I490)&gt;5),IF(AND($J490&gt;AH$1,$J490&lt;=$AO$1),1,IF((COUNTIFS(INCAPACIDADES!$C$1:$C$51,$I490,INCAPACIDADES!AE$1:AE$51,AH$1))&gt;0,2,IF(VLOOKUP($C490,BD!$D$1:$F$501,3,0)&gt;AH$1,0,3))),"")</f>
        <v/>
      </c>
      <c r="DC490" s="23" t="str">
        <f>+IF(AND(LEN($I490)&gt;5),IF(AND($J490&gt;AI$1,$J490&lt;=$AO$1),1,IF((COUNTIFS(INCAPACIDADES!$C$1:$C$51,$I490,INCAPACIDADES!AF$1:AF$51,AI$1))&gt;0,2,IF(VLOOKUP($C490,BD!$D$1:$F$501,3,0)&gt;AI$1,0,3))),"")</f>
        <v/>
      </c>
      <c r="DD490" s="23" t="str">
        <f>+IF(AND(LEN($I490)&gt;5),IF(AND($J490&gt;AJ$1,$J490&lt;=$AO$1),1,IF((COUNTIFS(INCAPACIDADES!$C$1:$C$51,$I490,INCAPACIDADES!AG$1:AG$51,AJ$1))&gt;0,2,IF(VLOOKUP($C490,BD!$D$1:$F$501,3,0)&gt;AJ$1,0,3))),"")</f>
        <v/>
      </c>
      <c r="DE490" s="23" t="str">
        <f>+IF(AND(LEN($I490)&gt;5),IF(AND($J490&gt;AK$1,$J490&lt;=$AO$1),1,IF((COUNTIFS(INCAPACIDADES!$C$1:$C$51,$I490,INCAPACIDADES!AH$1:AH$51,AK$1))&gt;0,2,IF(VLOOKUP($C490,BD!$D$1:$F$501,3,0)&gt;AK$1,0,3))),"")</f>
        <v/>
      </c>
      <c r="DF490" s="23" t="str">
        <f>+IF(AND(LEN($I490)&gt;5),IF(AND($J490&gt;AL$1,$J490&lt;=$AO$1),1,IF((COUNTIFS(INCAPACIDADES!$C$1:$C$51,$I490,INCAPACIDADES!AI$1:AI$51,AL$1))&gt;0,2,IF(VLOOKUP($C490,BD!$D$1:$F$501,3,0)&gt;AL$1,0,3))),"")</f>
        <v/>
      </c>
      <c r="DG490" s="23" t="str">
        <f>+IF(AND(LEN($I490)&gt;5),IF(AND($J490&gt;AM$1,$J490&lt;=$AO$1),1,IF((COUNTIFS(INCAPACIDADES!$C$1:$C$51,$I490,INCAPACIDADES!AJ$1:AJ$51,AM$1))&gt;0,2,IF(VLOOKUP($C490,BD!$D$1:$F$501,3,0)&gt;AM$1,0,3))),"")</f>
        <v/>
      </c>
      <c r="DH490" s="23" t="str">
        <f>+IF(AND(LEN($I490)&gt;5),IF(AND($J490&gt;AN$1,$J490&lt;=$AO$1),1,IF((COUNTIFS(INCAPACIDADES!$C$1:$C$51,$I490,INCAPACIDADES!AK$1:AK$51,AN$1))&gt;0,2,IF(VLOOKUP($C490,BD!$D$1:$F$501,3,0)&gt;AN$1,0,3))),"")</f>
        <v/>
      </c>
      <c r="DI490" s="23" t="str">
        <f>+IF(AND(LEN($I490)&gt;5),IF(AND($J490&gt;AO$1,$J490&lt;=$AO$1),1,IF((COUNTIFS(INCAPACIDADES!$C$1:$C$51,$I490,INCAPACIDADES!AL$1:AL$51,AO$1))&gt;0,2,IF(VLOOKUP($C490,BD!$D$1:$F$501,3,0)&gt;AO$1,0,3))),"")</f>
        <v/>
      </c>
      <c r="DJ490" s="23" t="str">
        <f>+IF(LEN($I490)&gt;5,IF(ISERROR(VLOOKUP(N490,'CODIGO PAGO'!$B$2:$B$20,1,0)),1,IF(OR(AND(CH490=1,N490&lt;&gt;"N"),AND(CH490=3,N490&lt;&gt;"B"),AND(CH490=2,LEFT(TRIM(N490),1)&lt;&gt;"I")),1,IF(OR(AND(CH490=0,N490="N"),AND(CH490=0,N490="B"),AND(CH490=0,LEFT(TRIM(N490),1)="I")),1,0))),"")</f>
        <v/>
      </c>
      <c r="DK490" s="23" t="str">
        <f t="shared" si="279"/>
        <v/>
      </c>
      <c r="DL490" s="23" t="str">
        <f>+IF(LEN($I490)&gt;5,IF(ISERROR(VLOOKUP(P490,'CODIGO PAGO'!$B$2:$B$20,1,0)),1,IF(OR(AND(CJ490=1,P490&lt;&gt;"N"),AND(CJ490=3,P490&lt;&gt;"B"),AND(CJ490=2,LEFT(TRIM(P490),1)&lt;&gt;"I")),1,IF(OR(AND(CJ490=0,P490="N"),AND(CJ490=0,P490="B"),AND(CJ490=0,LEFT(TRIM(P490),1)="I")),1,0))),"")</f>
        <v/>
      </c>
      <c r="DM490" s="23" t="str">
        <f t="shared" si="280"/>
        <v/>
      </c>
      <c r="DN490" s="23" t="str">
        <f>+IF(LEN($I490)&gt;5,IF(ISERROR(VLOOKUP(R490,'CODIGO PAGO'!$B$2:$B$20,1,0)),1,IF(OR(AND(CL490=1,R490&lt;&gt;"N"),AND(CL490=3,R490&lt;&gt;"B"),AND(CL490=2,LEFT(TRIM(R490),1)&lt;&gt;"I")),1,IF(OR(AND(CL490=0,R490="N"),AND(CL490=0,R490="B"),AND(CL490=0,LEFT(TRIM(R490),1)="I")),1,0))),"")</f>
        <v/>
      </c>
      <c r="DO490" s="23" t="str">
        <f t="shared" si="281"/>
        <v/>
      </c>
      <c r="DP490" s="23" t="str">
        <f>+IF(LEN($I490)&gt;5,IF(ISERROR(VLOOKUP(T490,'CODIGO PAGO'!$B$2:$B$20,1,0)),1,IF(OR(AND(CN490=1,T490&lt;&gt;"N"),AND(CN490=3,T490&lt;&gt;"B"),AND(CN490=2,LEFT(TRIM(T490),1)&lt;&gt;"I")),1,IF(OR(AND(CN490=0,T490="N"),AND(CN490=0,T490="B"),AND(CN490=0,LEFT(TRIM(T490),1)="I")),1,0))),"")</f>
        <v/>
      </c>
      <c r="DQ490" s="23" t="str">
        <f t="shared" si="282"/>
        <v/>
      </c>
      <c r="DR490" s="23" t="str">
        <f>+IF(LEN($I490)&gt;5,IF(ISERROR(VLOOKUP(V490,'CODIGO PAGO'!$B$2:$B$20,1,0)),1,IF(OR(AND(CP490=1,V490&lt;&gt;"N"),AND(CP490=3,V490&lt;&gt;"B"),AND(CP490=2,LEFT(TRIM(V490),1)&lt;&gt;"I")),1,IF(OR(AND(CP490=0,V490="N"),AND(CP490=0,V490="B"),AND(CP490=0,LEFT(TRIM(V490),1)="I")),1,0))),"")</f>
        <v/>
      </c>
      <c r="DS490" s="23" t="str">
        <f t="shared" si="283"/>
        <v/>
      </c>
      <c r="DT490" s="23" t="str">
        <f>+IF(LEN($I490)&gt;5,IF(ISERROR(VLOOKUP(X490,'CODIGO PAGO'!$B$2:$B$20,1,0)),1,IF(OR(AND(CR490=1,X490&lt;&gt;"N"),AND(CR490=3,X490&lt;&gt;"B"),AND(CR490=2,LEFT(TRIM(X490),1)&lt;&gt;"I")),1,IF(OR(AND(CR490=0,X490="N"),AND(CR490=0,X490="B"),AND(CR490=0,LEFT(TRIM(X490),1)="I")),1,0))),"")</f>
        <v/>
      </c>
      <c r="DU490" s="23" t="str">
        <f t="shared" si="284"/>
        <v/>
      </c>
      <c r="DV490" s="23" t="str">
        <f>+IF(LEN($I490)&gt;5,IF(ISERROR(VLOOKUP(Z490,'CODIGO PAGO'!$B$2:$B$20,1,0)),1,IF(OR(AND(CT490=1,Z490&lt;&gt;"N"),AND(CT490=3,Z490&lt;&gt;"B"),AND(CT490=2,LEFT(TRIM(Z490),1)&lt;&gt;"I")),1,IF(OR(AND(CT490=0,Z490="N"),AND(CT490=0,Z490="B"),AND(CT490=0,LEFT(TRIM(Z490),1)="I")),1,0))),"")</f>
        <v/>
      </c>
      <c r="DW490" s="23" t="str">
        <f t="shared" si="285"/>
        <v/>
      </c>
      <c r="DX490" s="23" t="str">
        <f>+IF(LEN($I490)&gt;5,IF(ISERROR(VLOOKUP(AB490,'CODIGO PAGO'!$B$2:$B$20,1,0)),1,IF(OR(AND(CV490=1,AB490&lt;&gt;"N"),AND(CV490=3,AB490&lt;&gt;"B"),AND(CV490=2,LEFT(TRIM(AB490),1)&lt;&gt;"I")),1,IF(OR(AND(CV490=0,AB490="N"),AND(CV490=0,AB490="B"),AND(CV490=0,LEFT(TRIM(AB490),1)="I")),1,0))),"")</f>
        <v/>
      </c>
      <c r="DY490" s="23" t="str">
        <f t="shared" si="286"/>
        <v/>
      </c>
      <c r="DZ490" s="23" t="str">
        <f>+IF(LEN($I490)&gt;5,IF(ISERROR(VLOOKUP(AD490,'CODIGO PAGO'!$B$2:$B$20,1,0)),1,IF(OR(AND(CX490=1,AD490&lt;&gt;"N"),AND(CX490=3,AD490&lt;&gt;"B"),AND(CX490=2,LEFT(TRIM(AD490),1)&lt;&gt;"I")),1,IF(OR(AND(CX490=0,AD490="N"),AND(CX490=0,AD490="B"),AND(CX490=0,LEFT(TRIM(AD490),1)="I")),1,0))),"")</f>
        <v/>
      </c>
      <c r="EA490" s="23" t="str">
        <f t="shared" si="287"/>
        <v/>
      </c>
      <c r="EB490" s="23" t="str">
        <f>+IF(LEN($I490)&gt;5,IF(ISERROR(VLOOKUP(AF490,'CODIGO PAGO'!$B$2:$B$20,1,0)),1,IF(OR(AND(CZ490=1,AF490&lt;&gt;"N"),AND(CZ490=3,AF490&lt;&gt;"B"),AND(CZ490=2,LEFT(TRIM(AF490),1)&lt;&gt;"I")),1,IF(OR(AND(CZ490=0,AF490="N"),AND(CZ490=0,AF490="B"),AND(CZ490=0,LEFT(TRIM(AF490),1)="I")),1,0))),"")</f>
        <v/>
      </c>
      <c r="EC490" s="23" t="str">
        <f t="shared" si="288"/>
        <v/>
      </c>
      <c r="ED490" s="23" t="str">
        <f>+IF(LEN($I490)&gt;5,IF(ISERROR(VLOOKUP(AH490,'CODIGO PAGO'!$B$2:$B$20,1,0)),1,IF(OR(AND(DB490=1,AH490&lt;&gt;"N"),AND(DB490=3,AH490&lt;&gt;"B"),AND(DB490=2,LEFT(TRIM(AH490),1)&lt;&gt;"I")),1,IF(OR(AND(DB490=0,AH490="N"),AND(DB490=0,AH490="B"),AND(DB490=0,LEFT(TRIM(AH490),1)="I")),1,0))),"")</f>
        <v/>
      </c>
      <c r="EE490" s="23" t="str">
        <f t="shared" si="289"/>
        <v/>
      </c>
      <c r="EF490" s="23" t="str">
        <f>+IF(LEN($I490)&gt;5,IF(ISERROR(VLOOKUP(AJ490,'CODIGO PAGO'!$B$2:$B$20,1,0)),1,IF(OR(AND(DD490=1,AJ490&lt;&gt;"N"),AND(DD490=3,AJ490&lt;&gt;"B"),AND(DD490=2,LEFT(TRIM(AJ490),1)&lt;&gt;"I")),1,IF(OR(AND(DD490=0,AJ490="N"),AND(DD490=0,AJ490="B"),AND(DD490=0,LEFT(TRIM(AJ490),1)="I")),1,0))),"")</f>
        <v/>
      </c>
      <c r="EG490" s="23" t="str">
        <f t="shared" si="290"/>
        <v/>
      </c>
      <c r="EH490" s="23" t="str">
        <f>+IF(LEN($I490)&gt;5,IF(ISERROR(VLOOKUP(AL490,'CODIGO PAGO'!$B$2:$B$20,1,0)),1,IF(OR(AND(DF490=1,AL490&lt;&gt;"N"),AND(DF490=3,AL490&lt;&gt;"B"),AND(DF490=2,LEFT(TRIM(AL490),1)&lt;&gt;"I")),1,IF(OR(AND(DF490=0,AL490="N"),AND(DF490=0,AL490="B"),AND(DF490=0,LEFT(TRIM(AL490),1)="I")),1,0))),"")</f>
        <v/>
      </c>
      <c r="EI490" s="23" t="str">
        <f t="shared" si="291"/>
        <v/>
      </c>
      <c r="EJ490" s="23" t="str">
        <f>+IF(LEN($I490)&gt;5,IF(ISERROR(VLOOKUP(AN490,'CODIGO PAGO'!$B$2:$B$20,1,0)),1,IF(OR(AND(DH490=1,AN490&lt;&gt;"N"),AND(DH490=3,AN490&lt;&gt;"B"),AND(DH490=2,LEFT(TRIM(AN490),1)&lt;&gt;"I")),1,IF(OR(AND(DH490=0,AN490="N"),AND(DH490=0,AN490="B"),AND(DH490=0,LEFT(TRIM(AN490),1)="I")),1,0))),"")</f>
        <v/>
      </c>
      <c r="EK490" s="23" t="str">
        <f t="shared" si="292"/>
        <v/>
      </c>
      <c r="EL490" s="24" t="str">
        <f t="shared" si="293"/>
        <v/>
      </c>
    </row>
    <row r="491" spans="1:142" s="26" customFormat="1">
      <c r="A491" s="15" t="str">
        <f t="shared" si="259"/>
        <v/>
      </c>
      <c r="B491" s="1" t="str">
        <f>+IF(LEN(I491)&gt;5,'CODIGO PAGO'!$B$28,"")</f>
        <v/>
      </c>
      <c r="C491" s="1" t="str">
        <f>+IF(LEN($I491)&gt;5,BD!D491,"")</f>
        <v/>
      </c>
      <c r="D491" s="168" t="str">
        <f>+IF(LEN($I491)&gt;5,BD!A491,"")</f>
        <v/>
      </c>
      <c r="E491" s="1" t="str">
        <f>+IF(LEN($I491)&gt;5,BD!B491,"")</f>
        <v/>
      </c>
      <c r="F491" s="1" t="str">
        <f>+IF(LEN($I491)&gt;5,BD!C491,"")</f>
        <v/>
      </c>
      <c r="G491" s="141"/>
      <c r="H491" s="141"/>
      <c r="I491" s="1" t="str">
        <f>+IF(LEN(BD!G491)&gt;5,BD!G491,"")</f>
        <v/>
      </c>
      <c r="J491" s="167" t="str">
        <f>+IF(LEN($I491)&gt;5,BD!E491,"")</f>
        <v/>
      </c>
      <c r="K491" s="6" t="str">
        <f t="shared" si="260"/>
        <v/>
      </c>
      <c r="L491" s="87" t="str">
        <f>+IF(LEN($I491)&gt;5,BD!H491,"")</f>
        <v/>
      </c>
      <c r="M491" s="40" t="str">
        <f t="shared" si="261"/>
        <v/>
      </c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4" t="str">
        <f t="shared" si="262"/>
        <v/>
      </c>
      <c r="AQ491" s="5" t="str">
        <f t="shared" si="263"/>
        <v/>
      </c>
      <c r="AR491" s="91" t="str">
        <f t="shared" si="264"/>
        <v/>
      </c>
      <c r="AS491" s="5" t="str">
        <f t="shared" si="265"/>
        <v/>
      </c>
      <c r="AT491" s="91" t="str">
        <f t="shared" si="266"/>
        <v/>
      </c>
      <c r="AU491" s="4" t="str">
        <f t="shared" si="267"/>
        <v/>
      </c>
      <c r="AV491" s="4" t="str">
        <f t="shared" si="268"/>
        <v/>
      </c>
      <c r="AW491" s="4" t="str">
        <f t="shared" si="269"/>
        <v/>
      </c>
      <c r="AX491" s="4" t="str">
        <f t="shared" si="270"/>
        <v/>
      </c>
      <c r="AY491" s="88" t="str">
        <f t="shared" si="271"/>
        <v/>
      </c>
      <c r="AZ491" s="17" t="str">
        <f t="shared" si="272"/>
        <v/>
      </c>
      <c r="BA491" s="18" t="str">
        <f t="shared" si="273"/>
        <v/>
      </c>
      <c r="BB491" s="19" t="str">
        <f>+IF(LEN(I491)&gt;5,IF(INT(RIGHT(B491,1))=9,0.5*L491*AY491,INT(MID(B491,5,LEN(B491)-4))*L491)+IFERROR(VLOOKUP(I491,AJUSTES!$A$1:$I$50,9,0),0),"")</f>
        <v/>
      </c>
      <c r="BC491" s="12"/>
      <c r="BD491" s="19" t="str">
        <f t="shared" si="274"/>
        <v/>
      </c>
      <c r="BE491" s="18" t="str">
        <f t="shared" si="275"/>
        <v/>
      </c>
      <c r="BF491" s="139" t="str">
        <f t="shared" si="276"/>
        <v/>
      </c>
      <c r="BG491" s="114"/>
      <c r="BH491" s="18" t="str">
        <f t="shared" si="277"/>
        <v/>
      </c>
      <c r="BI491" s="13"/>
      <c r="BJ491" s="12"/>
      <c r="BK491" s="12"/>
      <c r="BL491" s="145"/>
      <c r="BM491" s="12"/>
      <c r="BN491" s="12"/>
      <c r="BO491" s="12"/>
      <c r="BP491" s="12"/>
      <c r="BQ491" s="12"/>
      <c r="BR491" s="12"/>
      <c r="BS491" s="146"/>
      <c r="BT491" s="14"/>
      <c r="BU491" s="12"/>
      <c r="BV491" s="12"/>
      <c r="BW491" s="12"/>
      <c r="BX491" s="12"/>
      <c r="BY491" s="12"/>
      <c r="BZ491" s="144"/>
      <c r="CA491" s="107" t="str">
        <f>+IF(LEN($I491)&gt;5,IF(BD!F491="N/A","",BD!F491),"")</f>
        <v/>
      </c>
      <c r="CB491" s="21"/>
      <c r="CC491" s="147"/>
      <c r="CD491" s="148"/>
      <c r="CE491" s="8" t="str">
        <f>+IF(LEN(I491)&gt;5,BD!M491,"")</f>
        <v/>
      </c>
      <c r="CF491" s="16" t="str">
        <f>+IF(LEN(I491)&gt;5,BD!N491,"")</f>
        <v/>
      </c>
      <c r="CG491" s="3" t="str">
        <f t="shared" si="278"/>
        <v/>
      </c>
      <c r="CH491" s="23" t="str">
        <f>+IF(AND(LEN($I491)&gt;5),IF(AND($J491&gt;N$1,$J491&lt;=$AO$1),1,IF((COUNTIFS(INCAPACIDADES!$C$1:$C$51,$I491,INCAPACIDADES!K$1:K$51,N$1))&gt;0,2,IF(VLOOKUP($C491,BD!$D$1:$F$501,3,0)&gt;N$1,0,3))),"")</f>
        <v/>
      </c>
      <c r="CI491" s="23" t="str">
        <f>+IF(AND(LEN($I491)&gt;5),IF(AND($J491&gt;O$1,$J491&lt;=$AO$1),1,IF((COUNTIFS(INCAPACIDADES!$C$1:$C$51,$I491,INCAPACIDADES!L$1:L$51,O$1))&gt;0,2,IF(VLOOKUP($C491,BD!$D$1:$F$501,3,0)&gt;O$1,0,3))),"")</f>
        <v/>
      </c>
      <c r="CJ491" s="23" t="str">
        <f>+IF(AND(LEN($I491)&gt;5),IF(AND($J491&gt;P$1,$J491&lt;=$AO$1),1,IF((COUNTIFS(INCAPACIDADES!$C$1:$C$51,$I491,INCAPACIDADES!M$1:M$51,P$1))&gt;0,2,IF(VLOOKUP($C491,BD!$D$1:$F$501,3,0)&gt;P$1,0,3))),"")</f>
        <v/>
      </c>
      <c r="CK491" s="23" t="str">
        <f>+IF(AND(LEN($I491)&gt;5),IF(AND($J491&gt;Q$1,$J491&lt;=$AO$1),1,IF((COUNTIFS(INCAPACIDADES!$C$1:$C$51,$I491,INCAPACIDADES!N$1:N$51,Q$1))&gt;0,2,IF(VLOOKUP($C491,BD!$D$1:$F$501,3,0)&gt;Q$1,0,3))),"")</f>
        <v/>
      </c>
      <c r="CL491" s="23" t="str">
        <f>+IF(AND(LEN($I491)&gt;5),IF(AND($J491&gt;R$1,$J491&lt;=$AO$1),1,IF((COUNTIFS(INCAPACIDADES!$C$1:$C$51,$I491,INCAPACIDADES!O$1:O$51,R$1))&gt;0,2,IF(VLOOKUP($C491,BD!$D$1:$F$501,3,0)&gt;R$1,0,3))),"")</f>
        <v/>
      </c>
      <c r="CM491" s="23" t="str">
        <f>+IF(AND(LEN($I491)&gt;5),IF(AND($J491&gt;S$1,$J491&lt;=$AO$1),1,IF((COUNTIFS(INCAPACIDADES!$C$1:$C$51,$I491,INCAPACIDADES!P$1:P$51,S$1))&gt;0,2,IF(VLOOKUP($C491,BD!$D$1:$F$501,3,0)&gt;S$1,0,3))),"")</f>
        <v/>
      </c>
      <c r="CN491" s="23" t="str">
        <f>+IF(AND(LEN($I491)&gt;5),IF(AND($J491&gt;T$1,$J491&lt;=$AO$1),1,IF((COUNTIFS(INCAPACIDADES!$C$1:$C$51,$I491,INCAPACIDADES!Q$1:Q$51,T$1))&gt;0,2,IF(VLOOKUP($C491,BD!$D$1:$F$501,3,0)&gt;T$1,0,3))),"")</f>
        <v/>
      </c>
      <c r="CO491" s="23" t="str">
        <f>+IF(AND(LEN($I491)&gt;5),IF(AND($J491&gt;U$1,$J491&lt;=$AO$1),1,IF((COUNTIFS(INCAPACIDADES!$C$1:$C$51,$I491,INCAPACIDADES!R$1:R$51,U$1))&gt;0,2,IF(VLOOKUP($C491,BD!$D$1:$F$501,3,0)&gt;U$1,0,3))),"")</f>
        <v/>
      </c>
      <c r="CP491" s="23" t="str">
        <f>+IF(AND(LEN($I491)&gt;5),IF(AND($J491&gt;V$1,$J491&lt;=$AO$1),1,IF((COUNTIFS(INCAPACIDADES!$C$1:$C$51,$I491,INCAPACIDADES!S$1:S$51,V$1))&gt;0,2,IF(VLOOKUP($C491,BD!$D$1:$F$501,3,0)&gt;V$1,0,3))),"")</f>
        <v/>
      </c>
      <c r="CQ491" s="23" t="str">
        <f>+IF(AND(LEN($I491)&gt;5),IF(AND($J491&gt;W$1,$J491&lt;=$AO$1),1,IF((COUNTIFS(INCAPACIDADES!$C$1:$C$51,$I491,INCAPACIDADES!T$1:T$51,W$1))&gt;0,2,IF(VLOOKUP($C491,BD!$D$1:$F$501,3,0)&gt;W$1,0,3))),"")</f>
        <v/>
      </c>
      <c r="CR491" s="23" t="str">
        <f>+IF(AND(LEN($I491)&gt;5),IF(AND($J491&gt;X$1,$J491&lt;=$AO$1),1,IF((COUNTIFS(INCAPACIDADES!$C$1:$C$51,$I491,INCAPACIDADES!U$1:U$51,X$1))&gt;0,2,IF(VLOOKUP($C491,BD!$D$1:$F$501,3,0)&gt;X$1,0,3))),"")</f>
        <v/>
      </c>
      <c r="CS491" s="23" t="str">
        <f>+IF(AND(LEN($I491)&gt;5),IF(AND($J491&gt;Y$1,$J491&lt;=$AO$1),1,IF((COUNTIFS(INCAPACIDADES!$C$1:$C$51,$I491,INCAPACIDADES!V$1:V$51,Y$1))&gt;0,2,IF(VLOOKUP($C491,BD!$D$1:$F$501,3,0)&gt;Y$1,0,3))),"")</f>
        <v/>
      </c>
      <c r="CT491" s="23" t="str">
        <f>+IF(AND(LEN($I491)&gt;5),IF(AND($J491&gt;Z$1,$J491&lt;=$AO$1),1,IF((COUNTIFS(INCAPACIDADES!$C$1:$C$51,$I491,INCAPACIDADES!W$1:W$51,Z$1))&gt;0,2,IF(VLOOKUP($C491,BD!$D$1:$F$501,3,0)&gt;Z$1,0,3))),"")</f>
        <v/>
      </c>
      <c r="CU491" s="23" t="str">
        <f>+IF(AND(LEN($I491)&gt;5),IF(AND($J491&gt;AA$1,$J491&lt;=$AO$1),1,IF((COUNTIFS(INCAPACIDADES!$C$1:$C$51,$I491,INCAPACIDADES!X$1:X$51,AA$1))&gt;0,2,IF(VLOOKUP($C491,BD!$D$1:$F$501,3,0)&gt;AA$1,0,3))),"")</f>
        <v/>
      </c>
      <c r="CV491" s="23" t="str">
        <f>+IF(AND(LEN($I491)&gt;5),IF(AND($J491&gt;AB$1,$J491&lt;=$AO$1),1,IF((COUNTIFS(INCAPACIDADES!$C$1:$C$51,$I491,INCAPACIDADES!Y$1:Y$51,AB$1))&gt;0,2,IF(VLOOKUP($C491,BD!$D$1:$F$501,3,0)&gt;AB$1,0,3))),"")</f>
        <v/>
      </c>
      <c r="CW491" s="23" t="str">
        <f>+IF(AND(LEN($I491)&gt;5),IF(AND($J491&gt;AC$1,$J491&lt;=$AO$1),1,IF((COUNTIFS(INCAPACIDADES!$C$1:$C$51,$I491,INCAPACIDADES!Z$1:Z$51,AC$1))&gt;0,2,IF(VLOOKUP($C491,BD!$D$1:$F$501,3,0)&gt;AC$1,0,3))),"")</f>
        <v/>
      </c>
      <c r="CX491" s="23" t="str">
        <f>+IF(AND(LEN($I491)&gt;5),IF(AND($J491&gt;AD$1,$J491&lt;=$AO$1),1,IF((COUNTIFS(INCAPACIDADES!$C$1:$C$51,$I491,INCAPACIDADES!AA$1:AA$51,AD$1))&gt;0,2,IF(VLOOKUP($C491,BD!$D$1:$F$501,3,0)&gt;AD$1,0,3))),"")</f>
        <v/>
      </c>
      <c r="CY491" s="23" t="str">
        <f>+IF(AND(LEN($I491)&gt;5),IF(AND($J491&gt;AE$1,$J491&lt;=$AO$1),1,IF((COUNTIFS(INCAPACIDADES!$C$1:$C$51,$I491,INCAPACIDADES!AB$1:AB$51,AE$1))&gt;0,2,IF(VLOOKUP($C491,BD!$D$1:$F$501,3,0)&gt;AE$1,0,3))),"")</f>
        <v/>
      </c>
      <c r="CZ491" s="23" t="str">
        <f>+IF(AND(LEN($I491)&gt;5),IF(AND($J491&gt;AF$1,$J491&lt;=$AO$1),1,IF((COUNTIFS(INCAPACIDADES!$C$1:$C$51,$I491,INCAPACIDADES!AC$1:AC$51,AF$1))&gt;0,2,IF(VLOOKUP($C491,BD!$D$1:$F$501,3,0)&gt;AF$1,0,3))),"")</f>
        <v/>
      </c>
      <c r="DA491" s="23" t="str">
        <f>+IF(AND(LEN($I491)&gt;5),IF(AND($J491&gt;AG$1,$J491&lt;=$AO$1),1,IF((COUNTIFS(INCAPACIDADES!$C$1:$C$51,$I491,INCAPACIDADES!AD$1:AD$51,AG$1))&gt;0,2,IF(VLOOKUP($C491,BD!$D$1:$F$501,3,0)&gt;AG$1,0,3))),"")</f>
        <v/>
      </c>
      <c r="DB491" s="23" t="str">
        <f>+IF(AND(LEN($I491)&gt;5),IF(AND($J491&gt;AH$1,$J491&lt;=$AO$1),1,IF((COUNTIFS(INCAPACIDADES!$C$1:$C$51,$I491,INCAPACIDADES!AE$1:AE$51,AH$1))&gt;0,2,IF(VLOOKUP($C491,BD!$D$1:$F$501,3,0)&gt;AH$1,0,3))),"")</f>
        <v/>
      </c>
      <c r="DC491" s="23" t="str">
        <f>+IF(AND(LEN($I491)&gt;5),IF(AND($J491&gt;AI$1,$J491&lt;=$AO$1),1,IF((COUNTIFS(INCAPACIDADES!$C$1:$C$51,$I491,INCAPACIDADES!AF$1:AF$51,AI$1))&gt;0,2,IF(VLOOKUP($C491,BD!$D$1:$F$501,3,0)&gt;AI$1,0,3))),"")</f>
        <v/>
      </c>
      <c r="DD491" s="23" t="str">
        <f>+IF(AND(LEN($I491)&gt;5),IF(AND($J491&gt;AJ$1,$J491&lt;=$AO$1),1,IF((COUNTIFS(INCAPACIDADES!$C$1:$C$51,$I491,INCAPACIDADES!AG$1:AG$51,AJ$1))&gt;0,2,IF(VLOOKUP($C491,BD!$D$1:$F$501,3,0)&gt;AJ$1,0,3))),"")</f>
        <v/>
      </c>
      <c r="DE491" s="23" t="str">
        <f>+IF(AND(LEN($I491)&gt;5),IF(AND($J491&gt;AK$1,$J491&lt;=$AO$1),1,IF((COUNTIFS(INCAPACIDADES!$C$1:$C$51,$I491,INCAPACIDADES!AH$1:AH$51,AK$1))&gt;0,2,IF(VLOOKUP($C491,BD!$D$1:$F$501,3,0)&gt;AK$1,0,3))),"")</f>
        <v/>
      </c>
      <c r="DF491" s="23" t="str">
        <f>+IF(AND(LEN($I491)&gt;5),IF(AND($J491&gt;AL$1,$J491&lt;=$AO$1),1,IF((COUNTIFS(INCAPACIDADES!$C$1:$C$51,$I491,INCAPACIDADES!AI$1:AI$51,AL$1))&gt;0,2,IF(VLOOKUP($C491,BD!$D$1:$F$501,3,0)&gt;AL$1,0,3))),"")</f>
        <v/>
      </c>
      <c r="DG491" s="23" t="str">
        <f>+IF(AND(LEN($I491)&gt;5),IF(AND($J491&gt;AM$1,$J491&lt;=$AO$1),1,IF((COUNTIFS(INCAPACIDADES!$C$1:$C$51,$I491,INCAPACIDADES!AJ$1:AJ$51,AM$1))&gt;0,2,IF(VLOOKUP($C491,BD!$D$1:$F$501,3,0)&gt;AM$1,0,3))),"")</f>
        <v/>
      </c>
      <c r="DH491" s="23" t="str">
        <f>+IF(AND(LEN($I491)&gt;5),IF(AND($J491&gt;AN$1,$J491&lt;=$AO$1),1,IF((COUNTIFS(INCAPACIDADES!$C$1:$C$51,$I491,INCAPACIDADES!AK$1:AK$51,AN$1))&gt;0,2,IF(VLOOKUP($C491,BD!$D$1:$F$501,3,0)&gt;AN$1,0,3))),"")</f>
        <v/>
      </c>
      <c r="DI491" s="23" t="str">
        <f>+IF(AND(LEN($I491)&gt;5),IF(AND($J491&gt;AO$1,$J491&lt;=$AO$1),1,IF((COUNTIFS(INCAPACIDADES!$C$1:$C$51,$I491,INCAPACIDADES!AL$1:AL$51,AO$1))&gt;0,2,IF(VLOOKUP($C491,BD!$D$1:$F$501,3,0)&gt;AO$1,0,3))),"")</f>
        <v/>
      </c>
      <c r="DJ491" s="23" t="str">
        <f>+IF(LEN($I491)&gt;5,IF(ISERROR(VLOOKUP(N491,'CODIGO PAGO'!$B$2:$B$20,1,0)),1,IF(OR(AND(CH491=1,N491&lt;&gt;"N"),AND(CH491=3,N491&lt;&gt;"B"),AND(CH491=2,LEFT(TRIM(N491),1)&lt;&gt;"I")),1,IF(OR(AND(CH491=0,N491="N"),AND(CH491=0,N491="B"),AND(CH491=0,LEFT(TRIM(N491),1)="I")),1,0))),"")</f>
        <v/>
      </c>
      <c r="DK491" s="23" t="str">
        <f t="shared" si="279"/>
        <v/>
      </c>
      <c r="DL491" s="23" t="str">
        <f>+IF(LEN($I491)&gt;5,IF(ISERROR(VLOOKUP(P491,'CODIGO PAGO'!$B$2:$B$20,1,0)),1,IF(OR(AND(CJ491=1,P491&lt;&gt;"N"),AND(CJ491=3,P491&lt;&gt;"B"),AND(CJ491=2,LEFT(TRIM(P491),1)&lt;&gt;"I")),1,IF(OR(AND(CJ491=0,P491="N"),AND(CJ491=0,P491="B"),AND(CJ491=0,LEFT(TRIM(P491),1)="I")),1,0))),"")</f>
        <v/>
      </c>
      <c r="DM491" s="23" t="str">
        <f t="shared" si="280"/>
        <v/>
      </c>
      <c r="DN491" s="23" t="str">
        <f>+IF(LEN($I491)&gt;5,IF(ISERROR(VLOOKUP(R491,'CODIGO PAGO'!$B$2:$B$20,1,0)),1,IF(OR(AND(CL491=1,R491&lt;&gt;"N"),AND(CL491=3,R491&lt;&gt;"B"),AND(CL491=2,LEFT(TRIM(R491),1)&lt;&gt;"I")),1,IF(OR(AND(CL491=0,R491="N"),AND(CL491=0,R491="B"),AND(CL491=0,LEFT(TRIM(R491),1)="I")),1,0))),"")</f>
        <v/>
      </c>
      <c r="DO491" s="23" t="str">
        <f t="shared" si="281"/>
        <v/>
      </c>
      <c r="DP491" s="23" t="str">
        <f>+IF(LEN($I491)&gt;5,IF(ISERROR(VLOOKUP(T491,'CODIGO PAGO'!$B$2:$B$20,1,0)),1,IF(OR(AND(CN491=1,T491&lt;&gt;"N"),AND(CN491=3,T491&lt;&gt;"B"),AND(CN491=2,LEFT(TRIM(T491),1)&lt;&gt;"I")),1,IF(OR(AND(CN491=0,T491="N"),AND(CN491=0,T491="B"),AND(CN491=0,LEFT(TRIM(T491),1)="I")),1,0))),"")</f>
        <v/>
      </c>
      <c r="DQ491" s="23" t="str">
        <f t="shared" si="282"/>
        <v/>
      </c>
      <c r="DR491" s="23" t="str">
        <f>+IF(LEN($I491)&gt;5,IF(ISERROR(VLOOKUP(V491,'CODIGO PAGO'!$B$2:$B$20,1,0)),1,IF(OR(AND(CP491=1,V491&lt;&gt;"N"),AND(CP491=3,V491&lt;&gt;"B"),AND(CP491=2,LEFT(TRIM(V491),1)&lt;&gt;"I")),1,IF(OR(AND(CP491=0,V491="N"),AND(CP491=0,V491="B"),AND(CP491=0,LEFT(TRIM(V491),1)="I")),1,0))),"")</f>
        <v/>
      </c>
      <c r="DS491" s="23" t="str">
        <f t="shared" si="283"/>
        <v/>
      </c>
      <c r="DT491" s="23" t="str">
        <f>+IF(LEN($I491)&gt;5,IF(ISERROR(VLOOKUP(X491,'CODIGO PAGO'!$B$2:$B$20,1,0)),1,IF(OR(AND(CR491=1,X491&lt;&gt;"N"),AND(CR491=3,X491&lt;&gt;"B"),AND(CR491=2,LEFT(TRIM(X491),1)&lt;&gt;"I")),1,IF(OR(AND(CR491=0,X491="N"),AND(CR491=0,X491="B"),AND(CR491=0,LEFT(TRIM(X491),1)="I")),1,0))),"")</f>
        <v/>
      </c>
      <c r="DU491" s="23" t="str">
        <f t="shared" si="284"/>
        <v/>
      </c>
      <c r="DV491" s="23" t="str">
        <f>+IF(LEN($I491)&gt;5,IF(ISERROR(VLOOKUP(Z491,'CODIGO PAGO'!$B$2:$B$20,1,0)),1,IF(OR(AND(CT491=1,Z491&lt;&gt;"N"),AND(CT491=3,Z491&lt;&gt;"B"),AND(CT491=2,LEFT(TRIM(Z491),1)&lt;&gt;"I")),1,IF(OR(AND(CT491=0,Z491="N"),AND(CT491=0,Z491="B"),AND(CT491=0,LEFT(TRIM(Z491),1)="I")),1,0))),"")</f>
        <v/>
      </c>
      <c r="DW491" s="23" t="str">
        <f t="shared" si="285"/>
        <v/>
      </c>
      <c r="DX491" s="23" t="str">
        <f>+IF(LEN($I491)&gt;5,IF(ISERROR(VLOOKUP(AB491,'CODIGO PAGO'!$B$2:$B$20,1,0)),1,IF(OR(AND(CV491=1,AB491&lt;&gt;"N"),AND(CV491=3,AB491&lt;&gt;"B"),AND(CV491=2,LEFT(TRIM(AB491),1)&lt;&gt;"I")),1,IF(OR(AND(CV491=0,AB491="N"),AND(CV491=0,AB491="B"),AND(CV491=0,LEFT(TRIM(AB491),1)="I")),1,0))),"")</f>
        <v/>
      </c>
      <c r="DY491" s="23" t="str">
        <f t="shared" si="286"/>
        <v/>
      </c>
      <c r="DZ491" s="23" t="str">
        <f>+IF(LEN($I491)&gt;5,IF(ISERROR(VLOOKUP(AD491,'CODIGO PAGO'!$B$2:$B$20,1,0)),1,IF(OR(AND(CX491=1,AD491&lt;&gt;"N"),AND(CX491=3,AD491&lt;&gt;"B"),AND(CX491=2,LEFT(TRIM(AD491),1)&lt;&gt;"I")),1,IF(OR(AND(CX491=0,AD491="N"),AND(CX491=0,AD491="B"),AND(CX491=0,LEFT(TRIM(AD491),1)="I")),1,0))),"")</f>
        <v/>
      </c>
      <c r="EA491" s="23" t="str">
        <f t="shared" si="287"/>
        <v/>
      </c>
      <c r="EB491" s="23" t="str">
        <f>+IF(LEN($I491)&gt;5,IF(ISERROR(VLOOKUP(AF491,'CODIGO PAGO'!$B$2:$B$20,1,0)),1,IF(OR(AND(CZ491=1,AF491&lt;&gt;"N"),AND(CZ491=3,AF491&lt;&gt;"B"),AND(CZ491=2,LEFT(TRIM(AF491),1)&lt;&gt;"I")),1,IF(OR(AND(CZ491=0,AF491="N"),AND(CZ491=0,AF491="B"),AND(CZ491=0,LEFT(TRIM(AF491),1)="I")),1,0))),"")</f>
        <v/>
      </c>
      <c r="EC491" s="23" t="str">
        <f t="shared" si="288"/>
        <v/>
      </c>
      <c r="ED491" s="23" t="str">
        <f>+IF(LEN($I491)&gt;5,IF(ISERROR(VLOOKUP(AH491,'CODIGO PAGO'!$B$2:$B$20,1,0)),1,IF(OR(AND(DB491=1,AH491&lt;&gt;"N"),AND(DB491=3,AH491&lt;&gt;"B"),AND(DB491=2,LEFT(TRIM(AH491),1)&lt;&gt;"I")),1,IF(OR(AND(DB491=0,AH491="N"),AND(DB491=0,AH491="B"),AND(DB491=0,LEFT(TRIM(AH491),1)="I")),1,0))),"")</f>
        <v/>
      </c>
      <c r="EE491" s="23" t="str">
        <f t="shared" si="289"/>
        <v/>
      </c>
      <c r="EF491" s="23" t="str">
        <f>+IF(LEN($I491)&gt;5,IF(ISERROR(VLOOKUP(AJ491,'CODIGO PAGO'!$B$2:$B$20,1,0)),1,IF(OR(AND(DD491=1,AJ491&lt;&gt;"N"),AND(DD491=3,AJ491&lt;&gt;"B"),AND(DD491=2,LEFT(TRIM(AJ491),1)&lt;&gt;"I")),1,IF(OR(AND(DD491=0,AJ491="N"),AND(DD491=0,AJ491="B"),AND(DD491=0,LEFT(TRIM(AJ491),1)="I")),1,0))),"")</f>
        <v/>
      </c>
      <c r="EG491" s="23" t="str">
        <f t="shared" si="290"/>
        <v/>
      </c>
      <c r="EH491" s="23" t="str">
        <f>+IF(LEN($I491)&gt;5,IF(ISERROR(VLOOKUP(AL491,'CODIGO PAGO'!$B$2:$B$20,1,0)),1,IF(OR(AND(DF491=1,AL491&lt;&gt;"N"),AND(DF491=3,AL491&lt;&gt;"B"),AND(DF491=2,LEFT(TRIM(AL491),1)&lt;&gt;"I")),1,IF(OR(AND(DF491=0,AL491="N"),AND(DF491=0,AL491="B"),AND(DF491=0,LEFT(TRIM(AL491),1)="I")),1,0))),"")</f>
        <v/>
      </c>
      <c r="EI491" s="23" t="str">
        <f t="shared" si="291"/>
        <v/>
      </c>
      <c r="EJ491" s="23" t="str">
        <f>+IF(LEN($I491)&gt;5,IF(ISERROR(VLOOKUP(AN491,'CODIGO PAGO'!$B$2:$B$20,1,0)),1,IF(OR(AND(DH491=1,AN491&lt;&gt;"N"),AND(DH491=3,AN491&lt;&gt;"B"),AND(DH491=2,LEFT(TRIM(AN491),1)&lt;&gt;"I")),1,IF(OR(AND(DH491=0,AN491="N"),AND(DH491=0,AN491="B"),AND(DH491=0,LEFT(TRIM(AN491),1)="I")),1,0))),"")</f>
        <v/>
      </c>
      <c r="EK491" s="23" t="str">
        <f t="shared" si="292"/>
        <v/>
      </c>
      <c r="EL491" s="24" t="str">
        <f t="shared" si="293"/>
        <v/>
      </c>
    </row>
    <row r="492" spans="1:142" s="26" customFormat="1">
      <c r="A492" s="15" t="str">
        <f t="shared" si="259"/>
        <v/>
      </c>
      <c r="B492" s="1" t="str">
        <f>+IF(LEN(I492)&gt;5,'CODIGO PAGO'!$B$28,"")</f>
        <v/>
      </c>
      <c r="C492" s="1" t="str">
        <f>+IF(LEN($I492)&gt;5,BD!D492,"")</f>
        <v/>
      </c>
      <c r="D492" s="168" t="str">
        <f>+IF(LEN($I492)&gt;5,BD!A492,"")</f>
        <v/>
      </c>
      <c r="E492" s="1" t="str">
        <f>+IF(LEN($I492)&gt;5,BD!B492,"")</f>
        <v/>
      </c>
      <c r="F492" s="1" t="str">
        <f>+IF(LEN($I492)&gt;5,BD!C492,"")</f>
        <v/>
      </c>
      <c r="G492" s="141"/>
      <c r="H492" s="141"/>
      <c r="I492" s="1" t="str">
        <f>+IF(LEN(BD!G492)&gt;5,BD!G492,"")</f>
        <v/>
      </c>
      <c r="J492" s="167" t="str">
        <f>+IF(LEN($I492)&gt;5,BD!E492,"")</f>
        <v/>
      </c>
      <c r="K492" s="6" t="str">
        <f t="shared" si="260"/>
        <v/>
      </c>
      <c r="L492" s="87" t="str">
        <f>+IF(LEN($I492)&gt;5,BD!H492,"")</f>
        <v/>
      </c>
      <c r="M492" s="40" t="str">
        <f t="shared" si="261"/>
        <v/>
      </c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4" t="str">
        <f t="shared" si="262"/>
        <v/>
      </c>
      <c r="AQ492" s="5" t="str">
        <f t="shared" si="263"/>
        <v/>
      </c>
      <c r="AR492" s="91" t="str">
        <f t="shared" si="264"/>
        <v/>
      </c>
      <c r="AS492" s="5" t="str">
        <f t="shared" si="265"/>
        <v/>
      </c>
      <c r="AT492" s="91" t="str">
        <f t="shared" si="266"/>
        <v/>
      </c>
      <c r="AU492" s="4" t="str">
        <f t="shared" si="267"/>
        <v/>
      </c>
      <c r="AV492" s="4" t="str">
        <f t="shared" si="268"/>
        <v/>
      </c>
      <c r="AW492" s="4" t="str">
        <f t="shared" si="269"/>
        <v/>
      </c>
      <c r="AX492" s="4" t="str">
        <f t="shared" si="270"/>
        <v/>
      </c>
      <c r="AY492" s="88" t="str">
        <f t="shared" si="271"/>
        <v/>
      </c>
      <c r="AZ492" s="17" t="str">
        <f t="shared" si="272"/>
        <v/>
      </c>
      <c r="BA492" s="18" t="str">
        <f t="shared" si="273"/>
        <v/>
      </c>
      <c r="BB492" s="19" t="str">
        <f>+IF(LEN(I492)&gt;5,IF(INT(RIGHT(B492,1))=9,0.5*L492*AY492,INT(MID(B492,5,LEN(B492)-4))*L492)+IFERROR(VLOOKUP(I492,AJUSTES!$A$1:$I$50,9,0),0),"")</f>
        <v/>
      </c>
      <c r="BC492" s="12"/>
      <c r="BD492" s="19" t="str">
        <f t="shared" si="274"/>
        <v/>
      </c>
      <c r="BE492" s="18" t="str">
        <f t="shared" si="275"/>
        <v/>
      </c>
      <c r="BF492" s="139" t="str">
        <f t="shared" si="276"/>
        <v/>
      </c>
      <c r="BG492" s="114"/>
      <c r="BH492" s="18" t="str">
        <f t="shared" si="277"/>
        <v/>
      </c>
      <c r="BI492" s="13"/>
      <c r="BJ492" s="12"/>
      <c r="BK492" s="12"/>
      <c r="BL492" s="145"/>
      <c r="BM492" s="12"/>
      <c r="BN492" s="12"/>
      <c r="BO492" s="12"/>
      <c r="BP492" s="12"/>
      <c r="BQ492" s="12"/>
      <c r="BR492" s="12"/>
      <c r="BS492" s="146"/>
      <c r="BT492" s="14"/>
      <c r="BU492" s="12"/>
      <c r="BV492" s="12"/>
      <c r="BW492" s="12"/>
      <c r="BX492" s="12"/>
      <c r="BY492" s="12"/>
      <c r="BZ492" s="144"/>
      <c r="CA492" s="107" t="str">
        <f>+IF(LEN($I492)&gt;5,IF(BD!F492="N/A","",BD!F492),"")</f>
        <v/>
      </c>
      <c r="CB492" s="21"/>
      <c r="CC492" s="147"/>
      <c r="CD492" s="148"/>
      <c r="CE492" s="8" t="str">
        <f>+IF(LEN(I492)&gt;5,BD!M492,"")</f>
        <v/>
      </c>
      <c r="CF492" s="16" t="str">
        <f>+IF(LEN(I492)&gt;5,BD!N492,"")</f>
        <v/>
      </c>
      <c r="CG492" s="3" t="str">
        <f t="shared" si="278"/>
        <v/>
      </c>
      <c r="CH492" s="23" t="str">
        <f>+IF(AND(LEN($I492)&gt;5),IF(AND($J492&gt;N$1,$J492&lt;=$AO$1),1,IF((COUNTIFS(INCAPACIDADES!$C$1:$C$51,$I492,INCAPACIDADES!K$1:K$51,N$1))&gt;0,2,IF(VLOOKUP($C492,BD!$D$1:$F$501,3,0)&gt;N$1,0,3))),"")</f>
        <v/>
      </c>
      <c r="CI492" s="23" t="str">
        <f>+IF(AND(LEN($I492)&gt;5),IF(AND($J492&gt;O$1,$J492&lt;=$AO$1),1,IF((COUNTIFS(INCAPACIDADES!$C$1:$C$51,$I492,INCAPACIDADES!L$1:L$51,O$1))&gt;0,2,IF(VLOOKUP($C492,BD!$D$1:$F$501,3,0)&gt;O$1,0,3))),"")</f>
        <v/>
      </c>
      <c r="CJ492" s="23" t="str">
        <f>+IF(AND(LEN($I492)&gt;5),IF(AND($J492&gt;P$1,$J492&lt;=$AO$1),1,IF((COUNTIFS(INCAPACIDADES!$C$1:$C$51,$I492,INCAPACIDADES!M$1:M$51,P$1))&gt;0,2,IF(VLOOKUP($C492,BD!$D$1:$F$501,3,0)&gt;P$1,0,3))),"")</f>
        <v/>
      </c>
      <c r="CK492" s="23" t="str">
        <f>+IF(AND(LEN($I492)&gt;5),IF(AND($J492&gt;Q$1,$J492&lt;=$AO$1),1,IF((COUNTIFS(INCAPACIDADES!$C$1:$C$51,$I492,INCAPACIDADES!N$1:N$51,Q$1))&gt;0,2,IF(VLOOKUP($C492,BD!$D$1:$F$501,3,0)&gt;Q$1,0,3))),"")</f>
        <v/>
      </c>
      <c r="CL492" s="23" t="str">
        <f>+IF(AND(LEN($I492)&gt;5),IF(AND($J492&gt;R$1,$J492&lt;=$AO$1),1,IF((COUNTIFS(INCAPACIDADES!$C$1:$C$51,$I492,INCAPACIDADES!O$1:O$51,R$1))&gt;0,2,IF(VLOOKUP($C492,BD!$D$1:$F$501,3,0)&gt;R$1,0,3))),"")</f>
        <v/>
      </c>
      <c r="CM492" s="23" t="str">
        <f>+IF(AND(LEN($I492)&gt;5),IF(AND($J492&gt;S$1,$J492&lt;=$AO$1),1,IF((COUNTIFS(INCAPACIDADES!$C$1:$C$51,$I492,INCAPACIDADES!P$1:P$51,S$1))&gt;0,2,IF(VLOOKUP($C492,BD!$D$1:$F$501,3,0)&gt;S$1,0,3))),"")</f>
        <v/>
      </c>
      <c r="CN492" s="23" t="str">
        <f>+IF(AND(LEN($I492)&gt;5),IF(AND($J492&gt;T$1,$J492&lt;=$AO$1),1,IF((COUNTIFS(INCAPACIDADES!$C$1:$C$51,$I492,INCAPACIDADES!Q$1:Q$51,T$1))&gt;0,2,IF(VLOOKUP($C492,BD!$D$1:$F$501,3,0)&gt;T$1,0,3))),"")</f>
        <v/>
      </c>
      <c r="CO492" s="23" t="str">
        <f>+IF(AND(LEN($I492)&gt;5),IF(AND($J492&gt;U$1,$J492&lt;=$AO$1),1,IF((COUNTIFS(INCAPACIDADES!$C$1:$C$51,$I492,INCAPACIDADES!R$1:R$51,U$1))&gt;0,2,IF(VLOOKUP($C492,BD!$D$1:$F$501,3,0)&gt;U$1,0,3))),"")</f>
        <v/>
      </c>
      <c r="CP492" s="23" t="str">
        <f>+IF(AND(LEN($I492)&gt;5),IF(AND($J492&gt;V$1,$J492&lt;=$AO$1),1,IF((COUNTIFS(INCAPACIDADES!$C$1:$C$51,$I492,INCAPACIDADES!S$1:S$51,V$1))&gt;0,2,IF(VLOOKUP($C492,BD!$D$1:$F$501,3,0)&gt;V$1,0,3))),"")</f>
        <v/>
      </c>
      <c r="CQ492" s="23" t="str">
        <f>+IF(AND(LEN($I492)&gt;5),IF(AND($J492&gt;W$1,$J492&lt;=$AO$1),1,IF((COUNTIFS(INCAPACIDADES!$C$1:$C$51,$I492,INCAPACIDADES!T$1:T$51,W$1))&gt;0,2,IF(VLOOKUP($C492,BD!$D$1:$F$501,3,0)&gt;W$1,0,3))),"")</f>
        <v/>
      </c>
      <c r="CR492" s="23" t="str">
        <f>+IF(AND(LEN($I492)&gt;5),IF(AND($J492&gt;X$1,$J492&lt;=$AO$1),1,IF((COUNTIFS(INCAPACIDADES!$C$1:$C$51,$I492,INCAPACIDADES!U$1:U$51,X$1))&gt;0,2,IF(VLOOKUP($C492,BD!$D$1:$F$501,3,0)&gt;X$1,0,3))),"")</f>
        <v/>
      </c>
      <c r="CS492" s="23" t="str">
        <f>+IF(AND(LEN($I492)&gt;5),IF(AND($J492&gt;Y$1,$J492&lt;=$AO$1),1,IF((COUNTIFS(INCAPACIDADES!$C$1:$C$51,$I492,INCAPACIDADES!V$1:V$51,Y$1))&gt;0,2,IF(VLOOKUP($C492,BD!$D$1:$F$501,3,0)&gt;Y$1,0,3))),"")</f>
        <v/>
      </c>
      <c r="CT492" s="23" t="str">
        <f>+IF(AND(LEN($I492)&gt;5),IF(AND($J492&gt;Z$1,$J492&lt;=$AO$1),1,IF((COUNTIFS(INCAPACIDADES!$C$1:$C$51,$I492,INCAPACIDADES!W$1:W$51,Z$1))&gt;0,2,IF(VLOOKUP($C492,BD!$D$1:$F$501,3,0)&gt;Z$1,0,3))),"")</f>
        <v/>
      </c>
      <c r="CU492" s="23" t="str">
        <f>+IF(AND(LEN($I492)&gt;5),IF(AND($J492&gt;AA$1,$J492&lt;=$AO$1),1,IF((COUNTIFS(INCAPACIDADES!$C$1:$C$51,$I492,INCAPACIDADES!X$1:X$51,AA$1))&gt;0,2,IF(VLOOKUP($C492,BD!$D$1:$F$501,3,0)&gt;AA$1,0,3))),"")</f>
        <v/>
      </c>
      <c r="CV492" s="23" t="str">
        <f>+IF(AND(LEN($I492)&gt;5),IF(AND($J492&gt;AB$1,$J492&lt;=$AO$1),1,IF((COUNTIFS(INCAPACIDADES!$C$1:$C$51,$I492,INCAPACIDADES!Y$1:Y$51,AB$1))&gt;0,2,IF(VLOOKUP($C492,BD!$D$1:$F$501,3,0)&gt;AB$1,0,3))),"")</f>
        <v/>
      </c>
      <c r="CW492" s="23" t="str">
        <f>+IF(AND(LEN($I492)&gt;5),IF(AND($J492&gt;AC$1,$J492&lt;=$AO$1),1,IF((COUNTIFS(INCAPACIDADES!$C$1:$C$51,$I492,INCAPACIDADES!Z$1:Z$51,AC$1))&gt;0,2,IF(VLOOKUP($C492,BD!$D$1:$F$501,3,0)&gt;AC$1,0,3))),"")</f>
        <v/>
      </c>
      <c r="CX492" s="23" t="str">
        <f>+IF(AND(LEN($I492)&gt;5),IF(AND($J492&gt;AD$1,$J492&lt;=$AO$1),1,IF((COUNTIFS(INCAPACIDADES!$C$1:$C$51,$I492,INCAPACIDADES!AA$1:AA$51,AD$1))&gt;0,2,IF(VLOOKUP($C492,BD!$D$1:$F$501,3,0)&gt;AD$1,0,3))),"")</f>
        <v/>
      </c>
      <c r="CY492" s="23" t="str">
        <f>+IF(AND(LEN($I492)&gt;5),IF(AND($J492&gt;AE$1,$J492&lt;=$AO$1),1,IF((COUNTIFS(INCAPACIDADES!$C$1:$C$51,$I492,INCAPACIDADES!AB$1:AB$51,AE$1))&gt;0,2,IF(VLOOKUP($C492,BD!$D$1:$F$501,3,0)&gt;AE$1,0,3))),"")</f>
        <v/>
      </c>
      <c r="CZ492" s="23" t="str">
        <f>+IF(AND(LEN($I492)&gt;5),IF(AND($J492&gt;AF$1,$J492&lt;=$AO$1),1,IF((COUNTIFS(INCAPACIDADES!$C$1:$C$51,$I492,INCAPACIDADES!AC$1:AC$51,AF$1))&gt;0,2,IF(VLOOKUP($C492,BD!$D$1:$F$501,3,0)&gt;AF$1,0,3))),"")</f>
        <v/>
      </c>
      <c r="DA492" s="23" t="str">
        <f>+IF(AND(LEN($I492)&gt;5),IF(AND($J492&gt;AG$1,$J492&lt;=$AO$1),1,IF((COUNTIFS(INCAPACIDADES!$C$1:$C$51,$I492,INCAPACIDADES!AD$1:AD$51,AG$1))&gt;0,2,IF(VLOOKUP($C492,BD!$D$1:$F$501,3,0)&gt;AG$1,0,3))),"")</f>
        <v/>
      </c>
      <c r="DB492" s="23" t="str">
        <f>+IF(AND(LEN($I492)&gt;5),IF(AND($J492&gt;AH$1,$J492&lt;=$AO$1),1,IF((COUNTIFS(INCAPACIDADES!$C$1:$C$51,$I492,INCAPACIDADES!AE$1:AE$51,AH$1))&gt;0,2,IF(VLOOKUP($C492,BD!$D$1:$F$501,3,0)&gt;AH$1,0,3))),"")</f>
        <v/>
      </c>
      <c r="DC492" s="23" t="str">
        <f>+IF(AND(LEN($I492)&gt;5),IF(AND($J492&gt;AI$1,$J492&lt;=$AO$1),1,IF((COUNTIFS(INCAPACIDADES!$C$1:$C$51,$I492,INCAPACIDADES!AF$1:AF$51,AI$1))&gt;0,2,IF(VLOOKUP($C492,BD!$D$1:$F$501,3,0)&gt;AI$1,0,3))),"")</f>
        <v/>
      </c>
      <c r="DD492" s="23" t="str">
        <f>+IF(AND(LEN($I492)&gt;5),IF(AND($J492&gt;AJ$1,$J492&lt;=$AO$1),1,IF((COUNTIFS(INCAPACIDADES!$C$1:$C$51,$I492,INCAPACIDADES!AG$1:AG$51,AJ$1))&gt;0,2,IF(VLOOKUP($C492,BD!$D$1:$F$501,3,0)&gt;AJ$1,0,3))),"")</f>
        <v/>
      </c>
      <c r="DE492" s="23" t="str">
        <f>+IF(AND(LEN($I492)&gt;5),IF(AND($J492&gt;AK$1,$J492&lt;=$AO$1),1,IF((COUNTIFS(INCAPACIDADES!$C$1:$C$51,$I492,INCAPACIDADES!AH$1:AH$51,AK$1))&gt;0,2,IF(VLOOKUP($C492,BD!$D$1:$F$501,3,0)&gt;AK$1,0,3))),"")</f>
        <v/>
      </c>
      <c r="DF492" s="23" t="str">
        <f>+IF(AND(LEN($I492)&gt;5),IF(AND($J492&gt;AL$1,$J492&lt;=$AO$1),1,IF((COUNTIFS(INCAPACIDADES!$C$1:$C$51,$I492,INCAPACIDADES!AI$1:AI$51,AL$1))&gt;0,2,IF(VLOOKUP($C492,BD!$D$1:$F$501,3,0)&gt;AL$1,0,3))),"")</f>
        <v/>
      </c>
      <c r="DG492" s="23" t="str">
        <f>+IF(AND(LEN($I492)&gt;5),IF(AND($J492&gt;AM$1,$J492&lt;=$AO$1),1,IF((COUNTIFS(INCAPACIDADES!$C$1:$C$51,$I492,INCAPACIDADES!AJ$1:AJ$51,AM$1))&gt;0,2,IF(VLOOKUP($C492,BD!$D$1:$F$501,3,0)&gt;AM$1,0,3))),"")</f>
        <v/>
      </c>
      <c r="DH492" s="23" t="str">
        <f>+IF(AND(LEN($I492)&gt;5),IF(AND($J492&gt;AN$1,$J492&lt;=$AO$1),1,IF((COUNTIFS(INCAPACIDADES!$C$1:$C$51,$I492,INCAPACIDADES!AK$1:AK$51,AN$1))&gt;0,2,IF(VLOOKUP($C492,BD!$D$1:$F$501,3,0)&gt;AN$1,0,3))),"")</f>
        <v/>
      </c>
      <c r="DI492" s="23" t="str">
        <f>+IF(AND(LEN($I492)&gt;5),IF(AND($J492&gt;AO$1,$J492&lt;=$AO$1),1,IF((COUNTIFS(INCAPACIDADES!$C$1:$C$51,$I492,INCAPACIDADES!AL$1:AL$51,AO$1))&gt;0,2,IF(VLOOKUP($C492,BD!$D$1:$F$501,3,0)&gt;AO$1,0,3))),"")</f>
        <v/>
      </c>
      <c r="DJ492" s="23" t="str">
        <f>+IF(LEN($I492)&gt;5,IF(ISERROR(VLOOKUP(N492,'CODIGO PAGO'!$B$2:$B$20,1,0)),1,IF(OR(AND(CH492=1,N492&lt;&gt;"N"),AND(CH492=3,N492&lt;&gt;"B"),AND(CH492=2,LEFT(TRIM(N492),1)&lt;&gt;"I")),1,IF(OR(AND(CH492=0,N492="N"),AND(CH492=0,N492="B"),AND(CH492=0,LEFT(TRIM(N492),1)="I")),1,0))),"")</f>
        <v/>
      </c>
      <c r="DK492" s="23" t="str">
        <f t="shared" si="279"/>
        <v/>
      </c>
      <c r="DL492" s="23" t="str">
        <f>+IF(LEN($I492)&gt;5,IF(ISERROR(VLOOKUP(P492,'CODIGO PAGO'!$B$2:$B$20,1,0)),1,IF(OR(AND(CJ492=1,P492&lt;&gt;"N"),AND(CJ492=3,P492&lt;&gt;"B"),AND(CJ492=2,LEFT(TRIM(P492),1)&lt;&gt;"I")),1,IF(OR(AND(CJ492=0,P492="N"),AND(CJ492=0,P492="B"),AND(CJ492=0,LEFT(TRIM(P492),1)="I")),1,0))),"")</f>
        <v/>
      </c>
      <c r="DM492" s="23" t="str">
        <f t="shared" si="280"/>
        <v/>
      </c>
      <c r="DN492" s="23" t="str">
        <f>+IF(LEN($I492)&gt;5,IF(ISERROR(VLOOKUP(R492,'CODIGO PAGO'!$B$2:$B$20,1,0)),1,IF(OR(AND(CL492=1,R492&lt;&gt;"N"),AND(CL492=3,R492&lt;&gt;"B"),AND(CL492=2,LEFT(TRIM(R492),1)&lt;&gt;"I")),1,IF(OR(AND(CL492=0,R492="N"),AND(CL492=0,R492="B"),AND(CL492=0,LEFT(TRIM(R492),1)="I")),1,0))),"")</f>
        <v/>
      </c>
      <c r="DO492" s="23" t="str">
        <f t="shared" si="281"/>
        <v/>
      </c>
      <c r="DP492" s="23" t="str">
        <f>+IF(LEN($I492)&gt;5,IF(ISERROR(VLOOKUP(T492,'CODIGO PAGO'!$B$2:$B$20,1,0)),1,IF(OR(AND(CN492=1,T492&lt;&gt;"N"),AND(CN492=3,T492&lt;&gt;"B"),AND(CN492=2,LEFT(TRIM(T492),1)&lt;&gt;"I")),1,IF(OR(AND(CN492=0,T492="N"),AND(CN492=0,T492="B"),AND(CN492=0,LEFT(TRIM(T492),1)="I")),1,0))),"")</f>
        <v/>
      </c>
      <c r="DQ492" s="23" t="str">
        <f t="shared" si="282"/>
        <v/>
      </c>
      <c r="DR492" s="23" t="str">
        <f>+IF(LEN($I492)&gt;5,IF(ISERROR(VLOOKUP(V492,'CODIGO PAGO'!$B$2:$B$20,1,0)),1,IF(OR(AND(CP492=1,V492&lt;&gt;"N"),AND(CP492=3,V492&lt;&gt;"B"),AND(CP492=2,LEFT(TRIM(V492),1)&lt;&gt;"I")),1,IF(OR(AND(CP492=0,V492="N"),AND(CP492=0,V492="B"),AND(CP492=0,LEFT(TRIM(V492),1)="I")),1,0))),"")</f>
        <v/>
      </c>
      <c r="DS492" s="23" t="str">
        <f t="shared" si="283"/>
        <v/>
      </c>
      <c r="DT492" s="23" t="str">
        <f>+IF(LEN($I492)&gt;5,IF(ISERROR(VLOOKUP(X492,'CODIGO PAGO'!$B$2:$B$20,1,0)),1,IF(OR(AND(CR492=1,X492&lt;&gt;"N"),AND(CR492=3,X492&lt;&gt;"B"),AND(CR492=2,LEFT(TRIM(X492),1)&lt;&gt;"I")),1,IF(OR(AND(CR492=0,X492="N"),AND(CR492=0,X492="B"),AND(CR492=0,LEFT(TRIM(X492),1)="I")),1,0))),"")</f>
        <v/>
      </c>
      <c r="DU492" s="23" t="str">
        <f t="shared" si="284"/>
        <v/>
      </c>
      <c r="DV492" s="23" t="str">
        <f>+IF(LEN($I492)&gt;5,IF(ISERROR(VLOOKUP(Z492,'CODIGO PAGO'!$B$2:$B$20,1,0)),1,IF(OR(AND(CT492=1,Z492&lt;&gt;"N"),AND(CT492=3,Z492&lt;&gt;"B"),AND(CT492=2,LEFT(TRIM(Z492),1)&lt;&gt;"I")),1,IF(OR(AND(CT492=0,Z492="N"),AND(CT492=0,Z492="B"),AND(CT492=0,LEFT(TRIM(Z492),1)="I")),1,0))),"")</f>
        <v/>
      </c>
      <c r="DW492" s="23" t="str">
        <f t="shared" si="285"/>
        <v/>
      </c>
      <c r="DX492" s="23" t="str">
        <f>+IF(LEN($I492)&gt;5,IF(ISERROR(VLOOKUP(AB492,'CODIGO PAGO'!$B$2:$B$20,1,0)),1,IF(OR(AND(CV492=1,AB492&lt;&gt;"N"),AND(CV492=3,AB492&lt;&gt;"B"),AND(CV492=2,LEFT(TRIM(AB492),1)&lt;&gt;"I")),1,IF(OR(AND(CV492=0,AB492="N"),AND(CV492=0,AB492="B"),AND(CV492=0,LEFT(TRIM(AB492),1)="I")),1,0))),"")</f>
        <v/>
      </c>
      <c r="DY492" s="23" t="str">
        <f t="shared" si="286"/>
        <v/>
      </c>
      <c r="DZ492" s="23" t="str">
        <f>+IF(LEN($I492)&gt;5,IF(ISERROR(VLOOKUP(AD492,'CODIGO PAGO'!$B$2:$B$20,1,0)),1,IF(OR(AND(CX492=1,AD492&lt;&gt;"N"),AND(CX492=3,AD492&lt;&gt;"B"),AND(CX492=2,LEFT(TRIM(AD492),1)&lt;&gt;"I")),1,IF(OR(AND(CX492=0,AD492="N"),AND(CX492=0,AD492="B"),AND(CX492=0,LEFT(TRIM(AD492),1)="I")),1,0))),"")</f>
        <v/>
      </c>
      <c r="EA492" s="23" t="str">
        <f t="shared" si="287"/>
        <v/>
      </c>
      <c r="EB492" s="23" t="str">
        <f>+IF(LEN($I492)&gt;5,IF(ISERROR(VLOOKUP(AF492,'CODIGO PAGO'!$B$2:$B$20,1,0)),1,IF(OR(AND(CZ492=1,AF492&lt;&gt;"N"),AND(CZ492=3,AF492&lt;&gt;"B"),AND(CZ492=2,LEFT(TRIM(AF492),1)&lt;&gt;"I")),1,IF(OR(AND(CZ492=0,AF492="N"),AND(CZ492=0,AF492="B"),AND(CZ492=0,LEFT(TRIM(AF492),1)="I")),1,0))),"")</f>
        <v/>
      </c>
      <c r="EC492" s="23" t="str">
        <f t="shared" si="288"/>
        <v/>
      </c>
      <c r="ED492" s="23" t="str">
        <f>+IF(LEN($I492)&gt;5,IF(ISERROR(VLOOKUP(AH492,'CODIGO PAGO'!$B$2:$B$20,1,0)),1,IF(OR(AND(DB492=1,AH492&lt;&gt;"N"),AND(DB492=3,AH492&lt;&gt;"B"),AND(DB492=2,LEFT(TRIM(AH492),1)&lt;&gt;"I")),1,IF(OR(AND(DB492=0,AH492="N"),AND(DB492=0,AH492="B"),AND(DB492=0,LEFT(TRIM(AH492),1)="I")),1,0))),"")</f>
        <v/>
      </c>
      <c r="EE492" s="23" t="str">
        <f t="shared" si="289"/>
        <v/>
      </c>
      <c r="EF492" s="23" t="str">
        <f>+IF(LEN($I492)&gt;5,IF(ISERROR(VLOOKUP(AJ492,'CODIGO PAGO'!$B$2:$B$20,1,0)),1,IF(OR(AND(DD492=1,AJ492&lt;&gt;"N"),AND(DD492=3,AJ492&lt;&gt;"B"),AND(DD492=2,LEFT(TRIM(AJ492),1)&lt;&gt;"I")),1,IF(OR(AND(DD492=0,AJ492="N"),AND(DD492=0,AJ492="B"),AND(DD492=0,LEFT(TRIM(AJ492),1)="I")),1,0))),"")</f>
        <v/>
      </c>
      <c r="EG492" s="23" t="str">
        <f t="shared" si="290"/>
        <v/>
      </c>
      <c r="EH492" s="23" t="str">
        <f>+IF(LEN($I492)&gt;5,IF(ISERROR(VLOOKUP(AL492,'CODIGO PAGO'!$B$2:$B$20,1,0)),1,IF(OR(AND(DF492=1,AL492&lt;&gt;"N"),AND(DF492=3,AL492&lt;&gt;"B"),AND(DF492=2,LEFT(TRIM(AL492),1)&lt;&gt;"I")),1,IF(OR(AND(DF492=0,AL492="N"),AND(DF492=0,AL492="B"),AND(DF492=0,LEFT(TRIM(AL492),1)="I")),1,0))),"")</f>
        <v/>
      </c>
      <c r="EI492" s="23" t="str">
        <f t="shared" si="291"/>
        <v/>
      </c>
      <c r="EJ492" s="23" t="str">
        <f>+IF(LEN($I492)&gt;5,IF(ISERROR(VLOOKUP(AN492,'CODIGO PAGO'!$B$2:$B$20,1,0)),1,IF(OR(AND(DH492=1,AN492&lt;&gt;"N"),AND(DH492=3,AN492&lt;&gt;"B"),AND(DH492=2,LEFT(TRIM(AN492),1)&lt;&gt;"I")),1,IF(OR(AND(DH492=0,AN492="N"),AND(DH492=0,AN492="B"),AND(DH492=0,LEFT(TRIM(AN492),1)="I")),1,0))),"")</f>
        <v/>
      </c>
      <c r="EK492" s="23" t="str">
        <f t="shared" si="292"/>
        <v/>
      </c>
      <c r="EL492" s="24" t="str">
        <f t="shared" si="293"/>
        <v/>
      </c>
    </row>
    <row r="493" spans="1:142" s="26" customFormat="1">
      <c r="A493" s="15" t="str">
        <f t="shared" si="259"/>
        <v/>
      </c>
      <c r="B493" s="1" t="str">
        <f>+IF(LEN(I493)&gt;5,'CODIGO PAGO'!$B$28,"")</f>
        <v/>
      </c>
      <c r="C493" s="1" t="str">
        <f>+IF(LEN($I493)&gt;5,BD!D493,"")</f>
        <v/>
      </c>
      <c r="D493" s="168" t="str">
        <f>+IF(LEN($I493)&gt;5,BD!A493,"")</f>
        <v/>
      </c>
      <c r="E493" s="1" t="str">
        <f>+IF(LEN($I493)&gt;5,BD!B493,"")</f>
        <v/>
      </c>
      <c r="F493" s="1" t="str">
        <f>+IF(LEN($I493)&gt;5,BD!C493,"")</f>
        <v/>
      </c>
      <c r="G493" s="141"/>
      <c r="H493" s="141"/>
      <c r="I493" s="1" t="str">
        <f>+IF(LEN(BD!G493)&gt;5,BD!G493,"")</f>
        <v/>
      </c>
      <c r="J493" s="167" t="str">
        <f>+IF(LEN($I493)&gt;5,BD!E493,"")</f>
        <v/>
      </c>
      <c r="K493" s="6" t="str">
        <f t="shared" si="260"/>
        <v/>
      </c>
      <c r="L493" s="87" t="str">
        <f>+IF(LEN($I493)&gt;5,BD!H493,"")</f>
        <v/>
      </c>
      <c r="M493" s="40" t="str">
        <f t="shared" si="261"/>
        <v/>
      </c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4" t="str">
        <f t="shared" si="262"/>
        <v/>
      </c>
      <c r="AQ493" s="5" t="str">
        <f t="shared" si="263"/>
        <v/>
      </c>
      <c r="AR493" s="91" t="str">
        <f t="shared" si="264"/>
        <v/>
      </c>
      <c r="AS493" s="5" t="str">
        <f t="shared" si="265"/>
        <v/>
      </c>
      <c r="AT493" s="91" t="str">
        <f t="shared" si="266"/>
        <v/>
      </c>
      <c r="AU493" s="4" t="str">
        <f t="shared" si="267"/>
        <v/>
      </c>
      <c r="AV493" s="4" t="str">
        <f t="shared" si="268"/>
        <v/>
      </c>
      <c r="AW493" s="4" t="str">
        <f t="shared" si="269"/>
        <v/>
      </c>
      <c r="AX493" s="4" t="str">
        <f t="shared" si="270"/>
        <v/>
      </c>
      <c r="AY493" s="88" t="str">
        <f t="shared" si="271"/>
        <v/>
      </c>
      <c r="AZ493" s="17" t="str">
        <f t="shared" si="272"/>
        <v/>
      </c>
      <c r="BA493" s="18" t="str">
        <f t="shared" si="273"/>
        <v/>
      </c>
      <c r="BB493" s="19" t="str">
        <f>+IF(LEN(I493)&gt;5,IF(INT(RIGHT(B493,1))=9,0.5*L493*AY493,INT(MID(B493,5,LEN(B493)-4))*L493)+IFERROR(VLOOKUP(I493,AJUSTES!$A$1:$I$50,9,0),0),"")</f>
        <v/>
      </c>
      <c r="BC493" s="12"/>
      <c r="BD493" s="19" t="str">
        <f t="shared" si="274"/>
        <v/>
      </c>
      <c r="BE493" s="18" t="str">
        <f t="shared" si="275"/>
        <v/>
      </c>
      <c r="BF493" s="139" t="str">
        <f t="shared" si="276"/>
        <v/>
      </c>
      <c r="BG493" s="114"/>
      <c r="BH493" s="18" t="str">
        <f t="shared" si="277"/>
        <v/>
      </c>
      <c r="BI493" s="13"/>
      <c r="BJ493" s="12"/>
      <c r="BK493" s="12"/>
      <c r="BL493" s="145"/>
      <c r="BM493" s="12"/>
      <c r="BN493" s="12"/>
      <c r="BO493" s="12"/>
      <c r="BP493" s="12"/>
      <c r="BQ493" s="12"/>
      <c r="BR493" s="12"/>
      <c r="BS493" s="146"/>
      <c r="BT493" s="14"/>
      <c r="BU493" s="12"/>
      <c r="BV493" s="12"/>
      <c r="BW493" s="12"/>
      <c r="BX493" s="12"/>
      <c r="BY493" s="12"/>
      <c r="BZ493" s="144"/>
      <c r="CA493" s="107" t="str">
        <f>+IF(LEN($I493)&gt;5,IF(BD!F493="N/A","",BD!F493),"")</f>
        <v/>
      </c>
      <c r="CB493" s="21"/>
      <c r="CC493" s="147"/>
      <c r="CD493" s="148"/>
      <c r="CE493" s="8" t="str">
        <f>+IF(LEN(I493)&gt;5,BD!M493,"")</f>
        <v/>
      </c>
      <c r="CF493" s="16" t="str">
        <f>+IF(LEN(I493)&gt;5,BD!N493,"")</f>
        <v/>
      </c>
      <c r="CG493" s="3" t="str">
        <f t="shared" si="278"/>
        <v/>
      </c>
      <c r="CH493" s="23" t="str">
        <f>+IF(AND(LEN($I493)&gt;5),IF(AND($J493&gt;N$1,$J493&lt;=$AO$1),1,IF((COUNTIFS(INCAPACIDADES!$C$1:$C$51,$I493,INCAPACIDADES!K$1:K$51,N$1))&gt;0,2,IF(VLOOKUP($C493,BD!$D$1:$F$501,3,0)&gt;N$1,0,3))),"")</f>
        <v/>
      </c>
      <c r="CI493" s="23" t="str">
        <f>+IF(AND(LEN($I493)&gt;5),IF(AND($J493&gt;O$1,$J493&lt;=$AO$1),1,IF((COUNTIFS(INCAPACIDADES!$C$1:$C$51,$I493,INCAPACIDADES!L$1:L$51,O$1))&gt;0,2,IF(VLOOKUP($C493,BD!$D$1:$F$501,3,0)&gt;O$1,0,3))),"")</f>
        <v/>
      </c>
      <c r="CJ493" s="23" t="str">
        <f>+IF(AND(LEN($I493)&gt;5),IF(AND($J493&gt;P$1,$J493&lt;=$AO$1),1,IF((COUNTIFS(INCAPACIDADES!$C$1:$C$51,$I493,INCAPACIDADES!M$1:M$51,P$1))&gt;0,2,IF(VLOOKUP($C493,BD!$D$1:$F$501,3,0)&gt;P$1,0,3))),"")</f>
        <v/>
      </c>
      <c r="CK493" s="23" t="str">
        <f>+IF(AND(LEN($I493)&gt;5),IF(AND($J493&gt;Q$1,$J493&lt;=$AO$1),1,IF((COUNTIFS(INCAPACIDADES!$C$1:$C$51,$I493,INCAPACIDADES!N$1:N$51,Q$1))&gt;0,2,IF(VLOOKUP($C493,BD!$D$1:$F$501,3,0)&gt;Q$1,0,3))),"")</f>
        <v/>
      </c>
      <c r="CL493" s="23" t="str">
        <f>+IF(AND(LEN($I493)&gt;5),IF(AND($J493&gt;R$1,$J493&lt;=$AO$1),1,IF((COUNTIFS(INCAPACIDADES!$C$1:$C$51,$I493,INCAPACIDADES!O$1:O$51,R$1))&gt;0,2,IF(VLOOKUP($C493,BD!$D$1:$F$501,3,0)&gt;R$1,0,3))),"")</f>
        <v/>
      </c>
      <c r="CM493" s="23" t="str">
        <f>+IF(AND(LEN($I493)&gt;5),IF(AND($J493&gt;S$1,$J493&lt;=$AO$1),1,IF((COUNTIFS(INCAPACIDADES!$C$1:$C$51,$I493,INCAPACIDADES!P$1:P$51,S$1))&gt;0,2,IF(VLOOKUP($C493,BD!$D$1:$F$501,3,0)&gt;S$1,0,3))),"")</f>
        <v/>
      </c>
      <c r="CN493" s="23" t="str">
        <f>+IF(AND(LEN($I493)&gt;5),IF(AND($J493&gt;T$1,$J493&lt;=$AO$1),1,IF((COUNTIFS(INCAPACIDADES!$C$1:$C$51,$I493,INCAPACIDADES!Q$1:Q$51,T$1))&gt;0,2,IF(VLOOKUP($C493,BD!$D$1:$F$501,3,0)&gt;T$1,0,3))),"")</f>
        <v/>
      </c>
      <c r="CO493" s="23" t="str">
        <f>+IF(AND(LEN($I493)&gt;5),IF(AND($J493&gt;U$1,$J493&lt;=$AO$1),1,IF((COUNTIFS(INCAPACIDADES!$C$1:$C$51,$I493,INCAPACIDADES!R$1:R$51,U$1))&gt;0,2,IF(VLOOKUP($C493,BD!$D$1:$F$501,3,0)&gt;U$1,0,3))),"")</f>
        <v/>
      </c>
      <c r="CP493" s="23" t="str">
        <f>+IF(AND(LEN($I493)&gt;5),IF(AND($J493&gt;V$1,$J493&lt;=$AO$1),1,IF((COUNTIFS(INCAPACIDADES!$C$1:$C$51,$I493,INCAPACIDADES!S$1:S$51,V$1))&gt;0,2,IF(VLOOKUP($C493,BD!$D$1:$F$501,3,0)&gt;V$1,0,3))),"")</f>
        <v/>
      </c>
      <c r="CQ493" s="23" t="str">
        <f>+IF(AND(LEN($I493)&gt;5),IF(AND($J493&gt;W$1,$J493&lt;=$AO$1),1,IF((COUNTIFS(INCAPACIDADES!$C$1:$C$51,$I493,INCAPACIDADES!T$1:T$51,W$1))&gt;0,2,IF(VLOOKUP($C493,BD!$D$1:$F$501,3,0)&gt;W$1,0,3))),"")</f>
        <v/>
      </c>
      <c r="CR493" s="23" t="str">
        <f>+IF(AND(LEN($I493)&gt;5),IF(AND($J493&gt;X$1,$J493&lt;=$AO$1),1,IF((COUNTIFS(INCAPACIDADES!$C$1:$C$51,$I493,INCAPACIDADES!U$1:U$51,X$1))&gt;0,2,IF(VLOOKUP($C493,BD!$D$1:$F$501,3,0)&gt;X$1,0,3))),"")</f>
        <v/>
      </c>
      <c r="CS493" s="23" t="str">
        <f>+IF(AND(LEN($I493)&gt;5),IF(AND($J493&gt;Y$1,$J493&lt;=$AO$1),1,IF((COUNTIFS(INCAPACIDADES!$C$1:$C$51,$I493,INCAPACIDADES!V$1:V$51,Y$1))&gt;0,2,IF(VLOOKUP($C493,BD!$D$1:$F$501,3,0)&gt;Y$1,0,3))),"")</f>
        <v/>
      </c>
      <c r="CT493" s="23" t="str">
        <f>+IF(AND(LEN($I493)&gt;5),IF(AND($J493&gt;Z$1,$J493&lt;=$AO$1),1,IF((COUNTIFS(INCAPACIDADES!$C$1:$C$51,$I493,INCAPACIDADES!W$1:W$51,Z$1))&gt;0,2,IF(VLOOKUP($C493,BD!$D$1:$F$501,3,0)&gt;Z$1,0,3))),"")</f>
        <v/>
      </c>
      <c r="CU493" s="23" t="str">
        <f>+IF(AND(LEN($I493)&gt;5),IF(AND($J493&gt;AA$1,$J493&lt;=$AO$1),1,IF((COUNTIFS(INCAPACIDADES!$C$1:$C$51,$I493,INCAPACIDADES!X$1:X$51,AA$1))&gt;0,2,IF(VLOOKUP($C493,BD!$D$1:$F$501,3,0)&gt;AA$1,0,3))),"")</f>
        <v/>
      </c>
      <c r="CV493" s="23" t="str">
        <f>+IF(AND(LEN($I493)&gt;5),IF(AND($J493&gt;AB$1,$J493&lt;=$AO$1),1,IF((COUNTIFS(INCAPACIDADES!$C$1:$C$51,$I493,INCAPACIDADES!Y$1:Y$51,AB$1))&gt;0,2,IF(VLOOKUP($C493,BD!$D$1:$F$501,3,0)&gt;AB$1,0,3))),"")</f>
        <v/>
      </c>
      <c r="CW493" s="23" t="str">
        <f>+IF(AND(LEN($I493)&gt;5),IF(AND($J493&gt;AC$1,$J493&lt;=$AO$1),1,IF((COUNTIFS(INCAPACIDADES!$C$1:$C$51,$I493,INCAPACIDADES!Z$1:Z$51,AC$1))&gt;0,2,IF(VLOOKUP($C493,BD!$D$1:$F$501,3,0)&gt;AC$1,0,3))),"")</f>
        <v/>
      </c>
      <c r="CX493" s="23" t="str">
        <f>+IF(AND(LEN($I493)&gt;5),IF(AND($J493&gt;AD$1,$J493&lt;=$AO$1),1,IF((COUNTIFS(INCAPACIDADES!$C$1:$C$51,$I493,INCAPACIDADES!AA$1:AA$51,AD$1))&gt;0,2,IF(VLOOKUP($C493,BD!$D$1:$F$501,3,0)&gt;AD$1,0,3))),"")</f>
        <v/>
      </c>
      <c r="CY493" s="23" t="str">
        <f>+IF(AND(LEN($I493)&gt;5),IF(AND($J493&gt;AE$1,$J493&lt;=$AO$1),1,IF((COUNTIFS(INCAPACIDADES!$C$1:$C$51,$I493,INCAPACIDADES!AB$1:AB$51,AE$1))&gt;0,2,IF(VLOOKUP($C493,BD!$D$1:$F$501,3,0)&gt;AE$1,0,3))),"")</f>
        <v/>
      </c>
      <c r="CZ493" s="23" t="str">
        <f>+IF(AND(LEN($I493)&gt;5),IF(AND($J493&gt;AF$1,$J493&lt;=$AO$1),1,IF((COUNTIFS(INCAPACIDADES!$C$1:$C$51,$I493,INCAPACIDADES!AC$1:AC$51,AF$1))&gt;0,2,IF(VLOOKUP($C493,BD!$D$1:$F$501,3,0)&gt;AF$1,0,3))),"")</f>
        <v/>
      </c>
      <c r="DA493" s="23" t="str">
        <f>+IF(AND(LEN($I493)&gt;5),IF(AND($J493&gt;AG$1,$J493&lt;=$AO$1),1,IF((COUNTIFS(INCAPACIDADES!$C$1:$C$51,$I493,INCAPACIDADES!AD$1:AD$51,AG$1))&gt;0,2,IF(VLOOKUP($C493,BD!$D$1:$F$501,3,0)&gt;AG$1,0,3))),"")</f>
        <v/>
      </c>
      <c r="DB493" s="23" t="str">
        <f>+IF(AND(LEN($I493)&gt;5),IF(AND($J493&gt;AH$1,$J493&lt;=$AO$1),1,IF((COUNTIFS(INCAPACIDADES!$C$1:$C$51,$I493,INCAPACIDADES!AE$1:AE$51,AH$1))&gt;0,2,IF(VLOOKUP($C493,BD!$D$1:$F$501,3,0)&gt;AH$1,0,3))),"")</f>
        <v/>
      </c>
      <c r="DC493" s="23" t="str">
        <f>+IF(AND(LEN($I493)&gt;5),IF(AND($J493&gt;AI$1,$J493&lt;=$AO$1),1,IF((COUNTIFS(INCAPACIDADES!$C$1:$C$51,$I493,INCAPACIDADES!AF$1:AF$51,AI$1))&gt;0,2,IF(VLOOKUP($C493,BD!$D$1:$F$501,3,0)&gt;AI$1,0,3))),"")</f>
        <v/>
      </c>
      <c r="DD493" s="23" t="str">
        <f>+IF(AND(LEN($I493)&gt;5),IF(AND($J493&gt;AJ$1,$J493&lt;=$AO$1),1,IF((COUNTIFS(INCAPACIDADES!$C$1:$C$51,$I493,INCAPACIDADES!AG$1:AG$51,AJ$1))&gt;0,2,IF(VLOOKUP($C493,BD!$D$1:$F$501,3,0)&gt;AJ$1,0,3))),"")</f>
        <v/>
      </c>
      <c r="DE493" s="23" t="str">
        <f>+IF(AND(LEN($I493)&gt;5),IF(AND($J493&gt;AK$1,$J493&lt;=$AO$1),1,IF((COUNTIFS(INCAPACIDADES!$C$1:$C$51,$I493,INCAPACIDADES!AH$1:AH$51,AK$1))&gt;0,2,IF(VLOOKUP($C493,BD!$D$1:$F$501,3,0)&gt;AK$1,0,3))),"")</f>
        <v/>
      </c>
      <c r="DF493" s="23" t="str">
        <f>+IF(AND(LEN($I493)&gt;5),IF(AND($J493&gt;AL$1,$J493&lt;=$AO$1),1,IF((COUNTIFS(INCAPACIDADES!$C$1:$C$51,$I493,INCAPACIDADES!AI$1:AI$51,AL$1))&gt;0,2,IF(VLOOKUP($C493,BD!$D$1:$F$501,3,0)&gt;AL$1,0,3))),"")</f>
        <v/>
      </c>
      <c r="DG493" s="23" t="str">
        <f>+IF(AND(LEN($I493)&gt;5),IF(AND($J493&gt;AM$1,$J493&lt;=$AO$1),1,IF((COUNTIFS(INCAPACIDADES!$C$1:$C$51,$I493,INCAPACIDADES!AJ$1:AJ$51,AM$1))&gt;0,2,IF(VLOOKUP($C493,BD!$D$1:$F$501,3,0)&gt;AM$1,0,3))),"")</f>
        <v/>
      </c>
      <c r="DH493" s="23" t="str">
        <f>+IF(AND(LEN($I493)&gt;5),IF(AND($J493&gt;AN$1,$J493&lt;=$AO$1),1,IF((COUNTIFS(INCAPACIDADES!$C$1:$C$51,$I493,INCAPACIDADES!AK$1:AK$51,AN$1))&gt;0,2,IF(VLOOKUP($C493,BD!$D$1:$F$501,3,0)&gt;AN$1,0,3))),"")</f>
        <v/>
      </c>
      <c r="DI493" s="23" t="str">
        <f>+IF(AND(LEN($I493)&gt;5),IF(AND($J493&gt;AO$1,$J493&lt;=$AO$1),1,IF((COUNTIFS(INCAPACIDADES!$C$1:$C$51,$I493,INCAPACIDADES!AL$1:AL$51,AO$1))&gt;0,2,IF(VLOOKUP($C493,BD!$D$1:$F$501,3,0)&gt;AO$1,0,3))),"")</f>
        <v/>
      </c>
      <c r="DJ493" s="23" t="str">
        <f>+IF(LEN($I493)&gt;5,IF(ISERROR(VLOOKUP(N493,'CODIGO PAGO'!$B$2:$B$20,1,0)),1,IF(OR(AND(CH493=1,N493&lt;&gt;"N"),AND(CH493=3,N493&lt;&gt;"B"),AND(CH493=2,LEFT(TRIM(N493),1)&lt;&gt;"I")),1,IF(OR(AND(CH493=0,N493="N"),AND(CH493=0,N493="B"),AND(CH493=0,LEFT(TRIM(N493),1)="I")),1,0))),"")</f>
        <v/>
      </c>
      <c r="DK493" s="23" t="str">
        <f t="shared" si="279"/>
        <v/>
      </c>
      <c r="DL493" s="23" t="str">
        <f>+IF(LEN($I493)&gt;5,IF(ISERROR(VLOOKUP(P493,'CODIGO PAGO'!$B$2:$B$20,1,0)),1,IF(OR(AND(CJ493=1,P493&lt;&gt;"N"),AND(CJ493=3,P493&lt;&gt;"B"),AND(CJ493=2,LEFT(TRIM(P493),1)&lt;&gt;"I")),1,IF(OR(AND(CJ493=0,P493="N"),AND(CJ493=0,P493="B"),AND(CJ493=0,LEFT(TRIM(P493),1)="I")),1,0))),"")</f>
        <v/>
      </c>
      <c r="DM493" s="23" t="str">
        <f t="shared" si="280"/>
        <v/>
      </c>
      <c r="DN493" s="23" t="str">
        <f>+IF(LEN($I493)&gt;5,IF(ISERROR(VLOOKUP(R493,'CODIGO PAGO'!$B$2:$B$20,1,0)),1,IF(OR(AND(CL493=1,R493&lt;&gt;"N"),AND(CL493=3,R493&lt;&gt;"B"),AND(CL493=2,LEFT(TRIM(R493),1)&lt;&gt;"I")),1,IF(OR(AND(CL493=0,R493="N"),AND(CL493=0,R493="B"),AND(CL493=0,LEFT(TRIM(R493),1)="I")),1,0))),"")</f>
        <v/>
      </c>
      <c r="DO493" s="23" t="str">
        <f t="shared" si="281"/>
        <v/>
      </c>
      <c r="DP493" s="23" t="str">
        <f>+IF(LEN($I493)&gt;5,IF(ISERROR(VLOOKUP(T493,'CODIGO PAGO'!$B$2:$B$20,1,0)),1,IF(OR(AND(CN493=1,T493&lt;&gt;"N"),AND(CN493=3,T493&lt;&gt;"B"),AND(CN493=2,LEFT(TRIM(T493),1)&lt;&gt;"I")),1,IF(OR(AND(CN493=0,T493="N"),AND(CN493=0,T493="B"),AND(CN493=0,LEFT(TRIM(T493),1)="I")),1,0))),"")</f>
        <v/>
      </c>
      <c r="DQ493" s="23" t="str">
        <f t="shared" si="282"/>
        <v/>
      </c>
      <c r="DR493" s="23" t="str">
        <f>+IF(LEN($I493)&gt;5,IF(ISERROR(VLOOKUP(V493,'CODIGO PAGO'!$B$2:$B$20,1,0)),1,IF(OR(AND(CP493=1,V493&lt;&gt;"N"),AND(CP493=3,V493&lt;&gt;"B"),AND(CP493=2,LEFT(TRIM(V493),1)&lt;&gt;"I")),1,IF(OR(AND(CP493=0,V493="N"),AND(CP493=0,V493="B"),AND(CP493=0,LEFT(TRIM(V493),1)="I")),1,0))),"")</f>
        <v/>
      </c>
      <c r="DS493" s="23" t="str">
        <f t="shared" si="283"/>
        <v/>
      </c>
      <c r="DT493" s="23" t="str">
        <f>+IF(LEN($I493)&gt;5,IF(ISERROR(VLOOKUP(X493,'CODIGO PAGO'!$B$2:$B$20,1,0)),1,IF(OR(AND(CR493=1,X493&lt;&gt;"N"),AND(CR493=3,X493&lt;&gt;"B"),AND(CR493=2,LEFT(TRIM(X493),1)&lt;&gt;"I")),1,IF(OR(AND(CR493=0,X493="N"),AND(CR493=0,X493="B"),AND(CR493=0,LEFT(TRIM(X493),1)="I")),1,0))),"")</f>
        <v/>
      </c>
      <c r="DU493" s="23" t="str">
        <f t="shared" si="284"/>
        <v/>
      </c>
      <c r="DV493" s="23" t="str">
        <f>+IF(LEN($I493)&gt;5,IF(ISERROR(VLOOKUP(Z493,'CODIGO PAGO'!$B$2:$B$20,1,0)),1,IF(OR(AND(CT493=1,Z493&lt;&gt;"N"),AND(CT493=3,Z493&lt;&gt;"B"),AND(CT493=2,LEFT(TRIM(Z493),1)&lt;&gt;"I")),1,IF(OR(AND(CT493=0,Z493="N"),AND(CT493=0,Z493="B"),AND(CT493=0,LEFT(TRIM(Z493),1)="I")),1,0))),"")</f>
        <v/>
      </c>
      <c r="DW493" s="23" t="str">
        <f t="shared" si="285"/>
        <v/>
      </c>
      <c r="DX493" s="23" t="str">
        <f>+IF(LEN($I493)&gt;5,IF(ISERROR(VLOOKUP(AB493,'CODIGO PAGO'!$B$2:$B$20,1,0)),1,IF(OR(AND(CV493=1,AB493&lt;&gt;"N"),AND(CV493=3,AB493&lt;&gt;"B"),AND(CV493=2,LEFT(TRIM(AB493),1)&lt;&gt;"I")),1,IF(OR(AND(CV493=0,AB493="N"),AND(CV493=0,AB493="B"),AND(CV493=0,LEFT(TRIM(AB493),1)="I")),1,0))),"")</f>
        <v/>
      </c>
      <c r="DY493" s="23" t="str">
        <f t="shared" si="286"/>
        <v/>
      </c>
      <c r="DZ493" s="23" t="str">
        <f>+IF(LEN($I493)&gt;5,IF(ISERROR(VLOOKUP(AD493,'CODIGO PAGO'!$B$2:$B$20,1,0)),1,IF(OR(AND(CX493=1,AD493&lt;&gt;"N"),AND(CX493=3,AD493&lt;&gt;"B"),AND(CX493=2,LEFT(TRIM(AD493),1)&lt;&gt;"I")),1,IF(OR(AND(CX493=0,AD493="N"),AND(CX493=0,AD493="B"),AND(CX493=0,LEFT(TRIM(AD493),1)="I")),1,0))),"")</f>
        <v/>
      </c>
      <c r="EA493" s="23" t="str">
        <f t="shared" si="287"/>
        <v/>
      </c>
      <c r="EB493" s="23" t="str">
        <f>+IF(LEN($I493)&gt;5,IF(ISERROR(VLOOKUP(AF493,'CODIGO PAGO'!$B$2:$B$20,1,0)),1,IF(OR(AND(CZ493=1,AF493&lt;&gt;"N"),AND(CZ493=3,AF493&lt;&gt;"B"),AND(CZ493=2,LEFT(TRIM(AF493),1)&lt;&gt;"I")),1,IF(OR(AND(CZ493=0,AF493="N"),AND(CZ493=0,AF493="B"),AND(CZ493=0,LEFT(TRIM(AF493),1)="I")),1,0))),"")</f>
        <v/>
      </c>
      <c r="EC493" s="23" t="str">
        <f t="shared" si="288"/>
        <v/>
      </c>
      <c r="ED493" s="23" t="str">
        <f>+IF(LEN($I493)&gt;5,IF(ISERROR(VLOOKUP(AH493,'CODIGO PAGO'!$B$2:$B$20,1,0)),1,IF(OR(AND(DB493=1,AH493&lt;&gt;"N"),AND(DB493=3,AH493&lt;&gt;"B"),AND(DB493=2,LEFT(TRIM(AH493),1)&lt;&gt;"I")),1,IF(OR(AND(DB493=0,AH493="N"),AND(DB493=0,AH493="B"),AND(DB493=0,LEFT(TRIM(AH493),1)="I")),1,0))),"")</f>
        <v/>
      </c>
      <c r="EE493" s="23" t="str">
        <f t="shared" si="289"/>
        <v/>
      </c>
      <c r="EF493" s="23" t="str">
        <f>+IF(LEN($I493)&gt;5,IF(ISERROR(VLOOKUP(AJ493,'CODIGO PAGO'!$B$2:$B$20,1,0)),1,IF(OR(AND(DD493=1,AJ493&lt;&gt;"N"),AND(DD493=3,AJ493&lt;&gt;"B"),AND(DD493=2,LEFT(TRIM(AJ493),1)&lt;&gt;"I")),1,IF(OR(AND(DD493=0,AJ493="N"),AND(DD493=0,AJ493="B"),AND(DD493=0,LEFT(TRIM(AJ493),1)="I")),1,0))),"")</f>
        <v/>
      </c>
      <c r="EG493" s="23" t="str">
        <f t="shared" si="290"/>
        <v/>
      </c>
      <c r="EH493" s="23" t="str">
        <f>+IF(LEN($I493)&gt;5,IF(ISERROR(VLOOKUP(AL493,'CODIGO PAGO'!$B$2:$B$20,1,0)),1,IF(OR(AND(DF493=1,AL493&lt;&gt;"N"),AND(DF493=3,AL493&lt;&gt;"B"),AND(DF493=2,LEFT(TRIM(AL493),1)&lt;&gt;"I")),1,IF(OR(AND(DF493=0,AL493="N"),AND(DF493=0,AL493="B"),AND(DF493=0,LEFT(TRIM(AL493),1)="I")),1,0))),"")</f>
        <v/>
      </c>
      <c r="EI493" s="23" t="str">
        <f t="shared" si="291"/>
        <v/>
      </c>
      <c r="EJ493" s="23" t="str">
        <f>+IF(LEN($I493)&gt;5,IF(ISERROR(VLOOKUP(AN493,'CODIGO PAGO'!$B$2:$B$20,1,0)),1,IF(OR(AND(DH493=1,AN493&lt;&gt;"N"),AND(DH493=3,AN493&lt;&gt;"B"),AND(DH493=2,LEFT(TRIM(AN493),1)&lt;&gt;"I")),1,IF(OR(AND(DH493=0,AN493="N"),AND(DH493=0,AN493="B"),AND(DH493=0,LEFT(TRIM(AN493),1)="I")),1,0))),"")</f>
        <v/>
      </c>
      <c r="EK493" s="23" t="str">
        <f t="shared" si="292"/>
        <v/>
      </c>
      <c r="EL493" s="24" t="str">
        <f t="shared" si="293"/>
        <v/>
      </c>
    </row>
    <row r="494" spans="1:142" s="26" customFormat="1">
      <c r="A494" s="15" t="str">
        <f t="shared" si="259"/>
        <v/>
      </c>
      <c r="B494" s="1" t="str">
        <f>+IF(LEN(I494)&gt;5,'CODIGO PAGO'!$B$28,"")</f>
        <v/>
      </c>
      <c r="C494" s="1" t="str">
        <f>+IF(LEN($I494)&gt;5,BD!D494,"")</f>
        <v/>
      </c>
      <c r="D494" s="168" t="str">
        <f>+IF(LEN($I494)&gt;5,BD!A494,"")</f>
        <v/>
      </c>
      <c r="E494" s="1" t="str">
        <f>+IF(LEN($I494)&gt;5,BD!B494,"")</f>
        <v/>
      </c>
      <c r="F494" s="1" t="str">
        <f>+IF(LEN($I494)&gt;5,BD!C494,"")</f>
        <v/>
      </c>
      <c r="G494" s="141"/>
      <c r="H494" s="141"/>
      <c r="I494" s="1" t="str">
        <f>+IF(LEN(BD!G494)&gt;5,BD!G494,"")</f>
        <v/>
      </c>
      <c r="J494" s="167" t="str">
        <f>+IF(LEN($I494)&gt;5,BD!E494,"")</f>
        <v/>
      </c>
      <c r="K494" s="6" t="str">
        <f t="shared" si="260"/>
        <v/>
      </c>
      <c r="L494" s="87" t="str">
        <f>+IF(LEN($I494)&gt;5,BD!H494,"")</f>
        <v/>
      </c>
      <c r="M494" s="40" t="str">
        <f t="shared" si="261"/>
        <v/>
      </c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4" t="str">
        <f t="shared" si="262"/>
        <v/>
      </c>
      <c r="AQ494" s="5" t="str">
        <f t="shared" si="263"/>
        <v/>
      </c>
      <c r="AR494" s="91" t="str">
        <f t="shared" si="264"/>
        <v/>
      </c>
      <c r="AS494" s="5" t="str">
        <f t="shared" si="265"/>
        <v/>
      </c>
      <c r="AT494" s="91" t="str">
        <f t="shared" si="266"/>
        <v/>
      </c>
      <c r="AU494" s="4" t="str">
        <f t="shared" si="267"/>
        <v/>
      </c>
      <c r="AV494" s="4" t="str">
        <f t="shared" si="268"/>
        <v/>
      </c>
      <c r="AW494" s="4" t="str">
        <f t="shared" si="269"/>
        <v/>
      </c>
      <c r="AX494" s="4" t="str">
        <f t="shared" si="270"/>
        <v/>
      </c>
      <c r="AY494" s="88" t="str">
        <f t="shared" si="271"/>
        <v/>
      </c>
      <c r="AZ494" s="17" t="str">
        <f t="shared" si="272"/>
        <v/>
      </c>
      <c r="BA494" s="18" t="str">
        <f t="shared" si="273"/>
        <v/>
      </c>
      <c r="BB494" s="19" t="str">
        <f>+IF(LEN(I494)&gt;5,IF(INT(RIGHT(B494,1))=9,0.5*L494*AY494,INT(MID(B494,5,LEN(B494)-4))*L494)+IFERROR(VLOOKUP(I494,AJUSTES!$A$1:$I$50,9,0),0),"")</f>
        <v/>
      </c>
      <c r="BC494" s="12"/>
      <c r="BD494" s="19" t="str">
        <f t="shared" si="274"/>
        <v/>
      </c>
      <c r="BE494" s="18" t="str">
        <f t="shared" si="275"/>
        <v/>
      </c>
      <c r="BF494" s="139" t="str">
        <f t="shared" si="276"/>
        <v/>
      </c>
      <c r="BG494" s="114"/>
      <c r="BH494" s="18" t="str">
        <f t="shared" si="277"/>
        <v/>
      </c>
      <c r="BI494" s="13"/>
      <c r="BJ494" s="12"/>
      <c r="BK494" s="12"/>
      <c r="BL494" s="145"/>
      <c r="BM494" s="12"/>
      <c r="BN494" s="12"/>
      <c r="BO494" s="12"/>
      <c r="BP494" s="12"/>
      <c r="BQ494" s="12"/>
      <c r="BR494" s="12"/>
      <c r="BS494" s="146"/>
      <c r="BT494" s="14"/>
      <c r="BU494" s="12"/>
      <c r="BV494" s="12"/>
      <c r="BW494" s="12"/>
      <c r="BX494" s="12"/>
      <c r="BY494" s="12"/>
      <c r="BZ494" s="144"/>
      <c r="CA494" s="107" t="str">
        <f>+IF(LEN($I494)&gt;5,IF(BD!F494="N/A","",BD!F494),"")</f>
        <v/>
      </c>
      <c r="CB494" s="21"/>
      <c r="CC494" s="147"/>
      <c r="CD494" s="148"/>
      <c r="CE494" s="8" t="str">
        <f>+IF(LEN(I494)&gt;5,BD!M494,"")</f>
        <v/>
      </c>
      <c r="CF494" s="16" t="str">
        <f>+IF(LEN(I494)&gt;5,BD!N494,"")</f>
        <v/>
      </c>
      <c r="CG494" s="3" t="str">
        <f t="shared" si="278"/>
        <v/>
      </c>
      <c r="CH494" s="23" t="str">
        <f>+IF(AND(LEN($I494)&gt;5),IF(AND($J494&gt;N$1,$J494&lt;=$AO$1),1,IF((COUNTIFS(INCAPACIDADES!$C$1:$C$51,$I494,INCAPACIDADES!K$1:K$51,N$1))&gt;0,2,IF(VLOOKUP($C494,BD!$D$1:$F$501,3,0)&gt;N$1,0,3))),"")</f>
        <v/>
      </c>
      <c r="CI494" s="23" t="str">
        <f>+IF(AND(LEN($I494)&gt;5),IF(AND($J494&gt;O$1,$J494&lt;=$AO$1),1,IF((COUNTIFS(INCAPACIDADES!$C$1:$C$51,$I494,INCAPACIDADES!L$1:L$51,O$1))&gt;0,2,IF(VLOOKUP($C494,BD!$D$1:$F$501,3,0)&gt;O$1,0,3))),"")</f>
        <v/>
      </c>
      <c r="CJ494" s="23" t="str">
        <f>+IF(AND(LEN($I494)&gt;5),IF(AND($J494&gt;P$1,$J494&lt;=$AO$1),1,IF((COUNTIFS(INCAPACIDADES!$C$1:$C$51,$I494,INCAPACIDADES!M$1:M$51,P$1))&gt;0,2,IF(VLOOKUP($C494,BD!$D$1:$F$501,3,0)&gt;P$1,0,3))),"")</f>
        <v/>
      </c>
      <c r="CK494" s="23" t="str">
        <f>+IF(AND(LEN($I494)&gt;5),IF(AND($J494&gt;Q$1,$J494&lt;=$AO$1),1,IF((COUNTIFS(INCAPACIDADES!$C$1:$C$51,$I494,INCAPACIDADES!N$1:N$51,Q$1))&gt;0,2,IF(VLOOKUP($C494,BD!$D$1:$F$501,3,0)&gt;Q$1,0,3))),"")</f>
        <v/>
      </c>
      <c r="CL494" s="23" t="str">
        <f>+IF(AND(LEN($I494)&gt;5),IF(AND($J494&gt;R$1,$J494&lt;=$AO$1),1,IF((COUNTIFS(INCAPACIDADES!$C$1:$C$51,$I494,INCAPACIDADES!O$1:O$51,R$1))&gt;0,2,IF(VLOOKUP($C494,BD!$D$1:$F$501,3,0)&gt;R$1,0,3))),"")</f>
        <v/>
      </c>
      <c r="CM494" s="23" t="str">
        <f>+IF(AND(LEN($I494)&gt;5),IF(AND($J494&gt;S$1,$J494&lt;=$AO$1),1,IF((COUNTIFS(INCAPACIDADES!$C$1:$C$51,$I494,INCAPACIDADES!P$1:P$51,S$1))&gt;0,2,IF(VLOOKUP($C494,BD!$D$1:$F$501,3,0)&gt;S$1,0,3))),"")</f>
        <v/>
      </c>
      <c r="CN494" s="23" t="str">
        <f>+IF(AND(LEN($I494)&gt;5),IF(AND($J494&gt;T$1,$J494&lt;=$AO$1),1,IF((COUNTIFS(INCAPACIDADES!$C$1:$C$51,$I494,INCAPACIDADES!Q$1:Q$51,T$1))&gt;0,2,IF(VLOOKUP($C494,BD!$D$1:$F$501,3,0)&gt;T$1,0,3))),"")</f>
        <v/>
      </c>
      <c r="CO494" s="23" t="str">
        <f>+IF(AND(LEN($I494)&gt;5),IF(AND($J494&gt;U$1,$J494&lt;=$AO$1),1,IF((COUNTIFS(INCAPACIDADES!$C$1:$C$51,$I494,INCAPACIDADES!R$1:R$51,U$1))&gt;0,2,IF(VLOOKUP($C494,BD!$D$1:$F$501,3,0)&gt;U$1,0,3))),"")</f>
        <v/>
      </c>
      <c r="CP494" s="23" t="str">
        <f>+IF(AND(LEN($I494)&gt;5),IF(AND($J494&gt;V$1,$J494&lt;=$AO$1),1,IF((COUNTIFS(INCAPACIDADES!$C$1:$C$51,$I494,INCAPACIDADES!S$1:S$51,V$1))&gt;0,2,IF(VLOOKUP($C494,BD!$D$1:$F$501,3,0)&gt;V$1,0,3))),"")</f>
        <v/>
      </c>
      <c r="CQ494" s="23" t="str">
        <f>+IF(AND(LEN($I494)&gt;5),IF(AND($J494&gt;W$1,$J494&lt;=$AO$1),1,IF((COUNTIFS(INCAPACIDADES!$C$1:$C$51,$I494,INCAPACIDADES!T$1:T$51,W$1))&gt;0,2,IF(VLOOKUP($C494,BD!$D$1:$F$501,3,0)&gt;W$1,0,3))),"")</f>
        <v/>
      </c>
      <c r="CR494" s="23" t="str">
        <f>+IF(AND(LEN($I494)&gt;5),IF(AND($J494&gt;X$1,$J494&lt;=$AO$1),1,IF((COUNTIFS(INCAPACIDADES!$C$1:$C$51,$I494,INCAPACIDADES!U$1:U$51,X$1))&gt;0,2,IF(VLOOKUP($C494,BD!$D$1:$F$501,3,0)&gt;X$1,0,3))),"")</f>
        <v/>
      </c>
      <c r="CS494" s="23" t="str">
        <f>+IF(AND(LEN($I494)&gt;5),IF(AND($J494&gt;Y$1,$J494&lt;=$AO$1),1,IF((COUNTIFS(INCAPACIDADES!$C$1:$C$51,$I494,INCAPACIDADES!V$1:V$51,Y$1))&gt;0,2,IF(VLOOKUP($C494,BD!$D$1:$F$501,3,0)&gt;Y$1,0,3))),"")</f>
        <v/>
      </c>
      <c r="CT494" s="23" t="str">
        <f>+IF(AND(LEN($I494)&gt;5),IF(AND($J494&gt;Z$1,$J494&lt;=$AO$1),1,IF((COUNTIFS(INCAPACIDADES!$C$1:$C$51,$I494,INCAPACIDADES!W$1:W$51,Z$1))&gt;0,2,IF(VLOOKUP($C494,BD!$D$1:$F$501,3,0)&gt;Z$1,0,3))),"")</f>
        <v/>
      </c>
      <c r="CU494" s="23" t="str">
        <f>+IF(AND(LEN($I494)&gt;5),IF(AND($J494&gt;AA$1,$J494&lt;=$AO$1),1,IF((COUNTIFS(INCAPACIDADES!$C$1:$C$51,$I494,INCAPACIDADES!X$1:X$51,AA$1))&gt;0,2,IF(VLOOKUP($C494,BD!$D$1:$F$501,3,0)&gt;AA$1,0,3))),"")</f>
        <v/>
      </c>
      <c r="CV494" s="23" t="str">
        <f>+IF(AND(LEN($I494)&gt;5),IF(AND($J494&gt;AB$1,$J494&lt;=$AO$1),1,IF((COUNTIFS(INCAPACIDADES!$C$1:$C$51,$I494,INCAPACIDADES!Y$1:Y$51,AB$1))&gt;0,2,IF(VLOOKUP($C494,BD!$D$1:$F$501,3,0)&gt;AB$1,0,3))),"")</f>
        <v/>
      </c>
      <c r="CW494" s="23" t="str">
        <f>+IF(AND(LEN($I494)&gt;5),IF(AND($J494&gt;AC$1,$J494&lt;=$AO$1),1,IF((COUNTIFS(INCAPACIDADES!$C$1:$C$51,$I494,INCAPACIDADES!Z$1:Z$51,AC$1))&gt;0,2,IF(VLOOKUP($C494,BD!$D$1:$F$501,3,0)&gt;AC$1,0,3))),"")</f>
        <v/>
      </c>
      <c r="CX494" s="23" t="str">
        <f>+IF(AND(LEN($I494)&gt;5),IF(AND($J494&gt;AD$1,$J494&lt;=$AO$1),1,IF((COUNTIFS(INCAPACIDADES!$C$1:$C$51,$I494,INCAPACIDADES!AA$1:AA$51,AD$1))&gt;0,2,IF(VLOOKUP($C494,BD!$D$1:$F$501,3,0)&gt;AD$1,0,3))),"")</f>
        <v/>
      </c>
      <c r="CY494" s="23" t="str">
        <f>+IF(AND(LEN($I494)&gt;5),IF(AND($J494&gt;AE$1,$J494&lt;=$AO$1),1,IF((COUNTIFS(INCAPACIDADES!$C$1:$C$51,$I494,INCAPACIDADES!AB$1:AB$51,AE$1))&gt;0,2,IF(VLOOKUP($C494,BD!$D$1:$F$501,3,0)&gt;AE$1,0,3))),"")</f>
        <v/>
      </c>
      <c r="CZ494" s="23" t="str">
        <f>+IF(AND(LEN($I494)&gt;5),IF(AND($J494&gt;AF$1,$J494&lt;=$AO$1),1,IF((COUNTIFS(INCAPACIDADES!$C$1:$C$51,$I494,INCAPACIDADES!AC$1:AC$51,AF$1))&gt;0,2,IF(VLOOKUP($C494,BD!$D$1:$F$501,3,0)&gt;AF$1,0,3))),"")</f>
        <v/>
      </c>
      <c r="DA494" s="23" t="str">
        <f>+IF(AND(LEN($I494)&gt;5),IF(AND($J494&gt;AG$1,$J494&lt;=$AO$1),1,IF((COUNTIFS(INCAPACIDADES!$C$1:$C$51,$I494,INCAPACIDADES!AD$1:AD$51,AG$1))&gt;0,2,IF(VLOOKUP($C494,BD!$D$1:$F$501,3,0)&gt;AG$1,0,3))),"")</f>
        <v/>
      </c>
      <c r="DB494" s="23" t="str">
        <f>+IF(AND(LEN($I494)&gt;5),IF(AND($J494&gt;AH$1,$J494&lt;=$AO$1),1,IF((COUNTIFS(INCAPACIDADES!$C$1:$C$51,$I494,INCAPACIDADES!AE$1:AE$51,AH$1))&gt;0,2,IF(VLOOKUP($C494,BD!$D$1:$F$501,3,0)&gt;AH$1,0,3))),"")</f>
        <v/>
      </c>
      <c r="DC494" s="23" t="str">
        <f>+IF(AND(LEN($I494)&gt;5),IF(AND($J494&gt;AI$1,$J494&lt;=$AO$1),1,IF((COUNTIFS(INCAPACIDADES!$C$1:$C$51,$I494,INCAPACIDADES!AF$1:AF$51,AI$1))&gt;0,2,IF(VLOOKUP($C494,BD!$D$1:$F$501,3,0)&gt;AI$1,0,3))),"")</f>
        <v/>
      </c>
      <c r="DD494" s="23" t="str">
        <f>+IF(AND(LEN($I494)&gt;5),IF(AND($J494&gt;AJ$1,$J494&lt;=$AO$1),1,IF((COUNTIFS(INCAPACIDADES!$C$1:$C$51,$I494,INCAPACIDADES!AG$1:AG$51,AJ$1))&gt;0,2,IF(VLOOKUP($C494,BD!$D$1:$F$501,3,0)&gt;AJ$1,0,3))),"")</f>
        <v/>
      </c>
      <c r="DE494" s="23" t="str">
        <f>+IF(AND(LEN($I494)&gt;5),IF(AND($J494&gt;AK$1,$J494&lt;=$AO$1),1,IF((COUNTIFS(INCAPACIDADES!$C$1:$C$51,$I494,INCAPACIDADES!AH$1:AH$51,AK$1))&gt;0,2,IF(VLOOKUP($C494,BD!$D$1:$F$501,3,0)&gt;AK$1,0,3))),"")</f>
        <v/>
      </c>
      <c r="DF494" s="23" t="str">
        <f>+IF(AND(LEN($I494)&gt;5),IF(AND($J494&gt;AL$1,$J494&lt;=$AO$1),1,IF((COUNTIFS(INCAPACIDADES!$C$1:$C$51,$I494,INCAPACIDADES!AI$1:AI$51,AL$1))&gt;0,2,IF(VLOOKUP($C494,BD!$D$1:$F$501,3,0)&gt;AL$1,0,3))),"")</f>
        <v/>
      </c>
      <c r="DG494" s="23" t="str">
        <f>+IF(AND(LEN($I494)&gt;5),IF(AND($J494&gt;AM$1,$J494&lt;=$AO$1),1,IF((COUNTIFS(INCAPACIDADES!$C$1:$C$51,$I494,INCAPACIDADES!AJ$1:AJ$51,AM$1))&gt;0,2,IF(VLOOKUP($C494,BD!$D$1:$F$501,3,0)&gt;AM$1,0,3))),"")</f>
        <v/>
      </c>
      <c r="DH494" s="23" t="str">
        <f>+IF(AND(LEN($I494)&gt;5),IF(AND($J494&gt;AN$1,$J494&lt;=$AO$1),1,IF((COUNTIFS(INCAPACIDADES!$C$1:$C$51,$I494,INCAPACIDADES!AK$1:AK$51,AN$1))&gt;0,2,IF(VLOOKUP($C494,BD!$D$1:$F$501,3,0)&gt;AN$1,0,3))),"")</f>
        <v/>
      </c>
      <c r="DI494" s="23" t="str">
        <f>+IF(AND(LEN($I494)&gt;5),IF(AND($J494&gt;AO$1,$J494&lt;=$AO$1),1,IF((COUNTIFS(INCAPACIDADES!$C$1:$C$51,$I494,INCAPACIDADES!AL$1:AL$51,AO$1))&gt;0,2,IF(VLOOKUP($C494,BD!$D$1:$F$501,3,0)&gt;AO$1,0,3))),"")</f>
        <v/>
      </c>
      <c r="DJ494" s="23" t="str">
        <f>+IF(LEN($I494)&gt;5,IF(ISERROR(VLOOKUP(N494,'CODIGO PAGO'!$B$2:$B$20,1,0)),1,IF(OR(AND(CH494=1,N494&lt;&gt;"N"),AND(CH494=3,N494&lt;&gt;"B"),AND(CH494=2,LEFT(TRIM(N494),1)&lt;&gt;"I")),1,IF(OR(AND(CH494=0,N494="N"),AND(CH494=0,N494="B"),AND(CH494=0,LEFT(TRIM(N494),1)="I")),1,0))),"")</f>
        <v/>
      </c>
      <c r="DK494" s="23" t="str">
        <f t="shared" si="279"/>
        <v/>
      </c>
      <c r="DL494" s="23" t="str">
        <f>+IF(LEN($I494)&gt;5,IF(ISERROR(VLOOKUP(P494,'CODIGO PAGO'!$B$2:$B$20,1,0)),1,IF(OR(AND(CJ494=1,P494&lt;&gt;"N"),AND(CJ494=3,P494&lt;&gt;"B"),AND(CJ494=2,LEFT(TRIM(P494),1)&lt;&gt;"I")),1,IF(OR(AND(CJ494=0,P494="N"),AND(CJ494=0,P494="B"),AND(CJ494=0,LEFT(TRIM(P494),1)="I")),1,0))),"")</f>
        <v/>
      </c>
      <c r="DM494" s="23" t="str">
        <f t="shared" si="280"/>
        <v/>
      </c>
      <c r="DN494" s="23" t="str">
        <f>+IF(LEN($I494)&gt;5,IF(ISERROR(VLOOKUP(R494,'CODIGO PAGO'!$B$2:$B$20,1,0)),1,IF(OR(AND(CL494=1,R494&lt;&gt;"N"),AND(CL494=3,R494&lt;&gt;"B"),AND(CL494=2,LEFT(TRIM(R494),1)&lt;&gt;"I")),1,IF(OR(AND(CL494=0,R494="N"),AND(CL494=0,R494="B"),AND(CL494=0,LEFT(TRIM(R494),1)="I")),1,0))),"")</f>
        <v/>
      </c>
      <c r="DO494" s="23" t="str">
        <f t="shared" si="281"/>
        <v/>
      </c>
      <c r="DP494" s="23" t="str">
        <f>+IF(LEN($I494)&gt;5,IF(ISERROR(VLOOKUP(T494,'CODIGO PAGO'!$B$2:$B$20,1,0)),1,IF(OR(AND(CN494=1,T494&lt;&gt;"N"),AND(CN494=3,T494&lt;&gt;"B"),AND(CN494=2,LEFT(TRIM(T494),1)&lt;&gt;"I")),1,IF(OR(AND(CN494=0,T494="N"),AND(CN494=0,T494="B"),AND(CN494=0,LEFT(TRIM(T494),1)="I")),1,0))),"")</f>
        <v/>
      </c>
      <c r="DQ494" s="23" t="str">
        <f t="shared" si="282"/>
        <v/>
      </c>
      <c r="DR494" s="23" t="str">
        <f>+IF(LEN($I494)&gt;5,IF(ISERROR(VLOOKUP(V494,'CODIGO PAGO'!$B$2:$B$20,1,0)),1,IF(OR(AND(CP494=1,V494&lt;&gt;"N"),AND(CP494=3,V494&lt;&gt;"B"),AND(CP494=2,LEFT(TRIM(V494),1)&lt;&gt;"I")),1,IF(OR(AND(CP494=0,V494="N"),AND(CP494=0,V494="B"),AND(CP494=0,LEFT(TRIM(V494),1)="I")),1,0))),"")</f>
        <v/>
      </c>
      <c r="DS494" s="23" t="str">
        <f t="shared" si="283"/>
        <v/>
      </c>
      <c r="DT494" s="23" t="str">
        <f>+IF(LEN($I494)&gt;5,IF(ISERROR(VLOOKUP(X494,'CODIGO PAGO'!$B$2:$B$20,1,0)),1,IF(OR(AND(CR494=1,X494&lt;&gt;"N"),AND(CR494=3,X494&lt;&gt;"B"),AND(CR494=2,LEFT(TRIM(X494),1)&lt;&gt;"I")),1,IF(OR(AND(CR494=0,X494="N"),AND(CR494=0,X494="B"),AND(CR494=0,LEFT(TRIM(X494),1)="I")),1,0))),"")</f>
        <v/>
      </c>
      <c r="DU494" s="23" t="str">
        <f t="shared" si="284"/>
        <v/>
      </c>
      <c r="DV494" s="23" t="str">
        <f>+IF(LEN($I494)&gt;5,IF(ISERROR(VLOOKUP(Z494,'CODIGO PAGO'!$B$2:$B$20,1,0)),1,IF(OR(AND(CT494=1,Z494&lt;&gt;"N"),AND(CT494=3,Z494&lt;&gt;"B"),AND(CT494=2,LEFT(TRIM(Z494),1)&lt;&gt;"I")),1,IF(OR(AND(CT494=0,Z494="N"),AND(CT494=0,Z494="B"),AND(CT494=0,LEFT(TRIM(Z494),1)="I")),1,0))),"")</f>
        <v/>
      </c>
      <c r="DW494" s="23" t="str">
        <f t="shared" si="285"/>
        <v/>
      </c>
      <c r="DX494" s="23" t="str">
        <f>+IF(LEN($I494)&gt;5,IF(ISERROR(VLOOKUP(AB494,'CODIGO PAGO'!$B$2:$B$20,1,0)),1,IF(OR(AND(CV494=1,AB494&lt;&gt;"N"),AND(CV494=3,AB494&lt;&gt;"B"),AND(CV494=2,LEFT(TRIM(AB494),1)&lt;&gt;"I")),1,IF(OR(AND(CV494=0,AB494="N"),AND(CV494=0,AB494="B"),AND(CV494=0,LEFT(TRIM(AB494),1)="I")),1,0))),"")</f>
        <v/>
      </c>
      <c r="DY494" s="23" t="str">
        <f t="shared" si="286"/>
        <v/>
      </c>
      <c r="DZ494" s="23" t="str">
        <f>+IF(LEN($I494)&gt;5,IF(ISERROR(VLOOKUP(AD494,'CODIGO PAGO'!$B$2:$B$20,1,0)),1,IF(OR(AND(CX494=1,AD494&lt;&gt;"N"),AND(CX494=3,AD494&lt;&gt;"B"),AND(CX494=2,LEFT(TRIM(AD494),1)&lt;&gt;"I")),1,IF(OR(AND(CX494=0,AD494="N"),AND(CX494=0,AD494="B"),AND(CX494=0,LEFT(TRIM(AD494),1)="I")),1,0))),"")</f>
        <v/>
      </c>
      <c r="EA494" s="23" t="str">
        <f t="shared" si="287"/>
        <v/>
      </c>
      <c r="EB494" s="23" t="str">
        <f>+IF(LEN($I494)&gt;5,IF(ISERROR(VLOOKUP(AF494,'CODIGO PAGO'!$B$2:$B$20,1,0)),1,IF(OR(AND(CZ494=1,AF494&lt;&gt;"N"),AND(CZ494=3,AF494&lt;&gt;"B"),AND(CZ494=2,LEFT(TRIM(AF494),1)&lt;&gt;"I")),1,IF(OR(AND(CZ494=0,AF494="N"),AND(CZ494=0,AF494="B"),AND(CZ494=0,LEFT(TRIM(AF494),1)="I")),1,0))),"")</f>
        <v/>
      </c>
      <c r="EC494" s="23" t="str">
        <f t="shared" si="288"/>
        <v/>
      </c>
      <c r="ED494" s="23" t="str">
        <f>+IF(LEN($I494)&gt;5,IF(ISERROR(VLOOKUP(AH494,'CODIGO PAGO'!$B$2:$B$20,1,0)),1,IF(OR(AND(DB494=1,AH494&lt;&gt;"N"),AND(DB494=3,AH494&lt;&gt;"B"),AND(DB494=2,LEFT(TRIM(AH494),1)&lt;&gt;"I")),1,IF(OR(AND(DB494=0,AH494="N"),AND(DB494=0,AH494="B"),AND(DB494=0,LEFT(TRIM(AH494),1)="I")),1,0))),"")</f>
        <v/>
      </c>
      <c r="EE494" s="23" t="str">
        <f t="shared" si="289"/>
        <v/>
      </c>
      <c r="EF494" s="23" t="str">
        <f>+IF(LEN($I494)&gt;5,IF(ISERROR(VLOOKUP(AJ494,'CODIGO PAGO'!$B$2:$B$20,1,0)),1,IF(OR(AND(DD494=1,AJ494&lt;&gt;"N"),AND(DD494=3,AJ494&lt;&gt;"B"),AND(DD494=2,LEFT(TRIM(AJ494),1)&lt;&gt;"I")),1,IF(OR(AND(DD494=0,AJ494="N"),AND(DD494=0,AJ494="B"),AND(DD494=0,LEFT(TRIM(AJ494),1)="I")),1,0))),"")</f>
        <v/>
      </c>
      <c r="EG494" s="23" t="str">
        <f t="shared" si="290"/>
        <v/>
      </c>
      <c r="EH494" s="23" t="str">
        <f>+IF(LEN($I494)&gt;5,IF(ISERROR(VLOOKUP(AL494,'CODIGO PAGO'!$B$2:$B$20,1,0)),1,IF(OR(AND(DF494=1,AL494&lt;&gt;"N"),AND(DF494=3,AL494&lt;&gt;"B"),AND(DF494=2,LEFT(TRIM(AL494),1)&lt;&gt;"I")),1,IF(OR(AND(DF494=0,AL494="N"),AND(DF494=0,AL494="B"),AND(DF494=0,LEFT(TRIM(AL494),1)="I")),1,0))),"")</f>
        <v/>
      </c>
      <c r="EI494" s="23" t="str">
        <f t="shared" si="291"/>
        <v/>
      </c>
      <c r="EJ494" s="23" t="str">
        <f>+IF(LEN($I494)&gt;5,IF(ISERROR(VLOOKUP(AN494,'CODIGO PAGO'!$B$2:$B$20,1,0)),1,IF(OR(AND(DH494=1,AN494&lt;&gt;"N"),AND(DH494=3,AN494&lt;&gt;"B"),AND(DH494=2,LEFT(TRIM(AN494),1)&lt;&gt;"I")),1,IF(OR(AND(DH494=0,AN494="N"),AND(DH494=0,AN494="B"),AND(DH494=0,LEFT(TRIM(AN494),1)="I")),1,0))),"")</f>
        <v/>
      </c>
      <c r="EK494" s="23" t="str">
        <f t="shared" si="292"/>
        <v/>
      </c>
      <c r="EL494" s="24" t="str">
        <f t="shared" si="293"/>
        <v/>
      </c>
    </row>
    <row r="495" spans="1:142" s="26" customFormat="1">
      <c r="A495" s="15" t="str">
        <f t="shared" si="259"/>
        <v/>
      </c>
      <c r="B495" s="1" t="str">
        <f>+IF(LEN(I495)&gt;5,'CODIGO PAGO'!$B$28,"")</f>
        <v/>
      </c>
      <c r="C495" s="1" t="str">
        <f>+IF(LEN($I495)&gt;5,BD!D495,"")</f>
        <v/>
      </c>
      <c r="D495" s="168" t="str">
        <f>+IF(LEN($I495)&gt;5,BD!A495,"")</f>
        <v/>
      </c>
      <c r="E495" s="1" t="str">
        <f>+IF(LEN($I495)&gt;5,BD!B495,"")</f>
        <v/>
      </c>
      <c r="F495" s="1" t="str">
        <f>+IF(LEN($I495)&gt;5,BD!C495,"")</f>
        <v/>
      </c>
      <c r="G495" s="141"/>
      <c r="H495" s="141"/>
      <c r="I495" s="1" t="str">
        <f>+IF(LEN(BD!G495)&gt;5,BD!G495,"")</f>
        <v/>
      </c>
      <c r="J495" s="167" t="str">
        <f>+IF(LEN($I495)&gt;5,BD!E495,"")</f>
        <v/>
      </c>
      <c r="K495" s="6" t="str">
        <f t="shared" si="260"/>
        <v/>
      </c>
      <c r="L495" s="87" t="str">
        <f>+IF(LEN($I495)&gt;5,BD!H495,"")</f>
        <v/>
      </c>
      <c r="M495" s="40" t="str">
        <f t="shared" si="261"/>
        <v/>
      </c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4" t="str">
        <f t="shared" si="262"/>
        <v/>
      </c>
      <c r="AQ495" s="5" t="str">
        <f t="shared" si="263"/>
        <v/>
      </c>
      <c r="AR495" s="91" t="str">
        <f t="shared" si="264"/>
        <v/>
      </c>
      <c r="AS495" s="5" t="str">
        <f t="shared" si="265"/>
        <v/>
      </c>
      <c r="AT495" s="91" t="str">
        <f t="shared" si="266"/>
        <v/>
      </c>
      <c r="AU495" s="4" t="str">
        <f t="shared" si="267"/>
        <v/>
      </c>
      <c r="AV495" s="4" t="str">
        <f t="shared" si="268"/>
        <v/>
      </c>
      <c r="AW495" s="4" t="str">
        <f t="shared" si="269"/>
        <v/>
      </c>
      <c r="AX495" s="4" t="str">
        <f t="shared" si="270"/>
        <v/>
      </c>
      <c r="AY495" s="88" t="str">
        <f t="shared" si="271"/>
        <v/>
      </c>
      <c r="AZ495" s="17" t="str">
        <f t="shared" si="272"/>
        <v/>
      </c>
      <c r="BA495" s="18" t="str">
        <f t="shared" si="273"/>
        <v/>
      </c>
      <c r="BB495" s="19" t="str">
        <f>+IF(LEN(I495)&gt;5,IF(INT(RIGHT(B495,1))=9,0.5*L495*AY495,INT(MID(B495,5,LEN(B495)-4))*L495)+IFERROR(VLOOKUP(I495,AJUSTES!$A$1:$I$50,9,0),0),"")</f>
        <v/>
      </c>
      <c r="BC495" s="12"/>
      <c r="BD495" s="19" t="str">
        <f t="shared" si="274"/>
        <v/>
      </c>
      <c r="BE495" s="18" t="str">
        <f t="shared" si="275"/>
        <v/>
      </c>
      <c r="BF495" s="139" t="str">
        <f t="shared" si="276"/>
        <v/>
      </c>
      <c r="BG495" s="114"/>
      <c r="BH495" s="18" t="str">
        <f t="shared" si="277"/>
        <v/>
      </c>
      <c r="BI495" s="13"/>
      <c r="BJ495" s="12"/>
      <c r="BK495" s="12"/>
      <c r="BL495" s="145"/>
      <c r="BM495" s="12"/>
      <c r="BN495" s="12"/>
      <c r="BO495" s="12"/>
      <c r="BP495" s="12"/>
      <c r="BQ495" s="12"/>
      <c r="BR495" s="12"/>
      <c r="BS495" s="146"/>
      <c r="BT495" s="14"/>
      <c r="BU495" s="12"/>
      <c r="BV495" s="12"/>
      <c r="BW495" s="12"/>
      <c r="BX495" s="12"/>
      <c r="BY495" s="12"/>
      <c r="BZ495" s="144"/>
      <c r="CA495" s="107" t="str">
        <f>+IF(LEN($I495)&gt;5,IF(BD!F495="N/A","",BD!F495),"")</f>
        <v/>
      </c>
      <c r="CB495" s="21"/>
      <c r="CC495" s="147"/>
      <c r="CD495" s="148"/>
      <c r="CE495" s="8" t="str">
        <f>+IF(LEN(I495)&gt;5,BD!M495,"")</f>
        <v/>
      </c>
      <c r="CF495" s="16" t="str">
        <f>+IF(LEN(I495)&gt;5,BD!N495,"")</f>
        <v/>
      </c>
      <c r="CG495" s="3" t="str">
        <f t="shared" si="278"/>
        <v/>
      </c>
      <c r="CH495" s="23" t="str">
        <f>+IF(AND(LEN($I495)&gt;5),IF(AND($J495&gt;N$1,$J495&lt;=$AO$1),1,IF((COUNTIFS(INCAPACIDADES!$C$1:$C$51,$I495,INCAPACIDADES!K$1:K$51,N$1))&gt;0,2,IF(VLOOKUP($C495,BD!$D$1:$F$501,3,0)&gt;N$1,0,3))),"")</f>
        <v/>
      </c>
      <c r="CI495" s="23" t="str">
        <f>+IF(AND(LEN($I495)&gt;5),IF(AND($J495&gt;O$1,$J495&lt;=$AO$1),1,IF((COUNTIFS(INCAPACIDADES!$C$1:$C$51,$I495,INCAPACIDADES!L$1:L$51,O$1))&gt;0,2,IF(VLOOKUP($C495,BD!$D$1:$F$501,3,0)&gt;O$1,0,3))),"")</f>
        <v/>
      </c>
      <c r="CJ495" s="23" t="str">
        <f>+IF(AND(LEN($I495)&gt;5),IF(AND($J495&gt;P$1,$J495&lt;=$AO$1),1,IF((COUNTIFS(INCAPACIDADES!$C$1:$C$51,$I495,INCAPACIDADES!M$1:M$51,P$1))&gt;0,2,IF(VLOOKUP($C495,BD!$D$1:$F$501,3,0)&gt;P$1,0,3))),"")</f>
        <v/>
      </c>
      <c r="CK495" s="23" t="str">
        <f>+IF(AND(LEN($I495)&gt;5),IF(AND($J495&gt;Q$1,$J495&lt;=$AO$1),1,IF((COUNTIFS(INCAPACIDADES!$C$1:$C$51,$I495,INCAPACIDADES!N$1:N$51,Q$1))&gt;0,2,IF(VLOOKUP($C495,BD!$D$1:$F$501,3,0)&gt;Q$1,0,3))),"")</f>
        <v/>
      </c>
      <c r="CL495" s="23" t="str">
        <f>+IF(AND(LEN($I495)&gt;5),IF(AND($J495&gt;R$1,$J495&lt;=$AO$1),1,IF((COUNTIFS(INCAPACIDADES!$C$1:$C$51,$I495,INCAPACIDADES!O$1:O$51,R$1))&gt;0,2,IF(VLOOKUP($C495,BD!$D$1:$F$501,3,0)&gt;R$1,0,3))),"")</f>
        <v/>
      </c>
      <c r="CM495" s="23" t="str">
        <f>+IF(AND(LEN($I495)&gt;5),IF(AND($J495&gt;S$1,$J495&lt;=$AO$1),1,IF((COUNTIFS(INCAPACIDADES!$C$1:$C$51,$I495,INCAPACIDADES!P$1:P$51,S$1))&gt;0,2,IF(VLOOKUP($C495,BD!$D$1:$F$501,3,0)&gt;S$1,0,3))),"")</f>
        <v/>
      </c>
      <c r="CN495" s="23" t="str">
        <f>+IF(AND(LEN($I495)&gt;5),IF(AND($J495&gt;T$1,$J495&lt;=$AO$1),1,IF((COUNTIFS(INCAPACIDADES!$C$1:$C$51,$I495,INCAPACIDADES!Q$1:Q$51,T$1))&gt;0,2,IF(VLOOKUP($C495,BD!$D$1:$F$501,3,0)&gt;T$1,0,3))),"")</f>
        <v/>
      </c>
      <c r="CO495" s="23" t="str">
        <f>+IF(AND(LEN($I495)&gt;5),IF(AND($J495&gt;U$1,$J495&lt;=$AO$1),1,IF((COUNTIFS(INCAPACIDADES!$C$1:$C$51,$I495,INCAPACIDADES!R$1:R$51,U$1))&gt;0,2,IF(VLOOKUP($C495,BD!$D$1:$F$501,3,0)&gt;U$1,0,3))),"")</f>
        <v/>
      </c>
      <c r="CP495" s="23" t="str">
        <f>+IF(AND(LEN($I495)&gt;5),IF(AND($J495&gt;V$1,$J495&lt;=$AO$1),1,IF((COUNTIFS(INCAPACIDADES!$C$1:$C$51,$I495,INCAPACIDADES!S$1:S$51,V$1))&gt;0,2,IF(VLOOKUP($C495,BD!$D$1:$F$501,3,0)&gt;V$1,0,3))),"")</f>
        <v/>
      </c>
      <c r="CQ495" s="23" t="str">
        <f>+IF(AND(LEN($I495)&gt;5),IF(AND($J495&gt;W$1,$J495&lt;=$AO$1),1,IF((COUNTIFS(INCAPACIDADES!$C$1:$C$51,$I495,INCAPACIDADES!T$1:T$51,W$1))&gt;0,2,IF(VLOOKUP($C495,BD!$D$1:$F$501,3,0)&gt;W$1,0,3))),"")</f>
        <v/>
      </c>
      <c r="CR495" s="23" t="str">
        <f>+IF(AND(LEN($I495)&gt;5),IF(AND($J495&gt;X$1,$J495&lt;=$AO$1),1,IF((COUNTIFS(INCAPACIDADES!$C$1:$C$51,$I495,INCAPACIDADES!U$1:U$51,X$1))&gt;0,2,IF(VLOOKUP($C495,BD!$D$1:$F$501,3,0)&gt;X$1,0,3))),"")</f>
        <v/>
      </c>
      <c r="CS495" s="23" t="str">
        <f>+IF(AND(LEN($I495)&gt;5),IF(AND($J495&gt;Y$1,$J495&lt;=$AO$1),1,IF((COUNTIFS(INCAPACIDADES!$C$1:$C$51,$I495,INCAPACIDADES!V$1:V$51,Y$1))&gt;0,2,IF(VLOOKUP($C495,BD!$D$1:$F$501,3,0)&gt;Y$1,0,3))),"")</f>
        <v/>
      </c>
      <c r="CT495" s="23" t="str">
        <f>+IF(AND(LEN($I495)&gt;5),IF(AND($J495&gt;Z$1,$J495&lt;=$AO$1),1,IF((COUNTIFS(INCAPACIDADES!$C$1:$C$51,$I495,INCAPACIDADES!W$1:W$51,Z$1))&gt;0,2,IF(VLOOKUP($C495,BD!$D$1:$F$501,3,0)&gt;Z$1,0,3))),"")</f>
        <v/>
      </c>
      <c r="CU495" s="23" t="str">
        <f>+IF(AND(LEN($I495)&gt;5),IF(AND($J495&gt;AA$1,$J495&lt;=$AO$1),1,IF((COUNTIFS(INCAPACIDADES!$C$1:$C$51,$I495,INCAPACIDADES!X$1:X$51,AA$1))&gt;0,2,IF(VLOOKUP($C495,BD!$D$1:$F$501,3,0)&gt;AA$1,0,3))),"")</f>
        <v/>
      </c>
      <c r="CV495" s="23" t="str">
        <f>+IF(AND(LEN($I495)&gt;5),IF(AND($J495&gt;AB$1,$J495&lt;=$AO$1),1,IF((COUNTIFS(INCAPACIDADES!$C$1:$C$51,$I495,INCAPACIDADES!Y$1:Y$51,AB$1))&gt;0,2,IF(VLOOKUP($C495,BD!$D$1:$F$501,3,0)&gt;AB$1,0,3))),"")</f>
        <v/>
      </c>
      <c r="CW495" s="23" t="str">
        <f>+IF(AND(LEN($I495)&gt;5),IF(AND($J495&gt;AC$1,$J495&lt;=$AO$1),1,IF((COUNTIFS(INCAPACIDADES!$C$1:$C$51,$I495,INCAPACIDADES!Z$1:Z$51,AC$1))&gt;0,2,IF(VLOOKUP($C495,BD!$D$1:$F$501,3,0)&gt;AC$1,0,3))),"")</f>
        <v/>
      </c>
      <c r="CX495" s="23" t="str">
        <f>+IF(AND(LEN($I495)&gt;5),IF(AND($J495&gt;AD$1,$J495&lt;=$AO$1),1,IF((COUNTIFS(INCAPACIDADES!$C$1:$C$51,$I495,INCAPACIDADES!AA$1:AA$51,AD$1))&gt;0,2,IF(VLOOKUP($C495,BD!$D$1:$F$501,3,0)&gt;AD$1,0,3))),"")</f>
        <v/>
      </c>
      <c r="CY495" s="23" t="str">
        <f>+IF(AND(LEN($I495)&gt;5),IF(AND($J495&gt;AE$1,$J495&lt;=$AO$1),1,IF((COUNTIFS(INCAPACIDADES!$C$1:$C$51,$I495,INCAPACIDADES!AB$1:AB$51,AE$1))&gt;0,2,IF(VLOOKUP($C495,BD!$D$1:$F$501,3,0)&gt;AE$1,0,3))),"")</f>
        <v/>
      </c>
      <c r="CZ495" s="23" t="str">
        <f>+IF(AND(LEN($I495)&gt;5),IF(AND($J495&gt;AF$1,$J495&lt;=$AO$1),1,IF((COUNTIFS(INCAPACIDADES!$C$1:$C$51,$I495,INCAPACIDADES!AC$1:AC$51,AF$1))&gt;0,2,IF(VLOOKUP($C495,BD!$D$1:$F$501,3,0)&gt;AF$1,0,3))),"")</f>
        <v/>
      </c>
      <c r="DA495" s="23" t="str">
        <f>+IF(AND(LEN($I495)&gt;5),IF(AND($J495&gt;AG$1,$J495&lt;=$AO$1),1,IF((COUNTIFS(INCAPACIDADES!$C$1:$C$51,$I495,INCAPACIDADES!AD$1:AD$51,AG$1))&gt;0,2,IF(VLOOKUP($C495,BD!$D$1:$F$501,3,0)&gt;AG$1,0,3))),"")</f>
        <v/>
      </c>
      <c r="DB495" s="23" t="str">
        <f>+IF(AND(LEN($I495)&gt;5),IF(AND($J495&gt;AH$1,$J495&lt;=$AO$1),1,IF((COUNTIFS(INCAPACIDADES!$C$1:$C$51,$I495,INCAPACIDADES!AE$1:AE$51,AH$1))&gt;0,2,IF(VLOOKUP($C495,BD!$D$1:$F$501,3,0)&gt;AH$1,0,3))),"")</f>
        <v/>
      </c>
      <c r="DC495" s="23" t="str">
        <f>+IF(AND(LEN($I495)&gt;5),IF(AND($J495&gt;AI$1,$J495&lt;=$AO$1),1,IF((COUNTIFS(INCAPACIDADES!$C$1:$C$51,$I495,INCAPACIDADES!AF$1:AF$51,AI$1))&gt;0,2,IF(VLOOKUP($C495,BD!$D$1:$F$501,3,0)&gt;AI$1,0,3))),"")</f>
        <v/>
      </c>
      <c r="DD495" s="23" t="str">
        <f>+IF(AND(LEN($I495)&gt;5),IF(AND($J495&gt;AJ$1,$J495&lt;=$AO$1),1,IF((COUNTIFS(INCAPACIDADES!$C$1:$C$51,$I495,INCAPACIDADES!AG$1:AG$51,AJ$1))&gt;0,2,IF(VLOOKUP($C495,BD!$D$1:$F$501,3,0)&gt;AJ$1,0,3))),"")</f>
        <v/>
      </c>
      <c r="DE495" s="23" t="str">
        <f>+IF(AND(LEN($I495)&gt;5),IF(AND($J495&gt;AK$1,$J495&lt;=$AO$1),1,IF((COUNTIFS(INCAPACIDADES!$C$1:$C$51,$I495,INCAPACIDADES!AH$1:AH$51,AK$1))&gt;0,2,IF(VLOOKUP($C495,BD!$D$1:$F$501,3,0)&gt;AK$1,0,3))),"")</f>
        <v/>
      </c>
      <c r="DF495" s="23" t="str">
        <f>+IF(AND(LEN($I495)&gt;5),IF(AND($J495&gt;AL$1,$J495&lt;=$AO$1),1,IF((COUNTIFS(INCAPACIDADES!$C$1:$C$51,$I495,INCAPACIDADES!AI$1:AI$51,AL$1))&gt;0,2,IF(VLOOKUP($C495,BD!$D$1:$F$501,3,0)&gt;AL$1,0,3))),"")</f>
        <v/>
      </c>
      <c r="DG495" s="23" t="str">
        <f>+IF(AND(LEN($I495)&gt;5),IF(AND($J495&gt;AM$1,$J495&lt;=$AO$1),1,IF((COUNTIFS(INCAPACIDADES!$C$1:$C$51,$I495,INCAPACIDADES!AJ$1:AJ$51,AM$1))&gt;0,2,IF(VLOOKUP($C495,BD!$D$1:$F$501,3,0)&gt;AM$1,0,3))),"")</f>
        <v/>
      </c>
      <c r="DH495" s="23" t="str">
        <f>+IF(AND(LEN($I495)&gt;5),IF(AND($J495&gt;AN$1,$J495&lt;=$AO$1),1,IF((COUNTIFS(INCAPACIDADES!$C$1:$C$51,$I495,INCAPACIDADES!AK$1:AK$51,AN$1))&gt;0,2,IF(VLOOKUP($C495,BD!$D$1:$F$501,3,0)&gt;AN$1,0,3))),"")</f>
        <v/>
      </c>
      <c r="DI495" s="23" t="str">
        <f>+IF(AND(LEN($I495)&gt;5),IF(AND($J495&gt;AO$1,$J495&lt;=$AO$1),1,IF((COUNTIFS(INCAPACIDADES!$C$1:$C$51,$I495,INCAPACIDADES!AL$1:AL$51,AO$1))&gt;0,2,IF(VLOOKUP($C495,BD!$D$1:$F$501,3,0)&gt;AO$1,0,3))),"")</f>
        <v/>
      </c>
      <c r="DJ495" s="23" t="str">
        <f>+IF(LEN($I495)&gt;5,IF(ISERROR(VLOOKUP(N495,'CODIGO PAGO'!$B$2:$B$20,1,0)),1,IF(OR(AND(CH495=1,N495&lt;&gt;"N"),AND(CH495=3,N495&lt;&gt;"B"),AND(CH495=2,LEFT(TRIM(N495),1)&lt;&gt;"I")),1,IF(OR(AND(CH495=0,N495="N"),AND(CH495=0,N495="B"),AND(CH495=0,LEFT(TRIM(N495),1)="I")),1,0))),"")</f>
        <v/>
      </c>
      <c r="DK495" s="23" t="str">
        <f t="shared" si="279"/>
        <v/>
      </c>
      <c r="DL495" s="23" t="str">
        <f>+IF(LEN($I495)&gt;5,IF(ISERROR(VLOOKUP(P495,'CODIGO PAGO'!$B$2:$B$20,1,0)),1,IF(OR(AND(CJ495=1,P495&lt;&gt;"N"),AND(CJ495=3,P495&lt;&gt;"B"),AND(CJ495=2,LEFT(TRIM(P495),1)&lt;&gt;"I")),1,IF(OR(AND(CJ495=0,P495="N"),AND(CJ495=0,P495="B"),AND(CJ495=0,LEFT(TRIM(P495),1)="I")),1,0))),"")</f>
        <v/>
      </c>
      <c r="DM495" s="23" t="str">
        <f t="shared" si="280"/>
        <v/>
      </c>
      <c r="DN495" s="23" t="str">
        <f>+IF(LEN($I495)&gt;5,IF(ISERROR(VLOOKUP(R495,'CODIGO PAGO'!$B$2:$B$20,1,0)),1,IF(OR(AND(CL495=1,R495&lt;&gt;"N"),AND(CL495=3,R495&lt;&gt;"B"),AND(CL495=2,LEFT(TRIM(R495),1)&lt;&gt;"I")),1,IF(OR(AND(CL495=0,R495="N"),AND(CL495=0,R495="B"),AND(CL495=0,LEFT(TRIM(R495),1)="I")),1,0))),"")</f>
        <v/>
      </c>
      <c r="DO495" s="23" t="str">
        <f t="shared" si="281"/>
        <v/>
      </c>
      <c r="DP495" s="23" t="str">
        <f>+IF(LEN($I495)&gt;5,IF(ISERROR(VLOOKUP(T495,'CODIGO PAGO'!$B$2:$B$20,1,0)),1,IF(OR(AND(CN495=1,T495&lt;&gt;"N"),AND(CN495=3,T495&lt;&gt;"B"),AND(CN495=2,LEFT(TRIM(T495),1)&lt;&gt;"I")),1,IF(OR(AND(CN495=0,T495="N"),AND(CN495=0,T495="B"),AND(CN495=0,LEFT(TRIM(T495),1)="I")),1,0))),"")</f>
        <v/>
      </c>
      <c r="DQ495" s="23" t="str">
        <f t="shared" si="282"/>
        <v/>
      </c>
      <c r="DR495" s="23" t="str">
        <f>+IF(LEN($I495)&gt;5,IF(ISERROR(VLOOKUP(V495,'CODIGO PAGO'!$B$2:$B$20,1,0)),1,IF(OR(AND(CP495=1,V495&lt;&gt;"N"),AND(CP495=3,V495&lt;&gt;"B"),AND(CP495=2,LEFT(TRIM(V495),1)&lt;&gt;"I")),1,IF(OR(AND(CP495=0,V495="N"),AND(CP495=0,V495="B"),AND(CP495=0,LEFT(TRIM(V495),1)="I")),1,0))),"")</f>
        <v/>
      </c>
      <c r="DS495" s="23" t="str">
        <f t="shared" si="283"/>
        <v/>
      </c>
      <c r="DT495" s="23" t="str">
        <f>+IF(LEN($I495)&gt;5,IF(ISERROR(VLOOKUP(X495,'CODIGO PAGO'!$B$2:$B$20,1,0)),1,IF(OR(AND(CR495=1,X495&lt;&gt;"N"),AND(CR495=3,X495&lt;&gt;"B"),AND(CR495=2,LEFT(TRIM(X495),1)&lt;&gt;"I")),1,IF(OR(AND(CR495=0,X495="N"),AND(CR495=0,X495="B"),AND(CR495=0,LEFT(TRIM(X495),1)="I")),1,0))),"")</f>
        <v/>
      </c>
      <c r="DU495" s="23" t="str">
        <f t="shared" si="284"/>
        <v/>
      </c>
      <c r="DV495" s="23" t="str">
        <f>+IF(LEN($I495)&gt;5,IF(ISERROR(VLOOKUP(Z495,'CODIGO PAGO'!$B$2:$B$20,1,0)),1,IF(OR(AND(CT495=1,Z495&lt;&gt;"N"),AND(CT495=3,Z495&lt;&gt;"B"),AND(CT495=2,LEFT(TRIM(Z495),1)&lt;&gt;"I")),1,IF(OR(AND(CT495=0,Z495="N"),AND(CT495=0,Z495="B"),AND(CT495=0,LEFT(TRIM(Z495),1)="I")),1,0))),"")</f>
        <v/>
      </c>
      <c r="DW495" s="23" t="str">
        <f t="shared" si="285"/>
        <v/>
      </c>
      <c r="DX495" s="23" t="str">
        <f>+IF(LEN($I495)&gt;5,IF(ISERROR(VLOOKUP(AB495,'CODIGO PAGO'!$B$2:$B$20,1,0)),1,IF(OR(AND(CV495=1,AB495&lt;&gt;"N"),AND(CV495=3,AB495&lt;&gt;"B"),AND(CV495=2,LEFT(TRIM(AB495),1)&lt;&gt;"I")),1,IF(OR(AND(CV495=0,AB495="N"),AND(CV495=0,AB495="B"),AND(CV495=0,LEFT(TRIM(AB495),1)="I")),1,0))),"")</f>
        <v/>
      </c>
      <c r="DY495" s="23" t="str">
        <f t="shared" si="286"/>
        <v/>
      </c>
      <c r="DZ495" s="23" t="str">
        <f>+IF(LEN($I495)&gt;5,IF(ISERROR(VLOOKUP(AD495,'CODIGO PAGO'!$B$2:$B$20,1,0)),1,IF(OR(AND(CX495=1,AD495&lt;&gt;"N"),AND(CX495=3,AD495&lt;&gt;"B"),AND(CX495=2,LEFT(TRIM(AD495),1)&lt;&gt;"I")),1,IF(OR(AND(CX495=0,AD495="N"),AND(CX495=0,AD495="B"),AND(CX495=0,LEFT(TRIM(AD495),1)="I")),1,0))),"")</f>
        <v/>
      </c>
      <c r="EA495" s="23" t="str">
        <f t="shared" si="287"/>
        <v/>
      </c>
      <c r="EB495" s="23" t="str">
        <f>+IF(LEN($I495)&gt;5,IF(ISERROR(VLOOKUP(AF495,'CODIGO PAGO'!$B$2:$B$20,1,0)),1,IF(OR(AND(CZ495=1,AF495&lt;&gt;"N"),AND(CZ495=3,AF495&lt;&gt;"B"),AND(CZ495=2,LEFT(TRIM(AF495),1)&lt;&gt;"I")),1,IF(OR(AND(CZ495=0,AF495="N"),AND(CZ495=0,AF495="B"),AND(CZ495=0,LEFT(TRIM(AF495),1)="I")),1,0))),"")</f>
        <v/>
      </c>
      <c r="EC495" s="23" t="str">
        <f t="shared" si="288"/>
        <v/>
      </c>
      <c r="ED495" s="23" t="str">
        <f>+IF(LEN($I495)&gt;5,IF(ISERROR(VLOOKUP(AH495,'CODIGO PAGO'!$B$2:$B$20,1,0)),1,IF(OR(AND(DB495=1,AH495&lt;&gt;"N"),AND(DB495=3,AH495&lt;&gt;"B"),AND(DB495=2,LEFT(TRIM(AH495),1)&lt;&gt;"I")),1,IF(OR(AND(DB495=0,AH495="N"),AND(DB495=0,AH495="B"),AND(DB495=0,LEFT(TRIM(AH495),1)="I")),1,0))),"")</f>
        <v/>
      </c>
      <c r="EE495" s="23" t="str">
        <f t="shared" si="289"/>
        <v/>
      </c>
      <c r="EF495" s="23" t="str">
        <f>+IF(LEN($I495)&gt;5,IF(ISERROR(VLOOKUP(AJ495,'CODIGO PAGO'!$B$2:$B$20,1,0)),1,IF(OR(AND(DD495=1,AJ495&lt;&gt;"N"),AND(DD495=3,AJ495&lt;&gt;"B"),AND(DD495=2,LEFT(TRIM(AJ495),1)&lt;&gt;"I")),1,IF(OR(AND(DD495=0,AJ495="N"),AND(DD495=0,AJ495="B"),AND(DD495=0,LEFT(TRIM(AJ495),1)="I")),1,0))),"")</f>
        <v/>
      </c>
      <c r="EG495" s="23" t="str">
        <f t="shared" si="290"/>
        <v/>
      </c>
      <c r="EH495" s="23" t="str">
        <f>+IF(LEN($I495)&gt;5,IF(ISERROR(VLOOKUP(AL495,'CODIGO PAGO'!$B$2:$B$20,1,0)),1,IF(OR(AND(DF495=1,AL495&lt;&gt;"N"),AND(DF495=3,AL495&lt;&gt;"B"),AND(DF495=2,LEFT(TRIM(AL495),1)&lt;&gt;"I")),1,IF(OR(AND(DF495=0,AL495="N"),AND(DF495=0,AL495="B"),AND(DF495=0,LEFT(TRIM(AL495),1)="I")),1,0))),"")</f>
        <v/>
      </c>
      <c r="EI495" s="23" t="str">
        <f t="shared" si="291"/>
        <v/>
      </c>
      <c r="EJ495" s="23" t="str">
        <f>+IF(LEN($I495)&gt;5,IF(ISERROR(VLOOKUP(AN495,'CODIGO PAGO'!$B$2:$B$20,1,0)),1,IF(OR(AND(DH495=1,AN495&lt;&gt;"N"),AND(DH495=3,AN495&lt;&gt;"B"),AND(DH495=2,LEFT(TRIM(AN495),1)&lt;&gt;"I")),1,IF(OR(AND(DH495=0,AN495="N"),AND(DH495=0,AN495="B"),AND(DH495=0,LEFT(TRIM(AN495),1)="I")),1,0))),"")</f>
        <v/>
      </c>
      <c r="EK495" s="23" t="str">
        <f t="shared" si="292"/>
        <v/>
      </c>
      <c r="EL495" s="24" t="str">
        <f t="shared" si="293"/>
        <v/>
      </c>
    </row>
    <row r="496" spans="1:142" s="26" customFormat="1">
      <c r="A496" s="15" t="str">
        <f t="shared" si="259"/>
        <v/>
      </c>
      <c r="B496" s="1" t="str">
        <f>+IF(LEN(I496)&gt;5,'CODIGO PAGO'!$B$28,"")</f>
        <v/>
      </c>
      <c r="C496" s="1" t="str">
        <f>+IF(LEN($I496)&gt;5,BD!D496,"")</f>
        <v/>
      </c>
      <c r="D496" s="168" t="str">
        <f>+IF(LEN($I496)&gt;5,BD!A496,"")</f>
        <v/>
      </c>
      <c r="E496" s="1" t="str">
        <f>+IF(LEN($I496)&gt;5,BD!B496,"")</f>
        <v/>
      </c>
      <c r="F496" s="1" t="str">
        <f>+IF(LEN($I496)&gt;5,BD!C496,"")</f>
        <v/>
      </c>
      <c r="G496" s="141"/>
      <c r="H496" s="141"/>
      <c r="I496" s="1" t="str">
        <f>+IF(LEN(BD!G496)&gt;5,BD!G496,"")</f>
        <v/>
      </c>
      <c r="J496" s="167" t="str">
        <f>+IF(LEN($I496)&gt;5,BD!E496,"")</f>
        <v/>
      </c>
      <c r="K496" s="6" t="str">
        <f t="shared" si="260"/>
        <v/>
      </c>
      <c r="L496" s="87" t="str">
        <f>+IF(LEN($I496)&gt;5,BD!H496,"")</f>
        <v/>
      </c>
      <c r="M496" s="40" t="str">
        <f t="shared" si="261"/>
        <v/>
      </c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4" t="str">
        <f t="shared" si="262"/>
        <v/>
      </c>
      <c r="AQ496" s="5" t="str">
        <f t="shared" si="263"/>
        <v/>
      </c>
      <c r="AR496" s="91" t="str">
        <f t="shared" si="264"/>
        <v/>
      </c>
      <c r="AS496" s="5" t="str">
        <f t="shared" si="265"/>
        <v/>
      </c>
      <c r="AT496" s="91" t="str">
        <f t="shared" si="266"/>
        <v/>
      </c>
      <c r="AU496" s="4" t="str">
        <f t="shared" si="267"/>
        <v/>
      </c>
      <c r="AV496" s="4" t="str">
        <f t="shared" si="268"/>
        <v/>
      </c>
      <c r="AW496" s="4" t="str">
        <f t="shared" si="269"/>
        <v/>
      </c>
      <c r="AX496" s="4" t="str">
        <f t="shared" si="270"/>
        <v/>
      </c>
      <c r="AY496" s="88" t="str">
        <f t="shared" si="271"/>
        <v/>
      </c>
      <c r="AZ496" s="17" t="str">
        <f t="shared" si="272"/>
        <v/>
      </c>
      <c r="BA496" s="18" t="str">
        <f t="shared" si="273"/>
        <v/>
      </c>
      <c r="BB496" s="19" t="str">
        <f>+IF(LEN(I496)&gt;5,IF(INT(RIGHT(B496,1))=9,0.5*L496*AY496,INT(MID(B496,5,LEN(B496)-4))*L496)+IFERROR(VLOOKUP(I496,AJUSTES!$A$1:$I$50,9,0),0),"")</f>
        <v/>
      </c>
      <c r="BC496" s="12"/>
      <c r="BD496" s="19" t="str">
        <f t="shared" si="274"/>
        <v/>
      </c>
      <c r="BE496" s="18" t="str">
        <f t="shared" si="275"/>
        <v/>
      </c>
      <c r="BF496" s="139" t="str">
        <f t="shared" si="276"/>
        <v/>
      </c>
      <c r="BG496" s="114"/>
      <c r="BH496" s="18" t="str">
        <f t="shared" si="277"/>
        <v/>
      </c>
      <c r="BI496" s="13"/>
      <c r="BJ496" s="12"/>
      <c r="BK496" s="12"/>
      <c r="BL496" s="145"/>
      <c r="BM496" s="12"/>
      <c r="BN496" s="12"/>
      <c r="BO496" s="12"/>
      <c r="BP496" s="12"/>
      <c r="BQ496" s="12"/>
      <c r="BR496" s="12"/>
      <c r="BS496" s="146"/>
      <c r="BT496" s="14"/>
      <c r="BU496" s="12"/>
      <c r="BV496" s="12"/>
      <c r="BW496" s="12"/>
      <c r="BX496" s="12"/>
      <c r="BY496" s="12"/>
      <c r="BZ496" s="144"/>
      <c r="CA496" s="107" t="str">
        <f>+IF(LEN($I496)&gt;5,IF(BD!F496="N/A","",BD!F496),"")</f>
        <v/>
      </c>
      <c r="CB496" s="21"/>
      <c r="CC496" s="147"/>
      <c r="CD496" s="148"/>
      <c r="CE496" s="8" t="str">
        <f>+IF(LEN(I496)&gt;5,BD!M496,"")</f>
        <v/>
      </c>
      <c r="CF496" s="16" t="str">
        <f>+IF(LEN(I496)&gt;5,BD!N496,"")</f>
        <v/>
      </c>
      <c r="CG496" s="3" t="str">
        <f t="shared" si="278"/>
        <v/>
      </c>
      <c r="CH496" s="23" t="str">
        <f>+IF(AND(LEN($I496)&gt;5),IF(AND($J496&gt;N$1,$J496&lt;=$AO$1),1,IF((COUNTIFS(INCAPACIDADES!$C$1:$C$51,$I496,INCAPACIDADES!K$1:K$51,N$1))&gt;0,2,IF(VLOOKUP($C496,BD!$D$1:$F$501,3,0)&gt;N$1,0,3))),"")</f>
        <v/>
      </c>
      <c r="CI496" s="23" t="str">
        <f>+IF(AND(LEN($I496)&gt;5),IF(AND($J496&gt;O$1,$J496&lt;=$AO$1),1,IF((COUNTIFS(INCAPACIDADES!$C$1:$C$51,$I496,INCAPACIDADES!L$1:L$51,O$1))&gt;0,2,IF(VLOOKUP($C496,BD!$D$1:$F$501,3,0)&gt;O$1,0,3))),"")</f>
        <v/>
      </c>
      <c r="CJ496" s="23" t="str">
        <f>+IF(AND(LEN($I496)&gt;5),IF(AND($J496&gt;P$1,$J496&lt;=$AO$1),1,IF((COUNTIFS(INCAPACIDADES!$C$1:$C$51,$I496,INCAPACIDADES!M$1:M$51,P$1))&gt;0,2,IF(VLOOKUP($C496,BD!$D$1:$F$501,3,0)&gt;P$1,0,3))),"")</f>
        <v/>
      </c>
      <c r="CK496" s="23" t="str">
        <f>+IF(AND(LEN($I496)&gt;5),IF(AND($J496&gt;Q$1,$J496&lt;=$AO$1),1,IF((COUNTIFS(INCAPACIDADES!$C$1:$C$51,$I496,INCAPACIDADES!N$1:N$51,Q$1))&gt;0,2,IF(VLOOKUP($C496,BD!$D$1:$F$501,3,0)&gt;Q$1,0,3))),"")</f>
        <v/>
      </c>
      <c r="CL496" s="23" t="str">
        <f>+IF(AND(LEN($I496)&gt;5),IF(AND($J496&gt;R$1,$J496&lt;=$AO$1),1,IF((COUNTIFS(INCAPACIDADES!$C$1:$C$51,$I496,INCAPACIDADES!O$1:O$51,R$1))&gt;0,2,IF(VLOOKUP($C496,BD!$D$1:$F$501,3,0)&gt;R$1,0,3))),"")</f>
        <v/>
      </c>
      <c r="CM496" s="23" t="str">
        <f>+IF(AND(LEN($I496)&gt;5),IF(AND($J496&gt;S$1,$J496&lt;=$AO$1),1,IF((COUNTIFS(INCAPACIDADES!$C$1:$C$51,$I496,INCAPACIDADES!P$1:P$51,S$1))&gt;0,2,IF(VLOOKUP($C496,BD!$D$1:$F$501,3,0)&gt;S$1,0,3))),"")</f>
        <v/>
      </c>
      <c r="CN496" s="23" t="str">
        <f>+IF(AND(LEN($I496)&gt;5),IF(AND($J496&gt;T$1,$J496&lt;=$AO$1),1,IF((COUNTIFS(INCAPACIDADES!$C$1:$C$51,$I496,INCAPACIDADES!Q$1:Q$51,T$1))&gt;0,2,IF(VLOOKUP($C496,BD!$D$1:$F$501,3,0)&gt;T$1,0,3))),"")</f>
        <v/>
      </c>
      <c r="CO496" s="23" t="str">
        <f>+IF(AND(LEN($I496)&gt;5),IF(AND($J496&gt;U$1,$J496&lt;=$AO$1),1,IF((COUNTIFS(INCAPACIDADES!$C$1:$C$51,$I496,INCAPACIDADES!R$1:R$51,U$1))&gt;0,2,IF(VLOOKUP($C496,BD!$D$1:$F$501,3,0)&gt;U$1,0,3))),"")</f>
        <v/>
      </c>
      <c r="CP496" s="23" t="str">
        <f>+IF(AND(LEN($I496)&gt;5),IF(AND($J496&gt;V$1,$J496&lt;=$AO$1),1,IF((COUNTIFS(INCAPACIDADES!$C$1:$C$51,$I496,INCAPACIDADES!S$1:S$51,V$1))&gt;0,2,IF(VLOOKUP($C496,BD!$D$1:$F$501,3,0)&gt;V$1,0,3))),"")</f>
        <v/>
      </c>
      <c r="CQ496" s="23" t="str">
        <f>+IF(AND(LEN($I496)&gt;5),IF(AND($J496&gt;W$1,$J496&lt;=$AO$1),1,IF((COUNTIFS(INCAPACIDADES!$C$1:$C$51,$I496,INCAPACIDADES!T$1:T$51,W$1))&gt;0,2,IF(VLOOKUP($C496,BD!$D$1:$F$501,3,0)&gt;W$1,0,3))),"")</f>
        <v/>
      </c>
      <c r="CR496" s="23" t="str">
        <f>+IF(AND(LEN($I496)&gt;5),IF(AND($J496&gt;X$1,$J496&lt;=$AO$1),1,IF((COUNTIFS(INCAPACIDADES!$C$1:$C$51,$I496,INCAPACIDADES!U$1:U$51,X$1))&gt;0,2,IF(VLOOKUP($C496,BD!$D$1:$F$501,3,0)&gt;X$1,0,3))),"")</f>
        <v/>
      </c>
      <c r="CS496" s="23" t="str">
        <f>+IF(AND(LEN($I496)&gt;5),IF(AND($J496&gt;Y$1,$J496&lt;=$AO$1),1,IF((COUNTIFS(INCAPACIDADES!$C$1:$C$51,$I496,INCAPACIDADES!V$1:V$51,Y$1))&gt;0,2,IF(VLOOKUP($C496,BD!$D$1:$F$501,3,0)&gt;Y$1,0,3))),"")</f>
        <v/>
      </c>
      <c r="CT496" s="23" t="str">
        <f>+IF(AND(LEN($I496)&gt;5),IF(AND($J496&gt;Z$1,$J496&lt;=$AO$1),1,IF((COUNTIFS(INCAPACIDADES!$C$1:$C$51,$I496,INCAPACIDADES!W$1:W$51,Z$1))&gt;0,2,IF(VLOOKUP($C496,BD!$D$1:$F$501,3,0)&gt;Z$1,0,3))),"")</f>
        <v/>
      </c>
      <c r="CU496" s="23" t="str">
        <f>+IF(AND(LEN($I496)&gt;5),IF(AND($J496&gt;AA$1,$J496&lt;=$AO$1),1,IF((COUNTIFS(INCAPACIDADES!$C$1:$C$51,$I496,INCAPACIDADES!X$1:X$51,AA$1))&gt;0,2,IF(VLOOKUP($C496,BD!$D$1:$F$501,3,0)&gt;AA$1,0,3))),"")</f>
        <v/>
      </c>
      <c r="CV496" s="23" t="str">
        <f>+IF(AND(LEN($I496)&gt;5),IF(AND($J496&gt;AB$1,$J496&lt;=$AO$1),1,IF((COUNTIFS(INCAPACIDADES!$C$1:$C$51,$I496,INCAPACIDADES!Y$1:Y$51,AB$1))&gt;0,2,IF(VLOOKUP($C496,BD!$D$1:$F$501,3,0)&gt;AB$1,0,3))),"")</f>
        <v/>
      </c>
      <c r="CW496" s="23" t="str">
        <f>+IF(AND(LEN($I496)&gt;5),IF(AND($J496&gt;AC$1,$J496&lt;=$AO$1),1,IF((COUNTIFS(INCAPACIDADES!$C$1:$C$51,$I496,INCAPACIDADES!Z$1:Z$51,AC$1))&gt;0,2,IF(VLOOKUP($C496,BD!$D$1:$F$501,3,0)&gt;AC$1,0,3))),"")</f>
        <v/>
      </c>
      <c r="CX496" s="23" t="str">
        <f>+IF(AND(LEN($I496)&gt;5),IF(AND($J496&gt;AD$1,$J496&lt;=$AO$1),1,IF((COUNTIFS(INCAPACIDADES!$C$1:$C$51,$I496,INCAPACIDADES!AA$1:AA$51,AD$1))&gt;0,2,IF(VLOOKUP($C496,BD!$D$1:$F$501,3,0)&gt;AD$1,0,3))),"")</f>
        <v/>
      </c>
      <c r="CY496" s="23" t="str">
        <f>+IF(AND(LEN($I496)&gt;5),IF(AND($J496&gt;AE$1,$J496&lt;=$AO$1),1,IF((COUNTIFS(INCAPACIDADES!$C$1:$C$51,$I496,INCAPACIDADES!AB$1:AB$51,AE$1))&gt;0,2,IF(VLOOKUP($C496,BD!$D$1:$F$501,3,0)&gt;AE$1,0,3))),"")</f>
        <v/>
      </c>
      <c r="CZ496" s="23" t="str">
        <f>+IF(AND(LEN($I496)&gt;5),IF(AND($J496&gt;AF$1,$J496&lt;=$AO$1),1,IF((COUNTIFS(INCAPACIDADES!$C$1:$C$51,$I496,INCAPACIDADES!AC$1:AC$51,AF$1))&gt;0,2,IF(VLOOKUP($C496,BD!$D$1:$F$501,3,0)&gt;AF$1,0,3))),"")</f>
        <v/>
      </c>
      <c r="DA496" s="23" t="str">
        <f>+IF(AND(LEN($I496)&gt;5),IF(AND($J496&gt;AG$1,$J496&lt;=$AO$1),1,IF((COUNTIFS(INCAPACIDADES!$C$1:$C$51,$I496,INCAPACIDADES!AD$1:AD$51,AG$1))&gt;0,2,IF(VLOOKUP($C496,BD!$D$1:$F$501,3,0)&gt;AG$1,0,3))),"")</f>
        <v/>
      </c>
      <c r="DB496" s="23" t="str">
        <f>+IF(AND(LEN($I496)&gt;5),IF(AND($J496&gt;AH$1,$J496&lt;=$AO$1),1,IF((COUNTIFS(INCAPACIDADES!$C$1:$C$51,$I496,INCAPACIDADES!AE$1:AE$51,AH$1))&gt;0,2,IF(VLOOKUP($C496,BD!$D$1:$F$501,3,0)&gt;AH$1,0,3))),"")</f>
        <v/>
      </c>
      <c r="DC496" s="23" t="str">
        <f>+IF(AND(LEN($I496)&gt;5),IF(AND($J496&gt;AI$1,$J496&lt;=$AO$1),1,IF((COUNTIFS(INCAPACIDADES!$C$1:$C$51,$I496,INCAPACIDADES!AF$1:AF$51,AI$1))&gt;0,2,IF(VLOOKUP($C496,BD!$D$1:$F$501,3,0)&gt;AI$1,0,3))),"")</f>
        <v/>
      </c>
      <c r="DD496" s="23" t="str">
        <f>+IF(AND(LEN($I496)&gt;5),IF(AND($J496&gt;AJ$1,$J496&lt;=$AO$1),1,IF((COUNTIFS(INCAPACIDADES!$C$1:$C$51,$I496,INCAPACIDADES!AG$1:AG$51,AJ$1))&gt;0,2,IF(VLOOKUP($C496,BD!$D$1:$F$501,3,0)&gt;AJ$1,0,3))),"")</f>
        <v/>
      </c>
      <c r="DE496" s="23" t="str">
        <f>+IF(AND(LEN($I496)&gt;5),IF(AND($J496&gt;AK$1,$J496&lt;=$AO$1),1,IF((COUNTIFS(INCAPACIDADES!$C$1:$C$51,$I496,INCAPACIDADES!AH$1:AH$51,AK$1))&gt;0,2,IF(VLOOKUP($C496,BD!$D$1:$F$501,3,0)&gt;AK$1,0,3))),"")</f>
        <v/>
      </c>
      <c r="DF496" s="23" t="str">
        <f>+IF(AND(LEN($I496)&gt;5),IF(AND($J496&gt;AL$1,$J496&lt;=$AO$1),1,IF((COUNTIFS(INCAPACIDADES!$C$1:$C$51,$I496,INCAPACIDADES!AI$1:AI$51,AL$1))&gt;0,2,IF(VLOOKUP($C496,BD!$D$1:$F$501,3,0)&gt;AL$1,0,3))),"")</f>
        <v/>
      </c>
      <c r="DG496" s="23" t="str">
        <f>+IF(AND(LEN($I496)&gt;5),IF(AND($J496&gt;AM$1,$J496&lt;=$AO$1),1,IF((COUNTIFS(INCAPACIDADES!$C$1:$C$51,$I496,INCAPACIDADES!AJ$1:AJ$51,AM$1))&gt;0,2,IF(VLOOKUP($C496,BD!$D$1:$F$501,3,0)&gt;AM$1,0,3))),"")</f>
        <v/>
      </c>
      <c r="DH496" s="23" t="str">
        <f>+IF(AND(LEN($I496)&gt;5),IF(AND($J496&gt;AN$1,$J496&lt;=$AO$1),1,IF((COUNTIFS(INCAPACIDADES!$C$1:$C$51,$I496,INCAPACIDADES!AK$1:AK$51,AN$1))&gt;0,2,IF(VLOOKUP($C496,BD!$D$1:$F$501,3,0)&gt;AN$1,0,3))),"")</f>
        <v/>
      </c>
      <c r="DI496" s="23" t="str">
        <f>+IF(AND(LEN($I496)&gt;5),IF(AND($J496&gt;AO$1,$J496&lt;=$AO$1),1,IF((COUNTIFS(INCAPACIDADES!$C$1:$C$51,$I496,INCAPACIDADES!AL$1:AL$51,AO$1))&gt;0,2,IF(VLOOKUP($C496,BD!$D$1:$F$501,3,0)&gt;AO$1,0,3))),"")</f>
        <v/>
      </c>
      <c r="DJ496" s="23" t="str">
        <f>+IF(LEN($I496)&gt;5,IF(ISERROR(VLOOKUP(N496,'CODIGO PAGO'!$B$2:$B$20,1,0)),1,IF(OR(AND(CH496=1,N496&lt;&gt;"N"),AND(CH496=3,N496&lt;&gt;"B"),AND(CH496=2,LEFT(TRIM(N496),1)&lt;&gt;"I")),1,IF(OR(AND(CH496=0,N496="N"),AND(CH496=0,N496="B"),AND(CH496=0,LEFT(TRIM(N496),1)="I")),1,0))),"")</f>
        <v/>
      </c>
      <c r="DK496" s="23" t="str">
        <f t="shared" si="279"/>
        <v/>
      </c>
      <c r="DL496" s="23" t="str">
        <f>+IF(LEN($I496)&gt;5,IF(ISERROR(VLOOKUP(P496,'CODIGO PAGO'!$B$2:$B$20,1,0)),1,IF(OR(AND(CJ496=1,P496&lt;&gt;"N"),AND(CJ496=3,P496&lt;&gt;"B"),AND(CJ496=2,LEFT(TRIM(P496),1)&lt;&gt;"I")),1,IF(OR(AND(CJ496=0,P496="N"),AND(CJ496=0,P496="B"),AND(CJ496=0,LEFT(TRIM(P496),1)="I")),1,0))),"")</f>
        <v/>
      </c>
      <c r="DM496" s="23" t="str">
        <f t="shared" si="280"/>
        <v/>
      </c>
      <c r="DN496" s="23" t="str">
        <f>+IF(LEN($I496)&gt;5,IF(ISERROR(VLOOKUP(R496,'CODIGO PAGO'!$B$2:$B$20,1,0)),1,IF(OR(AND(CL496=1,R496&lt;&gt;"N"),AND(CL496=3,R496&lt;&gt;"B"),AND(CL496=2,LEFT(TRIM(R496),1)&lt;&gt;"I")),1,IF(OR(AND(CL496=0,R496="N"),AND(CL496=0,R496="B"),AND(CL496=0,LEFT(TRIM(R496),1)="I")),1,0))),"")</f>
        <v/>
      </c>
      <c r="DO496" s="23" t="str">
        <f t="shared" si="281"/>
        <v/>
      </c>
      <c r="DP496" s="23" t="str">
        <f>+IF(LEN($I496)&gt;5,IF(ISERROR(VLOOKUP(T496,'CODIGO PAGO'!$B$2:$B$20,1,0)),1,IF(OR(AND(CN496=1,T496&lt;&gt;"N"),AND(CN496=3,T496&lt;&gt;"B"),AND(CN496=2,LEFT(TRIM(T496),1)&lt;&gt;"I")),1,IF(OR(AND(CN496=0,T496="N"),AND(CN496=0,T496="B"),AND(CN496=0,LEFT(TRIM(T496),1)="I")),1,0))),"")</f>
        <v/>
      </c>
      <c r="DQ496" s="23" t="str">
        <f t="shared" si="282"/>
        <v/>
      </c>
      <c r="DR496" s="23" t="str">
        <f>+IF(LEN($I496)&gt;5,IF(ISERROR(VLOOKUP(V496,'CODIGO PAGO'!$B$2:$B$20,1,0)),1,IF(OR(AND(CP496=1,V496&lt;&gt;"N"),AND(CP496=3,V496&lt;&gt;"B"),AND(CP496=2,LEFT(TRIM(V496),1)&lt;&gt;"I")),1,IF(OR(AND(CP496=0,V496="N"),AND(CP496=0,V496="B"),AND(CP496=0,LEFT(TRIM(V496),1)="I")),1,0))),"")</f>
        <v/>
      </c>
      <c r="DS496" s="23" t="str">
        <f t="shared" si="283"/>
        <v/>
      </c>
      <c r="DT496" s="23" t="str">
        <f>+IF(LEN($I496)&gt;5,IF(ISERROR(VLOOKUP(X496,'CODIGO PAGO'!$B$2:$B$20,1,0)),1,IF(OR(AND(CR496=1,X496&lt;&gt;"N"),AND(CR496=3,X496&lt;&gt;"B"),AND(CR496=2,LEFT(TRIM(X496),1)&lt;&gt;"I")),1,IF(OR(AND(CR496=0,X496="N"),AND(CR496=0,X496="B"),AND(CR496=0,LEFT(TRIM(X496),1)="I")),1,0))),"")</f>
        <v/>
      </c>
      <c r="DU496" s="23" t="str">
        <f t="shared" si="284"/>
        <v/>
      </c>
      <c r="DV496" s="23" t="str">
        <f>+IF(LEN($I496)&gt;5,IF(ISERROR(VLOOKUP(Z496,'CODIGO PAGO'!$B$2:$B$20,1,0)),1,IF(OR(AND(CT496=1,Z496&lt;&gt;"N"),AND(CT496=3,Z496&lt;&gt;"B"),AND(CT496=2,LEFT(TRIM(Z496),1)&lt;&gt;"I")),1,IF(OR(AND(CT496=0,Z496="N"),AND(CT496=0,Z496="B"),AND(CT496=0,LEFT(TRIM(Z496),1)="I")),1,0))),"")</f>
        <v/>
      </c>
      <c r="DW496" s="23" t="str">
        <f t="shared" si="285"/>
        <v/>
      </c>
      <c r="DX496" s="23" t="str">
        <f>+IF(LEN($I496)&gt;5,IF(ISERROR(VLOOKUP(AB496,'CODIGO PAGO'!$B$2:$B$20,1,0)),1,IF(OR(AND(CV496=1,AB496&lt;&gt;"N"),AND(CV496=3,AB496&lt;&gt;"B"),AND(CV496=2,LEFT(TRIM(AB496),1)&lt;&gt;"I")),1,IF(OR(AND(CV496=0,AB496="N"),AND(CV496=0,AB496="B"),AND(CV496=0,LEFT(TRIM(AB496),1)="I")),1,0))),"")</f>
        <v/>
      </c>
      <c r="DY496" s="23" t="str">
        <f t="shared" si="286"/>
        <v/>
      </c>
      <c r="DZ496" s="23" t="str">
        <f>+IF(LEN($I496)&gt;5,IF(ISERROR(VLOOKUP(AD496,'CODIGO PAGO'!$B$2:$B$20,1,0)),1,IF(OR(AND(CX496=1,AD496&lt;&gt;"N"),AND(CX496=3,AD496&lt;&gt;"B"),AND(CX496=2,LEFT(TRIM(AD496),1)&lt;&gt;"I")),1,IF(OR(AND(CX496=0,AD496="N"),AND(CX496=0,AD496="B"),AND(CX496=0,LEFT(TRIM(AD496),1)="I")),1,0))),"")</f>
        <v/>
      </c>
      <c r="EA496" s="23" t="str">
        <f t="shared" si="287"/>
        <v/>
      </c>
      <c r="EB496" s="23" t="str">
        <f>+IF(LEN($I496)&gt;5,IF(ISERROR(VLOOKUP(AF496,'CODIGO PAGO'!$B$2:$B$20,1,0)),1,IF(OR(AND(CZ496=1,AF496&lt;&gt;"N"),AND(CZ496=3,AF496&lt;&gt;"B"),AND(CZ496=2,LEFT(TRIM(AF496),1)&lt;&gt;"I")),1,IF(OR(AND(CZ496=0,AF496="N"),AND(CZ496=0,AF496="B"),AND(CZ496=0,LEFT(TRIM(AF496),1)="I")),1,0))),"")</f>
        <v/>
      </c>
      <c r="EC496" s="23" t="str">
        <f t="shared" si="288"/>
        <v/>
      </c>
      <c r="ED496" s="23" t="str">
        <f>+IF(LEN($I496)&gt;5,IF(ISERROR(VLOOKUP(AH496,'CODIGO PAGO'!$B$2:$B$20,1,0)),1,IF(OR(AND(DB496=1,AH496&lt;&gt;"N"),AND(DB496=3,AH496&lt;&gt;"B"),AND(DB496=2,LEFT(TRIM(AH496),1)&lt;&gt;"I")),1,IF(OR(AND(DB496=0,AH496="N"),AND(DB496=0,AH496="B"),AND(DB496=0,LEFT(TRIM(AH496),1)="I")),1,0))),"")</f>
        <v/>
      </c>
      <c r="EE496" s="23" t="str">
        <f t="shared" si="289"/>
        <v/>
      </c>
      <c r="EF496" s="23" t="str">
        <f>+IF(LEN($I496)&gt;5,IF(ISERROR(VLOOKUP(AJ496,'CODIGO PAGO'!$B$2:$B$20,1,0)),1,IF(OR(AND(DD496=1,AJ496&lt;&gt;"N"),AND(DD496=3,AJ496&lt;&gt;"B"),AND(DD496=2,LEFT(TRIM(AJ496),1)&lt;&gt;"I")),1,IF(OR(AND(DD496=0,AJ496="N"),AND(DD496=0,AJ496="B"),AND(DD496=0,LEFT(TRIM(AJ496),1)="I")),1,0))),"")</f>
        <v/>
      </c>
      <c r="EG496" s="23" t="str">
        <f t="shared" si="290"/>
        <v/>
      </c>
      <c r="EH496" s="23" t="str">
        <f>+IF(LEN($I496)&gt;5,IF(ISERROR(VLOOKUP(AL496,'CODIGO PAGO'!$B$2:$B$20,1,0)),1,IF(OR(AND(DF496=1,AL496&lt;&gt;"N"),AND(DF496=3,AL496&lt;&gt;"B"),AND(DF496=2,LEFT(TRIM(AL496),1)&lt;&gt;"I")),1,IF(OR(AND(DF496=0,AL496="N"),AND(DF496=0,AL496="B"),AND(DF496=0,LEFT(TRIM(AL496),1)="I")),1,0))),"")</f>
        <v/>
      </c>
      <c r="EI496" s="23" t="str">
        <f t="shared" si="291"/>
        <v/>
      </c>
      <c r="EJ496" s="23" t="str">
        <f>+IF(LEN($I496)&gt;5,IF(ISERROR(VLOOKUP(AN496,'CODIGO PAGO'!$B$2:$B$20,1,0)),1,IF(OR(AND(DH496=1,AN496&lt;&gt;"N"),AND(DH496=3,AN496&lt;&gt;"B"),AND(DH496=2,LEFT(TRIM(AN496),1)&lt;&gt;"I")),1,IF(OR(AND(DH496=0,AN496="N"),AND(DH496=0,AN496="B"),AND(DH496=0,LEFT(TRIM(AN496),1)="I")),1,0))),"")</f>
        <v/>
      </c>
      <c r="EK496" s="23" t="str">
        <f t="shared" si="292"/>
        <v/>
      </c>
      <c r="EL496" s="24" t="str">
        <f t="shared" si="293"/>
        <v/>
      </c>
    </row>
    <row r="497" spans="1:142" s="26" customFormat="1">
      <c r="A497" s="15" t="str">
        <f t="shared" si="259"/>
        <v/>
      </c>
      <c r="B497" s="1" t="str">
        <f>+IF(LEN(I497)&gt;5,'CODIGO PAGO'!$B$28,"")</f>
        <v/>
      </c>
      <c r="C497" s="1" t="str">
        <f>+IF(LEN($I497)&gt;5,BD!D497,"")</f>
        <v/>
      </c>
      <c r="D497" s="168" t="str">
        <f>+IF(LEN($I497)&gt;5,BD!A497,"")</f>
        <v/>
      </c>
      <c r="E497" s="1" t="str">
        <f>+IF(LEN($I497)&gt;5,BD!B497,"")</f>
        <v/>
      </c>
      <c r="F497" s="1" t="str">
        <f>+IF(LEN($I497)&gt;5,BD!C497,"")</f>
        <v/>
      </c>
      <c r="G497" s="141"/>
      <c r="H497" s="141"/>
      <c r="I497" s="1" t="str">
        <f>+IF(LEN(BD!G497)&gt;5,BD!G497,"")</f>
        <v/>
      </c>
      <c r="J497" s="167" t="str">
        <f>+IF(LEN($I497)&gt;5,BD!E497,"")</f>
        <v/>
      </c>
      <c r="K497" s="6" t="str">
        <f t="shared" si="260"/>
        <v/>
      </c>
      <c r="L497" s="87" t="str">
        <f>+IF(LEN($I497)&gt;5,BD!H497,"")</f>
        <v/>
      </c>
      <c r="M497" s="40" t="str">
        <f t="shared" si="261"/>
        <v/>
      </c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4" t="str">
        <f t="shared" si="262"/>
        <v/>
      </c>
      <c r="AQ497" s="5" t="str">
        <f t="shared" si="263"/>
        <v/>
      </c>
      <c r="AR497" s="91" t="str">
        <f t="shared" si="264"/>
        <v/>
      </c>
      <c r="AS497" s="5" t="str">
        <f t="shared" si="265"/>
        <v/>
      </c>
      <c r="AT497" s="91" t="str">
        <f t="shared" si="266"/>
        <v/>
      </c>
      <c r="AU497" s="4" t="str">
        <f t="shared" si="267"/>
        <v/>
      </c>
      <c r="AV497" s="4" t="str">
        <f t="shared" si="268"/>
        <v/>
      </c>
      <c r="AW497" s="4" t="str">
        <f t="shared" si="269"/>
        <v/>
      </c>
      <c r="AX497" s="4" t="str">
        <f t="shared" si="270"/>
        <v/>
      </c>
      <c r="AY497" s="88" t="str">
        <f t="shared" si="271"/>
        <v/>
      </c>
      <c r="AZ497" s="17" t="str">
        <f t="shared" si="272"/>
        <v/>
      </c>
      <c r="BA497" s="18" t="str">
        <f t="shared" si="273"/>
        <v/>
      </c>
      <c r="BB497" s="19" t="str">
        <f>+IF(LEN(I497)&gt;5,IF(INT(RIGHT(B497,1))=9,0.5*L497*AY497,INT(MID(B497,5,LEN(B497)-4))*L497)+IFERROR(VLOOKUP(I497,AJUSTES!$A$1:$I$50,9,0),0),"")</f>
        <v/>
      </c>
      <c r="BC497" s="12"/>
      <c r="BD497" s="19" t="str">
        <f t="shared" si="274"/>
        <v/>
      </c>
      <c r="BE497" s="18" t="str">
        <f t="shared" si="275"/>
        <v/>
      </c>
      <c r="BF497" s="139" t="str">
        <f t="shared" si="276"/>
        <v/>
      </c>
      <c r="BG497" s="114"/>
      <c r="BH497" s="18" t="str">
        <f t="shared" si="277"/>
        <v/>
      </c>
      <c r="BI497" s="13"/>
      <c r="BJ497" s="12"/>
      <c r="BK497" s="12"/>
      <c r="BL497" s="145"/>
      <c r="BM497" s="12"/>
      <c r="BN497" s="12"/>
      <c r="BO497" s="12"/>
      <c r="BP497" s="12"/>
      <c r="BQ497" s="12"/>
      <c r="BR497" s="12"/>
      <c r="BS497" s="146"/>
      <c r="BT497" s="14"/>
      <c r="BU497" s="12"/>
      <c r="BV497" s="12"/>
      <c r="BW497" s="12"/>
      <c r="BX497" s="12"/>
      <c r="BY497" s="12"/>
      <c r="BZ497" s="144"/>
      <c r="CA497" s="107" t="str">
        <f>+IF(LEN($I497)&gt;5,IF(BD!F497="N/A","",BD!F497),"")</f>
        <v/>
      </c>
      <c r="CB497" s="21"/>
      <c r="CC497" s="147"/>
      <c r="CD497" s="148"/>
      <c r="CE497" s="8" t="str">
        <f>+IF(LEN(I497)&gt;5,BD!M497,"")</f>
        <v/>
      </c>
      <c r="CF497" s="16" t="str">
        <f>+IF(LEN(I497)&gt;5,BD!N497,"")</f>
        <v/>
      </c>
      <c r="CG497" s="3" t="str">
        <f t="shared" si="278"/>
        <v/>
      </c>
      <c r="CH497" s="23" t="str">
        <f>+IF(AND(LEN($I497)&gt;5),IF(AND($J497&gt;N$1,$J497&lt;=$AO$1),1,IF((COUNTIFS(INCAPACIDADES!$C$1:$C$51,$I497,INCAPACIDADES!K$1:K$51,N$1))&gt;0,2,IF(VLOOKUP($C497,BD!$D$1:$F$501,3,0)&gt;N$1,0,3))),"")</f>
        <v/>
      </c>
      <c r="CI497" s="23" t="str">
        <f>+IF(AND(LEN($I497)&gt;5),IF(AND($J497&gt;O$1,$J497&lt;=$AO$1),1,IF((COUNTIFS(INCAPACIDADES!$C$1:$C$51,$I497,INCAPACIDADES!L$1:L$51,O$1))&gt;0,2,IF(VLOOKUP($C497,BD!$D$1:$F$501,3,0)&gt;O$1,0,3))),"")</f>
        <v/>
      </c>
      <c r="CJ497" s="23" t="str">
        <f>+IF(AND(LEN($I497)&gt;5),IF(AND($J497&gt;P$1,$J497&lt;=$AO$1),1,IF((COUNTIFS(INCAPACIDADES!$C$1:$C$51,$I497,INCAPACIDADES!M$1:M$51,P$1))&gt;0,2,IF(VLOOKUP($C497,BD!$D$1:$F$501,3,0)&gt;P$1,0,3))),"")</f>
        <v/>
      </c>
      <c r="CK497" s="23" t="str">
        <f>+IF(AND(LEN($I497)&gt;5),IF(AND($J497&gt;Q$1,$J497&lt;=$AO$1),1,IF((COUNTIFS(INCAPACIDADES!$C$1:$C$51,$I497,INCAPACIDADES!N$1:N$51,Q$1))&gt;0,2,IF(VLOOKUP($C497,BD!$D$1:$F$501,3,0)&gt;Q$1,0,3))),"")</f>
        <v/>
      </c>
      <c r="CL497" s="23" t="str">
        <f>+IF(AND(LEN($I497)&gt;5),IF(AND($J497&gt;R$1,$J497&lt;=$AO$1),1,IF((COUNTIFS(INCAPACIDADES!$C$1:$C$51,$I497,INCAPACIDADES!O$1:O$51,R$1))&gt;0,2,IF(VLOOKUP($C497,BD!$D$1:$F$501,3,0)&gt;R$1,0,3))),"")</f>
        <v/>
      </c>
      <c r="CM497" s="23" t="str">
        <f>+IF(AND(LEN($I497)&gt;5),IF(AND($J497&gt;S$1,$J497&lt;=$AO$1),1,IF((COUNTIFS(INCAPACIDADES!$C$1:$C$51,$I497,INCAPACIDADES!P$1:P$51,S$1))&gt;0,2,IF(VLOOKUP($C497,BD!$D$1:$F$501,3,0)&gt;S$1,0,3))),"")</f>
        <v/>
      </c>
      <c r="CN497" s="23" t="str">
        <f>+IF(AND(LEN($I497)&gt;5),IF(AND($J497&gt;T$1,$J497&lt;=$AO$1),1,IF((COUNTIFS(INCAPACIDADES!$C$1:$C$51,$I497,INCAPACIDADES!Q$1:Q$51,T$1))&gt;0,2,IF(VLOOKUP($C497,BD!$D$1:$F$501,3,0)&gt;T$1,0,3))),"")</f>
        <v/>
      </c>
      <c r="CO497" s="23" t="str">
        <f>+IF(AND(LEN($I497)&gt;5),IF(AND($J497&gt;U$1,$J497&lt;=$AO$1),1,IF((COUNTIFS(INCAPACIDADES!$C$1:$C$51,$I497,INCAPACIDADES!R$1:R$51,U$1))&gt;0,2,IF(VLOOKUP($C497,BD!$D$1:$F$501,3,0)&gt;U$1,0,3))),"")</f>
        <v/>
      </c>
      <c r="CP497" s="23" t="str">
        <f>+IF(AND(LEN($I497)&gt;5),IF(AND($J497&gt;V$1,$J497&lt;=$AO$1),1,IF((COUNTIFS(INCAPACIDADES!$C$1:$C$51,$I497,INCAPACIDADES!S$1:S$51,V$1))&gt;0,2,IF(VLOOKUP($C497,BD!$D$1:$F$501,3,0)&gt;V$1,0,3))),"")</f>
        <v/>
      </c>
      <c r="CQ497" s="23" t="str">
        <f>+IF(AND(LEN($I497)&gt;5),IF(AND($J497&gt;W$1,$J497&lt;=$AO$1),1,IF((COUNTIFS(INCAPACIDADES!$C$1:$C$51,$I497,INCAPACIDADES!T$1:T$51,W$1))&gt;0,2,IF(VLOOKUP($C497,BD!$D$1:$F$501,3,0)&gt;W$1,0,3))),"")</f>
        <v/>
      </c>
      <c r="CR497" s="23" t="str">
        <f>+IF(AND(LEN($I497)&gt;5),IF(AND($J497&gt;X$1,$J497&lt;=$AO$1),1,IF((COUNTIFS(INCAPACIDADES!$C$1:$C$51,$I497,INCAPACIDADES!U$1:U$51,X$1))&gt;0,2,IF(VLOOKUP($C497,BD!$D$1:$F$501,3,0)&gt;X$1,0,3))),"")</f>
        <v/>
      </c>
      <c r="CS497" s="23" t="str">
        <f>+IF(AND(LEN($I497)&gt;5),IF(AND($J497&gt;Y$1,$J497&lt;=$AO$1),1,IF((COUNTIFS(INCAPACIDADES!$C$1:$C$51,$I497,INCAPACIDADES!V$1:V$51,Y$1))&gt;0,2,IF(VLOOKUP($C497,BD!$D$1:$F$501,3,0)&gt;Y$1,0,3))),"")</f>
        <v/>
      </c>
      <c r="CT497" s="23" t="str">
        <f>+IF(AND(LEN($I497)&gt;5),IF(AND($J497&gt;Z$1,$J497&lt;=$AO$1),1,IF((COUNTIFS(INCAPACIDADES!$C$1:$C$51,$I497,INCAPACIDADES!W$1:W$51,Z$1))&gt;0,2,IF(VLOOKUP($C497,BD!$D$1:$F$501,3,0)&gt;Z$1,0,3))),"")</f>
        <v/>
      </c>
      <c r="CU497" s="23" t="str">
        <f>+IF(AND(LEN($I497)&gt;5),IF(AND($J497&gt;AA$1,$J497&lt;=$AO$1),1,IF((COUNTIFS(INCAPACIDADES!$C$1:$C$51,$I497,INCAPACIDADES!X$1:X$51,AA$1))&gt;0,2,IF(VLOOKUP($C497,BD!$D$1:$F$501,3,0)&gt;AA$1,0,3))),"")</f>
        <v/>
      </c>
      <c r="CV497" s="23" t="str">
        <f>+IF(AND(LEN($I497)&gt;5),IF(AND($J497&gt;AB$1,$J497&lt;=$AO$1),1,IF((COUNTIFS(INCAPACIDADES!$C$1:$C$51,$I497,INCAPACIDADES!Y$1:Y$51,AB$1))&gt;0,2,IF(VLOOKUP($C497,BD!$D$1:$F$501,3,0)&gt;AB$1,0,3))),"")</f>
        <v/>
      </c>
      <c r="CW497" s="23" t="str">
        <f>+IF(AND(LEN($I497)&gt;5),IF(AND($J497&gt;AC$1,$J497&lt;=$AO$1),1,IF((COUNTIFS(INCAPACIDADES!$C$1:$C$51,$I497,INCAPACIDADES!Z$1:Z$51,AC$1))&gt;0,2,IF(VLOOKUP($C497,BD!$D$1:$F$501,3,0)&gt;AC$1,0,3))),"")</f>
        <v/>
      </c>
      <c r="CX497" s="23" t="str">
        <f>+IF(AND(LEN($I497)&gt;5),IF(AND($J497&gt;AD$1,$J497&lt;=$AO$1),1,IF((COUNTIFS(INCAPACIDADES!$C$1:$C$51,$I497,INCAPACIDADES!AA$1:AA$51,AD$1))&gt;0,2,IF(VLOOKUP($C497,BD!$D$1:$F$501,3,0)&gt;AD$1,0,3))),"")</f>
        <v/>
      </c>
      <c r="CY497" s="23" t="str">
        <f>+IF(AND(LEN($I497)&gt;5),IF(AND($J497&gt;AE$1,$J497&lt;=$AO$1),1,IF((COUNTIFS(INCAPACIDADES!$C$1:$C$51,$I497,INCAPACIDADES!AB$1:AB$51,AE$1))&gt;0,2,IF(VLOOKUP($C497,BD!$D$1:$F$501,3,0)&gt;AE$1,0,3))),"")</f>
        <v/>
      </c>
      <c r="CZ497" s="23" t="str">
        <f>+IF(AND(LEN($I497)&gt;5),IF(AND($J497&gt;AF$1,$J497&lt;=$AO$1),1,IF((COUNTIFS(INCAPACIDADES!$C$1:$C$51,$I497,INCAPACIDADES!AC$1:AC$51,AF$1))&gt;0,2,IF(VLOOKUP($C497,BD!$D$1:$F$501,3,0)&gt;AF$1,0,3))),"")</f>
        <v/>
      </c>
      <c r="DA497" s="23" t="str">
        <f>+IF(AND(LEN($I497)&gt;5),IF(AND($J497&gt;AG$1,$J497&lt;=$AO$1),1,IF((COUNTIFS(INCAPACIDADES!$C$1:$C$51,$I497,INCAPACIDADES!AD$1:AD$51,AG$1))&gt;0,2,IF(VLOOKUP($C497,BD!$D$1:$F$501,3,0)&gt;AG$1,0,3))),"")</f>
        <v/>
      </c>
      <c r="DB497" s="23" t="str">
        <f>+IF(AND(LEN($I497)&gt;5),IF(AND($J497&gt;AH$1,$J497&lt;=$AO$1),1,IF((COUNTIFS(INCAPACIDADES!$C$1:$C$51,$I497,INCAPACIDADES!AE$1:AE$51,AH$1))&gt;0,2,IF(VLOOKUP($C497,BD!$D$1:$F$501,3,0)&gt;AH$1,0,3))),"")</f>
        <v/>
      </c>
      <c r="DC497" s="23" t="str">
        <f>+IF(AND(LEN($I497)&gt;5),IF(AND($J497&gt;AI$1,$J497&lt;=$AO$1),1,IF((COUNTIFS(INCAPACIDADES!$C$1:$C$51,$I497,INCAPACIDADES!AF$1:AF$51,AI$1))&gt;0,2,IF(VLOOKUP($C497,BD!$D$1:$F$501,3,0)&gt;AI$1,0,3))),"")</f>
        <v/>
      </c>
      <c r="DD497" s="23" t="str">
        <f>+IF(AND(LEN($I497)&gt;5),IF(AND($J497&gt;AJ$1,$J497&lt;=$AO$1),1,IF((COUNTIFS(INCAPACIDADES!$C$1:$C$51,$I497,INCAPACIDADES!AG$1:AG$51,AJ$1))&gt;0,2,IF(VLOOKUP($C497,BD!$D$1:$F$501,3,0)&gt;AJ$1,0,3))),"")</f>
        <v/>
      </c>
      <c r="DE497" s="23" t="str">
        <f>+IF(AND(LEN($I497)&gt;5),IF(AND($J497&gt;AK$1,$J497&lt;=$AO$1),1,IF((COUNTIFS(INCAPACIDADES!$C$1:$C$51,$I497,INCAPACIDADES!AH$1:AH$51,AK$1))&gt;0,2,IF(VLOOKUP($C497,BD!$D$1:$F$501,3,0)&gt;AK$1,0,3))),"")</f>
        <v/>
      </c>
      <c r="DF497" s="23" t="str">
        <f>+IF(AND(LEN($I497)&gt;5),IF(AND($J497&gt;AL$1,$J497&lt;=$AO$1),1,IF((COUNTIFS(INCAPACIDADES!$C$1:$C$51,$I497,INCAPACIDADES!AI$1:AI$51,AL$1))&gt;0,2,IF(VLOOKUP($C497,BD!$D$1:$F$501,3,0)&gt;AL$1,0,3))),"")</f>
        <v/>
      </c>
      <c r="DG497" s="23" t="str">
        <f>+IF(AND(LEN($I497)&gt;5),IF(AND($J497&gt;AM$1,$J497&lt;=$AO$1),1,IF((COUNTIFS(INCAPACIDADES!$C$1:$C$51,$I497,INCAPACIDADES!AJ$1:AJ$51,AM$1))&gt;0,2,IF(VLOOKUP($C497,BD!$D$1:$F$501,3,0)&gt;AM$1,0,3))),"")</f>
        <v/>
      </c>
      <c r="DH497" s="23" t="str">
        <f>+IF(AND(LEN($I497)&gt;5),IF(AND($J497&gt;AN$1,$J497&lt;=$AO$1),1,IF((COUNTIFS(INCAPACIDADES!$C$1:$C$51,$I497,INCAPACIDADES!AK$1:AK$51,AN$1))&gt;0,2,IF(VLOOKUP($C497,BD!$D$1:$F$501,3,0)&gt;AN$1,0,3))),"")</f>
        <v/>
      </c>
      <c r="DI497" s="23" t="str">
        <f>+IF(AND(LEN($I497)&gt;5),IF(AND($J497&gt;AO$1,$J497&lt;=$AO$1),1,IF((COUNTIFS(INCAPACIDADES!$C$1:$C$51,$I497,INCAPACIDADES!AL$1:AL$51,AO$1))&gt;0,2,IF(VLOOKUP($C497,BD!$D$1:$F$501,3,0)&gt;AO$1,0,3))),"")</f>
        <v/>
      </c>
      <c r="DJ497" s="23" t="str">
        <f>+IF(LEN($I497)&gt;5,IF(ISERROR(VLOOKUP(N497,'CODIGO PAGO'!$B$2:$B$20,1,0)),1,IF(OR(AND(CH497=1,N497&lt;&gt;"N"),AND(CH497=3,N497&lt;&gt;"B"),AND(CH497=2,LEFT(TRIM(N497),1)&lt;&gt;"I")),1,IF(OR(AND(CH497=0,N497="N"),AND(CH497=0,N497="B"),AND(CH497=0,LEFT(TRIM(N497),1)="I")),1,0))),"")</f>
        <v/>
      </c>
      <c r="DK497" s="23" t="str">
        <f t="shared" si="279"/>
        <v/>
      </c>
      <c r="DL497" s="23" t="str">
        <f>+IF(LEN($I497)&gt;5,IF(ISERROR(VLOOKUP(P497,'CODIGO PAGO'!$B$2:$B$20,1,0)),1,IF(OR(AND(CJ497=1,P497&lt;&gt;"N"),AND(CJ497=3,P497&lt;&gt;"B"),AND(CJ497=2,LEFT(TRIM(P497),1)&lt;&gt;"I")),1,IF(OR(AND(CJ497=0,P497="N"),AND(CJ497=0,P497="B"),AND(CJ497=0,LEFT(TRIM(P497),1)="I")),1,0))),"")</f>
        <v/>
      </c>
      <c r="DM497" s="23" t="str">
        <f t="shared" si="280"/>
        <v/>
      </c>
      <c r="DN497" s="23" t="str">
        <f>+IF(LEN($I497)&gt;5,IF(ISERROR(VLOOKUP(R497,'CODIGO PAGO'!$B$2:$B$20,1,0)),1,IF(OR(AND(CL497=1,R497&lt;&gt;"N"),AND(CL497=3,R497&lt;&gt;"B"),AND(CL497=2,LEFT(TRIM(R497),1)&lt;&gt;"I")),1,IF(OR(AND(CL497=0,R497="N"),AND(CL497=0,R497="B"),AND(CL497=0,LEFT(TRIM(R497),1)="I")),1,0))),"")</f>
        <v/>
      </c>
      <c r="DO497" s="23" t="str">
        <f t="shared" si="281"/>
        <v/>
      </c>
      <c r="DP497" s="23" t="str">
        <f>+IF(LEN($I497)&gt;5,IF(ISERROR(VLOOKUP(T497,'CODIGO PAGO'!$B$2:$B$20,1,0)),1,IF(OR(AND(CN497=1,T497&lt;&gt;"N"),AND(CN497=3,T497&lt;&gt;"B"),AND(CN497=2,LEFT(TRIM(T497),1)&lt;&gt;"I")),1,IF(OR(AND(CN497=0,T497="N"),AND(CN497=0,T497="B"),AND(CN497=0,LEFT(TRIM(T497),1)="I")),1,0))),"")</f>
        <v/>
      </c>
      <c r="DQ497" s="23" t="str">
        <f t="shared" si="282"/>
        <v/>
      </c>
      <c r="DR497" s="23" t="str">
        <f>+IF(LEN($I497)&gt;5,IF(ISERROR(VLOOKUP(V497,'CODIGO PAGO'!$B$2:$B$20,1,0)),1,IF(OR(AND(CP497=1,V497&lt;&gt;"N"),AND(CP497=3,V497&lt;&gt;"B"),AND(CP497=2,LEFT(TRIM(V497),1)&lt;&gt;"I")),1,IF(OR(AND(CP497=0,V497="N"),AND(CP497=0,V497="B"),AND(CP497=0,LEFT(TRIM(V497),1)="I")),1,0))),"")</f>
        <v/>
      </c>
      <c r="DS497" s="23" t="str">
        <f t="shared" si="283"/>
        <v/>
      </c>
      <c r="DT497" s="23" t="str">
        <f>+IF(LEN($I497)&gt;5,IF(ISERROR(VLOOKUP(X497,'CODIGO PAGO'!$B$2:$B$20,1,0)),1,IF(OR(AND(CR497=1,X497&lt;&gt;"N"),AND(CR497=3,X497&lt;&gt;"B"),AND(CR497=2,LEFT(TRIM(X497),1)&lt;&gt;"I")),1,IF(OR(AND(CR497=0,X497="N"),AND(CR497=0,X497="B"),AND(CR497=0,LEFT(TRIM(X497),1)="I")),1,0))),"")</f>
        <v/>
      </c>
      <c r="DU497" s="23" t="str">
        <f t="shared" si="284"/>
        <v/>
      </c>
      <c r="DV497" s="23" t="str">
        <f>+IF(LEN($I497)&gt;5,IF(ISERROR(VLOOKUP(Z497,'CODIGO PAGO'!$B$2:$B$20,1,0)),1,IF(OR(AND(CT497=1,Z497&lt;&gt;"N"),AND(CT497=3,Z497&lt;&gt;"B"),AND(CT497=2,LEFT(TRIM(Z497),1)&lt;&gt;"I")),1,IF(OR(AND(CT497=0,Z497="N"),AND(CT497=0,Z497="B"),AND(CT497=0,LEFT(TRIM(Z497),1)="I")),1,0))),"")</f>
        <v/>
      </c>
      <c r="DW497" s="23" t="str">
        <f t="shared" si="285"/>
        <v/>
      </c>
      <c r="DX497" s="23" t="str">
        <f>+IF(LEN($I497)&gt;5,IF(ISERROR(VLOOKUP(AB497,'CODIGO PAGO'!$B$2:$B$20,1,0)),1,IF(OR(AND(CV497=1,AB497&lt;&gt;"N"),AND(CV497=3,AB497&lt;&gt;"B"),AND(CV497=2,LEFT(TRIM(AB497),1)&lt;&gt;"I")),1,IF(OR(AND(CV497=0,AB497="N"),AND(CV497=0,AB497="B"),AND(CV497=0,LEFT(TRIM(AB497),1)="I")),1,0))),"")</f>
        <v/>
      </c>
      <c r="DY497" s="23" t="str">
        <f t="shared" si="286"/>
        <v/>
      </c>
      <c r="DZ497" s="23" t="str">
        <f>+IF(LEN($I497)&gt;5,IF(ISERROR(VLOOKUP(AD497,'CODIGO PAGO'!$B$2:$B$20,1,0)),1,IF(OR(AND(CX497=1,AD497&lt;&gt;"N"),AND(CX497=3,AD497&lt;&gt;"B"),AND(CX497=2,LEFT(TRIM(AD497),1)&lt;&gt;"I")),1,IF(OR(AND(CX497=0,AD497="N"),AND(CX497=0,AD497="B"),AND(CX497=0,LEFT(TRIM(AD497),1)="I")),1,0))),"")</f>
        <v/>
      </c>
      <c r="EA497" s="23" t="str">
        <f t="shared" si="287"/>
        <v/>
      </c>
      <c r="EB497" s="23" t="str">
        <f>+IF(LEN($I497)&gt;5,IF(ISERROR(VLOOKUP(AF497,'CODIGO PAGO'!$B$2:$B$20,1,0)),1,IF(OR(AND(CZ497=1,AF497&lt;&gt;"N"),AND(CZ497=3,AF497&lt;&gt;"B"),AND(CZ497=2,LEFT(TRIM(AF497),1)&lt;&gt;"I")),1,IF(OR(AND(CZ497=0,AF497="N"),AND(CZ497=0,AF497="B"),AND(CZ497=0,LEFT(TRIM(AF497),1)="I")),1,0))),"")</f>
        <v/>
      </c>
      <c r="EC497" s="23" t="str">
        <f t="shared" si="288"/>
        <v/>
      </c>
      <c r="ED497" s="23" t="str">
        <f>+IF(LEN($I497)&gt;5,IF(ISERROR(VLOOKUP(AH497,'CODIGO PAGO'!$B$2:$B$20,1,0)),1,IF(OR(AND(DB497=1,AH497&lt;&gt;"N"),AND(DB497=3,AH497&lt;&gt;"B"),AND(DB497=2,LEFT(TRIM(AH497),1)&lt;&gt;"I")),1,IF(OR(AND(DB497=0,AH497="N"),AND(DB497=0,AH497="B"),AND(DB497=0,LEFT(TRIM(AH497),1)="I")),1,0))),"")</f>
        <v/>
      </c>
      <c r="EE497" s="23" t="str">
        <f t="shared" si="289"/>
        <v/>
      </c>
      <c r="EF497" s="23" t="str">
        <f>+IF(LEN($I497)&gt;5,IF(ISERROR(VLOOKUP(AJ497,'CODIGO PAGO'!$B$2:$B$20,1,0)),1,IF(OR(AND(DD497=1,AJ497&lt;&gt;"N"),AND(DD497=3,AJ497&lt;&gt;"B"),AND(DD497=2,LEFT(TRIM(AJ497),1)&lt;&gt;"I")),1,IF(OR(AND(DD497=0,AJ497="N"),AND(DD497=0,AJ497="B"),AND(DD497=0,LEFT(TRIM(AJ497),1)="I")),1,0))),"")</f>
        <v/>
      </c>
      <c r="EG497" s="23" t="str">
        <f t="shared" si="290"/>
        <v/>
      </c>
      <c r="EH497" s="23" t="str">
        <f>+IF(LEN($I497)&gt;5,IF(ISERROR(VLOOKUP(AL497,'CODIGO PAGO'!$B$2:$B$20,1,0)),1,IF(OR(AND(DF497=1,AL497&lt;&gt;"N"),AND(DF497=3,AL497&lt;&gt;"B"),AND(DF497=2,LEFT(TRIM(AL497),1)&lt;&gt;"I")),1,IF(OR(AND(DF497=0,AL497="N"),AND(DF497=0,AL497="B"),AND(DF497=0,LEFT(TRIM(AL497),1)="I")),1,0))),"")</f>
        <v/>
      </c>
      <c r="EI497" s="23" t="str">
        <f t="shared" si="291"/>
        <v/>
      </c>
      <c r="EJ497" s="23" t="str">
        <f>+IF(LEN($I497)&gt;5,IF(ISERROR(VLOOKUP(AN497,'CODIGO PAGO'!$B$2:$B$20,1,0)),1,IF(OR(AND(DH497=1,AN497&lt;&gt;"N"),AND(DH497=3,AN497&lt;&gt;"B"),AND(DH497=2,LEFT(TRIM(AN497),1)&lt;&gt;"I")),1,IF(OR(AND(DH497=0,AN497="N"),AND(DH497=0,AN497="B"),AND(DH497=0,LEFT(TRIM(AN497),1)="I")),1,0))),"")</f>
        <v/>
      </c>
      <c r="EK497" s="23" t="str">
        <f t="shared" si="292"/>
        <v/>
      </c>
      <c r="EL497" s="24" t="str">
        <f t="shared" si="293"/>
        <v/>
      </c>
    </row>
    <row r="498" spans="1:142" s="26" customFormat="1">
      <c r="A498" s="15" t="str">
        <f t="shared" si="259"/>
        <v/>
      </c>
      <c r="B498" s="1" t="str">
        <f>+IF(LEN(I498)&gt;5,'CODIGO PAGO'!$B$28,"")</f>
        <v/>
      </c>
      <c r="C498" s="1" t="str">
        <f>+IF(LEN($I498)&gt;5,BD!D498,"")</f>
        <v/>
      </c>
      <c r="D498" s="168" t="str">
        <f>+IF(LEN($I498)&gt;5,BD!A498,"")</f>
        <v/>
      </c>
      <c r="E498" s="1" t="str">
        <f>+IF(LEN($I498)&gt;5,BD!B498,"")</f>
        <v/>
      </c>
      <c r="F498" s="1" t="str">
        <f>+IF(LEN($I498)&gt;5,BD!C498,"")</f>
        <v/>
      </c>
      <c r="G498" s="141"/>
      <c r="H498" s="141"/>
      <c r="I498" s="1" t="str">
        <f>+IF(LEN(BD!G498)&gt;5,BD!G498,"")</f>
        <v/>
      </c>
      <c r="J498" s="167" t="str">
        <f>+IF(LEN($I498)&gt;5,BD!E498,"")</f>
        <v/>
      </c>
      <c r="K498" s="6" t="str">
        <f t="shared" si="260"/>
        <v/>
      </c>
      <c r="L498" s="87" t="str">
        <f>+IF(LEN($I498)&gt;5,BD!H498,"")</f>
        <v/>
      </c>
      <c r="M498" s="40" t="str">
        <f t="shared" si="261"/>
        <v/>
      </c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4" t="str">
        <f t="shared" si="262"/>
        <v/>
      </c>
      <c r="AQ498" s="5" t="str">
        <f t="shared" si="263"/>
        <v/>
      </c>
      <c r="AR498" s="91" t="str">
        <f t="shared" si="264"/>
        <v/>
      </c>
      <c r="AS498" s="5" t="str">
        <f t="shared" si="265"/>
        <v/>
      </c>
      <c r="AT498" s="91" t="str">
        <f t="shared" si="266"/>
        <v/>
      </c>
      <c r="AU498" s="4" t="str">
        <f t="shared" si="267"/>
        <v/>
      </c>
      <c r="AV498" s="4" t="str">
        <f t="shared" si="268"/>
        <v/>
      </c>
      <c r="AW498" s="4" t="str">
        <f t="shared" si="269"/>
        <v/>
      </c>
      <c r="AX498" s="4" t="str">
        <f t="shared" si="270"/>
        <v/>
      </c>
      <c r="AY498" s="88" t="str">
        <f t="shared" si="271"/>
        <v/>
      </c>
      <c r="AZ498" s="17" t="str">
        <f t="shared" si="272"/>
        <v/>
      </c>
      <c r="BA498" s="18" t="str">
        <f t="shared" si="273"/>
        <v/>
      </c>
      <c r="BB498" s="19" t="str">
        <f>+IF(LEN(I498)&gt;5,IF(INT(RIGHT(B498,1))=9,0.5*L498*AY498,INT(MID(B498,5,LEN(B498)-4))*L498)+IFERROR(VLOOKUP(I498,AJUSTES!$A$1:$I$50,9,0),0),"")</f>
        <v/>
      </c>
      <c r="BC498" s="12"/>
      <c r="BD498" s="19" t="str">
        <f t="shared" si="274"/>
        <v/>
      </c>
      <c r="BE498" s="18" t="str">
        <f t="shared" si="275"/>
        <v/>
      </c>
      <c r="BF498" s="139" t="str">
        <f t="shared" si="276"/>
        <v/>
      </c>
      <c r="BG498" s="114"/>
      <c r="BH498" s="18" t="str">
        <f t="shared" si="277"/>
        <v/>
      </c>
      <c r="BI498" s="13"/>
      <c r="BJ498" s="12"/>
      <c r="BK498" s="12"/>
      <c r="BL498" s="145"/>
      <c r="BM498" s="12"/>
      <c r="BN498" s="12"/>
      <c r="BO498" s="12"/>
      <c r="BP498" s="12"/>
      <c r="BQ498" s="12"/>
      <c r="BR498" s="12"/>
      <c r="BS498" s="146"/>
      <c r="BT498" s="14"/>
      <c r="BU498" s="12"/>
      <c r="BV498" s="12"/>
      <c r="BW498" s="12"/>
      <c r="BX498" s="12"/>
      <c r="BY498" s="12"/>
      <c r="BZ498" s="144"/>
      <c r="CA498" s="107" t="str">
        <f>+IF(LEN($I498)&gt;5,IF(BD!F498="N/A","",BD!F498),"")</f>
        <v/>
      </c>
      <c r="CB498" s="21"/>
      <c r="CC498" s="147"/>
      <c r="CD498" s="148"/>
      <c r="CE498" s="8" t="str">
        <f>+IF(LEN(I498)&gt;5,BD!M498,"")</f>
        <v/>
      </c>
      <c r="CF498" s="16" t="str">
        <f>+IF(LEN(I498)&gt;5,BD!N498,"")</f>
        <v/>
      </c>
      <c r="CG498" s="3" t="str">
        <f t="shared" si="278"/>
        <v/>
      </c>
      <c r="CH498" s="23" t="str">
        <f>+IF(AND(LEN($I498)&gt;5),IF(AND($J498&gt;N$1,$J498&lt;=$AO$1),1,IF((COUNTIFS(INCAPACIDADES!$C$1:$C$51,$I498,INCAPACIDADES!K$1:K$51,N$1))&gt;0,2,IF(VLOOKUP($C498,BD!$D$1:$F$501,3,0)&gt;N$1,0,3))),"")</f>
        <v/>
      </c>
      <c r="CI498" s="23" t="str">
        <f>+IF(AND(LEN($I498)&gt;5),IF(AND($J498&gt;O$1,$J498&lt;=$AO$1),1,IF((COUNTIFS(INCAPACIDADES!$C$1:$C$51,$I498,INCAPACIDADES!L$1:L$51,O$1))&gt;0,2,IF(VLOOKUP($C498,BD!$D$1:$F$501,3,0)&gt;O$1,0,3))),"")</f>
        <v/>
      </c>
      <c r="CJ498" s="23" t="str">
        <f>+IF(AND(LEN($I498)&gt;5),IF(AND($J498&gt;P$1,$J498&lt;=$AO$1),1,IF((COUNTIFS(INCAPACIDADES!$C$1:$C$51,$I498,INCAPACIDADES!M$1:M$51,P$1))&gt;0,2,IF(VLOOKUP($C498,BD!$D$1:$F$501,3,0)&gt;P$1,0,3))),"")</f>
        <v/>
      </c>
      <c r="CK498" s="23" t="str">
        <f>+IF(AND(LEN($I498)&gt;5),IF(AND($J498&gt;Q$1,$J498&lt;=$AO$1),1,IF((COUNTIFS(INCAPACIDADES!$C$1:$C$51,$I498,INCAPACIDADES!N$1:N$51,Q$1))&gt;0,2,IF(VLOOKUP($C498,BD!$D$1:$F$501,3,0)&gt;Q$1,0,3))),"")</f>
        <v/>
      </c>
      <c r="CL498" s="23" t="str">
        <f>+IF(AND(LEN($I498)&gt;5),IF(AND($J498&gt;R$1,$J498&lt;=$AO$1),1,IF((COUNTIFS(INCAPACIDADES!$C$1:$C$51,$I498,INCAPACIDADES!O$1:O$51,R$1))&gt;0,2,IF(VLOOKUP($C498,BD!$D$1:$F$501,3,0)&gt;R$1,0,3))),"")</f>
        <v/>
      </c>
      <c r="CM498" s="23" t="str">
        <f>+IF(AND(LEN($I498)&gt;5),IF(AND($J498&gt;S$1,$J498&lt;=$AO$1),1,IF((COUNTIFS(INCAPACIDADES!$C$1:$C$51,$I498,INCAPACIDADES!P$1:P$51,S$1))&gt;0,2,IF(VLOOKUP($C498,BD!$D$1:$F$501,3,0)&gt;S$1,0,3))),"")</f>
        <v/>
      </c>
      <c r="CN498" s="23" t="str">
        <f>+IF(AND(LEN($I498)&gt;5),IF(AND($J498&gt;T$1,$J498&lt;=$AO$1),1,IF((COUNTIFS(INCAPACIDADES!$C$1:$C$51,$I498,INCAPACIDADES!Q$1:Q$51,T$1))&gt;0,2,IF(VLOOKUP($C498,BD!$D$1:$F$501,3,0)&gt;T$1,0,3))),"")</f>
        <v/>
      </c>
      <c r="CO498" s="23" t="str">
        <f>+IF(AND(LEN($I498)&gt;5),IF(AND($J498&gt;U$1,$J498&lt;=$AO$1),1,IF((COUNTIFS(INCAPACIDADES!$C$1:$C$51,$I498,INCAPACIDADES!R$1:R$51,U$1))&gt;0,2,IF(VLOOKUP($C498,BD!$D$1:$F$501,3,0)&gt;U$1,0,3))),"")</f>
        <v/>
      </c>
      <c r="CP498" s="23" t="str">
        <f>+IF(AND(LEN($I498)&gt;5),IF(AND($J498&gt;V$1,$J498&lt;=$AO$1),1,IF((COUNTIFS(INCAPACIDADES!$C$1:$C$51,$I498,INCAPACIDADES!S$1:S$51,V$1))&gt;0,2,IF(VLOOKUP($C498,BD!$D$1:$F$501,3,0)&gt;V$1,0,3))),"")</f>
        <v/>
      </c>
      <c r="CQ498" s="23" t="str">
        <f>+IF(AND(LEN($I498)&gt;5),IF(AND($J498&gt;W$1,$J498&lt;=$AO$1),1,IF((COUNTIFS(INCAPACIDADES!$C$1:$C$51,$I498,INCAPACIDADES!T$1:T$51,W$1))&gt;0,2,IF(VLOOKUP($C498,BD!$D$1:$F$501,3,0)&gt;W$1,0,3))),"")</f>
        <v/>
      </c>
      <c r="CR498" s="23" t="str">
        <f>+IF(AND(LEN($I498)&gt;5),IF(AND($J498&gt;X$1,$J498&lt;=$AO$1),1,IF((COUNTIFS(INCAPACIDADES!$C$1:$C$51,$I498,INCAPACIDADES!U$1:U$51,X$1))&gt;0,2,IF(VLOOKUP($C498,BD!$D$1:$F$501,3,0)&gt;X$1,0,3))),"")</f>
        <v/>
      </c>
      <c r="CS498" s="23" t="str">
        <f>+IF(AND(LEN($I498)&gt;5),IF(AND($J498&gt;Y$1,$J498&lt;=$AO$1),1,IF((COUNTIFS(INCAPACIDADES!$C$1:$C$51,$I498,INCAPACIDADES!V$1:V$51,Y$1))&gt;0,2,IF(VLOOKUP($C498,BD!$D$1:$F$501,3,0)&gt;Y$1,0,3))),"")</f>
        <v/>
      </c>
      <c r="CT498" s="23" t="str">
        <f>+IF(AND(LEN($I498)&gt;5),IF(AND($J498&gt;Z$1,$J498&lt;=$AO$1),1,IF((COUNTIFS(INCAPACIDADES!$C$1:$C$51,$I498,INCAPACIDADES!W$1:W$51,Z$1))&gt;0,2,IF(VLOOKUP($C498,BD!$D$1:$F$501,3,0)&gt;Z$1,0,3))),"")</f>
        <v/>
      </c>
      <c r="CU498" s="23" t="str">
        <f>+IF(AND(LEN($I498)&gt;5),IF(AND($J498&gt;AA$1,$J498&lt;=$AO$1),1,IF((COUNTIFS(INCAPACIDADES!$C$1:$C$51,$I498,INCAPACIDADES!X$1:X$51,AA$1))&gt;0,2,IF(VLOOKUP($C498,BD!$D$1:$F$501,3,0)&gt;AA$1,0,3))),"")</f>
        <v/>
      </c>
      <c r="CV498" s="23" t="str">
        <f>+IF(AND(LEN($I498)&gt;5),IF(AND($J498&gt;AB$1,$J498&lt;=$AO$1),1,IF((COUNTIFS(INCAPACIDADES!$C$1:$C$51,$I498,INCAPACIDADES!Y$1:Y$51,AB$1))&gt;0,2,IF(VLOOKUP($C498,BD!$D$1:$F$501,3,0)&gt;AB$1,0,3))),"")</f>
        <v/>
      </c>
      <c r="CW498" s="23" t="str">
        <f>+IF(AND(LEN($I498)&gt;5),IF(AND($J498&gt;AC$1,$J498&lt;=$AO$1),1,IF((COUNTIFS(INCAPACIDADES!$C$1:$C$51,$I498,INCAPACIDADES!Z$1:Z$51,AC$1))&gt;0,2,IF(VLOOKUP($C498,BD!$D$1:$F$501,3,0)&gt;AC$1,0,3))),"")</f>
        <v/>
      </c>
      <c r="CX498" s="23" t="str">
        <f>+IF(AND(LEN($I498)&gt;5),IF(AND($J498&gt;AD$1,$J498&lt;=$AO$1),1,IF((COUNTIFS(INCAPACIDADES!$C$1:$C$51,$I498,INCAPACIDADES!AA$1:AA$51,AD$1))&gt;0,2,IF(VLOOKUP($C498,BD!$D$1:$F$501,3,0)&gt;AD$1,0,3))),"")</f>
        <v/>
      </c>
      <c r="CY498" s="23" t="str">
        <f>+IF(AND(LEN($I498)&gt;5),IF(AND($J498&gt;AE$1,$J498&lt;=$AO$1),1,IF((COUNTIFS(INCAPACIDADES!$C$1:$C$51,$I498,INCAPACIDADES!AB$1:AB$51,AE$1))&gt;0,2,IF(VLOOKUP($C498,BD!$D$1:$F$501,3,0)&gt;AE$1,0,3))),"")</f>
        <v/>
      </c>
      <c r="CZ498" s="23" t="str">
        <f>+IF(AND(LEN($I498)&gt;5),IF(AND($J498&gt;AF$1,$J498&lt;=$AO$1),1,IF((COUNTIFS(INCAPACIDADES!$C$1:$C$51,$I498,INCAPACIDADES!AC$1:AC$51,AF$1))&gt;0,2,IF(VLOOKUP($C498,BD!$D$1:$F$501,3,0)&gt;AF$1,0,3))),"")</f>
        <v/>
      </c>
      <c r="DA498" s="23" t="str">
        <f>+IF(AND(LEN($I498)&gt;5),IF(AND($J498&gt;AG$1,$J498&lt;=$AO$1),1,IF((COUNTIFS(INCAPACIDADES!$C$1:$C$51,$I498,INCAPACIDADES!AD$1:AD$51,AG$1))&gt;0,2,IF(VLOOKUP($C498,BD!$D$1:$F$501,3,0)&gt;AG$1,0,3))),"")</f>
        <v/>
      </c>
      <c r="DB498" s="23" t="str">
        <f>+IF(AND(LEN($I498)&gt;5),IF(AND($J498&gt;AH$1,$J498&lt;=$AO$1),1,IF((COUNTIFS(INCAPACIDADES!$C$1:$C$51,$I498,INCAPACIDADES!AE$1:AE$51,AH$1))&gt;0,2,IF(VLOOKUP($C498,BD!$D$1:$F$501,3,0)&gt;AH$1,0,3))),"")</f>
        <v/>
      </c>
      <c r="DC498" s="23" t="str">
        <f>+IF(AND(LEN($I498)&gt;5),IF(AND($J498&gt;AI$1,$J498&lt;=$AO$1),1,IF((COUNTIFS(INCAPACIDADES!$C$1:$C$51,$I498,INCAPACIDADES!AF$1:AF$51,AI$1))&gt;0,2,IF(VLOOKUP($C498,BD!$D$1:$F$501,3,0)&gt;AI$1,0,3))),"")</f>
        <v/>
      </c>
      <c r="DD498" s="23" t="str">
        <f>+IF(AND(LEN($I498)&gt;5),IF(AND($J498&gt;AJ$1,$J498&lt;=$AO$1),1,IF((COUNTIFS(INCAPACIDADES!$C$1:$C$51,$I498,INCAPACIDADES!AG$1:AG$51,AJ$1))&gt;0,2,IF(VLOOKUP($C498,BD!$D$1:$F$501,3,0)&gt;AJ$1,0,3))),"")</f>
        <v/>
      </c>
      <c r="DE498" s="23" t="str">
        <f>+IF(AND(LEN($I498)&gt;5),IF(AND($J498&gt;AK$1,$J498&lt;=$AO$1),1,IF((COUNTIFS(INCAPACIDADES!$C$1:$C$51,$I498,INCAPACIDADES!AH$1:AH$51,AK$1))&gt;0,2,IF(VLOOKUP($C498,BD!$D$1:$F$501,3,0)&gt;AK$1,0,3))),"")</f>
        <v/>
      </c>
      <c r="DF498" s="23" t="str">
        <f>+IF(AND(LEN($I498)&gt;5),IF(AND($J498&gt;AL$1,$J498&lt;=$AO$1),1,IF((COUNTIFS(INCAPACIDADES!$C$1:$C$51,$I498,INCAPACIDADES!AI$1:AI$51,AL$1))&gt;0,2,IF(VLOOKUP($C498,BD!$D$1:$F$501,3,0)&gt;AL$1,0,3))),"")</f>
        <v/>
      </c>
      <c r="DG498" s="23" t="str">
        <f>+IF(AND(LEN($I498)&gt;5),IF(AND($J498&gt;AM$1,$J498&lt;=$AO$1),1,IF((COUNTIFS(INCAPACIDADES!$C$1:$C$51,$I498,INCAPACIDADES!AJ$1:AJ$51,AM$1))&gt;0,2,IF(VLOOKUP($C498,BD!$D$1:$F$501,3,0)&gt;AM$1,0,3))),"")</f>
        <v/>
      </c>
      <c r="DH498" s="23" t="str">
        <f>+IF(AND(LEN($I498)&gt;5),IF(AND($J498&gt;AN$1,$J498&lt;=$AO$1),1,IF((COUNTIFS(INCAPACIDADES!$C$1:$C$51,$I498,INCAPACIDADES!AK$1:AK$51,AN$1))&gt;0,2,IF(VLOOKUP($C498,BD!$D$1:$F$501,3,0)&gt;AN$1,0,3))),"")</f>
        <v/>
      </c>
      <c r="DI498" s="23" t="str">
        <f>+IF(AND(LEN($I498)&gt;5),IF(AND($J498&gt;AO$1,$J498&lt;=$AO$1),1,IF((COUNTIFS(INCAPACIDADES!$C$1:$C$51,$I498,INCAPACIDADES!AL$1:AL$51,AO$1))&gt;0,2,IF(VLOOKUP($C498,BD!$D$1:$F$501,3,0)&gt;AO$1,0,3))),"")</f>
        <v/>
      </c>
      <c r="DJ498" s="23" t="str">
        <f>+IF(LEN($I498)&gt;5,IF(ISERROR(VLOOKUP(N498,'CODIGO PAGO'!$B$2:$B$20,1,0)),1,IF(OR(AND(CH498=1,N498&lt;&gt;"N"),AND(CH498=3,N498&lt;&gt;"B"),AND(CH498=2,LEFT(TRIM(N498),1)&lt;&gt;"I")),1,IF(OR(AND(CH498=0,N498="N"),AND(CH498=0,N498="B"),AND(CH498=0,LEFT(TRIM(N498),1)="I")),1,0))),"")</f>
        <v/>
      </c>
      <c r="DK498" s="23" t="str">
        <f t="shared" si="279"/>
        <v/>
      </c>
      <c r="DL498" s="23" t="str">
        <f>+IF(LEN($I498)&gt;5,IF(ISERROR(VLOOKUP(P498,'CODIGO PAGO'!$B$2:$B$20,1,0)),1,IF(OR(AND(CJ498=1,P498&lt;&gt;"N"),AND(CJ498=3,P498&lt;&gt;"B"),AND(CJ498=2,LEFT(TRIM(P498),1)&lt;&gt;"I")),1,IF(OR(AND(CJ498=0,P498="N"),AND(CJ498=0,P498="B"),AND(CJ498=0,LEFT(TRIM(P498),1)="I")),1,0))),"")</f>
        <v/>
      </c>
      <c r="DM498" s="23" t="str">
        <f t="shared" si="280"/>
        <v/>
      </c>
      <c r="DN498" s="23" t="str">
        <f>+IF(LEN($I498)&gt;5,IF(ISERROR(VLOOKUP(R498,'CODIGO PAGO'!$B$2:$B$20,1,0)),1,IF(OR(AND(CL498=1,R498&lt;&gt;"N"),AND(CL498=3,R498&lt;&gt;"B"),AND(CL498=2,LEFT(TRIM(R498),1)&lt;&gt;"I")),1,IF(OR(AND(CL498=0,R498="N"),AND(CL498=0,R498="B"),AND(CL498=0,LEFT(TRIM(R498),1)="I")),1,0))),"")</f>
        <v/>
      </c>
      <c r="DO498" s="23" t="str">
        <f t="shared" si="281"/>
        <v/>
      </c>
      <c r="DP498" s="23" t="str">
        <f>+IF(LEN($I498)&gt;5,IF(ISERROR(VLOOKUP(T498,'CODIGO PAGO'!$B$2:$B$20,1,0)),1,IF(OR(AND(CN498=1,T498&lt;&gt;"N"),AND(CN498=3,T498&lt;&gt;"B"),AND(CN498=2,LEFT(TRIM(T498),1)&lt;&gt;"I")),1,IF(OR(AND(CN498=0,T498="N"),AND(CN498=0,T498="B"),AND(CN498=0,LEFT(TRIM(T498),1)="I")),1,0))),"")</f>
        <v/>
      </c>
      <c r="DQ498" s="23" t="str">
        <f t="shared" si="282"/>
        <v/>
      </c>
      <c r="DR498" s="23" t="str">
        <f>+IF(LEN($I498)&gt;5,IF(ISERROR(VLOOKUP(V498,'CODIGO PAGO'!$B$2:$B$20,1,0)),1,IF(OR(AND(CP498=1,V498&lt;&gt;"N"),AND(CP498=3,V498&lt;&gt;"B"),AND(CP498=2,LEFT(TRIM(V498),1)&lt;&gt;"I")),1,IF(OR(AND(CP498=0,V498="N"),AND(CP498=0,V498="B"),AND(CP498=0,LEFT(TRIM(V498),1)="I")),1,0))),"")</f>
        <v/>
      </c>
      <c r="DS498" s="23" t="str">
        <f t="shared" si="283"/>
        <v/>
      </c>
      <c r="DT498" s="23" t="str">
        <f>+IF(LEN($I498)&gt;5,IF(ISERROR(VLOOKUP(X498,'CODIGO PAGO'!$B$2:$B$20,1,0)),1,IF(OR(AND(CR498=1,X498&lt;&gt;"N"),AND(CR498=3,X498&lt;&gt;"B"),AND(CR498=2,LEFT(TRIM(X498),1)&lt;&gt;"I")),1,IF(OR(AND(CR498=0,X498="N"),AND(CR498=0,X498="B"),AND(CR498=0,LEFT(TRIM(X498),1)="I")),1,0))),"")</f>
        <v/>
      </c>
      <c r="DU498" s="23" t="str">
        <f t="shared" si="284"/>
        <v/>
      </c>
      <c r="DV498" s="23" t="str">
        <f>+IF(LEN($I498)&gt;5,IF(ISERROR(VLOOKUP(Z498,'CODIGO PAGO'!$B$2:$B$20,1,0)),1,IF(OR(AND(CT498=1,Z498&lt;&gt;"N"),AND(CT498=3,Z498&lt;&gt;"B"),AND(CT498=2,LEFT(TRIM(Z498),1)&lt;&gt;"I")),1,IF(OR(AND(CT498=0,Z498="N"),AND(CT498=0,Z498="B"),AND(CT498=0,LEFT(TRIM(Z498),1)="I")),1,0))),"")</f>
        <v/>
      </c>
      <c r="DW498" s="23" t="str">
        <f t="shared" si="285"/>
        <v/>
      </c>
      <c r="DX498" s="23" t="str">
        <f>+IF(LEN($I498)&gt;5,IF(ISERROR(VLOOKUP(AB498,'CODIGO PAGO'!$B$2:$B$20,1,0)),1,IF(OR(AND(CV498=1,AB498&lt;&gt;"N"),AND(CV498=3,AB498&lt;&gt;"B"),AND(CV498=2,LEFT(TRIM(AB498),1)&lt;&gt;"I")),1,IF(OR(AND(CV498=0,AB498="N"),AND(CV498=0,AB498="B"),AND(CV498=0,LEFT(TRIM(AB498),1)="I")),1,0))),"")</f>
        <v/>
      </c>
      <c r="DY498" s="23" t="str">
        <f t="shared" si="286"/>
        <v/>
      </c>
      <c r="DZ498" s="23" t="str">
        <f>+IF(LEN($I498)&gt;5,IF(ISERROR(VLOOKUP(AD498,'CODIGO PAGO'!$B$2:$B$20,1,0)),1,IF(OR(AND(CX498=1,AD498&lt;&gt;"N"),AND(CX498=3,AD498&lt;&gt;"B"),AND(CX498=2,LEFT(TRIM(AD498),1)&lt;&gt;"I")),1,IF(OR(AND(CX498=0,AD498="N"),AND(CX498=0,AD498="B"),AND(CX498=0,LEFT(TRIM(AD498),1)="I")),1,0))),"")</f>
        <v/>
      </c>
      <c r="EA498" s="23" t="str">
        <f t="shared" si="287"/>
        <v/>
      </c>
      <c r="EB498" s="23" t="str">
        <f>+IF(LEN($I498)&gt;5,IF(ISERROR(VLOOKUP(AF498,'CODIGO PAGO'!$B$2:$B$20,1,0)),1,IF(OR(AND(CZ498=1,AF498&lt;&gt;"N"),AND(CZ498=3,AF498&lt;&gt;"B"),AND(CZ498=2,LEFT(TRIM(AF498),1)&lt;&gt;"I")),1,IF(OR(AND(CZ498=0,AF498="N"),AND(CZ498=0,AF498="B"),AND(CZ498=0,LEFT(TRIM(AF498),1)="I")),1,0))),"")</f>
        <v/>
      </c>
      <c r="EC498" s="23" t="str">
        <f t="shared" si="288"/>
        <v/>
      </c>
      <c r="ED498" s="23" t="str">
        <f>+IF(LEN($I498)&gt;5,IF(ISERROR(VLOOKUP(AH498,'CODIGO PAGO'!$B$2:$B$20,1,0)),1,IF(OR(AND(DB498=1,AH498&lt;&gt;"N"),AND(DB498=3,AH498&lt;&gt;"B"),AND(DB498=2,LEFT(TRIM(AH498),1)&lt;&gt;"I")),1,IF(OR(AND(DB498=0,AH498="N"),AND(DB498=0,AH498="B"),AND(DB498=0,LEFT(TRIM(AH498),1)="I")),1,0))),"")</f>
        <v/>
      </c>
      <c r="EE498" s="23" t="str">
        <f t="shared" si="289"/>
        <v/>
      </c>
      <c r="EF498" s="23" t="str">
        <f>+IF(LEN($I498)&gt;5,IF(ISERROR(VLOOKUP(AJ498,'CODIGO PAGO'!$B$2:$B$20,1,0)),1,IF(OR(AND(DD498=1,AJ498&lt;&gt;"N"),AND(DD498=3,AJ498&lt;&gt;"B"),AND(DD498=2,LEFT(TRIM(AJ498),1)&lt;&gt;"I")),1,IF(OR(AND(DD498=0,AJ498="N"),AND(DD498=0,AJ498="B"),AND(DD498=0,LEFT(TRIM(AJ498),1)="I")),1,0))),"")</f>
        <v/>
      </c>
      <c r="EG498" s="23" t="str">
        <f t="shared" si="290"/>
        <v/>
      </c>
      <c r="EH498" s="23" t="str">
        <f>+IF(LEN($I498)&gt;5,IF(ISERROR(VLOOKUP(AL498,'CODIGO PAGO'!$B$2:$B$20,1,0)),1,IF(OR(AND(DF498=1,AL498&lt;&gt;"N"),AND(DF498=3,AL498&lt;&gt;"B"),AND(DF498=2,LEFT(TRIM(AL498),1)&lt;&gt;"I")),1,IF(OR(AND(DF498=0,AL498="N"),AND(DF498=0,AL498="B"),AND(DF498=0,LEFT(TRIM(AL498),1)="I")),1,0))),"")</f>
        <v/>
      </c>
      <c r="EI498" s="23" t="str">
        <f t="shared" si="291"/>
        <v/>
      </c>
      <c r="EJ498" s="23" t="str">
        <f>+IF(LEN($I498)&gt;5,IF(ISERROR(VLOOKUP(AN498,'CODIGO PAGO'!$B$2:$B$20,1,0)),1,IF(OR(AND(DH498=1,AN498&lt;&gt;"N"),AND(DH498=3,AN498&lt;&gt;"B"),AND(DH498=2,LEFT(TRIM(AN498),1)&lt;&gt;"I")),1,IF(OR(AND(DH498=0,AN498="N"),AND(DH498=0,AN498="B"),AND(DH498=0,LEFT(TRIM(AN498),1)="I")),1,0))),"")</f>
        <v/>
      </c>
      <c r="EK498" s="23" t="str">
        <f t="shared" si="292"/>
        <v/>
      </c>
      <c r="EL498" s="24" t="str">
        <f t="shared" si="293"/>
        <v/>
      </c>
    </row>
    <row r="499" spans="1:142" s="26" customFormat="1">
      <c r="A499" s="15" t="str">
        <f t="shared" si="259"/>
        <v/>
      </c>
      <c r="B499" s="1" t="str">
        <f>+IF(LEN(I499)&gt;5,'CODIGO PAGO'!$B$28,"")</f>
        <v/>
      </c>
      <c r="C499" s="1" t="str">
        <f>+IF(LEN($I499)&gt;5,BD!D499,"")</f>
        <v/>
      </c>
      <c r="D499" s="168" t="str">
        <f>+IF(LEN($I499)&gt;5,BD!A499,"")</f>
        <v/>
      </c>
      <c r="E499" s="1" t="str">
        <f>+IF(LEN($I499)&gt;5,BD!B499,"")</f>
        <v/>
      </c>
      <c r="F499" s="1" t="str">
        <f>+IF(LEN($I499)&gt;5,BD!C499,"")</f>
        <v/>
      </c>
      <c r="G499" s="141"/>
      <c r="H499" s="141"/>
      <c r="I499" s="1" t="str">
        <f>+IF(LEN(BD!G499)&gt;5,BD!G499,"")</f>
        <v/>
      </c>
      <c r="J499" s="167" t="str">
        <f>+IF(LEN($I499)&gt;5,BD!E499,"")</f>
        <v/>
      </c>
      <c r="K499" s="6" t="str">
        <f t="shared" si="260"/>
        <v/>
      </c>
      <c r="L499" s="87" t="str">
        <f>+IF(LEN($I499)&gt;5,BD!H499,"")</f>
        <v/>
      </c>
      <c r="M499" s="40" t="str">
        <f t="shared" si="261"/>
        <v/>
      </c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4" t="str">
        <f t="shared" si="262"/>
        <v/>
      </c>
      <c r="AQ499" s="5" t="str">
        <f t="shared" si="263"/>
        <v/>
      </c>
      <c r="AR499" s="91" t="str">
        <f t="shared" si="264"/>
        <v/>
      </c>
      <c r="AS499" s="5" t="str">
        <f t="shared" si="265"/>
        <v/>
      </c>
      <c r="AT499" s="91" t="str">
        <f t="shared" si="266"/>
        <v/>
      </c>
      <c r="AU499" s="4" t="str">
        <f t="shared" si="267"/>
        <v/>
      </c>
      <c r="AV499" s="4" t="str">
        <f t="shared" si="268"/>
        <v/>
      </c>
      <c r="AW499" s="4" t="str">
        <f t="shared" si="269"/>
        <v/>
      </c>
      <c r="AX499" s="4" t="str">
        <f t="shared" si="270"/>
        <v/>
      </c>
      <c r="AY499" s="88" t="str">
        <f t="shared" si="271"/>
        <v/>
      </c>
      <c r="AZ499" s="17" t="str">
        <f t="shared" si="272"/>
        <v/>
      </c>
      <c r="BA499" s="18" t="str">
        <f t="shared" si="273"/>
        <v/>
      </c>
      <c r="BB499" s="19" t="str">
        <f>+IF(LEN(I499)&gt;5,IF(INT(RIGHT(B499,1))=9,0.5*L499*AY499,INT(MID(B499,5,LEN(B499)-4))*L499)+IFERROR(VLOOKUP(I499,AJUSTES!$A$1:$I$50,9,0),0),"")</f>
        <v/>
      </c>
      <c r="BC499" s="12"/>
      <c r="BD499" s="19" t="str">
        <f t="shared" si="274"/>
        <v/>
      </c>
      <c r="BE499" s="18" t="str">
        <f t="shared" si="275"/>
        <v/>
      </c>
      <c r="BF499" s="139" t="str">
        <f t="shared" si="276"/>
        <v/>
      </c>
      <c r="BG499" s="114"/>
      <c r="BH499" s="18" t="str">
        <f t="shared" si="277"/>
        <v/>
      </c>
      <c r="BI499" s="13"/>
      <c r="BJ499" s="12"/>
      <c r="BK499" s="12"/>
      <c r="BL499" s="145"/>
      <c r="BM499" s="12"/>
      <c r="BN499" s="12"/>
      <c r="BO499" s="12"/>
      <c r="BP499" s="12"/>
      <c r="BQ499" s="12"/>
      <c r="BR499" s="12"/>
      <c r="BS499" s="146"/>
      <c r="BT499" s="14"/>
      <c r="BU499" s="12"/>
      <c r="BV499" s="12"/>
      <c r="BW499" s="12"/>
      <c r="BX499" s="12"/>
      <c r="BY499" s="12"/>
      <c r="BZ499" s="144"/>
      <c r="CA499" s="107" t="str">
        <f>+IF(LEN($I499)&gt;5,IF(BD!F499="N/A","",BD!F499),"")</f>
        <v/>
      </c>
      <c r="CB499" s="21"/>
      <c r="CC499" s="147"/>
      <c r="CD499" s="148"/>
      <c r="CE499" s="8" t="str">
        <f>+IF(LEN(I499)&gt;5,BD!M499,"")</f>
        <v/>
      </c>
      <c r="CF499" s="16" t="str">
        <f>+IF(LEN(I499)&gt;5,BD!N499,"")</f>
        <v/>
      </c>
      <c r="CG499" s="3" t="str">
        <f t="shared" si="278"/>
        <v/>
      </c>
      <c r="CH499" s="23" t="str">
        <f>+IF(AND(LEN($I499)&gt;5),IF(AND($J499&gt;N$1,$J499&lt;=$AO$1),1,IF((COUNTIFS(INCAPACIDADES!$C$1:$C$51,$I499,INCAPACIDADES!K$1:K$51,N$1))&gt;0,2,IF(VLOOKUP($C499,BD!$D$1:$F$501,3,0)&gt;N$1,0,3))),"")</f>
        <v/>
      </c>
      <c r="CI499" s="23" t="str">
        <f>+IF(AND(LEN($I499)&gt;5),IF(AND($J499&gt;O$1,$J499&lt;=$AO$1),1,IF((COUNTIFS(INCAPACIDADES!$C$1:$C$51,$I499,INCAPACIDADES!L$1:L$51,O$1))&gt;0,2,IF(VLOOKUP($C499,BD!$D$1:$F$501,3,0)&gt;O$1,0,3))),"")</f>
        <v/>
      </c>
      <c r="CJ499" s="23" t="str">
        <f>+IF(AND(LEN($I499)&gt;5),IF(AND($J499&gt;P$1,$J499&lt;=$AO$1),1,IF((COUNTIFS(INCAPACIDADES!$C$1:$C$51,$I499,INCAPACIDADES!M$1:M$51,P$1))&gt;0,2,IF(VLOOKUP($C499,BD!$D$1:$F$501,3,0)&gt;P$1,0,3))),"")</f>
        <v/>
      </c>
      <c r="CK499" s="23" t="str">
        <f>+IF(AND(LEN($I499)&gt;5),IF(AND($J499&gt;Q$1,$J499&lt;=$AO$1),1,IF((COUNTIFS(INCAPACIDADES!$C$1:$C$51,$I499,INCAPACIDADES!N$1:N$51,Q$1))&gt;0,2,IF(VLOOKUP($C499,BD!$D$1:$F$501,3,0)&gt;Q$1,0,3))),"")</f>
        <v/>
      </c>
      <c r="CL499" s="23" t="str">
        <f>+IF(AND(LEN($I499)&gt;5),IF(AND($J499&gt;R$1,$J499&lt;=$AO$1),1,IF((COUNTIFS(INCAPACIDADES!$C$1:$C$51,$I499,INCAPACIDADES!O$1:O$51,R$1))&gt;0,2,IF(VLOOKUP($C499,BD!$D$1:$F$501,3,0)&gt;R$1,0,3))),"")</f>
        <v/>
      </c>
      <c r="CM499" s="23" t="str">
        <f>+IF(AND(LEN($I499)&gt;5),IF(AND($J499&gt;S$1,$J499&lt;=$AO$1),1,IF((COUNTIFS(INCAPACIDADES!$C$1:$C$51,$I499,INCAPACIDADES!P$1:P$51,S$1))&gt;0,2,IF(VLOOKUP($C499,BD!$D$1:$F$501,3,0)&gt;S$1,0,3))),"")</f>
        <v/>
      </c>
      <c r="CN499" s="23" t="str">
        <f>+IF(AND(LEN($I499)&gt;5),IF(AND($J499&gt;T$1,$J499&lt;=$AO$1),1,IF((COUNTIFS(INCAPACIDADES!$C$1:$C$51,$I499,INCAPACIDADES!Q$1:Q$51,T$1))&gt;0,2,IF(VLOOKUP($C499,BD!$D$1:$F$501,3,0)&gt;T$1,0,3))),"")</f>
        <v/>
      </c>
      <c r="CO499" s="23" t="str">
        <f>+IF(AND(LEN($I499)&gt;5),IF(AND($J499&gt;U$1,$J499&lt;=$AO$1),1,IF((COUNTIFS(INCAPACIDADES!$C$1:$C$51,$I499,INCAPACIDADES!R$1:R$51,U$1))&gt;0,2,IF(VLOOKUP($C499,BD!$D$1:$F$501,3,0)&gt;U$1,0,3))),"")</f>
        <v/>
      </c>
      <c r="CP499" s="23" t="str">
        <f>+IF(AND(LEN($I499)&gt;5),IF(AND($J499&gt;V$1,$J499&lt;=$AO$1),1,IF((COUNTIFS(INCAPACIDADES!$C$1:$C$51,$I499,INCAPACIDADES!S$1:S$51,V$1))&gt;0,2,IF(VLOOKUP($C499,BD!$D$1:$F$501,3,0)&gt;V$1,0,3))),"")</f>
        <v/>
      </c>
      <c r="CQ499" s="23" t="str">
        <f>+IF(AND(LEN($I499)&gt;5),IF(AND($J499&gt;W$1,$J499&lt;=$AO$1),1,IF((COUNTIFS(INCAPACIDADES!$C$1:$C$51,$I499,INCAPACIDADES!T$1:T$51,W$1))&gt;0,2,IF(VLOOKUP($C499,BD!$D$1:$F$501,3,0)&gt;W$1,0,3))),"")</f>
        <v/>
      </c>
      <c r="CR499" s="23" t="str">
        <f>+IF(AND(LEN($I499)&gt;5),IF(AND($J499&gt;X$1,$J499&lt;=$AO$1),1,IF((COUNTIFS(INCAPACIDADES!$C$1:$C$51,$I499,INCAPACIDADES!U$1:U$51,X$1))&gt;0,2,IF(VLOOKUP($C499,BD!$D$1:$F$501,3,0)&gt;X$1,0,3))),"")</f>
        <v/>
      </c>
      <c r="CS499" s="23" t="str">
        <f>+IF(AND(LEN($I499)&gt;5),IF(AND($J499&gt;Y$1,$J499&lt;=$AO$1),1,IF((COUNTIFS(INCAPACIDADES!$C$1:$C$51,$I499,INCAPACIDADES!V$1:V$51,Y$1))&gt;0,2,IF(VLOOKUP($C499,BD!$D$1:$F$501,3,0)&gt;Y$1,0,3))),"")</f>
        <v/>
      </c>
      <c r="CT499" s="23" t="str">
        <f>+IF(AND(LEN($I499)&gt;5),IF(AND($J499&gt;Z$1,$J499&lt;=$AO$1),1,IF((COUNTIFS(INCAPACIDADES!$C$1:$C$51,$I499,INCAPACIDADES!W$1:W$51,Z$1))&gt;0,2,IF(VLOOKUP($C499,BD!$D$1:$F$501,3,0)&gt;Z$1,0,3))),"")</f>
        <v/>
      </c>
      <c r="CU499" s="23" t="str">
        <f>+IF(AND(LEN($I499)&gt;5),IF(AND($J499&gt;AA$1,$J499&lt;=$AO$1),1,IF((COUNTIFS(INCAPACIDADES!$C$1:$C$51,$I499,INCAPACIDADES!X$1:X$51,AA$1))&gt;0,2,IF(VLOOKUP($C499,BD!$D$1:$F$501,3,0)&gt;AA$1,0,3))),"")</f>
        <v/>
      </c>
      <c r="CV499" s="23" t="str">
        <f>+IF(AND(LEN($I499)&gt;5),IF(AND($J499&gt;AB$1,$J499&lt;=$AO$1),1,IF((COUNTIFS(INCAPACIDADES!$C$1:$C$51,$I499,INCAPACIDADES!Y$1:Y$51,AB$1))&gt;0,2,IF(VLOOKUP($C499,BD!$D$1:$F$501,3,0)&gt;AB$1,0,3))),"")</f>
        <v/>
      </c>
      <c r="CW499" s="23" t="str">
        <f>+IF(AND(LEN($I499)&gt;5),IF(AND($J499&gt;AC$1,$J499&lt;=$AO$1),1,IF((COUNTIFS(INCAPACIDADES!$C$1:$C$51,$I499,INCAPACIDADES!Z$1:Z$51,AC$1))&gt;0,2,IF(VLOOKUP($C499,BD!$D$1:$F$501,3,0)&gt;AC$1,0,3))),"")</f>
        <v/>
      </c>
      <c r="CX499" s="23" t="str">
        <f>+IF(AND(LEN($I499)&gt;5),IF(AND($J499&gt;AD$1,$J499&lt;=$AO$1),1,IF((COUNTIFS(INCAPACIDADES!$C$1:$C$51,$I499,INCAPACIDADES!AA$1:AA$51,AD$1))&gt;0,2,IF(VLOOKUP($C499,BD!$D$1:$F$501,3,0)&gt;AD$1,0,3))),"")</f>
        <v/>
      </c>
      <c r="CY499" s="23" t="str">
        <f>+IF(AND(LEN($I499)&gt;5),IF(AND($J499&gt;AE$1,$J499&lt;=$AO$1),1,IF((COUNTIFS(INCAPACIDADES!$C$1:$C$51,$I499,INCAPACIDADES!AB$1:AB$51,AE$1))&gt;0,2,IF(VLOOKUP($C499,BD!$D$1:$F$501,3,0)&gt;AE$1,0,3))),"")</f>
        <v/>
      </c>
      <c r="CZ499" s="23" t="str">
        <f>+IF(AND(LEN($I499)&gt;5),IF(AND($J499&gt;AF$1,$J499&lt;=$AO$1),1,IF((COUNTIFS(INCAPACIDADES!$C$1:$C$51,$I499,INCAPACIDADES!AC$1:AC$51,AF$1))&gt;0,2,IF(VLOOKUP($C499,BD!$D$1:$F$501,3,0)&gt;AF$1,0,3))),"")</f>
        <v/>
      </c>
      <c r="DA499" s="23" t="str">
        <f>+IF(AND(LEN($I499)&gt;5),IF(AND($J499&gt;AG$1,$J499&lt;=$AO$1),1,IF((COUNTIFS(INCAPACIDADES!$C$1:$C$51,$I499,INCAPACIDADES!AD$1:AD$51,AG$1))&gt;0,2,IF(VLOOKUP($C499,BD!$D$1:$F$501,3,0)&gt;AG$1,0,3))),"")</f>
        <v/>
      </c>
      <c r="DB499" s="23" t="str">
        <f>+IF(AND(LEN($I499)&gt;5),IF(AND($J499&gt;AH$1,$J499&lt;=$AO$1),1,IF((COUNTIFS(INCAPACIDADES!$C$1:$C$51,$I499,INCAPACIDADES!AE$1:AE$51,AH$1))&gt;0,2,IF(VLOOKUP($C499,BD!$D$1:$F$501,3,0)&gt;AH$1,0,3))),"")</f>
        <v/>
      </c>
      <c r="DC499" s="23" t="str">
        <f>+IF(AND(LEN($I499)&gt;5),IF(AND($J499&gt;AI$1,$J499&lt;=$AO$1),1,IF((COUNTIFS(INCAPACIDADES!$C$1:$C$51,$I499,INCAPACIDADES!AF$1:AF$51,AI$1))&gt;0,2,IF(VLOOKUP($C499,BD!$D$1:$F$501,3,0)&gt;AI$1,0,3))),"")</f>
        <v/>
      </c>
      <c r="DD499" s="23" t="str">
        <f>+IF(AND(LEN($I499)&gt;5),IF(AND($J499&gt;AJ$1,$J499&lt;=$AO$1),1,IF((COUNTIFS(INCAPACIDADES!$C$1:$C$51,$I499,INCAPACIDADES!AG$1:AG$51,AJ$1))&gt;0,2,IF(VLOOKUP($C499,BD!$D$1:$F$501,3,0)&gt;AJ$1,0,3))),"")</f>
        <v/>
      </c>
      <c r="DE499" s="23" t="str">
        <f>+IF(AND(LEN($I499)&gt;5),IF(AND($J499&gt;AK$1,$J499&lt;=$AO$1),1,IF((COUNTIFS(INCAPACIDADES!$C$1:$C$51,$I499,INCAPACIDADES!AH$1:AH$51,AK$1))&gt;0,2,IF(VLOOKUP($C499,BD!$D$1:$F$501,3,0)&gt;AK$1,0,3))),"")</f>
        <v/>
      </c>
      <c r="DF499" s="23" t="str">
        <f>+IF(AND(LEN($I499)&gt;5),IF(AND($J499&gt;AL$1,$J499&lt;=$AO$1),1,IF((COUNTIFS(INCAPACIDADES!$C$1:$C$51,$I499,INCAPACIDADES!AI$1:AI$51,AL$1))&gt;0,2,IF(VLOOKUP($C499,BD!$D$1:$F$501,3,0)&gt;AL$1,0,3))),"")</f>
        <v/>
      </c>
      <c r="DG499" s="23" t="str">
        <f>+IF(AND(LEN($I499)&gt;5),IF(AND($J499&gt;AM$1,$J499&lt;=$AO$1),1,IF((COUNTIFS(INCAPACIDADES!$C$1:$C$51,$I499,INCAPACIDADES!AJ$1:AJ$51,AM$1))&gt;0,2,IF(VLOOKUP($C499,BD!$D$1:$F$501,3,0)&gt;AM$1,0,3))),"")</f>
        <v/>
      </c>
      <c r="DH499" s="23" t="str">
        <f>+IF(AND(LEN($I499)&gt;5),IF(AND($J499&gt;AN$1,$J499&lt;=$AO$1),1,IF((COUNTIFS(INCAPACIDADES!$C$1:$C$51,$I499,INCAPACIDADES!AK$1:AK$51,AN$1))&gt;0,2,IF(VLOOKUP($C499,BD!$D$1:$F$501,3,0)&gt;AN$1,0,3))),"")</f>
        <v/>
      </c>
      <c r="DI499" s="23" t="str">
        <f>+IF(AND(LEN($I499)&gt;5),IF(AND($J499&gt;AO$1,$J499&lt;=$AO$1),1,IF((COUNTIFS(INCAPACIDADES!$C$1:$C$51,$I499,INCAPACIDADES!AL$1:AL$51,AO$1))&gt;0,2,IF(VLOOKUP($C499,BD!$D$1:$F$501,3,0)&gt;AO$1,0,3))),"")</f>
        <v/>
      </c>
      <c r="DJ499" s="23" t="str">
        <f>+IF(LEN($I499)&gt;5,IF(ISERROR(VLOOKUP(N499,'CODIGO PAGO'!$B$2:$B$20,1,0)),1,IF(OR(AND(CH499=1,N499&lt;&gt;"N"),AND(CH499=3,N499&lt;&gt;"B"),AND(CH499=2,LEFT(TRIM(N499),1)&lt;&gt;"I")),1,IF(OR(AND(CH499=0,N499="N"),AND(CH499=0,N499="B"),AND(CH499=0,LEFT(TRIM(N499),1)="I")),1,0))),"")</f>
        <v/>
      </c>
      <c r="DK499" s="23" t="str">
        <f t="shared" si="279"/>
        <v/>
      </c>
      <c r="DL499" s="23" t="str">
        <f>+IF(LEN($I499)&gt;5,IF(ISERROR(VLOOKUP(P499,'CODIGO PAGO'!$B$2:$B$20,1,0)),1,IF(OR(AND(CJ499=1,P499&lt;&gt;"N"),AND(CJ499=3,P499&lt;&gt;"B"),AND(CJ499=2,LEFT(TRIM(P499),1)&lt;&gt;"I")),1,IF(OR(AND(CJ499=0,P499="N"),AND(CJ499=0,P499="B"),AND(CJ499=0,LEFT(TRIM(P499),1)="I")),1,0))),"")</f>
        <v/>
      </c>
      <c r="DM499" s="23" t="str">
        <f t="shared" si="280"/>
        <v/>
      </c>
      <c r="DN499" s="23" t="str">
        <f>+IF(LEN($I499)&gt;5,IF(ISERROR(VLOOKUP(R499,'CODIGO PAGO'!$B$2:$B$20,1,0)),1,IF(OR(AND(CL499=1,R499&lt;&gt;"N"),AND(CL499=3,R499&lt;&gt;"B"),AND(CL499=2,LEFT(TRIM(R499),1)&lt;&gt;"I")),1,IF(OR(AND(CL499=0,R499="N"),AND(CL499=0,R499="B"),AND(CL499=0,LEFT(TRIM(R499),1)="I")),1,0))),"")</f>
        <v/>
      </c>
      <c r="DO499" s="23" t="str">
        <f t="shared" si="281"/>
        <v/>
      </c>
      <c r="DP499" s="23" t="str">
        <f>+IF(LEN($I499)&gt;5,IF(ISERROR(VLOOKUP(T499,'CODIGO PAGO'!$B$2:$B$20,1,0)),1,IF(OR(AND(CN499=1,T499&lt;&gt;"N"),AND(CN499=3,T499&lt;&gt;"B"),AND(CN499=2,LEFT(TRIM(T499),1)&lt;&gt;"I")),1,IF(OR(AND(CN499=0,T499="N"),AND(CN499=0,T499="B"),AND(CN499=0,LEFT(TRIM(T499),1)="I")),1,0))),"")</f>
        <v/>
      </c>
      <c r="DQ499" s="23" t="str">
        <f t="shared" si="282"/>
        <v/>
      </c>
      <c r="DR499" s="23" t="str">
        <f>+IF(LEN($I499)&gt;5,IF(ISERROR(VLOOKUP(V499,'CODIGO PAGO'!$B$2:$B$20,1,0)),1,IF(OR(AND(CP499=1,V499&lt;&gt;"N"),AND(CP499=3,V499&lt;&gt;"B"),AND(CP499=2,LEFT(TRIM(V499),1)&lt;&gt;"I")),1,IF(OR(AND(CP499=0,V499="N"),AND(CP499=0,V499="B"),AND(CP499=0,LEFT(TRIM(V499),1)="I")),1,0))),"")</f>
        <v/>
      </c>
      <c r="DS499" s="23" t="str">
        <f t="shared" si="283"/>
        <v/>
      </c>
      <c r="DT499" s="23" t="str">
        <f>+IF(LEN($I499)&gt;5,IF(ISERROR(VLOOKUP(X499,'CODIGO PAGO'!$B$2:$B$20,1,0)),1,IF(OR(AND(CR499=1,X499&lt;&gt;"N"),AND(CR499=3,X499&lt;&gt;"B"),AND(CR499=2,LEFT(TRIM(X499),1)&lt;&gt;"I")),1,IF(OR(AND(CR499=0,X499="N"),AND(CR499=0,X499="B"),AND(CR499=0,LEFT(TRIM(X499),1)="I")),1,0))),"")</f>
        <v/>
      </c>
      <c r="DU499" s="23" t="str">
        <f t="shared" si="284"/>
        <v/>
      </c>
      <c r="DV499" s="23" t="str">
        <f>+IF(LEN($I499)&gt;5,IF(ISERROR(VLOOKUP(Z499,'CODIGO PAGO'!$B$2:$B$20,1,0)),1,IF(OR(AND(CT499=1,Z499&lt;&gt;"N"),AND(CT499=3,Z499&lt;&gt;"B"),AND(CT499=2,LEFT(TRIM(Z499),1)&lt;&gt;"I")),1,IF(OR(AND(CT499=0,Z499="N"),AND(CT499=0,Z499="B"),AND(CT499=0,LEFT(TRIM(Z499),1)="I")),1,0))),"")</f>
        <v/>
      </c>
      <c r="DW499" s="23" t="str">
        <f t="shared" si="285"/>
        <v/>
      </c>
      <c r="DX499" s="23" t="str">
        <f>+IF(LEN($I499)&gt;5,IF(ISERROR(VLOOKUP(AB499,'CODIGO PAGO'!$B$2:$B$20,1,0)),1,IF(OR(AND(CV499=1,AB499&lt;&gt;"N"),AND(CV499=3,AB499&lt;&gt;"B"),AND(CV499=2,LEFT(TRIM(AB499),1)&lt;&gt;"I")),1,IF(OR(AND(CV499=0,AB499="N"),AND(CV499=0,AB499="B"),AND(CV499=0,LEFT(TRIM(AB499),1)="I")),1,0))),"")</f>
        <v/>
      </c>
      <c r="DY499" s="23" t="str">
        <f t="shared" si="286"/>
        <v/>
      </c>
      <c r="DZ499" s="23" t="str">
        <f>+IF(LEN($I499)&gt;5,IF(ISERROR(VLOOKUP(AD499,'CODIGO PAGO'!$B$2:$B$20,1,0)),1,IF(OR(AND(CX499=1,AD499&lt;&gt;"N"),AND(CX499=3,AD499&lt;&gt;"B"),AND(CX499=2,LEFT(TRIM(AD499),1)&lt;&gt;"I")),1,IF(OR(AND(CX499=0,AD499="N"),AND(CX499=0,AD499="B"),AND(CX499=0,LEFT(TRIM(AD499),1)="I")),1,0))),"")</f>
        <v/>
      </c>
      <c r="EA499" s="23" t="str">
        <f t="shared" si="287"/>
        <v/>
      </c>
      <c r="EB499" s="23" t="str">
        <f>+IF(LEN($I499)&gt;5,IF(ISERROR(VLOOKUP(AF499,'CODIGO PAGO'!$B$2:$B$20,1,0)),1,IF(OR(AND(CZ499=1,AF499&lt;&gt;"N"),AND(CZ499=3,AF499&lt;&gt;"B"),AND(CZ499=2,LEFT(TRIM(AF499),1)&lt;&gt;"I")),1,IF(OR(AND(CZ499=0,AF499="N"),AND(CZ499=0,AF499="B"),AND(CZ499=0,LEFT(TRIM(AF499),1)="I")),1,0))),"")</f>
        <v/>
      </c>
      <c r="EC499" s="23" t="str">
        <f t="shared" si="288"/>
        <v/>
      </c>
      <c r="ED499" s="23" t="str">
        <f>+IF(LEN($I499)&gt;5,IF(ISERROR(VLOOKUP(AH499,'CODIGO PAGO'!$B$2:$B$20,1,0)),1,IF(OR(AND(DB499=1,AH499&lt;&gt;"N"),AND(DB499=3,AH499&lt;&gt;"B"),AND(DB499=2,LEFT(TRIM(AH499),1)&lt;&gt;"I")),1,IF(OR(AND(DB499=0,AH499="N"),AND(DB499=0,AH499="B"),AND(DB499=0,LEFT(TRIM(AH499),1)="I")),1,0))),"")</f>
        <v/>
      </c>
      <c r="EE499" s="23" t="str">
        <f t="shared" si="289"/>
        <v/>
      </c>
      <c r="EF499" s="23" t="str">
        <f>+IF(LEN($I499)&gt;5,IF(ISERROR(VLOOKUP(AJ499,'CODIGO PAGO'!$B$2:$B$20,1,0)),1,IF(OR(AND(DD499=1,AJ499&lt;&gt;"N"),AND(DD499=3,AJ499&lt;&gt;"B"),AND(DD499=2,LEFT(TRIM(AJ499),1)&lt;&gt;"I")),1,IF(OR(AND(DD499=0,AJ499="N"),AND(DD499=0,AJ499="B"),AND(DD499=0,LEFT(TRIM(AJ499),1)="I")),1,0))),"")</f>
        <v/>
      </c>
      <c r="EG499" s="23" t="str">
        <f t="shared" si="290"/>
        <v/>
      </c>
      <c r="EH499" s="23" t="str">
        <f>+IF(LEN($I499)&gt;5,IF(ISERROR(VLOOKUP(AL499,'CODIGO PAGO'!$B$2:$B$20,1,0)),1,IF(OR(AND(DF499=1,AL499&lt;&gt;"N"),AND(DF499=3,AL499&lt;&gt;"B"),AND(DF499=2,LEFT(TRIM(AL499),1)&lt;&gt;"I")),1,IF(OR(AND(DF499=0,AL499="N"),AND(DF499=0,AL499="B"),AND(DF499=0,LEFT(TRIM(AL499),1)="I")),1,0))),"")</f>
        <v/>
      </c>
      <c r="EI499" s="23" t="str">
        <f t="shared" si="291"/>
        <v/>
      </c>
      <c r="EJ499" s="23" t="str">
        <f>+IF(LEN($I499)&gt;5,IF(ISERROR(VLOOKUP(AN499,'CODIGO PAGO'!$B$2:$B$20,1,0)),1,IF(OR(AND(DH499=1,AN499&lt;&gt;"N"),AND(DH499=3,AN499&lt;&gt;"B"),AND(DH499=2,LEFT(TRIM(AN499),1)&lt;&gt;"I")),1,IF(OR(AND(DH499=0,AN499="N"),AND(DH499=0,AN499="B"),AND(DH499=0,LEFT(TRIM(AN499),1)="I")),1,0))),"")</f>
        <v/>
      </c>
      <c r="EK499" s="23" t="str">
        <f t="shared" si="292"/>
        <v/>
      </c>
      <c r="EL499" s="24" t="str">
        <f t="shared" si="293"/>
        <v/>
      </c>
    </row>
    <row r="500" spans="1:142" s="26" customFormat="1">
      <c r="A500" s="15" t="str">
        <f t="shared" si="259"/>
        <v/>
      </c>
      <c r="B500" s="1" t="str">
        <f>+IF(LEN(I500)&gt;5,'CODIGO PAGO'!$B$28,"")</f>
        <v/>
      </c>
      <c r="C500" s="1" t="str">
        <f>+IF(LEN($I500)&gt;5,BD!D500,"")</f>
        <v/>
      </c>
      <c r="D500" s="168" t="str">
        <f>+IF(LEN($I500)&gt;5,BD!A500,"")</f>
        <v/>
      </c>
      <c r="E500" s="1" t="str">
        <f>+IF(LEN($I500)&gt;5,BD!B500,"")</f>
        <v/>
      </c>
      <c r="F500" s="1" t="str">
        <f>+IF(LEN($I500)&gt;5,BD!C500,"")</f>
        <v/>
      </c>
      <c r="G500" s="141"/>
      <c r="H500" s="141"/>
      <c r="I500" s="1" t="str">
        <f>+IF(LEN(BD!G500)&gt;5,BD!G500,"")</f>
        <v/>
      </c>
      <c r="J500" s="167" t="str">
        <f>+IF(LEN($I500)&gt;5,BD!E500,"")</f>
        <v/>
      </c>
      <c r="K500" s="6" t="str">
        <f t="shared" si="260"/>
        <v/>
      </c>
      <c r="L500" s="87" t="str">
        <f>+IF(LEN($I500)&gt;5,BD!H500,"")</f>
        <v/>
      </c>
      <c r="M500" s="40" t="str">
        <f t="shared" si="261"/>
        <v/>
      </c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4" t="str">
        <f t="shared" si="262"/>
        <v/>
      </c>
      <c r="AQ500" s="5" t="str">
        <f t="shared" si="263"/>
        <v/>
      </c>
      <c r="AR500" s="91" t="str">
        <f t="shared" si="264"/>
        <v/>
      </c>
      <c r="AS500" s="5" t="str">
        <f t="shared" si="265"/>
        <v/>
      </c>
      <c r="AT500" s="91" t="str">
        <f t="shared" si="266"/>
        <v/>
      </c>
      <c r="AU500" s="4" t="str">
        <f t="shared" si="267"/>
        <v/>
      </c>
      <c r="AV500" s="4" t="str">
        <f t="shared" si="268"/>
        <v/>
      </c>
      <c r="AW500" s="4" t="str">
        <f t="shared" si="269"/>
        <v/>
      </c>
      <c r="AX500" s="4" t="str">
        <f t="shared" si="270"/>
        <v/>
      </c>
      <c r="AY500" s="88" t="str">
        <f t="shared" si="271"/>
        <v/>
      </c>
      <c r="AZ500" s="17" t="str">
        <f t="shared" si="272"/>
        <v/>
      </c>
      <c r="BA500" s="18" t="str">
        <f t="shared" si="273"/>
        <v/>
      </c>
      <c r="BB500" s="19" t="str">
        <f>+IF(LEN(I500)&gt;5,IF(INT(RIGHT(B500,1))=9,0.5*L500*AY500,INT(MID(B500,5,LEN(B500)-4))*L500)+IFERROR(VLOOKUP(I500,AJUSTES!$A$1:$I$50,9,0),0),"")</f>
        <v/>
      </c>
      <c r="BC500" s="12"/>
      <c r="BD500" s="19" t="str">
        <f t="shared" si="274"/>
        <v/>
      </c>
      <c r="BE500" s="18" t="str">
        <f t="shared" si="275"/>
        <v/>
      </c>
      <c r="BF500" s="139" t="str">
        <f t="shared" si="276"/>
        <v/>
      </c>
      <c r="BG500" s="114"/>
      <c r="BH500" s="18" t="str">
        <f t="shared" si="277"/>
        <v/>
      </c>
      <c r="BI500" s="13"/>
      <c r="BJ500" s="12"/>
      <c r="BK500" s="12"/>
      <c r="BL500" s="145"/>
      <c r="BM500" s="12"/>
      <c r="BN500" s="12"/>
      <c r="BO500" s="12"/>
      <c r="BP500" s="12"/>
      <c r="BQ500" s="12"/>
      <c r="BR500" s="12"/>
      <c r="BS500" s="146"/>
      <c r="BT500" s="14"/>
      <c r="BU500" s="12"/>
      <c r="BV500" s="12"/>
      <c r="BW500" s="12"/>
      <c r="BX500" s="12"/>
      <c r="BY500" s="12"/>
      <c r="BZ500" s="144"/>
      <c r="CA500" s="107" t="str">
        <f>+IF(LEN($I500)&gt;5,IF(BD!F500="N/A","",BD!F500),"")</f>
        <v/>
      </c>
      <c r="CB500" s="21"/>
      <c r="CC500" s="147"/>
      <c r="CD500" s="148"/>
      <c r="CE500" s="8" t="str">
        <f>+IF(LEN(I500)&gt;5,BD!M500,"")</f>
        <v/>
      </c>
      <c r="CF500" s="16" t="str">
        <f>+IF(LEN(I500)&gt;5,BD!N500,"")</f>
        <v/>
      </c>
      <c r="CG500" s="3" t="str">
        <f t="shared" si="278"/>
        <v/>
      </c>
      <c r="CH500" s="23" t="str">
        <f>+IF(AND(LEN($I500)&gt;5),IF(AND($J500&gt;N$1,$J500&lt;=$AO$1),1,IF((COUNTIFS(INCAPACIDADES!$C$1:$C$51,$I500,INCAPACIDADES!K$1:K$51,N$1))&gt;0,2,IF(VLOOKUP($C500,BD!$D$1:$F$501,3,0)&gt;N$1,0,3))),"")</f>
        <v/>
      </c>
      <c r="CI500" s="23" t="str">
        <f>+IF(AND(LEN($I500)&gt;5),IF(AND($J500&gt;O$1,$J500&lt;=$AO$1),1,IF((COUNTIFS(INCAPACIDADES!$C$1:$C$51,$I500,INCAPACIDADES!L$1:L$51,O$1))&gt;0,2,IF(VLOOKUP($C500,BD!$D$1:$F$501,3,0)&gt;O$1,0,3))),"")</f>
        <v/>
      </c>
      <c r="CJ500" s="23" t="str">
        <f>+IF(AND(LEN($I500)&gt;5),IF(AND($J500&gt;P$1,$J500&lt;=$AO$1),1,IF((COUNTIFS(INCAPACIDADES!$C$1:$C$51,$I500,INCAPACIDADES!M$1:M$51,P$1))&gt;0,2,IF(VLOOKUP($C500,BD!$D$1:$F$501,3,0)&gt;P$1,0,3))),"")</f>
        <v/>
      </c>
      <c r="CK500" s="23" t="str">
        <f>+IF(AND(LEN($I500)&gt;5),IF(AND($J500&gt;Q$1,$J500&lt;=$AO$1),1,IF((COUNTIFS(INCAPACIDADES!$C$1:$C$51,$I500,INCAPACIDADES!N$1:N$51,Q$1))&gt;0,2,IF(VLOOKUP($C500,BD!$D$1:$F$501,3,0)&gt;Q$1,0,3))),"")</f>
        <v/>
      </c>
      <c r="CL500" s="23" t="str">
        <f>+IF(AND(LEN($I500)&gt;5),IF(AND($J500&gt;R$1,$J500&lt;=$AO$1),1,IF((COUNTIFS(INCAPACIDADES!$C$1:$C$51,$I500,INCAPACIDADES!O$1:O$51,R$1))&gt;0,2,IF(VLOOKUP($C500,BD!$D$1:$F$501,3,0)&gt;R$1,0,3))),"")</f>
        <v/>
      </c>
      <c r="CM500" s="23" t="str">
        <f>+IF(AND(LEN($I500)&gt;5),IF(AND($J500&gt;S$1,$J500&lt;=$AO$1),1,IF((COUNTIFS(INCAPACIDADES!$C$1:$C$51,$I500,INCAPACIDADES!P$1:P$51,S$1))&gt;0,2,IF(VLOOKUP($C500,BD!$D$1:$F$501,3,0)&gt;S$1,0,3))),"")</f>
        <v/>
      </c>
      <c r="CN500" s="23" t="str">
        <f>+IF(AND(LEN($I500)&gt;5),IF(AND($J500&gt;T$1,$J500&lt;=$AO$1),1,IF((COUNTIFS(INCAPACIDADES!$C$1:$C$51,$I500,INCAPACIDADES!Q$1:Q$51,T$1))&gt;0,2,IF(VLOOKUP($C500,BD!$D$1:$F$501,3,0)&gt;T$1,0,3))),"")</f>
        <v/>
      </c>
      <c r="CO500" s="23" t="str">
        <f>+IF(AND(LEN($I500)&gt;5),IF(AND($J500&gt;U$1,$J500&lt;=$AO$1),1,IF((COUNTIFS(INCAPACIDADES!$C$1:$C$51,$I500,INCAPACIDADES!R$1:R$51,U$1))&gt;0,2,IF(VLOOKUP($C500,BD!$D$1:$F$501,3,0)&gt;U$1,0,3))),"")</f>
        <v/>
      </c>
      <c r="CP500" s="23" t="str">
        <f>+IF(AND(LEN($I500)&gt;5),IF(AND($J500&gt;V$1,$J500&lt;=$AO$1),1,IF((COUNTIFS(INCAPACIDADES!$C$1:$C$51,$I500,INCAPACIDADES!S$1:S$51,V$1))&gt;0,2,IF(VLOOKUP($C500,BD!$D$1:$F$501,3,0)&gt;V$1,0,3))),"")</f>
        <v/>
      </c>
      <c r="CQ500" s="23" t="str">
        <f>+IF(AND(LEN($I500)&gt;5),IF(AND($J500&gt;W$1,$J500&lt;=$AO$1),1,IF((COUNTIFS(INCAPACIDADES!$C$1:$C$51,$I500,INCAPACIDADES!T$1:T$51,W$1))&gt;0,2,IF(VLOOKUP($C500,BD!$D$1:$F$501,3,0)&gt;W$1,0,3))),"")</f>
        <v/>
      </c>
      <c r="CR500" s="23" t="str">
        <f>+IF(AND(LEN($I500)&gt;5),IF(AND($J500&gt;X$1,$J500&lt;=$AO$1),1,IF((COUNTIFS(INCAPACIDADES!$C$1:$C$51,$I500,INCAPACIDADES!U$1:U$51,X$1))&gt;0,2,IF(VLOOKUP($C500,BD!$D$1:$F$501,3,0)&gt;X$1,0,3))),"")</f>
        <v/>
      </c>
      <c r="CS500" s="23" t="str">
        <f>+IF(AND(LEN($I500)&gt;5),IF(AND($J500&gt;Y$1,$J500&lt;=$AO$1),1,IF((COUNTIFS(INCAPACIDADES!$C$1:$C$51,$I500,INCAPACIDADES!V$1:V$51,Y$1))&gt;0,2,IF(VLOOKUP($C500,BD!$D$1:$F$501,3,0)&gt;Y$1,0,3))),"")</f>
        <v/>
      </c>
      <c r="CT500" s="23" t="str">
        <f>+IF(AND(LEN($I500)&gt;5),IF(AND($J500&gt;Z$1,$J500&lt;=$AO$1),1,IF((COUNTIFS(INCAPACIDADES!$C$1:$C$51,$I500,INCAPACIDADES!W$1:W$51,Z$1))&gt;0,2,IF(VLOOKUP($C500,BD!$D$1:$F$501,3,0)&gt;Z$1,0,3))),"")</f>
        <v/>
      </c>
      <c r="CU500" s="23" t="str">
        <f>+IF(AND(LEN($I500)&gt;5),IF(AND($J500&gt;AA$1,$J500&lt;=$AO$1),1,IF((COUNTIFS(INCAPACIDADES!$C$1:$C$51,$I500,INCAPACIDADES!X$1:X$51,AA$1))&gt;0,2,IF(VLOOKUP($C500,BD!$D$1:$F$501,3,0)&gt;AA$1,0,3))),"")</f>
        <v/>
      </c>
      <c r="CV500" s="23" t="str">
        <f>+IF(AND(LEN($I500)&gt;5),IF(AND($J500&gt;AB$1,$J500&lt;=$AO$1),1,IF((COUNTIFS(INCAPACIDADES!$C$1:$C$51,$I500,INCAPACIDADES!Y$1:Y$51,AB$1))&gt;0,2,IF(VLOOKUP($C500,BD!$D$1:$F$501,3,0)&gt;AB$1,0,3))),"")</f>
        <v/>
      </c>
      <c r="CW500" s="23" t="str">
        <f>+IF(AND(LEN($I500)&gt;5),IF(AND($J500&gt;AC$1,$J500&lt;=$AO$1),1,IF((COUNTIFS(INCAPACIDADES!$C$1:$C$51,$I500,INCAPACIDADES!Z$1:Z$51,AC$1))&gt;0,2,IF(VLOOKUP($C500,BD!$D$1:$F$501,3,0)&gt;AC$1,0,3))),"")</f>
        <v/>
      </c>
      <c r="CX500" s="23" t="str">
        <f>+IF(AND(LEN($I500)&gt;5),IF(AND($J500&gt;AD$1,$J500&lt;=$AO$1),1,IF((COUNTIFS(INCAPACIDADES!$C$1:$C$51,$I500,INCAPACIDADES!AA$1:AA$51,AD$1))&gt;0,2,IF(VLOOKUP($C500,BD!$D$1:$F$501,3,0)&gt;AD$1,0,3))),"")</f>
        <v/>
      </c>
      <c r="CY500" s="23" t="str">
        <f>+IF(AND(LEN($I500)&gt;5),IF(AND($J500&gt;AE$1,$J500&lt;=$AO$1),1,IF((COUNTIFS(INCAPACIDADES!$C$1:$C$51,$I500,INCAPACIDADES!AB$1:AB$51,AE$1))&gt;0,2,IF(VLOOKUP($C500,BD!$D$1:$F$501,3,0)&gt;AE$1,0,3))),"")</f>
        <v/>
      </c>
      <c r="CZ500" s="23" t="str">
        <f>+IF(AND(LEN($I500)&gt;5),IF(AND($J500&gt;AF$1,$J500&lt;=$AO$1),1,IF((COUNTIFS(INCAPACIDADES!$C$1:$C$51,$I500,INCAPACIDADES!AC$1:AC$51,AF$1))&gt;0,2,IF(VLOOKUP($C500,BD!$D$1:$F$501,3,0)&gt;AF$1,0,3))),"")</f>
        <v/>
      </c>
      <c r="DA500" s="23" t="str">
        <f>+IF(AND(LEN($I500)&gt;5),IF(AND($J500&gt;AG$1,$J500&lt;=$AO$1),1,IF((COUNTIFS(INCAPACIDADES!$C$1:$C$51,$I500,INCAPACIDADES!AD$1:AD$51,AG$1))&gt;0,2,IF(VLOOKUP($C500,BD!$D$1:$F$501,3,0)&gt;AG$1,0,3))),"")</f>
        <v/>
      </c>
      <c r="DB500" s="23" t="str">
        <f>+IF(AND(LEN($I500)&gt;5),IF(AND($J500&gt;AH$1,$J500&lt;=$AO$1),1,IF((COUNTIFS(INCAPACIDADES!$C$1:$C$51,$I500,INCAPACIDADES!AE$1:AE$51,AH$1))&gt;0,2,IF(VLOOKUP($C500,BD!$D$1:$F$501,3,0)&gt;AH$1,0,3))),"")</f>
        <v/>
      </c>
      <c r="DC500" s="23" t="str">
        <f>+IF(AND(LEN($I500)&gt;5),IF(AND($J500&gt;AI$1,$J500&lt;=$AO$1),1,IF((COUNTIFS(INCAPACIDADES!$C$1:$C$51,$I500,INCAPACIDADES!AF$1:AF$51,AI$1))&gt;0,2,IF(VLOOKUP($C500,BD!$D$1:$F$501,3,0)&gt;AI$1,0,3))),"")</f>
        <v/>
      </c>
      <c r="DD500" s="23" t="str">
        <f>+IF(AND(LEN($I500)&gt;5),IF(AND($J500&gt;AJ$1,$J500&lt;=$AO$1),1,IF((COUNTIFS(INCAPACIDADES!$C$1:$C$51,$I500,INCAPACIDADES!AG$1:AG$51,AJ$1))&gt;0,2,IF(VLOOKUP($C500,BD!$D$1:$F$501,3,0)&gt;AJ$1,0,3))),"")</f>
        <v/>
      </c>
      <c r="DE500" s="23" t="str">
        <f>+IF(AND(LEN($I500)&gt;5),IF(AND($J500&gt;AK$1,$J500&lt;=$AO$1),1,IF((COUNTIFS(INCAPACIDADES!$C$1:$C$51,$I500,INCAPACIDADES!AH$1:AH$51,AK$1))&gt;0,2,IF(VLOOKUP($C500,BD!$D$1:$F$501,3,0)&gt;AK$1,0,3))),"")</f>
        <v/>
      </c>
      <c r="DF500" s="23" t="str">
        <f>+IF(AND(LEN($I500)&gt;5),IF(AND($J500&gt;AL$1,$J500&lt;=$AO$1),1,IF((COUNTIFS(INCAPACIDADES!$C$1:$C$51,$I500,INCAPACIDADES!AI$1:AI$51,AL$1))&gt;0,2,IF(VLOOKUP($C500,BD!$D$1:$F$501,3,0)&gt;AL$1,0,3))),"")</f>
        <v/>
      </c>
      <c r="DG500" s="23" t="str">
        <f>+IF(AND(LEN($I500)&gt;5),IF(AND($J500&gt;AM$1,$J500&lt;=$AO$1),1,IF((COUNTIFS(INCAPACIDADES!$C$1:$C$51,$I500,INCAPACIDADES!AJ$1:AJ$51,AM$1))&gt;0,2,IF(VLOOKUP($C500,BD!$D$1:$F$501,3,0)&gt;AM$1,0,3))),"")</f>
        <v/>
      </c>
      <c r="DH500" s="23" t="str">
        <f>+IF(AND(LEN($I500)&gt;5),IF(AND($J500&gt;AN$1,$J500&lt;=$AO$1),1,IF((COUNTIFS(INCAPACIDADES!$C$1:$C$51,$I500,INCAPACIDADES!AK$1:AK$51,AN$1))&gt;0,2,IF(VLOOKUP($C500,BD!$D$1:$F$501,3,0)&gt;AN$1,0,3))),"")</f>
        <v/>
      </c>
      <c r="DI500" s="23" t="str">
        <f>+IF(AND(LEN($I500)&gt;5),IF(AND($J500&gt;AO$1,$J500&lt;=$AO$1),1,IF((COUNTIFS(INCAPACIDADES!$C$1:$C$51,$I500,INCAPACIDADES!AL$1:AL$51,AO$1))&gt;0,2,IF(VLOOKUP($C500,BD!$D$1:$F$501,3,0)&gt;AO$1,0,3))),"")</f>
        <v/>
      </c>
      <c r="DJ500" s="23" t="str">
        <f>+IF(LEN($I500)&gt;5,IF(ISERROR(VLOOKUP(N500,'CODIGO PAGO'!$B$2:$B$20,1,0)),1,IF(OR(AND(CH500=1,N500&lt;&gt;"N"),AND(CH500=3,N500&lt;&gt;"B"),AND(CH500=2,LEFT(TRIM(N500),1)&lt;&gt;"I")),1,IF(OR(AND(CH500=0,N500="N"),AND(CH500=0,N500="B"),AND(CH500=0,LEFT(TRIM(N500),1)="I")),1,0))),"")</f>
        <v/>
      </c>
      <c r="DK500" s="23" t="str">
        <f t="shared" si="279"/>
        <v/>
      </c>
      <c r="DL500" s="23" t="str">
        <f>+IF(LEN($I500)&gt;5,IF(ISERROR(VLOOKUP(P500,'CODIGO PAGO'!$B$2:$B$20,1,0)),1,IF(OR(AND(CJ500=1,P500&lt;&gt;"N"),AND(CJ500=3,P500&lt;&gt;"B"),AND(CJ500=2,LEFT(TRIM(P500),1)&lt;&gt;"I")),1,IF(OR(AND(CJ500=0,P500="N"),AND(CJ500=0,P500="B"),AND(CJ500=0,LEFT(TRIM(P500),1)="I")),1,0))),"")</f>
        <v/>
      </c>
      <c r="DM500" s="23" t="str">
        <f t="shared" si="280"/>
        <v/>
      </c>
      <c r="DN500" s="23" t="str">
        <f>+IF(LEN($I500)&gt;5,IF(ISERROR(VLOOKUP(R500,'CODIGO PAGO'!$B$2:$B$20,1,0)),1,IF(OR(AND(CL500=1,R500&lt;&gt;"N"),AND(CL500=3,R500&lt;&gt;"B"),AND(CL500=2,LEFT(TRIM(R500),1)&lt;&gt;"I")),1,IF(OR(AND(CL500=0,R500="N"),AND(CL500=0,R500="B"),AND(CL500=0,LEFT(TRIM(R500),1)="I")),1,0))),"")</f>
        <v/>
      </c>
      <c r="DO500" s="23" t="str">
        <f t="shared" si="281"/>
        <v/>
      </c>
      <c r="DP500" s="23" t="str">
        <f>+IF(LEN($I500)&gt;5,IF(ISERROR(VLOOKUP(T500,'CODIGO PAGO'!$B$2:$B$20,1,0)),1,IF(OR(AND(CN500=1,T500&lt;&gt;"N"),AND(CN500=3,T500&lt;&gt;"B"),AND(CN500=2,LEFT(TRIM(T500),1)&lt;&gt;"I")),1,IF(OR(AND(CN500=0,T500="N"),AND(CN500=0,T500="B"),AND(CN500=0,LEFT(TRIM(T500),1)="I")),1,0))),"")</f>
        <v/>
      </c>
      <c r="DQ500" s="23" t="str">
        <f t="shared" si="282"/>
        <v/>
      </c>
      <c r="DR500" s="23" t="str">
        <f>+IF(LEN($I500)&gt;5,IF(ISERROR(VLOOKUP(V500,'CODIGO PAGO'!$B$2:$B$20,1,0)),1,IF(OR(AND(CP500=1,V500&lt;&gt;"N"),AND(CP500=3,V500&lt;&gt;"B"),AND(CP500=2,LEFT(TRIM(V500),1)&lt;&gt;"I")),1,IF(OR(AND(CP500=0,V500="N"),AND(CP500=0,V500="B"),AND(CP500=0,LEFT(TRIM(V500),1)="I")),1,0))),"")</f>
        <v/>
      </c>
      <c r="DS500" s="23" t="str">
        <f t="shared" si="283"/>
        <v/>
      </c>
      <c r="DT500" s="23" t="str">
        <f>+IF(LEN($I500)&gt;5,IF(ISERROR(VLOOKUP(X500,'CODIGO PAGO'!$B$2:$B$20,1,0)),1,IF(OR(AND(CR500=1,X500&lt;&gt;"N"),AND(CR500=3,X500&lt;&gt;"B"),AND(CR500=2,LEFT(TRIM(X500),1)&lt;&gt;"I")),1,IF(OR(AND(CR500=0,X500="N"),AND(CR500=0,X500="B"),AND(CR500=0,LEFT(TRIM(X500),1)="I")),1,0))),"")</f>
        <v/>
      </c>
      <c r="DU500" s="23" t="str">
        <f t="shared" si="284"/>
        <v/>
      </c>
      <c r="DV500" s="23" t="str">
        <f>+IF(LEN($I500)&gt;5,IF(ISERROR(VLOOKUP(Z500,'CODIGO PAGO'!$B$2:$B$20,1,0)),1,IF(OR(AND(CT500=1,Z500&lt;&gt;"N"),AND(CT500=3,Z500&lt;&gt;"B"),AND(CT500=2,LEFT(TRIM(Z500),1)&lt;&gt;"I")),1,IF(OR(AND(CT500=0,Z500="N"),AND(CT500=0,Z500="B"),AND(CT500=0,LEFT(TRIM(Z500),1)="I")),1,0))),"")</f>
        <v/>
      </c>
      <c r="DW500" s="23" t="str">
        <f t="shared" si="285"/>
        <v/>
      </c>
      <c r="DX500" s="23" t="str">
        <f>+IF(LEN($I500)&gt;5,IF(ISERROR(VLOOKUP(AB500,'CODIGO PAGO'!$B$2:$B$20,1,0)),1,IF(OR(AND(CV500=1,AB500&lt;&gt;"N"),AND(CV500=3,AB500&lt;&gt;"B"),AND(CV500=2,LEFT(TRIM(AB500),1)&lt;&gt;"I")),1,IF(OR(AND(CV500=0,AB500="N"),AND(CV500=0,AB500="B"),AND(CV500=0,LEFT(TRIM(AB500),1)="I")),1,0))),"")</f>
        <v/>
      </c>
      <c r="DY500" s="23" t="str">
        <f t="shared" si="286"/>
        <v/>
      </c>
      <c r="DZ500" s="23" t="str">
        <f>+IF(LEN($I500)&gt;5,IF(ISERROR(VLOOKUP(AD500,'CODIGO PAGO'!$B$2:$B$20,1,0)),1,IF(OR(AND(CX500=1,AD500&lt;&gt;"N"),AND(CX500=3,AD500&lt;&gt;"B"),AND(CX500=2,LEFT(TRIM(AD500),1)&lt;&gt;"I")),1,IF(OR(AND(CX500=0,AD500="N"),AND(CX500=0,AD500="B"),AND(CX500=0,LEFT(TRIM(AD500),1)="I")),1,0))),"")</f>
        <v/>
      </c>
      <c r="EA500" s="23" t="str">
        <f t="shared" si="287"/>
        <v/>
      </c>
      <c r="EB500" s="23" t="str">
        <f>+IF(LEN($I500)&gt;5,IF(ISERROR(VLOOKUP(AF500,'CODIGO PAGO'!$B$2:$B$20,1,0)),1,IF(OR(AND(CZ500=1,AF500&lt;&gt;"N"),AND(CZ500=3,AF500&lt;&gt;"B"),AND(CZ500=2,LEFT(TRIM(AF500),1)&lt;&gt;"I")),1,IF(OR(AND(CZ500=0,AF500="N"),AND(CZ500=0,AF500="B"),AND(CZ500=0,LEFT(TRIM(AF500),1)="I")),1,0))),"")</f>
        <v/>
      </c>
      <c r="EC500" s="23" t="str">
        <f t="shared" si="288"/>
        <v/>
      </c>
      <c r="ED500" s="23" t="str">
        <f>+IF(LEN($I500)&gt;5,IF(ISERROR(VLOOKUP(AH500,'CODIGO PAGO'!$B$2:$B$20,1,0)),1,IF(OR(AND(DB500=1,AH500&lt;&gt;"N"),AND(DB500=3,AH500&lt;&gt;"B"),AND(DB500=2,LEFT(TRIM(AH500),1)&lt;&gt;"I")),1,IF(OR(AND(DB500=0,AH500="N"),AND(DB500=0,AH500="B"),AND(DB500=0,LEFT(TRIM(AH500),1)="I")),1,0))),"")</f>
        <v/>
      </c>
      <c r="EE500" s="23" t="str">
        <f t="shared" si="289"/>
        <v/>
      </c>
      <c r="EF500" s="23" t="str">
        <f>+IF(LEN($I500)&gt;5,IF(ISERROR(VLOOKUP(AJ500,'CODIGO PAGO'!$B$2:$B$20,1,0)),1,IF(OR(AND(DD500=1,AJ500&lt;&gt;"N"),AND(DD500=3,AJ500&lt;&gt;"B"),AND(DD500=2,LEFT(TRIM(AJ500),1)&lt;&gt;"I")),1,IF(OR(AND(DD500=0,AJ500="N"),AND(DD500=0,AJ500="B"),AND(DD500=0,LEFT(TRIM(AJ500),1)="I")),1,0))),"")</f>
        <v/>
      </c>
      <c r="EG500" s="23" t="str">
        <f t="shared" si="290"/>
        <v/>
      </c>
      <c r="EH500" s="23" t="str">
        <f>+IF(LEN($I500)&gt;5,IF(ISERROR(VLOOKUP(AL500,'CODIGO PAGO'!$B$2:$B$20,1,0)),1,IF(OR(AND(DF500=1,AL500&lt;&gt;"N"),AND(DF500=3,AL500&lt;&gt;"B"),AND(DF500=2,LEFT(TRIM(AL500),1)&lt;&gt;"I")),1,IF(OR(AND(DF500=0,AL500="N"),AND(DF500=0,AL500="B"),AND(DF500=0,LEFT(TRIM(AL500),1)="I")),1,0))),"")</f>
        <v/>
      </c>
      <c r="EI500" s="23" t="str">
        <f t="shared" si="291"/>
        <v/>
      </c>
      <c r="EJ500" s="23" t="str">
        <f>+IF(LEN($I500)&gt;5,IF(ISERROR(VLOOKUP(AN500,'CODIGO PAGO'!$B$2:$B$20,1,0)),1,IF(OR(AND(DH500=1,AN500&lt;&gt;"N"),AND(DH500=3,AN500&lt;&gt;"B"),AND(DH500=2,LEFT(TRIM(AN500),1)&lt;&gt;"I")),1,IF(OR(AND(DH500=0,AN500="N"),AND(DH500=0,AN500="B"),AND(DH500=0,LEFT(TRIM(AN500),1)="I")),1,0))),"")</f>
        <v/>
      </c>
      <c r="EK500" s="23" t="str">
        <f t="shared" si="292"/>
        <v/>
      </c>
      <c r="EL500" s="24" t="str">
        <f t="shared" si="293"/>
        <v/>
      </c>
    </row>
    <row r="501" spans="1:142" s="138" customFormat="1">
      <c r="A501" s="115"/>
      <c r="B501" s="115" t="str">
        <f>+IF(LEN(I501)&gt;5,'CODIGO PAGO'!$B$28,"")</f>
        <v/>
      </c>
      <c r="C501" s="115"/>
      <c r="D501" s="116"/>
      <c r="E501" s="117" t="str">
        <f>+IF(LEN($I501)&gt;5,BD!B501,"")</f>
        <v/>
      </c>
      <c r="F501" s="117" t="str">
        <f>+IF(LEN($I501)&gt;5,BD!C501,"")</f>
        <v/>
      </c>
      <c r="G501" s="117"/>
      <c r="H501" s="117"/>
      <c r="I501" s="115"/>
      <c r="J501" s="118"/>
      <c r="K501" s="119"/>
      <c r="L501" s="120"/>
      <c r="M501" s="121"/>
      <c r="N501" s="122" t="str">
        <f>+IF(WEEKDAY(N1,2)=7,1,"")</f>
        <v/>
      </c>
      <c r="O501" s="122" t="str">
        <f>+IF(N501=1,"",IF(WEEKDAY(O1,2)=7,1,""))</f>
        <v/>
      </c>
      <c r="P501" s="122">
        <f>+IF(O501=1,"",IF(WEEKDAY(P1,2)=7,1,""))</f>
        <v>1</v>
      </c>
      <c r="Q501" s="122" t="str">
        <f t="shared" ref="Q501:AO501" si="294">+IF(P501=1,"",IF(WEEKDAY(Q1,2)=7,1,""))</f>
        <v/>
      </c>
      <c r="R501" s="122" t="str">
        <f t="shared" si="294"/>
        <v/>
      </c>
      <c r="S501" s="122" t="str">
        <f t="shared" si="294"/>
        <v/>
      </c>
      <c r="T501" s="122" t="str">
        <f t="shared" si="294"/>
        <v/>
      </c>
      <c r="U501" s="122" t="str">
        <f t="shared" si="294"/>
        <v/>
      </c>
      <c r="V501" s="122" t="str">
        <f t="shared" si="294"/>
        <v/>
      </c>
      <c r="W501" s="122" t="str">
        <f t="shared" si="294"/>
        <v/>
      </c>
      <c r="X501" s="122" t="str">
        <f t="shared" si="294"/>
        <v/>
      </c>
      <c r="Y501" s="122" t="str">
        <f t="shared" si="294"/>
        <v/>
      </c>
      <c r="Z501" s="122" t="str">
        <f t="shared" si="294"/>
        <v/>
      </c>
      <c r="AA501" s="122" t="str">
        <f t="shared" si="294"/>
        <v/>
      </c>
      <c r="AB501" s="122" t="str">
        <f t="shared" si="294"/>
        <v/>
      </c>
      <c r="AC501" s="122" t="str">
        <f t="shared" si="294"/>
        <v/>
      </c>
      <c r="AD501" s="122">
        <f t="shared" si="294"/>
        <v>1</v>
      </c>
      <c r="AE501" s="122" t="str">
        <f t="shared" si="294"/>
        <v/>
      </c>
      <c r="AF501" s="122" t="str">
        <f t="shared" si="294"/>
        <v/>
      </c>
      <c r="AG501" s="122" t="str">
        <f t="shared" si="294"/>
        <v/>
      </c>
      <c r="AH501" s="122" t="str">
        <f t="shared" si="294"/>
        <v/>
      </c>
      <c r="AI501" s="122" t="str">
        <f t="shared" si="294"/>
        <v/>
      </c>
      <c r="AJ501" s="122" t="str">
        <f t="shared" si="294"/>
        <v/>
      </c>
      <c r="AK501" s="122" t="str">
        <f t="shared" si="294"/>
        <v/>
      </c>
      <c r="AL501" s="122" t="str">
        <f t="shared" si="294"/>
        <v/>
      </c>
      <c r="AM501" s="122" t="str">
        <f t="shared" si="294"/>
        <v/>
      </c>
      <c r="AN501" s="122" t="str">
        <f t="shared" si="294"/>
        <v/>
      </c>
      <c r="AO501" s="122" t="str">
        <f t="shared" si="294"/>
        <v/>
      </c>
      <c r="AP501" s="123"/>
      <c r="AQ501" s="124"/>
      <c r="AR501" s="124"/>
      <c r="AS501" s="124"/>
      <c r="AT501" s="124"/>
      <c r="AU501" s="125"/>
      <c r="AV501" s="125"/>
      <c r="AW501" s="125"/>
      <c r="AX501" s="119"/>
      <c r="AY501" s="126"/>
      <c r="AZ501" s="127"/>
      <c r="BA501" s="128"/>
      <c r="BB501" s="129"/>
      <c r="BC501" s="129"/>
      <c r="BD501" s="129"/>
      <c r="BE501" s="128"/>
      <c r="BF501" s="129"/>
      <c r="BG501" s="128"/>
      <c r="BH501" s="128"/>
      <c r="BI501" s="130"/>
      <c r="BJ501" s="129"/>
      <c r="BK501" s="129"/>
      <c r="BL501" s="131"/>
      <c r="BM501" s="129"/>
      <c r="BN501" s="129"/>
      <c r="BO501" s="129"/>
      <c r="BP501" s="129"/>
      <c r="BQ501" s="129"/>
      <c r="BR501" s="129"/>
      <c r="BS501" s="121"/>
      <c r="BT501" s="132"/>
      <c r="BU501" s="129"/>
      <c r="BV501" s="129"/>
      <c r="BW501" s="129"/>
      <c r="BX501" s="129"/>
      <c r="BY501" s="129"/>
      <c r="BZ501" s="133"/>
      <c r="CA501" s="117"/>
      <c r="CB501" s="116"/>
      <c r="CC501" s="134"/>
      <c r="CD501" s="135"/>
      <c r="CE501" s="135"/>
      <c r="CF501" s="116"/>
      <c r="CG501" s="122"/>
      <c r="CH501" s="136"/>
      <c r="CI501" s="136"/>
      <c r="CJ501" s="136"/>
      <c r="CK501" s="136"/>
      <c r="CL501" s="136"/>
      <c r="CM501" s="136"/>
      <c r="CN501" s="136"/>
      <c r="CO501" s="136"/>
      <c r="CP501" s="136"/>
      <c r="CQ501" s="136"/>
      <c r="CR501" s="136"/>
      <c r="CS501" s="136"/>
      <c r="CT501" s="136"/>
      <c r="CU501" s="136"/>
      <c r="CV501" s="136"/>
      <c r="CW501" s="136"/>
      <c r="CX501" s="136"/>
      <c r="CY501" s="136"/>
      <c r="CZ501" s="136"/>
      <c r="DA501" s="136"/>
      <c r="DB501" s="136"/>
      <c r="DC501" s="136"/>
      <c r="DD501" s="136"/>
      <c r="DE501" s="136"/>
      <c r="DF501" s="136"/>
      <c r="DG501" s="136"/>
      <c r="DH501" s="136"/>
      <c r="DI501" s="136"/>
      <c r="DJ501" s="136"/>
      <c r="DK501" s="136"/>
      <c r="DL501" s="136"/>
      <c r="DM501" s="136"/>
      <c r="DN501" s="136"/>
      <c r="DO501" s="136"/>
      <c r="DP501" s="136"/>
      <c r="DQ501" s="136"/>
      <c r="DR501" s="136"/>
      <c r="DS501" s="136"/>
      <c r="DT501" s="136"/>
      <c r="DU501" s="136"/>
      <c r="DV501" s="136"/>
      <c r="DW501" s="136"/>
      <c r="DX501" s="136"/>
      <c r="DY501" s="136"/>
      <c r="DZ501" s="136"/>
      <c r="EA501" s="136"/>
      <c r="EB501" s="136"/>
      <c r="EC501" s="136"/>
      <c r="ED501" s="136"/>
      <c r="EE501" s="136"/>
      <c r="EF501" s="136"/>
      <c r="EG501" s="136"/>
      <c r="EH501" s="136"/>
      <c r="EI501" s="136"/>
      <c r="EJ501" s="136"/>
      <c r="EK501" s="136"/>
      <c r="EL501" s="137"/>
    </row>
    <row r="502" spans="1:142" hidden="1"/>
  </sheetData>
  <sheetProtection algorithmName="SHA-512" hashValue="GexmfTrNTsqO1syEiDZIoMwJLeOr5DTXmXVKyE6J9pSWBM8/mA1NE05ln9tLcY7toa5DG6u5oAi7BAgJXBwx9Q==" saltValue="Uz5dctDX5iqWN/UuvGEEHg==" spinCount="100000" sheet="1" objects="1" scenarios="1" autoFilter="0"/>
  <autoFilter ref="A1:CJ501" xr:uid="{00000000-0009-0000-0000-000001000000}"/>
  <mergeCells count="2">
    <mergeCell ref="CH1:DI1"/>
    <mergeCell ref="DJ1:EK1"/>
  </mergeCells>
  <conditionalFormatting sqref="N2:AL501">
    <cfRule type="expression" dxfId="10" priority="2">
      <formula>CH2=1</formula>
    </cfRule>
    <cfRule type="expression" dxfId="9" priority="5">
      <formula>CH2=2</formula>
    </cfRule>
    <cfRule type="beginsWith" dxfId="8" priority="8" operator="beginsWith" text="F">
      <formula>LEFT(N2,LEN("F"))="F"</formula>
    </cfRule>
    <cfRule type="containsText" dxfId="7" priority="9" operator="containsText" text="P">
      <formula>NOT(ISERROR(SEARCH("P",N2)))</formula>
    </cfRule>
  </conditionalFormatting>
  <conditionalFormatting sqref="I2:I500">
    <cfRule type="expression" dxfId="6" priority="6">
      <formula>$EL2=1</formula>
    </cfRule>
  </conditionalFormatting>
  <conditionalFormatting sqref="N2:AO500">
    <cfRule type="expression" dxfId="5" priority="1">
      <formula>DJ2=1</formula>
    </cfRule>
  </conditionalFormatting>
  <conditionalFormatting sqref="N2:AO501">
    <cfRule type="expression" dxfId="4" priority="4">
      <formula>CH2=3</formula>
    </cfRule>
    <cfRule type="containsText" dxfId="3" priority="7" operator="containsText" text="PT">
      <formula>NOT(ISERROR(SEARCH("PT",N2)))</formula>
    </cfRule>
    <cfRule type="containsText" dxfId="2" priority="10" operator="containsText" text="DL">
      <formula>NOT(ISERROR(SEARCH("DL",N2)))</formula>
    </cfRule>
  </conditionalFormatting>
  <conditionalFormatting sqref="A2:CG501">
    <cfRule type="expression" dxfId="1" priority="18">
      <formula>+LEN($I2)&gt;5</formula>
    </cfRule>
  </conditionalFormatting>
  <pageMargins left="0.75" right="0.75" top="1" bottom="1" header="0" footer="0"/>
  <pageSetup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F2B2-7EF6-3642-A2EC-BEB6FFE3797E}">
  <sheetPr>
    <tabColor rgb="FF7030A0"/>
  </sheetPr>
  <dimension ref="A1:AL52"/>
  <sheetViews>
    <sheetView workbookViewId="0">
      <selection activeCell="C2" sqref="C2"/>
    </sheetView>
  </sheetViews>
  <sheetFormatPr baseColWidth="10" defaultColWidth="0" defaultRowHeight="13" zeroHeight="1"/>
  <cols>
    <col min="1" max="2" width="11.5" style="153" customWidth="1"/>
    <col min="3" max="3" width="21.33203125" style="153" customWidth="1"/>
    <col min="4" max="4" width="13.33203125" style="153" customWidth="1"/>
    <col min="5" max="5" width="5.33203125" style="155" bestFit="1" customWidth="1"/>
    <col min="6" max="6" width="11.5" style="153" customWidth="1"/>
    <col min="7" max="7" width="11.5" style="155" customWidth="1"/>
    <col min="8" max="8" width="14.83203125" style="153" bestFit="1" customWidth="1"/>
    <col min="9" max="9" width="21.5" style="153" customWidth="1"/>
    <col min="10" max="10" width="11.5" style="153" customWidth="1"/>
    <col min="11" max="16384" width="11.5" style="153" hidden="1"/>
  </cols>
  <sheetData>
    <row r="1" spans="1:38">
      <c r="A1" s="92" t="s">
        <v>135</v>
      </c>
      <c r="B1" s="92" t="s">
        <v>136</v>
      </c>
      <c r="C1" s="93" t="s">
        <v>0</v>
      </c>
      <c r="D1" s="93" t="s">
        <v>137</v>
      </c>
      <c r="E1" s="93" t="s">
        <v>138</v>
      </c>
      <c r="F1" s="93" t="s">
        <v>139</v>
      </c>
      <c r="G1" s="93" t="s">
        <v>140</v>
      </c>
      <c r="H1" s="93" t="s">
        <v>141</v>
      </c>
      <c r="I1" s="93" t="s">
        <v>142</v>
      </c>
      <c r="J1" s="92" t="s">
        <v>143</v>
      </c>
      <c r="K1" s="152">
        <v>1</v>
      </c>
      <c r="L1" s="152">
        <v>1</v>
      </c>
      <c r="M1" s="152">
        <v>2</v>
      </c>
      <c r="N1" s="152">
        <v>2</v>
      </c>
      <c r="O1" s="152">
        <v>3</v>
      </c>
      <c r="P1" s="152">
        <v>3</v>
      </c>
      <c r="Q1" s="152">
        <v>4</v>
      </c>
      <c r="R1" s="152">
        <v>4</v>
      </c>
      <c r="S1" s="152">
        <v>5</v>
      </c>
      <c r="T1" s="152">
        <v>5</v>
      </c>
      <c r="U1" s="152">
        <v>6</v>
      </c>
      <c r="V1" s="152">
        <v>6</v>
      </c>
      <c r="W1" s="152">
        <v>7</v>
      </c>
      <c r="X1" s="152">
        <v>7</v>
      </c>
      <c r="Y1" s="152">
        <v>8</v>
      </c>
      <c r="Z1" s="152">
        <v>8</v>
      </c>
      <c r="AA1" s="152">
        <f>+Y1+1</f>
        <v>9</v>
      </c>
      <c r="AB1" s="152">
        <f>+Z1+1</f>
        <v>9</v>
      </c>
      <c r="AC1" s="152">
        <f t="shared" ref="AC1:AL1" si="0">+AA1+1</f>
        <v>10</v>
      </c>
      <c r="AD1" s="152">
        <f t="shared" si="0"/>
        <v>10</v>
      </c>
      <c r="AE1" s="152">
        <f t="shared" si="0"/>
        <v>11</v>
      </c>
      <c r="AF1" s="152">
        <f t="shared" si="0"/>
        <v>11</v>
      </c>
      <c r="AG1" s="152">
        <f t="shared" si="0"/>
        <v>12</v>
      </c>
      <c r="AH1" s="152">
        <f t="shared" si="0"/>
        <v>12</v>
      </c>
      <c r="AI1" s="152">
        <f t="shared" si="0"/>
        <v>13</v>
      </c>
      <c r="AJ1" s="152">
        <f t="shared" si="0"/>
        <v>13</v>
      </c>
      <c r="AK1" s="152">
        <f t="shared" si="0"/>
        <v>14</v>
      </c>
      <c r="AL1" s="152">
        <f t="shared" si="0"/>
        <v>14</v>
      </c>
    </row>
    <row r="2" spans="1:38">
      <c r="A2" s="95" t="str">
        <f>+IF(LEN(C2)&gt;5,IF((COUNTIF(J2:X2,'PRE MAAS'!N$1)+COUNTIF(J2:X2,'PRE MAAS'!N$1+1)+COUNTIF(J2:X2,'PRE MAAS'!N$1+2)+COUNTIF(J2:X2,'PRE MAAS'!N$1+3)+COUNTIF(J2:X2,'PRE MAAS'!N$1+4)+COUNTIF(J2:X2,'PRE MAAS'!N$1+5)+COUNTIF(J2:X2,'PRE MAAS'!N$1+6)+COUNTIF(J2:X2,'PRE MAAS'!N$1+7)+COUNTIF(J2:X2,'PRE MAAS'!N$1+8)+COUNTIF(J2:X2,'PRE MAAS'!N$1+9)+COUNTIF(J2:X2,'PRE MAAS'!N$1+10)+COUNTIF(J2:X2,'PRE MAAS'!N$1+11)+COUNTIF(J2:X2,'PRE MAAS'!N$1+12)+COUNTIF(J2:X2,'PRE MAAS'!N$1+13))&gt;0,"ACTIVA","REGISTRADA"),"")</f>
        <v/>
      </c>
      <c r="B2" s="96" t="str">
        <f>+IFERROR(VLOOKUP(C2,BD!$G$1:$I$501,3,0),"")</f>
        <v/>
      </c>
      <c r="C2" s="97"/>
      <c r="D2" s="98"/>
      <c r="E2" s="99"/>
      <c r="F2" s="100"/>
      <c r="G2" s="99"/>
      <c r="H2" s="100"/>
      <c r="I2" s="100"/>
      <c r="J2" s="101" t="str">
        <f>+IF(LEN(C2)&gt;5,D2+E2-1,"")</f>
        <v/>
      </c>
      <c r="K2" s="156" t="str">
        <f>+IF(LEN($C2)&gt;5,IF(AND($D2&lt;='PRE MAAS'!N$1,$J2&gt;='PRE MAAS'!N$1),'PRE MAAS'!N$1,""),"")</f>
        <v/>
      </c>
      <c r="L2" s="156" t="str">
        <f>+IF(LEN($C2)&gt;5,IF(AND($D2&lt;='PRE MAAS'!O$1,$J2&gt;='PRE MAAS'!O$1),'PRE MAAS'!O$1,""),"")</f>
        <v/>
      </c>
      <c r="M2" s="156" t="str">
        <f>+IF(LEN($C2)&gt;5,IF(AND($D2&lt;='PRE MAAS'!P$1,$J2&gt;='PRE MAAS'!P$1),'PRE MAAS'!P$1,""),"")</f>
        <v/>
      </c>
      <c r="N2" s="156" t="str">
        <f>+IF(LEN($C2)&gt;5,IF(AND($D2&lt;='PRE MAAS'!Q$1,$J2&gt;='PRE MAAS'!Q$1),'PRE MAAS'!Q$1,""),"")</f>
        <v/>
      </c>
      <c r="O2" s="156" t="str">
        <f>+IF(LEN($C2)&gt;5,IF(AND($D2&lt;='PRE MAAS'!R$1,$J2&gt;='PRE MAAS'!R$1),'PRE MAAS'!R$1,""),"")</f>
        <v/>
      </c>
      <c r="P2" s="156" t="str">
        <f>+IF(LEN($C2)&gt;5,IF(AND($D2&lt;='PRE MAAS'!S$1,$J2&gt;='PRE MAAS'!S$1),'PRE MAAS'!S$1,""),"")</f>
        <v/>
      </c>
      <c r="Q2" s="156" t="str">
        <f>+IF(LEN($C2)&gt;5,IF(AND($D2&lt;='PRE MAAS'!T$1,$J2&gt;='PRE MAAS'!T$1),'PRE MAAS'!T$1,""),"")</f>
        <v/>
      </c>
      <c r="R2" s="156" t="str">
        <f>+IF(LEN($C2)&gt;5,IF(AND($D2&lt;='PRE MAAS'!U$1,$J2&gt;='PRE MAAS'!U$1),'PRE MAAS'!U$1,""),"")</f>
        <v/>
      </c>
      <c r="S2" s="156" t="str">
        <f>+IF(LEN($C2)&gt;5,IF(AND($D2&lt;='PRE MAAS'!V$1,$J2&gt;='PRE MAAS'!V$1),'PRE MAAS'!V$1,""),"")</f>
        <v/>
      </c>
      <c r="T2" s="156" t="str">
        <f>+IF(LEN($C2)&gt;5,IF(AND($D2&lt;='PRE MAAS'!W$1,$J2&gt;='PRE MAAS'!W$1),'PRE MAAS'!W$1,""),"")</f>
        <v/>
      </c>
      <c r="U2" s="156" t="str">
        <f>+IF(LEN($C2)&gt;5,IF(AND($D2&lt;='PRE MAAS'!X$1,$J2&gt;='PRE MAAS'!X$1),'PRE MAAS'!X$1,""),"")</f>
        <v/>
      </c>
      <c r="V2" s="156" t="str">
        <f>+IF(LEN($C2)&gt;5,IF(AND($D2&lt;='PRE MAAS'!Y$1,$J2&gt;='PRE MAAS'!Y$1),'PRE MAAS'!Y$1,""),"")</f>
        <v/>
      </c>
      <c r="W2" s="156" t="str">
        <f>+IF(LEN($C2)&gt;5,IF(AND($D2&lt;='PRE MAAS'!Z$1,$J2&gt;='PRE MAAS'!Z$1),'PRE MAAS'!Z$1,""),"")</f>
        <v/>
      </c>
      <c r="X2" s="156" t="str">
        <f>+IF(LEN($C2)&gt;5,IF(AND($D2&lt;='PRE MAAS'!AA$1,$J2&gt;='PRE MAAS'!AA$1),'PRE MAAS'!AA$1,""),"")</f>
        <v/>
      </c>
      <c r="Y2" s="156" t="str">
        <f>+IF(LEN($C2)&gt;5,IF(AND($D2&lt;='PRE MAAS'!AB$1,$J2&gt;='PRE MAAS'!AB$1),'PRE MAAS'!AB$1,""),"")</f>
        <v/>
      </c>
      <c r="Z2" s="156" t="str">
        <f>+IF(LEN($C2)&gt;5,IF(AND($D2&lt;='PRE MAAS'!AC$1,$J2&gt;='PRE MAAS'!AC$1),'PRE MAAS'!AC$1,""),"")</f>
        <v/>
      </c>
      <c r="AA2" s="156" t="str">
        <f>+IF(LEN($C2)&gt;5,IF(AND($D2&lt;='PRE MAAS'!AD$1,$J2&gt;='PRE MAAS'!AD$1),'PRE MAAS'!AD$1,""),"")</f>
        <v/>
      </c>
      <c r="AB2" s="156" t="str">
        <f>+IF(LEN($C2)&gt;5,IF(AND($D2&lt;='PRE MAAS'!AE$1,$J2&gt;='PRE MAAS'!AE$1),'PRE MAAS'!AE$1,""),"")</f>
        <v/>
      </c>
      <c r="AC2" s="156" t="str">
        <f>+IF(LEN($C2)&gt;5,IF(AND($D2&lt;='PRE MAAS'!AF$1,$J2&gt;='PRE MAAS'!AF$1),'PRE MAAS'!AF$1,""),"")</f>
        <v/>
      </c>
      <c r="AD2" s="156" t="str">
        <f>+IF(LEN($C2)&gt;5,IF(AND($D2&lt;='PRE MAAS'!AG$1,$J2&gt;='PRE MAAS'!AG$1),'PRE MAAS'!AG$1,""),"")</f>
        <v/>
      </c>
      <c r="AE2" s="156" t="str">
        <f>+IF(LEN($C2)&gt;5,IF(AND($D2&lt;='PRE MAAS'!AH$1,$J2&gt;='PRE MAAS'!AH$1),'PRE MAAS'!AH$1,""),"")</f>
        <v/>
      </c>
      <c r="AF2" s="156" t="str">
        <f>+IF(LEN($C2)&gt;5,IF(AND($D2&lt;='PRE MAAS'!AI$1,$J2&gt;='PRE MAAS'!AI$1),'PRE MAAS'!AI$1,""),"")</f>
        <v/>
      </c>
      <c r="AG2" s="156" t="str">
        <f>+IF(LEN($C2)&gt;5,IF(AND($D2&lt;='PRE MAAS'!AJ$1,$J2&gt;='PRE MAAS'!AJ$1),'PRE MAAS'!AJ$1,""),"")</f>
        <v/>
      </c>
      <c r="AH2" s="156" t="str">
        <f>+IF(LEN($C2)&gt;5,IF(AND($D2&lt;='PRE MAAS'!AK$1,$J2&gt;='PRE MAAS'!AK$1),'PRE MAAS'!AK$1,""),"")</f>
        <v/>
      </c>
      <c r="AI2" s="156" t="str">
        <f>+IF(LEN($C2)&gt;5,IF(AND($D2&lt;='PRE MAAS'!AL$1,$J2&gt;='PRE MAAS'!AL$1),'PRE MAAS'!AL$1,""),"")</f>
        <v/>
      </c>
      <c r="AJ2" s="156" t="str">
        <f>+IF(LEN($C2)&gt;5,IF(AND($D2&lt;='PRE MAAS'!AM$1,$J2&gt;='PRE MAAS'!AM$1),'PRE MAAS'!AM$1,""),"")</f>
        <v/>
      </c>
      <c r="AK2" s="156" t="str">
        <f>+IF(LEN($C2)&gt;5,IF(AND($D2&lt;='PRE MAAS'!AN$1,$J2&gt;='PRE MAAS'!AN$1),'PRE MAAS'!AN$1,""),"")</f>
        <v/>
      </c>
      <c r="AL2" s="156" t="str">
        <f>+IF(LEN($C2)&gt;5,IF(AND($D2&lt;='PRE MAAS'!AO$1,$J2&gt;='PRE MAAS'!AO$1),'PRE MAAS'!AO$1,""),"")</f>
        <v/>
      </c>
    </row>
    <row r="3" spans="1:38">
      <c r="A3" s="95" t="str">
        <f>+IF(LEN(C3)&gt;5,IF((COUNTIF(J3:X3,'PRE MAAS'!N$1)+COUNTIF(J3:X3,'PRE MAAS'!N$1+1)+COUNTIF(J3:X3,'PRE MAAS'!N$1+2)+COUNTIF(J3:X3,'PRE MAAS'!N$1+3)+COUNTIF(J3:X3,'PRE MAAS'!N$1+4)+COUNTIF(J3:X3,'PRE MAAS'!N$1+5)+COUNTIF(J3:X3,'PRE MAAS'!N$1+6)+COUNTIF(J3:X3,'PRE MAAS'!N$1+7)+COUNTIF(J3:X3,'PRE MAAS'!N$1+8)+COUNTIF(J3:X3,'PRE MAAS'!N$1+9)+COUNTIF(J3:X3,'PRE MAAS'!N$1+10)+COUNTIF(J3:X3,'PRE MAAS'!N$1+11)+COUNTIF(J3:X3,'PRE MAAS'!N$1+12)+COUNTIF(J3:X3,'PRE MAAS'!N$1+13))&gt;0,"ACTIVA","REGISTRADA"),"")</f>
        <v/>
      </c>
      <c r="B3" s="96" t="str">
        <f>+IFERROR(VLOOKUP(C3,BD!$G$1:$I$501,3,0),"")</f>
        <v/>
      </c>
      <c r="C3" s="97"/>
      <c r="D3" s="98"/>
      <c r="E3" s="99"/>
      <c r="F3" s="100"/>
      <c r="G3" s="99"/>
      <c r="H3" s="100"/>
      <c r="I3" s="100"/>
      <c r="J3" s="101" t="str">
        <f t="shared" ref="J3:J51" si="1">+IF(LEN(C3)&gt;5,D3+E3-1,"")</f>
        <v/>
      </c>
      <c r="K3" s="154" t="str">
        <f>+IF(LEN($C3)&gt;5,IF(AND($D3&lt;='PRE MAAS'!N$1,$J3&gt;='PRE MAAS'!N$1),'PRE MAAS'!N$1,""),"")</f>
        <v/>
      </c>
      <c r="L3" s="154" t="str">
        <f>+IF(LEN($C3)&gt;5,IF(AND($D3&lt;='PRE MAAS'!O$1,$J3&gt;='PRE MAAS'!O$1),'PRE MAAS'!O$1,""),"")</f>
        <v/>
      </c>
      <c r="M3" s="154" t="str">
        <f>+IF(LEN($C3)&gt;5,IF(AND($D3&lt;='PRE MAAS'!P$1,$J3&gt;='PRE MAAS'!P$1),'PRE MAAS'!P$1,""),"")</f>
        <v/>
      </c>
      <c r="N3" s="154" t="str">
        <f>+IF(LEN($C3)&gt;5,IF(AND($D3&lt;='PRE MAAS'!Q$1,$J3&gt;='PRE MAAS'!Q$1),'PRE MAAS'!Q$1,""),"")</f>
        <v/>
      </c>
      <c r="O3" s="154" t="str">
        <f>+IF(LEN($C3)&gt;5,IF(AND($D3&lt;='PRE MAAS'!R$1,$J3&gt;='PRE MAAS'!R$1),'PRE MAAS'!R$1,""),"")</f>
        <v/>
      </c>
      <c r="P3" s="154" t="str">
        <f>+IF(LEN($C3)&gt;5,IF(AND($D3&lt;='PRE MAAS'!S$1,$J3&gt;='PRE MAAS'!S$1),'PRE MAAS'!S$1,""),"")</f>
        <v/>
      </c>
      <c r="Q3" s="154" t="str">
        <f>+IF(LEN($C3)&gt;5,IF(AND($D3&lt;='PRE MAAS'!T$1,$J3&gt;='PRE MAAS'!T$1),'PRE MAAS'!T$1,""),"")</f>
        <v/>
      </c>
      <c r="R3" s="154" t="str">
        <f>+IF(LEN($C3)&gt;5,IF(AND($D3&lt;='PRE MAAS'!U$1,$J3&gt;='PRE MAAS'!U$1),'PRE MAAS'!U$1,""),"")</f>
        <v/>
      </c>
      <c r="S3" s="154" t="str">
        <f>+IF(LEN($C3)&gt;5,IF(AND($D3&lt;='PRE MAAS'!V$1,$J3&gt;='PRE MAAS'!V$1),'PRE MAAS'!V$1,""),"")</f>
        <v/>
      </c>
      <c r="T3" s="154" t="str">
        <f>+IF(LEN($C3)&gt;5,IF(AND($D3&lt;='PRE MAAS'!W$1,$J3&gt;='PRE MAAS'!W$1),'PRE MAAS'!W$1,""),"")</f>
        <v/>
      </c>
      <c r="U3" s="154" t="str">
        <f>+IF(LEN($C3)&gt;5,IF(AND($D3&lt;='PRE MAAS'!X$1,$J3&gt;='PRE MAAS'!X$1),'PRE MAAS'!X$1,""),"")</f>
        <v/>
      </c>
      <c r="V3" s="154" t="str">
        <f>+IF(LEN($C3)&gt;5,IF(AND($D3&lt;='PRE MAAS'!Y$1,$J3&gt;='PRE MAAS'!Y$1),'PRE MAAS'!Y$1,""),"")</f>
        <v/>
      </c>
      <c r="W3" s="154" t="str">
        <f>+IF(LEN($C3)&gt;5,IF(AND($D3&lt;='PRE MAAS'!Z$1,$J3&gt;='PRE MAAS'!Z$1),'PRE MAAS'!Z$1,""),"")</f>
        <v/>
      </c>
      <c r="X3" s="157" t="str">
        <f>+IF(LEN($C3)&gt;5,IF(AND($D3&lt;='PRE MAAS'!AA$1,$J3&gt;='PRE MAAS'!AA$1),'PRE MAAS'!AA$1,""),"")</f>
        <v/>
      </c>
      <c r="Y3" s="157" t="str">
        <f>+IF(LEN($C3)&gt;5,IF(AND($D3&lt;='PRE MAAS'!AB$1,$J3&gt;='PRE MAAS'!AB$1),'PRE MAAS'!AB$1,""),"")</f>
        <v/>
      </c>
      <c r="Z3" s="157" t="str">
        <f>+IF(LEN($C3)&gt;5,IF(AND($D3&lt;='PRE MAAS'!AC$1,$J3&gt;='PRE MAAS'!AC$1),'PRE MAAS'!AC$1,""),"")</f>
        <v/>
      </c>
      <c r="AA3" s="157" t="str">
        <f>+IF(LEN($C3)&gt;5,IF(AND($D3&lt;='PRE MAAS'!AD$1,$J3&gt;='PRE MAAS'!AD$1),'PRE MAAS'!AD$1,""),"")</f>
        <v/>
      </c>
      <c r="AB3" s="157" t="str">
        <f>+IF(LEN($C3)&gt;5,IF(AND($D3&lt;='PRE MAAS'!AE$1,$J3&gt;='PRE MAAS'!AE$1),'PRE MAAS'!AE$1,""),"")</f>
        <v/>
      </c>
      <c r="AC3" s="157" t="str">
        <f>+IF(LEN($C3)&gt;5,IF(AND($D3&lt;='PRE MAAS'!AF$1,$J3&gt;='PRE MAAS'!AF$1),'PRE MAAS'!AF$1,""),"")</f>
        <v/>
      </c>
      <c r="AD3" s="157" t="str">
        <f>+IF(LEN($C3)&gt;5,IF(AND($D3&lt;='PRE MAAS'!AG$1,$J3&gt;='PRE MAAS'!AG$1),'PRE MAAS'!AG$1,""),"")</f>
        <v/>
      </c>
      <c r="AE3" s="157" t="str">
        <f>+IF(LEN($C3)&gt;5,IF(AND($D3&lt;='PRE MAAS'!AH$1,$J3&gt;='PRE MAAS'!AH$1),'PRE MAAS'!AH$1,""),"")</f>
        <v/>
      </c>
      <c r="AF3" s="157" t="str">
        <f>+IF(LEN($C3)&gt;5,IF(AND($D3&lt;='PRE MAAS'!AI$1,$J3&gt;='PRE MAAS'!AI$1),'PRE MAAS'!AI$1,""),"")</f>
        <v/>
      </c>
      <c r="AG3" s="157" t="str">
        <f>+IF(LEN($C3)&gt;5,IF(AND($D3&lt;='PRE MAAS'!AJ$1,$J3&gt;='PRE MAAS'!AJ$1),'PRE MAAS'!AJ$1,""),"")</f>
        <v/>
      </c>
      <c r="AH3" s="157" t="str">
        <f>+IF(LEN($C3)&gt;5,IF(AND($D3&lt;='PRE MAAS'!AK$1,$J3&gt;='PRE MAAS'!AK$1),'PRE MAAS'!AK$1,""),"")</f>
        <v/>
      </c>
      <c r="AI3" s="157" t="str">
        <f>+IF(LEN($C3)&gt;5,IF(AND($D3&lt;='PRE MAAS'!AL$1,$J3&gt;='PRE MAAS'!AL$1),'PRE MAAS'!AL$1,""),"")</f>
        <v/>
      </c>
      <c r="AJ3" s="157" t="str">
        <f>+IF(LEN($C3)&gt;5,IF(AND($D3&lt;='PRE MAAS'!AM$1,$J3&gt;='PRE MAAS'!AM$1),'PRE MAAS'!AM$1,""),"")</f>
        <v/>
      </c>
      <c r="AK3" s="157" t="str">
        <f>+IF(LEN($C3)&gt;5,IF(AND($D3&lt;='PRE MAAS'!AN$1,$J3&gt;='PRE MAAS'!AN$1),'PRE MAAS'!AN$1,""),"")</f>
        <v/>
      </c>
      <c r="AL3" s="157" t="str">
        <f>+IF(LEN($C3)&gt;5,IF(AND($D3&lt;='PRE MAAS'!AO$1,$J3&gt;='PRE MAAS'!AO$1),'PRE MAAS'!AO$1,""),"")</f>
        <v/>
      </c>
    </row>
    <row r="4" spans="1:38">
      <c r="A4" s="95" t="str">
        <f>+IF(LEN(C4)&gt;5,IF((COUNTIF(J4:X4,'PRE MAAS'!N$1)+COUNTIF(J4:X4,'PRE MAAS'!N$1+1)+COUNTIF(J4:X4,'PRE MAAS'!N$1+2)+COUNTIF(J4:X4,'PRE MAAS'!N$1+3)+COUNTIF(J4:X4,'PRE MAAS'!N$1+4)+COUNTIF(J4:X4,'PRE MAAS'!N$1+5)+COUNTIF(J4:X4,'PRE MAAS'!N$1+6)+COUNTIF(J4:X4,'PRE MAAS'!N$1+7)+COUNTIF(J4:X4,'PRE MAAS'!N$1+8)+COUNTIF(J4:X4,'PRE MAAS'!N$1+9)+COUNTIF(J4:X4,'PRE MAAS'!N$1+10)+COUNTIF(J4:X4,'PRE MAAS'!N$1+11)+COUNTIF(J4:X4,'PRE MAAS'!N$1+12)+COUNTIF(J4:X4,'PRE MAAS'!N$1+13))&gt;0,"ACTIVA","REGISTRADA"),"")</f>
        <v/>
      </c>
      <c r="B4" s="96" t="str">
        <f>+IFERROR(VLOOKUP(C4,BD!$G$1:$I$501,3,0),"")</f>
        <v/>
      </c>
      <c r="C4" s="97"/>
      <c r="D4" s="98"/>
      <c r="E4" s="99"/>
      <c r="F4" s="100"/>
      <c r="G4" s="99"/>
      <c r="H4" s="100"/>
      <c r="I4" s="100"/>
      <c r="J4" s="101" t="str">
        <f t="shared" si="1"/>
        <v/>
      </c>
      <c r="K4" s="154" t="str">
        <f>+IF(LEN($C4)&gt;5,IF(AND($D4&lt;='PRE MAAS'!N$1,$J4&gt;='PRE MAAS'!N$1),'PRE MAAS'!N$1,""),"")</f>
        <v/>
      </c>
      <c r="L4" s="154" t="str">
        <f>+IF(LEN($C4)&gt;5,IF(AND($D4&lt;='PRE MAAS'!O$1,$J4&gt;='PRE MAAS'!O$1),'PRE MAAS'!O$1,""),"")</f>
        <v/>
      </c>
      <c r="M4" s="154" t="str">
        <f>+IF(LEN($C4)&gt;5,IF(AND($D4&lt;='PRE MAAS'!P$1,$J4&gt;='PRE MAAS'!P$1),'PRE MAAS'!P$1,""),"")</f>
        <v/>
      </c>
      <c r="N4" s="154" t="str">
        <f>+IF(LEN($C4)&gt;5,IF(AND($D4&lt;='PRE MAAS'!Q$1,$J4&gt;='PRE MAAS'!Q$1),'PRE MAAS'!Q$1,""),"")</f>
        <v/>
      </c>
      <c r="O4" s="154" t="str">
        <f>+IF(LEN($C4)&gt;5,IF(AND($D4&lt;='PRE MAAS'!R$1,$J4&gt;='PRE MAAS'!R$1),'PRE MAAS'!R$1,""),"")</f>
        <v/>
      </c>
      <c r="P4" s="154" t="str">
        <f>+IF(LEN($C4)&gt;5,IF(AND($D4&lt;='PRE MAAS'!S$1,$J4&gt;='PRE MAAS'!S$1),'PRE MAAS'!S$1,""),"")</f>
        <v/>
      </c>
      <c r="Q4" s="154" t="str">
        <f>+IF(LEN($C4)&gt;5,IF(AND($D4&lt;='PRE MAAS'!T$1,$J4&gt;='PRE MAAS'!T$1),'PRE MAAS'!T$1,""),"")</f>
        <v/>
      </c>
      <c r="R4" s="154" t="str">
        <f>+IF(LEN($C4)&gt;5,IF(AND($D4&lt;='PRE MAAS'!U$1,$J4&gt;='PRE MAAS'!U$1),'PRE MAAS'!U$1,""),"")</f>
        <v/>
      </c>
      <c r="S4" s="154" t="str">
        <f>+IF(LEN($C4)&gt;5,IF(AND($D4&lt;='PRE MAAS'!V$1,$J4&gt;='PRE MAAS'!V$1),'PRE MAAS'!V$1,""),"")</f>
        <v/>
      </c>
      <c r="T4" s="154" t="str">
        <f>+IF(LEN($C4)&gt;5,IF(AND($D4&lt;='PRE MAAS'!W$1,$J4&gt;='PRE MAAS'!W$1),'PRE MAAS'!W$1,""),"")</f>
        <v/>
      </c>
      <c r="U4" s="154" t="str">
        <f>+IF(LEN($C4)&gt;5,IF(AND($D4&lt;='PRE MAAS'!X$1,$J4&gt;='PRE MAAS'!X$1),'PRE MAAS'!X$1,""),"")</f>
        <v/>
      </c>
      <c r="V4" s="154" t="str">
        <f>+IF(LEN($C4)&gt;5,IF(AND($D4&lt;='PRE MAAS'!Y$1,$J4&gt;='PRE MAAS'!Y$1),'PRE MAAS'!Y$1,""),"")</f>
        <v/>
      </c>
      <c r="W4" s="154" t="str">
        <f>+IF(LEN($C4)&gt;5,IF(AND($D4&lt;='PRE MAAS'!Z$1,$J4&gt;='PRE MAAS'!Z$1),'PRE MAAS'!Z$1,""),"")</f>
        <v/>
      </c>
      <c r="X4" s="157" t="str">
        <f>+IF(LEN($C4)&gt;5,IF(AND($D4&lt;='PRE MAAS'!AA$1,$J4&gt;='PRE MAAS'!AA$1),'PRE MAAS'!AA$1,""),"")</f>
        <v/>
      </c>
      <c r="Y4" s="157" t="str">
        <f>+IF(LEN($C4)&gt;5,IF(AND($D4&lt;='PRE MAAS'!AB$1,$J4&gt;='PRE MAAS'!AB$1),'PRE MAAS'!AB$1,""),"")</f>
        <v/>
      </c>
      <c r="Z4" s="157" t="str">
        <f>+IF(LEN($C4)&gt;5,IF(AND($D4&lt;='PRE MAAS'!AC$1,$J4&gt;='PRE MAAS'!AC$1),'PRE MAAS'!AC$1,""),"")</f>
        <v/>
      </c>
      <c r="AA4" s="157" t="str">
        <f>+IF(LEN($C4)&gt;5,IF(AND($D4&lt;='PRE MAAS'!AD$1,$J4&gt;='PRE MAAS'!AD$1),'PRE MAAS'!AD$1,""),"")</f>
        <v/>
      </c>
      <c r="AB4" s="157" t="str">
        <f>+IF(LEN($C4)&gt;5,IF(AND($D4&lt;='PRE MAAS'!AE$1,$J4&gt;='PRE MAAS'!AE$1),'PRE MAAS'!AE$1,""),"")</f>
        <v/>
      </c>
      <c r="AC4" s="157" t="str">
        <f>+IF(LEN($C4)&gt;5,IF(AND($D4&lt;='PRE MAAS'!AF$1,$J4&gt;='PRE MAAS'!AF$1),'PRE MAAS'!AF$1,""),"")</f>
        <v/>
      </c>
      <c r="AD4" s="157" t="str">
        <f>+IF(LEN($C4)&gt;5,IF(AND($D4&lt;='PRE MAAS'!AG$1,$J4&gt;='PRE MAAS'!AG$1),'PRE MAAS'!AG$1,""),"")</f>
        <v/>
      </c>
      <c r="AE4" s="157" t="str">
        <f>+IF(LEN($C4)&gt;5,IF(AND($D4&lt;='PRE MAAS'!AH$1,$J4&gt;='PRE MAAS'!AH$1),'PRE MAAS'!AH$1,""),"")</f>
        <v/>
      </c>
      <c r="AF4" s="157" t="str">
        <f>+IF(LEN($C4)&gt;5,IF(AND($D4&lt;='PRE MAAS'!AI$1,$J4&gt;='PRE MAAS'!AI$1),'PRE MAAS'!AI$1,""),"")</f>
        <v/>
      </c>
      <c r="AG4" s="157" t="str">
        <f>+IF(LEN($C4)&gt;5,IF(AND($D4&lt;='PRE MAAS'!AJ$1,$J4&gt;='PRE MAAS'!AJ$1),'PRE MAAS'!AJ$1,""),"")</f>
        <v/>
      </c>
      <c r="AH4" s="157" t="str">
        <f>+IF(LEN($C4)&gt;5,IF(AND($D4&lt;='PRE MAAS'!AK$1,$J4&gt;='PRE MAAS'!AK$1),'PRE MAAS'!AK$1,""),"")</f>
        <v/>
      </c>
      <c r="AI4" s="157" t="str">
        <f>+IF(LEN($C4)&gt;5,IF(AND($D4&lt;='PRE MAAS'!AL$1,$J4&gt;='PRE MAAS'!AL$1),'PRE MAAS'!AL$1,""),"")</f>
        <v/>
      </c>
      <c r="AJ4" s="157" t="str">
        <f>+IF(LEN($C4)&gt;5,IF(AND($D4&lt;='PRE MAAS'!AM$1,$J4&gt;='PRE MAAS'!AM$1),'PRE MAAS'!AM$1,""),"")</f>
        <v/>
      </c>
      <c r="AK4" s="157" t="str">
        <f>+IF(LEN($C4)&gt;5,IF(AND($D4&lt;='PRE MAAS'!AN$1,$J4&gt;='PRE MAAS'!AN$1),'PRE MAAS'!AN$1,""),"")</f>
        <v/>
      </c>
      <c r="AL4" s="157" t="str">
        <f>+IF(LEN($C4)&gt;5,IF(AND($D4&lt;='PRE MAAS'!AO$1,$J4&gt;='PRE MAAS'!AO$1),'PRE MAAS'!AO$1,""),"")</f>
        <v/>
      </c>
    </row>
    <row r="5" spans="1:38">
      <c r="A5" s="95" t="str">
        <f>+IF(LEN(C5)&gt;5,IF((COUNTIF(J5:X5,'PRE MAAS'!N$1)+COUNTIF(J5:X5,'PRE MAAS'!N$1+1)+COUNTIF(J5:X5,'PRE MAAS'!N$1+2)+COUNTIF(J5:X5,'PRE MAAS'!N$1+3)+COUNTIF(J5:X5,'PRE MAAS'!N$1+4)+COUNTIF(J5:X5,'PRE MAAS'!N$1+5)+COUNTIF(J5:X5,'PRE MAAS'!N$1+6)+COUNTIF(J5:X5,'PRE MAAS'!N$1+7)+COUNTIF(J5:X5,'PRE MAAS'!N$1+8)+COUNTIF(J5:X5,'PRE MAAS'!N$1+9)+COUNTIF(J5:X5,'PRE MAAS'!N$1+10)+COUNTIF(J5:X5,'PRE MAAS'!N$1+11)+COUNTIF(J5:X5,'PRE MAAS'!N$1+12)+COUNTIF(J5:X5,'PRE MAAS'!N$1+13))&gt;0,"ACTIVA","REGISTRADA"),"")</f>
        <v/>
      </c>
      <c r="B5" s="96" t="str">
        <f>+IFERROR(VLOOKUP(C5,BD!$G$1:$I$501,3,0),"")</f>
        <v/>
      </c>
      <c r="C5" s="97"/>
      <c r="D5" s="98"/>
      <c r="E5" s="99"/>
      <c r="F5" s="100"/>
      <c r="G5" s="99"/>
      <c r="H5" s="100"/>
      <c r="I5" s="100"/>
      <c r="J5" s="101" t="str">
        <f t="shared" si="1"/>
        <v/>
      </c>
      <c r="K5" s="154" t="str">
        <f>+IF(LEN($C5)&gt;5,IF(AND($D5&lt;='PRE MAAS'!N$1,$J5&gt;='PRE MAAS'!N$1),'PRE MAAS'!N$1,""),"")</f>
        <v/>
      </c>
      <c r="L5" s="154" t="str">
        <f>+IF(LEN($C5)&gt;5,IF(AND($D5&lt;='PRE MAAS'!O$1,$J5&gt;='PRE MAAS'!O$1),'PRE MAAS'!O$1,""),"")</f>
        <v/>
      </c>
      <c r="M5" s="154" t="str">
        <f>+IF(LEN($C5)&gt;5,IF(AND($D5&lt;='PRE MAAS'!P$1,$J5&gt;='PRE MAAS'!P$1),'PRE MAAS'!P$1,""),"")</f>
        <v/>
      </c>
      <c r="N5" s="154" t="str">
        <f>+IF(LEN($C5)&gt;5,IF(AND($D5&lt;='PRE MAAS'!Q$1,$J5&gt;='PRE MAAS'!Q$1),'PRE MAAS'!Q$1,""),"")</f>
        <v/>
      </c>
      <c r="O5" s="154" t="str">
        <f>+IF(LEN($C5)&gt;5,IF(AND($D5&lt;='PRE MAAS'!R$1,$J5&gt;='PRE MAAS'!R$1),'PRE MAAS'!R$1,""),"")</f>
        <v/>
      </c>
      <c r="P5" s="154" t="str">
        <f>+IF(LEN($C5)&gt;5,IF(AND($D5&lt;='PRE MAAS'!S$1,$J5&gt;='PRE MAAS'!S$1),'PRE MAAS'!S$1,""),"")</f>
        <v/>
      </c>
      <c r="Q5" s="154" t="str">
        <f>+IF(LEN($C5)&gt;5,IF(AND($D5&lt;='PRE MAAS'!T$1,$J5&gt;='PRE MAAS'!T$1),'PRE MAAS'!T$1,""),"")</f>
        <v/>
      </c>
      <c r="R5" s="154" t="str">
        <f>+IF(LEN($C5)&gt;5,IF(AND($D5&lt;='PRE MAAS'!U$1,$J5&gt;='PRE MAAS'!U$1),'PRE MAAS'!U$1,""),"")</f>
        <v/>
      </c>
      <c r="S5" s="154" t="str">
        <f>+IF(LEN($C5)&gt;5,IF(AND($D5&lt;='PRE MAAS'!V$1,$J5&gt;='PRE MAAS'!V$1),'PRE MAAS'!V$1,""),"")</f>
        <v/>
      </c>
      <c r="T5" s="154" t="str">
        <f>+IF(LEN($C5)&gt;5,IF(AND($D5&lt;='PRE MAAS'!W$1,$J5&gt;='PRE MAAS'!W$1),'PRE MAAS'!W$1,""),"")</f>
        <v/>
      </c>
      <c r="U5" s="154" t="str">
        <f>+IF(LEN($C5)&gt;5,IF(AND($D5&lt;='PRE MAAS'!X$1,$J5&gt;='PRE MAAS'!X$1),'PRE MAAS'!X$1,""),"")</f>
        <v/>
      </c>
      <c r="V5" s="154" t="str">
        <f>+IF(LEN($C5)&gt;5,IF(AND($D5&lt;='PRE MAAS'!Y$1,$J5&gt;='PRE MAAS'!Y$1),'PRE MAAS'!Y$1,""),"")</f>
        <v/>
      </c>
      <c r="W5" s="154" t="str">
        <f>+IF(LEN($C5)&gt;5,IF(AND($D5&lt;='PRE MAAS'!Z$1,$J5&gt;='PRE MAAS'!Z$1),'PRE MAAS'!Z$1,""),"")</f>
        <v/>
      </c>
      <c r="X5" s="157" t="str">
        <f>+IF(LEN($C5)&gt;5,IF(AND($D5&lt;='PRE MAAS'!AA$1,$J5&gt;='PRE MAAS'!AA$1),'PRE MAAS'!AA$1,""),"")</f>
        <v/>
      </c>
      <c r="Y5" s="157" t="str">
        <f>+IF(LEN($C5)&gt;5,IF(AND($D5&lt;='PRE MAAS'!AB$1,$J5&gt;='PRE MAAS'!AB$1),'PRE MAAS'!AB$1,""),"")</f>
        <v/>
      </c>
      <c r="Z5" s="157" t="str">
        <f>+IF(LEN($C5)&gt;5,IF(AND($D5&lt;='PRE MAAS'!AC$1,$J5&gt;='PRE MAAS'!AC$1),'PRE MAAS'!AC$1,""),"")</f>
        <v/>
      </c>
      <c r="AA5" s="157" t="str">
        <f>+IF(LEN($C5)&gt;5,IF(AND($D5&lt;='PRE MAAS'!AD$1,$J5&gt;='PRE MAAS'!AD$1),'PRE MAAS'!AD$1,""),"")</f>
        <v/>
      </c>
      <c r="AB5" s="157" t="str">
        <f>+IF(LEN($C5)&gt;5,IF(AND($D5&lt;='PRE MAAS'!AE$1,$J5&gt;='PRE MAAS'!AE$1),'PRE MAAS'!AE$1,""),"")</f>
        <v/>
      </c>
      <c r="AC5" s="157" t="str">
        <f>+IF(LEN($C5)&gt;5,IF(AND($D5&lt;='PRE MAAS'!AF$1,$J5&gt;='PRE MAAS'!AF$1),'PRE MAAS'!AF$1,""),"")</f>
        <v/>
      </c>
      <c r="AD5" s="157" t="str">
        <f>+IF(LEN($C5)&gt;5,IF(AND($D5&lt;='PRE MAAS'!AG$1,$J5&gt;='PRE MAAS'!AG$1),'PRE MAAS'!AG$1,""),"")</f>
        <v/>
      </c>
      <c r="AE5" s="157" t="str">
        <f>+IF(LEN($C5)&gt;5,IF(AND($D5&lt;='PRE MAAS'!AH$1,$J5&gt;='PRE MAAS'!AH$1),'PRE MAAS'!AH$1,""),"")</f>
        <v/>
      </c>
      <c r="AF5" s="157" t="str">
        <f>+IF(LEN($C5)&gt;5,IF(AND($D5&lt;='PRE MAAS'!AI$1,$J5&gt;='PRE MAAS'!AI$1),'PRE MAAS'!AI$1,""),"")</f>
        <v/>
      </c>
      <c r="AG5" s="157" t="str">
        <f>+IF(LEN($C5)&gt;5,IF(AND($D5&lt;='PRE MAAS'!AJ$1,$J5&gt;='PRE MAAS'!AJ$1),'PRE MAAS'!AJ$1,""),"")</f>
        <v/>
      </c>
      <c r="AH5" s="157" t="str">
        <f>+IF(LEN($C5)&gt;5,IF(AND($D5&lt;='PRE MAAS'!AK$1,$J5&gt;='PRE MAAS'!AK$1),'PRE MAAS'!AK$1,""),"")</f>
        <v/>
      </c>
      <c r="AI5" s="157" t="str">
        <f>+IF(LEN($C5)&gt;5,IF(AND($D5&lt;='PRE MAAS'!AL$1,$J5&gt;='PRE MAAS'!AL$1),'PRE MAAS'!AL$1,""),"")</f>
        <v/>
      </c>
      <c r="AJ5" s="157" t="str">
        <f>+IF(LEN($C5)&gt;5,IF(AND($D5&lt;='PRE MAAS'!AM$1,$J5&gt;='PRE MAAS'!AM$1),'PRE MAAS'!AM$1,""),"")</f>
        <v/>
      </c>
      <c r="AK5" s="157" t="str">
        <f>+IF(LEN($C5)&gt;5,IF(AND($D5&lt;='PRE MAAS'!AN$1,$J5&gt;='PRE MAAS'!AN$1),'PRE MAAS'!AN$1,""),"")</f>
        <v/>
      </c>
      <c r="AL5" s="157" t="str">
        <f>+IF(LEN($C5)&gt;5,IF(AND($D5&lt;='PRE MAAS'!AO$1,$J5&gt;='PRE MAAS'!AO$1),'PRE MAAS'!AO$1,""),"")</f>
        <v/>
      </c>
    </row>
    <row r="6" spans="1:38">
      <c r="A6" s="95" t="str">
        <f>+IF(LEN(C6)&gt;5,IF((COUNTIF(J6:X6,'PRE MAAS'!N$1)+COUNTIF(J6:X6,'PRE MAAS'!N$1+1)+COUNTIF(J6:X6,'PRE MAAS'!N$1+2)+COUNTIF(J6:X6,'PRE MAAS'!N$1+3)+COUNTIF(J6:X6,'PRE MAAS'!N$1+4)+COUNTIF(J6:X6,'PRE MAAS'!N$1+5)+COUNTIF(J6:X6,'PRE MAAS'!N$1+6)+COUNTIF(J6:X6,'PRE MAAS'!N$1+7)+COUNTIF(J6:X6,'PRE MAAS'!N$1+8)+COUNTIF(J6:X6,'PRE MAAS'!N$1+9)+COUNTIF(J6:X6,'PRE MAAS'!N$1+10)+COUNTIF(J6:X6,'PRE MAAS'!N$1+11)+COUNTIF(J6:X6,'PRE MAAS'!N$1+12)+COUNTIF(J6:X6,'PRE MAAS'!N$1+13))&gt;0,"ACTIVA","REGISTRADA"),"")</f>
        <v/>
      </c>
      <c r="B6" s="96" t="str">
        <f>+IFERROR(VLOOKUP(C6,BD!$G$1:$I$501,3,0),"")</f>
        <v/>
      </c>
      <c r="C6" s="97"/>
      <c r="D6" s="98"/>
      <c r="E6" s="99"/>
      <c r="F6" s="100"/>
      <c r="G6" s="99"/>
      <c r="H6" s="100"/>
      <c r="I6" s="100"/>
      <c r="J6" s="101" t="str">
        <f t="shared" si="1"/>
        <v/>
      </c>
      <c r="K6" s="154" t="str">
        <f>+IF(LEN($C6)&gt;5,IF(AND($D6&lt;='PRE MAAS'!N$1,$J6&gt;='PRE MAAS'!N$1),'PRE MAAS'!N$1,""),"")</f>
        <v/>
      </c>
      <c r="L6" s="154" t="str">
        <f>+IF(LEN($C6)&gt;5,IF(AND($D6&lt;='PRE MAAS'!O$1,$J6&gt;='PRE MAAS'!O$1),'PRE MAAS'!O$1,""),"")</f>
        <v/>
      </c>
      <c r="M6" s="154" t="str">
        <f>+IF(LEN($C6)&gt;5,IF(AND($D6&lt;='PRE MAAS'!P$1,$J6&gt;='PRE MAAS'!P$1),'PRE MAAS'!P$1,""),"")</f>
        <v/>
      </c>
      <c r="N6" s="154" t="str">
        <f>+IF(LEN($C6)&gt;5,IF(AND($D6&lt;='PRE MAAS'!Q$1,$J6&gt;='PRE MAAS'!Q$1),'PRE MAAS'!Q$1,""),"")</f>
        <v/>
      </c>
      <c r="O6" s="154" t="str">
        <f>+IF(LEN($C6)&gt;5,IF(AND($D6&lt;='PRE MAAS'!R$1,$J6&gt;='PRE MAAS'!R$1),'PRE MAAS'!R$1,""),"")</f>
        <v/>
      </c>
      <c r="P6" s="154" t="str">
        <f>+IF(LEN($C6)&gt;5,IF(AND($D6&lt;='PRE MAAS'!S$1,$J6&gt;='PRE MAAS'!S$1),'PRE MAAS'!S$1,""),"")</f>
        <v/>
      </c>
      <c r="Q6" s="154" t="str">
        <f>+IF(LEN($C6)&gt;5,IF(AND($D6&lt;='PRE MAAS'!T$1,$J6&gt;='PRE MAAS'!T$1),'PRE MAAS'!T$1,""),"")</f>
        <v/>
      </c>
      <c r="R6" s="154" t="str">
        <f>+IF(LEN($C6)&gt;5,IF(AND($D6&lt;='PRE MAAS'!U$1,$J6&gt;='PRE MAAS'!U$1),'PRE MAAS'!U$1,""),"")</f>
        <v/>
      </c>
      <c r="S6" s="154" t="str">
        <f>+IF(LEN($C6)&gt;5,IF(AND($D6&lt;='PRE MAAS'!V$1,$J6&gt;='PRE MAAS'!V$1),'PRE MAAS'!V$1,""),"")</f>
        <v/>
      </c>
      <c r="T6" s="154" t="str">
        <f>+IF(LEN($C6)&gt;5,IF(AND($D6&lt;='PRE MAAS'!W$1,$J6&gt;='PRE MAAS'!W$1),'PRE MAAS'!W$1,""),"")</f>
        <v/>
      </c>
      <c r="U6" s="154" t="str">
        <f>+IF(LEN($C6)&gt;5,IF(AND($D6&lt;='PRE MAAS'!X$1,$J6&gt;='PRE MAAS'!X$1),'PRE MAAS'!X$1,""),"")</f>
        <v/>
      </c>
      <c r="V6" s="154" t="str">
        <f>+IF(LEN($C6)&gt;5,IF(AND($D6&lt;='PRE MAAS'!Y$1,$J6&gt;='PRE MAAS'!Y$1),'PRE MAAS'!Y$1,""),"")</f>
        <v/>
      </c>
      <c r="W6" s="154" t="str">
        <f>+IF(LEN($C6)&gt;5,IF(AND($D6&lt;='PRE MAAS'!Z$1,$J6&gt;='PRE MAAS'!Z$1),'PRE MAAS'!Z$1,""),"")</f>
        <v/>
      </c>
      <c r="X6" s="157" t="str">
        <f>+IF(LEN($C6)&gt;5,IF(AND($D6&lt;='PRE MAAS'!AA$1,$J6&gt;='PRE MAAS'!AA$1),'PRE MAAS'!AA$1,""),"")</f>
        <v/>
      </c>
      <c r="Y6" s="157" t="str">
        <f>+IF(LEN($C6)&gt;5,IF(AND($D6&lt;='PRE MAAS'!AB$1,$J6&gt;='PRE MAAS'!AB$1),'PRE MAAS'!AB$1,""),"")</f>
        <v/>
      </c>
      <c r="Z6" s="157" t="str">
        <f>+IF(LEN($C6)&gt;5,IF(AND($D6&lt;='PRE MAAS'!AC$1,$J6&gt;='PRE MAAS'!AC$1),'PRE MAAS'!AC$1,""),"")</f>
        <v/>
      </c>
      <c r="AA6" s="157" t="str">
        <f>+IF(LEN($C6)&gt;5,IF(AND($D6&lt;='PRE MAAS'!AD$1,$J6&gt;='PRE MAAS'!AD$1),'PRE MAAS'!AD$1,""),"")</f>
        <v/>
      </c>
      <c r="AB6" s="157" t="str">
        <f>+IF(LEN($C6)&gt;5,IF(AND($D6&lt;='PRE MAAS'!AE$1,$J6&gt;='PRE MAAS'!AE$1),'PRE MAAS'!AE$1,""),"")</f>
        <v/>
      </c>
      <c r="AC6" s="157" t="str">
        <f>+IF(LEN($C6)&gt;5,IF(AND($D6&lt;='PRE MAAS'!AF$1,$J6&gt;='PRE MAAS'!AF$1),'PRE MAAS'!AF$1,""),"")</f>
        <v/>
      </c>
      <c r="AD6" s="157" t="str">
        <f>+IF(LEN($C6)&gt;5,IF(AND($D6&lt;='PRE MAAS'!AG$1,$J6&gt;='PRE MAAS'!AG$1),'PRE MAAS'!AG$1,""),"")</f>
        <v/>
      </c>
      <c r="AE6" s="157" t="str">
        <f>+IF(LEN($C6)&gt;5,IF(AND($D6&lt;='PRE MAAS'!AH$1,$J6&gt;='PRE MAAS'!AH$1),'PRE MAAS'!AH$1,""),"")</f>
        <v/>
      </c>
      <c r="AF6" s="157" t="str">
        <f>+IF(LEN($C6)&gt;5,IF(AND($D6&lt;='PRE MAAS'!AI$1,$J6&gt;='PRE MAAS'!AI$1),'PRE MAAS'!AI$1,""),"")</f>
        <v/>
      </c>
      <c r="AG6" s="157" t="str">
        <f>+IF(LEN($C6)&gt;5,IF(AND($D6&lt;='PRE MAAS'!AJ$1,$J6&gt;='PRE MAAS'!AJ$1),'PRE MAAS'!AJ$1,""),"")</f>
        <v/>
      </c>
      <c r="AH6" s="157" t="str">
        <f>+IF(LEN($C6)&gt;5,IF(AND($D6&lt;='PRE MAAS'!AK$1,$J6&gt;='PRE MAAS'!AK$1),'PRE MAAS'!AK$1,""),"")</f>
        <v/>
      </c>
      <c r="AI6" s="157" t="str">
        <f>+IF(LEN($C6)&gt;5,IF(AND($D6&lt;='PRE MAAS'!AL$1,$J6&gt;='PRE MAAS'!AL$1),'PRE MAAS'!AL$1,""),"")</f>
        <v/>
      </c>
      <c r="AJ6" s="157" t="str">
        <f>+IF(LEN($C6)&gt;5,IF(AND($D6&lt;='PRE MAAS'!AM$1,$J6&gt;='PRE MAAS'!AM$1),'PRE MAAS'!AM$1,""),"")</f>
        <v/>
      </c>
      <c r="AK6" s="157" t="str">
        <f>+IF(LEN($C6)&gt;5,IF(AND($D6&lt;='PRE MAAS'!AN$1,$J6&gt;='PRE MAAS'!AN$1),'PRE MAAS'!AN$1,""),"")</f>
        <v/>
      </c>
      <c r="AL6" s="157" t="str">
        <f>+IF(LEN($C6)&gt;5,IF(AND($D6&lt;='PRE MAAS'!AO$1,$J6&gt;='PRE MAAS'!AO$1),'PRE MAAS'!AO$1,""),"")</f>
        <v/>
      </c>
    </row>
    <row r="7" spans="1:38">
      <c r="A7" s="95" t="str">
        <f>+IF(LEN(C7)&gt;5,IF((COUNTIF(J7:X7,'PRE MAAS'!N$1)+COUNTIF(J7:X7,'PRE MAAS'!N$1+1)+COUNTIF(J7:X7,'PRE MAAS'!N$1+2)+COUNTIF(J7:X7,'PRE MAAS'!N$1+3)+COUNTIF(J7:X7,'PRE MAAS'!N$1+4)+COUNTIF(J7:X7,'PRE MAAS'!N$1+5)+COUNTIF(J7:X7,'PRE MAAS'!N$1+6)+COUNTIF(J7:X7,'PRE MAAS'!N$1+7)+COUNTIF(J7:X7,'PRE MAAS'!N$1+8)+COUNTIF(J7:X7,'PRE MAAS'!N$1+9)+COUNTIF(J7:X7,'PRE MAAS'!N$1+10)+COUNTIF(J7:X7,'PRE MAAS'!N$1+11)+COUNTIF(J7:X7,'PRE MAAS'!N$1+12)+COUNTIF(J7:X7,'PRE MAAS'!N$1+13))&gt;0,"ACTIVA","REGISTRADA"),"")</f>
        <v/>
      </c>
      <c r="B7" s="96" t="str">
        <f>+IFERROR(VLOOKUP(C7,BD!$G$1:$I$501,3,0),"")</f>
        <v/>
      </c>
      <c r="C7" s="97"/>
      <c r="D7" s="98"/>
      <c r="E7" s="99"/>
      <c r="F7" s="100"/>
      <c r="G7" s="99"/>
      <c r="H7" s="100"/>
      <c r="I7" s="100"/>
      <c r="J7" s="101" t="str">
        <f t="shared" si="1"/>
        <v/>
      </c>
      <c r="K7" s="154" t="str">
        <f>+IF(LEN($C7)&gt;5,IF(AND($D7&lt;='PRE MAAS'!N$1,$J7&gt;='PRE MAAS'!N$1),'PRE MAAS'!N$1,""),"")</f>
        <v/>
      </c>
      <c r="L7" s="154" t="str">
        <f>+IF(LEN($C7)&gt;5,IF(AND($D7&lt;='PRE MAAS'!O$1,$J7&gt;='PRE MAAS'!O$1),'PRE MAAS'!O$1,""),"")</f>
        <v/>
      </c>
      <c r="M7" s="154" t="str">
        <f>+IF(LEN($C7)&gt;5,IF(AND($D7&lt;='PRE MAAS'!P$1,$J7&gt;='PRE MAAS'!P$1),'PRE MAAS'!P$1,""),"")</f>
        <v/>
      </c>
      <c r="N7" s="154" t="str">
        <f>+IF(LEN($C7)&gt;5,IF(AND($D7&lt;='PRE MAAS'!Q$1,$J7&gt;='PRE MAAS'!Q$1),'PRE MAAS'!Q$1,""),"")</f>
        <v/>
      </c>
      <c r="O7" s="154" t="str">
        <f>+IF(LEN($C7)&gt;5,IF(AND($D7&lt;='PRE MAAS'!R$1,$J7&gt;='PRE MAAS'!R$1),'PRE MAAS'!R$1,""),"")</f>
        <v/>
      </c>
      <c r="P7" s="154" t="str">
        <f>+IF(LEN($C7)&gt;5,IF(AND($D7&lt;='PRE MAAS'!S$1,$J7&gt;='PRE MAAS'!S$1),'PRE MAAS'!S$1,""),"")</f>
        <v/>
      </c>
      <c r="Q7" s="154" t="str">
        <f>+IF(LEN($C7)&gt;5,IF(AND($D7&lt;='PRE MAAS'!T$1,$J7&gt;='PRE MAAS'!T$1),'PRE MAAS'!T$1,""),"")</f>
        <v/>
      </c>
      <c r="R7" s="154" t="str">
        <f>+IF(LEN($C7)&gt;5,IF(AND($D7&lt;='PRE MAAS'!U$1,$J7&gt;='PRE MAAS'!U$1),'PRE MAAS'!U$1,""),"")</f>
        <v/>
      </c>
      <c r="S7" s="154" t="str">
        <f>+IF(LEN($C7)&gt;5,IF(AND($D7&lt;='PRE MAAS'!V$1,$J7&gt;='PRE MAAS'!V$1),'PRE MAAS'!V$1,""),"")</f>
        <v/>
      </c>
      <c r="T7" s="154" t="str">
        <f>+IF(LEN($C7)&gt;5,IF(AND($D7&lt;='PRE MAAS'!W$1,$J7&gt;='PRE MAAS'!W$1),'PRE MAAS'!W$1,""),"")</f>
        <v/>
      </c>
      <c r="U7" s="154" t="str">
        <f>+IF(LEN($C7)&gt;5,IF(AND($D7&lt;='PRE MAAS'!X$1,$J7&gt;='PRE MAAS'!X$1),'PRE MAAS'!X$1,""),"")</f>
        <v/>
      </c>
      <c r="V7" s="154" t="str">
        <f>+IF(LEN($C7)&gt;5,IF(AND($D7&lt;='PRE MAAS'!Y$1,$J7&gt;='PRE MAAS'!Y$1),'PRE MAAS'!Y$1,""),"")</f>
        <v/>
      </c>
      <c r="W7" s="154" t="str">
        <f>+IF(LEN($C7)&gt;5,IF(AND($D7&lt;='PRE MAAS'!Z$1,$J7&gt;='PRE MAAS'!Z$1),'PRE MAAS'!Z$1,""),"")</f>
        <v/>
      </c>
      <c r="X7" s="157" t="str">
        <f>+IF(LEN($C7)&gt;5,IF(AND($D7&lt;='PRE MAAS'!AA$1,$J7&gt;='PRE MAAS'!AA$1),'PRE MAAS'!AA$1,""),"")</f>
        <v/>
      </c>
      <c r="Y7" s="157" t="str">
        <f>+IF(LEN($C7)&gt;5,IF(AND($D7&lt;='PRE MAAS'!AB$1,$J7&gt;='PRE MAAS'!AB$1),'PRE MAAS'!AB$1,""),"")</f>
        <v/>
      </c>
      <c r="Z7" s="157" t="str">
        <f>+IF(LEN($C7)&gt;5,IF(AND($D7&lt;='PRE MAAS'!AC$1,$J7&gt;='PRE MAAS'!AC$1),'PRE MAAS'!AC$1,""),"")</f>
        <v/>
      </c>
      <c r="AA7" s="157" t="str">
        <f>+IF(LEN($C7)&gt;5,IF(AND($D7&lt;='PRE MAAS'!AD$1,$J7&gt;='PRE MAAS'!AD$1),'PRE MAAS'!AD$1,""),"")</f>
        <v/>
      </c>
      <c r="AB7" s="157" t="str">
        <f>+IF(LEN($C7)&gt;5,IF(AND($D7&lt;='PRE MAAS'!AE$1,$J7&gt;='PRE MAAS'!AE$1),'PRE MAAS'!AE$1,""),"")</f>
        <v/>
      </c>
      <c r="AC7" s="157" t="str">
        <f>+IF(LEN($C7)&gt;5,IF(AND($D7&lt;='PRE MAAS'!AF$1,$J7&gt;='PRE MAAS'!AF$1),'PRE MAAS'!AF$1,""),"")</f>
        <v/>
      </c>
      <c r="AD7" s="157" t="str">
        <f>+IF(LEN($C7)&gt;5,IF(AND($D7&lt;='PRE MAAS'!AG$1,$J7&gt;='PRE MAAS'!AG$1),'PRE MAAS'!AG$1,""),"")</f>
        <v/>
      </c>
      <c r="AE7" s="157" t="str">
        <f>+IF(LEN($C7)&gt;5,IF(AND($D7&lt;='PRE MAAS'!AH$1,$J7&gt;='PRE MAAS'!AH$1),'PRE MAAS'!AH$1,""),"")</f>
        <v/>
      </c>
      <c r="AF7" s="157" t="str">
        <f>+IF(LEN($C7)&gt;5,IF(AND($D7&lt;='PRE MAAS'!AI$1,$J7&gt;='PRE MAAS'!AI$1),'PRE MAAS'!AI$1,""),"")</f>
        <v/>
      </c>
      <c r="AG7" s="157" t="str">
        <f>+IF(LEN($C7)&gt;5,IF(AND($D7&lt;='PRE MAAS'!AJ$1,$J7&gt;='PRE MAAS'!AJ$1),'PRE MAAS'!AJ$1,""),"")</f>
        <v/>
      </c>
      <c r="AH7" s="157" t="str">
        <f>+IF(LEN($C7)&gt;5,IF(AND($D7&lt;='PRE MAAS'!AK$1,$J7&gt;='PRE MAAS'!AK$1),'PRE MAAS'!AK$1,""),"")</f>
        <v/>
      </c>
      <c r="AI7" s="157" t="str">
        <f>+IF(LEN($C7)&gt;5,IF(AND($D7&lt;='PRE MAAS'!AL$1,$J7&gt;='PRE MAAS'!AL$1),'PRE MAAS'!AL$1,""),"")</f>
        <v/>
      </c>
      <c r="AJ7" s="157" t="str">
        <f>+IF(LEN($C7)&gt;5,IF(AND($D7&lt;='PRE MAAS'!AM$1,$J7&gt;='PRE MAAS'!AM$1),'PRE MAAS'!AM$1,""),"")</f>
        <v/>
      </c>
      <c r="AK7" s="157" t="str">
        <f>+IF(LEN($C7)&gt;5,IF(AND($D7&lt;='PRE MAAS'!AN$1,$J7&gt;='PRE MAAS'!AN$1),'PRE MAAS'!AN$1,""),"")</f>
        <v/>
      </c>
      <c r="AL7" s="157" t="str">
        <f>+IF(LEN($C7)&gt;5,IF(AND($D7&lt;='PRE MAAS'!AO$1,$J7&gt;='PRE MAAS'!AO$1),'PRE MAAS'!AO$1,""),"")</f>
        <v/>
      </c>
    </row>
    <row r="8" spans="1:38">
      <c r="A8" s="95" t="str">
        <f>+IF(LEN(C8)&gt;5,IF((COUNTIF(J8:X8,'PRE MAAS'!N$1)+COUNTIF(J8:X8,'PRE MAAS'!N$1+1)+COUNTIF(J8:X8,'PRE MAAS'!N$1+2)+COUNTIF(J8:X8,'PRE MAAS'!N$1+3)+COUNTIF(J8:X8,'PRE MAAS'!N$1+4)+COUNTIF(J8:X8,'PRE MAAS'!N$1+5)+COUNTIF(J8:X8,'PRE MAAS'!N$1+6)+COUNTIF(J8:X8,'PRE MAAS'!N$1+7)+COUNTIF(J8:X8,'PRE MAAS'!N$1+8)+COUNTIF(J8:X8,'PRE MAAS'!N$1+9)+COUNTIF(J8:X8,'PRE MAAS'!N$1+10)+COUNTIF(J8:X8,'PRE MAAS'!N$1+11)+COUNTIF(J8:X8,'PRE MAAS'!N$1+12)+COUNTIF(J8:X8,'PRE MAAS'!N$1+13))&gt;0,"ACTIVA","REGISTRADA"),"")</f>
        <v/>
      </c>
      <c r="B8" s="96" t="str">
        <f>+IFERROR(VLOOKUP(C8,BD!$G$1:$I$501,3,0),"")</f>
        <v/>
      </c>
      <c r="C8" s="97"/>
      <c r="D8" s="98"/>
      <c r="E8" s="99"/>
      <c r="F8" s="102"/>
      <c r="G8" s="99"/>
      <c r="H8" s="100"/>
      <c r="I8" s="102"/>
      <c r="J8" s="101" t="str">
        <f t="shared" si="1"/>
        <v/>
      </c>
      <c r="K8" s="154" t="str">
        <f>+IF(LEN($C8)&gt;5,IF(AND($D8&lt;='PRE MAAS'!N$1,$J8&gt;='PRE MAAS'!N$1),'PRE MAAS'!N$1,""),"")</f>
        <v/>
      </c>
      <c r="L8" s="154" t="str">
        <f>+IF(LEN($C8)&gt;5,IF(AND($D8&lt;='PRE MAAS'!O$1,$J8&gt;='PRE MAAS'!O$1),'PRE MAAS'!O$1,""),"")</f>
        <v/>
      </c>
      <c r="M8" s="154" t="str">
        <f>+IF(LEN($C8)&gt;5,IF(AND($D8&lt;='PRE MAAS'!P$1,$J8&gt;='PRE MAAS'!P$1),'PRE MAAS'!P$1,""),"")</f>
        <v/>
      </c>
      <c r="N8" s="154" t="str">
        <f>+IF(LEN($C8)&gt;5,IF(AND($D8&lt;='PRE MAAS'!Q$1,$J8&gt;='PRE MAAS'!Q$1),'PRE MAAS'!Q$1,""),"")</f>
        <v/>
      </c>
      <c r="O8" s="154" t="str">
        <f>+IF(LEN($C8)&gt;5,IF(AND($D8&lt;='PRE MAAS'!R$1,$J8&gt;='PRE MAAS'!R$1),'PRE MAAS'!R$1,""),"")</f>
        <v/>
      </c>
      <c r="P8" s="154" t="str">
        <f>+IF(LEN($C8)&gt;5,IF(AND($D8&lt;='PRE MAAS'!S$1,$J8&gt;='PRE MAAS'!S$1),'PRE MAAS'!S$1,""),"")</f>
        <v/>
      </c>
      <c r="Q8" s="154" t="str">
        <f>+IF(LEN($C8)&gt;5,IF(AND($D8&lt;='PRE MAAS'!T$1,$J8&gt;='PRE MAAS'!T$1),'PRE MAAS'!T$1,""),"")</f>
        <v/>
      </c>
      <c r="R8" s="154" t="str">
        <f>+IF(LEN($C8)&gt;5,IF(AND($D8&lt;='PRE MAAS'!U$1,$J8&gt;='PRE MAAS'!U$1),'PRE MAAS'!U$1,""),"")</f>
        <v/>
      </c>
      <c r="S8" s="154" t="str">
        <f>+IF(LEN($C8)&gt;5,IF(AND($D8&lt;='PRE MAAS'!V$1,$J8&gt;='PRE MAAS'!V$1),'PRE MAAS'!V$1,""),"")</f>
        <v/>
      </c>
      <c r="T8" s="154" t="str">
        <f>+IF(LEN($C8)&gt;5,IF(AND($D8&lt;='PRE MAAS'!W$1,$J8&gt;='PRE MAAS'!W$1),'PRE MAAS'!W$1,""),"")</f>
        <v/>
      </c>
      <c r="U8" s="154" t="str">
        <f>+IF(LEN($C8)&gt;5,IF(AND($D8&lt;='PRE MAAS'!X$1,$J8&gt;='PRE MAAS'!X$1),'PRE MAAS'!X$1,""),"")</f>
        <v/>
      </c>
      <c r="V8" s="154" t="str">
        <f>+IF(LEN($C8)&gt;5,IF(AND($D8&lt;='PRE MAAS'!Y$1,$J8&gt;='PRE MAAS'!Y$1),'PRE MAAS'!Y$1,""),"")</f>
        <v/>
      </c>
      <c r="W8" s="154" t="str">
        <f>+IF(LEN($C8)&gt;5,IF(AND($D8&lt;='PRE MAAS'!Z$1,$J8&gt;='PRE MAAS'!Z$1),'PRE MAAS'!Z$1,""),"")</f>
        <v/>
      </c>
      <c r="X8" s="157" t="str">
        <f>+IF(LEN($C8)&gt;5,IF(AND($D8&lt;='PRE MAAS'!AA$1,$J8&gt;='PRE MAAS'!AA$1),'PRE MAAS'!AA$1,""),"")</f>
        <v/>
      </c>
      <c r="Y8" s="157" t="str">
        <f>+IF(LEN($C8)&gt;5,IF(AND($D8&lt;='PRE MAAS'!AB$1,$J8&gt;='PRE MAAS'!AB$1),'PRE MAAS'!AB$1,""),"")</f>
        <v/>
      </c>
      <c r="Z8" s="157" t="str">
        <f>+IF(LEN($C8)&gt;5,IF(AND($D8&lt;='PRE MAAS'!AC$1,$J8&gt;='PRE MAAS'!AC$1),'PRE MAAS'!AC$1,""),"")</f>
        <v/>
      </c>
      <c r="AA8" s="157" t="str">
        <f>+IF(LEN($C8)&gt;5,IF(AND($D8&lt;='PRE MAAS'!AD$1,$J8&gt;='PRE MAAS'!AD$1),'PRE MAAS'!AD$1,""),"")</f>
        <v/>
      </c>
      <c r="AB8" s="157" t="str">
        <f>+IF(LEN($C8)&gt;5,IF(AND($D8&lt;='PRE MAAS'!AE$1,$J8&gt;='PRE MAAS'!AE$1),'PRE MAAS'!AE$1,""),"")</f>
        <v/>
      </c>
      <c r="AC8" s="157" t="str">
        <f>+IF(LEN($C8)&gt;5,IF(AND($D8&lt;='PRE MAAS'!AF$1,$J8&gt;='PRE MAAS'!AF$1),'PRE MAAS'!AF$1,""),"")</f>
        <v/>
      </c>
      <c r="AD8" s="157" t="str">
        <f>+IF(LEN($C8)&gt;5,IF(AND($D8&lt;='PRE MAAS'!AG$1,$J8&gt;='PRE MAAS'!AG$1),'PRE MAAS'!AG$1,""),"")</f>
        <v/>
      </c>
      <c r="AE8" s="157" t="str">
        <f>+IF(LEN($C8)&gt;5,IF(AND($D8&lt;='PRE MAAS'!AH$1,$J8&gt;='PRE MAAS'!AH$1),'PRE MAAS'!AH$1,""),"")</f>
        <v/>
      </c>
      <c r="AF8" s="157" t="str">
        <f>+IF(LEN($C8)&gt;5,IF(AND($D8&lt;='PRE MAAS'!AI$1,$J8&gt;='PRE MAAS'!AI$1),'PRE MAAS'!AI$1,""),"")</f>
        <v/>
      </c>
      <c r="AG8" s="157" t="str">
        <f>+IF(LEN($C8)&gt;5,IF(AND($D8&lt;='PRE MAAS'!AJ$1,$J8&gt;='PRE MAAS'!AJ$1),'PRE MAAS'!AJ$1,""),"")</f>
        <v/>
      </c>
      <c r="AH8" s="157" t="str">
        <f>+IF(LEN($C8)&gt;5,IF(AND($D8&lt;='PRE MAAS'!AK$1,$J8&gt;='PRE MAAS'!AK$1),'PRE MAAS'!AK$1,""),"")</f>
        <v/>
      </c>
      <c r="AI8" s="157" t="str">
        <f>+IF(LEN($C8)&gt;5,IF(AND($D8&lt;='PRE MAAS'!AL$1,$J8&gt;='PRE MAAS'!AL$1),'PRE MAAS'!AL$1,""),"")</f>
        <v/>
      </c>
      <c r="AJ8" s="157" t="str">
        <f>+IF(LEN($C8)&gt;5,IF(AND($D8&lt;='PRE MAAS'!AM$1,$J8&gt;='PRE MAAS'!AM$1),'PRE MAAS'!AM$1,""),"")</f>
        <v/>
      </c>
      <c r="AK8" s="157" t="str">
        <f>+IF(LEN($C8)&gt;5,IF(AND($D8&lt;='PRE MAAS'!AN$1,$J8&gt;='PRE MAAS'!AN$1),'PRE MAAS'!AN$1,""),"")</f>
        <v/>
      </c>
      <c r="AL8" s="157" t="str">
        <f>+IF(LEN($C8)&gt;5,IF(AND($D8&lt;='PRE MAAS'!AO$1,$J8&gt;='PRE MAAS'!AO$1),'PRE MAAS'!AO$1,""),"")</f>
        <v/>
      </c>
    </row>
    <row r="9" spans="1:38">
      <c r="A9" s="95" t="str">
        <f>+IF(LEN(C9)&gt;5,IF((COUNTIF(J9:X9,'PRE MAAS'!N$1)+COUNTIF(J9:X9,'PRE MAAS'!N$1+1)+COUNTIF(J9:X9,'PRE MAAS'!N$1+2)+COUNTIF(J9:X9,'PRE MAAS'!N$1+3)+COUNTIF(J9:X9,'PRE MAAS'!N$1+4)+COUNTIF(J9:X9,'PRE MAAS'!N$1+5)+COUNTIF(J9:X9,'PRE MAAS'!N$1+6)+COUNTIF(J9:X9,'PRE MAAS'!N$1+7)+COUNTIF(J9:X9,'PRE MAAS'!N$1+8)+COUNTIF(J9:X9,'PRE MAAS'!N$1+9)+COUNTIF(J9:X9,'PRE MAAS'!N$1+10)+COUNTIF(J9:X9,'PRE MAAS'!N$1+11)+COUNTIF(J9:X9,'PRE MAAS'!N$1+12)+COUNTIF(J9:X9,'PRE MAAS'!N$1+13))&gt;0,"ACTIVA","REGISTRADA"),"")</f>
        <v/>
      </c>
      <c r="B9" s="96" t="str">
        <f>+IFERROR(VLOOKUP(C9,BD!$G$1:$I$501,3,0),"")</f>
        <v/>
      </c>
      <c r="C9" s="97"/>
      <c r="D9" s="98"/>
      <c r="E9" s="99"/>
      <c r="F9" s="100"/>
      <c r="G9" s="99"/>
      <c r="H9" s="100"/>
      <c r="I9" s="100"/>
      <c r="J9" s="101" t="str">
        <f t="shared" si="1"/>
        <v/>
      </c>
      <c r="K9" s="154" t="str">
        <f>+IF(LEN($C9)&gt;5,IF(AND($D9&lt;='PRE MAAS'!N$1,$J9&gt;='PRE MAAS'!N$1),'PRE MAAS'!N$1,""),"")</f>
        <v/>
      </c>
      <c r="L9" s="154" t="str">
        <f>+IF(LEN($C9)&gt;5,IF(AND($D9&lt;='PRE MAAS'!O$1,$J9&gt;='PRE MAAS'!O$1),'PRE MAAS'!O$1,""),"")</f>
        <v/>
      </c>
      <c r="M9" s="154" t="str">
        <f>+IF(LEN($C9)&gt;5,IF(AND($D9&lt;='PRE MAAS'!P$1,$J9&gt;='PRE MAAS'!P$1),'PRE MAAS'!P$1,""),"")</f>
        <v/>
      </c>
      <c r="N9" s="154" t="str">
        <f>+IF(LEN($C9)&gt;5,IF(AND($D9&lt;='PRE MAAS'!Q$1,$J9&gt;='PRE MAAS'!Q$1),'PRE MAAS'!Q$1,""),"")</f>
        <v/>
      </c>
      <c r="O9" s="154" t="str">
        <f>+IF(LEN($C9)&gt;5,IF(AND($D9&lt;='PRE MAAS'!R$1,$J9&gt;='PRE MAAS'!R$1),'PRE MAAS'!R$1,""),"")</f>
        <v/>
      </c>
      <c r="P9" s="154" t="str">
        <f>+IF(LEN($C9)&gt;5,IF(AND($D9&lt;='PRE MAAS'!S$1,$J9&gt;='PRE MAAS'!S$1),'PRE MAAS'!S$1,""),"")</f>
        <v/>
      </c>
      <c r="Q9" s="154" t="str">
        <f>+IF(LEN($C9)&gt;5,IF(AND($D9&lt;='PRE MAAS'!T$1,$J9&gt;='PRE MAAS'!T$1),'PRE MAAS'!T$1,""),"")</f>
        <v/>
      </c>
      <c r="R9" s="154" t="str">
        <f>+IF(LEN($C9)&gt;5,IF(AND($D9&lt;='PRE MAAS'!U$1,$J9&gt;='PRE MAAS'!U$1),'PRE MAAS'!U$1,""),"")</f>
        <v/>
      </c>
      <c r="S9" s="154" t="str">
        <f>+IF(LEN($C9)&gt;5,IF(AND($D9&lt;='PRE MAAS'!V$1,$J9&gt;='PRE MAAS'!V$1),'PRE MAAS'!V$1,""),"")</f>
        <v/>
      </c>
      <c r="T9" s="154" t="str">
        <f>+IF(LEN($C9)&gt;5,IF(AND($D9&lt;='PRE MAAS'!W$1,$J9&gt;='PRE MAAS'!W$1),'PRE MAAS'!W$1,""),"")</f>
        <v/>
      </c>
      <c r="U9" s="154" t="str">
        <f>+IF(LEN($C9)&gt;5,IF(AND($D9&lt;='PRE MAAS'!X$1,$J9&gt;='PRE MAAS'!X$1),'PRE MAAS'!X$1,""),"")</f>
        <v/>
      </c>
      <c r="V9" s="154" t="str">
        <f>+IF(LEN($C9)&gt;5,IF(AND($D9&lt;='PRE MAAS'!Y$1,$J9&gt;='PRE MAAS'!Y$1),'PRE MAAS'!Y$1,""),"")</f>
        <v/>
      </c>
      <c r="W9" s="154" t="str">
        <f>+IF(LEN($C9)&gt;5,IF(AND($D9&lt;='PRE MAAS'!Z$1,$J9&gt;='PRE MAAS'!Z$1),'PRE MAAS'!Z$1,""),"")</f>
        <v/>
      </c>
      <c r="X9" s="157" t="str">
        <f>+IF(LEN($C9)&gt;5,IF(AND($D9&lt;='PRE MAAS'!AA$1,$J9&gt;='PRE MAAS'!AA$1),'PRE MAAS'!AA$1,""),"")</f>
        <v/>
      </c>
      <c r="Y9" s="157" t="str">
        <f>+IF(LEN($C9)&gt;5,IF(AND($D9&lt;='PRE MAAS'!AB$1,$J9&gt;='PRE MAAS'!AB$1),'PRE MAAS'!AB$1,""),"")</f>
        <v/>
      </c>
      <c r="Z9" s="157" t="str">
        <f>+IF(LEN($C9)&gt;5,IF(AND($D9&lt;='PRE MAAS'!AC$1,$J9&gt;='PRE MAAS'!AC$1),'PRE MAAS'!AC$1,""),"")</f>
        <v/>
      </c>
      <c r="AA9" s="157" t="str">
        <f>+IF(LEN($C9)&gt;5,IF(AND($D9&lt;='PRE MAAS'!AD$1,$J9&gt;='PRE MAAS'!AD$1),'PRE MAAS'!AD$1,""),"")</f>
        <v/>
      </c>
      <c r="AB9" s="157" t="str">
        <f>+IF(LEN($C9)&gt;5,IF(AND($D9&lt;='PRE MAAS'!AE$1,$J9&gt;='PRE MAAS'!AE$1),'PRE MAAS'!AE$1,""),"")</f>
        <v/>
      </c>
      <c r="AC9" s="157" t="str">
        <f>+IF(LEN($C9)&gt;5,IF(AND($D9&lt;='PRE MAAS'!AF$1,$J9&gt;='PRE MAAS'!AF$1),'PRE MAAS'!AF$1,""),"")</f>
        <v/>
      </c>
      <c r="AD9" s="157" t="str">
        <f>+IF(LEN($C9)&gt;5,IF(AND($D9&lt;='PRE MAAS'!AG$1,$J9&gt;='PRE MAAS'!AG$1),'PRE MAAS'!AG$1,""),"")</f>
        <v/>
      </c>
      <c r="AE9" s="157" t="str">
        <f>+IF(LEN($C9)&gt;5,IF(AND($D9&lt;='PRE MAAS'!AH$1,$J9&gt;='PRE MAAS'!AH$1),'PRE MAAS'!AH$1,""),"")</f>
        <v/>
      </c>
      <c r="AF9" s="157" t="str">
        <f>+IF(LEN($C9)&gt;5,IF(AND($D9&lt;='PRE MAAS'!AI$1,$J9&gt;='PRE MAAS'!AI$1),'PRE MAAS'!AI$1,""),"")</f>
        <v/>
      </c>
      <c r="AG9" s="157" t="str">
        <f>+IF(LEN($C9)&gt;5,IF(AND($D9&lt;='PRE MAAS'!AJ$1,$J9&gt;='PRE MAAS'!AJ$1),'PRE MAAS'!AJ$1,""),"")</f>
        <v/>
      </c>
      <c r="AH9" s="157" t="str">
        <f>+IF(LEN($C9)&gt;5,IF(AND($D9&lt;='PRE MAAS'!AK$1,$J9&gt;='PRE MAAS'!AK$1),'PRE MAAS'!AK$1,""),"")</f>
        <v/>
      </c>
      <c r="AI9" s="157" t="str">
        <f>+IF(LEN($C9)&gt;5,IF(AND($D9&lt;='PRE MAAS'!AL$1,$J9&gt;='PRE MAAS'!AL$1),'PRE MAAS'!AL$1,""),"")</f>
        <v/>
      </c>
      <c r="AJ9" s="157" t="str">
        <f>+IF(LEN($C9)&gt;5,IF(AND($D9&lt;='PRE MAAS'!AM$1,$J9&gt;='PRE MAAS'!AM$1),'PRE MAAS'!AM$1,""),"")</f>
        <v/>
      </c>
      <c r="AK9" s="157" t="str">
        <f>+IF(LEN($C9)&gt;5,IF(AND($D9&lt;='PRE MAAS'!AN$1,$J9&gt;='PRE MAAS'!AN$1),'PRE MAAS'!AN$1,""),"")</f>
        <v/>
      </c>
      <c r="AL9" s="157" t="str">
        <f>+IF(LEN($C9)&gt;5,IF(AND($D9&lt;='PRE MAAS'!AO$1,$J9&gt;='PRE MAAS'!AO$1),'PRE MAAS'!AO$1,""),"")</f>
        <v/>
      </c>
    </row>
    <row r="10" spans="1:38">
      <c r="A10" s="95" t="str">
        <f>+IF(LEN(C10)&gt;5,IF((COUNTIF(J10:X10,'PRE MAAS'!N$1)+COUNTIF(J10:X10,'PRE MAAS'!N$1+1)+COUNTIF(J10:X10,'PRE MAAS'!N$1+2)+COUNTIF(J10:X10,'PRE MAAS'!N$1+3)+COUNTIF(J10:X10,'PRE MAAS'!N$1+4)+COUNTIF(J10:X10,'PRE MAAS'!N$1+5)+COUNTIF(J10:X10,'PRE MAAS'!N$1+6)+COUNTIF(J10:X10,'PRE MAAS'!N$1+7)+COUNTIF(J10:X10,'PRE MAAS'!N$1+8)+COUNTIF(J10:X10,'PRE MAAS'!N$1+9)+COUNTIF(J10:X10,'PRE MAAS'!N$1+10)+COUNTIF(J10:X10,'PRE MAAS'!N$1+11)+COUNTIF(J10:X10,'PRE MAAS'!N$1+12)+COUNTIF(J10:X10,'PRE MAAS'!N$1+13))&gt;0,"ACTIVA","REGISTRADA"),"")</f>
        <v/>
      </c>
      <c r="B10" s="96" t="str">
        <f>+IFERROR(VLOOKUP(C10,BD!$G$1:$I$501,3,0),"")</f>
        <v/>
      </c>
      <c r="C10" s="97"/>
      <c r="D10" s="98"/>
      <c r="E10" s="99"/>
      <c r="F10" s="100"/>
      <c r="G10" s="99"/>
      <c r="H10" s="100"/>
      <c r="I10" s="100"/>
      <c r="J10" s="101" t="str">
        <f t="shared" si="1"/>
        <v/>
      </c>
      <c r="K10" s="154" t="str">
        <f>+IF(LEN($C10)&gt;5,IF(AND($D10&lt;='PRE MAAS'!N$1,$J10&gt;='PRE MAAS'!N$1),'PRE MAAS'!N$1,""),"")</f>
        <v/>
      </c>
      <c r="L10" s="154" t="str">
        <f>+IF(LEN($C10)&gt;5,IF(AND($D10&lt;='PRE MAAS'!O$1,$J10&gt;='PRE MAAS'!O$1),'PRE MAAS'!O$1,""),"")</f>
        <v/>
      </c>
      <c r="M10" s="154" t="str">
        <f>+IF(LEN($C10)&gt;5,IF(AND($D10&lt;='PRE MAAS'!P$1,$J10&gt;='PRE MAAS'!P$1),'PRE MAAS'!P$1,""),"")</f>
        <v/>
      </c>
      <c r="N10" s="154" t="str">
        <f>+IF(LEN($C10)&gt;5,IF(AND($D10&lt;='PRE MAAS'!Q$1,$J10&gt;='PRE MAAS'!Q$1),'PRE MAAS'!Q$1,""),"")</f>
        <v/>
      </c>
      <c r="O10" s="154" t="str">
        <f>+IF(LEN($C10)&gt;5,IF(AND($D10&lt;='PRE MAAS'!R$1,$J10&gt;='PRE MAAS'!R$1),'PRE MAAS'!R$1,""),"")</f>
        <v/>
      </c>
      <c r="P10" s="154" t="str">
        <f>+IF(LEN($C10)&gt;5,IF(AND($D10&lt;='PRE MAAS'!S$1,$J10&gt;='PRE MAAS'!S$1),'PRE MAAS'!S$1,""),"")</f>
        <v/>
      </c>
      <c r="Q10" s="154" t="str">
        <f>+IF(LEN($C10)&gt;5,IF(AND($D10&lt;='PRE MAAS'!T$1,$J10&gt;='PRE MAAS'!T$1),'PRE MAAS'!T$1,""),"")</f>
        <v/>
      </c>
      <c r="R10" s="154" t="str">
        <f>+IF(LEN($C10)&gt;5,IF(AND($D10&lt;='PRE MAAS'!U$1,$J10&gt;='PRE MAAS'!U$1),'PRE MAAS'!U$1,""),"")</f>
        <v/>
      </c>
      <c r="S10" s="154" t="str">
        <f>+IF(LEN($C10)&gt;5,IF(AND($D10&lt;='PRE MAAS'!V$1,$J10&gt;='PRE MAAS'!V$1),'PRE MAAS'!V$1,""),"")</f>
        <v/>
      </c>
      <c r="T10" s="154" t="str">
        <f>+IF(LEN($C10)&gt;5,IF(AND($D10&lt;='PRE MAAS'!W$1,$J10&gt;='PRE MAAS'!W$1),'PRE MAAS'!W$1,""),"")</f>
        <v/>
      </c>
      <c r="U10" s="154" t="str">
        <f>+IF(LEN($C10)&gt;5,IF(AND($D10&lt;='PRE MAAS'!X$1,$J10&gt;='PRE MAAS'!X$1),'PRE MAAS'!X$1,""),"")</f>
        <v/>
      </c>
      <c r="V10" s="154" t="str">
        <f>+IF(LEN($C10)&gt;5,IF(AND($D10&lt;='PRE MAAS'!Y$1,$J10&gt;='PRE MAAS'!Y$1),'PRE MAAS'!Y$1,""),"")</f>
        <v/>
      </c>
      <c r="W10" s="154" t="str">
        <f>+IF(LEN($C10)&gt;5,IF(AND($D10&lt;='PRE MAAS'!Z$1,$J10&gt;='PRE MAAS'!Z$1),'PRE MAAS'!Z$1,""),"")</f>
        <v/>
      </c>
      <c r="X10" s="157" t="str">
        <f>+IF(LEN($C10)&gt;5,IF(AND($D10&lt;='PRE MAAS'!AA$1,$J10&gt;='PRE MAAS'!AA$1),'PRE MAAS'!AA$1,""),"")</f>
        <v/>
      </c>
      <c r="Y10" s="157" t="str">
        <f>+IF(LEN($C10)&gt;5,IF(AND($D10&lt;='PRE MAAS'!AB$1,$J10&gt;='PRE MAAS'!AB$1),'PRE MAAS'!AB$1,""),"")</f>
        <v/>
      </c>
      <c r="Z10" s="157" t="str">
        <f>+IF(LEN($C10)&gt;5,IF(AND($D10&lt;='PRE MAAS'!AC$1,$J10&gt;='PRE MAAS'!AC$1),'PRE MAAS'!AC$1,""),"")</f>
        <v/>
      </c>
      <c r="AA10" s="157" t="str">
        <f>+IF(LEN($C10)&gt;5,IF(AND($D10&lt;='PRE MAAS'!AD$1,$J10&gt;='PRE MAAS'!AD$1),'PRE MAAS'!AD$1,""),"")</f>
        <v/>
      </c>
      <c r="AB10" s="157" t="str">
        <f>+IF(LEN($C10)&gt;5,IF(AND($D10&lt;='PRE MAAS'!AE$1,$J10&gt;='PRE MAAS'!AE$1),'PRE MAAS'!AE$1,""),"")</f>
        <v/>
      </c>
      <c r="AC10" s="157" t="str">
        <f>+IF(LEN($C10)&gt;5,IF(AND($D10&lt;='PRE MAAS'!AF$1,$J10&gt;='PRE MAAS'!AF$1),'PRE MAAS'!AF$1,""),"")</f>
        <v/>
      </c>
      <c r="AD10" s="157" t="str">
        <f>+IF(LEN($C10)&gt;5,IF(AND($D10&lt;='PRE MAAS'!AG$1,$J10&gt;='PRE MAAS'!AG$1),'PRE MAAS'!AG$1,""),"")</f>
        <v/>
      </c>
      <c r="AE10" s="157" t="str">
        <f>+IF(LEN($C10)&gt;5,IF(AND($D10&lt;='PRE MAAS'!AH$1,$J10&gt;='PRE MAAS'!AH$1),'PRE MAAS'!AH$1,""),"")</f>
        <v/>
      </c>
      <c r="AF10" s="157" t="str">
        <f>+IF(LEN($C10)&gt;5,IF(AND($D10&lt;='PRE MAAS'!AI$1,$J10&gt;='PRE MAAS'!AI$1),'PRE MAAS'!AI$1,""),"")</f>
        <v/>
      </c>
      <c r="AG10" s="157" t="str">
        <f>+IF(LEN($C10)&gt;5,IF(AND($D10&lt;='PRE MAAS'!AJ$1,$J10&gt;='PRE MAAS'!AJ$1),'PRE MAAS'!AJ$1,""),"")</f>
        <v/>
      </c>
      <c r="AH10" s="157" t="str">
        <f>+IF(LEN($C10)&gt;5,IF(AND($D10&lt;='PRE MAAS'!AK$1,$J10&gt;='PRE MAAS'!AK$1),'PRE MAAS'!AK$1,""),"")</f>
        <v/>
      </c>
      <c r="AI10" s="157" t="str">
        <f>+IF(LEN($C10)&gt;5,IF(AND($D10&lt;='PRE MAAS'!AL$1,$J10&gt;='PRE MAAS'!AL$1),'PRE MAAS'!AL$1,""),"")</f>
        <v/>
      </c>
      <c r="AJ10" s="157" t="str">
        <f>+IF(LEN($C10)&gt;5,IF(AND($D10&lt;='PRE MAAS'!AM$1,$J10&gt;='PRE MAAS'!AM$1),'PRE MAAS'!AM$1,""),"")</f>
        <v/>
      </c>
      <c r="AK10" s="157" t="str">
        <f>+IF(LEN($C10)&gt;5,IF(AND($D10&lt;='PRE MAAS'!AN$1,$J10&gt;='PRE MAAS'!AN$1),'PRE MAAS'!AN$1,""),"")</f>
        <v/>
      </c>
      <c r="AL10" s="157" t="str">
        <f>+IF(LEN($C10)&gt;5,IF(AND($D10&lt;='PRE MAAS'!AO$1,$J10&gt;='PRE MAAS'!AO$1),'PRE MAAS'!AO$1,""),"")</f>
        <v/>
      </c>
    </row>
    <row r="11" spans="1:38">
      <c r="A11" s="95" t="str">
        <f>+IF(LEN(C11)&gt;5,IF((COUNTIF(J11:X11,'PRE MAAS'!N$1)+COUNTIF(J11:X11,'PRE MAAS'!N$1+1)+COUNTIF(J11:X11,'PRE MAAS'!N$1+2)+COUNTIF(J11:X11,'PRE MAAS'!N$1+3)+COUNTIF(J11:X11,'PRE MAAS'!N$1+4)+COUNTIF(J11:X11,'PRE MAAS'!N$1+5)+COUNTIF(J11:X11,'PRE MAAS'!N$1+6)+COUNTIF(J11:X11,'PRE MAAS'!N$1+7)+COUNTIF(J11:X11,'PRE MAAS'!N$1+8)+COUNTIF(J11:X11,'PRE MAAS'!N$1+9)+COUNTIF(J11:X11,'PRE MAAS'!N$1+10)+COUNTIF(J11:X11,'PRE MAAS'!N$1+11)+COUNTIF(J11:X11,'PRE MAAS'!N$1+12)+COUNTIF(J11:X11,'PRE MAAS'!N$1+13))&gt;0,"ACTIVA","REGISTRADA"),"")</f>
        <v/>
      </c>
      <c r="B11" s="96" t="str">
        <f>+IFERROR(VLOOKUP(C11,BD!$G$1:$I$501,3,0),"")</f>
        <v/>
      </c>
      <c r="C11" s="97"/>
      <c r="D11" s="98"/>
      <c r="E11" s="99"/>
      <c r="F11" s="100"/>
      <c r="G11" s="99"/>
      <c r="H11" s="100"/>
      <c r="I11" s="100"/>
      <c r="J11" s="101" t="str">
        <f t="shared" si="1"/>
        <v/>
      </c>
      <c r="K11" s="154" t="str">
        <f>+IF(LEN($C11)&gt;5,IF(AND($D11&lt;='PRE MAAS'!N$1,$J11&gt;='PRE MAAS'!N$1),'PRE MAAS'!N$1,""),"")</f>
        <v/>
      </c>
      <c r="L11" s="154" t="str">
        <f>+IF(LEN($C11)&gt;5,IF(AND($D11&lt;='PRE MAAS'!O$1,$J11&gt;='PRE MAAS'!O$1),'PRE MAAS'!O$1,""),"")</f>
        <v/>
      </c>
      <c r="M11" s="154" t="str">
        <f>+IF(LEN($C11)&gt;5,IF(AND($D11&lt;='PRE MAAS'!P$1,$J11&gt;='PRE MAAS'!P$1),'PRE MAAS'!P$1,""),"")</f>
        <v/>
      </c>
      <c r="N11" s="154" t="str">
        <f>+IF(LEN($C11)&gt;5,IF(AND($D11&lt;='PRE MAAS'!Q$1,$J11&gt;='PRE MAAS'!Q$1),'PRE MAAS'!Q$1,""),"")</f>
        <v/>
      </c>
      <c r="O11" s="154" t="str">
        <f>+IF(LEN($C11)&gt;5,IF(AND($D11&lt;='PRE MAAS'!R$1,$J11&gt;='PRE MAAS'!R$1),'PRE MAAS'!R$1,""),"")</f>
        <v/>
      </c>
      <c r="P11" s="154" t="str">
        <f>+IF(LEN($C11)&gt;5,IF(AND($D11&lt;='PRE MAAS'!S$1,$J11&gt;='PRE MAAS'!S$1),'PRE MAAS'!S$1,""),"")</f>
        <v/>
      </c>
      <c r="Q11" s="154" t="str">
        <f>+IF(LEN($C11)&gt;5,IF(AND($D11&lt;='PRE MAAS'!T$1,$J11&gt;='PRE MAAS'!T$1),'PRE MAAS'!T$1,""),"")</f>
        <v/>
      </c>
      <c r="R11" s="154" t="str">
        <f>+IF(LEN($C11)&gt;5,IF(AND($D11&lt;='PRE MAAS'!U$1,$J11&gt;='PRE MAAS'!U$1),'PRE MAAS'!U$1,""),"")</f>
        <v/>
      </c>
      <c r="S11" s="154" t="str">
        <f>+IF(LEN($C11)&gt;5,IF(AND($D11&lt;='PRE MAAS'!V$1,$J11&gt;='PRE MAAS'!V$1),'PRE MAAS'!V$1,""),"")</f>
        <v/>
      </c>
      <c r="T11" s="154" t="str">
        <f>+IF(LEN($C11)&gt;5,IF(AND($D11&lt;='PRE MAAS'!W$1,$J11&gt;='PRE MAAS'!W$1),'PRE MAAS'!W$1,""),"")</f>
        <v/>
      </c>
      <c r="U11" s="154" t="str">
        <f>+IF(LEN($C11)&gt;5,IF(AND($D11&lt;='PRE MAAS'!X$1,$J11&gt;='PRE MAAS'!X$1),'PRE MAAS'!X$1,""),"")</f>
        <v/>
      </c>
      <c r="V11" s="154" t="str">
        <f>+IF(LEN($C11)&gt;5,IF(AND($D11&lt;='PRE MAAS'!Y$1,$J11&gt;='PRE MAAS'!Y$1),'PRE MAAS'!Y$1,""),"")</f>
        <v/>
      </c>
      <c r="W11" s="154" t="str">
        <f>+IF(LEN($C11)&gt;5,IF(AND($D11&lt;='PRE MAAS'!Z$1,$J11&gt;='PRE MAAS'!Z$1),'PRE MAAS'!Z$1,""),"")</f>
        <v/>
      </c>
      <c r="X11" s="157" t="str">
        <f>+IF(LEN($C11)&gt;5,IF(AND($D11&lt;='PRE MAAS'!AA$1,$J11&gt;='PRE MAAS'!AA$1),'PRE MAAS'!AA$1,""),"")</f>
        <v/>
      </c>
      <c r="Y11" s="157" t="str">
        <f>+IF(LEN($C11)&gt;5,IF(AND($D11&lt;='PRE MAAS'!AB$1,$J11&gt;='PRE MAAS'!AB$1),'PRE MAAS'!AB$1,""),"")</f>
        <v/>
      </c>
      <c r="Z11" s="157" t="str">
        <f>+IF(LEN($C11)&gt;5,IF(AND($D11&lt;='PRE MAAS'!AC$1,$J11&gt;='PRE MAAS'!AC$1),'PRE MAAS'!AC$1,""),"")</f>
        <v/>
      </c>
      <c r="AA11" s="157" t="str">
        <f>+IF(LEN($C11)&gt;5,IF(AND($D11&lt;='PRE MAAS'!AD$1,$J11&gt;='PRE MAAS'!AD$1),'PRE MAAS'!AD$1,""),"")</f>
        <v/>
      </c>
      <c r="AB11" s="157" t="str">
        <f>+IF(LEN($C11)&gt;5,IF(AND($D11&lt;='PRE MAAS'!AE$1,$J11&gt;='PRE MAAS'!AE$1),'PRE MAAS'!AE$1,""),"")</f>
        <v/>
      </c>
      <c r="AC11" s="157" t="str">
        <f>+IF(LEN($C11)&gt;5,IF(AND($D11&lt;='PRE MAAS'!AF$1,$J11&gt;='PRE MAAS'!AF$1),'PRE MAAS'!AF$1,""),"")</f>
        <v/>
      </c>
      <c r="AD11" s="157" t="str">
        <f>+IF(LEN($C11)&gt;5,IF(AND($D11&lt;='PRE MAAS'!AG$1,$J11&gt;='PRE MAAS'!AG$1),'PRE MAAS'!AG$1,""),"")</f>
        <v/>
      </c>
      <c r="AE11" s="157" t="str">
        <f>+IF(LEN($C11)&gt;5,IF(AND($D11&lt;='PRE MAAS'!AH$1,$J11&gt;='PRE MAAS'!AH$1),'PRE MAAS'!AH$1,""),"")</f>
        <v/>
      </c>
      <c r="AF11" s="157" t="str">
        <f>+IF(LEN($C11)&gt;5,IF(AND($D11&lt;='PRE MAAS'!AI$1,$J11&gt;='PRE MAAS'!AI$1),'PRE MAAS'!AI$1,""),"")</f>
        <v/>
      </c>
      <c r="AG11" s="157" t="str">
        <f>+IF(LEN($C11)&gt;5,IF(AND($D11&lt;='PRE MAAS'!AJ$1,$J11&gt;='PRE MAAS'!AJ$1),'PRE MAAS'!AJ$1,""),"")</f>
        <v/>
      </c>
      <c r="AH11" s="157" t="str">
        <f>+IF(LEN($C11)&gt;5,IF(AND($D11&lt;='PRE MAAS'!AK$1,$J11&gt;='PRE MAAS'!AK$1),'PRE MAAS'!AK$1,""),"")</f>
        <v/>
      </c>
      <c r="AI11" s="157" t="str">
        <f>+IF(LEN($C11)&gt;5,IF(AND($D11&lt;='PRE MAAS'!AL$1,$J11&gt;='PRE MAAS'!AL$1),'PRE MAAS'!AL$1,""),"")</f>
        <v/>
      </c>
      <c r="AJ11" s="157" t="str">
        <f>+IF(LEN($C11)&gt;5,IF(AND($D11&lt;='PRE MAAS'!AM$1,$J11&gt;='PRE MAAS'!AM$1),'PRE MAAS'!AM$1,""),"")</f>
        <v/>
      </c>
      <c r="AK11" s="157" t="str">
        <f>+IF(LEN($C11)&gt;5,IF(AND($D11&lt;='PRE MAAS'!AN$1,$J11&gt;='PRE MAAS'!AN$1),'PRE MAAS'!AN$1,""),"")</f>
        <v/>
      </c>
      <c r="AL11" s="157" t="str">
        <f>+IF(LEN($C11)&gt;5,IF(AND($D11&lt;='PRE MAAS'!AO$1,$J11&gt;='PRE MAAS'!AO$1),'PRE MAAS'!AO$1,""),"")</f>
        <v/>
      </c>
    </row>
    <row r="12" spans="1:38">
      <c r="A12" s="95" t="str">
        <f>+IF(LEN(C12)&gt;5,IF((COUNTIF(J12:X12,'PRE MAAS'!N$1)+COUNTIF(J12:X12,'PRE MAAS'!N$1+1)+COUNTIF(J12:X12,'PRE MAAS'!N$1+2)+COUNTIF(J12:X12,'PRE MAAS'!N$1+3)+COUNTIF(J12:X12,'PRE MAAS'!N$1+4)+COUNTIF(J12:X12,'PRE MAAS'!N$1+5)+COUNTIF(J12:X12,'PRE MAAS'!N$1+6)+COUNTIF(J12:X12,'PRE MAAS'!N$1+7)+COUNTIF(J12:X12,'PRE MAAS'!N$1+8)+COUNTIF(J12:X12,'PRE MAAS'!N$1+9)+COUNTIF(J12:X12,'PRE MAAS'!N$1+10)+COUNTIF(J12:X12,'PRE MAAS'!N$1+11)+COUNTIF(J12:X12,'PRE MAAS'!N$1+12)+COUNTIF(J12:X12,'PRE MAAS'!N$1+13))&gt;0,"ACTIVA","REGISTRADA"),"")</f>
        <v/>
      </c>
      <c r="B12" s="96" t="str">
        <f>+IFERROR(VLOOKUP(C12,BD!$G$1:$I$501,3,0),"")</f>
        <v/>
      </c>
      <c r="C12" s="97"/>
      <c r="D12" s="98"/>
      <c r="E12" s="99"/>
      <c r="F12" s="100"/>
      <c r="G12" s="99"/>
      <c r="H12" s="100"/>
      <c r="I12" s="100"/>
      <c r="J12" s="101" t="str">
        <f t="shared" si="1"/>
        <v/>
      </c>
      <c r="K12" s="154" t="str">
        <f>+IF(LEN($C12)&gt;5,IF(AND($D12&lt;='PRE MAAS'!N$1,$J12&gt;='PRE MAAS'!N$1),'PRE MAAS'!N$1,""),"")</f>
        <v/>
      </c>
      <c r="L12" s="154" t="str">
        <f>+IF(LEN($C12)&gt;5,IF(AND($D12&lt;='PRE MAAS'!O$1,$J12&gt;='PRE MAAS'!O$1),'PRE MAAS'!O$1,""),"")</f>
        <v/>
      </c>
      <c r="M12" s="154" t="str">
        <f>+IF(LEN($C12)&gt;5,IF(AND($D12&lt;='PRE MAAS'!P$1,$J12&gt;='PRE MAAS'!P$1),'PRE MAAS'!P$1,""),"")</f>
        <v/>
      </c>
      <c r="N12" s="154" t="str">
        <f>+IF(LEN($C12)&gt;5,IF(AND($D12&lt;='PRE MAAS'!Q$1,$J12&gt;='PRE MAAS'!Q$1),'PRE MAAS'!Q$1,""),"")</f>
        <v/>
      </c>
      <c r="O12" s="154" t="str">
        <f>+IF(LEN($C12)&gt;5,IF(AND($D12&lt;='PRE MAAS'!R$1,$J12&gt;='PRE MAAS'!R$1),'PRE MAAS'!R$1,""),"")</f>
        <v/>
      </c>
      <c r="P12" s="154" t="str">
        <f>+IF(LEN($C12)&gt;5,IF(AND($D12&lt;='PRE MAAS'!S$1,$J12&gt;='PRE MAAS'!S$1),'PRE MAAS'!S$1,""),"")</f>
        <v/>
      </c>
      <c r="Q12" s="154" t="str">
        <f>+IF(LEN($C12)&gt;5,IF(AND($D12&lt;='PRE MAAS'!T$1,$J12&gt;='PRE MAAS'!T$1),'PRE MAAS'!T$1,""),"")</f>
        <v/>
      </c>
      <c r="R12" s="154" t="str">
        <f>+IF(LEN($C12)&gt;5,IF(AND($D12&lt;='PRE MAAS'!U$1,$J12&gt;='PRE MAAS'!U$1),'PRE MAAS'!U$1,""),"")</f>
        <v/>
      </c>
      <c r="S12" s="154" t="str">
        <f>+IF(LEN($C12)&gt;5,IF(AND($D12&lt;='PRE MAAS'!V$1,$J12&gt;='PRE MAAS'!V$1),'PRE MAAS'!V$1,""),"")</f>
        <v/>
      </c>
      <c r="T12" s="154" t="str">
        <f>+IF(LEN($C12)&gt;5,IF(AND($D12&lt;='PRE MAAS'!W$1,$J12&gt;='PRE MAAS'!W$1),'PRE MAAS'!W$1,""),"")</f>
        <v/>
      </c>
      <c r="U12" s="154" t="str">
        <f>+IF(LEN($C12)&gt;5,IF(AND($D12&lt;='PRE MAAS'!X$1,$J12&gt;='PRE MAAS'!X$1),'PRE MAAS'!X$1,""),"")</f>
        <v/>
      </c>
      <c r="V12" s="154" t="str">
        <f>+IF(LEN($C12)&gt;5,IF(AND($D12&lt;='PRE MAAS'!Y$1,$J12&gt;='PRE MAAS'!Y$1),'PRE MAAS'!Y$1,""),"")</f>
        <v/>
      </c>
      <c r="W12" s="154" t="str">
        <f>+IF(LEN($C12)&gt;5,IF(AND($D12&lt;='PRE MAAS'!Z$1,$J12&gt;='PRE MAAS'!Z$1),'PRE MAAS'!Z$1,""),"")</f>
        <v/>
      </c>
      <c r="X12" s="157" t="str">
        <f>+IF(LEN($C12)&gt;5,IF(AND($D12&lt;='PRE MAAS'!AA$1,$J12&gt;='PRE MAAS'!AA$1),'PRE MAAS'!AA$1,""),"")</f>
        <v/>
      </c>
      <c r="Y12" s="157" t="str">
        <f>+IF(LEN($C12)&gt;5,IF(AND($D12&lt;='PRE MAAS'!AB$1,$J12&gt;='PRE MAAS'!AB$1),'PRE MAAS'!AB$1,""),"")</f>
        <v/>
      </c>
      <c r="Z12" s="157" t="str">
        <f>+IF(LEN($C12)&gt;5,IF(AND($D12&lt;='PRE MAAS'!AC$1,$J12&gt;='PRE MAAS'!AC$1),'PRE MAAS'!AC$1,""),"")</f>
        <v/>
      </c>
      <c r="AA12" s="157" t="str">
        <f>+IF(LEN($C12)&gt;5,IF(AND($D12&lt;='PRE MAAS'!AD$1,$J12&gt;='PRE MAAS'!AD$1),'PRE MAAS'!AD$1,""),"")</f>
        <v/>
      </c>
      <c r="AB12" s="157" t="str">
        <f>+IF(LEN($C12)&gt;5,IF(AND($D12&lt;='PRE MAAS'!AE$1,$J12&gt;='PRE MAAS'!AE$1),'PRE MAAS'!AE$1,""),"")</f>
        <v/>
      </c>
      <c r="AC12" s="157" t="str">
        <f>+IF(LEN($C12)&gt;5,IF(AND($D12&lt;='PRE MAAS'!AF$1,$J12&gt;='PRE MAAS'!AF$1),'PRE MAAS'!AF$1,""),"")</f>
        <v/>
      </c>
      <c r="AD12" s="157" t="str">
        <f>+IF(LEN($C12)&gt;5,IF(AND($D12&lt;='PRE MAAS'!AG$1,$J12&gt;='PRE MAAS'!AG$1),'PRE MAAS'!AG$1,""),"")</f>
        <v/>
      </c>
      <c r="AE12" s="157" t="str">
        <f>+IF(LEN($C12)&gt;5,IF(AND($D12&lt;='PRE MAAS'!AH$1,$J12&gt;='PRE MAAS'!AH$1),'PRE MAAS'!AH$1,""),"")</f>
        <v/>
      </c>
      <c r="AF12" s="157" t="str">
        <f>+IF(LEN($C12)&gt;5,IF(AND($D12&lt;='PRE MAAS'!AI$1,$J12&gt;='PRE MAAS'!AI$1),'PRE MAAS'!AI$1,""),"")</f>
        <v/>
      </c>
      <c r="AG12" s="157" t="str">
        <f>+IF(LEN($C12)&gt;5,IF(AND($D12&lt;='PRE MAAS'!AJ$1,$J12&gt;='PRE MAAS'!AJ$1),'PRE MAAS'!AJ$1,""),"")</f>
        <v/>
      </c>
      <c r="AH12" s="157" t="str">
        <f>+IF(LEN($C12)&gt;5,IF(AND($D12&lt;='PRE MAAS'!AK$1,$J12&gt;='PRE MAAS'!AK$1),'PRE MAAS'!AK$1,""),"")</f>
        <v/>
      </c>
      <c r="AI12" s="157" t="str">
        <f>+IF(LEN($C12)&gt;5,IF(AND($D12&lt;='PRE MAAS'!AL$1,$J12&gt;='PRE MAAS'!AL$1),'PRE MAAS'!AL$1,""),"")</f>
        <v/>
      </c>
      <c r="AJ12" s="157" t="str">
        <f>+IF(LEN($C12)&gt;5,IF(AND($D12&lt;='PRE MAAS'!AM$1,$J12&gt;='PRE MAAS'!AM$1),'PRE MAAS'!AM$1,""),"")</f>
        <v/>
      </c>
      <c r="AK12" s="157" t="str">
        <f>+IF(LEN($C12)&gt;5,IF(AND($D12&lt;='PRE MAAS'!AN$1,$J12&gt;='PRE MAAS'!AN$1),'PRE MAAS'!AN$1,""),"")</f>
        <v/>
      </c>
      <c r="AL12" s="157" t="str">
        <f>+IF(LEN($C12)&gt;5,IF(AND($D12&lt;='PRE MAAS'!AO$1,$J12&gt;='PRE MAAS'!AO$1),'PRE MAAS'!AO$1,""),"")</f>
        <v/>
      </c>
    </row>
    <row r="13" spans="1:38">
      <c r="A13" s="95" t="str">
        <f>+IF(LEN(C13)&gt;5,IF((COUNTIF(J13:X13,'PRE MAAS'!N$1)+COUNTIF(J13:X13,'PRE MAAS'!N$1+1)+COUNTIF(J13:X13,'PRE MAAS'!N$1+2)+COUNTIF(J13:X13,'PRE MAAS'!N$1+3)+COUNTIF(J13:X13,'PRE MAAS'!N$1+4)+COUNTIF(J13:X13,'PRE MAAS'!N$1+5)+COUNTIF(J13:X13,'PRE MAAS'!N$1+6)+COUNTIF(J13:X13,'PRE MAAS'!N$1+7)+COUNTIF(J13:X13,'PRE MAAS'!N$1+8)+COUNTIF(J13:X13,'PRE MAAS'!N$1+9)+COUNTIF(J13:X13,'PRE MAAS'!N$1+10)+COUNTIF(J13:X13,'PRE MAAS'!N$1+11)+COUNTIF(J13:X13,'PRE MAAS'!N$1+12)+COUNTIF(J13:X13,'PRE MAAS'!N$1+13))&gt;0,"ACTIVA","REGISTRADA"),"")</f>
        <v/>
      </c>
      <c r="B13" s="96" t="str">
        <f>+IFERROR(VLOOKUP(C13,BD!$G$1:$I$501,3,0),"")</f>
        <v/>
      </c>
      <c r="C13" s="97"/>
      <c r="D13" s="98"/>
      <c r="E13" s="99"/>
      <c r="F13" s="100"/>
      <c r="G13" s="99"/>
      <c r="H13" s="100"/>
      <c r="I13" s="100"/>
      <c r="J13" s="101" t="str">
        <f t="shared" si="1"/>
        <v/>
      </c>
      <c r="K13" s="154" t="str">
        <f>+IF(LEN($C13)&gt;5,IF(AND($D13&lt;='PRE MAAS'!N$1,$J13&gt;='PRE MAAS'!N$1),'PRE MAAS'!N$1,""),"")</f>
        <v/>
      </c>
      <c r="L13" s="154" t="str">
        <f>+IF(LEN($C13)&gt;5,IF(AND($D13&lt;='PRE MAAS'!O$1,$J13&gt;='PRE MAAS'!O$1),'PRE MAAS'!O$1,""),"")</f>
        <v/>
      </c>
      <c r="M13" s="154" t="str">
        <f>+IF(LEN($C13)&gt;5,IF(AND($D13&lt;='PRE MAAS'!P$1,$J13&gt;='PRE MAAS'!P$1),'PRE MAAS'!P$1,""),"")</f>
        <v/>
      </c>
      <c r="N13" s="154" t="str">
        <f>+IF(LEN($C13)&gt;5,IF(AND($D13&lt;='PRE MAAS'!Q$1,$J13&gt;='PRE MAAS'!Q$1),'PRE MAAS'!Q$1,""),"")</f>
        <v/>
      </c>
      <c r="O13" s="154" t="str">
        <f>+IF(LEN($C13)&gt;5,IF(AND($D13&lt;='PRE MAAS'!R$1,$J13&gt;='PRE MAAS'!R$1),'PRE MAAS'!R$1,""),"")</f>
        <v/>
      </c>
      <c r="P13" s="154" t="str">
        <f>+IF(LEN($C13)&gt;5,IF(AND($D13&lt;='PRE MAAS'!S$1,$J13&gt;='PRE MAAS'!S$1),'PRE MAAS'!S$1,""),"")</f>
        <v/>
      </c>
      <c r="Q13" s="154" t="str">
        <f>+IF(LEN($C13)&gt;5,IF(AND($D13&lt;='PRE MAAS'!T$1,$J13&gt;='PRE MAAS'!T$1),'PRE MAAS'!T$1,""),"")</f>
        <v/>
      </c>
      <c r="R13" s="154" t="str">
        <f>+IF(LEN($C13)&gt;5,IF(AND($D13&lt;='PRE MAAS'!U$1,$J13&gt;='PRE MAAS'!U$1),'PRE MAAS'!U$1,""),"")</f>
        <v/>
      </c>
      <c r="S13" s="154" t="str">
        <f>+IF(LEN($C13)&gt;5,IF(AND($D13&lt;='PRE MAAS'!V$1,$J13&gt;='PRE MAAS'!V$1),'PRE MAAS'!V$1,""),"")</f>
        <v/>
      </c>
      <c r="T13" s="154" t="str">
        <f>+IF(LEN($C13)&gt;5,IF(AND($D13&lt;='PRE MAAS'!W$1,$J13&gt;='PRE MAAS'!W$1),'PRE MAAS'!W$1,""),"")</f>
        <v/>
      </c>
      <c r="U13" s="154" t="str">
        <f>+IF(LEN($C13)&gt;5,IF(AND($D13&lt;='PRE MAAS'!X$1,$J13&gt;='PRE MAAS'!X$1),'PRE MAAS'!X$1,""),"")</f>
        <v/>
      </c>
      <c r="V13" s="154" t="str">
        <f>+IF(LEN($C13)&gt;5,IF(AND($D13&lt;='PRE MAAS'!Y$1,$J13&gt;='PRE MAAS'!Y$1),'PRE MAAS'!Y$1,""),"")</f>
        <v/>
      </c>
      <c r="W13" s="154" t="str">
        <f>+IF(LEN($C13)&gt;5,IF(AND($D13&lt;='PRE MAAS'!Z$1,$J13&gt;='PRE MAAS'!Z$1),'PRE MAAS'!Z$1,""),"")</f>
        <v/>
      </c>
      <c r="X13" s="157" t="str">
        <f>+IF(LEN($C13)&gt;5,IF(AND($D13&lt;='PRE MAAS'!AA$1,$J13&gt;='PRE MAAS'!AA$1),'PRE MAAS'!AA$1,""),"")</f>
        <v/>
      </c>
      <c r="Y13" s="157" t="str">
        <f>+IF(LEN($C13)&gt;5,IF(AND($D13&lt;='PRE MAAS'!AB$1,$J13&gt;='PRE MAAS'!AB$1),'PRE MAAS'!AB$1,""),"")</f>
        <v/>
      </c>
      <c r="Z13" s="157" t="str">
        <f>+IF(LEN($C13)&gt;5,IF(AND($D13&lt;='PRE MAAS'!AC$1,$J13&gt;='PRE MAAS'!AC$1),'PRE MAAS'!AC$1,""),"")</f>
        <v/>
      </c>
      <c r="AA13" s="157" t="str">
        <f>+IF(LEN($C13)&gt;5,IF(AND($D13&lt;='PRE MAAS'!AD$1,$J13&gt;='PRE MAAS'!AD$1),'PRE MAAS'!AD$1,""),"")</f>
        <v/>
      </c>
      <c r="AB13" s="157" t="str">
        <f>+IF(LEN($C13)&gt;5,IF(AND($D13&lt;='PRE MAAS'!AE$1,$J13&gt;='PRE MAAS'!AE$1),'PRE MAAS'!AE$1,""),"")</f>
        <v/>
      </c>
      <c r="AC13" s="157" t="str">
        <f>+IF(LEN($C13)&gt;5,IF(AND($D13&lt;='PRE MAAS'!AF$1,$J13&gt;='PRE MAAS'!AF$1),'PRE MAAS'!AF$1,""),"")</f>
        <v/>
      </c>
      <c r="AD13" s="157" t="str">
        <f>+IF(LEN($C13)&gt;5,IF(AND($D13&lt;='PRE MAAS'!AG$1,$J13&gt;='PRE MAAS'!AG$1),'PRE MAAS'!AG$1,""),"")</f>
        <v/>
      </c>
      <c r="AE13" s="157" t="str">
        <f>+IF(LEN($C13)&gt;5,IF(AND($D13&lt;='PRE MAAS'!AH$1,$J13&gt;='PRE MAAS'!AH$1),'PRE MAAS'!AH$1,""),"")</f>
        <v/>
      </c>
      <c r="AF13" s="157" t="str">
        <f>+IF(LEN($C13)&gt;5,IF(AND($D13&lt;='PRE MAAS'!AI$1,$J13&gt;='PRE MAAS'!AI$1),'PRE MAAS'!AI$1,""),"")</f>
        <v/>
      </c>
      <c r="AG13" s="157" t="str">
        <f>+IF(LEN($C13)&gt;5,IF(AND($D13&lt;='PRE MAAS'!AJ$1,$J13&gt;='PRE MAAS'!AJ$1),'PRE MAAS'!AJ$1,""),"")</f>
        <v/>
      </c>
      <c r="AH13" s="157" t="str">
        <f>+IF(LEN($C13)&gt;5,IF(AND($D13&lt;='PRE MAAS'!AK$1,$J13&gt;='PRE MAAS'!AK$1),'PRE MAAS'!AK$1,""),"")</f>
        <v/>
      </c>
      <c r="AI13" s="157" t="str">
        <f>+IF(LEN($C13)&gt;5,IF(AND($D13&lt;='PRE MAAS'!AL$1,$J13&gt;='PRE MAAS'!AL$1),'PRE MAAS'!AL$1,""),"")</f>
        <v/>
      </c>
      <c r="AJ13" s="157" t="str">
        <f>+IF(LEN($C13)&gt;5,IF(AND($D13&lt;='PRE MAAS'!AM$1,$J13&gt;='PRE MAAS'!AM$1),'PRE MAAS'!AM$1,""),"")</f>
        <v/>
      </c>
      <c r="AK13" s="157" t="str">
        <f>+IF(LEN($C13)&gt;5,IF(AND($D13&lt;='PRE MAAS'!AN$1,$J13&gt;='PRE MAAS'!AN$1),'PRE MAAS'!AN$1,""),"")</f>
        <v/>
      </c>
      <c r="AL13" s="157" t="str">
        <f>+IF(LEN($C13)&gt;5,IF(AND($D13&lt;='PRE MAAS'!AO$1,$J13&gt;='PRE MAAS'!AO$1),'PRE MAAS'!AO$1,""),"")</f>
        <v/>
      </c>
    </row>
    <row r="14" spans="1:38">
      <c r="A14" s="95" t="str">
        <f>+IF(LEN(C14)&gt;5,IF((COUNTIF(J14:X14,'PRE MAAS'!N$1)+COUNTIF(J14:X14,'PRE MAAS'!N$1+1)+COUNTIF(J14:X14,'PRE MAAS'!N$1+2)+COUNTIF(J14:X14,'PRE MAAS'!N$1+3)+COUNTIF(J14:X14,'PRE MAAS'!N$1+4)+COUNTIF(J14:X14,'PRE MAAS'!N$1+5)+COUNTIF(J14:X14,'PRE MAAS'!N$1+6)+COUNTIF(J14:X14,'PRE MAAS'!N$1+7)+COUNTIF(J14:X14,'PRE MAAS'!N$1+8)+COUNTIF(J14:X14,'PRE MAAS'!N$1+9)+COUNTIF(J14:X14,'PRE MAAS'!N$1+10)+COUNTIF(J14:X14,'PRE MAAS'!N$1+11)+COUNTIF(J14:X14,'PRE MAAS'!N$1+12)+COUNTIF(J14:X14,'PRE MAAS'!N$1+13))&gt;0,"ACTIVA","REGISTRADA"),"")</f>
        <v/>
      </c>
      <c r="B14" s="96" t="str">
        <f>+IFERROR(VLOOKUP(C14,BD!$G$1:$I$501,3,0),"")</f>
        <v/>
      </c>
      <c r="C14" s="97"/>
      <c r="D14" s="98"/>
      <c r="E14" s="99"/>
      <c r="F14" s="100"/>
      <c r="G14" s="99"/>
      <c r="H14" s="100"/>
      <c r="I14" s="100"/>
      <c r="J14" s="101" t="str">
        <f t="shared" si="1"/>
        <v/>
      </c>
      <c r="K14" s="154" t="str">
        <f>+IF(LEN($C14)&gt;5,IF(AND($D14&lt;='PRE MAAS'!N$1,$J14&gt;='PRE MAAS'!N$1),'PRE MAAS'!N$1,""),"")</f>
        <v/>
      </c>
      <c r="L14" s="154" t="str">
        <f>+IF(LEN($C14)&gt;5,IF(AND($D14&lt;='PRE MAAS'!O$1,$J14&gt;='PRE MAAS'!O$1),'PRE MAAS'!O$1,""),"")</f>
        <v/>
      </c>
      <c r="M14" s="154" t="str">
        <f>+IF(LEN($C14)&gt;5,IF(AND($D14&lt;='PRE MAAS'!P$1,$J14&gt;='PRE MAAS'!P$1),'PRE MAAS'!P$1,""),"")</f>
        <v/>
      </c>
      <c r="N14" s="154" t="str">
        <f>+IF(LEN($C14)&gt;5,IF(AND($D14&lt;='PRE MAAS'!Q$1,$J14&gt;='PRE MAAS'!Q$1),'PRE MAAS'!Q$1,""),"")</f>
        <v/>
      </c>
      <c r="O14" s="154" t="str">
        <f>+IF(LEN($C14)&gt;5,IF(AND($D14&lt;='PRE MAAS'!R$1,$J14&gt;='PRE MAAS'!R$1),'PRE MAAS'!R$1,""),"")</f>
        <v/>
      </c>
      <c r="P14" s="154" t="str">
        <f>+IF(LEN($C14)&gt;5,IF(AND($D14&lt;='PRE MAAS'!S$1,$J14&gt;='PRE MAAS'!S$1),'PRE MAAS'!S$1,""),"")</f>
        <v/>
      </c>
      <c r="Q14" s="154" t="str">
        <f>+IF(LEN($C14)&gt;5,IF(AND($D14&lt;='PRE MAAS'!T$1,$J14&gt;='PRE MAAS'!T$1),'PRE MAAS'!T$1,""),"")</f>
        <v/>
      </c>
      <c r="R14" s="154" t="str">
        <f>+IF(LEN($C14)&gt;5,IF(AND($D14&lt;='PRE MAAS'!U$1,$J14&gt;='PRE MAAS'!U$1),'PRE MAAS'!U$1,""),"")</f>
        <v/>
      </c>
      <c r="S14" s="154" t="str">
        <f>+IF(LEN($C14)&gt;5,IF(AND($D14&lt;='PRE MAAS'!V$1,$J14&gt;='PRE MAAS'!V$1),'PRE MAAS'!V$1,""),"")</f>
        <v/>
      </c>
      <c r="T14" s="154" t="str">
        <f>+IF(LEN($C14)&gt;5,IF(AND($D14&lt;='PRE MAAS'!W$1,$J14&gt;='PRE MAAS'!W$1),'PRE MAAS'!W$1,""),"")</f>
        <v/>
      </c>
      <c r="U14" s="154" t="str">
        <f>+IF(LEN($C14)&gt;5,IF(AND($D14&lt;='PRE MAAS'!X$1,$J14&gt;='PRE MAAS'!X$1),'PRE MAAS'!X$1,""),"")</f>
        <v/>
      </c>
      <c r="V14" s="154" t="str">
        <f>+IF(LEN($C14)&gt;5,IF(AND($D14&lt;='PRE MAAS'!Y$1,$J14&gt;='PRE MAAS'!Y$1),'PRE MAAS'!Y$1,""),"")</f>
        <v/>
      </c>
      <c r="W14" s="154" t="str">
        <f>+IF(LEN($C14)&gt;5,IF(AND($D14&lt;='PRE MAAS'!Z$1,$J14&gt;='PRE MAAS'!Z$1),'PRE MAAS'!Z$1,""),"")</f>
        <v/>
      </c>
      <c r="X14" s="157" t="str">
        <f>+IF(LEN($C14)&gt;5,IF(AND($D14&lt;='PRE MAAS'!AA$1,$J14&gt;='PRE MAAS'!AA$1),'PRE MAAS'!AA$1,""),"")</f>
        <v/>
      </c>
      <c r="Y14" s="157" t="str">
        <f>+IF(LEN($C14)&gt;5,IF(AND($D14&lt;='PRE MAAS'!AB$1,$J14&gt;='PRE MAAS'!AB$1),'PRE MAAS'!AB$1,""),"")</f>
        <v/>
      </c>
      <c r="Z14" s="157" t="str">
        <f>+IF(LEN($C14)&gt;5,IF(AND($D14&lt;='PRE MAAS'!AC$1,$J14&gt;='PRE MAAS'!AC$1),'PRE MAAS'!AC$1,""),"")</f>
        <v/>
      </c>
      <c r="AA14" s="157" t="str">
        <f>+IF(LEN($C14)&gt;5,IF(AND($D14&lt;='PRE MAAS'!AD$1,$J14&gt;='PRE MAAS'!AD$1),'PRE MAAS'!AD$1,""),"")</f>
        <v/>
      </c>
      <c r="AB14" s="157" t="str">
        <f>+IF(LEN($C14)&gt;5,IF(AND($D14&lt;='PRE MAAS'!AE$1,$J14&gt;='PRE MAAS'!AE$1),'PRE MAAS'!AE$1,""),"")</f>
        <v/>
      </c>
      <c r="AC14" s="157" t="str">
        <f>+IF(LEN($C14)&gt;5,IF(AND($D14&lt;='PRE MAAS'!AF$1,$J14&gt;='PRE MAAS'!AF$1),'PRE MAAS'!AF$1,""),"")</f>
        <v/>
      </c>
      <c r="AD14" s="157" t="str">
        <f>+IF(LEN($C14)&gt;5,IF(AND($D14&lt;='PRE MAAS'!AG$1,$J14&gt;='PRE MAAS'!AG$1),'PRE MAAS'!AG$1,""),"")</f>
        <v/>
      </c>
      <c r="AE14" s="157" t="str">
        <f>+IF(LEN($C14)&gt;5,IF(AND($D14&lt;='PRE MAAS'!AH$1,$J14&gt;='PRE MAAS'!AH$1),'PRE MAAS'!AH$1,""),"")</f>
        <v/>
      </c>
      <c r="AF14" s="157" t="str">
        <f>+IF(LEN($C14)&gt;5,IF(AND($D14&lt;='PRE MAAS'!AI$1,$J14&gt;='PRE MAAS'!AI$1),'PRE MAAS'!AI$1,""),"")</f>
        <v/>
      </c>
      <c r="AG14" s="157" t="str">
        <f>+IF(LEN($C14)&gt;5,IF(AND($D14&lt;='PRE MAAS'!AJ$1,$J14&gt;='PRE MAAS'!AJ$1),'PRE MAAS'!AJ$1,""),"")</f>
        <v/>
      </c>
      <c r="AH14" s="157" t="str">
        <f>+IF(LEN($C14)&gt;5,IF(AND($D14&lt;='PRE MAAS'!AK$1,$J14&gt;='PRE MAAS'!AK$1),'PRE MAAS'!AK$1,""),"")</f>
        <v/>
      </c>
      <c r="AI14" s="157" t="str">
        <f>+IF(LEN($C14)&gt;5,IF(AND($D14&lt;='PRE MAAS'!AL$1,$J14&gt;='PRE MAAS'!AL$1),'PRE MAAS'!AL$1,""),"")</f>
        <v/>
      </c>
      <c r="AJ14" s="157" t="str">
        <f>+IF(LEN($C14)&gt;5,IF(AND($D14&lt;='PRE MAAS'!AM$1,$J14&gt;='PRE MAAS'!AM$1),'PRE MAAS'!AM$1,""),"")</f>
        <v/>
      </c>
      <c r="AK14" s="157" t="str">
        <f>+IF(LEN($C14)&gt;5,IF(AND($D14&lt;='PRE MAAS'!AN$1,$J14&gt;='PRE MAAS'!AN$1),'PRE MAAS'!AN$1,""),"")</f>
        <v/>
      </c>
      <c r="AL14" s="157" t="str">
        <f>+IF(LEN($C14)&gt;5,IF(AND($D14&lt;='PRE MAAS'!AO$1,$J14&gt;='PRE MAAS'!AO$1),'PRE MAAS'!AO$1,""),"")</f>
        <v/>
      </c>
    </row>
    <row r="15" spans="1:38">
      <c r="A15" s="95" t="str">
        <f>+IF(LEN(C15)&gt;5,IF((COUNTIF(J15:X15,'PRE MAAS'!N$1)+COUNTIF(J15:X15,'PRE MAAS'!N$1+1)+COUNTIF(J15:X15,'PRE MAAS'!N$1+2)+COUNTIF(J15:X15,'PRE MAAS'!N$1+3)+COUNTIF(J15:X15,'PRE MAAS'!N$1+4)+COUNTIF(J15:X15,'PRE MAAS'!N$1+5)+COUNTIF(J15:X15,'PRE MAAS'!N$1+6)+COUNTIF(J15:X15,'PRE MAAS'!N$1+7)+COUNTIF(J15:X15,'PRE MAAS'!N$1+8)+COUNTIF(J15:X15,'PRE MAAS'!N$1+9)+COUNTIF(J15:X15,'PRE MAAS'!N$1+10)+COUNTIF(J15:X15,'PRE MAAS'!N$1+11)+COUNTIF(J15:X15,'PRE MAAS'!N$1+12)+COUNTIF(J15:X15,'PRE MAAS'!N$1+13))&gt;0,"ACTIVA","REGISTRADA"),"")</f>
        <v/>
      </c>
      <c r="B15" s="96" t="str">
        <f>+IFERROR(VLOOKUP(C15,BD!$G$1:$I$501,3,0),"")</f>
        <v/>
      </c>
      <c r="C15" s="97"/>
      <c r="D15" s="98"/>
      <c r="E15" s="99"/>
      <c r="F15" s="100"/>
      <c r="G15" s="99"/>
      <c r="H15" s="100"/>
      <c r="I15" s="100"/>
      <c r="J15" s="101" t="str">
        <f t="shared" si="1"/>
        <v/>
      </c>
      <c r="K15" s="154" t="str">
        <f>+IF(LEN($C15)&gt;5,IF(AND($D15&lt;='PRE MAAS'!N$1,$J15&gt;='PRE MAAS'!N$1),'PRE MAAS'!N$1,""),"")</f>
        <v/>
      </c>
      <c r="L15" s="154" t="str">
        <f>+IF(LEN($C15)&gt;5,IF(AND($D15&lt;='PRE MAAS'!O$1,$J15&gt;='PRE MAAS'!O$1),'PRE MAAS'!O$1,""),"")</f>
        <v/>
      </c>
      <c r="M15" s="154" t="str">
        <f>+IF(LEN($C15)&gt;5,IF(AND($D15&lt;='PRE MAAS'!P$1,$J15&gt;='PRE MAAS'!P$1),'PRE MAAS'!P$1,""),"")</f>
        <v/>
      </c>
      <c r="N15" s="154" t="str">
        <f>+IF(LEN($C15)&gt;5,IF(AND($D15&lt;='PRE MAAS'!Q$1,$J15&gt;='PRE MAAS'!Q$1),'PRE MAAS'!Q$1,""),"")</f>
        <v/>
      </c>
      <c r="O15" s="154" t="str">
        <f>+IF(LEN($C15)&gt;5,IF(AND($D15&lt;='PRE MAAS'!R$1,$J15&gt;='PRE MAAS'!R$1),'PRE MAAS'!R$1,""),"")</f>
        <v/>
      </c>
      <c r="P15" s="154" t="str">
        <f>+IF(LEN($C15)&gt;5,IF(AND($D15&lt;='PRE MAAS'!S$1,$J15&gt;='PRE MAAS'!S$1),'PRE MAAS'!S$1,""),"")</f>
        <v/>
      </c>
      <c r="Q15" s="154" t="str">
        <f>+IF(LEN($C15)&gt;5,IF(AND($D15&lt;='PRE MAAS'!T$1,$J15&gt;='PRE MAAS'!T$1),'PRE MAAS'!T$1,""),"")</f>
        <v/>
      </c>
      <c r="R15" s="154" t="str">
        <f>+IF(LEN($C15)&gt;5,IF(AND($D15&lt;='PRE MAAS'!U$1,$J15&gt;='PRE MAAS'!U$1),'PRE MAAS'!U$1,""),"")</f>
        <v/>
      </c>
      <c r="S15" s="154" t="str">
        <f>+IF(LEN($C15)&gt;5,IF(AND($D15&lt;='PRE MAAS'!V$1,$J15&gt;='PRE MAAS'!V$1),'PRE MAAS'!V$1,""),"")</f>
        <v/>
      </c>
      <c r="T15" s="154" t="str">
        <f>+IF(LEN($C15)&gt;5,IF(AND($D15&lt;='PRE MAAS'!W$1,$J15&gt;='PRE MAAS'!W$1),'PRE MAAS'!W$1,""),"")</f>
        <v/>
      </c>
      <c r="U15" s="154" t="str">
        <f>+IF(LEN($C15)&gt;5,IF(AND($D15&lt;='PRE MAAS'!X$1,$J15&gt;='PRE MAAS'!X$1),'PRE MAAS'!X$1,""),"")</f>
        <v/>
      </c>
      <c r="V15" s="154" t="str">
        <f>+IF(LEN($C15)&gt;5,IF(AND($D15&lt;='PRE MAAS'!Y$1,$J15&gt;='PRE MAAS'!Y$1),'PRE MAAS'!Y$1,""),"")</f>
        <v/>
      </c>
      <c r="W15" s="154" t="str">
        <f>+IF(LEN($C15)&gt;5,IF(AND($D15&lt;='PRE MAAS'!Z$1,$J15&gt;='PRE MAAS'!Z$1),'PRE MAAS'!Z$1,""),"")</f>
        <v/>
      </c>
      <c r="X15" s="157" t="str">
        <f>+IF(LEN($C15)&gt;5,IF(AND($D15&lt;='PRE MAAS'!AA$1,$J15&gt;='PRE MAAS'!AA$1),'PRE MAAS'!AA$1,""),"")</f>
        <v/>
      </c>
      <c r="Y15" s="157" t="str">
        <f>+IF(LEN($C15)&gt;5,IF(AND($D15&lt;='PRE MAAS'!AB$1,$J15&gt;='PRE MAAS'!AB$1),'PRE MAAS'!AB$1,""),"")</f>
        <v/>
      </c>
      <c r="Z15" s="157" t="str">
        <f>+IF(LEN($C15)&gt;5,IF(AND($D15&lt;='PRE MAAS'!AC$1,$J15&gt;='PRE MAAS'!AC$1),'PRE MAAS'!AC$1,""),"")</f>
        <v/>
      </c>
      <c r="AA15" s="157" t="str">
        <f>+IF(LEN($C15)&gt;5,IF(AND($D15&lt;='PRE MAAS'!AD$1,$J15&gt;='PRE MAAS'!AD$1),'PRE MAAS'!AD$1,""),"")</f>
        <v/>
      </c>
      <c r="AB15" s="157" t="str">
        <f>+IF(LEN($C15)&gt;5,IF(AND($D15&lt;='PRE MAAS'!AE$1,$J15&gt;='PRE MAAS'!AE$1),'PRE MAAS'!AE$1,""),"")</f>
        <v/>
      </c>
      <c r="AC15" s="157" t="str">
        <f>+IF(LEN($C15)&gt;5,IF(AND($D15&lt;='PRE MAAS'!AF$1,$J15&gt;='PRE MAAS'!AF$1),'PRE MAAS'!AF$1,""),"")</f>
        <v/>
      </c>
      <c r="AD15" s="157" t="str">
        <f>+IF(LEN($C15)&gt;5,IF(AND($D15&lt;='PRE MAAS'!AG$1,$J15&gt;='PRE MAAS'!AG$1),'PRE MAAS'!AG$1,""),"")</f>
        <v/>
      </c>
      <c r="AE15" s="157" t="str">
        <f>+IF(LEN($C15)&gt;5,IF(AND($D15&lt;='PRE MAAS'!AH$1,$J15&gt;='PRE MAAS'!AH$1),'PRE MAAS'!AH$1,""),"")</f>
        <v/>
      </c>
      <c r="AF15" s="157" t="str">
        <f>+IF(LEN($C15)&gt;5,IF(AND($D15&lt;='PRE MAAS'!AI$1,$J15&gt;='PRE MAAS'!AI$1),'PRE MAAS'!AI$1,""),"")</f>
        <v/>
      </c>
      <c r="AG15" s="157" t="str">
        <f>+IF(LEN($C15)&gt;5,IF(AND($D15&lt;='PRE MAAS'!AJ$1,$J15&gt;='PRE MAAS'!AJ$1),'PRE MAAS'!AJ$1,""),"")</f>
        <v/>
      </c>
      <c r="AH15" s="157" t="str">
        <f>+IF(LEN($C15)&gt;5,IF(AND($D15&lt;='PRE MAAS'!AK$1,$J15&gt;='PRE MAAS'!AK$1),'PRE MAAS'!AK$1,""),"")</f>
        <v/>
      </c>
      <c r="AI15" s="157" t="str">
        <f>+IF(LEN($C15)&gt;5,IF(AND($D15&lt;='PRE MAAS'!AL$1,$J15&gt;='PRE MAAS'!AL$1),'PRE MAAS'!AL$1,""),"")</f>
        <v/>
      </c>
      <c r="AJ15" s="157" t="str">
        <f>+IF(LEN($C15)&gt;5,IF(AND($D15&lt;='PRE MAAS'!AM$1,$J15&gt;='PRE MAAS'!AM$1),'PRE MAAS'!AM$1,""),"")</f>
        <v/>
      </c>
      <c r="AK15" s="157" t="str">
        <f>+IF(LEN($C15)&gt;5,IF(AND($D15&lt;='PRE MAAS'!AN$1,$J15&gt;='PRE MAAS'!AN$1),'PRE MAAS'!AN$1,""),"")</f>
        <v/>
      </c>
      <c r="AL15" s="157" t="str">
        <f>+IF(LEN($C15)&gt;5,IF(AND($D15&lt;='PRE MAAS'!AO$1,$J15&gt;='PRE MAAS'!AO$1),'PRE MAAS'!AO$1,""),"")</f>
        <v/>
      </c>
    </row>
    <row r="16" spans="1:38">
      <c r="A16" s="95" t="str">
        <f>+IF(LEN(C16)&gt;5,IF((COUNTIF(J16:X16,'PRE MAAS'!N$1)+COUNTIF(J16:X16,'PRE MAAS'!N$1+1)+COUNTIF(J16:X16,'PRE MAAS'!N$1+2)+COUNTIF(J16:X16,'PRE MAAS'!N$1+3)+COUNTIF(J16:X16,'PRE MAAS'!N$1+4)+COUNTIF(J16:X16,'PRE MAAS'!N$1+5)+COUNTIF(J16:X16,'PRE MAAS'!N$1+6)+COUNTIF(J16:X16,'PRE MAAS'!N$1+7)+COUNTIF(J16:X16,'PRE MAAS'!N$1+8)+COUNTIF(J16:X16,'PRE MAAS'!N$1+9)+COUNTIF(J16:X16,'PRE MAAS'!N$1+10)+COUNTIF(J16:X16,'PRE MAAS'!N$1+11)+COUNTIF(J16:X16,'PRE MAAS'!N$1+12)+COUNTIF(J16:X16,'PRE MAAS'!N$1+13))&gt;0,"ACTIVA","REGISTRADA"),"")</f>
        <v/>
      </c>
      <c r="B16" s="96" t="str">
        <f>+IFERROR(VLOOKUP(C16,BD!$G$1:$I$501,3,0),"")</f>
        <v/>
      </c>
      <c r="C16" s="97"/>
      <c r="D16" s="98"/>
      <c r="E16" s="99"/>
      <c r="F16" s="100"/>
      <c r="G16" s="99"/>
      <c r="H16" s="100"/>
      <c r="I16" s="100"/>
      <c r="J16" s="101" t="str">
        <f t="shared" si="1"/>
        <v/>
      </c>
      <c r="K16" s="154" t="str">
        <f>+IF(LEN($C16)&gt;5,IF(AND($D16&lt;='PRE MAAS'!N$1,$J16&gt;='PRE MAAS'!N$1),'PRE MAAS'!N$1,""),"")</f>
        <v/>
      </c>
      <c r="L16" s="154" t="str">
        <f>+IF(LEN($C16)&gt;5,IF(AND($D16&lt;='PRE MAAS'!O$1,$J16&gt;='PRE MAAS'!O$1),'PRE MAAS'!O$1,""),"")</f>
        <v/>
      </c>
      <c r="M16" s="154" t="str">
        <f>+IF(LEN($C16)&gt;5,IF(AND($D16&lt;='PRE MAAS'!P$1,$J16&gt;='PRE MAAS'!P$1),'PRE MAAS'!P$1,""),"")</f>
        <v/>
      </c>
      <c r="N16" s="154" t="str">
        <f>+IF(LEN($C16)&gt;5,IF(AND($D16&lt;='PRE MAAS'!Q$1,$J16&gt;='PRE MAAS'!Q$1),'PRE MAAS'!Q$1,""),"")</f>
        <v/>
      </c>
      <c r="O16" s="154" t="str">
        <f>+IF(LEN($C16)&gt;5,IF(AND($D16&lt;='PRE MAAS'!R$1,$J16&gt;='PRE MAAS'!R$1),'PRE MAAS'!R$1,""),"")</f>
        <v/>
      </c>
      <c r="P16" s="154" t="str">
        <f>+IF(LEN($C16)&gt;5,IF(AND($D16&lt;='PRE MAAS'!S$1,$J16&gt;='PRE MAAS'!S$1),'PRE MAAS'!S$1,""),"")</f>
        <v/>
      </c>
      <c r="Q16" s="154" t="str">
        <f>+IF(LEN($C16)&gt;5,IF(AND($D16&lt;='PRE MAAS'!T$1,$J16&gt;='PRE MAAS'!T$1),'PRE MAAS'!T$1,""),"")</f>
        <v/>
      </c>
      <c r="R16" s="154" t="str">
        <f>+IF(LEN($C16)&gt;5,IF(AND($D16&lt;='PRE MAAS'!U$1,$J16&gt;='PRE MAAS'!U$1),'PRE MAAS'!U$1,""),"")</f>
        <v/>
      </c>
      <c r="S16" s="154" t="str">
        <f>+IF(LEN($C16)&gt;5,IF(AND($D16&lt;='PRE MAAS'!V$1,$J16&gt;='PRE MAAS'!V$1),'PRE MAAS'!V$1,""),"")</f>
        <v/>
      </c>
      <c r="T16" s="154" t="str">
        <f>+IF(LEN($C16)&gt;5,IF(AND($D16&lt;='PRE MAAS'!W$1,$J16&gt;='PRE MAAS'!W$1),'PRE MAAS'!W$1,""),"")</f>
        <v/>
      </c>
      <c r="U16" s="154" t="str">
        <f>+IF(LEN($C16)&gt;5,IF(AND($D16&lt;='PRE MAAS'!X$1,$J16&gt;='PRE MAAS'!X$1),'PRE MAAS'!X$1,""),"")</f>
        <v/>
      </c>
      <c r="V16" s="154" t="str">
        <f>+IF(LEN($C16)&gt;5,IF(AND($D16&lt;='PRE MAAS'!Y$1,$J16&gt;='PRE MAAS'!Y$1),'PRE MAAS'!Y$1,""),"")</f>
        <v/>
      </c>
      <c r="W16" s="154" t="str">
        <f>+IF(LEN($C16)&gt;5,IF(AND($D16&lt;='PRE MAAS'!Z$1,$J16&gt;='PRE MAAS'!Z$1),'PRE MAAS'!Z$1,""),"")</f>
        <v/>
      </c>
      <c r="X16" s="157" t="str">
        <f>+IF(LEN($C16)&gt;5,IF(AND($D16&lt;='PRE MAAS'!AA$1,$J16&gt;='PRE MAAS'!AA$1),'PRE MAAS'!AA$1,""),"")</f>
        <v/>
      </c>
      <c r="Y16" s="157" t="str">
        <f>+IF(LEN($C16)&gt;5,IF(AND($D16&lt;='PRE MAAS'!AB$1,$J16&gt;='PRE MAAS'!AB$1),'PRE MAAS'!AB$1,""),"")</f>
        <v/>
      </c>
      <c r="Z16" s="157" t="str">
        <f>+IF(LEN($C16)&gt;5,IF(AND($D16&lt;='PRE MAAS'!AC$1,$J16&gt;='PRE MAAS'!AC$1),'PRE MAAS'!AC$1,""),"")</f>
        <v/>
      </c>
      <c r="AA16" s="157" t="str">
        <f>+IF(LEN($C16)&gt;5,IF(AND($D16&lt;='PRE MAAS'!AD$1,$J16&gt;='PRE MAAS'!AD$1),'PRE MAAS'!AD$1,""),"")</f>
        <v/>
      </c>
      <c r="AB16" s="157" t="str">
        <f>+IF(LEN($C16)&gt;5,IF(AND($D16&lt;='PRE MAAS'!AE$1,$J16&gt;='PRE MAAS'!AE$1),'PRE MAAS'!AE$1,""),"")</f>
        <v/>
      </c>
      <c r="AC16" s="157" t="str">
        <f>+IF(LEN($C16)&gt;5,IF(AND($D16&lt;='PRE MAAS'!AF$1,$J16&gt;='PRE MAAS'!AF$1),'PRE MAAS'!AF$1,""),"")</f>
        <v/>
      </c>
      <c r="AD16" s="157" t="str">
        <f>+IF(LEN($C16)&gt;5,IF(AND($D16&lt;='PRE MAAS'!AG$1,$J16&gt;='PRE MAAS'!AG$1),'PRE MAAS'!AG$1,""),"")</f>
        <v/>
      </c>
      <c r="AE16" s="157" t="str">
        <f>+IF(LEN($C16)&gt;5,IF(AND($D16&lt;='PRE MAAS'!AH$1,$J16&gt;='PRE MAAS'!AH$1),'PRE MAAS'!AH$1,""),"")</f>
        <v/>
      </c>
      <c r="AF16" s="157" t="str">
        <f>+IF(LEN($C16)&gt;5,IF(AND($D16&lt;='PRE MAAS'!AI$1,$J16&gt;='PRE MAAS'!AI$1),'PRE MAAS'!AI$1,""),"")</f>
        <v/>
      </c>
      <c r="AG16" s="157" t="str">
        <f>+IF(LEN($C16)&gt;5,IF(AND($D16&lt;='PRE MAAS'!AJ$1,$J16&gt;='PRE MAAS'!AJ$1),'PRE MAAS'!AJ$1,""),"")</f>
        <v/>
      </c>
      <c r="AH16" s="157" t="str">
        <f>+IF(LEN($C16)&gt;5,IF(AND($D16&lt;='PRE MAAS'!AK$1,$J16&gt;='PRE MAAS'!AK$1),'PRE MAAS'!AK$1,""),"")</f>
        <v/>
      </c>
      <c r="AI16" s="157" t="str">
        <f>+IF(LEN($C16)&gt;5,IF(AND($D16&lt;='PRE MAAS'!AL$1,$J16&gt;='PRE MAAS'!AL$1),'PRE MAAS'!AL$1,""),"")</f>
        <v/>
      </c>
      <c r="AJ16" s="157" t="str">
        <f>+IF(LEN($C16)&gt;5,IF(AND($D16&lt;='PRE MAAS'!AM$1,$J16&gt;='PRE MAAS'!AM$1),'PRE MAAS'!AM$1,""),"")</f>
        <v/>
      </c>
      <c r="AK16" s="157" t="str">
        <f>+IF(LEN($C16)&gt;5,IF(AND($D16&lt;='PRE MAAS'!AN$1,$J16&gt;='PRE MAAS'!AN$1),'PRE MAAS'!AN$1,""),"")</f>
        <v/>
      </c>
      <c r="AL16" s="157" t="str">
        <f>+IF(LEN($C16)&gt;5,IF(AND($D16&lt;='PRE MAAS'!AO$1,$J16&gt;='PRE MAAS'!AO$1),'PRE MAAS'!AO$1,""),"")</f>
        <v/>
      </c>
    </row>
    <row r="17" spans="1:38">
      <c r="A17" s="95" t="str">
        <f>+IF(LEN(C17)&gt;5,IF((COUNTIF(J17:X17,'PRE MAAS'!N$1)+COUNTIF(J17:X17,'PRE MAAS'!N$1+1)+COUNTIF(J17:X17,'PRE MAAS'!N$1+2)+COUNTIF(J17:X17,'PRE MAAS'!N$1+3)+COUNTIF(J17:X17,'PRE MAAS'!N$1+4)+COUNTIF(J17:X17,'PRE MAAS'!N$1+5)+COUNTIF(J17:X17,'PRE MAAS'!N$1+6)+COUNTIF(J17:X17,'PRE MAAS'!N$1+7)+COUNTIF(J17:X17,'PRE MAAS'!N$1+8)+COUNTIF(J17:X17,'PRE MAAS'!N$1+9)+COUNTIF(J17:X17,'PRE MAAS'!N$1+10)+COUNTIF(J17:X17,'PRE MAAS'!N$1+11)+COUNTIF(J17:X17,'PRE MAAS'!N$1+12)+COUNTIF(J17:X17,'PRE MAAS'!N$1+13))&gt;0,"ACTIVA","REGISTRADA"),"")</f>
        <v/>
      </c>
      <c r="B17" s="96" t="str">
        <f>+IFERROR(VLOOKUP(C17,BD!$G$1:$I$501,3,0),"")</f>
        <v/>
      </c>
      <c r="C17" s="97"/>
      <c r="D17" s="98"/>
      <c r="E17" s="99"/>
      <c r="F17" s="100"/>
      <c r="G17" s="99"/>
      <c r="H17" s="100"/>
      <c r="I17" s="100"/>
      <c r="J17" s="101" t="str">
        <f t="shared" si="1"/>
        <v/>
      </c>
      <c r="K17" s="154" t="str">
        <f>+IF(LEN($C17)&gt;5,IF(AND($D17&lt;='PRE MAAS'!N$1,$J17&gt;='PRE MAAS'!N$1),'PRE MAAS'!N$1,""),"")</f>
        <v/>
      </c>
      <c r="L17" s="154" t="str">
        <f>+IF(LEN($C17)&gt;5,IF(AND($D17&lt;='PRE MAAS'!O$1,$J17&gt;='PRE MAAS'!O$1),'PRE MAAS'!O$1,""),"")</f>
        <v/>
      </c>
      <c r="M17" s="154" t="str">
        <f>+IF(LEN($C17)&gt;5,IF(AND($D17&lt;='PRE MAAS'!P$1,$J17&gt;='PRE MAAS'!P$1),'PRE MAAS'!P$1,""),"")</f>
        <v/>
      </c>
      <c r="N17" s="154" t="str">
        <f>+IF(LEN($C17)&gt;5,IF(AND($D17&lt;='PRE MAAS'!Q$1,$J17&gt;='PRE MAAS'!Q$1),'PRE MAAS'!Q$1,""),"")</f>
        <v/>
      </c>
      <c r="O17" s="154" t="str">
        <f>+IF(LEN($C17)&gt;5,IF(AND($D17&lt;='PRE MAAS'!R$1,$J17&gt;='PRE MAAS'!R$1),'PRE MAAS'!R$1,""),"")</f>
        <v/>
      </c>
      <c r="P17" s="154" t="str">
        <f>+IF(LEN($C17)&gt;5,IF(AND($D17&lt;='PRE MAAS'!S$1,$J17&gt;='PRE MAAS'!S$1),'PRE MAAS'!S$1,""),"")</f>
        <v/>
      </c>
      <c r="Q17" s="154" t="str">
        <f>+IF(LEN($C17)&gt;5,IF(AND($D17&lt;='PRE MAAS'!T$1,$J17&gt;='PRE MAAS'!T$1),'PRE MAAS'!T$1,""),"")</f>
        <v/>
      </c>
      <c r="R17" s="154" t="str">
        <f>+IF(LEN($C17)&gt;5,IF(AND($D17&lt;='PRE MAAS'!U$1,$J17&gt;='PRE MAAS'!U$1),'PRE MAAS'!U$1,""),"")</f>
        <v/>
      </c>
      <c r="S17" s="154" t="str">
        <f>+IF(LEN($C17)&gt;5,IF(AND($D17&lt;='PRE MAAS'!V$1,$J17&gt;='PRE MAAS'!V$1),'PRE MAAS'!V$1,""),"")</f>
        <v/>
      </c>
      <c r="T17" s="154" t="str">
        <f>+IF(LEN($C17)&gt;5,IF(AND($D17&lt;='PRE MAAS'!W$1,$J17&gt;='PRE MAAS'!W$1),'PRE MAAS'!W$1,""),"")</f>
        <v/>
      </c>
      <c r="U17" s="154" t="str">
        <f>+IF(LEN($C17)&gt;5,IF(AND($D17&lt;='PRE MAAS'!X$1,$J17&gt;='PRE MAAS'!X$1),'PRE MAAS'!X$1,""),"")</f>
        <v/>
      </c>
      <c r="V17" s="154" t="str">
        <f>+IF(LEN($C17)&gt;5,IF(AND($D17&lt;='PRE MAAS'!Y$1,$J17&gt;='PRE MAAS'!Y$1),'PRE MAAS'!Y$1,""),"")</f>
        <v/>
      </c>
      <c r="W17" s="154" t="str">
        <f>+IF(LEN($C17)&gt;5,IF(AND($D17&lt;='PRE MAAS'!Z$1,$J17&gt;='PRE MAAS'!Z$1),'PRE MAAS'!Z$1,""),"")</f>
        <v/>
      </c>
      <c r="X17" s="157" t="str">
        <f>+IF(LEN($C17)&gt;5,IF(AND($D17&lt;='PRE MAAS'!AA$1,$J17&gt;='PRE MAAS'!AA$1),'PRE MAAS'!AA$1,""),"")</f>
        <v/>
      </c>
      <c r="Y17" s="157" t="str">
        <f>+IF(LEN($C17)&gt;5,IF(AND($D17&lt;='PRE MAAS'!AB$1,$J17&gt;='PRE MAAS'!AB$1),'PRE MAAS'!AB$1,""),"")</f>
        <v/>
      </c>
      <c r="Z17" s="157" t="str">
        <f>+IF(LEN($C17)&gt;5,IF(AND($D17&lt;='PRE MAAS'!AC$1,$J17&gt;='PRE MAAS'!AC$1),'PRE MAAS'!AC$1,""),"")</f>
        <v/>
      </c>
      <c r="AA17" s="157" t="str">
        <f>+IF(LEN($C17)&gt;5,IF(AND($D17&lt;='PRE MAAS'!AD$1,$J17&gt;='PRE MAAS'!AD$1),'PRE MAAS'!AD$1,""),"")</f>
        <v/>
      </c>
      <c r="AB17" s="157" t="str">
        <f>+IF(LEN($C17)&gt;5,IF(AND($D17&lt;='PRE MAAS'!AE$1,$J17&gt;='PRE MAAS'!AE$1),'PRE MAAS'!AE$1,""),"")</f>
        <v/>
      </c>
      <c r="AC17" s="157" t="str">
        <f>+IF(LEN($C17)&gt;5,IF(AND($D17&lt;='PRE MAAS'!AF$1,$J17&gt;='PRE MAAS'!AF$1),'PRE MAAS'!AF$1,""),"")</f>
        <v/>
      </c>
      <c r="AD17" s="157" t="str">
        <f>+IF(LEN($C17)&gt;5,IF(AND($D17&lt;='PRE MAAS'!AG$1,$J17&gt;='PRE MAAS'!AG$1),'PRE MAAS'!AG$1,""),"")</f>
        <v/>
      </c>
      <c r="AE17" s="157" t="str">
        <f>+IF(LEN($C17)&gt;5,IF(AND($D17&lt;='PRE MAAS'!AH$1,$J17&gt;='PRE MAAS'!AH$1),'PRE MAAS'!AH$1,""),"")</f>
        <v/>
      </c>
      <c r="AF17" s="157" t="str">
        <f>+IF(LEN($C17)&gt;5,IF(AND($D17&lt;='PRE MAAS'!AI$1,$J17&gt;='PRE MAAS'!AI$1),'PRE MAAS'!AI$1,""),"")</f>
        <v/>
      </c>
      <c r="AG17" s="157" t="str">
        <f>+IF(LEN($C17)&gt;5,IF(AND($D17&lt;='PRE MAAS'!AJ$1,$J17&gt;='PRE MAAS'!AJ$1),'PRE MAAS'!AJ$1,""),"")</f>
        <v/>
      </c>
      <c r="AH17" s="157" t="str">
        <f>+IF(LEN($C17)&gt;5,IF(AND($D17&lt;='PRE MAAS'!AK$1,$J17&gt;='PRE MAAS'!AK$1),'PRE MAAS'!AK$1,""),"")</f>
        <v/>
      </c>
      <c r="AI17" s="157" t="str">
        <f>+IF(LEN($C17)&gt;5,IF(AND($D17&lt;='PRE MAAS'!AL$1,$J17&gt;='PRE MAAS'!AL$1),'PRE MAAS'!AL$1,""),"")</f>
        <v/>
      </c>
      <c r="AJ17" s="157" t="str">
        <f>+IF(LEN($C17)&gt;5,IF(AND($D17&lt;='PRE MAAS'!AM$1,$J17&gt;='PRE MAAS'!AM$1),'PRE MAAS'!AM$1,""),"")</f>
        <v/>
      </c>
      <c r="AK17" s="157" t="str">
        <f>+IF(LEN($C17)&gt;5,IF(AND($D17&lt;='PRE MAAS'!AN$1,$J17&gt;='PRE MAAS'!AN$1),'PRE MAAS'!AN$1,""),"")</f>
        <v/>
      </c>
      <c r="AL17" s="157" t="str">
        <f>+IF(LEN($C17)&gt;5,IF(AND($D17&lt;='PRE MAAS'!AO$1,$J17&gt;='PRE MAAS'!AO$1),'PRE MAAS'!AO$1,""),"")</f>
        <v/>
      </c>
    </row>
    <row r="18" spans="1:38">
      <c r="A18" s="95" t="str">
        <f>+IF(LEN(C18)&gt;5,IF((COUNTIF(J18:X18,'PRE MAAS'!N$1)+COUNTIF(J18:X18,'PRE MAAS'!N$1+1)+COUNTIF(J18:X18,'PRE MAAS'!N$1+2)+COUNTIF(J18:X18,'PRE MAAS'!N$1+3)+COUNTIF(J18:X18,'PRE MAAS'!N$1+4)+COUNTIF(J18:X18,'PRE MAAS'!N$1+5)+COUNTIF(J18:X18,'PRE MAAS'!N$1+6)+COUNTIF(J18:X18,'PRE MAAS'!N$1+7)+COUNTIF(J18:X18,'PRE MAAS'!N$1+8)+COUNTIF(J18:X18,'PRE MAAS'!N$1+9)+COUNTIF(J18:X18,'PRE MAAS'!N$1+10)+COUNTIF(J18:X18,'PRE MAAS'!N$1+11)+COUNTIF(J18:X18,'PRE MAAS'!N$1+12)+COUNTIF(J18:X18,'PRE MAAS'!N$1+13))&gt;0,"ACTIVA","REGISTRADA"),"")</f>
        <v/>
      </c>
      <c r="B18" s="96" t="str">
        <f>+IFERROR(VLOOKUP(C18,BD!$G$1:$I$501,3,0),"")</f>
        <v/>
      </c>
      <c r="C18" s="97"/>
      <c r="D18" s="98"/>
      <c r="E18" s="99"/>
      <c r="F18" s="100"/>
      <c r="G18" s="99"/>
      <c r="H18" s="100"/>
      <c r="I18" s="100"/>
      <c r="J18" s="101" t="str">
        <f t="shared" si="1"/>
        <v/>
      </c>
      <c r="K18" s="154" t="str">
        <f>+IF(LEN($C18)&gt;5,IF(AND($D18&lt;='PRE MAAS'!N$1,$J18&gt;='PRE MAAS'!N$1),'PRE MAAS'!N$1,""),"")</f>
        <v/>
      </c>
      <c r="L18" s="154" t="str">
        <f>+IF(LEN($C18)&gt;5,IF(AND($D18&lt;='PRE MAAS'!O$1,$J18&gt;='PRE MAAS'!O$1),'PRE MAAS'!O$1,""),"")</f>
        <v/>
      </c>
      <c r="M18" s="154" t="str">
        <f>+IF(LEN($C18)&gt;5,IF(AND($D18&lt;='PRE MAAS'!P$1,$J18&gt;='PRE MAAS'!P$1),'PRE MAAS'!P$1,""),"")</f>
        <v/>
      </c>
      <c r="N18" s="154" t="str">
        <f>+IF(LEN($C18)&gt;5,IF(AND($D18&lt;='PRE MAAS'!Q$1,$J18&gt;='PRE MAAS'!Q$1),'PRE MAAS'!Q$1,""),"")</f>
        <v/>
      </c>
      <c r="O18" s="154" t="str">
        <f>+IF(LEN($C18)&gt;5,IF(AND($D18&lt;='PRE MAAS'!R$1,$J18&gt;='PRE MAAS'!R$1),'PRE MAAS'!R$1,""),"")</f>
        <v/>
      </c>
      <c r="P18" s="154" t="str">
        <f>+IF(LEN($C18)&gt;5,IF(AND($D18&lt;='PRE MAAS'!S$1,$J18&gt;='PRE MAAS'!S$1),'PRE MAAS'!S$1,""),"")</f>
        <v/>
      </c>
      <c r="Q18" s="154" t="str">
        <f>+IF(LEN($C18)&gt;5,IF(AND($D18&lt;='PRE MAAS'!T$1,$J18&gt;='PRE MAAS'!T$1),'PRE MAAS'!T$1,""),"")</f>
        <v/>
      </c>
      <c r="R18" s="154" t="str">
        <f>+IF(LEN($C18)&gt;5,IF(AND($D18&lt;='PRE MAAS'!U$1,$J18&gt;='PRE MAAS'!U$1),'PRE MAAS'!U$1,""),"")</f>
        <v/>
      </c>
      <c r="S18" s="154" t="str">
        <f>+IF(LEN($C18)&gt;5,IF(AND($D18&lt;='PRE MAAS'!V$1,$J18&gt;='PRE MAAS'!V$1),'PRE MAAS'!V$1,""),"")</f>
        <v/>
      </c>
      <c r="T18" s="154" t="str">
        <f>+IF(LEN($C18)&gt;5,IF(AND($D18&lt;='PRE MAAS'!W$1,$J18&gt;='PRE MAAS'!W$1),'PRE MAAS'!W$1,""),"")</f>
        <v/>
      </c>
      <c r="U18" s="154" t="str">
        <f>+IF(LEN($C18)&gt;5,IF(AND($D18&lt;='PRE MAAS'!X$1,$J18&gt;='PRE MAAS'!X$1),'PRE MAAS'!X$1,""),"")</f>
        <v/>
      </c>
      <c r="V18" s="154" t="str">
        <f>+IF(LEN($C18)&gt;5,IF(AND($D18&lt;='PRE MAAS'!Y$1,$J18&gt;='PRE MAAS'!Y$1),'PRE MAAS'!Y$1,""),"")</f>
        <v/>
      </c>
      <c r="W18" s="154" t="str">
        <f>+IF(LEN($C18)&gt;5,IF(AND($D18&lt;='PRE MAAS'!Z$1,$J18&gt;='PRE MAAS'!Z$1),'PRE MAAS'!Z$1,""),"")</f>
        <v/>
      </c>
      <c r="X18" s="157" t="str">
        <f>+IF(LEN($C18)&gt;5,IF(AND($D18&lt;='PRE MAAS'!AA$1,$J18&gt;='PRE MAAS'!AA$1),'PRE MAAS'!AA$1,""),"")</f>
        <v/>
      </c>
      <c r="Y18" s="157" t="str">
        <f>+IF(LEN($C18)&gt;5,IF(AND($D18&lt;='PRE MAAS'!AB$1,$J18&gt;='PRE MAAS'!AB$1),'PRE MAAS'!AB$1,""),"")</f>
        <v/>
      </c>
      <c r="Z18" s="157" t="str">
        <f>+IF(LEN($C18)&gt;5,IF(AND($D18&lt;='PRE MAAS'!AC$1,$J18&gt;='PRE MAAS'!AC$1),'PRE MAAS'!AC$1,""),"")</f>
        <v/>
      </c>
      <c r="AA18" s="157" t="str">
        <f>+IF(LEN($C18)&gt;5,IF(AND($D18&lt;='PRE MAAS'!AD$1,$J18&gt;='PRE MAAS'!AD$1),'PRE MAAS'!AD$1,""),"")</f>
        <v/>
      </c>
      <c r="AB18" s="157" t="str">
        <f>+IF(LEN($C18)&gt;5,IF(AND($D18&lt;='PRE MAAS'!AE$1,$J18&gt;='PRE MAAS'!AE$1),'PRE MAAS'!AE$1,""),"")</f>
        <v/>
      </c>
      <c r="AC18" s="157" t="str">
        <f>+IF(LEN($C18)&gt;5,IF(AND($D18&lt;='PRE MAAS'!AF$1,$J18&gt;='PRE MAAS'!AF$1),'PRE MAAS'!AF$1,""),"")</f>
        <v/>
      </c>
      <c r="AD18" s="157" t="str">
        <f>+IF(LEN($C18)&gt;5,IF(AND($D18&lt;='PRE MAAS'!AG$1,$J18&gt;='PRE MAAS'!AG$1),'PRE MAAS'!AG$1,""),"")</f>
        <v/>
      </c>
      <c r="AE18" s="157" t="str">
        <f>+IF(LEN($C18)&gt;5,IF(AND($D18&lt;='PRE MAAS'!AH$1,$J18&gt;='PRE MAAS'!AH$1),'PRE MAAS'!AH$1,""),"")</f>
        <v/>
      </c>
      <c r="AF18" s="157" t="str">
        <f>+IF(LEN($C18)&gt;5,IF(AND($D18&lt;='PRE MAAS'!AI$1,$J18&gt;='PRE MAAS'!AI$1),'PRE MAAS'!AI$1,""),"")</f>
        <v/>
      </c>
      <c r="AG18" s="157" t="str">
        <f>+IF(LEN($C18)&gt;5,IF(AND($D18&lt;='PRE MAAS'!AJ$1,$J18&gt;='PRE MAAS'!AJ$1),'PRE MAAS'!AJ$1,""),"")</f>
        <v/>
      </c>
      <c r="AH18" s="157" t="str">
        <f>+IF(LEN($C18)&gt;5,IF(AND($D18&lt;='PRE MAAS'!AK$1,$J18&gt;='PRE MAAS'!AK$1),'PRE MAAS'!AK$1,""),"")</f>
        <v/>
      </c>
      <c r="AI18" s="157" t="str">
        <f>+IF(LEN($C18)&gt;5,IF(AND($D18&lt;='PRE MAAS'!AL$1,$J18&gt;='PRE MAAS'!AL$1),'PRE MAAS'!AL$1,""),"")</f>
        <v/>
      </c>
      <c r="AJ18" s="157" t="str">
        <f>+IF(LEN($C18)&gt;5,IF(AND($D18&lt;='PRE MAAS'!AM$1,$J18&gt;='PRE MAAS'!AM$1),'PRE MAAS'!AM$1,""),"")</f>
        <v/>
      </c>
      <c r="AK18" s="157" t="str">
        <f>+IF(LEN($C18)&gt;5,IF(AND($D18&lt;='PRE MAAS'!AN$1,$J18&gt;='PRE MAAS'!AN$1),'PRE MAAS'!AN$1,""),"")</f>
        <v/>
      </c>
      <c r="AL18" s="157" t="str">
        <f>+IF(LEN($C18)&gt;5,IF(AND($D18&lt;='PRE MAAS'!AO$1,$J18&gt;='PRE MAAS'!AO$1),'PRE MAAS'!AO$1,""),"")</f>
        <v/>
      </c>
    </row>
    <row r="19" spans="1:38">
      <c r="A19" s="95" t="str">
        <f>+IF(LEN(C19)&gt;5,IF((COUNTIF(J19:X19,'PRE MAAS'!N$1)+COUNTIF(J19:X19,'PRE MAAS'!N$1+1)+COUNTIF(J19:X19,'PRE MAAS'!N$1+2)+COUNTIF(J19:X19,'PRE MAAS'!N$1+3)+COUNTIF(J19:X19,'PRE MAAS'!N$1+4)+COUNTIF(J19:X19,'PRE MAAS'!N$1+5)+COUNTIF(J19:X19,'PRE MAAS'!N$1+6)+COUNTIF(J19:X19,'PRE MAAS'!N$1+7)+COUNTIF(J19:X19,'PRE MAAS'!N$1+8)+COUNTIF(J19:X19,'PRE MAAS'!N$1+9)+COUNTIF(J19:X19,'PRE MAAS'!N$1+10)+COUNTIF(J19:X19,'PRE MAAS'!N$1+11)+COUNTIF(J19:X19,'PRE MAAS'!N$1+12)+COUNTIF(J19:X19,'PRE MAAS'!N$1+13))&gt;0,"ACTIVA","REGISTRADA"),"")</f>
        <v/>
      </c>
      <c r="B19" s="96" t="str">
        <f>+IFERROR(VLOOKUP(C19,BD!$G$1:$I$501,3,0),"")</f>
        <v/>
      </c>
      <c r="C19" s="97"/>
      <c r="D19" s="98"/>
      <c r="E19" s="99"/>
      <c r="F19" s="100"/>
      <c r="G19" s="99"/>
      <c r="H19" s="100"/>
      <c r="I19" s="100"/>
      <c r="J19" s="101" t="str">
        <f t="shared" si="1"/>
        <v/>
      </c>
      <c r="K19" s="154" t="str">
        <f>+IF(LEN($C19)&gt;5,IF(AND($D19&lt;='PRE MAAS'!N$1,$J19&gt;='PRE MAAS'!N$1),'PRE MAAS'!N$1,""),"")</f>
        <v/>
      </c>
      <c r="L19" s="154" t="str">
        <f>+IF(LEN($C19)&gt;5,IF(AND($D19&lt;='PRE MAAS'!O$1,$J19&gt;='PRE MAAS'!O$1),'PRE MAAS'!O$1,""),"")</f>
        <v/>
      </c>
      <c r="M19" s="154" t="str">
        <f>+IF(LEN($C19)&gt;5,IF(AND($D19&lt;='PRE MAAS'!P$1,$J19&gt;='PRE MAAS'!P$1),'PRE MAAS'!P$1,""),"")</f>
        <v/>
      </c>
      <c r="N19" s="154" t="str">
        <f>+IF(LEN($C19)&gt;5,IF(AND($D19&lt;='PRE MAAS'!Q$1,$J19&gt;='PRE MAAS'!Q$1),'PRE MAAS'!Q$1,""),"")</f>
        <v/>
      </c>
      <c r="O19" s="154" t="str">
        <f>+IF(LEN($C19)&gt;5,IF(AND($D19&lt;='PRE MAAS'!R$1,$J19&gt;='PRE MAAS'!R$1),'PRE MAAS'!R$1,""),"")</f>
        <v/>
      </c>
      <c r="P19" s="154" t="str">
        <f>+IF(LEN($C19)&gt;5,IF(AND($D19&lt;='PRE MAAS'!S$1,$J19&gt;='PRE MAAS'!S$1),'PRE MAAS'!S$1,""),"")</f>
        <v/>
      </c>
      <c r="Q19" s="154" t="str">
        <f>+IF(LEN($C19)&gt;5,IF(AND($D19&lt;='PRE MAAS'!T$1,$J19&gt;='PRE MAAS'!T$1),'PRE MAAS'!T$1,""),"")</f>
        <v/>
      </c>
      <c r="R19" s="154" t="str">
        <f>+IF(LEN($C19)&gt;5,IF(AND($D19&lt;='PRE MAAS'!U$1,$J19&gt;='PRE MAAS'!U$1),'PRE MAAS'!U$1,""),"")</f>
        <v/>
      </c>
      <c r="S19" s="154" t="str">
        <f>+IF(LEN($C19)&gt;5,IF(AND($D19&lt;='PRE MAAS'!V$1,$J19&gt;='PRE MAAS'!V$1),'PRE MAAS'!V$1,""),"")</f>
        <v/>
      </c>
      <c r="T19" s="154" t="str">
        <f>+IF(LEN($C19)&gt;5,IF(AND($D19&lt;='PRE MAAS'!W$1,$J19&gt;='PRE MAAS'!W$1),'PRE MAAS'!W$1,""),"")</f>
        <v/>
      </c>
      <c r="U19" s="154" t="str">
        <f>+IF(LEN($C19)&gt;5,IF(AND($D19&lt;='PRE MAAS'!X$1,$J19&gt;='PRE MAAS'!X$1),'PRE MAAS'!X$1,""),"")</f>
        <v/>
      </c>
      <c r="V19" s="154" t="str">
        <f>+IF(LEN($C19)&gt;5,IF(AND($D19&lt;='PRE MAAS'!Y$1,$J19&gt;='PRE MAAS'!Y$1),'PRE MAAS'!Y$1,""),"")</f>
        <v/>
      </c>
      <c r="W19" s="154" t="str">
        <f>+IF(LEN($C19)&gt;5,IF(AND($D19&lt;='PRE MAAS'!Z$1,$J19&gt;='PRE MAAS'!Z$1),'PRE MAAS'!Z$1,""),"")</f>
        <v/>
      </c>
      <c r="X19" s="157" t="str">
        <f>+IF(LEN($C19)&gt;5,IF(AND($D19&lt;='PRE MAAS'!AA$1,$J19&gt;='PRE MAAS'!AA$1),'PRE MAAS'!AA$1,""),"")</f>
        <v/>
      </c>
      <c r="Y19" s="157" t="str">
        <f>+IF(LEN($C19)&gt;5,IF(AND($D19&lt;='PRE MAAS'!AB$1,$J19&gt;='PRE MAAS'!AB$1),'PRE MAAS'!AB$1,""),"")</f>
        <v/>
      </c>
      <c r="Z19" s="157" t="str">
        <f>+IF(LEN($C19)&gt;5,IF(AND($D19&lt;='PRE MAAS'!AC$1,$J19&gt;='PRE MAAS'!AC$1),'PRE MAAS'!AC$1,""),"")</f>
        <v/>
      </c>
      <c r="AA19" s="157" t="str">
        <f>+IF(LEN($C19)&gt;5,IF(AND($D19&lt;='PRE MAAS'!AD$1,$J19&gt;='PRE MAAS'!AD$1),'PRE MAAS'!AD$1,""),"")</f>
        <v/>
      </c>
      <c r="AB19" s="157" t="str">
        <f>+IF(LEN($C19)&gt;5,IF(AND($D19&lt;='PRE MAAS'!AE$1,$J19&gt;='PRE MAAS'!AE$1),'PRE MAAS'!AE$1,""),"")</f>
        <v/>
      </c>
      <c r="AC19" s="157" t="str">
        <f>+IF(LEN($C19)&gt;5,IF(AND($D19&lt;='PRE MAAS'!AF$1,$J19&gt;='PRE MAAS'!AF$1),'PRE MAAS'!AF$1,""),"")</f>
        <v/>
      </c>
      <c r="AD19" s="157" t="str">
        <f>+IF(LEN($C19)&gt;5,IF(AND($D19&lt;='PRE MAAS'!AG$1,$J19&gt;='PRE MAAS'!AG$1),'PRE MAAS'!AG$1,""),"")</f>
        <v/>
      </c>
      <c r="AE19" s="157" t="str">
        <f>+IF(LEN($C19)&gt;5,IF(AND($D19&lt;='PRE MAAS'!AH$1,$J19&gt;='PRE MAAS'!AH$1),'PRE MAAS'!AH$1,""),"")</f>
        <v/>
      </c>
      <c r="AF19" s="157" t="str">
        <f>+IF(LEN($C19)&gt;5,IF(AND($D19&lt;='PRE MAAS'!AI$1,$J19&gt;='PRE MAAS'!AI$1),'PRE MAAS'!AI$1,""),"")</f>
        <v/>
      </c>
      <c r="AG19" s="157" t="str">
        <f>+IF(LEN($C19)&gt;5,IF(AND($D19&lt;='PRE MAAS'!AJ$1,$J19&gt;='PRE MAAS'!AJ$1),'PRE MAAS'!AJ$1,""),"")</f>
        <v/>
      </c>
      <c r="AH19" s="157" t="str">
        <f>+IF(LEN($C19)&gt;5,IF(AND($D19&lt;='PRE MAAS'!AK$1,$J19&gt;='PRE MAAS'!AK$1),'PRE MAAS'!AK$1,""),"")</f>
        <v/>
      </c>
      <c r="AI19" s="157" t="str">
        <f>+IF(LEN($C19)&gt;5,IF(AND($D19&lt;='PRE MAAS'!AL$1,$J19&gt;='PRE MAAS'!AL$1),'PRE MAAS'!AL$1,""),"")</f>
        <v/>
      </c>
      <c r="AJ19" s="157" t="str">
        <f>+IF(LEN($C19)&gt;5,IF(AND($D19&lt;='PRE MAAS'!AM$1,$J19&gt;='PRE MAAS'!AM$1),'PRE MAAS'!AM$1,""),"")</f>
        <v/>
      </c>
      <c r="AK19" s="157" t="str">
        <f>+IF(LEN($C19)&gt;5,IF(AND($D19&lt;='PRE MAAS'!AN$1,$J19&gt;='PRE MAAS'!AN$1),'PRE MAAS'!AN$1,""),"")</f>
        <v/>
      </c>
      <c r="AL19" s="157" t="str">
        <f>+IF(LEN($C19)&gt;5,IF(AND($D19&lt;='PRE MAAS'!AO$1,$J19&gt;='PRE MAAS'!AO$1),'PRE MAAS'!AO$1,""),"")</f>
        <v/>
      </c>
    </row>
    <row r="20" spans="1:38">
      <c r="A20" s="95" t="str">
        <f>+IF(LEN(C20)&gt;5,IF((COUNTIF(J20:X20,'PRE MAAS'!N$1)+COUNTIF(J20:X20,'PRE MAAS'!N$1+1)+COUNTIF(J20:X20,'PRE MAAS'!N$1+2)+COUNTIF(J20:X20,'PRE MAAS'!N$1+3)+COUNTIF(J20:X20,'PRE MAAS'!N$1+4)+COUNTIF(J20:X20,'PRE MAAS'!N$1+5)+COUNTIF(J20:X20,'PRE MAAS'!N$1+6)+COUNTIF(J20:X20,'PRE MAAS'!N$1+7)+COUNTIF(J20:X20,'PRE MAAS'!N$1+8)+COUNTIF(J20:X20,'PRE MAAS'!N$1+9)+COUNTIF(J20:X20,'PRE MAAS'!N$1+10)+COUNTIF(J20:X20,'PRE MAAS'!N$1+11)+COUNTIF(J20:X20,'PRE MAAS'!N$1+12)+COUNTIF(J20:X20,'PRE MAAS'!N$1+13))&gt;0,"ACTIVA","REGISTRADA"),"")</f>
        <v/>
      </c>
      <c r="B20" s="96" t="str">
        <f>+IFERROR(VLOOKUP(C20,BD!$G$1:$I$501,3,0),"")</f>
        <v/>
      </c>
      <c r="C20" s="97"/>
      <c r="D20" s="98"/>
      <c r="E20" s="99"/>
      <c r="F20" s="100"/>
      <c r="G20" s="99"/>
      <c r="H20" s="100"/>
      <c r="I20" s="100"/>
      <c r="J20" s="101" t="str">
        <f t="shared" si="1"/>
        <v/>
      </c>
      <c r="K20" s="154" t="str">
        <f>+IF(LEN($C20)&gt;5,IF(AND($D20&lt;='PRE MAAS'!N$1,$J20&gt;='PRE MAAS'!N$1),'PRE MAAS'!N$1,""),"")</f>
        <v/>
      </c>
      <c r="L20" s="154" t="str">
        <f>+IF(LEN($C20)&gt;5,IF(AND($D20&lt;='PRE MAAS'!O$1,$J20&gt;='PRE MAAS'!O$1),'PRE MAAS'!O$1,""),"")</f>
        <v/>
      </c>
      <c r="M20" s="154" t="str">
        <f>+IF(LEN($C20)&gt;5,IF(AND($D20&lt;='PRE MAAS'!P$1,$J20&gt;='PRE MAAS'!P$1),'PRE MAAS'!P$1,""),"")</f>
        <v/>
      </c>
      <c r="N20" s="154" t="str">
        <f>+IF(LEN($C20)&gt;5,IF(AND($D20&lt;='PRE MAAS'!Q$1,$J20&gt;='PRE MAAS'!Q$1),'PRE MAAS'!Q$1,""),"")</f>
        <v/>
      </c>
      <c r="O20" s="154" t="str">
        <f>+IF(LEN($C20)&gt;5,IF(AND($D20&lt;='PRE MAAS'!R$1,$J20&gt;='PRE MAAS'!R$1),'PRE MAAS'!R$1,""),"")</f>
        <v/>
      </c>
      <c r="P20" s="154" t="str">
        <f>+IF(LEN($C20)&gt;5,IF(AND($D20&lt;='PRE MAAS'!S$1,$J20&gt;='PRE MAAS'!S$1),'PRE MAAS'!S$1,""),"")</f>
        <v/>
      </c>
      <c r="Q20" s="154" t="str">
        <f>+IF(LEN($C20)&gt;5,IF(AND($D20&lt;='PRE MAAS'!T$1,$J20&gt;='PRE MAAS'!T$1),'PRE MAAS'!T$1,""),"")</f>
        <v/>
      </c>
      <c r="R20" s="154" t="str">
        <f>+IF(LEN($C20)&gt;5,IF(AND($D20&lt;='PRE MAAS'!U$1,$J20&gt;='PRE MAAS'!U$1),'PRE MAAS'!U$1,""),"")</f>
        <v/>
      </c>
      <c r="S20" s="154" t="str">
        <f>+IF(LEN($C20)&gt;5,IF(AND($D20&lt;='PRE MAAS'!V$1,$J20&gt;='PRE MAAS'!V$1),'PRE MAAS'!V$1,""),"")</f>
        <v/>
      </c>
      <c r="T20" s="154" t="str">
        <f>+IF(LEN($C20)&gt;5,IF(AND($D20&lt;='PRE MAAS'!W$1,$J20&gt;='PRE MAAS'!W$1),'PRE MAAS'!W$1,""),"")</f>
        <v/>
      </c>
      <c r="U20" s="154" t="str">
        <f>+IF(LEN($C20)&gt;5,IF(AND($D20&lt;='PRE MAAS'!X$1,$J20&gt;='PRE MAAS'!X$1),'PRE MAAS'!X$1,""),"")</f>
        <v/>
      </c>
      <c r="V20" s="154" t="str">
        <f>+IF(LEN($C20)&gt;5,IF(AND($D20&lt;='PRE MAAS'!Y$1,$J20&gt;='PRE MAAS'!Y$1),'PRE MAAS'!Y$1,""),"")</f>
        <v/>
      </c>
      <c r="W20" s="154" t="str">
        <f>+IF(LEN($C20)&gt;5,IF(AND($D20&lt;='PRE MAAS'!Z$1,$J20&gt;='PRE MAAS'!Z$1),'PRE MAAS'!Z$1,""),"")</f>
        <v/>
      </c>
      <c r="X20" s="157" t="str">
        <f>+IF(LEN($C20)&gt;5,IF(AND($D20&lt;='PRE MAAS'!AA$1,$J20&gt;='PRE MAAS'!AA$1),'PRE MAAS'!AA$1,""),"")</f>
        <v/>
      </c>
      <c r="Y20" s="157" t="str">
        <f>+IF(LEN($C20)&gt;5,IF(AND($D20&lt;='PRE MAAS'!AB$1,$J20&gt;='PRE MAAS'!AB$1),'PRE MAAS'!AB$1,""),"")</f>
        <v/>
      </c>
      <c r="Z20" s="157" t="str">
        <f>+IF(LEN($C20)&gt;5,IF(AND($D20&lt;='PRE MAAS'!AC$1,$J20&gt;='PRE MAAS'!AC$1),'PRE MAAS'!AC$1,""),"")</f>
        <v/>
      </c>
      <c r="AA20" s="157" t="str">
        <f>+IF(LEN($C20)&gt;5,IF(AND($D20&lt;='PRE MAAS'!AD$1,$J20&gt;='PRE MAAS'!AD$1),'PRE MAAS'!AD$1,""),"")</f>
        <v/>
      </c>
      <c r="AB20" s="157" t="str">
        <f>+IF(LEN($C20)&gt;5,IF(AND($D20&lt;='PRE MAAS'!AE$1,$J20&gt;='PRE MAAS'!AE$1),'PRE MAAS'!AE$1,""),"")</f>
        <v/>
      </c>
      <c r="AC20" s="157" t="str">
        <f>+IF(LEN($C20)&gt;5,IF(AND($D20&lt;='PRE MAAS'!AF$1,$J20&gt;='PRE MAAS'!AF$1),'PRE MAAS'!AF$1,""),"")</f>
        <v/>
      </c>
      <c r="AD20" s="157" t="str">
        <f>+IF(LEN($C20)&gt;5,IF(AND($D20&lt;='PRE MAAS'!AG$1,$J20&gt;='PRE MAAS'!AG$1),'PRE MAAS'!AG$1,""),"")</f>
        <v/>
      </c>
      <c r="AE20" s="157" t="str">
        <f>+IF(LEN($C20)&gt;5,IF(AND($D20&lt;='PRE MAAS'!AH$1,$J20&gt;='PRE MAAS'!AH$1),'PRE MAAS'!AH$1,""),"")</f>
        <v/>
      </c>
      <c r="AF20" s="157" t="str">
        <f>+IF(LEN($C20)&gt;5,IF(AND($D20&lt;='PRE MAAS'!AI$1,$J20&gt;='PRE MAAS'!AI$1),'PRE MAAS'!AI$1,""),"")</f>
        <v/>
      </c>
      <c r="AG20" s="157" t="str">
        <f>+IF(LEN($C20)&gt;5,IF(AND($D20&lt;='PRE MAAS'!AJ$1,$J20&gt;='PRE MAAS'!AJ$1),'PRE MAAS'!AJ$1,""),"")</f>
        <v/>
      </c>
      <c r="AH20" s="157" t="str">
        <f>+IF(LEN($C20)&gt;5,IF(AND($D20&lt;='PRE MAAS'!AK$1,$J20&gt;='PRE MAAS'!AK$1),'PRE MAAS'!AK$1,""),"")</f>
        <v/>
      </c>
      <c r="AI20" s="157" t="str">
        <f>+IF(LEN($C20)&gt;5,IF(AND($D20&lt;='PRE MAAS'!AL$1,$J20&gt;='PRE MAAS'!AL$1),'PRE MAAS'!AL$1,""),"")</f>
        <v/>
      </c>
      <c r="AJ20" s="157" t="str">
        <f>+IF(LEN($C20)&gt;5,IF(AND($D20&lt;='PRE MAAS'!AM$1,$J20&gt;='PRE MAAS'!AM$1),'PRE MAAS'!AM$1,""),"")</f>
        <v/>
      </c>
      <c r="AK20" s="157" t="str">
        <f>+IF(LEN($C20)&gt;5,IF(AND($D20&lt;='PRE MAAS'!AN$1,$J20&gt;='PRE MAAS'!AN$1),'PRE MAAS'!AN$1,""),"")</f>
        <v/>
      </c>
      <c r="AL20" s="157" t="str">
        <f>+IF(LEN($C20)&gt;5,IF(AND($D20&lt;='PRE MAAS'!AO$1,$J20&gt;='PRE MAAS'!AO$1),'PRE MAAS'!AO$1,""),"")</f>
        <v/>
      </c>
    </row>
    <row r="21" spans="1:38">
      <c r="A21" s="95" t="str">
        <f>+IF(LEN(C21)&gt;5,IF((COUNTIF(J21:X21,'PRE MAAS'!N$1)+COUNTIF(J21:X21,'PRE MAAS'!N$1+1)+COUNTIF(J21:X21,'PRE MAAS'!N$1+2)+COUNTIF(J21:X21,'PRE MAAS'!N$1+3)+COUNTIF(J21:X21,'PRE MAAS'!N$1+4)+COUNTIF(J21:X21,'PRE MAAS'!N$1+5)+COUNTIF(J21:X21,'PRE MAAS'!N$1+6)+COUNTIF(J21:X21,'PRE MAAS'!N$1+7)+COUNTIF(J21:X21,'PRE MAAS'!N$1+8)+COUNTIF(J21:X21,'PRE MAAS'!N$1+9)+COUNTIF(J21:X21,'PRE MAAS'!N$1+10)+COUNTIF(J21:X21,'PRE MAAS'!N$1+11)+COUNTIF(J21:X21,'PRE MAAS'!N$1+12)+COUNTIF(J21:X21,'PRE MAAS'!N$1+13))&gt;0,"ACTIVA","REGISTRADA"),"")</f>
        <v/>
      </c>
      <c r="B21" s="96" t="str">
        <f>+IFERROR(VLOOKUP(C21,BD!$G$1:$I$501,3,0),"")</f>
        <v/>
      </c>
      <c r="C21" s="97"/>
      <c r="D21" s="98"/>
      <c r="E21" s="99"/>
      <c r="F21" s="100"/>
      <c r="G21" s="99"/>
      <c r="H21" s="100"/>
      <c r="I21" s="100"/>
      <c r="J21" s="101" t="str">
        <f t="shared" si="1"/>
        <v/>
      </c>
      <c r="K21" s="154" t="str">
        <f>+IF(LEN($C21)&gt;5,IF(AND($D21&lt;='PRE MAAS'!N$1,$J21&gt;='PRE MAAS'!N$1),'PRE MAAS'!N$1,""),"")</f>
        <v/>
      </c>
      <c r="L21" s="154" t="str">
        <f>+IF(LEN($C21)&gt;5,IF(AND($D21&lt;='PRE MAAS'!O$1,$J21&gt;='PRE MAAS'!O$1),'PRE MAAS'!O$1,""),"")</f>
        <v/>
      </c>
      <c r="M21" s="154" t="str">
        <f>+IF(LEN($C21)&gt;5,IF(AND($D21&lt;='PRE MAAS'!P$1,$J21&gt;='PRE MAAS'!P$1),'PRE MAAS'!P$1,""),"")</f>
        <v/>
      </c>
      <c r="N21" s="154" t="str">
        <f>+IF(LEN($C21)&gt;5,IF(AND($D21&lt;='PRE MAAS'!Q$1,$J21&gt;='PRE MAAS'!Q$1),'PRE MAAS'!Q$1,""),"")</f>
        <v/>
      </c>
      <c r="O21" s="154" t="str">
        <f>+IF(LEN($C21)&gt;5,IF(AND($D21&lt;='PRE MAAS'!R$1,$J21&gt;='PRE MAAS'!R$1),'PRE MAAS'!R$1,""),"")</f>
        <v/>
      </c>
      <c r="P21" s="154" t="str">
        <f>+IF(LEN($C21)&gt;5,IF(AND($D21&lt;='PRE MAAS'!S$1,$J21&gt;='PRE MAAS'!S$1),'PRE MAAS'!S$1,""),"")</f>
        <v/>
      </c>
      <c r="Q21" s="154" t="str">
        <f>+IF(LEN($C21)&gt;5,IF(AND($D21&lt;='PRE MAAS'!T$1,$J21&gt;='PRE MAAS'!T$1),'PRE MAAS'!T$1,""),"")</f>
        <v/>
      </c>
      <c r="R21" s="154" t="str">
        <f>+IF(LEN($C21)&gt;5,IF(AND($D21&lt;='PRE MAAS'!U$1,$J21&gt;='PRE MAAS'!U$1),'PRE MAAS'!U$1,""),"")</f>
        <v/>
      </c>
      <c r="S21" s="154" t="str">
        <f>+IF(LEN($C21)&gt;5,IF(AND($D21&lt;='PRE MAAS'!V$1,$J21&gt;='PRE MAAS'!V$1),'PRE MAAS'!V$1,""),"")</f>
        <v/>
      </c>
      <c r="T21" s="154" t="str">
        <f>+IF(LEN($C21)&gt;5,IF(AND($D21&lt;='PRE MAAS'!W$1,$J21&gt;='PRE MAAS'!W$1),'PRE MAAS'!W$1,""),"")</f>
        <v/>
      </c>
      <c r="U21" s="154" t="str">
        <f>+IF(LEN($C21)&gt;5,IF(AND($D21&lt;='PRE MAAS'!X$1,$J21&gt;='PRE MAAS'!X$1),'PRE MAAS'!X$1,""),"")</f>
        <v/>
      </c>
      <c r="V21" s="154" t="str">
        <f>+IF(LEN($C21)&gt;5,IF(AND($D21&lt;='PRE MAAS'!Y$1,$J21&gt;='PRE MAAS'!Y$1),'PRE MAAS'!Y$1,""),"")</f>
        <v/>
      </c>
      <c r="W21" s="154" t="str">
        <f>+IF(LEN($C21)&gt;5,IF(AND($D21&lt;='PRE MAAS'!Z$1,$J21&gt;='PRE MAAS'!Z$1),'PRE MAAS'!Z$1,""),"")</f>
        <v/>
      </c>
      <c r="X21" s="157" t="str">
        <f>+IF(LEN($C21)&gt;5,IF(AND($D21&lt;='PRE MAAS'!AA$1,$J21&gt;='PRE MAAS'!AA$1),'PRE MAAS'!AA$1,""),"")</f>
        <v/>
      </c>
      <c r="Y21" s="157" t="str">
        <f>+IF(LEN($C21)&gt;5,IF(AND($D21&lt;='PRE MAAS'!AB$1,$J21&gt;='PRE MAAS'!AB$1),'PRE MAAS'!AB$1,""),"")</f>
        <v/>
      </c>
      <c r="Z21" s="157" t="str">
        <f>+IF(LEN($C21)&gt;5,IF(AND($D21&lt;='PRE MAAS'!AC$1,$J21&gt;='PRE MAAS'!AC$1),'PRE MAAS'!AC$1,""),"")</f>
        <v/>
      </c>
      <c r="AA21" s="157" t="str">
        <f>+IF(LEN($C21)&gt;5,IF(AND($D21&lt;='PRE MAAS'!AD$1,$J21&gt;='PRE MAAS'!AD$1),'PRE MAAS'!AD$1,""),"")</f>
        <v/>
      </c>
      <c r="AB21" s="157" t="str">
        <f>+IF(LEN($C21)&gt;5,IF(AND($D21&lt;='PRE MAAS'!AE$1,$J21&gt;='PRE MAAS'!AE$1),'PRE MAAS'!AE$1,""),"")</f>
        <v/>
      </c>
      <c r="AC21" s="157" t="str">
        <f>+IF(LEN($C21)&gt;5,IF(AND($D21&lt;='PRE MAAS'!AF$1,$J21&gt;='PRE MAAS'!AF$1),'PRE MAAS'!AF$1,""),"")</f>
        <v/>
      </c>
      <c r="AD21" s="157" t="str">
        <f>+IF(LEN($C21)&gt;5,IF(AND($D21&lt;='PRE MAAS'!AG$1,$J21&gt;='PRE MAAS'!AG$1),'PRE MAAS'!AG$1,""),"")</f>
        <v/>
      </c>
      <c r="AE21" s="157" t="str">
        <f>+IF(LEN($C21)&gt;5,IF(AND($D21&lt;='PRE MAAS'!AH$1,$J21&gt;='PRE MAAS'!AH$1),'PRE MAAS'!AH$1,""),"")</f>
        <v/>
      </c>
      <c r="AF21" s="157" t="str">
        <f>+IF(LEN($C21)&gt;5,IF(AND($D21&lt;='PRE MAAS'!AI$1,$J21&gt;='PRE MAAS'!AI$1),'PRE MAAS'!AI$1,""),"")</f>
        <v/>
      </c>
      <c r="AG21" s="157" t="str">
        <f>+IF(LEN($C21)&gt;5,IF(AND($D21&lt;='PRE MAAS'!AJ$1,$J21&gt;='PRE MAAS'!AJ$1),'PRE MAAS'!AJ$1,""),"")</f>
        <v/>
      </c>
      <c r="AH21" s="157" t="str">
        <f>+IF(LEN($C21)&gt;5,IF(AND($D21&lt;='PRE MAAS'!AK$1,$J21&gt;='PRE MAAS'!AK$1),'PRE MAAS'!AK$1,""),"")</f>
        <v/>
      </c>
      <c r="AI21" s="157" t="str">
        <f>+IF(LEN($C21)&gt;5,IF(AND($D21&lt;='PRE MAAS'!AL$1,$J21&gt;='PRE MAAS'!AL$1),'PRE MAAS'!AL$1,""),"")</f>
        <v/>
      </c>
      <c r="AJ21" s="157" t="str">
        <f>+IF(LEN($C21)&gt;5,IF(AND($D21&lt;='PRE MAAS'!AM$1,$J21&gt;='PRE MAAS'!AM$1),'PRE MAAS'!AM$1,""),"")</f>
        <v/>
      </c>
      <c r="AK21" s="157" t="str">
        <f>+IF(LEN($C21)&gt;5,IF(AND($D21&lt;='PRE MAAS'!AN$1,$J21&gt;='PRE MAAS'!AN$1),'PRE MAAS'!AN$1,""),"")</f>
        <v/>
      </c>
      <c r="AL21" s="157" t="str">
        <f>+IF(LEN($C21)&gt;5,IF(AND($D21&lt;='PRE MAAS'!AO$1,$J21&gt;='PRE MAAS'!AO$1),'PRE MAAS'!AO$1,""),"")</f>
        <v/>
      </c>
    </row>
    <row r="22" spans="1:38">
      <c r="A22" s="95" t="str">
        <f>+IF(LEN(C22)&gt;5,IF((COUNTIF(J22:X22,'PRE MAAS'!N$1)+COUNTIF(J22:X22,'PRE MAAS'!N$1+1)+COUNTIF(J22:X22,'PRE MAAS'!N$1+2)+COUNTIF(J22:X22,'PRE MAAS'!N$1+3)+COUNTIF(J22:X22,'PRE MAAS'!N$1+4)+COUNTIF(J22:X22,'PRE MAAS'!N$1+5)+COUNTIF(J22:X22,'PRE MAAS'!N$1+6)+COUNTIF(J22:X22,'PRE MAAS'!N$1+7)+COUNTIF(J22:X22,'PRE MAAS'!N$1+8)+COUNTIF(J22:X22,'PRE MAAS'!N$1+9)+COUNTIF(J22:X22,'PRE MAAS'!N$1+10)+COUNTIF(J22:X22,'PRE MAAS'!N$1+11)+COUNTIF(J22:X22,'PRE MAAS'!N$1+12)+COUNTIF(J22:X22,'PRE MAAS'!N$1+13))&gt;0,"ACTIVA","REGISTRADA"),"")</f>
        <v/>
      </c>
      <c r="B22" s="96" t="str">
        <f>+IFERROR(VLOOKUP(C22,BD!$G$1:$I$501,3,0),"")</f>
        <v/>
      </c>
      <c r="C22" s="97"/>
      <c r="D22" s="98"/>
      <c r="E22" s="99"/>
      <c r="F22" s="100"/>
      <c r="G22" s="99"/>
      <c r="H22" s="100"/>
      <c r="I22" s="100"/>
      <c r="J22" s="101" t="str">
        <f t="shared" si="1"/>
        <v/>
      </c>
      <c r="K22" s="154" t="str">
        <f>+IF(LEN($C22)&gt;5,IF(AND($D22&lt;='PRE MAAS'!N$1,$J22&gt;='PRE MAAS'!N$1),'PRE MAAS'!N$1,""),"")</f>
        <v/>
      </c>
      <c r="L22" s="154" t="str">
        <f>+IF(LEN($C22)&gt;5,IF(AND($D22&lt;='PRE MAAS'!O$1,$J22&gt;='PRE MAAS'!O$1),'PRE MAAS'!O$1,""),"")</f>
        <v/>
      </c>
      <c r="M22" s="154" t="str">
        <f>+IF(LEN($C22)&gt;5,IF(AND($D22&lt;='PRE MAAS'!P$1,$J22&gt;='PRE MAAS'!P$1),'PRE MAAS'!P$1,""),"")</f>
        <v/>
      </c>
      <c r="N22" s="154" t="str">
        <f>+IF(LEN($C22)&gt;5,IF(AND($D22&lt;='PRE MAAS'!Q$1,$J22&gt;='PRE MAAS'!Q$1),'PRE MAAS'!Q$1,""),"")</f>
        <v/>
      </c>
      <c r="O22" s="154" t="str">
        <f>+IF(LEN($C22)&gt;5,IF(AND($D22&lt;='PRE MAAS'!R$1,$J22&gt;='PRE MAAS'!R$1),'PRE MAAS'!R$1,""),"")</f>
        <v/>
      </c>
      <c r="P22" s="154" t="str">
        <f>+IF(LEN($C22)&gt;5,IF(AND($D22&lt;='PRE MAAS'!S$1,$J22&gt;='PRE MAAS'!S$1),'PRE MAAS'!S$1,""),"")</f>
        <v/>
      </c>
      <c r="Q22" s="154" t="str">
        <f>+IF(LEN($C22)&gt;5,IF(AND($D22&lt;='PRE MAAS'!T$1,$J22&gt;='PRE MAAS'!T$1),'PRE MAAS'!T$1,""),"")</f>
        <v/>
      </c>
      <c r="R22" s="154" t="str">
        <f>+IF(LEN($C22)&gt;5,IF(AND($D22&lt;='PRE MAAS'!U$1,$J22&gt;='PRE MAAS'!U$1),'PRE MAAS'!U$1,""),"")</f>
        <v/>
      </c>
      <c r="S22" s="154" t="str">
        <f>+IF(LEN($C22)&gt;5,IF(AND($D22&lt;='PRE MAAS'!V$1,$J22&gt;='PRE MAAS'!V$1),'PRE MAAS'!V$1,""),"")</f>
        <v/>
      </c>
      <c r="T22" s="154" t="str">
        <f>+IF(LEN($C22)&gt;5,IF(AND($D22&lt;='PRE MAAS'!W$1,$J22&gt;='PRE MAAS'!W$1),'PRE MAAS'!W$1,""),"")</f>
        <v/>
      </c>
      <c r="U22" s="154" t="str">
        <f>+IF(LEN($C22)&gt;5,IF(AND($D22&lt;='PRE MAAS'!X$1,$J22&gt;='PRE MAAS'!X$1),'PRE MAAS'!X$1,""),"")</f>
        <v/>
      </c>
      <c r="V22" s="154" t="str">
        <f>+IF(LEN($C22)&gt;5,IF(AND($D22&lt;='PRE MAAS'!Y$1,$J22&gt;='PRE MAAS'!Y$1),'PRE MAAS'!Y$1,""),"")</f>
        <v/>
      </c>
      <c r="W22" s="154" t="str">
        <f>+IF(LEN($C22)&gt;5,IF(AND($D22&lt;='PRE MAAS'!Z$1,$J22&gt;='PRE MAAS'!Z$1),'PRE MAAS'!Z$1,""),"")</f>
        <v/>
      </c>
      <c r="X22" s="157" t="str">
        <f>+IF(LEN($C22)&gt;5,IF(AND($D22&lt;='PRE MAAS'!AA$1,$J22&gt;='PRE MAAS'!AA$1),'PRE MAAS'!AA$1,""),"")</f>
        <v/>
      </c>
      <c r="Y22" s="157" t="str">
        <f>+IF(LEN($C22)&gt;5,IF(AND($D22&lt;='PRE MAAS'!AB$1,$J22&gt;='PRE MAAS'!AB$1),'PRE MAAS'!AB$1,""),"")</f>
        <v/>
      </c>
      <c r="Z22" s="157" t="str">
        <f>+IF(LEN($C22)&gt;5,IF(AND($D22&lt;='PRE MAAS'!AC$1,$J22&gt;='PRE MAAS'!AC$1),'PRE MAAS'!AC$1,""),"")</f>
        <v/>
      </c>
      <c r="AA22" s="157" t="str">
        <f>+IF(LEN($C22)&gt;5,IF(AND($D22&lt;='PRE MAAS'!AD$1,$J22&gt;='PRE MAAS'!AD$1),'PRE MAAS'!AD$1,""),"")</f>
        <v/>
      </c>
      <c r="AB22" s="157" t="str">
        <f>+IF(LEN($C22)&gt;5,IF(AND($D22&lt;='PRE MAAS'!AE$1,$J22&gt;='PRE MAAS'!AE$1),'PRE MAAS'!AE$1,""),"")</f>
        <v/>
      </c>
      <c r="AC22" s="157" t="str">
        <f>+IF(LEN($C22)&gt;5,IF(AND($D22&lt;='PRE MAAS'!AF$1,$J22&gt;='PRE MAAS'!AF$1),'PRE MAAS'!AF$1,""),"")</f>
        <v/>
      </c>
      <c r="AD22" s="157" t="str">
        <f>+IF(LEN($C22)&gt;5,IF(AND($D22&lt;='PRE MAAS'!AG$1,$J22&gt;='PRE MAAS'!AG$1),'PRE MAAS'!AG$1,""),"")</f>
        <v/>
      </c>
      <c r="AE22" s="157" t="str">
        <f>+IF(LEN($C22)&gt;5,IF(AND($D22&lt;='PRE MAAS'!AH$1,$J22&gt;='PRE MAAS'!AH$1),'PRE MAAS'!AH$1,""),"")</f>
        <v/>
      </c>
      <c r="AF22" s="157" t="str">
        <f>+IF(LEN($C22)&gt;5,IF(AND($D22&lt;='PRE MAAS'!AI$1,$J22&gt;='PRE MAAS'!AI$1),'PRE MAAS'!AI$1,""),"")</f>
        <v/>
      </c>
      <c r="AG22" s="157" t="str">
        <f>+IF(LEN($C22)&gt;5,IF(AND($D22&lt;='PRE MAAS'!AJ$1,$J22&gt;='PRE MAAS'!AJ$1),'PRE MAAS'!AJ$1,""),"")</f>
        <v/>
      </c>
      <c r="AH22" s="157" t="str">
        <f>+IF(LEN($C22)&gt;5,IF(AND($D22&lt;='PRE MAAS'!AK$1,$J22&gt;='PRE MAAS'!AK$1),'PRE MAAS'!AK$1,""),"")</f>
        <v/>
      </c>
      <c r="AI22" s="157" t="str">
        <f>+IF(LEN($C22)&gt;5,IF(AND($D22&lt;='PRE MAAS'!AL$1,$J22&gt;='PRE MAAS'!AL$1),'PRE MAAS'!AL$1,""),"")</f>
        <v/>
      </c>
      <c r="AJ22" s="157" t="str">
        <f>+IF(LEN($C22)&gt;5,IF(AND($D22&lt;='PRE MAAS'!AM$1,$J22&gt;='PRE MAAS'!AM$1),'PRE MAAS'!AM$1,""),"")</f>
        <v/>
      </c>
      <c r="AK22" s="157" t="str">
        <f>+IF(LEN($C22)&gt;5,IF(AND($D22&lt;='PRE MAAS'!AN$1,$J22&gt;='PRE MAAS'!AN$1),'PRE MAAS'!AN$1,""),"")</f>
        <v/>
      </c>
      <c r="AL22" s="157" t="str">
        <f>+IF(LEN($C22)&gt;5,IF(AND($D22&lt;='PRE MAAS'!AO$1,$J22&gt;='PRE MAAS'!AO$1),'PRE MAAS'!AO$1,""),"")</f>
        <v/>
      </c>
    </row>
    <row r="23" spans="1:38">
      <c r="A23" s="95" t="str">
        <f>+IF(LEN(C23)&gt;5,IF((COUNTIF(J23:X23,'PRE MAAS'!N$1)+COUNTIF(J23:X23,'PRE MAAS'!N$1+1)+COUNTIF(J23:X23,'PRE MAAS'!N$1+2)+COUNTIF(J23:X23,'PRE MAAS'!N$1+3)+COUNTIF(J23:X23,'PRE MAAS'!N$1+4)+COUNTIF(J23:X23,'PRE MAAS'!N$1+5)+COUNTIF(J23:X23,'PRE MAAS'!N$1+6)+COUNTIF(J23:X23,'PRE MAAS'!N$1+7)+COUNTIF(J23:X23,'PRE MAAS'!N$1+8)+COUNTIF(J23:X23,'PRE MAAS'!N$1+9)+COUNTIF(J23:X23,'PRE MAAS'!N$1+10)+COUNTIF(J23:X23,'PRE MAAS'!N$1+11)+COUNTIF(J23:X23,'PRE MAAS'!N$1+12)+COUNTIF(J23:X23,'PRE MAAS'!N$1+13))&gt;0,"ACTIVA","REGISTRADA"),"")</f>
        <v/>
      </c>
      <c r="B23" s="96" t="str">
        <f>+IFERROR(VLOOKUP(C23,BD!$G$1:$I$501,3,0),"")</f>
        <v/>
      </c>
      <c r="C23" s="97"/>
      <c r="D23" s="98"/>
      <c r="E23" s="99"/>
      <c r="F23" s="100"/>
      <c r="G23" s="99"/>
      <c r="H23" s="100"/>
      <c r="I23" s="100"/>
      <c r="J23" s="101" t="str">
        <f t="shared" si="1"/>
        <v/>
      </c>
      <c r="K23" s="154" t="str">
        <f>+IF(LEN($C23)&gt;5,IF(AND($D23&lt;='PRE MAAS'!N$1,$J23&gt;='PRE MAAS'!N$1),'PRE MAAS'!N$1,""),"")</f>
        <v/>
      </c>
      <c r="L23" s="154" t="str">
        <f>+IF(LEN($C23)&gt;5,IF(AND($D23&lt;='PRE MAAS'!O$1,$J23&gt;='PRE MAAS'!O$1),'PRE MAAS'!O$1,""),"")</f>
        <v/>
      </c>
      <c r="M23" s="154" t="str">
        <f>+IF(LEN($C23)&gt;5,IF(AND($D23&lt;='PRE MAAS'!P$1,$J23&gt;='PRE MAAS'!P$1),'PRE MAAS'!P$1,""),"")</f>
        <v/>
      </c>
      <c r="N23" s="154" t="str">
        <f>+IF(LEN($C23)&gt;5,IF(AND($D23&lt;='PRE MAAS'!Q$1,$J23&gt;='PRE MAAS'!Q$1),'PRE MAAS'!Q$1,""),"")</f>
        <v/>
      </c>
      <c r="O23" s="154" t="str">
        <f>+IF(LEN($C23)&gt;5,IF(AND($D23&lt;='PRE MAAS'!R$1,$J23&gt;='PRE MAAS'!R$1),'PRE MAAS'!R$1,""),"")</f>
        <v/>
      </c>
      <c r="P23" s="154" t="str">
        <f>+IF(LEN($C23)&gt;5,IF(AND($D23&lt;='PRE MAAS'!S$1,$J23&gt;='PRE MAAS'!S$1),'PRE MAAS'!S$1,""),"")</f>
        <v/>
      </c>
      <c r="Q23" s="154" t="str">
        <f>+IF(LEN($C23)&gt;5,IF(AND($D23&lt;='PRE MAAS'!T$1,$J23&gt;='PRE MAAS'!T$1),'PRE MAAS'!T$1,""),"")</f>
        <v/>
      </c>
      <c r="R23" s="154" t="str">
        <f>+IF(LEN($C23)&gt;5,IF(AND($D23&lt;='PRE MAAS'!U$1,$J23&gt;='PRE MAAS'!U$1),'PRE MAAS'!U$1,""),"")</f>
        <v/>
      </c>
      <c r="S23" s="154" t="str">
        <f>+IF(LEN($C23)&gt;5,IF(AND($D23&lt;='PRE MAAS'!V$1,$J23&gt;='PRE MAAS'!V$1),'PRE MAAS'!V$1,""),"")</f>
        <v/>
      </c>
      <c r="T23" s="154" t="str">
        <f>+IF(LEN($C23)&gt;5,IF(AND($D23&lt;='PRE MAAS'!W$1,$J23&gt;='PRE MAAS'!W$1),'PRE MAAS'!W$1,""),"")</f>
        <v/>
      </c>
      <c r="U23" s="154" t="str">
        <f>+IF(LEN($C23)&gt;5,IF(AND($D23&lt;='PRE MAAS'!X$1,$J23&gt;='PRE MAAS'!X$1),'PRE MAAS'!X$1,""),"")</f>
        <v/>
      </c>
      <c r="V23" s="154" t="str">
        <f>+IF(LEN($C23)&gt;5,IF(AND($D23&lt;='PRE MAAS'!Y$1,$J23&gt;='PRE MAAS'!Y$1),'PRE MAAS'!Y$1,""),"")</f>
        <v/>
      </c>
      <c r="W23" s="154" t="str">
        <f>+IF(LEN($C23)&gt;5,IF(AND($D23&lt;='PRE MAAS'!Z$1,$J23&gt;='PRE MAAS'!Z$1),'PRE MAAS'!Z$1,""),"")</f>
        <v/>
      </c>
      <c r="X23" s="157" t="str">
        <f>+IF(LEN($C23)&gt;5,IF(AND($D23&lt;='PRE MAAS'!AA$1,$J23&gt;='PRE MAAS'!AA$1),'PRE MAAS'!AA$1,""),"")</f>
        <v/>
      </c>
      <c r="Y23" s="157" t="str">
        <f>+IF(LEN($C23)&gt;5,IF(AND($D23&lt;='PRE MAAS'!AB$1,$J23&gt;='PRE MAAS'!AB$1),'PRE MAAS'!AB$1,""),"")</f>
        <v/>
      </c>
      <c r="Z23" s="157" t="str">
        <f>+IF(LEN($C23)&gt;5,IF(AND($D23&lt;='PRE MAAS'!AC$1,$J23&gt;='PRE MAAS'!AC$1),'PRE MAAS'!AC$1,""),"")</f>
        <v/>
      </c>
      <c r="AA23" s="157" t="str">
        <f>+IF(LEN($C23)&gt;5,IF(AND($D23&lt;='PRE MAAS'!AD$1,$J23&gt;='PRE MAAS'!AD$1),'PRE MAAS'!AD$1,""),"")</f>
        <v/>
      </c>
      <c r="AB23" s="157" t="str">
        <f>+IF(LEN($C23)&gt;5,IF(AND($D23&lt;='PRE MAAS'!AE$1,$J23&gt;='PRE MAAS'!AE$1),'PRE MAAS'!AE$1,""),"")</f>
        <v/>
      </c>
      <c r="AC23" s="157" t="str">
        <f>+IF(LEN($C23)&gt;5,IF(AND($D23&lt;='PRE MAAS'!AF$1,$J23&gt;='PRE MAAS'!AF$1),'PRE MAAS'!AF$1,""),"")</f>
        <v/>
      </c>
      <c r="AD23" s="157" t="str">
        <f>+IF(LEN($C23)&gt;5,IF(AND($D23&lt;='PRE MAAS'!AG$1,$J23&gt;='PRE MAAS'!AG$1),'PRE MAAS'!AG$1,""),"")</f>
        <v/>
      </c>
      <c r="AE23" s="157" t="str">
        <f>+IF(LEN($C23)&gt;5,IF(AND($D23&lt;='PRE MAAS'!AH$1,$J23&gt;='PRE MAAS'!AH$1),'PRE MAAS'!AH$1,""),"")</f>
        <v/>
      </c>
      <c r="AF23" s="157" t="str">
        <f>+IF(LEN($C23)&gt;5,IF(AND($D23&lt;='PRE MAAS'!AI$1,$J23&gt;='PRE MAAS'!AI$1),'PRE MAAS'!AI$1,""),"")</f>
        <v/>
      </c>
      <c r="AG23" s="157" t="str">
        <f>+IF(LEN($C23)&gt;5,IF(AND($D23&lt;='PRE MAAS'!AJ$1,$J23&gt;='PRE MAAS'!AJ$1),'PRE MAAS'!AJ$1,""),"")</f>
        <v/>
      </c>
      <c r="AH23" s="157" t="str">
        <f>+IF(LEN($C23)&gt;5,IF(AND($D23&lt;='PRE MAAS'!AK$1,$J23&gt;='PRE MAAS'!AK$1),'PRE MAAS'!AK$1,""),"")</f>
        <v/>
      </c>
      <c r="AI23" s="157" t="str">
        <f>+IF(LEN($C23)&gt;5,IF(AND($D23&lt;='PRE MAAS'!AL$1,$J23&gt;='PRE MAAS'!AL$1),'PRE MAAS'!AL$1,""),"")</f>
        <v/>
      </c>
      <c r="AJ23" s="157" t="str">
        <f>+IF(LEN($C23)&gt;5,IF(AND($D23&lt;='PRE MAAS'!AM$1,$J23&gt;='PRE MAAS'!AM$1),'PRE MAAS'!AM$1,""),"")</f>
        <v/>
      </c>
      <c r="AK23" s="157" t="str">
        <f>+IF(LEN($C23)&gt;5,IF(AND($D23&lt;='PRE MAAS'!AN$1,$J23&gt;='PRE MAAS'!AN$1),'PRE MAAS'!AN$1,""),"")</f>
        <v/>
      </c>
      <c r="AL23" s="157" t="str">
        <f>+IF(LEN($C23)&gt;5,IF(AND($D23&lt;='PRE MAAS'!AO$1,$J23&gt;='PRE MAAS'!AO$1),'PRE MAAS'!AO$1,""),"")</f>
        <v/>
      </c>
    </row>
    <row r="24" spans="1:38">
      <c r="A24" s="95" t="str">
        <f>+IF(LEN(C24)&gt;5,IF((COUNTIF(J24:X24,'PRE MAAS'!N$1)+COUNTIF(J24:X24,'PRE MAAS'!N$1+1)+COUNTIF(J24:X24,'PRE MAAS'!N$1+2)+COUNTIF(J24:X24,'PRE MAAS'!N$1+3)+COUNTIF(J24:X24,'PRE MAAS'!N$1+4)+COUNTIF(J24:X24,'PRE MAAS'!N$1+5)+COUNTIF(J24:X24,'PRE MAAS'!N$1+6)+COUNTIF(J24:X24,'PRE MAAS'!N$1+7)+COUNTIF(J24:X24,'PRE MAAS'!N$1+8)+COUNTIF(J24:X24,'PRE MAAS'!N$1+9)+COUNTIF(J24:X24,'PRE MAAS'!N$1+10)+COUNTIF(J24:X24,'PRE MAAS'!N$1+11)+COUNTIF(J24:X24,'PRE MAAS'!N$1+12)+COUNTIF(J24:X24,'PRE MAAS'!N$1+13))&gt;0,"ACTIVA","REGISTRADA"),"")</f>
        <v/>
      </c>
      <c r="B24" s="96" t="str">
        <f>+IFERROR(VLOOKUP(C24,BD!$G$1:$I$501,3,0),"")</f>
        <v/>
      </c>
      <c r="C24" s="97"/>
      <c r="D24" s="98"/>
      <c r="E24" s="99"/>
      <c r="F24" s="100"/>
      <c r="G24" s="99"/>
      <c r="H24" s="100"/>
      <c r="I24" s="100"/>
      <c r="J24" s="101" t="str">
        <f t="shared" si="1"/>
        <v/>
      </c>
      <c r="K24" s="154" t="str">
        <f>+IF(LEN($C24)&gt;5,IF(AND($D24&lt;='PRE MAAS'!N$1,$J24&gt;='PRE MAAS'!N$1),'PRE MAAS'!N$1,""),"")</f>
        <v/>
      </c>
      <c r="L24" s="154" t="str">
        <f>+IF(LEN($C24)&gt;5,IF(AND($D24&lt;='PRE MAAS'!O$1,$J24&gt;='PRE MAAS'!O$1),'PRE MAAS'!O$1,""),"")</f>
        <v/>
      </c>
      <c r="M24" s="154" t="str">
        <f>+IF(LEN($C24)&gt;5,IF(AND($D24&lt;='PRE MAAS'!P$1,$J24&gt;='PRE MAAS'!P$1),'PRE MAAS'!P$1,""),"")</f>
        <v/>
      </c>
      <c r="N24" s="154" t="str">
        <f>+IF(LEN($C24)&gt;5,IF(AND($D24&lt;='PRE MAAS'!Q$1,$J24&gt;='PRE MAAS'!Q$1),'PRE MAAS'!Q$1,""),"")</f>
        <v/>
      </c>
      <c r="O24" s="154" t="str">
        <f>+IF(LEN($C24)&gt;5,IF(AND($D24&lt;='PRE MAAS'!R$1,$J24&gt;='PRE MAAS'!R$1),'PRE MAAS'!R$1,""),"")</f>
        <v/>
      </c>
      <c r="P24" s="154" t="str">
        <f>+IF(LEN($C24)&gt;5,IF(AND($D24&lt;='PRE MAAS'!S$1,$J24&gt;='PRE MAAS'!S$1),'PRE MAAS'!S$1,""),"")</f>
        <v/>
      </c>
      <c r="Q24" s="154" t="str">
        <f>+IF(LEN($C24)&gt;5,IF(AND($D24&lt;='PRE MAAS'!T$1,$J24&gt;='PRE MAAS'!T$1),'PRE MAAS'!T$1,""),"")</f>
        <v/>
      </c>
      <c r="R24" s="154" t="str">
        <f>+IF(LEN($C24)&gt;5,IF(AND($D24&lt;='PRE MAAS'!U$1,$J24&gt;='PRE MAAS'!U$1),'PRE MAAS'!U$1,""),"")</f>
        <v/>
      </c>
      <c r="S24" s="154" t="str">
        <f>+IF(LEN($C24)&gt;5,IF(AND($D24&lt;='PRE MAAS'!V$1,$J24&gt;='PRE MAAS'!V$1),'PRE MAAS'!V$1,""),"")</f>
        <v/>
      </c>
      <c r="T24" s="154" t="str">
        <f>+IF(LEN($C24)&gt;5,IF(AND($D24&lt;='PRE MAAS'!W$1,$J24&gt;='PRE MAAS'!W$1),'PRE MAAS'!W$1,""),"")</f>
        <v/>
      </c>
      <c r="U24" s="154" t="str">
        <f>+IF(LEN($C24)&gt;5,IF(AND($D24&lt;='PRE MAAS'!X$1,$J24&gt;='PRE MAAS'!X$1),'PRE MAAS'!X$1,""),"")</f>
        <v/>
      </c>
      <c r="V24" s="154" t="str">
        <f>+IF(LEN($C24)&gt;5,IF(AND($D24&lt;='PRE MAAS'!Y$1,$J24&gt;='PRE MAAS'!Y$1),'PRE MAAS'!Y$1,""),"")</f>
        <v/>
      </c>
      <c r="W24" s="154" t="str">
        <f>+IF(LEN($C24)&gt;5,IF(AND($D24&lt;='PRE MAAS'!Z$1,$J24&gt;='PRE MAAS'!Z$1),'PRE MAAS'!Z$1,""),"")</f>
        <v/>
      </c>
      <c r="X24" s="157" t="str">
        <f>+IF(LEN($C24)&gt;5,IF(AND($D24&lt;='PRE MAAS'!AA$1,$J24&gt;='PRE MAAS'!AA$1),'PRE MAAS'!AA$1,""),"")</f>
        <v/>
      </c>
      <c r="Y24" s="157" t="str">
        <f>+IF(LEN($C24)&gt;5,IF(AND($D24&lt;='PRE MAAS'!AB$1,$J24&gt;='PRE MAAS'!AB$1),'PRE MAAS'!AB$1,""),"")</f>
        <v/>
      </c>
      <c r="Z24" s="157" t="str">
        <f>+IF(LEN($C24)&gt;5,IF(AND($D24&lt;='PRE MAAS'!AC$1,$J24&gt;='PRE MAAS'!AC$1),'PRE MAAS'!AC$1,""),"")</f>
        <v/>
      </c>
      <c r="AA24" s="157" t="str">
        <f>+IF(LEN($C24)&gt;5,IF(AND($D24&lt;='PRE MAAS'!AD$1,$J24&gt;='PRE MAAS'!AD$1),'PRE MAAS'!AD$1,""),"")</f>
        <v/>
      </c>
      <c r="AB24" s="157" t="str">
        <f>+IF(LEN($C24)&gt;5,IF(AND($D24&lt;='PRE MAAS'!AE$1,$J24&gt;='PRE MAAS'!AE$1),'PRE MAAS'!AE$1,""),"")</f>
        <v/>
      </c>
      <c r="AC24" s="157" t="str">
        <f>+IF(LEN($C24)&gt;5,IF(AND($D24&lt;='PRE MAAS'!AF$1,$J24&gt;='PRE MAAS'!AF$1),'PRE MAAS'!AF$1,""),"")</f>
        <v/>
      </c>
      <c r="AD24" s="157" t="str">
        <f>+IF(LEN($C24)&gt;5,IF(AND($D24&lt;='PRE MAAS'!AG$1,$J24&gt;='PRE MAAS'!AG$1),'PRE MAAS'!AG$1,""),"")</f>
        <v/>
      </c>
      <c r="AE24" s="157" t="str">
        <f>+IF(LEN($C24)&gt;5,IF(AND($D24&lt;='PRE MAAS'!AH$1,$J24&gt;='PRE MAAS'!AH$1),'PRE MAAS'!AH$1,""),"")</f>
        <v/>
      </c>
      <c r="AF24" s="157" t="str">
        <f>+IF(LEN($C24)&gt;5,IF(AND($D24&lt;='PRE MAAS'!AI$1,$J24&gt;='PRE MAAS'!AI$1),'PRE MAAS'!AI$1,""),"")</f>
        <v/>
      </c>
      <c r="AG24" s="157" t="str">
        <f>+IF(LEN($C24)&gt;5,IF(AND($D24&lt;='PRE MAAS'!AJ$1,$J24&gt;='PRE MAAS'!AJ$1),'PRE MAAS'!AJ$1,""),"")</f>
        <v/>
      </c>
      <c r="AH24" s="157" t="str">
        <f>+IF(LEN($C24)&gt;5,IF(AND($D24&lt;='PRE MAAS'!AK$1,$J24&gt;='PRE MAAS'!AK$1),'PRE MAAS'!AK$1,""),"")</f>
        <v/>
      </c>
      <c r="AI24" s="157" t="str">
        <f>+IF(LEN($C24)&gt;5,IF(AND($D24&lt;='PRE MAAS'!AL$1,$J24&gt;='PRE MAAS'!AL$1),'PRE MAAS'!AL$1,""),"")</f>
        <v/>
      </c>
      <c r="AJ24" s="157" t="str">
        <f>+IF(LEN($C24)&gt;5,IF(AND($D24&lt;='PRE MAAS'!AM$1,$J24&gt;='PRE MAAS'!AM$1),'PRE MAAS'!AM$1,""),"")</f>
        <v/>
      </c>
      <c r="AK24" s="157" t="str">
        <f>+IF(LEN($C24)&gt;5,IF(AND($D24&lt;='PRE MAAS'!AN$1,$J24&gt;='PRE MAAS'!AN$1),'PRE MAAS'!AN$1,""),"")</f>
        <v/>
      </c>
      <c r="AL24" s="157" t="str">
        <f>+IF(LEN($C24)&gt;5,IF(AND($D24&lt;='PRE MAAS'!AO$1,$J24&gt;='PRE MAAS'!AO$1),'PRE MAAS'!AO$1,""),"")</f>
        <v/>
      </c>
    </row>
    <row r="25" spans="1:38">
      <c r="A25" s="95" t="str">
        <f>+IF(LEN(C25)&gt;5,IF((COUNTIF(J25:X25,'PRE MAAS'!N$1)+COUNTIF(J25:X25,'PRE MAAS'!N$1+1)+COUNTIF(J25:X25,'PRE MAAS'!N$1+2)+COUNTIF(J25:X25,'PRE MAAS'!N$1+3)+COUNTIF(J25:X25,'PRE MAAS'!N$1+4)+COUNTIF(J25:X25,'PRE MAAS'!N$1+5)+COUNTIF(J25:X25,'PRE MAAS'!N$1+6)+COUNTIF(J25:X25,'PRE MAAS'!N$1+7)+COUNTIF(J25:X25,'PRE MAAS'!N$1+8)+COUNTIF(J25:X25,'PRE MAAS'!N$1+9)+COUNTIF(J25:X25,'PRE MAAS'!N$1+10)+COUNTIF(J25:X25,'PRE MAAS'!N$1+11)+COUNTIF(J25:X25,'PRE MAAS'!N$1+12)+COUNTIF(J25:X25,'PRE MAAS'!N$1+13))&gt;0,"ACTIVA","REGISTRADA"),"")</f>
        <v/>
      </c>
      <c r="B25" s="96" t="str">
        <f>+IFERROR(VLOOKUP(C25,BD!$G$1:$I$501,3,0),"")</f>
        <v/>
      </c>
      <c r="C25" s="97"/>
      <c r="D25" s="98"/>
      <c r="E25" s="99"/>
      <c r="F25" s="100"/>
      <c r="G25" s="99"/>
      <c r="H25" s="100"/>
      <c r="I25" s="100"/>
      <c r="J25" s="101" t="str">
        <f t="shared" si="1"/>
        <v/>
      </c>
      <c r="K25" s="154" t="str">
        <f>+IF(LEN($C25)&gt;5,IF(AND($D25&lt;='PRE MAAS'!N$1,$J25&gt;='PRE MAAS'!N$1),'PRE MAAS'!N$1,""),"")</f>
        <v/>
      </c>
      <c r="L25" s="154" t="str">
        <f>+IF(LEN($C25)&gt;5,IF(AND($D25&lt;='PRE MAAS'!O$1,$J25&gt;='PRE MAAS'!O$1),'PRE MAAS'!O$1,""),"")</f>
        <v/>
      </c>
      <c r="M25" s="154" t="str">
        <f>+IF(LEN($C25)&gt;5,IF(AND($D25&lt;='PRE MAAS'!P$1,$J25&gt;='PRE MAAS'!P$1),'PRE MAAS'!P$1,""),"")</f>
        <v/>
      </c>
      <c r="N25" s="154" t="str">
        <f>+IF(LEN($C25)&gt;5,IF(AND($D25&lt;='PRE MAAS'!Q$1,$J25&gt;='PRE MAAS'!Q$1),'PRE MAAS'!Q$1,""),"")</f>
        <v/>
      </c>
      <c r="O25" s="154" t="str">
        <f>+IF(LEN($C25)&gt;5,IF(AND($D25&lt;='PRE MAAS'!R$1,$J25&gt;='PRE MAAS'!R$1),'PRE MAAS'!R$1,""),"")</f>
        <v/>
      </c>
      <c r="P25" s="154" t="str">
        <f>+IF(LEN($C25)&gt;5,IF(AND($D25&lt;='PRE MAAS'!S$1,$J25&gt;='PRE MAAS'!S$1),'PRE MAAS'!S$1,""),"")</f>
        <v/>
      </c>
      <c r="Q25" s="154" t="str">
        <f>+IF(LEN($C25)&gt;5,IF(AND($D25&lt;='PRE MAAS'!T$1,$J25&gt;='PRE MAAS'!T$1),'PRE MAAS'!T$1,""),"")</f>
        <v/>
      </c>
      <c r="R25" s="154" t="str">
        <f>+IF(LEN($C25)&gt;5,IF(AND($D25&lt;='PRE MAAS'!U$1,$J25&gt;='PRE MAAS'!U$1),'PRE MAAS'!U$1,""),"")</f>
        <v/>
      </c>
      <c r="S25" s="154" t="str">
        <f>+IF(LEN($C25)&gt;5,IF(AND($D25&lt;='PRE MAAS'!V$1,$J25&gt;='PRE MAAS'!V$1),'PRE MAAS'!V$1,""),"")</f>
        <v/>
      </c>
      <c r="T25" s="154" t="str">
        <f>+IF(LEN($C25)&gt;5,IF(AND($D25&lt;='PRE MAAS'!W$1,$J25&gt;='PRE MAAS'!W$1),'PRE MAAS'!W$1,""),"")</f>
        <v/>
      </c>
      <c r="U25" s="154" t="str">
        <f>+IF(LEN($C25)&gt;5,IF(AND($D25&lt;='PRE MAAS'!X$1,$J25&gt;='PRE MAAS'!X$1),'PRE MAAS'!X$1,""),"")</f>
        <v/>
      </c>
      <c r="V25" s="154" t="str">
        <f>+IF(LEN($C25)&gt;5,IF(AND($D25&lt;='PRE MAAS'!Y$1,$J25&gt;='PRE MAAS'!Y$1),'PRE MAAS'!Y$1,""),"")</f>
        <v/>
      </c>
      <c r="W25" s="154" t="str">
        <f>+IF(LEN($C25)&gt;5,IF(AND($D25&lt;='PRE MAAS'!Z$1,$J25&gt;='PRE MAAS'!Z$1),'PRE MAAS'!Z$1,""),"")</f>
        <v/>
      </c>
      <c r="X25" s="157" t="str">
        <f>+IF(LEN($C25)&gt;5,IF(AND($D25&lt;='PRE MAAS'!AA$1,$J25&gt;='PRE MAAS'!AA$1),'PRE MAAS'!AA$1,""),"")</f>
        <v/>
      </c>
      <c r="Y25" s="157" t="str">
        <f>+IF(LEN($C25)&gt;5,IF(AND($D25&lt;='PRE MAAS'!AB$1,$J25&gt;='PRE MAAS'!AB$1),'PRE MAAS'!AB$1,""),"")</f>
        <v/>
      </c>
      <c r="Z25" s="157" t="str">
        <f>+IF(LEN($C25)&gt;5,IF(AND($D25&lt;='PRE MAAS'!AC$1,$J25&gt;='PRE MAAS'!AC$1),'PRE MAAS'!AC$1,""),"")</f>
        <v/>
      </c>
      <c r="AA25" s="157" t="str">
        <f>+IF(LEN($C25)&gt;5,IF(AND($D25&lt;='PRE MAAS'!AD$1,$J25&gt;='PRE MAAS'!AD$1),'PRE MAAS'!AD$1,""),"")</f>
        <v/>
      </c>
      <c r="AB25" s="157" t="str">
        <f>+IF(LEN($C25)&gt;5,IF(AND($D25&lt;='PRE MAAS'!AE$1,$J25&gt;='PRE MAAS'!AE$1),'PRE MAAS'!AE$1,""),"")</f>
        <v/>
      </c>
      <c r="AC25" s="157" t="str">
        <f>+IF(LEN($C25)&gt;5,IF(AND($D25&lt;='PRE MAAS'!AF$1,$J25&gt;='PRE MAAS'!AF$1),'PRE MAAS'!AF$1,""),"")</f>
        <v/>
      </c>
      <c r="AD25" s="157" t="str">
        <f>+IF(LEN($C25)&gt;5,IF(AND($D25&lt;='PRE MAAS'!AG$1,$J25&gt;='PRE MAAS'!AG$1),'PRE MAAS'!AG$1,""),"")</f>
        <v/>
      </c>
      <c r="AE25" s="157" t="str">
        <f>+IF(LEN($C25)&gt;5,IF(AND($D25&lt;='PRE MAAS'!AH$1,$J25&gt;='PRE MAAS'!AH$1),'PRE MAAS'!AH$1,""),"")</f>
        <v/>
      </c>
      <c r="AF25" s="157" t="str">
        <f>+IF(LEN($C25)&gt;5,IF(AND($D25&lt;='PRE MAAS'!AI$1,$J25&gt;='PRE MAAS'!AI$1),'PRE MAAS'!AI$1,""),"")</f>
        <v/>
      </c>
      <c r="AG25" s="157" t="str">
        <f>+IF(LEN($C25)&gt;5,IF(AND($D25&lt;='PRE MAAS'!AJ$1,$J25&gt;='PRE MAAS'!AJ$1),'PRE MAAS'!AJ$1,""),"")</f>
        <v/>
      </c>
      <c r="AH25" s="157" t="str">
        <f>+IF(LEN($C25)&gt;5,IF(AND($D25&lt;='PRE MAAS'!AK$1,$J25&gt;='PRE MAAS'!AK$1),'PRE MAAS'!AK$1,""),"")</f>
        <v/>
      </c>
      <c r="AI25" s="157" t="str">
        <f>+IF(LEN($C25)&gt;5,IF(AND($D25&lt;='PRE MAAS'!AL$1,$J25&gt;='PRE MAAS'!AL$1),'PRE MAAS'!AL$1,""),"")</f>
        <v/>
      </c>
      <c r="AJ25" s="157" t="str">
        <f>+IF(LEN($C25)&gt;5,IF(AND($D25&lt;='PRE MAAS'!AM$1,$J25&gt;='PRE MAAS'!AM$1),'PRE MAAS'!AM$1,""),"")</f>
        <v/>
      </c>
      <c r="AK25" s="157" t="str">
        <f>+IF(LEN($C25)&gt;5,IF(AND($D25&lt;='PRE MAAS'!AN$1,$J25&gt;='PRE MAAS'!AN$1),'PRE MAAS'!AN$1,""),"")</f>
        <v/>
      </c>
      <c r="AL25" s="157" t="str">
        <f>+IF(LEN($C25)&gt;5,IF(AND($D25&lt;='PRE MAAS'!AO$1,$J25&gt;='PRE MAAS'!AO$1),'PRE MAAS'!AO$1,""),"")</f>
        <v/>
      </c>
    </row>
    <row r="26" spans="1:38">
      <c r="A26" s="95" t="str">
        <f>+IF(LEN(C26)&gt;5,IF((COUNTIF(J26:X26,'PRE MAAS'!N$1)+COUNTIF(J26:X26,'PRE MAAS'!N$1+1)+COUNTIF(J26:X26,'PRE MAAS'!N$1+2)+COUNTIF(J26:X26,'PRE MAAS'!N$1+3)+COUNTIF(J26:X26,'PRE MAAS'!N$1+4)+COUNTIF(J26:X26,'PRE MAAS'!N$1+5)+COUNTIF(J26:X26,'PRE MAAS'!N$1+6)+COUNTIF(J26:X26,'PRE MAAS'!N$1+7)+COUNTIF(J26:X26,'PRE MAAS'!N$1+8)+COUNTIF(J26:X26,'PRE MAAS'!N$1+9)+COUNTIF(J26:X26,'PRE MAAS'!N$1+10)+COUNTIF(J26:X26,'PRE MAAS'!N$1+11)+COUNTIF(J26:X26,'PRE MAAS'!N$1+12)+COUNTIF(J26:X26,'PRE MAAS'!N$1+13))&gt;0,"ACTIVA","REGISTRADA"),"")</f>
        <v/>
      </c>
      <c r="B26" s="96" t="str">
        <f>+IFERROR(VLOOKUP(C26,BD!$G$1:$I$501,3,0),"")</f>
        <v/>
      </c>
      <c r="C26" s="97"/>
      <c r="D26" s="98"/>
      <c r="E26" s="99"/>
      <c r="F26" s="100"/>
      <c r="G26" s="99"/>
      <c r="H26" s="100"/>
      <c r="I26" s="100"/>
      <c r="J26" s="101" t="str">
        <f t="shared" si="1"/>
        <v/>
      </c>
      <c r="K26" s="154" t="str">
        <f>+IF(LEN($C26)&gt;5,IF(AND($D26&lt;='PRE MAAS'!N$1,$J26&gt;='PRE MAAS'!N$1),'PRE MAAS'!N$1,""),"")</f>
        <v/>
      </c>
      <c r="L26" s="154" t="str">
        <f>+IF(LEN($C26)&gt;5,IF(AND($D26&lt;='PRE MAAS'!O$1,$J26&gt;='PRE MAAS'!O$1),'PRE MAAS'!O$1,""),"")</f>
        <v/>
      </c>
      <c r="M26" s="154" t="str">
        <f>+IF(LEN($C26)&gt;5,IF(AND($D26&lt;='PRE MAAS'!P$1,$J26&gt;='PRE MAAS'!P$1),'PRE MAAS'!P$1,""),"")</f>
        <v/>
      </c>
      <c r="N26" s="154" t="str">
        <f>+IF(LEN($C26)&gt;5,IF(AND($D26&lt;='PRE MAAS'!Q$1,$J26&gt;='PRE MAAS'!Q$1),'PRE MAAS'!Q$1,""),"")</f>
        <v/>
      </c>
      <c r="O26" s="154" t="str">
        <f>+IF(LEN($C26)&gt;5,IF(AND($D26&lt;='PRE MAAS'!R$1,$J26&gt;='PRE MAAS'!R$1),'PRE MAAS'!R$1,""),"")</f>
        <v/>
      </c>
      <c r="P26" s="154" t="str">
        <f>+IF(LEN($C26)&gt;5,IF(AND($D26&lt;='PRE MAAS'!S$1,$J26&gt;='PRE MAAS'!S$1),'PRE MAAS'!S$1,""),"")</f>
        <v/>
      </c>
      <c r="Q26" s="154" t="str">
        <f>+IF(LEN($C26)&gt;5,IF(AND($D26&lt;='PRE MAAS'!T$1,$J26&gt;='PRE MAAS'!T$1),'PRE MAAS'!T$1,""),"")</f>
        <v/>
      </c>
      <c r="R26" s="154" t="str">
        <f>+IF(LEN($C26)&gt;5,IF(AND($D26&lt;='PRE MAAS'!U$1,$J26&gt;='PRE MAAS'!U$1),'PRE MAAS'!U$1,""),"")</f>
        <v/>
      </c>
      <c r="S26" s="154" t="str">
        <f>+IF(LEN($C26)&gt;5,IF(AND($D26&lt;='PRE MAAS'!V$1,$J26&gt;='PRE MAAS'!V$1),'PRE MAAS'!V$1,""),"")</f>
        <v/>
      </c>
      <c r="T26" s="154" t="str">
        <f>+IF(LEN($C26)&gt;5,IF(AND($D26&lt;='PRE MAAS'!W$1,$J26&gt;='PRE MAAS'!W$1),'PRE MAAS'!W$1,""),"")</f>
        <v/>
      </c>
      <c r="U26" s="154" t="str">
        <f>+IF(LEN($C26)&gt;5,IF(AND($D26&lt;='PRE MAAS'!X$1,$J26&gt;='PRE MAAS'!X$1),'PRE MAAS'!X$1,""),"")</f>
        <v/>
      </c>
      <c r="V26" s="154" t="str">
        <f>+IF(LEN($C26)&gt;5,IF(AND($D26&lt;='PRE MAAS'!Y$1,$J26&gt;='PRE MAAS'!Y$1),'PRE MAAS'!Y$1,""),"")</f>
        <v/>
      </c>
      <c r="W26" s="154" t="str">
        <f>+IF(LEN($C26)&gt;5,IF(AND($D26&lt;='PRE MAAS'!Z$1,$J26&gt;='PRE MAAS'!Z$1),'PRE MAAS'!Z$1,""),"")</f>
        <v/>
      </c>
      <c r="X26" s="157" t="str">
        <f>+IF(LEN($C26)&gt;5,IF(AND($D26&lt;='PRE MAAS'!AA$1,$J26&gt;='PRE MAAS'!AA$1),'PRE MAAS'!AA$1,""),"")</f>
        <v/>
      </c>
      <c r="Y26" s="157" t="str">
        <f>+IF(LEN($C26)&gt;5,IF(AND($D26&lt;='PRE MAAS'!AB$1,$J26&gt;='PRE MAAS'!AB$1),'PRE MAAS'!AB$1,""),"")</f>
        <v/>
      </c>
      <c r="Z26" s="157" t="str">
        <f>+IF(LEN($C26)&gt;5,IF(AND($D26&lt;='PRE MAAS'!AC$1,$J26&gt;='PRE MAAS'!AC$1),'PRE MAAS'!AC$1,""),"")</f>
        <v/>
      </c>
      <c r="AA26" s="157" t="str">
        <f>+IF(LEN($C26)&gt;5,IF(AND($D26&lt;='PRE MAAS'!AD$1,$J26&gt;='PRE MAAS'!AD$1),'PRE MAAS'!AD$1,""),"")</f>
        <v/>
      </c>
      <c r="AB26" s="157" t="str">
        <f>+IF(LEN($C26)&gt;5,IF(AND($D26&lt;='PRE MAAS'!AE$1,$J26&gt;='PRE MAAS'!AE$1),'PRE MAAS'!AE$1,""),"")</f>
        <v/>
      </c>
      <c r="AC26" s="157" t="str">
        <f>+IF(LEN($C26)&gt;5,IF(AND($D26&lt;='PRE MAAS'!AF$1,$J26&gt;='PRE MAAS'!AF$1),'PRE MAAS'!AF$1,""),"")</f>
        <v/>
      </c>
      <c r="AD26" s="157" t="str">
        <f>+IF(LEN($C26)&gt;5,IF(AND($D26&lt;='PRE MAAS'!AG$1,$J26&gt;='PRE MAAS'!AG$1),'PRE MAAS'!AG$1,""),"")</f>
        <v/>
      </c>
      <c r="AE26" s="157" t="str">
        <f>+IF(LEN($C26)&gt;5,IF(AND($D26&lt;='PRE MAAS'!AH$1,$J26&gt;='PRE MAAS'!AH$1),'PRE MAAS'!AH$1,""),"")</f>
        <v/>
      </c>
      <c r="AF26" s="157" t="str">
        <f>+IF(LEN($C26)&gt;5,IF(AND($D26&lt;='PRE MAAS'!AI$1,$J26&gt;='PRE MAAS'!AI$1),'PRE MAAS'!AI$1,""),"")</f>
        <v/>
      </c>
      <c r="AG26" s="157" t="str">
        <f>+IF(LEN($C26)&gt;5,IF(AND($D26&lt;='PRE MAAS'!AJ$1,$J26&gt;='PRE MAAS'!AJ$1),'PRE MAAS'!AJ$1,""),"")</f>
        <v/>
      </c>
      <c r="AH26" s="157" t="str">
        <f>+IF(LEN($C26)&gt;5,IF(AND($D26&lt;='PRE MAAS'!AK$1,$J26&gt;='PRE MAAS'!AK$1),'PRE MAAS'!AK$1,""),"")</f>
        <v/>
      </c>
      <c r="AI26" s="157" t="str">
        <f>+IF(LEN($C26)&gt;5,IF(AND($D26&lt;='PRE MAAS'!AL$1,$J26&gt;='PRE MAAS'!AL$1),'PRE MAAS'!AL$1,""),"")</f>
        <v/>
      </c>
      <c r="AJ26" s="157" t="str">
        <f>+IF(LEN($C26)&gt;5,IF(AND($D26&lt;='PRE MAAS'!AM$1,$J26&gt;='PRE MAAS'!AM$1),'PRE MAAS'!AM$1,""),"")</f>
        <v/>
      </c>
      <c r="AK26" s="157" t="str">
        <f>+IF(LEN($C26)&gt;5,IF(AND($D26&lt;='PRE MAAS'!AN$1,$J26&gt;='PRE MAAS'!AN$1),'PRE MAAS'!AN$1,""),"")</f>
        <v/>
      </c>
      <c r="AL26" s="157" t="str">
        <f>+IF(LEN($C26)&gt;5,IF(AND($D26&lt;='PRE MAAS'!AO$1,$J26&gt;='PRE MAAS'!AO$1),'PRE MAAS'!AO$1,""),"")</f>
        <v/>
      </c>
    </row>
    <row r="27" spans="1:38">
      <c r="A27" s="95" t="str">
        <f>+IF(LEN(C27)&gt;5,IF((COUNTIF(J27:X27,'PRE MAAS'!N$1)+COUNTIF(J27:X27,'PRE MAAS'!N$1+1)+COUNTIF(J27:X27,'PRE MAAS'!N$1+2)+COUNTIF(J27:X27,'PRE MAAS'!N$1+3)+COUNTIF(J27:X27,'PRE MAAS'!N$1+4)+COUNTIF(J27:X27,'PRE MAAS'!N$1+5)+COUNTIF(J27:X27,'PRE MAAS'!N$1+6)+COUNTIF(J27:X27,'PRE MAAS'!N$1+7)+COUNTIF(J27:X27,'PRE MAAS'!N$1+8)+COUNTIF(J27:X27,'PRE MAAS'!N$1+9)+COUNTIF(J27:X27,'PRE MAAS'!N$1+10)+COUNTIF(J27:X27,'PRE MAAS'!N$1+11)+COUNTIF(J27:X27,'PRE MAAS'!N$1+12)+COUNTIF(J27:X27,'PRE MAAS'!N$1+13))&gt;0,"ACTIVA","REGISTRADA"),"")</f>
        <v/>
      </c>
      <c r="B27" s="96" t="str">
        <f>+IFERROR(VLOOKUP(C27,BD!$G$1:$I$501,3,0),"")</f>
        <v/>
      </c>
      <c r="C27" s="97"/>
      <c r="D27" s="98"/>
      <c r="E27" s="99"/>
      <c r="F27" s="100"/>
      <c r="G27" s="99"/>
      <c r="H27" s="100"/>
      <c r="I27" s="100"/>
      <c r="J27" s="101" t="str">
        <f t="shared" si="1"/>
        <v/>
      </c>
      <c r="K27" s="154" t="str">
        <f>+IF(LEN($C27)&gt;5,IF(AND($D27&lt;='PRE MAAS'!N$1,$J27&gt;='PRE MAAS'!N$1),'PRE MAAS'!N$1,""),"")</f>
        <v/>
      </c>
      <c r="L27" s="154" t="str">
        <f>+IF(LEN($C27)&gt;5,IF(AND($D27&lt;='PRE MAAS'!O$1,$J27&gt;='PRE MAAS'!O$1),'PRE MAAS'!O$1,""),"")</f>
        <v/>
      </c>
      <c r="M27" s="154" t="str">
        <f>+IF(LEN($C27)&gt;5,IF(AND($D27&lt;='PRE MAAS'!P$1,$J27&gt;='PRE MAAS'!P$1),'PRE MAAS'!P$1,""),"")</f>
        <v/>
      </c>
      <c r="N27" s="154" t="str">
        <f>+IF(LEN($C27)&gt;5,IF(AND($D27&lt;='PRE MAAS'!Q$1,$J27&gt;='PRE MAAS'!Q$1),'PRE MAAS'!Q$1,""),"")</f>
        <v/>
      </c>
      <c r="O27" s="154" t="str">
        <f>+IF(LEN($C27)&gt;5,IF(AND($D27&lt;='PRE MAAS'!R$1,$J27&gt;='PRE MAAS'!R$1),'PRE MAAS'!R$1,""),"")</f>
        <v/>
      </c>
      <c r="P27" s="154" t="str">
        <f>+IF(LEN($C27)&gt;5,IF(AND($D27&lt;='PRE MAAS'!S$1,$J27&gt;='PRE MAAS'!S$1),'PRE MAAS'!S$1,""),"")</f>
        <v/>
      </c>
      <c r="Q27" s="154" t="str">
        <f>+IF(LEN($C27)&gt;5,IF(AND($D27&lt;='PRE MAAS'!T$1,$J27&gt;='PRE MAAS'!T$1),'PRE MAAS'!T$1,""),"")</f>
        <v/>
      </c>
      <c r="R27" s="154" t="str">
        <f>+IF(LEN($C27)&gt;5,IF(AND($D27&lt;='PRE MAAS'!U$1,$J27&gt;='PRE MAAS'!U$1),'PRE MAAS'!U$1,""),"")</f>
        <v/>
      </c>
      <c r="S27" s="154" t="str">
        <f>+IF(LEN($C27)&gt;5,IF(AND($D27&lt;='PRE MAAS'!V$1,$J27&gt;='PRE MAAS'!V$1),'PRE MAAS'!V$1,""),"")</f>
        <v/>
      </c>
      <c r="T27" s="154" t="str">
        <f>+IF(LEN($C27)&gt;5,IF(AND($D27&lt;='PRE MAAS'!W$1,$J27&gt;='PRE MAAS'!W$1),'PRE MAAS'!W$1,""),"")</f>
        <v/>
      </c>
      <c r="U27" s="154" t="str">
        <f>+IF(LEN($C27)&gt;5,IF(AND($D27&lt;='PRE MAAS'!X$1,$J27&gt;='PRE MAAS'!X$1),'PRE MAAS'!X$1,""),"")</f>
        <v/>
      </c>
      <c r="V27" s="154" t="str">
        <f>+IF(LEN($C27)&gt;5,IF(AND($D27&lt;='PRE MAAS'!Y$1,$J27&gt;='PRE MAAS'!Y$1),'PRE MAAS'!Y$1,""),"")</f>
        <v/>
      </c>
      <c r="W27" s="154" t="str">
        <f>+IF(LEN($C27)&gt;5,IF(AND($D27&lt;='PRE MAAS'!Z$1,$J27&gt;='PRE MAAS'!Z$1),'PRE MAAS'!Z$1,""),"")</f>
        <v/>
      </c>
      <c r="X27" s="157" t="str">
        <f>+IF(LEN($C27)&gt;5,IF(AND($D27&lt;='PRE MAAS'!AA$1,$J27&gt;='PRE MAAS'!AA$1),'PRE MAAS'!AA$1,""),"")</f>
        <v/>
      </c>
      <c r="Y27" s="157" t="str">
        <f>+IF(LEN($C27)&gt;5,IF(AND($D27&lt;='PRE MAAS'!AB$1,$J27&gt;='PRE MAAS'!AB$1),'PRE MAAS'!AB$1,""),"")</f>
        <v/>
      </c>
      <c r="Z27" s="157" t="str">
        <f>+IF(LEN($C27)&gt;5,IF(AND($D27&lt;='PRE MAAS'!AC$1,$J27&gt;='PRE MAAS'!AC$1),'PRE MAAS'!AC$1,""),"")</f>
        <v/>
      </c>
      <c r="AA27" s="157" t="str">
        <f>+IF(LEN($C27)&gt;5,IF(AND($D27&lt;='PRE MAAS'!AD$1,$J27&gt;='PRE MAAS'!AD$1),'PRE MAAS'!AD$1,""),"")</f>
        <v/>
      </c>
      <c r="AB27" s="157" t="str">
        <f>+IF(LEN($C27)&gt;5,IF(AND($D27&lt;='PRE MAAS'!AE$1,$J27&gt;='PRE MAAS'!AE$1),'PRE MAAS'!AE$1,""),"")</f>
        <v/>
      </c>
      <c r="AC27" s="157" t="str">
        <f>+IF(LEN($C27)&gt;5,IF(AND($D27&lt;='PRE MAAS'!AF$1,$J27&gt;='PRE MAAS'!AF$1),'PRE MAAS'!AF$1,""),"")</f>
        <v/>
      </c>
      <c r="AD27" s="157" t="str">
        <f>+IF(LEN($C27)&gt;5,IF(AND($D27&lt;='PRE MAAS'!AG$1,$J27&gt;='PRE MAAS'!AG$1),'PRE MAAS'!AG$1,""),"")</f>
        <v/>
      </c>
      <c r="AE27" s="157" t="str">
        <f>+IF(LEN($C27)&gt;5,IF(AND($D27&lt;='PRE MAAS'!AH$1,$J27&gt;='PRE MAAS'!AH$1),'PRE MAAS'!AH$1,""),"")</f>
        <v/>
      </c>
      <c r="AF27" s="157" t="str">
        <f>+IF(LEN($C27)&gt;5,IF(AND($D27&lt;='PRE MAAS'!AI$1,$J27&gt;='PRE MAAS'!AI$1),'PRE MAAS'!AI$1,""),"")</f>
        <v/>
      </c>
      <c r="AG27" s="157" t="str">
        <f>+IF(LEN($C27)&gt;5,IF(AND($D27&lt;='PRE MAAS'!AJ$1,$J27&gt;='PRE MAAS'!AJ$1),'PRE MAAS'!AJ$1,""),"")</f>
        <v/>
      </c>
      <c r="AH27" s="157" t="str">
        <f>+IF(LEN($C27)&gt;5,IF(AND($D27&lt;='PRE MAAS'!AK$1,$J27&gt;='PRE MAAS'!AK$1),'PRE MAAS'!AK$1,""),"")</f>
        <v/>
      </c>
      <c r="AI27" s="157" t="str">
        <f>+IF(LEN($C27)&gt;5,IF(AND($D27&lt;='PRE MAAS'!AL$1,$J27&gt;='PRE MAAS'!AL$1),'PRE MAAS'!AL$1,""),"")</f>
        <v/>
      </c>
      <c r="AJ27" s="157" t="str">
        <f>+IF(LEN($C27)&gt;5,IF(AND($D27&lt;='PRE MAAS'!AM$1,$J27&gt;='PRE MAAS'!AM$1),'PRE MAAS'!AM$1,""),"")</f>
        <v/>
      </c>
      <c r="AK27" s="157" t="str">
        <f>+IF(LEN($C27)&gt;5,IF(AND($D27&lt;='PRE MAAS'!AN$1,$J27&gt;='PRE MAAS'!AN$1),'PRE MAAS'!AN$1,""),"")</f>
        <v/>
      </c>
      <c r="AL27" s="157" t="str">
        <f>+IF(LEN($C27)&gt;5,IF(AND($D27&lt;='PRE MAAS'!AO$1,$J27&gt;='PRE MAAS'!AO$1),'PRE MAAS'!AO$1,""),"")</f>
        <v/>
      </c>
    </row>
    <row r="28" spans="1:38">
      <c r="A28" s="95" t="str">
        <f>+IF(LEN(C28)&gt;5,IF((COUNTIF(J28:X28,'PRE MAAS'!N$1)+COUNTIF(J28:X28,'PRE MAAS'!N$1+1)+COUNTIF(J28:X28,'PRE MAAS'!N$1+2)+COUNTIF(J28:X28,'PRE MAAS'!N$1+3)+COUNTIF(J28:X28,'PRE MAAS'!N$1+4)+COUNTIF(J28:X28,'PRE MAAS'!N$1+5)+COUNTIF(J28:X28,'PRE MAAS'!N$1+6)+COUNTIF(J28:X28,'PRE MAAS'!N$1+7)+COUNTIF(J28:X28,'PRE MAAS'!N$1+8)+COUNTIF(J28:X28,'PRE MAAS'!N$1+9)+COUNTIF(J28:X28,'PRE MAAS'!N$1+10)+COUNTIF(J28:X28,'PRE MAAS'!N$1+11)+COUNTIF(J28:X28,'PRE MAAS'!N$1+12)+COUNTIF(J28:X28,'PRE MAAS'!N$1+13))&gt;0,"ACTIVA","REGISTRADA"),"")</f>
        <v/>
      </c>
      <c r="B28" s="96" t="str">
        <f>+IFERROR(VLOOKUP(C28,BD!$G$1:$I$501,3,0),"")</f>
        <v/>
      </c>
      <c r="C28" s="97"/>
      <c r="D28" s="98"/>
      <c r="E28" s="99"/>
      <c r="F28" s="100"/>
      <c r="G28" s="99"/>
      <c r="H28" s="100"/>
      <c r="I28" s="100"/>
      <c r="J28" s="101" t="str">
        <f t="shared" si="1"/>
        <v/>
      </c>
      <c r="K28" s="154" t="str">
        <f>+IF(LEN($C28)&gt;5,IF(AND($D28&lt;='PRE MAAS'!N$1,$J28&gt;='PRE MAAS'!N$1),'PRE MAAS'!N$1,""),"")</f>
        <v/>
      </c>
      <c r="L28" s="154" t="str">
        <f>+IF(LEN($C28)&gt;5,IF(AND($D28&lt;='PRE MAAS'!O$1,$J28&gt;='PRE MAAS'!O$1),'PRE MAAS'!O$1,""),"")</f>
        <v/>
      </c>
      <c r="M28" s="154" t="str">
        <f>+IF(LEN($C28)&gt;5,IF(AND($D28&lt;='PRE MAAS'!P$1,$J28&gt;='PRE MAAS'!P$1),'PRE MAAS'!P$1,""),"")</f>
        <v/>
      </c>
      <c r="N28" s="154" t="str">
        <f>+IF(LEN($C28)&gt;5,IF(AND($D28&lt;='PRE MAAS'!Q$1,$J28&gt;='PRE MAAS'!Q$1),'PRE MAAS'!Q$1,""),"")</f>
        <v/>
      </c>
      <c r="O28" s="154" t="str">
        <f>+IF(LEN($C28)&gt;5,IF(AND($D28&lt;='PRE MAAS'!R$1,$J28&gt;='PRE MAAS'!R$1),'PRE MAAS'!R$1,""),"")</f>
        <v/>
      </c>
      <c r="P28" s="154" t="str">
        <f>+IF(LEN($C28)&gt;5,IF(AND($D28&lt;='PRE MAAS'!S$1,$J28&gt;='PRE MAAS'!S$1),'PRE MAAS'!S$1,""),"")</f>
        <v/>
      </c>
      <c r="Q28" s="154" t="str">
        <f>+IF(LEN($C28)&gt;5,IF(AND($D28&lt;='PRE MAAS'!T$1,$J28&gt;='PRE MAAS'!T$1),'PRE MAAS'!T$1,""),"")</f>
        <v/>
      </c>
      <c r="R28" s="154" t="str">
        <f>+IF(LEN($C28)&gt;5,IF(AND($D28&lt;='PRE MAAS'!U$1,$J28&gt;='PRE MAAS'!U$1),'PRE MAAS'!U$1,""),"")</f>
        <v/>
      </c>
      <c r="S28" s="154" t="str">
        <f>+IF(LEN($C28)&gt;5,IF(AND($D28&lt;='PRE MAAS'!V$1,$J28&gt;='PRE MAAS'!V$1),'PRE MAAS'!V$1,""),"")</f>
        <v/>
      </c>
      <c r="T28" s="154" t="str">
        <f>+IF(LEN($C28)&gt;5,IF(AND($D28&lt;='PRE MAAS'!W$1,$J28&gt;='PRE MAAS'!W$1),'PRE MAAS'!W$1,""),"")</f>
        <v/>
      </c>
      <c r="U28" s="154" t="str">
        <f>+IF(LEN($C28)&gt;5,IF(AND($D28&lt;='PRE MAAS'!X$1,$J28&gt;='PRE MAAS'!X$1),'PRE MAAS'!X$1,""),"")</f>
        <v/>
      </c>
      <c r="V28" s="154" t="str">
        <f>+IF(LEN($C28)&gt;5,IF(AND($D28&lt;='PRE MAAS'!Y$1,$J28&gt;='PRE MAAS'!Y$1),'PRE MAAS'!Y$1,""),"")</f>
        <v/>
      </c>
      <c r="W28" s="154" t="str">
        <f>+IF(LEN($C28)&gt;5,IF(AND($D28&lt;='PRE MAAS'!Z$1,$J28&gt;='PRE MAAS'!Z$1),'PRE MAAS'!Z$1,""),"")</f>
        <v/>
      </c>
      <c r="X28" s="157" t="str">
        <f>+IF(LEN($C28)&gt;5,IF(AND($D28&lt;='PRE MAAS'!AA$1,$J28&gt;='PRE MAAS'!AA$1),'PRE MAAS'!AA$1,""),"")</f>
        <v/>
      </c>
      <c r="Y28" s="157" t="str">
        <f>+IF(LEN($C28)&gt;5,IF(AND($D28&lt;='PRE MAAS'!AB$1,$J28&gt;='PRE MAAS'!AB$1),'PRE MAAS'!AB$1,""),"")</f>
        <v/>
      </c>
      <c r="Z28" s="157" t="str">
        <f>+IF(LEN($C28)&gt;5,IF(AND($D28&lt;='PRE MAAS'!AC$1,$J28&gt;='PRE MAAS'!AC$1),'PRE MAAS'!AC$1,""),"")</f>
        <v/>
      </c>
      <c r="AA28" s="157" t="str">
        <f>+IF(LEN($C28)&gt;5,IF(AND($D28&lt;='PRE MAAS'!AD$1,$J28&gt;='PRE MAAS'!AD$1),'PRE MAAS'!AD$1,""),"")</f>
        <v/>
      </c>
      <c r="AB28" s="157" t="str">
        <f>+IF(LEN($C28)&gt;5,IF(AND($D28&lt;='PRE MAAS'!AE$1,$J28&gt;='PRE MAAS'!AE$1),'PRE MAAS'!AE$1,""),"")</f>
        <v/>
      </c>
      <c r="AC28" s="157" t="str">
        <f>+IF(LEN($C28)&gt;5,IF(AND($D28&lt;='PRE MAAS'!AF$1,$J28&gt;='PRE MAAS'!AF$1),'PRE MAAS'!AF$1,""),"")</f>
        <v/>
      </c>
      <c r="AD28" s="157" t="str">
        <f>+IF(LEN($C28)&gt;5,IF(AND($D28&lt;='PRE MAAS'!AG$1,$J28&gt;='PRE MAAS'!AG$1),'PRE MAAS'!AG$1,""),"")</f>
        <v/>
      </c>
      <c r="AE28" s="157" t="str">
        <f>+IF(LEN($C28)&gt;5,IF(AND($D28&lt;='PRE MAAS'!AH$1,$J28&gt;='PRE MAAS'!AH$1),'PRE MAAS'!AH$1,""),"")</f>
        <v/>
      </c>
      <c r="AF28" s="157" t="str">
        <f>+IF(LEN($C28)&gt;5,IF(AND($D28&lt;='PRE MAAS'!AI$1,$J28&gt;='PRE MAAS'!AI$1),'PRE MAAS'!AI$1,""),"")</f>
        <v/>
      </c>
      <c r="AG28" s="157" t="str">
        <f>+IF(LEN($C28)&gt;5,IF(AND($D28&lt;='PRE MAAS'!AJ$1,$J28&gt;='PRE MAAS'!AJ$1),'PRE MAAS'!AJ$1,""),"")</f>
        <v/>
      </c>
      <c r="AH28" s="157" t="str">
        <f>+IF(LEN($C28)&gt;5,IF(AND($D28&lt;='PRE MAAS'!AK$1,$J28&gt;='PRE MAAS'!AK$1),'PRE MAAS'!AK$1,""),"")</f>
        <v/>
      </c>
      <c r="AI28" s="157" t="str">
        <f>+IF(LEN($C28)&gt;5,IF(AND($D28&lt;='PRE MAAS'!AL$1,$J28&gt;='PRE MAAS'!AL$1),'PRE MAAS'!AL$1,""),"")</f>
        <v/>
      </c>
      <c r="AJ28" s="157" t="str">
        <f>+IF(LEN($C28)&gt;5,IF(AND($D28&lt;='PRE MAAS'!AM$1,$J28&gt;='PRE MAAS'!AM$1),'PRE MAAS'!AM$1,""),"")</f>
        <v/>
      </c>
      <c r="AK28" s="157" t="str">
        <f>+IF(LEN($C28)&gt;5,IF(AND($D28&lt;='PRE MAAS'!AN$1,$J28&gt;='PRE MAAS'!AN$1),'PRE MAAS'!AN$1,""),"")</f>
        <v/>
      </c>
      <c r="AL28" s="157" t="str">
        <f>+IF(LEN($C28)&gt;5,IF(AND($D28&lt;='PRE MAAS'!AO$1,$J28&gt;='PRE MAAS'!AO$1),'PRE MAAS'!AO$1,""),"")</f>
        <v/>
      </c>
    </row>
    <row r="29" spans="1:38">
      <c r="A29" s="95" t="str">
        <f>+IF(LEN(C29)&gt;5,IF((COUNTIF(J29:X29,'PRE MAAS'!N$1)+COUNTIF(J29:X29,'PRE MAAS'!N$1+1)+COUNTIF(J29:X29,'PRE MAAS'!N$1+2)+COUNTIF(J29:X29,'PRE MAAS'!N$1+3)+COUNTIF(J29:X29,'PRE MAAS'!N$1+4)+COUNTIF(J29:X29,'PRE MAAS'!N$1+5)+COUNTIF(J29:X29,'PRE MAAS'!N$1+6)+COUNTIF(J29:X29,'PRE MAAS'!N$1+7)+COUNTIF(J29:X29,'PRE MAAS'!N$1+8)+COUNTIF(J29:X29,'PRE MAAS'!N$1+9)+COUNTIF(J29:X29,'PRE MAAS'!N$1+10)+COUNTIF(J29:X29,'PRE MAAS'!N$1+11)+COUNTIF(J29:X29,'PRE MAAS'!N$1+12)+COUNTIF(J29:X29,'PRE MAAS'!N$1+13))&gt;0,"ACTIVA","REGISTRADA"),"")</f>
        <v/>
      </c>
      <c r="B29" s="96" t="str">
        <f>+IFERROR(VLOOKUP(C29,BD!$G$1:$I$501,3,0),"")</f>
        <v/>
      </c>
      <c r="C29" s="97"/>
      <c r="D29" s="98"/>
      <c r="E29" s="99"/>
      <c r="F29" s="100"/>
      <c r="G29" s="99"/>
      <c r="H29" s="100"/>
      <c r="I29" s="100"/>
      <c r="J29" s="101" t="str">
        <f t="shared" si="1"/>
        <v/>
      </c>
      <c r="K29" s="154" t="str">
        <f>+IF(LEN($C29)&gt;5,IF(AND($D29&lt;='PRE MAAS'!N$1,$J29&gt;='PRE MAAS'!N$1),'PRE MAAS'!N$1,""),"")</f>
        <v/>
      </c>
      <c r="L29" s="154" t="str">
        <f>+IF(LEN($C29)&gt;5,IF(AND($D29&lt;='PRE MAAS'!O$1,$J29&gt;='PRE MAAS'!O$1),'PRE MAAS'!O$1,""),"")</f>
        <v/>
      </c>
      <c r="M29" s="154" t="str">
        <f>+IF(LEN($C29)&gt;5,IF(AND($D29&lt;='PRE MAAS'!P$1,$J29&gt;='PRE MAAS'!P$1),'PRE MAAS'!P$1,""),"")</f>
        <v/>
      </c>
      <c r="N29" s="154" t="str">
        <f>+IF(LEN($C29)&gt;5,IF(AND($D29&lt;='PRE MAAS'!Q$1,$J29&gt;='PRE MAAS'!Q$1),'PRE MAAS'!Q$1,""),"")</f>
        <v/>
      </c>
      <c r="O29" s="154" t="str">
        <f>+IF(LEN($C29)&gt;5,IF(AND($D29&lt;='PRE MAAS'!R$1,$J29&gt;='PRE MAAS'!R$1),'PRE MAAS'!R$1,""),"")</f>
        <v/>
      </c>
      <c r="P29" s="154" t="str">
        <f>+IF(LEN($C29)&gt;5,IF(AND($D29&lt;='PRE MAAS'!S$1,$J29&gt;='PRE MAAS'!S$1),'PRE MAAS'!S$1,""),"")</f>
        <v/>
      </c>
      <c r="Q29" s="154" t="str">
        <f>+IF(LEN($C29)&gt;5,IF(AND($D29&lt;='PRE MAAS'!T$1,$J29&gt;='PRE MAAS'!T$1),'PRE MAAS'!T$1,""),"")</f>
        <v/>
      </c>
      <c r="R29" s="154" t="str">
        <f>+IF(LEN($C29)&gt;5,IF(AND($D29&lt;='PRE MAAS'!U$1,$J29&gt;='PRE MAAS'!U$1),'PRE MAAS'!U$1,""),"")</f>
        <v/>
      </c>
      <c r="S29" s="154" t="str">
        <f>+IF(LEN($C29)&gt;5,IF(AND($D29&lt;='PRE MAAS'!V$1,$J29&gt;='PRE MAAS'!V$1),'PRE MAAS'!V$1,""),"")</f>
        <v/>
      </c>
      <c r="T29" s="154" t="str">
        <f>+IF(LEN($C29)&gt;5,IF(AND($D29&lt;='PRE MAAS'!W$1,$J29&gt;='PRE MAAS'!W$1),'PRE MAAS'!W$1,""),"")</f>
        <v/>
      </c>
      <c r="U29" s="154" t="str">
        <f>+IF(LEN($C29)&gt;5,IF(AND($D29&lt;='PRE MAAS'!X$1,$J29&gt;='PRE MAAS'!X$1),'PRE MAAS'!X$1,""),"")</f>
        <v/>
      </c>
      <c r="V29" s="154" t="str">
        <f>+IF(LEN($C29)&gt;5,IF(AND($D29&lt;='PRE MAAS'!Y$1,$J29&gt;='PRE MAAS'!Y$1),'PRE MAAS'!Y$1,""),"")</f>
        <v/>
      </c>
      <c r="W29" s="154" t="str">
        <f>+IF(LEN($C29)&gt;5,IF(AND($D29&lt;='PRE MAAS'!Z$1,$J29&gt;='PRE MAAS'!Z$1),'PRE MAAS'!Z$1,""),"")</f>
        <v/>
      </c>
      <c r="X29" s="157" t="str">
        <f>+IF(LEN($C29)&gt;5,IF(AND($D29&lt;='PRE MAAS'!AA$1,$J29&gt;='PRE MAAS'!AA$1),'PRE MAAS'!AA$1,""),"")</f>
        <v/>
      </c>
      <c r="Y29" s="157" t="str">
        <f>+IF(LEN($C29)&gt;5,IF(AND($D29&lt;='PRE MAAS'!AB$1,$J29&gt;='PRE MAAS'!AB$1),'PRE MAAS'!AB$1,""),"")</f>
        <v/>
      </c>
      <c r="Z29" s="157" t="str">
        <f>+IF(LEN($C29)&gt;5,IF(AND($D29&lt;='PRE MAAS'!AC$1,$J29&gt;='PRE MAAS'!AC$1),'PRE MAAS'!AC$1,""),"")</f>
        <v/>
      </c>
      <c r="AA29" s="157" t="str">
        <f>+IF(LEN($C29)&gt;5,IF(AND($D29&lt;='PRE MAAS'!AD$1,$J29&gt;='PRE MAAS'!AD$1),'PRE MAAS'!AD$1,""),"")</f>
        <v/>
      </c>
      <c r="AB29" s="157" t="str">
        <f>+IF(LEN($C29)&gt;5,IF(AND($D29&lt;='PRE MAAS'!AE$1,$J29&gt;='PRE MAAS'!AE$1),'PRE MAAS'!AE$1,""),"")</f>
        <v/>
      </c>
      <c r="AC29" s="157" t="str">
        <f>+IF(LEN($C29)&gt;5,IF(AND($D29&lt;='PRE MAAS'!AF$1,$J29&gt;='PRE MAAS'!AF$1),'PRE MAAS'!AF$1,""),"")</f>
        <v/>
      </c>
      <c r="AD29" s="157" t="str">
        <f>+IF(LEN($C29)&gt;5,IF(AND($D29&lt;='PRE MAAS'!AG$1,$J29&gt;='PRE MAAS'!AG$1),'PRE MAAS'!AG$1,""),"")</f>
        <v/>
      </c>
      <c r="AE29" s="157" t="str">
        <f>+IF(LEN($C29)&gt;5,IF(AND($D29&lt;='PRE MAAS'!AH$1,$J29&gt;='PRE MAAS'!AH$1),'PRE MAAS'!AH$1,""),"")</f>
        <v/>
      </c>
      <c r="AF29" s="157" t="str">
        <f>+IF(LEN($C29)&gt;5,IF(AND($D29&lt;='PRE MAAS'!AI$1,$J29&gt;='PRE MAAS'!AI$1),'PRE MAAS'!AI$1,""),"")</f>
        <v/>
      </c>
      <c r="AG29" s="157" t="str">
        <f>+IF(LEN($C29)&gt;5,IF(AND($D29&lt;='PRE MAAS'!AJ$1,$J29&gt;='PRE MAAS'!AJ$1),'PRE MAAS'!AJ$1,""),"")</f>
        <v/>
      </c>
      <c r="AH29" s="157" t="str">
        <f>+IF(LEN($C29)&gt;5,IF(AND($D29&lt;='PRE MAAS'!AK$1,$J29&gt;='PRE MAAS'!AK$1),'PRE MAAS'!AK$1,""),"")</f>
        <v/>
      </c>
      <c r="AI29" s="157" t="str">
        <f>+IF(LEN($C29)&gt;5,IF(AND($D29&lt;='PRE MAAS'!AL$1,$J29&gt;='PRE MAAS'!AL$1),'PRE MAAS'!AL$1,""),"")</f>
        <v/>
      </c>
      <c r="AJ29" s="157" t="str">
        <f>+IF(LEN($C29)&gt;5,IF(AND($D29&lt;='PRE MAAS'!AM$1,$J29&gt;='PRE MAAS'!AM$1),'PRE MAAS'!AM$1,""),"")</f>
        <v/>
      </c>
      <c r="AK29" s="157" t="str">
        <f>+IF(LEN($C29)&gt;5,IF(AND($D29&lt;='PRE MAAS'!AN$1,$J29&gt;='PRE MAAS'!AN$1),'PRE MAAS'!AN$1,""),"")</f>
        <v/>
      </c>
      <c r="AL29" s="157" t="str">
        <f>+IF(LEN($C29)&gt;5,IF(AND($D29&lt;='PRE MAAS'!AO$1,$J29&gt;='PRE MAAS'!AO$1),'PRE MAAS'!AO$1,""),"")</f>
        <v/>
      </c>
    </row>
    <row r="30" spans="1:38">
      <c r="A30" s="95" t="str">
        <f>+IF(LEN(C30)&gt;5,IF((COUNTIF(J30:X30,'PRE MAAS'!N$1)+COUNTIF(J30:X30,'PRE MAAS'!N$1+1)+COUNTIF(J30:X30,'PRE MAAS'!N$1+2)+COUNTIF(J30:X30,'PRE MAAS'!N$1+3)+COUNTIF(J30:X30,'PRE MAAS'!N$1+4)+COUNTIF(J30:X30,'PRE MAAS'!N$1+5)+COUNTIF(J30:X30,'PRE MAAS'!N$1+6)+COUNTIF(J30:X30,'PRE MAAS'!N$1+7)+COUNTIF(J30:X30,'PRE MAAS'!N$1+8)+COUNTIF(J30:X30,'PRE MAAS'!N$1+9)+COUNTIF(J30:X30,'PRE MAAS'!N$1+10)+COUNTIF(J30:X30,'PRE MAAS'!N$1+11)+COUNTIF(J30:X30,'PRE MAAS'!N$1+12)+COUNTIF(J30:X30,'PRE MAAS'!N$1+13))&gt;0,"ACTIVA","REGISTRADA"),"")</f>
        <v/>
      </c>
      <c r="B30" s="96" t="str">
        <f>+IFERROR(VLOOKUP(C30,BD!$G$1:$I$501,3,0),"")</f>
        <v/>
      </c>
      <c r="C30" s="97"/>
      <c r="D30" s="98"/>
      <c r="E30" s="99"/>
      <c r="F30" s="100"/>
      <c r="G30" s="99"/>
      <c r="H30" s="100"/>
      <c r="I30" s="100"/>
      <c r="J30" s="101" t="str">
        <f t="shared" si="1"/>
        <v/>
      </c>
      <c r="K30" s="154" t="str">
        <f>+IF(LEN($C30)&gt;5,IF(AND($D30&lt;='PRE MAAS'!N$1,$J30&gt;='PRE MAAS'!N$1),'PRE MAAS'!N$1,""),"")</f>
        <v/>
      </c>
      <c r="L30" s="154" t="str">
        <f>+IF(LEN($C30)&gt;5,IF(AND($D30&lt;='PRE MAAS'!O$1,$J30&gt;='PRE MAAS'!O$1),'PRE MAAS'!O$1,""),"")</f>
        <v/>
      </c>
      <c r="M30" s="154" t="str">
        <f>+IF(LEN($C30)&gt;5,IF(AND($D30&lt;='PRE MAAS'!P$1,$J30&gt;='PRE MAAS'!P$1),'PRE MAAS'!P$1,""),"")</f>
        <v/>
      </c>
      <c r="N30" s="154" t="str">
        <f>+IF(LEN($C30)&gt;5,IF(AND($D30&lt;='PRE MAAS'!Q$1,$J30&gt;='PRE MAAS'!Q$1),'PRE MAAS'!Q$1,""),"")</f>
        <v/>
      </c>
      <c r="O30" s="154" t="str">
        <f>+IF(LEN($C30)&gt;5,IF(AND($D30&lt;='PRE MAAS'!R$1,$J30&gt;='PRE MAAS'!R$1),'PRE MAAS'!R$1,""),"")</f>
        <v/>
      </c>
      <c r="P30" s="154" t="str">
        <f>+IF(LEN($C30)&gt;5,IF(AND($D30&lt;='PRE MAAS'!S$1,$J30&gt;='PRE MAAS'!S$1),'PRE MAAS'!S$1,""),"")</f>
        <v/>
      </c>
      <c r="Q30" s="154" t="str">
        <f>+IF(LEN($C30)&gt;5,IF(AND($D30&lt;='PRE MAAS'!T$1,$J30&gt;='PRE MAAS'!T$1),'PRE MAAS'!T$1,""),"")</f>
        <v/>
      </c>
      <c r="R30" s="154" t="str">
        <f>+IF(LEN($C30)&gt;5,IF(AND($D30&lt;='PRE MAAS'!U$1,$J30&gt;='PRE MAAS'!U$1),'PRE MAAS'!U$1,""),"")</f>
        <v/>
      </c>
      <c r="S30" s="154" t="str">
        <f>+IF(LEN($C30)&gt;5,IF(AND($D30&lt;='PRE MAAS'!V$1,$J30&gt;='PRE MAAS'!V$1),'PRE MAAS'!V$1,""),"")</f>
        <v/>
      </c>
      <c r="T30" s="154" t="str">
        <f>+IF(LEN($C30)&gt;5,IF(AND($D30&lt;='PRE MAAS'!W$1,$J30&gt;='PRE MAAS'!W$1),'PRE MAAS'!W$1,""),"")</f>
        <v/>
      </c>
      <c r="U30" s="154" t="str">
        <f>+IF(LEN($C30)&gt;5,IF(AND($D30&lt;='PRE MAAS'!X$1,$J30&gt;='PRE MAAS'!X$1),'PRE MAAS'!X$1,""),"")</f>
        <v/>
      </c>
      <c r="V30" s="154" t="str">
        <f>+IF(LEN($C30)&gt;5,IF(AND($D30&lt;='PRE MAAS'!Y$1,$J30&gt;='PRE MAAS'!Y$1),'PRE MAAS'!Y$1,""),"")</f>
        <v/>
      </c>
      <c r="W30" s="154" t="str">
        <f>+IF(LEN($C30)&gt;5,IF(AND($D30&lt;='PRE MAAS'!Z$1,$J30&gt;='PRE MAAS'!Z$1),'PRE MAAS'!Z$1,""),"")</f>
        <v/>
      </c>
      <c r="X30" s="157" t="str">
        <f>+IF(LEN($C30)&gt;5,IF(AND($D30&lt;='PRE MAAS'!AA$1,$J30&gt;='PRE MAAS'!AA$1),'PRE MAAS'!AA$1,""),"")</f>
        <v/>
      </c>
      <c r="Y30" s="157" t="str">
        <f>+IF(LEN($C30)&gt;5,IF(AND($D30&lt;='PRE MAAS'!AB$1,$J30&gt;='PRE MAAS'!AB$1),'PRE MAAS'!AB$1,""),"")</f>
        <v/>
      </c>
      <c r="Z30" s="157" t="str">
        <f>+IF(LEN($C30)&gt;5,IF(AND($D30&lt;='PRE MAAS'!AC$1,$J30&gt;='PRE MAAS'!AC$1),'PRE MAAS'!AC$1,""),"")</f>
        <v/>
      </c>
      <c r="AA30" s="157" t="str">
        <f>+IF(LEN($C30)&gt;5,IF(AND($D30&lt;='PRE MAAS'!AD$1,$J30&gt;='PRE MAAS'!AD$1),'PRE MAAS'!AD$1,""),"")</f>
        <v/>
      </c>
      <c r="AB30" s="157" t="str">
        <f>+IF(LEN($C30)&gt;5,IF(AND($D30&lt;='PRE MAAS'!AE$1,$J30&gt;='PRE MAAS'!AE$1),'PRE MAAS'!AE$1,""),"")</f>
        <v/>
      </c>
      <c r="AC30" s="157" t="str">
        <f>+IF(LEN($C30)&gt;5,IF(AND($D30&lt;='PRE MAAS'!AF$1,$J30&gt;='PRE MAAS'!AF$1),'PRE MAAS'!AF$1,""),"")</f>
        <v/>
      </c>
      <c r="AD30" s="157" t="str">
        <f>+IF(LEN($C30)&gt;5,IF(AND($D30&lt;='PRE MAAS'!AG$1,$J30&gt;='PRE MAAS'!AG$1),'PRE MAAS'!AG$1,""),"")</f>
        <v/>
      </c>
      <c r="AE30" s="157" t="str">
        <f>+IF(LEN($C30)&gt;5,IF(AND($D30&lt;='PRE MAAS'!AH$1,$J30&gt;='PRE MAAS'!AH$1),'PRE MAAS'!AH$1,""),"")</f>
        <v/>
      </c>
      <c r="AF30" s="157" t="str">
        <f>+IF(LEN($C30)&gt;5,IF(AND($D30&lt;='PRE MAAS'!AI$1,$J30&gt;='PRE MAAS'!AI$1),'PRE MAAS'!AI$1,""),"")</f>
        <v/>
      </c>
      <c r="AG30" s="157" t="str">
        <f>+IF(LEN($C30)&gt;5,IF(AND($D30&lt;='PRE MAAS'!AJ$1,$J30&gt;='PRE MAAS'!AJ$1),'PRE MAAS'!AJ$1,""),"")</f>
        <v/>
      </c>
      <c r="AH30" s="157" t="str">
        <f>+IF(LEN($C30)&gt;5,IF(AND($D30&lt;='PRE MAAS'!AK$1,$J30&gt;='PRE MAAS'!AK$1),'PRE MAAS'!AK$1,""),"")</f>
        <v/>
      </c>
      <c r="AI30" s="157" t="str">
        <f>+IF(LEN($C30)&gt;5,IF(AND($D30&lt;='PRE MAAS'!AL$1,$J30&gt;='PRE MAAS'!AL$1),'PRE MAAS'!AL$1,""),"")</f>
        <v/>
      </c>
      <c r="AJ30" s="157" t="str">
        <f>+IF(LEN($C30)&gt;5,IF(AND($D30&lt;='PRE MAAS'!AM$1,$J30&gt;='PRE MAAS'!AM$1),'PRE MAAS'!AM$1,""),"")</f>
        <v/>
      </c>
      <c r="AK30" s="157" t="str">
        <f>+IF(LEN($C30)&gt;5,IF(AND($D30&lt;='PRE MAAS'!AN$1,$J30&gt;='PRE MAAS'!AN$1),'PRE MAAS'!AN$1,""),"")</f>
        <v/>
      </c>
      <c r="AL30" s="157" t="str">
        <f>+IF(LEN($C30)&gt;5,IF(AND($D30&lt;='PRE MAAS'!AO$1,$J30&gt;='PRE MAAS'!AO$1),'PRE MAAS'!AO$1,""),"")</f>
        <v/>
      </c>
    </row>
    <row r="31" spans="1:38">
      <c r="A31" s="95" t="str">
        <f>+IF(LEN(C31)&gt;5,IF((COUNTIF(J31:X31,'PRE MAAS'!N$1)+COUNTIF(J31:X31,'PRE MAAS'!N$1+1)+COUNTIF(J31:X31,'PRE MAAS'!N$1+2)+COUNTIF(J31:X31,'PRE MAAS'!N$1+3)+COUNTIF(J31:X31,'PRE MAAS'!N$1+4)+COUNTIF(J31:X31,'PRE MAAS'!N$1+5)+COUNTIF(J31:X31,'PRE MAAS'!N$1+6)+COUNTIF(J31:X31,'PRE MAAS'!N$1+7)+COUNTIF(J31:X31,'PRE MAAS'!N$1+8)+COUNTIF(J31:X31,'PRE MAAS'!N$1+9)+COUNTIF(J31:X31,'PRE MAAS'!N$1+10)+COUNTIF(J31:X31,'PRE MAAS'!N$1+11)+COUNTIF(J31:X31,'PRE MAAS'!N$1+12)+COUNTIF(J31:X31,'PRE MAAS'!N$1+13))&gt;0,"ACTIVA","REGISTRADA"),"")</f>
        <v/>
      </c>
      <c r="B31" s="96" t="str">
        <f>+IFERROR(VLOOKUP(C31,BD!$G$1:$I$501,3,0),"")</f>
        <v/>
      </c>
      <c r="C31" s="97"/>
      <c r="D31" s="98"/>
      <c r="E31" s="99"/>
      <c r="F31" s="100"/>
      <c r="G31" s="99"/>
      <c r="H31" s="100"/>
      <c r="I31" s="100"/>
      <c r="J31" s="101" t="str">
        <f t="shared" si="1"/>
        <v/>
      </c>
      <c r="K31" s="154" t="str">
        <f>+IF(LEN($C31)&gt;5,IF(AND($D31&lt;='PRE MAAS'!N$1,$J31&gt;='PRE MAAS'!N$1),'PRE MAAS'!N$1,""),"")</f>
        <v/>
      </c>
      <c r="L31" s="154" t="str">
        <f>+IF(LEN($C31)&gt;5,IF(AND($D31&lt;='PRE MAAS'!O$1,$J31&gt;='PRE MAAS'!O$1),'PRE MAAS'!O$1,""),"")</f>
        <v/>
      </c>
      <c r="M31" s="154" t="str">
        <f>+IF(LEN($C31)&gt;5,IF(AND($D31&lt;='PRE MAAS'!P$1,$J31&gt;='PRE MAAS'!P$1),'PRE MAAS'!P$1,""),"")</f>
        <v/>
      </c>
      <c r="N31" s="154" t="str">
        <f>+IF(LEN($C31)&gt;5,IF(AND($D31&lt;='PRE MAAS'!Q$1,$J31&gt;='PRE MAAS'!Q$1),'PRE MAAS'!Q$1,""),"")</f>
        <v/>
      </c>
      <c r="O31" s="154" t="str">
        <f>+IF(LEN($C31)&gt;5,IF(AND($D31&lt;='PRE MAAS'!R$1,$J31&gt;='PRE MAAS'!R$1),'PRE MAAS'!R$1,""),"")</f>
        <v/>
      </c>
      <c r="P31" s="154" t="str">
        <f>+IF(LEN($C31)&gt;5,IF(AND($D31&lt;='PRE MAAS'!S$1,$J31&gt;='PRE MAAS'!S$1),'PRE MAAS'!S$1,""),"")</f>
        <v/>
      </c>
      <c r="Q31" s="154" t="str">
        <f>+IF(LEN($C31)&gt;5,IF(AND($D31&lt;='PRE MAAS'!T$1,$J31&gt;='PRE MAAS'!T$1),'PRE MAAS'!T$1,""),"")</f>
        <v/>
      </c>
      <c r="R31" s="154" t="str">
        <f>+IF(LEN($C31)&gt;5,IF(AND($D31&lt;='PRE MAAS'!U$1,$J31&gt;='PRE MAAS'!U$1),'PRE MAAS'!U$1,""),"")</f>
        <v/>
      </c>
      <c r="S31" s="154" t="str">
        <f>+IF(LEN($C31)&gt;5,IF(AND($D31&lt;='PRE MAAS'!V$1,$J31&gt;='PRE MAAS'!V$1),'PRE MAAS'!V$1,""),"")</f>
        <v/>
      </c>
      <c r="T31" s="154" t="str">
        <f>+IF(LEN($C31)&gt;5,IF(AND($D31&lt;='PRE MAAS'!W$1,$J31&gt;='PRE MAAS'!W$1),'PRE MAAS'!W$1,""),"")</f>
        <v/>
      </c>
      <c r="U31" s="154" t="str">
        <f>+IF(LEN($C31)&gt;5,IF(AND($D31&lt;='PRE MAAS'!X$1,$J31&gt;='PRE MAAS'!X$1),'PRE MAAS'!X$1,""),"")</f>
        <v/>
      </c>
      <c r="V31" s="154" t="str">
        <f>+IF(LEN($C31)&gt;5,IF(AND($D31&lt;='PRE MAAS'!Y$1,$J31&gt;='PRE MAAS'!Y$1),'PRE MAAS'!Y$1,""),"")</f>
        <v/>
      </c>
      <c r="W31" s="154" t="str">
        <f>+IF(LEN($C31)&gt;5,IF(AND($D31&lt;='PRE MAAS'!Z$1,$J31&gt;='PRE MAAS'!Z$1),'PRE MAAS'!Z$1,""),"")</f>
        <v/>
      </c>
      <c r="X31" s="157" t="str">
        <f>+IF(LEN($C31)&gt;5,IF(AND($D31&lt;='PRE MAAS'!AA$1,$J31&gt;='PRE MAAS'!AA$1),'PRE MAAS'!AA$1,""),"")</f>
        <v/>
      </c>
      <c r="Y31" s="157" t="str">
        <f>+IF(LEN($C31)&gt;5,IF(AND($D31&lt;='PRE MAAS'!AB$1,$J31&gt;='PRE MAAS'!AB$1),'PRE MAAS'!AB$1,""),"")</f>
        <v/>
      </c>
      <c r="Z31" s="157" t="str">
        <f>+IF(LEN($C31)&gt;5,IF(AND($D31&lt;='PRE MAAS'!AC$1,$J31&gt;='PRE MAAS'!AC$1),'PRE MAAS'!AC$1,""),"")</f>
        <v/>
      </c>
      <c r="AA31" s="157" t="str">
        <f>+IF(LEN($C31)&gt;5,IF(AND($D31&lt;='PRE MAAS'!AD$1,$J31&gt;='PRE MAAS'!AD$1),'PRE MAAS'!AD$1,""),"")</f>
        <v/>
      </c>
      <c r="AB31" s="157" t="str">
        <f>+IF(LEN($C31)&gt;5,IF(AND($D31&lt;='PRE MAAS'!AE$1,$J31&gt;='PRE MAAS'!AE$1),'PRE MAAS'!AE$1,""),"")</f>
        <v/>
      </c>
      <c r="AC31" s="157" t="str">
        <f>+IF(LEN($C31)&gt;5,IF(AND($D31&lt;='PRE MAAS'!AF$1,$J31&gt;='PRE MAAS'!AF$1),'PRE MAAS'!AF$1,""),"")</f>
        <v/>
      </c>
      <c r="AD31" s="157" t="str">
        <f>+IF(LEN($C31)&gt;5,IF(AND($D31&lt;='PRE MAAS'!AG$1,$J31&gt;='PRE MAAS'!AG$1),'PRE MAAS'!AG$1,""),"")</f>
        <v/>
      </c>
      <c r="AE31" s="157" t="str">
        <f>+IF(LEN($C31)&gt;5,IF(AND($D31&lt;='PRE MAAS'!AH$1,$J31&gt;='PRE MAAS'!AH$1),'PRE MAAS'!AH$1,""),"")</f>
        <v/>
      </c>
      <c r="AF31" s="157" t="str">
        <f>+IF(LEN($C31)&gt;5,IF(AND($D31&lt;='PRE MAAS'!AI$1,$J31&gt;='PRE MAAS'!AI$1),'PRE MAAS'!AI$1,""),"")</f>
        <v/>
      </c>
      <c r="AG31" s="157" t="str">
        <f>+IF(LEN($C31)&gt;5,IF(AND($D31&lt;='PRE MAAS'!AJ$1,$J31&gt;='PRE MAAS'!AJ$1),'PRE MAAS'!AJ$1,""),"")</f>
        <v/>
      </c>
      <c r="AH31" s="157" t="str">
        <f>+IF(LEN($C31)&gt;5,IF(AND($D31&lt;='PRE MAAS'!AK$1,$J31&gt;='PRE MAAS'!AK$1),'PRE MAAS'!AK$1,""),"")</f>
        <v/>
      </c>
      <c r="AI31" s="157" t="str">
        <f>+IF(LEN($C31)&gt;5,IF(AND($D31&lt;='PRE MAAS'!AL$1,$J31&gt;='PRE MAAS'!AL$1),'PRE MAAS'!AL$1,""),"")</f>
        <v/>
      </c>
      <c r="AJ31" s="157" t="str">
        <f>+IF(LEN($C31)&gt;5,IF(AND($D31&lt;='PRE MAAS'!AM$1,$J31&gt;='PRE MAAS'!AM$1),'PRE MAAS'!AM$1,""),"")</f>
        <v/>
      </c>
      <c r="AK31" s="157" t="str">
        <f>+IF(LEN($C31)&gt;5,IF(AND($D31&lt;='PRE MAAS'!AN$1,$J31&gt;='PRE MAAS'!AN$1),'PRE MAAS'!AN$1,""),"")</f>
        <v/>
      </c>
      <c r="AL31" s="157" t="str">
        <f>+IF(LEN($C31)&gt;5,IF(AND($D31&lt;='PRE MAAS'!AO$1,$J31&gt;='PRE MAAS'!AO$1),'PRE MAAS'!AO$1,""),"")</f>
        <v/>
      </c>
    </row>
    <row r="32" spans="1:38">
      <c r="A32" s="95" t="str">
        <f>+IF(LEN(C32)&gt;5,IF((COUNTIF(J32:X32,'PRE MAAS'!N$1)+COUNTIF(J32:X32,'PRE MAAS'!N$1+1)+COUNTIF(J32:X32,'PRE MAAS'!N$1+2)+COUNTIF(J32:X32,'PRE MAAS'!N$1+3)+COUNTIF(J32:X32,'PRE MAAS'!N$1+4)+COUNTIF(J32:X32,'PRE MAAS'!N$1+5)+COUNTIF(J32:X32,'PRE MAAS'!N$1+6)+COUNTIF(J32:X32,'PRE MAAS'!N$1+7)+COUNTIF(J32:X32,'PRE MAAS'!N$1+8)+COUNTIF(J32:X32,'PRE MAAS'!N$1+9)+COUNTIF(J32:X32,'PRE MAAS'!N$1+10)+COUNTIF(J32:X32,'PRE MAAS'!N$1+11)+COUNTIF(J32:X32,'PRE MAAS'!N$1+12)+COUNTIF(J32:X32,'PRE MAAS'!N$1+13))&gt;0,"ACTIVA","REGISTRADA"),"")</f>
        <v/>
      </c>
      <c r="B32" s="96" t="str">
        <f>+IFERROR(VLOOKUP(C32,BD!$G$1:$I$501,3,0),"")</f>
        <v/>
      </c>
      <c r="C32" s="97"/>
      <c r="D32" s="98"/>
      <c r="E32" s="99"/>
      <c r="F32" s="100"/>
      <c r="G32" s="99"/>
      <c r="H32" s="100"/>
      <c r="I32" s="100"/>
      <c r="J32" s="101" t="str">
        <f t="shared" si="1"/>
        <v/>
      </c>
      <c r="K32" s="154" t="str">
        <f>+IF(LEN($C32)&gt;5,IF(AND($D32&lt;='PRE MAAS'!N$1,$J32&gt;='PRE MAAS'!N$1),'PRE MAAS'!N$1,""),"")</f>
        <v/>
      </c>
      <c r="L32" s="154" t="str">
        <f>+IF(LEN($C32)&gt;5,IF(AND($D32&lt;='PRE MAAS'!O$1,$J32&gt;='PRE MAAS'!O$1),'PRE MAAS'!O$1,""),"")</f>
        <v/>
      </c>
      <c r="M32" s="154" t="str">
        <f>+IF(LEN($C32)&gt;5,IF(AND($D32&lt;='PRE MAAS'!P$1,$J32&gt;='PRE MAAS'!P$1),'PRE MAAS'!P$1,""),"")</f>
        <v/>
      </c>
      <c r="N32" s="154" t="str">
        <f>+IF(LEN($C32)&gt;5,IF(AND($D32&lt;='PRE MAAS'!Q$1,$J32&gt;='PRE MAAS'!Q$1),'PRE MAAS'!Q$1,""),"")</f>
        <v/>
      </c>
      <c r="O32" s="154" t="str">
        <f>+IF(LEN($C32)&gt;5,IF(AND($D32&lt;='PRE MAAS'!R$1,$J32&gt;='PRE MAAS'!R$1),'PRE MAAS'!R$1,""),"")</f>
        <v/>
      </c>
      <c r="P32" s="154" t="str">
        <f>+IF(LEN($C32)&gt;5,IF(AND($D32&lt;='PRE MAAS'!S$1,$J32&gt;='PRE MAAS'!S$1),'PRE MAAS'!S$1,""),"")</f>
        <v/>
      </c>
      <c r="Q32" s="154" t="str">
        <f>+IF(LEN($C32)&gt;5,IF(AND($D32&lt;='PRE MAAS'!T$1,$J32&gt;='PRE MAAS'!T$1),'PRE MAAS'!T$1,""),"")</f>
        <v/>
      </c>
      <c r="R32" s="154" t="str">
        <f>+IF(LEN($C32)&gt;5,IF(AND($D32&lt;='PRE MAAS'!U$1,$J32&gt;='PRE MAAS'!U$1),'PRE MAAS'!U$1,""),"")</f>
        <v/>
      </c>
      <c r="S32" s="154" t="str">
        <f>+IF(LEN($C32)&gt;5,IF(AND($D32&lt;='PRE MAAS'!V$1,$J32&gt;='PRE MAAS'!V$1),'PRE MAAS'!V$1,""),"")</f>
        <v/>
      </c>
      <c r="T32" s="154" t="str">
        <f>+IF(LEN($C32)&gt;5,IF(AND($D32&lt;='PRE MAAS'!W$1,$J32&gt;='PRE MAAS'!W$1),'PRE MAAS'!W$1,""),"")</f>
        <v/>
      </c>
      <c r="U32" s="154" t="str">
        <f>+IF(LEN($C32)&gt;5,IF(AND($D32&lt;='PRE MAAS'!X$1,$J32&gt;='PRE MAAS'!X$1),'PRE MAAS'!X$1,""),"")</f>
        <v/>
      </c>
      <c r="V32" s="154" t="str">
        <f>+IF(LEN($C32)&gt;5,IF(AND($D32&lt;='PRE MAAS'!Y$1,$J32&gt;='PRE MAAS'!Y$1),'PRE MAAS'!Y$1,""),"")</f>
        <v/>
      </c>
      <c r="W32" s="154" t="str">
        <f>+IF(LEN($C32)&gt;5,IF(AND($D32&lt;='PRE MAAS'!Z$1,$J32&gt;='PRE MAAS'!Z$1),'PRE MAAS'!Z$1,""),"")</f>
        <v/>
      </c>
      <c r="X32" s="157" t="str">
        <f>+IF(LEN($C32)&gt;5,IF(AND($D32&lt;='PRE MAAS'!AA$1,$J32&gt;='PRE MAAS'!AA$1),'PRE MAAS'!AA$1,""),"")</f>
        <v/>
      </c>
      <c r="Y32" s="157" t="str">
        <f>+IF(LEN($C32)&gt;5,IF(AND($D32&lt;='PRE MAAS'!AB$1,$J32&gt;='PRE MAAS'!AB$1),'PRE MAAS'!AB$1,""),"")</f>
        <v/>
      </c>
      <c r="Z32" s="157" t="str">
        <f>+IF(LEN($C32)&gt;5,IF(AND($D32&lt;='PRE MAAS'!AC$1,$J32&gt;='PRE MAAS'!AC$1),'PRE MAAS'!AC$1,""),"")</f>
        <v/>
      </c>
      <c r="AA32" s="157" t="str">
        <f>+IF(LEN($C32)&gt;5,IF(AND($D32&lt;='PRE MAAS'!AD$1,$J32&gt;='PRE MAAS'!AD$1),'PRE MAAS'!AD$1,""),"")</f>
        <v/>
      </c>
      <c r="AB32" s="157" t="str">
        <f>+IF(LEN($C32)&gt;5,IF(AND($D32&lt;='PRE MAAS'!AE$1,$J32&gt;='PRE MAAS'!AE$1),'PRE MAAS'!AE$1,""),"")</f>
        <v/>
      </c>
      <c r="AC32" s="157" t="str">
        <f>+IF(LEN($C32)&gt;5,IF(AND($D32&lt;='PRE MAAS'!AF$1,$J32&gt;='PRE MAAS'!AF$1),'PRE MAAS'!AF$1,""),"")</f>
        <v/>
      </c>
      <c r="AD32" s="157" t="str">
        <f>+IF(LEN($C32)&gt;5,IF(AND($D32&lt;='PRE MAAS'!AG$1,$J32&gt;='PRE MAAS'!AG$1),'PRE MAAS'!AG$1,""),"")</f>
        <v/>
      </c>
      <c r="AE32" s="157" t="str">
        <f>+IF(LEN($C32)&gt;5,IF(AND($D32&lt;='PRE MAAS'!AH$1,$J32&gt;='PRE MAAS'!AH$1),'PRE MAAS'!AH$1,""),"")</f>
        <v/>
      </c>
      <c r="AF32" s="157" t="str">
        <f>+IF(LEN($C32)&gt;5,IF(AND($D32&lt;='PRE MAAS'!AI$1,$J32&gt;='PRE MAAS'!AI$1),'PRE MAAS'!AI$1,""),"")</f>
        <v/>
      </c>
      <c r="AG32" s="157" t="str">
        <f>+IF(LEN($C32)&gt;5,IF(AND($D32&lt;='PRE MAAS'!AJ$1,$J32&gt;='PRE MAAS'!AJ$1),'PRE MAAS'!AJ$1,""),"")</f>
        <v/>
      </c>
      <c r="AH32" s="157" t="str">
        <f>+IF(LEN($C32)&gt;5,IF(AND($D32&lt;='PRE MAAS'!AK$1,$J32&gt;='PRE MAAS'!AK$1),'PRE MAAS'!AK$1,""),"")</f>
        <v/>
      </c>
      <c r="AI32" s="157" t="str">
        <f>+IF(LEN($C32)&gt;5,IF(AND($D32&lt;='PRE MAAS'!AL$1,$J32&gt;='PRE MAAS'!AL$1),'PRE MAAS'!AL$1,""),"")</f>
        <v/>
      </c>
      <c r="AJ32" s="157" t="str">
        <f>+IF(LEN($C32)&gt;5,IF(AND($D32&lt;='PRE MAAS'!AM$1,$J32&gt;='PRE MAAS'!AM$1),'PRE MAAS'!AM$1,""),"")</f>
        <v/>
      </c>
      <c r="AK32" s="157" t="str">
        <f>+IF(LEN($C32)&gt;5,IF(AND($D32&lt;='PRE MAAS'!AN$1,$J32&gt;='PRE MAAS'!AN$1),'PRE MAAS'!AN$1,""),"")</f>
        <v/>
      </c>
      <c r="AL32" s="157" t="str">
        <f>+IF(LEN($C32)&gt;5,IF(AND($D32&lt;='PRE MAAS'!AO$1,$J32&gt;='PRE MAAS'!AO$1),'PRE MAAS'!AO$1,""),"")</f>
        <v/>
      </c>
    </row>
    <row r="33" spans="1:38">
      <c r="A33" s="95" t="str">
        <f>+IF(LEN(C33)&gt;5,IF((COUNTIF(J33:X33,'PRE MAAS'!N$1)+COUNTIF(J33:X33,'PRE MAAS'!N$1+1)+COUNTIF(J33:X33,'PRE MAAS'!N$1+2)+COUNTIF(J33:X33,'PRE MAAS'!N$1+3)+COUNTIF(J33:X33,'PRE MAAS'!N$1+4)+COUNTIF(J33:X33,'PRE MAAS'!N$1+5)+COUNTIF(J33:X33,'PRE MAAS'!N$1+6)+COUNTIF(J33:X33,'PRE MAAS'!N$1+7)+COUNTIF(J33:X33,'PRE MAAS'!N$1+8)+COUNTIF(J33:X33,'PRE MAAS'!N$1+9)+COUNTIF(J33:X33,'PRE MAAS'!N$1+10)+COUNTIF(J33:X33,'PRE MAAS'!N$1+11)+COUNTIF(J33:X33,'PRE MAAS'!N$1+12)+COUNTIF(J33:X33,'PRE MAAS'!N$1+13))&gt;0,"ACTIVA","REGISTRADA"),"")</f>
        <v/>
      </c>
      <c r="B33" s="96" t="str">
        <f>+IFERROR(VLOOKUP(C33,BD!$G$1:$I$501,3,0),"")</f>
        <v/>
      </c>
      <c r="C33" s="97"/>
      <c r="D33" s="98"/>
      <c r="E33" s="99"/>
      <c r="F33" s="100"/>
      <c r="G33" s="99"/>
      <c r="H33" s="100"/>
      <c r="I33" s="100"/>
      <c r="J33" s="101" t="str">
        <f t="shared" si="1"/>
        <v/>
      </c>
      <c r="K33" s="154" t="str">
        <f>+IF(LEN($C33)&gt;5,IF(AND($D33&lt;='PRE MAAS'!N$1,$J33&gt;='PRE MAAS'!N$1),'PRE MAAS'!N$1,""),"")</f>
        <v/>
      </c>
      <c r="L33" s="154" t="str">
        <f>+IF(LEN($C33)&gt;5,IF(AND($D33&lt;='PRE MAAS'!O$1,$J33&gt;='PRE MAAS'!O$1),'PRE MAAS'!O$1,""),"")</f>
        <v/>
      </c>
      <c r="M33" s="154" t="str">
        <f>+IF(LEN($C33)&gt;5,IF(AND($D33&lt;='PRE MAAS'!P$1,$J33&gt;='PRE MAAS'!P$1),'PRE MAAS'!P$1,""),"")</f>
        <v/>
      </c>
      <c r="N33" s="154" t="str">
        <f>+IF(LEN($C33)&gt;5,IF(AND($D33&lt;='PRE MAAS'!Q$1,$J33&gt;='PRE MAAS'!Q$1),'PRE MAAS'!Q$1,""),"")</f>
        <v/>
      </c>
      <c r="O33" s="154" t="str">
        <f>+IF(LEN($C33)&gt;5,IF(AND($D33&lt;='PRE MAAS'!R$1,$J33&gt;='PRE MAAS'!R$1),'PRE MAAS'!R$1,""),"")</f>
        <v/>
      </c>
      <c r="P33" s="154" t="str">
        <f>+IF(LEN($C33)&gt;5,IF(AND($D33&lt;='PRE MAAS'!S$1,$J33&gt;='PRE MAAS'!S$1),'PRE MAAS'!S$1,""),"")</f>
        <v/>
      </c>
      <c r="Q33" s="154" t="str">
        <f>+IF(LEN($C33)&gt;5,IF(AND($D33&lt;='PRE MAAS'!T$1,$J33&gt;='PRE MAAS'!T$1),'PRE MAAS'!T$1,""),"")</f>
        <v/>
      </c>
      <c r="R33" s="154" t="str">
        <f>+IF(LEN($C33)&gt;5,IF(AND($D33&lt;='PRE MAAS'!U$1,$J33&gt;='PRE MAAS'!U$1),'PRE MAAS'!U$1,""),"")</f>
        <v/>
      </c>
      <c r="S33" s="154" t="str">
        <f>+IF(LEN($C33)&gt;5,IF(AND($D33&lt;='PRE MAAS'!V$1,$J33&gt;='PRE MAAS'!V$1),'PRE MAAS'!V$1,""),"")</f>
        <v/>
      </c>
      <c r="T33" s="154" t="str">
        <f>+IF(LEN($C33)&gt;5,IF(AND($D33&lt;='PRE MAAS'!W$1,$J33&gt;='PRE MAAS'!W$1),'PRE MAAS'!W$1,""),"")</f>
        <v/>
      </c>
      <c r="U33" s="154" t="str">
        <f>+IF(LEN($C33)&gt;5,IF(AND($D33&lt;='PRE MAAS'!X$1,$J33&gt;='PRE MAAS'!X$1),'PRE MAAS'!X$1,""),"")</f>
        <v/>
      </c>
      <c r="V33" s="154" t="str">
        <f>+IF(LEN($C33)&gt;5,IF(AND($D33&lt;='PRE MAAS'!Y$1,$J33&gt;='PRE MAAS'!Y$1),'PRE MAAS'!Y$1,""),"")</f>
        <v/>
      </c>
      <c r="W33" s="154" t="str">
        <f>+IF(LEN($C33)&gt;5,IF(AND($D33&lt;='PRE MAAS'!Z$1,$J33&gt;='PRE MAAS'!Z$1),'PRE MAAS'!Z$1,""),"")</f>
        <v/>
      </c>
      <c r="X33" s="157" t="str">
        <f>+IF(LEN($C33)&gt;5,IF(AND($D33&lt;='PRE MAAS'!AA$1,$J33&gt;='PRE MAAS'!AA$1),'PRE MAAS'!AA$1,""),"")</f>
        <v/>
      </c>
      <c r="Y33" s="157" t="str">
        <f>+IF(LEN($C33)&gt;5,IF(AND($D33&lt;='PRE MAAS'!AB$1,$J33&gt;='PRE MAAS'!AB$1),'PRE MAAS'!AB$1,""),"")</f>
        <v/>
      </c>
      <c r="Z33" s="157" t="str">
        <f>+IF(LEN($C33)&gt;5,IF(AND($D33&lt;='PRE MAAS'!AC$1,$J33&gt;='PRE MAAS'!AC$1),'PRE MAAS'!AC$1,""),"")</f>
        <v/>
      </c>
      <c r="AA33" s="157" t="str">
        <f>+IF(LEN($C33)&gt;5,IF(AND($D33&lt;='PRE MAAS'!AD$1,$J33&gt;='PRE MAAS'!AD$1),'PRE MAAS'!AD$1,""),"")</f>
        <v/>
      </c>
      <c r="AB33" s="157" t="str">
        <f>+IF(LEN($C33)&gt;5,IF(AND($D33&lt;='PRE MAAS'!AE$1,$J33&gt;='PRE MAAS'!AE$1),'PRE MAAS'!AE$1,""),"")</f>
        <v/>
      </c>
      <c r="AC33" s="157" t="str">
        <f>+IF(LEN($C33)&gt;5,IF(AND($D33&lt;='PRE MAAS'!AF$1,$J33&gt;='PRE MAAS'!AF$1),'PRE MAAS'!AF$1,""),"")</f>
        <v/>
      </c>
      <c r="AD33" s="157" t="str">
        <f>+IF(LEN($C33)&gt;5,IF(AND($D33&lt;='PRE MAAS'!AG$1,$J33&gt;='PRE MAAS'!AG$1),'PRE MAAS'!AG$1,""),"")</f>
        <v/>
      </c>
      <c r="AE33" s="157" t="str">
        <f>+IF(LEN($C33)&gt;5,IF(AND($D33&lt;='PRE MAAS'!AH$1,$J33&gt;='PRE MAAS'!AH$1),'PRE MAAS'!AH$1,""),"")</f>
        <v/>
      </c>
      <c r="AF33" s="157" t="str">
        <f>+IF(LEN($C33)&gt;5,IF(AND($D33&lt;='PRE MAAS'!AI$1,$J33&gt;='PRE MAAS'!AI$1),'PRE MAAS'!AI$1,""),"")</f>
        <v/>
      </c>
      <c r="AG33" s="157" t="str">
        <f>+IF(LEN($C33)&gt;5,IF(AND($D33&lt;='PRE MAAS'!AJ$1,$J33&gt;='PRE MAAS'!AJ$1),'PRE MAAS'!AJ$1,""),"")</f>
        <v/>
      </c>
      <c r="AH33" s="157" t="str">
        <f>+IF(LEN($C33)&gt;5,IF(AND($D33&lt;='PRE MAAS'!AK$1,$J33&gt;='PRE MAAS'!AK$1),'PRE MAAS'!AK$1,""),"")</f>
        <v/>
      </c>
      <c r="AI33" s="157" t="str">
        <f>+IF(LEN($C33)&gt;5,IF(AND($D33&lt;='PRE MAAS'!AL$1,$J33&gt;='PRE MAAS'!AL$1),'PRE MAAS'!AL$1,""),"")</f>
        <v/>
      </c>
      <c r="AJ33" s="157" t="str">
        <f>+IF(LEN($C33)&gt;5,IF(AND($D33&lt;='PRE MAAS'!AM$1,$J33&gt;='PRE MAAS'!AM$1),'PRE MAAS'!AM$1,""),"")</f>
        <v/>
      </c>
      <c r="AK33" s="157" t="str">
        <f>+IF(LEN($C33)&gt;5,IF(AND($D33&lt;='PRE MAAS'!AN$1,$J33&gt;='PRE MAAS'!AN$1),'PRE MAAS'!AN$1,""),"")</f>
        <v/>
      </c>
      <c r="AL33" s="157" t="str">
        <f>+IF(LEN($C33)&gt;5,IF(AND($D33&lt;='PRE MAAS'!AO$1,$J33&gt;='PRE MAAS'!AO$1),'PRE MAAS'!AO$1,""),"")</f>
        <v/>
      </c>
    </row>
    <row r="34" spans="1:38">
      <c r="A34" s="95" t="str">
        <f>+IF(LEN(C34)&gt;5,IF((COUNTIF(J34:X34,'PRE MAAS'!N$1)+COUNTIF(J34:X34,'PRE MAAS'!N$1+1)+COUNTIF(J34:X34,'PRE MAAS'!N$1+2)+COUNTIF(J34:X34,'PRE MAAS'!N$1+3)+COUNTIF(J34:X34,'PRE MAAS'!N$1+4)+COUNTIF(J34:X34,'PRE MAAS'!N$1+5)+COUNTIF(J34:X34,'PRE MAAS'!N$1+6)+COUNTIF(J34:X34,'PRE MAAS'!N$1+7)+COUNTIF(J34:X34,'PRE MAAS'!N$1+8)+COUNTIF(J34:X34,'PRE MAAS'!N$1+9)+COUNTIF(J34:X34,'PRE MAAS'!N$1+10)+COUNTIF(J34:X34,'PRE MAAS'!N$1+11)+COUNTIF(J34:X34,'PRE MAAS'!N$1+12)+COUNTIF(J34:X34,'PRE MAAS'!N$1+13))&gt;0,"ACTIVA","REGISTRADA"),"")</f>
        <v/>
      </c>
      <c r="B34" s="96" t="str">
        <f>+IFERROR(VLOOKUP(C34,BD!$G$1:$I$501,3,0),"")</f>
        <v/>
      </c>
      <c r="C34" s="97"/>
      <c r="D34" s="98"/>
      <c r="E34" s="99"/>
      <c r="F34" s="100"/>
      <c r="G34" s="99"/>
      <c r="H34" s="100"/>
      <c r="I34" s="100"/>
      <c r="J34" s="101" t="str">
        <f t="shared" si="1"/>
        <v/>
      </c>
      <c r="K34" s="154" t="str">
        <f>+IF(LEN($C34)&gt;5,IF(AND($D34&lt;='PRE MAAS'!N$1,$J34&gt;='PRE MAAS'!N$1),'PRE MAAS'!N$1,""),"")</f>
        <v/>
      </c>
      <c r="L34" s="154" t="str">
        <f>+IF(LEN($C34)&gt;5,IF(AND($D34&lt;='PRE MAAS'!O$1,$J34&gt;='PRE MAAS'!O$1),'PRE MAAS'!O$1,""),"")</f>
        <v/>
      </c>
      <c r="M34" s="154" t="str">
        <f>+IF(LEN($C34)&gt;5,IF(AND($D34&lt;='PRE MAAS'!P$1,$J34&gt;='PRE MAAS'!P$1),'PRE MAAS'!P$1,""),"")</f>
        <v/>
      </c>
      <c r="N34" s="154" t="str">
        <f>+IF(LEN($C34)&gt;5,IF(AND($D34&lt;='PRE MAAS'!Q$1,$J34&gt;='PRE MAAS'!Q$1),'PRE MAAS'!Q$1,""),"")</f>
        <v/>
      </c>
      <c r="O34" s="154" t="str">
        <f>+IF(LEN($C34)&gt;5,IF(AND($D34&lt;='PRE MAAS'!R$1,$J34&gt;='PRE MAAS'!R$1),'PRE MAAS'!R$1,""),"")</f>
        <v/>
      </c>
      <c r="P34" s="154" t="str">
        <f>+IF(LEN($C34)&gt;5,IF(AND($D34&lt;='PRE MAAS'!S$1,$J34&gt;='PRE MAAS'!S$1),'PRE MAAS'!S$1,""),"")</f>
        <v/>
      </c>
      <c r="Q34" s="154" t="str">
        <f>+IF(LEN($C34)&gt;5,IF(AND($D34&lt;='PRE MAAS'!T$1,$J34&gt;='PRE MAAS'!T$1),'PRE MAAS'!T$1,""),"")</f>
        <v/>
      </c>
      <c r="R34" s="154" t="str">
        <f>+IF(LEN($C34)&gt;5,IF(AND($D34&lt;='PRE MAAS'!U$1,$J34&gt;='PRE MAAS'!U$1),'PRE MAAS'!U$1,""),"")</f>
        <v/>
      </c>
      <c r="S34" s="154" t="str">
        <f>+IF(LEN($C34)&gt;5,IF(AND($D34&lt;='PRE MAAS'!V$1,$J34&gt;='PRE MAAS'!V$1),'PRE MAAS'!V$1,""),"")</f>
        <v/>
      </c>
      <c r="T34" s="154" t="str">
        <f>+IF(LEN($C34)&gt;5,IF(AND($D34&lt;='PRE MAAS'!W$1,$J34&gt;='PRE MAAS'!W$1),'PRE MAAS'!W$1,""),"")</f>
        <v/>
      </c>
      <c r="U34" s="154" t="str">
        <f>+IF(LEN($C34)&gt;5,IF(AND($D34&lt;='PRE MAAS'!X$1,$J34&gt;='PRE MAAS'!X$1),'PRE MAAS'!X$1,""),"")</f>
        <v/>
      </c>
      <c r="V34" s="154" t="str">
        <f>+IF(LEN($C34)&gt;5,IF(AND($D34&lt;='PRE MAAS'!Y$1,$J34&gt;='PRE MAAS'!Y$1),'PRE MAAS'!Y$1,""),"")</f>
        <v/>
      </c>
      <c r="W34" s="154" t="str">
        <f>+IF(LEN($C34)&gt;5,IF(AND($D34&lt;='PRE MAAS'!Z$1,$J34&gt;='PRE MAAS'!Z$1),'PRE MAAS'!Z$1,""),"")</f>
        <v/>
      </c>
      <c r="X34" s="157" t="str">
        <f>+IF(LEN($C34)&gt;5,IF(AND($D34&lt;='PRE MAAS'!AA$1,$J34&gt;='PRE MAAS'!AA$1),'PRE MAAS'!AA$1,""),"")</f>
        <v/>
      </c>
      <c r="Y34" s="157" t="str">
        <f>+IF(LEN($C34)&gt;5,IF(AND($D34&lt;='PRE MAAS'!AB$1,$J34&gt;='PRE MAAS'!AB$1),'PRE MAAS'!AB$1,""),"")</f>
        <v/>
      </c>
      <c r="Z34" s="157" t="str">
        <f>+IF(LEN($C34)&gt;5,IF(AND($D34&lt;='PRE MAAS'!AC$1,$J34&gt;='PRE MAAS'!AC$1),'PRE MAAS'!AC$1,""),"")</f>
        <v/>
      </c>
      <c r="AA34" s="157" t="str">
        <f>+IF(LEN($C34)&gt;5,IF(AND($D34&lt;='PRE MAAS'!AD$1,$J34&gt;='PRE MAAS'!AD$1),'PRE MAAS'!AD$1,""),"")</f>
        <v/>
      </c>
      <c r="AB34" s="157" t="str">
        <f>+IF(LEN($C34)&gt;5,IF(AND($D34&lt;='PRE MAAS'!AE$1,$J34&gt;='PRE MAAS'!AE$1),'PRE MAAS'!AE$1,""),"")</f>
        <v/>
      </c>
      <c r="AC34" s="157" t="str">
        <f>+IF(LEN($C34)&gt;5,IF(AND($D34&lt;='PRE MAAS'!AF$1,$J34&gt;='PRE MAAS'!AF$1),'PRE MAAS'!AF$1,""),"")</f>
        <v/>
      </c>
      <c r="AD34" s="157" t="str">
        <f>+IF(LEN($C34)&gt;5,IF(AND($D34&lt;='PRE MAAS'!AG$1,$J34&gt;='PRE MAAS'!AG$1),'PRE MAAS'!AG$1,""),"")</f>
        <v/>
      </c>
      <c r="AE34" s="157" t="str">
        <f>+IF(LEN($C34)&gt;5,IF(AND($D34&lt;='PRE MAAS'!AH$1,$J34&gt;='PRE MAAS'!AH$1),'PRE MAAS'!AH$1,""),"")</f>
        <v/>
      </c>
      <c r="AF34" s="157" t="str">
        <f>+IF(LEN($C34)&gt;5,IF(AND($D34&lt;='PRE MAAS'!AI$1,$J34&gt;='PRE MAAS'!AI$1),'PRE MAAS'!AI$1,""),"")</f>
        <v/>
      </c>
      <c r="AG34" s="157" t="str">
        <f>+IF(LEN($C34)&gt;5,IF(AND($D34&lt;='PRE MAAS'!AJ$1,$J34&gt;='PRE MAAS'!AJ$1),'PRE MAAS'!AJ$1,""),"")</f>
        <v/>
      </c>
      <c r="AH34" s="157" t="str">
        <f>+IF(LEN($C34)&gt;5,IF(AND($D34&lt;='PRE MAAS'!AK$1,$J34&gt;='PRE MAAS'!AK$1),'PRE MAAS'!AK$1,""),"")</f>
        <v/>
      </c>
      <c r="AI34" s="157" t="str">
        <f>+IF(LEN($C34)&gt;5,IF(AND($D34&lt;='PRE MAAS'!AL$1,$J34&gt;='PRE MAAS'!AL$1),'PRE MAAS'!AL$1,""),"")</f>
        <v/>
      </c>
      <c r="AJ34" s="157" t="str">
        <f>+IF(LEN($C34)&gt;5,IF(AND($D34&lt;='PRE MAAS'!AM$1,$J34&gt;='PRE MAAS'!AM$1),'PRE MAAS'!AM$1,""),"")</f>
        <v/>
      </c>
      <c r="AK34" s="157" t="str">
        <f>+IF(LEN($C34)&gt;5,IF(AND($D34&lt;='PRE MAAS'!AN$1,$J34&gt;='PRE MAAS'!AN$1),'PRE MAAS'!AN$1,""),"")</f>
        <v/>
      </c>
      <c r="AL34" s="157" t="str">
        <f>+IF(LEN($C34)&gt;5,IF(AND($D34&lt;='PRE MAAS'!AO$1,$J34&gt;='PRE MAAS'!AO$1),'PRE MAAS'!AO$1,""),"")</f>
        <v/>
      </c>
    </row>
    <row r="35" spans="1:38">
      <c r="A35" s="95" t="str">
        <f>+IF(LEN(C35)&gt;5,IF((COUNTIF(J35:X35,'PRE MAAS'!N$1)+COUNTIF(J35:X35,'PRE MAAS'!N$1+1)+COUNTIF(J35:X35,'PRE MAAS'!N$1+2)+COUNTIF(J35:X35,'PRE MAAS'!N$1+3)+COUNTIF(J35:X35,'PRE MAAS'!N$1+4)+COUNTIF(J35:X35,'PRE MAAS'!N$1+5)+COUNTIF(J35:X35,'PRE MAAS'!N$1+6)+COUNTIF(J35:X35,'PRE MAAS'!N$1+7)+COUNTIF(J35:X35,'PRE MAAS'!N$1+8)+COUNTIF(J35:X35,'PRE MAAS'!N$1+9)+COUNTIF(J35:X35,'PRE MAAS'!N$1+10)+COUNTIF(J35:X35,'PRE MAAS'!N$1+11)+COUNTIF(J35:X35,'PRE MAAS'!N$1+12)+COUNTIF(J35:X35,'PRE MAAS'!N$1+13))&gt;0,"ACTIVA","REGISTRADA"),"")</f>
        <v/>
      </c>
      <c r="B35" s="96" t="str">
        <f>+IFERROR(VLOOKUP(C35,BD!$G$1:$I$501,3,0),"")</f>
        <v/>
      </c>
      <c r="C35" s="97"/>
      <c r="D35" s="98"/>
      <c r="E35" s="99"/>
      <c r="F35" s="100"/>
      <c r="G35" s="99"/>
      <c r="H35" s="100"/>
      <c r="I35" s="100"/>
      <c r="J35" s="101" t="str">
        <f t="shared" si="1"/>
        <v/>
      </c>
      <c r="K35" s="154" t="str">
        <f>+IF(LEN($C35)&gt;5,IF(AND($D35&lt;='PRE MAAS'!N$1,$J35&gt;='PRE MAAS'!N$1),'PRE MAAS'!N$1,""),"")</f>
        <v/>
      </c>
      <c r="L35" s="154" t="str">
        <f>+IF(LEN($C35)&gt;5,IF(AND($D35&lt;='PRE MAAS'!O$1,$J35&gt;='PRE MAAS'!O$1),'PRE MAAS'!O$1,""),"")</f>
        <v/>
      </c>
      <c r="M35" s="154" t="str">
        <f>+IF(LEN($C35)&gt;5,IF(AND($D35&lt;='PRE MAAS'!P$1,$J35&gt;='PRE MAAS'!P$1),'PRE MAAS'!P$1,""),"")</f>
        <v/>
      </c>
      <c r="N35" s="154" t="str">
        <f>+IF(LEN($C35)&gt;5,IF(AND($D35&lt;='PRE MAAS'!Q$1,$J35&gt;='PRE MAAS'!Q$1),'PRE MAAS'!Q$1,""),"")</f>
        <v/>
      </c>
      <c r="O35" s="154" t="str">
        <f>+IF(LEN($C35)&gt;5,IF(AND($D35&lt;='PRE MAAS'!R$1,$J35&gt;='PRE MAAS'!R$1),'PRE MAAS'!R$1,""),"")</f>
        <v/>
      </c>
      <c r="P35" s="154" t="str">
        <f>+IF(LEN($C35)&gt;5,IF(AND($D35&lt;='PRE MAAS'!S$1,$J35&gt;='PRE MAAS'!S$1),'PRE MAAS'!S$1,""),"")</f>
        <v/>
      </c>
      <c r="Q35" s="154" t="str">
        <f>+IF(LEN($C35)&gt;5,IF(AND($D35&lt;='PRE MAAS'!T$1,$J35&gt;='PRE MAAS'!T$1),'PRE MAAS'!T$1,""),"")</f>
        <v/>
      </c>
      <c r="R35" s="154" t="str">
        <f>+IF(LEN($C35)&gt;5,IF(AND($D35&lt;='PRE MAAS'!U$1,$J35&gt;='PRE MAAS'!U$1),'PRE MAAS'!U$1,""),"")</f>
        <v/>
      </c>
      <c r="S35" s="154" t="str">
        <f>+IF(LEN($C35)&gt;5,IF(AND($D35&lt;='PRE MAAS'!V$1,$J35&gt;='PRE MAAS'!V$1),'PRE MAAS'!V$1,""),"")</f>
        <v/>
      </c>
      <c r="T35" s="154" t="str">
        <f>+IF(LEN($C35)&gt;5,IF(AND($D35&lt;='PRE MAAS'!W$1,$J35&gt;='PRE MAAS'!W$1),'PRE MAAS'!W$1,""),"")</f>
        <v/>
      </c>
      <c r="U35" s="154" t="str">
        <f>+IF(LEN($C35)&gt;5,IF(AND($D35&lt;='PRE MAAS'!X$1,$J35&gt;='PRE MAAS'!X$1),'PRE MAAS'!X$1,""),"")</f>
        <v/>
      </c>
      <c r="V35" s="154" t="str">
        <f>+IF(LEN($C35)&gt;5,IF(AND($D35&lt;='PRE MAAS'!Y$1,$J35&gt;='PRE MAAS'!Y$1),'PRE MAAS'!Y$1,""),"")</f>
        <v/>
      </c>
      <c r="W35" s="154" t="str">
        <f>+IF(LEN($C35)&gt;5,IF(AND($D35&lt;='PRE MAAS'!Z$1,$J35&gt;='PRE MAAS'!Z$1),'PRE MAAS'!Z$1,""),"")</f>
        <v/>
      </c>
      <c r="X35" s="157" t="str">
        <f>+IF(LEN($C35)&gt;5,IF(AND($D35&lt;='PRE MAAS'!AA$1,$J35&gt;='PRE MAAS'!AA$1),'PRE MAAS'!AA$1,""),"")</f>
        <v/>
      </c>
      <c r="Y35" s="157" t="str">
        <f>+IF(LEN($C35)&gt;5,IF(AND($D35&lt;='PRE MAAS'!AB$1,$J35&gt;='PRE MAAS'!AB$1),'PRE MAAS'!AB$1,""),"")</f>
        <v/>
      </c>
      <c r="Z35" s="157" t="str">
        <f>+IF(LEN($C35)&gt;5,IF(AND($D35&lt;='PRE MAAS'!AC$1,$J35&gt;='PRE MAAS'!AC$1),'PRE MAAS'!AC$1,""),"")</f>
        <v/>
      </c>
      <c r="AA35" s="157" t="str">
        <f>+IF(LEN($C35)&gt;5,IF(AND($D35&lt;='PRE MAAS'!AD$1,$J35&gt;='PRE MAAS'!AD$1),'PRE MAAS'!AD$1,""),"")</f>
        <v/>
      </c>
      <c r="AB35" s="157" t="str">
        <f>+IF(LEN($C35)&gt;5,IF(AND($D35&lt;='PRE MAAS'!AE$1,$J35&gt;='PRE MAAS'!AE$1),'PRE MAAS'!AE$1,""),"")</f>
        <v/>
      </c>
      <c r="AC35" s="157" t="str">
        <f>+IF(LEN($C35)&gt;5,IF(AND($D35&lt;='PRE MAAS'!AF$1,$J35&gt;='PRE MAAS'!AF$1),'PRE MAAS'!AF$1,""),"")</f>
        <v/>
      </c>
      <c r="AD35" s="157" t="str">
        <f>+IF(LEN($C35)&gt;5,IF(AND($D35&lt;='PRE MAAS'!AG$1,$J35&gt;='PRE MAAS'!AG$1),'PRE MAAS'!AG$1,""),"")</f>
        <v/>
      </c>
      <c r="AE35" s="157" t="str">
        <f>+IF(LEN($C35)&gt;5,IF(AND($D35&lt;='PRE MAAS'!AH$1,$J35&gt;='PRE MAAS'!AH$1),'PRE MAAS'!AH$1,""),"")</f>
        <v/>
      </c>
      <c r="AF35" s="157" t="str">
        <f>+IF(LEN($C35)&gt;5,IF(AND($D35&lt;='PRE MAAS'!AI$1,$J35&gt;='PRE MAAS'!AI$1),'PRE MAAS'!AI$1,""),"")</f>
        <v/>
      </c>
      <c r="AG35" s="157" t="str">
        <f>+IF(LEN($C35)&gt;5,IF(AND($D35&lt;='PRE MAAS'!AJ$1,$J35&gt;='PRE MAAS'!AJ$1),'PRE MAAS'!AJ$1,""),"")</f>
        <v/>
      </c>
      <c r="AH35" s="157" t="str">
        <f>+IF(LEN($C35)&gt;5,IF(AND($D35&lt;='PRE MAAS'!AK$1,$J35&gt;='PRE MAAS'!AK$1),'PRE MAAS'!AK$1,""),"")</f>
        <v/>
      </c>
      <c r="AI35" s="157" t="str">
        <f>+IF(LEN($C35)&gt;5,IF(AND($D35&lt;='PRE MAAS'!AL$1,$J35&gt;='PRE MAAS'!AL$1),'PRE MAAS'!AL$1,""),"")</f>
        <v/>
      </c>
      <c r="AJ35" s="157" t="str">
        <f>+IF(LEN($C35)&gt;5,IF(AND($D35&lt;='PRE MAAS'!AM$1,$J35&gt;='PRE MAAS'!AM$1),'PRE MAAS'!AM$1,""),"")</f>
        <v/>
      </c>
      <c r="AK35" s="157" t="str">
        <f>+IF(LEN($C35)&gt;5,IF(AND($D35&lt;='PRE MAAS'!AN$1,$J35&gt;='PRE MAAS'!AN$1),'PRE MAAS'!AN$1,""),"")</f>
        <v/>
      </c>
      <c r="AL35" s="157" t="str">
        <f>+IF(LEN($C35)&gt;5,IF(AND($D35&lt;='PRE MAAS'!AO$1,$J35&gt;='PRE MAAS'!AO$1),'PRE MAAS'!AO$1,""),"")</f>
        <v/>
      </c>
    </row>
    <row r="36" spans="1:38">
      <c r="A36" s="95" t="str">
        <f>+IF(LEN(C36)&gt;5,IF((COUNTIF(J36:X36,'PRE MAAS'!N$1)+COUNTIF(J36:X36,'PRE MAAS'!N$1+1)+COUNTIF(J36:X36,'PRE MAAS'!N$1+2)+COUNTIF(J36:X36,'PRE MAAS'!N$1+3)+COUNTIF(J36:X36,'PRE MAAS'!N$1+4)+COUNTIF(J36:X36,'PRE MAAS'!N$1+5)+COUNTIF(J36:X36,'PRE MAAS'!N$1+6)+COUNTIF(J36:X36,'PRE MAAS'!N$1+7)+COUNTIF(J36:X36,'PRE MAAS'!N$1+8)+COUNTIF(J36:X36,'PRE MAAS'!N$1+9)+COUNTIF(J36:X36,'PRE MAAS'!N$1+10)+COUNTIF(J36:X36,'PRE MAAS'!N$1+11)+COUNTIF(J36:X36,'PRE MAAS'!N$1+12)+COUNTIF(J36:X36,'PRE MAAS'!N$1+13))&gt;0,"ACTIVA","REGISTRADA"),"")</f>
        <v/>
      </c>
      <c r="B36" s="96" t="str">
        <f>+IFERROR(VLOOKUP(C36,BD!$G$1:$I$501,3,0),"")</f>
        <v/>
      </c>
      <c r="C36" s="97"/>
      <c r="D36" s="98"/>
      <c r="E36" s="99"/>
      <c r="F36" s="100"/>
      <c r="G36" s="99"/>
      <c r="H36" s="100"/>
      <c r="I36" s="100"/>
      <c r="J36" s="101" t="str">
        <f t="shared" si="1"/>
        <v/>
      </c>
      <c r="K36" s="154" t="str">
        <f>+IF(LEN($C36)&gt;5,IF(AND($D36&lt;='PRE MAAS'!N$1,$J36&gt;='PRE MAAS'!N$1),'PRE MAAS'!N$1,""),"")</f>
        <v/>
      </c>
      <c r="L36" s="154" t="str">
        <f>+IF(LEN($C36)&gt;5,IF(AND($D36&lt;='PRE MAAS'!O$1,$J36&gt;='PRE MAAS'!O$1),'PRE MAAS'!O$1,""),"")</f>
        <v/>
      </c>
      <c r="M36" s="154" t="str">
        <f>+IF(LEN($C36)&gt;5,IF(AND($D36&lt;='PRE MAAS'!P$1,$J36&gt;='PRE MAAS'!P$1),'PRE MAAS'!P$1,""),"")</f>
        <v/>
      </c>
      <c r="N36" s="154" t="str">
        <f>+IF(LEN($C36)&gt;5,IF(AND($D36&lt;='PRE MAAS'!Q$1,$J36&gt;='PRE MAAS'!Q$1),'PRE MAAS'!Q$1,""),"")</f>
        <v/>
      </c>
      <c r="O36" s="154" t="str">
        <f>+IF(LEN($C36)&gt;5,IF(AND($D36&lt;='PRE MAAS'!R$1,$J36&gt;='PRE MAAS'!R$1),'PRE MAAS'!R$1,""),"")</f>
        <v/>
      </c>
      <c r="P36" s="154" t="str">
        <f>+IF(LEN($C36)&gt;5,IF(AND($D36&lt;='PRE MAAS'!S$1,$J36&gt;='PRE MAAS'!S$1),'PRE MAAS'!S$1,""),"")</f>
        <v/>
      </c>
      <c r="Q36" s="154" t="str">
        <f>+IF(LEN($C36)&gt;5,IF(AND($D36&lt;='PRE MAAS'!T$1,$J36&gt;='PRE MAAS'!T$1),'PRE MAAS'!T$1,""),"")</f>
        <v/>
      </c>
      <c r="R36" s="154" t="str">
        <f>+IF(LEN($C36)&gt;5,IF(AND($D36&lt;='PRE MAAS'!U$1,$J36&gt;='PRE MAAS'!U$1),'PRE MAAS'!U$1,""),"")</f>
        <v/>
      </c>
      <c r="S36" s="154" t="str">
        <f>+IF(LEN($C36)&gt;5,IF(AND($D36&lt;='PRE MAAS'!V$1,$J36&gt;='PRE MAAS'!V$1),'PRE MAAS'!V$1,""),"")</f>
        <v/>
      </c>
      <c r="T36" s="154" t="str">
        <f>+IF(LEN($C36)&gt;5,IF(AND($D36&lt;='PRE MAAS'!W$1,$J36&gt;='PRE MAAS'!W$1),'PRE MAAS'!W$1,""),"")</f>
        <v/>
      </c>
      <c r="U36" s="154" t="str">
        <f>+IF(LEN($C36)&gt;5,IF(AND($D36&lt;='PRE MAAS'!X$1,$J36&gt;='PRE MAAS'!X$1),'PRE MAAS'!X$1,""),"")</f>
        <v/>
      </c>
      <c r="V36" s="154" t="str">
        <f>+IF(LEN($C36)&gt;5,IF(AND($D36&lt;='PRE MAAS'!Y$1,$J36&gt;='PRE MAAS'!Y$1),'PRE MAAS'!Y$1,""),"")</f>
        <v/>
      </c>
      <c r="W36" s="154" t="str">
        <f>+IF(LEN($C36)&gt;5,IF(AND($D36&lt;='PRE MAAS'!Z$1,$J36&gt;='PRE MAAS'!Z$1),'PRE MAAS'!Z$1,""),"")</f>
        <v/>
      </c>
      <c r="X36" s="157" t="str">
        <f>+IF(LEN($C36)&gt;5,IF(AND($D36&lt;='PRE MAAS'!AA$1,$J36&gt;='PRE MAAS'!AA$1),'PRE MAAS'!AA$1,""),"")</f>
        <v/>
      </c>
      <c r="Y36" s="157" t="str">
        <f>+IF(LEN($C36)&gt;5,IF(AND($D36&lt;='PRE MAAS'!AB$1,$J36&gt;='PRE MAAS'!AB$1),'PRE MAAS'!AB$1,""),"")</f>
        <v/>
      </c>
      <c r="Z36" s="157" t="str">
        <f>+IF(LEN($C36)&gt;5,IF(AND($D36&lt;='PRE MAAS'!AC$1,$J36&gt;='PRE MAAS'!AC$1),'PRE MAAS'!AC$1,""),"")</f>
        <v/>
      </c>
      <c r="AA36" s="157" t="str">
        <f>+IF(LEN($C36)&gt;5,IF(AND($D36&lt;='PRE MAAS'!AD$1,$J36&gt;='PRE MAAS'!AD$1),'PRE MAAS'!AD$1,""),"")</f>
        <v/>
      </c>
      <c r="AB36" s="157" t="str">
        <f>+IF(LEN($C36)&gt;5,IF(AND($D36&lt;='PRE MAAS'!AE$1,$J36&gt;='PRE MAAS'!AE$1),'PRE MAAS'!AE$1,""),"")</f>
        <v/>
      </c>
      <c r="AC36" s="157" t="str">
        <f>+IF(LEN($C36)&gt;5,IF(AND($D36&lt;='PRE MAAS'!AF$1,$J36&gt;='PRE MAAS'!AF$1),'PRE MAAS'!AF$1,""),"")</f>
        <v/>
      </c>
      <c r="AD36" s="157" t="str">
        <f>+IF(LEN($C36)&gt;5,IF(AND($D36&lt;='PRE MAAS'!AG$1,$J36&gt;='PRE MAAS'!AG$1),'PRE MAAS'!AG$1,""),"")</f>
        <v/>
      </c>
      <c r="AE36" s="157" t="str">
        <f>+IF(LEN($C36)&gt;5,IF(AND($D36&lt;='PRE MAAS'!AH$1,$J36&gt;='PRE MAAS'!AH$1),'PRE MAAS'!AH$1,""),"")</f>
        <v/>
      </c>
      <c r="AF36" s="157" t="str">
        <f>+IF(LEN($C36)&gt;5,IF(AND($D36&lt;='PRE MAAS'!AI$1,$J36&gt;='PRE MAAS'!AI$1),'PRE MAAS'!AI$1,""),"")</f>
        <v/>
      </c>
      <c r="AG36" s="157" t="str">
        <f>+IF(LEN($C36)&gt;5,IF(AND($D36&lt;='PRE MAAS'!AJ$1,$J36&gt;='PRE MAAS'!AJ$1),'PRE MAAS'!AJ$1,""),"")</f>
        <v/>
      </c>
      <c r="AH36" s="157" t="str">
        <f>+IF(LEN($C36)&gt;5,IF(AND($D36&lt;='PRE MAAS'!AK$1,$J36&gt;='PRE MAAS'!AK$1),'PRE MAAS'!AK$1,""),"")</f>
        <v/>
      </c>
      <c r="AI36" s="157" t="str">
        <f>+IF(LEN($C36)&gt;5,IF(AND($D36&lt;='PRE MAAS'!AL$1,$J36&gt;='PRE MAAS'!AL$1),'PRE MAAS'!AL$1,""),"")</f>
        <v/>
      </c>
      <c r="AJ36" s="157" t="str">
        <f>+IF(LEN($C36)&gt;5,IF(AND($D36&lt;='PRE MAAS'!AM$1,$J36&gt;='PRE MAAS'!AM$1),'PRE MAAS'!AM$1,""),"")</f>
        <v/>
      </c>
      <c r="AK36" s="157" t="str">
        <f>+IF(LEN($C36)&gt;5,IF(AND($D36&lt;='PRE MAAS'!AN$1,$J36&gt;='PRE MAAS'!AN$1),'PRE MAAS'!AN$1,""),"")</f>
        <v/>
      </c>
      <c r="AL36" s="157" t="str">
        <f>+IF(LEN($C36)&gt;5,IF(AND($D36&lt;='PRE MAAS'!AO$1,$J36&gt;='PRE MAAS'!AO$1),'PRE MAAS'!AO$1,""),"")</f>
        <v/>
      </c>
    </row>
    <row r="37" spans="1:38">
      <c r="A37" s="95" t="str">
        <f>+IF(LEN(C37)&gt;5,IF((COUNTIF(J37:X37,'PRE MAAS'!N$1)+COUNTIF(J37:X37,'PRE MAAS'!N$1+1)+COUNTIF(J37:X37,'PRE MAAS'!N$1+2)+COUNTIF(J37:X37,'PRE MAAS'!N$1+3)+COUNTIF(J37:X37,'PRE MAAS'!N$1+4)+COUNTIF(J37:X37,'PRE MAAS'!N$1+5)+COUNTIF(J37:X37,'PRE MAAS'!N$1+6)+COUNTIF(J37:X37,'PRE MAAS'!N$1+7)+COUNTIF(J37:X37,'PRE MAAS'!N$1+8)+COUNTIF(J37:X37,'PRE MAAS'!N$1+9)+COUNTIF(J37:X37,'PRE MAAS'!N$1+10)+COUNTIF(J37:X37,'PRE MAAS'!N$1+11)+COUNTIF(J37:X37,'PRE MAAS'!N$1+12)+COUNTIF(J37:X37,'PRE MAAS'!N$1+13))&gt;0,"ACTIVA","REGISTRADA"),"")</f>
        <v/>
      </c>
      <c r="B37" s="96" t="str">
        <f>+IFERROR(VLOOKUP(C37,BD!$G$1:$I$501,3,0),"")</f>
        <v/>
      </c>
      <c r="C37" s="97"/>
      <c r="D37" s="98"/>
      <c r="E37" s="99"/>
      <c r="F37" s="100"/>
      <c r="G37" s="99"/>
      <c r="H37" s="100"/>
      <c r="I37" s="100"/>
      <c r="J37" s="101" t="str">
        <f t="shared" si="1"/>
        <v/>
      </c>
      <c r="K37" s="154" t="str">
        <f>+IF(LEN($C37)&gt;5,IF(AND($D37&lt;='PRE MAAS'!N$1,$J37&gt;='PRE MAAS'!N$1),'PRE MAAS'!N$1,""),"")</f>
        <v/>
      </c>
      <c r="L37" s="154" t="str">
        <f>+IF(LEN($C37)&gt;5,IF(AND($D37&lt;='PRE MAAS'!O$1,$J37&gt;='PRE MAAS'!O$1),'PRE MAAS'!O$1,""),"")</f>
        <v/>
      </c>
      <c r="M37" s="154" t="str">
        <f>+IF(LEN($C37)&gt;5,IF(AND($D37&lt;='PRE MAAS'!P$1,$J37&gt;='PRE MAAS'!P$1),'PRE MAAS'!P$1,""),"")</f>
        <v/>
      </c>
      <c r="N37" s="154" t="str">
        <f>+IF(LEN($C37)&gt;5,IF(AND($D37&lt;='PRE MAAS'!Q$1,$J37&gt;='PRE MAAS'!Q$1),'PRE MAAS'!Q$1,""),"")</f>
        <v/>
      </c>
      <c r="O37" s="154" t="str">
        <f>+IF(LEN($C37)&gt;5,IF(AND($D37&lt;='PRE MAAS'!R$1,$J37&gt;='PRE MAAS'!R$1),'PRE MAAS'!R$1,""),"")</f>
        <v/>
      </c>
      <c r="P37" s="154" t="str">
        <f>+IF(LEN($C37)&gt;5,IF(AND($D37&lt;='PRE MAAS'!S$1,$J37&gt;='PRE MAAS'!S$1),'PRE MAAS'!S$1,""),"")</f>
        <v/>
      </c>
      <c r="Q37" s="154" t="str">
        <f>+IF(LEN($C37)&gt;5,IF(AND($D37&lt;='PRE MAAS'!T$1,$J37&gt;='PRE MAAS'!T$1),'PRE MAAS'!T$1,""),"")</f>
        <v/>
      </c>
      <c r="R37" s="154" t="str">
        <f>+IF(LEN($C37)&gt;5,IF(AND($D37&lt;='PRE MAAS'!U$1,$J37&gt;='PRE MAAS'!U$1),'PRE MAAS'!U$1,""),"")</f>
        <v/>
      </c>
      <c r="S37" s="154" t="str">
        <f>+IF(LEN($C37)&gt;5,IF(AND($D37&lt;='PRE MAAS'!V$1,$J37&gt;='PRE MAAS'!V$1),'PRE MAAS'!V$1,""),"")</f>
        <v/>
      </c>
      <c r="T37" s="154" t="str">
        <f>+IF(LEN($C37)&gt;5,IF(AND($D37&lt;='PRE MAAS'!W$1,$J37&gt;='PRE MAAS'!W$1),'PRE MAAS'!W$1,""),"")</f>
        <v/>
      </c>
      <c r="U37" s="154" t="str">
        <f>+IF(LEN($C37)&gt;5,IF(AND($D37&lt;='PRE MAAS'!X$1,$J37&gt;='PRE MAAS'!X$1),'PRE MAAS'!X$1,""),"")</f>
        <v/>
      </c>
      <c r="V37" s="154" t="str">
        <f>+IF(LEN($C37)&gt;5,IF(AND($D37&lt;='PRE MAAS'!Y$1,$J37&gt;='PRE MAAS'!Y$1),'PRE MAAS'!Y$1,""),"")</f>
        <v/>
      </c>
      <c r="W37" s="154" t="str">
        <f>+IF(LEN($C37)&gt;5,IF(AND($D37&lt;='PRE MAAS'!Z$1,$J37&gt;='PRE MAAS'!Z$1),'PRE MAAS'!Z$1,""),"")</f>
        <v/>
      </c>
      <c r="X37" s="157" t="str">
        <f>+IF(LEN($C37)&gt;5,IF(AND($D37&lt;='PRE MAAS'!AA$1,$J37&gt;='PRE MAAS'!AA$1),'PRE MAAS'!AA$1,""),"")</f>
        <v/>
      </c>
      <c r="Y37" s="157" t="str">
        <f>+IF(LEN($C37)&gt;5,IF(AND($D37&lt;='PRE MAAS'!AB$1,$J37&gt;='PRE MAAS'!AB$1),'PRE MAAS'!AB$1,""),"")</f>
        <v/>
      </c>
      <c r="Z37" s="157" t="str">
        <f>+IF(LEN($C37)&gt;5,IF(AND($D37&lt;='PRE MAAS'!AC$1,$J37&gt;='PRE MAAS'!AC$1),'PRE MAAS'!AC$1,""),"")</f>
        <v/>
      </c>
      <c r="AA37" s="157" t="str">
        <f>+IF(LEN($C37)&gt;5,IF(AND($D37&lt;='PRE MAAS'!AD$1,$J37&gt;='PRE MAAS'!AD$1),'PRE MAAS'!AD$1,""),"")</f>
        <v/>
      </c>
      <c r="AB37" s="157" t="str">
        <f>+IF(LEN($C37)&gt;5,IF(AND($D37&lt;='PRE MAAS'!AE$1,$J37&gt;='PRE MAAS'!AE$1),'PRE MAAS'!AE$1,""),"")</f>
        <v/>
      </c>
      <c r="AC37" s="157" t="str">
        <f>+IF(LEN($C37)&gt;5,IF(AND($D37&lt;='PRE MAAS'!AF$1,$J37&gt;='PRE MAAS'!AF$1),'PRE MAAS'!AF$1,""),"")</f>
        <v/>
      </c>
      <c r="AD37" s="157" t="str">
        <f>+IF(LEN($C37)&gt;5,IF(AND($D37&lt;='PRE MAAS'!AG$1,$J37&gt;='PRE MAAS'!AG$1),'PRE MAAS'!AG$1,""),"")</f>
        <v/>
      </c>
      <c r="AE37" s="157" t="str">
        <f>+IF(LEN($C37)&gt;5,IF(AND($D37&lt;='PRE MAAS'!AH$1,$J37&gt;='PRE MAAS'!AH$1),'PRE MAAS'!AH$1,""),"")</f>
        <v/>
      </c>
      <c r="AF37" s="157" t="str">
        <f>+IF(LEN($C37)&gt;5,IF(AND($D37&lt;='PRE MAAS'!AI$1,$J37&gt;='PRE MAAS'!AI$1),'PRE MAAS'!AI$1,""),"")</f>
        <v/>
      </c>
      <c r="AG37" s="157" t="str">
        <f>+IF(LEN($C37)&gt;5,IF(AND($D37&lt;='PRE MAAS'!AJ$1,$J37&gt;='PRE MAAS'!AJ$1),'PRE MAAS'!AJ$1,""),"")</f>
        <v/>
      </c>
      <c r="AH37" s="157" t="str">
        <f>+IF(LEN($C37)&gt;5,IF(AND($D37&lt;='PRE MAAS'!AK$1,$J37&gt;='PRE MAAS'!AK$1),'PRE MAAS'!AK$1,""),"")</f>
        <v/>
      </c>
      <c r="AI37" s="157" t="str">
        <f>+IF(LEN($C37)&gt;5,IF(AND($D37&lt;='PRE MAAS'!AL$1,$J37&gt;='PRE MAAS'!AL$1),'PRE MAAS'!AL$1,""),"")</f>
        <v/>
      </c>
      <c r="AJ37" s="157" t="str">
        <f>+IF(LEN($C37)&gt;5,IF(AND($D37&lt;='PRE MAAS'!AM$1,$J37&gt;='PRE MAAS'!AM$1),'PRE MAAS'!AM$1,""),"")</f>
        <v/>
      </c>
      <c r="AK37" s="157" t="str">
        <f>+IF(LEN($C37)&gt;5,IF(AND($D37&lt;='PRE MAAS'!AN$1,$J37&gt;='PRE MAAS'!AN$1),'PRE MAAS'!AN$1,""),"")</f>
        <v/>
      </c>
      <c r="AL37" s="157" t="str">
        <f>+IF(LEN($C37)&gt;5,IF(AND($D37&lt;='PRE MAAS'!AO$1,$J37&gt;='PRE MAAS'!AO$1),'PRE MAAS'!AO$1,""),"")</f>
        <v/>
      </c>
    </row>
    <row r="38" spans="1:38">
      <c r="A38" s="95" t="str">
        <f>+IF(LEN(C38)&gt;5,IF((COUNTIF(J38:X38,'PRE MAAS'!N$1)+COUNTIF(J38:X38,'PRE MAAS'!N$1+1)+COUNTIF(J38:X38,'PRE MAAS'!N$1+2)+COUNTIF(J38:X38,'PRE MAAS'!N$1+3)+COUNTIF(J38:X38,'PRE MAAS'!N$1+4)+COUNTIF(J38:X38,'PRE MAAS'!N$1+5)+COUNTIF(J38:X38,'PRE MAAS'!N$1+6)+COUNTIF(J38:X38,'PRE MAAS'!N$1+7)+COUNTIF(J38:X38,'PRE MAAS'!N$1+8)+COUNTIF(J38:X38,'PRE MAAS'!N$1+9)+COUNTIF(J38:X38,'PRE MAAS'!N$1+10)+COUNTIF(J38:X38,'PRE MAAS'!N$1+11)+COUNTIF(J38:X38,'PRE MAAS'!N$1+12)+COUNTIF(J38:X38,'PRE MAAS'!N$1+13))&gt;0,"ACTIVA","REGISTRADA"),"")</f>
        <v/>
      </c>
      <c r="B38" s="96" t="str">
        <f>+IFERROR(VLOOKUP(C38,BD!$G$1:$I$501,3,0),"")</f>
        <v/>
      </c>
      <c r="C38" s="97"/>
      <c r="D38" s="98"/>
      <c r="E38" s="99"/>
      <c r="F38" s="100"/>
      <c r="G38" s="99"/>
      <c r="H38" s="100"/>
      <c r="I38" s="100"/>
      <c r="J38" s="101" t="str">
        <f t="shared" si="1"/>
        <v/>
      </c>
      <c r="K38" s="154" t="str">
        <f>+IF(LEN($C38)&gt;5,IF(AND($D38&lt;='PRE MAAS'!N$1,$J38&gt;='PRE MAAS'!N$1),'PRE MAAS'!N$1,""),"")</f>
        <v/>
      </c>
      <c r="L38" s="154" t="str">
        <f>+IF(LEN($C38)&gt;5,IF(AND($D38&lt;='PRE MAAS'!O$1,$J38&gt;='PRE MAAS'!O$1),'PRE MAAS'!O$1,""),"")</f>
        <v/>
      </c>
      <c r="M38" s="154" t="str">
        <f>+IF(LEN($C38)&gt;5,IF(AND($D38&lt;='PRE MAAS'!P$1,$J38&gt;='PRE MAAS'!P$1),'PRE MAAS'!P$1,""),"")</f>
        <v/>
      </c>
      <c r="N38" s="154" t="str">
        <f>+IF(LEN($C38)&gt;5,IF(AND($D38&lt;='PRE MAAS'!Q$1,$J38&gt;='PRE MAAS'!Q$1),'PRE MAAS'!Q$1,""),"")</f>
        <v/>
      </c>
      <c r="O38" s="154" t="str">
        <f>+IF(LEN($C38)&gt;5,IF(AND($D38&lt;='PRE MAAS'!R$1,$J38&gt;='PRE MAAS'!R$1),'PRE MAAS'!R$1,""),"")</f>
        <v/>
      </c>
      <c r="P38" s="154" t="str">
        <f>+IF(LEN($C38)&gt;5,IF(AND($D38&lt;='PRE MAAS'!S$1,$J38&gt;='PRE MAAS'!S$1),'PRE MAAS'!S$1,""),"")</f>
        <v/>
      </c>
      <c r="Q38" s="154" t="str">
        <f>+IF(LEN($C38)&gt;5,IF(AND($D38&lt;='PRE MAAS'!T$1,$J38&gt;='PRE MAAS'!T$1),'PRE MAAS'!T$1,""),"")</f>
        <v/>
      </c>
      <c r="R38" s="154" t="str">
        <f>+IF(LEN($C38)&gt;5,IF(AND($D38&lt;='PRE MAAS'!U$1,$J38&gt;='PRE MAAS'!U$1),'PRE MAAS'!U$1,""),"")</f>
        <v/>
      </c>
      <c r="S38" s="154" t="str">
        <f>+IF(LEN($C38)&gt;5,IF(AND($D38&lt;='PRE MAAS'!V$1,$J38&gt;='PRE MAAS'!V$1),'PRE MAAS'!V$1,""),"")</f>
        <v/>
      </c>
      <c r="T38" s="154" t="str">
        <f>+IF(LEN($C38)&gt;5,IF(AND($D38&lt;='PRE MAAS'!W$1,$J38&gt;='PRE MAAS'!W$1),'PRE MAAS'!W$1,""),"")</f>
        <v/>
      </c>
      <c r="U38" s="154" t="str">
        <f>+IF(LEN($C38)&gt;5,IF(AND($D38&lt;='PRE MAAS'!X$1,$J38&gt;='PRE MAAS'!X$1),'PRE MAAS'!X$1,""),"")</f>
        <v/>
      </c>
      <c r="V38" s="154" t="str">
        <f>+IF(LEN($C38)&gt;5,IF(AND($D38&lt;='PRE MAAS'!Y$1,$J38&gt;='PRE MAAS'!Y$1),'PRE MAAS'!Y$1,""),"")</f>
        <v/>
      </c>
      <c r="W38" s="154" t="str">
        <f>+IF(LEN($C38)&gt;5,IF(AND($D38&lt;='PRE MAAS'!Z$1,$J38&gt;='PRE MAAS'!Z$1),'PRE MAAS'!Z$1,""),"")</f>
        <v/>
      </c>
      <c r="X38" s="157" t="str">
        <f>+IF(LEN($C38)&gt;5,IF(AND($D38&lt;='PRE MAAS'!AA$1,$J38&gt;='PRE MAAS'!AA$1),'PRE MAAS'!AA$1,""),"")</f>
        <v/>
      </c>
      <c r="Y38" s="157" t="str">
        <f>+IF(LEN($C38)&gt;5,IF(AND($D38&lt;='PRE MAAS'!AB$1,$J38&gt;='PRE MAAS'!AB$1),'PRE MAAS'!AB$1,""),"")</f>
        <v/>
      </c>
      <c r="Z38" s="157" t="str">
        <f>+IF(LEN($C38)&gt;5,IF(AND($D38&lt;='PRE MAAS'!AC$1,$J38&gt;='PRE MAAS'!AC$1),'PRE MAAS'!AC$1,""),"")</f>
        <v/>
      </c>
      <c r="AA38" s="157" t="str">
        <f>+IF(LEN($C38)&gt;5,IF(AND($D38&lt;='PRE MAAS'!AD$1,$J38&gt;='PRE MAAS'!AD$1),'PRE MAAS'!AD$1,""),"")</f>
        <v/>
      </c>
      <c r="AB38" s="157" t="str">
        <f>+IF(LEN($C38)&gt;5,IF(AND($D38&lt;='PRE MAAS'!AE$1,$J38&gt;='PRE MAAS'!AE$1),'PRE MAAS'!AE$1,""),"")</f>
        <v/>
      </c>
      <c r="AC38" s="157" t="str">
        <f>+IF(LEN($C38)&gt;5,IF(AND($D38&lt;='PRE MAAS'!AF$1,$J38&gt;='PRE MAAS'!AF$1),'PRE MAAS'!AF$1,""),"")</f>
        <v/>
      </c>
      <c r="AD38" s="157" t="str">
        <f>+IF(LEN($C38)&gt;5,IF(AND($D38&lt;='PRE MAAS'!AG$1,$J38&gt;='PRE MAAS'!AG$1),'PRE MAAS'!AG$1,""),"")</f>
        <v/>
      </c>
      <c r="AE38" s="157" t="str">
        <f>+IF(LEN($C38)&gt;5,IF(AND($D38&lt;='PRE MAAS'!AH$1,$J38&gt;='PRE MAAS'!AH$1),'PRE MAAS'!AH$1,""),"")</f>
        <v/>
      </c>
      <c r="AF38" s="157" t="str">
        <f>+IF(LEN($C38)&gt;5,IF(AND($D38&lt;='PRE MAAS'!AI$1,$J38&gt;='PRE MAAS'!AI$1),'PRE MAAS'!AI$1,""),"")</f>
        <v/>
      </c>
      <c r="AG38" s="157" t="str">
        <f>+IF(LEN($C38)&gt;5,IF(AND($D38&lt;='PRE MAAS'!AJ$1,$J38&gt;='PRE MAAS'!AJ$1),'PRE MAAS'!AJ$1,""),"")</f>
        <v/>
      </c>
      <c r="AH38" s="157" t="str">
        <f>+IF(LEN($C38)&gt;5,IF(AND($D38&lt;='PRE MAAS'!AK$1,$J38&gt;='PRE MAAS'!AK$1),'PRE MAAS'!AK$1,""),"")</f>
        <v/>
      </c>
      <c r="AI38" s="157" t="str">
        <f>+IF(LEN($C38)&gt;5,IF(AND($D38&lt;='PRE MAAS'!AL$1,$J38&gt;='PRE MAAS'!AL$1),'PRE MAAS'!AL$1,""),"")</f>
        <v/>
      </c>
      <c r="AJ38" s="157" t="str">
        <f>+IF(LEN($C38)&gt;5,IF(AND($D38&lt;='PRE MAAS'!AM$1,$J38&gt;='PRE MAAS'!AM$1),'PRE MAAS'!AM$1,""),"")</f>
        <v/>
      </c>
      <c r="AK38" s="157" t="str">
        <f>+IF(LEN($C38)&gt;5,IF(AND($D38&lt;='PRE MAAS'!AN$1,$J38&gt;='PRE MAAS'!AN$1),'PRE MAAS'!AN$1,""),"")</f>
        <v/>
      </c>
      <c r="AL38" s="157" t="str">
        <f>+IF(LEN($C38)&gt;5,IF(AND($D38&lt;='PRE MAAS'!AO$1,$J38&gt;='PRE MAAS'!AO$1),'PRE MAAS'!AO$1,""),"")</f>
        <v/>
      </c>
    </row>
    <row r="39" spans="1:38">
      <c r="A39" s="95" t="str">
        <f>+IF(LEN(C39)&gt;5,IF((COUNTIF(J39:X39,'PRE MAAS'!N$1)+COUNTIF(J39:X39,'PRE MAAS'!N$1+1)+COUNTIF(J39:X39,'PRE MAAS'!N$1+2)+COUNTIF(J39:X39,'PRE MAAS'!N$1+3)+COUNTIF(J39:X39,'PRE MAAS'!N$1+4)+COUNTIF(J39:X39,'PRE MAAS'!N$1+5)+COUNTIF(J39:X39,'PRE MAAS'!N$1+6)+COUNTIF(J39:X39,'PRE MAAS'!N$1+7)+COUNTIF(J39:X39,'PRE MAAS'!N$1+8)+COUNTIF(J39:X39,'PRE MAAS'!N$1+9)+COUNTIF(J39:X39,'PRE MAAS'!N$1+10)+COUNTIF(J39:X39,'PRE MAAS'!N$1+11)+COUNTIF(J39:X39,'PRE MAAS'!N$1+12)+COUNTIF(J39:X39,'PRE MAAS'!N$1+13))&gt;0,"ACTIVA","REGISTRADA"),"")</f>
        <v/>
      </c>
      <c r="B39" s="96" t="str">
        <f>+IFERROR(VLOOKUP(C39,BD!$G$1:$I$501,3,0),"")</f>
        <v/>
      </c>
      <c r="C39" s="97"/>
      <c r="D39" s="98"/>
      <c r="E39" s="99"/>
      <c r="F39" s="100"/>
      <c r="G39" s="99"/>
      <c r="H39" s="100"/>
      <c r="I39" s="100"/>
      <c r="J39" s="101" t="str">
        <f t="shared" si="1"/>
        <v/>
      </c>
      <c r="K39" s="154" t="str">
        <f>+IF(LEN($C39)&gt;5,IF(AND($D39&lt;='PRE MAAS'!N$1,$J39&gt;='PRE MAAS'!N$1),'PRE MAAS'!N$1,""),"")</f>
        <v/>
      </c>
      <c r="L39" s="154" t="str">
        <f>+IF(LEN($C39)&gt;5,IF(AND($D39&lt;='PRE MAAS'!O$1,$J39&gt;='PRE MAAS'!O$1),'PRE MAAS'!O$1,""),"")</f>
        <v/>
      </c>
      <c r="M39" s="154" t="str">
        <f>+IF(LEN($C39)&gt;5,IF(AND($D39&lt;='PRE MAAS'!P$1,$J39&gt;='PRE MAAS'!P$1),'PRE MAAS'!P$1,""),"")</f>
        <v/>
      </c>
      <c r="N39" s="154" t="str">
        <f>+IF(LEN($C39)&gt;5,IF(AND($D39&lt;='PRE MAAS'!Q$1,$J39&gt;='PRE MAAS'!Q$1),'PRE MAAS'!Q$1,""),"")</f>
        <v/>
      </c>
      <c r="O39" s="154" t="str">
        <f>+IF(LEN($C39)&gt;5,IF(AND($D39&lt;='PRE MAAS'!R$1,$J39&gt;='PRE MAAS'!R$1),'PRE MAAS'!R$1,""),"")</f>
        <v/>
      </c>
      <c r="P39" s="154" t="str">
        <f>+IF(LEN($C39)&gt;5,IF(AND($D39&lt;='PRE MAAS'!S$1,$J39&gt;='PRE MAAS'!S$1),'PRE MAAS'!S$1,""),"")</f>
        <v/>
      </c>
      <c r="Q39" s="154" t="str">
        <f>+IF(LEN($C39)&gt;5,IF(AND($D39&lt;='PRE MAAS'!T$1,$J39&gt;='PRE MAAS'!T$1),'PRE MAAS'!T$1,""),"")</f>
        <v/>
      </c>
      <c r="R39" s="154" t="str">
        <f>+IF(LEN($C39)&gt;5,IF(AND($D39&lt;='PRE MAAS'!U$1,$J39&gt;='PRE MAAS'!U$1),'PRE MAAS'!U$1,""),"")</f>
        <v/>
      </c>
      <c r="S39" s="154" t="str">
        <f>+IF(LEN($C39)&gt;5,IF(AND($D39&lt;='PRE MAAS'!V$1,$J39&gt;='PRE MAAS'!V$1),'PRE MAAS'!V$1,""),"")</f>
        <v/>
      </c>
      <c r="T39" s="154" t="str">
        <f>+IF(LEN($C39)&gt;5,IF(AND($D39&lt;='PRE MAAS'!W$1,$J39&gt;='PRE MAAS'!W$1),'PRE MAAS'!W$1,""),"")</f>
        <v/>
      </c>
      <c r="U39" s="154" t="str">
        <f>+IF(LEN($C39)&gt;5,IF(AND($D39&lt;='PRE MAAS'!X$1,$J39&gt;='PRE MAAS'!X$1),'PRE MAAS'!X$1,""),"")</f>
        <v/>
      </c>
      <c r="V39" s="154" t="str">
        <f>+IF(LEN($C39)&gt;5,IF(AND($D39&lt;='PRE MAAS'!Y$1,$J39&gt;='PRE MAAS'!Y$1),'PRE MAAS'!Y$1,""),"")</f>
        <v/>
      </c>
      <c r="W39" s="154" t="str">
        <f>+IF(LEN($C39)&gt;5,IF(AND($D39&lt;='PRE MAAS'!Z$1,$J39&gt;='PRE MAAS'!Z$1),'PRE MAAS'!Z$1,""),"")</f>
        <v/>
      </c>
      <c r="X39" s="157" t="str">
        <f>+IF(LEN($C39)&gt;5,IF(AND($D39&lt;='PRE MAAS'!AA$1,$J39&gt;='PRE MAAS'!AA$1),'PRE MAAS'!AA$1,""),"")</f>
        <v/>
      </c>
      <c r="Y39" s="157" t="str">
        <f>+IF(LEN($C39)&gt;5,IF(AND($D39&lt;='PRE MAAS'!AB$1,$J39&gt;='PRE MAAS'!AB$1),'PRE MAAS'!AB$1,""),"")</f>
        <v/>
      </c>
      <c r="Z39" s="157" t="str">
        <f>+IF(LEN($C39)&gt;5,IF(AND($D39&lt;='PRE MAAS'!AC$1,$J39&gt;='PRE MAAS'!AC$1),'PRE MAAS'!AC$1,""),"")</f>
        <v/>
      </c>
      <c r="AA39" s="157" t="str">
        <f>+IF(LEN($C39)&gt;5,IF(AND($D39&lt;='PRE MAAS'!AD$1,$J39&gt;='PRE MAAS'!AD$1),'PRE MAAS'!AD$1,""),"")</f>
        <v/>
      </c>
      <c r="AB39" s="157" t="str">
        <f>+IF(LEN($C39)&gt;5,IF(AND($D39&lt;='PRE MAAS'!AE$1,$J39&gt;='PRE MAAS'!AE$1),'PRE MAAS'!AE$1,""),"")</f>
        <v/>
      </c>
      <c r="AC39" s="157" t="str">
        <f>+IF(LEN($C39)&gt;5,IF(AND($D39&lt;='PRE MAAS'!AF$1,$J39&gt;='PRE MAAS'!AF$1),'PRE MAAS'!AF$1,""),"")</f>
        <v/>
      </c>
      <c r="AD39" s="157" t="str">
        <f>+IF(LEN($C39)&gt;5,IF(AND($D39&lt;='PRE MAAS'!AG$1,$J39&gt;='PRE MAAS'!AG$1),'PRE MAAS'!AG$1,""),"")</f>
        <v/>
      </c>
      <c r="AE39" s="157" t="str">
        <f>+IF(LEN($C39)&gt;5,IF(AND($D39&lt;='PRE MAAS'!AH$1,$J39&gt;='PRE MAAS'!AH$1),'PRE MAAS'!AH$1,""),"")</f>
        <v/>
      </c>
      <c r="AF39" s="157" t="str">
        <f>+IF(LEN($C39)&gt;5,IF(AND($D39&lt;='PRE MAAS'!AI$1,$J39&gt;='PRE MAAS'!AI$1),'PRE MAAS'!AI$1,""),"")</f>
        <v/>
      </c>
      <c r="AG39" s="157" t="str">
        <f>+IF(LEN($C39)&gt;5,IF(AND($D39&lt;='PRE MAAS'!AJ$1,$J39&gt;='PRE MAAS'!AJ$1),'PRE MAAS'!AJ$1,""),"")</f>
        <v/>
      </c>
      <c r="AH39" s="157" t="str">
        <f>+IF(LEN($C39)&gt;5,IF(AND($D39&lt;='PRE MAAS'!AK$1,$J39&gt;='PRE MAAS'!AK$1),'PRE MAAS'!AK$1,""),"")</f>
        <v/>
      </c>
      <c r="AI39" s="157" t="str">
        <f>+IF(LEN($C39)&gt;5,IF(AND($D39&lt;='PRE MAAS'!AL$1,$J39&gt;='PRE MAAS'!AL$1),'PRE MAAS'!AL$1,""),"")</f>
        <v/>
      </c>
      <c r="AJ39" s="157" t="str">
        <f>+IF(LEN($C39)&gt;5,IF(AND($D39&lt;='PRE MAAS'!AM$1,$J39&gt;='PRE MAAS'!AM$1),'PRE MAAS'!AM$1,""),"")</f>
        <v/>
      </c>
      <c r="AK39" s="157" t="str">
        <f>+IF(LEN($C39)&gt;5,IF(AND($D39&lt;='PRE MAAS'!AN$1,$J39&gt;='PRE MAAS'!AN$1),'PRE MAAS'!AN$1,""),"")</f>
        <v/>
      </c>
      <c r="AL39" s="157" t="str">
        <f>+IF(LEN($C39)&gt;5,IF(AND($D39&lt;='PRE MAAS'!AO$1,$J39&gt;='PRE MAAS'!AO$1),'PRE MAAS'!AO$1,""),"")</f>
        <v/>
      </c>
    </row>
    <row r="40" spans="1:38">
      <c r="A40" s="95" t="str">
        <f>+IF(LEN(C40)&gt;5,IF((COUNTIF(J40:X40,'PRE MAAS'!N$1)+COUNTIF(J40:X40,'PRE MAAS'!N$1+1)+COUNTIF(J40:X40,'PRE MAAS'!N$1+2)+COUNTIF(J40:X40,'PRE MAAS'!N$1+3)+COUNTIF(J40:X40,'PRE MAAS'!N$1+4)+COUNTIF(J40:X40,'PRE MAAS'!N$1+5)+COUNTIF(J40:X40,'PRE MAAS'!N$1+6)+COUNTIF(J40:X40,'PRE MAAS'!N$1+7)+COUNTIF(J40:X40,'PRE MAAS'!N$1+8)+COUNTIF(J40:X40,'PRE MAAS'!N$1+9)+COUNTIF(J40:X40,'PRE MAAS'!N$1+10)+COUNTIF(J40:X40,'PRE MAAS'!N$1+11)+COUNTIF(J40:X40,'PRE MAAS'!N$1+12)+COUNTIF(J40:X40,'PRE MAAS'!N$1+13))&gt;0,"ACTIVA","REGISTRADA"),"")</f>
        <v/>
      </c>
      <c r="B40" s="96" t="str">
        <f>+IFERROR(VLOOKUP(C40,BD!$G$1:$I$501,3,0),"")</f>
        <v/>
      </c>
      <c r="C40" s="97"/>
      <c r="D40" s="98"/>
      <c r="E40" s="99"/>
      <c r="F40" s="100"/>
      <c r="G40" s="99"/>
      <c r="H40" s="100"/>
      <c r="I40" s="100"/>
      <c r="J40" s="101" t="str">
        <f t="shared" si="1"/>
        <v/>
      </c>
      <c r="K40" s="154" t="str">
        <f>+IF(LEN($C40)&gt;5,IF(AND($D40&lt;='PRE MAAS'!N$1,$J40&gt;='PRE MAAS'!N$1),'PRE MAAS'!N$1,""),"")</f>
        <v/>
      </c>
      <c r="L40" s="154" t="str">
        <f>+IF(LEN($C40)&gt;5,IF(AND($D40&lt;='PRE MAAS'!O$1,$J40&gt;='PRE MAAS'!O$1),'PRE MAAS'!O$1,""),"")</f>
        <v/>
      </c>
      <c r="M40" s="154" t="str">
        <f>+IF(LEN($C40)&gt;5,IF(AND($D40&lt;='PRE MAAS'!P$1,$J40&gt;='PRE MAAS'!P$1),'PRE MAAS'!P$1,""),"")</f>
        <v/>
      </c>
      <c r="N40" s="154" t="str">
        <f>+IF(LEN($C40)&gt;5,IF(AND($D40&lt;='PRE MAAS'!Q$1,$J40&gt;='PRE MAAS'!Q$1),'PRE MAAS'!Q$1,""),"")</f>
        <v/>
      </c>
      <c r="O40" s="154" t="str">
        <f>+IF(LEN($C40)&gt;5,IF(AND($D40&lt;='PRE MAAS'!R$1,$J40&gt;='PRE MAAS'!R$1),'PRE MAAS'!R$1,""),"")</f>
        <v/>
      </c>
      <c r="P40" s="154" t="str">
        <f>+IF(LEN($C40)&gt;5,IF(AND($D40&lt;='PRE MAAS'!S$1,$J40&gt;='PRE MAAS'!S$1),'PRE MAAS'!S$1,""),"")</f>
        <v/>
      </c>
      <c r="Q40" s="154" t="str">
        <f>+IF(LEN($C40)&gt;5,IF(AND($D40&lt;='PRE MAAS'!T$1,$J40&gt;='PRE MAAS'!T$1),'PRE MAAS'!T$1,""),"")</f>
        <v/>
      </c>
      <c r="R40" s="154" t="str">
        <f>+IF(LEN($C40)&gt;5,IF(AND($D40&lt;='PRE MAAS'!U$1,$J40&gt;='PRE MAAS'!U$1),'PRE MAAS'!U$1,""),"")</f>
        <v/>
      </c>
      <c r="S40" s="154" t="str">
        <f>+IF(LEN($C40)&gt;5,IF(AND($D40&lt;='PRE MAAS'!V$1,$J40&gt;='PRE MAAS'!V$1),'PRE MAAS'!V$1,""),"")</f>
        <v/>
      </c>
      <c r="T40" s="154" t="str">
        <f>+IF(LEN($C40)&gt;5,IF(AND($D40&lt;='PRE MAAS'!W$1,$J40&gt;='PRE MAAS'!W$1),'PRE MAAS'!W$1,""),"")</f>
        <v/>
      </c>
      <c r="U40" s="154" t="str">
        <f>+IF(LEN($C40)&gt;5,IF(AND($D40&lt;='PRE MAAS'!X$1,$J40&gt;='PRE MAAS'!X$1),'PRE MAAS'!X$1,""),"")</f>
        <v/>
      </c>
      <c r="V40" s="154" t="str">
        <f>+IF(LEN($C40)&gt;5,IF(AND($D40&lt;='PRE MAAS'!Y$1,$J40&gt;='PRE MAAS'!Y$1),'PRE MAAS'!Y$1,""),"")</f>
        <v/>
      </c>
      <c r="W40" s="154" t="str">
        <f>+IF(LEN($C40)&gt;5,IF(AND($D40&lt;='PRE MAAS'!Z$1,$J40&gt;='PRE MAAS'!Z$1),'PRE MAAS'!Z$1,""),"")</f>
        <v/>
      </c>
      <c r="X40" s="157" t="str">
        <f>+IF(LEN($C40)&gt;5,IF(AND($D40&lt;='PRE MAAS'!AA$1,$J40&gt;='PRE MAAS'!AA$1),'PRE MAAS'!AA$1,""),"")</f>
        <v/>
      </c>
      <c r="Y40" s="157" t="str">
        <f>+IF(LEN($C40)&gt;5,IF(AND($D40&lt;='PRE MAAS'!AB$1,$J40&gt;='PRE MAAS'!AB$1),'PRE MAAS'!AB$1,""),"")</f>
        <v/>
      </c>
      <c r="Z40" s="157" t="str">
        <f>+IF(LEN($C40)&gt;5,IF(AND($D40&lt;='PRE MAAS'!AC$1,$J40&gt;='PRE MAAS'!AC$1),'PRE MAAS'!AC$1,""),"")</f>
        <v/>
      </c>
      <c r="AA40" s="157" t="str">
        <f>+IF(LEN($C40)&gt;5,IF(AND($D40&lt;='PRE MAAS'!AD$1,$J40&gt;='PRE MAAS'!AD$1),'PRE MAAS'!AD$1,""),"")</f>
        <v/>
      </c>
      <c r="AB40" s="157" t="str">
        <f>+IF(LEN($C40)&gt;5,IF(AND($D40&lt;='PRE MAAS'!AE$1,$J40&gt;='PRE MAAS'!AE$1),'PRE MAAS'!AE$1,""),"")</f>
        <v/>
      </c>
      <c r="AC40" s="157" t="str">
        <f>+IF(LEN($C40)&gt;5,IF(AND($D40&lt;='PRE MAAS'!AF$1,$J40&gt;='PRE MAAS'!AF$1),'PRE MAAS'!AF$1,""),"")</f>
        <v/>
      </c>
      <c r="AD40" s="157" t="str">
        <f>+IF(LEN($C40)&gt;5,IF(AND($D40&lt;='PRE MAAS'!AG$1,$J40&gt;='PRE MAAS'!AG$1),'PRE MAAS'!AG$1,""),"")</f>
        <v/>
      </c>
      <c r="AE40" s="157" t="str">
        <f>+IF(LEN($C40)&gt;5,IF(AND($D40&lt;='PRE MAAS'!AH$1,$J40&gt;='PRE MAAS'!AH$1),'PRE MAAS'!AH$1,""),"")</f>
        <v/>
      </c>
      <c r="AF40" s="157" t="str">
        <f>+IF(LEN($C40)&gt;5,IF(AND($D40&lt;='PRE MAAS'!AI$1,$J40&gt;='PRE MAAS'!AI$1),'PRE MAAS'!AI$1,""),"")</f>
        <v/>
      </c>
      <c r="AG40" s="157" t="str">
        <f>+IF(LEN($C40)&gt;5,IF(AND($D40&lt;='PRE MAAS'!AJ$1,$J40&gt;='PRE MAAS'!AJ$1),'PRE MAAS'!AJ$1,""),"")</f>
        <v/>
      </c>
      <c r="AH40" s="157" t="str">
        <f>+IF(LEN($C40)&gt;5,IF(AND($D40&lt;='PRE MAAS'!AK$1,$J40&gt;='PRE MAAS'!AK$1),'PRE MAAS'!AK$1,""),"")</f>
        <v/>
      </c>
      <c r="AI40" s="157" t="str">
        <f>+IF(LEN($C40)&gt;5,IF(AND($D40&lt;='PRE MAAS'!AL$1,$J40&gt;='PRE MAAS'!AL$1),'PRE MAAS'!AL$1,""),"")</f>
        <v/>
      </c>
      <c r="AJ40" s="157" t="str">
        <f>+IF(LEN($C40)&gt;5,IF(AND($D40&lt;='PRE MAAS'!AM$1,$J40&gt;='PRE MAAS'!AM$1),'PRE MAAS'!AM$1,""),"")</f>
        <v/>
      </c>
      <c r="AK40" s="157" t="str">
        <f>+IF(LEN($C40)&gt;5,IF(AND($D40&lt;='PRE MAAS'!AN$1,$J40&gt;='PRE MAAS'!AN$1),'PRE MAAS'!AN$1,""),"")</f>
        <v/>
      </c>
      <c r="AL40" s="157" t="str">
        <f>+IF(LEN($C40)&gt;5,IF(AND($D40&lt;='PRE MAAS'!AO$1,$J40&gt;='PRE MAAS'!AO$1),'PRE MAAS'!AO$1,""),"")</f>
        <v/>
      </c>
    </row>
    <row r="41" spans="1:38">
      <c r="A41" s="95" t="str">
        <f>+IF(LEN(C41)&gt;5,IF((COUNTIF(J41:X41,'PRE MAAS'!N$1)+COUNTIF(J41:X41,'PRE MAAS'!N$1+1)+COUNTIF(J41:X41,'PRE MAAS'!N$1+2)+COUNTIF(J41:X41,'PRE MAAS'!N$1+3)+COUNTIF(J41:X41,'PRE MAAS'!N$1+4)+COUNTIF(J41:X41,'PRE MAAS'!N$1+5)+COUNTIF(J41:X41,'PRE MAAS'!N$1+6)+COUNTIF(J41:X41,'PRE MAAS'!N$1+7)+COUNTIF(J41:X41,'PRE MAAS'!N$1+8)+COUNTIF(J41:X41,'PRE MAAS'!N$1+9)+COUNTIF(J41:X41,'PRE MAAS'!N$1+10)+COUNTIF(J41:X41,'PRE MAAS'!N$1+11)+COUNTIF(J41:X41,'PRE MAAS'!N$1+12)+COUNTIF(J41:X41,'PRE MAAS'!N$1+13))&gt;0,"ACTIVA","REGISTRADA"),"")</f>
        <v/>
      </c>
      <c r="B41" s="96" t="str">
        <f>+IFERROR(VLOOKUP(C41,BD!$G$1:$I$501,3,0),"")</f>
        <v/>
      </c>
      <c r="C41" s="97"/>
      <c r="D41" s="98"/>
      <c r="E41" s="99"/>
      <c r="F41" s="100"/>
      <c r="G41" s="99"/>
      <c r="H41" s="100"/>
      <c r="I41" s="100"/>
      <c r="J41" s="101" t="str">
        <f t="shared" si="1"/>
        <v/>
      </c>
      <c r="K41" s="154" t="str">
        <f>+IF(LEN($C41)&gt;5,IF(AND($D41&lt;='PRE MAAS'!N$1,$J41&gt;='PRE MAAS'!N$1),'PRE MAAS'!N$1,""),"")</f>
        <v/>
      </c>
      <c r="L41" s="154" t="str">
        <f>+IF(LEN($C41)&gt;5,IF(AND($D41&lt;='PRE MAAS'!O$1,$J41&gt;='PRE MAAS'!O$1),'PRE MAAS'!O$1,""),"")</f>
        <v/>
      </c>
      <c r="M41" s="154" t="str">
        <f>+IF(LEN($C41)&gt;5,IF(AND($D41&lt;='PRE MAAS'!P$1,$J41&gt;='PRE MAAS'!P$1),'PRE MAAS'!P$1,""),"")</f>
        <v/>
      </c>
      <c r="N41" s="154" t="str">
        <f>+IF(LEN($C41)&gt;5,IF(AND($D41&lt;='PRE MAAS'!Q$1,$J41&gt;='PRE MAAS'!Q$1),'PRE MAAS'!Q$1,""),"")</f>
        <v/>
      </c>
      <c r="O41" s="154" t="str">
        <f>+IF(LEN($C41)&gt;5,IF(AND($D41&lt;='PRE MAAS'!R$1,$J41&gt;='PRE MAAS'!R$1),'PRE MAAS'!R$1,""),"")</f>
        <v/>
      </c>
      <c r="P41" s="154" t="str">
        <f>+IF(LEN($C41)&gt;5,IF(AND($D41&lt;='PRE MAAS'!S$1,$J41&gt;='PRE MAAS'!S$1),'PRE MAAS'!S$1,""),"")</f>
        <v/>
      </c>
      <c r="Q41" s="154" t="str">
        <f>+IF(LEN($C41)&gt;5,IF(AND($D41&lt;='PRE MAAS'!T$1,$J41&gt;='PRE MAAS'!T$1),'PRE MAAS'!T$1,""),"")</f>
        <v/>
      </c>
      <c r="R41" s="154" t="str">
        <f>+IF(LEN($C41)&gt;5,IF(AND($D41&lt;='PRE MAAS'!U$1,$J41&gt;='PRE MAAS'!U$1),'PRE MAAS'!U$1,""),"")</f>
        <v/>
      </c>
      <c r="S41" s="154" t="str">
        <f>+IF(LEN($C41)&gt;5,IF(AND($D41&lt;='PRE MAAS'!V$1,$J41&gt;='PRE MAAS'!V$1),'PRE MAAS'!V$1,""),"")</f>
        <v/>
      </c>
      <c r="T41" s="154" t="str">
        <f>+IF(LEN($C41)&gt;5,IF(AND($D41&lt;='PRE MAAS'!W$1,$J41&gt;='PRE MAAS'!W$1),'PRE MAAS'!W$1,""),"")</f>
        <v/>
      </c>
      <c r="U41" s="154" t="str">
        <f>+IF(LEN($C41)&gt;5,IF(AND($D41&lt;='PRE MAAS'!X$1,$J41&gt;='PRE MAAS'!X$1),'PRE MAAS'!X$1,""),"")</f>
        <v/>
      </c>
      <c r="V41" s="154" t="str">
        <f>+IF(LEN($C41)&gt;5,IF(AND($D41&lt;='PRE MAAS'!Y$1,$J41&gt;='PRE MAAS'!Y$1),'PRE MAAS'!Y$1,""),"")</f>
        <v/>
      </c>
      <c r="W41" s="154" t="str">
        <f>+IF(LEN($C41)&gt;5,IF(AND($D41&lt;='PRE MAAS'!Z$1,$J41&gt;='PRE MAAS'!Z$1),'PRE MAAS'!Z$1,""),"")</f>
        <v/>
      </c>
      <c r="X41" s="157" t="str">
        <f>+IF(LEN($C41)&gt;5,IF(AND($D41&lt;='PRE MAAS'!AA$1,$J41&gt;='PRE MAAS'!AA$1),'PRE MAAS'!AA$1,""),"")</f>
        <v/>
      </c>
      <c r="Y41" s="157" t="str">
        <f>+IF(LEN($C41)&gt;5,IF(AND($D41&lt;='PRE MAAS'!AB$1,$J41&gt;='PRE MAAS'!AB$1),'PRE MAAS'!AB$1,""),"")</f>
        <v/>
      </c>
      <c r="Z41" s="157" t="str">
        <f>+IF(LEN($C41)&gt;5,IF(AND($D41&lt;='PRE MAAS'!AC$1,$J41&gt;='PRE MAAS'!AC$1),'PRE MAAS'!AC$1,""),"")</f>
        <v/>
      </c>
      <c r="AA41" s="157" t="str">
        <f>+IF(LEN($C41)&gt;5,IF(AND($D41&lt;='PRE MAAS'!AD$1,$J41&gt;='PRE MAAS'!AD$1),'PRE MAAS'!AD$1,""),"")</f>
        <v/>
      </c>
      <c r="AB41" s="157" t="str">
        <f>+IF(LEN($C41)&gt;5,IF(AND($D41&lt;='PRE MAAS'!AE$1,$J41&gt;='PRE MAAS'!AE$1),'PRE MAAS'!AE$1,""),"")</f>
        <v/>
      </c>
      <c r="AC41" s="157" t="str">
        <f>+IF(LEN($C41)&gt;5,IF(AND($D41&lt;='PRE MAAS'!AF$1,$J41&gt;='PRE MAAS'!AF$1),'PRE MAAS'!AF$1,""),"")</f>
        <v/>
      </c>
      <c r="AD41" s="157" t="str">
        <f>+IF(LEN($C41)&gt;5,IF(AND($D41&lt;='PRE MAAS'!AG$1,$J41&gt;='PRE MAAS'!AG$1),'PRE MAAS'!AG$1,""),"")</f>
        <v/>
      </c>
      <c r="AE41" s="157" t="str">
        <f>+IF(LEN($C41)&gt;5,IF(AND($D41&lt;='PRE MAAS'!AH$1,$J41&gt;='PRE MAAS'!AH$1),'PRE MAAS'!AH$1,""),"")</f>
        <v/>
      </c>
      <c r="AF41" s="157" t="str">
        <f>+IF(LEN($C41)&gt;5,IF(AND($D41&lt;='PRE MAAS'!AI$1,$J41&gt;='PRE MAAS'!AI$1),'PRE MAAS'!AI$1,""),"")</f>
        <v/>
      </c>
      <c r="AG41" s="157" t="str">
        <f>+IF(LEN($C41)&gt;5,IF(AND($D41&lt;='PRE MAAS'!AJ$1,$J41&gt;='PRE MAAS'!AJ$1),'PRE MAAS'!AJ$1,""),"")</f>
        <v/>
      </c>
      <c r="AH41" s="157" t="str">
        <f>+IF(LEN($C41)&gt;5,IF(AND($D41&lt;='PRE MAAS'!AK$1,$J41&gt;='PRE MAAS'!AK$1),'PRE MAAS'!AK$1,""),"")</f>
        <v/>
      </c>
      <c r="AI41" s="157" t="str">
        <f>+IF(LEN($C41)&gt;5,IF(AND($D41&lt;='PRE MAAS'!AL$1,$J41&gt;='PRE MAAS'!AL$1),'PRE MAAS'!AL$1,""),"")</f>
        <v/>
      </c>
      <c r="AJ41" s="157" t="str">
        <f>+IF(LEN($C41)&gt;5,IF(AND($D41&lt;='PRE MAAS'!AM$1,$J41&gt;='PRE MAAS'!AM$1),'PRE MAAS'!AM$1,""),"")</f>
        <v/>
      </c>
      <c r="AK41" s="157" t="str">
        <f>+IF(LEN($C41)&gt;5,IF(AND($D41&lt;='PRE MAAS'!AN$1,$J41&gt;='PRE MAAS'!AN$1),'PRE MAAS'!AN$1,""),"")</f>
        <v/>
      </c>
      <c r="AL41" s="157" t="str">
        <f>+IF(LEN($C41)&gt;5,IF(AND($D41&lt;='PRE MAAS'!AO$1,$J41&gt;='PRE MAAS'!AO$1),'PRE MAAS'!AO$1,""),"")</f>
        <v/>
      </c>
    </row>
    <row r="42" spans="1:38">
      <c r="A42" s="95" t="str">
        <f>+IF(LEN(C42)&gt;5,IF((COUNTIF(J42:X42,'PRE MAAS'!N$1)+COUNTIF(J42:X42,'PRE MAAS'!N$1+1)+COUNTIF(J42:X42,'PRE MAAS'!N$1+2)+COUNTIF(J42:X42,'PRE MAAS'!N$1+3)+COUNTIF(J42:X42,'PRE MAAS'!N$1+4)+COUNTIF(J42:X42,'PRE MAAS'!N$1+5)+COUNTIF(J42:X42,'PRE MAAS'!N$1+6)+COUNTIF(J42:X42,'PRE MAAS'!N$1+7)+COUNTIF(J42:X42,'PRE MAAS'!N$1+8)+COUNTIF(J42:X42,'PRE MAAS'!N$1+9)+COUNTIF(J42:X42,'PRE MAAS'!N$1+10)+COUNTIF(J42:X42,'PRE MAAS'!N$1+11)+COUNTIF(J42:X42,'PRE MAAS'!N$1+12)+COUNTIF(J42:X42,'PRE MAAS'!N$1+13))&gt;0,"ACTIVA","REGISTRADA"),"")</f>
        <v/>
      </c>
      <c r="B42" s="96" t="str">
        <f>+IFERROR(VLOOKUP(C42,BD!$G$1:$I$501,3,0),"")</f>
        <v/>
      </c>
      <c r="C42" s="97"/>
      <c r="D42" s="98"/>
      <c r="E42" s="99"/>
      <c r="F42" s="100"/>
      <c r="G42" s="99"/>
      <c r="H42" s="100"/>
      <c r="I42" s="100"/>
      <c r="J42" s="101" t="str">
        <f t="shared" si="1"/>
        <v/>
      </c>
      <c r="K42" s="154" t="str">
        <f>+IF(LEN($C42)&gt;5,IF(AND($D42&lt;='PRE MAAS'!N$1,$J42&gt;='PRE MAAS'!N$1),'PRE MAAS'!N$1,""),"")</f>
        <v/>
      </c>
      <c r="L42" s="154" t="str">
        <f>+IF(LEN($C42)&gt;5,IF(AND($D42&lt;='PRE MAAS'!O$1,$J42&gt;='PRE MAAS'!O$1),'PRE MAAS'!O$1,""),"")</f>
        <v/>
      </c>
      <c r="M42" s="154" t="str">
        <f>+IF(LEN($C42)&gt;5,IF(AND($D42&lt;='PRE MAAS'!P$1,$J42&gt;='PRE MAAS'!P$1),'PRE MAAS'!P$1,""),"")</f>
        <v/>
      </c>
      <c r="N42" s="154" t="str">
        <f>+IF(LEN($C42)&gt;5,IF(AND($D42&lt;='PRE MAAS'!Q$1,$J42&gt;='PRE MAAS'!Q$1),'PRE MAAS'!Q$1,""),"")</f>
        <v/>
      </c>
      <c r="O42" s="154" t="str">
        <f>+IF(LEN($C42)&gt;5,IF(AND($D42&lt;='PRE MAAS'!R$1,$J42&gt;='PRE MAAS'!R$1),'PRE MAAS'!R$1,""),"")</f>
        <v/>
      </c>
      <c r="P42" s="154" t="str">
        <f>+IF(LEN($C42)&gt;5,IF(AND($D42&lt;='PRE MAAS'!S$1,$J42&gt;='PRE MAAS'!S$1),'PRE MAAS'!S$1,""),"")</f>
        <v/>
      </c>
      <c r="Q42" s="154" t="str">
        <f>+IF(LEN($C42)&gt;5,IF(AND($D42&lt;='PRE MAAS'!T$1,$J42&gt;='PRE MAAS'!T$1),'PRE MAAS'!T$1,""),"")</f>
        <v/>
      </c>
      <c r="R42" s="154" t="str">
        <f>+IF(LEN($C42)&gt;5,IF(AND($D42&lt;='PRE MAAS'!U$1,$J42&gt;='PRE MAAS'!U$1),'PRE MAAS'!U$1,""),"")</f>
        <v/>
      </c>
      <c r="S42" s="154" t="str">
        <f>+IF(LEN($C42)&gt;5,IF(AND($D42&lt;='PRE MAAS'!V$1,$J42&gt;='PRE MAAS'!V$1),'PRE MAAS'!V$1,""),"")</f>
        <v/>
      </c>
      <c r="T42" s="154" t="str">
        <f>+IF(LEN($C42)&gt;5,IF(AND($D42&lt;='PRE MAAS'!W$1,$J42&gt;='PRE MAAS'!W$1),'PRE MAAS'!W$1,""),"")</f>
        <v/>
      </c>
      <c r="U42" s="154" t="str">
        <f>+IF(LEN($C42)&gt;5,IF(AND($D42&lt;='PRE MAAS'!X$1,$J42&gt;='PRE MAAS'!X$1),'PRE MAAS'!X$1,""),"")</f>
        <v/>
      </c>
      <c r="V42" s="154" t="str">
        <f>+IF(LEN($C42)&gt;5,IF(AND($D42&lt;='PRE MAAS'!Y$1,$J42&gt;='PRE MAAS'!Y$1),'PRE MAAS'!Y$1,""),"")</f>
        <v/>
      </c>
      <c r="W42" s="154" t="str">
        <f>+IF(LEN($C42)&gt;5,IF(AND($D42&lt;='PRE MAAS'!Z$1,$J42&gt;='PRE MAAS'!Z$1),'PRE MAAS'!Z$1,""),"")</f>
        <v/>
      </c>
      <c r="X42" s="157" t="str">
        <f>+IF(LEN($C42)&gt;5,IF(AND($D42&lt;='PRE MAAS'!AA$1,$J42&gt;='PRE MAAS'!AA$1),'PRE MAAS'!AA$1,""),"")</f>
        <v/>
      </c>
      <c r="Y42" s="157" t="str">
        <f>+IF(LEN($C42)&gt;5,IF(AND($D42&lt;='PRE MAAS'!AB$1,$J42&gt;='PRE MAAS'!AB$1),'PRE MAAS'!AB$1,""),"")</f>
        <v/>
      </c>
      <c r="Z42" s="157" t="str">
        <f>+IF(LEN($C42)&gt;5,IF(AND($D42&lt;='PRE MAAS'!AC$1,$J42&gt;='PRE MAAS'!AC$1),'PRE MAAS'!AC$1,""),"")</f>
        <v/>
      </c>
      <c r="AA42" s="157" t="str">
        <f>+IF(LEN($C42)&gt;5,IF(AND($D42&lt;='PRE MAAS'!AD$1,$J42&gt;='PRE MAAS'!AD$1),'PRE MAAS'!AD$1,""),"")</f>
        <v/>
      </c>
      <c r="AB42" s="157" t="str">
        <f>+IF(LEN($C42)&gt;5,IF(AND($D42&lt;='PRE MAAS'!AE$1,$J42&gt;='PRE MAAS'!AE$1),'PRE MAAS'!AE$1,""),"")</f>
        <v/>
      </c>
      <c r="AC42" s="157" t="str">
        <f>+IF(LEN($C42)&gt;5,IF(AND($D42&lt;='PRE MAAS'!AF$1,$J42&gt;='PRE MAAS'!AF$1),'PRE MAAS'!AF$1,""),"")</f>
        <v/>
      </c>
      <c r="AD42" s="157" t="str">
        <f>+IF(LEN($C42)&gt;5,IF(AND($D42&lt;='PRE MAAS'!AG$1,$J42&gt;='PRE MAAS'!AG$1),'PRE MAAS'!AG$1,""),"")</f>
        <v/>
      </c>
      <c r="AE42" s="157" t="str">
        <f>+IF(LEN($C42)&gt;5,IF(AND($D42&lt;='PRE MAAS'!AH$1,$J42&gt;='PRE MAAS'!AH$1),'PRE MAAS'!AH$1,""),"")</f>
        <v/>
      </c>
      <c r="AF42" s="157" t="str">
        <f>+IF(LEN($C42)&gt;5,IF(AND($D42&lt;='PRE MAAS'!AI$1,$J42&gt;='PRE MAAS'!AI$1),'PRE MAAS'!AI$1,""),"")</f>
        <v/>
      </c>
      <c r="AG42" s="157" t="str">
        <f>+IF(LEN($C42)&gt;5,IF(AND($D42&lt;='PRE MAAS'!AJ$1,$J42&gt;='PRE MAAS'!AJ$1),'PRE MAAS'!AJ$1,""),"")</f>
        <v/>
      </c>
      <c r="AH42" s="157" t="str">
        <f>+IF(LEN($C42)&gt;5,IF(AND($D42&lt;='PRE MAAS'!AK$1,$J42&gt;='PRE MAAS'!AK$1),'PRE MAAS'!AK$1,""),"")</f>
        <v/>
      </c>
      <c r="AI42" s="157" t="str">
        <f>+IF(LEN($C42)&gt;5,IF(AND($D42&lt;='PRE MAAS'!AL$1,$J42&gt;='PRE MAAS'!AL$1),'PRE MAAS'!AL$1,""),"")</f>
        <v/>
      </c>
      <c r="AJ42" s="157" t="str">
        <f>+IF(LEN($C42)&gt;5,IF(AND($D42&lt;='PRE MAAS'!AM$1,$J42&gt;='PRE MAAS'!AM$1),'PRE MAAS'!AM$1,""),"")</f>
        <v/>
      </c>
      <c r="AK42" s="157" t="str">
        <f>+IF(LEN($C42)&gt;5,IF(AND($D42&lt;='PRE MAAS'!AN$1,$J42&gt;='PRE MAAS'!AN$1),'PRE MAAS'!AN$1,""),"")</f>
        <v/>
      </c>
      <c r="AL42" s="157" t="str">
        <f>+IF(LEN($C42)&gt;5,IF(AND($D42&lt;='PRE MAAS'!AO$1,$J42&gt;='PRE MAAS'!AO$1),'PRE MAAS'!AO$1,""),"")</f>
        <v/>
      </c>
    </row>
    <row r="43" spans="1:38">
      <c r="A43" s="95" t="str">
        <f>+IF(LEN(C43)&gt;5,IF((COUNTIF(J43:X43,'PRE MAAS'!N$1)+COUNTIF(J43:X43,'PRE MAAS'!N$1+1)+COUNTIF(J43:X43,'PRE MAAS'!N$1+2)+COUNTIF(J43:X43,'PRE MAAS'!N$1+3)+COUNTIF(J43:X43,'PRE MAAS'!N$1+4)+COUNTIF(J43:X43,'PRE MAAS'!N$1+5)+COUNTIF(J43:X43,'PRE MAAS'!N$1+6)+COUNTIF(J43:X43,'PRE MAAS'!N$1+7)+COUNTIF(J43:X43,'PRE MAAS'!N$1+8)+COUNTIF(J43:X43,'PRE MAAS'!N$1+9)+COUNTIF(J43:X43,'PRE MAAS'!N$1+10)+COUNTIF(J43:X43,'PRE MAAS'!N$1+11)+COUNTIF(J43:X43,'PRE MAAS'!N$1+12)+COUNTIF(J43:X43,'PRE MAAS'!N$1+13))&gt;0,"ACTIVA","REGISTRADA"),"")</f>
        <v/>
      </c>
      <c r="B43" s="96" t="str">
        <f>+IFERROR(VLOOKUP(C43,BD!$G$1:$I$501,3,0),"")</f>
        <v/>
      </c>
      <c r="C43" s="97"/>
      <c r="D43" s="98"/>
      <c r="E43" s="99"/>
      <c r="F43" s="100"/>
      <c r="G43" s="99"/>
      <c r="H43" s="100"/>
      <c r="I43" s="100"/>
      <c r="J43" s="101" t="str">
        <f t="shared" si="1"/>
        <v/>
      </c>
      <c r="K43" s="154" t="str">
        <f>+IF(LEN($C43)&gt;5,IF(AND($D43&lt;='PRE MAAS'!N$1,$J43&gt;='PRE MAAS'!N$1),'PRE MAAS'!N$1,""),"")</f>
        <v/>
      </c>
      <c r="L43" s="154" t="str">
        <f>+IF(LEN($C43)&gt;5,IF(AND($D43&lt;='PRE MAAS'!O$1,$J43&gt;='PRE MAAS'!O$1),'PRE MAAS'!O$1,""),"")</f>
        <v/>
      </c>
      <c r="M43" s="154" t="str">
        <f>+IF(LEN($C43)&gt;5,IF(AND($D43&lt;='PRE MAAS'!P$1,$J43&gt;='PRE MAAS'!P$1),'PRE MAAS'!P$1,""),"")</f>
        <v/>
      </c>
      <c r="N43" s="154" t="str">
        <f>+IF(LEN($C43)&gt;5,IF(AND($D43&lt;='PRE MAAS'!Q$1,$J43&gt;='PRE MAAS'!Q$1),'PRE MAAS'!Q$1,""),"")</f>
        <v/>
      </c>
      <c r="O43" s="154" t="str">
        <f>+IF(LEN($C43)&gt;5,IF(AND($D43&lt;='PRE MAAS'!R$1,$J43&gt;='PRE MAAS'!R$1),'PRE MAAS'!R$1,""),"")</f>
        <v/>
      </c>
      <c r="P43" s="154" t="str">
        <f>+IF(LEN($C43)&gt;5,IF(AND($D43&lt;='PRE MAAS'!S$1,$J43&gt;='PRE MAAS'!S$1),'PRE MAAS'!S$1,""),"")</f>
        <v/>
      </c>
      <c r="Q43" s="154" t="str">
        <f>+IF(LEN($C43)&gt;5,IF(AND($D43&lt;='PRE MAAS'!T$1,$J43&gt;='PRE MAAS'!T$1),'PRE MAAS'!T$1,""),"")</f>
        <v/>
      </c>
      <c r="R43" s="154" t="str">
        <f>+IF(LEN($C43)&gt;5,IF(AND($D43&lt;='PRE MAAS'!U$1,$J43&gt;='PRE MAAS'!U$1),'PRE MAAS'!U$1,""),"")</f>
        <v/>
      </c>
      <c r="S43" s="154" t="str">
        <f>+IF(LEN($C43)&gt;5,IF(AND($D43&lt;='PRE MAAS'!V$1,$J43&gt;='PRE MAAS'!V$1),'PRE MAAS'!V$1,""),"")</f>
        <v/>
      </c>
      <c r="T43" s="154" t="str">
        <f>+IF(LEN($C43)&gt;5,IF(AND($D43&lt;='PRE MAAS'!W$1,$J43&gt;='PRE MAAS'!W$1),'PRE MAAS'!W$1,""),"")</f>
        <v/>
      </c>
      <c r="U43" s="154" t="str">
        <f>+IF(LEN($C43)&gt;5,IF(AND($D43&lt;='PRE MAAS'!X$1,$J43&gt;='PRE MAAS'!X$1),'PRE MAAS'!X$1,""),"")</f>
        <v/>
      </c>
      <c r="V43" s="154" t="str">
        <f>+IF(LEN($C43)&gt;5,IF(AND($D43&lt;='PRE MAAS'!Y$1,$J43&gt;='PRE MAAS'!Y$1),'PRE MAAS'!Y$1,""),"")</f>
        <v/>
      </c>
      <c r="W43" s="154" t="str">
        <f>+IF(LEN($C43)&gt;5,IF(AND($D43&lt;='PRE MAAS'!Z$1,$J43&gt;='PRE MAAS'!Z$1),'PRE MAAS'!Z$1,""),"")</f>
        <v/>
      </c>
      <c r="X43" s="157" t="str">
        <f>+IF(LEN($C43)&gt;5,IF(AND($D43&lt;='PRE MAAS'!AA$1,$J43&gt;='PRE MAAS'!AA$1),'PRE MAAS'!AA$1,""),"")</f>
        <v/>
      </c>
      <c r="Y43" s="157" t="str">
        <f>+IF(LEN($C43)&gt;5,IF(AND($D43&lt;='PRE MAAS'!AB$1,$J43&gt;='PRE MAAS'!AB$1),'PRE MAAS'!AB$1,""),"")</f>
        <v/>
      </c>
      <c r="Z43" s="157" t="str">
        <f>+IF(LEN($C43)&gt;5,IF(AND($D43&lt;='PRE MAAS'!AC$1,$J43&gt;='PRE MAAS'!AC$1),'PRE MAAS'!AC$1,""),"")</f>
        <v/>
      </c>
      <c r="AA43" s="157" t="str">
        <f>+IF(LEN($C43)&gt;5,IF(AND($D43&lt;='PRE MAAS'!AD$1,$J43&gt;='PRE MAAS'!AD$1),'PRE MAAS'!AD$1,""),"")</f>
        <v/>
      </c>
      <c r="AB43" s="157" t="str">
        <f>+IF(LEN($C43)&gt;5,IF(AND($D43&lt;='PRE MAAS'!AE$1,$J43&gt;='PRE MAAS'!AE$1),'PRE MAAS'!AE$1,""),"")</f>
        <v/>
      </c>
      <c r="AC43" s="157" t="str">
        <f>+IF(LEN($C43)&gt;5,IF(AND($D43&lt;='PRE MAAS'!AF$1,$J43&gt;='PRE MAAS'!AF$1),'PRE MAAS'!AF$1,""),"")</f>
        <v/>
      </c>
      <c r="AD43" s="157" t="str">
        <f>+IF(LEN($C43)&gt;5,IF(AND($D43&lt;='PRE MAAS'!AG$1,$J43&gt;='PRE MAAS'!AG$1),'PRE MAAS'!AG$1,""),"")</f>
        <v/>
      </c>
      <c r="AE43" s="157" t="str">
        <f>+IF(LEN($C43)&gt;5,IF(AND($D43&lt;='PRE MAAS'!AH$1,$J43&gt;='PRE MAAS'!AH$1),'PRE MAAS'!AH$1,""),"")</f>
        <v/>
      </c>
      <c r="AF43" s="157" t="str">
        <f>+IF(LEN($C43)&gt;5,IF(AND($D43&lt;='PRE MAAS'!AI$1,$J43&gt;='PRE MAAS'!AI$1),'PRE MAAS'!AI$1,""),"")</f>
        <v/>
      </c>
      <c r="AG43" s="157" t="str">
        <f>+IF(LEN($C43)&gt;5,IF(AND($D43&lt;='PRE MAAS'!AJ$1,$J43&gt;='PRE MAAS'!AJ$1),'PRE MAAS'!AJ$1,""),"")</f>
        <v/>
      </c>
      <c r="AH43" s="157" t="str">
        <f>+IF(LEN($C43)&gt;5,IF(AND($D43&lt;='PRE MAAS'!AK$1,$J43&gt;='PRE MAAS'!AK$1),'PRE MAAS'!AK$1,""),"")</f>
        <v/>
      </c>
      <c r="AI43" s="157" t="str">
        <f>+IF(LEN($C43)&gt;5,IF(AND($D43&lt;='PRE MAAS'!AL$1,$J43&gt;='PRE MAAS'!AL$1),'PRE MAAS'!AL$1,""),"")</f>
        <v/>
      </c>
      <c r="AJ43" s="157" t="str">
        <f>+IF(LEN($C43)&gt;5,IF(AND($D43&lt;='PRE MAAS'!AM$1,$J43&gt;='PRE MAAS'!AM$1),'PRE MAAS'!AM$1,""),"")</f>
        <v/>
      </c>
      <c r="AK43" s="157" t="str">
        <f>+IF(LEN($C43)&gt;5,IF(AND($D43&lt;='PRE MAAS'!AN$1,$J43&gt;='PRE MAAS'!AN$1),'PRE MAAS'!AN$1,""),"")</f>
        <v/>
      </c>
      <c r="AL43" s="157" t="str">
        <f>+IF(LEN($C43)&gt;5,IF(AND($D43&lt;='PRE MAAS'!AO$1,$J43&gt;='PRE MAAS'!AO$1),'PRE MAAS'!AO$1,""),"")</f>
        <v/>
      </c>
    </row>
    <row r="44" spans="1:38">
      <c r="A44" s="95" t="str">
        <f>+IF(LEN(C44)&gt;5,IF((COUNTIF(J44:X44,'PRE MAAS'!N$1)+COUNTIF(J44:X44,'PRE MAAS'!N$1+1)+COUNTIF(J44:X44,'PRE MAAS'!N$1+2)+COUNTIF(J44:X44,'PRE MAAS'!N$1+3)+COUNTIF(J44:X44,'PRE MAAS'!N$1+4)+COUNTIF(J44:X44,'PRE MAAS'!N$1+5)+COUNTIF(J44:X44,'PRE MAAS'!N$1+6)+COUNTIF(J44:X44,'PRE MAAS'!N$1+7)+COUNTIF(J44:X44,'PRE MAAS'!N$1+8)+COUNTIF(J44:X44,'PRE MAAS'!N$1+9)+COUNTIF(J44:X44,'PRE MAAS'!N$1+10)+COUNTIF(J44:X44,'PRE MAAS'!N$1+11)+COUNTIF(J44:X44,'PRE MAAS'!N$1+12)+COUNTIF(J44:X44,'PRE MAAS'!N$1+13))&gt;0,"ACTIVA","REGISTRADA"),"")</f>
        <v/>
      </c>
      <c r="B44" s="96" t="str">
        <f>+IFERROR(VLOOKUP(C44,BD!$G$1:$I$501,3,0),"")</f>
        <v/>
      </c>
      <c r="C44" s="97"/>
      <c r="D44" s="98"/>
      <c r="E44" s="99"/>
      <c r="F44" s="100"/>
      <c r="G44" s="99"/>
      <c r="H44" s="100"/>
      <c r="I44" s="100"/>
      <c r="J44" s="101" t="str">
        <f t="shared" si="1"/>
        <v/>
      </c>
      <c r="K44" s="154" t="str">
        <f>+IF(LEN($C44)&gt;5,IF(AND($D44&lt;='PRE MAAS'!N$1,$J44&gt;='PRE MAAS'!N$1),'PRE MAAS'!N$1,""),"")</f>
        <v/>
      </c>
      <c r="L44" s="154" t="str">
        <f>+IF(LEN($C44)&gt;5,IF(AND($D44&lt;='PRE MAAS'!O$1,$J44&gt;='PRE MAAS'!O$1),'PRE MAAS'!O$1,""),"")</f>
        <v/>
      </c>
      <c r="M44" s="154" t="str">
        <f>+IF(LEN($C44)&gt;5,IF(AND($D44&lt;='PRE MAAS'!P$1,$J44&gt;='PRE MAAS'!P$1),'PRE MAAS'!P$1,""),"")</f>
        <v/>
      </c>
      <c r="N44" s="154" t="str">
        <f>+IF(LEN($C44)&gt;5,IF(AND($D44&lt;='PRE MAAS'!Q$1,$J44&gt;='PRE MAAS'!Q$1),'PRE MAAS'!Q$1,""),"")</f>
        <v/>
      </c>
      <c r="O44" s="154" t="str">
        <f>+IF(LEN($C44)&gt;5,IF(AND($D44&lt;='PRE MAAS'!R$1,$J44&gt;='PRE MAAS'!R$1),'PRE MAAS'!R$1,""),"")</f>
        <v/>
      </c>
      <c r="P44" s="154" t="str">
        <f>+IF(LEN($C44)&gt;5,IF(AND($D44&lt;='PRE MAAS'!S$1,$J44&gt;='PRE MAAS'!S$1),'PRE MAAS'!S$1,""),"")</f>
        <v/>
      </c>
      <c r="Q44" s="154" t="str">
        <f>+IF(LEN($C44)&gt;5,IF(AND($D44&lt;='PRE MAAS'!T$1,$J44&gt;='PRE MAAS'!T$1),'PRE MAAS'!T$1,""),"")</f>
        <v/>
      </c>
      <c r="R44" s="154" t="str">
        <f>+IF(LEN($C44)&gt;5,IF(AND($D44&lt;='PRE MAAS'!U$1,$J44&gt;='PRE MAAS'!U$1),'PRE MAAS'!U$1,""),"")</f>
        <v/>
      </c>
      <c r="S44" s="154" t="str">
        <f>+IF(LEN($C44)&gt;5,IF(AND($D44&lt;='PRE MAAS'!V$1,$J44&gt;='PRE MAAS'!V$1),'PRE MAAS'!V$1,""),"")</f>
        <v/>
      </c>
      <c r="T44" s="154" t="str">
        <f>+IF(LEN($C44)&gt;5,IF(AND($D44&lt;='PRE MAAS'!W$1,$J44&gt;='PRE MAAS'!W$1),'PRE MAAS'!W$1,""),"")</f>
        <v/>
      </c>
      <c r="U44" s="154" t="str">
        <f>+IF(LEN($C44)&gt;5,IF(AND($D44&lt;='PRE MAAS'!X$1,$J44&gt;='PRE MAAS'!X$1),'PRE MAAS'!X$1,""),"")</f>
        <v/>
      </c>
      <c r="V44" s="154" t="str">
        <f>+IF(LEN($C44)&gt;5,IF(AND($D44&lt;='PRE MAAS'!Y$1,$J44&gt;='PRE MAAS'!Y$1),'PRE MAAS'!Y$1,""),"")</f>
        <v/>
      </c>
      <c r="W44" s="154" t="str">
        <f>+IF(LEN($C44)&gt;5,IF(AND($D44&lt;='PRE MAAS'!Z$1,$J44&gt;='PRE MAAS'!Z$1),'PRE MAAS'!Z$1,""),"")</f>
        <v/>
      </c>
      <c r="X44" s="157" t="str">
        <f>+IF(LEN($C44)&gt;5,IF(AND($D44&lt;='PRE MAAS'!AA$1,$J44&gt;='PRE MAAS'!AA$1),'PRE MAAS'!AA$1,""),"")</f>
        <v/>
      </c>
      <c r="Y44" s="157" t="str">
        <f>+IF(LEN($C44)&gt;5,IF(AND($D44&lt;='PRE MAAS'!AB$1,$J44&gt;='PRE MAAS'!AB$1),'PRE MAAS'!AB$1,""),"")</f>
        <v/>
      </c>
      <c r="Z44" s="157" t="str">
        <f>+IF(LEN($C44)&gt;5,IF(AND($D44&lt;='PRE MAAS'!AC$1,$J44&gt;='PRE MAAS'!AC$1),'PRE MAAS'!AC$1,""),"")</f>
        <v/>
      </c>
      <c r="AA44" s="157" t="str">
        <f>+IF(LEN($C44)&gt;5,IF(AND($D44&lt;='PRE MAAS'!AD$1,$J44&gt;='PRE MAAS'!AD$1),'PRE MAAS'!AD$1,""),"")</f>
        <v/>
      </c>
      <c r="AB44" s="157" t="str">
        <f>+IF(LEN($C44)&gt;5,IF(AND($D44&lt;='PRE MAAS'!AE$1,$J44&gt;='PRE MAAS'!AE$1),'PRE MAAS'!AE$1,""),"")</f>
        <v/>
      </c>
      <c r="AC44" s="157" t="str">
        <f>+IF(LEN($C44)&gt;5,IF(AND($D44&lt;='PRE MAAS'!AF$1,$J44&gt;='PRE MAAS'!AF$1),'PRE MAAS'!AF$1,""),"")</f>
        <v/>
      </c>
      <c r="AD44" s="157" t="str">
        <f>+IF(LEN($C44)&gt;5,IF(AND($D44&lt;='PRE MAAS'!AG$1,$J44&gt;='PRE MAAS'!AG$1),'PRE MAAS'!AG$1,""),"")</f>
        <v/>
      </c>
      <c r="AE44" s="157" t="str">
        <f>+IF(LEN($C44)&gt;5,IF(AND($D44&lt;='PRE MAAS'!AH$1,$J44&gt;='PRE MAAS'!AH$1),'PRE MAAS'!AH$1,""),"")</f>
        <v/>
      </c>
      <c r="AF44" s="157" t="str">
        <f>+IF(LEN($C44)&gt;5,IF(AND($D44&lt;='PRE MAAS'!AI$1,$J44&gt;='PRE MAAS'!AI$1),'PRE MAAS'!AI$1,""),"")</f>
        <v/>
      </c>
      <c r="AG44" s="157" t="str">
        <f>+IF(LEN($C44)&gt;5,IF(AND($D44&lt;='PRE MAAS'!AJ$1,$J44&gt;='PRE MAAS'!AJ$1),'PRE MAAS'!AJ$1,""),"")</f>
        <v/>
      </c>
      <c r="AH44" s="157" t="str">
        <f>+IF(LEN($C44)&gt;5,IF(AND($D44&lt;='PRE MAAS'!AK$1,$J44&gt;='PRE MAAS'!AK$1),'PRE MAAS'!AK$1,""),"")</f>
        <v/>
      </c>
      <c r="AI44" s="157" t="str">
        <f>+IF(LEN($C44)&gt;5,IF(AND($D44&lt;='PRE MAAS'!AL$1,$J44&gt;='PRE MAAS'!AL$1),'PRE MAAS'!AL$1,""),"")</f>
        <v/>
      </c>
      <c r="AJ44" s="157" t="str">
        <f>+IF(LEN($C44)&gt;5,IF(AND($D44&lt;='PRE MAAS'!AM$1,$J44&gt;='PRE MAAS'!AM$1),'PRE MAAS'!AM$1,""),"")</f>
        <v/>
      </c>
      <c r="AK44" s="157" t="str">
        <f>+IF(LEN($C44)&gt;5,IF(AND($D44&lt;='PRE MAAS'!AN$1,$J44&gt;='PRE MAAS'!AN$1),'PRE MAAS'!AN$1,""),"")</f>
        <v/>
      </c>
      <c r="AL44" s="157" t="str">
        <f>+IF(LEN($C44)&gt;5,IF(AND($D44&lt;='PRE MAAS'!AO$1,$J44&gt;='PRE MAAS'!AO$1),'PRE MAAS'!AO$1,""),"")</f>
        <v/>
      </c>
    </row>
    <row r="45" spans="1:38">
      <c r="A45" s="95" t="str">
        <f>+IF(LEN(C45)&gt;5,IF((COUNTIF(J45:X45,'PRE MAAS'!N$1)+COUNTIF(J45:X45,'PRE MAAS'!N$1+1)+COUNTIF(J45:X45,'PRE MAAS'!N$1+2)+COUNTIF(J45:X45,'PRE MAAS'!N$1+3)+COUNTIF(J45:X45,'PRE MAAS'!N$1+4)+COUNTIF(J45:X45,'PRE MAAS'!N$1+5)+COUNTIF(J45:X45,'PRE MAAS'!N$1+6)+COUNTIF(J45:X45,'PRE MAAS'!N$1+7)+COUNTIF(J45:X45,'PRE MAAS'!N$1+8)+COUNTIF(J45:X45,'PRE MAAS'!N$1+9)+COUNTIF(J45:X45,'PRE MAAS'!N$1+10)+COUNTIF(J45:X45,'PRE MAAS'!N$1+11)+COUNTIF(J45:X45,'PRE MAAS'!N$1+12)+COUNTIF(J45:X45,'PRE MAAS'!N$1+13))&gt;0,"ACTIVA","REGISTRADA"),"")</f>
        <v/>
      </c>
      <c r="B45" s="96" t="str">
        <f>+IFERROR(VLOOKUP(C45,BD!$G$1:$I$501,3,0),"")</f>
        <v/>
      </c>
      <c r="C45" s="97"/>
      <c r="D45" s="98"/>
      <c r="E45" s="99"/>
      <c r="F45" s="100"/>
      <c r="G45" s="99"/>
      <c r="H45" s="100"/>
      <c r="I45" s="100"/>
      <c r="J45" s="101" t="str">
        <f t="shared" si="1"/>
        <v/>
      </c>
      <c r="K45" s="154" t="str">
        <f>+IF(LEN($C45)&gt;5,IF(AND($D45&lt;='PRE MAAS'!N$1,$J45&gt;='PRE MAAS'!N$1),'PRE MAAS'!N$1,""),"")</f>
        <v/>
      </c>
      <c r="L45" s="154" t="str">
        <f>+IF(LEN($C45)&gt;5,IF(AND($D45&lt;='PRE MAAS'!O$1,$J45&gt;='PRE MAAS'!O$1),'PRE MAAS'!O$1,""),"")</f>
        <v/>
      </c>
      <c r="M45" s="154" t="str">
        <f>+IF(LEN($C45)&gt;5,IF(AND($D45&lt;='PRE MAAS'!P$1,$J45&gt;='PRE MAAS'!P$1),'PRE MAAS'!P$1,""),"")</f>
        <v/>
      </c>
      <c r="N45" s="154" t="str">
        <f>+IF(LEN($C45)&gt;5,IF(AND($D45&lt;='PRE MAAS'!Q$1,$J45&gt;='PRE MAAS'!Q$1),'PRE MAAS'!Q$1,""),"")</f>
        <v/>
      </c>
      <c r="O45" s="154" t="str">
        <f>+IF(LEN($C45)&gt;5,IF(AND($D45&lt;='PRE MAAS'!R$1,$J45&gt;='PRE MAAS'!R$1),'PRE MAAS'!R$1,""),"")</f>
        <v/>
      </c>
      <c r="P45" s="154" t="str">
        <f>+IF(LEN($C45)&gt;5,IF(AND($D45&lt;='PRE MAAS'!S$1,$J45&gt;='PRE MAAS'!S$1),'PRE MAAS'!S$1,""),"")</f>
        <v/>
      </c>
      <c r="Q45" s="154" t="str">
        <f>+IF(LEN($C45)&gt;5,IF(AND($D45&lt;='PRE MAAS'!T$1,$J45&gt;='PRE MAAS'!T$1),'PRE MAAS'!T$1,""),"")</f>
        <v/>
      </c>
      <c r="R45" s="154" t="str">
        <f>+IF(LEN($C45)&gt;5,IF(AND($D45&lt;='PRE MAAS'!U$1,$J45&gt;='PRE MAAS'!U$1),'PRE MAAS'!U$1,""),"")</f>
        <v/>
      </c>
      <c r="S45" s="154" t="str">
        <f>+IF(LEN($C45)&gt;5,IF(AND($D45&lt;='PRE MAAS'!V$1,$J45&gt;='PRE MAAS'!V$1),'PRE MAAS'!V$1,""),"")</f>
        <v/>
      </c>
      <c r="T45" s="154" t="str">
        <f>+IF(LEN($C45)&gt;5,IF(AND($D45&lt;='PRE MAAS'!W$1,$J45&gt;='PRE MAAS'!W$1),'PRE MAAS'!W$1,""),"")</f>
        <v/>
      </c>
      <c r="U45" s="154" t="str">
        <f>+IF(LEN($C45)&gt;5,IF(AND($D45&lt;='PRE MAAS'!X$1,$J45&gt;='PRE MAAS'!X$1),'PRE MAAS'!X$1,""),"")</f>
        <v/>
      </c>
      <c r="V45" s="154" t="str">
        <f>+IF(LEN($C45)&gt;5,IF(AND($D45&lt;='PRE MAAS'!Y$1,$J45&gt;='PRE MAAS'!Y$1),'PRE MAAS'!Y$1,""),"")</f>
        <v/>
      </c>
      <c r="W45" s="154" t="str">
        <f>+IF(LEN($C45)&gt;5,IF(AND($D45&lt;='PRE MAAS'!Z$1,$J45&gt;='PRE MAAS'!Z$1),'PRE MAAS'!Z$1,""),"")</f>
        <v/>
      </c>
      <c r="X45" s="157" t="str">
        <f>+IF(LEN($C45)&gt;5,IF(AND($D45&lt;='PRE MAAS'!AA$1,$J45&gt;='PRE MAAS'!AA$1),'PRE MAAS'!AA$1,""),"")</f>
        <v/>
      </c>
      <c r="Y45" s="157" t="str">
        <f>+IF(LEN($C45)&gt;5,IF(AND($D45&lt;='PRE MAAS'!AB$1,$J45&gt;='PRE MAAS'!AB$1),'PRE MAAS'!AB$1,""),"")</f>
        <v/>
      </c>
      <c r="Z45" s="157" t="str">
        <f>+IF(LEN($C45)&gt;5,IF(AND($D45&lt;='PRE MAAS'!AC$1,$J45&gt;='PRE MAAS'!AC$1),'PRE MAAS'!AC$1,""),"")</f>
        <v/>
      </c>
      <c r="AA45" s="157" t="str">
        <f>+IF(LEN($C45)&gt;5,IF(AND($D45&lt;='PRE MAAS'!AD$1,$J45&gt;='PRE MAAS'!AD$1),'PRE MAAS'!AD$1,""),"")</f>
        <v/>
      </c>
      <c r="AB45" s="157" t="str">
        <f>+IF(LEN($C45)&gt;5,IF(AND($D45&lt;='PRE MAAS'!AE$1,$J45&gt;='PRE MAAS'!AE$1),'PRE MAAS'!AE$1,""),"")</f>
        <v/>
      </c>
      <c r="AC45" s="157" t="str">
        <f>+IF(LEN($C45)&gt;5,IF(AND($D45&lt;='PRE MAAS'!AF$1,$J45&gt;='PRE MAAS'!AF$1),'PRE MAAS'!AF$1,""),"")</f>
        <v/>
      </c>
      <c r="AD45" s="157" t="str">
        <f>+IF(LEN($C45)&gt;5,IF(AND($D45&lt;='PRE MAAS'!AG$1,$J45&gt;='PRE MAAS'!AG$1),'PRE MAAS'!AG$1,""),"")</f>
        <v/>
      </c>
      <c r="AE45" s="157" t="str">
        <f>+IF(LEN($C45)&gt;5,IF(AND($D45&lt;='PRE MAAS'!AH$1,$J45&gt;='PRE MAAS'!AH$1),'PRE MAAS'!AH$1,""),"")</f>
        <v/>
      </c>
      <c r="AF45" s="157" t="str">
        <f>+IF(LEN($C45)&gt;5,IF(AND($D45&lt;='PRE MAAS'!AI$1,$J45&gt;='PRE MAAS'!AI$1),'PRE MAAS'!AI$1,""),"")</f>
        <v/>
      </c>
      <c r="AG45" s="157" t="str">
        <f>+IF(LEN($C45)&gt;5,IF(AND($D45&lt;='PRE MAAS'!AJ$1,$J45&gt;='PRE MAAS'!AJ$1),'PRE MAAS'!AJ$1,""),"")</f>
        <v/>
      </c>
      <c r="AH45" s="157" t="str">
        <f>+IF(LEN($C45)&gt;5,IF(AND($D45&lt;='PRE MAAS'!AK$1,$J45&gt;='PRE MAAS'!AK$1),'PRE MAAS'!AK$1,""),"")</f>
        <v/>
      </c>
      <c r="AI45" s="157" t="str">
        <f>+IF(LEN($C45)&gt;5,IF(AND($D45&lt;='PRE MAAS'!AL$1,$J45&gt;='PRE MAAS'!AL$1),'PRE MAAS'!AL$1,""),"")</f>
        <v/>
      </c>
      <c r="AJ45" s="157" t="str">
        <f>+IF(LEN($C45)&gt;5,IF(AND($D45&lt;='PRE MAAS'!AM$1,$J45&gt;='PRE MAAS'!AM$1),'PRE MAAS'!AM$1,""),"")</f>
        <v/>
      </c>
      <c r="AK45" s="157" t="str">
        <f>+IF(LEN($C45)&gt;5,IF(AND($D45&lt;='PRE MAAS'!AN$1,$J45&gt;='PRE MAAS'!AN$1),'PRE MAAS'!AN$1,""),"")</f>
        <v/>
      </c>
      <c r="AL45" s="157" t="str">
        <f>+IF(LEN($C45)&gt;5,IF(AND($D45&lt;='PRE MAAS'!AO$1,$J45&gt;='PRE MAAS'!AO$1),'PRE MAAS'!AO$1,""),"")</f>
        <v/>
      </c>
    </row>
    <row r="46" spans="1:38">
      <c r="A46" s="95" t="str">
        <f>+IF(LEN(C46)&gt;5,IF((COUNTIF(J46:X46,'PRE MAAS'!N$1)+COUNTIF(J46:X46,'PRE MAAS'!N$1+1)+COUNTIF(J46:X46,'PRE MAAS'!N$1+2)+COUNTIF(J46:X46,'PRE MAAS'!N$1+3)+COUNTIF(J46:X46,'PRE MAAS'!N$1+4)+COUNTIF(J46:X46,'PRE MAAS'!N$1+5)+COUNTIF(J46:X46,'PRE MAAS'!N$1+6)+COUNTIF(J46:X46,'PRE MAAS'!N$1+7)+COUNTIF(J46:X46,'PRE MAAS'!N$1+8)+COUNTIF(J46:X46,'PRE MAAS'!N$1+9)+COUNTIF(J46:X46,'PRE MAAS'!N$1+10)+COUNTIF(J46:X46,'PRE MAAS'!N$1+11)+COUNTIF(J46:X46,'PRE MAAS'!N$1+12)+COUNTIF(J46:X46,'PRE MAAS'!N$1+13))&gt;0,"ACTIVA","REGISTRADA"),"")</f>
        <v/>
      </c>
      <c r="B46" s="96" t="str">
        <f>+IFERROR(VLOOKUP(C46,BD!$G$1:$I$501,3,0),"")</f>
        <v/>
      </c>
      <c r="C46" s="97"/>
      <c r="D46" s="98"/>
      <c r="E46" s="99"/>
      <c r="F46" s="100"/>
      <c r="G46" s="99"/>
      <c r="H46" s="100"/>
      <c r="I46" s="100"/>
      <c r="J46" s="101" t="str">
        <f t="shared" si="1"/>
        <v/>
      </c>
      <c r="K46" s="154" t="str">
        <f>+IF(LEN($C46)&gt;5,IF(AND($D46&lt;='PRE MAAS'!N$1,$J46&gt;='PRE MAAS'!N$1),'PRE MAAS'!N$1,""),"")</f>
        <v/>
      </c>
      <c r="L46" s="154" t="str">
        <f>+IF(LEN($C46)&gt;5,IF(AND($D46&lt;='PRE MAAS'!O$1,$J46&gt;='PRE MAAS'!O$1),'PRE MAAS'!O$1,""),"")</f>
        <v/>
      </c>
      <c r="M46" s="154" t="str">
        <f>+IF(LEN($C46)&gt;5,IF(AND($D46&lt;='PRE MAAS'!P$1,$J46&gt;='PRE MAAS'!P$1),'PRE MAAS'!P$1,""),"")</f>
        <v/>
      </c>
      <c r="N46" s="154" t="str">
        <f>+IF(LEN($C46)&gt;5,IF(AND($D46&lt;='PRE MAAS'!Q$1,$J46&gt;='PRE MAAS'!Q$1),'PRE MAAS'!Q$1,""),"")</f>
        <v/>
      </c>
      <c r="O46" s="154" t="str">
        <f>+IF(LEN($C46)&gt;5,IF(AND($D46&lt;='PRE MAAS'!R$1,$J46&gt;='PRE MAAS'!R$1),'PRE MAAS'!R$1,""),"")</f>
        <v/>
      </c>
      <c r="P46" s="154" t="str">
        <f>+IF(LEN($C46)&gt;5,IF(AND($D46&lt;='PRE MAAS'!S$1,$J46&gt;='PRE MAAS'!S$1),'PRE MAAS'!S$1,""),"")</f>
        <v/>
      </c>
      <c r="Q46" s="154" t="str">
        <f>+IF(LEN($C46)&gt;5,IF(AND($D46&lt;='PRE MAAS'!T$1,$J46&gt;='PRE MAAS'!T$1),'PRE MAAS'!T$1,""),"")</f>
        <v/>
      </c>
      <c r="R46" s="154" t="str">
        <f>+IF(LEN($C46)&gt;5,IF(AND($D46&lt;='PRE MAAS'!U$1,$J46&gt;='PRE MAAS'!U$1),'PRE MAAS'!U$1,""),"")</f>
        <v/>
      </c>
      <c r="S46" s="154" t="str">
        <f>+IF(LEN($C46)&gt;5,IF(AND($D46&lt;='PRE MAAS'!V$1,$J46&gt;='PRE MAAS'!V$1),'PRE MAAS'!V$1,""),"")</f>
        <v/>
      </c>
      <c r="T46" s="154" t="str">
        <f>+IF(LEN($C46)&gt;5,IF(AND($D46&lt;='PRE MAAS'!W$1,$J46&gt;='PRE MAAS'!W$1),'PRE MAAS'!W$1,""),"")</f>
        <v/>
      </c>
      <c r="U46" s="154" t="str">
        <f>+IF(LEN($C46)&gt;5,IF(AND($D46&lt;='PRE MAAS'!X$1,$J46&gt;='PRE MAAS'!X$1),'PRE MAAS'!X$1,""),"")</f>
        <v/>
      </c>
      <c r="V46" s="154" t="str">
        <f>+IF(LEN($C46)&gt;5,IF(AND($D46&lt;='PRE MAAS'!Y$1,$J46&gt;='PRE MAAS'!Y$1),'PRE MAAS'!Y$1,""),"")</f>
        <v/>
      </c>
      <c r="W46" s="154" t="str">
        <f>+IF(LEN($C46)&gt;5,IF(AND($D46&lt;='PRE MAAS'!Z$1,$J46&gt;='PRE MAAS'!Z$1),'PRE MAAS'!Z$1,""),"")</f>
        <v/>
      </c>
      <c r="X46" s="157" t="str">
        <f>+IF(LEN($C46)&gt;5,IF(AND($D46&lt;='PRE MAAS'!AA$1,$J46&gt;='PRE MAAS'!AA$1),'PRE MAAS'!AA$1,""),"")</f>
        <v/>
      </c>
      <c r="Y46" s="157" t="str">
        <f>+IF(LEN($C46)&gt;5,IF(AND($D46&lt;='PRE MAAS'!AB$1,$J46&gt;='PRE MAAS'!AB$1),'PRE MAAS'!AB$1,""),"")</f>
        <v/>
      </c>
      <c r="Z46" s="157" t="str">
        <f>+IF(LEN($C46)&gt;5,IF(AND($D46&lt;='PRE MAAS'!AC$1,$J46&gt;='PRE MAAS'!AC$1),'PRE MAAS'!AC$1,""),"")</f>
        <v/>
      </c>
      <c r="AA46" s="157" t="str">
        <f>+IF(LEN($C46)&gt;5,IF(AND($D46&lt;='PRE MAAS'!AD$1,$J46&gt;='PRE MAAS'!AD$1),'PRE MAAS'!AD$1,""),"")</f>
        <v/>
      </c>
      <c r="AB46" s="157" t="str">
        <f>+IF(LEN($C46)&gt;5,IF(AND($D46&lt;='PRE MAAS'!AE$1,$J46&gt;='PRE MAAS'!AE$1),'PRE MAAS'!AE$1,""),"")</f>
        <v/>
      </c>
      <c r="AC46" s="157" t="str">
        <f>+IF(LEN($C46)&gt;5,IF(AND($D46&lt;='PRE MAAS'!AF$1,$J46&gt;='PRE MAAS'!AF$1),'PRE MAAS'!AF$1,""),"")</f>
        <v/>
      </c>
      <c r="AD46" s="157" t="str">
        <f>+IF(LEN($C46)&gt;5,IF(AND($D46&lt;='PRE MAAS'!AG$1,$J46&gt;='PRE MAAS'!AG$1),'PRE MAAS'!AG$1,""),"")</f>
        <v/>
      </c>
      <c r="AE46" s="157" t="str">
        <f>+IF(LEN($C46)&gt;5,IF(AND($D46&lt;='PRE MAAS'!AH$1,$J46&gt;='PRE MAAS'!AH$1),'PRE MAAS'!AH$1,""),"")</f>
        <v/>
      </c>
      <c r="AF46" s="157" t="str">
        <f>+IF(LEN($C46)&gt;5,IF(AND($D46&lt;='PRE MAAS'!AI$1,$J46&gt;='PRE MAAS'!AI$1),'PRE MAAS'!AI$1,""),"")</f>
        <v/>
      </c>
      <c r="AG46" s="157" t="str">
        <f>+IF(LEN($C46)&gt;5,IF(AND($D46&lt;='PRE MAAS'!AJ$1,$J46&gt;='PRE MAAS'!AJ$1),'PRE MAAS'!AJ$1,""),"")</f>
        <v/>
      </c>
      <c r="AH46" s="157" t="str">
        <f>+IF(LEN($C46)&gt;5,IF(AND($D46&lt;='PRE MAAS'!AK$1,$J46&gt;='PRE MAAS'!AK$1),'PRE MAAS'!AK$1,""),"")</f>
        <v/>
      </c>
      <c r="AI46" s="157" t="str">
        <f>+IF(LEN($C46)&gt;5,IF(AND($D46&lt;='PRE MAAS'!AL$1,$J46&gt;='PRE MAAS'!AL$1),'PRE MAAS'!AL$1,""),"")</f>
        <v/>
      </c>
      <c r="AJ46" s="157" t="str">
        <f>+IF(LEN($C46)&gt;5,IF(AND($D46&lt;='PRE MAAS'!AM$1,$J46&gt;='PRE MAAS'!AM$1),'PRE MAAS'!AM$1,""),"")</f>
        <v/>
      </c>
      <c r="AK46" s="157" t="str">
        <f>+IF(LEN($C46)&gt;5,IF(AND($D46&lt;='PRE MAAS'!AN$1,$J46&gt;='PRE MAAS'!AN$1),'PRE MAAS'!AN$1,""),"")</f>
        <v/>
      </c>
      <c r="AL46" s="157" t="str">
        <f>+IF(LEN($C46)&gt;5,IF(AND($D46&lt;='PRE MAAS'!AO$1,$J46&gt;='PRE MAAS'!AO$1),'PRE MAAS'!AO$1,""),"")</f>
        <v/>
      </c>
    </row>
    <row r="47" spans="1:38">
      <c r="A47" s="95" t="str">
        <f>+IF(LEN(C47)&gt;5,IF((COUNTIF(J47:X47,'PRE MAAS'!N$1)+COUNTIF(J47:X47,'PRE MAAS'!N$1+1)+COUNTIF(J47:X47,'PRE MAAS'!N$1+2)+COUNTIF(J47:X47,'PRE MAAS'!N$1+3)+COUNTIF(J47:X47,'PRE MAAS'!N$1+4)+COUNTIF(J47:X47,'PRE MAAS'!N$1+5)+COUNTIF(J47:X47,'PRE MAAS'!N$1+6)+COUNTIF(J47:X47,'PRE MAAS'!N$1+7)+COUNTIF(J47:X47,'PRE MAAS'!N$1+8)+COUNTIF(J47:X47,'PRE MAAS'!N$1+9)+COUNTIF(J47:X47,'PRE MAAS'!N$1+10)+COUNTIF(J47:X47,'PRE MAAS'!N$1+11)+COUNTIF(J47:X47,'PRE MAAS'!N$1+12)+COUNTIF(J47:X47,'PRE MAAS'!N$1+13))&gt;0,"ACTIVA","REGISTRADA"),"")</f>
        <v/>
      </c>
      <c r="B47" s="96" t="str">
        <f>+IFERROR(VLOOKUP(C47,BD!$G$1:$I$501,3,0),"")</f>
        <v/>
      </c>
      <c r="C47" s="97"/>
      <c r="D47" s="98"/>
      <c r="E47" s="99"/>
      <c r="F47" s="100"/>
      <c r="G47" s="99"/>
      <c r="H47" s="100"/>
      <c r="I47" s="100"/>
      <c r="J47" s="101" t="str">
        <f t="shared" si="1"/>
        <v/>
      </c>
      <c r="K47" s="154" t="str">
        <f>+IF(LEN($C47)&gt;5,IF(AND($D47&lt;='PRE MAAS'!N$1,$J47&gt;='PRE MAAS'!N$1),'PRE MAAS'!N$1,""),"")</f>
        <v/>
      </c>
      <c r="L47" s="154" t="str">
        <f>+IF(LEN($C47)&gt;5,IF(AND($D47&lt;='PRE MAAS'!O$1,$J47&gt;='PRE MAAS'!O$1),'PRE MAAS'!O$1,""),"")</f>
        <v/>
      </c>
      <c r="M47" s="154" t="str">
        <f>+IF(LEN($C47)&gt;5,IF(AND($D47&lt;='PRE MAAS'!P$1,$J47&gt;='PRE MAAS'!P$1),'PRE MAAS'!P$1,""),"")</f>
        <v/>
      </c>
      <c r="N47" s="154" t="str">
        <f>+IF(LEN($C47)&gt;5,IF(AND($D47&lt;='PRE MAAS'!Q$1,$J47&gt;='PRE MAAS'!Q$1),'PRE MAAS'!Q$1,""),"")</f>
        <v/>
      </c>
      <c r="O47" s="154" t="str">
        <f>+IF(LEN($C47)&gt;5,IF(AND($D47&lt;='PRE MAAS'!R$1,$J47&gt;='PRE MAAS'!R$1),'PRE MAAS'!R$1,""),"")</f>
        <v/>
      </c>
      <c r="P47" s="154" t="str">
        <f>+IF(LEN($C47)&gt;5,IF(AND($D47&lt;='PRE MAAS'!S$1,$J47&gt;='PRE MAAS'!S$1),'PRE MAAS'!S$1,""),"")</f>
        <v/>
      </c>
      <c r="Q47" s="154" t="str">
        <f>+IF(LEN($C47)&gt;5,IF(AND($D47&lt;='PRE MAAS'!T$1,$J47&gt;='PRE MAAS'!T$1),'PRE MAAS'!T$1,""),"")</f>
        <v/>
      </c>
      <c r="R47" s="154" t="str">
        <f>+IF(LEN($C47)&gt;5,IF(AND($D47&lt;='PRE MAAS'!U$1,$J47&gt;='PRE MAAS'!U$1),'PRE MAAS'!U$1,""),"")</f>
        <v/>
      </c>
      <c r="S47" s="154" t="str">
        <f>+IF(LEN($C47)&gt;5,IF(AND($D47&lt;='PRE MAAS'!V$1,$J47&gt;='PRE MAAS'!V$1),'PRE MAAS'!V$1,""),"")</f>
        <v/>
      </c>
      <c r="T47" s="154" t="str">
        <f>+IF(LEN($C47)&gt;5,IF(AND($D47&lt;='PRE MAAS'!W$1,$J47&gt;='PRE MAAS'!W$1),'PRE MAAS'!W$1,""),"")</f>
        <v/>
      </c>
      <c r="U47" s="154" t="str">
        <f>+IF(LEN($C47)&gt;5,IF(AND($D47&lt;='PRE MAAS'!X$1,$J47&gt;='PRE MAAS'!X$1),'PRE MAAS'!X$1,""),"")</f>
        <v/>
      </c>
      <c r="V47" s="154" t="str">
        <f>+IF(LEN($C47)&gt;5,IF(AND($D47&lt;='PRE MAAS'!Y$1,$J47&gt;='PRE MAAS'!Y$1),'PRE MAAS'!Y$1,""),"")</f>
        <v/>
      </c>
      <c r="W47" s="154" t="str">
        <f>+IF(LEN($C47)&gt;5,IF(AND($D47&lt;='PRE MAAS'!Z$1,$J47&gt;='PRE MAAS'!Z$1),'PRE MAAS'!Z$1,""),"")</f>
        <v/>
      </c>
      <c r="X47" s="157" t="str">
        <f>+IF(LEN($C47)&gt;5,IF(AND($D47&lt;='PRE MAAS'!AA$1,$J47&gt;='PRE MAAS'!AA$1),'PRE MAAS'!AA$1,""),"")</f>
        <v/>
      </c>
      <c r="Y47" s="157" t="str">
        <f>+IF(LEN($C47)&gt;5,IF(AND($D47&lt;='PRE MAAS'!AB$1,$J47&gt;='PRE MAAS'!AB$1),'PRE MAAS'!AB$1,""),"")</f>
        <v/>
      </c>
      <c r="Z47" s="157" t="str">
        <f>+IF(LEN($C47)&gt;5,IF(AND($D47&lt;='PRE MAAS'!AC$1,$J47&gt;='PRE MAAS'!AC$1),'PRE MAAS'!AC$1,""),"")</f>
        <v/>
      </c>
      <c r="AA47" s="157" t="str">
        <f>+IF(LEN($C47)&gt;5,IF(AND($D47&lt;='PRE MAAS'!AD$1,$J47&gt;='PRE MAAS'!AD$1),'PRE MAAS'!AD$1,""),"")</f>
        <v/>
      </c>
      <c r="AB47" s="157" t="str">
        <f>+IF(LEN($C47)&gt;5,IF(AND($D47&lt;='PRE MAAS'!AE$1,$J47&gt;='PRE MAAS'!AE$1),'PRE MAAS'!AE$1,""),"")</f>
        <v/>
      </c>
      <c r="AC47" s="157" t="str">
        <f>+IF(LEN($C47)&gt;5,IF(AND($D47&lt;='PRE MAAS'!AF$1,$J47&gt;='PRE MAAS'!AF$1),'PRE MAAS'!AF$1,""),"")</f>
        <v/>
      </c>
      <c r="AD47" s="157" t="str">
        <f>+IF(LEN($C47)&gt;5,IF(AND($D47&lt;='PRE MAAS'!AG$1,$J47&gt;='PRE MAAS'!AG$1),'PRE MAAS'!AG$1,""),"")</f>
        <v/>
      </c>
      <c r="AE47" s="157" t="str">
        <f>+IF(LEN($C47)&gt;5,IF(AND($D47&lt;='PRE MAAS'!AH$1,$J47&gt;='PRE MAAS'!AH$1),'PRE MAAS'!AH$1,""),"")</f>
        <v/>
      </c>
      <c r="AF47" s="157" t="str">
        <f>+IF(LEN($C47)&gt;5,IF(AND($D47&lt;='PRE MAAS'!AI$1,$J47&gt;='PRE MAAS'!AI$1),'PRE MAAS'!AI$1,""),"")</f>
        <v/>
      </c>
      <c r="AG47" s="157" t="str">
        <f>+IF(LEN($C47)&gt;5,IF(AND($D47&lt;='PRE MAAS'!AJ$1,$J47&gt;='PRE MAAS'!AJ$1),'PRE MAAS'!AJ$1,""),"")</f>
        <v/>
      </c>
      <c r="AH47" s="157" t="str">
        <f>+IF(LEN($C47)&gt;5,IF(AND($D47&lt;='PRE MAAS'!AK$1,$J47&gt;='PRE MAAS'!AK$1),'PRE MAAS'!AK$1,""),"")</f>
        <v/>
      </c>
      <c r="AI47" s="157" t="str">
        <f>+IF(LEN($C47)&gt;5,IF(AND($D47&lt;='PRE MAAS'!AL$1,$J47&gt;='PRE MAAS'!AL$1),'PRE MAAS'!AL$1,""),"")</f>
        <v/>
      </c>
      <c r="AJ47" s="157" t="str">
        <f>+IF(LEN($C47)&gt;5,IF(AND($D47&lt;='PRE MAAS'!AM$1,$J47&gt;='PRE MAAS'!AM$1),'PRE MAAS'!AM$1,""),"")</f>
        <v/>
      </c>
      <c r="AK47" s="157" t="str">
        <f>+IF(LEN($C47)&gt;5,IF(AND($D47&lt;='PRE MAAS'!AN$1,$J47&gt;='PRE MAAS'!AN$1),'PRE MAAS'!AN$1,""),"")</f>
        <v/>
      </c>
      <c r="AL47" s="157" t="str">
        <f>+IF(LEN($C47)&gt;5,IF(AND($D47&lt;='PRE MAAS'!AO$1,$J47&gt;='PRE MAAS'!AO$1),'PRE MAAS'!AO$1,""),"")</f>
        <v/>
      </c>
    </row>
    <row r="48" spans="1:38">
      <c r="A48" s="95" t="str">
        <f>+IF(LEN(C48)&gt;5,IF((COUNTIF(J48:X48,'PRE MAAS'!N$1)+COUNTIF(J48:X48,'PRE MAAS'!N$1+1)+COUNTIF(J48:X48,'PRE MAAS'!N$1+2)+COUNTIF(J48:X48,'PRE MAAS'!N$1+3)+COUNTIF(J48:X48,'PRE MAAS'!N$1+4)+COUNTIF(J48:X48,'PRE MAAS'!N$1+5)+COUNTIF(J48:X48,'PRE MAAS'!N$1+6)+COUNTIF(J48:X48,'PRE MAAS'!N$1+7)+COUNTIF(J48:X48,'PRE MAAS'!N$1+8)+COUNTIF(J48:X48,'PRE MAAS'!N$1+9)+COUNTIF(J48:X48,'PRE MAAS'!N$1+10)+COUNTIF(J48:X48,'PRE MAAS'!N$1+11)+COUNTIF(J48:X48,'PRE MAAS'!N$1+12)+COUNTIF(J48:X48,'PRE MAAS'!N$1+13))&gt;0,"ACTIVA","REGISTRADA"),"")</f>
        <v/>
      </c>
      <c r="B48" s="96" t="str">
        <f>+IFERROR(VLOOKUP(C48,BD!$G$1:$I$501,3,0),"")</f>
        <v/>
      </c>
      <c r="C48" s="97"/>
      <c r="D48" s="98"/>
      <c r="E48" s="99"/>
      <c r="F48" s="100"/>
      <c r="G48" s="99"/>
      <c r="H48" s="100"/>
      <c r="I48" s="100"/>
      <c r="J48" s="101" t="str">
        <f t="shared" si="1"/>
        <v/>
      </c>
      <c r="K48" s="154" t="str">
        <f>+IF(LEN($C48)&gt;5,IF(AND($D48&lt;='PRE MAAS'!N$1,$J48&gt;='PRE MAAS'!N$1),'PRE MAAS'!N$1,""),"")</f>
        <v/>
      </c>
      <c r="L48" s="154" t="str">
        <f>+IF(LEN($C48)&gt;5,IF(AND($D48&lt;='PRE MAAS'!O$1,$J48&gt;='PRE MAAS'!O$1),'PRE MAAS'!O$1,""),"")</f>
        <v/>
      </c>
      <c r="M48" s="154" t="str">
        <f>+IF(LEN($C48)&gt;5,IF(AND($D48&lt;='PRE MAAS'!P$1,$J48&gt;='PRE MAAS'!P$1),'PRE MAAS'!P$1,""),"")</f>
        <v/>
      </c>
      <c r="N48" s="154" t="str">
        <f>+IF(LEN($C48)&gt;5,IF(AND($D48&lt;='PRE MAAS'!Q$1,$J48&gt;='PRE MAAS'!Q$1),'PRE MAAS'!Q$1,""),"")</f>
        <v/>
      </c>
      <c r="O48" s="154" t="str">
        <f>+IF(LEN($C48)&gt;5,IF(AND($D48&lt;='PRE MAAS'!R$1,$J48&gt;='PRE MAAS'!R$1),'PRE MAAS'!R$1,""),"")</f>
        <v/>
      </c>
      <c r="P48" s="154" t="str">
        <f>+IF(LEN($C48)&gt;5,IF(AND($D48&lt;='PRE MAAS'!S$1,$J48&gt;='PRE MAAS'!S$1),'PRE MAAS'!S$1,""),"")</f>
        <v/>
      </c>
      <c r="Q48" s="154" t="str">
        <f>+IF(LEN($C48)&gt;5,IF(AND($D48&lt;='PRE MAAS'!T$1,$J48&gt;='PRE MAAS'!T$1),'PRE MAAS'!T$1,""),"")</f>
        <v/>
      </c>
      <c r="R48" s="154" t="str">
        <f>+IF(LEN($C48)&gt;5,IF(AND($D48&lt;='PRE MAAS'!U$1,$J48&gt;='PRE MAAS'!U$1),'PRE MAAS'!U$1,""),"")</f>
        <v/>
      </c>
      <c r="S48" s="154" t="str">
        <f>+IF(LEN($C48)&gt;5,IF(AND($D48&lt;='PRE MAAS'!V$1,$J48&gt;='PRE MAAS'!V$1),'PRE MAAS'!V$1,""),"")</f>
        <v/>
      </c>
      <c r="T48" s="154" t="str">
        <f>+IF(LEN($C48)&gt;5,IF(AND($D48&lt;='PRE MAAS'!W$1,$J48&gt;='PRE MAAS'!W$1),'PRE MAAS'!W$1,""),"")</f>
        <v/>
      </c>
      <c r="U48" s="154" t="str">
        <f>+IF(LEN($C48)&gt;5,IF(AND($D48&lt;='PRE MAAS'!X$1,$J48&gt;='PRE MAAS'!X$1),'PRE MAAS'!X$1,""),"")</f>
        <v/>
      </c>
      <c r="V48" s="154" t="str">
        <f>+IF(LEN($C48)&gt;5,IF(AND($D48&lt;='PRE MAAS'!Y$1,$J48&gt;='PRE MAAS'!Y$1),'PRE MAAS'!Y$1,""),"")</f>
        <v/>
      </c>
      <c r="W48" s="154" t="str">
        <f>+IF(LEN($C48)&gt;5,IF(AND($D48&lt;='PRE MAAS'!Z$1,$J48&gt;='PRE MAAS'!Z$1),'PRE MAAS'!Z$1,""),"")</f>
        <v/>
      </c>
      <c r="X48" s="157" t="str">
        <f>+IF(LEN($C48)&gt;5,IF(AND($D48&lt;='PRE MAAS'!AA$1,$J48&gt;='PRE MAAS'!AA$1),'PRE MAAS'!AA$1,""),"")</f>
        <v/>
      </c>
      <c r="Y48" s="157" t="str">
        <f>+IF(LEN($C48)&gt;5,IF(AND($D48&lt;='PRE MAAS'!AB$1,$J48&gt;='PRE MAAS'!AB$1),'PRE MAAS'!AB$1,""),"")</f>
        <v/>
      </c>
      <c r="Z48" s="157" t="str">
        <f>+IF(LEN($C48)&gt;5,IF(AND($D48&lt;='PRE MAAS'!AC$1,$J48&gt;='PRE MAAS'!AC$1),'PRE MAAS'!AC$1,""),"")</f>
        <v/>
      </c>
      <c r="AA48" s="157" t="str">
        <f>+IF(LEN($C48)&gt;5,IF(AND($D48&lt;='PRE MAAS'!AD$1,$J48&gt;='PRE MAAS'!AD$1),'PRE MAAS'!AD$1,""),"")</f>
        <v/>
      </c>
      <c r="AB48" s="157" t="str">
        <f>+IF(LEN($C48)&gt;5,IF(AND($D48&lt;='PRE MAAS'!AE$1,$J48&gt;='PRE MAAS'!AE$1),'PRE MAAS'!AE$1,""),"")</f>
        <v/>
      </c>
      <c r="AC48" s="157" t="str">
        <f>+IF(LEN($C48)&gt;5,IF(AND($D48&lt;='PRE MAAS'!AF$1,$J48&gt;='PRE MAAS'!AF$1),'PRE MAAS'!AF$1,""),"")</f>
        <v/>
      </c>
      <c r="AD48" s="157" t="str">
        <f>+IF(LEN($C48)&gt;5,IF(AND($D48&lt;='PRE MAAS'!AG$1,$J48&gt;='PRE MAAS'!AG$1),'PRE MAAS'!AG$1,""),"")</f>
        <v/>
      </c>
      <c r="AE48" s="157" t="str">
        <f>+IF(LEN($C48)&gt;5,IF(AND($D48&lt;='PRE MAAS'!AH$1,$J48&gt;='PRE MAAS'!AH$1),'PRE MAAS'!AH$1,""),"")</f>
        <v/>
      </c>
      <c r="AF48" s="157" t="str">
        <f>+IF(LEN($C48)&gt;5,IF(AND($D48&lt;='PRE MAAS'!AI$1,$J48&gt;='PRE MAAS'!AI$1),'PRE MAAS'!AI$1,""),"")</f>
        <v/>
      </c>
      <c r="AG48" s="157" t="str">
        <f>+IF(LEN($C48)&gt;5,IF(AND($D48&lt;='PRE MAAS'!AJ$1,$J48&gt;='PRE MAAS'!AJ$1),'PRE MAAS'!AJ$1,""),"")</f>
        <v/>
      </c>
      <c r="AH48" s="157" t="str">
        <f>+IF(LEN($C48)&gt;5,IF(AND($D48&lt;='PRE MAAS'!AK$1,$J48&gt;='PRE MAAS'!AK$1),'PRE MAAS'!AK$1,""),"")</f>
        <v/>
      </c>
      <c r="AI48" s="157" t="str">
        <f>+IF(LEN($C48)&gt;5,IF(AND($D48&lt;='PRE MAAS'!AL$1,$J48&gt;='PRE MAAS'!AL$1),'PRE MAAS'!AL$1,""),"")</f>
        <v/>
      </c>
      <c r="AJ48" s="157" t="str">
        <f>+IF(LEN($C48)&gt;5,IF(AND($D48&lt;='PRE MAAS'!AM$1,$J48&gt;='PRE MAAS'!AM$1),'PRE MAAS'!AM$1,""),"")</f>
        <v/>
      </c>
      <c r="AK48" s="157" t="str">
        <f>+IF(LEN($C48)&gt;5,IF(AND($D48&lt;='PRE MAAS'!AN$1,$J48&gt;='PRE MAAS'!AN$1),'PRE MAAS'!AN$1,""),"")</f>
        <v/>
      </c>
      <c r="AL48" s="157" t="str">
        <f>+IF(LEN($C48)&gt;5,IF(AND($D48&lt;='PRE MAAS'!AO$1,$J48&gt;='PRE MAAS'!AO$1),'PRE MAAS'!AO$1,""),"")</f>
        <v/>
      </c>
    </row>
    <row r="49" spans="1:38">
      <c r="A49" s="95" t="str">
        <f>+IF(LEN(C49)&gt;5,IF((COUNTIF(J49:X49,'PRE MAAS'!N$1)+COUNTIF(J49:X49,'PRE MAAS'!N$1+1)+COUNTIF(J49:X49,'PRE MAAS'!N$1+2)+COUNTIF(J49:X49,'PRE MAAS'!N$1+3)+COUNTIF(J49:X49,'PRE MAAS'!N$1+4)+COUNTIF(J49:X49,'PRE MAAS'!N$1+5)+COUNTIF(J49:X49,'PRE MAAS'!N$1+6)+COUNTIF(J49:X49,'PRE MAAS'!N$1+7)+COUNTIF(J49:X49,'PRE MAAS'!N$1+8)+COUNTIF(J49:X49,'PRE MAAS'!N$1+9)+COUNTIF(J49:X49,'PRE MAAS'!N$1+10)+COUNTIF(J49:X49,'PRE MAAS'!N$1+11)+COUNTIF(J49:X49,'PRE MAAS'!N$1+12)+COUNTIF(J49:X49,'PRE MAAS'!N$1+13))&gt;0,"ACTIVA","REGISTRADA"),"")</f>
        <v/>
      </c>
      <c r="B49" s="96" t="str">
        <f>+IFERROR(VLOOKUP(C49,BD!$G$1:$I$501,3,0),"")</f>
        <v/>
      </c>
      <c r="C49" s="97"/>
      <c r="D49" s="98"/>
      <c r="E49" s="99"/>
      <c r="F49" s="100"/>
      <c r="G49" s="99"/>
      <c r="H49" s="100"/>
      <c r="I49" s="100"/>
      <c r="J49" s="101" t="str">
        <f t="shared" si="1"/>
        <v/>
      </c>
      <c r="K49" s="154" t="str">
        <f>+IF(LEN($C49)&gt;5,IF(AND($D49&lt;='PRE MAAS'!N$1,$J49&gt;='PRE MAAS'!N$1),'PRE MAAS'!N$1,""),"")</f>
        <v/>
      </c>
      <c r="L49" s="154" t="str">
        <f>+IF(LEN($C49)&gt;5,IF(AND($D49&lt;='PRE MAAS'!O$1,$J49&gt;='PRE MAAS'!O$1),'PRE MAAS'!O$1,""),"")</f>
        <v/>
      </c>
      <c r="M49" s="154" t="str">
        <f>+IF(LEN($C49)&gt;5,IF(AND($D49&lt;='PRE MAAS'!P$1,$J49&gt;='PRE MAAS'!P$1),'PRE MAAS'!P$1,""),"")</f>
        <v/>
      </c>
      <c r="N49" s="154" t="str">
        <f>+IF(LEN($C49)&gt;5,IF(AND($D49&lt;='PRE MAAS'!Q$1,$J49&gt;='PRE MAAS'!Q$1),'PRE MAAS'!Q$1,""),"")</f>
        <v/>
      </c>
      <c r="O49" s="154" t="str">
        <f>+IF(LEN($C49)&gt;5,IF(AND($D49&lt;='PRE MAAS'!R$1,$J49&gt;='PRE MAAS'!R$1),'PRE MAAS'!R$1,""),"")</f>
        <v/>
      </c>
      <c r="P49" s="154" t="str">
        <f>+IF(LEN($C49)&gt;5,IF(AND($D49&lt;='PRE MAAS'!S$1,$J49&gt;='PRE MAAS'!S$1),'PRE MAAS'!S$1,""),"")</f>
        <v/>
      </c>
      <c r="Q49" s="154" t="str">
        <f>+IF(LEN($C49)&gt;5,IF(AND($D49&lt;='PRE MAAS'!T$1,$J49&gt;='PRE MAAS'!T$1),'PRE MAAS'!T$1,""),"")</f>
        <v/>
      </c>
      <c r="R49" s="154" t="str">
        <f>+IF(LEN($C49)&gt;5,IF(AND($D49&lt;='PRE MAAS'!U$1,$J49&gt;='PRE MAAS'!U$1),'PRE MAAS'!U$1,""),"")</f>
        <v/>
      </c>
      <c r="S49" s="154" t="str">
        <f>+IF(LEN($C49)&gt;5,IF(AND($D49&lt;='PRE MAAS'!V$1,$J49&gt;='PRE MAAS'!V$1),'PRE MAAS'!V$1,""),"")</f>
        <v/>
      </c>
      <c r="T49" s="154" t="str">
        <f>+IF(LEN($C49)&gt;5,IF(AND($D49&lt;='PRE MAAS'!W$1,$J49&gt;='PRE MAAS'!W$1),'PRE MAAS'!W$1,""),"")</f>
        <v/>
      </c>
      <c r="U49" s="154" t="str">
        <f>+IF(LEN($C49)&gt;5,IF(AND($D49&lt;='PRE MAAS'!X$1,$J49&gt;='PRE MAAS'!X$1),'PRE MAAS'!X$1,""),"")</f>
        <v/>
      </c>
      <c r="V49" s="154" t="str">
        <f>+IF(LEN($C49)&gt;5,IF(AND($D49&lt;='PRE MAAS'!Y$1,$J49&gt;='PRE MAAS'!Y$1),'PRE MAAS'!Y$1,""),"")</f>
        <v/>
      </c>
      <c r="W49" s="154" t="str">
        <f>+IF(LEN($C49)&gt;5,IF(AND($D49&lt;='PRE MAAS'!Z$1,$J49&gt;='PRE MAAS'!Z$1),'PRE MAAS'!Z$1,""),"")</f>
        <v/>
      </c>
      <c r="X49" s="157" t="str">
        <f>+IF(LEN($C49)&gt;5,IF(AND($D49&lt;='PRE MAAS'!AA$1,$J49&gt;='PRE MAAS'!AA$1),'PRE MAAS'!AA$1,""),"")</f>
        <v/>
      </c>
      <c r="Y49" s="157" t="str">
        <f>+IF(LEN($C49)&gt;5,IF(AND($D49&lt;='PRE MAAS'!AB$1,$J49&gt;='PRE MAAS'!AB$1),'PRE MAAS'!AB$1,""),"")</f>
        <v/>
      </c>
      <c r="Z49" s="157" t="str">
        <f>+IF(LEN($C49)&gt;5,IF(AND($D49&lt;='PRE MAAS'!AC$1,$J49&gt;='PRE MAAS'!AC$1),'PRE MAAS'!AC$1,""),"")</f>
        <v/>
      </c>
      <c r="AA49" s="157" t="str">
        <f>+IF(LEN($C49)&gt;5,IF(AND($D49&lt;='PRE MAAS'!AD$1,$J49&gt;='PRE MAAS'!AD$1),'PRE MAAS'!AD$1,""),"")</f>
        <v/>
      </c>
      <c r="AB49" s="157" t="str">
        <f>+IF(LEN($C49)&gt;5,IF(AND($D49&lt;='PRE MAAS'!AE$1,$J49&gt;='PRE MAAS'!AE$1),'PRE MAAS'!AE$1,""),"")</f>
        <v/>
      </c>
      <c r="AC49" s="157" t="str">
        <f>+IF(LEN($C49)&gt;5,IF(AND($D49&lt;='PRE MAAS'!AF$1,$J49&gt;='PRE MAAS'!AF$1),'PRE MAAS'!AF$1,""),"")</f>
        <v/>
      </c>
      <c r="AD49" s="157" t="str">
        <f>+IF(LEN($C49)&gt;5,IF(AND($D49&lt;='PRE MAAS'!AG$1,$J49&gt;='PRE MAAS'!AG$1),'PRE MAAS'!AG$1,""),"")</f>
        <v/>
      </c>
      <c r="AE49" s="157" t="str">
        <f>+IF(LEN($C49)&gt;5,IF(AND($D49&lt;='PRE MAAS'!AH$1,$J49&gt;='PRE MAAS'!AH$1),'PRE MAAS'!AH$1,""),"")</f>
        <v/>
      </c>
      <c r="AF49" s="157" t="str">
        <f>+IF(LEN($C49)&gt;5,IF(AND($D49&lt;='PRE MAAS'!AI$1,$J49&gt;='PRE MAAS'!AI$1),'PRE MAAS'!AI$1,""),"")</f>
        <v/>
      </c>
      <c r="AG49" s="157" t="str">
        <f>+IF(LEN($C49)&gt;5,IF(AND($D49&lt;='PRE MAAS'!AJ$1,$J49&gt;='PRE MAAS'!AJ$1),'PRE MAAS'!AJ$1,""),"")</f>
        <v/>
      </c>
      <c r="AH49" s="157" t="str">
        <f>+IF(LEN($C49)&gt;5,IF(AND($D49&lt;='PRE MAAS'!AK$1,$J49&gt;='PRE MAAS'!AK$1),'PRE MAAS'!AK$1,""),"")</f>
        <v/>
      </c>
      <c r="AI49" s="157" t="str">
        <f>+IF(LEN($C49)&gt;5,IF(AND($D49&lt;='PRE MAAS'!AL$1,$J49&gt;='PRE MAAS'!AL$1),'PRE MAAS'!AL$1,""),"")</f>
        <v/>
      </c>
      <c r="AJ49" s="157" t="str">
        <f>+IF(LEN($C49)&gt;5,IF(AND($D49&lt;='PRE MAAS'!AM$1,$J49&gt;='PRE MAAS'!AM$1),'PRE MAAS'!AM$1,""),"")</f>
        <v/>
      </c>
      <c r="AK49" s="157" t="str">
        <f>+IF(LEN($C49)&gt;5,IF(AND($D49&lt;='PRE MAAS'!AN$1,$J49&gt;='PRE MAAS'!AN$1),'PRE MAAS'!AN$1,""),"")</f>
        <v/>
      </c>
      <c r="AL49" s="157" t="str">
        <f>+IF(LEN($C49)&gt;5,IF(AND($D49&lt;='PRE MAAS'!AO$1,$J49&gt;='PRE MAAS'!AO$1),'PRE MAAS'!AO$1,""),"")</f>
        <v/>
      </c>
    </row>
    <row r="50" spans="1:38">
      <c r="A50" s="95" t="str">
        <f>+IF(LEN(C50)&gt;5,IF((COUNTIF(J50:X50,'PRE MAAS'!N$1)+COUNTIF(J50:X50,'PRE MAAS'!N$1+1)+COUNTIF(J50:X50,'PRE MAAS'!N$1+2)+COUNTIF(J50:X50,'PRE MAAS'!N$1+3)+COUNTIF(J50:X50,'PRE MAAS'!N$1+4)+COUNTIF(J50:X50,'PRE MAAS'!N$1+5)+COUNTIF(J50:X50,'PRE MAAS'!N$1+6)+COUNTIF(J50:X50,'PRE MAAS'!N$1+7)+COUNTIF(J50:X50,'PRE MAAS'!N$1+8)+COUNTIF(J50:X50,'PRE MAAS'!N$1+9)+COUNTIF(J50:X50,'PRE MAAS'!N$1+10)+COUNTIF(J50:X50,'PRE MAAS'!N$1+11)+COUNTIF(J50:X50,'PRE MAAS'!N$1+12)+COUNTIF(J50:X50,'PRE MAAS'!N$1+13))&gt;0,"ACTIVA","REGISTRADA"),"")</f>
        <v/>
      </c>
      <c r="B50" s="96" t="str">
        <f>+IFERROR(VLOOKUP(C50,BD!$G$1:$I$501,3,0),"")</f>
        <v/>
      </c>
      <c r="C50" s="97"/>
      <c r="D50" s="98"/>
      <c r="E50" s="99"/>
      <c r="F50" s="100"/>
      <c r="G50" s="99"/>
      <c r="H50" s="100"/>
      <c r="I50" s="100"/>
      <c r="J50" s="101" t="str">
        <f t="shared" si="1"/>
        <v/>
      </c>
      <c r="K50" s="154" t="str">
        <f>+IF(LEN($C50)&gt;5,IF(AND($D50&lt;='PRE MAAS'!N$1,$J50&gt;='PRE MAAS'!N$1),'PRE MAAS'!N$1,""),"")</f>
        <v/>
      </c>
      <c r="L50" s="154" t="str">
        <f>+IF(LEN($C50)&gt;5,IF(AND($D50&lt;='PRE MAAS'!O$1,$J50&gt;='PRE MAAS'!O$1),'PRE MAAS'!O$1,""),"")</f>
        <v/>
      </c>
      <c r="M50" s="154" t="str">
        <f>+IF(LEN($C50)&gt;5,IF(AND($D50&lt;='PRE MAAS'!P$1,$J50&gt;='PRE MAAS'!P$1),'PRE MAAS'!P$1,""),"")</f>
        <v/>
      </c>
      <c r="N50" s="154" t="str">
        <f>+IF(LEN($C50)&gt;5,IF(AND($D50&lt;='PRE MAAS'!Q$1,$J50&gt;='PRE MAAS'!Q$1),'PRE MAAS'!Q$1,""),"")</f>
        <v/>
      </c>
      <c r="O50" s="154" t="str">
        <f>+IF(LEN($C50)&gt;5,IF(AND($D50&lt;='PRE MAAS'!R$1,$J50&gt;='PRE MAAS'!R$1),'PRE MAAS'!R$1,""),"")</f>
        <v/>
      </c>
      <c r="P50" s="154" t="str">
        <f>+IF(LEN($C50)&gt;5,IF(AND($D50&lt;='PRE MAAS'!S$1,$J50&gt;='PRE MAAS'!S$1),'PRE MAAS'!S$1,""),"")</f>
        <v/>
      </c>
      <c r="Q50" s="154" t="str">
        <f>+IF(LEN($C50)&gt;5,IF(AND($D50&lt;='PRE MAAS'!T$1,$J50&gt;='PRE MAAS'!T$1),'PRE MAAS'!T$1,""),"")</f>
        <v/>
      </c>
      <c r="R50" s="154" t="str">
        <f>+IF(LEN($C50)&gt;5,IF(AND($D50&lt;='PRE MAAS'!U$1,$J50&gt;='PRE MAAS'!U$1),'PRE MAAS'!U$1,""),"")</f>
        <v/>
      </c>
      <c r="S50" s="154" t="str">
        <f>+IF(LEN($C50)&gt;5,IF(AND($D50&lt;='PRE MAAS'!V$1,$J50&gt;='PRE MAAS'!V$1),'PRE MAAS'!V$1,""),"")</f>
        <v/>
      </c>
      <c r="T50" s="154" t="str">
        <f>+IF(LEN($C50)&gt;5,IF(AND($D50&lt;='PRE MAAS'!W$1,$J50&gt;='PRE MAAS'!W$1),'PRE MAAS'!W$1,""),"")</f>
        <v/>
      </c>
      <c r="U50" s="154" t="str">
        <f>+IF(LEN($C50)&gt;5,IF(AND($D50&lt;='PRE MAAS'!X$1,$J50&gt;='PRE MAAS'!X$1),'PRE MAAS'!X$1,""),"")</f>
        <v/>
      </c>
      <c r="V50" s="154" t="str">
        <f>+IF(LEN($C50)&gt;5,IF(AND($D50&lt;='PRE MAAS'!Y$1,$J50&gt;='PRE MAAS'!Y$1),'PRE MAAS'!Y$1,""),"")</f>
        <v/>
      </c>
      <c r="W50" s="154" t="str">
        <f>+IF(LEN($C50)&gt;5,IF(AND($D50&lt;='PRE MAAS'!Z$1,$J50&gt;='PRE MAAS'!Z$1),'PRE MAAS'!Z$1,""),"")</f>
        <v/>
      </c>
      <c r="X50" s="157" t="str">
        <f>+IF(LEN($C50)&gt;5,IF(AND($D50&lt;='PRE MAAS'!AA$1,$J50&gt;='PRE MAAS'!AA$1),'PRE MAAS'!AA$1,""),"")</f>
        <v/>
      </c>
      <c r="Y50" s="157" t="str">
        <f>+IF(LEN($C50)&gt;5,IF(AND($D50&lt;='PRE MAAS'!AB$1,$J50&gt;='PRE MAAS'!AB$1),'PRE MAAS'!AB$1,""),"")</f>
        <v/>
      </c>
      <c r="Z50" s="157" t="str">
        <f>+IF(LEN($C50)&gt;5,IF(AND($D50&lt;='PRE MAAS'!AC$1,$J50&gt;='PRE MAAS'!AC$1),'PRE MAAS'!AC$1,""),"")</f>
        <v/>
      </c>
      <c r="AA50" s="157" t="str">
        <f>+IF(LEN($C50)&gt;5,IF(AND($D50&lt;='PRE MAAS'!AD$1,$J50&gt;='PRE MAAS'!AD$1),'PRE MAAS'!AD$1,""),"")</f>
        <v/>
      </c>
      <c r="AB50" s="157" t="str">
        <f>+IF(LEN($C50)&gt;5,IF(AND($D50&lt;='PRE MAAS'!AE$1,$J50&gt;='PRE MAAS'!AE$1),'PRE MAAS'!AE$1,""),"")</f>
        <v/>
      </c>
      <c r="AC50" s="157" t="str">
        <f>+IF(LEN($C50)&gt;5,IF(AND($D50&lt;='PRE MAAS'!AF$1,$J50&gt;='PRE MAAS'!AF$1),'PRE MAAS'!AF$1,""),"")</f>
        <v/>
      </c>
      <c r="AD50" s="157" t="str">
        <f>+IF(LEN($C50)&gt;5,IF(AND($D50&lt;='PRE MAAS'!AG$1,$J50&gt;='PRE MAAS'!AG$1),'PRE MAAS'!AG$1,""),"")</f>
        <v/>
      </c>
      <c r="AE50" s="157" t="str">
        <f>+IF(LEN($C50)&gt;5,IF(AND($D50&lt;='PRE MAAS'!AH$1,$J50&gt;='PRE MAAS'!AH$1),'PRE MAAS'!AH$1,""),"")</f>
        <v/>
      </c>
      <c r="AF50" s="157" t="str">
        <f>+IF(LEN($C50)&gt;5,IF(AND($D50&lt;='PRE MAAS'!AI$1,$J50&gt;='PRE MAAS'!AI$1),'PRE MAAS'!AI$1,""),"")</f>
        <v/>
      </c>
      <c r="AG50" s="157" t="str">
        <f>+IF(LEN($C50)&gt;5,IF(AND($D50&lt;='PRE MAAS'!AJ$1,$J50&gt;='PRE MAAS'!AJ$1),'PRE MAAS'!AJ$1,""),"")</f>
        <v/>
      </c>
      <c r="AH50" s="157" t="str">
        <f>+IF(LEN($C50)&gt;5,IF(AND($D50&lt;='PRE MAAS'!AK$1,$J50&gt;='PRE MAAS'!AK$1),'PRE MAAS'!AK$1,""),"")</f>
        <v/>
      </c>
      <c r="AI50" s="157" t="str">
        <f>+IF(LEN($C50)&gt;5,IF(AND($D50&lt;='PRE MAAS'!AL$1,$J50&gt;='PRE MAAS'!AL$1),'PRE MAAS'!AL$1,""),"")</f>
        <v/>
      </c>
      <c r="AJ50" s="157" t="str">
        <f>+IF(LEN($C50)&gt;5,IF(AND($D50&lt;='PRE MAAS'!AM$1,$J50&gt;='PRE MAAS'!AM$1),'PRE MAAS'!AM$1,""),"")</f>
        <v/>
      </c>
      <c r="AK50" s="157" t="str">
        <f>+IF(LEN($C50)&gt;5,IF(AND($D50&lt;='PRE MAAS'!AN$1,$J50&gt;='PRE MAAS'!AN$1),'PRE MAAS'!AN$1,""),"")</f>
        <v/>
      </c>
      <c r="AL50" s="157" t="str">
        <f>+IF(LEN($C50)&gt;5,IF(AND($D50&lt;='PRE MAAS'!AO$1,$J50&gt;='PRE MAAS'!AO$1),'PRE MAAS'!AO$1,""),"")</f>
        <v/>
      </c>
    </row>
    <row r="51" spans="1:38">
      <c r="A51" s="95" t="str">
        <f>+IF(LEN(C51)&gt;5,IF((COUNTIF(J51:X51,'PRE MAAS'!N$1)+COUNTIF(J51:X51,'PRE MAAS'!N$1+1)+COUNTIF(J51:X51,'PRE MAAS'!N$1+2)+COUNTIF(J51:X51,'PRE MAAS'!N$1+3)+COUNTIF(J51:X51,'PRE MAAS'!N$1+4)+COUNTIF(J51:X51,'PRE MAAS'!N$1+5)+COUNTIF(J51:X51,'PRE MAAS'!N$1+6)+COUNTIF(J51:X51,'PRE MAAS'!N$1+7)+COUNTIF(J51:X51,'PRE MAAS'!N$1+8)+COUNTIF(J51:X51,'PRE MAAS'!N$1+9)+COUNTIF(J51:X51,'PRE MAAS'!N$1+10)+COUNTIF(J51:X51,'PRE MAAS'!N$1+11)+COUNTIF(J51:X51,'PRE MAAS'!N$1+12)+COUNTIF(J51:X51,'PRE MAAS'!N$1+13))&gt;0,"ACTIVA","REGISTRADA"),"")</f>
        <v/>
      </c>
      <c r="B51" s="96" t="str">
        <f>+IFERROR(VLOOKUP(C51,BD!$G$1:$I$501,3,0),"")</f>
        <v/>
      </c>
      <c r="C51" s="97"/>
      <c r="D51" s="98"/>
      <c r="E51" s="99"/>
      <c r="F51" s="100"/>
      <c r="G51" s="99"/>
      <c r="H51" s="100"/>
      <c r="I51" s="100"/>
      <c r="J51" s="101" t="str">
        <f t="shared" si="1"/>
        <v/>
      </c>
      <c r="K51" s="154" t="str">
        <f>+IF(LEN($C51)&gt;5,IF(AND($D51&lt;='PRE MAAS'!N$1,$J51&gt;='PRE MAAS'!N$1),'PRE MAAS'!N$1,""),"")</f>
        <v/>
      </c>
      <c r="L51" s="154" t="str">
        <f>+IF(LEN($C51)&gt;5,IF(AND($D51&lt;='PRE MAAS'!O$1,$J51&gt;='PRE MAAS'!O$1),'PRE MAAS'!O$1,""),"")</f>
        <v/>
      </c>
      <c r="M51" s="154" t="str">
        <f>+IF(LEN($C51)&gt;5,IF(AND($D51&lt;='PRE MAAS'!P$1,$J51&gt;='PRE MAAS'!P$1),'PRE MAAS'!P$1,""),"")</f>
        <v/>
      </c>
      <c r="N51" s="154" t="str">
        <f>+IF(LEN($C51)&gt;5,IF(AND($D51&lt;='PRE MAAS'!Q$1,$J51&gt;='PRE MAAS'!Q$1),'PRE MAAS'!Q$1,""),"")</f>
        <v/>
      </c>
      <c r="O51" s="154" t="str">
        <f>+IF(LEN($C51)&gt;5,IF(AND($D51&lt;='PRE MAAS'!R$1,$J51&gt;='PRE MAAS'!R$1),'PRE MAAS'!R$1,""),"")</f>
        <v/>
      </c>
      <c r="P51" s="154" t="str">
        <f>+IF(LEN($C51)&gt;5,IF(AND($D51&lt;='PRE MAAS'!S$1,$J51&gt;='PRE MAAS'!S$1),'PRE MAAS'!S$1,""),"")</f>
        <v/>
      </c>
      <c r="Q51" s="154" t="str">
        <f>+IF(LEN($C51)&gt;5,IF(AND($D51&lt;='PRE MAAS'!T$1,$J51&gt;='PRE MAAS'!T$1),'PRE MAAS'!T$1,""),"")</f>
        <v/>
      </c>
      <c r="R51" s="154" t="str">
        <f>+IF(LEN($C51)&gt;5,IF(AND($D51&lt;='PRE MAAS'!U$1,$J51&gt;='PRE MAAS'!U$1),'PRE MAAS'!U$1,""),"")</f>
        <v/>
      </c>
      <c r="S51" s="154" t="str">
        <f>+IF(LEN($C51)&gt;5,IF(AND($D51&lt;='PRE MAAS'!V$1,$J51&gt;='PRE MAAS'!V$1),'PRE MAAS'!V$1,""),"")</f>
        <v/>
      </c>
      <c r="T51" s="154" t="str">
        <f>+IF(LEN($C51)&gt;5,IF(AND($D51&lt;='PRE MAAS'!W$1,$J51&gt;='PRE MAAS'!W$1),'PRE MAAS'!W$1,""),"")</f>
        <v/>
      </c>
      <c r="U51" s="154" t="str">
        <f>+IF(LEN($C51)&gt;5,IF(AND($D51&lt;='PRE MAAS'!X$1,$J51&gt;='PRE MAAS'!X$1),'PRE MAAS'!X$1,""),"")</f>
        <v/>
      </c>
      <c r="V51" s="154" t="str">
        <f>+IF(LEN($C51)&gt;5,IF(AND($D51&lt;='PRE MAAS'!Y$1,$J51&gt;='PRE MAAS'!Y$1),'PRE MAAS'!Y$1,""),"")</f>
        <v/>
      </c>
      <c r="W51" s="154" t="str">
        <f>+IF(LEN($C51)&gt;5,IF(AND($D51&lt;='PRE MAAS'!Z$1,$J51&gt;='PRE MAAS'!Z$1),'PRE MAAS'!Z$1,""),"")</f>
        <v/>
      </c>
      <c r="X51" s="157" t="str">
        <f>+IF(LEN($C51)&gt;5,IF(AND($D51&lt;='PRE MAAS'!AA$1,$J51&gt;='PRE MAAS'!AA$1),'PRE MAAS'!AA$1,""),"")</f>
        <v/>
      </c>
      <c r="Y51" s="157" t="str">
        <f>+IF(LEN($C51)&gt;5,IF(AND($D51&lt;='PRE MAAS'!AB$1,$J51&gt;='PRE MAAS'!AB$1),'PRE MAAS'!AB$1,""),"")</f>
        <v/>
      </c>
      <c r="Z51" s="157" t="str">
        <f>+IF(LEN($C51)&gt;5,IF(AND($D51&lt;='PRE MAAS'!AC$1,$J51&gt;='PRE MAAS'!AC$1),'PRE MAAS'!AC$1,""),"")</f>
        <v/>
      </c>
      <c r="AA51" s="157" t="str">
        <f>+IF(LEN($C51)&gt;5,IF(AND($D51&lt;='PRE MAAS'!AD$1,$J51&gt;='PRE MAAS'!AD$1),'PRE MAAS'!AD$1,""),"")</f>
        <v/>
      </c>
      <c r="AB51" s="157" t="str">
        <f>+IF(LEN($C51)&gt;5,IF(AND($D51&lt;='PRE MAAS'!AE$1,$J51&gt;='PRE MAAS'!AE$1),'PRE MAAS'!AE$1,""),"")</f>
        <v/>
      </c>
      <c r="AC51" s="157" t="str">
        <f>+IF(LEN($C51)&gt;5,IF(AND($D51&lt;='PRE MAAS'!AF$1,$J51&gt;='PRE MAAS'!AF$1),'PRE MAAS'!AF$1,""),"")</f>
        <v/>
      </c>
      <c r="AD51" s="157" t="str">
        <f>+IF(LEN($C51)&gt;5,IF(AND($D51&lt;='PRE MAAS'!AG$1,$J51&gt;='PRE MAAS'!AG$1),'PRE MAAS'!AG$1,""),"")</f>
        <v/>
      </c>
      <c r="AE51" s="157" t="str">
        <f>+IF(LEN($C51)&gt;5,IF(AND($D51&lt;='PRE MAAS'!AH$1,$J51&gt;='PRE MAAS'!AH$1),'PRE MAAS'!AH$1,""),"")</f>
        <v/>
      </c>
      <c r="AF51" s="157" t="str">
        <f>+IF(LEN($C51)&gt;5,IF(AND($D51&lt;='PRE MAAS'!AI$1,$J51&gt;='PRE MAAS'!AI$1),'PRE MAAS'!AI$1,""),"")</f>
        <v/>
      </c>
      <c r="AG51" s="157" t="str">
        <f>+IF(LEN($C51)&gt;5,IF(AND($D51&lt;='PRE MAAS'!AJ$1,$J51&gt;='PRE MAAS'!AJ$1),'PRE MAAS'!AJ$1,""),"")</f>
        <v/>
      </c>
      <c r="AH51" s="157" t="str">
        <f>+IF(LEN($C51)&gt;5,IF(AND($D51&lt;='PRE MAAS'!AK$1,$J51&gt;='PRE MAAS'!AK$1),'PRE MAAS'!AK$1,""),"")</f>
        <v/>
      </c>
      <c r="AI51" s="157" t="str">
        <f>+IF(LEN($C51)&gt;5,IF(AND($D51&lt;='PRE MAAS'!AL$1,$J51&gt;='PRE MAAS'!AL$1),'PRE MAAS'!AL$1,""),"")</f>
        <v/>
      </c>
      <c r="AJ51" s="157" t="str">
        <f>+IF(LEN($C51)&gt;5,IF(AND($D51&lt;='PRE MAAS'!AM$1,$J51&gt;='PRE MAAS'!AM$1),'PRE MAAS'!AM$1,""),"")</f>
        <v/>
      </c>
      <c r="AK51" s="157" t="str">
        <f>+IF(LEN($C51)&gt;5,IF(AND($D51&lt;='PRE MAAS'!AN$1,$J51&gt;='PRE MAAS'!AN$1),'PRE MAAS'!AN$1,""),"")</f>
        <v/>
      </c>
      <c r="AL51" s="157" t="str">
        <f>+IF(LEN($C51)&gt;5,IF(AND($D51&lt;='PRE MAAS'!AO$1,$J51&gt;='PRE MAAS'!AO$1),'PRE MAAS'!AO$1,""),"")</f>
        <v/>
      </c>
    </row>
    <row r="52" spans="1:38">
      <c r="A52" s="158"/>
      <c r="B52" s="158"/>
      <c r="C52" s="158"/>
      <c r="D52" s="158"/>
      <c r="E52" s="159"/>
      <c r="F52" s="158"/>
      <c r="G52" s="159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</row>
  </sheetData>
  <sheetProtection algorithmName="SHA-512" hashValue="RXISwKtRqfiROjo+F5BCHWnBG5qG4nS5QDLv89j40qoAkCud6fDYQSxWT/ZyoJGFUrC0Gv/8OYvznZ3JD0RUpA==" saltValue="obLx/eaHTqs5kLGMp4VIgw==" spinCount="100000" sheet="1" objects="1" scenarios="1" autoFilter="0"/>
  <autoFilter ref="A1:J1" xr:uid="{00000000-0009-0000-0000-000003000000}"/>
  <dataValidations count="4">
    <dataValidation type="whole" allowBlank="1" showInputMessage="1" showErrorMessage="1" sqref="E2:E51" xr:uid="{741D325A-CCF1-054C-B0FD-A8390F06D402}">
      <formula1>1</formula1>
      <formula2>85</formula2>
    </dataValidation>
    <dataValidation type="date" allowBlank="1" showInputMessage="1" showErrorMessage="1" sqref="D2:D51" xr:uid="{2BEE8C5E-9608-F042-97ED-11082A97F3F2}">
      <formula1>43374</formula1>
      <formula2>43830</formula2>
    </dataValidation>
    <dataValidation type="list" allowBlank="1" showInputMessage="1" showErrorMessage="1" sqref="H2:H51" xr:uid="{8275693D-5075-1542-A5B1-3F3D172D5412}">
      <formula1>"INICIAL, SUBSECUENTE"</formula1>
    </dataValidation>
    <dataValidation type="list" allowBlank="1" showInputMessage="1" showErrorMessage="1" sqref="I2:I51" xr:uid="{593E757C-F33D-F44A-9836-9F1FD69A2762}">
      <formula1>"IEG,IRT,IRY,IPM"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8848F-C40B-0048-9FB5-CB8BF81E41FE}">
  <dimension ref="A1:K51"/>
  <sheetViews>
    <sheetView workbookViewId="0">
      <selection activeCell="A2" sqref="A2"/>
    </sheetView>
  </sheetViews>
  <sheetFormatPr baseColWidth="10" defaultColWidth="0" defaultRowHeight="13" zeroHeight="1"/>
  <cols>
    <col min="1" max="1" width="25.5" style="162" customWidth="1"/>
    <col min="2" max="2" width="12.83203125" style="162" customWidth="1"/>
    <col min="3" max="8" width="10.83203125" style="162" customWidth="1"/>
    <col min="9" max="9" width="23" style="162" customWidth="1"/>
    <col min="10" max="10" width="24.1640625" style="162" hidden="1" customWidth="1"/>
    <col min="11" max="11" width="40" style="162" customWidth="1"/>
    <col min="12" max="16384" width="10.83203125" style="153" hidden="1"/>
  </cols>
  <sheetData>
    <row r="1" spans="1:11">
      <c r="A1" s="161" t="s">
        <v>0</v>
      </c>
      <c r="B1" s="161" t="s">
        <v>150</v>
      </c>
      <c r="C1" s="161" t="s">
        <v>85</v>
      </c>
      <c r="D1" s="161" t="s">
        <v>86</v>
      </c>
      <c r="E1" s="161" t="s">
        <v>87</v>
      </c>
      <c r="F1" s="161" t="s">
        <v>88</v>
      </c>
      <c r="G1" s="161" t="s">
        <v>3</v>
      </c>
      <c r="H1" s="161" t="s">
        <v>149</v>
      </c>
      <c r="I1" s="160" t="s">
        <v>23</v>
      </c>
      <c r="J1" s="94" t="s">
        <v>22</v>
      </c>
      <c r="K1" s="161" t="s">
        <v>89</v>
      </c>
    </row>
    <row r="2" spans="1:11">
      <c r="A2" s="100"/>
      <c r="B2" s="100"/>
      <c r="C2" s="100"/>
      <c r="D2" s="103"/>
      <c r="E2" s="103"/>
      <c r="F2" s="104"/>
      <c r="G2" s="100"/>
      <c r="H2" s="100"/>
      <c r="I2" s="105" t="str">
        <f>+IF(LEN(A2)&gt;5,TRUNC((VLOOKUP(A2,BD!$G$1:$H$501,2,0)*C2)+(VLOOKUP(A2,BD!$G$1:$H$501,2,0)*B2*F2)+G2+(VLOOKUP(A2,BD!$G$1:$H$501,2,0)/8)*2*D2+(VLOOKUP(A2,BD!$G$1:$H$501,2,0)/8)*3*E2,2),"")</f>
        <v/>
      </c>
      <c r="J2" s="105"/>
      <c r="K2" s="100"/>
    </row>
    <row r="3" spans="1:11">
      <c r="A3" s="100"/>
      <c r="B3" s="100"/>
      <c r="C3" s="100"/>
      <c r="D3" s="103"/>
      <c r="E3" s="103"/>
      <c r="F3" s="104"/>
      <c r="G3" s="100"/>
      <c r="H3" s="100"/>
      <c r="I3" s="105" t="str">
        <f>+IF(LEN(A3)&gt;5,TRUNC((VLOOKUP(A3,BD!$G$1:$H$501,2,0)*C3)+(VLOOKUP(A3,BD!$G$1:$H$501,2,0)*B3*F3)+G3+(VLOOKUP(A3,BD!$G$1:$H$501,2,0)/8)*2*D3+(VLOOKUP(A3,BD!$G$1:$H$501,2,0)/8)*3*E3,2),"")</f>
        <v/>
      </c>
      <c r="J3" s="105"/>
      <c r="K3" s="100"/>
    </row>
    <row r="4" spans="1:11">
      <c r="A4" s="100"/>
      <c r="B4" s="100"/>
      <c r="C4" s="100"/>
      <c r="D4" s="103"/>
      <c r="E4" s="103"/>
      <c r="F4" s="104"/>
      <c r="G4" s="100"/>
      <c r="H4" s="100"/>
      <c r="I4" s="105" t="str">
        <f>+IF(LEN(A4)&gt;5,TRUNC((VLOOKUP(A4,BD!$G$1:$H$501,2,0)*C4)+(VLOOKUP(A4,BD!$G$1:$H$501,2,0)*B4*F4)+G4+(VLOOKUP(A4,BD!$G$1:$H$501,2,0)/8)*2*D4+(VLOOKUP(A4,BD!$G$1:$H$501,2,0)/8)*3*E4,2),"")</f>
        <v/>
      </c>
      <c r="J4" s="105"/>
      <c r="K4" s="100"/>
    </row>
    <row r="5" spans="1:11">
      <c r="A5" s="100"/>
      <c r="B5" s="100"/>
      <c r="C5" s="100"/>
      <c r="D5" s="103"/>
      <c r="E5" s="103"/>
      <c r="F5" s="104"/>
      <c r="G5" s="100"/>
      <c r="H5" s="100"/>
      <c r="I5" s="105" t="str">
        <f>+IF(LEN(A5)&gt;5,TRUNC((VLOOKUP(A5,BD!$G$1:$H$501,2,0)*C5)+(VLOOKUP(A5,BD!$G$1:$H$501,2,0)*B5*F5)+G5+(VLOOKUP(A5,BD!$G$1:$H$501,2,0)/8)*2*D5+(VLOOKUP(A5,BD!$G$1:$H$501,2,0)/8)*3*E5,2),"")</f>
        <v/>
      </c>
      <c r="J5" s="105"/>
      <c r="K5" s="100"/>
    </row>
    <row r="6" spans="1:11">
      <c r="A6" s="100"/>
      <c r="B6" s="100"/>
      <c r="C6" s="100"/>
      <c r="D6" s="103"/>
      <c r="E6" s="103"/>
      <c r="F6" s="104"/>
      <c r="G6" s="100"/>
      <c r="H6" s="100"/>
      <c r="I6" s="105" t="str">
        <f>+IF(LEN(A6)&gt;5,TRUNC((VLOOKUP(A6,BD!$G$1:$H$501,2,0)*C6)+(VLOOKUP(A6,BD!$G$1:$H$501,2,0)*B6*F6)+G6+(VLOOKUP(A6,BD!$G$1:$H$501,2,0)/8)*2*D6+(VLOOKUP(A6,BD!$G$1:$H$501,2,0)/8)*3*E6,2),"")</f>
        <v/>
      </c>
      <c r="J6" s="105"/>
      <c r="K6" s="100"/>
    </row>
    <row r="7" spans="1:11">
      <c r="A7" s="100"/>
      <c r="B7" s="100"/>
      <c r="C7" s="100"/>
      <c r="D7" s="103"/>
      <c r="E7" s="103"/>
      <c r="F7" s="104"/>
      <c r="G7" s="100"/>
      <c r="H7" s="100"/>
      <c r="I7" s="105" t="str">
        <f>+IF(LEN(A7)&gt;5,TRUNC((VLOOKUP(A7,BD!$G$1:$H$501,2,0)*C7)+(VLOOKUP(A7,BD!$G$1:$H$501,2,0)*B7*F7)+G7+(VLOOKUP(A7,BD!$G$1:$H$501,2,0)/8)*2*D7+(VLOOKUP(A7,BD!$G$1:$H$501,2,0)/8)*3*E7,2),"")</f>
        <v/>
      </c>
      <c r="J7" s="105"/>
      <c r="K7" s="100"/>
    </row>
    <row r="8" spans="1:11">
      <c r="A8" s="100"/>
      <c r="B8" s="100"/>
      <c r="C8" s="100"/>
      <c r="D8" s="103"/>
      <c r="E8" s="103"/>
      <c r="F8" s="104"/>
      <c r="G8" s="100"/>
      <c r="H8" s="100"/>
      <c r="I8" s="105" t="str">
        <f>+IF(LEN(A8)&gt;5,TRUNC((VLOOKUP(A8,BD!$G$1:$H$501,2,0)*C8)+(VLOOKUP(A8,BD!$G$1:$H$501,2,0)*B8*F8)+G8+(VLOOKUP(A8,BD!$G$1:$H$501,2,0)/8)*2*D8+(VLOOKUP(A8,BD!$G$1:$H$501,2,0)/8)*3*E8,2),"")</f>
        <v/>
      </c>
      <c r="J8" s="105"/>
      <c r="K8" s="100"/>
    </row>
    <row r="9" spans="1:11">
      <c r="A9" s="100"/>
      <c r="B9" s="100"/>
      <c r="C9" s="100"/>
      <c r="D9" s="103"/>
      <c r="E9" s="103"/>
      <c r="F9" s="104"/>
      <c r="G9" s="100"/>
      <c r="H9" s="100"/>
      <c r="I9" s="105" t="str">
        <f>+IF(LEN(A9)&gt;5,TRUNC((VLOOKUP(A9,BD!$G$1:$H$501,2,0)*C9)+(VLOOKUP(A9,BD!$G$1:$H$501,2,0)*B9*F9)+G9+(VLOOKUP(A9,BD!$G$1:$H$501,2,0)/8)*2*D9+(VLOOKUP(A9,BD!$G$1:$H$501,2,0)/8)*3*E9,2),"")</f>
        <v/>
      </c>
      <c r="J9" s="105"/>
      <c r="K9" s="100"/>
    </row>
    <row r="10" spans="1:11">
      <c r="A10" s="100"/>
      <c r="B10" s="100"/>
      <c r="C10" s="100"/>
      <c r="D10" s="103"/>
      <c r="E10" s="103"/>
      <c r="F10" s="104"/>
      <c r="G10" s="100"/>
      <c r="H10" s="100"/>
      <c r="I10" s="105" t="str">
        <f>+IF(LEN(A10)&gt;5,TRUNC((VLOOKUP(A10,BD!$G$1:$H$501,2,0)*C10)+(VLOOKUP(A10,BD!$G$1:$H$501,2,0)*B10*F10)+G10+(VLOOKUP(A10,BD!$G$1:$H$501,2,0)/8)*2*D10+(VLOOKUP(A10,BD!$G$1:$H$501,2,0)/8)*3*E10,2),"")</f>
        <v/>
      </c>
      <c r="J10" s="105"/>
      <c r="K10" s="100"/>
    </row>
    <row r="11" spans="1:11">
      <c r="A11" s="100"/>
      <c r="B11" s="100"/>
      <c r="C11" s="100"/>
      <c r="D11" s="103"/>
      <c r="E11" s="103"/>
      <c r="F11" s="104"/>
      <c r="G11" s="100"/>
      <c r="H11" s="100"/>
      <c r="I11" s="105" t="str">
        <f>+IF(LEN(A11)&gt;5,TRUNC((VLOOKUP(A11,BD!$G$1:$H$501,2,0)*C11)+(VLOOKUP(A11,BD!$G$1:$H$501,2,0)*B11*F11)+G11+(VLOOKUP(A11,BD!$G$1:$H$501,2,0)/8)*2*D11+(VLOOKUP(A11,BD!$G$1:$H$501,2,0)/8)*3*E11,2),"")</f>
        <v/>
      </c>
      <c r="J11" s="105"/>
      <c r="K11" s="100"/>
    </row>
    <row r="12" spans="1:11">
      <c r="A12" s="100"/>
      <c r="B12" s="100"/>
      <c r="C12" s="100"/>
      <c r="D12" s="103"/>
      <c r="E12" s="103"/>
      <c r="F12" s="104"/>
      <c r="G12" s="100"/>
      <c r="H12" s="100"/>
      <c r="I12" s="105" t="str">
        <f>+IF(LEN(A12)&gt;5,TRUNC((VLOOKUP(A12,BD!$G$1:$H$501,2,0)*C12)+(VLOOKUP(A12,BD!$G$1:$H$501,2,0)*B12*F12)+G12+(VLOOKUP(A12,BD!$G$1:$H$501,2,0)/8)*2*D12+(VLOOKUP(A12,BD!$G$1:$H$501,2,0)/8)*3*E12,2),"")</f>
        <v/>
      </c>
      <c r="J12" s="105"/>
      <c r="K12" s="100"/>
    </row>
    <row r="13" spans="1:11">
      <c r="A13" s="100"/>
      <c r="B13" s="100"/>
      <c r="C13" s="100"/>
      <c r="D13" s="103"/>
      <c r="E13" s="103"/>
      <c r="F13" s="104"/>
      <c r="G13" s="100"/>
      <c r="H13" s="100"/>
      <c r="I13" s="105" t="str">
        <f>+IF(LEN(A13)&gt;5,TRUNC((VLOOKUP(A13,BD!$G$1:$H$501,2,0)*C13)+(VLOOKUP(A13,BD!$G$1:$H$501,2,0)*B13*F13)+G13+(VLOOKUP(A13,BD!$G$1:$H$501,2,0)/8)*2*D13+(VLOOKUP(A13,BD!$G$1:$H$501,2,0)/8)*3*E13,2),"")</f>
        <v/>
      </c>
      <c r="J13" s="105"/>
      <c r="K13" s="100"/>
    </row>
    <row r="14" spans="1:11">
      <c r="A14" s="100"/>
      <c r="B14" s="100"/>
      <c r="C14" s="100"/>
      <c r="D14" s="103"/>
      <c r="E14" s="103"/>
      <c r="F14" s="104"/>
      <c r="G14" s="100"/>
      <c r="H14" s="100"/>
      <c r="I14" s="105" t="str">
        <f>+IF(LEN(A14)&gt;5,TRUNC((VLOOKUP(A14,BD!$G$1:$H$501,2,0)*C14)+(VLOOKUP(A14,BD!$G$1:$H$501,2,0)*B14*F14)+G14+(VLOOKUP(A14,BD!$G$1:$H$501,2,0)/8)*2*D14+(VLOOKUP(A14,BD!$G$1:$H$501,2,0)/8)*3*E14,2),"")</f>
        <v/>
      </c>
      <c r="J14" s="105"/>
      <c r="K14" s="100"/>
    </row>
    <row r="15" spans="1:11">
      <c r="A15" s="100"/>
      <c r="B15" s="100"/>
      <c r="C15" s="100"/>
      <c r="D15" s="103"/>
      <c r="E15" s="103"/>
      <c r="F15" s="104"/>
      <c r="G15" s="100"/>
      <c r="H15" s="100"/>
      <c r="I15" s="105" t="str">
        <f>+IF(LEN(A15)&gt;5,TRUNC((VLOOKUP(A15,BD!$G$1:$H$501,2,0)*C15)+(VLOOKUP(A15,BD!$G$1:$H$501,2,0)*B15*F15)+G15+(VLOOKUP(A15,BD!$G$1:$H$501,2,0)/8)*2*D15+(VLOOKUP(A15,BD!$G$1:$H$501,2,0)/8)*3*E15,2),"")</f>
        <v/>
      </c>
      <c r="J15" s="105"/>
      <c r="K15" s="100"/>
    </row>
    <row r="16" spans="1:11">
      <c r="A16" s="100"/>
      <c r="B16" s="100"/>
      <c r="C16" s="100"/>
      <c r="D16" s="103"/>
      <c r="E16" s="103"/>
      <c r="F16" s="104"/>
      <c r="G16" s="100"/>
      <c r="H16" s="100"/>
      <c r="I16" s="105" t="str">
        <f>+IF(LEN(A16)&gt;5,TRUNC((VLOOKUP(A16,BD!$G$1:$H$501,2,0)*C16)+(VLOOKUP(A16,BD!$G$1:$H$501,2,0)*B16*F16)+G16+(VLOOKUP(A16,BD!$G$1:$H$501,2,0)/8)*2*D16+(VLOOKUP(A16,BD!$G$1:$H$501,2,0)/8)*3*E16,2),"")</f>
        <v/>
      </c>
      <c r="J16" s="105"/>
      <c r="K16" s="100"/>
    </row>
    <row r="17" spans="1:11">
      <c r="A17" s="100"/>
      <c r="B17" s="100"/>
      <c r="C17" s="100"/>
      <c r="D17" s="103"/>
      <c r="E17" s="103"/>
      <c r="F17" s="104"/>
      <c r="G17" s="100"/>
      <c r="H17" s="100"/>
      <c r="I17" s="105" t="str">
        <f>+IF(LEN(A17)&gt;5,TRUNC((VLOOKUP(A17,BD!$G$1:$H$501,2,0)*C17)+(VLOOKUP(A17,BD!$G$1:$H$501,2,0)*B17*F17)+G17+(VLOOKUP(A17,BD!$G$1:$H$501,2,0)/8)*2*D17+(VLOOKUP(A17,BD!$G$1:$H$501,2,0)/8)*3*E17,2),"")</f>
        <v/>
      </c>
      <c r="J17" s="105"/>
      <c r="K17" s="100"/>
    </row>
    <row r="18" spans="1:11">
      <c r="A18" s="100"/>
      <c r="B18" s="100"/>
      <c r="C18" s="100"/>
      <c r="D18" s="103"/>
      <c r="E18" s="103"/>
      <c r="F18" s="104"/>
      <c r="G18" s="100"/>
      <c r="H18" s="100"/>
      <c r="I18" s="105" t="str">
        <f>+IF(LEN(A18)&gt;5,TRUNC((VLOOKUP(A18,BD!$G$1:$H$501,2,0)*C18)+(VLOOKUP(A18,BD!$G$1:$H$501,2,0)*B18*F18)+G18+(VLOOKUP(A18,BD!$G$1:$H$501,2,0)/8)*2*D18+(VLOOKUP(A18,BD!$G$1:$H$501,2,0)/8)*3*E18,2),"")</f>
        <v/>
      </c>
      <c r="J18" s="105"/>
      <c r="K18" s="100"/>
    </row>
    <row r="19" spans="1:11">
      <c r="A19" s="100"/>
      <c r="B19" s="100"/>
      <c r="C19" s="100"/>
      <c r="D19" s="103"/>
      <c r="E19" s="103"/>
      <c r="F19" s="104"/>
      <c r="G19" s="100"/>
      <c r="H19" s="100"/>
      <c r="I19" s="105" t="str">
        <f>+IF(LEN(A19)&gt;5,TRUNC((VLOOKUP(A19,BD!$G$1:$H$501,2,0)*C19)+(VLOOKUP(A19,BD!$G$1:$H$501,2,0)*B19*F19)+G19+(VLOOKUP(A19,BD!$G$1:$H$501,2,0)/8)*2*D19+(VLOOKUP(A19,BD!$G$1:$H$501,2,0)/8)*3*E19,2),"")</f>
        <v/>
      </c>
      <c r="J19" s="105"/>
      <c r="K19" s="100"/>
    </row>
    <row r="20" spans="1:11">
      <c r="A20" s="100"/>
      <c r="B20" s="100"/>
      <c r="C20" s="100"/>
      <c r="D20" s="103"/>
      <c r="E20" s="103"/>
      <c r="F20" s="104"/>
      <c r="G20" s="100"/>
      <c r="H20" s="100"/>
      <c r="I20" s="105" t="str">
        <f>+IF(LEN(A20)&gt;5,TRUNC((VLOOKUP(A20,BD!$G$1:$H$501,2,0)*C20)+(VLOOKUP(A20,BD!$G$1:$H$501,2,0)*B20*F20)+G20+(VLOOKUP(A20,BD!$G$1:$H$501,2,0)/8)*2*D20+(VLOOKUP(A20,BD!$G$1:$H$501,2,0)/8)*3*E20,2),"")</f>
        <v/>
      </c>
      <c r="J20" s="105"/>
      <c r="K20" s="100"/>
    </row>
    <row r="21" spans="1:11">
      <c r="A21" s="100"/>
      <c r="B21" s="100"/>
      <c r="C21" s="100"/>
      <c r="D21" s="103"/>
      <c r="E21" s="103"/>
      <c r="F21" s="104"/>
      <c r="G21" s="100"/>
      <c r="H21" s="100"/>
      <c r="I21" s="105" t="str">
        <f>+IF(LEN(A21)&gt;5,TRUNC((VLOOKUP(A21,BD!$G$1:$H$501,2,0)*C21)+(VLOOKUP(A21,BD!$G$1:$H$501,2,0)*B21*F21)+G21+(VLOOKUP(A21,BD!$G$1:$H$501,2,0)/8)*2*D21+(VLOOKUP(A21,BD!$G$1:$H$501,2,0)/8)*3*E21,2),"")</f>
        <v/>
      </c>
      <c r="J21" s="105"/>
      <c r="K21" s="100"/>
    </row>
    <row r="22" spans="1:11">
      <c r="A22" s="100"/>
      <c r="B22" s="100"/>
      <c r="C22" s="100"/>
      <c r="D22" s="103"/>
      <c r="E22" s="103"/>
      <c r="F22" s="104"/>
      <c r="G22" s="100"/>
      <c r="H22" s="100"/>
      <c r="I22" s="105" t="str">
        <f>+IF(LEN(A22)&gt;5,TRUNC((VLOOKUP(A22,BD!$G$1:$H$501,2,0)*C22)+(VLOOKUP(A22,BD!$G$1:$H$501,2,0)*B22*F22)+G22+(VLOOKUP(A22,BD!$G$1:$H$501,2,0)/8)*2*D22+(VLOOKUP(A22,BD!$G$1:$H$501,2,0)/8)*3*E22,2),"")</f>
        <v/>
      </c>
      <c r="J22" s="105"/>
      <c r="K22" s="100"/>
    </row>
    <row r="23" spans="1:11">
      <c r="A23" s="100"/>
      <c r="B23" s="100"/>
      <c r="C23" s="100"/>
      <c r="D23" s="103"/>
      <c r="E23" s="103"/>
      <c r="F23" s="104"/>
      <c r="G23" s="100"/>
      <c r="H23" s="100"/>
      <c r="I23" s="105" t="str">
        <f>+IF(LEN(A23)&gt;5,TRUNC((VLOOKUP(A23,BD!$G$1:$H$501,2,0)*C23)+(VLOOKUP(A23,BD!$G$1:$H$501,2,0)*B23*F23)+G23+(VLOOKUP(A23,BD!$G$1:$H$501,2,0)/8)*2*D23+(VLOOKUP(A23,BD!$G$1:$H$501,2,0)/8)*3*E23,2),"")</f>
        <v/>
      </c>
      <c r="J23" s="105"/>
      <c r="K23" s="100"/>
    </row>
    <row r="24" spans="1:11">
      <c r="A24" s="100"/>
      <c r="B24" s="100"/>
      <c r="C24" s="100"/>
      <c r="D24" s="103"/>
      <c r="E24" s="103"/>
      <c r="F24" s="104"/>
      <c r="G24" s="100"/>
      <c r="H24" s="100"/>
      <c r="I24" s="105" t="str">
        <f>+IF(LEN(A24)&gt;5,TRUNC((VLOOKUP(A24,BD!$G$1:$H$501,2,0)*C24)+(VLOOKUP(A24,BD!$G$1:$H$501,2,0)*B24*F24)+G24+(VLOOKUP(A24,BD!$G$1:$H$501,2,0)/8)*2*D24+(VLOOKUP(A24,BD!$G$1:$H$501,2,0)/8)*3*E24,2),"")</f>
        <v/>
      </c>
      <c r="J24" s="105"/>
      <c r="K24" s="100"/>
    </row>
    <row r="25" spans="1:11">
      <c r="A25" s="100"/>
      <c r="B25" s="100"/>
      <c r="C25" s="100"/>
      <c r="D25" s="103"/>
      <c r="E25" s="103"/>
      <c r="F25" s="104"/>
      <c r="G25" s="100"/>
      <c r="H25" s="100"/>
      <c r="I25" s="105" t="str">
        <f>+IF(LEN(A25)&gt;5,TRUNC((VLOOKUP(A25,BD!$G$1:$H$501,2,0)*C25)+(VLOOKUP(A25,BD!$G$1:$H$501,2,0)*B25*F25)+G25+(VLOOKUP(A25,BD!$G$1:$H$501,2,0)/8)*2*D25+(VLOOKUP(A25,BD!$G$1:$H$501,2,0)/8)*3*E25,2),"")</f>
        <v/>
      </c>
      <c r="J25" s="105"/>
      <c r="K25" s="100"/>
    </row>
    <row r="26" spans="1:11">
      <c r="A26" s="100"/>
      <c r="B26" s="100"/>
      <c r="C26" s="100"/>
      <c r="D26" s="103"/>
      <c r="E26" s="103"/>
      <c r="F26" s="104"/>
      <c r="G26" s="100"/>
      <c r="H26" s="100"/>
      <c r="I26" s="105" t="str">
        <f>+IF(LEN(A26)&gt;5,TRUNC((VLOOKUP(A26,BD!$G$1:$H$501,2,0)*C26)+(VLOOKUP(A26,BD!$G$1:$H$501,2,0)*B26*F26)+G26+(VLOOKUP(A26,BD!$G$1:$H$501,2,0)/8)*2*D26+(VLOOKUP(A26,BD!$G$1:$H$501,2,0)/8)*3*E26,2),"")</f>
        <v/>
      </c>
      <c r="J26" s="105"/>
      <c r="K26" s="100"/>
    </row>
    <row r="27" spans="1:11">
      <c r="A27" s="100"/>
      <c r="B27" s="100"/>
      <c r="C27" s="100"/>
      <c r="D27" s="103"/>
      <c r="E27" s="103"/>
      <c r="F27" s="104"/>
      <c r="G27" s="100"/>
      <c r="H27" s="100"/>
      <c r="I27" s="105" t="str">
        <f>+IF(LEN(A27)&gt;5,TRUNC((VLOOKUP(A27,BD!$G$1:$H$501,2,0)*C27)+(VLOOKUP(A27,BD!$G$1:$H$501,2,0)*B27*F27)+G27+(VLOOKUP(A27,BD!$G$1:$H$501,2,0)/8)*2*D27+(VLOOKUP(A27,BD!$G$1:$H$501,2,0)/8)*3*E27,2),"")</f>
        <v/>
      </c>
      <c r="J27" s="105"/>
      <c r="K27" s="100"/>
    </row>
    <row r="28" spans="1:11">
      <c r="A28" s="100"/>
      <c r="B28" s="100"/>
      <c r="C28" s="100"/>
      <c r="D28" s="103"/>
      <c r="E28" s="103"/>
      <c r="F28" s="104"/>
      <c r="G28" s="100"/>
      <c r="H28" s="100"/>
      <c r="I28" s="105" t="str">
        <f>+IF(LEN(A28)&gt;5,TRUNC((VLOOKUP(A28,BD!$G$1:$H$501,2,0)*C28)+(VLOOKUP(A28,BD!$G$1:$H$501,2,0)*B28*F28)+G28+(VLOOKUP(A28,BD!$G$1:$H$501,2,0)/8)*2*D28+(VLOOKUP(A28,BD!$G$1:$H$501,2,0)/8)*3*E28,2),"")</f>
        <v/>
      </c>
      <c r="J28" s="105"/>
      <c r="K28" s="100"/>
    </row>
    <row r="29" spans="1:11">
      <c r="A29" s="100"/>
      <c r="B29" s="100"/>
      <c r="C29" s="100"/>
      <c r="D29" s="103"/>
      <c r="E29" s="103"/>
      <c r="F29" s="104"/>
      <c r="G29" s="100"/>
      <c r="H29" s="100"/>
      <c r="I29" s="105" t="str">
        <f>+IF(LEN(A29)&gt;5,TRUNC((VLOOKUP(A29,BD!$G$1:$H$501,2,0)*C29)+(VLOOKUP(A29,BD!$G$1:$H$501,2,0)*B29*F29)+G29+(VLOOKUP(A29,BD!$G$1:$H$501,2,0)/8)*2*D29+(VLOOKUP(A29,BD!$G$1:$H$501,2,0)/8)*3*E29,2),"")</f>
        <v/>
      </c>
      <c r="J29" s="105"/>
      <c r="K29" s="100"/>
    </row>
    <row r="30" spans="1:11">
      <c r="A30" s="100"/>
      <c r="B30" s="100"/>
      <c r="C30" s="100"/>
      <c r="D30" s="103"/>
      <c r="E30" s="103"/>
      <c r="F30" s="104"/>
      <c r="G30" s="100"/>
      <c r="H30" s="100"/>
      <c r="I30" s="105" t="str">
        <f>+IF(LEN(A30)&gt;5,TRUNC((VLOOKUP(A30,BD!$G$1:$H$501,2,0)*C30)+(VLOOKUP(A30,BD!$G$1:$H$501,2,0)*B30*F30)+G30+(VLOOKUP(A30,BD!$G$1:$H$501,2,0)/8)*2*D30+(VLOOKUP(A30,BD!$G$1:$H$501,2,0)/8)*3*E30,2),"")</f>
        <v/>
      </c>
      <c r="J30" s="105"/>
      <c r="K30" s="100"/>
    </row>
    <row r="31" spans="1:11">
      <c r="A31" s="100"/>
      <c r="B31" s="100"/>
      <c r="C31" s="100"/>
      <c r="D31" s="103"/>
      <c r="E31" s="103"/>
      <c r="F31" s="104"/>
      <c r="G31" s="100"/>
      <c r="H31" s="100"/>
      <c r="I31" s="105" t="str">
        <f>+IF(LEN(A31)&gt;5,TRUNC((VLOOKUP(A31,BD!$G$1:$H$501,2,0)*C31)+(VLOOKUP(A31,BD!$G$1:$H$501,2,0)*B31*F31)+G31+(VLOOKUP(A31,BD!$G$1:$H$501,2,0)/8)*2*D31+(VLOOKUP(A31,BD!$G$1:$H$501,2,0)/8)*3*E31,2),"")</f>
        <v/>
      </c>
      <c r="J31" s="105"/>
      <c r="K31" s="100"/>
    </row>
    <row r="32" spans="1:11">
      <c r="A32" s="100"/>
      <c r="B32" s="100"/>
      <c r="C32" s="100"/>
      <c r="D32" s="103"/>
      <c r="E32" s="103"/>
      <c r="F32" s="104"/>
      <c r="G32" s="100"/>
      <c r="H32" s="100"/>
      <c r="I32" s="105" t="str">
        <f>+IF(LEN(A32)&gt;5,TRUNC((VLOOKUP(A32,BD!$G$1:$H$501,2,0)*C32)+(VLOOKUP(A32,BD!$G$1:$H$501,2,0)*B32*F32)+G32+(VLOOKUP(A32,BD!$G$1:$H$501,2,0)/8)*2*D32+(VLOOKUP(A32,BD!$G$1:$H$501,2,0)/8)*3*E32,2),"")</f>
        <v/>
      </c>
      <c r="J32" s="105"/>
      <c r="K32" s="100"/>
    </row>
    <row r="33" spans="1:11">
      <c r="A33" s="100"/>
      <c r="B33" s="100"/>
      <c r="C33" s="100"/>
      <c r="D33" s="103"/>
      <c r="E33" s="103"/>
      <c r="F33" s="104"/>
      <c r="G33" s="100"/>
      <c r="H33" s="100"/>
      <c r="I33" s="105" t="str">
        <f>+IF(LEN(A33)&gt;5,TRUNC((VLOOKUP(A33,BD!$G$1:$H$501,2,0)*C33)+(VLOOKUP(A33,BD!$G$1:$H$501,2,0)*B33*F33)+G33+(VLOOKUP(A33,BD!$G$1:$H$501,2,0)/8)*2*D33+(VLOOKUP(A33,BD!$G$1:$H$501,2,0)/8)*3*E33,2),"")</f>
        <v/>
      </c>
      <c r="J33" s="105"/>
      <c r="K33" s="100"/>
    </row>
    <row r="34" spans="1:11">
      <c r="A34" s="100"/>
      <c r="B34" s="100"/>
      <c r="C34" s="100"/>
      <c r="D34" s="103"/>
      <c r="E34" s="103"/>
      <c r="F34" s="104"/>
      <c r="G34" s="100"/>
      <c r="H34" s="100"/>
      <c r="I34" s="105" t="str">
        <f>+IF(LEN(A34)&gt;5,TRUNC((VLOOKUP(A34,BD!$G$1:$H$501,2,0)*C34)+(VLOOKUP(A34,BD!$G$1:$H$501,2,0)*B34*F34)+G34+(VLOOKUP(A34,BD!$G$1:$H$501,2,0)/8)*2*D34+(VLOOKUP(A34,BD!$G$1:$H$501,2,0)/8)*3*E34,2),"")</f>
        <v/>
      </c>
      <c r="J34" s="105"/>
      <c r="K34" s="100"/>
    </row>
    <row r="35" spans="1:11">
      <c r="A35" s="100"/>
      <c r="B35" s="100"/>
      <c r="C35" s="100"/>
      <c r="D35" s="103"/>
      <c r="E35" s="103"/>
      <c r="F35" s="104"/>
      <c r="G35" s="100"/>
      <c r="H35" s="100"/>
      <c r="I35" s="105" t="str">
        <f>+IF(LEN(A35)&gt;5,TRUNC((VLOOKUP(A35,BD!$G$1:$H$501,2,0)*C35)+(VLOOKUP(A35,BD!$G$1:$H$501,2,0)*B35*F35)+G35+(VLOOKUP(A35,BD!$G$1:$H$501,2,0)/8)*2*D35+(VLOOKUP(A35,BD!$G$1:$H$501,2,0)/8)*3*E35,2),"")</f>
        <v/>
      </c>
      <c r="J35" s="105"/>
      <c r="K35" s="100"/>
    </row>
    <row r="36" spans="1:11">
      <c r="A36" s="100"/>
      <c r="B36" s="100"/>
      <c r="C36" s="100"/>
      <c r="D36" s="103"/>
      <c r="E36" s="103"/>
      <c r="F36" s="104"/>
      <c r="G36" s="100"/>
      <c r="H36" s="100"/>
      <c r="I36" s="105" t="str">
        <f>+IF(LEN(A36)&gt;5,TRUNC((VLOOKUP(A36,BD!$G$1:$H$501,2,0)*C36)+(VLOOKUP(A36,BD!$G$1:$H$501,2,0)*B36*F36)+G36+(VLOOKUP(A36,BD!$G$1:$H$501,2,0)/8)*2*D36+(VLOOKUP(A36,BD!$G$1:$H$501,2,0)/8)*3*E36,2),"")</f>
        <v/>
      </c>
      <c r="J36" s="105"/>
      <c r="K36" s="100"/>
    </row>
    <row r="37" spans="1:11">
      <c r="A37" s="100"/>
      <c r="B37" s="100"/>
      <c r="C37" s="100"/>
      <c r="D37" s="103"/>
      <c r="E37" s="103"/>
      <c r="F37" s="104"/>
      <c r="G37" s="100"/>
      <c r="H37" s="100"/>
      <c r="I37" s="105" t="str">
        <f>+IF(LEN(A37)&gt;5,TRUNC((VLOOKUP(A37,BD!$G$1:$H$501,2,0)*C37)+(VLOOKUP(A37,BD!$G$1:$H$501,2,0)*B37*F37)+G37+(VLOOKUP(A37,BD!$G$1:$H$501,2,0)/8)*2*D37+(VLOOKUP(A37,BD!$G$1:$H$501,2,0)/8)*3*E37,2),"")</f>
        <v/>
      </c>
      <c r="J37" s="105"/>
      <c r="K37" s="100"/>
    </row>
    <row r="38" spans="1:11">
      <c r="A38" s="100"/>
      <c r="B38" s="100"/>
      <c r="C38" s="100"/>
      <c r="D38" s="103"/>
      <c r="E38" s="103"/>
      <c r="F38" s="104"/>
      <c r="G38" s="100"/>
      <c r="H38" s="100"/>
      <c r="I38" s="105" t="str">
        <f>+IF(LEN(A38)&gt;5,TRUNC((VLOOKUP(A38,BD!$G$1:$H$501,2,0)*C38)+(VLOOKUP(A38,BD!$G$1:$H$501,2,0)*B38*F38)+G38+(VLOOKUP(A38,BD!$G$1:$H$501,2,0)/8)*2*D38+(VLOOKUP(A38,BD!$G$1:$H$501,2,0)/8)*3*E38,2),"")</f>
        <v/>
      </c>
      <c r="J38" s="105"/>
      <c r="K38" s="100"/>
    </row>
    <row r="39" spans="1:11">
      <c r="A39" s="100"/>
      <c r="B39" s="100"/>
      <c r="C39" s="100"/>
      <c r="D39" s="103"/>
      <c r="E39" s="103"/>
      <c r="F39" s="104"/>
      <c r="G39" s="100"/>
      <c r="H39" s="100"/>
      <c r="I39" s="105" t="str">
        <f>+IF(LEN(A39)&gt;5,TRUNC((VLOOKUP(A39,BD!$G$1:$H$501,2,0)*C39)+(VLOOKUP(A39,BD!$G$1:$H$501,2,0)*B39*F39)+G39+(VLOOKUP(A39,BD!$G$1:$H$501,2,0)/8)*2*D39+(VLOOKUP(A39,BD!$G$1:$H$501,2,0)/8)*3*E39,2),"")</f>
        <v/>
      </c>
      <c r="J39" s="105"/>
      <c r="K39" s="100"/>
    </row>
    <row r="40" spans="1:11">
      <c r="A40" s="100"/>
      <c r="B40" s="100"/>
      <c r="C40" s="100"/>
      <c r="D40" s="103"/>
      <c r="E40" s="103"/>
      <c r="F40" s="104"/>
      <c r="G40" s="100"/>
      <c r="H40" s="100"/>
      <c r="I40" s="105" t="str">
        <f>+IF(LEN(A40)&gt;5,TRUNC((VLOOKUP(A40,BD!$G$1:$H$501,2,0)*C40)+(VLOOKUP(A40,BD!$G$1:$H$501,2,0)*B40*F40)+G40+(VLOOKUP(A40,BD!$G$1:$H$501,2,0)/8)*2*D40+(VLOOKUP(A40,BD!$G$1:$H$501,2,0)/8)*3*E40,2),"")</f>
        <v/>
      </c>
      <c r="J40" s="105"/>
      <c r="K40" s="100"/>
    </row>
    <row r="41" spans="1:11">
      <c r="A41" s="100"/>
      <c r="B41" s="100"/>
      <c r="C41" s="100"/>
      <c r="D41" s="103"/>
      <c r="E41" s="103"/>
      <c r="F41" s="104"/>
      <c r="G41" s="100"/>
      <c r="H41" s="100"/>
      <c r="I41" s="105" t="str">
        <f>+IF(LEN(A41)&gt;5,TRUNC((VLOOKUP(A41,BD!$G$1:$H$501,2,0)*C41)+(VLOOKUP(A41,BD!$G$1:$H$501,2,0)*B41*F41)+G41+(VLOOKUP(A41,BD!$G$1:$H$501,2,0)/8)*2*D41+(VLOOKUP(A41,BD!$G$1:$H$501,2,0)/8)*3*E41,2),"")</f>
        <v/>
      </c>
      <c r="J41" s="105"/>
      <c r="K41" s="100"/>
    </row>
    <row r="42" spans="1:11">
      <c r="A42" s="100"/>
      <c r="B42" s="100"/>
      <c r="C42" s="100"/>
      <c r="D42" s="103"/>
      <c r="E42" s="103"/>
      <c r="F42" s="104"/>
      <c r="G42" s="100"/>
      <c r="H42" s="100"/>
      <c r="I42" s="105" t="str">
        <f>+IF(LEN(A42)&gt;5,TRUNC((VLOOKUP(A42,BD!$G$1:$H$501,2,0)*C42)+(VLOOKUP(A42,BD!$G$1:$H$501,2,0)*B42*F42)+G42+(VLOOKUP(A42,BD!$G$1:$H$501,2,0)/8)*2*D42+(VLOOKUP(A42,BD!$G$1:$H$501,2,0)/8)*3*E42,2),"")</f>
        <v/>
      </c>
      <c r="J42" s="105"/>
      <c r="K42" s="100"/>
    </row>
    <row r="43" spans="1:11">
      <c r="A43" s="100"/>
      <c r="B43" s="100"/>
      <c r="C43" s="100"/>
      <c r="D43" s="103"/>
      <c r="E43" s="103"/>
      <c r="F43" s="104"/>
      <c r="G43" s="100"/>
      <c r="H43" s="100"/>
      <c r="I43" s="105" t="str">
        <f>+IF(LEN(A43)&gt;5,TRUNC((VLOOKUP(A43,BD!$G$1:$H$501,2,0)*C43)+(VLOOKUP(A43,BD!$G$1:$H$501,2,0)*B43*F43)+G43+(VLOOKUP(A43,BD!$G$1:$H$501,2,0)/8)*2*D43+(VLOOKUP(A43,BD!$G$1:$H$501,2,0)/8)*3*E43,2),"")</f>
        <v/>
      </c>
      <c r="J43" s="105"/>
      <c r="K43" s="100"/>
    </row>
    <row r="44" spans="1:11">
      <c r="A44" s="100"/>
      <c r="B44" s="100"/>
      <c r="C44" s="100"/>
      <c r="D44" s="103"/>
      <c r="E44" s="103"/>
      <c r="F44" s="104"/>
      <c r="G44" s="100"/>
      <c r="H44" s="100"/>
      <c r="I44" s="105" t="str">
        <f>+IF(LEN(A44)&gt;5,TRUNC((VLOOKUP(A44,BD!$G$1:$H$501,2,0)*C44)+(VLOOKUP(A44,BD!$G$1:$H$501,2,0)*B44*F44)+G44+(VLOOKUP(A44,BD!$G$1:$H$501,2,0)/8)*2*D44+(VLOOKUP(A44,BD!$G$1:$H$501,2,0)/8)*3*E44,2),"")</f>
        <v/>
      </c>
      <c r="J44" s="105"/>
      <c r="K44" s="100"/>
    </row>
    <row r="45" spans="1:11">
      <c r="A45" s="100"/>
      <c r="B45" s="100"/>
      <c r="C45" s="100"/>
      <c r="D45" s="103"/>
      <c r="E45" s="103"/>
      <c r="F45" s="104"/>
      <c r="G45" s="100"/>
      <c r="H45" s="100"/>
      <c r="I45" s="105" t="str">
        <f>+IF(LEN(A45)&gt;5,TRUNC((VLOOKUP(A45,BD!$G$1:$H$501,2,0)*C45)+(VLOOKUP(A45,BD!$G$1:$H$501,2,0)*B45*F45)+G45+(VLOOKUP(A45,BD!$G$1:$H$501,2,0)/8)*2*D45+(VLOOKUP(A45,BD!$G$1:$H$501,2,0)/8)*3*E45,2),"")</f>
        <v/>
      </c>
      <c r="J45" s="105"/>
      <c r="K45" s="100"/>
    </row>
    <row r="46" spans="1:11">
      <c r="A46" s="100"/>
      <c r="B46" s="100"/>
      <c r="C46" s="100"/>
      <c r="D46" s="103"/>
      <c r="E46" s="103"/>
      <c r="F46" s="104"/>
      <c r="G46" s="100"/>
      <c r="H46" s="100"/>
      <c r="I46" s="105" t="str">
        <f>+IF(LEN(A46)&gt;5,TRUNC((VLOOKUP(A46,BD!$G$1:$H$501,2,0)*C46)+(VLOOKUP(A46,BD!$G$1:$H$501,2,0)*B46*F46)+G46+(VLOOKUP(A46,BD!$G$1:$H$501,2,0)/8)*2*D46+(VLOOKUP(A46,BD!$G$1:$H$501,2,0)/8)*3*E46,2),"")</f>
        <v/>
      </c>
      <c r="J46" s="105"/>
      <c r="K46" s="100"/>
    </row>
    <row r="47" spans="1:11">
      <c r="A47" s="100"/>
      <c r="B47" s="100"/>
      <c r="C47" s="100"/>
      <c r="D47" s="103"/>
      <c r="E47" s="103"/>
      <c r="F47" s="104"/>
      <c r="G47" s="100"/>
      <c r="H47" s="100"/>
      <c r="I47" s="105" t="str">
        <f>+IF(LEN(A47)&gt;5,TRUNC((VLOOKUP(A47,BD!$G$1:$H$501,2,0)*C47)+(VLOOKUP(A47,BD!$G$1:$H$501,2,0)*B47*F47)+G47+(VLOOKUP(A47,BD!$G$1:$H$501,2,0)/8)*2*D47+(VLOOKUP(A47,BD!$G$1:$H$501,2,0)/8)*3*E47,2),"")</f>
        <v/>
      </c>
      <c r="J47" s="105"/>
      <c r="K47" s="100"/>
    </row>
    <row r="48" spans="1:11">
      <c r="A48" s="100"/>
      <c r="B48" s="100"/>
      <c r="C48" s="100"/>
      <c r="D48" s="103"/>
      <c r="E48" s="103"/>
      <c r="F48" s="104"/>
      <c r="G48" s="100"/>
      <c r="H48" s="100"/>
      <c r="I48" s="105" t="str">
        <f>+IF(LEN(A48)&gt;5,TRUNC((VLOOKUP(A48,BD!$G$1:$H$501,2,0)*C48)+(VLOOKUP(A48,BD!$G$1:$H$501,2,0)*B48*F48)+G48+(VLOOKUP(A48,BD!$G$1:$H$501,2,0)/8)*2*D48+(VLOOKUP(A48,BD!$G$1:$H$501,2,0)/8)*3*E48,2),"")</f>
        <v/>
      </c>
      <c r="J48" s="105"/>
      <c r="K48" s="100"/>
    </row>
    <row r="49" spans="1:11">
      <c r="A49" s="100"/>
      <c r="B49" s="100"/>
      <c r="C49" s="100"/>
      <c r="D49" s="103"/>
      <c r="E49" s="103"/>
      <c r="F49" s="104"/>
      <c r="G49" s="100"/>
      <c r="H49" s="100"/>
      <c r="I49" s="105" t="str">
        <f>+IF(LEN(A49)&gt;5,TRUNC((VLOOKUP(A49,BD!$G$1:$H$501,2,0)*C49)+(VLOOKUP(A49,BD!$G$1:$H$501,2,0)*B49*F49)+G49+(VLOOKUP(A49,BD!$G$1:$H$501,2,0)/8)*2*D49+(VLOOKUP(A49,BD!$G$1:$H$501,2,0)/8)*3*E49,2),"")</f>
        <v/>
      </c>
      <c r="J49" s="105"/>
      <c r="K49" s="100"/>
    </row>
    <row r="50" spans="1:11">
      <c r="A50" s="100"/>
      <c r="B50" s="100"/>
      <c r="C50" s="100"/>
      <c r="D50" s="103"/>
      <c r="E50" s="103"/>
      <c r="F50" s="104"/>
      <c r="G50" s="100"/>
      <c r="H50" s="100"/>
      <c r="I50" s="105" t="str">
        <f>+IF(LEN(A50)&gt;5,TRUNC((VLOOKUP(A50,BD!$G$1:$H$501,2,0)*C50)+(VLOOKUP(A50,BD!$G$1:$H$501,2,0)*B50*F50)+G50+(VLOOKUP(A50,BD!$G$1:$H$501,2,0)/8)*2*D50+(VLOOKUP(A50,BD!$G$1:$H$501,2,0)/8)*3*E50,2),"")</f>
        <v/>
      </c>
      <c r="J50" s="105"/>
      <c r="K50" s="100"/>
    </row>
    <row r="51" spans="1:11"/>
  </sheetData>
  <sheetProtection algorithmName="SHA-512" hashValue="2xt7ltzb2f3REvdzfcBxB0rZl4PvU8IQB+dGY0cu82avllTq5dBFm8aPxug5Y5GfKUgGBrrjOVLJxQtfTjMV8A==" saltValue="iPsQ6oi9ZDVFI3palFx3lA==" spinCount="100000" sheet="1" objects="1" scenarios="1" autoFilter="0"/>
  <autoFilter ref="A1:K1" xr:uid="{00000000-0009-0000-0000-000004000000}"/>
  <dataConsolidate/>
  <dataValidations count="3">
    <dataValidation type="whole" allowBlank="1" showInputMessage="1" showErrorMessage="1" sqref="H2:H50" xr:uid="{FB135F64-303A-E145-813D-4FC007F838C8}">
      <formula1>1</formula1>
      <formula2>52</formula2>
    </dataValidation>
    <dataValidation type="whole" allowBlank="1" showInputMessage="1" showErrorMessage="1" sqref="C2:C50" xr:uid="{7A091C12-3C2C-8246-9579-68F31D101EE0}">
      <formula1>1</formula1>
      <formula2>14</formula2>
    </dataValidation>
    <dataValidation type="list" allowBlank="1" showInputMessage="1" showErrorMessage="1" sqref="B2:B50" xr:uid="{10F78DFD-F432-A84E-B20B-7C9CFD638809}">
      <formula1>".25,.375"</formula1>
    </dataValidation>
  </dataValidation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1"/>
  <sheetViews>
    <sheetView workbookViewId="0">
      <selection activeCell="A2" sqref="A2"/>
    </sheetView>
  </sheetViews>
  <sheetFormatPr baseColWidth="10" defaultColWidth="0" defaultRowHeight="13"/>
  <cols>
    <col min="1" max="8" width="18" style="10" customWidth="1"/>
    <col min="9" max="16384" width="10.83203125" hidden="1"/>
  </cols>
  <sheetData>
    <row r="1" spans="1:8">
      <c r="A1" t="s">
        <v>90</v>
      </c>
      <c r="B1" t="s">
        <v>91</v>
      </c>
      <c r="C1" t="s">
        <v>92</v>
      </c>
      <c r="D1" t="s">
        <v>93</v>
      </c>
      <c r="E1" t="s">
        <v>34</v>
      </c>
      <c r="F1" t="s">
        <v>94</v>
      </c>
      <c r="G1" t="s">
        <v>95</v>
      </c>
      <c r="H1" t="s">
        <v>96</v>
      </c>
    </row>
    <row r="2" spans="1:8">
      <c r="E2" s="32"/>
    </row>
    <row r="3" spans="1:8">
      <c r="E3" s="32"/>
    </row>
    <row r="4" spans="1:8">
      <c r="E4" s="32"/>
    </row>
    <row r="5" spans="1:8">
      <c r="E5" s="32"/>
    </row>
    <row r="6" spans="1:8">
      <c r="E6" s="32"/>
    </row>
    <row r="7" spans="1:8">
      <c r="E7" s="32"/>
    </row>
    <row r="8" spans="1:8">
      <c r="E8" s="32"/>
    </row>
    <row r="9" spans="1:8">
      <c r="E9" s="32"/>
    </row>
    <row r="10" spans="1:8">
      <c r="E10" s="32"/>
    </row>
    <row r="11" spans="1:8">
      <c r="E11" s="32"/>
    </row>
    <row r="12" spans="1:8">
      <c r="E12" s="32"/>
    </row>
    <row r="13" spans="1:8">
      <c r="E13" s="32"/>
    </row>
    <row r="14" spans="1:8">
      <c r="E14" s="32"/>
    </row>
    <row r="15" spans="1:8">
      <c r="E15" s="32"/>
    </row>
    <row r="16" spans="1:8">
      <c r="E16" s="32"/>
    </row>
    <row r="17" spans="5:5">
      <c r="E17" s="32"/>
    </row>
    <row r="18" spans="5:5">
      <c r="E18" s="32"/>
    </row>
    <row r="19" spans="5:5">
      <c r="E19" s="32"/>
    </row>
    <row r="20" spans="5:5">
      <c r="E20" s="32"/>
    </row>
    <row r="21" spans="5:5">
      <c r="E21" s="32"/>
    </row>
    <row r="22" spans="5:5">
      <c r="E22" s="32"/>
    </row>
    <row r="23" spans="5:5">
      <c r="E23" s="32"/>
    </row>
    <row r="24" spans="5:5">
      <c r="E24" s="32"/>
    </row>
    <row r="25" spans="5:5">
      <c r="E25" s="32"/>
    </row>
    <row r="26" spans="5:5">
      <c r="E26" s="32"/>
    </row>
    <row r="27" spans="5:5">
      <c r="E27" s="32"/>
    </row>
    <row r="28" spans="5:5">
      <c r="E28" s="32"/>
    </row>
    <row r="29" spans="5:5">
      <c r="E29" s="32"/>
    </row>
    <row r="30" spans="5:5">
      <c r="E30" s="32"/>
    </row>
    <row r="31" spans="5:5">
      <c r="E31" s="32"/>
    </row>
    <row r="32" spans="5:5">
      <c r="E32" s="32"/>
    </row>
    <row r="33" spans="5:5">
      <c r="E33" s="32"/>
    </row>
    <row r="34" spans="5:5">
      <c r="E34" s="32"/>
    </row>
    <row r="35" spans="5:5">
      <c r="E35" s="32"/>
    </row>
    <row r="36" spans="5:5">
      <c r="E36" s="32"/>
    </row>
    <row r="37" spans="5:5">
      <c r="E37" s="32"/>
    </row>
    <row r="38" spans="5:5">
      <c r="E38" s="32"/>
    </row>
    <row r="39" spans="5:5">
      <c r="E39" s="32"/>
    </row>
    <row r="40" spans="5:5">
      <c r="E40" s="32"/>
    </row>
    <row r="41" spans="5:5">
      <c r="E41" s="32"/>
    </row>
    <row r="42" spans="5:5">
      <c r="E42" s="32"/>
    </row>
    <row r="43" spans="5:5">
      <c r="E43" s="32"/>
    </row>
    <row r="44" spans="5:5">
      <c r="E44" s="32"/>
    </row>
    <row r="45" spans="5:5">
      <c r="E45" s="32"/>
    </row>
    <row r="46" spans="5:5">
      <c r="E46" s="32"/>
    </row>
    <row r="47" spans="5:5">
      <c r="E47" s="32"/>
    </row>
    <row r="48" spans="5:5">
      <c r="E48" s="32"/>
    </row>
    <row r="49" spans="5:6">
      <c r="E49" s="32"/>
    </row>
    <row r="50" spans="5:6">
      <c r="E50" s="32"/>
    </row>
    <row r="51" spans="5:6">
      <c r="E51" s="32"/>
    </row>
    <row r="52" spans="5:6">
      <c r="E52" s="32"/>
    </row>
    <row r="53" spans="5:6">
      <c r="E53" s="32"/>
    </row>
    <row r="54" spans="5:6">
      <c r="E54" s="32"/>
    </row>
    <row r="55" spans="5:6">
      <c r="E55" s="32"/>
    </row>
    <row r="56" spans="5:6">
      <c r="E56" s="32"/>
    </row>
    <row r="57" spans="5:6">
      <c r="E57" s="32"/>
    </row>
    <row r="58" spans="5:6">
      <c r="E58" s="32"/>
    </row>
    <row r="59" spans="5:6">
      <c r="E59" s="32"/>
    </row>
    <row r="60" spans="5:6">
      <c r="E60" s="32"/>
    </row>
    <row r="61" spans="5:6">
      <c r="E61" s="32"/>
    </row>
    <row r="62" spans="5:6">
      <c r="E62" s="32"/>
    </row>
    <row r="63" spans="5:6">
      <c r="E63" s="32"/>
      <c r="F63" s="32"/>
    </row>
    <row r="64" spans="5:6">
      <c r="E64" s="32"/>
      <c r="F64" s="32"/>
    </row>
    <row r="65" spans="5:6">
      <c r="E65" s="32"/>
      <c r="F65" s="32"/>
    </row>
    <row r="66" spans="5:6">
      <c r="E66" s="32"/>
      <c r="F66" s="32"/>
    </row>
    <row r="67" spans="5:6">
      <c r="E67" s="32"/>
      <c r="F67" s="32"/>
    </row>
    <row r="68" spans="5:6">
      <c r="E68" s="32"/>
      <c r="F68" s="32"/>
    </row>
    <row r="69" spans="5:6">
      <c r="E69" s="32"/>
      <c r="F69" s="32"/>
    </row>
    <row r="70" spans="5:6">
      <c r="E70" s="32"/>
      <c r="F70" s="32"/>
    </row>
    <row r="71" spans="5:6">
      <c r="E71" s="32"/>
      <c r="F71" s="32"/>
    </row>
  </sheetData>
  <sheetProtection password="AF8C" sheet="1" objects="1" scenarios="1"/>
  <autoFilter ref="A1:H1" xr:uid="{00000000-0009-0000-0000-000003000000}"/>
  <conditionalFormatting sqref="G2:G71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ColWidth="10.83203125" defaultRowHeight="13"/>
  <cols>
    <col min="1" max="16384" width="10.83203125" style="31"/>
  </cols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0A7F3-CDD5-F54E-87C5-F002FE08ED4C}">
  <dimension ref="A1"/>
  <sheetViews>
    <sheetView workbookViewId="0"/>
  </sheetViews>
  <sheetFormatPr baseColWidth="10" defaultRowHeight="1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CODIGO PAGO</vt:lpstr>
      <vt:lpstr>BD</vt:lpstr>
      <vt:lpstr>PRE MAAS</vt:lpstr>
      <vt:lpstr>INCAPACIDADES</vt:lpstr>
      <vt:lpstr>AJUSTES</vt:lpstr>
      <vt:lpstr>CRONOS</vt:lpstr>
      <vt:lpstr>BONOS</vt:lpstr>
      <vt:lpstr>NOMINA ORIGINAL</vt:lpstr>
    </vt:vector>
  </TitlesOfParts>
  <Company>Grupo Maas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Cruz Suarez Suarez</dc:creator>
  <cp:lastModifiedBy>David Morales</cp:lastModifiedBy>
  <cp:lastPrinted>2019-03-04T20:16:53Z</cp:lastPrinted>
  <dcterms:created xsi:type="dcterms:W3CDTF">2007-12-20T19:21:03Z</dcterms:created>
  <dcterms:modified xsi:type="dcterms:W3CDTF">2019-04-01T20:40:44Z</dcterms:modified>
</cp:coreProperties>
</file>